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T:\UMTO\ZAKUPKI\02 Сектор проведения закупок\01 ПРОЦЕДУРЫ ЗАКУПОК\Ферапонтова\2026\7000047415 ОК ЕР СМиСП Поставка сз голова, руки, органы дыхания ИА Ферапонтова\04 Документация\"/>
    </mc:Choice>
  </mc:AlternateContent>
  <bookViews>
    <workbookView xWindow="0" yWindow="0" windowWidth="28800" windowHeight="11085" tabRatio="800"/>
  </bookViews>
  <sheets>
    <sheet name="Описание предлагаемого товара" sheetId="3" r:id="rId1"/>
    <sheet name="Проверка" sheetId="7" state="hidden" r:id="rId2"/>
    <sheet name="Справочники" sheetId="4" state="hidden" r:id="rId3"/>
    <sheet name="Вспом_1" sheetId="18" state="hidden" r:id="rId4"/>
    <sheet name="SAP" sheetId="17" state="hidden" r:id="rId5"/>
    <sheet name="Инструкция для Участника" sheetId="6" r:id="rId6"/>
    <sheet name="Обработ.выгрузка_реестра_РФ" sheetId="13" state="hidden" r:id="rId7"/>
    <sheet name="исключения(не_смотрим_баллы)" sheetId="14" state="hidden" r:id="rId8"/>
    <sheet name="Инструкция для эксперта" sheetId="10" state="hidden" r:id="rId9"/>
  </sheets>
  <externalReferences>
    <externalReference r:id="rId10"/>
    <externalReference r:id="rId11"/>
  </externalReferences>
  <definedNames>
    <definedName name="_xlnm._FilterDatabase" localSheetId="0" hidden="1">'Описание предлагаемого товара'!$A$19:$W$57</definedName>
    <definedName name="_xlnm._FilterDatabase" localSheetId="1" hidden="1">Проверка!$A$17:$DM$17</definedName>
    <definedName name="ExternalData_1" localSheetId="4" hidden="1">SAP!$A$1:$E$2</definedName>
    <definedName name="ExternalData_1" localSheetId="7" hidden="1">'исключения(не_смотрим_баллы)'!$A$1:$C$2</definedName>
    <definedName name="ExternalData_1" localSheetId="6" hidden="1">Обработ.выгрузка_реестра_РФ!$A$1:$G$2</definedName>
    <definedName name="F_1">#REF!</definedName>
    <definedName name="N_1">#REF!</definedName>
    <definedName name="VSPOM">#REF!</definedName>
    <definedName name="_xlnm.Print_Area" localSheetId="0">'Описание предлагаемого товара'!$A$9:$Q$22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1" i="3" l="1"/>
  <c r="J80" i="3"/>
  <c r="J79" i="3"/>
  <c r="J78" i="3"/>
  <c r="J77" i="3"/>
  <c r="J76" i="3"/>
  <c r="J75" i="3"/>
  <c r="J74" i="3"/>
  <c r="J73"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B35" i="7" l="1"/>
  <c r="D19" i="7" l="1"/>
  <c r="P1017" i="7" l="1"/>
  <c r="P1016" i="7"/>
  <c r="P1015" i="7"/>
  <c r="P1014" i="7"/>
  <c r="P1013" i="7"/>
  <c r="P1012" i="7"/>
  <c r="P1011" i="7"/>
  <c r="P1010" i="7"/>
  <c r="P1009" i="7"/>
  <c r="P1008" i="7"/>
  <c r="P1007" i="7"/>
  <c r="P1006" i="7"/>
  <c r="P1005" i="7"/>
  <c r="P1004" i="7"/>
  <c r="P1003" i="7"/>
  <c r="P1002" i="7"/>
  <c r="P1001" i="7"/>
  <c r="P1000" i="7"/>
  <c r="P999" i="7"/>
  <c r="P998" i="7"/>
  <c r="P997" i="7"/>
  <c r="P996" i="7"/>
  <c r="P995" i="7"/>
  <c r="P994" i="7"/>
  <c r="P993" i="7"/>
  <c r="P992" i="7"/>
  <c r="P991" i="7"/>
  <c r="P990" i="7"/>
  <c r="P989" i="7"/>
  <c r="P988" i="7"/>
  <c r="P987" i="7"/>
  <c r="P986" i="7"/>
  <c r="P985" i="7"/>
  <c r="P984" i="7"/>
  <c r="P983" i="7"/>
  <c r="P982" i="7"/>
  <c r="P981" i="7"/>
  <c r="P980" i="7"/>
  <c r="P979" i="7"/>
  <c r="P978" i="7"/>
  <c r="P977" i="7"/>
  <c r="P976" i="7"/>
  <c r="P975" i="7"/>
  <c r="P974" i="7"/>
  <c r="P973" i="7"/>
  <c r="P972" i="7"/>
  <c r="P971" i="7"/>
  <c r="P970" i="7"/>
  <c r="P969" i="7"/>
  <c r="P968" i="7"/>
  <c r="P967" i="7"/>
  <c r="P966" i="7"/>
  <c r="P965" i="7"/>
  <c r="P964" i="7"/>
  <c r="P963" i="7"/>
  <c r="P962" i="7"/>
  <c r="P961" i="7"/>
  <c r="P960" i="7"/>
  <c r="P959" i="7"/>
  <c r="P958" i="7"/>
  <c r="P957" i="7"/>
  <c r="P956" i="7"/>
  <c r="P955" i="7"/>
  <c r="P954" i="7"/>
  <c r="P953" i="7"/>
  <c r="P952" i="7"/>
  <c r="P951" i="7"/>
  <c r="P950" i="7"/>
  <c r="P949" i="7"/>
  <c r="P948" i="7"/>
  <c r="P947" i="7"/>
  <c r="P946" i="7"/>
  <c r="P945" i="7"/>
  <c r="P944" i="7"/>
  <c r="P943" i="7"/>
  <c r="P942" i="7"/>
  <c r="P941" i="7"/>
  <c r="P940" i="7"/>
  <c r="P939" i="7"/>
  <c r="P938" i="7"/>
  <c r="P937" i="7"/>
  <c r="P936" i="7"/>
  <c r="P935" i="7"/>
  <c r="P934" i="7"/>
  <c r="P933" i="7"/>
  <c r="P932" i="7"/>
  <c r="P931" i="7"/>
  <c r="P930" i="7"/>
  <c r="P929" i="7"/>
  <c r="P928" i="7"/>
  <c r="P927" i="7"/>
  <c r="P926" i="7"/>
  <c r="P925" i="7"/>
  <c r="P924" i="7"/>
  <c r="P923" i="7"/>
  <c r="P922" i="7"/>
  <c r="P921" i="7"/>
  <c r="P920" i="7"/>
  <c r="P919" i="7"/>
  <c r="P918" i="7"/>
  <c r="P917" i="7"/>
  <c r="P916" i="7"/>
  <c r="P915" i="7"/>
  <c r="P914" i="7"/>
  <c r="P913" i="7"/>
  <c r="P912" i="7"/>
  <c r="P911" i="7"/>
  <c r="P910" i="7"/>
  <c r="P909" i="7"/>
  <c r="P908" i="7"/>
  <c r="P907" i="7"/>
  <c r="P906" i="7"/>
  <c r="P905" i="7"/>
  <c r="P904" i="7"/>
  <c r="P903" i="7"/>
  <c r="P902" i="7"/>
  <c r="P901" i="7"/>
  <c r="P900" i="7"/>
  <c r="P899" i="7"/>
  <c r="P898" i="7"/>
  <c r="P897" i="7"/>
  <c r="P896" i="7"/>
  <c r="P895" i="7"/>
  <c r="P894" i="7"/>
  <c r="P893" i="7"/>
  <c r="P892" i="7"/>
  <c r="P891" i="7"/>
  <c r="P890" i="7"/>
  <c r="P889" i="7"/>
  <c r="P888" i="7"/>
  <c r="P887" i="7"/>
  <c r="P886" i="7"/>
  <c r="P885" i="7"/>
  <c r="P884" i="7"/>
  <c r="P883" i="7"/>
  <c r="P882" i="7"/>
  <c r="P881" i="7"/>
  <c r="P880" i="7"/>
  <c r="P879" i="7"/>
  <c r="P878" i="7"/>
  <c r="P877" i="7"/>
  <c r="P876" i="7"/>
  <c r="P875" i="7"/>
  <c r="P874" i="7"/>
  <c r="P873" i="7"/>
  <c r="P872" i="7"/>
  <c r="P871" i="7"/>
  <c r="P870" i="7"/>
  <c r="P869" i="7"/>
  <c r="P868" i="7"/>
  <c r="P867" i="7"/>
  <c r="P866" i="7"/>
  <c r="P865" i="7"/>
  <c r="P864" i="7"/>
  <c r="P863" i="7"/>
  <c r="P862" i="7"/>
  <c r="P861" i="7"/>
  <c r="P860" i="7"/>
  <c r="P859" i="7"/>
  <c r="P858" i="7"/>
  <c r="P857" i="7"/>
  <c r="P856" i="7"/>
  <c r="P855" i="7"/>
  <c r="P854" i="7"/>
  <c r="P853" i="7"/>
  <c r="P852" i="7"/>
  <c r="P851" i="7"/>
  <c r="P850" i="7"/>
  <c r="P849" i="7"/>
  <c r="P848" i="7"/>
  <c r="P847" i="7"/>
  <c r="P846" i="7"/>
  <c r="P845" i="7"/>
  <c r="P844" i="7"/>
  <c r="P843" i="7"/>
  <c r="P842" i="7"/>
  <c r="P841" i="7"/>
  <c r="P840" i="7"/>
  <c r="P839" i="7"/>
  <c r="P838" i="7"/>
  <c r="P837" i="7"/>
  <c r="P836" i="7"/>
  <c r="P835" i="7"/>
  <c r="P834" i="7"/>
  <c r="P833" i="7"/>
  <c r="P832" i="7"/>
  <c r="P831" i="7"/>
  <c r="P830" i="7"/>
  <c r="P829" i="7"/>
  <c r="P828" i="7"/>
  <c r="P827" i="7"/>
  <c r="P826" i="7"/>
  <c r="P825" i="7"/>
  <c r="P824" i="7"/>
  <c r="P823" i="7"/>
  <c r="P822" i="7"/>
  <c r="P821" i="7"/>
  <c r="P820" i="7"/>
  <c r="P819" i="7"/>
  <c r="P818" i="7"/>
  <c r="P817" i="7"/>
  <c r="P816" i="7"/>
  <c r="P815" i="7"/>
  <c r="P814" i="7"/>
  <c r="P813" i="7"/>
  <c r="P812" i="7"/>
  <c r="P811" i="7"/>
  <c r="P810" i="7"/>
  <c r="P809" i="7"/>
  <c r="P808" i="7"/>
  <c r="P807" i="7"/>
  <c r="P806" i="7"/>
  <c r="P805" i="7"/>
  <c r="P804" i="7"/>
  <c r="P803" i="7"/>
  <c r="P802" i="7"/>
  <c r="P801" i="7"/>
  <c r="P800" i="7"/>
  <c r="P799" i="7"/>
  <c r="P798" i="7"/>
  <c r="P797" i="7"/>
  <c r="P796" i="7"/>
  <c r="P795" i="7"/>
  <c r="P794" i="7"/>
  <c r="P793" i="7"/>
  <c r="P792" i="7"/>
  <c r="P791" i="7"/>
  <c r="P790" i="7"/>
  <c r="P789" i="7"/>
  <c r="P788" i="7"/>
  <c r="P787" i="7"/>
  <c r="P786" i="7"/>
  <c r="P785" i="7"/>
  <c r="P784" i="7"/>
  <c r="P783" i="7"/>
  <c r="P782" i="7"/>
  <c r="P781" i="7"/>
  <c r="P780" i="7"/>
  <c r="P779" i="7"/>
  <c r="P778" i="7"/>
  <c r="P777" i="7"/>
  <c r="P776" i="7"/>
  <c r="P775" i="7"/>
  <c r="P774" i="7"/>
  <c r="P773" i="7"/>
  <c r="P772" i="7"/>
  <c r="P771" i="7"/>
  <c r="P770" i="7"/>
  <c r="P769" i="7"/>
  <c r="P768" i="7"/>
  <c r="P767" i="7"/>
  <c r="P766" i="7"/>
  <c r="P765" i="7"/>
  <c r="P764" i="7"/>
  <c r="P763" i="7"/>
  <c r="P762" i="7"/>
  <c r="P761" i="7"/>
  <c r="P760" i="7"/>
  <c r="P759" i="7"/>
  <c r="P758" i="7"/>
  <c r="P757" i="7"/>
  <c r="P756" i="7"/>
  <c r="P755" i="7"/>
  <c r="P754" i="7"/>
  <c r="P753" i="7"/>
  <c r="P752" i="7"/>
  <c r="P751" i="7"/>
  <c r="P750" i="7"/>
  <c r="P749" i="7"/>
  <c r="P748" i="7"/>
  <c r="P747" i="7"/>
  <c r="P746" i="7"/>
  <c r="P745" i="7"/>
  <c r="P744" i="7"/>
  <c r="P743" i="7"/>
  <c r="P742" i="7"/>
  <c r="P741" i="7"/>
  <c r="P740" i="7"/>
  <c r="P739" i="7"/>
  <c r="P738" i="7"/>
  <c r="P737" i="7"/>
  <c r="P736" i="7"/>
  <c r="P735" i="7"/>
  <c r="P734" i="7"/>
  <c r="P733" i="7"/>
  <c r="P732" i="7"/>
  <c r="P731" i="7"/>
  <c r="P730" i="7"/>
  <c r="P729" i="7"/>
  <c r="P728" i="7"/>
  <c r="P727" i="7"/>
  <c r="P726" i="7"/>
  <c r="P725" i="7"/>
  <c r="P724" i="7"/>
  <c r="P723" i="7"/>
  <c r="P722" i="7"/>
  <c r="P721" i="7"/>
  <c r="P720" i="7"/>
  <c r="P719" i="7"/>
  <c r="P718" i="7"/>
  <c r="P717" i="7"/>
  <c r="P716" i="7"/>
  <c r="P715" i="7"/>
  <c r="P714" i="7"/>
  <c r="P713" i="7"/>
  <c r="P712" i="7"/>
  <c r="P711" i="7"/>
  <c r="P710" i="7"/>
  <c r="P709" i="7"/>
  <c r="P708" i="7"/>
  <c r="P707" i="7"/>
  <c r="P706" i="7"/>
  <c r="P705" i="7"/>
  <c r="P704" i="7"/>
  <c r="P703" i="7"/>
  <c r="P702" i="7"/>
  <c r="P701" i="7"/>
  <c r="P700" i="7"/>
  <c r="P699" i="7"/>
  <c r="P698" i="7"/>
  <c r="P697" i="7"/>
  <c r="P696" i="7"/>
  <c r="P695" i="7"/>
  <c r="P694" i="7"/>
  <c r="P693" i="7"/>
  <c r="P692" i="7"/>
  <c r="P691" i="7"/>
  <c r="P690" i="7"/>
  <c r="P689" i="7"/>
  <c r="P688" i="7"/>
  <c r="P687" i="7"/>
  <c r="P686" i="7"/>
  <c r="P685" i="7"/>
  <c r="P684" i="7"/>
  <c r="P683" i="7"/>
  <c r="P682" i="7"/>
  <c r="P681" i="7"/>
  <c r="P680" i="7"/>
  <c r="P679" i="7"/>
  <c r="P678" i="7"/>
  <c r="P677" i="7"/>
  <c r="P676" i="7"/>
  <c r="P675" i="7"/>
  <c r="P674" i="7"/>
  <c r="P673" i="7"/>
  <c r="P672" i="7"/>
  <c r="P671" i="7"/>
  <c r="P670" i="7"/>
  <c r="P669" i="7"/>
  <c r="P668" i="7"/>
  <c r="P667" i="7"/>
  <c r="P666" i="7"/>
  <c r="P665" i="7"/>
  <c r="P664" i="7"/>
  <c r="P663" i="7"/>
  <c r="P662" i="7"/>
  <c r="P661" i="7"/>
  <c r="P660" i="7"/>
  <c r="P659" i="7"/>
  <c r="P658" i="7"/>
  <c r="P657" i="7"/>
  <c r="P656" i="7"/>
  <c r="P655" i="7"/>
  <c r="P654" i="7"/>
  <c r="P653" i="7"/>
  <c r="P652" i="7"/>
  <c r="P651" i="7"/>
  <c r="P650" i="7"/>
  <c r="P649" i="7"/>
  <c r="P648" i="7"/>
  <c r="P647" i="7"/>
  <c r="P646" i="7"/>
  <c r="P645" i="7"/>
  <c r="P644" i="7"/>
  <c r="P643" i="7"/>
  <c r="P642" i="7"/>
  <c r="P641" i="7"/>
  <c r="P640" i="7"/>
  <c r="P639" i="7"/>
  <c r="P638" i="7"/>
  <c r="P637" i="7"/>
  <c r="P636" i="7"/>
  <c r="P635" i="7"/>
  <c r="P634" i="7"/>
  <c r="P633" i="7"/>
  <c r="P632" i="7"/>
  <c r="P631" i="7"/>
  <c r="P630" i="7"/>
  <c r="P629" i="7"/>
  <c r="P628" i="7"/>
  <c r="P627" i="7"/>
  <c r="P626" i="7"/>
  <c r="P625" i="7"/>
  <c r="P624" i="7"/>
  <c r="P623" i="7"/>
  <c r="P622" i="7"/>
  <c r="P621" i="7"/>
  <c r="P620" i="7"/>
  <c r="P619" i="7"/>
  <c r="P618" i="7"/>
  <c r="P617" i="7"/>
  <c r="P616" i="7"/>
  <c r="P615" i="7"/>
  <c r="P614" i="7"/>
  <c r="P613" i="7"/>
  <c r="P612" i="7"/>
  <c r="P611" i="7"/>
  <c r="P610" i="7"/>
  <c r="P609" i="7"/>
  <c r="P608" i="7"/>
  <c r="P607" i="7"/>
  <c r="P606" i="7"/>
  <c r="P605" i="7"/>
  <c r="P604" i="7"/>
  <c r="P603" i="7"/>
  <c r="P602" i="7"/>
  <c r="P601" i="7"/>
  <c r="P600" i="7"/>
  <c r="P599" i="7"/>
  <c r="P598" i="7"/>
  <c r="P597" i="7"/>
  <c r="P596" i="7"/>
  <c r="P595" i="7"/>
  <c r="P594" i="7"/>
  <c r="P593" i="7"/>
  <c r="P592" i="7"/>
  <c r="P591" i="7"/>
  <c r="P590" i="7"/>
  <c r="P589" i="7"/>
  <c r="P588" i="7"/>
  <c r="P587" i="7"/>
  <c r="P586" i="7"/>
  <c r="P585" i="7"/>
  <c r="P584" i="7"/>
  <c r="P583" i="7"/>
  <c r="P582" i="7"/>
  <c r="P581" i="7"/>
  <c r="P580" i="7"/>
  <c r="P579" i="7"/>
  <c r="P578" i="7"/>
  <c r="P577" i="7"/>
  <c r="P576" i="7"/>
  <c r="P575" i="7"/>
  <c r="P574" i="7"/>
  <c r="P573" i="7"/>
  <c r="P572" i="7"/>
  <c r="P571" i="7"/>
  <c r="P570" i="7"/>
  <c r="P569" i="7"/>
  <c r="P568" i="7"/>
  <c r="P567" i="7"/>
  <c r="P566" i="7"/>
  <c r="P565" i="7"/>
  <c r="P564" i="7"/>
  <c r="P563" i="7"/>
  <c r="P562" i="7"/>
  <c r="P561" i="7"/>
  <c r="P560" i="7"/>
  <c r="P559" i="7"/>
  <c r="P558" i="7"/>
  <c r="P557" i="7"/>
  <c r="P556" i="7"/>
  <c r="P555" i="7"/>
  <c r="P554" i="7"/>
  <c r="P553" i="7"/>
  <c r="P552" i="7"/>
  <c r="P551" i="7"/>
  <c r="P550" i="7"/>
  <c r="P549" i="7"/>
  <c r="P548" i="7"/>
  <c r="P547" i="7"/>
  <c r="P546" i="7"/>
  <c r="P545" i="7"/>
  <c r="P544" i="7"/>
  <c r="P543" i="7"/>
  <c r="P542" i="7"/>
  <c r="P541" i="7"/>
  <c r="P540" i="7"/>
  <c r="P539" i="7"/>
  <c r="P538" i="7"/>
  <c r="P537" i="7"/>
  <c r="P536" i="7"/>
  <c r="P535" i="7"/>
  <c r="P534" i="7"/>
  <c r="P533" i="7"/>
  <c r="P532" i="7"/>
  <c r="P531" i="7"/>
  <c r="P530" i="7"/>
  <c r="P529" i="7"/>
  <c r="P528" i="7"/>
  <c r="P527" i="7"/>
  <c r="P526" i="7"/>
  <c r="P525" i="7"/>
  <c r="P524" i="7"/>
  <c r="P523" i="7"/>
  <c r="P522" i="7"/>
  <c r="P521" i="7"/>
  <c r="P520" i="7"/>
  <c r="P519" i="7"/>
  <c r="P518" i="7"/>
  <c r="P517" i="7"/>
  <c r="P516" i="7"/>
  <c r="P515" i="7"/>
  <c r="P514" i="7"/>
  <c r="P513" i="7"/>
  <c r="P512" i="7"/>
  <c r="P511" i="7"/>
  <c r="P510" i="7"/>
  <c r="P509" i="7"/>
  <c r="P508" i="7"/>
  <c r="P507" i="7"/>
  <c r="P506" i="7"/>
  <c r="P505" i="7"/>
  <c r="P504" i="7"/>
  <c r="P503" i="7"/>
  <c r="P502" i="7"/>
  <c r="P501" i="7"/>
  <c r="P500" i="7"/>
  <c r="P499" i="7"/>
  <c r="P498" i="7"/>
  <c r="P497" i="7"/>
  <c r="P496" i="7"/>
  <c r="P495" i="7"/>
  <c r="P494" i="7"/>
  <c r="P493" i="7"/>
  <c r="P492" i="7"/>
  <c r="P491" i="7"/>
  <c r="P490" i="7"/>
  <c r="P489" i="7"/>
  <c r="P488" i="7"/>
  <c r="P487" i="7"/>
  <c r="P486" i="7"/>
  <c r="P485" i="7"/>
  <c r="P484" i="7"/>
  <c r="P483" i="7"/>
  <c r="P482" i="7"/>
  <c r="P481" i="7"/>
  <c r="P480" i="7"/>
  <c r="P479" i="7"/>
  <c r="P478" i="7"/>
  <c r="P477" i="7"/>
  <c r="P476" i="7"/>
  <c r="P475" i="7"/>
  <c r="P474" i="7"/>
  <c r="P473" i="7"/>
  <c r="P472" i="7"/>
  <c r="P471" i="7"/>
  <c r="P470" i="7"/>
  <c r="P469" i="7"/>
  <c r="P468" i="7"/>
  <c r="P467" i="7"/>
  <c r="P466" i="7"/>
  <c r="P465" i="7"/>
  <c r="P464" i="7"/>
  <c r="P463" i="7"/>
  <c r="P462" i="7"/>
  <c r="P461" i="7"/>
  <c r="P460" i="7"/>
  <c r="P459" i="7"/>
  <c r="P458" i="7"/>
  <c r="P457" i="7"/>
  <c r="P456" i="7"/>
  <c r="P455" i="7"/>
  <c r="P454" i="7"/>
  <c r="P453" i="7"/>
  <c r="P452" i="7"/>
  <c r="P451" i="7"/>
  <c r="P450" i="7"/>
  <c r="P449" i="7"/>
  <c r="P448" i="7"/>
  <c r="P447" i="7"/>
  <c r="P446" i="7"/>
  <c r="P445" i="7"/>
  <c r="P444" i="7"/>
  <c r="P443" i="7"/>
  <c r="P442" i="7"/>
  <c r="P441" i="7"/>
  <c r="P440" i="7"/>
  <c r="P439" i="7"/>
  <c r="P438" i="7"/>
  <c r="P437" i="7"/>
  <c r="P436" i="7"/>
  <c r="P435" i="7"/>
  <c r="P434" i="7"/>
  <c r="P433" i="7"/>
  <c r="P432" i="7"/>
  <c r="P431" i="7"/>
  <c r="P430" i="7"/>
  <c r="P429" i="7"/>
  <c r="P428" i="7"/>
  <c r="P427" i="7"/>
  <c r="P426" i="7"/>
  <c r="P425" i="7"/>
  <c r="P424" i="7"/>
  <c r="P423" i="7"/>
  <c r="P422" i="7"/>
  <c r="P421" i="7"/>
  <c r="P420" i="7"/>
  <c r="P419" i="7"/>
  <c r="P418" i="7"/>
  <c r="P417" i="7"/>
  <c r="P416" i="7"/>
  <c r="P415" i="7"/>
  <c r="P414" i="7"/>
  <c r="P413" i="7"/>
  <c r="P412" i="7"/>
  <c r="P411" i="7"/>
  <c r="P410" i="7"/>
  <c r="P409" i="7"/>
  <c r="P408" i="7"/>
  <c r="P407" i="7"/>
  <c r="P406" i="7"/>
  <c r="P405" i="7"/>
  <c r="P404" i="7"/>
  <c r="P403" i="7"/>
  <c r="P402" i="7"/>
  <c r="P401" i="7"/>
  <c r="P400" i="7"/>
  <c r="P399" i="7"/>
  <c r="P398" i="7"/>
  <c r="P397" i="7"/>
  <c r="P396" i="7"/>
  <c r="P395" i="7"/>
  <c r="P394" i="7"/>
  <c r="P393" i="7"/>
  <c r="P392" i="7"/>
  <c r="P391" i="7"/>
  <c r="P390" i="7"/>
  <c r="P389" i="7"/>
  <c r="P388" i="7"/>
  <c r="P387" i="7"/>
  <c r="P386" i="7"/>
  <c r="P385" i="7"/>
  <c r="P384" i="7"/>
  <c r="P383" i="7"/>
  <c r="P382" i="7"/>
  <c r="P381" i="7"/>
  <c r="P380" i="7"/>
  <c r="P379" i="7"/>
  <c r="P378" i="7"/>
  <c r="P377" i="7"/>
  <c r="P376" i="7"/>
  <c r="P375" i="7"/>
  <c r="P374" i="7"/>
  <c r="P373" i="7"/>
  <c r="P372" i="7"/>
  <c r="P371" i="7"/>
  <c r="P370" i="7"/>
  <c r="P369" i="7"/>
  <c r="P368" i="7"/>
  <c r="P367" i="7"/>
  <c r="P366" i="7"/>
  <c r="P365" i="7"/>
  <c r="P364" i="7"/>
  <c r="P363" i="7"/>
  <c r="P362" i="7"/>
  <c r="P361" i="7"/>
  <c r="P360" i="7"/>
  <c r="P359" i="7"/>
  <c r="P358" i="7"/>
  <c r="P357" i="7"/>
  <c r="P356" i="7"/>
  <c r="P355" i="7"/>
  <c r="P354" i="7"/>
  <c r="P353" i="7"/>
  <c r="P352" i="7"/>
  <c r="P351" i="7"/>
  <c r="P350" i="7"/>
  <c r="P349" i="7"/>
  <c r="P348" i="7"/>
  <c r="P347" i="7"/>
  <c r="P346" i="7"/>
  <c r="P345" i="7"/>
  <c r="P344" i="7"/>
  <c r="P343" i="7"/>
  <c r="P342" i="7"/>
  <c r="P341" i="7"/>
  <c r="P340" i="7"/>
  <c r="P339" i="7"/>
  <c r="P338" i="7"/>
  <c r="P337" i="7"/>
  <c r="P336" i="7"/>
  <c r="P335" i="7"/>
  <c r="P334" i="7"/>
  <c r="P333" i="7"/>
  <c r="P332" i="7"/>
  <c r="P331" i="7"/>
  <c r="P330" i="7"/>
  <c r="P329" i="7"/>
  <c r="P328" i="7"/>
  <c r="P327" i="7"/>
  <c r="P326" i="7"/>
  <c r="P325" i="7"/>
  <c r="P324" i="7"/>
  <c r="P323" i="7"/>
  <c r="P322" i="7"/>
  <c r="P321" i="7"/>
  <c r="P320" i="7"/>
  <c r="P319" i="7"/>
  <c r="P318" i="7"/>
  <c r="P317" i="7"/>
  <c r="P316" i="7"/>
  <c r="P315" i="7"/>
  <c r="P314" i="7"/>
  <c r="P313" i="7"/>
  <c r="P312" i="7"/>
  <c r="P311" i="7"/>
  <c r="P310" i="7"/>
  <c r="P309" i="7"/>
  <c r="P308" i="7"/>
  <c r="P307" i="7"/>
  <c r="P306" i="7"/>
  <c r="P305" i="7"/>
  <c r="P304" i="7"/>
  <c r="P303" i="7"/>
  <c r="P302" i="7"/>
  <c r="P301" i="7"/>
  <c r="P300" i="7"/>
  <c r="P299" i="7"/>
  <c r="P298" i="7"/>
  <c r="P297" i="7"/>
  <c r="P296" i="7"/>
  <c r="P295" i="7"/>
  <c r="P294" i="7"/>
  <c r="P293" i="7"/>
  <c r="P292" i="7"/>
  <c r="P291" i="7"/>
  <c r="P290" i="7"/>
  <c r="P289" i="7"/>
  <c r="P288" i="7"/>
  <c r="P287" i="7"/>
  <c r="P286" i="7"/>
  <c r="P285" i="7"/>
  <c r="P284" i="7"/>
  <c r="P283" i="7"/>
  <c r="P282" i="7"/>
  <c r="P281" i="7"/>
  <c r="P280" i="7"/>
  <c r="P279" i="7"/>
  <c r="P278" i="7"/>
  <c r="P277" i="7"/>
  <c r="P276" i="7"/>
  <c r="P275" i="7"/>
  <c r="P274" i="7"/>
  <c r="P273" i="7"/>
  <c r="P272" i="7"/>
  <c r="P271" i="7"/>
  <c r="P270" i="7"/>
  <c r="P269" i="7"/>
  <c r="P268" i="7"/>
  <c r="P267" i="7"/>
  <c r="P266" i="7"/>
  <c r="P265" i="7"/>
  <c r="P264" i="7"/>
  <c r="P263" i="7"/>
  <c r="P262" i="7"/>
  <c r="P261" i="7"/>
  <c r="P260" i="7"/>
  <c r="P259" i="7"/>
  <c r="P258" i="7"/>
  <c r="P257" i="7"/>
  <c r="P256" i="7"/>
  <c r="P255" i="7"/>
  <c r="P254" i="7"/>
  <c r="P253" i="7"/>
  <c r="P252" i="7"/>
  <c r="P251" i="7"/>
  <c r="P250" i="7"/>
  <c r="P249" i="7"/>
  <c r="P248" i="7"/>
  <c r="P247" i="7"/>
  <c r="P246" i="7"/>
  <c r="P245" i="7"/>
  <c r="P244" i="7"/>
  <c r="P243" i="7"/>
  <c r="P242" i="7"/>
  <c r="P241" i="7"/>
  <c r="P240" i="7"/>
  <c r="P239" i="7"/>
  <c r="P238" i="7"/>
  <c r="P237" i="7"/>
  <c r="P236" i="7"/>
  <c r="P235" i="7"/>
  <c r="P234" i="7"/>
  <c r="P233" i="7"/>
  <c r="P232" i="7"/>
  <c r="P231" i="7"/>
  <c r="P230" i="7"/>
  <c r="P229" i="7"/>
  <c r="P228" i="7"/>
  <c r="P227" i="7"/>
  <c r="P226" i="7"/>
  <c r="P225" i="7"/>
  <c r="P224" i="7"/>
  <c r="P223" i="7"/>
  <c r="P222" i="7"/>
  <c r="P221" i="7"/>
  <c r="P220" i="7"/>
  <c r="P219" i="7"/>
  <c r="P218" i="7"/>
  <c r="P217" i="7"/>
  <c r="P216" i="7"/>
  <c r="P215" i="7"/>
  <c r="P214" i="7"/>
  <c r="P213" i="7"/>
  <c r="P212" i="7"/>
  <c r="P211" i="7"/>
  <c r="P210" i="7"/>
  <c r="P209" i="7"/>
  <c r="P208" i="7"/>
  <c r="P207" i="7"/>
  <c r="P206" i="7"/>
  <c r="P205" i="7"/>
  <c r="P204" i="7"/>
  <c r="P203" i="7"/>
  <c r="P202" i="7"/>
  <c r="P201" i="7"/>
  <c r="P200" i="7"/>
  <c r="P199" i="7"/>
  <c r="P198" i="7"/>
  <c r="P197" i="7"/>
  <c r="P196" i="7"/>
  <c r="P195" i="7"/>
  <c r="P194" i="7"/>
  <c r="P193" i="7"/>
  <c r="P192" i="7"/>
  <c r="P191" i="7"/>
  <c r="P190" i="7"/>
  <c r="P189" i="7"/>
  <c r="P188" i="7"/>
  <c r="P187" i="7"/>
  <c r="P186" i="7"/>
  <c r="P185" i="7"/>
  <c r="P184" i="7"/>
  <c r="P183" i="7"/>
  <c r="P182" i="7"/>
  <c r="P181" i="7"/>
  <c r="P180" i="7"/>
  <c r="P179" i="7"/>
  <c r="P178" i="7"/>
  <c r="P177" i="7"/>
  <c r="P176" i="7"/>
  <c r="P175" i="7"/>
  <c r="P174" i="7"/>
  <c r="P173" i="7"/>
  <c r="P172" i="7"/>
  <c r="P171" i="7"/>
  <c r="P170" i="7"/>
  <c r="P169" i="7"/>
  <c r="P168" i="7"/>
  <c r="P167" i="7"/>
  <c r="P166" i="7"/>
  <c r="P165" i="7"/>
  <c r="P164" i="7"/>
  <c r="P163" i="7"/>
  <c r="P162" i="7"/>
  <c r="P161" i="7"/>
  <c r="P160" i="7"/>
  <c r="P159" i="7"/>
  <c r="P158" i="7"/>
  <c r="P157" i="7"/>
  <c r="P156" i="7"/>
  <c r="P155" i="7"/>
  <c r="P154" i="7"/>
  <c r="P153" i="7"/>
  <c r="P152" i="7"/>
  <c r="P151" i="7"/>
  <c r="P150" i="7"/>
  <c r="P149" i="7"/>
  <c r="P148" i="7"/>
  <c r="P147" i="7"/>
  <c r="P146" i="7"/>
  <c r="P145" i="7"/>
  <c r="P144" i="7"/>
  <c r="P143" i="7"/>
  <c r="P142" i="7"/>
  <c r="P141" i="7"/>
  <c r="P140" i="7"/>
  <c r="P139" i="7"/>
  <c r="P138" i="7"/>
  <c r="P137" i="7"/>
  <c r="P136" i="7"/>
  <c r="P135" i="7"/>
  <c r="P134" i="7"/>
  <c r="P133" i="7"/>
  <c r="P132" i="7"/>
  <c r="P131" i="7"/>
  <c r="P130" i="7"/>
  <c r="P129" i="7"/>
  <c r="P128" i="7"/>
  <c r="P127" i="7"/>
  <c r="P126" i="7"/>
  <c r="P125" i="7"/>
  <c r="P124" i="7"/>
  <c r="P123" i="7"/>
  <c r="P122" i="7"/>
  <c r="P121" i="7"/>
  <c r="P120" i="7"/>
  <c r="P119" i="7"/>
  <c r="P118" i="7"/>
  <c r="P117" i="7"/>
  <c r="P116" i="7"/>
  <c r="P115" i="7"/>
  <c r="P114" i="7"/>
  <c r="P113" i="7"/>
  <c r="P112" i="7"/>
  <c r="P111" i="7"/>
  <c r="P110" i="7"/>
  <c r="P109" i="7"/>
  <c r="P108" i="7"/>
  <c r="P107" i="7"/>
  <c r="P106" i="7"/>
  <c r="P105" i="7"/>
  <c r="P104" i="7"/>
  <c r="P103" i="7"/>
  <c r="P102" i="7"/>
  <c r="P101" i="7"/>
  <c r="P100" i="7"/>
  <c r="P99" i="7"/>
  <c r="P98" i="7"/>
  <c r="P97" i="7"/>
  <c r="P96" i="7"/>
  <c r="P95" i="7"/>
  <c r="P94" i="7"/>
  <c r="P93" i="7"/>
  <c r="P92" i="7"/>
  <c r="P91" i="7"/>
  <c r="P90" i="7"/>
  <c r="P89" i="7"/>
  <c r="P88" i="7"/>
  <c r="P87" i="7"/>
  <c r="P86" i="7"/>
  <c r="P85" i="7"/>
  <c r="P84" i="7"/>
  <c r="P83" i="7"/>
  <c r="P82" i="7"/>
  <c r="P81" i="7"/>
  <c r="P80" i="7"/>
  <c r="P79" i="7"/>
  <c r="P78" i="7"/>
  <c r="P77" i="7"/>
  <c r="P76" i="7"/>
  <c r="P75" i="7"/>
  <c r="P74" i="7"/>
  <c r="P73" i="7"/>
  <c r="P72" i="7"/>
  <c r="P71" i="7"/>
  <c r="P70" i="7"/>
  <c r="P69" i="7"/>
  <c r="P68" i="7"/>
  <c r="P67" i="7"/>
  <c r="P66" i="7"/>
  <c r="P65" i="7"/>
  <c r="P64" i="7"/>
  <c r="P63" i="7"/>
  <c r="P62" i="7"/>
  <c r="P61" i="7"/>
  <c r="P60" i="7"/>
  <c r="P59" i="7"/>
  <c r="P58" i="7"/>
  <c r="P57" i="7"/>
  <c r="P56" i="7"/>
  <c r="P55" i="7"/>
  <c r="P54" i="7"/>
  <c r="P53" i="7"/>
  <c r="P52" i="7"/>
  <c r="P51" i="7"/>
  <c r="P50" i="7"/>
  <c r="P49" i="7"/>
  <c r="P48" i="7"/>
  <c r="P47" i="7"/>
  <c r="P46" i="7"/>
  <c r="P45" i="7"/>
  <c r="P44" i="7"/>
  <c r="P43" i="7"/>
  <c r="P42" i="7"/>
  <c r="P41" i="7"/>
  <c r="P40" i="7"/>
  <c r="P39" i="7"/>
  <c r="P38" i="7"/>
  <c r="P37" i="7"/>
  <c r="P36" i="7"/>
  <c r="P35" i="7"/>
  <c r="P34" i="7"/>
  <c r="P33" i="7"/>
  <c r="P32" i="7"/>
  <c r="P31" i="7"/>
  <c r="P30" i="7"/>
  <c r="P29" i="7"/>
  <c r="P28" i="7"/>
  <c r="P27" i="7"/>
  <c r="P26" i="7"/>
  <c r="P25" i="7"/>
  <c r="P24" i="7"/>
  <c r="P23" i="7"/>
  <c r="P22" i="7"/>
  <c r="P21" i="7"/>
  <c r="P20" i="7"/>
  <c r="P19" i="7"/>
  <c r="I1017" i="7"/>
  <c r="I1016" i="7"/>
  <c r="I1015" i="7"/>
  <c r="I1014" i="7"/>
  <c r="I1013" i="7"/>
  <c r="I1012" i="7"/>
  <c r="I1011" i="7"/>
  <c r="I1010" i="7"/>
  <c r="I1009" i="7"/>
  <c r="I1008" i="7"/>
  <c r="I1007" i="7"/>
  <c r="I1006" i="7"/>
  <c r="I1005" i="7"/>
  <c r="I1004" i="7"/>
  <c r="I1003" i="7"/>
  <c r="I1002" i="7"/>
  <c r="I1001" i="7"/>
  <c r="I1000" i="7"/>
  <c r="I999" i="7"/>
  <c r="I998" i="7"/>
  <c r="I997" i="7"/>
  <c r="I996" i="7"/>
  <c r="I995" i="7"/>
  <c r="I994" i="7"/>
  <c r="I993" i="7"/>
  <c r="I992" i="7"/>
  <c r="I991" i="7"/>
  <c r="I990" i="7"/>
  <c r="I989" i="7"/>
  <c r="I988" i="7"/>
  <c r="I987" i="7"/>
  <c r="I986" i="7"/>
  <c r="I985" i="7"/>
  <c r="I984" i="7"/>
  <c r="I983" i="7"/>
  <c r="I982" i="7"/>
  <c r="I981" i="7"/>
  <c r="I980" i="7"/>
  <c r="I979" i="7"/>
  <c r="I978" i="7"/>
  <c r="I977" i="7"/>
  <c r="I976" i="7"/>
  <c r="I975" i="7"/>
  <c r="I974" i="7"/>
  <c r="I973" i="7"/>
  <c r="I972" i="7"/>
  <c r="I971" i="7"/>
  <c r="I970" i="7"/>
  <c r="I969" i="7"/>
  <c r="I968" i="7"/>
  <c r="I967" i="7"/>
  <c r="I966" i="7"/>
  <c r="I965" i="7"/>
  <c r="I964" i="7"/>
  <c r="I963" i="7"/>
  <c r="I962" i="7"/>
  <c r="I961" i="7"/>
  <c r="I960" i="7"/>
  <c r="I959" i="7"/>
  <c r="I958" i="7"/>
  <c r="I957" i="7"/>
  <c r="I956" i="7"/>
  <c r="I955" i="7"/>
  <c r="I954" i="7"/>
  <c r="I953" i="7"/>
  <c r="I952" i="7"/>
  <c r="I951" i="7"/>
  <c r="I950" i="7"/>
  <c r="I949" i="7"/>
  <c r="I948" i="7"/>
  <c r="I947" i="7"/>
  <c r="I946" i="7"/>
  <c r="I945" i="7"/>
  <c r="I944" i="7"/>
  <c r="I943" i="7"/>
  <c r="I942" i="7"/>
  <c r="I941" i="7"/>
  <c r="I940" i="7"/>
  <c r="I939" i="7"/>
  <c r="I938" i="7"/>
  <c r="I937" i="7"/>
  <c r="I936" i="7"/>
  <c r="I935" i="7"/>
  <c r="I934" i="7"/>
  <c r="I933" i="7"/>
  <c r="I932" i="7"/>
  <c r="I931" i="7"/>
  <c r="I930" i="7"/>
  <c r="I929" i="7"/>
  <c r="I928" i="7"/>
  <c r="I927" i="7"/>
  <c r="I926" i="7"/>
  <c r="I925" i="7"/>
  <c r="I924" i="7"/>
  <c r="I923" i="7"/>
  <c r="I922" i="7"/>
  <c r="I921" i="7"/>
  <c r="I920" i="7"/>
  <c r="I919" i="7"/>
  <c r="I918" i="7"/>
  <c r="I917" i="7"/>
  <c r="I916" i="7"/>
  <c r="I915" i="7"/>
  <c r="I914" i="7"/>
  <c r="I913" i="7"/>
  <c r="I912" i="7"/>
  <c r="I911" i="7"/>
  <c r="I910" i="7"/>
  <c r="I909" i="7"/>
  <c r="I908" i="7"/>
  <c r="I907" i="7"/>
  <c r="I906" i="7"/>
  <c r="I905" i="7"/>
  <c r="I904" i="7"/>
  <c r="I903" i="7"/>
  <c r="I902" i="7"/>
  <c r="I901" i="7"/>
  <c r="I900" i="7"/>
  <c r="I899" i="7"/>
  <c r="I898" i="7"/>
  <c r="I897" i="7"/>
  <c r="I896" i="7"/>
  <c r="I895" i="7"/>
  <c r="I894" i="7"/>
  <c r="I893" i="7"/>
  <c r="I892" i="7"/>
  <c r="I891" i="7"/>
  <c r="I890" i="7"/>
  <c r="I889" i="7"/>
  <c r="I888" i="7"/>
  <c r="I887" i="7"/>
  <c r="I886" i="7"/>
  <c r="I885" i="7"/>
  <c r="I884" i="7"/>
  <c r="I883" i="7"/>
  <c r="I882" i="7"/>
  <c r="I881" i="7"/>
  <c r="I880" i="7"/>
  <c r="I879" i="7"/>
  <c r="I878" i="7"/>
  <c r="I877" i="7"/>
  <c r="I876" i="7"/>
  <c r="I875" i="7"/>
  <c r="I874" i="7"/>
  <c r="I873" i="7"/>
  <c r="I872" i="7"/>
  <c r="I871" i="7"/>
  <c r="I870" i="7"/>
  <c r="I869" i="7"/>
  <c r="I868" i="7"/>
  <c r="I867" i="7"/>
  <c r="I866" i="7"/>
  <c r="I865" i="7"/>
  <c r="I864" i="7"/>
  <c r="I863" i="7"/>
  <c r="I862" i="7"/>
  <c r="I861" i="7"/>
  <c r="I860" i="7"/>
  <c r="I859" i="7"/>
  <c r="I858" i="7"/>
  <c r="I857" i="7"/>
  <c r="I856" i="7"/>
  <c r="I855" i="7"/>
  <c r="I854" i="7"/>
  <c r="I853" i="7"/>
  <c r="I852" i="7"/>
  <c r="I851" i="7"/>
  <c r="I850" i="7"/>
  <c r="I849" i="7"/>
  <c r="I848" i="7"/>
  <c r="I847" i="7"/>
  <c r="I846" i="7"/>
  <c r="I845" i="7"/>
  <c r="I844" i="7"/>
  <c r="I843" i="7"/>
  <c r="I842" i="7"/>
  <c r="I841" i="7"/>
  <c r="I840" i="7"/>
  <c r="I839" i="7"/>
  <c r="I838" i="7"/>
  <c r="I837" i="7"/>
  <c r="I836" i="7"/>
  <c r="I835" i="7"/>
  <c r="I834" i="7"/>
  <c r="I833" i="7"/>
  <c r="I832" i="7"/>
  <c r="I831" i="7"/>
  <c r="I830" i="7"/>
  <c r="I829" i="7"/>
  <c r="I828" i="7"/>
  <c r="I827" i="7"/>
  <c r="I826" i="7"/>
  <c r="I825" i="7"/>
  <c r="I824" i="7"/>
  <c r="I823" i="7"/>
  <c r="I822" i="7"/>
  <c r="I821" i="7"/>
  <c r="I820" i="7"/>
  <c r="I819" i="7"/>
  <c r="I818" i="7"/>
  <c r="I817" i="7"/>
  <c r="I816" i="7"/>
  <c r="I815" i="7"/>
  <c r="I814" i="7"/>
  <c r="I813" i="7"/>
  <c r="I812" i="7"/>
  <c r="I811" i="7"/>
  <c r="I810" i="7"/>
  <c r="I809" i="7"/>
  <c r="I808" i="7"/>
  <c r="I807" i="7"/>
  <c r="I806" i="7"/>
  <c r="I805" i="7"/>
  <c r="I804" i="7"/>
  <c r="I803" i="7"/>
  <c r="I802" i="7"/>
  <c r="I801" i="7"/>
  <c r="I800" i="7"/>
  <c r="I799" i="7"/>
  <c r="I798" i="7"/>
  <c r="I797" i="7"/>
  <c r="I796" i="7"/>
  <c r="I795" i="7"/>
  <c r="I794" i="7"/>
  <c r="I793" i="7"/>
  <c r="I792" i="7"/>
  <c r="I791" i="7"/>
  <c r="I790" i="7"/>
  <c r="I789" i="7"/>
  <c r="I788" i="7"/>
  <c r="I787" i="7"/>
  <c r="I786" i="7"/>
  <c r="I785" i="7"/>
  <c r="I784" i="7"/>
  <c r="I783" i="7"/>
  <c r="I782" i="7"/>
  <c r="I781" i="7"/>
  <c r="I780" i="7"/>
  <c r="I779" i="7"/>
  <c r="I778" i="7"/>
  <c r="I777" i="7"/>
  <c r="I776" i="7"/>
  <c r="I775" i="7"/>
  <c r="I774" i="7"/>
  <c r="I773" i="7"/>
  <c r="I772" i="7"/>
  <c r="I771" i="7"/>
  <c r="I770" i="7"/>
  <c r="I769" i="7"/>
  <c r="I768" i="7"/>
  <c r="I767" i="7"/>
  <c r="I766" i="7"/>
  <c r="I765" i="7"/>
  <c r="I764" i="7"/>
  <c r="I763" i="7"/>
  <c r="I762" i="7"/>
  <c r="I761" i="7"/>
  <c r="I760" i="7"/>
  <c r="I759" i="7"/>
  <c r="I758" i="7"/>
  <c r="I757" i="7"/>
  <c r="I756" i="7"/>
  <c r="I755" i="7"/>
  <c r="I754" i="7"/>
  <c r="I753" i="7"/>
  <c r="I752" i="7"/>
  <c r="I751" i="7"/>
  <c r="I750" i="7"/>
  <c r="I749" i="7"/>
  <c r="I748" i="7"/>
  <c r="I747" i="7"/>
  <c r="I746" i="7"/>
  <c r="I745" i="7"/>
  <c r="I744" i="7"/>
  <c r="I743" i="7"/>
  <c r="I742" i="7"/>
  <c r="I741" i="7"/>
  <c r="I740" i="7"/>
  <c r="I739" i="7"/>
  <c r="I738" i="7"/>
  <c r="I737" i="7"/>
  <c r="I736" i="7"/>
  <c r="I735" i="7"/>
  <c r="I734" i="7"/>
  <c r="I733" i="7"/>
  <c r="I732" i="7"/>
  <c r="I731" i="7"/>
  <c r="I730" i="7"/>
  <c r="I729" i="7"/>
  <c r="I728" i="7"/>
  <c r="I727" i="7"/>
  <c r="I726" i="7"/>
  <c r="I725" i="7"/>
  <c r="I724" i="7"/>
  <c r="I723" i="7"/>
  <c r="I722" i="7"/>
  <c r="I721" i="7"/>
  <c r="I720" i="7"/>
  <c r="I719" i="7"/>
  <c r="I718" i="7"/>
  <c r="I717" i="7"/>
  <c r="I716" i="7"/>
  <c r="I715" i="7"/>
  <c r="I714" i="7"/>
  <c r="I713" i="7"/>
  <c r="I712" i="7"/>
  <c r="I711" i="7"/>
  <c r="I710" i="7"/>
  <c r="I709" i="7"/>
  <c r="I708" i="7"/>
  <c r="I707" i="7"/>
  <c r="I706" i="7"/>
  <c r="I705" i="7"/>
  <c r="I704" i="7"/>
  <c r="I703" i="7"/>
  <c r="I702" i="7"/>
  <c r="I701" i="7"/>
  <c r="I700" i="7"/>
  <c r="I699" i="7"/>
  <c r="I698" i="7"/>
  <c r="I697" i="7"/>
  <c r="I696" i="7"/>
  <c r="I695" i="7"/>
  <c r="I694" i="7"/>
  <c r="I693" i="7"/>
  <c r="I692" i="7"/>
  <c r="I691" i="7"/>
  <c r="I690" i="7"/>
  <c r="I689" i="7"/>
  <c r="I688" i="7"/>
  <c r="I687" i="7"/>
  <c r="I686" i="7"/>
  <c r="I685" i="7"/>
  <c r="I684" i="7"/>
  <c r="I683" i="7"/>
  <c r="I682" i="7"/>
  <c r="I681" i="7"/>
  <c r="I680" i="7"/>
  <c r="I679" i="7"/>
  <c r="I678" i="7"/>
  <c r="I677" i="7"/>
  <c r="I676" i="7"/>
  <c r="I675" i="7"/>
  <c r="I674" i="7"/>
  <c r="I673" i="7"/>
  <c r="I672" i="7"/>
  <c r="I671" i="7"/>
  <c r="I670" i="7"/>
  <c r="I669" i="7"/>
  <c r="I668" i="7"/>
  <c r="I667" i="7"/>
  <c r="I666" i="7"/>
  <c r="I665" i="7"/>
  <c r="I664" i="7"/>
  <c r="I663" i="7"/>
  <c r="I662" i="7"/>
  <c r="I661" i="7"/>
  <c r="I660" i="7"/>
  <c r="I659" i="7"/>
  <c r="I658" i="7"/>
  <c r="I657" i="7"/>
  <c r="I656" i="7"/>
  <c r="I655" i="7"/>
  <c r="I654" i="7"/>
  <c r="I653" i="7"/>
  <c r="I652" i="7"/>
  <c r="I651" i="7"/>
  <c r="I650" i="7"/>
  <c r="I649" i="7"/>
  <c r="I648" i="7"/>
  <c r="I647" i="7"/>
  <c r="I646" i="7"/>
  <c r="I645" i="7"/>
  <c r="I644" i="7"/>
  <c r="I643" i="7"/>
  <c r="I642" i="7"/>
  <c r="I641" i="7"/>
  <c r="I640" i="7"/>
  <c r="I639" i="7"/>
  <c r="I638" i="7"/>
  <c r="I637" i="7"/>
  <c r="I636" i="7"/>
  <c r="I635" i="7"/>
  <c r="I634" i="7"/>
  <c r="I633" i="7"/>
  <c r="I632" i="7"/>
  <c r="I631" i="7"/>
  <c r="I630" i="7"/>
  <c r="I629" i="7"/>
  <c r="I628" i="7"/>
  <c r="I627" i="7"/>
  <c r="I626" i="7"/>
  <c r="I625" i="7"/>
  <c r="I624" i="7"/>
  <c r="I623" i="7"/>
  <c r="I622" i="7"/>
  <c r="I621" i="7"/>
  <c r="I620" i="7"/>
  <c r="I619" i="7"/>
  <c r="I618" i="7"/>
  <c r="I617" i="7"/>
  <c r="I616" i="7"/>
  <c r="I615" i="7"/>
  <c r="I614" i="7"/>
  <c r="I613" i="7"/>
  <c r="I612" i="7"/>
  <c r="I611" i="7"/>
  <c r="I610" i="7"/>
  <c r="I609" i="7"/>
  <c r="I608" i="7"/>
  <c r="I607" i="7"/>
  <c r="I606" i="7"/>
  <c r="I605" i="7"/>
  <c r="I604" i="7"/>
  <c r="I603" i="7"/>
  <c r="I602" i="7"/>
  <c r="I601" i="7"/>
  <c r="I600" i="7"/>
  <c r="I599" i="7"/>
  <c r="I598" i="7"/>
  <c r="I597" i="7"/>
  <c r="I596" i="7"/>
  <c r="I595" i="7"/>
  <c r="I594" i="7"/>
  <c r="I593" i="7"/>
  <c r="I592" i="7"/>
  <c r="I591" i="7"/>
  <c r="I590" i="7"/>
  <c r="I589" i="7"/>
  <c r="I588" i="7"/>
  <c r="I587" i="7"/>
  <c r="I586" i="7"/>
  <c r="I585" i="7"/>
  <c r="I584" i="7"/>
  <c r="I583" i="7"/>
  <c r="I582" i="7"/>
  <c r="I581" i="7"/>
  <c r="I580" i="7"/>
  <c r="I579" i="7"/>
  <c r="I578" i="7"/>
  <c r="I577" i="7"/>
  <c r="I576" i="7"/>
  <c r="I575" i="7"/>
  <c r="I574" i="7"/>
  <c r="I573" i="7"/>
  <c r="I572" i="7"/>
  <c r="I571" i="7"/>
  <c r="I570" i="7"/>
  <c r="I569" i="7"/>
  <c r="I568" i="7"/>
  <c r="I567" i="7"/>
  <c r="I566" i="7"/>
  <c r="I565" i="7"/>
  <c r="I564" i="7"/>
  <c r="I563" i="7"/>
  <c r="I562" i="7"/>
  <c r="I561" i="7"/>
  <c r="I560" i="7"/>
  <c r="I559" i="7"/>
  <c r="I558" i="7"/>
  <c r="I557" i="7"/>
  <c r="I556" i="7"/>
  <c r="I555" i="7"/>
  <c r="I554" i="7"/>
  <c r="I553" i="7"/>
  <c r="I552" i="7"/>
  <c r="I551" i="7"/>
  <c r="I550" i="7"/>
  <c r="I549" i="7"/>
  <c r="I548" i="7"/>
  <c r="I547" i="7"/>
  <c r="I546" i="7"/>
  <c r="I545" i="7"/>
  <c r="I544" i="7"/>
  <c r="I543" i="7"/>
  <c r="I542" i="7"/>
  <c r="I541" i="7"/>
  <c r="I540" i="7"/>
  <c r="I539" i="7"/>
  <c r="I538" i="7"/>
  <c r="I537" i="7"/>
  <c r="I536" i="7"/>
  <c r="I535" i="7"/>
  <c r="I534" i="7"/>
  <c r="I533" i="7"/>
  <c r="I532" i="7"/>
  <c r="I531" i="7"/>
  <c r="I530" i="7"/>
  <c r="I529" i="7"/>
  <c r="I528" i="7"/>
  <c r="I527" i="7"/>
  <c r="I526" i="7"/>
  <c r="I525" i="7"/>
  <c r="I524" i="7"/>
  <c r="I523" i="7"/>
  <c r="I522" i="7"/>
  <c r="I521" i="7"/>
  <c r="I520" i="7"/>
  <c r="I519" i="7"/>
  <c r="I518" i="7"/>
  <c r="I517" i="7"/>
  <c r="I516" i="7"/>
  <c r="I515" i="7"/>
  <c r="I514" i="7"/>
  <c r="I513" i="7"/>
  <c r="I512" i="7"/>
  <c r="I511" i="7"/>
  <c r="I510" i="7"/>
  <c r="I509" i="7"/>
  <c r="I508" i="7"/>
  <c r="I507" i="7"/>
  <c r="I506" i="7"/>
  <c r="I505" i="7"/>
  <c r="I504" i="7"/>
  <c r="I503" i="7"/>
  <c r="I502" i="7"/>
  <c r="I501" i="7"/>
  <c r="I500" i="7"/>
  <c r="I499" i="7"/>
  <c r="I498" i="7"/>
  <c r="I497" i="7"/>
  <c r="I496" i="7"/>
  <c r="I495" i="7"/>
  <c r="I494" i="7"/>
  <c r="I493" i="7"/>
  <c r="I492" i="7"/>
  <c r="I491" i="7"/>
  <c r="I490" i="7"/>
  <c r="I489" i="7"/>
  <c r="I488" i="7"/>
  <c r="I487" i="7"/>
  <c r="I486" i="7"/>
  <c r="I485" i="7"/>
  <c r="I484" i="7"/>
  <c r="I483" i="7"/>
  <c r="I482" i="7"/>
  <c r="I481" i="7"/>
  <c r="I480" i="7"/>
  <c r="I479" i="7"/>
  <c r="I478" i="7"/>
  <c r="I477" i="7"/>
  <c r="I476" i="7"/>
  <c r="I475" i="7"/>
  <c r="I474" i="7"/>
  <c r="I473" i="7"/>
  <c r="I472" i="7"/>
  <c r="I471" i="7"/>
  <c r="I470" i="7"/>
  <c r="I469" i="7"/>
  <c r="I468" i="7"/>
  <c r="I467" i="7"/>
  <c r="I466" i="7"/>
  <c r="I465" i="7"/>
  <c r="I464" i="7"/>
  <c r="I463" i="7"/>
  <c r="I462" i="7"/>
  <c r="I461" i="7"/>
  <c r="I460" i="7"/>
  <c r="I459" i="7"/>
  <c r="I458" i="7"/>
  <c r="I457" i="7"/>
  <c r="I456" i="7"/>
  <c r="I455" i="7"/>
  <c r="I454" i="7"/>
  <c r="I453" i="7"/>
  <c r="I452" i="7"/>
  <c r="I451" i="7"/>
  <c r="I450" i="7"/>
  <c r="I449" i="7"/>
  <c r="I448" i="7"/>
  <c r="I447" i="7"/>
  <c r="I446" i="7"/>
  <c r="I445" i="7"/>
  <c r="I444" i="7"/>
  <c r="I443" i="7"/>
  <c r="I442" i="7"/>
  <c r="I441" i="7"/>
  <c r="I440" i="7"/>
  <c r="I439" i="7"/>
  <c r="I438" i="7"/>
  <c r="I437" i="7"/>
  <c r="I436" i="7"/>
  <c r="I435" i="7"/>
  <c r="I434" i="7"/>
  <c r="I433" i="7"/>
  <c r="I432" i="7"/>
  <c r="I431" i="7"/>
  <c r="I430" i="7"/>
  <c r="I429" i="7"/>
  <c r="I428" i="7"/>
  <c r="I427" i="7"/>
  <c r="I426" i="7"/>
  <c r="I425" i="7"/>
  <c r="I424" i="7"/>
  <c r="I423" i="7"/>
  <c r="I422" i="7"/>
  <c r="I421" i="7"/>
  <c r="I420" i="7"/>
  <c r="I419" i="7"/>
  <c r="I418" i="7"/>
  <c r="I417" i="7"/>
  <c r="I416" i="7"/>
  <c r="I415" i="7"/>
  <c r="I414" i="7"/>
  <c r="I413" i="7"/>
  <c r="I412" i="7"/>
  <c r="I411" i="7"/>
  <c r="I410" i="7"/>
  <c r="I409" i="7"/>
  <c r="I408" i="7"/>
  <c r="I407" i="7"/>
  <c r="I406" i="7"/>
  <c r="I405" i="7"/>
  <c r="I404" i="7"/>
  <c r="I403" i="7"/>
  <c r="I402" i="7"/>
  <c r="I401" i="7"/>
  <c r="I400" i="7"/>
  <c r="I399" i="7"/>
  <c r="I398" i="7"/>
  <c r="I397" i="7"/>
  <c r="I396" i="7"/>
  <c r="I395" i="7"/>
  <c r="I394" i="7"/>
  <c r="I393" i="7"/>
  <c r="I392" i="7"/>
  <c r="I391" i="7"/>
  <c r="I390" i="7"/>
  <c r="I389" i="7"/>
  <c r="I388" i="7"/>
  <c r="I387" i="7"/>
  <c r="I386" i="7"/>
  <c r="I385" i="7"/>
  <c r="I384" i="7"/>
  <c r="I383" i="7"/>
  <c r="I382" i="7"/>
  <c r="I381" i="7"/>
  <c r="I380" i="7"/>
  <c r="I379" i="7"/>
  <c r="I378" i="7"/>
  <c r="I377" i="7"/>
  <c r="I376" i="7"/>
  <c r="I375" i="7"/>
  <c r="I374" i="7"/>
  <c r="I373" i="7"/>
  <c r="I372" i="7"/>
  <c r="I371" i="7"/>
  <c r="I370" i="7"/>
  <c r="I369" i="7"/>
  <c r="I368" i="7"/>
  <c r="I367" i="7"/>
  <c r="I366" i="7"/>
  <c r="I365" i="7"/>
  <c r="I364" i="7"/>
  <c r="I363" i="7"/>
  <c r="I362" i="7"/>
  <c r="I361" i="7"/>
  <c r="I360" i="7"/>
  <c r="I359" i="7"/>
  <c r="I358" i="7"/>
  <c r="I357" i="7"/>
  <c r="I356" i="7"/>
  <c r="I355" i="7"/>
  <c r="I354" i="7"/>
  <c r="I353" i="7"/>
  <c r="I352" i="7"/>
  <c r="I351" i="7"/>
  <c r="I350" i="7"/>
  <c r="I349" i="7"/>
  <c r="I348" i="7"/>
  <c r="I347" i="7"/>
  <c r="I346" i="7"/>
  <c r="I345" i="7"/>
  <c r="I344" i="7"/>
  <c r="I343" i="7"/>
  <c r="I342" i="7"/>
  <c r="I341" i="7"/>
  <c r="I340" i="7"/>
  <c r="I339" i="7"/>
  <c r="I338" i="7"/>
  <c r="I337" i="7"/>
  <c r="I336" i="7"/>
  <c r="I335" i="7"/>
  <c r="I334" i="7"/>
  <c r="I333" i="7"/>
  <c r="I332" i="7"/>
  <c r="I331" i="7"/>
  <c r="I330" i="7"/>
  <c r="I329" i="7"/>
  <c r="I328" i="7"/>
  <c r="I327" i="7"/>
  <c r="I326" i="7"/>
  <c r="I325" i="7"/>
  <c r="I324" i="7"/>
  <c r="I323" i="7"/>
  <c r="I322" i="7"/>
  <c r="I321" i="7"/>
  <c r="I320" i="7"/>
  <c r="I319" i="7"/>
  <c r="I318" i="7"/>
  <c r="I317" i="7"/>
  <c r="I316" i="7"/>
  <c r="I315" i="7"/>
  <c r="I314" i="7"/>
  <c r="I313" i="7"/>
  <c r="I312" i="7"/>
  <c r="I311" i="7"/>
  <c r="I310" i="7"/>
  <c r="I309" i="7"/>
  <c r="I308" i="7"/>
  <c r="I307" i="7"/>
  <c r="I306" i="7"/>
  <c r="I305" i="7"/>
  <c r="I304" i="7"/>
  <c r="I303" i="7"/>
  <c r="I302" i="7"/>
  <c r="I301" i="7"/>
  <c r="I300" i="7"/>
  <c r="I299" i="7"/>
  <c r="I298" i="7"/>
  <c r="I297" i="7"/>
  <c r="I296" i="7"/>
  <c r="I295" i="7"/>
  <c r="I294" i="7"/>
  <c r="I293" i="7"/>
  <c r="I292" i="7"/>
  <c r="I291" i="7"/>
  <c r="I290" i="7"/>
  <c r="I289" i="7"/>
  <c r="I288" i="7"/>
  <c r="I287" i="7"/>
  <c r="I286" i="7"/>
  <c r="I285" i="7"/>
  <c r="I284" i="7"/>
  <c r="I283" i="7"/>
  <c r="I282" i="7"/>
  <c r="I281" i="7"/>
  <c r="I280" i="7"/>
  <c r="I279" i="7"/>
  <c r="I278" i="7"/>
  <c r="I277" i="7"/>
  <c r="I276" i="7"/>
  <c r="I275" i="7"/>
  <c r="I274" i="7"/>
  <c r="I273" i="7"/>
  <c r="I272" i="7"/>
  <c r="I271" i="7"/>
  <c r="I270" i="7"/>
  <c r="I269" i="7"/>
  <c r="I268" i="7"/>
  <c r="I267" i="7"/>
  <c r="I266" i="7"/>
  <c r="I265" i="7"/>
  <c r="I264" i="7"/>
  <c r="I263" i="7"/>
  <c r="I262" i="7"/>
  <c r="I261" i="7"/>
  <c r="I260" i="7"/>
  <c r="I259" i="7"/>
  <c r="I258" i="7"/>
  <c r="I257" i="7"/>
  <c r="I256" i="7"/>
  <c r="I255" i="7"/>
  <c r="I254" i="7"/>
  <c r="I253" i="7"/>
  <c r="I252" i="7"/>
  <c r="I251" i="7"/>
  <c r="I250" i="7"/>
  <c r="I249" i="7"/>
  <c r="I248" i="7"/>
  <c r="I247" i="7"/>
  <c r="I246" i="7"/>
  <c r="I245" i="7"/>
  <c r="I244" i="7"/>
  <c r="I243" i="7"/>
  <c r="I242" i="7"/>
  <c r="I241" i="7"/>
  <c r="I240" i="7"/>
  <c r="I239" i="7"/>
  <c r="I238" i="7"/>
  <c r="I237" i="7"/>
  <c r="I236" i="7"/>
  <c r="I235" i="7"/>
  <c r="I234" i="7"/>
  <c r="I233" i="7"/>
  <c r="I232" i="7"/>
  <c r="I231" i="7"/>
  <c r="I230" i="7"/>
  <c r="I229" i="7"/>
  <c r="I228" i="7"/>
  <c r="I227" i="7"/>
  <c r="I226" i="7"/>
  <c r="I225" i="7"/>
  <c r="I224" i="7"/>
  <c r="I223" i="7"/>
  <c r="I222" i="7"/>
  <c r="I221" i="7"/>
  <c r="I220" i="7"/>
  <c r="I219" i="7"/>
  <c r="I218" i="7"/>
  <c r="I217" i="7"/>
  <c r="I216" i="7"/>
  <c r="I215" i="7"/>
  <c r="I214" i="7"/>
  <c r="I213" i="7"/>
  <c r="I212" i="7"/>
  <c r="I211" i="7"/>
  <c r="I210" i="7"/>
  <c r="I209" i="7"/>
  <c r="I208" i="7"/>
  <c r="I207" i="7"/>
  <c r="I206" i="7"/>
  <c r="I205" i="7"/>
  <c r="I204" i="7"/>
  <c r="I203" i="7"/>
  <c r="I202" i="7"/>
  <c r="I201" i="7"/>
  <c r="I200" i="7"/>
  <c r="I199" i="7"/>
  <c r="I198" i="7"/>
  <c r="I197" i="7"/>
  <c r="I196" i="7"/>
  <c r="I195" i="7"/>
  <c r="I194" i="7"/>
  <c r="I193" i="7"/>
  <c r="I192" i="7"/>
  <c r="I191" i="7"/>
  <c r="I190" i="7"/>
  <c r="I189" i="7"/>
  <c r="I188" i="7"/>
  <c r="I187" i="7"/>
  <c r="I186" i="7"/>
  <c r="I185" i="7"/>
  <c r="I184" i="7"/>
  <c r="I183" i="7"/>
  <c r="I182" i="7"/>
  <c r="I181" i="7"/>
  <c r="I180" i="7"/>
  <c r="I179" i="7"/>
  <c r="I178" i="7"/>
  <c r="I177" i="7"/>
  <c r="I176" i="7"/>
  <c r="I175" i="7"/>
  <c r="I174" i="7"/>
  <c r="I173" i="7"/>
  <c r="I172" i="7"/>
  <c r="I171" i="7"/>
  <c r="I170" i="7"/>
  <c r="I169" i="7"/>
  <c r="I168" i="7"/>
  <c r="I167" i="7"/>
  <c r="I166" i="7"/>
  <c r="I165" i="7"/>
  <c r="I164" i="7"/>
  <c r="I163" i="7"/>
  <c r="I162" i="7"/>
  <c r="I161" i="7"/>
  <c r="I160" i="7"/>
  <c r="I159" i="7"/>
  <c r="I158" i="7"/>
  <c r="I157" i="7"/>
  <c r="I156" i="7"/>
  <c r="I155" i="7"/>
  <c r="I154" i="7"/>
  <c r="I153" i="7"/>
  <c r="I152" i="7"/>
  <c r="I151" i="7"/>
  <c r="I150" i="7"/>
  <c r="I149" i="7"/>
  <c r="I148" i="7"/>
  <c r="I147" i="7"/>
  <c r="I146" i="7"/>
  <c r="I145" i="7"/>
  <c r="I144" i="7"/>
  <c r="I143" i="7"/>
  <c r="I142" i="7"/>
  <c r="I141" i="7"/>
  <c r="I140" i="7"/>
  <c r="I139" i="7"/>
  <c r="I138" i="7"/>
  <c r="I137" i="7"/>
  <c r="I136" i="7"/>
  <c r="I135" i="7"/>
  <c r="I134" i="7"/>
  <c r="I133" i="7"/>
  <c r="I132" i="7"/>
  <c r="I131" i="7"/>
  <c r="I130" i="7"/>
  <c r="I129" i="7"/>
  <c r="I128" i="7"/>
  <c r="I127" i="7"/>
  <c r="I126" i="7"/>
  <c r="I125" i="7"/>
  <c r="I124" i="7"/>
  <c r="I123" i="7"/>
  <c r="I122" i="7"/>
  <c r="I121" i="7"/>
  <c r="I120" i="7"/>
  <c r="I119" i="7"/>
  <c r="I118" i="7"/>
  <c r="I117" i="7"/>
  <c r="I116" i="7"/>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DK18" i="7"/>
  <c r="DK1017" i="7"/>
  <c r="DK1016" i="7"/>
  <c r="DK1015" i="7"/>
  <c r="DK1014" i="7"/>
  <c r="DK1013" i="7"/>
  <c r="DK1012" i="7"/>
  <c r="DK1011" i="7"/>
  <c r="DK1010" i="7"/>
  <c r="DK1009" i="7"/>
  <c r="DK1008" i="7"/>
  <c r="DK1007" i="7"/>
  <c r="DK1006" i="7"/>
  <c r="DK1005" i="7"/>
  <c r="DK1004" i="7"/>
  <c r="DK1003" i="7"/>
  <c r="DK1002" i="7"/>
  <c r="DK1001" i="7"/>
  <c r="DK1000" i="7"/>
  <c r="DK999" i="7"/>
  <c r="DK998" i="7"/>
  <c r="DK997" i="7"/>
  <c r="DK996" i="7"/>
  <c r="DK995" i="7"/>
  <c r="DK994" i="7"/>
  <c r="DK993" i="7"/>
  <c r="DK992" i="7"/>
  <c r="DK991" i="7"/>
  <c r="DK990" i="7"/>
  <c r="DK989" i="7"/>
  <c r="DK988" i="7"/>
  <c r="DK987" i="7"/>
  <c r="DK986" i="7"/>
  <c r="DK985" i="7"/>
  <c r="DK984" i="7"/>
  <c r="DK983" i="7"/>
  <c r="DK982" i="7"/>
  <c r="DK981" i="7"/>
  <c r="DK980" i="7"/>
  <c r="DK979" i="7"/>
  <c r="DK978" i="7"/>
  <c r="DK977" i="7"/>
  <c r="DK976" i="7"/>
  <c r="DK975" i="7"/>
  <c r="DK974" i="7"/>
  <c r="DK973" i="7"/>
  <c r="DK972" i="7"/>
  <c r="DK971" i="7"/>
  <c r="DK970" i="7"/>
  <c r="DK969" i="7"/>
  <c r="DK968" i="7"/>
  <c r="DK967" i="7"/>
  <c r="DK966" i="7"/>
  <c r="DK965" i="7"/>
  <c r="DK964" i="7"/>
  <c r="DK963" i="7"/>
  <c r="DK962" i="7"/>
  <c r="DK961" i="7"/>
  <c r="DK960" i="7"/>
  <c r="DK959" i="7"/>
  <c r="DK958" i="7"/>
  <c r="DK957" i="7"/>
  <c r="DK956" i="7"/>
  <c r="DK955" i="7"/>
  <c r="DK954" i="7"/>
  <c r="DK953" i="7"/>
  <c r="DK952" i="7"/>
  <c r="DK951" i="7"/>
  <c r="DK950" i="7"/>
  <c r="DK949" i="7"/>
  <c r="DK948" i="7"/>
  <c r="DK947" i="7"/>
  <c r="DK946" i="7"/>
  <c r="DK945" i="7"/>
  <c r="DK944" i="7"/>
  <c r="DK943" i="7"/>
  <c r="DK942" i="7"/>
  <c r="DK941" i="7"/>
  <c r="DK940" i="7"/>
  <c r="DK939" i="7"/>
  <c r="DK938" i="7"/>
  <c r="DK937" i="7"/>
  <c r="DK936" i="7"/>
  <c r="DK935" i="7"/>
  <c r="DK934" i="7"/>
  <c r="DK933" i="7"/>
  <c r="DK932" i="7"/>
  <c r="DK931" i="7"/>
  <c r="DK930" i="7"/>
  <c r="DK929" i="7"/>
  <c r="DK928" i="7"/>
  <c r="DK927" i="7"/>
  <c r="DK926" i="7"/>
  <c r="DK925" i="7"/>
  <c r="DK924" i="7"/>
  <c r="DK923" i="7"/>
  <c r="DK922" i="7"/>
  <c r="DK921" i="7"/>
  <c r="DK920" i="7"/>
  <c r="DK919" i="7"/>
  <c r="DK918" i="7"/>
  <c r="DK917" i="7"/>
  <c r="DK916" i="7"/>
  <c r="DK915" i="7"/>
  <c r="DK914" i="7"/>
  <c r="DK913" i="7"/>
  <c r="DK912" i="7"/>
  <c r="DK911" i="7"/>
  <c r="DK910" i="7"/>
  <c r="DK909" i="7"/>
  <c r="DK908" i="7"/>
  <c r="DK907" i="7"/>
  <c r="DK906" i="7"/>
  <c r="DK905" i="7"/>
  <c r="DK904" i="7"/>
  <c r="DK903" i="7"/>
  <c r="DK902" i="7"/>
  <c r="DK901" i="7"/>
  <c r="DK900" i="7"/>
  <c r="DK899" i="7"/>
  <c r="DK898" i="7"/>
  <c r="DK897" i="7"/>
  <c r="DK896" i="7"/>
  <c r="DK895" i="7"/>
  <c r="DK894" i="7"/>
  <c r="DK893" i="7"/>
  <c r="DK892" i="7"/>
  <c r="DK891" i="7"/>
  <c r="DK890" i="7"/>
  <c r="DK889" i="7"/>
  <c r="DK888" i="7"/>
  <c r="DK887" i="7"/>
  <c r="DK886" i="7"/>
  <c r="DK885" i="7"/>
  <c r="DK884" i="7"/>
  <c r="DK883" i="7"/>
  <c r="DK882" i="7"/>
  <c r="DK881" i="7"/>
  <c r="DK880" i="7"/>
  <c r="DK879" i="7"/>
  <c r="DK878" i="7"/>
  <c r="DK877" i="7"/>
  <c r="DK876" i="7"/>
  <c r="DK875" i="7"/>
  <c r="DK874" i="7"/>
  <c r="DK873" i="7"/>
  <c r="DK872" i="7"/>
  <c r="DK871" i="7"/>
  <c r="DK870" i="7"/>
  <c r="DK869" i="7"/>
  <c r="DK868" i="7"/>
  <c r="DK867" i="7"/>
  <c r="DK866" i="7"/>
  <c r="DK865" i="7"/>
  <c r="DK864" i="7"/>
  <c r="DK863" i="7"/>
  <c r="DK862" i="7"/>
  <c r="DK861" i="7"/>
  <c r="DK860" i="7"/>
  <c r="DK859" i="7"/>
  <c r="DK858" i="7"/>
  <c r="DK857" i="7"/>
  <c r="DK856" i="7"/>
  <c r="DK855" i="7"/>
  <c r="DK854" i="7"/>
  <c r="DK853" i="7"/>
  <c r="DK852" i="7"/>
  <c r="DK851" i="7"/>
  <c r="DK850" i="7"/>
  <c r="DK849" i="7"/>
  <c r="DK848" i="7"/>
  <c r="DK847" i="7"/>
  <c r="DK846" i="7"/>
  <c r="DK845" i="7"/>
  <c r="DK844" i="7"/>
  <c r="DK843" i="7"/>
  <c r="DK842" i="7"/>
  <c r="DK841" i="7"/>
  <c r="DK840" i="7"/>
  <c r="DK839" i="7"/>
  <c r="DK838" i="7"/>
  <c r="DK837" i="7"/>
  <c r="DK836" i="7"/>
  <c r="DK835" i="7"/>
  <c r="DK834" i="7"/>
  <c r="DK833" i="7"/>
  <c r="DK832" i="7"/>
  <c r="DK831" i="7"/>
  <c r="DK830" i="7"/>
  <c r="DK829" i="7"/>
  <c r="DK828" i="7"/>
  <c r="DK827" i="7"/>
  <c r="DK826" i="7"/>
  <c r="DK825" i="7"/>
  <c r="DK824" i="7"/>
  <c r="DK823" i="7"/>
  <c r="DK822" i="7"/>
  <c r="DK821" i="7"/>
  <c r="DK820" i="7"/>
  <c r="DK819" i="7"/>
  <c r="DK818" i="7"/>
  <c r="DK817" i="7"/>
  <c r="DK816" i="7"/>
  <c r="DK815" i="7"/>
  <c r="DK814" i="7"/>
  <c r="DK813" i="7"/>
  <c r="DK812" i="7"/>
  <c r="DK811" i="7"/>
  <c r="DK810" i="7"/>
  <c r="DK809" i="7"/>
  <c r="DK808" i="7"/>
  <c r="DK807" i="7"/>
  <c r="DK806" i="7"/>
  <c r="DK805" i="7"/>
  <c r="DK804" i="7"/>
  <c r="DK803" i="7"/>
  <c r="DK802" i="7"/>
  <c r="DK801" i="7"/>
  <c r="DK800" i="7"/>
  <c r="DK799" i="7"/>
  <c r="DK798" i="7"/>
  <c r="DK797" i="7"/>
  <c r="DK796" i="7"/>
  <c r="DK795" i="7"/>
  <c r="DK794" i="7"/>
  <c r="DK793" i="7"/>
  <c r="DK792" i="7"/>
  <c r="DK791" i="7"/>
  <c r="DK790" i="7"/>
  <c r="DK789" i="7"/>
  <c r="DK788" i="7"/>
  <c r="DK787" i="7"/>
  <c r="DK786" i="7"/>
  <c r="DK785" i="7"/>
  <c r="DK784" i="7"/>
  <c r="DK783" i="7"/>
  <c r="DK782" i="7"/>
  <c r="DK781" i="7"/>
  <c r="DK780" i="7"/>
  <c r="DK779" i="7"/>
  <c r="DK778" i="7"/>
  <c r="DK777" i="7"/>
  <c r="DK776" i="7"/>
  <c r="DK775" i="7"/>
  <c r="DK774" i="7"/>
  <c r="DK773" i="7"/>
  <c r="DK772" i="7"/>
  <c r="DK771" i="7"/>
  <c r="DK770" i="7"/>
  <c r="DK769" i="7"/>
  <c r="DK768" i="7"/>
  <c r="DK767" i="7"/>
  <c r="DK766" i="7"/>
  <c r="DK765" i="7"/>
  <c r="DK764" i="7"/>
  <c r="DK763" i="7"/>
  <c r="DK762" i="7"/>
  <c r="DK761" i="7"/>
  <c r="DK760" i="7"/>
  <c r="DK759" i="7"/>
  <c r="DK758" i="7"/>
  <c r="DK757" i="7"/>
  <c r="DK756" i="7"/>
  <c r="DK755" i="7"/>
  <c r="DK754" i="7"/>
  <c r="DK753" i="7"/>
  <c r="DK752" i="7"/>
  <c r="DK751" i="7"/>
  <c r="DK750" i="7"/>
  <c r="DK749" i="7"/>
  <c r="DK748" i="7"/>
  <c r="DK747" i="7"/>
  <c r="DK746" i="7"/>
  <c r="DK745" i="7"/>
  <c r="DK744" i="7"/>
  <c r="DK743" i="7"/>
  <c r="DK742" i="7"/>
  <c r="DK741" i="7"/>
  <c r="DK740" i="7"/>
  <c r="DK739" i="7"/>
  <c r="DK738" i="7"/>
  <c r="DK737" i="7"/>
  <c r="DK736" i="7"/>
  <c r="DK735" i="7"/>
  <c r="DK734" i="7"/>
  <c r="DK733" i="7"/>
  <c r="DK732" i="7"/>
  <c r="DK731" i="7"/>
  <c r="DK730" i="7"/>
  <c r="DK729" i="7"/>
  <c r="DK728" i="7"/>
  <c r="DK727" i="7"/>
  <c r="DK726" i="7"/>
  <c r="DK725" i="7"/>
  <c r="DK724" i="7"/>
  <c r="DK723" i="7"/>
  <c r="DK722" i="7"/>
  <c r="DK721" i="7"/>
  <c r="DK720" i="7"/>
  <c r="DK719" i="7"/>
  <c r="DK718" i="7"/>
  <c r="DK717" i="7"/>
  <c r="DK716" i="7"/>
  <c r="DK715" i="7"/>
  <c r="DK714" i="7"/>
  <c r="DK713" i="7"/>
  <c r="DK712" i="7"/>
  <c r="DK711" i="7"/>
  <c r="DK710" i="7"/>
  <c r="DK709" i="7"/>
  <c r="DK708" i="7"/>
  <c r="DK707" i="7"/>
  <c r="DK706" i="7"/>
  <c r="DK705" i="7"/>
  <c r="DK704" i="7"/>
  <c r="DK703" i="7"/>
  <c r="DK702" i="7"/>
  <c r="DK701" i="7"/>
  <c r="DK700" i="7"/>
  <c r="DK699" i="7"/>
  <c r="DK698" i="7"/>
  <c r="DK697" i="7"/>
  <c r="DK696" i="7"/>
  <c r="DK695" i="7"/>
  <c r="DK694" i="7"/>
  <c r="DK693" i="7"/>
  <c r="DK692" i="7"/>
  <c r="DK691" i="7"/>
  <c r="DK690" i="7"/>
  <c r="DK689" i="7"/>
  <c r="DK688" i="7"/>
  <c r="DK687" i="7"/>
  <c r="DK686" i="7"/>
  <c r="DK685" i="7"/>
  <c r="DK684" i="7"/>
  <c r="DK683" i="7"/>
  <c r="DK682" i="7"/>
  <c r="DK681" i="7"/>
  <c r="DK680" i="7"/>
  <c r="DK679" i="7"/>
  <c r="DK678" i="7"/>
  <c r="DK677" i="7"/>
  <c r="DK676" i="7"/>
  <c r="DK675" i="7"/>
  <c r="DK674" i="7"/>
  <c r="DK673" i="7"/>
  <c r="DK672" i="7"/>
  <c r="DK671" i="7"/>
  <c r="DK670" i="7"/>
  <c r="DK669" i="7"/>
  <c r="DK668" i="7"/>
  <c r="DK667" i="7"/>
  <c r="DK666" i="7"/>
  <c r="DK665" i="7"/>
  <c r="DK664" i="7"/>
  <c r="DK663" i="7"/>
  <c r="DK662" i="7"/>
  <c r="DK661" i="7"/>
  <c r="DK660" i="7"/>
  <c r="DK659" i="7"/>
  <c r="DK658" i="7"/>
  <c r="DK657" i="7"/>
  <c r="DK656" i="7"/>
  <c r="DK655" i="7"/>
  <c r="DK654" i="7"/>
  <c r="DK653" i="7"/>
  <c r="DK652" i="7"/>
  <c r="DK651" i="7"/>
  <c r="DK650" i="7"/>
  <c r="DK649" i="7"/>
  <c r="DK648" i="7"/>
  <c r="DK647" i="7"/>
  <c r="DK646" i="7"/>
  <c r="DK645" i="7"/>
  <c r="DK644" i="7"/>
  <c r="DK643" i="7"/>
  <c r="DK642" i="7"/>
  <c r="DK641" i="7"/>
  <c r="DK640" i="7"/>
  <c r="DK639" i="7"/>
  <c r="DK638" i="7"/>
  <c r="DK637" i="7"/>
  <c r="DK636" i="7"/>
  <c r="DK635" i="7"/>
  <c r="DK634" i="7"/>
  <c r="DK633" i="7"/>
  <c r="DK632" i="7"/>
  <c r="DK631" i="7"/>
  <c r="DK630" i="7"/>
  <c r="DK629" i="7"/>
  <c r="DK628" i="7"/>
  <c r="DK627" i="7"/>
  <c r="DK626" i="7"/>
  <c r="DK625" i="7"/>
  <c r="DK624" i="7"/>
  <c r="DK623" i="7"/>
  <c r="DK622" i="7"/>
  <c r="DK621" i="7"/>
  <c r="DK620" i="7"/>
  <c r="DK619" i="7"/>
  <c r="DK618" i="7"/>
  <c r="DK617" i="7"/>
  <c r="DK616" i="7"/>
  <c r="DK615" i="7"/>
  <c r="DK614" i="7"/>
  <c r="DK613" i="7"/>
  <c r="DK612" i="7"/>
  <c r="DK611" i="7"/>
  <c r="DK610" i="7"/>
  <c r="DK609" i="7"/>
  <c r="DK608" i="7"/>
  <c r="DK607" i="7"/>
  <c r="DK606" i="7"/>
  <c r="DK605" i="7"/>
  <c r="DK604" i="7"/>
  <c r="DK603" i="7"/>
  <c r="DK602" i="7"/>
  <c r="DK601" i="7"/>
  <c r="DK600" i="7"/>
  <c r="DK599" i="7"/>
  <c r="DK598" i="7"/>
  <c r="DK597" i="7"/>
  <c r="DK596" i="7"/>
  <c r="DK595" i="7"/>
  <c r="DK594" i="7"/>
  <c r="DK593" i="7"/>
  <c r="DK592" i="7"/>
  <c r="DK591" i="7"/>
  <c r="DK590" i="7"/>
  <c r="DK589" i="7"/>
  <c r="DK588" i="7"/>
  <c r="DK587" i="7"/>
  <c r="DK586" i="7"/>
  <c r="DK585" i="7"/>
  <c r="DK584" i="7"/>
  <c r="DK583" i="7"/>
  <c r="DK582" i="7"/>
  <c r="DK581" i="7"/>
  <c r="DK580" i="7"/>
  <c r="DK579" i="7"/>
  <c r="DK578" i="7"/>
  <c r="DK577" i="7"/>
  <c r="DK576" i="7"/>
  <c r="DK575" i="7"/>
  <c r="DK574" i="7"/>
  <c r="DK573" i="7"/>
  <c r="DK572" i="7"/>
  <c r="DK571" i="7"/>
  <c r="DK570" i="7"/>
  <c r="DK569" i="7"/>
  <c r="DK568" i="7"/>
  <c r="DK567" i="7"/>
  <c r="DK566" i="7"/>
  <c r="DK565" i="7"/>
  <c r="DK564" i="7"/>
  <c r="DK563" i="7"/>
  <c r="DK562" i="7"/>
  <c r="DK561" i="7"/>
  <c r="DK560" i="7"/>
  <c r="DK559" i="7"/>
  <c r="DK558" i="7"/>
  <c r="DK557" i="7"/>
  <c r="DK556" i="7"/>
  <c r="DK555" i="7"/>
  <c r="DK554" i="7"/>
  <c r="DK553" i="7"/>
  <c r="DK552" i="7"/>
  <c r="DK551" i="7"/>
  <c r="DK550" i="7"/>
  <c r="DK549" i="7"/>
  <c r="DK548" i="7"/>
  <c r="DK547" i="7"/>
  <c r="DK546" i="7"/>
  <c r="DK545" i="7"/>
  <c r="DK544" i="7"/>
  <c r="DK543" i="7"/>
  <c r="DK542" i="7"/>
  <c r="DK541" i="7"/>
  <c r="DK540" i="7"/>
  <c r="DK539" i="7"/>
  <c r="DK538" i="7"/>
  <c r="DK537" i="7"/>
  <c r="DK536" i="7"/>
  <c r="DK535" i="7"/>
  <c r="DK534" i="7"/>
  <c r="DK533" i="7"/>
  <c r="DK532" i="7"/>
  <c r="DK531" i="7"/>
  <c r="DK530" i="7"/>
  <c r="DK529" i="7"/>
  <c r="DK528" i="7"/>
  <c r="DK527" i="7"/>
  <c r="DK526" i="7"/>
  <c r="DK525" i="7"/>
  <c r="DK524" i="7"/>
  <c r="DK523" i="7"/>
  <c r="DK522" i="7"/>
  <c r="DK521" i="7"/>
  <c r="DK520" i="7"/>
  <c r="DK519" i="7"/>
  <c r="DK518" i="7"/>
  <c r="DK517" i="7"/>
  <c r="DK516" i="7"/>
  <c r="DK515" i="7"/>
  <c r="DK514" i="7"/>
  <c r="DK513" i="7"/>
  <c r="DK512" i="7"/>
  <c r="DK511" i="7"/>
  <c r="DK510" i="7"/>
  <c r="DK509" i="7"/>
  <c r="DK508" i="7"/>
  <c r="DK507" i="7"/>
  <c r="DK506" i="7"/>
  <c r="DK505" i="7"/>
  <c r="DK504" i="7"/>
  <c r="DK503" i="7"/>
  <c r="DK502" i="7"/>
  <c r="DK501" i="7"/>
  <c r="DK500" i="7"/>
  <c r="DK499" i="7"/>
  <c r="DK498" i="7"/>
  <c r="DK497" i="7"/>
  <c r="DK496" i="7"/>
  <c r="DK495" i="7"/>
  <c r="DK494" i="7"/>
  <c r="DK493" i="7"/>
  <c r="DK492" i="7"/>
  <c r="DK491" i="7"/>
  <c r="DK490" i="7"/>
  <c r="DK489" i="7"/>
  <c r="DK488" i="7"/>
  <c r="DK487" i="7"/>
  <c r="DK486" i="7"/>
  <c r="DK485" i="7"/>
  <c r="DK484" i="7"/>
  <c r="DK483" i="7"/>
  <c r="DK482" i="7"/>
  <c r="DK481" i="7"/>
  <c r="DK480" i="7"/>
  <c r="DK479" i="7"/>
  <c r="DK478" i="7"/>
  <c r="DK477" i="7"/>
  <c r="DK476" i="7"/>
  <c r="DK475" i="7"/>
  <c r="DK474" i="7"/>
  <c r="DK473" i="7"/>
  <c r="DK472" i="7"/>
  <c r="DK471" i="7"/>
  <c r="DK470" i="7"/>
  <c r="DK469" i="7"/>
  <c r="DK468" i="7"/>
  <c r="DK467" i="7"/>
  <c r="DK466" i="7"/>
  <c r="DK465" i="7"/>
  <c r="DK464" i="7"/>
  <c r="DK463" i="7"/>
  <c r="DK462" i="7"/>
  <c r="DK461" i="7"/>
  <c r="DK460" i="7"/>
  <c r="DK459" i="7"/>
  <c r="DK458" i="7"/>
  <c r="DK457" i="7"/>
  <c r="DK456" i="7"/>
  <c r="DK455" i="7"/>
  <c r="DK454" i="7"/>
  <c r="DK453" i="7"/>
  <c r="DK452" i="7"/>
  <c r="DK451" i="7"/>
  <c r="DK450" i="7"/>
  <c r="DK449" i="7"/>
  <c r="DK448" i="7"/>
  <c r="DK447" i="7"/>
  <c r="DK446" i="7"/>
  <c r="DK445" i="7"/>
  <c r="DK444" i="7"/>
  <c r="DK443" i="7"/>
  <c r="DK442" i="7"/>
  <c r="DK441" i="7"/>
  <c r="DK440" i="7"/>
  <c r="DK439" i="7"/>
  <c r="DK438" i="7"/>
  <c r="DK437" i="7"/>
  <c r="DK436" i="7"/>
  <c r="DK435" i="7"/>
  <c r="DK434" i="7"/>
  <c r="DK433" i="7"/>
  <c r="DK432" i="7"/>
  <c r="DK431" i="7"/>
  <c r="DK430" i="7"/>
  <c r="DK429" i="7"/>
  <c r="DK428" i="7"/>
  <c r="DK427" i="7"/>
  <c r="DK426" i="7"/>
  <c r="DK425" i="7"/>
  <c r="DK424" i="7"/>
  <c r="DK423" i="7"/>
  <c r="DK422" i="7"/>
  <c r="DK421" i="7"/>
  <c r="DK420" i="7"/>
  <c r="DK419" i="7"/>
  <c r="DK418" i="7"/>
  <c r="DK417" i="7"/>
  <c r="DK416" i="7"/>
  <c r="DK415" i="7"/>
  <c r="DK414" i="7"/>
  <c r="DK413" i="7"/>
  <c r="DK412" i="7"/>
  <c r="DK411" i="7"/>
  <c r="DK410" i="7"/>
  <c r="DK409" i="7"/>
  <c r="DK408" i="7"/>
  <c r="DK407" i="7"/>
  <c r="DK406" i="7"/>
  <c r="DK405" i="7"/>
  <c r="DK404" i="7"/>
  <c r="DK403" i="7"/>
  <c r="DK402" i="7"/>
  <c r="DK401" i="7"/>
  <c r="DK400" i="7"/>
  <c r="DK399" i="7"/>
  <c r="DK398" i="7"/>
  <c r="DK397" i="7"/>
  <c r="DK396" i="7"/>
  <c r="DK395" i="7"/>
  <c r="DK394" i="7"/>
  <c r="DK393" i="7"/>
  <c r="DK392" i="7"/>
  <c r="DK391" i="7"/>
  <c r="DK390" i="7"/>
  <c r="DK389" i="7"/>
  <c r="DK388" i="7"/>
  <c r="DK387" i="7"/>
  <c r="DK386" i="7"/>
  <c r="DK385" i="7"/>
  <c r="DK384" i="7"/>
  <c r="DK383" i="7"/>
  <c r="DK382" i="7"/>
  <c r="DK381" i="7"/>
  <c r="DK380" i="7"/>
  <c r="DK379" i="7"/>
  <c r="DK378" i="7"/>
  <c r="DK377" i="7"/>
  <c r="DK376" i="7"/>
  <c r="DK375" i="7"/>
  <c r="DK374" i="7"/>
  <c r="DK373" i="7"/>
  <c r="DK372" i="7"/>
  <c r="DK371" i="7"/>
  <c r="DK370" i="7"/>
  <c r="DK369" i="7"/>
  <c r="DK368" i="7"/>
  <c r="DK367" i="7"/>
  <c r="DK366" i="7"/>
  <c r="DK365" i="7"/>
  <c r="DK364" i="7"/>
  <c r="DK363" i="7"/>
  <c r="DK362" i="7"/>
  <c r="DK361" i="7"/>
  <c r="DK360" i="7"/>
  <c r="DK359" i="7"/>
  <c r="DK358" i="7"/>
  <c r="DK357" i="7"/>
  <c r="DK356" i="7"/>
  <c r="DK355" i="7"/>
  <c r="DK354" i="7"/>
  <c r="DK353" i="7"/>
  <c r="DK352" i="7"/>
  <c r="DK351" i="7"/>
  <c r="DK350" i="7"/>
  <c r="DK349" i="7"/>
  <c r="DK348" i="7"/>
  <c r="DK347" i="7"/>
  <c r="DK346" i="7"/>
  <c r="DK345" i="7"/>
  <c r="DK344" i="7"/>
  <c r="DK343" i="7"/>
  <c r="DK342" i="7"/>
  <c r="DK341" i="7"/>
  <c r="DK340" i="7"/>
  <c r="DK339" i="7"/>
  <c r="DK338" i="7"/>
  <c r="DK337" i="7"/>
  <c r="DK336" i="7"/>
  <c r="DK335" i="7"/>
  <c r="DK334" i="7"/>
  <c r="DK333" i="7"/>
  <c r="DK332" i="7"/>
  <c r="DK331" i="7"/>
  <c r="DK330" i="7"/>
  <c r="DK329" i="7"/>
  <c r="DK328" i="7"/>
  <c r="DK327" i="7"/>
  <c r="DK326" i="7"/>
  <c r="DK325" i="7"/>
  <c r="DK324" i="7"/>
  <c r="DK323" i="7"/>
  <c r="DK322" i="7"/>
  <c r="DK321" i="7"/>
  <c r="DK320" i="7"/>
  <c r="DK319" i="7"/>
  <c r="DK318" i="7"/>
  <c r="DK317" i="7"/>
  <c r="DK316" i="7"/>
  <c r="DK315" i="7"/>
  <c r="DK314" i="7"/>
  <c r="DK313" i="7"/>
  <c r="DK312" i="7"/>
  <c r="DK311" i="7"/>
  <c r="DK310" i="7"/>
  <c r="DK309" i="7"/>
  <c r="DK308" i="7"/>
  <c r="DK307" i="7"/>
  <c r="DK306" i="7"/>
  <c r="DK305" i="7"/>
  <c r="DK304" i="7"/>
  <c r="DK303" i="7"/>
  <c r="DK302" i="7"/>
  <c r="DK301" i="7"/>
  <c r="DK300" i="7"/>
  <c r="DK299" i="7"/>
  <c r="DK298" i="7"/>
  <c r="DK297" i="7"/>
  <c r="DK296" i="7"/>
  <c r="DK295" i="7"/>
  <c r="DK294" i="7"/>
  <c r="DK293" i="7"/>
  <c r="DK292" i="7"/>
  <c r="DK291" i="7"/>
  <c r="DK290" i="7"/>
  <c r="DK289" i="7"/>
  <c r="DK288" i="7"/>
  <c r="DK287" i="7"/>
  <c r="DK286" i="7"/>
  <c r="DK285" i="7"/>
  <c r="DK284" i="7"/>
  <c r="DK283" i="7"/>
  <c r="DK282" i="7"/>
  <c r="DK281" i="7"/>
  <c r="DK280" i="7"/>
  <c r="DK279" i="7"/>
  <c r="DK278" i="7"/>
  <c r="DK277" i="7"/>
  <c r="DK276" i="7"/>
  <c r="DK275" i="7"/>
  <c r="DK274" i="7"/>
  <c r="DK273" i="7"/>
  <c r="DK272" i="7"/>
  <c r="DK271" i="7"/>
  <c r="DK270" i="7"/>
  <c r="DK269" i="7"/>
  <c r="DK268" i="7"/>
  <c r="DK267" i="7"/>
  <c r="DK266" i="7"/>
  <c r="DK265" i="7"/>
  <c r="DK264" i="7"/>
  <c r="DK263" i="7"/>
  <c r="DK262" i="7"/>
  <c r="DK261" i="7"/>
  <c r="DK260" i="7"/>
  <c r="DK259" i="7"/>
  <c r="DK258" i="7"/>
  <c r="DK257" i="7"/>
  <c r="DK256" i="7"/>
  <c r="DK255" i="7"/>
  <c r="DK254" i="7"/>
  <c r="DK253" i="7"/>
  <c r="DK252" i="7"/>
  <c r="DK251" i="7"/>
  <c r="DK250" i="7"/>
  <c r="DK249" i="7"/>
  <c r="DK248" i="7"/>
  <c r="DK247" i="7"/>
  <c r="DK246" i="7"/>
  <c r="DK245" i="7"/>
  <c r="DK244" i="7"/>
  <c r="DK243" i="7"/>
  <c r="DK242" i="7"/>
  <c r="DK241" i="7"/>
  <c r="DK240" i="7"/>
  <c r="DK239" i="7"/>
  <c r="DK238" i="7"/>
  <c r="DK237" i="7"/>
  <c r="DK236" i="7"/>
  <c r="DK235" i="7"/>
  <c r="DK234" i="7"/>
  <c r="DK233" i="7"/>
  <c r="DK232" i="7"/>
  <c r="DK231" i="7"/>
  <c r="DK230" i="7"/>
  <c r="DK229" i="7"/>
  <c r="DK228" i="7"/>
  <c r="DK227" i="7"/>
  <c r="DK226" i="7"/>
  <c r="DK225" i="7"/>
  <c r="DK224" i="7"/>
  <c r="DK223" i="7"/>
  <c r="DK222" i="7"/>
  <c r="DK221" i="7"/>
  <c r="DK220" i="7"/>
  <c r="DK219" i="7"/>
  <c r="DK218" i="7"/>
  <c r="DK217" i="7"/>
  <c r="DK216" i="7"/>
  <c r="DK215" i="7"/>
  <c r="DK214" i="7"/>
  <c r="DK213" i="7"/>
  <c r="DK212" i="7"/>
  <c r="DK211" i="7"/>
  <c r="DK210" i="7"/>
  <c r="DK209" i="7"/>
  <c r="DK208" i="7"/>
  <c r="DK207" i="7"/>
  <c r="DK206" i="7"/>
  <c r="DK205" i="7"/>
  <c r="DK204" i="7"/>
  <c r="DK203" i="7"/>
  <c r="DK202" i="7"/>
  <c r="DK201" i="7"/>
  <c r="DK200" i="7"/>
  <c r="DK199" i="7"/>
  <c r="DK198" i="7"/>
  <c r="DK197" i="7"/>
  <c r="DK196" i="7"/>
  <c r="DK195" i="7"/>
  <c r="DK194" i="7"/>
  <c r="DK193" i="7"/>
  <c r="DK192" i="7"/>
  <c r="DK191" i="7"/>
  <c r="DK190" i="7"/>
  <c r="DK189" i="7"/>
  <c r="DK188" i="7"/>
  <c r="DK187" i="7"/>
  <c r="DK186" i="7"/>
  <c r="DK185" i="7"/>
  <c r="DK184" i="7"/>
  <c r="DK183" i="7"/>
  <c r="DK182" i="7"/>
  <c r="DK181" i="7"/>
  <c r="DK180" i="7"/>
  <c r="DK179" i="7"/>
  <c r="DK178" i="7"/>
  <c r="DK177" i="7"/>
  <c r="DK176" i="7"/>
  <c r="DK175" i="7"/>
  <c r="DK174" i="7"/>
  <c r="DK173" i="7"/>
  <c r="DK172" i="7"/>
  <c r="DK171" i="7"/>
  <c r="DK170" i="7"/>
  <c r="DK169" i="7"/>
  <c r="DK168" i="7"/>
  <c r="DK167" i="7"/>
  <c r="DK166" i="7"/>
  <c r="DK165" i="7"/>
  <c r="DK164" i="7"/>
  <c r="DK163" i="7"/>
  <c r="DK162" i="7"/>
  <c r="DK161" i="7"/>
  <c r="DK160" i="7"/>
  <c r="DK159" i="7"/>
  <c r="DK158" i="7"/>
  <c r="DK157" i="7"/>
  <c r="DK156" i="7"/>
  <c r="DK155" i="7"/>
  <c r="DK154" i="7"/>
  <c r="DK153" i="7"/>
  <c r="DK152" i="7"/>
  <c r="DK151" i="7"/>
  <c r="DK150" i="7"/>
  <c r="DK149" i="7"/>
  <c r="DK148" i="7"/>
  <c r="DK147" i="7"/>
  <c r="DK146" i="7"/>
  <c r="DK145" i="7"/>
  <c r="DK144" i="7"/>
  <c r="DK143" i="7"/>
  <c r="DK142" i="7"/>
  <c r="DK141" i="7"/>
  <c r="DK140" i="7"/>
  <c r="DK139" i="7"/>
  <c r="DK138" i="7"/>
  <c r="DK137" i="7"/>
  <c r="DK136" i="7"/>
  <c r="DK135" i="7"/>
  <c r="DK134" i="7"/>
  <c r="DK133" i="7"/>
  <c r="DK132" i="7"/>
  <c r="DK131" i="7"/>
  <c r="DK130" i="7"/>
  <c r="DK129" i="7"/>
  <c r="DK128" i="7"/>
  <c r="DK127" i="7"/>
  <c r="DK126" i="7"/>
  <c r="DK125" i="7"/>
  <c r="DK124" i="7"/>
  <c r="DK123" i="7"/>
  <c r="DK122" i="7"/>
  <c r="DK121" i="7"/>
  <c r="DK120" i="7"/>
  <c r="DK119" i="7"/>
  <c r="DK118" i="7"/>
  <c r="DK117" i="7"/>
  <c r="DK116" i="7"/>
  <c r="DK115" i="7"/>
  <c r="DK114" i="7"/>
  <c r="DK113" i="7"/>
  <c r="DK112" i="7"/>
  <c r="DK111" i="7"/>
  <c r="DK110" i="7"/>
  <c r="DK109" i="7"/>
  <c r="DK108" i="7"/>
  <c r="DK107" i="7"/>
  <c r="DK106" i="7"/>
  <c r="DK105" i="7"/>
  <c r="DK104" i="7"/>
  <c r="DK103" i="7"/>
  <c r="DK102" i="7"/>
  <c r="DK101" i="7"/>
  <c r="DK100" i="7"/>
  <c r="DK99" i="7"/>
  <c r="DK98" i="7"/>
  <c r="DK97" i="7"/>
  <c r="DK96" i="7"/>
  <c r="DK95" i="7"/>
  <c r="DK94" i="7"/>
  <c r="DK93" i="7"/>
  <c r="DK92" i="7"/>
  <c r="DK91" i="7"/>
  <c r="DK90" i="7"/>
  <c r="DK89" i="7"/>
  <c r="DK88" i="7"/>
  <c r="DK87" i="7"/>
  <c r="DK86" i="7"/>
  <c r="DK85" i="7"/>
  <c r="DK84" i="7"/>
  <c r="DK83" i="7"/>
  <c r="DK82" i="7"/>
  <c r="DK81" i="7"/>
  <c r="DK80" i="7"/>
  <c r="V81" i="3"/>
  <c r="DK79" i="7" s="1"/>
  <c r="V80" i="3"/>
  <c r="DK78" i="7" s="1"/>
  <c r="V79" i="3"/>
  <c r="DK77" i="7" s="1"/>
  <c r="V78" i="3"/>
  <c r="DK76" i="7" s="1"/>
  <c r="V77" i="3"/>
  <c r="DK75" i="7" s="1"/>
  <c r="V76" i="3"/>
  <c r="DK74" i="7" s="1"/>
  <c r="V75" i="3"/>
  <c r="DK73" i="7" s="1"/>
  <c r="V74" i="3"/>
  <c r="DK72" i="7" s="1"/>
  <c r="V73" i="3"/>
  <c r="DK71" i="7" s="1"/>
  <c r="V72" i="3"/>
  <c r="DK70" i="7" s="1"/>
  <c r="V71" i="3"/>
  <c r="DK69" i="7" s="1"/>
  <c r="V70" i="3"/>
  <c r="DK68" i="7" s="1"/>
  <c r="V69" i="3"/>
  <c r="DK67" i="7" s="1"/>
  <c r="V68" i="3"/>
  <c r="DK66" i="7" s="1"/>
  <c r="V67" i="3"/>
  <c r="DK65" i="7" s="1"/>
  <c r="V66" i="3"/>
  <c r="DK64" i="7" s="1"/>
  <c r="V65" i="3"/>
  <c r="DK63" i="7" s="1"/>
  <c r="V64" i="3"/>
  <c r="DK62" i="7" s="1"/>
  <c r="V63" i="3"/>
  <c r="DK61" i="7" s="1"/>
  <c r="V62" i="3"/>
  <c r="DK60" i="7" s="1"/>
  <c r="V61" i="3"/>
  <c r="DK59" i="7" s="1"/>
  <c r="V60" i="3"/>
  <c r="DK58" i="7" s="1"/>
  <c r="V59" i="3"/>
  <c r="DK57" i="7" s="1"/>
  <c r="V58" i="3"/>
  <c r="DK56" i="7" s="1"/>
  <c r="V57" i="3"/>
  <c r="DK55" i="7" s="1"/>
  <c r="V56" i="3"/>
  <c r="DK54" i="7" s="1"/>
  <c r="V55" i="3"/>
  <c r="DK53" i="7" s="1"/>
  <c r="V54" i="3"/>
  <c r="DK52" i="7" s="1"/>
  <c r="V53" i="3"/>
  <c r="DK51" i="7" s="1"/>
  <c r="V52" i="3"/>
  <c r="DK50" i="7" s="1"/>
  <c r="V51" i="3"/>
  <c r="DK49" i="7" s="1"/>
  <c r="V50" i="3"/>
  <c r="DK48" i="7" s="1"/>
  <c r="V49" i="3"/>
  <c r="DK47" i="7" s="1"/>
  <c r="V48" i="3"/>
  <c r="DK46" i="7" s="1"/>
  <c r="V47" i="3"/>
  <c r="DK45" i="7" s="1"/>
  <c r="V46" i="3"/>
  <c r="DK44" i="7" s="1"/>
  <c r="V45" i="3"/>
  <c r="DK43" i="7" s="1"/>
  <c r="DK42" i="7"/>
  <c r="V44" i="3"/>
  <c r="DK41" i="7" s="1"/>
  <c r="V43" i="3"/>
  <c r="DK40" i="7" s="1"/>
  <c r="V42" i="3"/>
  <c r="DK39" i="7" s="1"/>
  <c r="V41" i="3"/>
  <c r="DK38" i="7" s="1"/>
  <c r="V40" i="3"/>
  <c r="DK37" i="7" s="1"/>
  <c r="V39" i="3"/>
  <c r="DK36" i="7" s="1"/>
  <c r="V38" i="3"/>
  <c r="DK35" i="7" s="1"/>
  <c r="V37" i="3"/>
  <c r="DK34" i="7" s="1"/>
  <c r="V36" i="3"/>
  <c r="DK33" i="7" s="1"/>
  <c r="V35" i="3"/>
  <c r="DK32" i="7" s="1"/>
  <c r="V34" i="3"/>
  <c r="DK31" i="7" s="1"/>
  <c r="V33" i="3"/>
  <c r="DK30" i="7" s="1"/>
  <c r="V32" i="3"/>
  <c r="DK29" i="7" s="1"/>
  <c r="V31" i="3"/>
  <c r="DK28" i="7" s="1"/>
  <c r="V30" i="3"/>
  <c r="DK27" i="7" s="1"/>
  <c r="V29" i="3"/>
  <c r="DK26" i="7" s="1"/>
  <c r="V28" i="3"/>
  <c r="DK25" i="7" s="1"/>
  <c r="V27" i="3"/>
  <c r="DK24" i="7" s="1"/>
  <c r="V26" i="3"/>
  <c r="DK23" i="7" s="1"/>
  <c r="V25" i="3"/>
  <c r="DK22" i="7" s="1"/>
  <c r="V24" i="3"/>
  <c r="DK21" i="7" s="1"/>
  <c r="V23" i="3"/>
  <c r="DK20" i="7" s="1"/>
  <c r="N22" i="3"/>
  <c r="S19" i="7" s="1"/>
  <c r="O22" i="3"/>
  <c r="T19" i="7" s="1"/>
  <c r="T1017" i="7" l="1"/>
  <c r="S1017" i="7"/>
  <c r="T1016" i="7"/>
  <c r="S1016" i="7"/>
  <c r="T1015" i="7"/>
  <c r="S1015" i="7"/>
  <c r="T1014" i="7"/>
  <c r="S1014" i="7"/>
  <c r="T1013" i="7"/>
  <c r="S1013" i="7"/>
  <c r="T1012" i="7"/>
  <c r="S1012" i="7"/>
  <c r="T1011" i="7"/>
  <c r="S1011" i="7"/>
  <c r="T1010" i="7"/>
  <c r="S1010" i="7"/>
  <c r="T1009" i="7"/>
  <c r="S1009" i="7"/>
  <c r="T1008" i="7"/>
  <c r="S1008" i="7"/>
  <c r="T1007" i="7"/>
  <c r="S1007" i="7"/>
  <c r="T1006" i="7"/>
  <c r="S1006" i="7"/>
  <c r="T1005" i="7"/>
  <c r="S1005" i="7"/>
  <c r="T1004" i="7"/>
  <c r="S1004" i="7"/>
  <c r="T1003" i="7"/>
  <c r="S1003" i="7"/>
  <c r="T1002" i="7"/>
  <c r="S1002" i="7"/>
  <c r="T1001" i="7"/>
  <c r="S1001" i="7"/>
  <c r="T1000" i="7"/>
  <c r="S1000" i="7"/>
  <c r="T999" i="7"/>
  <c r="S999" i="7"/>
  <c r="T998" i="7"/>
  <c r="S998" i="7"/>
  <c r="T997" i="7"/>
  <c r="S997" i="7"/>
  <c r="T996" i="7"/>
  <c r="S996" i="7"/>
  <c r="T995" i="7"/>
  <c r="S995" i="7"/>
  <c r="T994" i="7"/>
  <c r="S994" i="7"/>
  <c r="T993" i="7"/>
  <c r="S993" i="7"/>
  <c r="T992" i="7"/>
  <c r="S992" i="7"/>
  <c r="T991" i="7"/>
  <c r="S991" i="7"/>
  <c r="T990" i="7"/>
  <c r="S990" i="7"/>
  <c r="T989" i="7"/>
  <c r="S989" i="7"/>
  <c r="T988" i="7"/>
  <c r="S988" i="7"/>
  <c r="T987" i="7"/>
  <c r="S987" i="7"/>
  <c r="T986" i="7"/>
  <c r="S986" i="7"/>
  <c r="T985" i="7"/>
  <c r="S985" i="7"/>
  <c r="T984" i="7"/>
  <c r="S984" i="7"/>
  <c r="T983" i="7"/>
  <c r="S983" i="7"/>
  <c r="T982" i="7"/>
  <c r="S982" i="7"/>
  <c r="T981" i="7"/>
  <c r="S981" i="7"/>
  <c r="T980" i="7"/>
  <c r="S980" i="7"/>
  <c r="T979" i="7"/>
  <c r="S979" i="7"/>
  <c r="T978" i="7"/>
  <c r="S978" i="7"/>
  <c r="T977" i="7"/>
  <c r="S977" i="7"/>
  <c r="T976" i="7"/>
  <c r="S976" i="7"/>
  <c r="T975" i="7"/>
  <c r="S975" i="7"/>
  <c r="T974" i="7"/>
  <c r="S974" i="7"/>
  <c r="T973" i="7"/>
  <c r="S973" i="7"/>
  <c r="T972" i="7"/>
  <c r="S972" i="7"/>
  <c r="T971" i="7"/>
  <c r="S971" i="7"/>
  <c r="T970" i="7"/>
  <c r="S970" i="7"/>
  <c r="T969" i="7"/>
  <c r="S969" i="7"/>
  <c r="T968" i="7"/>
  <c r="S968" i="7"/>
  <c r="T967" i="7"/>
  <c r="S967" i="7"/>
  <c r="T966" i="7"/>
  <c r="S966" i="7"/>
  <c r="T965" i="7"/>
  <c r="S965" i="7"/>
  <c r="T964" i="7"/>
  <c r="S964" i="7"/>
  <c r="T963" i="7"/>
  <c r="S963" i="7"/>
  <c r="T962" i="7"/>
  <c r="S962" i="7"/>
  <c r="T961" i="7"/>
  <c r="S961" i="7"/>
  <c r="T960" i="7"/>
  <c r="S960" i="7"/>
  <c r="T959" i="7"/>
  <c r="S959" i="7"/>
  <c r="T958" i="7"/>
  <c r="S958" i="7"/>
  <c r="T957" i="7"/>
  <c r="S957" i="7"/>
  <c r="T956" i="7"/>
  <c r="S956" i="7"/>
  <c r="T955" i="7"/>
  <c r="S955" i="7"/>
  <c r="T954" i="7"/>
  <c r="S954" i="7"/>
  <c r="T953" i="7"/>
  <c r="S953" i="7"/>
  <c r="T952" i="7"/>
  <c r="S952" i="7"/>
  <c r="T951" i="7"/>
  <c r="S951" i="7"/>
  <c r="T950" i="7"/>
  <c r="S950" i="7"/>
  <c r="T949" i="7"/>
  <c r="S949" i="7"/>
  <c r="T948" i="7"/>
  <c r="S948" i="7"/>
  <c r="T947" i="7"/>
  <c r="S947" i="7"/>
  <c r="T946" i="7"/>
  <c r="S946" i="7"/>
  <c r="T945" i="7"/>
  <c r="S945" i="7"/>
  <c r="T944" i="7"/>
  <c r="S944" i="7"/>
  <c r="T943" i="7"/>
  <c r="S943" i="7"/>
  <c r="T942" i="7"/>
  <c r="S942" i="7"/>
  <c r="T941" i="7"/>
  <c r="S941" i="7"/>
  <c r="T940" i="7"/>
  <c r="S940" i="7"/>
  <c r="T939" i="7"/>
  <c r="S939" i="7"/>
  <c r="T938" i="7"/>
  <c r="S938" i="7"/>
  <c r="T937" i="7"/>
  <c r="S937" i="7"/>
  <c r="T936" i="7"/>
  <c r="S936" i="7"/>
  <c r="T935" i="7"/>
  <c r="S935" i="7"/>
  <c r="T934" i="7"/>
  <c r="S934" i="7"/>
  <c r="T933" i="7"/>
  <c r="S933" i="7"/>
  <c r="T932" i="7"/>
  <c r="S932" i="7"/>
  <c r="T931" i="7"/>
  <c r="S931" i="7"/>
  <c r="T930" i="7"/>
  <c r="S930" i="7"/>
  <c r="T929" i="7"/>
  <c r="S929" i="7"/>
  <c r="T928" i="7"/>
  <c r="S928" i="7"/>
  <c r="T927" i="7"/>
  <c r="S927" i="7"/>
  <c r="T926" i="7"/>
  <c r="S926" i="7"/>
  <c r="T925" i="7"/>
  <c r="S925" i="7"/>
  <c r="T924" i="7"/>
  <c r="S924" i="7"/>
  <c r="T923" i="7"/>
  <c r="S923" i="7"/>
  <c r="T922" i="7"/>
  <c r="S922" i="7"/>
  <c r="T921" i="7"/>
  <c r="S921" i="7"/>
  <c r="T920" i="7"/>
  <c r="S920" i="7"/>
  <c r="T919" i="7"/>
  <c r="S919" i="7"/>
  <c r="T918" i="7"/>
  <c r="S918" i="7"/>
  <c r="T917" i="7"/>
  <c r="S917" i="7"/>
  <c r="T916" i="7"/>
  <c r="S916" i="7"/>
  <c r="T915" i="7"/>
  <c r="S915" i="7"/>
  <c r="T914" i="7"/>
  <c r="S914" i="7"/>
  <c r="T913" i="7"/>
  <c r="S913" i="7"/>
  <c r="T912" i="7"/>
  <c r="S912" i="7"/>
  <c r="T911" i="7"/>
  <c r="S911" i="7"/>
  <c r="T910" i="7"/>
  <c r="S910" i="7"/>
  <c r="T909" i="7"/>
  <c r="S909" i="7"/>
  <c r="T908" i="7"/>
  <c r="S908" i="7"/>
  <c r="T907" i="7"/>
  <c r="S907" i="7"/>
  <c r="T906" i="7"/>
  <c r="S906" i="7"/>
  <c r="T905" i="7"/>
  <c r="S905" i="7"/>
  <c r="T904" i="7"/>
  <c r="S904" i="7"/>
  <c r="T903" i="7"/>
  <c r="S903" i="7"/>
  <c r="T902" i="7"/>
  <c r="S902" i="7"/>
  <c r="T901" i="7"/>
  <c r="S901" i="7"/>
  <c r="T900" i="7"/>
  <c r="S900" i="7"/>
  <c r="T899" i="7"/>
  <c r="S899" i="7"/>
  <c r="T898" i="7"/>
  <c r="S898" i="7"/>
  <c r="T897" i="7"/>
  <c r="S897" i="7"/>
  <c r="T896" i="7"/>
  <c r="S896" i="7"/>
  <c r="T895" i="7"/>
  <c r="S895" i="7"/>
  <c r="T894" i="7"/>
  <c r="S894" i="7"/>
  <c r="T893" i="7"/>
  <c r="S893" i="7"/>
  <c r="T892" i="7"/>
  <c r="S892" i="7"/>
  <c r="T891" i="7"/>
  <c r="S891" i="7"/>
  <c r="T890" i="7"/>
  <c r="S890" i="7"/>
  <c r="T889" i="7"/>
  <c r="S889" i="7"/>
  <c r="T888" i="7"/>
  <c r="S888" i="7"/>
  <c r="T887" i="7"/>
  <c r="S887" i="7"/>
  <c r="T886" i="7"/>
  <c r="S886" i="7"/>
  <c r="T885" i="7"/>
  <c r="S885" i="7"/>
  <c r="T884" i="7"/>
  <c r="S884" i="7"/>
  <c r="T883" i="7"/>
  <c r="S883" i="7"/>
  <c r="T882" i="7"/>
  <c r="S882" i="7"/>
  <c r="T881" i="7"/>
  <c r="S881" i="7"/>
  <c r="T880" i="7"/>
  <c r="S880" i="7"/>
  <c r="T879" i="7"/>
  <c r="S879" i="7"/>
  <c r="T878" i="7"/>
  <c r="S878" i="7"/>
  <c r="T877" i="7"/>
  <c r="S877" i="7"/>
  <c r="T876" i="7"/>
  <c r="S876" i="7"/>
  <c r="T875" i="7"/>
  <c r="S875" i="7"/>
  <c r="T874" i="7"/>
  <c r="S874" i="7"/>
  <c r="T873" i="7"/>
  <c r="S873" i="7"/>
  <c r="T872" i="7"/>
  <c r="S872" i="7"/>
  <c r="T871" i="7"/>
  <c r="S871" i="7"/>
  <c r="T870" i="7"/>
  <c r="S870" i="7"/>
  <c r="T869" i="7"/>
  <c r="S869" i="7"/>
  <c r="T868" i="7"/>
  <c r="S868" i="7"/>
  <c r="T867" i="7"/>
  <c r="S867" i="7"/>
  <c r="T866" i="7"/>
  <c r="S866" i="7"/>
  <c r="T865" i="7"/>
  <c r="S865" i="7"/>
  <c r="T864" i="7"/>
  <c r="S864" i="7"/>
  <c r="T863" i="7"/>
  <c r="S863" i="7"/>
  <c r="T862" i="7"/>
  <c r="S862" i="7"/>
  <c r="T861" i="7"/>
  <c r="S861" i="7"/>
  <c r="T860" i="7"/>
  <c r="S860" i="7"/>
  <c r="T859" i="7"/>
  <c r="S859" i="7"/>
  <c r="T858" i="7"/>
  <c r="S858" i="7"/>
  <c r="T857" i="7"/>
  <c r="S857" i="7"/>
  <c r="T856" i="7"/>
  <c r="S856" i="7"/>
  <c r="T855" i="7"/>
  <c r="S855" i="7"/>
  <c r="T854" i="7"/>
  <c r="S854" i="7"/>
  <c r="T853" i="7"/>
  <c r="S853" i="7"/>
  <c r="T852" i="7"/>
  <c r="S852" i="7"/>
  <c r="T851" i="7"/>
  <c r="S851" i="7"/>
  <c r="T850" i="7"/>
  <c r="S850" i="7"/>
  <c r="T849" i="7"/>
  <c r="S849" i="7"/>
  <c r="T848" i="7"/>
  <c r="S848" i="7"/>
  <c r="T847" i="7"/>
  <c r="S847" i="7"/>
  <c r="T846" i="7"/>
  <c r="S846" i="7"/>
  <c r="T845" i="7"/>
  <c r="S845" i="7"/>
  <c r="T844" i="7"/>
  <c r="S844" i="7"/>
  <c r="T843" i="7"/>
  <c r="S843" i="7"/>
  <c r="T842" i="7"/>
  <c r="S842" i="7"/>
  <c r="T841" i="7"/>
  <c r="S841" i="7"/>
  <c r="T840" i="7"/>
  <c r="S840" i="7"/>
  <c r="T839" i="7"/>
  <c r="S839" i="7"/>
  <c r="T838" i="7"/>
  <c r="S838" i="7"/>
  <c r="T837" i="7"/>
  <c r="S837" i="7"/>
  <c r="T836" i="7"/>
  <c r="S836" i="7"/>
  <c r="T835" i="7"/>
  <c r="S835" i="7"/>
  <c r="T834" i="7"/>
  <c r="S834" i="7"/>
  <c r="T833" i="7"/>
  <c r="S833" i="7"/>
  <c r="T832" i="7"/>
  <c r="S832" i="7"/>
  <c r="T831" i="7"/>
  <c r="S831" i="7"/>
  <c r="T830" i="7"/>
  <c r="S830" i="7"/>
  <c r="T829" i="7"/>
  <c r="S829" i="7"/>
  <c r="T828" i="7"/>
  <c r="S828" i="7"/>
  <c r="T827" i="7"/>
  <c r="S827" i="7"/>
  <c r="T826" i="7"/>
  <c r="S826" i="7"/>
  <c r="T825" i="7"/>
  <c r="S825" i="7"/>
  <c r="T824" i="7"/>
  <c r="S824" i="7"/>
  <c r="T823" i="7"/>
  <c r="S823" i="7"/>
  <c r="T822" i="7"/>
  <c r="S822" i="7"/>
  <c r="T821" i="7"/>
  <c r="S821" i="7"/>
  <c r="T820" i="7"/>
  <c r="S820" i="7"/>
  <c r="T819" i="7"/>
  <c r="S819" i="7"/>
  <c r="T818" i="7"/>
  <c r="S818" i="7"/>
  <c r="T817" i="7"/>
  <c r="S817" i="7"/>
  <c r="T816" i="7"/>
  <c r="S816" i="7"/>
  <c r="T815" i="7"/>
  <c r="S815" i="7"/>
  <c r="T814" i="7"/>
  <c r="S814" i="7"/>
  <c r="T813" i="7"/>
  <c r="S813" i="7"/>
  <c r="T812" i="7"/>
  <c r="S812" i="7"/>
  <c r="T811" i="7"/>
  <c r="S811" i="7"/>
  <c r="T810" i="7"/>
  <c r="S810" i="7"/>
  <c r="T809" i="7"/>
  <c r="S809" i="7"/>
  <c r="T808" i="7"/>
  <c r="S808" i="7"/>
  <c r="T807" i="7"/>
  <c r="S807" i="7"/>
  <c r="T806" i="7"/>
  <c r="S806" i="7"/>
  <c r="T805" i="7"/>
  <c r="S805" i="7"/>
  <c r="T804" i="7"/>
  <c r="S804" i="7"/>
  <c r="T803" i="7"/>
  <c r="S803" i="7"/>
  <c r="T802" i="7"/>
  <c r="S802" i="7"/>
  <c r="T801" i="7"/>
  <c r="S801" i="7"/>
  <c r="T800" i="7"/>
  <c r="S800" i="7"/>
  <c r="T799" i="7"/>
  <c r="S799" i="7"/>
  <c r="T798" i="7"/>
  <c r="S798" i="7"/>
  <c r="T797" i="7"/>
  <c r="S797" i="7"/>
  <c r="T796" i="7"/>
  <c r="S796" i="7"/>
  <c r="T795" i="7"/>
  <c r="S795" i="7"/>
  <c r="T794" i="7"/>
  <c r="S794" i="7"/>
  <c r="T793" i="7"/>
  <c r="S793" i="7"/>
  <c r="T792" i="7"/>
  <c r="S792" i="7"/>
  <c r="T791" i="7"/>
  <c r="S791" i="7"/>
  <c r="T790" i="7"/>
  <c r="S790" i="7"/>
  <c r="T789" i="7"/>
  <c r="S789" i="7"/>
  <c r="T788" i="7"/>
  <c r="S788" i="7"/>
  <c r="T787" i="7"/>
  <c r="S787" i="7"/>
  <c r="T786" i="7"/>
  <c r="S786" i="7"/>
  <c r="T785" i="7"/>
  <c r="S785" i="7"/>
  <c r="T784" i="7"/>
  <c r="S784" i="7"/>
  <c r="T783" i="7"/>
  <c r="S783" i="7"/>
  <c r="T782" i="7"/>
  <c r="S782" i="7"/>
  <c r="T781" i="7"/>
  <c r="S781" i="7"/>
  <c r="T780" i="7"/>
  <c r="S780" i="7"/>
  <c r="T779" i="7"/>
  <c r="S779" i="7"/>
  <c r="T778" i="7"/>
  <c r="S778" i="7"/>
  <c r="T777" i="7"/>
  <c r="S777" i="7"/>
  <c r="T776" i="7"/>
  <c r="S776" i="7"/>
  <c r="T775" i="7"/>
  <c r="S775" i="7"/>
  <c r="T774" i="7"/>
  <c r="S774" i="7"/>
  <c r="T773" i="7"/>
  <c r="S773" i="7"/>
  <c r="T772" i="7"/>
  <c r="S772" i="7"/>
  <c r="T771" i="7"/>
  <c r="S771" i="7"/>
  <c r="T770" i="7"/>
  <c r="S770" i="7"/>
  <c r="T769" i="7"/>
  <c r="S769" i="7"/>
  <c r="T768" i="7"/>
  <c r="S768" i="7"/>
  <c r="T767" i="7"/>
  <c r="S767" i="7"/>
  <c r="T766" i="7"/>
  <c r="S766" i="7"/>
  <c r="T765" i="7"/>
  <c r="S765" i="7"/>
  <c r="T764" i="7"/>
  <c r="S764" i="7"/>
  <c r="T763" i="7"/>
  <c r="S763" i="7"/>
  <c r="T762" i="7"/>
  <c r="S762" i="7"/>
  <c r="T761" i="7"/>
  <c r="S761" i="7"/>
  <c r="T760" i="7"/>
  <c r="S760" i="7"/>
  <c r="T759" i="7"/>
  <c r="S759" i="7"/>
  <c r="T758" i="7"/>
  <c r="S758" i="7"/>
  <c r="T757" i="7"/>
  <c r="S757" i="7"/>
  <c r="T756" i="7"/>
  <c r="S756" i="7"/>
  <c r="T755" i="7"/>
  <c r="S755" i="7"/>
  <c r="T754" i="7"/>
  <c r="S754" i="7"/>
  <c r="T753" i="7"/>
  <c r="S753" i="7"/>
  <c r="T752" i="7"/>
  <c r="S752" i="7"/>
  <c r="T751" i="7"/>
  <c r="S751" i="7"/>
  <c r="T750" i="7"/>
  <c r="S750" i="7"/>
  <c r="T749" i="7"/>
  <c r="S749" i="7"/>
  <c r="T748" i="7"/>
  <c r="S748" i="7"/>
  <c r="T747" i="7"/>
  <c r="S747" i="7"/>
  <c r="T746" i="7"/>
  <c r="S746" i="7"/>
  <c r="T745" i="7"/>
  <c r="S745" i="7"/>
  <c r="T744" i="7"/>
  <c r="S744" i="7"/>
  <c r="T743" i="7"/>
  <c r="S743" i="7"/>
  <c r="T742" i="7"/>
  <c r="S742" i="7"/>
  <c r="T741" i="7"/>
  <c r="S741" i="7"/>
  <c r="T740" i="7"/>
  <c r="S740" i="7"/>
  <c r="T739" i="7"/>
  <c r="S739" i="7"/>
  <c r="T738" i="7"/>
  <c r="S738" i="7"/>
  <c r="T737" i="7"/>
  <c r="S737" i="7"/>
  <c r="T736" i="7"/>
  <c r="S736" i="7"/>
  <c r="T735" i="7"/>
  <c r="S735" i="7"/>
  <c r="T734" i="7"/>
  <c r="S734" i="7"/>
  <c r="T733" i="7"/>
  <c r="S733" i="7"/>
  <c r="T732" i="7"/>
  <c r="S732" i="7"/>
  <c r="T731" i="7"/>
  <c r="S731" i="7"/>
  <c r="T730" i="7"/>
  <c r="S730" i="7"/>
  <c r="T729" i="7"/>
  <c r="S729" i="7"/>
  <c r="T728" i="7"/>
  <c r="S728" i="7"/>
  <c r="T727" i="7"/>
  <c r="S727" i="7"/>
  <c r="T726" i="7"/>
  <c r="S726" i="7"/>
  <c r="T725" i="7"/>
  <c r="S725" i="7"/>
  <c r="T724" i="7"/>
  <c r="S724" i="7"/>
  <c r="T723" i="7"/>
  <c r="S723" i="7"/>
  <c r="T722" i="7"/>
  <c r="S722" i="7"/>
  <c r="T721" i="7"/>
  <c r="S721" i="7"/>
  <c r="T720" i="7"/>
  <c r="S720" i="7"/>
  <c r="T719" i="7"/>
  <c r="S719" i="7"/>
  <c r="T718" i="7"/>
  <c r="S718" i="7"/>
  <c r="T717" i="7"/>
  <c r="S717" i="7"/>
  <c r="T716" i="7"/>
  <c r="S716" i="7"/>
  <c r="T715" i="7"/>
  <c r="S715" i="7"/>
  <c r="T714" i="7"/>
  <c r="S714" i="7"/>
  <c r="T713" i="7"/>
  <c r="S713" i="7"/>
  <c r="T712" i="7"/>
  <c r="S712" i="7"/>
  <c r="T711" i="7"/>
  <c r="S711" i="7"/>
  <c r="T710" i="7"/>
  <c r="S710" i="7"/>
  <c r="T709" i="7"/>
  <c r="S709" i="7"/>
  <c r="T708" i="7"/>
  <c r="S708" i="7"/>
  <c r="T707" i="7"/>
  <c r="S707" i="7"/>
  <c r="T706" i="7"/>
  <c r="S706" i="7"/>
  <c r="T705" i="7"/>
  <c r="S705" i="7"/>
  <c r="T704" i="7"/>
  <c r="S704" i="7"/>
  <c r="T703" i="7"/>
  <c r="S703" i="7"/>
  <c r="T702" i="7"/>
  <c r="S702" i="7"/>
  <c r="T701" i="7"/>
  <c r="S701" i="7"/>
  <c r="T700" i="7"/>
  <c r="S700" i="7"/>
  <c r="T699" i="7"/>
  <c r="S699" i="7"/>
  <c r="T698" i="7"/>
  <c r="S698" i="7"/>
  <c r="T697" i="7"/>
  <c r="S697" i="7"/>
  <c r="T696" i="7"/>
  <c r="S696" i="7"/>
  <c r="T695" i="7"/>
  <c r="S695" i="7"/>
  <c r="T694" i="7"/>
  <c r="S694" i="7"/>
  <c r="T693" i="7"/>
  <c r="S693" i="7"/>
  <c r="T692" i="7"/>
  <c r="S692" i="7"/>
  <c r="T691" i="7"/>
  <c r="S691" i="7"/>
  <c r="T690" i="7"/>
  <c r="S690" i="7"/>
  <c r="T689" i="7"/>
  <c r="S689" i="7"/>
  <c r="T688" i="7"/>
  <c r="S688" i="7"/>
  <c r="T687" i="7"/>
  <c r="S687" i="7"/>
  <c r="T686" i="7"/>
  <c r="S686" i="7"/>
  <c r="T685" i="7"/>
  <c r="S685" i="7"/>
  <c r="T684" i="7"/>
  <c r="S684" i="7"/>
  <c r="T683" i="7"/>
  <c r="S683" i="7"/>
  <c r="T682" i="7"/>
  <c r="S682" i="7"/>
  <c r="T681" i="7"/>
  <c r="S681" i="7"/>
  <c r="T680" i="7"/>
  <c r="S680" i="7"/>
  <c r="T679" i="7"/>
  <c r="S679" i="7"/>
  <c r="T678" i="7"/>
  <c r="S678" i="7"/>
  <c r="T677" i="7"/>
  <c r="S677" i="7"/>
  <c r="T676" i="7"/>
  <c r="S676" i="7"/>
  <c r="T675" i="7"/>
  <c r="S675" i="7"/>
  <c r="T674" i="7"/>
  <c r="S674" i="7"/>
  <c r="T673" i="7"/>
  <c r="S673" i="7"/>
  <c r="T672" i="7"/>
  <c r="S672" i="7"/>
  <c r="T671" i="7"/>
  <c r="S671" i="7"/>
  <c r="T670" i="7"/>
  <c r="S670" i="7"/>
  <c r="T669" i="7"/>
  <c r="S669" i="7"/>
  <c r="T668" i="7"/>
  <c r="S668" i="7"/>
  <c r="T667" i="7"/>
  <c r="S667" i="7"/>
  <c r="T666" i="7"/>
  <c r="S666" i="7"/>
  <c r="T665" i="7"/>
  <c r="S665" i="7"/>
  <c r="T664" i="7"/>
  <c r="S664" i="7"/>
  <c r="T663" i="7"/>
  <c r="S663" i="7"/>
  <c r="T662" i="7"/>
  <c r="S662" i="7"/>
  <c r="T661" i="7"/>
  <c r="S661" i="7"/>
  <c r="T660" i="7"/>
  <c r="S660" i="7"/>
  <c r="T659" i="7"/>
  <c r="S659" i="7"/>
  <c r="T658" i="7"/>
  <c r="S658" i="7"/>
  <c r="T657" i="7"/>
  <c r="S657" i="7"/>
  <c r="T656" i="7"/>
  <c r="S656" i="7"/>
  <c r="T655" i="7"/>
  <c r="S655" i="7"/>
  <c r="T654" i="7"/>
  <c r="S654" i="7"/>
  <c r="T653" i="7"/>
  <c r="S653" i="7"/>
  <c r="T652" i="7"/>
  <c r="S652" i="7"/>
  <c r="T651" i="7"/>
  <c r="S651" i="7"/>
  <c r="T650" i="7"/>
  <c r="S650" i="7"/>
  <c r="T649" i="7"/>
  <c r="S649" i="7"/>
  <c r="T648" i="7"/>
  <c r="S648" i="7"/>
  <c r="T647" i="7"/>
  <c r="S647" i="7"/>
  <c r="T646" i="7"/>
  <c r="S646" i="7"/>
  <c r="T645" i="7"/>
  <c r="S645" i="7"/>
  <c r="T644" i="7"/>
  <c r="S644" i="7"/>
  <c r="T643" i="7"/>
  <c r="S643" i="7"/>
  <c r="T642" i="7"/>
  <c r="S642" i="7"/>
  <c r="T641" i="7"/>
  <c r="S641" i="7"/>
  <c r="T640" i="7"/>
  <c r="S640" i="7"/>
  <c r="T639" i="7"/>
  <c r="S639" i="7"/>
  <c r="T638" i="7"/>
  <c r="S638" i="7"/>
  <c r="T637" i="7"/>
  <c r="S637" i="7"/>
  <c r="T636" i="7"/>
  <c r="S636" i="7"/>
  <c r="T635" i="7"/>
  <c r="S635" i="7"/>
  <c r="T634" i="7"/>
  <c r="S634" i="7"/>
  <c r="T633" i="7"/>
  <c r="S633" i="7"/>
  <c r="T632" i="7"/>
  <c r="S632" i="7"/>
  <c r="T631" i="7"/>
  <c r="S631" i="7"/>
  <c r="T630" i="7"/>
  <c r="S630" i="7"/>
  <c r="T629" i="7"/>
  <c r="S629" i="7"/>
  <c r="T628" i="7"/>
  <c r="S628" i="7"/>
  <c r="T627" i="7"/>
  <c r="S627" i="7"/>
  <c r="T626" i="7"/>
  <c r="S626" i="7"/>
  <c r="T625" i="7"/>
  <c r="S625" i="7"/>
  <c r="T624" i="7"/>
  <c r="S624" i="7"/>
  <c r="T623" i="7"/>
  <c r="S623" i="7"/>
  <c r="T622" i="7"/>
  <c r="S622" i="7"/>
  <c r="T621" i="7"/>
  <c r="S621" i="7"/>
  <c r="T620" i="7"/>
  <c r="S620" i="7"/>
  <c r="T619" i="7"/>
  <c r="S619" i="7"/>
  <c r="T618" i="7"/>
  <c r="S618" i="7"/>
  <c r="T617" i="7"/>
  <c r="S617" i="7"/>
  <c r="T616" i="7"/>
  <c r="S616" i="7"/>
  <c r="T615" i="7"/>
  <c r="S615" i="7"/>
  <c r="T614" i="7"/>
  <c r="S614" i="7"/>
  <c r="T613" i="7"/>
  <c r="S613" i="7"/>
  <c r="T612" i="7"/>
  <c r="S612" i="7"/>
  <c r="T611" i="7"/>
  <c r="S611" i="7"/>
  <c r="T610" i="7"/>
  <c r="S610" i="7"/>
  <c r="T609" i="7"/>
  <c r="S609" i="7"/>
  <c r="T608" i="7"/>
  <c r="S608" i="7"/>
  <c r="T607" i="7"/>
  <c r="S607" i="7"/>
  <c r="T606" i="7"/>
  <c r="S606" i="7"/>
  <c r="T605" i="7"/>
  <c r="S605" i="7"/>
  <c r="T604" i="7"/>
  <c r="S604" i="7"/>
  <c r="T603" i="7"/>
  <c r="S603" i="7"/>
  <c r="T602" i="7"/>
  <c r="S602" i="7"/>
  <c r="T601" i="7"/>
  <c r="S601" i="7"/>
  <c r="T600" i="7"/>
  <c r="S600" i="7"/>
  <c r="T599" i="7"/>
  <c r="S599" i="7"/>
  <c r="T598" i="7"/>
  <c r="S598" i="7"/>
  <c r="T597" i="7"/>
  <c r="S597" i="7"/>
  <c r="T596" i="7"/>
  <c r="S596" i="7"/>
  <c r="T595" i="7"/>
  <c r="S595" i="7"/>
  <c r="T594" i="7"/>
  <c r="S594" i="7"/>
  <c r="T593" i="7"/>
  <c r="S593" i="7"/>
  <c r="T592" i="7"/>
  <c r="S592" i="7"/>
  <c r="T591" i="7"/>
  <c r="S591" i="7"/>
  <c r="T590" i="7"/>
  <c r="S590" i="7"/>
  <c r="T589" i="7"/>
  <c r="S589" i="7"/>
  <c r="T588" i="7"/>
  <c r="S588" i="7"/>
  <c r="T587" i="7"/>
  <c r="S587" i="7"/>
  <c r="T586" i="7"/>
  <c r="S586" i="7"/>
  <c r="T585" i="7"/>
  <c r="S585" i="7"/>
  <c r="T584" i="7"/>
  <c r="S584" i="7"/>
  <c r="T583" i="7"/>
  <c r="S583" i="7"/>
  <c r="T582" i="7"/>
  <c r="S582" i="7"/>
  <c r="T581" i="7"/>
  <c r="S581" i="7"/>
  <c r="T580" i="7"/>
  <c r="S580" i="7"/>
  <c r="T579" i="7"/>
  <c r="S579" i="7"/>
  <c r="T578" i="7"/>
  <c r="S578" i="7"/>
  <c r="T577" i="7"/>
  <c r="S577" i="7"/>
  <c r="T576" i="7"/>
  <c r="S576" i="7"/>
  <c r="T575" i="7"/>
  <c r="S575" i="7"/>
  <c r="T574" i="7"/>
  <c r="S574" i="7"/>
  <c r="T573" i="7"/>
  <c r="S573" i="7"/>
  <c r="T572" i="7"/>
  <c r="S572" i="7"/>
  <c r="T571" i="7"/>
  <c r="S571" i="7"/>
  <c r="T570" i="7"/>
  <c r="S570" i="7"/>
  <c r="T569" i="7"/>
  <c r="S569" i="7"/>
  <c r="T568" i="7"/>
  <c r="S568" i="7"/>
  <c r="T567" i="7"/>
  <c r="S567" i="7"/>
  <c r="T566" i="7"/>
  <c r="S566" i="7"/>
  <c r="T565" i="7"/>
  <c r="S565" i="7"/>
  <c r="T564" i="7"/>
  <c r="S564" i="7"/>
  <c r="T563" i="7"/>
  <c r="S563" i="7"/>
  <c r="T562" i="7"/>
  <c r="S562" i="7"/>
  <c r="T561" i="7"/>
  <c r="S561" i="7"/>
  <c r="T560" i="7"/>
  <c r="S560" i="7"/>
  <c r="T559" i="7"/>
  <c r="S559" i="7"/>
  <c r="T558" i="7"/>
  <c r="S558" i="7"/>
  <c r="T557" i="7"/>
  <c r="S557" i="7"/>
  <c r="T556" i="7"/>
  <c r="S556" i="7"/>
  <c r="T555" i="7"/>
  <c r="S555" i="7"/>
  <c r="T554" i="7"/>
  <c r="S554" i="7"/>
  <c r="T553" i="7"/>
  <c r="S553" i="7"/>
  <c r="T552" i="7"/>
  <c r="S552" i="7"/>
  <c r="T551" i="7"/>
  <c r="S551" i="7"/>
  <c r="T550" i="7"/>
  <c r="S550" i="7"/>
  <c r="T549" i="7"/>
  <c r="S549" i="7"/>
  <c r="T548" i="7"/>
  <c r="S548" i="7"/>
  <c r="T547" i="7"/>
  <c r="S547" i="7"/>
  <c r="T546" i="7"/>
  <c r="S546" i="7"/>
  <c r="T545" i="7"/>
  <c r="S545" i="7"/>
  <c r="T544" i="7"/>
  <c r="S544" i="7"/>
  <c r="T543" i="7"/>
  <c r="S543" i="7"/>
  <c r="T542" i="7"/>
  <c r="S542" i="7"/>
  <c r="T541" i="7"/>
  <c r="S541" i="7"/>
  <c r="T540" i="7"/>
  <c r="S540" i="7"/>
  <c r="T539" i="7"/>
  <c r="S539" i="7"/>
  <c r="T538" i="7"/>
  <c r="S538" i="7"/>
  <c r="T537" i="7"/>
  <c r="S537" i="7"/>
  <c r="T536" i="7"/>
  <c r="S536" i="7"/>
  <c r="T535" i="7"/>
  <c r="S535" i="7"/>
  <c r="T534" i="7"/>
  <c r="S534" i="7"/>
  <c r="T533" i="7"/>
  <c r="S533" i="7"/>
  <c r="T532" i="7"/>
  <c r="S532" i="7"/>
  <c r="T531" i="7"/>
  <c r="S531" i="7"/>
  <c r="T530" i="7"/>
  <c r="S530" i="7"/>
  <c r="T529" i="7"/>
  <c r="S529" i="7"/>
  <c r="T528" i="7"/>
  <c r="S528" i="7"/>
  <c r="T527" i="7"/>
  <c r="S527" i="7"/>
  <c r="T526" i="7"/>
  <c r="S526" i="7"/>
  <c r="T525" i="7"/>
  <c r="S525" i="7"/>
  <c r="T524" i="7"/>
  <c r="S524" i="7"/>
  <c r="T523" i="7"/>
  <c r="S523" i="7"/>
  <c r="T522" i="7"/>
  <c r="S522" i="7"/>
  <c r="T521" i="7"/>
  <c r="S521" i="7"/>
  <c r="T520" i="7"/>
  <c r="S520" i="7"/>
  <c r="T519" i="7"/>
  <c r="S519" i="7"/>
  <c r="T518" i="7"/>
  <c r="S518" i="7"/>
  <c r="T517" i="7"/>
  <c r="S517" i="7"/>
  <c r="T516" i="7"/>
  <c r="S516" i="7"/>
  <c r="T515" i="7"/>
  <c r="S515" i="7"/>
  <c r="T514" i="7"/>
  <c r="S514" i="7"/>
  <c r="T513" i="7"/>
  <c r="S513" i="7"/>
  <c r="T512" i="7"/>
  <c r="S512" i="7"/>
  <c r="T511" i="7"/>
  <c r="S511" i="7"/>
  <c r="T510" i="7"/>
  <c r="S510" i="7"/>
  <c r="T509" i="7"/>
  <c r="S509" i="7"/>
  <c r="T508" i="7"/>
  <c r="S508" i="7"/>
  <c r="T507" i="7"/>
  <c r="S507" i="7"/>
  <c r="T506" i="7"/>
  <c r="S506" i="7"/>
  <c r="T505" i="7"/>
  <c r="S505" i="7"/>
  <c r="T504" i="7"/>
  <c r="S504" i="7"/>
  <c r="T503" i="7"/>
  <c r="S503" i="7"/>
  <c r="T502" i="7"/>
  <c r="S502" i="7"/>
  <c r="T501" i="7"/>
  <c r="S501" i="7"/>
  <c r="T500" i="7"/>
  <c r="S500" i="7"/>
  <c r="T499" i="7"/>
  <c r="S499" i="7"/>
  <c r="T498" i="7"/>
  <c r="S498" i="7"/>
  <c r="T497" i="7"/>
  <c r="S497" i="7"/>
  <c r="T496" i="7"/>
  <c r="S496" i="7"/>
  <c r="T495" i="7"/>
  <c r="S495" i="7"/>
  <c r="T494" i="7"/>
  <c r="S494" i="7"/>
  <c r="T493" i="7"/>
  <c r="S493" i="7"/>
  <c r="T492" i="7"/>
  <c r="S492" i="7"/>
  <c r="T491" i="7"/>
  <c r="S491" i="7"/>
  <c r="T490" i="7"/>
  <c r="S490" i="7"/>
  <c r="T489" i="7"/>
  <c r="S489" i="7"/>
  <c r="T488" i="7"/>
  <c r="S488" i="7"/>
  <c r="T487" i="7"/>
  <c r="S487" i="7"/>
  <c r="T486" i="7"/>
  <c r="S486" i="7"/>
  <c r="T485" i="7"/>
  <c r="S485" i="7"/>
  <c r="T484" i="7"/>
  <c r="S484" i="7"/>
  <c r="T483" i="7"/>
  <c r="S483" i="7"/>
  <c r="T482" i="7"/>
  <c r="S482" i="7"/>
  <c r="T481" i="7"/>
  <c r="S481" i="7"/>
  <c r="T480" i="7"/>
  <c r="S480" i="7"/>
  <c r="T479" i="7"/>
  <c r="S479" i="7"/>
  <c r="T478" i="7"/>
  <c r="S478" i="7"/>
  <c r="T477" i="7"/>
  <c r="S477" i="7"/>
  <c r="T476" i="7"/>
  <c r="S476" i="7"/>
  <c r="T475" i="7"/>
  <c r="S475" i="7"/>
  <c r="T474" i="7"/>
  <c r="S474" i="7"/>
  <c r="T473" i="7"/>
  <c r="S473" i="7"/>
  <c r="T472" i="7"/>
  <c r="S472" i="7"/>
  <c r="T471" i="7"/>
  <c r="S471" i="7"/>
  <c r="T470" i="7"/>
  <c r="S470" i="7"/>
  <c r="T469" i="7"/>
  <c r="S469" i="7"/>
  <c r="T468" i="7"/>
  <c r="S468" i="7"/>
  <c r="T467" i="7"/>
  <c r="S467" i="7"/>
  <c r="T466" i="7"/>
  <c r="S466" i="7"/>
  <c r="T465" i="7"/>
  <c r="S465" i="7"/>
  <c r="T464" i="7"/>
  <c r="S464" i="7"/>
  <c r="T463" i="7"/>
  <c r="S463" i="7"/>
  <c r="T462" i="7"/>
  <c r="S462" i="7"/>
  <c r="T461" i="7"/>
  <c r="S461" i="7"/>
  <c r="T460" i="7"/>
  <c r="S460" i="7"/>
  <c r="T459" i="7"/>
  <c r="S459" i="7"/>
  <c r="T458" i="7"/>
  <c r="S458" i="7"/>
  <c r="T457" i="7"/>
  <c r="S457" i="7"/>
  <c r="T456" i="7"/>
  <c r="S456" i="7"/>
  <c r="T455" i="7"/>
  <c r="S455" i="7"/>
  <c r="T454" i="7"/>
  <c r="S454" i="7"/>
  <c r="T453" i="7"/>
  <c r="S453" i="7"/>
  <c r="T452" i="7"/>
  <c r="S452" i="7"/>
  <c r="T451" i="7"/>
  <c r="S451" i="7"/>
  <c r="T450" i="7"/>
  <c r="S450" i="7"/>
  <c r="T449" i="7"/>
  <c r="S449" i="7"/>
  <c r="T448" i="7"/>
  <c r="S448" i="7"/>
  <c r="T447" i="7"/>
  <c r="S447" i="7"/>
  <c r="T446" i="7"/>
  <c r="S446" i="7"/>
  <c r="T445" i="7"/>
  <c r="S445" i="7"/>
  <c r="T444" i="7"/>
  <c r="S444" i="7"/>
  <c r="T443" i="7"/>
  <c r="S443" i="7"/>
  <c r="T442" i="7"/>
  <c r="S442" i="7"/>
  <c r="T441" i="7"/>
  <c r="S441" i="7"/>
  <c r="T440" i="7"/>
  <c r="S440" i="7"/>
  <c r="T439" i="7"/>
  <c r="S439" i="7"/>
  <c r="T438" i="7"/>
  <c r="S438" i="7"/>
  <c r="T437" i="7"/>
  <c r="S437" i="7"/>
  <c r="T436" i="7"/>
  <c r="S436" i="7"/>
  <c r="T435" i="7"/>
  <c r="S435" i="7"/>
  <c r="T434" i="7"/>
  <c r="S434" i="7"/>
  <c r="T433" i="7"/>
  <c r="S433" i="7"/>
  <c r="T432" i="7"/>
  <c r="S432" i="7"/>
  <c r="T431" i="7"/>
  <c r="S431" i="7"/>
  <c r="T430" i="7"/>
  <c r="S430" i="7"/>
  <c r="T429" i="7"/>
  <c r="S429" i="7"/>
  <c r="T428" i="7"/>
  <c r="S428" i="7"/>
  <c r="T427" i="7"/>
  <c r="S427" i="7"/>
  <c r="T426" i="7"/>
  <c r="S426" i="7"/>
  <c r="T425" i="7"/>
  <c r="S425" i="7"/>
  <c r="T424" i="7"/>
  <c r="S424" i="7"/>
  <c r="T423" i="7"/>
  <c r="S423" i="7"/>
  <c r="T422" i="7"/>
  <c r="S422" i="7"/>
  <c r="T421" i="7"/>
  <c r="S421" i="7"/>
  <c r="T420" i="7"/>
  <c r="S420" i="7"/>
  <c r="T419" i="7"/>
  <c r="S419" i="7"/>
  <c r="T418" i="7"/>
  <c r="S418" i="7"/>
  <c r="T417" i="7"/>
  <c r="S417" i="7"/>
  <c r="T416" i="7"/>
  <c r="S416" i="7"/>
  <c r="T415" i="7"/>
  <c r="S415" i="7"/>
  <c r="T414" i="7"/>
  <c r="S414" i="7"/>
  <c r="T413" i="7"/>
  <c r="S413" i="7"/>
  <c r="T412" i="7"/>
  <c r="S412" i="7"/>
  <c r="T411" i="7"/>
  <c r="S411" i="7"/>
  <c r="T410" i="7"/>
  <c r="S410" i="7"/>
  <c r="T409" i="7"/>
  <c r="S409" i="7"/>
  <c r="T408" i="7"/>
  <c r="S408" i="7"/>
  <c r="T407" i="7"/>
  <c r="S407" i="7"/>
  <c r="T406" i="7"/>
  <c r="S406" i="7"/>
  <c r="T405" i="7"/>
  <c r="S405" i="7"/>
  <c r="T404" i="7"/>
  <c r="S404" i="7"/>
  <c r="T403" i="7"/>
  <c r="S403" i="7"/>
  <c r="T402" i="7"/>
  <c r="S402" i="7"/>
  <c r="T401" i="7"/>
  <c r="S401" i="7"/>
  <c r="T400" i="7"/>
  <c r="S400" i="7"/>
  <c r="T399" i="7"/>
  <c r="S399" i="7"/>
  <c r="T398" i="7"/>
  <c r="S398" i="7"/>
  <c r="T397" i="7"/>
  <c r="S397" i="7"/>
  <c r="T396" i="7"/>
  <c r="S396" i="7"/>
  <c r="T395" i="7"/>
  <c r="S395" i="7"/>
  <c r="T394" i="7"/>
  <c r="S394" i="7"/>
  <c r="T393" i="7"/>
  <c r="S393" i="7"/>
  <c r="T392" i="7"/>
  <c r="S392" i="7"/>
  <c r="T391" i="7"/>
  <c r="S391" i="7"/>
  <c r="T390" i="7"/>
  <c r="S390" i="7"/>
  <c r="T389" i="7"/>
  <c r="S389" i="7"/>
  <c r="T388" i="7"/>
  <c r="S388" i="7"/>
  <c r="T387" i="7"/>
  <c r="S387" i="7"/>
  <c r="T386" i="7"/>
  <c r="S386" i="7"/>
  <c r="T385" i="7"/>
  <c r="S385" i="7"/>
  <c r="T384" i="7"/>
  <c r="S384" i="7"/>
  <c r="T383" i="7"/>
  <c r="S383" i="7"/>
  <c r="T382" i="7"/>
  <c r="S382" i="7"/>
  <c r="T381" i="7"/>
  <c r="S381" i="7"/>
  <c r="T380" i="7"/>
  <c r="S380" i="7"/>
  <c r="T379" i="7"/>
  <c r="S379" i="7"/>
  <c r="T378" i="7"/>
  <c r="S378" i="7"/>
  <c r="T377" i="7"/>
  <c r="S377" i="7"/>
  <c r="T376" i="7"/>
  <c r="S376" i="7"/>
  <c r="T375" i="7"/>
  <c r="S375" i="7"/>
  <c r="T374" i="7"/>
  <c r="S374" i="7"/>
  <c r="T373" i="7"/>
  <c r="S373" i="7"/>
  <c r="T372" i="7"/>
  <c r="S372" i="7"/>
  <c r="T371" i="7"/>
  <c r="S371" i="7"/>
  <c r="T370" i="7"/>
  <c r="S370" i="7"/>
  <c r="T369" i="7"/>
  <c r="S369" i="7"/>
  <c r="T368" i="7"/>
  <c r="S368" i="7"/>
  <c r="T367" i="7"/>
  <c r="S367" i="7"/>
  <c r="T366" i="7"/>
  <c r="S366" i="7"/>
  <c r="T365" i="7"/>
  <c r="S365" i="7"/>
  <c r="T364" i="7"/>
  <c r="S364" i="7"/>
  <c r="T363" i="7"/>
  <c r="S363" i="7"/>
  <c r="T362" i="7"/>
  <c r="S362" i="7"/>
  <c r="T361" i="7"/>
  <c r="S361" i="7"/>
  <c r="T360" i="7"/>
  <c r="S360" i="7"/>
  <c r="T359" i="7"/>
  <c r="S359" i="7"/>
  <c r="T358" i="7"/>
  <c r="S358" i="7"/>
  <c r="T357" i="7"/>
  <c r="S357" i="7"/>
  <c r="T356" i="7"/>
  <c r="S356" i="7"/>
  <c r="T355" i="7"/>
  <c r="S355" i="7"/>
  <c r="T354" i="7"/>
  <c r="S354" i="7"/>
  <c r="T353" i="7"/>
  <c r="S353" i="7"/>
  <c r="T352" i="7"/>
  <c r="S352" i="7"/>
  <c r="T351" i="7"/>
  <c r="S351" i="7"/>
  <c r="T350" i="7"/>
  <c r="S350" i="7"/>
  <c r="T349" i="7"/>
  <c r="S349" i="7"/>
  <c r="T348" i="7"/>
  <c r="S348" i="7"/>
  <c r="T347" i="7"/>
  <c r="S347" i="7"/>
  <c r="T346" i="7"/>
  <c r="S346" i="7"/>
  <c r="T345" i="7"/>
  <c r="S345" i="7"/>
  <c r="T344" i="7"/>
  <c r="S344" i="7"/>
  <c r="T343" i="7"/>
  <c r="S343" i="7"/>
  <c r="T342" i="7"/>
  <c r="S342" i="7"/>
  <c r="T341" i="7"/>
  <c r="S341" i="7"/>
  <c r="T340" i="7"/>
  <c r="S340" i="7"/>
  <c r="T339" i="7"/>
  <c r="S339" i="7"/>
  <c r="T338" i="7"/>
  <c r="S338" i="7"/>
  <c r="T337" i="7"/>
  <c r="S337" i="7"/>
  <c r="T336" i="7"/>
  <c r="S336" i="7"/>
  <c r="T335" i="7"/>
  <c r="S335" i="7"/>
  <c r="T334" i="7"/>
  <c r="S334" i="7"/>
  <c r="T333" i="7"/>
  <c r="S333" i="7"/>
  <c r="T332" i="7"/>
  <c r="S332" i="7"/>
  <c r="T331" i="7"/>
  <c r="S331" i="7"/>
  <c r="T330" i="7"/>
  <c r="S330" i="7"/>
  <c r="T329" i="7"/>
  <c r="S329" i="7"/>
  <c r="T328" i="7"/>
  <c r="S328" i="7"/>
  <c r="T327" i="7"/>
  <c r="S327" i="7"/>
  <c r="T326" i="7"/>
  <c r="S326" i="7"/>
  <c r="T325" i="7"/>
  <c r="S325" i="7"/>
  <c r="T324" i="7"/>
  <c r="S324" i="7"/>
  <c r="T323" i="7"/>
  <c r="S323" i="7"/>
  <c r="T322" i="7"/>
  <c r="S322" i="7"/>
  <c r="T321" i="7"/>
  <c r="S321" i="7"/>
  <c r="T320" i="7"/>
  <c r="S320" i="7"/>
  <c r="T319" i="7"/>
  <c r="S319" i="7"/>
  <c r="T318" i="7"/>
  <c r="S318" i="7"/>
  <c r="T317" i="7"/>
  <c r="S317" i="7"/>
  <c r="T316" i="7"/>
  <c r="S316" i="7"/>
  <c r="T315" i="7"/>
  <c r="S315" i="7"/>
  <c r="T314" i="7"/>
  <c r="S314" i="7"/>
  <c r="T313" i="7"/>
  <c r="S313" i="7"/>
  <c r="T312" i="7"/>
  <c r="S312" i="7"/>
  <c r="T311" i="7"/>
  <c r="S311" i="7"/>
  <c r="T310" i="7"/>
  <c r="S310" i="7"/>
  <c r="T309" i="7"/>
  <c r="S309" i="7"/>
  <c r="T308" i="7"/>
  <c r="S308" i="7"/>
  <c r="T307" i="7"/>
  <c r="S307" i="7"/>
  <c r="T306" i="7"/>
  <c r="S306" i="7"/>
  <c r="T305" i="7"/>
  <c r="S305" i="7"/>
  <c r="T304" i="7"/>
  <c r="S304" i="7"/>
  <c r="T303" i="7"/>
  <c r="S303" i="7"/>
  <c r="T302" i="7"/>
  <c r="S302" i="7"/>
  <c r="T301" i="7"/>
  <c r="S301" i="7"/>
  <c r="T300" i="7"/>
  <c r="S300" i="7"/>
  <c r="T299" i="7"/>
  <c r="S299" i="7"/>
  <c r="T298" i="7"/>
  <c r="S298" i="7"/>
  <c r="T297" i="7"/>
  <c r="S297" i="7"/>
  <c r="T296" i="7"/>
  <c r="S296" i="7"/>
  <c r="T295" i="7"/>
  <c r="S295" i="7"/>
  <c r="T294" i="7"/>
  <c r="S294" i="7"/>
  <c r="T293" i="7"/>
  <c r="S293" i="7"/>
  <c r="T292" i="7"/>
  <c r="S292" i="7"/>
  <c r="T291" i="7"/>
  <c r="S291" i="7"/>
  <c r="T290" i="7"/>
  <c r="S290" i="7"/>
  <c r="T289" i="7"/>
  <c r="S289" i="7"/>
  <c r="T288" i="7"/>
  <c r="S288" i="7"/>
  <c r="T287" i="7"/>
  <c r="S287" i="7"/>
  <c r="T286" i="7"/>
  <c r="S286" i="7"/>
  <c r="T285" i="7"/>
  <c r="S285" i="7"/>
  <c r="T284" i="7"/>
  <c r="S284" i="7"/>
  <c r="T283" i="7"/>
  <c r="S283" i="7"/>
  <c r="T282" i="7"/>
  <c r="S282" i="7"/>
  <c r="T281" i="7"/>
  <c r="S281" i="7"/>
  <c r="T280" i="7"/>
  <c r="S280" i="7"/>
  <c r="T279" i="7"/>
  <c r="S279" i="7"/>
  <c r="T278" i="7"/>
  <c r="S278" i="7"/>
  <c r="T277" i="7"/>
  <c r="S277" i="7"/>
  <c r="T276" i="7"/>
  <c r="S276" i="7"/>
  <c r="T275" i="7"/>
  <c r="S275" i="7"/>
  <c r="T274" i="7"/>
  <c r="S274" i="7"/>
  <c r="T273" i="7"/>
  <c r="S273" i="7"/>
  <c r="T272" i="7"/>
  <c r="S272" i="7"/>
  <c r="T271" i="7"/>
  <c r="S271" i="7"/>
  <c r="T270" i="7"/>
  <c r="S270" i="7"/>
  <c r="T269" i="7"/>
  <c r="S269" i="7"/>
  <c r="T268" i="7"/>
  <c r="S268" i="7"/>
  <c r="T267" i="7"/>
  <c r="S267" i="7"/>
  <c r="T266" i="7"/>
  <c r="S266" i="7"/>
  <c r="T265" i="7"/>
  <c r="S265" i="7"/>
  <c r="T264" i="7"/>
  <c r="S264" i="7"/>
  <c r="T263" i="7"/>
  <c r="S263" i="7"/>
  <c r="T262" i="7"/>
  <c r="S262" i="7"/>
  <c r="T261" i="7"/>
  <c r="S261" i="7"/>
  <c r="T260" i="7"/>
  <c r="S260" i="7"/>
  <c r="T259" i="7"/>
  <c r="S259" i="7"/>
  <c r="T258" i="7"/>
  <c r="S258" i="7"/>
  <c r="T257" i="7"/>
  <c r="S257" i="7"/>
  <c r="T256" i="7"/>
  <c r="S256" i="7"/>
  <c r="T255" i="7"/>
  <c r="S255" i="7"/>
  <c r="T254" i="7"/>
  <c r="S254" i="7"/>
  <c r="T253" i="7"/>
  <c r="S253" i="7"/>
  <c r="T252" i="7"/>
  <c r="S252" i="7"/>
  <c r="T251" i="7"/>
  <c r="S251" i="7"/>
  <c r="T250" i="7"/>
  <c r="S250" i="7"/>
  <c r="T249" i="7"/>
  <c r="S249" i="7"/>
  <c r="T248" i="7"/>
  <c r="S248" i="7"/>
  <c r="T247" i="7"/>
  <c r="S247" i="7"/>
  <c r="T246" i="7"/>
  <c r="S246" i="7"/>
  <c r="T245" i="7"/>
  <c r="S245" i="7"/>
  <c r="T244" i="7"/>
  <c r="S244" i="7"/>
  <c r="T243" i="7"/>
  <c r="S243" i="7"/>
  <c r="T242" i="7"/>
  <c r="S242" i="7"/>
  <c r="T241" i="7"/>
  <c r="S241" i="7"/>
  <c r="T240" i="7"/>
  <c r="S240" i="7"/>
  <c r="T239" i="7"/>
  <c r="S239" i="7"/>
  <c r="T238" i="7"/>
  <c r="S238" i="7"/>
  <c r="T237" i="7"/>
  <c r="S237" i="7"/>
  <c r="T236" i="7"/>
  <c r="S236" i="7"/>
  <c r="T235" i="7"/>
  <c r="S235" i="7"/>
  <c r="T234" i="7"/>
  <c r="S234" i="7"/>
  <c r="T233" i="7"/>
  <c r="S233" i="7"/>
  <c r="T232" i="7"/>
  <c r="S232" i="7"/>
  <c r="T231" i="7"/>
  <c r="S231" i="7"/>
  <c r="T230" i="7"/>
  <c r="S230" i="7"/>
  <c r="T229" i="7"/>
  <c r="S229" i="7"/>
  <c r="T228" i="7"/>
  <c r="S228" i="7"/>
  <c r="T227" i="7"/>
  <c r="S227" i="7"/>
  <c r="T226" i="7"/>
  <c r="S226" i="7"/>
  <c r="T225" i="7"/>
  <c r="S225" i="7"/>
  <c r="T224" i="7"/>
  <c r="S224" i="7"/>
  <c r="T223" i="7"/>
  <c r="S223" i="7"/>
  <c r="T222" i="7"/>
  <c r="S222" i="7"/>
  <c r="T221" i="7"/>
  <c r="S221" i="7"/>
  <c r="T220" i="7"/>
  <c r="S220" i="7"/>
  <c r="T219" i="7"/>
  <c r="S219" i="7"/>
  <c r="T218" i="7"/>
  <c r="S218" i="7"/>
  <c r="T217" i="7"/>
  <c r="S217" i="7"/>
  <c r="T216" i="7"/>
  <c r="S216" i="7"/>
  <c r="T215" i="7"/>
  <c r="S215" i="7"/>
  <c r="T214" i="7"/>
  <c r="S214" i="7"/>
  <c r="T213" i="7"/>
  <c r="S213" i="7"/>
  <c r="T212" i="7"/>
  <c r="S212" i="7"/>
  <c r="T211" i="7"/>
  <c r="S211" i="7"/>
  <c r="T210" i="7"/>
  <c r="S210" i="7"/>
  <c r="T209" i="7"/>
  <c r="S209" i="7"/>
  <c r="T208" i="7"/>
  <c r="S208" i="7"/>
  <c r="T207" i="7"/>
  <c r="S207" i="7"/>
  <c r="T206" i="7"/>
  <c r="S206" i="7"/>
  <c r="T205" i="7"/>
  <c r="S205" i="7"/>
  <c r="T204" i="7"/>
  <c r="S204" i="7"/>
  <c r="T203" i="7"/>
  <c r="S203" i="7"/>
  <c r="T202" i="7"/>
  <c r="S202" i="7"/>
  <c r="T201" i="7"/>
  <c r="S201" i="7"/>
  <c r="T200" i="7"/>
  <c r="S200" i="7"/>
  <c r="T199" i="7"/>
  <c r="S199" i="7"/>
  <c r="T198" i="7"/>
  <c r="S198" i="7"/>
  <c r="T197" i="7"/>
  <c r="S197" i="7"/>
  <c r="T196" i="7"/>
  <c r="S196" i="7"/>
  <c r="T195" i="7"/>
  <c r="S195" i="7"/>
  <c r="T194" i="7"/>
  <c r="S194" i="7"/>
  <c r="T193" i="7"/>
  <c r="S193" i="7"/>
  <c r="T192" i="7"/>
  <c r="S192" i="7"/>
  <c r="T191" i="7"/>
  <c r="S191" i="7"/>
  <c r="T190" i="7"/>
  <c r="S190" i="7"/>
  <c r="T189" i="7"/>
  <c r="S189" i="7"/>
  <c r="T188" i="7"/>
  <c r="S188" i="7"/>
  <c r="T187" i="7"/>
  <c r="S187" i="7"/>
  <c r="T186" i="7"/>
  <c r="S186" i="7"/>
  <c r="T185" i="7"/>
  <c r="S185" i="7"/>
  <c r="T184" i="7"/>
  <c r="S184" i="7"/>
  <c r="T183" i="7"/>
  <c r="S183" i="7"/>
  <c r="T182" i="7"/>
  <c r="S182" i="7"/>
  <c r="T181" i="7"/>
  <c r="S181" i="7"/>
  <c r="T180" i="7"/>
  <c r="S180" i="7"/>
  <c r="T179" i="7"/>
  <c r="S179" i="7"/>
  <c r="T178" i="7"/>
  <c r="S178" i="7"/>
  <c r="T177" i="7"/>
  <c r="S177" i="7"/>
  <c r="T176" i="7"/>
  <c r="S176" i="7"/>
  <c r="T175" i="7"/>
  <c r="S175" i="7"/>
  <c r="T174" i="7"/>
  <c r="S174" i="7"/>
  <c r="T173" i="7"/>
  <c r="S173" i="7"/>
  <c r="T172" i="7"/>
  <c r="S172" i="7"/>
  <c r="T171" i="7"/>
  <c r="S171" i="7"/>
  <c r="T170" i="7"/>
  <c r="S170" i="7"/>
  <c r="T169" i="7"/>
  <c r="S169" i="7"/>
  <c r="T168" i="7"/>
  <c r="S168" i="7"/>
  <c r="T167" i="7"/>
  <c r="S167" i="7"/>
  <c r="T166" i="7"/>
  <c r="S166" i="7"/>
  <c r="T165" i="7"/>
  <c r="S165" i="7"/>
  <c r="T164" i="7"/>
  <c r="S164" i="7"/>
  <c r="T163" i="7"/>
  <c r="S163" i="7"/>
  <c r="T162" i="7"/>
  <c r="S162" i="7"/>
  <c r="T161" i="7"/>
  <c r="S161" i="7"/>
  <c r="T160" i="7"/>
  <c r="S160" i="7"/>
  <c r="T159" i="7"/>
  <c r="S159" i="7"/>
  <c r="T158" i="7"/>
  <c r="S158" i="7"/>
  <c r="T157" i="7"/>
  <c r="S157" i="7"/>
  <c r="T156" i="7"/>
  <c r="S156" i="7"/>
  <c r="T155" i="7"/>
  <c r="S155" i="7"/>
  <c r="T154" i="7"/>
  <c r="S154" i="7"/>
  <c r="T153" i="7"/>
  <c r="S153" i="7"/>
  <c r="T152" i="7"/>
  <c r="S152" i="7"/>
  <c r="T151" i="7"/>
  <c r="S151" i="7"/>
  <c r="T150" i="7"/>
  <c r="S150" i="7"/>
  <c r="T149" i="7"/>
  <c r="S149" i="7"/>
  <c r="T148" i="7"/>
  <c r="S148" i="7"/>
  <c r="T147" i="7"/>
  <c r="S147" i="7"/>
  <c r="T146" i="7"/>
  <c r="S146" i="7"/>
  <c r="T145" i="7"/>
  <c r="S145" i="7"/>
  <c r="T144" i="7"/>
  <c r="S144" i="7"/>
  <c r="T143" i="7"/>
  <c r="S143" i="7"/>
  <c r="T142" i="7"/>
  <c r="S142" i="7"/>
  <c r="T141" i="7"/>
  <c r="S141" i="7"/>
  <c r="T140" i="7"/>
  <c r="S140" i="7"/>
  <c r="T139" i="7"/>
  <c r="S139" i="7"/>
  <c r="T138" i="7"/>
  <c r="S138" i="7"/>
  <c r="T137" i="7"/>
  <c r="S137" i="7"/>
  <c r="T136" i="7"/>
  <c r="S136" i="7"/>
  <c r="T135" i="7"/>
  <c r="S135" i="7"/>
  <c r="T134" i="7"/>
  <c r="S134" i="7"/>
  <c r="T133" i="7"/>
  <c r="S133" i="7"/>
  <c r="T132" i="7"/>
  <c r="S132" i="7"/>
  <c r="T131" i="7"/>
  <c r="S131" i="7"/>
  <c r="T130" i="7"/>
  <c r="S130" i="7"/>
  <c r="T129" i="7"/>
  <c r="S129" i="7"/>
  <c r="T128" i="7"/>
  <c r="S128" i="7"/>
  <c r="T127" i="7"/>
  <c r="S127" i="7"/>
  <c r="T126" i="7"/>
  <c r="S126" i="7"/>
  <c r="T125" i="7"/>
  <c r="S125" i="7"/>
  <c r="T124" i="7"/>
  <c r="S124" i="7"/>
  <c r="T123" i="7"/>
  <c r="S123" i="7"/>
  <c r="T122" i="7"/>
  <c r="S122" i="7"/>
  <c r="T121" i="7"/>
  <c r="S121" i="7"/>
  <c r="T120" i="7"/>
  <c r="S120" i="7"/>
  <c r="T119" i="7"/>
  <c r="S119" i="7"/>
  <c r="T118" i="7"/>
  <c r="S118" i="7"/>
  <c r="T117" i="7"/>
  <c r="S117" i="7"/>
  <c r="T116" i="7"/>
  <c r="S116" i="7"/>
  <c r="T115" i="7"/>
  <c r="S115" i="7"/>
  <c r="T114" i="7"/>
  <c r="S114" i="7"/>
  <c r="T113" i="7"/>
  <c r="S113" i="7"/>
  <c r="T112" i="7"/>
  <c r="S112" i="7"/>
  <c r="T111" i="7"/>
  <c r="S111" i="7"/>
  <c r="T110" i="7"/>
  <c r="S110" i="7"/>
  <c r="T109" i="7"/>
  <c r="S109" i="7"/>
  <c r="T108" i="7"/>
  <c r="S108" i="7"/>
  <c r="T107" i="7"/>
  <c r="S107" i="7"/>
  <c r="T106" i="7"/>
  <c r="S106" i="7"/>
  <c r="T105" i="7"/>
  <c r="S105" i="7"/>
  <c r="T104" i="7"/>
  <c r="S104" i="7"/>
  <c r="T103" i="7"/>
  <c r="S103" i="7"/>
  <c r="T102" i="7"/>
  <c r="S102" i="7"/>
  <c r="T101" i="7"/>
  <c r="S101" i="7"/>
  <c r="T100" i="7"/>
  <c r="S100" i="7"/>
  <c r="T99" i="7"/>
  <c r="S99" i="7"/>
  <c r="T98" i="7"/>
  <c r="S98" i="7"/>
  <c r="T97" i="7"/>
  <c r="S97" i="7"/>
  <c r="T96" i="7"/>
  <c r="S96" i="7"/>
  <c r="T95" i="7"/>
  <c r="S95" i="7"/>
  <c r="T94" i="7"/>
  <c r="S94" i="7"/>
  <c r="T93" i="7"/>
  <c r="S93" i="7"/>
  <c r="T92" i="7"/>
  <c r="S92" i="7"/>
  <c r="T91" i="7"/>
  <c r="S91" i="7"/>
  <c r="T90" i="7"/>
  <c r="S90" i="7"/>
  <c r="T89" i="7"/>
  <c r="S89" i="7"/>
  <c r="T88" i="7"/>
  <c r="S88" i="7"/>
  <c r="T87" i="7"/>
  <c r="S87" i="7"/>
  <c r="T86" i="7"/>
  <c r="S86" i="7"/>
  <c r="T85" i="7"/>
  <c r="S85" i="7"/>
  <c r="T84" i="7"/>
  <c r="S84" i="7"/>
  <c r="T83" i="7"/>
  <c r="S83" i="7"/>
  <c r="T82" i="7"/>
  <c r="S82" i="7"/>
  <c r="T81" i="7"/>
  <c r="S81" i="7"/>
  <c r="T80" i="7"/>
  <c r="S80" i="7"/>
  <c r="O81" i="3"/>
  <c r="T79" i="7" s="1"/>
  <c r="N81" i="3"/>
  <c r="S79" i="7" s="1"/>
  <c r="O80" i="3"/>
  <c r="T78" i="7" s="1"/>
  <c r="N80" i="3"/>
  <c r="S78" i="7" s="1"/>
  <c r="O79" i="3"/>
  <c r="T77" i="7" s="1"/>
  <c r="N79" i="3"/>
  <c r="S77" i="7" s="1"/>
  <c r="O78" i="3"/>
  <c r="T76" i="7" s="1"/>
  <c r="N78" i="3"/>
  <c r="S76" i="7" s="1"/>
  <c r="O77" i="3"/>
  <c r="T75" i="7" s="1"/>
  <c r="N77" i="3"/>
  <c r="S75" i="7" s="1"/>
  <c r="O76" i="3"/>
  <c r="T74" i="7" s="1"/>
  <c r="N76" i="3"/>
  <c r="S74" i="7" s="1"/>
  <c r="O75" i="3"/>
  <c r="T73" i="7" s="1"/>
  <c r="N75" i="3"/>
  <c r="S73" i="7" s="1"/>
  <c r="O74" i="3"/>
  <c r="T72" i="7" s="1"/>
  <c r="N74" i="3"/>
  <c r="S72" i="7" s="1"/>
  <c r="O73" i="3"/>
  <c r="T71" i="7" s="1"/>
  <c r="N73" i="3"/>
  <c r="S71" i="7" s="1"/>
  <c r="O72" i="3"/>
  <c r="T70" i="7" s="1"/>
  <c r="N72" i="3"/>
  <c r="S70" i="7" s="1"/>
  <c r="O71" i="3"/>
  <c r="T69" i="7" s="1"/>
  <c r="N71" i="3"/>
  <c r="S69" i="7" s="1"/>
  <c r="O70" i="3"/>
  <c r="T68" i="7" s="1"/>
  <c r="N70" i="3"/>
  <c r="S68" i="7" s="1"/>
  <c r="O69" i="3"/>
  <c r="T67" i="7" s="1"/>
  <c r="N69" i="3"/>
  <c r="S67" i="7" s="1"/>
  <c r="O68" i="3"/>
  <c r="T66" i="7" s="1"/>
  <c r="N68" i="3"/>
  <c r="S66" i="7" s="1"/>
  <c r="O67" i="3"/>
  <c r="T65" i="7" s="1"/>
  <c r="N67" i="3"/>
  <c r="S65" i="7" s="1"/>
  <c r="O66" i="3"/>
  <c r="T64" i="7" s="1"/>
  <c r="N66" i="3"/>
  <c r="S64" i="7" s="1"/>
  <c r="O65" i="3"/>
  <c r="T63" i="7" s="1"/>
  <c r="N65" i="3"/>
  <c r="S63" i="7" s="1"/>
  <c r="O64" i="3"/>
  <c r="T62" i="7" s="1"/>
  <c r="N64" i="3"/>
  <c r="S62" i="7" s="1"/>
  <c r="O63" i="3"/>
  <c r="T61" i="7" s="1"/>
  <c r="N63" i="3"/>
  <c r="S61" i="7" s="1"/>
  <c r="O62" i="3"/>
  <c r="T60" i="7" s="1"/>
  <c r="N62" i="3"/>
  <c r="S60" i="7" s="1"/>
  <c r="O61" i="3"/>
  <c r="T59" i="7" s="1"/>
  <c r="N61" i="3"/>
  <c r="S59" i="7" s="1"/>
  <c r="O60" i="3"/>
  <c r="T58" i="7" s="1"/>
  <c r="N60" i="3"/>
  <c r="S58" i="7" s="1"/>
  <c r="O59" i="3"/>
  <c r="T57" i="7" s="1"/>
  <c r="N59" i="3"/>
  <c r="S57" i="7" s="1"/>
  <c r="O58" i="3"/>
  <c r="T56" i="7" s="1"/>
  <c r="N58" i="3"/>
  <c r="S56" i="7" s="1"/>
  <c r="O57" i="3"/>
  <c r="T55" i="7" s="1"/>
  <c r="N57" i="3"/>
  <c r="S55" i="7" s="1"/>
  <c r="O56" i="3"/>
  <c r="T54" i="7" s="1"/>
  <c r="N56" i="3"/>
  <c r="S54" i="7" s="1"/>
  <c r="O55" i="3"/>
  <c r="T53" i="7" s="1"/>
  <c r="N55" i="3"/>
  <c r="S53" i="7" s="1"/>
  <c r="O54" i="3"/>
  <c r="T52" i="7" s="1"/>
  <c r="N54" i="3"/>
  <c r="S52" i="7" s="1"/>
  <c r="O53" i="3"/>
  <c r="T51" i="7" s="1"/>
  <c r="N53" i="3"/>
  <c r="S51" i="7" s="1"/>
  <c r="O52" i="3"/>
  <c r="T50" i="7" s="1"/>
  <c r="N52" i="3"/>
  <c r="S50" i="7" s="1"/>
  <c r="O51" i="3"/>
  <c r="T49" i="7" s="1"/>
  <c r="N51" i="3"/>
  <c r="S49" i="7" s="1"/>
  <c r="O50" i="3"/>
  <c r="T48" i="7" s="1"/>
  <c r="N50" i="3"/>
  <c r="S48" i="7" s="1"/>
  <c r="O49" i="3"/>
  <c r="T47" i="7" s="1"/>
  <c r="N49" i="3"/>
  <c r="S47" i="7" s="1"/>
  <c r="O48" i="3"/>
  <c r="T46" i="7" s="1"/>
  <c r="N48" i="3"/>
  <c r="S46" i="7" s="1"/>
  <c r="O47" i="3"/>
  <c r="T45" i="7" s="1"/>
  <c r="N47" i="3"/>
  <c r="S45" i="7" s="1"/>
  <c r="O46" i="3"/>
  <c r="T44" i="7" s="1"/>
  <c r="N46" i="3"/>
  <c r="S44" i="7" s="1"/>
  <c r="O45" i="3"/>
  <c r="T43" i="7" s="1"/>
  <c r="N45" i="3"/>
  <c r="S43" i="7" s="1"/>
  <c r="T42" i="7"/>
  <c r="S42" i="7"/>
  <c r="O44" i="3"/>
  <c r="T41" i="7" s="1"/>
  <c r="N44" i="3"/>
  <c r="S41" i="7" s="1"/>
  <c r="O43" i="3"/>
  <c r="T40" i="7" s="1"/>
  <c r="N43" i="3"/>
  <c r="S40" i="7" s="1"/>
  <c r="O42" i="3"/>
  <c r="T39" i="7" s="1"/>
  <c r="N42" i="3"/>
  <c r="S39" i="7" s="1"/>
  <c r="O41" i="3"/>
  <c r="T38" i="7" s="1"/>
  <c r="N41" i="3"/>
  <c r="S38" i="7" s="1"/>
  <c r="O40" i="3"/>
  <c r="T37" i="7" s="1"/>
  <c r="N40" i="3"/>
  <c r="S37" i="7" s="1"/>
  <c r="O39" i="3"/>
  <c r="T36" i="7" s="1"/>
  <c r="N39" i="3"/>
  <c r="S36" i="7" s="1"/>
  <c r="O38" i="3"/>
  <c r="T35" i="7" s="1"/>
  <c r="N38" i="3"/>
  <c r="S35" i="7" s="1"/>
  <c r="O37" i="3"/>
  <c r="T34" i="7" s="1"/>
  <c r="N37" i="3"/>
  <c r="S34" i="7" s="1"/>
  <c r="O36" i="3"/>
  <c r="T33" i="7" s="1"/>
  <c r="N36" i="3"/>
  <c r="S33" i="7" s="1"/>
  <c r="O35" i="3"/>
  <c r="T32" i="7" s="1"/>
  <c r="N35" i="3"/>
  <c r="S32" i="7" s="1"/>
  <c r="O34" i="3"/>
  <c r="T31" i="7" s="1"/>
  <c r="N34" i="3"/>
  <c r="S31" i="7" s="1"/>
  <c r="O33" i="3"/>
  <c r="T30" i="7" s="1"/>
  <c r="N33" i="3"/>
  <c r="S30" i="7" s="1"/>
  <c r="O32" i="3"/>
  <c r="T29" i="7" s="1"/>
  <c r="N32" i="3"/>
  <c r="S29" i="7" s="1"/>
  <c r="O31" i="3"/>
  <c r="T28" i="7" s="1"/>
  <c r="N31" i="3"/>
  <c r="S28" i="7" s="1"/>
  <c r="O30" i="3"/>
  <c r="T27" i="7" s="1"/>
  <c r="N30" i="3"/>
  <c r="S27" i="7" s="1"/>
  <c r="O29" i="3"/>
  <c r="T26" i="7" s="1"/>
  <c r="N29" i="3"/>
  <c r="S26" i="7" s="1"/>
  <c r="O28" i="3"/>
  <c r="T25" i="7" s="1"/>
  <c r="N28" i="3"/>
  <c r="S25" i="7" s="1"/>
  <c r="O27" i="3"/>
  <c r="T24" i="7" s="1"/>
  <c r="N27" i="3"/>
  <c r="S24" i="7" s="1"/>
  <c r="O26" i="3"/>
  <c r="T23" i="7" s="1"/>
  <c r="N26" i="3"/>
  <c r="S23" i="7" s="1"/>
  <c r="O25" i="3"/>
  <c r="T22" i="7" s="1"/>
  <c r="N25" i="3"/>
  <c r="S22" i="7" s="1"/>
  <c r="O24" i="3"/>
  <c r="T21" i="7" s="1"/>
  <c r="N24" i="3"/>
  <c r="S21" i="7" s="1"/>
  <c r="O23" i="3"/>
  <c r="T20" i="7" s="1"/>
  <c r="N23" i="3"/>
  <c r="S20" i="7" s="1"/>
  <c r="C19" i="7" l="1"/>
  <c r="S18" i="7" l="1"/>
  <c r="P18" i="7"/>
  <c r="D18" i="7" l="1"/>
  <c r="AK1017" i="7" l="1"/>
  <c r="AK1016" i="7"/>
  <c r="AK1015" i="7"/>
  <c r="AK1014" i="7"/>
  <c r="AK1013" i="7"/>
  <c r="AK1012" i="7"/>
  <c r="AK1011" i="7"/>
  <c r="AL1011" i="7" s="1"/>
  <c r="AM1011" i="7" s="1"/>
  <c r="AN1011" i="7" s="1"/>
  <c r="AO1011" i="7" s="1"/>
  <c r="AP1011" i="7" s="1"/>
  <c r="AQ1011" i="7" s="1"/>
  <c r="AR1011" i="7" s="1"/>
  <c r="AS1011" i="7" s="1"/>
  <c r="AT1011" i="7" s="1"/>
  <c r="AK1010" i="7"/>
  <c r="AL1010" i="7" s="1"/>
  <c r="AM1010" i="7" s="1"/>
  <c r="AN1010" i="7" s="1"/>
  <c r="AO1010" i="7" s="1"/>
  <c r="AP1010" i="7" s="1"/>
  <c r="AQ1010" i="7" s="1"/>
  <c r="AR1010" i="7" s="1"/>
  <c r="AS1010" i="7" s="1"/>
  <c r="AT1010" i="7" s="1"/>
  <c r="AK1009" i="7"/>
  <c r="AK1008" i="7"/>
  <c r="AK1007" i="7"/>
  <c r="AK1006" i="7"/>
  <c r="AK1005" i="7"/>
  <c r="AK1004" i="7"/>
  <c r="AK1003" i="7"/>
  <c r="AL1003" i="7" s="1"/>
  <c r="AM1003" i="7" s="1"/>
  <c r="AN1003" i="7" s="1"/>
  <c r="AO1003" i="7" s="1"/>
  <c r="AP1003" i="7" s="1"/>
  <c r="AQ1003" i="7" s="1"/>
  <c r="AR1003" i="7" s="1"/>
  <c r="AS1003" i="7" s="1"/>
  <c r="AT1003" i="7" s="1"/>
  <c r="AK1002" i="7"/>
  <c r="AL1002" i="7" s="1"/>
  <c r="AM1002" i="7" s="1"/>
  <c r="AN1002" i="7" s="1"/>
  <c r="AO1002" i="7" s="1"/>
  <c r="AP1002" i="7" s="1"/>
  <c r="AQ1002" i="7" s="1"/>
  <c r="AR1002" i="7" s="1"/>
  <c r="AS1002" i="7" s="1"/>
  <c r="AT1002" i="7" s="1"/>
  <c r="AK1001" i="7"/>
  <c r="AK1000" i="7"/>
  <c r="AK999" i="7"/>
  <c r="AK998" i="7"/>
  <c r="AK997" i="7"/>
  <c r="AK996" i="7"/>
  <c r="AK995" i="7"/>
  <c r="AL995" i="7" s="1"/>
  <c r="AM995" i="7" s="1"/>
  <c r="AN995" i="7" s="1"/>
  <c r="AO995" i="7" s="1"/>
  <c r="AP995" i="7" s="1"/>
  <c r="AQ995" i="7" s="1"/>
  <c r="AR995" i="7" s="1"/>
  <c r="AS995" i="7" s="1"/>
  <c r="AT995" i="7" s="1"/>
  <c r="AK994" i="7"/>
  <c r="AL994" i="7" s="1"/>
  <c r="AM994" i="7" s="1"/>
  <c r="AN994" i="7" s="1"/>
  <c r="AO994" i="7" s="1"/>
  <c r="AP994" i="7" s="1"/>
  <c r="AQ994" i="7" s="1"/>
  <c r="AR994" i="7" s="1"/>
  <c r="AS994" i="7" s="1"/>
  <c r="AT994" i="7" s="1"/>
  <c r="AK993" i="7"/>
  <c r="AK992" i="7"/>
  <c r="AK991" i="7"/>
  <c r="AK990" i="7"/>
  <c r="AK989" i="7"/>
  <c r="AK988" i="7"/>
  <c r="AK987" i="7"/>
  <c r="AL987" i="7" s="1"/>
  <c r="AM987" i="7" s="1"/>
  <c r="AN987" i="7" s="1"/>
  <c r="AO987" i="7" s="1"/>
  <c r="AP987" i="7" s="1"/>
  <c r="AQ987" i="7" s="1"/>
  <c r="AR987" i="7" s="1"/>
  <c r="AS987" i="7" s="1"/>
  <c r="AT987" i="7" s="1"/>
  <c r="AK986" i="7"/>
  <c r="AL986" i="7" s="1"/>
  <c r="AM986" i="7" s="1"/>
  <c r="AN986" i="7" s="1"/>
  <c r="AO986" i="7" s="1"/>
  <c r="AP986" i="7" s="1"/>
  <c r="AQ986" i="7" s="1"/>
  <c r="AR986" i="7" s="1"/>
  <c r="AS986" i="7" s="1"/>
  <c r="AT986" i="7" s="1"/>
  <c r="AK985" i="7"/>
  <c r="AK984" i="7"/>
  <c r="AK983" i="7"/>
  <c r="AK982" i="7"/>
  <c r="AK981" i="7"/>
  <c r="AK980" i="7"/>
  <c r="AK979" i="7"/>
  <c r="AL979" i="7" s="1"/>
  <c r="AM979" i="7" s="1"/>
  <c r="AN979" i="7" s="1"/>
  <c r="AO979" i="7" s="1"/>
  <c r="AP979" i="7" s="1"/>
  <c r="AQ979" i="7" s="1"/>
  <c r="AR979" i="7" s="1"/>
  <c r="AS979" i="7" s="1"/>
  <c r="AT979" i="7" s="1"/>
  <c r="AK978" i="7"/>
  <c r="AL978" i="7" s="1"/>
  <c r="AM978" i="7" s="1"/>
  <c r="AN978" i="7" s="1"/>
  <c r="AO978" i="7" s="1"/>
  <c r="AP978" i="7" s="1"/>
  <c r="AQ978" i="7" s="1"/>
  <c r="AR978" i="7" s="1"/>
  <c r="AS978" i="7" s="1"/>
  <c r="AT978" i="7" s="1"/>
  <c r="AK977" i="7"/>
  <c r="AK976" i="7"/>
  <c r="AK975" i="7"/>
  <c r="AK974" i="7"/>
  <c r="AK973" i="7"/>
  <c r="AK972" i="7"/>
  <c r="AK971" i="7"/>
  <c r="AL971" i="7" s="1"/>
  <c r="AM971" i="7" s="1"/>
  <c r="AN971" i="7" s="1"/>
  <c r="AO971" i="7" s="1"/>
  <c r="AP971" i="7" s="1"/>
  <c r="AQ971" i="7" s="1"/>
  <c r="AR971" i="7" s="1"/>
  <c r="AS971" i="7" s="1"/>
  <c r="AT971" i="7" s="1"/>
  <c r="AK970" i="7"/>
  <c r="AL970" i="7" s="1"/>
  <c r="AM970" i="7" s="1"/>
  <c r="AN970" i="7" s="1"/>
  <c r="AO970" i="7" s="1"/>
  <c r="AP970" i="7" s="1"/>
  <c r="AQ970" i="7" s="1"/>
  <c r="AR970" i="7" s="1"/>
  <c r="AS970" i="7" s="1"/>
  <c r="AT970" i="7" s="1"/>
  <c r="AK969" i="7"/>
  <c r="AK968" i="7"/>
  <c r="AK967" i="7"/>
  <c r="AK966" i="7"/>
  <c r="AK965" i="7"/>
  <c r="AK964" i="7"/>
  <c r="AL964" i="7" s="1"/>
  <c r="AM964" i="7" s="1"/>
  <c r="AN964" i="7" s="1"/>
  <c r="AO964" i="7" s="1"/>
  <c r="AP964" i="7" s="1"/>
  <c r="AQ964" i="7" s="1"/>
  <c r="AR964" i="7" s="1"/>
  <c r="AS964" i="7" s="1"/>
  <c r="AT964" i="7" s="1"/>
  <c r="AK963" i="7"/>
  <c r="AL963" i="7" s="1"/>
  <c r="AM963" i="7" s="1"/>
  <c r="AN963" i="7" s="1"/>
  <c r="AO963" i="7" s="1"/>
  <c r="AP963" i="7" s="1"/>
  <c r="AQ963" i="7" s="1"/>
  <c r="AR963" i="7" s="1"/>
  <c r="AS963" i="7" s="1"/>
  <c r="AT963" i="7" s="1"/>
  <c r="AK962" i="7"/>
  <c r="AL962" i="7" s="1"/>
  <c r="AM962" i="7" s="1"/>
  <c r="AN962" i="7" s="1"/>
  <c r="AO962" i="7" s="1"/>
  <c r="AP962" i="7" s="1"/>
  <c r="AQ962" i="7" s="1"/>
  <c r="AR962" i="7" s="1"/>
  <c r="AS962" i="7" s="1"/>
  <c r="AT962" i="7" s="1"/>
  <c r="AK961" i="7"/>
  <c r="AK960" i="7"/>
  <c r="AK959" i="7"/>
  <c r="AK958" i="7"/>
  <c r="AK957" i="7"/>
  <c r="AK956" i="7"/>
  <c r="AK955" i="7"/>
  <c r="AL955" i="7" s="1"/>
  <c r="AM955" i="7" s="1"/>
  <c r="AN955" i="7" s="1"/>
  <c r="AO955" i="7" s="1"/>
  <c r="AP955" i="7" s="1"/>
  <c r="AQ955" i="7" s="1"/>
  <c r="AR955" i="7" s="1"/>
  <c r="AS955" i="7" s="1"/>
  <c r="AT955" i="7" s="1"/>
  <c r="AK954" i="7"/>
  <c r="AL954" i="7" s="1"/>
  <c r="AM954" i="7" s="1"/>
  <c r="AN954" i="7" s="1"/>
  <c r="AO954" i="7" s="1"/>
  <c r="AP954" i="7" s="1"/>
  <c r="AQ954" i="7" s="1"/>
  <c r="AR954" i="7" s="1"/>
  <c r="AS954" i="7" s="1"/>
  <c r="AT954" i="7" s="1"/>
  <c r="AK953" i="7"/>
  <c r="AK952" i="7"/>
  <c r="AK951" i="7"/>
  <c r="AK950" i="7"/>
  <c r="AK949" i="7"/>
  <c r="AK948" i="7"/>
  <c r="AK947" i="7"/>
  <c r="AL947" i="7" s="1"/>
  <c r="AM947" i="7" s="1"/>
  <c r="AN947" i="7" s="1"/>
  <c r="AO947" i="7" s="1"/>
  <c r="AP947" i="7" s="1"/>
  <c r="AQ947" i="7" s="1"/>
  <c r="AR947" i="7" s="1"/>
  <c r="AS947" i="7" s="1"/>
  <c r="AT947" i="7" s="1"/>
  <c r="AK946" i="7"/>
  <c r="AL946" i="7" s="1"/>
  <c r="AM946" i="7" s="1"/>
  <c r="AN946" i="7" s="1"/>
  <c r="AO946" i="7" s="1"/>
  <c r="AP946" i="7" s="1"/>
  <c r="AQ946" i="7" s="1"/>
  <c r="AR946" i="7" s="1"/>
  <c r="AS946" i="7" s="1"/>
  <c r="AT946" i="7" s="1"/>
  <c r="AK945" i="7"/>
  <c r="AK944" i="7"/>
  <c r="AK943" i="7"/>
  <c r="AK942" i="7"/>
  <c r="AK941" i="7"/>
  <c r="AK940" i="7"/>
  <c r="AK939" i="7"/>
  <c r="AL939" i="7" s="1"/>
  <c r="AM939" i="7" s="1"/>
  <c r="AN939" i="7" s="1"/>
  <c r="AO939" i="7" s="1"/>
  <c r="AP939" i="7" s="1"/>
  <c r="AQ939" i="7" s="1"/>
  <c r="AR939" i="7" s="1"/>
  <c r="AS939" i="7" s="1"/>
  <c r="AT939" i="7" s="1"/>
  <c r="AK938" i="7"/>
  <c r="AL938" i="7" s="1"/>
  <c r="AM938" i="7" s="1"/>
  <c r="AN938" i="7" s="1"/>
  <c r="AO938" i="7" s="1"/>
  <c r="AP938" i="7" s="1"/>
  <c r="AQ938" i="7" s="1"/>
  <c r="AR938" i="7" s="1"/>
  <c r="AS938" i="7" s="1"/>
  <c r="AT938" i="7" s="1"/>
  <c r="AK937" i="7"/>
  <c r="AK936" i="7"/>
  <c r="AK935" i="7"/>
  <c r="AK934" i="7"/>
  <c r="AK933" i="7"/>
  <c r="AK932" i="7"/>
  <c r="AL932" i="7" s="1"/>
  <c r="AM932" i="7" s="1"/>
  <c r="AN932" i="7" s="1"/>
  <c r="AO932" i="7" s="1"/>
  <c r="AP932" i="7" s="1"/>
  <c r="AQ932" i="7" s="1"/>
  <c r="AR932" i="7" s="1"/>
  <c r="AS932" i="7" s="1"/>
  <c r="AT932" i="7" s="1"/>
  <c r="AK931" i="7"/>
  <c r="AL931" i="7" s="1"/>
  <c r="AM931" i="7" s="1"/>
  <c r="AN931" i="7" s="1"/>
  <c r="AO931" i="7" s="1"/>
  <c r="AP931" i="7" s="1"/>
  <c r="AQ931" i="7" s="1"/>
  <c r="AR931" i="7" s="1"/>
  <c r="AS931" i="7" s="1"/>
  <c r="AT931" i="7" s="1"/>
  <c r="AK930" i="7"/>
  <c r="AL930" i="7" s="1"/>
  <c r="AM930" i="7" s="1"/>
  <c r="AN930" i="7" s="1"/>
  <c r="AO930" i="7" s="1"/>
  <c r="AP930" i="7" s="1"/>
  <c r="AQ930" i="7" s="1"/>
  <c r="AR930" i="7" s="1"/>
  <c r="AS930" i="7" s="1"/>
  <c r="AT930" i="7" s="1"/>
  <c r="AK929" i="7"/>
  <c r="AK928" i="7"/>
  <c r="AK927" i="7"/>
  <c r="AK926" i="7"/>
  <c r="AK925" i="7"/>
  <c r="AK924" i="7"/>
  <c r="AL924" i="7" s="1"/>
  <c r="AM924" i="7" s="1"/>
  <c r="AN924" i="7" s="1"/>
  <c r="AO924" i="7" s="1"/>
  <c r="AP924" i="7" s="1"/>
  <c r="AQ924" i="7" s="1"/>
  <c r="AR924" i="7" s="1"/>
  <c r="AS924" i="7" s="1"/>
  <c r="AT924" i="7" s="1"/>
  <c r="AK923" i="7"/>
  <c r="AL923" i="7" s="1"/>
  <c r="AM923" i="7" s="1"/>
  <c r="AN923" i="7" s="1"/>
  <c r="AO923" i="7" s="1"/>
  <c r="AP923" i="7" s="1"/>
  <c r="AQ923" i="7" s="1"/>
  <c r="AR923" i="7" s="1"/>
  <c r="AS923" i="7" s="1"/>
  <c r="AT923" i="7" s="1"/>
  <c r="AK922" i="7"/>
  <c r="AL922" i="7" s="1"/>
  <c r="AM922" i="7" s="1"/>
  <c r="AN922" i="7" s="1"/>
  <c r="AO922" i="7" s="1"/>
  <c r="AP922" i="7" s="1"/>
  <c r="AQ922" i="7" s="1"/>
  <c r="AR922" i="7" s="1"/>
  <c r="AS922" i="7" s="1"/>
  <c r="AT922" i="7" s="1"/>
  <c r="AK921" i="7"/>
  <c r="AK920" i="7"/>
  <c r="AK919" i="7"/>
  <c r="AK918" i="7"/>
  <c r="AK917" i="7"/>
  <c r="AK916" i="7"/>
  <c r="AK915" i="7"/>
  <c r="AL915" i="7" s="1"/>
  <c r="AM915" i="7" s="1"/>
  <c r="AN915" i="7" s="1"/>
  <c r="AO915" i="7" s="1"/>
  <c r="AP915" i="7" s="1"/>
  <c r="AQ915" i="7" s="1"/>
  <c r="AR915" i="7" s="1"/>
  <c r="AS915" i="7" s="1"/>
  <c r="AT915" i="7" s="1"/>
  <c r="AK914" i="7"/>
  <c r="AL914" i="7" s="1"/>
  <c r="AM914" i="7" s="1"/>
  <c r="AN914" i="7" s="1"/>
  <c r="AO914" i="7" s="1"/>
  <c r="AP914" i="7" s="1"/>
  <c r="AQ914" i="7" s="1"/>
  <c r="AR914" i="7" s="1"/>
  <c r="AS914" i="7" s="1"/>
  <c r="AT914" i="7" s="1"/>
  <c r="AK913" i="7"/>
  <c r="AK912" i="7"/>
  <c r="AK911" i="7"/>
  <c r="AK910" i="7"/>
  <c r="AK909" i="7"/>
  <c r="AK908" i="7"/>
  <c r="AL908" i="7" s="1"/>
  <c r="AM908" i="7" s="1"/>
  <c r="AN908" i="7" s="1"/>
  <c r="AO908" i="7" s="1"/>
  <c r="AP908" i="7" s="1"/>
  <c r="AQ908" i="7" s="1"/>
  <c r="AR908" i="7" s="1"/>
  <c r="AS908" i="7" s="1"/>
  <c r="AT908" i="7" s="1"/>
  <c r="AK907" i="7"/>
  <c r="AL907" i="7" s="1"/>
  <c r="AM907" i="7" s="1"/>
  <c r="AN907" i="7" s="1"/>
  <c r="AO907" i="7" s="1"/>
  <c r="AP907" i="7" s="1"/>
  <c r="AQ907" i="7" s="1"/>
  <c r="AR907" i="7" s="1"/>
  <c r="AS907" i="7" s="1"/>
  <c r="AT907" i="7" s="1"/>
  <c r="AK906" i="7"/>
  <c r="AL906" i="7" s="1"/>
  <c r="AM906" i="7" s="1"/>
  <c r="AN906" i="7" s="1"/>
  <c r="AO906" i="7" s="1"/>
  <c r="AP906" i="7" s="1"/>
  <c r="AQ906" i="7" s="1"/>
  <c r="AR906" i="7" s="1"/>
  <c r="AS906" i="7" s="1"/>
  <c r="AT906" i="7" s="1"/>
  <c r="AK905" i="7"/>
  <c r="AK904" i="7"/>
  <c r="AK903" i="7"/>
  <c r="AK902" i="7"/>
  <c r="AK901" i="7"/>
  <c r="AK900" i="7"/>
  <c r="AL900" i="7" s="1"/>
  <c r="AM900" i="7" s="1"/>
  <c r="AN900" i="7" s="1"/>
  <c r="AO900" i="7" s="1"/>
  <c r="AP900" i="7" s="1"/>
  <c r="AQ900" i="7" s="1"/>
  <c r="AR900" i="7" s="1"/>
  <c r="AS900" i="7" s="1"/>
  <c r="AT900" i="7" s="1"/>
  <c r="AK899" i="7"/>
  <c r="AL899" i="7" s="1"/>
  <c r="AM899" i="7" s="1"/>
  <c r="AN899" i="7" s="1"/>
  <c r="AO899" i="7" s="1"/>
  <c r="AP899" i="7" s="1"/>
  <c r="AQ899" i="7" s="1"/>
  <c r="AR899" i="7" s="1"/>
  <c r="AS899" i="7" s="1"/>
  <c r="AT899" i="7" s="1"/>
  <c r="AK898" i="7"/>
  <c r="AL898" i="7" s="1"/>
  <c r="AM898" i="7" s="1"/>
  <c r="AN898" i="7" s="1"/>
  <c r="AO898" i="7" s="1"/>
  <c r="AP898" i="7" s="1"/>
  <c r="AQ898" i="7" s="1"/>
  <c r="AR898" i="7" s="1"/>
  <c r="AS898" i="7" s="1"/>
  <c r="AT898" i="7" s="1"/>
  <c r="AK897" i="7"/>
  <c r="AK896" i="7"/>
  <c r="AK895" i="7"/>
  <c r="AK894" i="7"/>
  <c r="AK893" i="7"/>
  <c r="AK892" i="7"/>
  <c r="AL892" i="7" s="1"/>
  <c r="AM892" i="7" s="1"/>
  <c r="AN892" i="7" s="1"/>
  <c r="AO892" i="7" s="1"/>
  <c r="AP892" i="7" s="1"/>
  <c r="AQ892" i="7" s="1"/>
  <c r="AR892" i="7" s="1"/>
  <c r="AS892" i="7" s="1"/>
  <c r="AT892" i="7" s="1"/>
  <c r="AK891" i="7"/>
  <c r="AL891" i="7" s="1"/>
  <c r="AM891" i="7" s="1"/>
  <c r="AN891" i="7" s="1"/>
  <c r="AO891" i="7" s="1"/>
  <c r="AP891" i="7" s="1"/>
  <c r="AQ891" i="7" s="1"/>
  <c r="AR891" i="7" s="1"/>
  <c r="AS891" i="7" s="1"/>
  <c r="AT891" i="7" s="1"/>
  <c r="AK890" i="7"/>
  <c r="AL890" i="7" s="1"/>
  <c r="AM890" i="7" s="1"/>
  <c r="AN890" i="7" s="1"/>
  <c r="AO890" i="7" s="1"/>
  <c r="AP890" i="7" s="1"/>
  <c r="AQ890" i="7" s="1"/>
  <c r="AR890" i="7" s="1"/>
  <c r="AS890" i="7" s="1"/>
  <c r="AT890" i="7" s="1"/>
  <c r="AK889" i="7"/>
  <c r="AK888" i="7"/>
  <c r="AK887" i="7"/>
  <c r="AK886" i="7"/>
  <c r="AK885" i="7"/>
  <c r="AK884" i="7"/>
  <c r="AL884" i="7" s="1"/>
  <c r="AM884" i="7" s="1"/>
  <c r="AN884" i="7" s="1"/>
  <c r="AO884" i="7" s="1"/>
  <c r="AP884" i="7" s="1"/>
  <c r="AQ884" i="7" s="1"/>
  <c r="AR884" i="7" s="1"/>
  <c r="AS884" i="7" s="1"/>
  <c r="AT884" i="7" s="1"/>
  <c r="AK883" i="7"/>
  <c r="AL883" i="7" s="1"/>
  <c r="AM883" i="7" s="1"/>
  <c r="AN883" i="7" s="1"/>
  <c r="AO883" i="7" s="1"/>
  <c r="AP883" i="7" s="1"/>
  <c r="AQ883" i="7" s="1"/>
  <c r="AR883" i="7" s="1"/>
  <c r="AS883" i="7" s="1"/>
  <c r="AT883" i="7" s="1"/>
  <c r="AK882" i="7"/>
  <c r="AL882" i="7" s="1"/>
  <c r="AM882" i="7" s="1"/>
  <c r="AN882" i="7" s="1"/>
  <c r="AO882" i="7" s="1"/>
  <c r="AP882" i="7" s="1"/>
  <c r="AQ882" i="7" s="1"/>
  <c r="AR882" i="7" s="1"/>
  <c r="AS882" i="7" s="1"/>
  <c r="AT882" i="7" s="1"/>
  <c r="AK881" i="7"/>
  <c r="AK880" i="7"/>
  <c r="AK879" i="7"/>
  <c r="AK878" i="7"/>
  <c r="AK877" i="7"/>
  <c r="AK876" i="7"/>
  <c r="AL876" i="7" s="1"/>
  <c r="AM876" i="7" s="1"/>
  <c r="AN876" i="7" s="1"/>
  <c r="AO876" i="7" s="1"/>
  <c r="AP876" i="7" s="1"/>
  <c r="AQ876" i="7" s="1"/>
  <c r="AR876" i="7" s="1"/>
  <c r="AS876" i="7" s="1"/>
  <c r="AT876" i="7" s="1"/>
  <c r="AK875" i="7"/>
  <c r="AL875" i="7" s="1"/>
  <c r="AM875" i="7" s="1"/>
  <c r="AN875" i="7" s="1"/>
  <c r="AO875" i="7" s="1"/>
  <c r="AP875" i="7" s="1"/>
  <c r="AQ875" i="7" s="1"/>
  <c r="AR875" i="7" s="1"/>
  <c r="AS875" i="7" s="1"/>
  <c r="AT875" i="7" s="1"/>
  <c r="AK874" i="7"/>
  <c r="AL874" i="7" s="1"/>
  <c r="AM874" i="7" s="1"/>
  <c r="AN874" i="7" s="1"/>
  <c r="AO874" i="7" s="1"/>
  <c r="AP874" i="7" s="1"/>
  <c r="AQ874" i="7" s="1"/>
  <c r="AR874" i="7" s="1"/>
  <c r="AS874" i="7" s="1"/>
  <c r="AT874" i="7" s="1"/>
  <c r="AK873" i="7"/>
  <c r="AK872" i="7"/>
  <c r="AK871" i="7"/>
  <c r="AK870" i="7"/>
  <c r="AK869" i="7"/>
  <c r="AK868" i="7"/>
  <c r="AK867" i="7"/>
  <c r="AL867" i="7" s="1"/>
  <c r="AM867" i="7" s="1"/>
  <c r="AN867" i="7" s="1"/>
  <c r="AO867" i="7" s="1"/>
  <c r="AP867" i="7" s="1"/>
  <c r="AQ867" i="7" s="1"/>
  <c r="AR867" i="7" s="1"/>
  <c r="AS867" i="7" s="1"/>
  <c r="AT867" i="7" s="1"/>
  <c r="AK866" i="7"/>
  <c r="AL866" i="7" s="1"/>
  <c r="AM866" i="7" s="1"/>
  <c r="AN866" i="7" s="1"/>
  <c r="AO866" i="7" s="1"/>
  <c r="AP866" i="7" s="1"/>
  <c r="AQ866" i="7" s="1"/>
  <c r="AR866" i="7" s="1"/>
  <c r="AS866" i="7" s="1"/>
  <c r="AT866" i="7" s="1"/>
  <c r="AK865" i="7"/>
  <c r="AK864" i="7"/>
  <c r="AK863" i="7"/>
  <c r="AK862" i="7"/>
  <c r="AK861" i="7"/>
  <c r="AK860" i="7"/>
  <c r="AK859" i="7"/>
  <c r="AL859" i="7" s="1"/>
  <c r="AM859" i="7" s="1"/>
  <c r="AN859" i="7" s="1"/>
  <c r="AO859" i="7" s="1"/>
  <c r="AP859" i="7" s="1"/>
  <c r="AQ859" i="7" s="1"/>
  <c r="AR859" i="7" s="1"/>
  <c r="AS859" i="7" s="1"/>
  <c r="AT859" i="7" s="1"/>
  <c r="AK858" i="7"/>
  <c r="AL858" i="7" s="1"/>
  <c r="AM858" i="7" s="1"/>
  <c r="AN858" i="7" s="1"/>
  <c r="AO858" i="7" s="1"/>
  <c r="AP858" i="7" s="1"/>
  <c r="AQ858" i="7" s="1"/>
  <c r="AR858" i="7" s="1"/>
  <c r="AS858" i="7" s="1"/>
  <c r="AT858" i="7" s="1"/>
  <c r="AK857" i="7"/>
  <c r="AK856" i="7"/>
  <c r="AK855" i="7"/>
  <c r="AK854" i="7"/>
  <c r="AK853" i="7"/>
  <c r="AK852" i="7"/>
  <c r="AL852" i="7" s="1"/>
  <c r="AM852" i="7" s="1"/>
  <c r="AN852" i="7" s="1"/>
  <c r="AO852" i="7" s="1"/>
  <c r="AP852" i="7" s="1"/>
  <c r="AQ852" i="7" s="1"/>
  <c r="AR852" i="7" s="1"/>
  <c r="AS852" i="7" s="1"/>
  <c r="AT852" i="7" s="1"/>
  <c r="AK851" i="7"/>
  <c r="AL851" i="7" s="1"/>
  <c r="AM851" i="7" s="1"/>
  <c r="AN851" i="7" s="1"/>
  <c r="AO851" i="7" s="1"/>
  <c r="AP851" i="7" s="1"/>
  <c r="AQ851" i="7" s="1"/>
  <c r="AR851" i="7" s="1"/>
  <c r="AS851" i="7" s="1"/>
  <c r="AT851" i="7" s="1"/>
  <c r="AK850" i="7"/>
  <c r="AL850" i="7" s="1"/>
  <c r="AM850" i="7" s="1"/>
  <c r="AN850" i="7" s="1"/>
  <c r="AO850" i="7" s="1"/>
  <c r="AP850" i="7" s="1"/>
  <c r="AQ850" i="7" s="1"/>
  <c r="AR850" i="7" s="1"/>
  <c r="AS850" i="7" s="1"/>
  <c r="AT850" i="7" s="1"/>
  <c r="AK849" i="7"/>
  <c r="AK848" i="7"/>
  <c r="AK847" i="7"/>
  <c r="AK846" i="7"/>
  <c r="AK845" i="7"/>
  <c r="AK844" i="7"/>
  <c r="AL844" i="7" s="1"/>
  <c r="AM844" i="7" s="1"/>
  <c r="AN844" i="7" s="1"/>
  <c r="AO844" i="7" s="1"/>
  <c r="AP844" i="7" s="1"/>
  <c r="AQ844" i="7" s="1"/>
  <c r="AR844" i="7" s="1"/>
  <c r="AS844" i="7" s="1"/>
  <c r="AT844" i="7" s="1"/>
  <c r="AK843" i="7"/>
  <c r="AL843" i="7" s="1"/>
  <c r="AM843" i="7" s="1"/>
  <c r="AN843" i="7" s="1"/>
  <c r="AO843" i="7" s="1"/>
  <c r="AP843" i="7" s="1"/>
  <c r="AQ843" i="7" s="1"/>
  <c r="AR843" i="7" s="1"/>
  <c r="AS843" i="7" s="1"/>
  <c r="AT843" i="7" s="1"/>
  <c r="AK842" i="7"/>
  <c r="AL842" i="7" s="1"/>
  <c r="AM842" i="7" s="1"/>
  <c r="AN842" i="7" s="1"/>
  <c r="AO842" i="7" s="1"/>
  <c r="AP842" i="7" s="1"/>
  <c r="AQ842" i="7" s="1"/>
  <c r="AR842" i="7" s="1"/>
  <c r="AS842" i="7" s="1"/>
  <c r="AT842" i="7" s="1"/>
  <c r="AK841" i="7"/>
  <c r="AK840" i="7"/>
  <c r="AK839" i="7"/>
  <c r="AK838" i="7"/>
  <c r="AK837" i="7"/>
  <c r="AK836" i="7"/>
  <c r="AK835" i="7"/>
  <c r="AL835" i="7" s="1"/>
  <c r="AM835" i="7" s="1"/>
  <c r="AN835" i="7" s="1"/>
  <c r="AO835" i="7" s="1"/>
  <c r="AP835" i="7" s="1"/>
  <c r="AQ835" i="7" s="1"/>
  <c r="AR835" i="7" s="1"/>
  <c r="AS835" i="7" s="1"/>
  <c r="AT835" i="7" s="1"/>
  <c r="AK834" i="7"/>
  <c r="AL834" i="7" s="1"/>
  <c r="AM834" i="7" s="1"/>
  <c r="AN834" i="7" s="1"/>
  <c r="AO834" i="7" s="1"/>
  <c r="AP834" i="7" s="1"/>
  <c r="AQ834" i="7" s="1"/>
  <c r="AR834" i="7" s="1"/>
  <c r="AS834" i="7" s="1"/>
  <c r="AT834" i="7" s="1"/>
  <c r="AK833" i="7"/>
  <c r="AK832" i="7"/>
  <c r="AK831" i="7"/>
  <c r="AK830" i="7"/>
  <c r="AK829" i="7"/>
  <c r="AK828" i="7"/>
  <c r="AK827" i="7"/>
  <c r="AL827" i="7" s="1"/>
  <c r="AM827" i="7" s="1"/>
  <c r="AN827" i="7" s="1"/>
  <c r="AO827" i="7" s="1"/>
  <c r="AP827" i="7" s="1"/>
  <c r="AQ827" i="7" s="1"/>
  <c r="AR827" i="7" s="1"/>
  <c r="AS827" i="7" s="1"/>
  <c r="AT827" i="7" s="1"/>
  <c r="AK826" i="7"/>
  <c r="AL826" i="7" s="1"/>
  <c r="AM826" i="7" s="1"/>
  <c r="AN826" i="7" s="1"/>
  <c r="AO826" i="7" s="1"/>
  <c r="AP826" i="7" s="1"/>
  <c r="AQ826" i="7" s="1"/>
  <c r="AR826" i="7" s="1"/>
  <c r="AS826" i="7" s="1"/>
  <c r="AT826" i="7" s="1"/>
  <c r="AK825" i="7"/>
  <c r="AK824" i="7"/>
  <c r="AK823" i="7"/>
  <c r="AK822" i="7"/>
  <c r="AK821" i="7"/>
  <c r="AK820" i="7"/>
  <c r="AK819" i="7"/>
  <c r="AL819" i="7" s="1"/>
  <c r="AM819" i="7" s="1"/>
  <c r="AN819" i="7" s="1"/>
  <c r="AO819" i="7" s="1"/>
  <c r="AP819" i="7" s="1"/>
  <c r="AQ819" i="7" s="1"/>
  <c r="AR819" i="7" s="1"/>
  <c r="AS819" i="7" s="1"/>
  <c r="AT819" i="7" s="1"/>
  <c r="AK818" i="7"/>
  <c r="AL818" i="7" s="1"/>
  <c r="AM818" i="7" s="1"/>
  <c r="AN818" i="7" s="1"/>
  <c r="AO818" i="7" s="1"/>
  <c r="AP818" i="7" s="1"/>
  <c r="AQ818" i="7" s="1"/>
  <c r="AR818" i="7" s="1"/>
  <c r="AS818" i="7" s="1"/>
  <c r="AT818" i="7" s="1"/>
  <c r="AK817" i="7"/>
  <c r="AK816" i="7"/>
  <c r="AK815" i="7"/>
  <c r="AK814" i="7"/>
  <c r="AK813" i="7"/>
  <c r="AK812" i="7"/>
  <c r="AK811" i="7"/>
  <c r="AL811" i="7" s="1"/>
  <c r="AM811" i="7" s="1"/>
  <c r="AN811" i="7" s="1"/>
  <c r="AO811" i="7" s="1"/>
  <c r="AP811" i="7" s="1"/>
  <c r="AQ811" i="7" s="1"/>
  <c r="AR811" i="7" s="1"/>
  <c r="AS811" i="7" s="1"/>
  <c r="AT811" i="7" s="1"/>
  <c r="AK810" i="7"/>
  <c r="AL810" i="7" s="1"/>
  <c r="AM810" i="7" s="1"/>
  <c r="AN810" i="7" s="1"/>
  <c r="AO810" i="7" s="1"/>
  <c r="AP810" i="7" s="1"/>
  <c r="AQ810" i="7" s="1"/>
  <c r="AR810" i="7" s="1"/>
  <c r="AS810" i="7" s="1"/>
  <c r="AT810" i="7" s="1"/>
  <c r="AK809" i="7"/>
  <c r="AK808" i="7"/>
  <c r="AK807" i="7"/>
  <c r="AK806" i="7"/>
  <c r="AK805" i="7"/>
  <c r="AK804" i="7"/>
  <c r="AK803" i="7"/>
  <c r="AL803" i="7" s="1"/>
  <c r="AM803" i="7" s="1"/>
  <c r="AN803" i="7" s="1"/>
  <c r="AO803" i="7" s="1"/>
  <c r="AP803" i="7" s="1"/>
  <c r="AQ803" i="7" s="1"/>
  <c r="AR803" i="7" s="1"/>
  <c r="AS803" i="7" s="1"/>
  <c r="AT803" i="7" s="1"/>
  <c r="AK802" i="7"/>
  <c r="AL802" i="7" s="1"/>
  <c r="AM802" i="7" s="1"/>
  <c r="AN802" i="7" s="1"/>
  <c r="AO802" i="7" s="1"/>
  <c r="AP802" i="7" s="1"/>
  <c r="AQ802" i="7" s="1"/>
  <c r="AR802" i="7" s="1"/>
  <c r="AS802" i="7" s="1"/>
  <c r="AT802" i="7" s="1"/>
  <c r="AK801" i="7"/>
  <c r="AK800" i="7"/>
  <c r="AK799" i="7"/>
  <c r="AK798" i="7"/>
  <c r="AK797" i="7"/>
  <c r="AK796" i="7"/>
  <c r="AK795" i="7"/>
  <c r="AL795" i="7" s="1"/>
  <c r="AM795" i="7" s="1"/>
  <c r="AN795" i="7" s="1"/>
  <c r="AO795" i="7" s="1"/>
  <c r="AP795" i="7" s="1"/>
  <c r="AQ795" i="7" s="1"/>
  <c r="AR795" i="7" s="1"/>
  <c r="AS795" i="7" s="1"/>
  <c r="AT795" i="7" s="1"/>
  <c r="AK794" i="7"/>
  <c r="AL794" i="7" s="1"/>
  <c r="AM794" i="7" s="1"/>
  <c r="AN794" i="7" s="1"/>
  <c r="AO794" i="7" s="1"/>
  <c r="AP794" i="7" s="1"/>
  <c r="AQ794" i="7" s="1"/>
  <c r="AR794" i="7" s="1"/>
  <c r="AS794" i="7" s="1"/>
  <c r="AT794" i="7" s="1"/>
  <c r="AK793" i="7"/>
  <c r="AK792" i="7"/>
  <c r="AK791" i="7"/>
  <c r="AK790" i="7"/>
  <c r="AK789" i="7"/>
  <c r="AK788" i="7"/>
  <c r="AK787" i="7"/>
  <c r="AL787" i="7" s="1"/>
  <c r="AM787" i="7" s="1"/>
  <c r="AN787" i="7" s="1"/>
  <c r="AO787" i="7" s="1"/>
  <c r="AP787" i="7" s="1"/>
  <c r="AQ787" i="7" s="1"/>
  <c r="AR787" i="7" s="1"/>
  <c r="AS787" i="7" s="1"/>
  <c r="AT787" i="7" s="1"/>
  <c r="AK786" i="7"/>
  <c r="AL786" i="7" s="1"/>
  <c r="AM786" i="7" s="1"/>
  <c r="AN786" i="7" s="1"/>
  <c r="AO786" i="7" s="1"/>
  <c r="AP786" i="7" s="1"/>
  <c r="AQ786" i="7" s="1"/>
  <c r="AR786" i="7" s="1"/>
  <c r="AS786" i="7" s="1"/>
  <c r="AT786" i="7" s="1"/>
  <c r="AK785" i="7"/>
  <c r="AK784" i="7"/>
  <c r="AK783" i="7"/>
  <c r="AK782" i="7"/>
  <c r="AK781" i="7"/>
  <c r="AK780" i="7"/>
  <c r="AL780" i="7" s="1"/>
  <c r="AM780" i="7" s="1"/>
  <c r="AN780" i="7" s="1"/>
  <c r="AO780" i="7" s="1"/>
  <c r="AP780" i="7" s="1"/>
  <c r="AQ780" i="7" s="1"/>
  <c r="AR780" i="7" s="1"/>
  <c r="AS780" i="7" s="1"/>
  <c r="AT780" i="7" s="1"/>
  <c r="AK779" i="7"/>
  <c r="AL779" i="7" s="1"/>
  <c r="AM779" i="7" s="1"/>
  <c r="AN779" i="7" s="1"/>
  <c r="AO779" i="7" s="1"/>
  <c r="AP779" i="7" s="1"/>
  <c r="AQ779" i="7" s="1"/>
  <c r="AR779" i="7" s="1"/>
  <c r="AS779" i="7" s="1"/>
  <c r="AT779" i="7" s="1"/>
  <c r="AK778" i="7"/>
  <c r="AL778" i="7" s="1"/>
  <c r="AM778" i="7" s="1"/>
  <c r="AN778" i="7" s="1"/>
  <c r="AO778" i="7" s="1"/>
  <c r="AP778" i="7" s="1"/>
  <c r="AQ778" i="7" s="1"/>
  <c r="AR778" i="7" s="1"/>
  <c r="AS778" i="7" s="1"/>
  <c r="AT778" i="7" s="1"/>
  <c r="AK777" i="7"/>
  <c r="AK776" i="7"/>
  <c r="AK775" i="7"/>
  <c r="AK774" i="7"/>
  <c r="AK773" i="7"/>
  <c r="AK772" i="7"/>
  <c r="AL772" i="7" s="1"/>
  <c r="AM772" i="7" s="1"/>
  <c r="AN772" i="7" s="1"/>
  <c r="AO772" i="7" s="1"/>
  <c r="AP772" i="7" s="1"/>
  <c r="AQ772" i="7" s="1"/>
  <c r="AR772" i="7" s="1"/>
  <c r="AS772" i="7" s="1"/>
  <c r="AT772" i="7" s="1"/>
  <c r="AK771" i="7"/>
  <c r="AL771" i="7" s="1"/>
  <c r="AM771" i="7" s="1"/>
  <c r="AN771" i="7" s="1"/>
  <c r="AO771" i="7" s="1"/>
  <c r="AP771" i="7" s="1"/>
  <c r="AQ771" i="7" s="1"/>
  <c r="AR771" i="7" s="1"/>
  <c r="AS771" i="7" s="1"/>
  <c r="AT771" i="7" s="1"/>
  <c r="AK770" i="7"/>
  <c r="AL770" i="7" s="1"/>
  <c r="AM770" i="7" s="1"/>
  <c r="AN770" i="7" s="1"/>
  <c r="AO770" i="7" s="1"/>
  <c r="AP770" i="7" s="1"/>
  <c r="AQ770" i="7" s="1"/>
  <c r="AR770" i="7" s="1"/>
  <c r="AS770" i="7" s="1"/>
  <c r="AT770" i="7" s="1"/>
  <c r="AK769" i="7"/>
  <c r="AK768" i="7"/>
  <c r="AK767" i="7"/>
  <c r="AK766" i="7"/>
  <c r="AK765" i="7"/>
  <c r="AK764" i="7"/>
  <c r="AL764" i="7" s="1"/>
  <c r="AM764" i="7" s="1"/>
  <c r="AN764" i="7" s="1"/>
  <c r="AO764" i="7" s="1"/>
  <c r="AP764" i="7" s="1"/>
  <c r="AQ764" i="7" s="1"/>
  <c r="AR764" i="7" s="1"/>
  <c r="AS764" i="7" s="1"/>
  <c r="AT764" i="7" s="1"/>
  <c r="AK763" i="7"/>
  <c r="AL763" i="7" s="1"/>
  <c r="AM763" i="7" s="1"/>
  <c r="AN763" i="7" s="1"/>
  <c r="AO763" i="7" s="1"/>
  <c r="AP763" i="7" s="1"/>
  <c r="AQ763" i="7" s="1"/>
  <c r="AR763" i="7" s="1"/>
  <c r="AS763" i="7" s="1"/>
  <c r="AT763" i="7" s="1"/>
  <c r="AK762" i="7"/>
  <c r="AL762" i="7" s="1"/>
  <c r="AM762" i="7" s="1"/>
  <c r="AN762" i="7" s="1"/>
  <c r="AO762" i="7" s="1"/>
  <c r="AP762" i="7" s="1"/>
  <c r="AQ762" i="7" s="1"/>
  <c r="AR762" i="7" s="1"/>
  <c r="AS762" i="7" s="1"/>
  <c r="AT762" i="7" s="1"/>
  <c r="AK761" i="7"/>
  <c r="AK760" i="7"/>
  <c r="AK759" i="7"/>
  <c r="AK758" i="7"/>
  <c r="AK757" i="7"/>
  <c r="AK756" i="7"/>
  <c r="AK755" i="7"/>
  <c r="AL755" i="7" s="1"/>
  <c r="AM755" i="7" s="1"/>
  <c r="AN755" i="7" s="1"/>
  <c r="AO755" i="7" s="1"/>
  <c r="AP755" i="7" s="1"/>
  <c r="AQ755" i="7" s="1"/>
  <c r="AR755" i="7" s="1"/>
  <c r="AS755" i="7" s="1"/>
  <c r="AT755" i="7" s="1"/>
  <c r="AK754" i="7"/>
  <c r="AL754" i="7" s="1"/>
  <c r="AM754" i="7" s="1"/>
  <c r="AN754" i="7" s="1"/>
  <c r="AO754" i="7" s="1"/>
  <c r="AP754" i="7" s="1"/>
  <c r="AQ754" i="7" s="1"/>
  <c r="AR754" i="7" s="1"/>
  <c r="AS754" i="7" s="1"/>
  <c r="AT754" i="7" s="1"/>
  <c r="AK753" i="7"/>
  <c r="AK752" i="7"/>
  <c r="AK751" i="7"/>
  <c r="AK750" i="7"/>
  <c r="AK749" i="7"/>
  <c r="AK748" i="7"/>
  <c r="AK747" i="7"/>
  <c r="AL747" i="7" s="1"/>
  <c r="AM747" i="7" s="1"/>
  <c r="AN747" i="7" s="1"/>
  <c r="AO747" i="7" s="1"/>
  <c r="AP747" i="7" s="1"/>
  <c r="AQ747" i="7" s="1"/>
  <c r="AR747" i="7" s="1"/>
  <c r="AS747" i="7" s="1"/>
  <c r="AT747" i="7" s="1"/>
  <c r="AK746" i="7"/>
  <c r="AL746" i="7" s="1"/>
  <c r="AM746" i="7" s="1"/>
  <c r="AN746" i="7" s="1"/>
  <c r="AO746" i="7" s="1"/>
  <c r="AP746" i="7" s="1"/>
  <c r="AQ746" i="7" s="1"/>
  <c r="AR746" i="7" s="1"/>
  <c r="AS746" i="7" s="1"/>
  <c r="AT746" i="7" s="1"/>
  <c r="AK745" i="7"/>
  <c r="AK744" i="7"/>
  <c r="AK743" i="7"/>
  <c r="AK742" i="7"/>
  <c r="AK741" i="7"/>
  <c r="AK740" i="7"/>
  <c r="AK739" i="7"/>
  <c r="AL739" i="7" s="1"/>
  <c r="AM739" i="7" s="1"/>
  <c r="AN739" i="7" s="1"/>
  <c r="AO739" i="7" s="1"/>
  <c r="AP739" i="7" s="1"/>
  <c r="AQ739" i="7" s="1"/>
  <c r="AR739" i="7" s="1"/>
  <c r="AS739" i="7" s="1"/>
  <c r="AT739" i="7" s="1"/>
  <c r="AK738" i="7"/>
  <c r="AL738" i="7" s="1"/>
  <c r="AM738" i="7" s="1"/>
  <c r="AN738" i="7" s="1"/>
  <c r="AO738" i="7" s="1"/>
  <c r="AP738" i="7" s="1"/>
  <c r="AQ738" i="7" s="1"/>
  <c r="AR738" i="7" s="1"/>
  <c r="AS738" i="7" s="1"/>
  <c r="AT738" i="7" s="1"/>
  <c r="AK737" i="7"/>
  <c r="AK736" i="7"/>
  <c r="AK735" i="7"/>
  <c r="AK734" i="7"/>
  <c r="AK733" i="7"/>
  <c r="AK732" i="7"/>
  <c r="AL732" i="7" s="1"/>
  <c r="AM732" i="7" s="1"/>
  <c r="AN732" i="7" s="1"/>
  <c r="AO732" i="7" s="1"/>
  <c r="AP732" i="7" s="1"/>
  <c r="AQ732" i="7" s="1"/>
  <c r="AR732" i="7" s="1"/>
  <c r="AS732" i="7" s="1"/>
  <c r="AT732" i="7" s="1"/>
  <c r="AK731" i="7"/>
  <c r="AL731" i="7" s="1"/>
  <c r="AM731" i="7" s="1"/>
  <c r="AN731" i="7" s="1"/>
  <c r="AO731" i="7" s="1"/>
  <c r="AP731" i="7" s="1"/>
  <c r="AQ731" i="7" s="1"/>
  <c r="AR731" i="7" s="1"/>
  <c r="AS731" i="7" s="1"/>
  <c r="AT731" i="7" s="1"/>
  <c r="AK730" i="7"/>
  <c r="AL730" i="7" s="1"/>
  <c r="AM730" i="7" s="1"/>
  <c r="AN730" i="7" s="1"/>
  <c r="AO730" i="7" s="1"/>
  <c r="AP730" i="7" s="1"/>
  <c r="AQ730" i="7" s="1"/>
  <c r="AR730" i="7" s="1"/>
  <c r="AS730" i="7" s="1"/>
  <c r="AT730" i="7" s="1"/>
  <c r="AK729" i="7"/>
  <c r="AK728" i="7"/>
  <c r="AK727" i="7"/>
  <c r="AK726" i="7"/>
  <c r="AK725" i="7"/>
  <c r="AK724" i="7"/>
  <c r="AK723" i="7"/>
  <c r="AL723" i="7" s="1"/>
  <c r="AM723" i="7" s="1"/>
  <c r="AN723" i="7" s="1"/>
  <c r="AO723" i="7" s="1"/>
  <c r="AP723" i="7" s="1"/>
  <c r="AQ723" i="7" s="1"/>
  <c r="AR723" i="7" s="1"/>
  <c r="AS723" i="7" s="1"/>
  <c r="AT723" i="7" s="1"/>
  <c r="AK722" i="7"/>
  <c r="AL722" i="7" s="1"/>
  <c r="AM722" i="7" s="1"/>
  <c r="AN722" i="7" s="1"/>
  <c r="AO722" i="7" s="1"/>
  <c r="AP722" i="7" s="1"/>
  <c r="AQ722" i="7" s="1"/>
  <c r="AR722" i="7" s="1"/>
  <c r="AS722" i="7" s="1"/>
  <c r="AT722" i="7" s="1"/>
  <c r="AK721" i="7"/>
  <c r="AK720" i="7"/>
  <c r="AK719" i="7"/>
  <c r="AK718" i="7"/>
  <c r="AK717" i="7"/>
  <c r="AK716" i="7"/>
  <c r="AL716" i="7" s="1"/>
  <c r="AM716" i="7" s="1"/>
  <c r="AN716" i="7" s="1"/>
  <c r="AO716" i="7" s="1"/>
  <c r="AP716" i="7" s="1"/>
  <c r="AQ716" i="7" s="1"/>
  <c r="AR716" i="7" s="1"/>
  <c r="AS716" i="7" s="1"/>
  <c r="AT716" i="7" s="1"/>
  <c r="AK715" i="7"/>
  <c r="AL715" i="7" s="1"/>
  <c r="AM715" i="7" s="1"/>
  <c r="AN715" i="7" s="1"/>
  <c r="AO715" i="7" s="1"/>
  <c r="AP715" i="7" s="1"/>
  <c r="AQ715" i="7" s="1"/>
  <c r="AR715" i="7" s="1"/>
  <c r="AS715" i="7" s="1"/>
  <c r="AT715" i="7" s="1"/>
  <c r="AK714" i="7"/>
  <c r="AL714" i="7" s="1"/>
  <c r="AM714" i="7" s="1"/>
  <c r="AN714" i="7" s="1"/>
  <c r="AO714" i="7" s="1"/>
  <c r="AP714" i="7" s="1"/>
  <c r="AQ714" i="7" s="1"/>
  <c r="AR714" i="7" s="1"/>
  <c r="AS714" i="7" s="1"/>
  <c r="AT714" i="7" s="1"/>
  <c r="AK713" i="7"/>
  <c r="AK712" i="7"/>
  <c r="AK711" i="7"/>
  <c r="AK710" i="7"/>
  <c r="AK709" i="7"/>
  <c r="AK708" i="7"/>
  <c r="AK707" i="7"/>
  <c r="AL707" i="7" s="1"/>
  <c r="AM707" i="7" s="1"/>
  <c r="AN707" i="7" s="1"/>
  <c r="AO707" i="7" s="1"/>
  <c r="AP707" i="7" s="1"/>
  <c r="AQ707" i="7" s="1"/>
  <c r="AR707" i="7" s="1"/>
  <c r="AS707" i="7" s="1"/>
  <c r="AT707" i="7" s="1"/>
  <c r="AK706" i="7"/>
  <c r="AL706" i="7" s="1"/>
  <c r="AM706" i="7" s="1"/>
  <c r="AN706" i="7" s="1"/>
  <c r="AO706" i="7" s="1"/>
  <c r="AP706" i="7" s="1"/>
  <c r="AQ706" i="7" s="1"/>
  <c r="AR706" i="7" s="1"/>
  <c r="AS706" i="7" s="1"/>
  <c r="AT706" i="7" s="1"/>
  <c r="AK705" i="7"/>
  <c r="AK704" i="7"/>
  <c r="AK703" i="7"/>
  <c r="AK702" i="7"/>
  <c r="AK701" i="7"/>
  <c r="AK700" i="7"/>
  <c r="AL700" i="7" s="1"/>
  <c r="AM700" i="7" s="1"/>
  <c r="AN700" i="7" s="1"/>
  <c r="AO700" i="7" s="1"/>
  <c r="AP700" i="7" s="1"/>
  <c r="AQ700" i="7" s="1"/>
  <c r="AR700" i="7" s="1"/>
  <c r="AS700" i="7" s="1"/>
  <c r="AT700" i="7" s="1"/>
  <c r="AK699" i="7"/>
  <c r="AL699" i="7" s="1"/>
  <c r="AM699" i="7" s="1"/>
  <c r="AN699" i="7" s="1"/>
  <c r="AO699" i="7" s="1"/>
  <c r="AP699" i="7" s="1"/>
  <c r="AQ699" i="7" s="1"/>
  <c r="AR699" i="7" s="1"/>
  <c r="AS699" i="7" s="1"/>
  <c r="AT699" i="7" s="1"/>
  <c r="AK698" i="7"/>
  <c r="AL698" i="7" s="1"/>
  <c r="AM698" i="7" s="1"/>
  <c r="AN698" i="7" s="1"/>
  <c r="AO698" i="7" s="1"/>
  <c r="AP698" i="7" s="1"/>
  <c r="AQ698" i="7" s="1"/>
  <c r="AR698" i="7" s="1"/>
  <c r="AS698" i="7" s="1"/>
  <c r="AT698" i="7" s="1"/>
  <c r="AK697" i="7"/>
  <c r="AK696" i="7"/>
  <c r="AK695" i="7"/>
  <c r="AK694" i="7"/>
  <c r="AK693" i="7"/>
  <c r="AK692" i="7"/>
  <c r="AL692" i="7" s="1"/>
  <c r="AM692" i="7" s="1"/>
  <c r="AN692" i="7" s="1"/>
  <c r="AO692" i="7" s="1"/>
  <c r="AP692" i="7" s="1"/>
  <c r="AQ692" i="7" s="1"/>
  <c r="AR692" i="7" s="1"/>
  <c r="AS692" i="7" s="1"/>
  <c r="AT692" i="7" s="1"/>
  <c r="AK691" i="7"/>
  <c r="AL691" i="7" s="1"/>
  <c r="AM691" i="7" s="1"/>
  <c r="AN691" i="7" s="1"/>
  <c r="AO691" i="7" s="1"/>
  <c r="AP691" i="7" s="1"/>
  <c r="AQ691" i="7" s="1"/>
  <c r="AR691" i="7" s="1"/>
  <c r="AS691" i="7" s="1"/>
  <c r="AT691" i="7" s="1"/>
  <c r="AK690" i="7"/>
  <c r="AL690" i="7" s="1"/>
  <c r="AM690" i="7" s="1"/>
  <c r="AN690" i="7" s="1"/>
  <c r="AO690" i="7" s="1"/>
  <c r="AP690" i="7" s="1"/>
  <c r="AQ690" i="7" s="1"/>
  <c r="AR690" i="7" s="1"/>
  <c r="AS690" i="7" s="1"/>
  <c r="AT690" i="7" s="1"/>
  <c r="AK689" i="7"/>
  <c r="AK688" i="7"/>
  <c r="AK687" i="7"/>
  <c r="AK686" i="7"/>
  <c r="AK685" i="7"/>
  <c r="AK684" i="7"/>
  <c r="AL684" i="7" s="1"/>
  <c r="AM684" i="7" s="1"/>
  <c r="AN684" i="7" s="1"/>
  <c r="AO684" i="7" s="1"/>
  <c r="AP684" i="7" s="1"/>
  <c r="AQ684" i="7" s="1"/>
  <c r="AR684" i="7" s="1"/>
  <c r="AS684" i="7" s="1"/>
  <c r="AT684" i="7" s="1"/>
  <c r="AK683" i="7"/>
  <c r="AL683" i="7" s="1"/>
  <c r="AM683" i="7" s="1"/>
  <c r="AN683" i="7" s="1"/>
  <c r="AO683" i="7" s="1"/>
  <c r="AP683" i="7" s="1"/>
  <c r="AQ683" i="7" s="1"/>
  <c r="AR683" i="7" s="1"/>
  <c r="AS683" i="7" s="1"/>
  <c r="AT683" i="7" s="1"/>
  <c r="AK682" i="7"/>
  <c r="AL682" i="7" s="1"/>
  <c r="AM682" i="7" s="1"/>
  <c r="AN682" i="7" s="1"/>
  <c r="AO682" i="7" s="1"/>
  <c r="AP682" i="7" s="1"/>
  <c r="AQ682" i="7" s="1"/>
  <c r="AR682" i="7" s="1"/>
  <c r="AS682" i="7" s="1"/>
  <c r="AT682" i="7" s="1"/>
  <c r="AK681" i="7"/>
  <c r="AK680" i="7"/>
  <c r="AK679" i="7"/>
  <c r="AK678" i="7"/>
  <c r="AK677" i="7"/>
  <c r="AK676" i="7"/>
  <c r="AK675" i="7"/>
  <c r="AL675" i="7" s="1"/>
  <c r="AM675" i="7" s="1"/>
  <c r="AN675" i="7" s="1"/>
  <c r="AO675" i="7" s="1"/>
  <c r="AP675" i="7" s="1"/>
  <c r="AQ675" i="7" s="1"/>
  <c r="AR675" i="7" s="1"/>
  <c r="AS675" i="7" s="1"/>
  <c r="AT675" i="7" s="1"/>
  <c r="AK674" i="7"/>
  <c r="AL674" i="7" s="1"/>
  <c r="AM674" i="7" s="1"/>
  <c r="AN674" i="7" s="1"/>
  <c r="AO674" i="7" s="1"/>
  <c r="AP674" i="7" s="1"/>
  <c r="AQ674" i="7" s="1"/>
  <c r="AR674" i="7" s="1"/>
  <c r="AS674" i="7" s="1"/>
  <c r="AT674" i="7" s="1"/>
  <c r="AK673" i="7"/>
  <c r="AK672" i="7"/>
  <c r="AK671" i="7"/>
  <c r="AK670" i="7"/>
  <c r="AK669" i="7"/>
  <c r="AK668" i="7"/>
  <c r="AK667" i="7"/>
  <c r="AL667" i="7" s="1"/>
  <c r="AM667" i="7" s="1"/>
  <c r="AN667" i="7" s="1"/>
  <c r="AO667" i="7" s="1"/>
  <c r="AP667" i="7" s="1"/>
  <c r="AQ667" i="7" s="1"/>
  <c r="AR667" i="7" s="1"/>
  <c r="AS667" i="7" s="1"/>
  <c r="AT667" i="7" s="1"/>
  <c r="AK666" i="7"/>
  <c r="AL666" i="7" s="1"/>
  <c r="AM666" i="7" s="1"/>
  <c r="AN666" i="7" s="1"/>
  <c r="AO666" i="7" s="1"/>
  <c r="AP666" i="7" s="1"/>
  <c r="AQ666" i="7" s="1"/>
  <c r="AR666" i="7" s="1"/>
  <c r="AS666" i="7" s="1"/>
  <c r="AT666" i="7" s="1"/>
  <c r="AK665" i="7"/>
  <c r="AK664" i="7"/>
  <c r="AK663" i="7"/>
  <c r="AK662" i="7"/>
  <c r="AK661" i="7"/>
  <c r="AK660" i="7"/>
  <c r="AK659" i="7"/>
  <c r="AL659" i="7" s="1"/>
  <c r="AM659" i="7" s="1"/>
  <c r="AN659" i="7" s="1"/>
  <c r="AO659" i="7" s="1"/>
  <c r="AP659" i="7" s="1"/>
  <c r="AQ659" i="7" s="1"/>
  <c r="AR659" i="7" s="1"/>
  <c r="AS659" i="7" s="1"/>
  <c r="AT659" i="7" s="1"/>
  <c r="AK658" i="7"/>
  <c r="AL658" i="7" s="1"/>
  <c r="AM658" i="7" s="1"/>
  <c r="AN658" i="7" s="1"/>
  <c r="AO658" i="7" s="1"/>
  <c r="AP658" i="7" s="1"/>
  <c r="AQ658" i="7" s="1"/>
  <c r="AR658" i="7" s="1"/>
  <c r="AS658" i="7" s="1"/>
  <c r="AT658" i="7" s="1"/>
  <c r="AK657" i="7"/>
  <c r="AK656" i="7"/>
  <c r="AK655" i="7"/>
  <c r="AK654" i="7"/>
  <c r="AK653" i="7"/>
  <c r="AK652" i="7"/>
  <c r="AK651" i="7"/>
  <c r="AL651" i="7" s="1"/>
  <c r="AM651" i="7" s="1"/>
  <c r="AN651" i="7" s="1"/>
  <c r="AO651" i="7" s="1"/>
  <c r="AP651" i="7" s="1"/>
  <c r="AQ651" i="7" s="1"/>
  <c r="AR651" i="7" s="1"/>
  <c r="AS651" i="7" s="1"/>
  <c r="AT651" i="7" s="1"/>
  <c r="AK650" i="7"/>
  <c r="AL650" i="7" s="1"/>
  <c r="AM650" i="7" s="1"/>
  <c r="AN650" i="7" s="1"/>
  <c r="AO650" i="7" s="1"/>
  <c r="AP650" i="7" s="1"/>
  <c r="AQ650" i="7" s="1"/>
  <c r="AR650" i="7" s="1"/>
  <c r="AS650" i="7" s="1"/>
  <c r="AT650" i="7" s="1"/>
  <c r="AK649" i="7"/>
  <c r="AK648" i="7"/>
  <c r="AK647" i="7"/>
  <c r="AK646" i="7"/>
  <c r="AK645" i="7"/>
  <c r="AK644" i="7"/>
  <c r="AK643" i="7"/>
  <c r="AL643" i="7" s="1"/>
  <c r="AM643" i="7" s="1"/>
  <c r="AN643" i="7" s="1"/>
  <c r="AO643" i="7" s="1"/>
  <c r="AP643" i="7" s="1"/>
  <c r="AQ643" i="7" s="1"/>
  <c r="AR643" i="7" s="1"/>
  <c r="AS643" i="7" s="1"/>
  <c r="AT643" i="7" s="1"/>
  <c r="AK642" i="7"/>
  <c r="AL642" i="7" s="1"/>
  <c r="AM642" i="7" s="1"/>
  <c r="AN642" i="7" s="1"/>
  <c r="AO642" i="7" s="1"/>
  <c r="AP642" i="7" s="1"/>
  <c r="AQ642" i="7" s="1"/>
  <c r="AR642" i="7" s="1"/>
  <c r="AS642" i="7" s="1"/>
  <c r="AT642" i="7" s="1"/>
  <c r="AK641" i="7"/>
  <c r="AK640" i="7"/>
  <c r="AK639" i="7"/>
  <c r="AK638" i="7"/>
  <c r="AK637" i="7"/>
  <c r="AK636" i="7"/>
  <c r="AK635" i="7"/>
  <c r="AL635" i="7" s="1"/>
  <c r="AM635" i="7" s="1"/>
  <c r="AN635" i="7" s="1"/>
  <c r="AO635" i="7" s="1"/>
  <c r="AP635" i="7" s="1"/>
  <c r="AQ635" i="7" s="1"/>
  <c r="AR635" i="7" s="1"/>
  <c r="AS635" i="7" s="1"/>
  <c r="AT635" i="7" s="1"/>
  <c r="AK634" i="7"/>
  <c r="AL634" i="7" s="1"/>
  <c r="AM634" i="7" s="1"/>
  <c r="AN634" i="7" s="1"/>
  <c r="AO634" i="7" s="1"/>
  <c r="AP634" i="7" s="1"/>
  <c r="AQ634" i="7" s="1"/>
  <c r="AR634" i="7" s="1"/>
  <c r="AS634" i="7" s="1"/>
  <c r="AT634" i="7" s="1"/>
  <c r="AK633" i="7"/>
  <c r="AK632" i="7"/>
  <c r="AK631" i="7"/>
  <c r="AK630" i="7"/>
  <c r="AK629" i="7"/>
  <c r="AK628" i="7"/>
  <c r="AK627" i="7"/>
  <c r="AL627" i="7" s="1"/>
  <c r="AM627" i="7" s="1"/>
  <c r="AN627" i="7" s="1"/>
  <c r="AO627" i="7" s="1"/>
  <c r="AP627" i="7" s="1"/>
  <c r="AQ627" i="7" s="1"/>
  <c r="AR627" i="7" s="1"/>
  <c r="AS627" i="7" s="1"/>
  <c r="AT627" i="7" s="1"/>
  <c r="AK626" i="7"/>
  <c r="AL626" i="7" s="1"/>
  <c r="AM626" i="7" s="1"/>
  <c r="AN626" i="7" s="1"/>
  <c r="AO626" i="7" s="1"/>
  <c r="AP626" i="7" s="1"/>
  <c r="AQ626" i="7" s="1"/>
  <c r="AR626" i="7" s="1"/>
  <c r="AS626" i="7" s="1"/>
  <c r="AT626" i="7" s="1"/>
  <c r="AK625" i="7"/>
  <c r="AK624" i="7"/>
  <c r="AK623" i="7"/>
  <c r="AK622" i="7"/>
  <c r="AK621" i="7"/>
  <c r="AK620" i="7"/>
  <c r="AK619" i="7"/>
  <c r="AL619" i="7" s="1"/>
  <c r="AM619" i="7" s="1"/>
  <c r="AN619" i="7" s="1"/>
  <c r="AO619" i="7" s="1"/>
  <c r="AP619" i="7" s="1"/>
  <c r="AQ619" i="7" s="1"/>
  <c r="AR619" i="7" s="1"/>
  <c r="AS619" i="7" s="1"/>
  <c r="AT619" i="7" s="1"/>
  <c r="AK618" i="7"/>
  <c r="AL618" i="7" s="1"/>
  <c r="AM618" i="7" s="1"/>
  <c r="AN618" i="7" s="1"/>
  <c r="AO618" i="7" s="1"/>
  <c r="AP618" i="7" s="1"/>
  <c r="AQ618" i="7" s="1"/>
  <c r="AR618" i="7" s="1"/>
  <c r="AS618" i="7" s="1"/>
  <c r="AT618" i="7" s="1"/>
  <c r="AK617" i="7"/>
  <c r="AK616" i="7"/>
  <c r="AK615" i="7"/>
  <c r="AK614" i="7"/>
  <c r="AK613" i="7"/>
  <c r="AK612" i="7"/>
  <c r="AL612" i="7" s="1"/>
  <c r="AM612" i="7" s="1"/>
  <c r="AN612" i="7" s="1"/>
  <c r="AO612" i="7" s="1"/>
  <c r="AP612" i="7" s="1"/>
  <c r="AQ612" i="7" s="1"/>
  <c r="AR612" i="7" s="1"/>
  <c r="AS612" i="7" s="1"/>
  <c r="AT612" i="7" s="1"/>
  <c r="AK611" i="7"/>
  <c r="AL611" i="7" s="1"/>
  <c r="AM611" i="7" s="1"/>
  <c r="AN611" i="7" s="1"/>
  <c r="AO611" i="7" s="1"/>
  <c r="AP611" i="7" s="1"/>
  <c r="AQ611" i="7" s="1"/>
  <c r="AR611" i="7" s="1"/>
  <c r="AS611" i="7" s="1"/>
  <c r="AT611" i="7" s="1"/>
  <c r="AK610" i="7"/>
  <c r="AL610" i="7" s="1"/>
  <c r="AM610" i="7" s="1"/>
  <c r="AN610" i="7" s="1"/>
  <c r="AO610" i="7" s="1"/>
  <c r="AP610" i="7" s="1"/>
  <c r="AQ610" i="7" s="1"/>
  <c r="AR610" i="7" s="1"/>
  <c r="AS610" i="7" s="1"/>
  <c r="AT610" i="7" s="1"/>
  <c r="AK609" i="7"/>
  <c r="AK608" i="7"/>
  <c r="AK607" i="7"/>
  <c r="AK606" i="7"/>
  <c r="AK605" i="7"/>
  <c r="AK604" i="7"/>
  <c r="AK603" i="7"/>
  <c r="AL603" i="7" s="1"/>
  <c r="AM603" i="7" s="1"/>
  <c r="AN603" i="7" s="1"/>
  <c r="AO603" i="7" s="1"/>
  <c r="AP603" i="7" s="1"/>
  <c r="AQ603" i="7" s="1"/>
  <c r="AR603" i="7" s="1"/>
  <c r="AS603" i="7" s="1"/>
  <c r="AT603" i="7" s="1"/>
  <c r="AK602" i="7"/>
  <c r="AL602" i="7" s="1"/>
  <c r="AM602" i="7" s="1"/>
  <c r="AN602" i="7" s="1"/>
  <c r="AO602" i="7" s="1"/>
  <c r="AP602" i="7" s="1"/>
  <c r="AQ602" i="7" s="1"/>
  <c r="AR602" i="7" s="1"/>
  <c r="AS602" i="7" s="1"/>
  <c r="AT602" i="7" s="1"/>
  <c r="AK601" i="7"/>
  <c r="AK600" i="7"/>
  <c r="AK599" i="7"/>
  <c r="AK598" i="7"/>
  <c r="AK597" i="7"/>
  <c r="AK596" i="7"/>
  <c r="AK595" i="7"/>
  <c r="AL595" i="7" s="1"/>
  <c r="AM595" i="7" s="1"/>
  <c r="AN595" i="7" s="1"/>
  <c r="AO595" i="7" s="1"/>
  <c r="AP595" i="7" s="1"/>
  <c r="AQ595" i="7" s="1"/>
  <c r="AR595" i="7" s="1"/>
  <c r="AS595" i="7" s="1"/>
  <c r="AT595" i="7" s="1"/>
  <c r="AK594" i="7"/>
  <c r="AL594" i="7" s="1"/>
  <c r="AM594" i="7" s="1"/>
  <c r="AN594" i="7" s="1"/>
  <c r="AO594" i="7" s="1"/>
  <c r="AP594" i="7" s="1"/>
  <c r="AQ594" i="7" s="1"/>
  <c r="AR594" i="7" s="1"/>
  <c r="AS594" i="7" s="1"/>
  <c r="AT594" i="7" s="1"/>
  <c r="AK593" i="7"/>
  <c r="AK592" i="7"/>
  <c r="AK591" i="7"/>
  <c r="AK590" i="7"/>
  <c r="AK589" i="7"/>
  <c r="AK588" i="7"/>
  <c r="AK587" i="7"/>
  <c r="AL587" i="7" s="1"/>
  <c r="AM587" i="7" s="1"/>
  <c r="AN587" i="7" s="1"/>
  <c r="AO587" i="7" s="1"/>
  <c r="AP587" i="7" s="1"/>
  <c r="AQ587" i="7" s="1"/>
  <c r="AR587" i="7" s="1"/>
  <c r="AS587" i="7" s="1"/>
  <c r="AT587" i="7" s="1"/>
  <c r="AK586" i="7"/>
  <c r="AL586" i="7" s="1"/>
  <c r="AM586" i="7" s="1"/>
  <c r="AN586" i="7" s="1"/>
  <c r="AO586" i="7" s="1"/>
  <c r="AP586" i="7" s="1"/>
  <c r="AQ586" i="7" s="1"/>
  <c r="AR586" i="7" s="1"/>
  <c r="AS586" i="7" s="1"/>
  <c r="AT586" i="7" s="1"/>
  <c r="AK585" i="7"/>
  <c r="AK584" i="7"/>
  <c r="AK583" i="7"/>
  <c r="AK582" i="7"/>
  <c r="AK581" i="7"/>
  <c r="AK580" i="7"/>
  <c r="AK579" i="7"/>
  <c r="AL579" i="7" s="1"/>
  <c r="AM579" i="7" s="1"/>
  <c r="AN579" i="7" s="1"/>
  <c r="AO579" i="7" s="1"/>
  <c r="AP579" i="7" s="1"/>
  <c r="AQ579" i="7" s="1"/>
  <c r="AR579" i="7" s="1"/>
  <c r="AS579" i="7" s="1"/>
  <c r="AT579" i="7" s="1"/>
  <c r="AK578" i="7"/>
  <c r="AL578" i="7" s="1"/>
  <c r="AM578" i="7" s="1"/>
  <c r="AN578" i="7" s="1"/>
  <c r="AO578" i="7" s="1"/>
  <c r="AP578" i="7" s="1"/>
  <c r="AQ578" i="7" s="1"/>
  <c r="AR578" i="7" s="1"/>
  <c r="AS578" i="7" s="1"/>
  <c r="AT578" i="7" s="1"/>
  <c r="AK577" i="7"/>
  <c r="AK576" i="7"/>
  <c r="AK575" i="7"/>
  <c r="AK574" i="7"/>
  <c r="AK573" i="7"/>
  <c r="AK572" i="7"/>
  <c r="AK571" i="7"/>
  <c r="AL571" i="7" s="1"/>
  <c r="AM571" i="7" s="1"/>
  <c r="AN571" i="7" s="1"/>
  <c r="AO571" i="7" s="1"/>
  <c r="AP571" i="7" s="1"/>
  <c r="AQ571" i="7" s="1"/>
  <c r="AR571" i="7" s="1"/>
  <c r="AS571" i="7" s="1"/>
  <c r="AT571" i="7" s="1"/>
  <c r="AK570" i="7"/>
  <c r="AL570" i="7" s="1"/>
  <c r="AM570" i="7" s="1"/>
  <c r="AN570" i="7" s="1"/>
  <c r="AO570" i="7" s="1"/>
  <c r="AP570" i="7" s="1"/>
  <c r="AQ570" i="7" s="1"/>
  <c r="AR570" i="7" s="1"/>
  <c r="AS570" i="7" s="1"/>
  <c r="AT570" i="7" s="1"/>
  <c r="AK569" i="7"/>
  <c r="AK568" i="7"/>
  <c r="AK567" i="7"/>
  <c r="AK566" i="7"/>
  <c r="AK565" i="7"/>
  <c r="AK564" i="7"/>
  <c r="AL564" i="7" s="1"/>
  <c r="AM564" i="7" s="1"/>
  <c r="AN564" i="7" s="1"/>
  <c r="AO564" i="7" s="1"/>
  <c r="AP564" i="7" s="1"/>
  <c r="AQ564" i="7" s="1"/>
  <c r="AR564" i="7" s="1"/>
  <c r="AS564" i="7" s="1"/>
  <c r="AT564" i="7" s="1"/>
  <c r="AK563" i="7"/>
  <c r="AL563" i="7" s="1"/>
  <c r="AM563" i="7" s="1"/>
  <c r="AN563" i="7" s="1"/>
  <c r="AO563" i="7" s="1"/>
  <c r="AP563" i="7" s="1"/>
  <c r="AQ563" i="7" s="1"/>
  <c r="AR563" i="7" s="1"/>
  <c r="AS563" i="7" s="1"/>
  <c r="AT563" i="7" s="1"/>
  <c r="AK562" i="7"/>
  <c r="AL562" i="7" s="1"/>
  <c r="AM562" i="7" s="1"/>
  <c r="AN562" i="7" s="1"/>
  <c r="AO562" i="7" s="1"/>
  <c r="AP562" i="7" s="1"/>
  <c r="AQ562" i="7" s="1"/>
  <c r="AR562" i="7" s="1"/>
  <c r="AS562" i="7" s="1"/>
  <c r="AT562" i="7" s="1"/>
  <c r="AK561" i="7"/>
  <c r="AK560" i="7"/>
  <c r="AK559" i="7"/>
  <c r="AK558" i="7"/>
  <c r="AK557" i="7"/>
  <c r="AK556" i="7"/>
  <c r="AK555" i="7"/>
  <c r="AL555" i="7" s="1"/>
  <c r="AM555" i="7" s="1"/>
  <c r="AN555" i="7" s="1"/>
  <c r="AO555" i="7" s="1"/>
  <c r="AP555" i="7" s="1"/>
  <c r="AQ555" i="7" s="1"/>
  <c r="AR555" i="7" s="1"/>
  <c r="AS555" i="7" s="1"/>
  <c r="AT555" i="7" s="1"/>
  <c r="AK554" i="7"/>
  <c r="AL554" i="7" s="1"/>
  <c r="AM554" i="7" s="1"/>
  <c r="AN554" i="7" s="1"/>
  <c r="AO554" i="7" s="1"/>
  <c r="AP554" i="7" s="1"/>
  <c r="AQ554" i="7" s="1"/>
  <c r="AR554" i="7" s="1"/>
  <c r="AS554" i="7" s="1"/>
  <c r="AT554" i="7" s="1"/>
  <c r="AK553" i="7"/>
  <c r="AK552" i="7"/>
  <c r="AK551" i="7"/>
  <c r="AK550" i="7"/>
  <c r="AK549" i="7"/>
  <c r="AK548" i="7"/>
  <c r="AK547" i="7"/>
  <c r="AL547" i="7" s="1"/>
  <c r="AM547" i="7" s="1"/>
  <c r="AN547" i="7" s="1"/>
  <c r="AO547" i="7" s="1"/>
  <c r="AP547" i="7" s="1"/>
  <c r="AQ547" i="7" s="1"/>
  <c r="AR547" i="7" s="1"/>
  <c r="AS547" i="7" s="1"/>
  <c r="AT547" i="7" s="1"/>
  <c r="AK546" i="7"/>
  <c r="AL546" i="7" s="1"/>
  <c r="AM546" i="7" s="1"/>
  <c r="AN546" i="7" s="1"/>
  <c r="AO546" i="7" s="1"/>
  <c r="AP546" i="7" s="1"/>
  <c r="AQ546" i="7" s="1"/>
  <c r="AR546" i="7" s="1"/>
  <c r="AS546" i="7" s="1"/>
  <c r="AT546" i="7" s="1"/>
  <c r="AK545" i="7"/>
  <c r="AK544" i="7"/>
  <c r="AK543" i="7"/>
  <c r="AK542" i="7"/>
  <c r="AK541" i="7"/>
  <c r="AK540" i="7"/>
  <c r="AK539" i="7"/>
  <c r="AL539" i="7" s="1"/>
  <c r="AM539" i="7" s="1"/>
  <c r="AN539" i="7" s="1"/>
  <c r="AO539" i="7" s="1"/>
  <c r="AP539" i="7" s="1"/>
  <c r="AQ539" i="7" s="1"/>
  <c r="AR539" i="7" s="1"/>
  <c r="AS539" i="7" s="1"/>
  <c r="AT539" i="7" s="1"/>
  <c r="AK538" i="7"/>
  <c r="AL538" i="7" s="1"/>
  <c r="AM538" i="7" s="1"/>
  <c r="AN538" i="7" s="1"/>
  <c r="AO538" i="7" s="1"/>
  <c r="AP538" i="7" s="1"/>
  <c r="AQ538" i="7" s="1"/>
  <c r="AR538" i="7" s="1"/>
  <c r="AS538" i="7" s="1"/>
  <c r="AT538" i="7" s="1"/>
  <c r="AK537" i="7"/>
  <c r="AK536" i="7"/>
  <c r="AK535" i="7"/>
  <c r="AK534" i="7"/>
  <c r="AK533" i="7"/>
  <c r="AK532" i="7"/>
  <c r="AK531" i="7"/>
  <c r="AL531" i="7" s="1"/>
  <c r="AM531" i="7" s="1"/>
  <c r="AN531" i="7" s="1"/>
  <c r="AO531" i="7" s="1"/>
  <c r="AP531" i="7" s="1"/>
  <c r="AQ531" i="7" s="1"/>
  <c r="AR531" i="7" s="1"/>
  <c r="AS531" i="7" s="1"/>
  <c r="AT531" i="7" s="1"/>
  <c r="AK530" i="7"/>
  <c r="AL530" i="7" s="1"/>
  <c r="AM530" i="7" s="1"/>
  <c r="AN530" i="7" s="1"/>
  <c r="AO530" i="7" s="1"/>
  <c r="AP530" i="7" s="1"/>
  <c r="AQ530" i="7" s="1"/>
  <c r="AR530" i="7" s="1"/>
  <c r="AS530" i="7" s="1"/>
  <c r="AT530" i="7" s="1"/>
  <c r="AK529" i="7"/>
  <c r="AK528" i="7"/>
  <c r="AK527" i="7"/>
  <c r="AK526" i="7"/>
  <c r="AK525" i="7"/>
  <c r="AK524" i="7"/>
  <c r="AK523" i="7"/>
  <c r="AL523" i="7" s="1"/>
  <c r="AM523" i="7" s="1"/>
  <c r="AN523" i="7" s="1"/>
  <c r="AO523" i="7" s="1"/>
  <c r="AP523" i="7" s="1"/>
  <c r="AQ523" i="7" s="1"/>
  <c r="AR523" i="7" s="1"/>
  <c r="AS523" i="7" s="1"/>
  <c r="AT523" i="7" s="1"/>
  <c r="AK522" i="7"/>
  <c r="AL522" i="7" s="1"/>
  <c r="AM522" i="7" s="1"/>
  <c r="AN522" i="7" s="1"/>
  <c r="AO522" i="7" s="1"/>
  <c r="AP522" i="7" s="1"/>
  <c r="AQ522" i="7" s="1"/>
  <c r="AR522" i="7" s="1"/>
  <c r="AS522" i="7" s="1"/>
  <c r="AT522" i="7" s="1"/>
  <c r="AK521" i="7"/>
  <c r="AK520" i="7"/>
  <c r="AK519" i="7"/>
  <c r="AK518" i="7"/>
  <c r="AK517" i="7"/>
  <c r="AK516" i="7"/>
  <c r="AK515" i="7"/>
  <c r="AL515" i="7" s="1"/>
  <c r="AM515" i="7" s="1"/>
  <c r="AN515" i="7" s="1"/>
  <c r="AO515" i="7" s="1"/>
  <c r="AP515" i="7" s="1"/>
  <c r="AQ515" i="7" s="1"/>
  <c r="AR515" i="7" s="1"/>
  <c r="AS515" i="7" s="1"/>
  <c r="AT515" i="7" s="1"/>
  <c r="AK514" i="7"/>
  <c r="AL514" i="7" s="1"/>
  <c r="AM514" i="7" s="1"/>
  <c r="AN514" i="7" s="1"/>
  <c r="AO514" i="7" s="1"/>
  <c r="AP514" i="7" s="1"/>
  <c r="AQ514" i="7" s="1"/>
  <c r="AR514" i="7" s="1"/>
  <c r="AS514" i="7" s="1"/>
  <c r="AT514" i="7" s="1"/>
  <c r="AK513" i="7"/>
  <c r="AK512" i="7"/>
  <c r="AK511" i="7"/>
  <c r="AK510" i="7"/>
  <c r="AK509" i="7"/>
  <c r="AK508" i="7"/>
  <c r="AK507" i="7"/>
  <c r="AL507" i="7" s="1"/>
  <c r="AM507" i="7" s="1"/>
  <c r="AN507" i="7" s="1"/>
  <c r="AO507" i="7" s="1"/>
  <c r="AP507" i="7" s="1"/>
  <c r="AQ507" i="7" s="1"/>
  <c r="AR507" i="7" s="1"/>
  <c r="AS507" i="7" s="1"/>
  <c r="AT507" i="7" s="1"/>
  <c r="AK506" i="7"/>
  <c r="AL506" i="7" s="1"/>
  <c r="AM506" i="7" s="1"/>
  <c r="AN506" i="7" s="1"/>
  <c r="AO506" i="7" s="1"/>
  <c r="AP506" i="7" s="1"/>
  <c r="AQ506" i="7" s="1"/>
  <c r="AR506" i="7" s="1"/>
  <c r="AS506" i="7" s="1"/>
  <c r="AT506" i="7" s="1"/>
  <c r="AK505" i="7"/>
  <c r="AK504" i="7"/>
  <c r="AK503" i="7"/>
  <c r="AK502" i="7"/>
  <c r="AK501" i="7"/>
  <c r="AK500" i="7"/>
  <c r="AK499" i="7"/>
  <c r="AL499" i="7" s="1"/>
  <c r="AM499" i="7" s="1"/>
  <c r="AN499" i="7" s="1"/>
  <c r="AO499" i="7" s="1"/>
  <c r="AP499" i="7" s="1"/>
  <c r="AQ499" i="7" s="1"/>
  <c r="AR499" i="7" s="1"/>
  <c r="AS499" i="7" s="1"/>
  <c r="AT499" i="7" s="1"/>
  <c r="AK498" i="7"/>
  <c r="AL498" i="7" s="1"/>
  <c r="AM498" i="7" s="1"/>
  <c r="AN498" i="7" s="1"/>
  <c r="AO498" i="7" s="1"/>
  <c r="AP498" i="7" s="1"/>
  <c r="AQ498" i="7" s="1"/>
  <c r="AR498" i="7" s="1"/>
  <c r="AS498" i="7" s="1"/>
  <c r="AT498" i="7" s="1"/>
  <c r="AK497" i="7"/>
  <c r="AK496" i="7"/>
  <c r="AK495" i="7"/>
  <c r="AK494" i="7"/>
  <c r="AK493" i="7"/>
  <c r="AK492" i="7"/>
  <c r="AK491" i="7"/>
  <c r="AL491" i="7" s="1"/>
  <c r="AM491" i="7" s="1"/>
  <c r="AN491" i="7" s="1"/>
  <c r="AO491" i="7" s="1"/>
  <c r="AP491" i="7" s="1"/>
  <c r="AQ491" i="7" s="1"/>
  <c r="AR491" i="7" s="1"/>
  <c r="AS491" i="7" s="1"/>
  <c r="AT491" i="7" s="1"/>
  <c r="AK490" i="7"/>
  <c r="AL490" i="7" s="1"/>
  <c r="AM490" i="7" s="1"/>
  <c r="AN490" i="7" s="1"/>
  <c r="AO490" i="7" s="1"/>
  <c r="AP490" i="7" s="1"/>
  <c r="AQ490" i="7" s="1"/>
  <c r="AR490" i="7" s="1"/>
  <c r="AS490" i="7" s="1"/>
  <c r="AT490" i="7" s="1"/>
  <c r="AK489" i="7"/>
  <c r="AK488" i="7"/>
  <c r="AK487" i="7"/>
  <c r="AK486" i="7"/>
  <c r="AK485" i="7"/>
  <c r="AK484" i="7"/>
  <c r="AK483" i="7"/>
  <c r="AL483" i="7" s="1"/>
  <c r="AM483" i="7" s="1"/>
  <c r="AN483" i="7" s="1"/>
  <c r="AO483" i="7" s="1"/>
  <c r="AP483" i="7" s="1"/>
  <c r="AQ483" i="7" s="1"/>
  <c r="AR483" i="7" s="1"/>
  <c r="AS483" i="7" s="1"/>
  <c r="AT483" i="7" s="1"/>
  <c r="AK482" i="7"/>
  <c r="AL482" i="7" s="1"/>
  <c r="AM482" i="7" s="1"/>
  <c r="AN482" i="7" s="1"/>
  <c r="AO482" i="7" s="1"/>
  <c r="AP482" i="7" s="1"/>
  <c r="AQ482" i="7" s="1"/>
  <c r="AR482" i="7" s="1"/>
  <c r="AS482" i="7" s="1"/>
  <c r="AT482" i="7" s="1"/>
  <c r="AK481" i="7"/>
  <c r="AK480" i="7"/>
  <c r="AK479" i="7"/>
  <c r="AK478" i="7"/>
  <c r="AK477" i="7"/>
  <c r="AK476" i="7"/>
  <c r="AK475" i="7"/>
  <c r="AL475" i="7" s="1"/>
  <c r="AM475" i="7" s="1"/>
  <c r="AN475" i="7" s="1"/>
  <c r="AO475" i="7" s="1"/>
  <c r="AP475" i="7" s="1"/>
  <c r="AQ475" i="7" s="1"/>
  <c r="AR475" i="7" s="1"/>
  <c r="AS475" i="7" s="1"/>
  <c r="AT475" i="7" s="1"/>
  <c r="AK474" i="7"/>
  <c r="AL474" i="7" s="1"/>
  <c r="AM474" i="7" s="1"/>
  <c r="AN474" i="7" s="1"/>
  <c r="AO474" i="7" s="1"/>
  <c r="AP474" i="7" s="1"/>
  <c r="AQ474" i="7" s="1"/>
  <c r="AR474" i="7" s="1"/>
  <c r="AS474" i="7" s="1"/>
  <c r="AT474" i="7" s="1"/>
  <c r="AK473" i="7"/>
  <c r="AK472" i="7"/>
  <c r="AK471" i="7"/>
  <c r="AK470" i="7"/>
  <c r="AK469" i="7"/>
  <c r="AK468" i="7"/>
  <c r="AK467" i="7"/>
  <c r="AL467" i="7" s="1"/>
  <c r="AM467" i="7" s="1"/>
  <c r="AN467" i="7" s="1"/>
  <c r="AO467" i="7" s="1"/>
  <c r="AP467" i="7" s="1"/>
  <c r="AQ467" i="7" s="1"/>
  <c r="AR467" i="7" s="1"/>
  <c r="AS467" i="7" s="1"/>
  <c r="AT467" i="7" s="1"/>
  <c r="AK466" i="7"/>
  <c r="AL466" i="7" s="1"/>
  <c r="AM466" i="7" s="1"/>
  <c r="AN466" i="7" s="1"/>
  <c r="AO466" i="7" s="1"/>
  <c r="AP466" i="7" s="1"/>
  <c r="AQ466" i="7" s="1"/>
  <c r="AR466" i="7" s="1"/>
  <c r="AS466" i="7" s="1"/>
  <c r="AT466" i="7" s="1"/>
  <c r="AK465" i="7"/>
  <c r="AK464" i="7"/>
  <c r="AK463" i="7"/>
  <c r="AK462" i="7"/>
  <c r="AK461" i="7"/>
  <c r="AK460" i="7"/>
  <c r="AK459" i="7"/>
  <c r="AL459" i="7" s="1"/>
  <c r="AM459" i="7" s="1"/>
  <c r="AN459" i="7" s="1"/>
  <c r="AO459" i="7" s="1"/>
  <c r="AP459" i="7" s="1"/>
  <c r="AQ459" i="7" s="1"/>
  <c r="AR459" i="7" s="1"/>
  <c r="AS459" i="7" s="1"/>
  <c r="AT459" i="7" s="1"/>
  <c r="AK458" i="7"/>
  <c r="AL458" i="7" s="1"/>
  <c r="AM458" i="7" s="1"/>
  <c r="AN458" i="7" s="1"/>
  <c r="AO458" i="7" s="1"/>
  <c r="AP458" i="7" s="1"/>
  <c r="AQ458" i="7" s="1"/>
  <c r="AR458" i="7" s="1"/>
  <c r="AS458" i="7" s="1"/>
  <c r="AT458" i="7" s="1"/>
  <c r="AK457" i="7"/>
  <c r="AK456" i="7"/>
  <c r="AK455" i="7"/>
  <c r="AK454" i="7"/>
  <c r="AK453" i="7"/>
  <c r="AK452" i="7"/>
  <c r="AK451" i="7"/>
  <c r="AL451" i="7" s="1"/>
  <c r="AM451" i="7" s="1"/>
  <c r="AN451" i="7" s="1"/>
  <c r="AO451" i="7" s="1"/>
  <c r="AP451" i="7" s="1"/>
  <c r="AQ451" i="7" s="1"/>
  <c r="AR451" i="7" s="1"/>
  <c r="AS451" i="7" s="1"/>
  <c r="AT451" i="7" s="1"/>
  <c r="AK450" i="7"/>
  <c r="AL450" i="7" s="1"/>
  <c r="AM450" i="7" s="1"/>
  <c r="AN450" i="7" s="1"/>
  <c r="AO450" i="7" s="1"/>
  <c r="AP450" i="7" s="1"/>
  <c r="AQ450" i="7" s="1"/>
  <c r="AR450" i="7" s="1"/>
  <c r="AS450" i="7" s="1"/>
  <c r="AT450" i="7" s="1"/>
  <c r="AK449" i="7"/>
  <c r="AK448" i="7"/>
  <c r="AK447" i="7"/>
  <c r="AK446" i="7"/>
  <c r="AK445" i="7"/>
  <c r="AK444" i="7"/>
  <c r="AK443" i="7"/>
  <c r="AL443" i="7" s="1"/>
  <c r="AM443" i="7" s="1"/>
  <c r="AN443" i="7" s="1"/>
  <c r="AO443" i="7" s="1"/>
  <c r="AP443" i="7" s="1"/>
  <c r="AQ443" i="7" s="1"/>
  <c r="AR443" i="7" s="1"/>
  <c r="AS443" i="7" s="1"/>
  <c r="AT443" i="7" s="1"/>
  <c r="AK442" i="7"/>
  <c r="AL442" i="7" s="1"/>
  <c r="AM442" i="7" s="1"/>
  <c r="AN442" i="7" s="1"/>
  <c r="AO442" i="7" s="1"/>
  <c r="AP442" i="7" s="1"/>
  <c r="AQ442" i="7" s="1"/>
  <c r="AR442" i="7" s="1"/>
  <c r="AS442" i="7" s="1"/>
  <c r="AT442" i="7" s="1"/>
  <c r="AK441" i="7"/>
  <c r="AK440" i="7"/>
  <c r="AK439" i="7"/>
  <c r="AK438" i="7"/>
  <c r="AK437" i="7"/>
  <c r="AK436" i="7"/>
  <c r="AK435" i="7"/>
  <c r="AL435" i="7" s="1"/>
  <c r="AM435" i="7" s="1"/>
  <c r="AN435" i="7" s="1"/>
  <c r="AO435" i="7" s="1"/>
  <c r="AP435" i="7" s="1"/>
  <c r="AQ435" i="7" s="1"/>
  <c r="AR435" i="7" s="1"/>
  <c r="AS435" i="7" s="1"/>
  <c r="AT435" i="7" s="1"/>
  <c r="AK434" i="7"/>
  <c r="AL434" i="7" s="1"/>
  <c r="AM434" i="7" s="1"/>
  <c r="AN434" i="7" s="1"/>
  <c r="AO434" i="7" s="1"/>
  <c r="AP434" i="7" s="1"/>
  <c r="AQ434" i="7" s="1"/>
  <c r="AR434" i="7" s="1"/>
  <c r="AS434" i="7" s="1"/>
  <c r="AT434" i="7" s="1"/>
  <c r="AK433" i="7"/>
  <c r="AK432" i="7"/>
  <c r="AK431" i="7"/>
  <c r="AK430" i="7"/>
  <c r="AK429" i="7"/>
  <c r="AK428" i="7"/>
  <c r="AK427" i="7"/>
  <c r="AL427" i="7" s="1"/>
  <c r="AM427" i="7" s="1"/>
  <c r="AN427" i="7" s="1"/>
  <c r="AO427" i="7" s="1"/>
  <c r="AP427" i="7" s="1"/>
  <c r="AQ427" i="7" s="1"/>
  <c r="AR427" i="7" s="1"/>
  <c r="AS427" i="7" s="1"/>
  <c r="AT427" i="7" s="1"/>
  <c r="AK426" i="7"/>
  <c r="AL426" i="7" s="1"/>
  <c r="AM426" i="7" s="1"/>
  <c r="AN426" i="7" s="1"/>
  <c r="AO426" i="7" s="1"/>
  <c r="AP426" i="7" s="1"/>
  <c r="AQ426" i="7" s="1"/>
  <c r="AR426" i="7" s="1"/>
  <c r="AS426" i="7" s="1"/>
  <c r="AT426" i="7" s="1"/>
  <c r="AK425" i="7"/>
  <c r="AK424" i="7"/>
  <c r="AK423" i="7"/>
  <c r="AK422" i="7"/>
  <c r="AK421" i="7"/>
  <c r="AK420" i="7"/>
  <c r="AK419" i="7"/>
  <c r="AL419" i="7" s="1"/>
  <c r="AM419" i="7" s="1"/>
  <c r="AN419" i="7" s="1"/>
  <c r="AO419" i="7" s="1"/>
  <c r="AP419" i="7" s="1"/>
  <c r="AQ419" i="7" s="1"/>
  <c r="AR419" i="7" s="1"/>
  <c r="AS419" i="7" s="1"/>
  <c r="AT419" i="7" s="1"/>
  <c r="AK418" i="7"/>
  <c r="AL418" i="7" s="1"/>
  <c r="AM418" i="7" s="1"/>
  <c r="AN418" i="7" s="1"/>
  <c r="AO418" i="7" s="1"/>
  <c r="AP418" i="7" s="1"/>
  <c r="AQ418" i="7" s="1"/>
  <c r="AR418" i="7" s="1"/>
  <c r="AS418" i="7" s="1"/>
  <c r="AT418" i="7" s="1"/>
  <c r="AK417" i="7"/>
  <c r="AK416" i="7"/>
  <c r="AK415" i="7"/>
  <c r="AK414" i="7"/>
  <c r="AK413" i="7"/>
  <c r="AK412" i="7"/>
  <c r="AK411" i="7"/>
  <c r="AL411" i="7" s="1"/>
  <c r="AM411" i="7" s="1"/>
  <c r="AN411" i="7" s="1"/>
  <c r="AO411" i="7" s="1"/>
  <c r="AP411" i="7" s="1"/>
  <c r="AQ411" i="7" s="1"/>
  <c r="AR411" i="7" s="1"/>
  <c r="AS411" i="7" s="1"/>
  <c r="AT411" i="7" s="1"/>
  <c r="AK410" i="7"/>
  <c r="AL410" i="7" s="1"/>
  <c r="AM410" i="7" s="1"/>
  <c r="AN410" i="7" s="1"/>
  <c r="AO410" i="7" s="1"/>
  <c r="AP410" i="7" s="1"/>
  <c r="AQ410" i="7" s="1"/>
  <c r="AR410" i="7" s="1"/>
  <c r="AS410" i="7" s="1"/>
  <c r="AT410" i="7" s="1"/>
  <c r="AK409" i="7"/>
  <c r="AK408" i="7"/>
  <c r="AK407" i="7"/>
  <c r="AK406" i="7"/>
  <c r="AK405" i="7"/>
  <c r="AK404" i="7"/>
  <c r="AK403" i="7"/>
  <c r="AL403" i="7" s="1"/>
  <c r="AM403" i="7" s="1"/>
  <c r="AN403" i="7" s="1"/>
  <c r="AO403" i="7" s="1"/>
  <c r="AP403" i="7" s="1"/>
  <c r="AQ403" i="7" s="1"/>
  <c r="AR403" i="7" s="1"/>
  <c r="AS403" i="7" s="1"/>
  <c r="AT403" i="7" s="1"/>
  <c r="AK402" i="7"/>
  <c r="AL402" i="7" s="1"/>
  <c r="AM402" i="7" s="1"/>
  <c r="AN402" i="7" s="1"/>
  <c r="AO402" i="7" s="1"/>
  <c r="AP402" i="7" s="1"/>
  <c r="AQ402" i="7" s="1"/>
  <c r="AR402" i="7" s="1"/>
  <c r="AS402" i="7" s="1"/>
  <c r="AT402" i="7" s="1"/>
  <c r="AK401" i="7"/>
  <c r="AK400" i="7"/>
  <c r="AK399" i="7"/>
  <c r="AK398" i="7"/>
  <c r="AK397" i="7"/>
  <c r="AK396" i="7"/>
  <c r="AK395" i="7"/>
  <c r="AL395" i="7" s="1"/>
  <c r="AM395" i="7" s="1"/>
  <c r="AN395" i="7" s="1"/>
  <c r="AO395" i="7" s="1"/>
  <c r="AP395" i="7" s="1"/>
  <c r="AQ395" i="7" s="1"/>
  <c r="AR395" i="7" s="1"/>
  <c r="AS395" i="7" s="1"/>
  <c r="AT395" i="7" s="1"/>
  <c r="AK394" i="7"/>
  <c r="AL394" i="7" s="1"/>
  <c r="AM394" i="7" s="1"/>
  <c r="AN394" i="7" s="1"/>
  <c r="AO394" i="7" s="1"/>
  <c r="AP394" i="7" s="1"/>
  <c r="AQ394" i="7" s="1"/>
  <c r="AR394" i="7" s="1"/>
  <c r="AS394" i="7" s="1"/>
  <c r="AT394" i="7" s="1"/>
  <c r="AK393" i="7"/>
  <c r="AK392" i="7"/>
  <c r="AK391" i="7"/>
  <c r="AK390" i="7"/>
  <c r="AK389" i="7"/>
  <c r="AK388" i="7"/>
  <c r="AK387" i="7"/>
  <c r="AL387" i="7" s="1"/>
  <c r="AM387" i="7" s="1"/>
  <c r="AN387" i="7" s="1"/>
  <c r="AO387" i="7" s="1"/>
  <c r="AP387" i="7" s="1"/>
  <c r="AQ387" i="7" s="1"/>
  <c r="AR387" i="7" s="1"/>
  <c r="AS387" i="7" s="1"/>
  <c r="AT387" i="7" s="1"/>
  <c r="AK386" i="7"/>
  <c r="AL386" i="7" s="1"/>
  <c r="AM386" i="7" s="1"/>
  <c r="AN386" i="7" s="1"/>
  <c r="AO386" i="7" s="1"/>
  <c r="AP386" i="7" s="1"/>
  <c r="AQ386" i="7" s="1"/>
  <c r="AR386" i="7" s="1"/>
  <c r="AS386" i="7" s="1"/>
  <c r="AT386" i="7" s="1"/>
  <c r="AK385" i="7"/>
  <c r="AK384" i="7"/>
  <c r="AK383" i="7"/>
  <c r="AK382" i="7"/>
  <c r="AK381" i="7"/>
  <c r="AK380" i="7"/>
  <c r="AK379" i="7"/>
  <c r="AL379" i="7" s="1"/>
  <c r="AM379" i="7" s="1"/>
  <c r="AN379" i="7" s="1"/>
  <c r="AO379" i="7" s="1"/>
  <c r="AP379" i="7" s="1"/>
  <c r="AQ379" i="7" s="1"/>
  <c r="AR379" i="7" s="1"/>
  <c r="AS379" i="7" s="1"/>
  <c r="AT379" i="7" s="1"/>
  <c r="AK378" i="7"/>
  <c r="AL378" i="7" s="1"/>
  <c r="AM378" i="7" s="1"/>
  <c r="AN378" i="7" s="1"/>
  <c r="AO378" i="7" s="1"/>
  <c r="AP378" i="7" s="1"/>
  <c r="AQ378" i="7" s="1"/>
  <c r="AR378" i="7" s="1"/>
  <c r="AS378" i="7" s="1"/>
  <c r="AT378" i="7" s="1"/>
  <c r="AK377" i="7"/>
  <c r="AK376" i="7"/>
  <c r="AK375" i="7"/>
  <c r="AK374" i="7"/>
  <c r="AK373" i="7"/>
  <c r="AK372" i="7"/>
  <c r="AK371" i="7"/>
  <c r="AL371" i="7" s="1"/>
  <c r="AM371" i="7" s="1"/>
  <c r="AN371" i="7" s="1"/>
  <c r="AO371" i="7" s="1"/>
  <c r="AP371" i="7" s="1"/>
  <c r="AQ371" i="7" s="1"/>
  <c r="AR371" i="7" s="1"/>
  <c r="AS371" i="7" s="1"/>
  <c r="AT371" i="7" s="1"/>
  <c r="AK370" i="7"/>
  <c r="AL370" i="7" s="1"/>
  <c r="AM370" i="7" s="1"/>
  <c r="AN370" i="7" s="1"/>
  <c r="AO370" i="7" s="1"/>
  <c r="AP370" i="7" s="1"/>
  <c r="AQ370" i="7" s="1"/>
  <c r="AR370" i="7" s="1"/>
  <c r="AS370" i="7" s="1"/>
  <c r="AT370" i="7" s="1"/>
  <c r="AK369" i="7"/>
  <c r="AK368" i="7"/>
  <c r="AK367" i="7"/>
  <c r="AK366" i="7"/>
  <c r="AK365" i="7"/>
  <c r="AK364" i="7"/>
  <c r="AK363" i="7"/>
  <c r="AL363" i="7" s="1"/>
  <c r="AM363" i="7" s="1"/>
  <c r="AN363" i="7" s="1"/>
  <c r="AO363" i="7" s="1"/>
  <c r="AP363" i="7" s="1"/>
  <c r="AQ363" i="7" s="1"/>
  <c r="AR363" i="7" s="1"/>
  <c r="AS363" i="7" s="1"/>
  <c r="AT363" i="7" s="1"/>
  <c r="AK362" i="7"/>
  <c r="AL362" i="7" s="1"/>
  <c r="AM362" i="7" s="1"/>
  <c r="AN362" i="7" s="1"/>
  <c r="AO362" i="7" s="1"/>
  <c r="AP362" i="7" s="1"/>
  <c r="AQ362" i="7" s="1"/>
  <c r="AR362" i="7" s="1"/>
  <c r="AS362" i="7" s="1"/>
  <c r="AT362" i="7" s="1"/>
  <c r="AK361" i="7"/>
  <c r="AK360" i="7"/>
  <c r="AK359" i="7"/>
  <c r="AK358" i="7"/>
  <c r="AK357" i="7"/>
  <c r="AK356" i="7"/>
  <c r="AK355" i="7"/>
  <c r="AL355" i="7" s="1"/>
  <c r="AM355" i="7" s="1"/>
  <c r="AN355" i="7" s="1"/>
  <c r="AO355" i="7" s="1"/>
  <c r="AP355" i="7" s="1"/>
  <c r="AQ355" i="7" s="1"/>
  <c r="AR355" i="7" s="1"/>
  <c r="AS355" i="7" s="1"/>
  <c r="AT355" i="7" s="1"/>
  <c r="AK354" i="7"/>
  <c r="AL354" i="7" s="1"/>
  <c r="AM354" i="7" s="1"/>
  <c r="AN354" i="7" s="1"/>
  <c r="AO354" i="7" s="1"/>
  <c r="AP354" i="7" s="1"/>
  <c r="AQ354" i="7" s="1"/>
  <c r="AR354" i="7" s="1"/>
  <c r="AS354" i="7" s="1"/>
  <c r="AT354" i="7" s="1"/>
  <c r="AK353" i="7"/>
  <c r="AK352" i="7"/>
  <c r="AK351" i="7"/>
  <c r="AK350" i="7"/>
  <c r="AK349" i="7"/>
  <c r="AK348" i="7"/>
  <c r="AK347" i="7"/>
  <c r="AL347" i="7" s="1"/>
  <c r="AM347" i="7" s="1"/>
  <c r="AN347" i="7" s="1"/>
  <c r="AO347" i="7" s="1"/>
  <c r="AP347" i="7" s="1"/>
  <c r="AQ347" i="7" s="1"/>
  <c r="AR347" i="7" s="1"/>
  <c r="AS347" i="7" s="1"/>
  <c r="AT347" i="7" s="1"/>
  <c r="AK346" i="7"/>
  <c r="AL346" i="7" s="1"/>
  <c r="AM346" i="7" s="1"/>
  <c r="AN346" i="7" s="1"/>
  <c r="AO346" i="7" s="1"/>
  <c r="AP346" i="7" s="1"/>
  <c r="AQ346" i="7" s="1"/>
  <c r="AR346" i="7" s="1"/>
  <c r="AS346" i="7" s="1"/>
  <c r="AT346" i="7" s="1"/>
  <c r="AK345" i="7"/>
  <c r="AK344" i="7"/>
  <c r="AK343" i="7"/>
  <c r="AK342" i="7"/>
  <c r="AK341" i="7"/>
  <c r="AK340" i="7"/>
  <c r="AK339" i="7"/>
  <c r="AL339" i="7" s="1"/>
  <c r="AM339" i="7" s="1"/>
  <c r="AN339" i="7" s="1"/>
  <c r="AO339" i="7" s="1"/>
  <c r="AP339" i="7" s="1"/>
  <c r="AQ339" i="7" s="1"/>
  <c r="AR339" i="7" s="1"/>
  <c r="AS339" i="7" s="1"/>
  <c r="AT339" i="7" s="1"/>
  <c r="AK338" i="7"/>
  <c r="AL338" i="7" s="1"/>
  <c r="AM338" i="7" s="1"/>
  <c r="AN338" i="7" s="1"/>
  <c r="AO338" i="7" s="1"/>
  <c r="AP338" i="7" s="1"/>
  <c r="AQ338" i="7" s="1"/>
  <c r="AR338" i="7" s="1"/>
  <c r="AS338" i="7" s="1"/>
  <c r="AT338" i="7" s="1"/>
  <c r="AK337" i="7"/>
  <c r="AK336" i="7"/>
  <c r="AK335" i="7"/>
  <c r="AK334" i="7"/>
  <c r="AK333" i="7"/>
  <c r="AK332" i="7"/>
  <c r="AK331" i="7"/>
  <c r="AL331" i="7" s="1"/>
  <c r="AM331" i="7" s="1"/>
  <c r="AN331" i="7" s="1"/>
  <c r="AO331" i="7" s="1"/>
  <c r="AP331" i="7" s="1"/>
  <c r="AQ331" i="7" s="1"/>
  <c r="AR331" i="7" s="1"/>
  <c r="AS331" i="7" s="1"/>
  <c r="AT331" i="7" s="1"/>
  <c r="AK330" i="7"/>
  <c r="AL330" i="7" s="1"/>
  <c r="AM330" i="7" s="1"/>
  <c r="AN330" i="7" s="1"/>
  <c r="AO330" i="7" s="1"/>
  <c r="AP330" i="7" s="1"/>
  <c r="AQ330" i="7" s="1"/>
  <c r="AR330" i="7" s="1"/>
  <c r="AS330" i="7" s="1"/>
  <c r="AT330" i="7" s="1"/>
  <c r="AK329" i="7"/>
  <c r="AK328" i="7"/>
  <c r="AK327" i="7"/>
  <c r="AK326" i="7"/>
  <c r="AK325" i="7"/>
  <c r="AK324" i="7"/>
  <c r="AK323" i="7"/>
  <c r="AL323" i="7" s="1"/>
  <c r="AM323" i="7" s="1"/>
  <c r="AN323" i="7" s="1"/>
  <c r="AO323" i="7" s="1"/>
  <c r="AP323" i="7" s="1"/>
  <c r="AQ323" i="7" s="1"/>
  <c r="AR323" i="7" s="1"/>
  <c r="AS323" i="7" s="1"/>
  <c r="AT323" i="7" s="1"/>
  <c r="AK322" i="7"/>
  <c r="AL322" i="7" s="1"/>
  <c r="AM322" i="7" s="1"/>
  <c r="AN322" i="7" s="1"/>
  <c r="AO322" i="7" s="1"/>
  <c r="AP322" i="7" s="1"/>
  <c r="AQ322" i="7" s="1"/>
  <c r="AR322" i="7" s="1"/>
  <c r="AS322" i="7" s="1"/>
  <c r="AT322" i="7" s="1"/>
  <c r="AK321" i="7"/>
  <c r="AK320" i="7"/>
  <c r="AK319" i="7"/>
  <c r="AK318" i="7"/>
  <c r="AK317" i="7"/>
  <c r="AK316" i="7"/>
  <c r="AK315" i="7"/>
  <c r="AL315" i="7" s="1"/>
  <c r="AM315" i="7" s="1"/>
  <c r="AN315" i="7" s="1"/>
  <c r="AO315" i="7" s="1"/>
  <c r="AP315" i="7" s="1"/>
  <c r="AQ315" i="7" s="1"/>
  <c r="AR315" i="7" s="1"/>
  <c r="AS315" i="7" s="1"/>
  <c r="AT315" i="7" s="1"/>
  <c r="AK314" i="7"/>
  <c r="AL314" i="7" s="1"/>
  <c r="AM314" i="7" s="1"/>
  <c r="AN314" i="7" s="1"/>
  <c r="AO314" i="7" s="1"/>
  <c r="AP314" i="7" s="1"/>
  <c r="AQ314" i="7" s="1"/>
  <c r="AR314" i="7" s="1"/>
  <c r="AS314" i="7" s="1"/>
  <c r="AT314" i="7" s="1"/>
  <c r="AK313" i="7"/>
  <c r="AK312" i="7"/>
  <c r="AK311" i="7"/>
  <c r="AK310" i="7"/>
  <c r="AK309" i="7"/>
  <c r="AK308" i="7"/>
  <c r="AK307" i="7"/>
  <c r="AL307" i="7" s="1"/>
  <c r="AM307" i="7" s="1"/>
  <c r="AN307" i="7" s="1"/>
  <c r="AO307" i="7" s="1"/>
  <c r="AP307" i="7" s="1"/>
  <c r="AQ307" i="7" s="1"/>
  <c r="AR307" i="7" s="1"/>
  <c r="AS307" i="7" s="1"/>
  <c r="AT307" i="7" s="1"/>
  <c r="AK306" i="7"/>
  <c r="AL306" i="7" s="1"/>
  <c r="AM306" i="7" s="1"/>
  <c r="AN306" i="7" s="1"/>
  <c r="AO306" i="7" s="1"/>
  <c r="AP306" i="7" s="1"/>
  <c r="AQ306" i="7" s="1"/>
  <c r="AR306" i="7" s="1"/>
  <c r="AS306" i="7" s="1"/>
  <c r="AT306" i="7" s="1"/>
  <c r="AK305" i="7"/>
  <c r="AK304" i="7"/>
  <c r="AK303" i="7"/>
  <c r="AK302" i="7"/>
  <c r="AK301" i="7"/>
  <c r="AK300" i="7"/>
  <c r="AK299" i="7"/>
  <c r="AL299" i="7" s="1"/>
  <c r="AM299" i="7" s="1"/>
  <c r="AN299" i="7" s="1"/>
  <c r="AO299" i="7" s="1"/>
  <c r="AP299" i="7" s="1"/>
  <c r="AQ299" i="7" s="1"/>
  <c r="AR299" i="7" s="1"/>
  <c r="AS299" i="7" s="1"/>
  <c r="AT299" i="7" s="1"/>
  <c r="AK298" i="7"/>
  <c r="AL298" i="7" s="1"/>
  <c r="AM298" i="7" s="1"/>
  <c r="AN298" i="7" s="1"/>
  <c r="AO298" i="7" s="1"/>
  <c r="AP298" i="7" s="1"/>
  <c r="AQ298" i="7" s="1"/>
  <c r="AR298" i="7" s="1"/>
  <c r="AS298" i="7" s="1"/>
  <c r="AT298" i="7" s="1"/>
  <c r="AK297" i="7"/>
  <c r="AK296" i="7"/>
  <c r="AK295" i="7"/>
  <c r="AK294" i="7"/>
  <c r="AK293" i="7"/>
  <c r="AK292" i="7"/>
  <c r="AK291" i="7"/>
  <c r="AL291" i="7" s="1"/>
  <c r="AM291" i="7" s="1"/>
  <c r="AN291" i="7" s="1"/>
  <c r="AO291" i="7" s="1"/>
  <c r="AP291" i="7" s="1"/>
  <c r="AQ291" i="7" s="1"/>
  <c r="AR291" i="7" s="1"/>
  <c r="AS291" i="7" s="1"/>
  <c r="AT291" i="7" s="1"/>
  <c r="AK290" i="7"/>
  <c r="AL290" i="7" s="1"/>
  <c r="AM290" i="7" s="1"/>
  <c r="AN290" i="7" s="1"/>
  <c r="AO290" i="7" s="1"/>
  <c r="AP290" i="7" s="1"/>
  <c r="AQ290" i="7" s="1"/>
  <c r="AR290" i="7" s="1"/>
  <c r="AS290" i="7" s="1"/>
  <c r="AT290" i="7" s="1"/>
  <c r="AK289" i="7"/>
  <c r="AK288" i="7"/>
  <c r="AK287" i="7"/>
  <c r="AK286" i="7"/>
  <c r="AK285" i="7"/>
  <c r="AK284" i="7"/>
  <c r="AK283" i="7"/>
  <c r="AL283" i="7" s="1"/>
  <c r="AM283" i="7" s="1"/>
  <c r="AN283" i="7" s="1"/>
  <c r="AO283" i="7" s="1"/>
  <c r="AP283" i="7" s="1"/>
  <c r="AQ283" i="7" s="1"/>
  <c r="AR283" i="7" s="1"/>
  <c r="AS283" i="7" s="1"/>
  <c r="AT283" i="7" s="1"/>
  <c r="AK282" i="7"/>
  <c r="AL282" i="7" s="1"/>
  <c r="AM282" i="7" s="1"/>
  <c r="AN282" i="7" s="1"/>
  <c r="AO282" i="7" s="1"/>
  <c r="AP282" i="7" s="1"/>
  <c r="AQ282" i="7" s="1"/>
  <c r="AR282" i="7" s="1"/>
  <c r="AS282" i="7" s="1"/>
  <c r="AT282" i="7" s="1"/>
  <c r="AK281" i="7"/>
  <c r="AK280" i="7"/>
  <c r="AK279" i="7"/>
  <c r="AK278" i="7"/>
  <c r="AK277" i="7"/>
  <c r="AK276" i="7"/>
  <c r="AK275" i="7"/>
  <c r="AL275" i="7" s="1"/>
  <c r="AM275" i="7" s="1"/>
  <c r="AN275" i="7" s="1"/>
  <c r="AO275" i="7" s="1"/>
  <c r="AP275" i="7" s="1"/>
  <c r="AQ275" i="7" s="1"/>
  <c r="AR275" i="7" s="1"/>
  <c r="AS275" i="7" s="1"/>
  <c r="AT275" i="7" s="1"/>
  <c r="AK274" i="7"/>
  <c r="AL274" i="7" s="1"/>
  <c r="AM274" i="7" s="1"/>
  <c r="AN274" i="7" s="1"/>
  <c r="AO274" i="7" s="1"/>
  <c r="AP274" i="7" s="1"/>
  <c r="AQ274" i="7" s="1"/>
  <c r="AR274" i="7" s="1"/>
  <c r="AS274" i="7" s="1"/>
  <c r="AT274" i="7" s="1"/>
  <c r="AK273" i="7"/>
  <c r="AK272" i="7"/>
  <c r="AK271" i="7"/>
  <c r="AK270" i="7"/>
  <c r="AK269" i="7"/>
  <c r="AK268" i="7"/>
  <c r="AK267" i="7"/>
  <c r="AL267" i="7" s="1"/>
  <c r="AM267" i="7" s="1"/>
  <c r="AN267" i="7" s="1"/>
  <c r="AO267" i="7" s="1"/>
  <c r="AP267" i="7" s="1"/>
  <c r="AQ267" i="7" s="1"/>
  <c r="AR267" i="7" s="1"/>
  <c r="AS267" i="7" s="1"/>
  <c r="AT267" i="7" s="1"/>
  <c r="AK266" i="7"/>
  <c r="AL266" i="7" s="1"/>
  <c r="AM266" i="7" s="1"/>
  <c r="AN266" i="7" s="1"/>
  <c r="AO266" i="7" s="1"/>
  <c r="AP266" i="7" s="1"/>
  <c r="AQ266" i="7" s="1"/>
  <c r="AR266" i="7" s="1"/>
  <c r="AS266" i="7" s="1"/>
  <c r="AT266" i="7" s="1"/>
  <c r="AK265" i="7"/>
  <c r="AK264" i="7"/>
  <c r="AK263" i="7"/>
  <c r="AK262" i="7"/>
  <c r="AK261" i="7"/>
  <c r="AK260" i="7"/>
  <c r="AK259" i="7"/>
  <c r="AL259" i="7" s="1"/>
  <c r="AM259" i="7" s="1"/>
  <c r="AN259" i="7" s="1"/>
  <c r="AO259" i="7" s="1"/>
  <c r="AP259" i="7" s="1"/>
  <c r="AQ259" i="7" s="1"/>
  <c r="AR259" i="7" s="1"/>
  <c r="AS259" i="7" s="1"/>
  <c r="AT259" i="7" s="1"/>
  <c r="AK258" i="7"/>
  <c r="AL258" i="7" s="1"/>
  <c r="AM258" i="7" s="1"/>
  <c r="AN258" i="7" s="1"/>
  <c r="AO258" i="7" s="1"/>
  <c r="AP258" i="7" s="1"/>
  <c r="AQ258" i="7" s="1"/>
  <c r="AR258" i="7" s="1"/>
  <c r="AS258" i="7" s="1"/>
  <c r="AT258" i="7" s="1"/>
  <c r="AK257" i="7"/>
  <c r="AK256" i="7"/>
  <c r="AK255" i="7"/>
  <c r="AK254" i="7"/>
  <c r="AK253" i="7"/>
  <c r="AK252" i="7"/>
  <c r="AK251" i="7"/>
  <c r="AL251" i="7" s="1"/>
  <c r="AM251" i="7" s="1"/>
  <c r="AN251" i="7" s="1"/>
  <c r="AO251" i="7" s="1"/>
  <c r="AP251" i="7" s="1"/>
  <c r="AQ251" i="7" s="1"/>
  <c r="AR251" i="7" s="1"/>
  <c r="AS251" i="7" s="1"/>
  <c r="AT251" i="7" s="1"/>
  <c r="AK250" i="7"/>
  <c r="AL250" i="7" s="1"/>
  <c r="AM250" i="7" s="1"/>
  <c r="AN250" i="7" s="1"/>
  <c r="AO250" i="7" s="1"/>
  <c r="AP250" i="7" s="1"/>
  <c r="AQ250" i="7" s="1"/>
  <c r="AR250" i="7" s="1"/>
  <c r="AS250" i="7" s="1"/>
  <c r="AT250" i="7" s="1"/>
  <c r="AK249" i="7"/>
  <c r="AK248" i="7"/>
  <c r="AK247" i="7"/>
  <c r="AK246" i="7"/>
  <c r="AK245" i="7"/>
  <c r="AK244" i="7"/>
  <c r="AK243" i="7"/>
  <c r="AL243" i="7" s="1"/>
  <c r="AM243" i="7" s="1"/>
  <c r="AN243" i="7" s="1"/>
  <c r="AO243" i="7" s="1"/>
  <c r="AP243" i="7" s="1"/>
  <c r="AQ243" i="7" s="1"/>
  <c r="AR243" i="7" s="1"/>
  <c r="AS243" i="7" s="1"/>
  <c r="AT243" i="7" s="1"/>
  <c r="AK242" i="7"/>
  <c r="AL242" i="7" s="1"/>
  <c r="AM242" i="7" s="1"/>
  <c r="AN242" i="7" s="1"/>
  <c r="AO242" i="7" s="1"/>
  <c r="AP242" i="7" s="1"/>
  <c r="AQ242" i="7" s="1"/>
  <c r="AR242" i="7" s="1"/>
  <c r="AS242" i="7" s="1"/>
  <c r="AT242" i="7" s="1"/>
  <c r="AK241" i="7"/>
  <c r="AK240" i="7"/>
  <c r="AK239" i="7"/>
  <c r="AK238" i="7"/>
  <c r="AK237" i="7"/>
  <c r="AK236" i="7"/>
  <c r="AK235" i="7"/>
  <c r="AL235" i="7" s="1"/>
  <c r="AM235" i="7" s="1"/>
  <c r="AN235" i="7" s="1"/>
  <c r="AO235" i="7" s="1"/>
  <c r="AP235" i="7" s="1"/>
  <c r="AQ235" i="7" s="1"/>
  <c r="AR235" i="7" s="1"/>
  <c r="AS235" i="7" s="1"/>
  <c r="AT235" i="7" s="1"/>
  <c r="AK234" i="7"/>
  <c r="AL234" i="7" s="1"/>
  <c r="AM234" i="7" s="1"/>
  <c r="AN234" i="7" s="1"/>
  <c r="AO234" i="7" s="1"/>
  <c r="AP234" i="7" s="1"/>
  <c r="AQ234" i="7" s="1"/>
  <c r="AR234" i="7" s="1"/>
  <c r="AS234" i="7" s="1"/>
  <c r="AT234" i="7" s="1"/>
  <c r="AK233" i="7"/>
  <c r="AK232" i="7"/>
  <c r="AK231" i="7"/>
  <c r="AK230" i="7"/>
  <c r="AK229" i="7"/>
  <c r="AK228" i="7"/>
  <c r="AK227" i="7"/>
  <c r="AL227" i="7" s="1"/>
  <c r="AM227" i="7" s="1"/>
  <c r="AN227" i="7" s="1"/>
  <c r="AO227" i="7" s="1"/>
  <c r="AP227" i="7" s="1"/>
  <c r="AQ227" i="7" s="1"/>
  <c r="AR227" i="7" s="1"/>
  <c r="AS227" i="7" s="1"/>
  <c r="AT227" i="7" s="1"/>
  <c r="AK226" i="7"/>
  <c r="AL226" i="7" s="1"/>
  <c r="AM226" i="7" s="1"/>
  <c r="AN226" i="7" s="1"/>
  <c r="AO226" i="7" s="1"/>
  <c r="AP226" i="7" s="1"/>
  <c r="AQ226" i="7" s="1"/>
  <c r="AR226" i="7" s="1"/>
  <c r="AS226" i="7" s="1"/>
  <c r="AT226" i="7" s="1"/>
  <c r="AK225" i="7"/>
  <c r="AK224" i="7"/>
  <c r="AK223" i="7"/>
  <c r="AK222" i="7"/>
  <c r="AK221" i="7"/>
  <c r="AK220" i="7"/>
  <c r="AK219" i="7"/>
  <c r="AL219" i="7" s="1"/>
  <c r="AM219" i="7" s="1"/>
  <c r="AN219" i="7" s="1"/>
  <c r="AO219" i="7" s="1"/>
  <c r="AP219" i="7" s="1"/>
  <c r="AQ219" i="7" s="1"/>
  <c r="AR219" i="7" s="1"/>
  <c r="AS219" i="7" s="1"/>
  <c r="AT219" i="7" s="1"/>
  <c r="AK218" i="7"/>
  <c r="AL218" i="7" s="1"/>
  <c r="AM218" i="7" s="1"/>
  <c r="AN218" i="7" s="1"/>
  <c r="AO218" i="7" s="1"/>
  <c r="AP218" i="7" s="1"/>
  <c r="AQ218" i="7" s="1"/>
  <c r="AR218" i="7" s="1"/>
  <c r="AS218" i="7" s="1"/>
  <c r="AT218" i="7" s="1"/>
  <c r="AK217" i="7"/>
  <c r="AK216" i="7"/>
  <c r="AK215" i="7"/>
  <c r="AK214" i="7"/>
  <c r="AK213" i="7"/>
  <c r="AK212" i="7"/>
  <c r="AK211" i="7"/>
  <c r="AL211" i="7" s="1"/>
  <c r="AM211" i="7" s="1"/>
  <c r="AN211" i="7" s="1"/>
  <c r="AO211" i="7" s="1"/>
  <c r="AP211" i="7" s="1"/>
  <c r="AQ211" i="7" s="1"/>
  <c r="AR211" i="7" s="1"/>
  <c r="AS211" i="7" s="1"/>
  <c r="AT211" i="7" s="1"/>
  <c r="AK210" i="7"/>
  <c r="AL210" i="7" s="1"/>
  <c r="AM210" i="7" s="1"/>
  <c r="AN210" i="7" s="1"/>
  <c r="AO210" i="7" s="1"/>
  <c r="AP210" i="7" s="1"/>
  <c r="AQ210" i="7" s="1"/>
  <c r="AR210" i="7" s="1"/>
  <c r="AS210" i="7" s="1"/>
  <c r="AT210" i="7" s="1"/>
  <c r="AK209" i="7"/>
  <c r="AK208" i="7"/>
  <c r="AK207" i="7"/>
  <c r="AK206" i="7"/>
  <c r="AK205" i="7"/>
  <c r="AK204" i="7"/>
  <c r="AK203" i="7"/>
  <c r="AL203" i="7" s="1"/>
  <c r="AM203" i="7" s="1"/>
  <c r="AN203" i="7" s="1"/>
  <c r="AO203" i="7" s="1"/>
  <c r="AP203" i="7" s="1"/>
  <c r="AQ203" i="7" s="1"/>
  <c r="AR203" i="7" s="1"/>
  <c r="AS203" i="7" s="1"/>
  <c r="AT203" i="7" s="1"/>
  <c r="AK202" i="7"/>
  <c r="AL202" i="7" s="1"/>
  <c r="AM202" i="7" s="1"/>
  <c r="AN202" i="7" s="1"/>
  <c r="AO202" i="7" s="1"/>
  <c r="AP202" i="7" s="1"/>
  <c r="AQ202" i="7" s="1"/>
  <c r="AR202" i="7" s="1"/>
  <c r="AS202" i="7" s="1"/>
  <c r="AT202" i="7" s="1"/>
  <c r="AK201" i="7"/>
  <c r="AK200" i="7"/>
  <c r="AK199" i="7"/>
  <c r="AK198" i="7"/>
  <c r="AK197" i="7"/>
  <c r="AK196" i="7"/>
  <c r="AK195" i="7"/>
  <c r="AL195" i="7" s="1"/>
  <c r="AM195" i="7" s="1"/>
  <c r="AN195" i="7" s="1"/>
  <c r="AO195" i="7" s="1"/>
  <c r="AP195" i="7" s="1"/>
  <c r="AQ195" i="7" s="1"/>
  <c r="AR195" i="7" s="1"/>
  <c r="AS195" i="7" s="1"/>
  <c r="AT195" i="7" s="1"/>
  <c r="AK194" i="7"/>
  <c r="AL194" i="7" s="1"/>
  <c r="AM194" i="7" s="1"/>
  <c r="AN194" i="7" s="1"/>
  <c r="AO194" i="7" s="1"/>
  <c r="AP194" i="7" s="1"/>
  <c r="AQ194" i="7" s="1"/>
  <c r="AR194" i="7" s="1"/>
  <c r="AS194" i="7" s="1"/>
  <c r="AT194" i="7" s="1"/>
  <c r="AK193" i="7"/>
  <c r="AK192" i="7"/>
  <c r="AK191" i="7"/>
  <c r="AK190" i="7"/>
  <c r="AK189" i="7"/>
  <c r="AK188" i="7"/>
  <c r="AK187" i="7"/>
  <c r="AL187" i="7" s="1"/>
  <c r="AM187" i="7" s="1"/>
  <c r="AN187" i="7" s="1"/>
  <c r="AO187" i="7" s="1"/>
  <c r="AP187" i="7" s="1"/>
  <c r="AQ187" i="7" s="1"/>
  <c r="AR187" i="7" s="1"/>
  <c r="AS187" i="7" s="1"/>
  <c r="AT187" i="7" s="1"/>
  <c r="AK186" i="7"/>
  <c r="AL186" i="7" s="1"/>
  <c r="AM186" i="7" s="1"/>
  <c r="AN186" i="7" s="1"/>
  <c r="AO186" i="7" s="1"/>
  <c r="AP186" i="7" s="1"/>
  <c r="AQ186" i="7" s="1"/>
  <c r="AR186" i="7" s="1"/>
  <c r="AS186" i="7" s="1"/>
  <c r="AT186" i="7" s="1"/>
  <c r="AK185" i="7"/>
  <c r="AK184" i="7"/>
  <c r="AK183" i="7"/>
  <c r="AK182" i="7"/>
  <c r="AK181" i="7"/>
  <c r="AK180" i="7"/>
  <c r="AK179" i="7"/>
  <c r="AL179" i="7" s="1"/>
  <c r="AM179" i="7" s="1"/>
  <c r="AN179" i="7" s="1"/>
  <c r="AO179" i="7" s="1"/>
  <c r="AP179" i="7" s="1"/>
  <c r="AQ179" i="7" s="1"/>
  <c r="AR179" i="7" s="1"/>
  <c r="AS179" i="7" s="1"/>
  <c r="AT179" i="7" s="1"/>
  <c r="AK178" i="7"/>
  <c r="AL178" i="7" s="1"/>
  <c r="AM178" i="7" s="1"/>
  <c r="AN178" i="7" s="1"/>
  <c r="AO178" i="7" s="1"/>
  <c r="AP178" i="7" s="1"/>
  <c r="AQ178" i="7" s="1"/>
  <c r="AR178" i="7" s="1"/>
  <c r="AS178" i="7" s="1"/>
  <c r="AT178" i="7" s="1"/>
  <c r="AK177" i="7"/>
  <c r="AK176" i="7"/>
  <c r="AK175" i="7"/>
  <c r="AK174" i="7"/>
  <c r="AK173" i="7"/>
  <c r="AK172" i="7"/>
  <c r="AK171" i="7"/>
  <c r="AL171" i="7" s="1"/>
  <c r="AM171" i="7" s="1"/>
  <c r="AN171" i="7" s="1"/>
  <c r="AO171" i="7" s="1"/>
  <c r="AP171" i="7" s="1"/>
  <c r="AQ171" i="7" s="1"/>
  <c r="AR171" i="7" s="1"/>
  <c r="AS171" i="7" s="1"/>
  <c r="AT171" i="7" s="1"/>
  <c r="AK170" i="7"/>
  <c r="AL170" i="7" s="1"/>
  <c r="AM170" i="7" s="1"/>
  <c r="AN170" i="7" s="1"/>
  <c r="AO170" i="7" s="1"/>
  <c r="AP170" i="7" s="1"/>
  <c r="AQ170" i="7" s="1"/>
  <c r="AR170" i="7" s="1"/>
  <c r="AS170" i="7" s="1"/>
  <c r="AT170" i="7" s="1"/>
  <c r="AK169" i="7"/>
  <c r="AK168" i="7"/>
  <c r="AK167" i="7"/>
  <c r="AK166" i="7"/>
  <c r="AK165" i="7"/>
  <c r="AK164" i="7"/>
  <c r="AK163" i="7"/>
  <c r="AL163" i="7" s="1"/>
  <c r="AM163" i="7" s="1"/>
  <c r="AN163" i="7" s="1"/>
  <c r="AO163" i="7" s="1"/>
  <c r="AP163" i="7" s="1"/>
  <c r="AQ163" i="7" s="1"/>
  <c r="AR163" i="7" s="1"/>
  <c r="AS163" i="7" s="1"/>
  <c r="AT163" i="7" s="1"/>
  <c r="AK162" i="7"/>
  <c r="AL162" i="7" s="1"/>
  <c r="AM162" i="7" s="1"/>
  <c r="AN162" i="7" s="1"/>
  <c r="AO162" i="7" s="1"/>
  <c r="AP162" i="7" s="1"/>
  <c r="AQ162" i="7" s="1"/>
  <c r="AR162" i="7" s="1"/>
  <c r="AS162" i="7" s="1"/>
  <c r="AT162" i="7" s="1"/>
  <c r="AK161" i="7"/>
  <c r="AK160" i="7"/>
  <c r="AK159" i="7"/>
  <c r="AK158" i="7"/>
  <c r="AK157" i="7"/>
  <c r="AK156" i="7"/>
  <c r="AK155" i="7"/>
  <c r="AL155" i="7" s="1"/>
  <c r="AM155" i="7" s="1"/>
  <c r="AN155" i="7" s="1"/>
  <c r="AO155" i="7" s="1"/>
  <c r="AP155" i="7" s="1"/>
  <c r="AQ155" i="7" s="1"/>
  <c r="AR155" i="7" s="1"/>
  <c r="AS155" i="7" s="1"/>
  <c r="AT155" i="7" s="1"/>
  <c r="AK154" i="7"/>
  <c r="AL154" i="7" s="1"/>
  <c r="AM154" i="7" s="1"/>
  <c r="AN154" i="7" s="1"/>
  <c r="AO154" i="7" s="1"/>
  <c r="AP154" i="7" s="1"/>
  <c r="AQ154" i="7" s="1"/>
  <c r="AR154" i="7" s="1"/>
  <c r="AS154" i="7" s="1"/>
  <c r="AT154" i="7" s="1"/>
  <c r="AK153" i="7"/>
  <c r="AK152" i="7"/>
  <c r="AK151" i="7"/>
  <c r="AK150" i="7"/>
  <c r="AK149" i="7"/>
  <c r="AK148" i="7"/>
  <c r="AK147" i="7"/>
  <c r="AL147" i="7" s="1"/>
  <c r="AM147" i="7" s="1"/>
  <c r="AN147" i="7" s="1"/>
  <c r="AO147" i="7" s="1"/>
  <c r="AP147" i="7" s="1"/>
  <c r="AQ147" i="7" s="1"/>
  <c r="AR147" i="7" s="1"/>
  <c r="AS147" i="7" s="1"/>
  <c r="AT147" i="7" s="1"/>
  <c r="AK146" i="7"/>
  <c r="AL146" i="7" s="1"/>
  <c r="AM146" i="7" s="1"/>
  <c r="AN146" i="7" s="1"/>
  <c r="AO146" i="7" s="1"/>
  <c r="AP146" i="7" s="1"/>
  <c r="AQ146" i="7" s="1"/>
  <c r="AR146" i="7" s="1"/>
  <c r="AS146" i="7" s="1"/>
  <c r="AT146" i="7" s="1"/>
  <c r="AK145" i="7"/>
  <c r="AK144" i="7"/>
  <c r="AK143" i="7"/>
  <c r="AK142" i="7"/>
  <c r="AK141" i="7"/>
  <c r="AK140" i="7"/>
  <c r="AK139" i="7"/>
  <c r="AL139" i="7" s="1"/>
  <c r="AM139" i="7" s="1"/>
  <c r="AN139" i="7" s="1"/>
  <c r="AO139" i="7" s="1"/>
  <c r="AP139" i="7" s="1"/>
  <c r="AQ139" i="7" s="1"/>
  <c r="AR139" i="7" s="1"/>
  <c r="AS139" i="7" s="1"/>
  <c r="AT139" i="7" s="1"/>
  <c r="AK138" i="7"/>
  <c r="AL138" i="7" s="1"/>
  <c r="AM138" i="7" s="1"/>
  <c r="AN138" i="7" s="1"/>
  <c r="AO138" i="7" s="1"/>
  <c r="AP138" i="7" s="1"/>
  <c r="AQ138" i="7" s="1"/>
  <c r="AR138" i="7" s="1"/>
  <c r="AS138" i="7" s="1"/>
  <c r="AT138" i="7" s="1"/>
  <c r="AK137" i="7"/>
  <c r="AK136" i="7"/>
  <c r="AK135" i="7"/>
  <c r="AK134" i="7"/>
  <c r="AK133" i="7"/>
  <c r="AK132" i="7"/>
  <c r="AK131" i="7"/>
  <c r="AL131" i="7" s="1"/>
  <c r="AM131" i="7" s="1"/>
  <c r="AN131" i="7" s="1"/>
  <c r="AO131" i="7" s="1"/>
  <c r="AP131" i="7" s="1"/>
  <c r="AQ131" i="7" s="1"/>
  <c r="AR131" i="7" s="1"/>
  <c r="AS131" i="7" s="1"/>
  <c r="AT131" i="7" s="1"/>
  <c r="AK130" i="7"/>
  <c r="AL130" i="7" s="1"/>
  <c r="AM130" i="7" s="1"/>
  <c r="AN130" i="7" s="1"/>
  <c r="AO130" i="7" s="1"/>
  <c r="AP130" i="7" s="1"/>
  <c r="AQ130" i="7" s="1"/>
  <c r="AR130" i="7" s="1"/>
  <c r="AS130" i="7" s="1"/>
  <c r="AT130" i="7" s="1"/>
  <c r="AK129" i="7"/>
  <c r="AK128" i="7"/>
  <c r="AK127" i="7"/>
  <c r="AK126" i="7"/>
  <c r="AK125" i="7"/>
  <c r="AK124" i="7"/>
  <c r="AK123" i="7"/>
  <c r="AL123" i="7" s="1"/>
  <c r="AM123" i="7" s="1"/>
  <c r="AN123" i="7" s="1"/>
  <c r="AO123" i="7" s="1"/>
  <c r="AP123" i="7" s="1"/>
  <c r="AQ123" i="7" s="1"/>
  <c r="AR123" i="7" s="1"/>
  <c r="AS123" i="7" s="1"/>
  <c r="AT123" i="7" s="1"/>
  <c r="AK122" i="7"/>
  <c r="AL122" i="7" s="1"/>
  <c r="AM122" i="7" s="1"/>
  <c r="AN122" i="7" s="1"/>
  <c r="AO122" i="7" s="1"/>
  <c r="AP122" i="7" s="1"/>
  <c r="AQ122" i="7" s="1"/>
  <c r="AR122" i="7" s="1"/>
  <c r="AS122" i="7" s="1"/>
  <c r="AT122" i="7" s="1"/>
  <c r="AK121" i="7"/>
  <c r="AK120" i="7"/>
  <c r="AK119" i="7"/>
  <c r="AK118" i="7"/>
  <c r="AK117" i="7"/>
  <c r="AK116" i="7"/>
  <c r="AK115" i="7"/>
  <c r="AL115" i="7" s="1"/>
  <c r="AM115" i="7" s="1"/>
  <c r="AN115" i="7" s="1"/>
  <c r="AO115" i="7" s="1"/>
  <c r="AP115" i="7" s="1"/>
  <c r="AQ115" i="7" s="1"/>
  <c r="AR115" i="7" s="1"/>
  <c r="AS115" i="7" s="1"/>
  <c r="AT115" i="7" s="1"/>
  <c r="AK114" i="7"/>
  <c r="AL114" i="7" s="1"/>
  <c r="AM114" i="7" s="1"/>
  <c r="AN114" i="7" s="1"/>
  <c r="AO114" i="7" s="1"/>
  <c r="AP114" i="7" s="1"/>
  <c r="AQ114" i="7" s="1"/>
  <c r="AR114" i="7" s="1"/>
  <c r="AS114" i="7" s="1"/>
  <c r="AT114" i="7" s="1"/>
  <c r="AK113" i="7"/>
  <c r="AK112" i="7"/>
  <c r="AK111" i="7"/>
  <c r="AK110" i="7"/>
  <c r="AK109" i="7"/>
  <c r="AK108" i="7"/>
  <c r="AK107" i="7"/>
  <c r="AL107" i="7" s="1"/>
  <c r="AM107" i="7" s="1"/>
  <c r="AN107" i="7" s="1"/>
  <c r="AO107" i="7" s="1"/>
  <c r="AP107" i="7" s="1"/>
  <c r="AQ107" i="7" s="1"/>
  <c r="AR107" i="7" s="1"/>
  <c r="AS107" i="7" s="1"/>
  <c r="AT107" i="7" s="1"/>
  <c r="AK106" i="7"/>
  <c r="AL106" i="7" s="1"/>
  <c r="AM106" i="7" s="1"/>
  <c r="AN106" i="7" s="1"/>
  <c r="AO106" i="7" s="1"/>
  <c r="AP106" i="7" s="1"/>
  <c r="AQ106" i="7" s="1"/>
  <c r="AR106" i="7" s="1"/>
  <c r="AS106" i="7" s="1"/>
  <c r="AT106" i="7" s="1"/>
  <c r="AK105" i="7"/>
  <c r="AK104" i="7"/>
  <c r="AK103" i="7"/>
  <c r="AK102" i="7"/>
  <c r="AK101" i="7"/>
  <c r="AK100" i="7"/>
  <c r="AK99" i="7"/>
  <c r="AL99" i="7" s="1"/>
  <c r="AM99" i="7" s="1"/>
  <c r="AN99" i="7" s="1"/>
  <c r="AO99" i="7" s="1"/>
  <c r="AP99" i="7" s="1"/>
  <c r="AQ99" i="7" s="1"/>
  <c r="AR99" i="7" s="1"/>
  <c r="AS99" i="7" s="1"/>
  <c r="AT99" i="7" s="1"/>
  <c r="AK98" i="7"/>
  <c r="AL98" i="7" s="1"/>
  <c r="AM98" i="7" s="1"/>
  <c r="AN98" i="7" s="1"/>
  <c r="AO98" i="7" s="1"/>
  <c r="AP98" i="7" s="1"/>
  <c r="AQ98" i="7" s="1"/>
  <c r="AR98" i="7" s="1"/>
  <c r="AS98" i="7" s="1"/>
  <c r="AT98" i="7" s="1"/>
  <c r="AK97" i="7"/>
  <c r="AK96" i="7"/>
  <c r="AK95" i="7"/>
  <c r="AK94" i="7"/>
  <c r="AK93" i="7"/>
  <c r="AK92" i="7"/>
  <c r="AK91" i="7"/>
  <c r="AL91" i="7" s="1"/>
  <c r="AM91" i="7" s="1"/>
  <c r="AN91" i="7" s="1"/>
  <c r="AO91" i="7" s="1"/>
  <c r="AP91" i="7" s="1"/>
  <c r="AQ91" i="7" s="1"/>
  <c r="AR91" i="7" s="1"/>
  <c r="AS91" i="7" s="1"/>
  <c r="AT91" i="7" s="1"/>
  <c r="AK90" i="7"/>
  <c r="AL90" i="7" s="1"/>
  <c r="AM90" i="7" s="1"/>
  <c r="AN90" i="7" s="1"/>
  <c r="AO90" i="7" s="1"/>
  <c r="AP90" i="7" s="1"/>
  <c r="AQ90" i="7" s="1"/>
  <c r="AR90" i="7" s="1"/>
  <c r="AS90" i="7" s="1"/>
  <c r="AT90" i="7" s="1"/>
  <c r="AK89" i="7"/>
  <c r="AK88" i="7"/>
  <c r="AK87" i="7"/>
  <c r="AK86" i="7"/>
  <c r="AK85" i="7"/>
  <c r="AK84" i="7"/>
  <c r="AK83" i="7"/>
  <c r="AL83" i="7" s="1"/>
  <c r="AM83" i="7" s="1"/>
  <c r="AN83" i="7" s="1"/>
  <c r="AO83" i="7" s="1"/>
  <c r="AP83" i="7" s="1"/>
  <c r="AQ83" i="7" s="1"/>
  <c r="AR83" i="7" s="1"/>
  <c r="AS83" i="7" s="1"/>
  <c r="AT83" i="7" s="1"/>
  <c r="AK82" i="7"/>
  <c r="AL82" i="7" s="1"/>
  <c r="AM82" i="7" s="1"/>
  <c r="AN82" i="7" s="1"/>
  <c r="AO82" i="7" s="1"/>
  <c r="AP82" i="7" s="1"/>
  <c r="AQ82" i="7" s="1"/>
  <c r="AR82" i="7" s="1"/>
  <c r="AS82" i="7" s="1"/>
  <c r="AT82" i="7" s="1"/>
  <c r="AK81" i="7"/>
  <c r="AK80" i="7"/>
  <c r="AK79" i="7"/>
  <c r="AK78" i="7"/>
  <c r="AK77" i="7"/>
  <c r="AK76" i="7"/>
  <c r="AK75" i="7"/>
  <c r="AL75" i="7" s="1"/>
  <c r="AM75" i="7" s="1"/>
  <c r="AN75" i="7" s="1"/>
  <c r="AO75" i="7" s="1"/>
  <c r="AP75" i="7" s="1"/>
  <c r="AQ75" i="7" s="1"/>
  <c r="AR75" i="7" s="1"/>
  <c r="AS75" i="7" s="1"/>
  <c r="AT75" i="7" s="1"/>
  <c r="AK74" i="7"/>
  <c r="AL74" i="7" s="1"/>
  <c r="AM74" i="7" s="1"/>
  <c r="AN74" i="7" s="1"/>
  <c r="AO74" i="7" s="1"/>
  <c r="AP74" i="7" s="1"/>
  <c r="AQ74" i="7" s="1"/>
  <c r="AR74" i="7" s="1"/>
  <c r="AS74" i="7" s="1"/>
  <c r="AT74" i="7" s="1"/>
  <c r="AK73" i="7"/>
  <c r="AK72" i="7"/>
  <c r="AK71" i="7"/>
  <c r="AK70" i="7"/>
  <c r="AK69" i="7"/>
  <c r="AK68" i="7"/>
  <c r="AK67" i="7"/>
  <c r="AL67" i="7" s="1"/>
  <c r="AM67" i="7" s="1"/>
  <c r="AN67" i="7" s="1"/>
  <c r="AO67" i="7" s="1"/>
  <c r="AP67" i="7" s="1"/>
  <c r="AQ67" i="7" s="1"/>
  <c r="AR67" i="7" s="1"/>
  <c r="AS67" i="7" s="1"/>
  <c r="AT67" i="7" s="1"/>
  <c r="AK66" i="7"/>
  <c r="AL66" i="7" s="1"/>
  <c r="AM66" i="7" s="1"/>
  <c r="AN66" i="7" s="1"/>
  <c r="AO66" i="7" s="1"/>
  <c r="AP66" i="7" s="1"/>
  <c r="AQ66" i="7" s="1"/>
  <c r="AR66" i="7" s="1"/>
  <c r="AS66" i="7" s="1"/>
  <c r="AT66" i="7" s="1"/>
  <c r="AK65" i="7"/>
  <c r="AK64" i="7"/>
  <c r="AK63" i="7"/>
  <c r="AK62" i="7"/>
  <c r="AK61" i="7"/>
  <c r="AK60" i="7"/>
  <c r="AK59" i="7"/>
  <c r="AL59" i="7" s="1"/>
  <c r="AM59" i="7" s="1"/>
  <c r="AN59" i="7" s="1"/>
  <c r="AO59" i="7" s="1"/>
  <c r="AP59" i="7" s="1"/>
  <c r="AQ59" i="7" s="1"/>
  <c r="AR59" i="7" s="1"/>
  <c r="AS59" i="7" s="1"/>
  <c r="AT59" i="7" s="1"/>
  <c r="AK58" i="7"/>
  <c r="AL58" i="7" s="1"/>
  <c r="AM58" i="7" s="1"/>
  <c r="AN58" i="7" s="1"/>
  <c r="AO58" i="7" s="1"/>
  <c r="AP58" i="7" s="1"/>
  <c r="AQ58" i="7" s="1"/>
  <c r="AR58" i="7" s="1"/>
  <c r="AS58" i="7" s="1"/>
  <c r="AT58" i="7" s="1"/>
  <c r="AK57" i="7"/>
  <c r="AK56" i="7"/>
  <c r="AK55" i="7"/>
  <c r="AK54" i="7"/>
  <c r="AK53" i="7"/>
  <c r="AK52" i="7"/>
  <c r="AK51" i="7"/>
  <c r="AL51" i="7" s="1"/>
  <c r="AM51" i="7" s="1"/>
  <c r="AN51" i="7" s="1"/>
  <c r="AO51" i="7" s="1"/>
  <c r="AP51" i="7" s="1"/>
  <c r="AQ51" i="7" s="1"/>
  <c r="AR51" i="7" s="1"/>
  <c r="AS51" i="7" s="1"/>
  <c r="AT51" i="7" s="1"/>
  <c r="AK50" i="7"/>
  <c r="AL50" i="7" s="1"/>
  <c r="AM50" i="7" s="1"/>
  <c r="AN50" i="7" s="1"/>
  <c r="AO50" i="7" s="1"/>
  <c r="AP50" i="7" s="1"/>
  <c r="AQ50" i="7" s="1"/>
  <c r="AR50" i="7" s="1"/>
  <c r="AS50" i="7" s="1"/>
  <c r="AT50" i="7" s="1"/>
  <c r="AK49" i="7"/>
  <c r="AK48" i="7"/>
  <c r="AK47" i="7"/>
  <c r="AK46" i="7"/>
  <c r="AK45" i="7"/>
  <c r="AK44" i="7"/>
  <c r="AK43" i="7"/>
  <c r="AL43" i="7" s="1"/>
  <c r="AM43" i="7" s="1"/>
  <c r="AN43" i="7" s="1"/>
  <c r="AO43" i="7" s="1"/>
  <c r="AP43" i="7" s="1"/>
  <c r="AQ43" i="7" s="1"/>
  <c r="AR43" i="7" s="1"/>
  <c r="AS43" i="7" s="1"/>
  <c r="AT43" i="7" s="1"/>
  <c r="AK42" i="7"/>
  <c r="AL42" i="7" s="1"/>
  <c r="AM42" i="7" s="1"/>
  <c r="AN42" i="7" s="1"/>
  <c r="AO42" i="7" s="1"/>
  <c r="AP42" i="7" s="1"/>
  <c r="AQ42" i="7" s="1"/>
  <c r="AR42" i="7" s="1"/>
  <c r="AS42" i="7" s="1"/>
  <c r="AT42" i="7" s="1"/>
  <c r="AK41" i="7"/>
  <c r="AK40" i="7"/>
  <c r="AK39" i="7"/>
  <c r="AK38" i="7"/>
  <c r="AK37" i="7"/>
  <c r="AK36" i="7"/>
  <c r="AK35" i="7"/>
  <c r="AL35" i="7" s="1"/>
  <c r="AM35" i="7" s="1"/>
  <c r="AN35" i="7" s="1"/>
  <c r="AO35" i="7" s="1"/>
  <c r="AP35" i="7" s="1"/>
  <c r="AQ35" i="7" s="1"/>
  <c r="AR35" i="7" s="1"/>
  <c r="AS35" i="7" s="1"/>
  <c r="AT35" i="7" s="1"/>
  <c r="AK34" i="7"/>
  <c r="AL34" i="7" s="1"/>
  <c r="AM34" i="7" s="1"/>
  <c r="AN34" i="7" s="1"/>
  <c r="AO34" i="7" s="1"/>
  <c r="AP34" i="7" s="1"/>
  <c r="AQ34" i="7" s="1"/>
  <c r="AR34" i="7" s="1"/>
  <c r="AS34" i="7" s="1"/>
  <c r="AT34" i="7" s="1"/>
  <c r="AK33" i="7"/>
  <c r="AK32" i="7"/>
  <c r="AK31" i="7"/>
  <c r="AK30" i="7"/>
  <c r="AK29" i="7"/>
  <c r="AK28" i="7"/>
  <c r="AK27" i="7"/>
  <c r="AL27" i="7" s="1"/>
  <c r="AM27" i="7" s="1"/>
  <c r="AN27" i="7" s="1"/>
  <c r="AO27" i="7" s="1"/>
  <c r="AP27" i="7" s="1"/>
  <c r="AQ27" i="7" s="1"/>
  <c r="AR27" i="7" s="1"/>
  <c r="AS27" i="7" s="1"/>
  <c r="AT27" i="7" s="1"/>
  <c r="AK26" i="7"/>
  <c r="AL26" i="7" s="1"/>
  <c r="AM26" i="7" s="1"/>
  <c r="AN26" i="7" s="1"/>
  <c r="AO26" i="7" s="1"/>
  <c r="AP26" i="7" s="1"/>
  <c r="AQ26" i="7" s="1"/>
  <c r="AR26" i="7" s="1"/>
  <c r="AS26" i="7" s="1"/>
  <c r="AT26" i="7" s="1"/>
  <c r="AK25" i="7"/>
  <c r="AK24" i="7"/>
  <c r="AK23" i="7"/>
  <c r="AK22" i="7"/>
  <c r="AK21" i="7"/>
  <c r="AK20" i="7"/>
  <c r="AK19" i="7"/>
  <c r="AL19" i="7" s="1"/>
  <c r="AM19" i="7" s="1"/>
  <c r="AN19" i="7" s="1"/>
  <c r="AO19" i="7" s="1"/>
  <c r="AP19" i="7" s="1"/>
  <c r="AQ19" i="7" s="1"/>
  <c r="AR19" i="7" s="1"/>
  <c r="AS19" i="7" s="1"/>
  <c r="AT19" i="7" s="1"/>
  <c r="AL1017" i="7"/>
  <c r="AM1017" i="7" s="1"/>
  <c r="AN1017" i="7" s="1"/>
  <c r="AO1017" i="7" s="1"/>
  <c r="AP1017" i="7" s="1"/>
  <c r="AQ1017" i="7" s="1"/>
  <c r="AR1017" i="7" s="1"/>
  <c r="AS1017" i="7" s="1"/>
  <c r="AT1017" i="7" s="1"/>
  <c r="AL1016" i="7"/>
  <c r="AM1016" i="7" s="1"/>
  <c r="AN1016" i="7" s="1"/>
  <c r="AO1016" i="7" s="1"/>
  <c r="AP1016" i="7" s="1"/>
  <c r="AQ1016" i="7" s="1"/>
  <c r="AR1016" i="7" s="1"/>
  <c r="AS1016" i="7" s="1"/>
  <c r="AT1016" i="7" s="1"/>
  <c r="AL1015" i="7"/>
  <c r="AM1015" i="7" s="1"/>
  <c r="AN1015" i="7" s="1"/>
  <c r="AO1015" i="7" s="1"/>
  <c r="AP1015" i="7" s="1"/>
  <c r="AQ1015" i="7" s="1"/>
  <c r="AR1015" i="7" s="1"/>
  <c r="AS1015" i="7" s="1"/>
  <c r="AT1015" i="7" s="1"/>
  <c r="AL1014" i="7"/>
  <c r="AM1014" i="7" s="1"/>
  <c r="AN1014" i="7" s="1"/>
  <c r="AO1014" i="7" s="1"/>
  <c r="AP1014" i="7" s="1"/>
  <c r="AQ1014" i="7" s="1"/>
  <c r="AR1014" i="7" s="1"/>
  <c r="AS1014" i="7" s="1"/>
  <c r="AT1014" i="7" s="1"/>
  <c r="AL1013" i="7"/>
  <c r="AM1013" i="7" s="1"/>
  <c r="AN1013" i="7" s="1"/>
  <c r="AO1013" i="7" s="1"/>
  <c r="AP1013" i="7" s="1"/>
  <c r="AQ1013" i="7" s="1"/>
  <c r="AR1013" i="7" s="1"/>
  <c r="AS1013" i="7" s="1"/>
  <c r="AT1013" i="7" s="1"/>
  <c r="AL1012" i="7"/>
  <c r="AM1012" i="7" s="1"/>
  <c r="AN1012" i="7" s="1"/>
  <c r="AO1012" i="7" s="1"/>
  <c r="AP1012" i="7" s="1"/>
  <c r="AQ1012" i="7" s="1"/>
  <c r="AR1012" i="7" s="1"/>
  <c r="AS1012" i="7" s="1"/>
  <c r="AT1012" i="7" s="1"/>
  <c r="AL1009" i="7"/>
  <c r="AM1009" i="7" s="1"/>
  <c r="AN1009" i="7" s="1"/>
  <c r="AO1009" i="7" s="1"/>
  <c r="AP1009" i="7" s="1"/>
  <c r="AQ1009" i="7" s="1"/>
  <c r="AR1009" i="7" s="1"/>
  <c r="AS1009" i="7" s="1"/>
  <c r="AT1009" i="7" s="1"/>
  <c r="AL1008" i="7"/>
  <c r="AM1008" i="7" s="1"/>
  <c r="AN1008" i="7" s="1"/>
  <c r="AO1008" i="7" s="1"/>
  <c r="AP1008" i="7" s="1"/>
  <c r="AQ1008" i="7" s="1"/>
  <c r="AR1008" i="7" s="1"/>
  <c r="AS1008" i="7" s="1"/>
  <c r="AT1008" i="7" s="1"/>
  <c r="AL1007" i="7"/>
  <c r="AM1007" i="7" s="1"/>
  <c r="AN1007" i="7" s="1"/>
  <c r="AO1007" i="7" s="1"/>
  <c r="AP1007" i="7" s="1"/>
  <c r="AQ1007" i="7" s="1"/>
  <c r="AR1007" i="7" s="1"/>
  <c r="AS1007" i="7" s="1"/>
  <c r="AT1007" i="7" s="1"/>
  <c r="AL1006" i="7"/>
  <c r="AM1006" i="7" s="1"/>
  <c r="AN1006" i="7" s="1"/>
  <c r="AO1006" i="7" s="1"/>
  <c r="AP1006" i="7" s="1"/>
  <c r="AQ1006" i="7" s="1"/>
  <c r="AR1006" i="7" s="1"/>
  <c r="AS1006" i="7" s="1"/>
  <c r="AT1006" i="7" s="1"/>
  <c r="AL1005" i="7"/>
  <c r="AM1005" i="7" s="1"/>
  <c r="AN1005" i="7" s="1"/>
  <c r="AO1005" i="7" s="1"/>
  <c r="AP1005" i="7" s="1"/>
  <c r="AQ1005" i="7" s="1"/>
  <c r="AR1005" i="7" s="1"/>
  <c r="AS1005" i="7" s="1"/>
  <c r="AT1005" i="7" s="1"/>
  <c r="AL1004" i="7"/>
  <c r="AM1004" i="7" s="1"/>
  <c r="AN1004" i="7" s="1"/>
  <c r="AO1004" i="7" s="1"/>
  <c r="AP1004" i="7" s="1"/>
  <c r="AQ1004" i="7" s="1"/>
  <c r="AR1004" i="7" s="1"/>
  <c r="AS1004" i="7" s="1"/>
  <c r="AT1004" i="7" s="1"/>
  <c r="AL1001" i="7"/>
  <c r="AM1001" i="7" s="1"/>
  <c r="AN1001" i="7" s="1"/>
  <c r="AO1001" i="7" s="1"/>
  <c r="AP1001" i="7" s="1"/>
  <c r="AQ1001" i="7" s="1"/>
  <c r="AR1001" i="7" s="1"/>
  <c r="AS1001" i="7" s="1"/>
  <c r="AT1001" i="7" s="1"/>
  <c r="AL1000" i="7"/>
  <c r="AM1000" i="7" s="1"/>
  <c r="AN1000" i="7" s="1"/>
  <c r="AO1000" i="7" s="1"/>
  <c r="AP1000" i="7" s="1"/>
  <c r="AQ1000" i="7" s="1"/>
  <c r="AR1000" i="7" s="1"/>
  <c r="AS1000" i="7" s="1"/>
  <c r="AT1000" i="7" s="1"/>
  <c r="AL999" i="7"/>
  <c r="AM999" i="7" s="1"/>
  <c r="AN999" i="7" s="1"/>
  <c r="AO999" i="7" s="1"/>
  <c r="AP999" i="7" s="1"/>
  <c r="AQ999" i="7" s="1"/>
  <c r="AR999" i="7" s="1"/>
  <c r="AS999" i="7" s="1"/>
  <c r="AT999" i="7" s="1"/>
  <c r="AL998" i="7"/>
  <c r="AM998" i="7" s="1"/>
  <c r="AN998" i="7" s="1"/>
  <c r="AO998" i="7" s="1"/>
  <c r="AP998" i="7" s="1"/>
  <c r="AQ998" i="7" s="1"/>
  <c r="AR998" i="7" s="1"/>
  <c r="AS998" i="7" s="1"/>
  <c r="AT998" i="7" s="1"/>
  <c r="AL997" i="7"/>
  <c r="AM997" i="7" s="1"/>
  <c r="AN997" i="7" s="1"/>
  <c r="AO997" i="7" s="1"/>
  <c r="AP997" i="7" s="1"/>
  <c r="AQ997" i="7" s="1"/>
  <c r="AR997" i="7" s="1"/>
  <c r="AS997" i="7" s="1"/>
  <c r="AT997" i="7" s="1"/>
  <c r="AL996" i="7"/>
  <c r="AM996" i="7" s="1"/>
  <c r="AN996" i="7" s="1"/>
  <c r="AO996" i="7" s="1"/>
  <c r="AP996" i="7" s="1"/>
  <c r="AQ996" i="7" s="1"/>
  <c r="AR996" i="7" s="1"/>
  <c r="AS996" i="7" s="1"/>
  <c r="AT996" i="7" s="1"/>
  <c r="AL993" i="7"/>
  <c r="AM993" i="7" s="1"/>
  <c r="AN993" i="7" s="1"/>
  <c r="AO993" i="7" s="1"/>
  <c r="AP993" i="7" s="1"/>
  <c r="AQ993" i="7" s="1"/>
  <c r="AR993" i="7" s="1"/>
  <c r="AS993" i="7" s="1"/>
  <c r="AT993" i="7" s="1"/>
  <c r="AL992" i="7"/>
  <c r="AM992" i="7" s="1"/>
  <c r="AN992" i="7" s="1"/>
  <c r="AO992" i="7" s="1"/>
  <c r="AP992" i="7" s="1"/>
  <c r="AQ992" i="7" s="1"/>
  <c r="AR992" i="7" s="1"/>
  <c r="AS992" i="7" s="1"/>
  <c r="AT992" i="7" s="1"/>
  <c r="AL991" i="7"/>
  <c r="AM991" i="7" s="1"/>
  <c r="AN991" i="7" s="1"/>
  <c r="AO991" i="7" s="1"/>
  <c r="AP991" i="7" s="1"/>
  <c r="AQ991" i="7" s="1"/>
  <c r="AR991" i="7" s="1"/>
  <c r="AS991" i="7" s="1"/>
  <c r="AT991" i="7" s="1"/>
  <c r="AL990" i="7"/>
  <c r="AM990" i="7" s="1"/>
  <c r="AN990" i="7" s="1"/>
  <c r="AO990" i="7" s="1"/>
  <c r="AP990" i="7" s="1"/>
  <c r="AQ990" i="7" s="1"/>
  <c r="AR990" i="7" s="1"/>
  <c r="AS990" i="7" s="1"/>
  <c r="AT990" i="7" s="1"/>
  <c r="AL989" i="7"/>
  <c r="AM989" i="7" s="1"/>
  <c r="AN989" i="7" s="1"/>
  <c r="AO989" i="7" s="1"/>
  <c r="AP989" i="7" s="1"/>
  <c r="AQ989" i="7" s="1"/>
  <c r="AR989" i="7" s="1"/>
  <c r="AS989" i="7" s="1"/>
  <c r="AT989" i="7" s="1"/>
  <c r="AL988" i="7"/>
  <c r="AM988" i="7" s="1"/>
  <c r="AN988" i="7" s="1"/>
  <c r="AO988" i="7" s="1"/>
  <c r="AP988" i="7" s="1"/>
  <c r="AQ988" i="7" s="1"/>
  <c r="AR988" i="7" s="1"/>
  <c r="AS988" i="7" s="1"/>
  <c r="AT988" i="7" s="1"/>
  <c r="AL985" i="7"/>
  <c r="AM985" i="7" s="1"/>
  <c r="AN985" i="7" s="1"/>
  <c r="AO985" i="7" s="1"/>
  <c r="AP985" i="7" s="1"/>
  <c r="AQ985" i="7" s="1"/>
  <c r="AR985" i="7" s="1"/>
  <c r="AS985" i="7" s="1"/>
  <c r="AT985" i="7" s="1"/>
  <c r="AL984" i="7"/>
  <c r="AM984" i="7" s="1"/>
  <c r="AN984" i="7" s="1"/>
  <c r="AO984" i="7" s="1"/>
  <c r="AP984" i="7" s="1"/>
  <c r="AQ984" i="7" s="1"/>
  <c r="AR984" i="7" s="1"/>
  <c r="AS984" i="7" s="1"/>
  <c r="AT984" i="7" s="1"/>
  <c r="AL983" i="7"/>
  <c r="AM983" i="7" s="1"/>
  <c r="AN983" i="7" s="1"/>
  <c r="AO983" i="7" s="1"/>
  <c r="AP983" i="7" s="1"/>
  <c r="AQ983" i="7" s="1"/>
  <c r="AR983" i="7" s="1"/>
  <c r="AS983" i="7" s="1"/>
  <c r="AT983" i="7" s="1"/>
  <c r="AL982" i="7"/>
  <c r="AM982" i="7" s="1"/>
  <c r="AN982" i="7" s="1"/>
  <c r="AO982" i="7" s="1"/>
  <c r="AP982" i="7" s="1"/>
  <c r="AQ982" i="7" s="1"/>
  <c r="AR982" i="7" s="1"/>
  <c r="AS982" i="7" s="1"/>
  <c r="AT982" i="7" s="1"/>
  <c r="AL981" i="7"/>
  <c r="AM981" i="7" s="1"/>
  <c r="AN981" i="7" s="1"/>
  <c r="AO981" i="7" s="1"/>
  <c r="AP981" i="7" s="1"/>
  <c r="AQ981" i="7" s="1"/>
  <c r="AR981" i="7" s="1"/>
  <c r="AS981" i="7" s="1"/>
  <c r="AT981" i="7" s="1"/>
  <c r="AL980" i="7"/>
  <c r="AM980" i="7" s="1"/>
  <c r="AN980" i="7" s="1"/>
  <c r="AO980" i="7" s="1"/>
  <c r="AP980" i="7" s="1"/>
  <c r="AQ980" i="7" s="1"/>
  <c r="AR980" i="7" s="1"/>
  <c r="AS980" i="7" s="1"/>
  <c r="AT980" i="7" s="1"/>
  <c r="AL977" i="7"/>
  <c r="AM977" i="7" s="1"/>
  <c r="AN977" i="7" s="1"/>
  <c r="AO977" i="7" s="1"/>
  <c r="AP977" i="7" s="1"/>
  <c r="AQ977" i="7" s="1"/>
  <c r="AR977" i="7" s="1"/>
  <c r="AS977" i="7" s="1"/>
  <c r="AT977" i="7" s="1"/>
  <c r="AL976" i="7"/>
  <c r="AM976" i="7" s="1"/>
  <c r="AN976" i="7" s="1"/>
  <c r="AO976" i="7" s="1"/>
  <c r="AP976" i="7" s="1"/>
  <c r="AQ976" i="7" s="1"/>
  <c r="AR976" i="7" s="1"/>
  <c r="AS976" i="7" s="1"/>
  <c r="AT976" i="7" s="1"/>
  <c r="AL975" i="7"/>
  <c r="AM975" i="7" s="1"/>
  <c r="AN975" i="7" s="1"/>
  <c r="AO975" i="7" s="1"/>
  <c r="AP975" i="7" s="1"/>
  <c r="AQ975" i="7" s="1"/>
  <c r="AR975" i="7" s="1"/>
  <c r="AS975" i="7" s="1"/>
  <c r="AT975" i="7" s="1"/>
  <c r="AL974" i="7"/>
  <c r="AM974" i="7" s="1"/>
  <c r="AN974" i="7" s="1"/>
  <c r="AO974" i="7" s="1"/>
  <c r="AP974" i="7" s="1"/>
  <c r="AQ974" i="7" s="1"/>
  <c r="AR974" i="7" s="1"/>
  <c r="AS974" i="7" s="1"/>
  <c r="AT974" i="7" s="1"/>
  <c r="AL973" i="7"/>
  <c r="AM973" i="7" s="1"/>
  <c r="AN973" i="7" s="1"/>
  <c r="AO973" i="7" s="1"/>
  <c r="AP973" i="7" s="1"/>
  <c r="AQ973" i="7" s="1"/>
  <c r="AR973" i="7" s="1"/>
  <c r="AS973" i="7" s="1"/>
  <c r="AT973" i="7" s="1"/>
  <c r="AL972" i="7"/>
  <c r="AM972" i="7" s="1"/>
  <c r="AN972" i="7" s="1"/>
  <c r="AO972" i="7" s="1"/>
  <c r="AP972" i="7" s="1"/>
  <c r="AQ972" i="7" s="1"/>
  <c r="AR972" i="7" s="1"/>
  <c r="AS972" i="7" s="1"/>
  <c r="AT972" i="7" s="1"/>
  <c r="AL969" i="7"/>
  <c r="AM969" i="7" s="1"/>
  <c r="AN969" i="7" s="1"/>
  <c r="AO969" i="7" s="1"/>
  <c r="AP969" i="7" s="1"/>
  <c r="AQ969" i="7" s="1"/>
  <c r="AR969" i="7" s="1"/>
  <c r="AS969" i="7" s="1"/>
  <c r="AT969" i="7" s="1"/>
  <c r="AL968" i="7"/>
  <c r="AM968" i="7" s="1"/>
  <c r="AN968" i="7" s="1"/>
  <c r="AO968" i="7" s="1"/>
  <c r="AP968" i="7" s="1"/>
  <c r="AQ968" i="7" s="1"/>
  <c r="AR968" i="7" s="1"/>
  <c r="AS968" i="7" s="1"/>
  <c r="AT968" i="7" s="1"/>
  <c r="AL967" i="7"/>
  <c r="AM967" i="7" s="1"/>
  <c r="AN967" i="7" s="1"/>
  <c r="AO967" i="7" s="1"/>
  <c r="AP967" i="7" s="1"/>
  <c r="AQ967" i="7" s="1"/>
  <c r="AR967" i="7" s="1"/>
  <c r="AS967" i="7" s="1"/>
  <c r="AT967" i="7" s="1"/>
  <c r="AL966" i="7"/>
  <c r="AM966" i="7" s="1"/>
  <c r="AN966" i="7" s="1"/>
  <c r="AO966" i="7" s="1"/>
  <c r="AP966" i="7" s="1"/>
  <c r="AQ966" i="7" s="1"/>
  <c r="AR966" i="7" s="1"/>
  <c r="AS966" i="7" s="1"/>
  <c r="AT966" i="7" s="1"/>
  <c r="AL965" i="7"/>
  <c r="AM965" i="7" s="1"/>
  <c r="AN965" i="7" s="1"/>
  <c r="AO965" i="7" s="1"/>
  <c r="AP965" i="7" s="1"/>
  <c r="AQ965" i="7" s="1"/>
  <c r="AR965" i="7" s="1"/>
  <c r="AS965" i="7" s="1"/>
  <c r="AT965" i="7" s="1"/>
  <c r="AL961" i="7"/>
  <c r="AM961" i="7" s="1"/>
  <c r="AN961" i="7" s="1"/>
  <c r="AO961" i="7" s="1"/>
  <c r="AP961" i="7" s="1"/>
  <c r="AQ961" i="7" s="1"/>
  <c r="AR961" i="7" s="1"/>
  <c r="AS961" i="7" s="1"/>
  <c r="AT961" i="7" s="1"/>
  <c r="AL960" i="7"/>
  <c r="AM960" i="7" s="1"/>
  <c r="AN960" i="7" s="1"/>
  <c r="AO960" i="7" s="1"/>
  <c r="AP960" i="7" s="1"/>
  <c r="AQ960" i="7" s="1"/>
  <c r="AR960" i="7" s="1"/>
  <c r="AS960" i="7" s="1"/>
  <c r="AT960" i="7" s="1"/>
  <c r="AL959" i="7"/>
  <c r="AM959" i="7" s="1"/>
  <c r="AN959" i="7" s="1"/>
  <c r="AO959" i="7" s="1"/>
  <c r="AP959" i="7" s="1"/>
  <c r="AQ959" i="7" s="1"/>
  <c r="AR959" i="7" s="1"/>
  <c r="AS959" i="7" s="1"/>
  <c r="AT959" i="7" s="1"/>
  <c r="AL958" i="7"/>
  <c r="AM958" i="7" s="1"/>
  <c r="AN958" i="7" s="1"/>
  <c r="AO958" i="7" s="1"/>
  <c r="AP958" i="7" s="1"/>
  <c r="AQ958" i="7" s="1"/>
  <c r="AR958" i="7" s="1"/>
  <c r="AS958" i="7" s="1"/>
  <c r="AT958" i="7" s="1"/>
  <c r="AL957" i="7"/>
  <c r="AM957" i="7" s="1"/>
  <c r="AN957" i="7" s="1"/>
  <c r="AO957" i="7" s="1"/>
  <c r="AP957" i="7" s="1"/>
  <c r="AQ957" i="7" s="1"/>
  <c r="AR957" i="7" s="1"/>
  <c r="AS957" i="7" s="1"/>
  <c r="AT957" i="7" s="1"/>
  <c r="AL956" i="7"/>
  <c r="AM956" i="7" s="1"/>
  <c r="AN956" i="7" s="1"/>
  <c r="AO956" i="7" s="1"/>
  <c r="AP956" i="7" s="1"/>
  <c r="AQ956" i="7" s="1"/>
  <c r="AR956" i="7" s="1"/>
  <c r="AS956" i="7" s="1"/>
  <c r="AT956" i="7" s="1"/>
  <c r="AL953" i="7"/>
  <c r="AM953" i="7" s="1"/>
  <c r="AN953" i="7" s="1"/>
  <c r="AO953" i="7" s="1"/>
  <c r="AP953" i="7" s="1"/>
  <c r="AQ953" i="7" s="1"/>
  <c r="AR953" i="7" s="1"/>
  <c r="AS953" i="7" s="1"/>
  <c r="AT953" i="7" s="1"/>
  <c r="AL952" i="7"/>
  <c r="AM952" i="7" s="1"/>
  <c r="AN952" i="7" s="1"/>
  <c r="AO952" i="7" s="1"/>
  <c r="AP952" i="7" s="1"/>
  <c r="AQ952" i="7" s="1"/>
  <c r="AR952" i="7" s="1"/>
  <c r="AS952" i="7" s="1"/>
  <c r="AT952" i="7" s="1"/>
  <c r="AL951" i="7"/>
  <c r="AM951" i="7" s="1"/>
  <c r="AN951" i="7" s="1"/>
  <c r="AO951" i="7" s="1"/>
  <c r="AP951" i="7" s="1"/>
  <c r="AQ951" i="7" s="1"/>
  <c r="AR951" i="7" s="1"/>
  <c r="AS951" i="7" s="1"/>
  <c r="AT951" i="7" s="1"/>
  <c r="AL950" i="7"/>
  <c r="AM950" i="7" s="1"/>
  <c r="AN950" i="7" s="1"/>
  <c r="AO950" i="7" s="1"/>
  <c r="AP950" i="7" s="1"/>
  <c r="AQ950" i="7" s="1"/>
  <c r="AR950" i="7" s="1"/>
  <c r="AS950" i="7" s="1"/>
  <c r="AT950" i="7" s="1"/>
  <c r="AL949" i="7"/>
  <c r="AM949" i="7" s="1"/>
  <c r="AN949" i="7" s="1"/>
  <c r="AO949" i="7" s="1"/>
  <c r="AP949" i="7" s="1"/>
  <c r="AQ949" i="7" s="1"/>
  <c r="AR949" i="7" s="1"/>
  <c r="AS949" i="7" s="1"/>
  <c r="AT949" i="7" s="1"/>
  <c r="AL948" i="7"/>
  <c r="AM948" i="7" s="1"/>
  <c r="AN948" i="7" s="1"/>
  <c r="AO948" i="7" s="1"/>
  <c r="AP948" i="7" s="1"/>
  <c r="AQ948" i="7" s="1"/>
  <c r="AR948" i="7" s="1"/>
  <c r="AS948" i="7" s="1"/>
  <c r="AT948" i="7" s="1"/>
  <c r="AL945" i="7"/>
  <c r="AM945" i="7" s="1"/>
  <c r="AN945" i="7" s="1"/>
  <c r="AO945" i="7" s="1"/>
  <c r="AP945" i="7" s="1"/>
  <c r="AQ945" i="7" s="1"/>
  <c r="AR945" i="7" s="1"/>
  <c r="AS945" i="7" s="1"/>
  <c r="AT945" i="7" s="1"/>
  <c r="AL944" i="7"/>
  <c r="AM944" i="7" s="1"/>
  <c r="AN944" i="7" s="1"/>
  <c r="AO944" i="7" s="1"/>
  <c r="AP944" i="7" s="1"/>
  <c r="AQ944" i="7" s="1"/>
  <c r="AR944" i="7" s="1"/>
  <c r="AS944" i="7" s="1"/>
  <c r="AT944" i="7" s="1"/>
  <c r="AL943" i="7"/>
  <c r="AM943" i="7" s="1"/>
  <c r="AN943" i="7" s="1"/>
  <c r="AO943" i="7" s="1"/>
  <c r="AP943" i="7" s="1"/>
  <c r="AQ943" i="7" s="1"/>
  <c r="AR943" i="7" s="1"/>
  <c r="AS943" i="7" s="1"/>
  <c r="AT943" i="7" s="1"/>
  <c r="AL942" i="7"/>
  <c r="AM942" i="7" s="1"/>
  <c r="AN942" i="7" s="1"/>
  <c r="AO942" i="7" s="1"/>
  <c r="AP942" i="7" s="1"/>
  <c r="AQ942" i="7" s="1"/>
  <c r="AR942" i="7" s="1"/>
  <c r="AS942" i="7" s="1"/>
  <c r="AT942" i="7" s="1"/>
  <c r="AL941" i="7"/>
  <c r="AM941" i="7" s="1"/>
  <c r="AN941" i="7" s="1"/>
  <c r="AO941" i="7" s="1"/>
  <c r="AP941" i="7" s="1"/>
  <c r="AQ941" i="7" s="1"/>
  <c r="AR941" i="7" s="1"/>
  <c r="AS941" i="7" s="1"/>
  <c r="AT941" i="7" s="1"/>
  <c r="AL940" i="7"/>
  <c r="AM940" i="7" s="1"/>
  <c r="AN940" i="7" s="1"/>
  <c r="AO940" i="7" s="1"/>
  <c r="AP940" i="7" s="1"/>
  <c r="AQ940" i="7" s="1"/>
  <c r="AR940" i="7" s="1"/>
  <c r="AS940" i="7" s="1"/>
  <c r="AT940" i="7" s="1"/>
  <c r="AL937" i="7"/>
  <c r="AM937" i="7" s="1"/>
  <c r="AN937" i="7" s="1"/>
  <c r="AO937" i="7" s="1"/>
  <c r="AP937" i="7" s="1"/>
  <c r="AQ937" i="7" s="1"/>
  <c r="AR937" i="7" s="1"/>
  <c r="AS937" i="7" s="1"/>
  <c r="AT937" i="7" s="1"/>
  <c r="AL936" i="7"/>
  <c r="AM936" i="7" s="1"/>
  <c r="AN936" i="7" s="1"/>
  <c r="AO936" i="7" s="1"/>
  <c r="AP936" i="7" s="1"/>
  <c r="AQ936" i="7" s="1"/>
  <c r="AR936" i="7" s="1"/>
  <c r="AS936" i="7" s="1"/>
  <c r="AT936" i="7" s="1"/>
  <c r="AL935" i="7"/>
  <c r="AM935" i="7" s="1"/>
  <c r="AN935" i="7" s="1"/>
  <c r="AO935" i="7" s="1"/>
  <c r="AP935" i="7" s="1"/>
  <c r="AQ935" i="7" s="1"/>
  <c r="AR935" i="7" s="1"/>
  <c r="AS935" i="7" s="1"/>
  <c r="AT935" i="7" s="1"/>
  <c r="AL934" i="7"/>
  <c r="AM934" i="7" s="1"/>
  <c r="AN934" i="7" s="1"/>
  <c r="AO934" i="7" s="1"/>
  <c r="AP934" i="7" s="1"/>
  <c r="AQ934" i="7" s="1"/>
  <c r="AR934" i="7" s="1"/>
  <c r="AS934" i="7" s="1"/>
  <c r="AT934" i="7" s="1"/>
  <c r="AL933" i="7"/>
  <c r="AM933" i="7" s="1"/>
  <c r="AN933" i="7" s="1"/>
  <c r="AO933" i="7" s="1"/>
  <c r="AP933" i="7" s="1"/>
  <c r="AQ933" i="7" s="1"/>
  <c r="AR933" i="7" s="1"/>
  <c r="AS933" i="7" s="1"/>
  <c r="AT933" i="7" s="1"/>
  <c r="AL929" i="7"/>
  <c r="AM929" i="7" s="1"/>
  <c r="AN929" i="7" s="1"/>
  <c r="AO929" i="7" s="1"/>
  <c r="AP929" i="7" s="1"/>
  <c r="AQ929" i="7" s="1"/>
  <c r="AR929" i="7" s="1"/>
  <c r="AS929" i="7" s="1"/>
  <c r="AT929" i="7" s="1"/>
  <c r="AL928" i="7"/>
  <c r="AM928" i="7" s="1"/>
  <c r="AN928" i="7" s="1"/>
  <c r="AO928" i="7" s="1"/>
  <c r="AP928" i="7" s="1"/>
  <c r="AQ928" i="7" s="1"/>
  <c r="AR928" i="7" s="1"/>
  <c r="AS928" i="7" s="1"/>
  <c r="AT928" i="7" s="1"/>
  <c r="AL927" i="7"/>
  <c r="AM927" i="7" s="1"/>
  <c r="AN927" i="7" s="1"/>
  <c r="AO927" i="7" s="1"/>
  <c r="AP927" i="7" s="1"/>
  <c r="AQ927" i="7" s="1"/>
  <c r="AR927" i="7" s="1"/>
  <c r="AS927" i="7" s="1"/>
  <c r="AT927" i="7" s="1"/>
  <c r="AL926" i="7"/>
  <c r="AM926" i="7" s="1"/>
  <c r="AN926" i="7" s="1"/>
  <c r="AO926" i="7" s="1"/>
  <c r="AP926" i="7" s="1"/>
  <c r="AQ926" i="7" s="1"/>
  <c r="AR926" i="7" s="1"/>
  <c r="AS926" i="7" s="1"/>
  <c r="AT926" i="7" s="1"/>
  <c r="AL925" i="7"/>
  <c r="AM925" i="7" s="1"/>
  <c r="AN925" i="7" s="1"/>
  <c r="AO925" i="7" s="1"/>
  <c r="AP925" i="7" s="1"/>
  <c r="AQ925" i="7" s="1"/>
  <c r="AR925" i="7" s="1"/>
  <c r="AS925" i="7" s="1"/>
  <c r="AT925" i="7" s="1"/>
  <c r="AL921" i="7"/>
  <c r="AM921" i="7" s="1"/>
  <c r="AN921" i="7" s="1"/>
  <c r="AO921" i="7" s="1"/>
  <c r="AP921" i="7" s="1"/>
  <c r="AQ921" i="7" s="1"/>
  <c r="AR921" i="7" s="1"/>
  <c r="AS921" i="7" s="1"/>
  <c r="AT921" i="7" s="1"/>
  <c r="AL920" i="7"/>
  <c r="AM920" i="7" s="1"/>
  <c r="AN920" i="7" s="1"/>
  <c r="AO920" i="7" s="1"/>
  <c r="AP920" i="7" s="1"/>
  <c r="AQ920" i="7" s="1"/>
  <c r="AR920" i="7" s="1"/>
  <c r="AS920" i="7" s="1"/>
  <c r="AT920" i="7" s="1"/>
  <c r="AL919" i="7"/>
  <c r="AM919" i="7" s="1"/>
  <c r="AN919" i="7" s="1"/>
  <c r="AO919" i="7" s="1"/>
  <c r="AP919" i="7" s="1"/>
  <c r="AQ919" i="7" s="1"/>
  <c r="AR919" i="7" s="1"/>
  <c r="AS919" i="7" s="1"/>
  <c r="AT919" i="7" s="1"/>
  <c r="AL918" i="7"/>
  <c r="AM918" i="7" s="1"/>
  <c r="AN918" i="7" s="1"/>
  <c r="AO918" i="7" s="1"/>
  <c r="AP918" i="7" s="1"/>
  <c r="AQ918" i="7" s="1"/>
  <c r="AR918" i="7" s="1"/>
  <c r="AS918" i="7" s="1"/>
  <c r="AT918" i="7" s="1"/>
  <c r="AL917" i="7"/>
  <c r="AM917" i="7" s="1"/>
  <c r="AN917" i="7" s="1"/>
  <c r="AO917" i="7" s="1"/>
  <c r="AP917" i="7" s="1"/>
  <c r="AQ917" i="7" s="1"/>
  <c r="AR917" i="7" s="1"/>
  <c r="AS917" i="7" s="1"/>
  <c r="AT917" i="7" s="1"/>
  <c r="AL916" i="7"/>
  <c r="AM916" i="7" s="1"/>
  <c r="AN916" i="7" s="1"/>
  <c r="AO916" i="7" s="1"/>
  <c r="AP916" i="7" s="1"/>
  <c r="AQ916" i="7" s="1"/>
  <c r="AR916" i="7" s="1"/>
  <c r="AS916" i="7" s="1"/>
  <c r="AT916" i="7" s="1"/>
  <c r="AL913" i="7"/>
  <c r="AM913" i="7" s="1"/>
  <c r="AN913" i="7" s="1"/>
  <c r="AO913" i="7" s="1"/>
  <c r="AP913" i="7" s="1"/>
  <c r="AQ913" i="7" s="1"/>
  <c r="AR913" i="7" s="1"/>
  <c r="AS913" i="7" s="1"/>
  <c r="AT913" i="7" s="1"/>
  <c r="AL912" i="7"/>
  <c r="AM912" i="7" s="1"/>
  <c r="AN912" i="7" s="1"/>
  <c r="AO912" i="7" s="1"/>
  <c r="AP912" i="7" s="1"/>
  <c r="AQ912" i="7" s="1"/>
  <c r="AR912" i="7" s="1"/>
  <c r="AS912" i="7" s="1"/>
  <c r="AT912" i="7" s="1"/>
  <c r="AL911" i="7"/>
  <c r="AM911" i="7" s="1"/>
  <c r="AN911" i="7" s="1"/>
  <c r="AO911" i="7" s="1"/>
  <c r="AP911" i="7" s="1"/>
  <c r="AQ911" i="7" s="1"/>
  <c r="AR911" i="7" s="1"/>
  <c r="AS911" i="7" s="1"/>
  <c r="AT911" i="7" s="1"/>
  <c r="AL910" i="7"/>
  <c r="AM910" i="7" s="1"/>
  <c r="AN910" i="7" s="1"/>
  <c r="AO910" i="7" s="1"/>
  <c r="AP910" i="7" s="1"/>
  <c r="AQ910" i="7" s="1"/>
  <c r="AR910" i="7" s="1"/>
  <c r="AS910" i="7" s="1"/>
  <c r="AT910" i="7" s="1"/>
  <c r="AL909" i="7"/>
  <c r="AM909" i="7" s="1"/>
  <c r="AN909" i="7" s="1"/>
  <c r="AO909" i="7" s="1"/>
  <c r="AP909" i="7" s="1"/>
  <c r="AQ909" i="7" s="1"/>
  <c r="AR909" i="7" s="1"/>
  <c r="AS909" i="7" s="1"/>
  <c r="AT909" i="7" s="1"/>
  <c r="AL905" i="7"/>
  <c r="AM905" i="7" s="1"/>
  <c r="AN905" i="7" s="1"/>
  <c r="AO905" i="7" s="1"/>
  <c r="AP905" i="7" s="1"/>
  <c r="AQ905" i="7" s="1"/>
  <c r="AR905" i="7" s="1"/>
  <c r="AS905" i="7" s="1"/>
  <c r="AT905" i="7" s="1"/>
  <c r="AL904" i="7"/>
  <c r="AM904" i="7" s="1"/>
  <c r="AN904" i="7" s="1"/>
  <c r="AO904" i="7" s="1"/>
  <c r="AP904" i="7" s="1"/>
  <c r="AQ904" i="7" s="1"/>
  <c r="AR904" i="7" s="1"/>
  <c r="AS904" i="7" s="1"/>
  <c r="AT904" i="7" s="1"/>
  <c r="AL903" i="7"/>
  <c r="AM903" i="7" s="1"/>
  <c r="AN903" i="7" s="1"/>
  <c r="AO903" i="7" s="1"/>
  <c r="AP903" i="7" s="1"/>
  <c r="AQ903" i="7" s="1"/>
  <c r="AR903" i="7" s="1"/>
  <c r="AS903" i="7" s="1"/>
  <c r="AT903" i="7" s="1"/>
  <c r="AL902" i="7"/>
  <c r="AM902" i="7" s="1"/>
  <c r="AN902" i="7" s="1"/>
  <c r="AO902" i="7" s="1"/>
  <c r="AP902" i="7" s="1"/>
  <c r="AQ902" i="7" s="1"/>
  <c r="AR902" i="7" s="1"/>
  <c r="AS902" i="7" s="1"/>
  <c r="AT902" i="7" s="1"/>
  <c r="AL901" i="7"/>
  <c r="AM901" i="7" s="1"/>
  <c r="AN901" i="7" s="1"/>
  <c r="AO901" i="7" s="1"/>
  <c r="AP901" i="7" s="1"/>
  <c r="AQ901" i="7" s="1"/>
  <c r="AR901" i="7" s="1"/>
  <c r="AS901" i="7" s="1"/>
  <c r="AT901" i="7" s="1"/>
  <c r="AL897" i="7"/>
  <c r="AM897" i="7" s="1"/>
  <c r="AN897" i="7" s="1"/>
  <c r="AO897" i="7" s="1"/>
  <c r="AP897" i="7" s="1"/>
  <c r="AQ897" i="7" s="1"/>
  <c r="AR897" i="7" s="1"/>
  <c r="AS897" i="7" s="1"/>
  <c r="AT897" i="7" s="1"/>
  <c r="AL896" i="7"/>
  <c r="AM896" i="7" s="1"/>
  <c r="AN896" i="7" s="1"/>
  <c r="AO896" i="7" s="1"/>
  <c r="AP896" i="7" s="1"/>
  <c r="AQ896" i="7" s="1"/>
  <c r="AR896" i="7" s="1"/>
  <c r="AS896" i="7" s="1"/>
  <c r="AT896" i="7" s="1"/>
  <c r="AL895" i="7"/>
  <c r="AM895" i="7" s="1"/>
  <c r="AN895" i="7" s="1"/>
  <c r="AO895" i="7" s="1"/>
  <c r="AP895" i="7" s="1"/>
  <c r="AQ895" i="7" s="1"/>
  <c r="AR895" i="7" s="1"/>
  <c r="AS895" i="7" s="1"/>
  <c r="AT895" i="7" s="1"/>
  <c r="AL894" i="7"/>
  <c r="AM894" i="7" s="1"/>
  <c r="AN894" i="7" s="1"/>
  <c r="AO894" i="7" s="1"/>
  <c r="AP894" i="7" s="1"/>
  <c r="AQ894" i="7" s="1"/>
  <c r="AR894" i="7" s="1"/>
  <c r="AS894" i="7" s="1"/>
  <c r="AT894" i="7" s="1"/>
  <c r="AL893" i="7"/>
  <c r="AM893" i="7" s="1"/>
  <c r="AN893" i="7" s="1"/>
  <c r="AO893" i="7" s="1"/>
  <c r="AP893" i="7" s="1"/>
  <c r="AQ893" i="7" s="1"/>
  <c r="AR893" i="7" s="1"/>
  <c r="AS893" i="7" s="1"/>
  <c r="AT893" i="7" s="1"/>
  <c r="AL889" i="7"/>
  <c r="AM889" i="7" s="1"/>
  <c r="AN889" i="7" s="1"/>
  <c r="AO889" i="7" s="1"/>
  <c r="AP889" i="7" s="1"/>
  <c r="AQ889" i="7" s="1"/>
  <c r="AR889" i="7" s="1"/>
  <c r="AS889" i="7" s="1"/>
  <c r="AT889" i="7" s="1"/>
  <c r="AL888" i="7"/>
  <c r="AM888" i="7" s="1"/>
  <c r="AN888" i="7" s="1"/>
  <c r="AO888" i="7" s="1"/>
  <c r="AP888" i="7" s="1"/>
  <c r="AQ888" i="7" s="1"/>
  <c r="AR888" i="7" s="1"/>
  <c r="AS888" i="7" s="1"/>
  <c r="AT888" i="7" s="1"/>
  <c r="AL887" i="7"/>
  <c r="AM887" i="7" s="1"/>
  <c r="AN887" i="7" s="1"/>
  <c r="AO887" i="7" s="1"/>
  <c r="AP887" i="7" s="1"/>
  <c r="AQ887" i="7" s="1"/>
  <c r="AR887" i="7" s="1"/>
  <c r="AS887" i="7" s="1"/>
  <c r="AT887" i="7" s="1"/>
  <c r="AL886" i="7"/>
  <c r="AM886" i="7" s="1"/>
  <c r="AN886" i="7" s="1"/>
  <c r="AO886" i="7" s="1"/>
  <c r="AP886" i="7" s="1"/>
  <c r="AQ886" i="7" s="1"/>
  <c r="AR886" i="7" s="1"/>
  <c r="AS886" i="7" s="1"/>
  <c r="AT886" i="7" s="1"/>
  <c r="AL885" i="7"/>
  <c r="AM885" i="7" s="1"/>
  <c r="AN885" i="7" s="1"/>
  <c r="AO885" i="7" s="1"/>
  <c r="AP885" i="7" s="1"/>
  <c r="AQ885" i="7" s="1"/>
  <c r="AR885" i="7" s="1"/>
  <c r="AS885" i="7" s="1"/>
  <c r="AT885" i="7" s="1"/>
  <c r="AL881" i="7"/>
  <c r="AM881" i="7" s="1"/>
  <c r="AN881" i="7" s="1"/>
  <c r="AO881" i="7" s="1"/>
  <c r="AP881" i="7" s="1"/>
  <c r="AQ881" i="7" s="1"/>
  <c r="AR881" i="7" s="1"/>
  <c r="AS881" i="7" s="1"/>
  <c r="AT881" i="7" s="1"/>
  <c r="AL880" i="7"/>
  <c r="AM880" i="7" s="1"/>
  <c r="AN880" i="7" s="1"/>
  <c r="AO880" i="7" s="1"/>
  <c r="AP880" i="7" s="1"/>
  <c r="AQ880" i="7" s="1"/>
  <c r="AR880" i="7" s="1"/>
  <c r="AS880" i="7" s="1"/>
  <c r="AT880" i="7" s="1"/>
  <c r="AL879" i="7"/>
  <c r="AM879" i="7" s="1"/>
  <c r="AN879" i="7" s="1"/>
  <c r="AO879" i="7" s="1"/>
  <c r="AP879" i="7" s="1"/>
  <c r="AQ879" i="7" s="1"/>
  <c r="AR879" i="7" s="1"/>
  <c r="AS879" i="7" s="1"/>
  <c r="AT879" i="7" s="1"/>
  <c r="AL878" i="7"/>
  <c r="AM878" i="7" s="1"/>
  <c r="AN878" i="7" s="1"/>
  <c r="AO878" i="7" s="1"/>
  <c r="AP878" i="7" s="1"/>
  <c r="AQ878" i="7" s="1"/>
  <c r="AR878" i="7" s="1"/>
  <c r="AS878" i="7" s="1"/>
  <c r="AT878" i="7" s="1"/>
  <c r="AL877" i="7"/>
  <c r="AM877" i="7" s="1"/>
  <c r="AN877" i="7" s="1"/>
  <c r="AO877" i="7" s="1"/>
  <c r="AP877" i="7" s="1"/>
  <c r="AQ877" i="7" s="1"/>
  <c r="AR877" i="7" s="1"/>
  <c r="AS877" i="7" s="1"/>
  <c r="AT877" i="7" s="1"/>
  <c r="AL873" i="7"/>
  <c r="AM873" i="7" s="1"/>
  <c r="AN873" i="7" s="1"/>
  <c r="AO873" i="7" s="1"/>
  <c r="AP873" i="7" s="1"/>
  <c r="AQ873" i="7" s="1"/>
  <c r="AR873" i="7" s="1"/>
  <c r="AS873" i="7" s="1"/>
  <c r="AT873" i="7" s="1"/>
  <c r="AL872" i="7"/>
  <c r="AM872" i="7" s="1"/>
  <c r="AN872" i="7" s="1"/>
  <c r="AO872" i="7" s="1"/>
  <c r="AP872" i="7" s="1"/>
  <c r="AQ872" i="7" s="1"/>
  <c r="AR872" i="7" s="1"/>
  <c r="AS872" i="7" s="1"/>
  <c r="AT872" i="7" s="1"/>
  <c r="AL871" i="7"/>
  <c r="AM871" i="7" s="1"/>
  <c r="AN871" i="7" s="1"/>
  <c r="AO871" i="7" s="1"/>
  <c r="AP871" i="7" s="1"/>
  <c r="AQ871" i="7" s="1"/>
  <c r="AR871" i="7" s="1"/>
  <c r="AS871" i="7" s="1"/>
  <c r="AT871" i="7" s="1"/>
  <c r="AL870" i="7"/>
  <c r="AM870" i="7" s="1"/>
  <c r="AN870" i="7" s="1"/>
  <c r="AO870" i="7" s="1"/>
  <c r="AP870" i="7" s="1"/>
  <c r="AQ870" i="7" s="1"/>
  <c r="AR870" i="7" s="1"/>
  <c r="AS870" i="7" s="1"/>
  <c r="AT870" i="7" s="1"/>
  <c r="AL869" i="7"/>
  <c r="AM869" i="7" s="1"/>
  <c r="AN869" i="7" s="1"/>
  <c r="AO869" i="7" s="1"/>
  <c r="AP869" i="7" s="1"/>
  <c r="AQ869" i="7" s="1"/>
  <c r="AR869" i="7" s="1"/>
  <c r="AS869" i="7" s="1"/>
  <c r="AT869" i="7" s="1"/>
  <c r="AL868" i="7"/>
  <c r="AM868" i="7" s="1"/>
  <c r="AN868" i="7" s="1"/>
  <c r="AO868" i="7" s="1"/>
  <c r="AP868" i="7" s="1"/>
  <c r="AQ868" i="7" s="1"/>
  <c r="AR868" i="7" s="1"/>
  <c r="AS868" i="7" s="1"/>
  <c r="AT868" i="7" s="1"/>
  <c r="AL865" i="7"/>
  <c r="AM865" i="7" s="1"/>
  <c r="AN865" i="7" s="1"/>
  <c r="AO865" i="7" s="1"/>
  <c r="AP865" i="7" s="1"/>
  <c r="AQ865" i="7" s="1"/>
  <c r="AR865" i="7" s="1"/>
  <c r="AS865" i="7" s="1"/>
  <c r="AT865" i="7" s="1"/>
  <c r="AL864" i="7"/>
  <c r="AM864" i="7" s="1"/>
  <c r="AN864" i="7" s="1"/>
  <c r="AO864" i="7" s="1"/>
  <c r="AP864" i="7" s="1"/>
  <c r="AQ864" i="7" s="1"/>
  <c r="AR864" i="7" s="1"/>
  <c r="AS864" i="7" s="1"/>
  <c r="AT864" i="7" s="1"/>
  <c r="AL863" i="7"/>
  <c r="AM863" i="7" s="1"/>
  <c r="AN863" i="7" s="1"/>
  <c r="AO863" i="7" s="1"/>
  <c r="AP863" i="7" s="1"/>
  <c r="AQ863" i="7" s="1"/>
  <c r="AR863" i="7" s="1"/>
  <c r="AS863" i="7" s="1"/>
  <c r="AT863" i="7" s="1"/>
  <c r="AL862" i="7"/>
  <c r="AM862" i="7" s="1"/>
  <c r="AN862" i="7" s="1"/>
  <c r="AO862" i="7" s="1"/>
  <c r="AP862" i="7" s="1"/>
  <c r="AQ862" i="7" s="1"/>
  <c r="AR862" i="7" s="1"/>
  <c r="AS862" i="7" s="1"/>
  <c r="AT862" i="7" s="1"/>
  <c r="AL861" i="7"/>
  <c r="AM861" i="7" s="1"/>
  <c r="AN861" i="7" s="1"/>
  <c r="AO861" i="7" s="1"/>
  <c r="AP861" i="7" s="1"/>
  <c r="AQ861" i="7" s="1"/>
  <c r="AR861" i="7" s="1"/>
  <c r="AS861" i="7" s="1"/>
  <c r="AT861" i="7" s="1"/>
  <c r="AL860" i="7"/>
  <c r="AM860" i="7" s="1"/>
  <c r="AN860" i="7" s="1"/>
  <c r="AO860" i="7" s="1"/>
  <c r="AP860" i="7" s="1"/>
  <c r="AQ860" i="7" s="1"/>
  <c r="AR860" i="7" s="1"/>
  <c r="AS860" i="7" s="1"/>
  <c r="AT860" i="7" s="1"/>
  <c r="AL857" i="7"/>
  <c r="AM857" i="7" s="1"/>
  <c r="AN857" i="7" s="1"/>
  <c r="AO857" i="7" s="1"/>
  <c r="AP857" i="7" s="1"/>
  <c r="AQ857" i="7" s="1"/>
  <c r="AR857" i="7" s="1"/>
  <c r="AS857" i="7" s="1"/>
  <c r="AT857" i="7" s="1"/>
  <c r="AL856" i="7"/>
  <c r="AM856" i="7" s="1"/>
  <c r="AN856" i="7" s="1"/>
  <c r="AO856" i="7" s="1"/>
  <c r="AP856" i="7" s="1"/>
  <c r="AQ856" i="7" s="1"/>
  <c r="AR856" i="7" s="1"/>
  <c r="AS856" i="7" s="1"/>
  <c r="AT856" i="7" s="1"/>
  <c r="AL855" i="7"/>
  <c r="AM855" i="7" s="1"/>
  <c r="AN855" i="7" s="1"/>
  <c r="AO855" i="7" s="1"/>
  <c r="AP855" i="7" s="1"/>
  <c r="AQ855" i="7" s="1"/>
  <c r="AR855" i="7" s="1"/>
  <c r="AS855" i="7" s="1"/>
  <c r="AT855" i="7" s="1"/>
  <c r="AL854" i="7"/>
  <c r="AM854" i="7" s="1"/>
  <c r="AN854" i="7" s="1"/>
  <c r="AO854" i="7" s="1"/>
  <c r="AP854" i="7" s="1"/>
  <c r="AQ854" i="7" s="1"/>
  <c r="AR854" i="7" s="1"/>
  <c r="AS854" i="7" s="1"/>
  <c r="AT854" i="7" s="1"/>
  <c r="AL853" i="7"/>
  <c r="AM853" i="7" s="1"/>
  <c r="AN853" i="7" s="1"/>
  <c r="AO853" i="7" s="1"/>
  <c r="AP853" i="7" s="1"/>
  <c r="AQ853" i="7" s="1"/>
  <c r="AR853" i="7" s="1"/>
  <c r="AS853" i="7" s="1"/>
  <c r="AT853" i="7" s="1"/>
  <c r="AL849" i="7"/>
  <c r="AM849" i="7" s="1"/>
  <c r="AN849" i="7" s="1"/>
  <c r="AO849" i="7" s="1"/>
  <c r="AP849" i="7" s="1"/>
  <c r="AQ849" i="7" s="1"/>
  <c r="AR849" i="7" s="1"/>
  <c r="AS849" i="7" s="1"/>
  <c r="AT849" i="7" s="1"/>
  <c r="AL848" i="7"/>
  <c r="AM848" i="7" s="1"/>
  <c r="AN848" i="7" s="1"/>
  <c r="AO848" i="7" s="1"/>
  <c r="AP848" i="7" s="1"/>
  <c r="AQ848" i="7" s="1"/>
  <c r="AR848" i="7" s="1"/>
  <c r="AS848" i="7" s="1"/>
  <c r="AT848" i="7" s="1"/>
  <c r="AL847" i="7"/>
  <c r="AM847" i="7" s="1"/>
  <c r="AN847" i="7" s="1"/>
  <c r="AO847" i="7" s="1"/>
  <c r="AP847" i="7" s="1"/>
  <c r="AQ847" i="7" s="1"/>
  <c r="AR847" i="7" s="1"/>
  <c r="AS847" i="7" s="1"/>
  <c r="AT847" i="7" s="1"/>
  <c r="AL846" i="7"/>
  <c r="AM846" i="7" s="1"/>
  <c r="AN846" i="7" s="1"/>
  <c r="AO846" i="7" s="1"/>
  <c r="AP846" i="7" s="1"/>
  <c r="AQ846" i="7" s="1"/>
  <c r="AR846" i="7" s="1"/>
  <c r="AS846" i="7" s="1"/>
  <c r="AT846" i="7" s="1"/>
  <c r="AL845" i="7"/>
  <c r="AM845" i="7" s="1"/>
  <c r="AN845" i="7" s="1"/>
  <c r="AO845" i="7" s="1"/>
  <c r="AP845" i="7" s="1"/>
  <c r="AQ845" i="7" s="1"/>
  <c r="AR845" i="7" s="1"/>
  <c r="AS845" i="7" s="1"/>
  <c r="AT845" i="7" s="1"/>
  <c r="AL841" i="7"/>
  <c r="AM841" i="7" s="1"/>
  <c r="AN841" i="7" s="1"/>
  <c r="AO841" i="7" s="1"/>
  <c r="AP841" i="7" s="1"/>
  <c r="AQ841" i="7" s="1"/>
  <c r="AR841" i="7" s="1"/>
  <c r="AS841" i="7" s="1"/>
  <c r="AT841" i="7" s="1"/>
  <c r="AL840" i="7"/>
  <c r="AM840" i="7" s="1"/>
  <c r="AN840" i="7" s="1"/>
  <c r="AO840" i="7" s="1"/>
  <c r="AP840" i="7" s="1"/>
  <c r="AQ840" i="7" s="1"/>
  <c r="AR840" i="7" s="1"/>
  <c r="AS840" i="7" s="1"/>
  <c r="AT840" i="7" s="1"/>
  <c r="AL839" i="7"/>
  <c r="AM839" i="7" s="1"/>
  <c r="AN839" i="7" s="1"/>
  <c r="AO839" i="7" s="1"/>
  <c r="AP839" i="7" s="1"/>
  <c r="AQ839" i="7" s="1"/>
  <c r="AR839" i="7" s="1"/>
  <c r="AS839" i="7" s="1"/>
  <c r="AT839" i="7" s="1"/>
  <c r="AL838" i="7"/>
  <c r="AM838" i="7" s="1"/>
  <c r="AN838" i="7" s="1"/>
  <c r="AO838" i="7" s="1"/>
  <c r="AP838" i="7" s="1"/>
  <c r="AQ838" i="7" s="1"/>
  <c r="AR838" i="7" s="1"/>
  <c r="AS838" i="7" s="1"/>
  <c r="AT838" i="7" s="1"/>
  <c r="AL837" i="7"/>
  <c r="AM837" i="7" s="1"/>
  <c r="AN837" i="7" s="1"/>
  <c r="AO837" i="7" s="1"/>
  <c r="AP837" i="7" s="1"/>
  <c r="AQ837" i="7" s="1"/>
  <c r="AR837" i="7" s="1"/>
  <c r="AS837" i="7" s="1"/>
  <c r="AT837" i="7" s="1"/>
  <c r="AL836" i="7"/>
  <c r="AM836" i="7" s="1"/>
  <c r="AN836" i="7" s="1"/>
  <c r="AO836" i="7" s="1"/>
  <c r="AP836" i="7" s="1"/>
  <c r="AQ836" i="7" s="1"/>
  <c r="AR836" i="7" s="1"/>
  <c r="AS836" i="7" s="1"/>
  <c r="AT836" i="7" s="1"/>
  <c r="AL833" i="7"/>
  <c r="AM833" i="7" s="1"/>
  <c r="AN833" i="7" s="1"/>
  <c r="AO833" i="7" s="1"/>
  <c r="AP833" i="7" s="1"/>
  <c r="AQ833" i="7" s="1"/>
  <c r="AR833" i="7" s="1"/>
  <c r="AS833" i="7" s="1"/>
  <c r="AT833" i="7" s="1"/>
  <c r="AL832" i="7"/>
  <c r="AM832" i="7" s="1"/>
  <c r="AN832" i="7" s="1"/>
  <c r="AO832" i="7" s="1"/>
  <c r="AP832" i="7" s="1"/>
  <c r="AQ832" i="7" s="1"/>
  <c r="AR832" i="7" s="1"/>
  <c r="AS832" i="7" s="1"/>
  <c r="AT832" i="7" s="1"/>
  <c r="AL831" i="7"/>
  <c r="AM831" i="7" s="1"/>
  <c r="AN831" i="7" s="1"/>
  <c r="AO831" i="7" s="1"/>
  <c r="AP831" i="7" s="1"/>
  <c r="AQ831" i="7" s="1"/>
  <c r="AR831" i="7" s="1"/>
  <c r="AS831" i="7" s="1"/>
  <c r="AT831" i="7" s="1"/>
  <c r="AL830" i="7"/>
  <c r="AM830" i="7" s="1"/>
  <c r="AN830" i="7" s="1"/>
  <c r="AO830" i="7" s="1"/>
  <c r="AP830" i="7" s="1"/>
  <c r="AQ830" i="7" s="1"/>
  <c r="AR830" i="7" s="1"/>
  <c r="AS830" i="7" s="1"/>
  <c r="AT830" i="7" s="1"/>
  <c r="AL829" i="7"/>
  <c r="AM829" i="7" s="1"/>
  <c r="AN829" i="7" s="1"/>
  <c r="AO829" i="7" s="1"/>
  <c r="AP829" i="7" s="1"/>
  <c r="AQ829" i="7" s="1"/>
  <c r="AR829" i="7" s="1"/>
  <c r="AS829" i="7" s="1"/>
  <c r="AT829" i="7" s="1"/>
  <c r="AL828" i="7"/>
  <c r="AM828" i="7" s="1"/>
  <c r="AN828" i="7" s="1"/>
  <c r="AO828" i="7" s="1"/>
  <c r="AP828" i="7" s="1"/>
  <c r="AQ828" i="7" s="1"/>
  <c r="AR828" i="7" s="1"/>
  <c r="AS828" i="7" s="1"/>
  <c r="AT828" i="7" s="1"/>
  <c r="AL825" i="7"/>
  <c r="AM825" i="7" s="1"/>
  <c r="AN825" i="7" s="1"/>
  <c r="AO825" i="7" s="1"/>
  <c r="AP825" i="7" s="1"/>
  <c r="AQ825" i="7" s="1"/>
  <c r="AR825" i="7" s="1"/>
  <c r="AS825" i="7" s="1"/>
  <c r="AT825" i="7" s="1"/>
  <c r="AL824" i="7"/>
  <c r="AM824" i="7" s="1"/>
  <c r="AN824" i="7" s="1"/>
  <c r="AO824" i="7" s="1"/>
  <c r="AP824" i="7" s="1"/>
  <c r="AQ824" i="7" s="1"/>
  <c r="AR824" i="7" s="1"/>
  <c r="AS824" i="7" s="1"/>
  <c r="AT824" i="7" s="1"/>
  <c r="AL823" i="7"/>
  <c r="AM823" i="7" s="1"/>
  <c r="AN823" i="7" s="1"/>
  <c r="AO823" i="7" s="1"/>
  <c r="AP823" i="7" s="1"/>
  <c r="AQ823" i="7" s="1"/>
  <c r="AR823" i="7" s="1"/>
  <c r="AS823" i="7" s="1"/>
  <c r="AT823" i="7" s="1"/>
  <c r="AL822" i="7"/>
  <c r="AM822" i="7" s="1"/>
  <c r="AN822" i="7" s="1"/>
  <c r="AO822" i="7" s="1"/>
  <c r="AP822" i="7" s="1"/>
  <c r="AQ822" i="7" s="1"/>
  <c r="AR822" i="7" s="1"/>
  <c r="AS822" i="7" s="1"/>
  <c r="AT822" i="7" s="1"/>
  <c r="AL821" i="7"/>
  <c r="AM821" i="7" s="1"/>
  <c r="AN821" i="7" s="1"/>
  <c r="AO821" i="7" s="1"/>
  <c r="AP821" i="7" s="1"/>
  <c r="AQ821" i="7" s="1"/>
  <c r="AR821" i="7" s="1"/>
  <c r="AS821" i="7" s="1"/>
  <c r="AT821" i="7" s="1"/>
  <c r="AL820" i="7"/>
  <c r="AM820" i="7" s="1"/>
  <c r="AN820" i="7" s="1"/>
  <c r="AO820" i="7" s="1"/>
  <c r="AP820" i="7" s="1"/>
  <c r="AQ820" i="7" s="1"/>
  <c r="AR820" i="7" s="1"/>
  <c r="AS820" i="7" s="1"/>
  <c r="AT820" i="7" s="1"/>
  <c r="AL817" i="7"/>
  <c r="AM817" i="7" s="1"/>
  <c r="AN817" i="7" s="1"/>
  <c r="AO817" i="7" s="1"/>
  <c r="AP817" i="7" s="1"/>
  <c r="AQ817" i="7" s="1"/>
  <c r="AR817" i="7" s="1"/>
  <c r="AS817" i="7" s="1"/>
  <c r="AT817" i="7" s="1"/>
  <c r="AL816" i="7"/>
  <c r="AM816" i="7" s="1"/>
  <c r="AN816" i="7" s="1"/>
  <c r="AO816" i="7" s="1"/>
  <c r="AP816" i="7" s="1"/>
  <c r="AQ816" i="7" s="1"/>
  <c r="AR816" i="7" s="1"/>
  <c r="AS816" i="7" s="1"/>
  <c r="AT816" i="7" s="1"/>
  <c r="AL815" i="7"/>
  <c r="AM815" i="7" s="1"/>
  <c r="AN815" i="7" s="1"/>
  <c r="AO815" i="7" s="1"/>
  <c r="AP815" i="7" s="1"/>
  <c r="AQ815" i="7" s="1"/>
  <c r="AR815" i="7" s="1"/>
  <c r="AS815" i="7" s="1"/>
  <c r="AT815" i="7" s="1"/>
  <c r="AL814" i="7"/>
  <c r="AM814" i="7" s="1"/>
  <c r="AN814" i="7" s="1"/>
  <c r="AO814" i="7" s="1"/>
  <c r="AP814" i="7" s="1"/>
  <c r="AQ814" i="7" s="1"/>
  <c r="AR814" i="7" s="1"/>
  <c r="AS814" i="7" s="1"/>
  <c r="AT814" i="7" s="1"/>
  <c r="AL813" i="7"/>
  <c r="AM813" i="7" s="1"/>
  <c r="AN813" i="7" s="1"/>
  <c r="AO813" i="7" s="1"/>
  <c r="AP813" i="7" s="1"/>
  <c r="AQ813" i="7" s="1"/>
  <c r="AR813" i="7" s="1"/>
  <c r="AS813" i="7" s="1"/>
  <c r="AT813" i="7" s="1"/>
  <c r="AL812" i="7"/>
  <c r="AM812" i="7" s="1"/>
  <c r="AN812" i="7" s="1"/>
  <c r="AO812" i="7" s="1"/>
  <c r="AP812" i="7" s="1"/>
  <c r="AQ812" i="7" s="1"/>
  <c r="AR812" i="7" s="1"/>
  <c r="AS812" i="7" s="1"/>
  <c r="AT812" i="7" s="1"/>
  <c r="AL809" i="7"/>
  <c r="AM809" i="7" s="1"/>
  <c r="AN809" i="7" s="1"/>
  <c r="AO809" i="7" s="1"/>
  <c r="AP809" i="7" s="1"/>
  <c r="AQ809" i="7" s="1"/>
  <c r="AR809" i="7" s="1"/>
  <c r="AS809" i="7" s="1"/>
  <c r="AT809" i="7" s="1"/>
  <c r="AL808" i="7"/>
  <c r="AM808" i="7" s="1"/>
  <c r="AN808" i="7" s="1"/>
  <c r="AO808" i="7" s="1"/>
  <c r="AP808" i="7" s="1"/>
  <c r="AQ808" i="7" s="1"/>
  <c r="AR808" i="7" s="1"/>
  <c r="AS808" i="7" s="1"/>
  <c r="AT808" i="7" s="1"/>
  <c r="AL807" i="7"/>
  <c r="AM807" i="7" s="1"/>
  <c r="AN807" i="7" s="1"/>
  <c r="AO807" i="7" s="1"/>
  <c r="AP807" i="7" s="1"/>
  <c r="AQ807" i="7" s="1"/>
  <c r="AR807" i="7" s="1"/>
  <c r="AS807" i="7" s="1"/>
  <c r="AT807" i="7" s="1"/>
  <c r="AL806" i="7"/>
  <c r="AM806" i="7" s="1"/>
  <c r="AN806" i="7" s="1"/>
  <c r="AO806" i="7" s="1"/>
  <c r="AP806" i="7" s="1"/>
  <c r="AQ806" i="7" s="1"/>
  <c r="AR806" i="7" s="1"/>
  <c r="AS806" i="7" s="1"/>
  <c r="AT806" i="7" s="1"/>
  <c r="AL805" i="7"/>
  <c r="AM805" i="7" s="1"/>
  <c r="AN805" i="7" s="1"/>
  <c r="AO805" i="7" s="1"/>
  <c r="AP805" i="7" s="1"/>
  <c r="AQ805" i="7" s="1"/>
  <c r="AR805" i="7" s="1"/>
  <c r="AS805" i="7" s="1"/>
  <c r="AT805" i="7" s="1"/>
  <c r="AL804" i="7"/>
  <c r="AM804" i="7" s="1"/>
  <c r="AN804" i="7" s="1"/>
  <c r="AO804" i="7" s="1"/>
  <c r="AP804" i="7" s="1"/>
  <c r="AQ804" i="7" s="1"/>
  <c r="AR804" i="7" s="1"/>
  <c r="AS804" i="7" s="1"/>
  <c r="AT804" i="7" s="1"/>
  <c r="AL801" i="7"/>
  <c r="AM801" i="7" s="1"/>
  <c r="AN801" i="7" s="1"/>
  <c r="AO801" i="7" s="1"/>
  <c r="AP801" i="7" s="1"/>
  <c r="AQ801" i="7" s="1"/>
  <c r="AR801" i="7" s="1"/>
  <c r="AS801" i="7" s="1"/>
  <c r="AT801" i="7" s="1"/>
  <c r="AL800" i="7"/>
  <c r="AM800" i="7" s="1"/>
  <c r="AN800" i="7" s="1"/>
  <c r="AO800" i="7" s="1"/>
  <c r="AP800" i="7" s="1"/>
  <c r="AQ800" i="7" s="1"/>
  <c r="AR800" i="7" s="1"/>
  <c r="AS800" i="7" s="1"/>
  <c r="AT800" i="7" s="1"/>
  <c r="AL799" i="7"/>
  <c r="AM799" i="7" s="1"/>
  <c r="AN799" i="7" s="1"/>
  <c r="AO799" i="7" s="1"/>
  <c r="AP799" i="7" s="1"/>
  <c r="AQ799" i="7" s="1"/>
  <c r="AR799" i="7" s="1"/>
  <c r="AS799" i="7" s="1"/>
  <c r="AT799" i="7" s="1"/>
  <c r="AL798" i="7"/>
  <c r="AM798" i="7" s="1"/>
  <c r="AN798" i="7" s="1"/>
  <c r="AO798" i="7" s="1"/>
  <c r="AP798" i="7" s="1"/>
  <c r="AQ798" i="7" s="1"/>
  <c r="AR798" i="7" s="1"/>
  <c r="AS798" i="7" s="1"/>
  <c r="AT798" i="7" s="1"/>
  <c r="AL797" i="7"/>
  <c r="AM797" i="7" s="1"/>
  <c r="AN797" i="7" s="1"/>
  <c r="AO797" i="7" s="1"/>
  <c r="AP797" i="7" s="1"/>
  <c r="AQ797" i="7" s="1"/>
  <c r="AR797" i="7" s="1"/>
  <c r="AS797" i="7" s="1"/>
  <c r="AT797" i="7" s="1"/>
  <c r="AL796" i="7"/>
  <c r="AM796" i="7" s="1"/>
  <c r="AN796" i="7" s="1"/>
  <c r="AO796" i="7" s="1"/>
  <c r="AP796" i="7" s="1"/>
  <c r="AQ796" i="7" s="1"/>
  <c r="AR796" i="7" s="1"/>
  <c r="AS796" i="7" s="1"/>
  <c r="AT796" i="7" s="1"/>
  <c r="AL793" i="7"/>
  <c r="AM793" i="7" s="1"/>
  <c r="AN793" i="7" s="1"/>
  <c r="AO793" i="7" s="1"/>
  <c r="AP793" i="7" s="1"/>
  <c r="AQ793" i="7" s="1"/>
  <c r="AR793" i="7" s="1"/>
  <c r="AS793" i="7" s="1"/>
  <c r="AT793" i="7" s="1"/>
  <c r="AL792" i="7"/>
  <c r="AM792" i="7" s="1"/>
  <c r="AN792" i="7" s="1"/>
  <c r="AO792" i="7" s="1"/>
  <c r="AP792" i="7" s="1"/>
  <c r="AQ792" i="7" s="1"/>
  <c r="AR792" i="7" s="1"/>
  <c r="AS792" i="7" s="1"/>
  <c r="AT792" i="7" s="1"/>
  <c r="AL791" i="7"/>
  <c r="AM791" i="7" s="1"/>
  <c r="AN791" i="7" s="1"/>
  <c r="AO791" i="7" s="1"/>
  <c r="AP791" i="7" s="1"/>
  <c r="AQ791" i="7" s="1"/>
  <c r="AR791" i="7" s="1"/>
  <c r="AS791" i="7" s="1"/>
  <c r="AT791" i="7" s="1"/>
  <c r="AL790" i="7"/>
  <c r="AM790" i="7" s="1"/>
  <c r="AN790" i="7" s="1"/>
  <c r="AO790" i="7" s="1"/>
  <c r="AP790" i="7" s="1"/>
  <c r="AQ790" i="7" s="1"/>
  <c r="AR790" i="7" s="1"/>
  <c r="AS790" i="7" s="1"/>
  <c r="AT790" i="7" s="1"/>
  <c r="AL789" i="7"/>
  <c r="AM789" i="7" s="1"/>
  <c r="AN789" i="7" s="1"/>
  <c r="AO789" i="7" s="1"/>
  <c r="AP789" i="7" s="1"/>
  <c r="AQ789" i="7" s="1"/>
  <c r="AR789" i="7" s="1"/>
  <c r="AS789" i="7" s="1"/>
  <c r="AT789" i="7" s="1"/>
  <c r="AL788" i="7"/>
  <c r="AM788" i="7" s="1"/>
  <c r="AN788" i="7" s="1"/>
  <c r="AO788" i="7" s="1"/>
  <c r="AP788" i="7" s="1"/>
  <c r="AQ788" i="7" s="1"/>
  <c r="AR788" i="7" s="1"/>
  <c r="AS788" i="7" s="1"/>
  <c r="AT788" i="7" s="1"/>
  <c r="AL785" i="7"/>
  <c r="AM785" i="7" s="1"/>
  <c r="AN785" i="7" s="1"/>
  <c r="AO785" i="7" s="1"/>
  <c r="AP785" i="7" s="1"/>
  <c r="AQ785" i="7" s="1"/>
  <c r="AR785" i="7" s="1"/>
  <c r="AS785" i="7" s="1"/>
  <c r="AT785" i="7" s="1"/>
  <c r="AL784" i="7"/>
  <c r="AM784" i="7" s="1"/>
  <c r="AN784" i="7" s="1"/>
  <c r="AO784" i="7" s="1"/>
  <c r="AP784" i="7" s="1"/>
  <c r="AQ784" i="7" s="1"/>
  <c r="AR784" i="7" s="1"/>
  <c r="AS784" i="7" s="1"/>
  <c r="AT784" i="7" s="1"/>
  <c r="AL783" i="7"/>
  <c r="AM783" i="7" s="1"/>
  <c r="AN783" i="7" s="1"/>
  <c r="AO783" i="7" s="1"/>
  <c r="AP783" i="7" s="1"/>
  <c r="AQ783" i="7" s="1"/>
  <c r="AR783" i="7" s="1"/>
  <c r="AS783" i="7" s="1"/>
  <c r="AT783" i="7" s="1"/>
  <c r="AL782" i="7"/>
  <c r="AM782" i="7" s="1"/>
  <c r="AN782" i="7" s="1"/>
  <c r="AO782" i="7" s="1"/>
  <c r="AP782" i="7" s="1"/>
  <c r="AQ782" i="7" s="1"/>
  <c r="AR782" i="7" s="1"/>
  <c r="AS782" i="7" s="1"/>
  <c r="AT782" i="7" s="1"/>
  <c r="AL781" i="7"/>
  <c r="AM781" i="7" s="1"/>
  <c r="AN781" i="7" s="1"/>
  <c r="AO781" i="7" s="1"/>
  <c r="AP781" i="7" s="1"/>
  <c r="AQ781" i="7" s="1"/>
  <c r="AR781" i="7" s="1"/>
  <c r="AS781" i="7" s="1"/>
  <c r="AT781" i="7" s="1"/>
  <c r="AL777" i="7"/>
  <c r="AM777" i="7" s="1"/>
  <c r="AN777" i="7" s="1"/>
  <c r="AO777" i="7" s="1"/>
  <c r="AP777" i="7" s="1"/>
  <c r="AQ777" i="7" s="1"/>
  <c r="AR777" i="7" s="1"/>
  <c r="AS777" i="7" s="1"/>
  <c r="AT777" i="7" s="1"/>
  <c r="AL776" i="7"/>
  <c r="AM776" i="7" s="1"/>
  <c r="AN776" i="7" s="1"/>
  <c r="AO776" i="7" s="1"/>
  <c r="AP776" i="7" s="1"/>
  <c r="AQ776" i="7" s="1"/>
  <c r="AR776" i="7" s="1"/>
  <c r="AS776" i="7" s="1"/>
  <c r="AT776" i="7" s="1"/>
  <c r="AL775" i="7"/>
  <c r="AM775" i="7" s="1"/>
  <c r="AN775" i="7" s="1"/>
  <c r="AO775" i="7" s="1"/>
  <c r="AP775" i="7" s="1"/>
  <c r="AQ775" i="7" s="1"/>
  <c r="AR775" i="7" s="1"/>
  <c r="AS775" i="7" s="1"/>
  <c r="AT775" i="7" s="1"/>
  <c r="AL774" i="7"/>
  <c r="AM774" i="7" s="1"/>
  <c r="AN774" i="7" s="1"/>
  <c r="AO774" i="7" s="1"/>
  <c r="AP774" i="7" s="1"/>
  <c r="AQ774" i="7" s="1"/>
  <c r="AR774" i="7" s="1"/>
  <c r="AS774" i="7" s="1"/>
  <c r="AT774" i="7" s="1"/>
  <c r="AL773" i="7"/>
  <c r="AM773" i="7" s="1"/>
  <c r="AN773" i="7" s="1"/>
  <c r="AO773" i="7" s="1"/>
  <c r="AP773" i="7" s="1"/>
  <c r="AQ773" i="7" s="1"/>
  <c r="AR773" i="7" s="1"/>
  <c r="AS773" i="7" s="1"/>
  <c r="AT773" i="7" s="1"/>
  <c r="AL769" i="7"/>
  <c r="AM769" i="7" s="1"/>
  <c r="AN769" i="7" s="1"/>
  <c r="AO769" i="7" s="1"/>
  <c r="AP769" i="7" s="1"/>
  <c r="AQ769" i="7" s="1"/>
  <c r="AR769" i="7" s="1"/>
  <c r="AS769" i="7" s="1"/>
  <c r="AT769" i="7" s="1"/>
  <c r="AL768" i="7"/>
  <c r="AM768" i="7" s="1"/>
  <c r="AN768" i="7" s="1"/>
  <c r="AO768" i="7" s="1"/>
  <c r="AP768" i="7" s="1"/>
  <c r="AQ768" i="7" s="1"/>
  <c r="AR768" i="7" s="1"/>
  <c r="AS768" i="7" s="1"/>
  <c r="AT768" i="7" s="1"/>
  <c r="AL767" i="7"/>
  <c r="AM767" i="7" s="1"/>
  <c r="AN767" i="7" s="1"/>
  <c r="AO767" i="7" s="1"/>
  <c r="AP767" i="7" s="1"/>
  <c r="AQ767" i="7" s="1"/>
  <c r="AR767" i="7" s="1"/>
  <c r="AS767" i="7" s="1"/>
  <c r="AT767" i="7" s="1"/>
  <c r="AL766" i="7"/>
  <c r="AM766" i="7" s="1"/>
  <c r="AN766" i="7" s="1"/>
  <c r="AO766" i="7" s="1"/>
  <c r="AP766" i="7" s="1"/>
  <c r="AQ766" i="7" s="1"/>
  <c r="AR766" i="7" s="1"/>
  <c r="AS766" i="7" s="1"/>
  <c r="AT766" i="7" s="1"/>
  <c r="AL765" i="7"/>
  <c r="AM765" i="7" s="1"/>
  <c r="AN765" i="7" s="1"/>
  <c r="AO765" i="7" s="1"/>
  <c r="AP765" i="7" s="1"/>
  <c r="AQ765" i="7" s="1"/>
  <c r="AR765" i="7" s="1"/>
  <c r="AS765" i="7" s="1"/>
  <c r="AT765" i="7" s="1"/>
  <c r="AL761" i="7"/>
  <c r="AM761" i="7" s="1"/>
  <c r="AN761" i="7" s="1"/>
  <c r="AO761" i="7" s="1"/>
  <c r="AP761" i="7" s="1"/>
  <c r="AQ761" i="7" s="1"/>
  <c r="AR761" i="7" s="1"/>
  <c r="AS761" i="7" s="1"/>
  <c r="AT761" i="7" s="1"/>
  <c r="AL760" i="7"/>
  <c r="AM760" i="7" s="1"/>
  <c r="AN760" i="7" s="1"/>
  <c r="AO760" i="7" s="1"/>
  <c r="AP760" i="7" s="1"/>
  <c r="AQ760" i="7" s="1"/>
  <c r="AR760" i="7" s="1"/>
  <c r="AS760" i="7" s="1"/>
  <c r="AT760" i="7" s="1"/>
  <c r="AL759" i="7"/>
  <c r="AM759" i="7" s="1"/>
  <c r="AN759" i="7" s="1"/>
  <c r="AO759" i="7" s="1"/>
  <c r="AP759" i="7" s="1"/>
  <c r="AQ759" i="7" s="1"/>
  <c r="AR759" i="7" s="1"/>
  <c r="AS759" i="7" s="1"/>
  <c r="AT759" i="7" s="1"/>
  <c r="AL758" i="7"/>
  <c r="AM758" i="7" s="1"/>
  <c r="AN758" i="7" s="1"/>
  <c r="AO758" i="7" s="1"/>
  <c r="AP758" i="7" s="1"/>
  <c r="AQ758" i="7" s="1"/>
  <c r="AR758" i="7" s="1"/>
  <c r="AS758" i="7" s="1"/>
  <c r="AT758" i="7" s="1"/>
  <c r="AL757" i="7"/>
  <c r="AM757" i="7" s="1"/>
  <c r="AN757" i="7" s="1"/>
  <c r="AO757" i="7" s="1"/>
  <c r="AP757" i="7" s="1"/>
  <c r="AQ757" i="7" s="1"/>
  <c r="AR757" i="7" s="1"/>
  <c r="AS757" i="7" s="1"/>
  <c r="AT757" i="7" s="1"/>
  <c r="AL756" i="7"/>
  <c r="AM756" i="7" s="1"/>
  <c r="AN756" i="7" s="1"/>
  <c r="AO756" i="7" s="1"/>
  <c r="AP756" i="7" s="1"/>
  <c r="AQ756" i="7" s="1"/>
  <c r="AR756" i="7" s="1"/>
  <c r="AS756" i="7" s="1"/>
  <c r="AT756" i="7" s="1"/>
  <c r="AL753" i="7"/>
  <c r="AM753" i="7" s="1"/>
  <c r="AN753" i="7" s="1"/>
  <c r="AO753" i="7" s="1"/>
  <c r="AP753" i="7" s="1"/>
  <c r="AQ753" i="7" s="1"/>
  <c r="AR753" i="7" s="1"/>
  <c r="AS753" i="7" s="1"/>
  <c r="AT753" i="7" s="1"/>
  <c r="AL752" i="7"/>
  <c r="AM752" i="7" s="1"/>
  <c r="AN752" i="7" s="1"/>
  <c r="AO752" i="7" s="1"/>
  <c r="AP752" i="7" s="1"/>
  <c r="AQ752" i="7" s="1"/>
  <c r="AR752" i="7" s="1"/>
  <c r="AS752" i="7" s="1"/>
  <c r="AT752" i="7" s="1"/>
  <c r="AL751" i="7"/>
  <c r="AM751" i="7" s="1"/>
  <c r="AN751" i="7" s="1"/>
  <c r="AO751" i="7" s="1"/>
  <c r="AP751" i="7" s="1"/>
  <c r="AQ751" i="7" s="1"/>
  <c r="AR751" i="7" s="1"/>
  <c r="AS751" i="7" s="1"/>
  <c r="AT751" i="7" s="1"/>
  <c r="AL750" i="7"/>
  <c r="AM750" i="7" s="1"/>
  <c r="AN750" i="7" s="1"/>
  <c r="AO750" i="7" s="1"/>
  <c r="AP750" i="7" s="1"/>
  <c r="AQ750" i="7" s="1"/>
  <c r="AR750" i="7" s="1"/>
  <c r="AS750" i="7" s="1"/>
  <c r="AT750" i="7" s="1"/>
  <c r="AL749" i="7"/>
  <c r="AM749" i="7" s="1"/>
  <c r="AN749" i="7" s="1"/>
  <c r="AO749" i="7" s="1"/>
  <c r="AP749" i="7" s="1"/>
  <c r="AQ749" i="7" s="1"/>
  <c r="AR749" i="7" s="1"/>
  <c r="AS749" i="7" s="1"/>
  <c r="AT749" i="7" s="1"/>
  <c r="AL748" i="7"/>
  <c r="AM748" i="7" s="1"/>
  <c r="AN748" i="7" s="1"/>
  <c r="AO748" i="7" s="1"/>
  <c r="AP748" i="7" s="1"/>
  <c r="AQ748" i="7" s="1"/>
  <c r="AR748" i="7" s="1"/>
  <c r="AS748" i="7" s="1"/>
  <c r="AT748" i="7" s="1"/>
  <c r="AL745" i="7"/>
  <c r="AM745" i="7" s="1"/>
  <c r="AN745" i="7" s="1"/>
  <c r="AO745" i="7" s="1"/>
  <c r="AP745" i="7" s="1"/>
  <c r="AQ745" i="7" s="1"/>
  <c r="AR745" i="7" s="1"/>
  <c r="AS745" i="7" s="1"/>
  <c r="AT745" i="7" s="1"/>
  <c r="AL744" i="7"/>
  <c r="AM744" i="7" s="1"/>
  <c r="AN744" i="7" s="1"/>
  <c r="AO744" i="7" s="1"/>
  <c r="AP744" i="7" s="1"/>
  <c r="AQ744" i="7" s="1"/>
  <c r="AR744" i="7" s="1"/>
  <c r="AS744" i="7" s="1"/>
  <c r="AT744" i="7" s="1"/>
  <c r="AL743" i="7"/>
  <c r="AM743" i="7" s="1"/>
  <c r="AN743" i="7" s="1"/>
  <c r="AO743" i="7" s="1"/>
  <c r="AP743" i="7" s="1"/>
  <c r="AQ743" i="7" s="1"/>
  <c r="AR743" i="7" s="1"/>
  <c r="AS743" i="7" s="1"/>
  <c r="AT743" i="7" s="1"/>
  <c r="AL742" i="7"/>
  <c r="AM742" i="7" s="1"/>
  <c r="AN742" i="7" s="1"/>
  <c r="AO742" i="7" s="1"/>
  <c r="AP742" i="7" s="1"/>
  <c r="AQ742" i="7" s="1"/>
  <c r="AR742" i="7" s="1"/>
  <c r="AS742" i="7" s="1"/>
  <c r="AT742" i="7" s="1"/>
  <c r="AL741" i="7"/>
  <c r="AM741" i="7" s="1"/>
  <c r="AN741" i="7" s="1"/>
  <c r="AO741" i="7" s="1"/>
  <c r="AP741" i="7" s="1"/>
  <c r="AQ741" i="7" s="1"/>
  <c r="AR741" i="7" s="1"/>
  <c r="AS741" i="7" s="1"/>
  <c r="AT741" i="7" s="1"/>
  <c r="AL740" i="7"/>
  <c r="AM740" i="7" s="1"/>
  <c r="AN740" i="7" s="1"/>
  <c r="AO740" i="7" s="1"/>
  <c r="AP740" i="7" s="1"/>
  <c r="AQ740" i="7" s="1"/>
  <c r="AR740" i="7" s="1"/>
  <c r="AS740" i="7" s="1"/>
  <c r="AT740" i="7" s="1"/>
  <c r="AL737" i="7"/>
  <c r="AM737" i="7" s="1"/>
  <c r="AN737" i="7" s="1"/>
  <c r="AO737" i="7" s="1"/>
  <c r="AP737" i="7" s="1"/>
  <c r="AQ737" i="7" s="1"/>
  <c r="AR737" i="7" s="1"/>
  <c r="AS737" i="7" s="1"/>
  <c r="AT737" i="7" s="1"/>
  <c r="AL736" i="7"/>
  <c r="AM736" i="7" s="1"/>
  <c r="AN736" i="7" s="1"/>
  <c r="AO736" i="7" s="1"/>
  <c r="AP736" i="7" s="1"/>
  <c r="AQ736" i="7" s="1"/>
  <c r="AR736" i="7" s="1"/>
  <c r="AS736" i="7" s="1"/>
  <c r="AT736" i="7" s="1"/>
  <c r="AL735" i="7"/>
  <c r="AM735" i="7" s="1"/>
  <c r="AN735" i="7" s="1"/>
  <c r="AO735" i="7" s="1"/>
  <c r="AP735" i="7" s="1"/>
  <c r="AQ735" i="7" s="1"/>
  <c r="AR735" i="7" s="1"/>
  <c r="AS735" i="7" s="1"/>
  <c r="AT735" i="7" s="1"/>
  <c r="AL734" i="7"/>
  <c r="AM734" i="7" s="1"/>
  <c r="AN734" i="7" s="1"/>
  <c r="AO734" i="7" s="1"/>
  <c r="AP734" i="7" s="1"/>
  <c r="AQ734" i="7" s="1"/>
  <c r="AR734" i="7" s="1"/>
  <c r="AS734" i="7" s="1"/>
  <c r="AT734" i="7" s="1"/>
  <c r="AL733" i="7"/>
  <c r="AM733" i="7" s="1"/>
  <c r="AN733" i="7" s="1"/>
  <c r="AO733" i="7" s="1"/>
  <c r="AP733" i="7" s="1"/>
  <c r="AQ733" i="7" s="1"/>
  <c r="AR733" i="7" s="1"/>
  <c r="AS733" i="7" s="1"/>
  <c r="AT733" i="7" s="1"/>
  <c r="AL729" i="7"/>
  <c r="AM729" i="7" s="1"/>
  <c r="AN729" i="7" s="1"/>
  <c r="AO729" i="7" s="1"/>
  <c r="AP729" i="7" s="1"/>
  <c r="AQ729" i="7" s="1"/>
  <c r="AR729" i="7" s="1"/>
  <c r="AS729" i="7" s="1"/>
  <c r="AT729" i="7" s="1"/>
  <c r="AL728" i="7"/>
  <c r="AM728" i="7" s="1"/>
  <c r="AN728" i="7" s="1"/>
  <c r="AO728" i="7" s="1"/>
  <c r="AP728" i="7" s="1"/>
  <c r="AQ728" i="7" s="1"/>
  <c r="AR728" i="7" s="1"/>
  <c r="AS728" i="7" s="1"/>
  <c r="AT728" i="7" s="1"/>
  <c r="AL727" i="7"/>
  <c r="AM727" i="7" s="1"/>
  <c r="AN727" i="7" s="1"/>
  <c r="AO727" i="7" s="1"/>
  <c r="AP727" i="7" s="1"/>
  <c r="AQ727" i="7" s="1"/>
  <c r="AR727" i="7" s="1"/>
  <c r="AS727" i="7" s="1"/>
  <c r="AT727" i="7" s="1"/>
  <c r="AL726" i="7"/>
  <c r="AM726" i="7" s="1"/>
  <c r="AN726" i="7" s="1"/>
  <c r="AO726" i="7" s="1"/>
  <c r="AP726" i="7" s="1"/>
  <c r="AQ726" i="7" s="1"/>
  <c r="AR726" i="7" s="1"/>
  <c r="AS726" i="7" s="1"/>
  <c r="AT726" i="7" s="1"/>
  <c r="AL725" i="7"/>
  <c r="AM725" i="7" s="1"/>
  <c r="AN725" i="7" s="1"/>
  <c r="AO725" i="7" s="1"/>
  <c r="AP725" i="7" s="1"/>
  <c r="AQ725" i="7" s="1"/>
  <c r="AR725" i="7" s="1"/>
  <c r="AS725" i="7" s="1"/>
  <c r="AT725" i="7" s="1"/>
  <c r="AL724" i="7"/>
  <c r="AM724" i="7" s="1"/>
  <c r="AN724" i="7" s="1"/>
  <c r="AO724" i="7" s="1"/>
  <c r="AP724" i="7" s="1"/>
  <c r="AQ724" i="7" s="1"/>
  <c r="AR724" i="7" s="1"/>
  <c r="AS724" i="7" s="1"/>
  <c r="AT724" i="7" s="1"/>
  <c r="AL721" i="7"/>
  <c r="AM721" i="7" s="1"/>
  <c r="AN721" i="7" s="1"/>
  <c r="AO721" i="7" s="1"/>
  <c r="AP721" i="7" s="1"/>
  <c r="AQ721" i="7" s="1"/>
  <c r="AR721" i="7" s="1"/>
  <c r="AS721" i="7" s="1"/>
  <c r="AT721" i="7" s="1"/>
  <c r="AL720" i="7"/>
  <c r="AM720" i="7" s="1"/>
  <c r="AN720" i="7" s="1"/>
  <c r="AO720" i="7" s="1"/>
  <c r="AP720" i="7" s="1"/>
  <c r="AQ720" i="7" s="1"/>
  <c r="AR720" i="7" s="1"/>
  <c r="AS720" i="7" s="1"/>
  <c r="AT720" i="7" s="1"/>
  <c r="AL719" i="7"/>
  <c r="AM719" i="7" s="1"/>
  <c r="AN719" i="7" s="1"/>
  <c r="AO719" i="7" s="1"/>
  <c r="AP719" i="7" s="1"/>
  <c r="AQ719" i="7" s="1"/>
  <c r="AR719" i="7" s="1"/>
  <c r="AS719" i="7" s="1"/>
  <c r="AT719" i="7" s="1"/>
  <c r="AL718" i="7"/>
  <c r="AM718" i="7" s="1"/>
  <c r="AN718" i="7" s="1"/>
  <c r="AO718" i="7" s="1"/>
  <c r="AP718" i="7" s="1"/>
  <c r="AQ718" i="7" s="1"/>
  <c r="AR718" i="7" s="1"/>
  <c r="AS718" i="7" s="1"/>
  <c r="AT718" i="7" s="1"/>
  <c r="AL717" i="7"/>
  <c r="AM717" i="7" s="1"/>
  <c r="AN717" i="7" s="1"/>
  <c r="AO717" i="7" s="1"/>
  <c r="AP717" i="7" s="1"/>
  <c r="AQ717" i="7" s="1"/>
  <c r="AR717" i="7" s="1"/>
  <c r="AS717" i="7" s="1"/>
  <c r="AT717" i="7" s="1"/>
  <c r="AL713" i="7"/>
  <c r="AM713" i="7" s="1"/>
  <c r="AN713" i="7" s="1"/>
  <c r="AO713" i="7" s="1"/>
  <c r="AP713" i="7" s="1"/>
  <c r="AQ713" i="7" s="1"/>
  <c r="AR713" i="7" s="1"/>
  <c r="AS713" i="7" s="1"/>
  <c r="AT713" i="7" s="1"/>
  <c r="AL712" i="7"/>
  <c r="AM712" i="7" s="1"/>
  <c r="AN712" i="7" s="1"/>
  <c r="AO712" i="7" s="1"/>
  <c r="AP712" i="7" s="1"/>
  <c r="AQ712" i="7" s="1"/>
  <c r="AR712" i="7" s="1"/>
  <c r="AS712" i="7" s="1"/>
  <c r="AT712" i="7" s="1"/>
  <c r="AL711" i="7"/>
  <c r="AM711" i="7" s="1"/>
  <c r="AN711" i="7" s="1"/>
  <c r="AO711" i="7" s="1"/>
  <c r="AP711" i="7" s="1"/>
  <c r="AQ711" i="7" s="1"/>
  <c r="AR711" i="7" s="1"/>
  <c r="AS711" i="7" s="1"/>
  <c r="AT711" i="7" s="1"/>
  <c r="AL710" i="7"/>
  <c r="AM710" i="7" s="1"/>
  <c r="AN710" i="7" s="1"/>
  <c r="AO710" i="7" s="1"/>
  <c r="AP710" i="7" s="1"/>
  <c r="AQ710" i="7" s="1"/>
  <c r="AR710" i="7" s="1"/>
  <c r="AS710" i="7" s="1"/>
  <c r="AT710" i="7" s="1"/>
  <c r="AL709" i="7"/>
  <c r="AM709" i="7" s="1"/>
  <c r="AN709" i="7" s="1"/>
  <c r="AO709" i="7" s="1"/>
  <c r="AP709" i="7" s="1"/>
  <c r="AQ709" i="7" s="1"/>
  <c r="AR709" i="7" s="1"/>
  <c r="AS709" i="7" s="1"/>
  <c r="AT709" i="7" s="1"/>
  <c r="AL708" i="7"/>
  <c r="AM708" i="7" s="1"/>
  <c r="AN708" i="7" s="1"/>
  <c r="AO708" i="7" s="1"/>
  <c r="AP708" i="7" s="1"/>
  <c r="AQ708" i="7" s="1"/>
  <c r="AR708" i="7" s="1"/>
  <c r="AS708" i="7" s="1"/>
  <c r="AT708" i="7" s="1"/>
  <c r="AL705" i="7"/>
  <c r="AM705" i="7" s="1"/>
  <c r="AN705" i="7" s="1"/>
  <c r="AO705" i="7" s="1"/>
  <c r="AP705" i="7" s="1"/>
  <c r="AQ705" i="7" s="1"/>
  <c r="AR705" i="7" s="1"/>
  <c r="AS705" i="7" s="1"/>
  <c r="AT705" i="7" s="1"/>
  <c r="AL704" i="7"/>
  <c r="AM704" i="7" s="1"/>
  <c r="AN704" i="7" s="1"/>
  <c r="AO704" i="7" s="1"/>
  <c r="AP704" i="7" s="1"/>
  <c r="AQ704" i="7" s="1"/>
  <c r="AR704" i="7" s="1"/>
  <c r="AS704" i="7" s="1"/>
  <c r="AT704" i="7" s="1"/>
  <c r="AL703" i="7"/>
  <c r="AM703" i="7" s="1"/>
  <c r="AN703" i="7" s="1"/>
  <c r="AO703" i="7" s="1"/>
  <c r="AP703" i="7" s="1"/>
  <c r="AQ703" i="7" s="1"/>
  <c r="AR703" i="7" s="1"/>
  <c r="AS703" i="7" s="1"/>
  <c r="AT703" i="7" s="1"/>
  <c r="AL702" i="7"/>
  <c r="AM702" i="7" s="1"/>
  <c r="AN702" i="7" s="1"/>
  <c r="AO702" i="7" s="1"/>
  <c r="AP702" i="7" s="1"/>
  <c r="AQ702" i="7" s="1"/>
  <c r="AR702" i="7" s="1"/>
  <c r="AS702" i="7" s="1"/>
  <c r="AT702" i="7" s="1"/>
  <c r="AL701" i="7"/>
  <c r="AM701" i="7" s="1"/>
  <c r="AN701" i="7" s="1"/>
  <c r="AO701" i="7" s="1"/>
  <c r="AP701" i="7" s="1"/>
  <c r="AQ701" i="7" s="1"/>
  <c r="AR701" i="7" s="1"/>
  <c r="AS701" i="7" s="1"/>
  <c r="AT701" i="7" s="1"/>
  <c r="AL697" i="7"/>
  <c r="AM697" i="7" s="1"/>
  <c r="AN697" i="7" s="1"/>
  <c r="AO697" i="7" s="1"/>
  <c r="AP697" i="7" s="1"/>
  <c r="AQ697" i="7" s="1"/>
  <c r="AR697" i="7" s="1"/>
  <c r="AS697" i="7" s="1"/>
  <c r="AT697" i="7" s="1"/>
  <c r="AL696" i="7"/>
  <c r="AM696" i="7" s="1"/>
  <c r="AN696" i="7" s="1"/>
  <c r="AO696" i="7" s="1"/>
  <c r="AP696" i="7" s="1"/>
  <c r="AQ696" i="7" s="1"/>
  <c r="AR696" i="7" s="1"/>
  <c r="AS696" i="7" s="1"/>
  <c r="AT696" i="7" s="1"/>
  <c r="AL695" i="7"/>
  <c r="AM695" i="7" s="1"/>
  <c r="AN695" i="7" s="1"/>
  <c r="AO695" i="7" s="1"/>
  <c r="AP695" i="7" s="1"/>
  <c r="AQ695" i="7" s="1"/>
  <c r="AR695" i="7" s="1"/>
  <c r="AS695" i="7" s="1"/>
  <c r="AT695" i="7" s="1"/>
  <c r="AL694" i="7"/>
  <c r="AM694" i="7" s="1"/>
  <c r="AN694" i="7" s="1"/>
  <c r="AO694" i="7" s="1"/>
  <c r="AP694" i="7" s="1"/>
  <c r="AQ694" i="7" s="1"/>
  <c r="AR694" i="7" s="1"/>
  <c r="AS694" i="7" s="1"/>
  <c r="AT694" i="7" s="1"/>
  <c r="AL693" i="7"/>
  <c r="AM693" i="7" s="1"/>
  <c r="AN693" i="7" s="1"/>
  <c r="AO693" i="7" s="1"/>
  <c r="AP693" i="7" s="1"/>
  <c r="AQ693" i="7" s="1"/>
  <c r="AR693" i="7" s="1"/>
  <c r="AS693" i="7" s="1"/>
  <c r="AT693" i="7" s="1"/>
  <c r="AL689" i="7"/>
  <c r="AM689" i="7" s="1"/>
  <c r="AN689" i="7" s="1"/>
  <c r="AO689" i="7" s="1"/>
  <c r="AP689" i="7" s="1"/>
  <c r="AQ689" i="7" s="1"/>
  <c r="AR689" i="7" s="1"/>
  <c r="AS689" i="7" s="1"/>
  <c r="AT689" i="7" s="1"/>
  <c r="AL688" i="7"/>
  <c r="AM688" i="7" s="1"/>
  <c r="AN688" i="7" s="1"/>
  <c r="AO688" i="7" s="1"/>
  <c r="AP688" i="7" s="1"/>
  <c r="AQ688" i="7" s="1"/>
  <c r="AR688" i="7" s="1"/>
  <c r="AS688" i="7" s="1"/>
  <c r="AT688" i="7" s="1"/>
  <c r="AL687" i="7"/>
  <c r="AM687" i="7" s="1"/>
  <c r="AN687" i="7" s="1"/>
  <c r="AO687" i="7" s="1"/>
  <c r="AP687" i="7" s="1"/>
  <c r="AQ687" i="7" s="1"/>
  <c r="AR687" i="7" s="1"/>
  <c r="AS687" i="7" s="1"/>
  <c r="AT687" i="7" s="1"/>
  <c r="AL686" i="7"/>
  <c r="AM686" i="7" s="1"/>
  <c r="AN686" i="7" s="1"/>
  <c r="AO686" i="7" s="1"/>
  <c r="AP686" i="7" s="1"/>
  <c r="AQ686" i="7" s="1"/>
  <c r="AR686" i="7" s="1"/>
  <c r="AS686" i="7" s="1"/>
  <c r="AT686" i="7" s="1"/>
  <c r="AL685" i="7"/>
  <c r="AM685" i="7" s="1"/>
  <c r="AN685" i="7" s="1"/>
  <c r="AO685" i="7" s="1"/>
  <c r="AP685" i="7" s="1"/>
  <c r="AQ685" i="7" s="1"/>
  <c r="AR685" i="7" s="1"/>
  <c r="AS685" i="7" s="1"/>
  <c r="AT685" i="7" s="1"/>
  <c r="AL681" i="7"/>
  <c r="AM681" i="7" s="1"/>
  <c r="AN681" i="7" s="1"/>
  <c r="AO681" i="7" s="1"/>
  <c r="AP681" i="7" s="1"/>
  <c r="AQ681" i="7" s="1"/>
  <c r="AR681" i="7" s="1"/>
  <c r="AS681" i="7" s="1"/>
  <c r="AT681" i="7" s="1"/>
  <c r="AL680" i="7"/>
  <c r="AM680" i="7" s="1"/>
  <c r="AN680" i="7" s="1"/>
  <c r="AO680" i="7" s="1"/>
  <c r="AP680" i="7" s="1"/>
  <c r="AQ680" i="7" s="1"/>
  <c r="AR680" i="7" s="1"/>
  <c r="AS680" i="7" s="1"/>
  <c r="AT680" i="7" s="1"/>
  <c r="AL679" i="7"/>
  <c r="AM679" i="7" s="1"/>
  <c r="AN679" i="7" s="1"/>
  <c r="AO679" i="7" s="1"/>
  <c r="AP679" i="7" s="1"/>
  <c r="AQ679" i="7" s="1"/>
  <c r="AR679" i="7" s="1"/>
  <c r="AS679" i="7" s="1"/>
  <c r="AT679" i="7" s="1"/>
  <c r="AL678" i="7"/>
  <c r="AM678" i="7" s="1"/>
  <c r="AN678" i="7" s="1"/>
  <c r="AO678" i="7" s="1"/>
  <c r="AP678" i="7" s="1"/>
  <c r="AQ678" i="7" s="1"/>
  <c r="AR678" i="7" s="1"/>
  <c r="AS678" i="7" s="1"/>
  <c r="AT678" i="7" s="1"/>
  <c r="AL677" i="7"/>
  <c r="AM677" i="7" s="1"/>
  <c r="AN677" i="7" s="1"/>
  <c r="AO677" i="7" s="1"/>
  <c r="AP677" i="7" s="1"/>
  <c r="AQ677" i="7" s="1"/>
  <c r="AR677" i="7" s="1"/>
  <c r="AS677" i="7" s="1"/>
  <c r="AT677" i="7" s="1"/>
  <c r="AL676" i="7"/>
  <c r="AM676" i="7" s="1"/>
  <c r="AN676" i="7" s="1"/>
  <c r="AO676" i="7" s="1"/>
  <c r="AP676" i="7" s="1"/>
  <c r="AQ676" i="7" s="1"/>
  <c r="AR676" i="7" s="1"/>
  <c r="AS676" i="7" s="1"/>
  <c r="AT676" i="7" s="1"/>
  <c r="AL673" i="7"/>
  <c r="AM673" i="7" s="1"/>
  <c r="AN673" i="7" s="1"/>
  <c r="AO673" i="7" s="1"/>
  <c r="AP673" i="7" s="1"/>
  <c r="AQ673" i="7" s="1"/>
  <c r="AR673" i="7" s="1"/>
  <c r="AS673" i="7" s="1"/>
  <c r="AT673" i="7" s="1"/>
  <c r="AL672" i="7"/>
  <c r="AM672" i="7" s="1"/>
  <c r="AN672" i="7" s="1"/>
  <c r="AO672" i="7" s="1"/>
  <c r="AP672" i="7" s="1"/>
  <c r="AQ672" i="7" s="1"/>
  <c r="AR672" i="7" s="1"/>
  <c r="AS672" i="7" s="1"/>
  <c r="AT672" i="7" s="1"/>
  <c r="AL671" i="7"/>
  <c r="AM671" i="7" s="1"/>
  <c r="AN671" i="7" s="1"/>
  <c r="AO671" i="7" s="1"/>
  <c r="AP671" i="7" s="1"/>
  <c r="AQ671" i="7" s="1"/>
  <c r="AR671" i="7" s="1"/>
  <c r="AS671" i="7" s="1"/>
  <c r="AT671" i="7" s="1"/>
  <c r="AL670" i="7"/>
  <c r="AM670" i="7" s="1"/>
  <c r="AN670" i="7" s="1"/>
  <c r="AO670" i="7" s="1"/>
  <c r="AP670" i="7" s="1"/>
  <c r="AQ670" i="7" s="1"/>
  <c r="AR670" i="7" s="1"/>
  <c r="AS670" i="7" s="1"/>
  <c r="AT670" i="7" s="1"/>
  <c r="AL669" i="7"/>
  <c r="AM669" i="7" s="1"/>
  <c r="AN669" i="7" s="1"/>
  <c r="AO669" i="7" s="1"/>
  <c r="AP669" i="7" s="1"/>
  <c r="AQ669" i="7" s="1"/>
  <c r="AR669" i="7" s="1"/>
  <c r="AS669" i="7" s="1"/>
  <c r="AT669" i="7" s="1"/>
  <c r="AL668" i="7"/>
  <c r="AM668" i="7" s="1"/>
  <c r="AN668" i="7" s="1"/>
  <c r="AO668" i="7" s="1"/>
  <c r="AP668" i="7" s="1"/>
  <c r="AQ668" i="7" s="1"/>
  <c r="AR668" i="7" s="1"/>
  <c r="AS668" i="7" s="1"/>
  <c r="AT668" i="7" s="1"/>
  <c r="AL665" i="7"/>
  <c r="AM665" i="7" s="1"/>
  <c r="AN665" i="7" s="1"/>
  <c r="AO665" i="7" s="1"/>
  <c r="AP665" i="7" s="1"/>
  <c r="AQ665" i="7" s="1"/>
  <c r="AR665" i="7" s="1"/>
  <c r="AS665" i="7" s="1"/>
  <c r="AT665" i="7" s="1"/>
  <c r="AL664" i="7"/>
  <c r="AM664" i="7" s="1"/>
  <c r="AN664" i="7" s="1"/>
  <c r="AO664" i="7" s="1"/>
  <c r="AP664" i="7" s="1"/>
  <c r="AQ664" i="7" s="1"/>
  <c r="AR664" i="7" s="1"/>
  <c r="AS664" i="7" s="1"/>
  <c r="AT664" i="7" s="1"/>
  <c r="AL663" i="7"/>
  <c r="AM663" i="7" s="1"/>
  <c r="AN663" i="7" s="1"/>
  <c r="AO663" i="7" s="1"/>
  <c r="AP663" i="7" s="1"/>
  <c r="AQ663" i="7" s="1"/>
  <c r="AR663" i="7" s="1"/>
  <c r="AS663" i="7" s="1"/>
  <c r="AT663" i="7" s="1"/>
  <c r="AL662" i="7"/>
  <c r="AM662" i="7" s="1"/>
  <c r="AN662" i="7" s="1"/>
  <c r="AO662" i="7" s="1"/>
  <c r="AP662" i="7" s="1"/>
  <c r="AQ662" i="7" s="1"/>
  <c r="AR662" i="7" s="1"/>
  <c r="AS662" i="7" s="1"/>
  <c r="AT662" i="7" s="1"/>
  <c r="AL661" i="7"/>
  <c r="AM661" i="7" s="1"/>
  <c r="AN661" i="7" s="1"/>
  <c r="AO661" i="7" s="1"/>
  <c r="AP661" i="7" s="1"/>
  <c r="AQ661" i="7" s="1"/>
  <c r="AR661" i="7" s="1"/>
  <c r="AS661" i="7" s="1"/>
  <c r="AT661" i="7" s="1"/>
  <c r="AL660" i="7"/>
  <c r="AM660" i="7" s="1"/>
  <c r="AN660" i="7" s="1"/>
  <c r="AO660" i="7" s="1"/>
  <c r="AP660" i="7" s="1"/>
  <c r="AQ660" i="7" s="1"/>
  <c r="AR660" i="7" s="1"/>
  <c r="AS660" i="7" s="1"/>
  <c r="AT660" i="7" s="1"/>
  <c r="AL657" i="7"/>
  <c r="AM657" i="7" s="1"/>
  <c r="AN657" i="7" s="1"/>
  <c r="AO657" i="7" s="1"/>
  <c r="AP657" i="7" s="1"/>
  <c r="AQ657" i="7" s="1"/>
  <c r="AR657" i="7" s="1"/>
  <c r="AS657" i="7" s="1"/>
  <c r="AT657" i="7" s="1"/>
  <c r="AL656" i="7"/>
  <c r="AM656" i="7" s="1"/>
  <c r="AN656" i="7" s="1"/>
  <c r="AO656" i="7" s="1"/>
  <c r="AP656" i="7" s="1"/>
  <c r="AQ656" i="7" s="1"/>
  <c r="AR656" i="7" s="1"/>
  <c r="AS656" i="7" s="1"/>
  <c r="AT656" i="7" s="1"/>
  <c r="AL655" i="7"/>
  <c r="AM655" i="7" s="1"/>
  <c r="AN655" i="7" s="1"/>
  <c r="AO655" i="7" s="1"/>
  <c r="AP655" i="7" s="1"/>
  <c r="AQ655" i="7" s="1"/>
  <c r="AR655" i="7" s="1"/>
  <c r="AS655" i="7" s="1"/>
  <c r="AT655" i="7" s="1"/>
  <c r="AL654" i="7"/>
  <c r="AM654" i="7" s="1"/>
  <c r="AN654" i="7" s="1"/>
  <c r="AO654" i="7" s="1"/>
  <c r="AP654" i="7" s="1"/>
  <c r="AQ654" i="7" s="1"/>
  <c r="AR654" i="7" s="1"/>
  <c r="AS654" i="7" s="1"/>
  <c r="AT654" i="7" s="1"/>
  <c r="AL653" i="7"/>
  <c r="AM653" i="7" s="1"/>
  <c r="AN653" i="7" s="1"/>
  <c r="AO653" i="7" s="1"/>
  <c r="AP653" i="7" s="1"/>
  <c r="AQ653" i="7" s="1"/>
  <c r="AR653" i="7" s="1"/>
  <c r="AS653" i="7" s="1"/>
  <c r="AT653" i="7" s="1"/>
  <c r="AL652" i="7"/>
  <c r="AM652" i="7" s="1"/>
  <c r="AN652" i="7" s="1"/>
  <c r="AO652" i="7" s="1"/>
  <c r="AP652" i="7" s="1"/>
  <c r="AQ652" i="7" s="1"/>
  <c r="AR652" i="7" s="1"/>
  <c r="AS652" i="7" s="1"/>
  <c r="AT652" i="7" s="1"/>
  <c r="AL649" i="7"/>
  <c r="AM649" i="7" s="1"/>
  <c r="AN649" i="7" s="1"/>
  <c r="AO649" i="7" s="1"/>
  <c r="AP649" i="7" s="1"/>
  <c r="AQ649" i="7" s="1"/>
  <c r="AR649" i="7" s="1"/>
  <c r="AS649" i="7" s="1"/>
  <c r="AT649" i="7" s="1"/>
  <c r="AL648" i="7"/>
  <c r="AM648" i="7" s="1"/>
  <c r="AN648" i="7" s="1"/>
  <c r="AO648" i="7" s="1"/>
  <c r="AP648" i="7" s="1"/>
  <c r="AQ648" i="7" s="1"/>
  <c r="AR648" i="7" s="1"/>
  <c r="AS648" i="7" s="1"/>
  <c r="AT648" i="7" s="1"/>
  <c r="AL647" i="7"/>
  <c r="AM647" i="7" s="1"/>
  <c r="AN647" i="7" s="1"/>
  <c r="AO647" i="7" s="1"/>
  <c r="AP647" i="7" s="1"/>
  <c r="AQ647" i="7" s="1"/>
  <c r="AR647" i="7" s="1"/>
  <c r="AS647" i="7" s="1"/>
  <c r="AT647" i="7" s="1"/>
  <c r="AL646" i="7"/>
  <c r="AM646" i="7" s="1"/>
  <c r="AN646" i="7" s="1"/>
  <c r="AO646" i="7" s="1"/>
  <c r="AP646" i="7" s="1"/>
  <c r="AQ646" i="7" s="1"/>
  <c r="AR646" i="7" s="1"/>
  <c r="AS646" i="7" s="1"/>
  <c r="AT646" i="7" s="1"/>
  <c r="AL645" i="7"/>
  <c r="AM645" i="7" s="1"/>
  <c r="AN645" i="7" s="1"/>
  <c r="AO645" i="7" s="1"/>
  <c r="AP645" i="7" s="1"/>
  <c r="AQ645" i="7" s="1"/>
  <c r="AR645" i="7" s="1"/>
  <c r="AS645" i="7" s="1"/>
  <c r="AT645" i="7" s="1"/>
  <c r="AL644" i="7"/>
  <c r="AM644" i="7" s="1"/>
  <c r="AN644" i="7" s="1"/>
  <c r="AO644" i="7" s="1"/>
  <c r="AP644" i="7" s="1"/>
  <c r="AQ644" i="7" s="1"/>
  <c r="AR644" i="7" s="1"/>
  <c r="AS644" i="7" s="1"/>
  <c r="AT644" i="7" s="1"/>
  <c r="AL641" i="7"/>
  <c r="AM641" i="7" s="1"/>
  <c r="AN641" i="7" s="1"/>
  <c r="AO641" i="7" s="1"/>
  <c r="AP641" i="7" s="1"/>
  <c r="AQ641" i="7" s="1"/>
  <c r="AR641" i="7" s="1"/>
  <c r="AS641" i="7" s="1"/>
  <c r="AT641" i="7" s="1"/>
  <c r="AL640" i="7"/>
  <c r="AM640" i="7" s="1"/>
  <c r="AN640" i="7" s="1"/>
  <c r="AO640" i="7" s="1"/>
  <c r="AP640" i="7" s="1"/>
  <c r="AQ640" i="7" s="1"/>
  <c r="AR640" i="7" s="1"/>
  <c r="AS640" i="7" s="1"/>
  <c r="AT640" i="7" s="1"/>
  <c r="AL639" i="7"/>
  <c r="AM639" i="7" s="1"/>
  <c r="AN639" i="7" s="1"/>
  <c r="AO639" i="7" s="1"/>
  <c r="AP639" i="7" s="1"/>
  <c r="AQ639" i="7" s="1"/>
  <c r="AR639" i="7" s="1"/>
  <c r="AS639" i="7" s="1"/>
  <c r="AT639" i="7" s="1"/>
  <c r="AL638" i="7"/>
  <c r="AM638" i="7" s="1"/>
  <c r="AN638" i="7" s="1"/>
  <c r="AO638" i="7" s="1"/>
  <c r="AP638" i="7" s="1"/>
  <c r="AQ638" i="7" s="1"/>
  <c r="AR638" i="7" s="1"/>
  <c r="AS638" i="7" s="1"/>
  <c r="AT638" i="7" s="1"/>
  <c r="AL637" i="7"/>
  <c r="AM637" i="7" s="1"/>
  <c r="AN637" i="7" s="1"/>
  <c r="AO637" i="7" s="1"/>
  <c r="AP637" i="7" s="1"/>
  <c r="AQ637" i="7" s="1"/>
  <c r="AR637" i="7" s="1"/>
  <c r="AS637" i="7" s="1"/>
  <c r="AT637" i="7" s="1"/>
  <c r="AL636" i="7"/>
  <c r="AM636" i="7" s="1"/>
  <c r="AN636" i="7" s="1"/>
  <c r="AO636" i="7" s="1"/>
  <c r="AP636" i="7" s="1"/>
  <c r="AQ636" i="7" s="1"/>
  <c r="AR636" i="7" s="1"/>
  <c r="AS636" i="7" s="1"/>
  <c r="AT636" i="7" s="1"/>
  <c r="AL633" i="7"/>
  <c r="AM633" i="7" s="1"/>
  <c r="AN633" i="7" s="1"/>
  <c r="AO633" i="7" s="1"/>
  <c r="AP633" i="7" s="1"/>
  <c r="AQ633" i="7" s="1"/>
  <c r="AR633" i="7" s="1"/>
  <c r="AS633" i="7" s="1"/>
  <c r="AT633" i="7" s="1"/>
  <c r="AL632" i="7"/>
  <c r="AM632" i="7" s="1"/>
  <c r="AN632" i="7" s="1"/>
  <c r="AO632" i="7" s="1"/>
  <c r="AP632" i="7" s="1"/>
  <c r="AQ632" i="7" s="1"/>
  <c r="AR632" i="7" s="1"/>
  <c r="AS632" i="7" s="1"/>
  <c r="AT632" i="7" s="1"/>
  <c r="AL631" i="7"/>
  <c r="AM631" i="7" s="1"/>
  <c r="AN631" i="7" s="1"/>
  <c r="AO631" i="7" s="1"/>
  <c r="AP631" i="7" s="1"/>
  <c r="AQ631" i="7" s="1"/>
  <c r="AR631" i="7" s="1"/>
  <c r="AS631" i="7" s="1"/>
  <c r="AT631" i="7" s="1"/>
  <c r="AL630" i="7"/>
  <c r="AM630" i="7" s="1"/>
  <c r="AN630" i="7" s="1"/>
  <c r="AO630" i="7" s="1"/>
  <c r="AP630" i="7" s="1"/>
  <c r="AQ630" i="7" s="1"/>
  <c r="AR630" i="7" s="1"/>
  <c r="AS630" i="7" s="1"/>
  <c r="AT630" i="7" s="1"/>
  <c r="AL629" i="7"/>
  <c r="AM629" i="7" s="1"/>
  <c r="AN629" i="7" s="1"/>
  <c r="AO629" i="7" s="1"/>
  <c r="AP629" i="7" s="1"/>
  <c r="AQ629" i="7" s="1"/>
  <c r="AR629" i="7" s="1"/>
  <c r="AS629" i="7" s="1"/>
  <c r="AT629" i="7" s="1"/>
  <c r="AL628" i="7"/>
  <c r="AM628" i="7" s="1"/>
  <c r="AN628" i="7" s="1"/>
  <c r="AO628" i="7" s="1"/>
  <c r="AP628" i="7" s="1"/>
  <c r="AQ628" i="7" s="1"/>
  <c r="AR628" i="7" s="1"/>
  <c r="AS628" i="7" s="1"/>
  <c r="AT628" i="7" s="1"/>
  <c r="AL625" i="7"/>
  <c r="AM625" i="7" s="1"/>
  <c r="AN625" i="7" s="1"/>
  <c r="AO625" i="7" s="1"/>
  <c r="AP625" i="7" s="1"/>
  <c r="AQ625" i="7" s="1"/>
  <c r="AR625" i="7" s="1"/>
  <c r="AS625" i="7" s="1"/>
  <c r="AT625" i="7" s="1"/>
  <c r="AL624" i="7"/>
  <c r="AM624" i="7" s="1"/>
  <c r="AN624" i="7" s="1"/>
  <c r="AO624" i="7" s="1"/>
  <c r="AP624" i="7" s="1"/>
  <c r="AQ624" i="7" s="1"/>
  <c r="AR624" i="7" s="1"/>
  <c r="AS624" i="7" s="1"/>
  <c r="AT624" i="7" s="1"/>
  <c r="AL623" i="7"/>
  <c r="AM623" i="7" s="1"/>
  <c r="AN623" i="7" s="1"/>
  <c r="AO623" i="7" s="1"/>
  <c r="AP623" i="7" s="1"/>
  <c r="AQ623" i="7" s="1"/>
  <c r="AR623" i="7" s="1"/>
  <c r="AS623" i="7" s="1"/>
  <c r="AT623" i="7" s="1"/>
  <c r="AL622" i="7"/>
  <c r="AM622" i="7" s="1"/>
  <c r="AN622" i="7" s="1"/>
  <c r="AO622" i="7" s="1"/>
  <c r="AP622" i="7" s="1"/>
  <c r="AQ622" i="7" s="1"/>
  <c r="AR622" i="7" s="1"/>
  <c r="AS622" i="7" s="1"/>
  <c r="AT622" i="7" s="1"/>
  <c r="AL621" i="7"/>
  <c r="AM621" i="7" s="1"/>
  <c r="AN621" i="7" s="1"/>
  <c r="AO621" i="7" s="1"/>
  <c r="AP621" i="7" s="1"/>
  <c r="AQ621" i="7" s="1"/>
  <c r="AR621" i="7" s="1"/>
  <c r="AS621" i="7" s="1"/>
  <c r="AT621" i="7" s="1"/>
  <c r="AL620" i="7"/>
  <c r="AM620" i="7" s="1"/>
  <c r="AN620" i="7" s="1"/>
  <c r="AO620" i="7" s="1"/>
  <c r="AP620" i="7" s="1"/>
  <c r="AQ620" i="7" s="1"/>
  <c r="AR620" i="7" s="1"/>
  <c r="AS620" i="7" s="1"/>
  <c r="AT620" i="7" s="1"/>
  <c r="AL617" i="7"/>
  <c r="AM617" i="7" s="1"/>
  <c r="AN617" i="7" s="1"/>
  <c r="AO617" i="7" s="1"/>
  <c r="AP617" i="7" s="1"/>
  <c r="AQ617" i="7" s="1"/>
  <c r="AR617" i="7" s="1"/>
  <c r="AS617" i="7" s="1"/>
  <c r="AT617" i="7" s="1"/>
  <c r="AL616" i="7"/>
  <c r="AM616" i="7" s="1"/>
  <c r="AN616" i="7" s="1"/>
  <c r="AO616" i="7" s="1"/>
  <c r="AP616" i="7" s="1"/>
  <c r="AQ616" i="7" s="1"/>
  <c r="AR616" i="7" s="1"/>
  <c r="AS616" i="7" s="1"/>
  <c r="AT616" i="7" s="1"/>
  <c r="AL615" i="7"/>
  <c r="AM615" i="7" s="1"/>
  <c r="AN615" i="7" s="1"/>
  <c r="AO615" i="7" s="1"/>
  <c r="AP615" i="7" s="1"/>
  <c r="AQ615" i="7" s="1"/>
  <c r="AR615" i="7" s="1"/>
  <c r="AS615" i="7" s="1"/>
  <c r="AT615" i="7" s="1"/>
  <c r="AL614" i="7"/>
  <c r="AM614" i="7" s="1"/>
  <c r="AN614" i="7" s="1"/>
  <c r="AO614" i="7" s="1"/>
  <c r="AP614" i="7" s="1"/>
  <c r="AQ614" i="7" s="1"/>
  <c r="AR614" i="7" s="1"/>
  <c r="AS614" i="7" s="1"/>
  <c r="AT614" i="7" s="1"/>
  <c r="AL613" i="7"/>
  <c r="AM613" i="7" s="1"/>
  <c r="AN613" i="7" s="1"/>
  <c r="AO613" i="7" s="1"/>
  <c r="AP613" i="7" s="1"/>
  <c r="AQ613" i="7" s="1"/>
  <c r="AR613" i="7" s="1"/>
  <c r="AS613" i="7" s="1"/>
  <c r="AT613" i="7" s="1"/>
  <c r="AL609" i="7"/>
  <c r="AM609" i="7" s="1"/>
  <c r="AN609" i="7" s="1"/>
  <c r="AO609" i="7" s="1"/>
  <c r="AP609" i="7" s="1"/>
  <c r="AQ609" i="7" s="1"/>
  <c r="AR609" i="7" s="1"/>
  <c r="AS609" i="7" s="1"/>
  <c r="AT609" i="7" s="1"/>
  <c r="AL608" i="7"/>
  <c r="AM608" i="7" s="1"/>
  <c r="AN608" i="7" s="1"/>
  <c r="AO608" i="7" s="1"/>
  <c r="AP608" i="7" s="1"/>
  <c r="AQ608" i="7" s="1"/>
  <c r="AR608" i="7" s="1"/>
  <c r="AS608" i="7" s="1"/>
  <c r="AT608" i="7" s="1"/>
  <c r="AL607" i="7"/>
  <c r="AM607" i="7" s="1"/>
  <c r="AN607" i="7" s="1"/>
  <c r="AO607" i="7" s="1"/>
  <c r="AP607" i="7" s="1"/>
  <c r="AQ607" i="7" s="1"/>
  <c r="AR607" i="7" s="1"/>
  <c r="AS607" i="7" s="1"/>
  <c r="AT607" i="7" s="1"/>
  <c r="AL606" i="7"/>
  <c r="AM606" i="7" s="1"/>
  <c r="AN606" i="7" s="1"/>
  <c r="AO606" i="7" s="1"/>
  <c r="AP606" i="7" s="1"/>
  <c r="AQ606" i="7" s="1"/>
  <c r="AR606" i="7" s="1"/>
  <c r="AS606" i="7" s="1"/>
  <c r="AT606" i="7" s="1"/>
  <c r="AL605" i="7"/>
  <c r="AM605" i="7" s="1"/>
  <c r="AN605" i="7" s="1"/>
  <c r="AO605" i="7" s="1"/>
  <c r="AP605" i="7" s="1"/>
  <c r="AQ605" i="7" s="1"/>
  <c r="AR605" i="7" s="1"/>
  <c r="AS605" i="7" s="1"/>
  <c r="AT605" i="7" s="1"/>
  <c r="AL604" i="7"/>
  <c r="AM604" i="7" s="1"/>
  <c r="AN604" i="7" s="1"/>
  <c r="AO604" i="7" s="1"/>
  <c r="AP604" i="7" s="1"/>
  <c r="AQ604" i="7" s="1"/>
  <c r="AR604" i="7" s="1"/>
  <c r="AS604" i="7" s="1"/>
  <c r="AT604" i="7" s="1"/>
  <c r="AL601" i="7"/>
  <c r="AM601" i="7" s="1"/>
  <c r="AN601" i="7" s="1"/>
  <c r="AO601" i="7" s="1"/>
  <c r="AP601" i="7" s="1"/>
  <c r="AQ601" i="7" s="1"/>
  <c r="AR601" i="7" s="1"/>
  <c r="AS601" i="7" s="1"/>
  <c r="AT601" i="7" s="1"/>
  <c r="AL600" i="7"/>
  <c r="AM600" i="7" s="1"/>
  <c r="AN600" i="7" s="1"/>
  <c r="AO600" i="7" s="1"/>
  <c r="AP600" i="7" s="1"/>
  <c r="AQ600" i="7" s="1"/>
  <c r="AR600" i="7" s="1"/>
  <c r="AS600" i="7" s="1"/>
  <c r="AT600" i="7" s="1"/>
  <c r="AL599" i="7"/>
  <c r="AM599" i="7" s="1"/>
  <c r="AN599" i="7" s="1"/>
  <c r="AO599" i="7" s="1"/>
  <c r="AP599" i="7" s="1"/>
  <c r="AQ599" i="7" s="1"/>
  <c r="AR599" i="7" s="1"/>
  <c r="AS599" i="7" s="1"/>
  <c r="AT599" i="7" s="1"/>
  <c r="AL598" i="7"/>
  <c r="AM598" i="7" s="1"/>
  <c r="AN598" i="7" s="1"/>
  <c r="AO598" i="7" s="1"/>
  <c r="AP598" i="7" s="1"/>
  <c r="AQ598" i="7" s="1"/>
  <c r="AR598" i="7" s="1"/>
  <c r="AS598" i="7" s="1"/>
  <c r="AT598" i="7" s="1"/>
  <c r="AL597" i="7"/>
  <c r="AM597" i="7" s="1"/>
  <c r="AN597" i="7" s="1"/>
  <c r="AO597" i="7" s="1"/>
  <c r="AP597" i="7" s="1"/>
  <c r="AQ597" i="7" s="1"/>
  <c r="AR597" i="7" s="1"/>
  <c r="AS597" i="7" s="1"/>
  <c r="AT597" i="7" s="1"/>
  <c r="AL596" i="7"/>
  <c r="AM596" i="7" s="1"/>
  <c r="AN596" i="7" s="1"/>
  <c r="AO596" i="7" s="1"/>
  <c r="AP596" i="7" s="1"/>
  <c r="AQ596" i="7" s="1"/>
  <c r="AR596" i="7" s="1"/>
  <c r="AS596" i="7" s="1"/>
  <c r="AT596" i="7" s="1"/>
  <c r="AL593" i="7"/>
  <c r="AM593" i="7" s="1"/>
  <c r="AN593" i="7" s="1"/>
  <c r="AO593" i="7" s="1"/>
  <c r="AP593" i="7" s="1"/>
  <c r="AQ593" i="7" s="1"/>
  <c r="AR593" i="7" s="1"/>
  <c r="AS593" i="7" s="1"/>
  <c r="AT593" i="7" s="1"/>
  <c r="AL592" i="7"/>
  <c r="AM592" i="7" s="1"/>
  <c r="AN592" i="7" s="1"/>
  <c r="AO592" i="7" s="1"/>
  <c r="AP592" i="7" s="1"/>
  <c r="AQ592" i="7" s="1"/>
  <c r="AR592" i="7" s="1"/>
  <c r="AS592" i="7" s="1"/>
  <c r="AT592" i="7" s="1"/>
  <c r="AL591" i="7"/>
  <c r="AM591" i="7" s="1"/>
  <c r="AN591" i="7" s="1"/>
  <c r="AO591" i="7" s="1"/>
  <c r="AP591" i="7" s="1"/>
  <c r="AQ591" i="7" s="1"/>
  <c r="AR591" i="7" s="1"/>
  <c r="AS591" i="7" s="1"/>
  <c r="AT591" i="7" s="1"/>
  <c r="AL590" i="7"/>
  <c r="AM590" i="7" s="1"/>
  <c r="AN590" i="7" s="1"/>
  <c r="AO590" i="7" s="1"/>
  <c r="AP590" i="7" s="1"/>
  <c r="AQ590" i="7" s="1"/>
  <c r="AR590" i="7" s="1"/>
  <c r="AS590" i="7" s="1"/>
  <c r="AT590" i="7" s="1"/>
  <c r="AL589" i="7"/>
  <c r="AM589" i="7" s="1"/>
  <c r="AN589" i="7" s="1"/>
  <c r="AO589" i="7" s="1"/>
  <c r="AP589" i="7" s="1"/>
  <c r="AQ589" i="7" s="1"/>
  <c r="AR589" i="7" s="1"/>
  <c r="AS589" i="7" s="1"/>
  <c r="AT589" i="7" s="1"/>
  <c r="AL588" i="7"/>
  <c r="AM588" i="7" s="1"/>
  <c r="AN588" i="7" s="1"/>
  <c r="AO588" i="7" s="1"/>
  <c r="AP588" i="7" s="1"/>
  <c r="AQ588" i="7" s="1"/>
  <c r="AR588" i="7" s="1"/>
  <c r="AS588" i="7" s="1"/>
  <c r="AT588" i="7" s="1"/>
  <c r="AL585" i="7"/>
  <c r="AM585" i="7" s="1"/>
  <c r="AN585" i="7" s="1"/>
  <c r="AO585" i="7" s="1"/>
  <c r="AP585" i="7" s="1"/>
  <c r="AQ585" i="7" s="1"/>
  <c r="AR585" i="7" s="1"/>
  <c r="AS585" i="7" s="1"/>
  <c r="AT585" i="7" s="1"/>
  <c r="AL584" i="7"/>
  <c r="AM584" i="7" s="1"/>
  <c r="AN584" i="7" s="1"/>
  <c r="AO584" i="7" s="1"/>
  <c r="AP584" i="7" s="1"/>
  <c r="AQ584" i="7" s="1"/>
  <c r="AR584" i="7" s="1"/>
  <c r="AS584" i="7" s="1"/>
  <c r="AT584" i="7" s="1"/>
  <c r="AL583" i="7"/>
  <c r="AM583" i="7" s="1"/>
  <c r="AN583" i="7" s="1"/>
  <c r="AO583" i="7" s="1"/>
  <c r="AP583" i="7" s="1"/>
  <c r="AQ583" i="7" s="1"/>
  <c r="AR583" i="7" s="1"/>
  <c r="AS583" i="7" s="1"/>
  <c r="AT583" i="7" s="1"/>
  <c r="AL582" i="7"/>
  <c r="AM582" i="7" s="1"/>
  <c r="AN582" i="7" s="1"/>
  <c r="AO582" i="7" s="1"/>
  <c r="AP582" i="7" s="1"/>
  <c r="AQ582" i="7" s="1"/>
  <c r="AR582" i="7" s="1"/>
  <c r="AS582" i="7" s="1"/>
  <c r="AT582" i="7" s="1"/>
  <c r="AL581" i="7"/>
  <c r="AM581" i="7" s="1"/>
  <c r="AN581" i="7" s="1"/>
  <c r="AO581" i="7" s="1"/>
  <c r="AP581" i="7" s="1"/>
  <c r="AQ581" i="7" s="1"/>
  <c r="AR581" i="7" s="1"/>
  <c r="AS581" i="7" s="1"/>
  <c r="AT581" i="7" s="1"/>
  <c r="AL580" i="7"/>
  <c r="AM580" i="7" s="1"/>
  <c r="AN580" i="7" s="1"/>
  <c r="AO580" i="7" s="1"/>
  <c r="AP580" i="7" s="1"/>
  <c r="AQ580" i="7" s="1"/>
  <c r="AR580" i="7" s="1"/>
  <c r="AS580" i="7" s="1"/>
  <c r="AT580" i="7" s="1"/>
  <c r="AL577" i="7"/>
  <c r="AM577" i="7" s="1"/>
  <c r="AN577" i="7" s="1"/>
  <c r="AO577" i="7" s="1"/>
  <c r="AP577" i="7" s="1"/>
  <c r="AQ577" i="7" s="1"/>
  <c r="AR577" i="7" s="1"/>
  <c r="AS577" i="7" s="1"/>
  <c r="AT577" i="7" s="1"/>
  <c r="AL576" i="7"/>
  <c r="AM576" i="7" s="1"/>
  <c r="AN576" i="7" s="1"/>
  <c r="AO576" i="7" s="1"/>
  <c r="AP576" i="7" s="1"/>
  <c r="AQ576" i="7" s="1"/>
  <c r="AR576" i="7" s="1"/>
  <c r="AS576" i="7" s="1"/>
  <c r="AT576" i="7" s="1"/>
  <c r="AL575" i="7"/>
  <c r="AM575" i="7" s="1"/>
  <c r="AN575" i="7" s="1"/>
  <c r="AO575" i="7" s="1"/>
  <c r="AP575" i="7" s="1"/>
  <c r="AQ575" i="7" s="1"/>
  <c r="AR575" i="7" s="1"/>
  <c r="AS575" i="7" s="1"/>
  <c r="AT575" i="7" s="1"/>
  <c r="AL574" i="7"/>
  <c r="AM574" i="7" s="1"/>
  <c r="AN574" i="7" s="1"/>
  <c r="AO574" i="7" s="1"/>
  <c r="AP574" i="7" s="1"/>
  <c r="AQ574" i="7" s="1"/>
  <c r="AR574" i="7" s="1"/>
  <c r="AS574" i="7" s="1"/>
  <c r="AT574" i="7" s="1"/>
  <c r="AL573" i="7"/>
  <c r="AM573" i="7" s="1"/>
  <c r="AN573" i="7" s="1"/>
  <c r="AO573" i="7" s="1"/>
  <c r="AP573" i="7" s="1"/>
  <c r="AQ573" i="7" s="1"/>
  <c r="AR573" i="7" s="1"/>
  <c r="AS573" i="7" s="1"/>
  <c r="AT573" i="7" s="1"/>
  <c r="AL572" i="7"/>
  <c r="AM572" i="7" s="1"/>
  <c r="AN572" i="7" s="1"/>
  <c r="AO572" i="7" s="1"/>
  <c r="AP572" i="7" s="1"/>
  <c r="AQ572" i="7" s="1"/>
  <c r="AR572" i="7" s="1"/>
  <c r="AS572" i="7" s="1"/>
  <c r="AT572" i="7" s="1"/>
  <c r="AL569" i="7"/>
  <c r="AM569" i="7" s="1"/>
  <c r="AN569" i="7" s="1"/>
  <c r="AO569" i="7" s="1"/>
  <c r="AP569" i="7" s="1"/>
  <c r="AQ569" i="7" s="1"/>
  <c r="AR569" i="7" s="1"/>
  <c r="AS569" i="7" s="1"/>
  <c r="AT569" i="7" s="1"/>
  <c r="AL568" i="7"/>
  <c r="AM568" i="7" s="1"/>
  <c r="AN568" i="7" s="1"/>
  <c r="AO568" i="7" s="1"/>
  <c r="AP568" i="7" s="1"/>
  <c r="AQ568" i="7" s="1"/>
  <c r="AR568" i="7" s="1"/>
  <c r="AS568" i="7" s="1"/>
  <c r="AT568" i="7" s="1"/>
  <c r="AL567" i="7"/>
  <c r="AM567" i="7" s="1"/>
  <c r="AN567" i="7" s="1"/>
  <c r="AO567" i="7" s="1"/>
  <c r="AP567" i="7" s="1"/>
  <c r="AQ567" i="7" s="1"/>
  <c r="AR567" i="7" s="1"/>
  <c r="AS567" i="7" s="1"/>
  <c r="AT567" i="7" s="1"/>
  <c r="AL566" i="7"/>
  <c r="AM566" i="7" s="1"/>
  <c r="AN566" i="7" s="1"/>
  <c r="AO566" i="7" s="1"/>
  <c r="AP566" i="7" s="1"/>
  <c r="AQ566" i="7" s="1"/>
  <c r="AR566" i="7" s="1"/>
  <c r="AS566" i="7" s="1"/>
  <c r="AT566" i="7" s="1"/>
  <c r="AL565" i="7"/>
  <c r="AM565" i="7" s="1"/>
  <c r="AN565" i="7" s="1"/>
  <c r="AO565" i="7" s="1"/>
  <c r="AP565" i="7" s="1"/>
  <c r="AQ565" i="7" s="1"/>
  <c r="AR565" i="7" s="1"/>
  <c r="AS565" i="7" s="1"/>
  <c r="AT565" i="7" s="1"/>
  <c r="AL561" i="7"/>
  <c r="AM561" i="7" s="1"/>
  <c r="AN561" i="7" s="1"/>
  <c r="AO561" i="7" s="1"/>
  <c r="AP561" i="7" s="1"/>
  <c r="AQ561" i="7" s="1"/>
  <c r="AR561" i="7" s="1"/>
  <c r="AS561" i="7" s="1"/>
  <c r="AT561" i="7" s="1"/>
  <c r="AL560" i="7"/>
  <c r="AM560" i="7" s="1"/>
  <c r="AN560" i="7" s="1"/>
  <c r="AO560" i="7" s="1"/>
  <c r="AP560" i="7" s="1"/>
  <c r="AQ560" i="7" s="1"/>
  <c r="AR560" i="7" s="1"/>
  <c r="AS560" i="7" s="1"/>
  <c r="AT560" i="7" s="1"/>
  <c r="AL559" i="7"/>
  <c r="AM559" i="7" s="1"/>
  <c r="AN559" i="7" s="1"/>
  <c r="AO559" i="7" s="1"/>
  <c r="AP559" i="7" s="1"/>
  <c r="AQ559" i="7" s="1"/>
  <c r="AR559" i="7" s="1"/>
  <c r="AS559" i="7" s="1"/>
  <c r="AT559" i="7" s="1"/>
  <c r="AL558" i="7"/>
  <c r="AM558" i="7" s="1"/>
  <c r="AN558" i="7" s="1"/>
  <c r="AO558" i="7" s="1"/>
  <c r="AP558" i="7" s="1"/>
  <c r="AQ558" i="7" s="1"/>
  <c r="AR558" i="7" s="1"/>
  <c r="AS558" i="7" s="1"/>
  <c r="AT558" i="7" s="1"/>
  <c r="AL557" i="7"/>
  <c r="AM557" i="7" s="1"/>
  <c r="AN557" i="7" s="1"/>
  <c r="AO557" i="7" s="1"/>
  <c r="AP557" i="7" s="1"/>
  <c r="AQ557" i="7" s="1"/>
  <c r="AR557" i="7" s="1"/>
  <c r="AS557" i="7" s="1"/>
  <c r="AT557" i="7" s="1"/>
  <c r="AL556" i="7"/>
  <c r="AM556" i="7" s="1"/>
  <c r="AN556" i="7" s="1"/>
  <c r="AO556" i="7" s="1"/>
  <c r="AP556" i="7" s="1"/>
  <c r="AQ556" i="7" s="1"/>
  <c r="AR556" i="7" s="1"/>
  <c r="AS556" i="7" s="1"/>
  <c r="AT556" i="7" s="1"/>
  <c r="AL553" i="7"/>
  <c r="AM553" i="7" s="1"/>
  <c r="AN553" i="7" s="1"/>
  <c r="AO553" i="7" s="1"/>
  <c r="AP553" i="7" s="1"/>
  <c r="AQ553" i="7" s="1"/>
  <c r="AR553" i="7" s="1"/>
  <c r="AS553" i="7" s="1"/>
  <c r="AT553" i="7" s="1"/>
  <c r="AL552" i="7"/>
  <c r="AM552" i="7" s="1"/>
  <c r="AN552" i="7" s="1"/>
  <c r="AO552" i="7" s="1"/>
  <c r="AP552" i="7" s="1"/>
  <c r="AQ552" i="7" s="1"/>
  <c r="AR552" i="7" s="1"/>
  <c r="AS552" i="7" s="1"/>
  <c r="AT552" i="7" s="1"/>
  <c r="AL551" i="7"/>
  <c r="AM551" i="7" s="1"/>
  <c r="AN551" i="7" s="1"/>
  <c r="AO551" i="7" s="1"/>
  <c r="AP551" i="7" s="1"/>
  <c r="AQ551" i="7" s="1"/>
  <c r="AR551" i="7" s="1"/>
  <c r="AS551" i="7" s="1"/>
  <c r="AT551" i="7" s="1"/>
  <c r="AL550" i="7"/>
  <c r="AM550" i="7" s="1"/>
  <c r="AN550" i="7" s="1"/>
  <c r="AO550" i="7" s="1"/>
  <c r="AP550" i="7" s="1"/>
  <c r="AQ550" i="7" s="1"/>
  <c r="AR550" i="7" s="1"/>
  <c r="AS550" i="7" s="1"/>
  <c r="AT550" i="7" s="1"/>
  <c r="AL549" i="7"/>
  <c r="AM549" i="7" s="1"/>
  <c r="AN549" i="7" s="1"/>
  <c r="AO549" i="7" s="1"/>
  <c r="AP549" i="7" s="1"/>
  <c r="AQ549" i="7" s="1"/>
  <c r="AR549" i="7" s="1"/>
  <c r="AS549" i="7" s="1"/>
  <c r="AT549" i="7" s="1"/>
  <c r="AL548" i="7"/>
  <c r="AM548" i="7" s="1"/>
  <c r="AN548" i="7" s="1"/>
  <c r="AO548" i="7" s="1"/>
  <c r="AP548" i="7" s="1"/>
  <c r="AQ548" i="7" s="1"/>
  <c r="AR548" i="7" s="1"/>
  <c r="AS548" i="7" s="1"/>
  <c r="AT548" i="7" s="1"/>
  <c r="AL545" i="7"/>
  <c r="AM545" i="7" s="1"/>
  <c r="AN545" i="7" s="1"/>
  <c r="AO545" i="7" s="1"/>
  <c r="AP545" i="7" s="1"/>
  <c r="AQ545" i="7" s="1"/>
  <c r="AR545" i="7" s="1"/>
  <c r="AS545" i="7" s="1"/>
  <c r="AT545" i="7" s="1"/>
  <c r="AL544" i="7"/>
  <c r="AM544" i="7" s="1"/>
  <c r="AN544" i="7" s="1"/>
  <c r="AO544" i="7" s="1"/>
  <c r="AP544" i="7" s="1"/>
  <c r="AQ544" i="7" s="1"/>
  <c r="AR544" i="7" s="1"/>
  <c r="AS544" i="7" s="1"/>
  <c r="AT544" i="7" s="1"/>
  <c r="AL543" i="7"/>
  <c r="AM543" i="7" s="1"/>
  <c r="AN543" i="7" s="1"/>
  <c r="AO543" i="7" s="1"/>
  <c r="AP543" i="7" s="1"/>
  <c r="AQ543" i="7" s="1"/>
  <c r="AR543" i="7" s="1"/>
  <c r="AS543" i="7" s="1"/>
  <c r="AT543" i="7" s="1"/>
  <c r="AL542" i="7"/>
  <c r="AM542" i="7" s="1"/>
  <c r="AN542" i="7" s="1"/>
  <c r="AO542" i="7" s="1"/>
  <c r="AP542" i="7" s="1"/>
  <c r="AQ542" i="7" s="1"/>
  <c r="AR542" i="7" s="1"/>
  <c r="AS542" i="7" s="1"/>
  <c r="AT542" i="7" s="1"/>
  <c r="AL541" i="7"/>
  <c r="AM541" i="7" s="1"/>
  <c r="AN541" i="7" s="1"/>
  <c r="AO541" i="7" s="1"/>
  <c r="AP541" i="7" s="1"/>
  <c r="AQ541" i="7" s="1"/>
  <c r="AR541" i="7" s="1"/>
  <c r="AS541" i="7" s="1"/>
  <c r="AT541" i="7" s="1"/>
  <c r="AL540" i="7"/>
  <c r="AM540" i="7" s="1"/>
  <c r="AN540" i="7" s="1"/>
  <c r="AO540" i="7" s="1"/>
  <c r="AP540" i="7" s="1"/>
  <c r="AQ540" i="7" s="1"/>
  <c r="AR540" i="7" s="1"/>
  <c r="AS540" i="7" s="1"/>
  <c r="AT540" i="7" s="1"/>
  <c r="AL537" i="7"/>
  <c r="AM537" i="7" s="1"/>
  <c r="AN537" i="7" s="1"/>
  <c r="AO537" i="7" s="1"/>
  <c r="AP537" i="7" s="1"/>
  <c r="AQ537" i="7" s="1"/>
  <c r="AR537" i="7" s="1"/>
  <c r="AS537" i="7" s="1"/>
  <c r="AT537" i="7" s="1"/>
  <c r="AL536" i="7"/>
  <c r="AM536" i="7" s="1"/>
  <c r="AN536" i="7" s="1"/>
  <c r="AO536" i="7" s="1"/>
  <c r="AP536" i="7" s="1"/>
  <c r="AQ536" i="7" s="1"/>
  <c r="AR536" i="7" s="1"/>
  <c r="AS536" i="7" s="1"/>
  <c r="AT536" i="7" s="1"/>
  <c r="AL535" i="7"/>
  <c r="AM535" i="7" s="1"/>
  <c r="AN535" i="7" s="1"/>
  <c r="AO535" i="7" s="1"/>
  <c r="AP535" i="7" s="1"/>
  <c r="AQ535" i="7" s="1"/>
  <c r="AR535" i="7" s="1"/>
  <c r="AS535" i="7" s="1"/>
  <c r="AT535" i="7" s="1"/>
  <c r="AL534" i="7"/>
  <c r="AM534" i="7" s="1"/>
  <c r="AN534" i="7" s="1"/>
  <c r="AO534" i="7" s="1"/>
  <c r="AP534" i="7" s="1"/>
  <c r="AQ534" i="7" s="1"/>
  <c r="AR534" i="7" s="1"/>
  <c r="AS534" i="7" s="1"/>
  <c r="AT534" i="7" s="1"/>
  <c r="AL533" i="7"/>
  <c r="AM533" i="7" s="1"/>
  <c r="AN533" i="7" s="1"/>
  <c r="AO533" i="7" s="1"/>
  <c r="AP533" i="7" s="1"/>
  <c r="AQ533" i="7" s="1"/>
  <c r="AR533" i="7" s="1"/>
  <c r="AS533" i="7" s="1"/>
  <c r="AT533" i="7" s="1"/>
  <c r="AL532" i="7"/>
  <c r="AM532" i="7" s="1"/>
  <c r="AN532" i="7" s="1"/>
  <c r="AO532" i="7" s="1"/>
  <c r="AP532" i="7" s="1"/>
  <c r="AQ532" i="7" s="1"/>
  <c r="AR532" i="7" s="1"/>
  <c r="AS532" i="7" s="1"/>
  <c r="AT532" i="7" s="1"/>
  <c r="AL529" i="7"/>
  <c r="AM529" i="7" s="1"/>
  <c r="AN529" i="7" s="1"/>
  <c r="AO529" i="7" s="1"/>
  <c r="AP529" i="7" s="1"/>
  <c r="AQ529" i="7" s="1"/>
  <c r="AR529" i="7" s="1"/>
  <c r="AS529" i="7" s="1"/>
  <c r="AT529" i="7" s="1"/>
  <c r="AL528" i="7"/>
  <c r="AM528" i="7" s="1"/>
  <c r="AN528" i="7" s="1"/>
  <c r="AO528" i="7" s="1"/>
  <c r="AP528" i="7" s="1"/>
  <c r="AQ528" i="7" s="1"/>
  <c r="AR528" i="7" s="1"/>
  <c r="AS528" i="7" s="1"/>
  <c r="AT528" i="7" s="1"/>
  <c r="AL527" i="7"/>
  <c r="AM527" i="7" s="1"/>
  <c r="AN527" i="7" s="1"/>
  <c r="AO527" i="7" s="1"/>
  <c r="AP527" i="7" s="1"/>
  <c r="AQ527" i="7" s="1"/>
  <c r="AR527" i="7" s="1"/>
  <c r="AS527" i="7" s="1"/>
  <c r="AT527" i="7" s="1"/>
  <c r="AL526" i="7"/>
  <c r="AM526" i="7" s="1"/>
  <c r="AN526" i="7" s="1"/>
  <c r="AO526" i="7" s="1"/>
  <c r="AP526" i="7" s="1"/>
  <c r="AQ526" i="7" s="1"/>
  <c r="AR526" i="7" s="1"/>
  <c r="AS526" i="7" s="1"/>
  <c r="AT526" i="7" s="1"/>
  <c r="AL525" i="7"/>
  <c r="AM525" i="7" s="1"/>
  <c r="AN525" i="7" s="1"/>
  <c r="AO525" i="7" s="1"/>
  <c r="AP525" i="7" s="1"/>
  <c r="AQ525" i="7" s="1"/>
  <c r="AR525" i="7" s="1"/>
  <c r="AS525" i="7" s="1"/>
  <c r="AT525" i="7" s="1"/>
  <c r="AL524" i="7"/>
  <c r="AM524" i="7" s="1"/>
  <c r="AN524" i="7" s="1"/>
  <c r="AO524" i="7" s="1"/>
  <c r="AP524" i="7" s="1"/>
  <c r="AQ524" i="7" s="1"/>
  <c r="AR524" i="7" s="1"/>
  <c r="AS524" i="7" s="1"/>
  <c r="AT524" i="7" s="1"/>
  <c r="AL521" i="7"/>
  <c r="AM521" i="7" s="1"/>
  <c r="AN521" i="7" s="1"/>
  <c r="AO521" i="7" s="1"/>
  <c r="AP521" i="7" s="1"/>
  <c r="AQ521" i="7" s="1"/>
  <c r="AR521" i="7" s="1"/>
  <c r="AS521" i="7" s="1"/>
  <c r="AT521" i="7" s="1"/>
  <c r="AL520" i="7"/>
  <c r="AM520" i="7" s="1"/>
  <c r="AN520" i="7" s="1"/>
  <c r="AO520" i="7" s="1"/>
  <c r="AP520" i="7" s="1"/>
  <c r="AQ520" i="7" s="1"/>
  <c r="AR520" i="7" s="1"/>
  <c r="AS520" i="7" s="1"/>
  <c r="AT520" i="7" s="1"/>
  <c r="AL519" i="7"/>
  <c r="AM519" i="7" s="1"/>
  <c r="AN519" i="7" s="1"/>
  <c r="AO519" i="7" s="1"/>
  <c r="AP519" i="7" s="1"/>
  <c r="AQ519" i="7" s="1"/>
  <c r="AR519" i="7" s="1"/>
  <c r="AS519" i="7" s="1"/>
  <c r="AT519" i="7" s="1"/>
  <c r="AL518" i="7"/>
  <c r="AM518" i="7" s="1"/>
  <c r="AN518" i="7" s="1"/>
  <c r="AO518" i="7" s="1"/>
  <c r="AP518" i="7" s="1"/>
  <c r="AQ518" i="7" s="1"/>
  <c r="AR518" i="7" s="1"/>
  <c r="AS518" i="7" s="1"/>
  <c r="AT518" i="7" s="1"/>
  <c r="AL517" i="7"/>
  <c r="AM517" i="7" s="1"/>
  <c r="AN517" i="7" s="1"/>
  <c r="AO517" i="7" s="1"/>
  <c r="AP517" i="7" s="1"/>
  <c r="AQ517" i="7" s="1"/>
  <c r="AR517" i="7" s="1"/>
  <c r="AS517" i="7" s="1"/>
  <c r="AT517" i="7" s="1"/>
  <c r="AL516" i="7"/>
  <c r="AM516" i="7" s="1"/>
  <c r="AN516" i="7" s="1"/>
  <c r="AO516" i="7" s="1"/>
  <c r="AP516" i="7" s="1"/>
  <c r="AQ516" i="7" s="1"/>
  <c r="AR516" i="7" s="1"/>
  <c r="AS516" i="7" s="1"/>
  <c r="AT516" i="7" s="1"/>
  <c r="AL513" i="7"/>
  <c r="AM513" i="7" s="1"/>
  <c r="AN513" i="7" s="1"/>
  <c r="AO513" i="7" s="1"/>
  <c r="AP513" i="7" s="1"/>
  <c r="AQ513" i="7" s="1"/>
  <c r="AR513" i="7" s="1"/>
  <c r="AS513" i="7" s="1"/>
  <c r="AT513" i="7" s="1"/>
  <c r="AL512" i="7"/>
  <c r="AM512" i="7" s="1"/>
  <c r="AN512" i="7" s="1"/>
  <c r="AO512" i="7" s="1"/>
  <c r="AP512" i="7" s="1"/>
  <c r="AQ512" i="7" s="1"/>
  <c r="AR512" i="7" s="1"/>
  <c r="AS512" i="7" s="1"/>
  <c r="AT512" i="7" s="1"/>
  <c r="AL511" i="7"/>
  <c r="AM511" i="7" s="1"/>
  <c r="AN511" i="7" s="1"/>
  <c r="AO511" i="7" s="1"/>
  <c r="AP511" i="7" s="1"/>
  <c r="AQ511" i="7" s="1"/>
  <c r="AR511" i="7" s="1"/>
  <c r="AS511" i="7" s="1"/>
  <c r="AT511" i="7" s="1"/>
  <c r="AL510" i="7"/>
  <c r="AM510" i="7" s="1"/>
  <c r="AN510" i="7" s="1"/>
  <c r="AO510" i="7" s="1"/>
  <c r="AP510" i="7" s="1"/>
  <c r="AQ510" i="7" s="1"/>
  <c r="AR510" i="7" s="1"/>
  <c r="AS510" i="7" s="1"/>
  <c r="AT510" i="7" s="1"/>
  <c r="AL509" i="7"/>
  <c r="AM509" i="7" s="1"/>
  <c r="AN509" i="7" s="1"/>
  <c r="AO509" i="7" s="1"/>
  <c r="AP509" i="7" s="1"/>
  <c r="AQ509" i="7" s="1"/>
  <c r="AR509" i="7" s="1"/>
  <c r="AS509" i="7" s="1"/>
  <c r="AT509" i="7" s="1"/>
  <c r="AL508" i="7"/>
  <c r="AM508" i="7" s="1"/>
  <c r="AN508" i="7" s="1"/>
  <c r="AO508" i="7" s="1"/>
  <c r="AP508" i="7" s="1"/>
  <c r="AQ508" i="7" s="1"/>
  <c r="AR508" i="7" s="1"/>
  <c r="AS508" i="7" s="1"/>
  <c r="AT508" i="7" s="1"/>
  <c r="AL505" i="7"/>
  <c r="AM505" i="7" s="1"/>
  <c r="AN505" i="7" s="1"/>
  <c r="AO505" i="7" s="1"/>
  <c r="AP505" i="7" s="1"/>
  <c r="AQ505" i="7" s="1"/>
  <c r="AR505" i="7" s="1"/>
  <c r="AS505" i="7" s="1"/>
  <c r="AT505" i="7" s="1"/>
  <c r="AL504" i="7"/>
  <c r="AM504" i="7" s="1"/>
  <c r="AN504" i="7" s="1"/>
  <c r="AO504" i="7" s="1"/>
  <c r="AP504" i="7" s="1"/>
  <c r="AQ504" i="7" s="1"/>
  <c r="AR504" i="7" s="1"/>
  <c r="AS504" i="7" s="1"/>
  <c r="AT504" i="7" s="1"/>
  <c r="AL503" i="7"/>
  <c r="AM503" i="7" s="1"/>
  <c r="AN503" i="7" s="1"/>
  <c r="AO503" i="7" s="1"/>
  <c r="AP503" i="7" s="1"/>
  <c r="AQ503" i="7" s="1"/>
  <c r="AR503" i="7" s="1"/>
  <c r="AS503" i="7" s="1"/>
  <c r="AT503" i="7" s="1"/>
  <c r="AL502" i="7"/>
  <c r="AM502" i="7" s="1"/>
  <c r="AN502" i="7" s="1"/>
  <c r="AO502" i="7" s="1"/>
  <c r="AP502" i="7" s="1"/>
  <c r="AQ502" i="7" s="1"/>
  <c r="AR502" i="7" s="1"/>
  <c r="AS502" i="7" s="1"/>
  <c r="AT502" i="7" s="1"/>
  <c r="AL501" i="7"/>
  <c r="AM501" i="7" s="1"/>
  <c r="AN501" i="7" s="1"/>
  <c r="AO501" i="7" s="1"/>
  <c r="AP501" i="7" s="1"/>
  <c r="AQ501" i="7" s="1"/>
  <c r="AR501" i="7" s="1"/>
  <c r="AS501" i="7" s="1"/>
  <c r="AT501" i="7" s="1"/>
  <c r="AL500" i="7"/>
  <c r="AM500" i="7" s="1"/>
  <c r="AN500" i="7" s="1"/>
  <c r="AO500" i="7" s="1"/>
  <c r="AP500" i="7" s="1"/>
  <c r="AQ500" i="7" s="1"/>
  <c r="AR500" i="7" s="1"/>
  <c r="AS500" i="7" s="1"/>
  <c r="AT500" i="7" s="1"/>
  <c r="AL497" i="7"/>
  <c r="AM497" i="7" s="1"/>
  <c r="AN497" i="7" s="1"/>
  <c r="AO497" i="7" s="1"/>
  <c r="AP497" i="7" s="1"/>
  <c r="AQ497" i="7" s="1"/>
  <c r="AR497" i="7" s="1"/>
  <c r="AS497" i="7" s="1"/>
  <c r="AT497" i="7" s="1"/>
  <c r="AL496" i="7"/>
  <c r="AM496" i="7" s="1"/>
  <c r="AN496" i="7" s="1"/>
  <c r="AO496" i="7" s="1"/>
  <c r="AP496" i="7" s="1"/>
  <c r="AQ496" i="7" s="1"/>
  <c r="AR496" i="7" s="1"/>
  <c r="AS496" i="7" s="1"/>
  <c r="AT496" i="7" s="1"/>
  <c r="AL495" i="7"/>
  <c r="AM495" i="7" s="1"/>
  <c r="AN495" i="7" s="1"/>
  <c r="AO495" i="7" s="1"/>
  <c r="AP495" i="7" s="1"/>
  <c r="AQ495" i="7" s="1"/>
  <c r="AR495" i="7" s="1"/>
  <c r="AS495" i="7" s="1"/>
  <c r="AT495" i="7" s="1"/>
  <c r="AL494" i="7"/>
  <c r="AM494" i="7" s="1"/>
  <c r="AN494" i="7" s="1"/>
  <c r="AO494" i="7" s="1"/>
  <c r="AP494" i="7" s="1"/>
  <c r="AQ494" i="7" s="1"/>
  <c r="AR494" i="7" s="1"/>
  <c r="AS494" i="7" s="1"/>
  <c r="AT494" i="7" s="1"/>
  <c r="AL493" i="7"/>
  <c r="AM493" i="7" s="1"/>
  <c r="AN493" i="7" s="1"/>
  <c r="AO493" i="7" s="1"/>
  <c r="AP493" i="7" s="1"/>
  <c r="AQ493" i="7" s="1"/>
  <c r="AR493" i="7" s="1"/>
  <c r="AS493" i="7" s="1"/>
  <c r="AT493" i="7" s="1"/>
  <c r="AL492" i="7"/>
  <c r="AM492" i="7" s="1"/>
  <c r="AN492" i="7" s="1"/>
  <c r="AO492" i="7" s="1"/>
  <c r="AP492" i="7" s="1"/>
  <c r="AQ492" i="7" s="1"/>
  <c r="AR492" i="7" s="1"/>
  <c r="AS492" i="7" s="1"/>
  <c r="AT492" i="7" s="1"/>
  <c r="AL489" i="7"/>
  <c r="AM489" i="7" s="1"/>
  <c r="AN489" i="7" s="1"/>
  <c r="AO489" i="7" s="1"/>
  <c r="AP489" i="7" s="1"/>
  <c r="AQ489" i="7" s="1"/>
  <c r="AR489" i="7" s="1"/>
  <c r="AS489" i="7" s="1"/>
  <c r="AT489" i="7" s="1"/>
  <c r="AL488" i="7"/>
  <c r="AM488" i="7" s="1"/>
  <c r="AN488" i="7" s="1"/>
  <c r="AO488" i="7" s="1"/>
  <c r="AP488" i="7" s="1"/>
  <c r="AQ488" i="7" s="1"/>
  <c r="AR488" i="7" s="1"/>
  <c r="AS488" i="7" s="1"/>
  <c r="AT488" i="7" s="1"/>
  <c r="AL487" i="7"/>
  <c r="AM487" i="7" s="1"/>
  <c r="AN487" i="7" s="1"/>
  <c r="AO487" i="7" s="1"/>
  <c r="AP487" i="7" s="1"/>
  <c r="AQ487" i="7" s="1"/>
  <c r="AR487" i="7" s="1"/>
  <c r="AS487" i="7" s="1"/>
  <c r="AT487" i="7" s="1"/>
  <c r="AL486" i="7"/>
  <c r="AM486" i="7" s="1"/>
  <c r="AN486" i="7" s="1"/>
  <c r="AO486" i="7" s="1"/>
  <c r="AP486" i="7" s="1"/>
  <c r="AQ486" i="7" s="1"/>
  <c r="AR486" i="7" s="1"/>
  <c r="AS486" i="7" s="1"/>
  <c r="AT486" i="7" s="1"/>
  <c r="AL485" i="7"/>
  <c r="AM485" i="7" s="1"/>
  <c r="AN485" i="7" s="1"/>
  <c r="AO485" i="7" s="1"/>
  <c r="AP485" i="7" s="1"/>
  <c r="AQ485" i="7" s="1"/>
  <c r="AR485" i="7" s="1"/>
  <c r="AS485" i="7" s="1"/>
  <c r="AT485" i="7" s="1"/>
  <c r="AL484" i="7"/>
  <c r="AM484" i="7" s="1"/>
  <c r="AN484" i="7" s="1"/>
  <c r="AO484" i="7" s="1"/>
  <c r="AP484" i="7" s="1"/>
  <c r="AQ484" i="7" s="1"/>
  <c r="AR484" i="7" s="1"/>
  <c r="AS484" i="7" s="1"/>
  <c r="AT484" i="7" s="1"/>
  <c r="AL481" i="7"/>
  <c r="AM481" i="7" s="1"/>
  <c r="AN481" i="7" s="1"/>
  <c r="AO481" i="7" s="1"/>
  <c r="AP481" i="7" s="1"/>
  <c r="AQ481" i="7" s="1"/>
  <c r="AR481" i="7" s="1"/>
  <c r="AS481" i="7" s="1"/>
  <c r="AT481" i="7" s="1"/>
  <c r="AL480" i="7"/>
  <c r="AM480" i="7" s="1"/>
  <c r="AN480" i="7" s="1"/>
  <c r="AO480" i="7" s="1"/>
  <c r="AP480" i="7" s="1"/>
  <c r="AQ480" i="7" s="1"/>
  <c r="AR480" i="7" s="1"/>
  <c r="AS480" i="7" s="1"/>
  <c r="AT480" i="7" s="1"/>
  <c r="AL479" i="7"/>
  <c r="AM479" i="7" s="1"/>
  <c r="AN479" i="7" s="1"/>
  <c r="AO479" i="7" s="1"/>
  <c r="AP479" i="7" s="1"/>
  <c r="AQ479" i="7" s="1"/>
  <c r="AR479" i="7" s="1"/>
  <c r="AS479" i="7" s="1"/>
  <c r="AT479" i="7" s="1"/>
  <c r="AL478" i="7"/>
  <c r="AM478" i="7" s="1"/>
  <c r="AN478" i="7" s="1"/>
  <c r="AO478" i="7" s="1"/>
  <c r="AP478" i="7" s="1"/>
  <c r="AQ478" i="7" s="1"/>
  <c r="AR478" i="7" s="1"/>
  <c r="AS478" i="7" s="1"/>
  <c r="AT478" i="7" s="1"/>
  <c r="AL477" i="7"/>
  <c r="AM477" i="7" s="1"/>
  <c r="AN477" i="7" s="1"/>
  <c r="AO477" i="7" s="1"/>
  <c r="AP477" i="7" s="1"/>
  <c r="AQ477" i="7" s="1"/>
  <c r="AR477" i="7" s="1"/>
  <c r="AS477" i="7" s="1"/>
  <c r="AT477" i="7" s="1"/>
  <c r="AL476" i="7"/>
  <c r="AM476" i="7" s="1"/>
  <c r="AN476" i="7" s="1"/>
  <c r="AO476" i="7" s="1"/>
  <c r="AP476" i="7" s="1"/>
  <c r="AQ476" i="7" s="1"/>
  <c r="AR476" i="7" s="1"/>
  <c r="AS476" i="7" s="1"/>
  <c r="AT476" i="7" s="1"/>
  <c r="AL473" i="7"/>
  <c r="AM473" i="7" s="1"/>
  <c r="AN473" i="7" s="1"/>
  <c r="AO473" i="7" s="1"/>
  <c r="AP473" i="7" s="1"/>
  <c r="AQ473" i="7" s="1"/>
  <c r="AR473" i="7" s="1"/>
  <c r="AS473" i="7" s="1"/>
  <c r="AT473" i="7" s="1"/>
  <c r="AL472" i="7"/>
  <c r="AM472" i="7" s="1"/>
  <c r="AN472" i="7" s="1"/>
  <c r="AO472" i="7" s="1"/>
  <c r="AP472" i="7" s="1"/>
  <c r="AQ472" i="7" s="1"/>
  <c r="AR472" i="7" s="1"/>
  <c r="AS472" i="7" s="1"/>
  <c r="AT472" i="7" s="1"/>
  <c r="AL471" i="7"/>
  <c r="AM471" i="7" s="1"/>
  <c r="AN471" i="7" s="1"/>
  <c r="AO471" i="7" s="1"/>
  <c r="AP471" i="7" s="1"/>
  <c r="AQ471" i="7" s="1"/>
  <c r="AR471" i="7" s="1"/>
  <c r="AS471" i="7" s="1"/>
  <c r="AT471" i="7" s="1"/>
  <c r="AL470" i="7"/>
  <c r="AM470" i="7" s="1"/>
  <c r="AN470" i="7" s="1"/>
  <c r="AO470" i="7" s="1"/>
  <c r="AP470" i="7" s="1"/>
  <c r="AQ470" i="7" s="1"/>
  <c r="AR470" i="7" s="1"/>
  <c r="AS470" i="7" s="1"/>
  <c r="AT470" i="7" s="1"/>
  <c r="AL469" i="7"/>
  <c r="AM469" i="7" s="1"/>
  <c r="AN469" i="7" s="1"/>
  <c r="AO469" i="7" s="1"/>
  <c r="AP469" i="7" s="1"/>
  <c r="AQ469" i="7" s="1"/>
  <c r="AR469" i="7" s="1"/>
  <c r="AS469" i="7" s="1"/>
  <c r="AT469" i="7" s="1"/>
  <c r="AL468" i="7"/>
  <c r="AM468" i="7" s="1"/>
  <c r="AN468" i="7" s="1"/>
  <c r="AO468" i="7" s="1"/>
  <c r="AP468" i="7" s="1"/>
  <c r="AQ468" i="7" s="1"/>
  <c r="AR468" i="7" s="1"/>
  <c r="AS468" i="7" s="1"/>
  <c r="AT468" i="7" s="1"/>
  <c r="AL465" i="7"/>
  <c r="AM465" i="7" s="1"/>
  <c r="AN465" i="7" s="1"/>
  <c r="AO465" i="7" s="1"/>
  <c r="AP465" i="7" s="1"/>
  <c r="AQ465" i="7" s="1"/>
  <c r="AR465" i="7" s="1"/>
  <c r="AS465" i="7" s="1"/>
  <c r="AT465" i="7" s="1"/>
  <c r="AL464" i="7"/>
  <c r="AM464" i="7" s="1"/>
  <c r="AN464" i="7" s="1"/>
  <c r="AO464" i="7" s="1"/>
  <c r="AP464" i="7" s="1"/>
  <c r="AQ464" i="7" s="1"/>
  <c r="AR464" i="7" s="1"/>
  <c r="AS464" i="7" s="1"/>
  <c r="AT464" i="7" s="1"/>
  <c r="AL463" i="7"/>
  <c r="AM463" i="7" s="1"/>
  <c r="AN463" i="7" s="1"/>
  <c r="AO463" i="7" s="1"/>
  <c r="AP463" i="7" s="1"/>
  <c r="AQ463" i="7" s="1"/>
  <c r="AR463" i="7" s="1"/>
  <c r="AS463" i="7" s="1"/>
  <c r="AT463" i="7" s="1"/>
  <c r="AL462" i="7"/>
  <c r="AM462" i="7" s="1"/>
  <c r="AN462" i="7" s="1"/>
  <c r="AO462" i="7" s="1"/>
  <c r="AP462" i="7" s="1"/>
  <c r="AQ462" i="7" s="1"/>
  <c r="AR462" i="7" s="1"/>
  <c r="AS462" i="7" s="1"/>
  <c r="AT462" i="7" s="1"/>
  <c r="AL461" i="7"/>
  <c r="AM461" i="7" s="1"/>
  <c r="AN461" i="7" s="1"/>
  <c r="AO461" i="7" s="1"/>
  <c r="AP461" i="7" s="1"/>
  <c r="AQ461" i="7" s="1"/>
  <c r="AR461" i="7" s="1"/>
  <c r="AS461" i="7" s="1"/>
  <c r="AT461" i="7" s="1"/>
  <c r="AL460" i="7"/>
  <c r="AM460" i="7" s="1"/>
  <c r="AN460" i="7" s="1"/>
  <c r="AO460" i="7" s="1"/>
  <c r="AP460" i="7" s="1"/>
  <c r="AQ460" i="7" s="1"/>
  <c r="AR460" i="7" s="1"/>
  <c r="AS460" i="7" s="1"/>
  <c r="AT460" i="7" s="1"/>
  <c r="AL457" i="7"/>
  <c r="AM457" i="7" s="1"/>
  <c r="AN457" i="7" s="1"/>
  <c r="AO457" i="7" s="1"/>
  <c r="AP457" i="7" s="1"/>
  <c r="AQ457" i="7" s="1"/>
  <c r="AR457" i="7" s="1"/>
  <c r="AS457" i="7" s="1"/>
  <c r="AT457" i="7" s="1"/>
  <c r="AL456" i="7"/>
  <c r="AM456" i="7" s="1"/>
  <c r="AN456" i="7" s="1"/>
  <c r="AO456" i="7" s="1"/>
  <c r="AP456" i="7" s="1"/>
  <c r="AQ456" i="7" s="1"/>
  <c r="AR456" i="7" s="1"/>
  <c r="AS456" i="7" s="1"/>
  <c r="AT456" i="7" s="1"/>
  <c r="AL455" i="7"/>
  <c r="AM455" i="7" s="1"/>
  <c r="AN455" i="7" s="1"/>
  <c r="AO455" i="7" s="1"/>
  <c r="AP455" i="7" s="1"/>
  <c r="AQ455" i="7" s="1"/>
  <c r="AR455" i="7" s="1"/>
  <c r="AS455" i="7" s="1"/>
  <c r="AT455" i="7" s="1"/>
  <c r="AL454" i="7"/>
  <c r="AM454" i="7" s="1"/>
  <c r="AN454" i="7" s="1"/>
  <c r="AO454" i="7" s="1"/>
  <c r="AP454" i="7" s="1"/>
  <c r="AQ454" i="7" s="1"/>
  <c r="AR454" i="7" s="1"/>
  <c r="AS454" i="7" s="1"/>
  <c r="AT454" i="7" s="1"/>
  <c r="AL453" i="7"/>
  <c r="AM453" i="7" s="1"/>
  <c r="AN453" i="7" s="1"/>
  <c r="AO453" i="7" s="1"/>
  <c r="AP453" i="7" s="1"/>
  <c r="AQ453" i="7" s="1"/>
  <c r="AR453" i="7" s="1"/>
  <c r="AS453" i="7" s="1"/>
  <c r="AT453" i="7" s="1"/>
  <c r="AL452" i="7"/>
  <c r="AM452" i="7" s="1"/>
  <c r="AN452" i="7" s="1"/>
  <c r="AO452" i="7" s="1"/>
  <c r="AP452" i="7" s="1"/>
  <c r="AQ452" i="7" s="1"/>
  <c r="AR452" i="7" s="1"/>
  <c r="AS452" i="7" s="1"/>
  <c r="AT452" i="7" s="1"/>
  <c r="AL449" i="7"/>
  <c r="AM449" i="7" s="1"/>
  <c r="AN449" i="7" s="1"/>
  <c r="AO449" i="7" s="1"/>
  <c r="AP449" i="7" s="1"/>
  <c r="AQ449" i="7" s="1"/>
  <c r="AR449" i="7" s="1"/>
  <c r="AS449" i="7" s="1"/>
  <c r="AT449" i="7" s="1"/>
  <c r="AL448" i="7"/>
  <c r="AM448" i="7" s="1"/>
  <c r="AN448" i="7" s="1"/>
  <c r="AO448" i="7" s="1"/>
  <c r="AP448" i="7" s="1"/>
  <c r="AQ448" i="7" s="1"/>
  <c r="AR448" i="7" s="1"/>
  <c r="AS448" i="7" s="1"/>
  <c r="AT448" i="7" s="1"/>
  <c r="AL447" i="7"/>
  <c r="AM447" i="7" s="1"/>
  <c r="AN447" i="7" s="1"/>
  <c r="AO447" i="7" s="1"/>
  <c r="AP447" i="7" s="1"/>
  <c r="AQ447" i="7" s="1"/>
  <c r="AR447" i="7" s="1"/>
  <c r="AS447" i="7" s="1"/>
  <c r="AT447" i="7" s="1"/>
  <c r="AL446" i="7"/>
  <c r="AM446" i="7" s="1"/>
  <c r="AN446" i="7" s="1"/>
  <c r="AO446" i="7" s="1"/>
  <c r="AP446" i="7" s="1"/>
  <c r="AQ446" i="7" s="1"/>
  <c r="AR446" i="7" s="1"/>
  <c r="AS446" i="7" s="1"/>
  <c r="AT446" i="7" s="1"/>
  <c r="AL445" i="7"/>
  <c r="AM445" i="7" s="1"/>
  <c r="AN445" i="7" s="1"/>
  <c r="AO445" i="7" s="1"/>
  <c r="AP445" i="7" s="1"/>
  <c r="AQ445" i="7" s="1"/>
  <c r="AR445" i="7" s="1"/>
  <c r="AS445" i="7" s="1"/>
  <c r="AT445" i="7" s="1"/>
  <c r="AL444" i="7"/>
  <c r="AM444" i="7" s="1"/>
  <c r="AN444" i="7" s="1"/>
  <c r="AO444" i="7" s="1"/>
  <c r="AP444" i="7" s="1"/>
  <c r="AQ444" i="7" s="1"/>
  <c r="AR444" i="7" s="1"/>
  <c r="AS444" i="7" s="1"/>
  <c r="AT444" i="7" s="1"/>
  <c r="AL441" i="7"/>
  <c r="AM441" i="7" s="1"/>
  <c r="AN441" i="7" s="1"/>
  <c r="AO441" i="7" s="1"/>
  <c r="AP441" i="7" s="1"/>
  <c r="AQ441" i="7" s="1"/>
  <c r="AR441" i="7" s="1"/>
  <c r="AS441" i="7" s="1"/>
  <c r="AT441" i="7" s="1"/>
  <c r="AL440" i="7"/>
  <c r="AM440" i="7" s="1"/>
  <c r="AN440" i="7" s="1"/>
  <c r="AO440" i="7" s="1"/>
  <c r="AP440" i="7" s="1"/>
  <c r="AQ440" i="7" s="1"/>
  <c r="AR440" i="7" s="1"/>
  <c r="AS440" i="7" s="1"/>
  <c r="AT440" i="7" s="1"/>
  <c r="AL439" i="7"/>
  <c r="AM439" i="7" s="1"/>
  <c r="AN439" i="7" s="1"/>
  <c r="AO439" i="7" s="1"/>
  <c r="AP439" i="7" s="1"/>
  <c r="AQ439" i="7" s="1"/>
  <c r="AR439" i="7" s="1"/>
  <c r="AS439" i="7" s="1"/>
  <c r="AT439" i="7" s="1"/>
  <c r="AL438" i="7"/>
  <c r="AM438" i="7" s="1"/>
  <c r="AN438" i="7" s="1"/>
  <c r="AO438" i="7" s="1"/>
  <c r="AP438" i="7" s="1"/>
  <c r="AQ438" i="7" s="1"/>
  <c r="AR438" i="7" s="1"/>
  <c r="AS438" i="7" s="1"/>
  <c r="AT438" i="7" s="1"/>
  <c r="AL437" i="7"/>
  <c r="AM437" i="7" s="1"/>
  <c r="AN437" i="7" s="1"/>
  <c r="AO437" i="7" s="1"/>
  <c r="AP437" i="7" s="1"/>
  <c r="AQ437" i="7" s="1"/>
  <c r="AR437" i="7" s="1"/>
  <c r="AS437" i="7" s="1"/>
  <c r="AT437" i="7" s="1"/>
  <c r="AL436" i="7"/>
  <c r="AM436" i="7" s="1"/>
  <c r="AN436" i="7" s="1"/>
  <c r="AO436" i="7" s="1"/>
  <c r="AP436" i="7" s="1"/>
  <c r="AQ436" i="7" s="1"/>
  <c r="AR436" i="7" s="1"/>
  <c r="AS436" i="7" s="1"/>
  <c r="AT436" i="7" s="1"/>
  <c r="AL433" i="7"/>
  <c r="AM433" i="7" s="1"/>
  <c r="AN433" i="7" s="1"/>
  <c r="AO433" i="7" s="1"/>
  <c r="AP433" i="7" s="1"/>
  <c r="AQ433" i="7" s="1"/>
  <c r="AR433" i="7" s="1"/>
  <c r="AS433" i="7" s="1"/>
  <c r="AT433" i="7" s="1"/>
  <c r="AL432" i="7"/>
  <c r="AM432" i="7" s="1"/>
  <c r="AN432" i="7" s="1"/>
  <c r="AO432" i="7" s="1"/>
  <c r="AP432" i="7" s="1"/>
  <c r="AQ432" i="7" s="1"/>
  <c r="AR432" i="7" s="1"/>
  <c r="AS432" i="7" s="1"/>
  <c r="AT432" i="7" s="1"/>
  <c r="AL431" i="7"/>
  <c r="AM431" i="7" s="1"/>
  <c r="AN431" i="7" s="1"/>
  <c r="AO431" i="7" s="1"/>
  <c r="AP431" i="7" s="1"/>
  <c r="AQ431" i="7" s="1"/>
  <c r="AR431" i="7" s="1"/>
  <c r="AS431" i="7" s="1"/>
  <c r="AT431" i="7" s="1"/>
  <c r="AL430" i="7"/>
  <c r="AM430" i="7" s="1"/>
  <c r="AN430" i="7" s="1"/>
  <c r="AO430" i="7" s="1"/>
  <c r="AP430" i="7" s="1"/>
  <c r="AQ430" i="7" s="1"/>
  <c r="AR430" i="7" s="1"/>
  <c r="AS430" i="7" s="1"/>
  <c r="AT430" i="7" s="1"/>
  <c r="AL429" i="7"/>
  <c r="AM429" i="7" s="1"/>
  <c r="AN429" i="7" s="1"/>
  <c r="AO429" i="7" s="1"/>
  <c r="AP429" i="7" s="1"/>
  <c r="AQ429" i="7" s="1"/>
  <c r="AR429" i="7" s="1"/>
  <c r="AS429" i="7" s="1"/>
  <c r="AT429" i="7" s="1"/>
  <c r="AL428" i="7"/>
  <c r="AM428" i="7" s="1"/>
  <c r="AN428" i="7" s="1"/>
  <c r="AO428" i="7" s="1"/>
  <c r="AP428" i="7" s="1"/>
  <c r="AQ428" i="7" s="1"/>
  <c r="AR428" i="7" s="1"/>
  <c r="AS428" i="7" s="1"/>
  <c r="AT428" i="7" s="1"/>
  <c r="AL425" i="7"/>
  <c r="AM425" i="7" s="1"/>
  <c r="AN425" i="7" s="1"/>
  <c r="AO425" i="7" s="1"/>
  <c r="AP425" i="7" s="1"/>
  <c r="AQ425" i="7" s="1"/>
  <c r="AR425" i="7" s="1"/>
  <c r="AS425" i="7" s="1"/>
  <c r="AT425" i="7" s="1"/>
  <c r="AL424" i="7"/>
  <c r="AM424" i="7" s="1"/>
  <c r="AN424" i="7" s="1"/>
  <c r="AO424" i="7" s="1"/>
  <c r="AP424" i="7" s="1"/>
  <c r="AQ424" i="7" s="1"/>
  <c r="AR424" i="7" s="1"/>
  <c r="AS424" i="7" s="1"/>
  <c r="AT424" i="7" s="1"/>
  <c r="AL423" i="7"/>
  <c r="AM423" i="7" s="1"/>
  <c r="AN423" i="7" s="1"/>
  <c r="AO423" i="7" s="1"/>
  <c r="AP423" i="7" s="1"/>
  <c r="AQ423" i="7" s="1"/>
  <c r="AR423" i="7" s="1"/>
  <c r="AS423" i="7" s="1"/>
  <c r="AT423" i="7" s="1"/>
  <c r="AL422" i="7"/>
  <c r="AM422" i="7" s="1"/>
  <c r="AN422" i="7" s="1"/>
  <c r="AO422" i="7" s="1"/>
  <c r="AP422" i="7" s="1"/>
  <c r="AQ422" i="7" s="1"/>
  <c r="AR422" i="7" s="1"/>
  <c r="AS422" i="7" s="1"/>
  <c r="AT422" i="7" s="1"/>
  <c r="AL421" i="7"/>
  <c r="AM421" i="7" s="1"/>
  <c r="AN421" i="7" s="1"/>
  <c r="AO421" i="7" s="1"/>
  <c r="AP421" i="7" s="1"/>
  <c r="AQ421" i="7" s="1"/>
  <c r="AR421" i="7" s="1"/>
  <c r="AS421" i="7" s="1"/>
  <c r="AT421" i="7" s="1"/>
  <c r="AL420" i="7"/>
  <c r="AM420" i="7" s="1"/>
  <c r="AN420" i="7" s="1"/>
  <c r="AO420" i="7" s="1"/>
  <c r="AP420" i="7" s="1"/>
  <c r="AQ420" i="7" s="1"/>
  <c r="AR420" i="7" s="1"/>
  <c r="AS420" i="7" s="1"/>
  <c r="AT420" i="7" s="1"/>
  <c r="AL417" i="7"/>
  <c r="AM417" i="7" s="1"/>
  <c r="AN417" i="7" s="1"/>
  <c r="AO417" i="7" s="1"/>
  <c r="AP417" i="7" s="1"/>
  <c r="AQ417" i="7" s="1"/>
  <c r="AR417" i="7" s="1"/>
  <c r="AS417" i="7" s="1"/>
  <c r="AT417" i="7" s="1"/>
  <c r="AL416" i="7"/>
  <c r="AM416" i="7" s="1"/>
  <c r="AN416" i="7" s="1"/>
  <c r="AO416" i="7" s="1"/>
  <c r="AP416" i="7" s="1"/>
  <c r="AQ416" i="7" s="1"/>
  <c r="AR416" i="7" s="1"/>
  <c r="AS416" i="7" s="1"/>
  <c r="AT416" i="7" s="1"/>
  <c r="AL415" i="7"/>
  <c r="AM415" i="7" s="1"/>
  <c r="AN415" i="7" s="1"/>
  <c r="AO415" i="7" s="1"/>
  <c r="AP415" i="7" s="1"/>
  <c r="AQ415" i="7" s="1"/>
  <c r="AR415" i="7" s="1"/>
  <c r="AS415" i="7" s="1"/>
  <c r="AT415" i="7" s="1"/>
  <c r="AL414" i="7"/>
  <c r="AM414" i="7" s="1"/>
  <c r="AN414" i="7" s="1"/>
  <c r="AO414" i="7" s="1"/>
  <c r="AP414" i="7" s="1"/>
  <c r="AQ414" i="7" s="1"/>
  <c r="AR414" i="7" s="1"/>
  <c r="AS414" i="7" s="1"/>
  <c r="AT414" i="7" s="1"/>
  <c r="AL413" i="7"/>
  <c r="AM413" i="7" s="1"/>
  <c r="AN413" i="7" s="1"/>
  <c r="AO413" i="7" s="1"/>
  <c r="AP413" i="7" s="1"/>
  <c r="AQ413" i="7" s="1"/>
  <c r="AR413" i="7" s="1"/>
  <c r="AS413" i="7" s="1"/>
  <c r="AT413" i="7" s="1"/>
  <c r="AL412" i="7"/>
  <c r="AM412" i="7" s="1"/>
  <c r="AN412" i="7" s="1"/>
  <c r="AO412" i="7" s="1"/>
  <c r="AP412" i="7" s="1"/>
  <c r="AQ412" i="7" s="1"/>
  <c r="AR412" i="7" s="1"/>
  <c r="AS412" i="7" s="1"/>
  <c r="AT412" i="7" s="1"/>
  <c r="AL409" i="7"/>
  <c r="AM409" i="7" s="1"/>
  <c r="AN409" i="7" s="1"/>
  <c r="AO409" i="7" s="1"/>
  <c r="AP409" i="7" s="1"/>
  <c r="AQ409" i="7" s="1"/>
  <c r="AR409" i="7" s="1"/>
  <c r="AS409" i="7" s="1"/>
  <c r="AT409" i="7" s="1"/>
  <c r="AL408" i="7"/>
  <c r="AM408" i="7" s="1"/>
  <c r="AN408" i="7" s="1"/>
  <c r="AO408" i="7" s="1"/>
  <c r="AP408" i="7" s="1"/>
  <c r="AQ408" i="7" s="1"/>
  <c r="AR408" i="7" s="1"/>
  <c r="AS408" i="7" s="1"/>
  <c r="AT408" i="7" s="1"/>
  <c r="AL407" i="7"/>
  <c r="AM407" i="7" s="1"/>
  <c r="AN407" i="7" s="1"/>
  <c r="AO407" i="7" s="1"/>
  <c r="AP407" i="7" s="1"/>
  <c r="AQ407" i="7" s="1"/>
  <c r="AR407" i="7" s="1"/>
  <c r="AS407" i="7" s="1"/>
  <c r="AT407" i="7" s="1"/>
  <c r="AL406" i="7"/>
  <c r="AM406" i="7" s="1"/>
  <c r="AN406" i="7" s="1"/>
  <c r="AO406" i="7" s="1"/>
  <c r="AP406" i="7" s="1"/>
  <c r="AQ406" i="7" s="1"/>
  <c r="AR406" i="7" s="1"/>
  <c r="AS406" i="7" s="1"/>
  <c r="AT406" i="7" s="1"/>
  <c r="AL405" i="7"/>
  <c r="AM405" i="7" s="1"/>
  <c r="AN405" i="7" s="1"/>
  <c r="AO405" i="7" s="1"/>
  <c r="AP405" i="7" s="1"/>
  <c r="AQ405" i="7" s="1"/>
  <c r="AR405" i="7" s="1"/>
  <c r="AS405" i="7" s="1"/>
  <c r="AT405" i="7" s="1"/>
  <c r="AL404" i="7"/>
  <c r="AM404" i="7" s="1"/>
  <c r="AN404" i="7" s="1"/>
  <c r="AO404" i="7" s="1"/>
  <c r="AP404" i="7" s="1"/>
  <c r="AQ404" i="7" s="1"/>
  <c r="AR404" i="7" s="1"/>
  <c r="AS404" i="7" s="1"/>
  <c r="AT404" i="7" s="1"/>
  <c r="AL401" i="7"/>
  <c r="AM401" i="7" s="1"/>
  <c r="AN401" i="7" s="1"/>
  <c r="AO401" i="7" s="1"/>
  <c r="AP401" i="7" s="1"/>
  <c r="AQ401" i="7" s="1"/>
  <c r="AR401" i="7" s="1"/>
  <c r="AS401" i="7" s="1"/>
  <c r="AT401" i="7" s="1"/>
  <c r="AL400" i="7"/>
  <c r="AM400" i="7" s="1"/>
  <c r="AN400" i="7" s="1"/>
  <c r="AO400" i="7" s="1"/>
  <c r="AP400" i="7" s="1"/>
  <c r="AQ400" i="7" s="1"/>
  <c r="AR400" i="7" s="1"/>
  <c r="AS400" i="7" s="1"/>
  <c r="AT400" i="7" s="1"/>
  <c r="AL399" i="7"/>
  <c r="AM399" i="7" s="1"/>
  <c r="AN399" i="7" s="1"/>
  <c r="AO399" i="7" s="1"/>
  <c r="AP399" i="7" s="1"/>
  <c r="AQ399" i="7" s="1"/>
  <c r="AR399" i="7" s="1"/>
  <c r="AS399" i="7" s="1"/>
  <c r="AT399" i="7" s="1"/>
  <c r="AL398" i="7"/>
  <c r="AM398" i="7" s="1"/>
  <c r="AN398" i="7" s="1"/>
  <c r="AO398" i="7" s="1"/>
  <c r="AP398" i="7" s="1"/>
  <c r="AQ398" i="7" s="1"/>
  <c r="AR398" i="7" s="1"/>
  <c r="AS398" i="7" s="1"/>
  <c r="AT398" i="7" s="1"/>
  <c r="AL397" i="7"/>
  <c r="AM397" i="7" s="1"/>
  <c r="AN397" i="7" s="1"/>
  <c r="AO397" i="7" s="1"/>
  <c r="AP397" i="7" s="1"/>
  <c r="AQ397" i="7" s="1"/>
  <c r="AR397" i="7" s="1"/>
  <c r="AS397" i="7" s="1"/>
  <c r="AT397" i="7" s="1"/>
  <c r="AL396" i="7"/>
  <c r="AM396" i="7" s="1"/>
  <c r="AN396" i="7" s="1"/>
  <c r="AO396" i="7" s="1"/>
  <c r="AP396" i="7" s="1"/>
  <c r="AQ396" i="7" s="1"/>
  <c r="AR396" i="7" s="1"/>
  <c r="AS396" i="7" s="1"/>
  <c r="AT396" i="7" s="1"/>
  <c r="AL393" i="7"/>
  <c r="AM393" i="7" s="1"/>
  <c r="AN393" i="7" s="1"/>
  <c r="AO393" i="7" s="1"/>
  <c r="AP393" i="7" s="1"/>
  <c r="AQ393" i="7" s="1"/>
  <c r="AR393" i="7" s="1"/>
  <c r="AS393" i="7" s="1"/>
  <c r="AT393" i="7" s="1"/>
  <c r="AL392" i="7"/>
  <c r="AM392" i="7" s="1"/>
  <c r="AN392" i="7" s="1"/>
  <c r="AO392" i="7" s="1"/>
  <c r="AP392" i="7" s="1"/>
  <c r="AQ392" i="7" s="1"/>
  <c r="AR392" i="7" s="1"/>
  <c r="AS392" i="7" s="1"/>
  <c r="AT392" i="7" s="1"/>
  <c r="AL391" i="7"/>
  <c r="AM391" i="7" s="1"/>
  <c r="AN391" i="7" s="1"/>
  <c r="AO391" i="7" s="1"/>
  <c r="AP391" i="7" s="1"/>
  <c r="AQ391" i="7" s="1"/>
  <c r="AR391" i="7" s="1"/>
  <c r="AS391" i="7" s="1"/>
  <c r="AT391" i="7" s="1"/>
  <c r="AL390" i="7"/>
  <c r="AM390" i="7" s="1"/>
  <c r="AN390" i="7" s="1"/>
  <c r="AO390" i="7" s="1"/>
  <c r="AP390" i="7" s="1"/>
  <c r="AQ390" i="7" s="1"/>
  <c r="AR390" i="7" s="1"/>
  <c r="AS390" i="7" s="1"/>
  <c r="AT390" i="7" s="1"/>
  <c r="AL389" i="7"/>
  <c r="AM389" i="7" s="1"/>
  <c r="AN389" i="7" s="1"/>
  <c r="AO389" i="7" s="1"/>
  <c r="AP389" i="7" s="1"/>
  <c r="AQ389" i="7" s="1"/>
  <c r="AR389" i="7" s="1"/>
  <c r="AS389" i="7" s="1"/>
  <c r="AT389" i="7" s="1"/>
  <c r="AL388" i="7"/>
  <c r="AM388" i="7" s="1"/>
  <c r="AN388" i="7" s="1"/>
  <c r="AO388" i="7" s="1"/>
  <c r="AP388" i="7" s="1"/>
  <c r="AQ388" i="7" s="1"/>
  <c r="AR388" i="7" s="1"/>
  <c r="AS388" i="7" s="1"/>
  <c r="AT388" i="7" s="1"/>
  <c r="AL385" i="7"/>
  <c r="AM385" i="7" s="1"/>
  <c r="AN385" i="7" s="1"/>
  <c r="AO385" i="7" s="1"/>
  <c r="AP385" i="7" s="1"/>
  <c r="AQ385" i="7" s="1"/>
  <c r="AR385" i="7" s="1"/>
  <c r="AS385" i="7" s="1"/>
  <c r="AT385" i="7" s="1"/>
  <c r="AL384" i="7"/>
  <c r="AM384" i="7" s="1"/>
  <c r="AN384" i="7" s="1"/>
  <c r="AO384" i="7" s="1"/>
  <c r="AP384" i="7" s="1"/>
  <c r="AQ384" i="7" s="1"/>
  <c r="AR384" i="7" s="1"/>
  <c r="AS384" i="7" s="1"/>
  <c r="AT384" i="7" s="1"/>
  <c r="AL383" i="7"/>
  <c r="AM383" i="7" s="1"/>
  <c r="AN383" i="7" s="1"/>
  <c r="AO383" i="7" s="1"/>
  <c r="AP383" i="7" s="1"/>
  <c r="AQ383" i="7" s="1"/>
  <c r="AR383" i="7" s="1"/>
  <c r="AS383" i="7" s="1"/>
  <c r="AT383" i="7" s="1"/>
  <c r="AL382" i="7"/>
  <c r="AM382" i="7" s="1"/>
  <c r="AN382" i="7" s="1"/>
  <c r="AO382" i="7" s="1"/>
  <c r="AP382" i="7" s="1"/>
  <c r="AQ382" i="7" s="1"/>
  <c r="AR382" i="7" s="1"/>
  <c r="AS382" i="7" s="1"/>
  <c r="AT382" i="7" s="1"/>
  <c r="AL381" i="7"/>
  <c r="AM381" i="7" s="1"/>
  <c r="AN381" i="7" s="1"/>
  <c r="AO381" i="7" s="1"/>
  <c r="AP381" i="7" s="1"/>
  <c r="AQ381" i="7" s="1"/>
  <c r="AR381" i="7" s="1"/>
  <c r="AS381" i="7" s="1"/>
  <c r="AT381" i="7" s="1"/>
  <c r="AL380" i="7"/>
  <c r="AM380" i="7" s="1"/>
  <c r="AN380" i="7" s="1"/>
  <c r="AO380" i="7" s="1"/>
  <c r="AP380" i="7" s="1"/>
  <c r="AQ380" i="7" s="1"/>
  <c r="AR380" i="7" s="1"/>
  <c r="AS380" i="7" s="1"/>
  <c r="AT380" i="7" s="1"/>
  <c r="AL377" i="7"/>
  <c r="AM377" i="7" s="1"/>
  <c r="AN377" i="7" s="1"/>
  <c r="AO377" i="7" s="1"/>
  <c r="AP377" i="7" s="1"/>
  <c r="AQ377" i="7" s="1"/>
  <c r="AR377" i="7" s="1"/>
  <c r="AS377" i="7" s="1"/>
  <c r="AT377" i="7" s="1"/>
  <c r="AL376" i="7"/>
  <c r="AM376" i="7" s="1"/>
  <c r="AN376" i="7" s="1"/>
  <c r="AO376" i="7" s="1"/>
  <c r="AP376" i="7" s="1"/>
  <c r="AQ376" i="7" s="1"/>
  <c r="AR376" i="7" s="1"/>
  <c r="AS376" i="7" s="1"/>
  <c r="AT376" i="7" s="1"/>
  <c r="AL375" i="7"/>
  <c r="AM375" i="7" s="1"/>
  <c r="AN375" i="7" s="1"/>
  <c r="AO375" i="7" s="1"/>
  <c r="AP375" i="7" s="1"/>
  <c r="AQ375" i="7" s="1"/>
  <c r="AR375" i="7" s="1"/>
  <c r="AS375" i="7" s="1"/>
  <c r="AT375" i="7" s="1"/>
  <c r="AL374" i="7"/>
  <c r="AM374" i="7" s="1"/>
  <c r="AN374" i="7" s="1"/>
  <c r="AO374" i="7" s="1"/>
  <c r="AP374" i="7" s="1"/>
  <c r="AQ374" i="7" s="1"/>
  <c r="AR374" i="7" s="1"/>
  <c r="AS374" i="7" s="1"/>
  <c r="AT374" i="7" s="1"/>
  <c r="AL373" i="7"/>
  <c r="AM373" i="7" s="1"/>
  <c r="AN373" i="7" s="1"/>
  <c r="AO373" i="7" s="1"/>
  <c r="AP373" i="7" s="1"/>
  <c r="AQ373" i="7" s="1"/>
  <c r="AR373" i="7" s="1"/>
  <c r="AS373" i="7" s="1"/>
  <c r="AT373" i="7" s="1"/>
  <c r="AL372" i="7"/>
  <c r="AM372" i="7" s="1"/>
  <c r="AN372" i="7" s="1"/>
  <c r="AO372" i="7" s="1"/>
  <c r="AP372" i="7" s="1"/>
  <c r="AQ372" i="7" s="1"/>
  <c r="AR372" i="7" s="1"/>
  <c r="AS372" i="7" s="1"/>
  <c r="AT372" i="7" s="1"/>
  <c r="AL369" i="7"/>
  <c r="AM369" i="7" s="1"/>
  <c r="AN369" i="7" s="1"/>
  <c r="AO369" i="7" s="1"/>
  <c r="AP369" i="7" s="1"/>
  <c r="AQ369" i="7" s="1"/>
  <c r="AR369" i="7" s="1"/>
  <c r="AS369" i="7" s="1"/>
  <c r="AT369" i="7" s="1"/>
  <c r="AL368" i="7"/>
  <c r="AM368" i="7" s="1"/>
  <c r="AN368" i="7" s="1"/>
  <c r="AO368" i="7" s="1"/>
  <c r="AP368" i="7" s="1"/>
  <c r="AQ368" i="7" s="1"/>
  <c r="AR368" i="7" s="1"/>
  <c r="AS368" i="7" s="1"/>
  <c r="AT368" i="7" s="1"/>
  <c r="AL367" i="7"/>
  <c r="AM367" i="7" s="1"/>
  <c r="AN367" i="7" s="1"/>
  <c r="AO367" i="7" s="1"/>
  <c r="AP367" i="7" s="1"/>
  <c r="AQ367" i="7" s="1"/>
  <c r="AR367" i="7" s="1"/>
  <c r="AS367" i="7" s="1"/>
  <c r="AT367" i="7" s="1"/>
  <c r="AL366" i="7"/>
  <c r="AM366" i="7" s="1"/>
  <c r="AN366" i="7" s="1"/>
  <c r="AO366" i="7" s="1"/>
  <c r="AP366" i="7" s="1"/>
  <c r="AQ366" i="7" s="1"/>
  <c r="AR366" i="7" s="1"/>
  <c r="AS366" i="7" s="1"/>
  <c r="AT366" i="7" s="1"/>
  <c r="AL365" i="7"/>
  <c r="AM365" i="7" s="1"/>
  <c r="AN365" i="7" s="1"/>
  <c r="AO365" i="7" s="1"/>
  <c r="AP365" i="7" s="1"/>
  <c r="AQ365" i="7" s="1"/>
  <c r="AR365" i="7" s="1"/>
  <c r="AS365" i="7" s="1"/>
  <c r="AT365" i="7" s="1"/>
  <c r="AL364" i="7"/>
  <c r="AM364" i="7" s="1"/>
  <c r="AN364" i="7" s="1"/>
  <c r="AO364" i="7" s="1"/>
  <c r="AP364" i="7" s="1"/>
  <c r="AQ364" i="7" s="1"/>
  <c r="AR364" i="7" s="1"/>
  <c r="AS364" i="7" s="1"/>
  <c r="AT364" i="7" s="1"/>
  <c r="AL361" i="7"/>
  <c r="AM361" i="7" s="1"/>
  <c r="AN361" i="7" s="1"/>
  <c r="AO361" i="7" s="1"/>
  <c r="AP361" i="7" s="1"/>
  <c r="AQ361" i="7" s="1"/>
  <c r="AR361" i="7" s="1"/>
  <c r="AS361" i="7" s="1"/>
  <c r="AT361" i="7" s="1"/>
  <c r="AL360" i="7"/>
  <c r="AM360" i="7" s="1"/>
  <c r="AN360" i="7" s="1"/>
  <c r="AO360" i="7" s="1"/>
  <c r="AP360" i="7" s="1"/>
  <c r="AQ360" i="7" s="1"/>
  <c r="AR360" i="7" s="1"/>
  <c r="AS360" i="7" s="1"/>
  <c r="AT360" i="7" s="1"/>
  <c r="AL359" i="7"/>
  <c r="AM359" i="7" s="1"/>
  <c r="AN359" i="7" s="1"/>
  <c r="AO359" i="7" s="1"/>
  <c r="AP359" i="7" s="1"/>
  <c r="AQ359" i="7" s="1"/>
  <c r="AR359" i="7" s="1"/>
  <c r="AS359" i="7" s="1"/>
  <c r="AT359" i="7" s="1"/>
  <c r="AL358" i="7"/>
  <c r="AM358" i="7" s="1"/>
  <c r="AN358" i="7" s="1"/>
  <c r="AO358" i="7" s="1"/>
  <c r="AP358" i="7" s="1"/>
  <c r="AQ358" i="7" s="1"/>
  <c r="AR358" i="7" s="1"/>
  <c r="AS358" i="7" s="1"/>
  <c r="AT358" i="7" s="1"/>
  <c r="AL357" i="7"/>
  <c r="AM357" i="7" s="1"/>
  <c r="AN357" i="7" s="1"/>
  <c r="AO357" i="7" s="1"/>
  <c r="AP357" i="7" s="1"/>
  <c r="AQ357" i="7" s="1"/>
  <c r="AR357" i="7" s="1"/>
  <c r="AS357" i="7" s="1"/>
  <c r="AT357" i="7" s="1"/>
  <c r="AL356" i="7"/>
  <c r="AM356" i="7" s="1"/>
  <c r="AN356" i="7" s="1"/>
  <c r="AO356" i="7" s="1"/>
  <c r="AP356" i="7" s="1"/>
  <c r="AQ356" i="7" s="1"/>
  <c r="AR356" i="7" s="1"/>
  <c r="AS356" i="7" s="1"/>
  <c r="AT356" i="7" s="1"/>
  <c r="AL353" i="7"/>
  <c r="AM353" i="7" s="1"/>
  <c r="AN353" i="7" s="1"/>
  <c r="AO353" i="7" s="1"/>
  <c r="AP353" i="7" s="1"/>
  <c r="AQ353" i="7" s="1"/>
  <c r="AR353" i="7" s="1"/>
  <c r="AS353" i="7" s="1"/>
  <c r="AT353" i="7" s="1"/>
  <c r="AL352" i="7"/>
  <c r="AM352" i="7" s="1"/>
  <c r="AN352" i="7" s="1"/>
  <c r="AO352" i="7" s="1"/>
  <c r="AP352" i="7" s="1"/>
  <c r="AQ352" i="7" s="1"/>
  <c r="AR352" i="7" s="1"/>
  <c r="AS352" i="7" s="1"/>
  <c r="AT352" i="7" s="1"/>
  <c r="AL351" i="7"/>
  <c r="AM351" i="7" s="1"/>
  <c r="AN351" i="7" s="1"/>
  <c r="AO351" i="7" s="1"/>
  <c r="AP351" i="7" s="1"/>
  <c r="AQ351" i="7" s="1"/>
  <c r="AR351" i="7" s="1"/>
  <c r="AS351" i="7" s="1"/>
  <c r="AT351" i="7" s="1"/>
  <c r="AL350" i="7"/>
  <c r="AM350" i="7" s="1"/>
  <c r="AN350" i="7" s="1"/>
  <c r="AO350" i="7" s="1"/>
  <c r="AP350" i="7" s="1"/>
  <c r="AQ350" i="7" s="1"/>
  <c r="AR350" i="7" s="1"/>
  <c r="AS350" i="7" s="1"/>
  <c r="AT350" i="7" s="1"/>
  <c r="AL349" i="7"/>
  <c r="AM349" i="7" s="1"/>
  <c r="AN349" i="7" s="1"/>
  <c r="AO349" i="7" s="1"/>
  <c r="AP349" i="7" s="1"/>
  <c r="AQ349" i="7" s="1"/>
  <c r="AR349" i="7" s="1"/>
  <c r="AS349" i="7" s="1"/>
  <c r="AT349" i="7" s="1"/>
  <c r="AL348" i="7"/>
  <c r="AM348" i="7" s="1"/>
  <c r="AN348" i="7" s="1"/>
  <c r="AO348" i="7" s="1"/>
  <c r="AP348" i="7" s="1"/>
  <c r="AQ348" i="7" s="1"/>
  <c r="AR348" i="7" s="1"/>
  <c r="AS348" i="7" s="1"/>
  <c r="AT348" i="7" s="1"/>
  <c r="AL345" i="7"/>
  <c r="AM345" i="7" s="1"/>
  <c r="AN345" i="7" s="1"/>
  <c r="AO345" i="7" s="1"/>
  <c r="AP345" i="7" s="1"/>
  <c r="AQ345" i="7" s="1"/>
  <c r="AR345" i="7" s="1"/>
  <c r="AS345" i="7" s="1"/>
  <c r="AT345" i="7" s="1"/>
  <c r="AL344" i="7"/>
  <c r="AM344" i="7" s="1"/>
  <c r="AN344" i="7" s="1"/>
  <c r="AO344" i="7" s="1"/>
  <c r="AP344" i="7" s="1"/>
  <c r="AQ344" i="7" s="1"/>
  <c r="AR344" i="7" s="1"/>
  <c r="AS344" i="7" s="1"/>
  <c r="AT344" i="7" s="1"/>
  <c r="AL343" i="7"/>
  <c r="AM343" i="7" s="1"/>
  <c r="AN343" i="7" s="1"/>
  <c r="AO343" i="7" s="1"/>
  <c r="AP343" i="7" s="1"/>
  <c r="AQ343" i="7" s="1"/>
  <c r="AR343" i="7" s="1"/>
  <c r="AS343" i="7" s="1"/>
  <c r="AT343" i="7" s="1"/>
  <c r="AL342" i="7"/>
  <c r="AM342" i="7" s="1"/>
  <c r="AN342" i="7" s="1"/>
  <c r="AO342" i="7" s="1"/>
  <c r="AP342" i="7" s="1"/>
  <c r="AQ342" i="7" s="1"/>
  <c r="AR342" i="7" s="1"/>
  <c r="AS342" i="7" s="1"/>
  <c r="AT342" i="7" s="1"/>
  <c r="AL341" i="7"/>
  <c r="AM341" i="7" s="1"/>
  <c r="AN341" i="7" s="1"/>
  <c r="AO341" i="7" s="1"/>
  <c r="AP341" i="7" s="1"/>
  <c r="AQ341" i="7" s="1"/>
  <c r="AR341" i="7" s="1"/>
  <c r="AS341" i="7" s="1"/>
  <c r="AT341" i="7" s="1"/>
  <c r="AL340" i="7"/>
  <c r="AM340" i="7" s="1"/>
  <c r="AN340" i="7" s="1"/>
  <c r="AO340" i="7" s="1"/>
  <c r="AP340" i="7" s="1"/>
  <c r="AQ340" i="7" s="1"/>
  <c r="AR340" i="7" s="1"/>
  <c r="AS340" i="7" s="1"/>
  <c r="AT340" i="7" s="1"/>
  <c r="AL337" i="7"/>
  <c r="AM337" i="7" s="1"/>
  <c r="AN337" i="7" s="1"/>
  <c r="AO337" i="7" s="1"/>
  <c r="AP337" i="7" s="1"/>
  <c r="AQ337" i="7" s="1"/>
  <c r="AR337" i="7" s="1"/>
  <c r="AS337" i="7" s="1"/>
  <c r="AT337" i="7" s="1"/>
  <c r="AL336" i="7"/>
  <c r="AM336" i="7" s="1"/>
  <c r="AN336" i="7" s="1"/>
  <c r="AO336" i="7" s="1"/>
  <c r="AP336" i="7" s="1"/>
  <c r="AQ336" i="7" s="1"/>
  <c r="AR336" i="7" s="1"/>
  <c r="AS336" i="7" s="1"/>
  <c r="AT336" i="7" s="1"/>
  <c r="AL335" i="7"/>
  <c r="AM335" i="7" s="1"/>
  <c r="AN335" i="7" s="1"/>
  <c r="AO335" i="7" s="1"/>
  <c r="AP335" i="7" s="1"/>
  <c r="AQ335" i="7" s="1"/>
  <c r="AR335" i="7" s="1"/>
  <c r="AS335" i="7" s="1"/>
  <c r="AT335" i="7" s="1"/>
  <c r="AL334" i="7"/>
  <c r="AM334" i="7" s="1"/>
  <c r="AN334" i="7" s="1"/>
  <c r="AO334" i="7" s="1"/>
  <c r="AP334" i="7" s="1"/>
  <c r="AQ334" i="7" s="1"/>
  <c r="AR334" i="7" s="1"/>
  <c r="AS334" i="7" s="1"/>
  <c r="AT334" i="7" s="1"/>
  <c r="AL333" i="7"/>
  <c r="AM333" i="7" s="1"/>
  <c r="AN333" i="7" s="1"/>
  <c r="AO333" i="7" s="1"/>
  <c r="AP333" i="7" s="1"/>
  <c r="AQ333" i="7" s="1"/>
  <c r="AR333" i="7" s="1"/>
  <c r="AS333" i="7" s="1"/>
  <c r="AT333" i="7" s="1"/>
  <c r="AL332" i="7"/>
  <c r="AM332" i="7" s="1"/>
  <c r="AN332" i="7" s="1"/>
  <c r="AO332" i="7" s="1"/>
  <c r="AP332" i="7" s="1"/>
  <c r="AQ332" i="7" s="1"/>
  <c r="AR332" i="7" s="1"/>
  <c r="AS332" i="7" s="1"/>
  <c r="AT332" i="7" s="1"/>
  <c r="AL329" i="7"/>
  <c r="AM329" i="7" s="1"/>
  <c r="AN329" i="7" s="1"/>
  <c r="AO329" i="7" s="1"/>
  <c r="AP329" i="7" s="1"/>
  <c r="AQ329" i="7" s="1"/>
  <c r="AR329" i="7" s="1"/>
  <c r="AS329" i="7" s="1"/>
  <c r="AT329" i="7" s="1"/>
  <c r="AL328" i="7"/>
  <c r="AM328" i="7" s="1"/>
  <c r="AN328" i="7" s="1"/>
  <c r="AO328" i="7" s="1"/>
  <c r="AP328" i="7" s="1"/>
  <c r="AQ328" i="7" s="1"/>
  <c r="AR328" i="7" s="1"/>
  <c r="AS328" i="7" s="1"/>
  <c r="AT328" i="7" s="1"/>
  <c r="AL327" i="7"/>
  <c r="AM327" i="7" s="1"/>
  <c r="AN327" i="7" s="1"/>
  <c r="AO327" i="7" s="1"/>
  <c r="AP327" i="7" s="1"/>
  <c r="AQ327" i="7" s="1"/>
  <c r="AR327" i="7" s="1"/>
  <c r="AS327" i="7" s="1"/>
  <c r="AT327" i="7" s="1"/>
  <c r="AL326" i="7"/>
  <c r="AM326" i="7" s="1"/>
  <c r="AN326" i="7" s="1"/>
  <c r="AO326" i="7" s="1"/>
  <c r="AP326" i="7" s="1"/>
  <c r="AQ326" i="7" s="1"/>
  <c r="AR326" i="7" s="1"/>
  <c r="AS326" i="7" s="1"/>
  <c r="AT326" i="7" s="1"/>
  <c r="AL325" i="7"/>
  <c r="AM325" i="7" s="1"/>
  <c r="AN325" i="7" s="1"/>
  <c r="AO325" i="7" s="1"/>
  <c r="AP325" i="7" s="1"/>
  <c r="AQ325" i="7" s="1"/>
  <c r="AR325" i="7" s="1"/>
  <c r="AS325" i="7" s="1"/>
  <c r="AT325" i="7" s="1"/>
  <c r="AL324" i="7"/>
  <c r="AM324" i="7" s="1"/>
  <c r="AN324" i="7" s="1"/>
  <c r="AO324" i="7" s="1"/>
  <c r="AP324" i="7" s="1"/>
  <c r="AQ324" i="7" s="1"/>
  <c r="AR324" i="7" s="1"/>
  <c r="AS324" i="7" s="1"/>
  <c r="AT324" i="7" s="1"/>
  <c r="AL321" i="7"/>
  <c r="AM321" i="7" s="1"/>
  <c r="AN321" i="7" s="1"/>
  <c r="AO321" i="7" s="1"/>
  <c r="AP321" i="7" s="1"/>
  <c r="AQ321" i="7" s="1"/>
  <c r="AR321" i="7" s="1"/>
  <c r="AS321" i="7" s="1"/>
  <c r="AT321" i="7" s="1"/>
  <c r="AL320" i="7"/>
  <c r="AM320" i="7" s="1"/>
  <c r="AN320" i="7" s="1"/>
  <c r="AO320" i="7" s="1"/>
  <c r="AP320" i="7" s="1"/>
  <c r="AQ320" i="7" s="1"/>
  <c r="AR320" i="7" s="1"/>
  <c r="AS320" i="7" s="1"/>
  <c r="AT320" i="7" s="1"/>
  <c r="AL319" i="7"/>
  <c r="AM319" i="7" s="1"/>
  <c r="AN319" i="7" s="1"/>
  <c r="AO319" i="7" s="1"/>
  <c r="AP319" i="7" s="1"/>
  <c r="AQ319" i="7" s="1"/>
  <c r="AR319" i="7" s="1"/>
  <c r="AS319" i="7" s="1"/>
  <c r="AT319" i="7" s="1"/>
  <c r="AL318" i="7"/>
  <c r="AM318" i="7" s="1"/>
  <c r="AN318" i="7" s="1"/>
  <c r="AO318" i="7" s="1"/>
  <c r="AP318" i="7" s="1"/>
  <c r="AQ318" i="7" s="1"/>
  <c r="AR318" i="7" s="1"/>
  <c r="AS318" i="7" s="1"/>
  <c r="AT318" i="7" s="1"/>
  <c r="AL317" i="7"/>
  <c r="AM317" i="7" s="1"/>
  <c r="AN317" i="7" s="1"/>
  <c r="AO317" i="7" s="1"/>
  <c r="AP317" i="7" s="1"/>
  <c r="AQ317" i="7" s="1"/>
  <c r="AR317" i="7" s="1"/>
  <c r="AS317" i="7" s="1"/>
  <c r="AT317" i="7" s="1"/>
  <c r="AL316" i="7"/>
  <c r="AM316" i="7" s="1"/>
  <c r="AN316" i="7" s="1"/>
  <c r="AO316" i="7" s="1"/>
  <c r="AP316" i="7" s="1"/>
  <c r="AQ316" i="7" s="1"/>
  <c r="AR316" i="7" s="1"/>
  <c r="AS316" i="7" s="1"/>
  <c r="AT316" i="7" s="1"/>
  <c r="AL313" i="7"/>
  <c r="AM313" i="7" s="1"/>
  <c r="AN313" i="7" s="1"/>
  <c r="AO313" i="7" s="1"/>
  <c r="AP313" i="7" s="1"/>
  <c r="AQ313" i="7" s="1"/>
  <c r="AR313" i="7" s="1"/>
  <c r="AS313" i="7" s="1"/>
  <c r="AT313" i="7" s="1"/>
  <c r="AL312" i="7"/>
  <c r="AM312" i="7" s="1"/>
  <c r="AN312" i="7" s="1"/>
  <c r="AO312" i="7" s="1"/>
  <c r="AP312" i="7" s="1"/>
  <c r="AQ312" i="7" s="1"/>
  <c r="AR312" i="7" s="1"/>
  <c r="AS312" i="7" s="1"/>
  <c r="AT312" i="7" s="1"/>
  <c r="AL311" i="7"/>
  <c r="AM311" i="7" s="1"/>
  <c r="AN311" i="7" s="1"/>
  <c r="AO311" i="7" s="1"/>
  <c r="AP311" i="7" s="1"/>
  <c r="AQ311" i="7" s="1"/>
  <c r="AR311" i="7" s="1"/>
  <c r="AS311" i="7" s="1"/>
  <c r="AT311" i="7" s="1"/>
  <c r="AL310" i="7"/>
  <c r="AM310" i="7" s="1"/>
  <c r="AN310" i="7" s="1"/>
  <c r="AO310" i="7" s="1"/>
  <c r="AP310" i="7" s="1"/>
  <c r="AQ310" i="7" s="1"/>
  <c r="AR310" i="7" s="1"/>
  <c r="AS310" i="7" s="1"/>
  <c r="AT310" i="7" s="1"/>
  <c r="AL309" i="7"/>
  <c r="AM309" i="7" s="1"/>
  <c r="AN309" i="7" s="1"/>
  <c r="AO309" i="7" s="1"/>
  <c r="AP309" i="7" s="1"/>
  <c r="AQ309" i="7" s="1"/>
  <c r="AR309" i="7" s="1"/>
  <c r="AS309" i="7" s="1"/>
  <c r="AT309" i="7" s="1"/>
  <c r="AL308" i="7"/>
  <c r="AM308" i="7" s="1"/>
  <c r="AN308" i="7" s="1"/>
  <c r="AO308" i="7" s="1"/>
  <c r="AP308" i="7" s="1"/>
  <c r="AQ308" i="7" s="1"/>
  <c r="AR308" i="7" s="1"/>
  <c r="AS308" i="7" s="1"/>
  <c r="AT308" i="7" s="1"/>
  <c r="AL305" i="7"/>
  <c r="AM305" i="7" s="1"/>
  <c r="AN305" i="7" s="1"/>
  <c r="AO305" i="7" s="1"/>
  <c r="AP305" i="7" s="1"/>
  <c r="AQ305" i="7" s="1"/>
  <c r="AR305" i="7" s="1"/>
  <c r="AS305" i="7" s="1"/>
  <c r="AT305" i="7" s="1"/>
  <c r="AL304" i="7"/>
  <c r="AM304" i="7" s="1"/>
  <c r="AN304" i="7" s="1"/>
  <c r="AO304" i="7" s="1"/>
  <c r="AP304" i="7" s="1"/>
  <c r="AQ304" i="7" s="1"/>
  <c r="AR304" i="7" s="1"/>
  <c r="AS304" i="7" s="1"/>
  <c r="AT304" i="7" s="1"/>
  <c r="AL303" i="7"/>
  <c r="AM303" i="7" s="1"/>
  <c r="AN303" i="7" s="1"/>
  <c r="AO303" i="7" s="1"/>
  <c r="AP303" i="7" s="1"/>
  <c r="AQ303" i="7" s="1"/>
  <c r="AR303" i="7" s="1"/>
  <c r="AS303" i="7" s="1"/>
  <c r="AT303" i="7" s="1"/>
  <c r="AL302" i="7"/>
  <c r="AM302" i="7" s="1"/>
  <c r="AN302" i="7" s="1"/>
  <c r="AO302" i="7" s="1"/>
  <c r="AP302" i="7" s="1"/>
  <c r="AQ302" i="7" s="1"/>
  <c r="AR302" i="7" s="1"/>
  <c r="AS302" i="7" s="1"/>
  <c r="AT302" i="7" s="1"/>
  <c r="AL301" i="7"/>
  <c r="AM301" i="7" s="1"/>
  <c r="AN301" i="7" s="1"/>
  <c r="AO301" i="7" s="1"/>
  <c r="AP301" i="7" s="1"/>
  <c r="AQ301" i="7" s="1"/>
  <c r="AR301" i="7" s="1"/>
  <c r="AS301" i="7" s="1"/>
  <c r="AT301" i="7" s="1"/>
  <c r="AL300" i="7"/>
  <c r="AM300" i="7" s="1"/>
  <c r="AN300" i="7" s="1"/>
  <c r="AO300" i="7" s="1"/>
  <c r="AP300" i="7" s="1"/>
  <c r="AQ300" i="7" s="1"/>
  <c r="AR300" i="7" s="1"/>
  <c r="AS300" i="7" s="1"/>
  <c r="AT300" i="7" s="1"/>
  <c r="AL297" i="7"/>
  <c r="AM297" i="7" s="1"/>
  <c r="AN297" i="7" s="1"/>
  <c r="AO297" i="7" s="1"/>
  <c r="AP297" i="7" s="1"/>
  <c r="AQ297" i="7" s="1"/>
  <c r="AR297" i="7" s="1"/>
  <c r="AS297" i="7" s="1"/>
  <c r="AT297" i="7" s="1"/>
  <c r="AL296" i="7"/>
  <c r="AM296" i="7" s="1"/>
  <c r="AN296" i="7" s="1"/>
  <c r="AO296" i="7" s="1"/>
  <c r="AP296" i="7" s="1"/>
  <c r="AQ296" i="7" s="1"/>
  <c r="AR296" i="7" s="1"/>
  <c r="AS296" i="7" s="1"/>
  <c r="AT296" i="7" s="1"/>
  <c r="AL295" i="7"/>
  <c r="AM295" i="7" s="1"/>
  <c r="AN295" i="7" s="1"/>
  <c r="AO295" i="7" s="1"/>
  <c r="AP295" i="7" s="1"/>
  <c r="AQ295" i="7" s="1"/>
  <c r="AR295" i="7" s="1"/>
  <c r="AS295" i="7" s="1"/>
  <c r="AT295" i="7" s="1"/>
  <c r="AL294" i="7"/>
  <c r="AM294" i="7" s="1"/>
  <c r="AN294" i="7" s="1"/>
  <c r="AO294" i="7" s="1"/>
  <c r="AP294" i="7" s="1"/>
  <c r="AQ294" i="7" s="1"/>
  <c r="AR294" i="7" s="1"/>
  <c r="AS294" i="7" s="1"/>
  <c r="AT294" i="7" s="1"/>
  <c r="AL293" i="7"/>
  <c r="AM293" i="7" s="1"/>
  <c r="AN293" i="7" s="1"/>
  <c r="AO293" i="7" s="1"/>
  <c r="AP293" i="7" s="1"/>
  <c r="AQ293" i="7" s="1"/>
  <c r="AR293" i="7" s="1"/>
  <c r="AS293" i="7" s="1"/>
  <c r="AT293" i="7" s="1"/>
  <c r="AL292" i="7"/>
  <c r="AM292" i="7" s="1"/>
  <c r="AN292" i="7" s="1"/>
  <c r="AO292" i="7" s="1"/>
  <c r="AP292" i="7" s="1"/>
  <c r="AQ292" i="7" s="1"/>
  <c r="AR292" i="7" s="1"/>
  <c r="AS292" i="7" s="1"/>
  <c r="AT292" i="7" s="1"/>
  <c r="AL289" i="7"/>
  <c r="AM289" i="7" s="1"/>
  <c r="AN289" i="7" s="1"/>
  <c r="AO289" i="7" s="1"/>
  <c r="AP289" i="7" s="1"/>
  <c r="AQ289" i="7" s="1"/>
  <c r="AR289" i="7" s="1"/>
  <c r="AS289" i="7" s="1"/>
  <c r="AT289" i="7" s="1"/>
  <c r="AL288" i="7"/>
  <c r="AM288" i="7" s="1"/>
  <c r="AN288" i="7" s="1"/>
  <c r="AO288" i="7" s="1"/>
  <c r="AP288" i="7" s="1"/>
  <c r="AQ288" i="7" s="1"/>
  <c r="AR288" i="7" s="1"/>
  <c r="AS288" i="7" s="1"/>
  <c r="AT288" i="7" s="1"/>
  <c r="AL287" i="7"/>
  <c r="AM287" i="7" s="1"/>
  <c r="AN287" i="7" s="1"/>
  <c r="AO287" i="7" s="1"/>
  <c r="AP287" i="7" s="1"/>
  <c r="AQ287" i="7" s="1"/>
  <c r="AR287" i="7" s="1"/>
  <c r="AS287" i="7" s="1"/>
  <c r="AT287" i="7" s="1"/>
  <c r="AL286" i="7"/>
  <c r="AM286" i="7" s="1"/>
  <c r="AN286" i="7" s="1"/>
  <c r="AO286" i="7" s="1"/>
  <c r="AP286" i="7" s="1"/>
  <c r="AQ286" i="7" s="1"/>
  <c r="AR286" i="7" s="1"/>
  <c r="AS286" i="7" s="1"/>
  <c r="AT286" i="7" s="1"/>
  <c r="AL285" i="7"/>
  <c r="AM285" i="7" s="1"/>
  <c r="AN285" i="7" s="1"/>
  <c r="AO285" i="7" s="1"/>
  <c r="AP285" i="7" s="1"/>
  <c r="AQ285" i="7" s="1"/>
  <c r="AR285" i="7" s="1"/>
  <c r="AS285" i="7" s="1"/>
  <c r="AT285" i="7" s="1"/>
  <c r="AL284" i="7"/>
  <c r="AM284" i="7" s="1"/>
  <c r="AN284" i="7" s="1"/>
  <c r="AO284" i="7" s="1"/>
  <c r="AP284" i="7" s="1"/>
  <c r="AQ284" i="7" s="1"/>
  <c r="AR284" i="7" s="1"/>
  <c r="AS284" i="7" s="1"/>
  <c r="AT284" i="7" s="1"/>
  <c r="AL281" i="7"/>
  <c r="AM281" i="7" s="1"/>
  <c r="AN281" i="7" s="1"/>
  <c r="AO281" i="7" s="1"/>
  <c r="AP281" i="7" s="1"/>
  <c r="AQ281" i="7" s="1"/>
  <c r="AR281" i="7" s="1"/>
  <c r="AS281" i="7" s="1"/>
  <c r="AT281" i="7" s="1"/>
  <c r="AL280" i="7"/>
  <c r="AM280" i="7" s="1"/>
  <c r="AN280" i="7" s="1"/>
  <c r="AO280" i="7" s="1"/>
  <c r="AP280" i="7" s="1"/>
  <c r="AQ280" i="7" s="1"/>
  <c r="AR280" i="7" s="1"/>
  <c r="AS280" i="7" s="1"/>
  <c r="AT280" i="7" s="1"/>
  <c r="AL279" i="7"/>
  <c r="AM279" i="7" s="1"/>
  <c r="AN279" i="7" s="1"/>
  <c r="AO279" i="7" s="1"/>
  <c r="AP279" i="7" s="1"/>
  <c r="AQ279" i="7" s="1"/>
  <c r="AR279" i="7" s="1"/>
  <c r="AS279" i="7" s="1"/>
  <c r="AT279" i="7" s="1"/>
  <c r="AL278" i="7"/>
  <c r="AM278" i="7" s="1"/>
  <c r="AN278" i="7" s="1"/>
  <c r="AO278" i="7" s="1"/>
  <c r="AP278" i="7" s="1"/>
  <c r="AQ278" i="7" s="1"/>
  <c r="AR278" i="7" s="1"/>
  <c r="AS278" i="7" s="1"/>
  <c r="AT278" i="7" s="1"/>
  <c r="AL277" i="7"/>
  <c r="AM277" i="7" s="1"/>
  <c r="AN277" i="7" s="1"/>
  <c r="AO277" i="7" s="1"/>
  <c r="AP277" i="7" s="1"/>
  <c r="AQ277" i="7" s="1"/>
  <c r="AR277" i="7" s="1"/>
  <c r="AS277" i="7" s="1"/>
  <c r="AT277" i="7" s="1"/>
  <c r="AL276" i="7"/>
  <c r="AM276" i="7" s="1"/>
  <c r="AN276" i="7" s="1"/>
  <c r="AO276" i="7" s="1"/>
  <c r="AP276" i="7" s="1"/>
  <c r="AQ276" i="7" s="1"/>
  <c r="AR276" i="7" s="1"/>
  <c r="AS276" i="7" s="1"/>
  <c r="AT276" i="7" s="1"/>
  <c r="AL273" i="7"/>
  <c r="AM273" i="7" s="1"/>
  <c r="AN273" i="7" s="1"/>
  <c r="AO273" i="7" s="1"/>
  <c r="AP273" i="7" s="1"/>
  <c r="AQ273" i="7" s="1"/>
  <c r="AR273" i="7" s="1"/>
  <c r="AS273" i="7" s="1"/>
  <c r="AT273" i="7" s="1"/>
  <c r="AL272" i="7"/>
  <c r="AM272" i="7" s="1"/>
  <c r="AN272" i="7" s="1"/>
  <c r="AO272" i="7" s="1"/>
  <c r="AP272" i="7" s="1"/>
  <c r="AQ272" i="7" s="1"/>
  <c r="AR272" i="7" s="1"/>
  <c r="AS272" i="7" s="1"/>
  <c r="AT272" i="7" s="1"/>
  <c r="AL271" i="7"/>
  <c r="AM271" i="7" s="1"/>
  <c r="AN271" i="7" s="1"/>
  <c r="AO271" i="7" s="1"/>
  <c r="AP271" i="7" s="1"/>
  <c r="AQ271" i="7" s="1"/>
  <c r="AR271" i="7" s="1"/>
  <c r="AS271" i="7" s="1"/>
  <c r="AT271" i="7" s="1"/>
  <c r="AL270" i="7"/>
  <c r="AM270" i="7" s="1"/>
  <c r="AN270" i="7" s="1"/>
  <c r="AO270" i="7" s="1"/>
  <c r="AP270" i="7" s="1"/>
  <c r="AQ270" i="7" s="1"/>
  <c r="AR270" i="7" s="1"/>
  <c r="AS270" i="7" s="1"/>
  <c r="AT270" i="7" s="1"/>
  <c r="AL269" i="7"/>
  <c r="AM269" i="7" s="1"/>
  <c r="AN269" i="7" s="1"/>
  <c r="AO269" i="7" s="1"/>
  <c r="AP269" i="7" s="1"/>
  <c r="AQ269" i="7" s="1"/>
  <c r="AR269" i="7" s="1"/>
  <c r="AS269" i="7" s="1"/>
  <c r="AT269" i="7" s="1"/>
  <c r="AL268" i="7"/>
  <c r="AM268" i="7" s="1"/>
  <c r="AN268" i="7" s="1"/>
  <c r="AO268" i="7" s="1"/>
  <c r="AP268" i="7" s="1"/>
  <c r="AQ268" i="7" s="1"/>
  <c r="AR268" i="7" s="1"/>
  <c r="AS268" i="7" s="1"/>
  <c r="AT268" i="7" s="1"/>
  <c r="AL265" i="7"/>
  <c r="AM265" i="7" s="1"/>
  <c r="AN265" i="7" s="1"/>
  <c r="AO265" i="7" s="1"/>
  <c r="AP265" i="7" s="1"/>
  <c r="AQ265" i="7" s="1"/>
  <c r="AR265" i="7" s="1"/>
  <c r="AS265" i="7" s="1"/>
  <c r="AT265" i="7" s="1"/>
  <c r="AL264" i="7"/>
  <c r="AM264" i="7" s="1"/>
  <c r="AN264" i="7" s="1"/>
  <c r="AO264" i="7" s="1"/>
  <c r="AP264" i="7" s="1"/>
  <c r="AQ264" i="7" s="1"/>
  <c r="AR264" i="7" s="1"/>
  <c r="AS264" i="7" s="1"/>
  <c r="AT264" i="7" s="1"/>
  <c r="AL263" i="7"/>
  <c r="AM263" i="7" s="1"/>
  <c r="AN263" i="7" s="1"/>
  <c r="AO263" i="7" s="1"/>
  <c r="AP263" i="7" s="1"/>
  <c r="AQ263" i="7" s="1"/>
  <c r="AR263" i="7" s="1"/>
  <c r="AS263" i="7" s="1"/>
  <c r="AT263" i="7" s="1"/>
  <c r="AL262" i="7"/>
  <c r="AM262" i="7" s="1"/>
  <c r="AN262" i="7" s="1"/>
  <c r="AO262" i="7" s="1"/>
  <c r="AP262" i="7" s="1"/>
  <c r="AQ262" i="7" s="1"/>
  <c r="AR262" i="7" s="1"/>
  <c r="AS262" i="7" s="1"/>
  <c r="AT262" i="7" s="1"/>
  <c r="AL261" i="7"/>
  <c r="AM261" i="7" s="1"/>
  <c r="AN261" i="7" s="1"/>
  <c r="AO261" i="7" s="1"/>
  <c r="AP261" i="7" s="1"/>
  <c r="AQ261" i="7" s="1"/>
  <c r="AR261" i="7" s="1"/>
  <c r="AS261" i="7" s="1"/>
  <c r="AT261" i="7" s="1"/>
  <c r="AL260" i="7"/>
  <c r="AM260" i="7" s="1"/>
  <c r="AN260" i="7" s="1"/>
  <c r="AO260" i="7" s="1"/>
  <c r="AP260" i="7" s="1"/>
  <c r="AQ260" i="7" s="1"/>
  <c r="AR260" i="7" s="1"/>
  <c r="AS260" i="7" s="1"/>
  <c r="AT260" i="7" s="1"/>
  <c r="AL257" i="7"/>
  <c r="AM257" i="7" s="1"/>
  <c r="AN257" i="7" s="1"/>
  <c r="AO257" i="7" s="1"/>
  <c r="AP257" i="7" s="1"/>
  <c r="AQ257" i="7" s="1"/>
  <c r="AR257" i="7" s="1"/>
  <c r="AS257" i="7" s="1"/>
  <c r="AT257" i="7" s="1"/>
  <c r="AL256" i="7"/>
  <c r="AM256" i="7" s="1"/>
  <c r="AN256" i="7" s="1"/>
  <c r="AO256" i="7" s="1"/>
  <c r="AP256" i="7" s="1"/>
  <c r="AQ256" i="7" s="1"/>
  <c r="AR256" i="7" s="1"/>
  <c r="AS256" i="7" s="1"/>
  <c r="AT256" i="7" s="1"/>
  <c r="AL255" i="7"/>
  <c r="AM255" i="7" s="1"/>
  <c r="AN255" i="7" s="1"/>
  <c r="AO255" i="7" s="1"/>
  <c r="AP255" i="7" s="1"/>
  <c r="AQ255" i="7" s="1"/>
  <c r="AR255" i="7" s="1"/>
  <c r="AS255" i="7" s="1"/>
  <c r="AT255" i="7" s="1"/>
  <c r="AL254" i="7"/>
  <c r="AM254" i="7" s="1"/>
  <c r="AN254" i="7" s="1"/>
  <c r="AO254" i="7" s="1"/>
  <c r="AP254" i="7" s="1"/>
  <c r="AQ254" i="7" s="1"/>
  <c r="AR254" i="7" s="1"/>
  <c r="AS254" i="7" s="1"/>
  <c r="AT254" i="7" s="1"/>
  <c r="AL253" i="7"/>
  <c r="AM253" i="7" s="1"/>
  <c r="AN253" i="7" s="1"/>
  <c r="AO253" i="7" s="1"/>
  <c r="AP253" i="7" s="1"/>
  <c r="AQ253" i="7" s="1"/>
  <c r="AR253" i="7" s="1"/>
  <c r="AS253" i="7" s="1"/>
  <c r="AT253" i="7" s="1"/>
  <c r="AL252" i="7"/>
  <c r="AM252" i="7" s="1"/>
  <c r="AN252" i="7" s="1"/>
  <c r="AO252" i="7" s="1"/>
  <c r="AP252" i="7" s="1"/>
  <c r="AQ252" i="7" s="1"/>
  <c r="AR252" i="7" s="1"/>
  <c r="AS252" i="7" s="1"/>
  <c r="AT252" i="7" s="1"/>
  <c r="AL249" i="7"/>
  <c r="AM249" i="7" s="1"/>
  <c r="AN249" i="7" s="1"/>
  <c r="AO249" i="7" s="1"/>
  <c r="AP249" i="7" s="1"/>
  <c r="AQ249" i="7" s="1"/>
  <c r="AR249" i="7" s="1"/>
  <c r="AS249" i="7" s="1"/>
  <c r="AT249" i="7" s="1"/>
  <c r="AL248" i="7"/>
  <c r="AM248" i="7" s="1"/>
  <c r="AN248" i="7" s="1"/>
  <c r="AO248" i="7" s="1"/>
  <c r="AP248" i="7" s="1"/>
  <c r="AQ248" i="7" s="1"/>
  <c r="AR248" i="7" s="1"/>
  <c r="AS248" i="7" s="1"/>
  <c r="AT248" i="7" s="1"/>
  <c r="AL247" i="7"/>
  <c r="AM247" i="7" s="1"/>
  <c r="AN247" i="7" s="1"/>
  <c r="AO247" i="7" s="1"/>
  <c r="AP247" i="7" s="1"/>
  <c r="AQ247" i="7" s="1"/>
  <c r="AR247" i="7" s="1"/>
  <c r="AS247" i="7" s="1"/>
  <c r="AT247" i="7" s="1"/>
  <c r="AL246" i="7"/>
  <c r="AM246" i="7" s="1"/>
  <c r="AN246" i="7" s="1"/>
  <c r="AO246" i="7" s="1"/>
  <c r="AP246" i="7" s="1"/>
  <c r="AQ246" i="7" s="1"/>
  <c r="AR246" i="7" s="1"/>
  <c r="AS246" i="7" s="1"/>
  <c r="AT246" i="7" s="1"/>
  <c r="AL245" i="7"/>
  <c r="AM245" i="7" s="1"/>
  <c r="AN245" i="7" s="1"/>
  <c r="AO245" i="7" s="1"/>
  <c r="AP245" i="7" s="1"/>
  <c r="AQ245" i="7" s="1"/>
  <c r="AR245" i="7" s="1"/>
  <c r="AS245" i="7" s="1"/>
  <c r="AT245" i="7" s="1"/>
  <c r="AL244" i="7"/>
  <c r="AM244" i="7" s="1"/>
  <c r="AN244" i="7" s="1"/>
  <c r="AO244" i="7" s="1"/>
  <c r="AP244" i="7" s="1"/>
  <c r="AQ244" i="7" s="1"/>
  <c r="AR244" i="7" s="1"/>
  <c r="AS244" i="7" s="1"/>
  <c r="AT244" i="7" s="1"/>
  <c r="AL241" i="7"/>
  <c r="AM241" i="7" s="1"/>
  <c r="AN241" i="7" s="1"/>
  <c r="AO241" i="7" s="1"/>
  <c r="AP241" i="7" s="1"/>
  <c r="AQ241" i="7" s="1"/>
  <c r="AR241" i="7" s="1"/>
  <c r="AS241" i="7" s="1"/>
  <c r="AT241" i="7" s="1"/>
  <c r="AL240" i="7"/>
  <c r="AM240" i="7" s="1"/>
  <c r="AN240" i="7" s="1"/>
  <c r="AO240" i="7" s="1"/>
  <c r="AP240" i="7" s="1"/>
  <c r="AQ240" i="7" s="1"/>
  <c r="AR240" i="7" s="1"/>
  <c r="AS240" i="7" s="1"/>
  <c r="AT240" i="7" s="1"/>
  <c r="AL239" i="7"/>
  <c r="AM239" i="7" s="1"/>
  <c r="AN239" i="7" s="1"/>
  <c r="AO239" i="7" s="1"/>
  <c r="AP239" i="7" s="1"/>
  <c r="AQ239" i="7" s="1"/>
  <c r="AR239" i="7" s="1"/>
  <c r="AS239" i="7" s="1"/>
  <c r="AT239" i="7" s="1"/>
  <c r="AL238" i="7"/>
  <c r="AM238" i="7" s="1"/>
  <c r="AN238" i="7" s="1"/>
  <c r="AO238" i="7" s="1"/>
  <c r="AP238" i="7" s="1"/>
  <c r="AQ238" i="7" s="1"/>
  <c r="AR238" i="7" s="1"/>
  <c r="AS238" i="7" s="1"/>
  <c r="AT238" i="7" s="1"/>
  <c r="AL237" i="7"/>
  <c r="AM237" i="7" s="1"/>
  <c r="AN237" i="7" s="1"/>
  <c r="AO237" i="7" s="1"/>
  <c r="AP237" i="7" s="1"/>
  <c r="AQ237" i="7" s="1"/>
  <c r="AR237" i="7" s="1"/>
  <c r="AS237" i="7" s="1"/>
  <c r="AT237" i="7" s="1"/>
  <c r="AL236" i="7"/>
  <c r="AM236" i="7" s="1"/>
  <c r="AN236" i="7" s="1"/>
  <c r="AO236" i="7" s="1"/>
  <c r="AP236" i="7" s="1"/>
  <c r="AQ236" i="7" s="1"/>
  <c r="AR236" i="7" s="1"/>
  <c r="AS236" i="7" s="1"/>
  <c r="AT236" i="7" s="1"/>
  <c r="AL233" i="7"/>
  <c r="AM233" i="7" s="1"/>
  <c r="AN233" i="7" s="1"/>
  <c r="AO233" i="7" s="1"/>
  <c r="AP233" i="7" s="1"/>
  <c r="AQ233" i="7" s="1"/>
  <c r="AR233" i="7" s="1"/>
  <c r="AS233" i="7" s="1"/>
  <c r="AT233" i="7" s="1"/>
  <c r="AL232" i="7"/>
  <c r="AM232" i="7" s="1"/>
  <c r="AN232" i="7" s="1"/>
  <c r="AO232" i="7" s="1"/>
  <c r="AP232" i="7" s="1"/>
  <c r="AQ232" i="7" s="1"/>
  <c r="AR232" i="7" s="1"/>
  <c r="AS232" i="7" s="1"/>
  <c r="AT232" i="7" s="1"/>
  <c r="AL231" i="7"/>
  <c r="AM231" i="7" s="1"/>
  <c r="AN231" i="7" s="1"/>
  <c r="AO231" i="7" s="1"/>
  <c r="AP231" i="7" s="1"/>
  <c r="AQ231" i="7" s="1"/>
  <c r="AR231" i="7" s="1"/>
  <c r="AS231" i="7" s="1"/>
  <c r="AT231" i="7" s="1"/>
  <c r="AL230" i="7"/>
  <c r="AM230" i="7" s="1"/>
  <c r="AN230" i="7" s="1"/>
  <c r="AO230" i="7" s="1"/>
  <c r="AP230" i="7" s="1"/>
  <c r="AQ230" i="7" s="1"/>
  <c r="AR230" i="7" s="1"/>
  <c r="AS230" i="7" s="1"/>
  <c r="AT230" i="7" s="1"/>
  <c r="AL229" i="7"/>
  <c r="AM229" i="7" s="1"/>
  <c r="AN229" i="7" s="1"/>
  <c r="AO229" i="7" s="1"/>
  <c r="AP229" i="7" s="1"/>
  <c r="AQ229" i="7" s="1"/>
  <c r="AR229" i="7" s="1"/>
  <c r="AS229" i="7" s="1"/>
  <c r="AT229" i="7" s="1"/>
  <c r="AL228" i="7"/>
  <c r="AM228" i="7" s="1"/>
  <c r="AN228" i="7" s="1"/>
  <c r="AO228" i="7" s="1"/>
  <c r="AP228" i="7" s="1"/>
  <c r="AQ228" i="7" s="1"/>
  <c r="AR228" i="7" s="1"/>
  <c r="AS228" i="7" s="1"/>
  <c r="AT228" i="7" s="1"/>
  <c r="AL225" i="7"/>
  <c r="AM225" i="7" s="1"/>
  <c r="AN225" i="7" s="1"/>
  <c r="AO225" i="7" s="1"/>
  <c r="AP225" i="7" s="1"/>
  <c r="AQ225" i="7" s="1"/>
  <c r="AR225" i="7" s="1"/>
  <c r="AS225" i="7" s="1"/>
  <c r="AT225" i="7" s="1"/>
  <c r="AL224" i="7"/>
  <c r="AM224" i="7" s="1"/>
  <c r="AN224" i="7" s="1"/>
  <c r="AO224" i="7" s="1"/>
  <c r="AP224" i="7" s="1"/>
  <c r="AQ224" i="7" s="1"/>
  <c r="AR224" i="7" s="1"/>
  <c r="AS224" i="7" s="1"/>
  <c r="AT224" i="7" s="1"/>
  <c r="AL223" i="7"/>
  <c r="AM223" i="7" s="1"/>
  <c r="AN223" i="7" s="1"/>
  <c r="AO223" i="7" s="1"/>
  <c r="AP223" i="7" s="1"/>
  <c r="AQ223" i="7" s="1"/>
  <c r="AR223" i="7" s="1"/>
  <c r="AS223" i="7" s="1"/>
  <c r="AT223" i="7" s="1"/>
  <c r="AL222" i="7"/>
  <c r="AM222" i="7" s="1"/>
  <c r="AN222" i="7" s="1"/>
  <c r="AO222" i="7" s="1"/>
  <c r="AP222" i="7" s="1"/>
  <c r="AQ222" i="7" s="1"/>
  <c r="AR222" i="7" s="1"/>
  <c r="AS222" i="7" s="1"/>
  <c r="AT222" i="7" s="1"/>
  <c r="AL221" i="7"/>
  <c r="AM221" i="7" s="1"/>
  <c r="AN221" i="7" s="1"/>
  <c r="AO221" i="7" s="1"/>
  <c r="AP221" i="7" s="1"/>
  <c r="AQ221" i="7" s="1"/>
  <c r="AR221" i="7" s="1"/>
  <c r="AS221" i="7" s="1"/>
  <c r="AT221" i="7" s="1"/>
  <c r="AL220" i="7"/>
  <c r="AM220" i="7" s="1"/>
  <c r="AN220" i="7" s="1"/>
  <c r="AO220" i="7" s="1"/>
  <c r="AP220" i="7" s="1"/>
  <c r="AQ220" i="7" s="1"/>
  <c r="AR220" i="7" s="1"/>
  <c r="AS220" i="7" s="1"/>
  <c r="AT220" i="7" s="1"/>
  <c r="AL217" i="7"/>
  <c r="AM217" i="7" s="1"/>
  <c r="AN217" i="7" s="1"/>
  <c r="AO217" i="7" s="1"/>
  <c r="AP217" i="7" s="1"/>
  <c r="AQ217" i="7" s="1"/>
  <c r="AR217" i="7" s="1"/>
  <c r="AS217" i="7" s="1"/>
  <c r="AT217" i="7" s="1"/>
  <c r="AL216" i="7"/>
  <c r="AM216" i="7" s="1"/>
  <c r="AN216" i="7" s="1"/>
  <c r="AO216" i="7" s="1"/>
  <c r="AP216" i="7" s="1"/>
  <c r="AQ216" i="7" s="1"/>
  <c r="AR216" i="7" s="1"/>
  <c r="AS216" i="7" s="1"/>
  <c r="AT216" i="7" s="1"/>
  <c r="AL215" i="7"/>
  <c r="AM215" i="7" s="1"/>
  <c r="AN215" i="7" s="1"/>
  <c r="AO215" i="7" s="1"/>
  <c r="AP215" i="7" s="1"/>
  <c r="AQ215" i="7" s="1"/>
  <c r="AR215" i="7" s="1"/>
  <c r="AS215" i="7" s="1"/>
  <c r="AT215" i="7" s="1"/>
  <c r="AL214" i="7"/>
  <c r="AM214" i="7" s="1"/>
  <c r="AN214" i="7" s="1"/>
  <c r="AO214" i="7" s="1"/>
  <c r="AP214" i="7" s="1"/>
  <c r="AQ214" i="7" s="1"/>
  <c r="AR214" i="7" s="1"/>
  <c r="AS214" i="7" s="1"/>
  <c r="AT214" i="7" s="1"/>
  <c r="AL213" i="7"/>
  <c r="AM213" i="7" s="1"/>
  <c r="AN213" i="7" s="1"/>
  <c r="AO213" i="7" s="1"/>
  <c r="AP213" i="7" s="1"/>
  <c r="AQ213" i="7" s="1"/>
  <c r="AR213" i="7" s="1"/>
  <c r="AS213" i="7" s="1"/>
  <c r="AT213" i="7" s="1"/>
  <c r="AL212" i="7"/>
  <c r="AM212" i="7" s="1"/>
  <c r="AN212" i="7" s="1"/>
  <c r="AO212" i="7" s="1"/>
  <c r="AP212" i="7" s="1"/>
  <c r="AQ212" i="7" s="1"/>
  <c r="AR212" i="7" s="1"/>
  <c r="AS212" i="7" s="1"/>
  <c r="AT212" i="7" s="1"/>
  <c r="AL209" i="7"/>
  <c r="AM209" i="7" s="1"/>
  <c r="AN209" i="7" s="1"/>
  <c r="AO209" i="7" s="1"/>
  <c r="AP209" i="7" s="1"/>
  <c r="AQ209" i="7" s="1"/>
  <c r="AR209" i="7" s="1"/>
  <c r="AS209" i="7" s="1"/>
  <c r="AT209" i="7" s="1"/>
  <c r="AL208" i="7"/>
  <c r="AM208" i="7" s="1"/>
  <c r="AN208" i="7" s="1"/>
  <c r="AO208" i="7" s="1"/>
  <c r="AP208" i="7" s="1"/>
  <c r="AQ208" i="7" s="1"/>
  <c r="AR208" i="7" s="1"/>
  <c r="AS208" i="7" s="1"/>
  <c r="AT208" i="7" s="1"/>
  <c r="AL207" i="7"/>
  <c r="AM207" i="7" s="1"/>
  <c r="AN207" i="7" s="1"/>
  <c r="AO207" i="7" s="1"/>
  <c r="AP207" i="7" s="1"/>
  <c r="AQ207" i="7" s="1"/>
  <c r="AR207" i="7" s="1"/>
  <c r="AS207" i="7" s="1"/>
  <c r="AT207" i="7" s="1"/>
  <c r="AL206" i="7"/>
  <c r="AM206" i="7" s="1"/>
  <c r="AN206" i="7" s="1"/>
  <c r="AO206" i="7" s="1"/>
  <c r="AP206" i="7" s="1"/>
  <c r="AQ206" i="7" s="1"/>
  <c r="AR206" i="7" s="1"/>
  <c r="AS206" i="7" s="1"/>
  <c r="AT206" i="7" s="1"/>
  <c r="AL205" i="7"/>
  <c r="AM205" i="7" s="1"/>
  <c r="AN205" i="7" s="1"/>
  <c r="AO205" i="7" s="1"/>
  <c r="AP205" i="7" s="1"/>
  <c r="AQ205" i="7" s="1"/>
  <c r="AR205" i="7" s="1"/>
  <c r="AS205" i="7" s="1"/>
  <c r="AT205" i="7" s="1"/>
  <c r="AL204" i="7"/>
  <c r="AM204" i="7" s="1"/>
  <c r="AN204" i="7" s="1"/>
  <c r="AO204" i="7" s="1"/>
  <c r="AP204" i="7" s="1"/>
  <c r="AQ204" i="7" s="1"/>
  <c r="AR204" i="7" s="1"/>
  <c r="AS204" i="7" s="1"/>
  <c r="AT204" i="7" s="1"/>
  <c r="AL201" i="7"/>
  <c r="AM201" i="7" s="1"/>
  <c r="AN201" i="7" s="1"/>
  <c r="AO201" i="7" s="1"/>
  <c r="AP201" i="7" s="1"/>
  <c r="AQ201" i="7" s="1"/>
  <c r="AR201" i="7" s="1"/>
  <c r="AS201" i="7" s="1"/>
  <c r="AT201" i="7" s="1"/>
  <c r="AL200" i="7"/>
  <c r="AM200" i="7" s="1"/>
  <c r="AN200" i="7" s="1"/>
  <c r="AO200" i="7" s="1"/>
  <c r="AP200" i="7" s="1"/>
  <c r="AQ200" i="7" s="1"/>
  <c r="AR200" i="7" s="1"/>
  <c r="AS200" i="7" s="1"/>
  <c r="AT200" i="7" s="1"/>
  <c r="AL199" i="7"/>
  <c r="AM199" i="7" s="1"/>
  <c r="AN199" i="7" s="1"/>
  <c r="AO199" i="7" s="1"/>
  <c r="AP199" i="7" s="1"/>
  <c r="AQ199" i="7" s="1"/>
  <c r="AR199" i="7" s="1"/>
  <c r="AS199" i="7" s="1"/>
  <c r="AT199" i="7" s="1"/>
  <c r="AL198" i="7"/>
  <c r="AM198" i="7" s="1"/>
  <c r="AN198" i="7" s="1"/>
  <c r="AO198" i="7" s="1"/>
  <c r="AP198" i="7" s="1"/>
  <c r="AQ198" i="7" s="1"/>
  <c r="AR198" i="7" s="1"/>
  <c r="AS198" i="7" s="1"/>
  <c r="AT198" i="7" s="1"/>
  <c r="AL197" i="7"/>
  <c r="AM197" i="7" s="1"/>
  <c r="AN197" i="7" s="1"/>
  <c r="AO197" i="7" s="1"/>
  <c r="AP197" i="7" s="1"/>
  <c r="AQ197" i="7" s="1"/>
  <c r="AR197" i="7" s="1"/>
  <c r="AS197" i="7" s="1"/>
  <c r="AT197" i="7" s="1"/>
  <c r="AL196" i="7"/>
  <c r="AM196" i="7" s="1"/>
  <c r="AN196" i="7" s="1"/>
  <c r="AO196" i="7" s="1"/>
  <c r="AP196" i="7" s="1"/>
  <c r="AQ196" i="7" s="1"/>
  <c r="AR196" i="7" s="1"/>
  <c r="AS196" i="7" s="1"/>
  <c r="AT196" i="7" s="1"/>
  <c r="AL193" i="7"/>
  <c r="AM193" i="7" s="1"/>
  <c r="AN193" i="7" s="1"/>
  <c r="AO193" i="7" s="1"/>
  <c r="AP193" i="7" s="1"/>
  <c r="AQ193" i="7" s="1"/>
  <c r="AR193" i="7" s="1"/>
  <c r="AS193" i="7" s="1"/>
  <c r="AT193" i="7" s="1"/>
  <c r="AL192" i="7"/>
  <c r="AM192" i="7" s="1"/>
  <c r="AN192" i="7" s="1"/>
  <c r="AO192" i="7" s="1"/>
  <c r="AP192" i="7" s="1"/>
  <c r="AQ192" i="7" s="1"/>
  <c r="AR192" i="7" s="1"/>
  <c r="AS192" i="7" s="1"/>
  <c r="AT192" i="7" s="1"/>
  <c r="AL191" i="7"/>
  <c r="AM191" i="7" s="1"/>
  <c r="AN191" i="7" s="1"/>
  <c r="AO191" i="7" s="1"/>
  <c r="AP191" i="7" s="1"/>
  <c r="AQ191" i="7" s="1"/>
  <c r="AR191" i="7" s="1"/>
  <c r="AS191" i="7" s="1"/>
  <c r="AT191" i="7" s="1"/>
  <c r="AL190" i="7"/>
  <c r="AM190" i="7" s="1"/>
  <c r="AN190" i="7" s="1"/>
  <c r="AO190" i="7" s="1"/>
  <c r="AP190" i="7" s="1"/>
  <c r="AQ190" i="7" s="1"/>
  <c r="AR190" i="7" s="1"/>
  <c r="AS190" i="7" s="1"/>
  <c r="AT190" i="7" s="1"/>
  <c r="AL189" i="7"/>
  <c r="AM189" i="7" s="1"/>
  <c r="AN189" i="7" s="1"/>
  <c r="AO189" i="7" s="1"/>
  <c r="AP189" i="7" s="1"/>
  <c r="AQ189" i="7" s="1"/>
  <c r="AR189" i="7" s="1"/>
  <c r="AS189" i="7" s="1"/>
  <c r="AT189" i="7" s="1"/>
  <c r="AL188" i="7"/>
  <c r="AM188" i="7" s="1"/>
  <c r="AN188" i="7" s="1"/>
  <c r="AO188" i="7" s="1"/>
  <c r="AP188" i="7" s="1"/>
  <c r="AQ188" i="7" s="1"/>
  <c r="AR188" i="7" s="1"/>
  <c r="AS188" i="7" s="1"/>
  <c r="AT188" i="7" s="1"/>
  <c r="AL185" i="7"/>
  <c r="AM185" i="7" s="1"/>
  <c r="AN185" i="7" s="1"/>
  <c r="AO185" i="7" s="1"/>
  <c r="AP185" i="7" s="1"/>
  <c r="AQ185" i="7" s="1"/>
  <c r="AR185" i="7" s="1"/>
  <c r="AS185" i="7" s="1"/>
  <c r="AT185" i="7" s="1"/>
  <c r="AL184" i="7"/>
  <c r="AM184" i="7" s="1"/>
  <c r="AN184" i="7" s="1"/>
  <c r="AO184" i="7" s="1"/>
  <c r="AP184" i="7" s="1"/>
  <c r="AQ184" i="7" s="1"/>
  <c r="AR184" i="7" s="1"/>
  <c r="AS184" i="7" s="1"/>
  <c r="AT184" i="7" s="1"/>
  <c r="AL183" i="7"/>
  <c r="AM183" i="7" s="1"/>
  <c r="AN183" i="7" s="1"/>
  <c r="AO183" i="7" s="1"/>
  <c r="AP183" i="7" s="1"/>
  <c r="AQ183" i="7" s="1"/>
  <c r="AR183" i="7" s="1"/>
  <c r="AS183" i="7" s="1"/>
  <c r="AT183" i="7" s="1"/>
  <c r="AL182" i="7"/>
  <c r="AM182" i="7" s="1"/>
  <c r="AN182" i="7" s="1"/>
  <c r="AO182" i="7" s="1"/>
  <c r="AP182" i="7" s="1"/>
  <c r="AQ182" i="7" s="1"/>
  <c r="AR182" i="7" s="1"/>
  <c r="AS182" i="7" s="1"/>
  <c r="AT182" i="7" s="1"/>
  <c r="AL181" i="7"/>
  <c r="AM181" i="7" s="1"/>
  <c r="AN181" i="7" s="1"/>
  <c r="AO181" i="7" s="1"/>
  <c r="AP181" i="7" s="1"/>
  <c r="AQ181" i="7" s="1"/>
  <c r="AR181" i="7" s="1"/>
  <c r="AS181" i="7" s="1"/>
  <c r="AT181" i="7" s="1"/>
  <c r="AL180" i="7"/>
  <c r="AM180" i="7" s="1"/>
  <c r="AN180" i="7" s="1"/>
  <c r="AO180" i="7" s="1"/>
  <c r="AP180" i="7" s="1"/>
  <c r="AQ180" i="7" s="1"/>
  <c r="AR180" i="7" s="1"/>
  <c r="AS180" i="7" s="1"/>
  <c r="AT180" i="7" s="1"/>
  <c r="AL177" i="7"/>
  <c r="AM177" i="7" s="1"/>
  <c r="AN177" i="7" s="1"/>
  <c r="AO177" i="7" s="1"/>
  <c r="AP177" i="7" s="1"/>
  <c r="AQ177" i="7" s="1"/>
  <c r="AR177" i="7" s="1"/>
  <c r="AS177" i="7" s="1"/>
  <c r="AT177" i="7" s="1"/>
  <c r="AL176" i="7"/>
  <c r="AM176" i="7" s="1"/>
  <c r="AN176" i="7" s="1"/>
  <c r="AO176" i="7" s="1"/>
  <c r="AP176" i="7" s="1"/>
  <c r="AQ176" i="7" s="1"/>
  <c r="AR176" i="7" s="1"/>
  <c r="AS176" i="7" s="1"/>
  <c r="AT176" i="7" s="1"/>
  <c r="AL175" i="7"/>
  <c r="AM175" i="7" s="1"/>
  <c r="AN175" i="7" s="1"/>
  <c r="AO175" i="7" s="1"/>
  <c r="AP175" i="7" s="1"/>
  <c r="AQ175" i="7" s="1"/>
  <c r="AR175" i="7" s="1"/>
  <c r="AS175" i="7" s="1"/>
  <c r="AT175" i="7" s="1"/>
  <c r="AL174" i="7"/>
  <c r="AM174" i="7" s="1"/>
  <c r="AN174" i="7" s="1"/>
  <c r="AO174" i="7" s="1"/>
  <c r="AP174" i="7" s="1"/>
  <c r="AQ174" i="7" s="1"/>
  <c r="AR174" i="7" s="1"/>
  <c r="AS174" i="7" s="1"/>
  <c r="AT174" i="7" s="1"/>
  <c r="AL173" i="7"/>
  <c r="AM173" i="7" s="1"/>
  <c r="AN173" i="7" s="1"/>
  <c r="AO173" i="7" s="1"/>
  <c r="AP173" i="7" s="1"/>
  <c r="AQ173" i="7" s="1"/>
  <c r="AR173" i="7" s="1"/>
  <c r="AS173" i="7" s="1"/>
  <c r="AT173" i="7" s="1"/>
  <c r="AL172" i="7"/>
  <c r="AM172" i="7" s="1"/>
  <c r="AN172" i="7" s="1"/>
  <c r="AO172" i="7" s="1"/>
  <c r="AP172" i="7" s="1"/>
  <c r="AQ172" i="7" s="1"/>
  <c r="AR172" i="7" s="1"/>
  <c r="AS172" i="7" s="1"/>
  <c r="AT172" i="7" s="1"/>
  <c r="AL169" i="7"/>
  <c r="AM169" i="7" s="1"/>
  <c r="AN169" i="7" s="1"/>
  <c r="AO169" i="7" s="1"/>
  <c r="AP169" i="7" s="1"/>
  <c r="AQ169" i="7" s="1"/>
  <c r="AR169" i="7" s="1"/>
  <c r="AS169" i="7" s="1"/>
  <c r="AT169" i="7" s="1"/>
  <c r="AL168" i="7"/>
  <c r="AM168" i="7" s="1"/>
  <c r="AN168" i="7" s="1"/>
  <c r="AO168" i="7" s="1"/>
  <c r="AP168" i="7" s="1"/>
  <c r="AQ168" i="7" s="1"/>
  <c r="AR168" i="7" s="1"/>
  <c r="AS168" i="7" s="1"/>
  <c r="AT168" i="7" s="1"/>
  <c r="AL167" i="7"/>
  <c r="AM167" i="7" s="1"/>
  <c r="AN167" i="7" s="1"/>
  <c r="AO167" i="7" s="1"/>
  <c r="AP167" i="7" s="1"/>
  <c r="AQ167" i="7" s="1"/>
  <c r="AR167" i="7" s="1"/>
  <c r="AS167" i="7" s="1"/>
  <c r="AT167" i="7" s="1"/>
  <c r="AL166" i="7"/>
  <c r="AM166" i="7" s="1"/>
  <c r="AN166" i="7" s="1"/>
  <c r="AO166" i="7" s="1"/>
  <c r="AP166" i="7" s="1"/>
  <c r="AQ166" i="7" s="1"/>
  <c r="AR166" i="7" s="1"/>
  <c r="AS166" i="7" s="1"/>
  <c r="AT166" i="7" s="1"/>
  <c r="AL165" i="7"/>
  <c r="AM165" i="7" s="1"/>
  <c r="AN165" i="7" s="1"/>
  <c r="AO165" i="7" s="1"/>
  <c r="AP165" i="7" s="1"/>
  <c r="AQ165" i="7" s="1"/>
  <c r="AR165" i="7" s="1"/>
  <c r="AS165" i="7" s="1"/>
  <c r="AT165" i="7" s="1"/>
  <c r="AL164" i="7"/>
  <c r="AM164" i="7" s="1"/>
  <c r="AN164" i="7" s="1"/>
  <c r="AO164" i="7" s="1"/>
  <c r="AP164" i="7" s="1"/>
  <c r="AQ164" i="7" s="1"/>
  <c r="AR164" i="7" s="1"/>
  <c r="AS164" i="7" s="1"/>
  <c r="AT164" i="7" s="1"/>
  <c r="AL161" i="7"/>
  <c r="AM161" i="7" s="1"/>
  <c r="AN161" i="7" s="1"/>
  <c r="AO161" i="7" s="1"/>
  <c r="AP161" i="7" s="1"/>
  <c r="AQ161" i="7" s="1"/>
  <c r="AR161" i="7" s="1"/>
  <c r="AS161" i="7" s="1"/>
  <c r="AT161" i="7" s="1"/>
  <c r="AL160" i="7"/>
  <c r="AM160" i="7" s="1"/>
  <c r="AN160" i="7" s="1"/>
  <c r="AO160" i="7" s="1"/>
  <c r="AP160" i="7" s="1"/>
  <c r="AQ160" i="7" s="1"/>
  <c r="AR160" i="7" s="1"/>
  <c r="AS160" i="7" s="1"/>
  <c r="AT160" i="7" s="1"/>
  <c r="AL159" i="7"/>
  <c r="AM159" i="7" s="1"/>
  <c r="AN159" i="7" s="1"/>
  <c r="AO159" i="7" s="1"/>
  <c r="AP159" i="7" s="1"/>
  <c r="AQ159" i="7" s="1"/>
  <c r="AR159" i="7" s="1"/>
  <c r="AS159" i="7" s="1"/>
  <c r="AT159" i="7" s="1"/>
  <c r="AL158" i="7"/>
  <c r="AM158" i="7" s="1"/>
  <c r="AN158" i="7" s="1"/>
  <c r="AO158" i="7" s="1"/>
  <c r="AP158" i="7" s="1"/>
  <c r="AQ158" i="7" s="1"/>
  <c r="AR158" i="7" s="1"/>
  <c r="AS158" i="7" s="1"/>
  <c r="AT158" i="7" s="1"/>
  <c r="AL157" i="7"/>
  <c r="AM157" i="7" s="1"/>
  <c r="AN157" i="7" s="1"/>
  <c r="AO157" i="7" s="1"/>
  <c r="AP157" i="7" s="1"/>
  <c r="AQ157" i="7" s="1"/>
  <c r="AR157" i="7" s="1"/>
  <c r="AS157" i="7" s="1"/>
  <c r="AT157" i="7" s="1"/>
  <c r="AL156" i="7"/>
  <c r="AM156" i="7" s="1"/>
  <c r="AN156" i="7" s="1"/>
  <c r="AO156" i="7" s="1"/>
  <c r="AP156" i="7" s="1"/>
  <c r="AQ156" i="7" s="1"/>
  <c r="AR156" i="7" s="1"/>
  <c r="AS156" i="7" s="1"/>
  <c r="AT156" i="7" s="1"/>
  <c r="AL153" i="7"/>
  <c r="AM153" i="7" s="1"/>
  <c r="AN153" i="7" s="1"/>
  <c r="AO153" i="7" s="1"/>
  <c r="AP153" i="7" s="1"/>
  <c r="AQ153" i="7" s="1"/>
  <c r="AR153" i="7" s="1"/>
  <c r="AS153" i="7" s="1"/>
  <c r="AT153" i="7" s="1"/>
  <c r="AL152" i="7"/>
  <c r="AM152" i="7" s="1"/>
  <c r="AN152" i="7" s="1"/>
  <c r="AO152" i="7" s="1"/>
  <c r="AP152" i="7" s="1"/>
  <c r="AQ152" i="7" s="1"/>
  <c r="AR152" i="7" s="1"/>
  <c r="AS152" i="7" s="1"/>
  <c r="AT152" i="7" s="1"/>
  <c r="AL151" i="7"/>
  <c r="AM151" i="7" s="1"/>
  <c r="AN151" i="7" s="1"/>
  <c r="AO151" i="7" s="1"/>
  <c r="AP151" i="7" s="1"/>
  <c r="AQ151" i="7" s="1"/>
  <c r="AR151" i="7" s="1"/>
  <c r="AS151" i="7" s="1"/>
  <c r="AT151" i="7" s="1"/>
  <c r="AL150" i="7"/>
  <c r="AM150" i="7" s="1"/>
  <c r="AN150" i="7" s="1"/>
  <c r="AO150" i="7" s="1"/>
  <c r="AP150" i="7" s="1"/>
  <c r="AQ150" i="7" s="1"/>
  <c r="AR150" i="7" s="1"/>
  <c r="AS150" i="7" s="1"/>
  <c r="AT150" i="7" s="1"/>
  <c r="AL149" i="7"/>
  <c r="AM149" i="7" s="1"/>
  <c r="AN149" i="7" s="1"/>
  <c r="AO149" i="7" s="1"/>
  <c r="AP149" i="7" s="1"/>
  <c r="AQ149" i="7" s="1"/>
  <c r="AR149" i="7" s="1"/>
  <c r="AS149" i="7" s="1"/>
  <c r="AT149" i="7" s="1"/>
  <c r="AL148" i="7"/>
  <c r="AM148" i="7" s="1"/>
  <c r="AN148" i="7" s="1"/>
  <c r="AO148" i="7" s="1"/>
  <c r="AP148" i="7" s="1"/>
  <c r="AQ148" i="7" s="1"/>
  <c r="AR148" i="7" s="1"/>
  <c r="AS148" i="7" s="1"/>
  <c r="AT148" i="7" s="1"/>
  <c r="AL145" i="7"/>
  <c r="AM145" i="7" s="1"/>
  <c r="AN145" i="7" s="1"/>
  <c r="AO145" i="7" s="1"/>
  <c r="AP145" i="7" s="1"/>
  <c r="AQ145" i="7" s="1"/>
  <c r="AR145" i="7" s="1"/>
  <c r="AS145" i="7" s="1"/>
  <c r="AT145" i="7" s="1"/>
  <c r="AL144" i="7"/>
  <c r="AM144" i="7" s="1"/>
  <c r="AN144" i="7" s="1"/>
  <c r="AO144" i="7" s="1"/>
  <c r="AP144" i="7" s="1"/>
  <c r="AQ144" i="7" s="1"/>
  <c r="AR144" i="7" s="1"/>
  <c r="AS144" i="7" s="1"/>
  <c r="AT144" i="7" s="1"/>
  <c r="AL143" i="7"/>
  <c r="AM143" i="7" s="1"/>
  <c r="AN143" i="7" s="1"/>
  <c r="AO143" i="7" s="1"/>
  <c r="AP143" i="7" s="1"/>
  <c r="AQ143" i="7" s="1"/>
  <c r="AR143" i="7" s="1"/>
  <c r="AS143" i="7" s="1"/>
  <c r="AT143" i="7" s="1"/>
  <c r="AL142" i="7"/>
  <c r="AM142" i="7" s="1"/>
  <c r="AN142" i="7" s="1"/>
  <c r="AO142" i="7" s="1"/>
  <c r="AP142" i="7" s="1"/>
  <c r="AQ142" i="7" s="1"/>
  <c r="AR142" i="7" s="1"/>
  <c r="AS142" i="7" s="1"/>
  <c r="AT142" i="7" s="1"/>
  <c r="AL141" i="7"/>
  <c r="AM141" i="7" s="1"/>
  <c r="AN141" i="7" s="1"/>
  <c r="AO141" i="7" s="1"/>
  <c r="AP141" i="7" s="1"/>
  <c r="AQ141" i="7" s="1"/>
  <c r="AR141" i="7" s="1"/>
  <c r="AS141" i="7" s="1"/>
  <c r="AT141" i="7" s="1"/>
  <c r="AL140" i="7"/>
  <c r="AM140" i="7" s="1"/>
  <c r="AN140" i="7" s="1"/>
  <c r="AO140" i="7" s="1"/>
  <c r="AP140" i="7" s="1"/>
  <c r="AQ140" i="7" s="1"/>
  <c r="AR140" i="7" s="1"/>
  <c r="AS140" i="7" s="1"/>
  <c r="AT140" i="7" s="1"/>
  <c r="AL137" i="7"/>
  <c r="AM137" i="7" s="1"/>
  <c r="AN137" i="7" s="1"/>
  <c r="AO137" i="7" s="1"/>
  <c r="AP137" i="7" s="1"/>
  <c r="AQ137" i="7" s="1"/>
  <c r="AR137" i="7" s="1"/>
  <c r="AS137" i="7" s="1"/>
  <c r="AT137" i="7" s="1"/>
  <c r="AL136" i="7"/>
  <c r="AM136" i="7" s="1"/>
  <c r="AN136" i="7" s="1"/>
  <c r="AO136" i="7" s="1"/>
  <c r="AP136" i="7" s="1"/>
  <c r="AQ136" i="7" s="1"/>
  <c r="AR136" i="7" s="1"/>
  <c r="AS136" i="7" s="1"/>
  <c r="AT136" i="7" s="1"/>
  <c r="AL135" i="7"/>
  <c r="AM135" i="7" s="1"/>
  <c r="AN135" i="7" s="1"/>
  <c r="AO135" i="7" s="1"/>
  <c r="AP135" i="7" s="1"/>
  <c r="AQ135" i="7" s="1"/>
  <c r="AR135" i="7" s="1"/>
  <c r="AS135" i="7" s="1"/>
  <c r="AT135" i="7" s="1"/>
  <c r="AL134" i="7"/>
  <c r="AM134" i="7" s="1"/>
  <c r="AN134" i="7" s="1"/>
  <c r="AO134" i="7" s="1"/>
  <c r="AP134" i="7" s="1"/>
  <c r="AQ134" i="7" s="1"/>
  <c r="AR134" i="7" s="1"/>
  <c r="AS134" i="7" s="1"/>
  <c r="AT134" i="7" s="1"/>
  <c r="AL133" i="7"/>
  <c r="AM133" i="7" s="1"/>
  <c r="AN133" i="7" s="1"/>
  <c r="AO133" i="7" s="1"/>
  <c r="AP133" i="7" s="1"/>
  <c r="AQ133" i="7" s="1"/>
  <c r="AR133" i="7" s="1"/>
  <c r="AS133" i="7" s="1"/>
  <c r="AT133" i="7" s="1"/>
  <c r="AL132" i="7"/>
  <c r="AM132" i="7" s="1"/>
  <c r="AN132" i="7" s="1"/>
  <c r="AO132" i="7" s="1"/>
  <c r="AP132" i="7" s="1"/>
  <c r="AQ132" i="7" s="1"/>
  <c r="AR132" i="7" s="1"/>
  <c r="AS132" i="7" s="1"/>
  <c r="AT132" i="7" s="1"/>
  <c r="AL129" i="7"/>
  <c r="AM129" i="7" s="1"/>
  <c r="AN129" i="7" s="1"/>
  <c r="AO129" i="7" s="1"/>
  <c r="AP129" i="7" s="1"/>
  <c r="AQ129" i="7" s="1"/>
  <c r="AR129" i="7" s="1"/>
  <c r="AS129" i="7" s="1"/>
  <c r="AT129" i="7" s="1"/>
  <c r="AL128" i="7"/>
  <c r="AM128" i="7" s="1"/>
  <c r="AN128" i="7" s="1"/>
  <c r="AO128" i="7" s="1"/>
  <c r="AP128" i="7" s="1"/>
  <c r="AQ128" i="7" s="1"/>
  <c r="AR128" i="7" s="1"/>
  <c r="AS128" i="7" s="1"/>
  <c r="AT128" i="7" s="1"/>
  <c r="AL127" i="7"/>
  <c r="AM127" i="7" s="1"/>
  <c r="AN127" i="7" s="1"/>
  <c r="AO127" i="7" s="1"/>
  <c r="AP127" i="7" s="1"/>
  <c r="AQ127" i="7" s="1"/>
  <c r="AR127" i="7" s="1"/>
  <c r="AS127" i="7" s="1"/>
  <c r="AT127" i="7" s="1"/>
  <c r="AL126" i="7"/>
  <c r="AM126" i="7" s="1"/>
  <c r="AN126" i="7" s="1"/>
  <c r="AO126" i="7" s="1"/>
  <c r="AP126" i="7" s="1"/>
  <c r="AQ126" i="7" s="1"/>
  <c r="AR126" i="7" s="1"/>
  <c r="AS126" i="7" s="1"/>
  <c r="AT126" i="7" s="1"/>
  <c r="AL125" i="7"/>
  <c r="AM125" i="7" s="1"/>
  <c r="AN125" i="7" s="1"/>
  <c r="AO125" i="7" s="1"/>
  <c r="AP125" i="7" s="1"/>
  <c r="AQ125" i="7" s="1"/>
  <c r="AR125" i="7" s="1"/>
  <c r="AS125" i="7" s="1"/>
  <c r="AT125" i="7" s="1"/>
  <c r="AL124" i="7"/>
  <c r="AM124" i="7" s="1"/>
  <c r="AN124" i="7" s="1"/>
  <c r="AO124" i="7" s="1"/>
  <c r="AP124" i="7" s="1"/>
  <c r="AQ124" i="7" s="1"/>
  <c r="AR124" i="7" s="1"/>
  <c r="AS124" i="7" s="1"/>
  <c r="AT124" i="7" s="1"/>
  <c r="AL121" i="7"/>
  <c r="AM121" i="7" s="1"/>
  <c r="AN121" i="7" s="1"/>
  <c r="AO121" i="7" s="1"/>
  <c r="AP121" i="7" s="1"/>
  <c r="AQ121" i="7" s="1"/>
  <c r="AR121" i="7" s="1"/>
  <c r="AS121" i="7" s="1"/>
  <c r="AT121" i="7" s="1"/>
  <c r="AL120" i="7"/>
  <c r="AM120" i="7" s="1"/>
  <c r="AN120" i="7" s="1"/>
  <c r="AO120" i="7" s="1"/>
  <c r="AP120" i="7" s="1"/>
  <c r="AQ120" i="7" s="1"/>
  <c r="AR120" i="7" s="1"/>
  <c r="AS120" i="7" s="1"/>
  <c r="AT120" i="7" s="1"/>
  <c r="AL119" i="7"/>
  <c r="AM119" i="7" s="1"/>
  <c r="AN119" i="7" s="1"/>
  <c r="AO119" i="7" s="1"/>
  <c r="AP119" i="7" s="1"/>
  <c r="AQ119" i="7" s="1"/>
  <c r="AR119" i="7" s="1"/>
  <c r="AS119" i="7" s="1"/>
  <c r="AT119" i="7" s="1"/>
  <c r="AL118" i="7"/>
  <c r="AM118" i="7" s="1"/>
  <c r="AN118" i="7" s="1"/>
  <c r="AO118" i="7" s="1"/>
  <c r="AP118" i="7" s="1"/>
  <c r="AQ118" i="7" s="1"/>
  <c r="AR118" i="7" s="1"/>
  <c r="AS118" i="7" s="1"/>
  <c r="AT118" i="7" s="1"/>
  <c r="AL117" i="7"/>
  <c r="AM117" i="7" s="1"/>
  <c r="AN117" i="7" s="1"/>
  <c r="AO117" i="7" s="1"/>
  <c r="AP117" i="7" s="1"/>
  <c r="AQ117" i="7" s="1"/>
  <c r="AR117" i="7" s="1"/>
  <c r="AS117" i="7" s="1"/>
  <c r="AT117" i="7" s="1"/>
  <c r="AL116" i="7"/>
  <c r="AM116" i="7" s="1"/>
  <c r="AN116" i="7" s="1"/>
  <c r="AO116" i="7" s="1"/>
  <c r="AP116" i="7" s="1"/>
  <c r="AQ116" i="7" s="1"/>
  <c r="AR116" i="7" s="1"/>
  <c r="AS116" i="7" s="1"/>
  <c r="AT116" i="7" s="1"/>
  <c r="AL113" i="7"/>
  <c r="AM113" i="7" s="1"/>
  <c r="AN113" i="7" s="1"/>
  <c r="AO113" i="7" s="1"/>
  <c r="AP113" i="7" s="1"/>
  <c r="AQ113" i="7" s="1"/>
  <c r="AR113" i="7" s="1"/>
  <c r="AS113" i="7" s="1"/>
  <c r="AT113" i="7" s="1"/>
  <c r="AL112" i="7"/>
  <c r="AM112" i="7" s="1"/>
  <c r="AN112" i="7" s="1"/>
  <c r="AO112" i="7" s="1"/>
  <c r="AP112" i="7" s="1"/>
  <c r="AQ112" i="7" s="1"/>
  <c r="AR112" i="7" s="1"/>
  <c r="AS112" i="7" s="1"/>
  <c r="AT112" i="7" s="1"/>
  <c r="AL111" i="7"/>
  <c r="AM111" i="7" s="1"/>
  <c r="AN111" i="7" s="1"/>
  <c r="AO111" i="7" s="1"/>
  <c r="AP111" i="7" s="1"/>
  <c r="AQ111" i="7" s="1"/>
  <c r="AR111" i="7" s="1"/>
  <c r="AS111" i="7" s="1"/>
  <c r="AT111" i="7" s="1"/>
  <c r="AL110" i="7"/>
  <c r="AM110" i="7" s="1"/>
  <c r="AN110" i="7" s="1"/>
  <c r="AO110" i="7" s="1"/>
  <c r="AP110" i="7" s="1"/>
  <c r="AQ110" i="7" s="1"/>
  <c r="AR110" i="7" s="1"/>
  <c r="AS110" i="7" s="1"/>
  <c r="AT110" i="7" s="1"/>
  <c r="AL109" i="7"/>
  <c r="AM109" i="7" s="1"/>
  <c r="AN109" i="7" s="1"/>
  <c r="AO109" i="7" s="1"/>
  <c r="AP109" i="7" s="1"/>
  <c r="AQ109" i="7" s="1"/>
  <c r="AR109" i="7" s="1"/>
  <c r="AS109" i="7" s="1"/>
  <c r="AT109" i="7" s="1"/>
  <c r="AL108" i="7"/>
  <c r="AM108" i="7" s="1"/>
  <c r="AN108" i="7" s="1"/>
  <c r="AO108" i="7" s="1"/>
  <c r="AP108" i="7" s="1"/>
  <c r="AQ108" i="7" s="1"/>
  <c r="AR108" i="7" s="1"/>
  <c r="AS108" i="7" s="1"/>
  <c r="AT108" i="7" s="1"/>
  <c r="AL105" i="7"/>
  <c r="AM105" i="7" s="1"/>
  <c r="AN105" i="7" s="1"/>
  <c r="AO105" i="7" s="1"/>
  <c r="AP105" i="7" s="1"/>
  <c r="AQ105" i="7" s="1"/>
  <c r="AR105" i="7" s="1"/>
  <c r="AS105" i="7" s="1"/>
  <c r="AT105" i="7" s="1"/>
  <c r="AL104" i="7"/>
  <c r="AM104" i="7" s="1"/>
  <c r="AN104" i="7" s="1"/>
  <c r="AO104" i="7" s="1"/>
  <c r="AP104" i="7" s="1"/>
  <c r="AQ104" i="7" s="1"/>
  <c r="AR104" i="7" s="1"/>
  <c r="AS104" i="7" s="1"/>
  <c r="AT104" i="7" s="1"/>
  <c r="AL103" i="7"/>
  <c r="AM103" i="7" s="1"/>
  <c r="AN103" i="7" s="1"/>
  <c r="AO103" i="7" s="1"/>
  <c r="AP103" i="7" s="1"/>
  <c r="AQ103" i="7" s="1"/>
  <c r="AR103" i="7" s="1"/>
  <c r="AS103" i="7" s="1"/>
  <c r="AT103" i="7" s="1"/>
  <c r="AL102" i="7"/>
  <c r="AM102" i="7" s="1"/>
  <c r="AN102" i="7" s="1"/>
  <c r="AO102" i="7" s="1"/>
  <c r="AP102" i="7" s="1"/>
  <c r="AQ102" i="7" s="1"/>
  <c r="AR102" i="7" s="1"/>
  <c r="AS102" i="7" s="1"/>
  <c r="AT102" i="7" s="1"/>
  <c r="AL101" i="7"/>
  <c r="AM101" i="7" s="1"/>
  <c r="AN101" i="7" s="1"/>
  <c r="AO101" i="7" s="1"/>
  <c r="AP101" i="7" s="1"/>
  <c r="AQ101" i="7" s="1"/>
  <c r="AR101" i="7" s="1"/>
  <c r="AS101" i="7" s="1"/>
  <c r="AT101" i="7" s="1"/>
  <c r="AL100" i="7"/>
  <c r="AM100" i="7" s="1"/>
  <c r="AN100" i="7" s="1"/>
  <c r="AO100" i="7" s="1"/>
  <c r="AP100" i="7" s="1"/>
  <c r="AQ100" i="7" s="1"/>
  <c r="AR100" i="7" s="1"/>
  <c r="AS100" i="7" s="1"/>
  <c r="AT100" i="7" s="1"/>
  <c r="AL97" i="7"/>
  <c r="AM97" i="7" s="1"/>
  <c r="AN97" i="7" s="1"/>
  <c r="AO97" i="7" s="1"/>
  <c r="AP97" i="7" s="1"/>
  <c r="AQ97" i="7" s="1"/>
  <c r="AR97" i="7" s="1"/>
  <c r="AS97" i="7" s="1"/>
  <c r="AT97" i="7" s="1"/>
  <c r="AL96" i="7"/>
  <c r="AM96" i="7" s="1"/>
  <c r="AN96" i="7" s="1"/>
  <c r="AO96" i="7" s="1"/>
  <c r="AP96" i="7" s="1"/>
  <c r="AQ96" i="7" s="1"/>
  <c r="AR96" i="7" s="1"/>
  <c r="AS96" i="7" s="1"/>
  <c r="AT96" i="7" s="1"/>
  <c r="AL95" i="7"/>
  <c r="AM95" i="7" s="1"/>
  <c r="AN95" i="7" s="1"/>
  <c r="AO95" i="7" s="1"/>
  <c r="AP95" i="7" s="1"/>
  <c r="AQ95" i="7" s="1"/>
  <c r="AR95" i="7" s="1"/>
  <c r="AS95" i="7" s="1"/>
  <c r="AT95" i="7" s="1"/>
  <c r="AL94" i="7"/>
  <c r="AM94" i="7" s="1"/>
  <c r="AN94" i="7" s="1"/>
  <c r="AO94" i="7" s="1"/>
  <c r="AP94" i="7" s="1"/>
  <c r="AQ94" i="7" s="1"/>
  <c r="AR94" i="7" s="1"/>
  <c r="AS94" i="7" s="1"/>
  <c r="AT94" i="7" s="1"/>
  <c r="AL93" i="7"/>
  <c r="AM93" i="7" s="1"/>
  <c r="AN93" i="7" s="1"/>
  <c r="AO93" i="7" s="1"/>
  <c r="AP93" i="7" s="1"/>
  <c r="AQ93" i="7" s="1"/>
  <c r="AR93" i="7" s="1"/>
  <c r="AS93" i="7" s="1"/>
  <c r="AT93" i="7" s="1"/>
  <c r="AL92" i="7"/>
  <c r="AM92" i="7" s="1"/>
  <c r="AN92" i="7" s="1"/>
  <c r="AO92" i="7" s="1"/>
  <c r="AP92" i="7" s="1"/>
  <c r="AQ92" i="7" s="1"/>
  <c r="AR92" i="7" s="1"/>
  <c r="AS92" i="7" s="1"/>
  <c r="AT92" i="7" s="1"/>
  <c r="AL89" i="7"/>
  <c r="AM89" i="7" s="1"/>
  <c r="AN89" i="7" s="1"/>
  <c r="AO89" i="7" s="1"/>
  <c r="AP89" i="7" s="1"/>
  <c r="AQ89" i="7" s="1"/>
  <c r="AR89" i="7" s="1"/>
  <c r="AS89" i="7" s="1"/>
  <c r="AT89" i="7" s="1"/>
  <c r="AL88" i="7"/>
  <c r="AM88" i="7" s="1"/>
  <c r="AN88" i="7" s="1"/>
  <c r="AO88" i="7" s="1"/>
  <c r="AP88" i="7" s="1"/>
  <c r="AQ88" i="7" s="1"/>
  <c r="AR88" i="7" s="1"/>
  <c r="AS88" i="7" s="1"/>
  <c r="AT88" i="7" s="1"/>
  <c r="AL87" i="7"/>
  <c r="AM87" i="7" s="1"/>
  <c r="AN87" i="7" s="1"/>
  <c r="AO87" i="7" s="1"/>
  <c r="AP87" i="7" s="1"/>
  <c r="AQ87" i="7" s="1"/>
  <c r="AR87" i="7" s="1"/>
  <c r="AS87" i="7" s="1"/>
  <c r="AT87" i="7" s="1"/>
  <c r="AL86" i="7"/>
  <c r="AM86" i="7" s="1"/>
  <c r="AN86" i="7" s="1"/>
  <c r="AO86" i="7" s="1"/>
  <c r="AP86" i="7" s="1"/>
  <c r="AQ86" i="7" s="1"/>
  <c r="AR86" i="7" s="1"/>
  <c r="AS86" i="7" s="1"/>
  <c r="AT86" i="7" s="1"/>
  <c r="AL85" i="7"/>
  <c r="AM85" i="7" s="1"/>
  <c r="AN85" i="7" s="1"/>
  <c r="AO85" i="7" s="1"/>
  <c r="AP85" i="7" s="1"/>
  <c r="AQ85" i="7" s="1"/>
  <c r="AR85" i="7" s="1"/>
  <c r="AS85" i="7" s="1"/>
  <c r="AT85" i="7" s="1"/>
  <c r="AL84" i="7"/>
  <c r="AM84" i="7" s="1"/>
  <c r="AN84" i="7" s="1"/>
  <c r="AO84" i="7" s="1"/>
  <c r="AP84" i="7" s="1"/>
  <c r="AQ84" i="7" s="1"/>
  <c r="AR84" i="7" s="1"/>
  <c r="AS84" i="7" s="1"/>
  <c r="AT84" i="7" s="1"/>
  <c r="AL81" i="7"/>
  <c r="AM81" i="7" s="1"/>
  <c r="AN81" i="7" s="1"/>
  <c r="AO81" i="7" s="1"/>
  <c r="AP81" i="7" s="1"/>
  <c r="AQ81" i="7" s="1"/>
  <c r="AR81" i="7" s="1"/>
  <c r="AS81" i="7" s="1"/>
  <c r="AT81" i="7" s="1"/>
  <c r="AL80" i="7"/>
  <c r="AM80" i="7" s="1"/>
  <c r="AN80" i="7" s="1"/>
  <c r="AO80" i="7" s="1"/>
  <c r="AP80" i="7" s="1"/>
  <c r="AQ80" i="7" s="1"/>
  <c r="AR80" i="7" s="1"/>
  <c r="AS80" i="7" s="1"/>
  <c r="AT80" i="7" s="1"/>
  <c r="AL79" i="7"/>
  <c r="AM79" i="7" s="1"/>
  <c r="AN79" i="7" s="1"/>
  <c r="AO79" i="7" s="1"/>
  <c r="AP79" i="7" s="1"/>
  <c r="AQ79" i="7" s="1"/>
  <c r="AR79" i="7" s="1"/>
  <c r="AS79" i="7" s="1"/>
  <c r="AT79" i="7" s="1"/>
  <c r="AL78" i="7"/>
  <c r="AM78" i="7" s="1"/>
  <c r="AN78" i="7" s="1"/>
  <c r="AO78" i="7" s="1"/>
  <c r="AP78" i="7" s="1"/>
  <c r="AQ78" i="7" s="1"/>
  <c r="AR78" i="7" s="1"/>
  <c r="AS78" i="7" s="1"/>
  <c r="AT78" i="7" s="1"/>
  <c r="AL77" i="7"/>
  <c r="AM77" i="7" s="1"/>
  <c r="AN77" i="7" s="1"/>
  <c r="AO77" i="7" s="1"/>
  <c r="AP77" i="7" s="1"/>
  <c r="AQ77" i="7" s="1"/>
  <c r="AR77" i="7" s="1"/>
  <c r="AS77" i="7" s="1"/>
  <c r="AT77" i="7" s="1"/>
  <c r="AL76" i="7"/>
  <c r="AM76" i="7" s="1"/>
  <c r="AN76" i="7" s="1"/>
  <c r="AO76" i="7" s="1"/>
  <c r="AP76" i="7" s="1"/>
  <c r="AQ76" i="7" s="1"/>
  <c r="AR76" i="7" s="1"/>
  <c r="AS76" i="7" s="1"/>
  <c r="AT76" i="7" s="1"/>
  <c r="AL73" i="7"/>
  <c r="AM73" i="7" s="1"/>
  <c r="AN73" i="7" s="1"/>
  <c r="AO73" i="7" s="1"/>
  <c r="AP73" i="7" s="1"/>
  <c r="AQ73" i="7" s="1"/>
  <c r="AR73" i="7" s="1"/>
  <c r="AS73" i="7" s="1"/>
  <c r="AT73" i="7" s="1"/>
  <c r="AL72" i="7"/>
  <c r="AM72" i="7" s="1"/>
  <c r="AN72" i="7" s="1"/>
  <c r="AO72" i="7" s="1"/>
  <c r="AP72" i="7" s="1"/>
  <c r="AQ72" i="7" s="1"/>
  <c r="AR72" i="7" s="1"/>
  <c r="AS72" i="7" s="1"/>
  <c r="AT72" i="7" s="1"/>
  <c r="AL71" i="7"/>
  <c r="AM71" i="7" s="1"/>
  <c r="AN71" i="7" s="1"/>
  <c r="AO71" i="7" s="1"/>
  <c r="AP71" i="7" s="1"/>
  <c r="AQ71" i="7" s="1"/>
  <c r="AR71" i="7" s="1"/>
  <c r="AS71" i="7" s="1"/>
  <c r="AT71" i="7" s="1"/>
  <c r="AL70" i="7"/>
  <c r="AM70" i="7" s="1"/>
  <c r="AN70" i="7" s="1"/>
  <c r="AO70" i="7" s="1"/>
  <c r="AP70" i="7" s="1"/>
  <c r="AQ70" i="7" s="1"/>
  <c r="AR70" i="7" s="1"/>
  <c r="AS70" i="7" s="1"/>
  <c r="AT70" i="7" s="1"/>
  <c r="AL69" i="7"/>
  <c r="AM69" i="7" s="1"/>
  <c r="AN69" i="7" s="1"/>
  <c r="AO69" i="7" s="1"/>
  <c r="AP69" i="7" s="1"/>
  <c r="AQ69" i="7" s="1"/>
  <c r="AR69" i="7" s="1"/>
  <c r="AS69" i="7" s="1"/>
  <c r="AT69" i="7" s="1"/>
  <c r="AL68" i="7"/>
  <c r="AM68" i="7" s="1"/>
  <c r="AN68" i="7" s="1"/>
  <c r="AO68" i="7" s="1"/>
  <c r="AP68" i="7" s="1"/>
  <c r="AQ68" i="7" s="1"/>
  <c r="AR68" i="7" s="1"/>
  <c r="AS68" i="7" s="1"/>
  <c r="AT68" i="7" s="1"/>
  <c r="AL65" i="7"/>
  <c r="AM65" i="7" s="1"/>
  <c r="AN65" i="7" s="1"/>
  <c r="AO65" i="7" s="1"/>
  <c r="AP65" i="7" s="1"/>
  <c r="AQ65" i="7" s="1"/>
  <c r="AR65" i="7" s="1"/>
  <c r="AS65" i="7" s="1"/>
  <c r="AT65" i="7" s="1"/>
  <c r="AL64" i="7"/>
  <c r="AM64" i="7" s="1"/>
  <c r="AN64" i="7" s="1"/>
  <c r="AO64" i="7" s="1"/>
  <c r="AP64" i="7" s="1"/>
  <c r="AQ64" i="7" s="1"/>
  <c r="AR64" i="7" s="1"/>
  <c r="AS64" i="7" s="1"/>
  <c r="AT64" i="7" s="1"/>
  <c r="AL63" i="7"/>
  <c r="AM63" i="7" s="1"/>
  <c r="AN63" i="7" s="1"/>
  <c r="AO63" i="7" s="1"/>
  <c r="AP63" i="7" s="1"/>
  <c r="AQ63" i="7" s="1"/>
  <c r="AR63" i="7" s="1"/>
  <c r="AS63" i="7" s="1"/>
  <c r="AT63" i="7" s="1"/>
  <c r="AL62" i="7"/>
  <c r="AM62" i="7" s="1"/>
  <c r="AN62" i="7" s="1"/>
  <c r="AO62" i="7" s="1"/>
  <c r="AP62" i="7" s="1"/>
  <c r="AQ62" i="7" s="1"/>
  <c r="AR62" i="7" s="1"/>
  <c r="AS62" i="7" s="1"/>
  <c r="AT62" i="7" s="1"/>
  <c r="AL61" i="7"/>
  <c r="AM61" i="7" s="1"/>
  <c r="AN61" i="7" s="1"/>
  <c r="AO61" i="7" s="1"/>
  <c r="AP61" i="7" s="1"/>
  <c r="AQ61" i="7" s="1"/>
  <c r="AR61" i="7" s="1"/>
  <c r="AS61" i="7" s="1"/>
  <c r="AT61" i="7" s="1"/>
  <c r="AL60" i="7"/>
  <c r="AM60" i="7" s="1"/>
  <c r="AN60" i="7" s="1"/>
  <c r="AO60" i="7" s="1"/>
  <c r="AP60" i="7" s="1"/>
  <c r="AQ60" i="7" s="1"/>
  <c r="AR60" i="7" s="1"/>
  <c r="AS60" i="7" s="1"/>
  <c r="AT60" i="7" s="1"/>
  <c r="AL57" i="7"/>
  <c r="AM57" i="7" s="1"/>
  <c r="AN57" i="7" s="1"/>
  <c r="AO57" i="7" s="1"/>
  <c r="AP57" i="7" s="1"/>
  <c r="AQ57" i="7" s="1"/>
  <c r="AR57" i="7" s="1"/>
  <c r="AS57" i="7" s="1"/>
  <c r="AT57" i="7" s="1"/>
  <c r="AL56" i="7"/>
  <c r="AM56" i="7" s="1"/>
  <c r="AN56" i="7" s="1"/>
  <c r="AO56" i="7" s="1"/>
  <c r="AP56" i="7" s="1"/>
  <c r="AQ56" i="7" s="1"/>
  <c r="AR56" i="7" s="1"/>
  <c r="AS56" i="7" s="1"/>
  <c r="AT56" i="7" s="1"/>
  <c r="AL55" i="7"/>
  <c r="AM55" i="7" s="1"/>
  <c r="AN55" i="7" s="1"/>
  <c r="AO55" i="7" s="1"/>
  <c r="AP55" i="7" s="1"/>
  <c r="AQ55" i="7" s="1"/>
  <c r="AR55" i="7" s="1"/>
  <c r="AS55" i="7" s="1"/>
  <c r="AT55" i="7" s="1"/>
  <c r="AL54" i="7"/>
  <c r="AM54" i="7" s="1"/>
  <c r="AN54" i="7" s="1"/>
  <c r="AO54" i="7" s="1"/>
  <c r="AP54" i="7" s="1"/>
  <c r="AQ54" i="7" s="1"/>
  <c r="AR54" i="7" s="1"/>
  <c r="AS54" i="7" s="1"/>
  <c r="AT54" i="7" s="1"/>
  <c r="AL53" i="7"/>
  <c r="AM53" i="7" s="1"/>
  <c r="AN53" i="7" s="1"/>
  <c r="AO53" i="7" s="1"/>
  <c r="AP53" i="7" s="1"/>
  <c r="AQ53" i="7" s="1"/>
  <c r="AR53" i="7" s="1"/>
  <c r="AS53" i="7" s="1"/>
  <c r="AT53" i="7" s="1"/>
  <c r="AL52" i="7"/>
  <c r="AM52" i="7" s="1"/>
  <c r="AN52" i="7" s="1"/>
  <c r="AO52" i="7" s="1"/>
  <c r="AP52" i="7" s="1"/>
  <c r="AQ52" i="7" s="1"/>
  <c r="AR52" i="7" s="1"/>
  <c r="AS52" i="7" s="1"/>
  <c r="AT52" i="7" s="1"/>
  <c r="AL49" i="7"/>
  <c r="AM49" i="7" s="1"/>
  <c r="AN49" i="7" s="1"/>
  <c r="AO49" i="7" s="1"/>
  <c r="AP49" i="7" s="1"/>
  <c r="AQ49" i="7" s="1"/>
  <c r="AR49" i="7" s="1"/>
  <c r="AS49" i="7" s="1"/>
  <c r="AT49" i="7" s="1"/>
  <c r="AL48" i="7"/>
  <c r="AM48" i="7" s="1"/>
  <c r="AN48" i="7" s="1"/>
  <c r="AO48" i="7" s="1"/>
  <c r="AP48" i="7" s="1"/>
  <c r="AQ48" i="7" s="1"/>
  <c r="AR48" i="7" s="1"/>
  <c r="AS48" i="7" s="1"/>
  <c r="AT48" i="7" s="1"/>
  <c r="AL47" i="7"/>
  <c r="AM47" i="7" s="1"/>
  <c r="AN47" i="7" s="1"/>
  <c r="AO47" i="7" s="1"/>
  <c r="AP47" i="7" s="1"/>
  <c r="AQ47" i="7" s="1"/>
  <c r="AR47" i="7" s="1"/>
  <c r="AS47" i="7" s="1"/>
  <c r="AT47" i="7" s="1"/>
  <c r="AL46" i="7"/>
  <c r="AM46" i="7" s="1"/>
  <c r="AN46" i="7" s="1"/>
  <c r="AO46" i="7" s="1"/>
  <c r="AP46" i="7" s="1"/>
  <c r="AQ46" i="7" s="1"/>
  <c r="AR46" i="7" s="1"/>
  <c r="AS46" i="7" s="1"/>
  <c r="AT46" i="7" s="1"/>
  <c r="AL45" i="7"/>
  <c r="AM45" i="7" s="1"/>
  <c r="AN45" i="7" s="1"/>
  <c r="AO45" i="7" s="1"/>
  <c r="AP45" i="7" s="1"/>
  <c r="AQ45" i="7" s="1"/>
  <c r="AR45" i="7" s="1"/>
  <c r="AS45" i="7" s="1"/>
  <c r="AT45" i="7" s="1"/>
  <c r="AL44" i="7"/>
  <c r="AM44" i="7" s="1"/>
  <c r="AN44" i="7" s="1"/>
  <c r="AO44" i="7" s="1"/>
  <c r="AP44" i="7" s="1"/>
  <c r="AQ44" i="7" s="1"/>
  <c r="AR44" i="7" s="1"/>
  <c r="AS44" i="7" s="1"/>
  <c r="AT44" i="7" s="1"/>
  <c r="AL41" i="7"/>
  <c r="AM41" i="7" s="1"/>
  <c r="AN41" i="7" s="1"/>
  <c r="AO41" i="7" s="1"/>
  <c r="AP41" i="7" s="1"/>
  <c r="AQ41" i="7" s="1"/>
  <c r="AR41" i="7" s="1"/>
  <c r="AS41" i="7" s="1"/>
  <c r="AT41" i="7" s="1"/>
  <c r="AL40" i="7"/>
  <c r="AM40" i="7" s="1"/>
  <c r="AN40" i="7" s="1"/>
  <c r="AO40" i="7" s="1"/>
  <c r="AP40" i="7" s="1"/>
  <c r="AQ40" i="7" s="1"/>
  <c r="AR40" i="7" s="1"/>
  <c r="AS40" i="7" s="1"/>
  <c r="AT40" i="7" s="1"/>
  <c r="AL39" i="7"/>
  <c r="AM39" i="7" s="1"/>
  <c r="AN39" i="7" s="1"/>
  <c r="AO39" i="7" s="1"/>
  <c r="AP39" i="7" s="1"/>
  <c r="AQ39" i="7" s="1"/>
  <c r="AR39" i="7" s="1"/>
  <c r="AS39" i="7" s="1"/>
  <c r="AT39" i="7" s="1"/>
  <c r="AL38" i="7"/>
  <c r="AM38" i="7" s="1"/>
  <c r="AN38" i="7" s="1"/>
  <c r="AO38" i="7" s="1"/>
  <c r="AP38" i="7" s="1"/>
  <c r="AQ38" i="7" s="1"/>
  <c r="AR38" i="7" s="1"/>
  <c r="AS38" i="7" s="1"/>
  <c r="AT38" i="7" s="1"/>
  <c r="AL37" i="7"/>
  <c r="AM37" i="7" s="1"/>
  <c r="AN37" i="7" s="1"/>
  <c r="AO37" i="7" s="1"/>
  <c r="AP37" i="7" s="1"/>
  <c r="AQ37" i="7" s="1"/>
  <c r="AR37" i="7" s="1"/>
  <c r="AS37" i="7" s="1"/>
  <c r="AT37" i="7" s="1"/>
  <c r="AL36" i="7"/>
  <c r="AM36" i="7" s="1"/>
  <c r="AN36" i="7" s="1"/>
  <c r="AO36" i="7" s="1"/>
  <c r="AP36" i="7" s="1"/>
  <c r="AQ36" i="7" s="1"/>
  <c r="AR36" i="7" s="1"/>
  <c r="AS36" i="7" s="1"/>
  <c r="AT36" i="7" s="1"/>
  <c r="AL33" i="7"/>
  <c r="AM33" i="7" s="1"/>
  <c r="AN33" i="7" s="1"/>
  <c r="AO33" i="7" s="1"/>
  <c r="AP33" i="7" s="1"/>
  <c r="AQ33" i="7" s="1"/>
  <c r="AR33" i="7" s="1"/>
  <c r="AS33" i="7" s="1"/>
  <c r="AT33" i="7" s="1"/>
  <c r="AL32" i="7"/>
  <c r="AM32" i="7" s="1"/>
  <c r="AN32" i="7" s="1"/>
  <c r="AO32" i="7" s="1"/>
  <c r="AP32" i="7" s="1"/>
  <c r="AQ32" i="7" s="1"/>
  <c r="AR32" i="7" s="1"/>
  <c r="AS32" i="7" s="1"/>
  <c r="AT32" i="7" s="1"/>
  <c r="AL31" i="7"/>
  <c r="AM31" i="7" s="1"/>
  <c r="AN31" i="7" s="1"/>
  <c r="AO31" i="7" s="1"/>
  <c r="AP31" i="7" s="1"/>
  <c r="AQ31" i="7" s="1"/>
  <c r="AR31" i="7" s="1"/>
  <c r="AS31" i="7" s="1"/>
  <c r="AT31" i="7" s="1"/>
  <c r="AL30" i="7"/>
  <c r="AM30" i="7" s="1"/>
  <c r="AN30" i="7" s="1"/>
  <c r="AO30" i="7" s="1"/>
  <c r="AP30" i="7" s="1"/>
  <c r="AQ30" i="7" s="1"/>
  <c r="AR30" i="7" s="1"/>
  <c r="AS30" i="7" s="1"/>
  <c r="AT30" i="7" s="1"/>
  <c r="AL29" i="7"/>
  <c r="AM29" i="7" s="1"/>
  <c r="AN29" i="7" s="1"/>
  <c r="AO29" i="7" s="1"/>
  <c r="AP29" i="7" s="1"/>
  <c r="AQ29" i="7" s="1"/>
  <c r="AR29" i="7" s="1"/>
  <c r="AS29" i="7" s="1"/>
  <c r="AT29" i="7" s="1"/>
  <c r="AL28" i="7"/>
  <c r="AM28" i="7" s="1"/>
  <c r="AN28" i="7" s="1"/>
  <c r="AO28" i="7" s="1"/>
  <c r="AP28" i="7" s="1"/>
  <c r="AQ28" i="7" s="1"/>
  <c r="AR28" i="7" s="1"/>
  <c r="AS28" i="7" s="1"/>
  <c r="AT28" i="7" s="1"/>
  <c r="AL25" i="7"/>
  <c r="AM25" i="7" s="1"/>
  <c r="AN25" i="7" s="1"/>
  <c r="AO25" i="7" s="1"/>
  <c r="AP25" i="7" s="1"/>
  <c r="AQ25" i="7" s="1"/>
  <c r="AR25" i="7" s="1"/>
  <c r="AS25" i="7" s="1"/>
  <c r="AT25" i="7" s="1"/>
  <c r="AL24" i="7"/>
  <c r="AM24" i="7" s="1"/>
  <c r="AN24" i="7" s="1"/>
  <c r="AO24" i="7" s="1"/>
  <c r="AP24" i="7" s="1"/>
  <c r="AQ24" i="7" s="1"/>
  <c r="AR24" i="7" s="1"/>
  <c r="AS24" i="7" s="1"/>
  <c r="AT24" i="7" s="1"/>
  <c r="AL23" i="7"/>
  <c r="AM23" i="7" s="1"/>
  <c r="AN23" i="7" s="1"/>
  <c r="AO23" i="7" s="1"/>
  <c r="AP23" i="7" s="1"/>
  <c r="AQ23" i="7" s="1"/>
  <c r="AR23" i="7" s="1"/>
  <c r="AS23" i="7" s="1"/>
  <c r="AT23" i="7" s="1"/>
  <c r="AL22" i="7"/>
  <c r="AM22" i="7" s="1"/>
  <c r="AN22" i="7" s="1"/>
  <c r="AO22" i="7" s="1"/>
  <c r="AP22" i="7" s="1"/>
  <c r="AQ22" i="7" s="1"/>
  <c r="AR22" i="7" s="1"/>
  <c r="AS22" i="7" s="1"/>
  <c r="AT22" i="7" s="1"/>
  <c r="AL21" i="7"/>
  <c r="AM21" i="7" s="1"/>
  <c r="AN21" i="7" s="1"/>
  <c r="AO21" i="7" s="1"/>
  <c r="AP21" i="7" s="1"/>
  <c r="AQ21" i="7" s="1"/>
  <c r="AR21" i="7" s="1"/>
  <c r="AS21" i="7" s="1"/>
  <c r="AT21" i="7" s="1"/>
  <c r="AL20" i="7"/>
  <c r="AM20" i="7" s="1"/>
  <c r="AN20" i="7" s="1"/>
  <c r="AO20" i="7" s="1"/>
  <c r="AP20" i="7" s="1"/>
  <c r="AQ20" i="7" s="1"/>
  <c r="AR20" i="7" s="1"/>
  <c r="AS20" i="7" s="1"/>
  <c r="AT20" i="7" s="1"/>
  <c r="W22" i="3" l="1"/>
  <c r="V22" i="3"/>
  <c r="U22" i="3"/>
  <c r="T22" i="3"/>
  <c r="S22" i="3"/>
  <c r="AV19" i="7" s="1"/>
  <c r="AW19" i="7" l="1"/>
  <c r="F18" i="7"/>
  <c r="AK18" i="7"/>
  <c r="AL18" i="7" s="1"/>
  <c r="AM18" i="7" s="1"/>
  <c r="AN18" i="7" l="1"/>
  <c r="AO18" i="7" s="1"/>
  <c r="AP18" i="7" s="1"/>
  <c r="AQ18" i="7" s="1"/>
  <c r="AR18" i="7" s="1"/>
  <c r="AS18" i="7" s="1"/>
  <c r="AT18" i="7" s="1"/>
  <c r="BK19" i="7"/>
  <c r="BY19" i="7"/>
  <c r="BH19" i="7"/>
  <c r="CC19" i="7"/>
  <c r="CB19" i="7"/>
  <c r="BC19" i="7"/>
  <c r="BQ19" i="7"/>
  <c r="AZ19" i="7"/>
  <c r="BU19" i="7"/>
  <c r="BT19" i="7"/>
  <c r="BN19" i="7"/>
  <c r="BI19" i="7"/>
  <c r="AX19" i="7"/>
  <c r="BM19" i="7"/>
  <c r="BL19" i="7"/>
  <c r="BZ19" i="7"/>
  <c r="BA19" i="7"/>
  <c r="CE19" i="7"/>
  <c r="BE19" i="7"/>
  <c r="BD19" i="7"/>
  <c r="BR19" i="7"/>
  <c r="BF19" i="7"/>
  <c r="BW19" i="7"/>
  <c r="CD19" i="7"/>
  <c r="BV19" i="7"/>
  <c r="BJ19" i="7"/>
  <c r="CF19" i="7"/>
  <c r="BO19" i="7"/>
  <c r="CA19" i="7"/>
  <c r="BB19" i="7"/>
  <c r="BX19" i="7"/>
  <c r="BG19" i="7"/>
  <c r="BS19" i="7"/>
  <c r="CG19" i="7"/>
  <c r="BP19" i="7"/>
  <c r="AY19" i="7"/>
  <c r="W75" i="3"/>
  <c r="U75" i="3"/>
  <c r="T75" i="3"/>
  <c r="S75" i="3"/>
  <c r="AV73" i="7" s="1"/>
  <c r="W74" i="3"/>
  <c r="U74" i="3"/>
  <c r="T74" i="3"/>
  <c r="S74" i="3"/>
  <c r="AV72" i="7" s="1"/>
  <c r="W73" i="3"/>
  <c r="U73" i="3"/>
  <c r="T73" i="3"/>
  <c r="S73" i="3"/>
  <c r="AV71" i="7" s="1"/>
  <c r="W72" i="3"/>
  <c r="U72" i="3"/>
  <c r="T72" i="3"/>
  <c r="S72" i="3"/>
  <c r="AV70" i="7" s="1"/>
  <c r="W71" i="3"/>
  <c r="U71" i="3"/>
  <c r="T71" i="3"/>
  <c r="S71" i="3"/>
  <c r="AV69" i="7" s="1"/>
  <c r="W70" i="3"/>
  <c r="U70" i="3"/>
  <c r="T70" i="3"/>
  <c r="S70" i="3"/>
  <c r="AV68" i="7" s="1"/>
  <c r="W69" i="3"/>
  <c r="U69" i="3"/>
  <c r="T69" i="3"/>
  <c r="S69" i="3"/>
  <c r="AV67" i="7" s="1"/>
  <c r="W68" i="3"/>
  <c r="U68" i="3"/>
  <c r="T68" i="3"/>
  <c r="S68" i="3"/>
  <c r="AV66" i="7" s="1"/>
  <c r="W67" i="3"/>
  <c r="U67" i="3"/>
  <c r="T67" i="3"/>
  <c r="S67" i="3"/>
  <c r="AV65" i="7" s="1"/>
  <c r="W66" i="3"/>
  <c r="U66" i="3"/>
  <c r="T66" i="3"/>
  <c r="S66" i="3"/>
  <c r="AV64" i="7" s="1"/>
  <c r="W65" i="3"/>
  <c r="U65" i="3"/>
  <c r="T65" i="3"/>
  <c r="S65" i="3"/>
  <c r="AV63" i="7" s="1"/>
  <c r="W64" i="3"/>
  <c r="U64" i="3"/>
  <c r="T64" i="3"/>
  <c r="S64" i="3"/>
  <c r="AV62" i="7" s="1"/>
  <c r="W63" i="3"/>
  <c r="U63" i="3"/>
  <c r="T63" i="3"/>
  <c r="S63" i="3"/>
  <c r="AV61" i="7" s="1"/>
  <c r="W62" i="3"/>
  <c r="U62" i="3"/>
  <c r="T62" i="3"/>
  <c r="S62" i="3"/>
  <c r="AV60" i="7" s="1"/>
  <c r="W61" i="3"/>
  <c r="U61" i="3"/>
  <c r="T61" i="3"/>
  <c r="S61" i="3"/>
  <c r="AV59" i="7" s="1"/>
  <c r="W60" i="3"/>
  <c r="U60" i="3"/>
  <c r="T60" i="3"/>
  <c r="S60" i="3"/>
  <c r="AV58" i="7" s="1"/>
  <c r="W59" i="3"/>
  <c r="U59" i="3"/>
  <c r="T59" i="3"/>
  <c r="S59" i="3"/>
  <c r="AV57" i="7" s="1"/>
  <c r="W58" i="3"/>
  <c r="U58" i="3"/>
  <c r="T58" i="3"/>
  <c r="S58" i="3"/>
  <c r="AV56" i="7" s="1"/>
  <c r="W57" i="3"/>
  <c r="U57" i="3"/>
  <c r="T57" i="3"/>
  <c r="S57" i="3"/>
  <c r="AV55" i="7" s="1"/>
  <c r="W56" i="3"/>
  <c r="U56" i="3"/>
  <c r="T56" i="3"/>
  <c r="S56" i="3"/>
  <c r="AV54" i="7" s="1"/>
  <c r="W55" i="3"/>
  <c r="U55" i="3"/>
  <c r="T55" i="3"/>
  <c r="S55" i="3"/>
  <c r="AV53" i="7" s="1"/>
  <c r="W54" i="3"/>
  <c r="U54" i="3"/>
  <c r="T54" i="3"/>
  <c r="S54" i="3"/>
  <c r="AV52" i="7" s="1"/>
  <c r="W53" i="3"/>
  <c r="U53" i="3"/>
  <c r="T53" i="3"/>
  <c r="S53" i="3"/>
  <c r="AV51" i="7" s="1"/>
  <c r="W52" i="3"/>
  <c r="U52" i="3"/>
  <c r="T52" i="3"/>
  <c r="S52" i="3"/>
  <c r="AV50" i="7" s="1"/>
  <c r="W51" i="3"/>
  <c r="U51" i="3"/>
  <c r="T51" i="3"/>
  <c r="S51" i="3"/>
  <c r="AV49" i="7" s="1"/>
  <c r="W50" i="3"/>
  <c r="U50" i="3"/>
  <c r="T50" i="3"/>
  <c r="S50" i="3"/>
  <c r="AV48" i="7" s="1"/>
  <c r="W49" i="3"/>
  <c r="U49" i="3"/>
  <c r="T49" i="3"/>
  <c r="S49" i="3"/>
  <c r="AV47" i="7" s="1"/>
  <c r="W48" i="3"/>
  <c r="U48" i="3"/>
  <c r="T48" i="3"/>
  <c r="S48" i="3"/>
  <c r="AV46" i="7" s="1"/>
  <c r="W47" i="3"/>
  <c r="U47" i="3"/>
  <c r="T47" i="3"/>
  <c r="S47" i="3"/>
  <c r="AV45" i="7" s="1"/>
  <c r="W46" i="3"/>
  <c r="U46" i="3"/>
  <c r="T46" i="3"/>
  <c r="S46" i="3"/>
  <c r="AV44" i="7" s="1"/>
  <c r="W45" i="3"/>
  <c r="U45" i="3"/>
  <c r="T45" i="3"/>
  <c r="S45" i="3"/>
  <c r="AV43" i="7" s="1"/>
  <c r="AV42" i="7"/>
  <c r="W44" i="3"/>
  <c r="U44" i="3"/>
  <c r="T44" i="3"/>
  <c r="S44" i="3"/>
  <c r="AV41" i="7" s="1"/>
  <c r="W43" i="3"/>
  <c r="U43" i="3"/>
  <c r="T43" i="3"/>
  <c r="S43" i="3"/>
  <c r="AV40" i="7" s="1"/>
  <c r="W42" i="3"/>
  <c r="U42" i="3"/>
  <c r="T42" i="3"/>
  <c r="S42" i="3"/>
  <c r="AV39" i="7" s="1"/>
  <c r="W41" i="3"/>
  <c r="U41" i="3"/>
  <c r="T41" i="3"/>
  <c r="S41" i="3"/>
  <c r="AV38" i="7" s="1"/>
  <c r="W40" i="3"/>
  <c r="U40" i="3"/>
  <c r="T40" i="3"/>
  <c r="S40" i="3"/>
  <c r="AV37" i="7" s="1"/>
  <c r="W39" i="3"/>
  <c r="U39" i="3"/>
  <c r="T39" i="3"/>
  <c r="S39" i="3"/>
  <c r="AV36" i="7" s="1"/>
  <c r="W38" i="3"/>
  <c r="U38" i="3"/>
  <c r="T38" i="3"/>
  <c r="S38" i="3"/>
  <c r="AV35" i="7" s="1"/>
  <c r="W37" i="3"/>
  <c r="U37" i="3"/>
  <c r="T37" i="3"/>
  <c r="S37" i="3"/>
  <c r="AV34" i="7" s="1"/>
  <c r="W36" i="3"/>
  <c r="U36" i="3"/>
  <c r="T36" i="3"/>
  <c r="S36" i="3"/>
  <c r="AV33" i="7" s="1"/>
  <c r="W35" i="3"/>
  <c r="U35" i="3"/>
  <c r="T35" i="3"/>
  <c r="S35" i="3"/>
  <c r="AV32" i="7" s="1"/>
  <c r="W34" i="3"/>
  <c r="U34" i="3"/>
  <c r="T34" i="3"/>
  <c r="S34" i="3"/>
  <c r="AV31" i="7" s="1"/>
  <c r="W33" i="3"/>
  <c r="U33" i="3"/>
  <c r="T33" i="3"/>
  <c r="S33" i="3"/>
  <c r="AV30" i="7" s="1"/>
  <c r="W32" i="3"/>
  <c r="U32" i="3"/>
  <c r="T32" i="3"/>
  <c r="S32" i="3"/>
  <c r="AV29" i="7" s="1"/>
  <c r="W31" i="3"/>
  <c r="U31" i="3"/>
  <c r="T31" i="3"/>
  <c r="S31" i="3"/>
  <c r="AV28" i="7" s="1"/>
  <c r="W30" i="3"/>
  <c r="U30" i="3"/>
  <c r="T30" i="3"/>
  <c r="S30" i="3"/>
  <c r="AV27" i="7" s="1"/>
  <c r="W29" i="3"/>
  <c r="U29" i="3"/>
  <c r="T29" i="3"/>
  <c r="S29" i="3"/>
  <c r="AV26" i="7" s="1"/>
  <c r="W28" i="3"/>
  <c r="U28" i="3"/>
  <c r="T28" i="3"/>
  <c r="S28" i="3"/>
  <c r="AV25" i="7" s="1"/>
  <c r="W27" i="3"/>
  <c r="U27" i="3"/>
  <c r="T27" i="3"/>
  <c r="S27" i="3"/>
  <c r="AV24" i="7" s="1"/>
  <c r="W26" i="3"/>
  <c r="U26" i="3"/>
  <c r="T26" i="3"/>
  <c r="S26" i="3"/>
  <c r="AV23" i="7" s="1"/>
  <c r="W25" i="3"/>
  <c r="U25" i="3"/>
  <c r="T25" i="3"/>
  <c r="S25" i="3"/>
  <c r="AV22" i="7" s="1"/>
  <c r="AW22" i="7" s="1"/>
  <c r="W24" i="3"/>
  <c r="U24" i="3"/>
  <c r="T24" i="3"/>
  <c r="S24" i="3"/>
  <c r="AV21" i="7" s="1"/>
  <c r="AW21" i="7" s="1"/>
  <c r="W23" i="3"/>
  <c r="U23" i="3"/>
  <c r="T23" i="3"/>
  <c r="S23" i="3"/>
  <c r="AV20" i="7" s="1"/>
  <c r="AW20" i="7" s="1"/>
  <c r="I18" i="7"/>
  <c r="AW54" i="7" l="1"/>
  <c r="BZ54" i="7" s="1"/>
  <c r="AW26" i="7"/>
  <c r="BP26" i="7" s="1"/>
  <c r="AW34" i="7"/>
  <c r="CE34" i="7" s="1"/>
  <c r="AW66" i="7"/>
  <c r="BO66" i="7" s="1"/>
  <c r="AW73" i="7"/>
  <c r="BM73" i="7" s="1"/>
  <c r="AW30" i="7"/>
  <c r="BN30" i="7" s="1"/>
  <c r="AW38" i="7"/>
  <c r="BX38" i="7" s="1"/>
  <c r="AW62" i="7"/>
  <c r="AX62" i="7" s="1"/>
  <c r="AW25" i="7"/>
  <c r="CG25" i="7" s="1"/>
  <c r="AW33" i="7"/>
  <c r="CE33" i="7" s="1"/>
  <c r="AW45" i="7"/>
  <c r="BJ45" i="7" s="1"/>
  <c r="AW53" i="7"/>
  <c r="BC53" i="7" s="1"/>
  <c r="AW61" i="7"/>
  <c r="BG61" i="7" s="1"/>
  <c r="AW65" i="7"/>
  <c r="AY65" i="7" s="1"/>
  <c r="AW69" i="7"/>
  <c r="BL69" i="7" s="1"/>
  <c r="AW29" i="7"/>
  <c r="BK29" i="7" s="1"/>
  <c r="AW57" i="7"/>
  <c r="BZ57" i="7" s="1"/>
  <c r="AW24" i="7"/>
  <c r="CC24" i="7" s="1"/>
  <c r="AW28" i="7"/>
  <c r="BB28" i="7" s="1"/>
  <c r="AW32" i="7"/>
  <c r="AW36" i="7"/>
  <c r="BF36" i="7" s="1"/>
  <c r="AW40" i="7"/>
  <c r="AX40" i="7" s="1"/>
  <c r="AW44" i="7"/>
  <c r="CC44" i="7" s="1"/>
  <c r="AW48" i="7"/>
  <c r="BP48" i="7" s="1"/>
  <c r="AW52" i="7"/>
  <c r="AY52" i="7" s="1"/>
  <c r="AW56" i="7"/>
  <c r="BN56" i="7" s="1"/>
  <c r="AW60" i="7"/>
  <c r="BC60" i="7" s="1"/>
  <c r="AW64" i="7"/>
  <c r="BK64" i="7" s="1"/>
  <c r="AW68" i="7"/>
  <c r="BL68" i="7" s="1"/>
  <c r="AW72" i="7"/>
  <c r="BY72" i="7" s="1"/>
  <c r="AW42" i="7"/>
  <c r="BE42" i="7" s="1"/>
  <c r="AW50" i="7"/>
  <c r="CC50" i="7" s="1"/>
  <c r="AW58" i="7"/>
  <c r="BE58" i="7" s="1"/>
  <c r="AW41" i="7"/>
  <c r="BG41" i="7" s="1"/>
  <c r="AW46" i="7"/>
  <c r="BH46" i="7" s="1"/>
  <c r="AW70" i="7"/>
  <c r="BO70" i="7" s="1"/>
  <c r="AW37" i="7"/>
  <c r="BC37" i="7" s="1"/>
  <c r="AW49" i="7"/>
  <c r="BO49" i="7" s="1"/>
  <c r="AW23" i="7"/>
  <c r="BL23" i="7" s="1"/>
  <c r="AW27" i="7"/>
  <c r="CE27" i="7" s="1"/>
  <c r="AW31" i="7"/>
  <c r="BF31" i="7" s="1"/>
  <c r="AW35" i="7"/>
  <c r="BS35" i="7" s="1"/>
  <c r="AW39" i="7"/>
  <c r="BN39" i="7" s="1"/>
  <c r="AW43" i="7"/>
  <c r="CE43" i="7" s="1"/>
  <c r="AW47" i="7"/>
  <c r="AY47" i="7" s="1"/>
  <c r="AW51" i="7"/>
  <c r="CC51" i="7" s="1"/>
  <c r="AW55" i="7"/>
  <c r="BF55" i="7" s="1"/>
  <c r="AW59" i="7"/>
  <c r="BN59" i="7" s="1"/>
  <c r="AW63" i="7"/>
  <c r="BM63" i="7" s="1"/>
  <c r="AW67" i="7"/>
  <c r="CF67" i="7" s="1"/>
  <c r="AW71" i="7"/>
  <c r="AZ71" i="7" s="1"/>
  <c r="BU20" i="7"/>
  <c r="BY20" i="7"/>
  <c r="BO20" i="7"/>
  <c r="CE20" i="7"/>
  <c r="BP21" i="7"/>
  <c r="BA20" i="7"/>
  <c r="BR20" i="7"/>
  <c r="BL20" i="7"/>
  <c r="BC20" i="7"/>
  <c r="BS20" i="7"/>
  <c r="CF21" i="7"/>
  <c r="CA20" i="7"/>
  <c r="BP20" i="7"/>
  <c r="BB20" i="7"/>
  <c r="CB20" i="7"/>
  <c r="BE20" i="7"/>
  <c r="BE21" i="7"/>
  <c r="BM20" i="7"/>
  <c r="BQ20" i="7"/>
  <c r="BG20" i="7"/>
  <c r="BF20" i="7"/>
  <c r="BV20" i="7"/>
  <c r="CD21" i="7"/>
  <c r="CD20" i="7"/>
  <c r="BD20" i="7"/>
  <c r="CF20" i="7"/>
  <c r="BW20" i="7"/>
  <c r="AZ20" i="7"/>
  <c r="BH20" i="7"/>
  <c r="CC20" i="7"/>
  <c r="CG20" i="7"/>
  <c r="BK20" i="7"/>
  <c r="BI20" i="7"/>
  <c r="AY20" i="7"/>
  <c r="BT20" i="7"/>
  <c r="BZ20" i="7"/>
  <c r="BJ20" i="7"/>
  <c r="BX20" i="7"/>
  <c r="AX20" i="7"/>
  <c r="BN20" i="7"/>
  <c r="BN22" i="7"/>
  <c r="BR22" i="7"/>
  <c r="BJ22" i="7"/>
  <c r="BY22" i="7"/>
  <c r="CE22" i="7"/>
  <c r="BS22" i="7"/>
  <c r="BA22" i="7"/>
  <c r="BV22" i="7"/>
  <c r="BD22" i="7"/>
  <c r="CD22" i="7"/>
  <c r="BE22" i="7"/>
  <c r="AZ22" i="7"/>
  <c r="CC22" i="7"/>
  <c r="BZ22" i="7"/>
  <c r="BH22" i="7"/>
  <c r="BI22" i="7"/>
  <c r="BO22" i="7"/>
  <c r="BG22" i="7"/>
  <c r="BQ22" i="7"/>
  <c r="CA22" i="7"/>
  <c r="CF22" i="7"/>
  <c r="CG22" i="7"/>
  <c r="BL22" i="7"/>
  <c r="BU22" i="7"/>
  <c r="BM22" i="7"/>
  <c r="BB22" i="7"/>
  <c r="AX22" i="7"/>
  <c r="BW22" i="7"/>
  <c r="BX22" i="7"/>
  <c r="AY22" i="7"/>
  <c r="BT22" i="7"/>
  <c r="BC22" i="7"/>
  <c r="CB22" i="7"/>
  <c r="BK22" i="7"/>
  <c r="BP22" i="7"/>
  <c r="BF22" i="7"/>
  <c r="BS21" i="7"/>
  <c r="AX21" i="7"/>
  <c r="BI21" i="7"/>
  <c r="BU21" i="7"/>
  <c r="CC21" i="7"/>
  <c r="BG21" i="7"/>
  <c r="BN21" i="7"/>
  <c r="BZ21" i="7"/>
  <c r="AZ21" i="7"/>
  <c r="BH21" i="7"/>
  <c r="BX21" i="7"/>
  <c r="BW21" i="7"/>
  <c r="BL21" i="7"/>
  <c r="BY21" i="7"/>
  <c r="CG21" i="7"/>
  <c r="BB21" i="7"/>
  <c r="BA21" i="7"/>
  <c r="BM21" i="7"/>
  <c r="BC21" i="7"/>
  <c r="BK21" i="7"/>
  <c r="CA21" i="7"/>
  <c r="BR21" i="7"/>
  <c r="BF21" i="7"/>
  <c r="CB21" i="7"/>
  <c r="AY21" i="7"/>
  <c r="BO21" i="7"/>
  <c r="BD21" i="7"/>
  <c r="BQ21" i="7"/>
  <c r="BV21" i="7"/>
  <c r="BJ21" i="7"/>
  <c r="CE21" i="7"/>
  <c r="BT21" i="7"/>
  <c r="CH19" i="7"/>
  <c r="CI19" i="7" s="1"/>
  <c r="CJ18" i="7"/>
  <c r="AV1017" i="7"/>
  <c r="AV1016" i="7"/>
  <c r="AV1015" i="7"/>
  <c r="AV1014" i="7"/>
  <c r="AV1013" i="7"/>
  <c r="AV1012" i="7"/>
  <c r="AV1011" i="7"/>
  <c r="AV1010" i="7"/>
  <c r="AV1009" i="7"/>
  <c r="AV1008" i="7"/>
  <c r="AV1007" i="7"/>
  <c r="AV1006" i="7"/>
  <c r="AV1005" i="7"/>
  <c r="AV1004" i="7"/>
  <c r="AV1003" i="7"/>
  <c r="AV1002" i="7"/>
  <c r="AV1001" i="7"/>
  <c r="AV1000" i="7"/>
  <c r="AV999" i="7"/>
  <c r="AV998" i="7"/>
  <c r="AV997" i="7"/>
  <c r="AV996" i="7"/>
  <c r="AV995" i="7"/>
  <c r="AV994" i="7"/>
  <c r="AV993" i="7"/>
  <c r="AV992" i="7"/>
  <c r="AV991" i="7"/>
  <c r="AV990" i="7"/>
  <c r="AV989" i="7"/>
  <c r="AV988" i="7"/>
  <c r="AV987" i="7"/>
  <c r="AV986" i="7"/>
  <c r="AV985" i="7"/>
  <c r="AV984" i="7"/>
  <c r="AV983" i="7"/>
  <c r="AV982" i="7"/>
  <c r="AV981" i="7"/>
  <c r="AV980" i="7"/>
  <c r="AV979" i="7"/>
  <c r="AV978" i="7"/>
  <c r="AV977" i="7"/>
  <c r="AV976" i="7"/>
  <c r="AV975" i="7"/>
  <c r="AV974" i="7"/>
  <c r="AV973" i="7"/>
  <c r="AV972" i="7"/>
  <c r="AV971" i="7"/>
  <c r="AV970" i="7"/>
  <c r="AV969" i="7"/>
  <c r="AV968" i="7"/>
  <c r="AV967" i="7"/>
  <c r="AV966" i="7"/>
  <c r="AV965" i="7"/>
  <c r="AV964" i="7"/>
  <c r="AV963" i="7"/>
  <c r="AV962" i="7"/>
  <c r="AV961" i="7"/>
  <c r="AV960" i="7"/>
  <c r="AV959" i="7"/>
  <c r="AV958" i="7"/>
  <c r="AV957" i="7"/>
  <c r="AV956" i="7"/>
  <c r="AV955" i="7"/>
  <c r="AV954" i="7"/>
  <c r="AV953" i="7"/>
  <c r="AV952" i="7"/>
  <c r="AV951" i="7"/>
  <c r="AV950" i="7"/>
  <c r="AV949" i="7"/>
  <c r="AV948" i="7"/>
  <c r="AV947" i="7"/>
  <c r="AV946" i="7"/>
  <c r="AV945" i="7"/>
  <c r="AV944" i="7"/>
  <c r="AV943" i="7"/>
  <c r="AV942" i="7"/>
  <c r="AV941" i="7"/>
  <c r="AV940" i="7"/>
  <c r="AV939" i="7"/>
  <c r="AV938" i="7"/>
  <c r="AV937" i="7"/>
  <c r="AV936" i="7"/>
  <c r="AV935" i="7"/>
  <c r="AV934" i="7"/>
  <c r="AV933" i="7"/>
  <c r="AV932" i="7"/>
  <c r="AV931" i="7"/>
  <c r="AV930" i="7"/>
  <c r="AV929" i="7"/>
  <c r="AV928" i="7"/>
  <c r="AV927" i="7"/>
  <c r="AV926" i="7"/>
  <c r="AV925" i="7"/>
  <c r="AV924" i="7"/>
  <c r="AV923" i="7"/>
  <c r="AV922" i="7"/>
  <c r="AV921" i="7"/>
  <c r="AV920" i="7"/>
  <c r="AV919" i="7"/>
  <c r="AV918" i="7"/>
  <c r="AV917" i="7"/>
  <c r="AV916" i="7"/>
  <c r="AV915" i="7"/>
  <c r="AV914" i="7"/>
  <c r="AV913" i="7"/>
  <c r="AV912" i="7"/>
  <c r="AV911" i="7"/>
  <c r="AV910" i="7"/>
  <c r="AV909" i="7"/>
  <c r="AV908" i="7"/>
  <c r="AV907" i="7"/>
  <c r="AV906" i="7"/>
  <c r="AV905" i="7"/>
  <c r="AV904" i="7"/>
  <c r="AV903" i="7"/>
  <c r="AV902" i="7"/>
  <c r="AV901" i="7"/>
  <c r="AV900" i="7"/>
  <c r="AV899" i="7"/>
  <c r="AV898" i="7"/>
  <c r="AV897" i="7"/>
  <c r="AV896" i="7"/>
  <c r="AV895" i="7"/>
  <c r="AV894" i="7"/>
  <c r="AV893" i="7"/>
  <c r="AV892" i="7"/>
  <c r="AV891" i="7"/>
  <c r="AV890" i="7"/>
  <c r="AV889" i="7"/>
  <c r="AV888" i="7"/>
  <c r="AV887" i="7"/>
  <c r="AV886" i="7"/>
  <c r="AV885" i="7"/>
  <c r="AV884" i="7"/>
  <c r="AV883" i="7"/>
  <c r="AV882" i="7"/>
  <c r="AV881" i="7"/>
  <c r="AV880" i="7"/>
  <c r="AV879" i="7"/>
  <c r="AV878" i="7"/>
  <c r="AV877" i="7"/>
  <c r="AV876" i="7"/>
  <c r="AV875" i="7"/>
  <c r="AV874" i="7"/>
  <c r="AV873" i="7"/>
  <c r="AV872" i="7"/>
  <c r="AV871" i="7"/>
  <c r="AV870" i="7"/>
  <c r="AV869" i="7"/>
  <c r="AV868" i="7"/>
  <c r="AV867" i="7"/>
  <c r="AV866" i="7"/>
  <c r="AV865" i="7"/>
  <c r="AV864" i="7"/>
  <c r="AV863" i="7"/>
  <c r="AV862" i="7"/>
  <c r="AV861" i="7"/>
  <c r="AV860" i="7"/>
  <c r="AV859" i="7"/>
  <c r="AV858" i="7"/>
  <c r="AV857" i="7"/>
  <c r="AV856" i="7"/>
  <c r="AV855" i="7"/>
  <c r="AV854" i="7"/>
  <c r="AV853" i="7"/>
  <c r="AV852" i="7"/>
  <c r="AV851" i="7"/>
  <c r="AV850" i="7"/>
  <c r="AV849" i="7"/>
  <c r="AV848" i="7"/>
  <c r="AV847" i="7"/>
  <c r="AV846" i="7"/>
  <c r="AV845" i="7"/>
  <c r="AV844" i="7"/>
  <c r="AV843" i="7"/>
  <c r="AV842" i="7"/>
  <c r="AV841" i="7"/>
  <c r="AV840" i="7"/>
  <c r="AV839" i="7"/>
  <c r="AV838" i="7"/>
  <c r="AV837" i="7"/>
  <c r="AV836" i="7"/>
  <c r="AV835" i="7"/>
  <c r="AV834" i="7"/>
  <c r="AV833" i="7"/>
  <c r="AV832" i="7"/>
  <c r="AV831" i="7"/>
  <c r="AV830" i="7"/>
  <c r="AV829" i="7"/>
  <c r="AV828" i="7"/>
  <c r="AV827" i="7"/>
  <c r="AV826" i="7"/>
  <c r="AV825" i="7"/>
  <c r="AV824" i="7"/>
  <c r="AV823" i="7"/>
  <c r="AV822" i="7"/>
  <c r="AV821" i="7"/>
  <c r="AV820" i="7"/>
  <c r="AV819" i="7"/>
  <c r="AV818" i="7"/>
  <c r="AV817" i="7"/>
  <c r="AV816" i="7"/>
  <c r="AV815" i="7"/>
  <c r="AV814" i="7"/>
  <c r="AV813" i="7"/>
  <c r="AV812" i="7"/>
  <c r="AV811" i="7"/>
  <c r="AV810" i="7"/>
  <c r="AV809" i="7"/>
  <c r="AV808" i="7"/>
  <c r="AV807" i="7"/>
  <c r="AV806" i="7"/>
  <c r="AV805" i="7"/>
  <c r="AV804" i="7"/>
  <c r="AV803" i="7"/>
  <c r="AV802" i="7"/>
  <c r="AV801" i="7"/>
  <c r="AV800" i="7"/>
  <c r="AV799" i="7"/>
  <c r="AV798" i="7"/>
  <c r="AV797" i="7"/>
  <c r="AV796" i="7"/>
  <c r="AV795" i="7"/>
  <c r="AV794" i="7"/>
  <c r="AV793" i="7"/>
  <c r="AV792" i="7"/>
  <c r="AV791" i="7"/>
  <c r="AV790" i="7"/>
  <c r="AV789" i="7"/>
  <c r="AV788" i="7"/>
  <c r="AV787" i="7"/>
  <c r="AV786" i="7"/>
  <c r="AV785" i="7"/>
  <c r="AV784" i="7"/>
  <c r="AV783" i="7"/>
  <c r="AV782" i="7"/>
  <c r="AV781" i="7"/>
  <c r="AV780" i="7"/>
  <c r="AV779" i="7"/>
  <c r="AV778" i="7"/>
  <c r="AV777" i="7"/>
  <c r="AV776" i="7"/>
  <c r="AV775" i="7"/>
  <c r="AV774" i="7"/>
  <c r="AV773" i="7"/>
  <c r="AV772" i="7"/>
  <c r="AV771" i="7"/>
  <c r="AV770" i="7"/>
  <c r="AV769" i="7"/>
  <c r="AV768" i="7"/>
  <c r="AV767" i="7"/>
  <c r="AV766" i="7"/>
  <c r="AV765" i="7"/>
  <c r="AV764" i="7"/>
  <c r="AV763" i="7"/>
  <c r="AV762" i="7"/>
  <c r="AV761" i="7"/>
  <c r="AV760" i="7"/>
  <c r="AV759" i="7"/>
  <c r="AV758" i="7"/>
  <c r="AV757" i="7"/>
  <c r="AV756" i="7"/>
  <c r="AV755" i="7"/>
  <c r="AV754" i="7"/>
  <c r="AV753" i="7"/>
  <c r="AV752" i="7"/>
  <c r="AV751" i="7"/>
  <c r="AV750" i="7"/>
  <c r="AV749" i="7"/>
  <c r="AV748" i="7"/>
  <c r="AV747" i="7"/>
  <c r="AV746" i="7"/>
  <c r="AV745" i="7"/>
  <c r="AV744" i="7"/>
  <c r="AV743" i="7"/>
  <c r="AV742" i="7"/>
  <c r="AV741" i="7"/>
  <c r="AV740" i="7"/>
  <c r="AV739" i="7"/>
  <c r="AV738" i="7"/>
  <c r="AV737" i="7"/>
  <c r="AV736" i="7"/>
  <c r="AV735" i="7"/>
  <c r="AV734" i="7"/>
  <c r="AV733" i="7"/>
  <c r="AV732" i="7"/>
  <c r="AV731" i="7"/>
  <c r="AV730" i="7"/>
  <c r="AV729" i="7"/>
  <c r="AV728" i="7"/>
  <c r="AV727" i="7"/>
  <c r="AV726" i="7"/>
  <c r="AV725" i="7"/>
  <c r="AV724" i="7"/>
  <c r="AV723" i="7"/>
  <c r="AV722" i="7"/>
  <c r="AV721" i="7"/>
  <c r="AV720" i="7"/>
  <c r="AV719" i="7"/>
  <c r="AV718" i="7"/>
  <c r="AV717" i="7"/>
  <c r="AV716" i="7"/>
  <c r="AV715" i="7"/>
  <c r="AV714" i="7"/>
  <c r="AV713" i="7"/>
  <c r="AV712" i="7"/>
  <c r="AV711" i="7"/>
  <c r="AV710" i="7"/>
  <c r="AV709" i="7"/>
  <c r="AV708" i="7"/>
  <c r="AV707" i="7"/>
  <c r="AV706" i="7"/>
  <c r="AV705" i="7"/>
  <c r="AV704" i="7"/>
  <c r="AV703" i="7"/>
  <c r="AV702" i="7"/>
  <c r="AV701" i="7"/>
  <c r="AV700" i="7"/>
  <c r="AV699" i="7"/>
  <c r="AV698" i="7"/>
  <c r="AV697" i="7"/>
  <c r="AV696" i="7"/>
  <c r="AV695" i="7"/>
  <c r="AV694" i="7"/>
  <c r="AV693" i="7"/>
  <c r="AV692" i="7"/>
  <c r="AV691" i="7"/>
  <c r="AV690" i="7"/>
  <c r="AV689" i="7"/>
  <c r="AV688" i="7"/>
  <c r="AV687" i="7"/>
  <c r="AV686" i="7"/>
  <c r="AV685" i="7"/>
  <c r="AV684" i="7"/>
  <c r="AV683" i="7"/>
  <c r="AV682" i="7"/>
  <c r="AV681" i="7"/>
  <c r="AV680" i="7"/>
  <c r="AV679" i="7"/>
  <c r="AV678" i="7"/>
  <c r="AV677" i="7"/>
  <c r="AV676" i="7"/>
  <c r="AV675" i="7"/>
  <c r="AV674" i="7"/>
  <c r="AV673" i="7"/>
  <c r="AV672" i="7"/>
  <c r="AV671" i="7"/>
  <c r="AV670" i="7"/>
  <c r="AV669" i="7"/>
  <c r="AV668" i="7"/>
  <c r="AV667" i="7"/>
  <c r="AV666" i="7"/>
  <c r="AV665" i="7"/>
  <c r="AV664" i="7"/>
  <c r="AV663" i="7"/>
  <c r="AV662" i="7"/>
  <c r="AV661" i="7"/>
  <c r="AV660" i="7"/>
  <c r="AV659" i="7"/>
  <c r="AV658" i="7"/>
  <c r="AV657" i="7"/>
  <c r="AV656" i="7"/>
  <c r="AV655" i="7"/>
  <c r="AV654" i="7"/>
  <c r="AV653" i="7"/>
  <c r="AV652" i="7"/>
  <c r="AV651" i="7"/>
  <c r="AV650" i="7"/>
  <c r="AV649" i="7"/>
  <c r="AV648" i="7"/>
  <c r="AV647" i="7"/>
  <c r="AV646" i="7"/>
  <c r="AV645" i="7"/>
  <c r="AV644" i="7"/>
  <c r="AV643" i="7"/>
  <c r="AV642" i="7"/>
  <c r="AV641" i="7"/>
  <c r="AV640" i="7"/>
  <c r="AV639" i="7"/>
  <c r="AV638" i="7"/>
  <c r="AV637" i="7"/>
  <c r="AV636" i="7"/>
  <c r="AV635" i="7"/>
  <c r="AV634" i="7"/>
  <c r="AV633" i="7"/>
  <c r="AV632" i="7"/>
  <c r="AV631" i="7"/>
  <c r="AV630" i="7"/>
  <c r="AV629" i="7"/>
  <c r="AV628" i="7"/>
  <c r="AV627" i="7"/>
  <c r="AV626" i="7"/>
  <c r="AV625" i="7"/>
  <c r="AV624" i="7"/>
  <c r="AV623" i="7"/>
  <c r="AV622" i="7"/>
  <c r="AV621" i="7"/>
  <c r="AV620" i="7"/>
  <c r="AV619" i="7"/>
  <c r="AV618" i="7"/>
  <c r="AV617" i="7"/>
  <c r="AV616" i="7"/>
  <c r="AV615" i="7"/>
  <c r="AV614" i="7"/>
  <c r="AV613" i="7"/>
  <c r="AV612" i="7"/>
  <c r="AV611" i="7"/>
  <c r="AV610" i="7"/>
  <c r="AV609" i="7"/>
  <c r="AV608" i="7"/>
  <c r="AV607" i="7"/>
  <c r="AV606" i="7"/>
  <c r="AV605" i="7"/>
  <c r="AV604" i="7"/>
  <c r="AV603" i="7"/>
  <c r="AV602" i="7"/>
  <c r="AV601" i="7"/>
  <c r="AV600" i="7"/>
  <c r="AV599" i="7"/>
  <c r="AV598" i="7"/>
  <c r="AV597" i="7"/>
  <c r="AV596" i="7"/>
  <c r="AV595" i="7"/>
  <c r="AV594" i="7"/>
  <c r="AV593" i="7"/>
  <c r="AV592" i="7"/>
  <c r="AV591" i="7"/>
  <c r="AV590" i="7"/>
  <c r="AV589" i="7"/>
  <c r="AV588" i="7"/>
  <c r="AV587" i="7"/>
  <c r="AV586" i="7"/>
  <c r="AV585" i="7"/>
  <c r="AV584" i="7"/>
  <c r="AV583" i="7"/>
  <c r="AV582" i="7"/>
  <c r="AV581" i="7"/>
  <c r="AV580" i="7"/>
  <c r="AV579" i="7"/>
  <c r="AV578" i="7"/>
  <c r="AV577" i="7"/>
  <c r="AV576" i="7"/>
  <c r="AV575" i="7"/>
  <c r="AV574" i="7"/>
  <c r="AV573" i="7"/>
  <c r="AV572" i="7"/>
  <c r="AV571" i="7"/>
  <c r="AV570" i="7"/>
  <c r="AV569" i="7"/>
  <c r="AV568" i="7"/>
  <c r="AV567" i="7"/>
  <c r="AV566" i="7"/>
  <c r="AV565" i="7"/>
  <c r="AV564" i="7"/>
  <c r="AV563" i="7"/>
  <c r="AV562" i="7"/>
  <c r="AV561" i="7"/>
  <c r="AV560" i="7"/>
  <c r="AV559" i="7"/>
  <c r="AV558" i="7"/>
  <c r="AV557" i="7"/>
  <c r="AV556" i="7"/>
  <c r="AV555" i="7"/>
  <c r="AV554" i="7"/>
  <c r="AV553" i="7"/>
  <c r="AV552" i="7"/>
  <c r="AV551" i="7"/>
  <c r="AV550" i="7"/>
  <c r="AV549" i="7"/>
  <c r="AV548" i="7"/>
  <c r="AV547" i="7"/>
  <c r="AV546" i="7"/>
  <c r="AV545" i="7"/>
  <c r="AV544" i="7"/>
  <c r="AV543" i="7"/>
  <c r="AV542" i="7"/>
  <c r="AV541" i="7"/>
  <c r="AV540" i="7"/>
  <c r="AV539" i="7"/>
  <c r="AV538" i="7"/>
  <c r="AV537" i="7"/>
  <c r="AV536" i="7"/>
  <c r="AV535" i="7"/>
  <c r="AV534" i="7"/>
  <c r="AV533" i="7"/>
  <c r="AV532" i="7"/>
  <c r="AV531" i="7"/>
  <c r="AV530" i="7"/>
  <c r="AV529" i="7"/>
  <c r="AV528" i="7"/>
  <c r="AV527" i="7"/>
  <c r="AV526" i="7"/>
  <c r="AV525" i="7"/>
  <c r="AV524" i="7"/>
  <c r="AV523" i="7"/>
  <c r="AV522" i="7"/>
  <c r="AV521" i="7"/>
  <c r="AV520" i="7"/>
  <c r="AV519" i="7"/>
  <c r="AV518" i="7"/>
  <c r="AV517" i="7"/>
  <c r="AV516" i="7"/>
  <c r="AV515" i="7"/>
  <c r="AV514" i="7"/>
  <c r="AV513" i="7"/>
  <c r="AV512" i="7"/>
  <c r="AV511" i="7"/>
  <c r="AV510" i="7"/>
  <c r="AV509" i="7"/>
  <c r="AV508" i="7"/>
  <c r="AV507" i="7"/>
  <c r="AV506" i="7"/>
  <c r="AV505" i="7"/>
  <c r="AV504" i="7"/>
  <c r="AV503" i="7"/>
  <c r="AV502" i="7"/>
  <c r="AV501" i="7"/>
  <c r="AV500" i="7"/>
  <c r="AV499" i="7"/>
  <c r="AV498" i="7"/>
  <c r="AV497" i="7"/>
  <c r="AV496" i="7"/>
  <c r="AV495" i="7"/>
  <c r="AV494" i="7"/>
  <c r="AV493" i="7"/>
  <c r="AV492" i="7"/>
  <c r="AV491" i="7"/>
  <c r="AV490" i="7"/>
  <c r="AV489" i="7"/>
  <c r="AV488" i="7"/>
  <c r="AV487" i="7"/>
  <c r="AV486" i="7"/>
  <c r="AV485" i="7"/>
  <c r="AV484" i="7"/>
  <c r="AV483" i="7"/>
  <c r="AV482" i="7"/>
  <c r="AV481" i="7"/>
  <c r="AV480" i="7"/>
  <c r="AV479" i="7"/>
  <c r="AV478" i="7"/>
  <c r="AV477" i="7"/>
  <c r="AV476" i="7"/>
  <c r="AV475" i="7"/>
  <c r="AV474" i="7"/>
  <c r="AV473" i="7"/>
  <c r="AV472" i="7"/>
  <c r="AV471" i="7"/>
  <c r="AV470" i="7"/>
  <c r="AV469" i="7"/>
  <c r="AV468" i="7"/>
  <c r="AV467" i="7"/>
  <c r="AV466" i="7"/>
  <c r="AV465" i="7"/>
  <c r="AV464" i="7"/>
  <c r="AV463" i="7"/>
  <c r="AV462" i="7"/>
  <c r="AV461" i="7"/>
  <c r="AV460" i="7"/>
  <c r="AV459" i="7"/>
  <c r="AV458" i="7"/>
  <c r="AV457" i="7"/>
  <c r="AV456" i="7"/>
  <c r="AV455" i="7"/>
  <c r="AV454" i="7"/>
  <c r="AV453" i="7"/>
  <c r="AV452" i="7"/>
  <c r="AV451" i="7"/>
  <c r="AV450" i="7"/>
  <c r="AV449" i="7"/>
  <c r="AV448" i="7"/>
  <c r="AV447" i="7"/>
  <c r="AV446" i="7"/>
  <c r="AV445" i="7"/>
  <c r="AV444" i="7"/>
  <c r="AV443" i="7"/>
  <c r="AV442" i="7"/>
  <c r="AV441" i="7"/>
  <c r="AV440" i="7"/>
  <c r="AV439" i="7"/>
  <c r="AV438" i="7"/>
  <c r="AV437" i="7"/>
  <c r="AV436" i="7"/>
  <c r="AV435" i="7"/>
  <c r="AV434" i="7"/>
  <c r="AV433" i="7"/>
  <c r="AV432" i="7"/>
  <c r="AV431" i="7"/>
  <c r="AV430" i="7"/>
  <c r="AV429" i="7"/>
  <c r="AV428" i="7"/>
  <c r="AV427" i="7"/>
  <c r="AV426" i="7"/>
  <c r="AV425" i="7"/>
  <c r="AV424" i="7"/>
  <c r="AV423" i="7"/>
  <c r="AV422" i="7"/>
  <c r="AV421" i="7"/>
  <c r="AV420" i="7"/>
  <c r="AV419" i="7"/>
  <c r="AV418" i="7"/>
  <c r="AV417" i="7"/>
  <c r="AV416" i="7"/>
  <c r="AV415" i="7"/>
  <c r="AV414" i="7"/>
  <c r="AV413" i="7"/>
  <c r="AV412" i="7"/>
  <c r="AV411" i="7"/>
  <c r="AV410" i="7"/>
  <c r="AV409" i="7"/>
  <c r="AV408" i="7"/>
  <c r="AV407" i="7"/>
  <c r="AV406" i="7"/>
  <c r="AV405" i="7"/>
  <c r="AV404" i="7"/>
  <c r="AV403" i="7"/>
  <c r="AV402" i="7"/>
  <c r="AV401" i="7"/>
  <c r="AV400" i="7"/>
  <c r="AV399" i="7"/>
  <c r="AV398" i="7"/>
  <c r="AV397" i="7"/>
  <c r="AV396" i="7"/>
  <c r="AV395" i="7"/>
  <c r="AV394" i="7"/>
  <c r="AV393" i="7"/>
  <c r="AV392" i="7"/>
  <c r="AV391" i="7"/>
  <c r="AV390" i="7"/>
  <c r="AV389" i="7"/>
  <c r="AV388" i="7"/>
  <c r="AV387" i="7"/>
  <c r="AV386" i="7"/>
  <c r="AV385" i="7"/>
  <c r="AV384" i="7"/>
  <c r="AV383" i="7"/>
  <c r="AV382" i="7"/>
  <c r="AV381" i="7"/>
  <c r="AV380" i="7"/>
  <c r="AV379" i="7"/>
  <c r="AV378" i="7"/>
  <c r="AV377" i="7"/>
  <c r="AV376" i="7"/>
  <c r="AV375" i="7"/>
  <c r="AV374" i="7"/>
  <c r="AV373" i="7"/>
  <c r="AV372" i="7"/>
  <c r="AV371" i="7"/>
  <c r="AV370" i="7"/>
  <c r="AV369" i="7"/>
  <c r="AV368" i="7"/>
  <c r="AV367" i="7"/>
  <c r="AV366" i="7"/>
  <c r="AV365" i="7"/>
  <c r="AV364" i="7"/>
  <c r="AV363" i="7"/>
  <c r="AV362" i="7"/>
  <c r="AV361" i="7"/>
  <c r="AV360" i="7"/>
  <c r="AV359" i="7"/>
  <c r="AV358" i="7"/>
  <c r="AV357" i="7"/>
  <c r="AV356" i="7"/>
  <c r="AV355" i="7"/>
  <c r="AV354" i="7"/>
  <c r="AV353" i="7"/>
  <c r="AV352" i="7"/>
  <c r="AV351" i="7"/>
  <c r="AV350" i="7"/>
  <c r="AV349" i="7"/>
  <c r="AV348" i="7"/>
  <c r="AV347" i="7"/>
  <c r="AV346" i="7"/>
  <c r="AV345" i="7"/>
  <c r="AV344" i="7"/>
  <c r="AV343" i="7"/>
  <c r="AV342" i="7"/>
  <c r="AV341" i="7"/>
  <c r="AV340" i="7"/>
  <c r="AV339" i="7"/>
  <c r="AV338" i="7"/>
  <c r="AV337" i="7"/>
  <c r="AV336" i="7"/>
  <c r="AV335" i="7"/>
  <c r="AV334" i="7"/>
  <c r="AV333" i="7"/>
  <c r="AV332" i="7"/>
  <c r="AV331" i="7"/>
  <c r="AV330" i="7"/>
  <c r="AV329" i="7"/>
  <c r="AV328" i="7"/>
  <c r="AV327" i="7"/>
  <c r="AV326" i="7"/>
  <c r="AV325" i="7"/>
  <c r="AV324" i="7"/>
  <c r="AV323" i="7"/>
  <c r="AV322" i="7"/>
  <c r="AV321" i="7"/>
  <c r="AV320" i="7"/>
  <c r="AV319" i="7"/>
  <c r="AV318" i="7"/>
  <c r="AV317" i="7"/>
  <c r="AV316" i="7"/>
  <c r="AV315" i="7"/>
  <c r="AV314" i="7"/>
  <c r="AV313" i="7"/>
  <c r="AV312" i="7"/>
  <c r="AV311" i="7"/>
  <c r="AV310" i="7"/>
  <c r="AV309" i="7"/>
  <c r="AV308" i="7"/>
  <c r="AV307" i="7"/>
  <c r="AV306" i="7"/>
  <c r="AV305" i="7"/>
  <c r="AV304" i="7"/>
  <c r="AV303" i="7"/>
  <c r="AV302" i="7"/>
  <c r="AV301" i="7"/>
  <c r="AV300" i="7"/>
  <c r="AV299" i="7"/>
  <c r="AV298" i="7"/>
  <c r="AV297" i="7"/>
  <c r="AV296" i="7"/>
  <c r="AV295" i="7"/>
  <c r="AV294" i="7"/>
  <c r="AV293" i="7"/>
  <c r="AV292" i="7"/>
  <c r="AV291" i="7"/>
  <c r="AV290" i="7"/>
  <c r="AV289" i="7"/>
  <c r="AV288" i="7"/>
  <c r="AV287" i="7"/>
  <c r="AV286" i="7"/>
  <c r="AV285" i="7"/>
  <c r="AV284" i="7"/>
  <c r="AV283" i="7"/>
  <c r="AV282" i="7"/>
  <c r="AV281" i="7"/>
  <c r="AV280" i="7"/>
  <c r="AV279" i="7"/>
  <c r="AV278" i="7"/>
  <c r="AV277" i="7"/>
  <c r="AV276" i="7"/>
  <c r="AV275" i="7"/>
  <c r="AV274" i="7"/>
  <c r="AV273" i="7"/>
  <c r="AV272" i="7"/>
  <c r="AV271" i="7"/>
  <c r="AV270" i="7"/>
  <c r="AV269" i="7"/>
  <c r="AV268" i="7"/>
  <c r="AV267" i="7"/>
  <c r="AV266" i="7"/>
  <c r="AV265" i="7"/>
  <c r="AV264" i="7"/>
  <c r="AV263" i="7"/>
  <c r="AV262" i="7"/>
  <c r="AV261" i="7"/>
  <c r="AV260" i="7"/>
  <c r="AV259" i="7"/>
  <c r="AV258" i="7"/>
  <c r="AV257" i="7"/>
  <c r="AV256" i="7"/>
  <c r="AV255" i="7"/>
  <c r="AV254" i="7"/>
  <c r="AV253" i="7"/>
  <c r="AV252" i="7"/>
  <c r="AV251" i="7"/>
  <c r="AV250" i="7"/>
  <c r="AV249" i="7"/>
  <c r="AV248" i="7"/>
  <c r="AV247" i="7"/>
  <c r="AV246" i="7"/>
  <c r="AV245" i="7"/>
  <c r="AV244" i="7"/>
  <c r="AV243" i="7"/>
  <c r="AV242" i="7"/>
  <c r="AV241" i="7"/>
  <c r="AV240" i="7"/>
  <c r="AV239" i="7"/>
  <c r="AV238" i="7"/>
  <c r="AV237" i="7"/>
  <c r="AV236" i="7"/>
  <c r="AV235" i="7"/>
  <c r="AV234" i="7"/>
  <c r="AV233" i="7"/>
  <c r="AV232" i="7"/>
  <c r="AV231" i="7"/>
  <c r="AV230" i="7"/>
  <c r="AV229" i="7"/>
  <c r="AV228" i="7"/>
  <c r="AV227" i="7"/>
  <c r="AV226" i="7"/>
  <c r="AV225" i="7"/>
  <c r="AV224" i="7"/>
  <c r="AV223" i="7"/>
  <c r="AV222" i="7"/>
  <c r="AV221" i="7"/>
  <c r="AV220" i="7"/>
  <c r="AV219" i="7"/>
  <c r="AV218" i="7"/>
  <c r="AV217" i="7"/>
  <c r="AV216" i="7"/>
  <c r="AV215" i="7"/>
  <c r="AV214" i="7"/>
  <c r="AV213" i="7"/>
  <c r="AV212" i="7"/>
  <c r="AV211" i="7"/>
  <c r="AV210" i="7"/>
  <c r="AV209" i="7"/>
  <c r="AV208" i="7"/>
  <c r="AV207" i="7"/>
  <c r="AV206" i="7"/>
  <c r="AV205" i="7"/>
  <c r="AV204" i="7"/>
  <c r="AV203" i="7"/>
  <c r="AV202" i="7"/>
  <c r="AV201" i="7"/>
  <c r="AV200" i="7"/>
  <c r="AV199" i="7"/>
  <c r="AV198" i="7"/>
  <c r="AV197" i="7"/>
  <c r="AV196" i="7"/>
  <c r="AV195" i="7"/>
  <c r="AV194" i="7"/>
  <c r="AV193" i="7"/>
  <c r="AV192" i="7"/>
  <c r="AV191" i="7"/>
  <c r="AV190" i="7"/>
  <c r="AV189" i="7"/>
  <c r="AV188" i="7"/>
  <c r="AV187" i="7"/>
  <c r="AV186" i="7"/>
  <c r="AV185" i="7"/>
  <c r="AV184" i="7"/>
  <c r="AV183" i="7"/>
  <c r="AV182" i="7"/>
  <c r="AV181" i="7"/>
  <c r="AV180" i="7"/>
  <c r="AV179" i="7"/>
  <c r="AV178" i="7"/>
  <c r="AV177" i="7"/>
  <c r="AV176" i="7"/>
  <c r="AV175" i="7"/>
  <c r="AV174" i="7"/>
  <c r="AV173" i="7"/>
  <c r="AV172" i="7"/>
  <c r="AV171" i="7"/>
  <c r="AV170" i="7"/>
  <c r="AV169" i="7"/>
  <c r="AV168" i="7"/>
  <c r="AV167" i="7"/>
  <c r="AV166" i="7"/>
  <c r="AV165" i="7"/>
  <c r="AV164" i="7"/>
  <c r="AV163" i="7"/>
  <c r="AV162" i="7"/>
  <c r="AV161" i="7"/>
  <c r="AV160" i="7"/>
  <c r="AV159" i="7"/>
  <c r="AV158" i="7"/>
  <c r="AV157" i="7"/>
  <c r="AV156" i="7"/>
  <c r="AV155" i="7"/>
  <c r="AV154" i="7"/>
  <c r="AV153" i="7"/>
  <c r="AV152" i="7"/>
  <c r="AV151" i="7"/>
  <c r="AV150" i="7"/>
  <c r="AV149" i="7"/>
  <c r="AV148" i="7"/>
  <c r="AV147" i="7"/>
  <c r="AV146" i="7"/>
  <c r="AV145" i="7"/>
  <c r="AV144" i="7"/>
  <c r="AV143" i="7"/>
  <c r="AV142" i="7"/>
  <c r="AV141" i="7"/>
  <c r="AV140" i="7"/>
  <c r="AV139" i="7"/>
  <c r="AV138" i="7"/>
  <c r="AV137" i="7"/>
  <c r="AV136" i="7"/>
  <c r="AV135" i="7"/>
  <c r="AV134" i="7"/>
  <c r="AV133" i="7"/>
  <c r="AV132" i="7"/>
  <c r="AV131" i="7"/>
  <c r="AV130" i="7"/>
  <c r="AV129" i="7"/>
  <c r="AV128" i="7"/>
  <c r="AV127" i="7"/>
  <c r="AV126" i="7"/>
  <c r="AV125" i="7"/>
  <c r="AV124" i="7"/>
  <c r="AV123" i="7"/>
  <c r="AV122" i="7"/>
  <c r="AV121" i="7"/>
  <c r="AV120" i="7"/>
  <c r="AV119" i="7"/>
  <c r="AV118" i="7"/>
  <c r="AV117" i="7"/>
  <c r="AV116" i="7"/>
  <c r="AV115" i="7"/>
  <c r="AV114" i="7"/>
  <c r="AV113" i="7"/>
  <c r="AV112" i="7"/>
  <c r="AV111" i="7"/>
  <c r="AV110" i="7"/>
  <c r="AV109" i="7"/>
  <c r="AV108" i="7"/>
  <c r="AV107" i="7"/>
  <c r="AV106" i="7"/>
  <c r="AV105" i="7"/>
  <c r="AV104" i="7"/>
  <c r="AV103" i="7"/>
  <c r="AV102" i="7"/>
  <c r="AV101" i="7"/>
  <c r="AV100" i="7"/>
  <c r="AV99" i="7"/>
  <c r="AV98" i="7"/>
  <c r="AV97" i="7"/>
  <c r="AV96" i="7"/>
  <c r="AV95" i="7"/>
  <c r="AV94" i="7"/>
  <c r="AV93" i="7"/>
  <c r="AV92" i="7"/>
  <c r="AV91" i="7"/>
  <c r="AV90" i="7"/>
  <c r="AV89" i="7"/>
  <c r="AV88" i="7"/>
  <c r="AV87" i="7"/>
  <c r="AV86" i="7"/>
  <c r="AV85" i="7"/>
  <c r="AV84" i="7"/>
  <c r="AV83" i="7"/>
  <c r="AV82" i="7"/>
  <c r="AV81" i="7"/>
  <c r="AV80" i="7"/>
  <c r="W81" i="3"/>
  <c r="U81" i="3"/>
  <c r="T81" i="3"/>
  <c r="S81" i="3"/>
  <c r="AV79" i="7" s="1"/>
  <c r="W80" i="3"/>
  <c r="U80" i="3"/>
  <c r="T80" i="3"/>
  <c r="S80" i="3"/>
  <c r="AV78" i="7" s="1"/>
  <c r="W79" i="3"/>
  <c r="U79" i="3"/>
  <c r="T79" i="3"/>
  <c r="S79" i="3"/>
  <c r="AV77" i="7" s="1"/>
  <c r="W78" i="3"/>
  <c r="U78" i="3"/>
  <c r="T78" i="3"/>
  <c r="S78" i="3"/>
  <c r="AV76" i="7" s="1"/>
  <c r="W77" i="3"/>
  <c r="U77" i="3"/>
  <c r="T77" i="3"/>
  <c r="S77" i="3"/>
  <c r="AV75" i="7" s="1"/>
  <c r="W76" i="3"/>
  <c r="U76" i="3"/>
  <c r="T76" i="3"/>
  <c r="S76" i="3"/>
  <c r="AV74" i="7" s="1"/>
  <c r="BW42" i="7" l="1"/>
  <c r="BG70" i="7"/>
  <c r="BE63" i="7"/>
  <c r="BT46" i="7"/>
  <c r="BK44" i="7"/>
  <c r="BU36" i="7"/>
  <c r="CC60" i="7"/>
  <c r="BC44" i="7"/>
  <c r="BO67" i="7"/>
  <c r="BB41" i="7"/>
  <c r="BZ42" i="7"/>
  <c r="BB38" i="7"/>
  <c r="BB42" i="7"/>
  <c r="CG42" i="7"/>
  <c r="CG46" i="7"/>
  <c r="BH42" i="7"/>
  <c r="BJ59" i="7"/>
  <c r="CB46" i="7"/>
  <c r="BL42" i="7"/>
  <c r="CA42" i="7"/>
  <c r="CF42" i="7"/>
  <c r="BR44" i="7"/>
  <c r="BU42" i="7"/>
  <c r="BR63" i="7"/>
  <c r="BB61" i="7"/>
  <c r="BC73" i="7"/>
  <c r="CG71" i="7"/>
  <c r="CE63" i="7"/>
  <c r="AY58" i="7"/>
  <c r="BA64" i="7"/>
  <c r="BQ61" i="7"/>
  <c r="BI73" i="7"/>
  <c r="BI64" i="7"/>
  <c r="BJ61" i="7"/>
  <c r="BY67" i="7"/>
  <c r="BN36" i="7"/>
  <c r="BF38" i="7"/>
  <c r="CD67" i="7"/>
  <c r="BQ36" i="7"/>
  <c r="BL45" i="7"/>
  <c r="BD38" i="7"/>
  <c r="BD26" i="7"/>
  <c r="BR36" i="7"/>
  <c r="AX45" i="7"/>
  <c r="BP61" i="7"/>
  <c r="BG67" i="7"/>
  <c r="AX63" i="7"/>
  <c r="AZ55" i="7"/>
  <c r="BZ70" i="7"/>
  <c r="BV46" i="7"/>
  <c r="BZ41" i="7"/>
  <c r="BD42" i="7"/>
  <c r="AZ42" i="7"/>
  <c r="CE64" i="7"/>
  <c r="BJ36" i="7"/>
  <c r="CG69" i="7"/>
  <c r="BT61" i="7"/>
  <c r="CF45" i="7"/>
  <c r="CD73" i="7"/>
  <c r="BL63" i="7"/>
  <c r="BK55" i="7"/>
  <c r="CA27" i="7"/>
  <c r="CE46" i="7"/>
  <c r="BR41" i="7"/>
  <c r="BQ69" i="7"/>
  <c r="BM61" i="7"/>
  <c r="BS45" i="7"/>
  <c r="BG63" i="7"/>
  <c r="BH63" i="7"/>
  <c r="BX46" i="7"/>
  <c r="BQ46" i="7"/>
  <c r="BV60" i="7"/>
  <c r="BA69" i="7"/>
  <c r="CF61" i="7"/>
  <c r="BB45" i="7"/>
  <c r="BV63" i="7"/>
  <c r="BY63" i="7"/>
  <c r="CC49" i="7"/>
  <c r="BC46" i="7"/>
  <c r="AY46" i="7"/>
  <c r="BX42" i="7"/>
  <c r="BX60" i="7"/>
  <c r="BT36" i="7"/>
  <c r="BL61" i="7"/>
  <c r="BZ45" i="7"/>
  <c r="CD30" i="7"/>
  <c r="CF63" i="7"/>
  <c r="CC46" i="7"/>
  <c r="BA63" i="7"/>
  <c r="AZ46" i="7"/>
  <c r="AX69" i="7"/>
  <c r="BN67" i="7"/>
  <c r="CD63" i="7"/>
  <c r="AY63" i="7"/>
  <c r="BC59" i="7"/>
  <c r="BF49" i="7"/>
  <c r="CB70" i="7"/>
  <c r="BP46" i="7"/>
  <c r="BJ46" i="7"/>
  <c r="BA41" i="7"/>
  <c r="BM58" i="7"/>
  <c r="CA52" i="7"/>
  <c r="BJ40" i="7"/>
  <c r="BO36" i="7"/>
  <c r="BY36" i="7"/>
  <c r="CB34" i="7"/>
  <c r="BK69" i="7"/>
  <c r="CF69" i="7"/>
  <c r="BF61" i="7"/>
  <c r="BE61" i="7"/>
  <c r="BP45" i="7"/>
  <c r="CB33" i="7"/>
  <c r="BE62" i="7"/>
  <c r="BQ38" i="7"/>
  <c r="CD39" i="7"/>
  <c r="BB49" i="7"/>
  <c r="BF52" i="7"/>
  <c r="CD40" i="7"/>
  <c r="BS33" i="7"/>
  <c r="BO62" i="7"/>
  <c r="BO44" i="7"/>
  <c r="BJ67" i="7"/>
  <c r="CG39" i="7"/>
  <c r="BR49" i="7"/>
  <c r="AY70" i="7"/>
  <c r="BL46" i="7"/>
  <c r="CA46" i="7"/>
  <c r="BC50" i="7"/>
  <c r="BS72" i="7"/>
  <c r="CB52" i="7"/>
  <c r="BS40" i="7"/>
  <c r="BZ36" i="7"/>
  <c r="BL36" i="7"/>
  <c r="BB24" i="7"/>
  <c r="BB69" i="7"/>
  <c r="BG69" i="7"/>
  <c r="BW61" i="7"/>
  <c r="BO61" i="7"/>
  <c r="BH45" i="7"/>
  <c r="BH33" i="7"/>
  <c r="BA62" i="7"/>
  <c r="BO34" i="7"/>
  <c r="BU39" i="7"/>
  <c r="BC49" i="7"/>
  <c r="BV52" i="7"/>
  <c r="BE40" i="7"/>
  <c r="BA36" i="7"/>
  <c r="BP36" i="7"/>
  <c r="AY24" i="7"/>
  <c r="CC69" i="7"/>
  <c r="BC69" i="7"/>
  <c r="CA33" i="7"/>
  <c r="BR62" i="7"/>
  <c r="CB71" i="7"/>
  <c r="BD67" i="7"/>
  <c r="BJ39" i="7"/>
  <c r="BZ49" i="7"/>
  <c r="BN49" i="7"/>
  <c r="BA46" i="7"/>
  <c r="BO46" i="7"/>
  <c r="CD46" i="7"/>
  <c r="BX52" i="7"/>
  <c r="CG40" i="7"/>
  <c r="AX36" i="7"/>
  <c r="CC36" i="7"/>
  <c r="CF24" i="7"/>
  <c r="CA69" i="7"/>
  <c r="BV69" i="7"/>
  <c r="BV61" i="7"/>
  <c r="BH61" i="7"/>
  <c r="CG45" i="7"/>
  <c r="BE33" i="7"/>
  <c r="BT62" i="7"/>
  <c r="BN26" i="7"/>
  <c r="BO59" i="7"/>
  <c r="AX47" i="7"/>
  <c r="BK35" i="7"/>
  <c r="BX49" i="7"/>
  <c r="AX58" i="7"/>
  <c r="BS52" i="7"/>
  <c r="BC36" i="7"/>
  <c r="BM36" i="7"/>
  <c r="BG36" i="7"/>
  <c r="BU69" i="7"/>
  <c r="BN69" i="7"/>
  <c r="BS61" i="7"/>
  <c r="BC61" i="7"/>
  <c r="BM25" i="7"/>
  <c r="CG59" i="7"/>
  <c r="CE49" i="7"/>
  <c r="BW58" i="7"/>
  <c r="BI52" i="7"/>
  <c r="BS69" i="7"/>
  <c r="BF69" i="7"/>
  <c r="BA33" i="7"/>
  <c r="BH35" i="7"/>
  <c r="BM35" i="7"/>
  <c r="BU25" i="7"/>
  <c r="BZ25" i="7"/>
  <c r="BT38" i="7"/>
  <c r="BY30" i="7"/>
  <c r="BL73" i="7"/>
  <c r="CB66" i="7"/>
  <c r="BK26" i="7"/>
  <c r="CE71" i="7"/>
  <c r="CA67" i="7"/>
  <c r="BU67" i="7"/>
  <c r="BK63" i="7"/>
  <c r="BN63" i="7"/>
  <c r="BJ63" i="7"/>
  <c r="CG63" i="7"/>
  <c r="AZ63" i="7"/>
  <c r="BF59" i="7"/>
  <c r="AX59" i="7"/>
  <c r="BA55" i="7"/>
  <c r="BR47" i="7"/>
  <c r="CA39" i="7"/>
  <c r="BG35" i="7"/>
  <c r="BJ35" i="7"/>
  <c r="AZ27" i="7"/>
  <c r="BF72" i="7"/>
  <c r="BA60" i="7"/>
  <c r="BZ52" i="7"/>
  <c r="CE52" i="7"/>
  <c r="CG52" i="7"/>
  <c r="BL40" i="7"/>
  <c r="BU40" i="7"/>
  <c r="CG24" i="7"/>
  <c r="BV57" i="7"/>
  <c r="BW44" i="7"/>
  <c r="BL25" i="7"/>
  <c r="BK25" i="7"/>
  <c r="BJ30" i="7"/>
  <c r="BL26" i="7"/>
  <c r="BB71" i="7"/>
  <c r="AZ67" i="7"/>
  <c r="BQ67" i="7"/>
  <c r="BQ63" i="7"/>
  <c r="BT63" i="7"/>
  <c r="BX63" i="7"/>
  <c r="CA63" i="7"/>
  <c r="BW63" i="7"/>
  <c r="BH59" i="7"/>
  <c r="BX59" i="7"/>
  <c r="BU55" i="7"/>
  <c r="BD47" i="7"/>
  <c r="BC39" i="7"/>
  <c r="AX39" i="7"/>
  <c r="CE35" i="7"/>
  <c r="CD35" i="7"/>
  <c r="BQ27" i="7"/>
  <c r="CB49" i="7"/>
  <c r="AX49" i="7"/>
  <c r="BI70" i="7"/>
  <c r="BN46" i="7"/>
  <c r="BE46" i="7"/>
  <c r="BI46" i="7"/>
  <c r="AX46" i="7"/>
  <c r="CE72" i="7"/>
  <c r="BK41" i="7"/>
  <c r="CC42" i="7"/>
  <c r="BC42" i="7"/>
  <c r="BD72" i="7"/>
  <c r="BU64" i="7"/>
  <c r="BQ60" i="7"/>
  <c r="CB60" i="7"/>
  <c r="CC52" i="7"/>
  <c r="BQ52" i="7"/>
  <c r="BB52" i="7"/>
  <c r="BI44" i="7"/>
  <c r="BP40" i="7"/>
  <c r="BQ40" i="7"/>
  <c r="BH36" i="7"/>
  <c r="AY36" i="7"/>
  <c r="BB36" i="7"/>
  <c r="BE36" i="7"/>
  <c r="BA24" i="7"/>
  <c r="BD69" i="7"/>
  <c r="BH69" i="7"/>
  <c r="BE69" i="7"/>
  <c r="BR69" i="7"/>
  <c r="CD61" i="7"/>
  <c r="BI61" i="7"/>
  <c r="CC61" i="7"/>
  <c r="BC45" i="7"/>
  <c r="BI45" i="7"/>
  <c r="BK33" i="7"/>
  <c r="BQ25" i="7"/>
  <c r="BB25" i="7"/>
  <c r="CA62" i="7"/>
  <c r="CG38" i="7"/>
  <c r="AY38" i="7"/>
  <c r="BA30" i="7"/>
  <c r="BS73" i="7"/>
  <c r="BN34" i="7"/>
  <c r="BO26" i="7"/>
  <c r="BM59" i="7"/>
  <c r="BA59" i="7"/>
  <c r="BZ72" i="7"/>
  <c r="AX52" i="7"/>
  <c r="BT52" i="7"/>
  <c r="BE52" i="7"/>
  <c r="BR40" i="7"/>
  <c r="BV40" i="7"/>
  <c r="CA30" i="7"/>
  <c r="CG47" i="7"/>
  <c r="BZ35" i="7"/>
  <c r="BK46" i="7"/>
  <c r="BD46" i="7"/>
  <c r="BY46" i="7"/>
  <c r="BM46" i="7"/>
  <c r="BT44" i="7"/>
  <c r="BE72" i="7"/>
  <c r="BM64" i="7"/>
  <c r="CF60" i="7"/>
  <c r="BR52" i="7"/>
  <c r="BN52" i="7"/>
  <c r="BP52" i="7"/>
  <c r="BA40" i="7"/>
  <c r="CE40" i="7"/>
  <c r="CA40" i="7"/>
  <c r="BP24" i="7"/>
  <c r="BM29" i="7"/>
  <c r="BN25" i="7"/>
  <c r="BJ62" i="7"/>
  <c r="BD62" i="7"/>
  <c r="BJ38" i="7"/>
  <c r="BI30" i="7"/>
  <c r="BV30" i="7"/>
  <c r="BS44" i="7"/>
  <c r="CD71" i="7"/>
  <c r="CE67" i="7"/>
  <c r="BK67" i="7"/>
  <c r="BO63" i="7"/>
  <c r="BF63" i="7"/>
  <c r="BB63" i="7"/>
  <c r="CC63" i="7"/>
  <c r="BZ59" i="7"/>
  <c r="BI59" i="7"/>
  <c r="BM55" i="7"/>
  <c r="BG51" i="7"/>
  <c r="CA47" i="7"/>
  <c r="BI39" i="7"/>
  <c r="AX35" i="7"/>
  <c r="AZ35" i="7"/>
  <c r="BV27" i="7"/>
  <c r="BM49" i="7"/>
  <c r="BP49" i="7"/>
  <c r="BW46" i="7"/>
  <c r="BS46" i="7"/>
  <c r="BG46" i="7"/>
  <c r="CH46" i="7" s="1"/>
  <c r="CI46" i="7" s="1"/>
  <c r="BR46" i="7"/>
  <c r="BU46" i="7"/>
  <c r="AY41" i="7"/>
  <c r="BB72" i="7"/>
  <c r="BD64" i="7"/>
  <c r="BW60" i="7"/>
  <c r="BA52" i="7"/>
  <c r="BG52" i="7"/>
  <c r="AZ52" i="7"/>
  <c r="BJ52" i="7"/>
  <c r="BY40" i="7"/>
  <c r="BZ40" i="7"/>
  <c r="BH40" i="7"/>
  <c r="CE36" i="7"/>
  <c r="BW36" i="7"/>
  <c r="CB36" i="7"/>
  <c r="BF24" i="7"/>
  <c r="BJ29" i="7"/>
  <c r="CE69" i="7"/>
  <c r="BY69" i="7"/>
  <c r="AY69" i="7"/>
  <c r="AX65" i="7"/>
  <c r="BD45" i="7"/>
  <c r="BS25" i="7"/>
  <c r="BI62" i="7"/>
  <c r="BV62" i="7"/>
  <c r="BM38" i="7"/>
  <c r="BP30" i="7"/>
  <c r="BU30" i="7"/>
  <c r="CD26" i="7"/>
  <c r="BS54" i="7"/>
  <c r="CG44" i="7"/>
  <c r="BU71" i="7"/>
  <c r="AY67" i="7"/>
  <c r="BM67" i="7"/>
  <c r="BC63" i="7"/>
  <c r="CB63" i="7"/>
  <c r="BD63" i="7"/>
  <c r="BS63" i="7"/>
  <c r="BL59" i="7"/>
  <c r="CA59" i="7"/>
  <c r="BB55" i="7"/>
  <c r="BQ51" i="7"/>
  <c r="BU47" i="7"/>
  <c r="BE39" i="7"/>
  <c r="BT35" i="7"/>
  <c r="BD35" i="7"/>
  <c r="BS27" i="7"/>
  <c r="CD49" i="7"/>
  <c r="BV49" i="7"/>
  <c r="BU70" i="7"/>
  <c r="BZ46" i="7"/>
  <c r="BB46" i="7"/>
  <c r="BF46" i="7"/>
  <c r="CF46" i="7"/>
  <c r="BP41" i="7"/>
  <c r="BK58" i="7"/>
  <c r="BI42" i="7"/>
  <c r="BL44" i="7"/>
  <c r="CG72" i="7"/>
  <c r="BX64" i="7"/>
  <c r="BM60" i="7"/>
  <c r="BW52" i="7"/>
  <c r="CF52" i="7"/>
  <c r="BK52" i="7"/>
  <c r="BM52" i="7"/>
  <c r="BC40" i="7"/>
  <c r="CC40" i="7"/>
  <c r="CF40" i="7"/>
  <c r="CA36" i="7"/>
  <c r="AZ36" i="7"/>
  <c r="BK36" i="7"/>
  <c r="BF28" i="7"/>
  <c r="BZ24" i="7"/>
  <c r="BX29" i="7"/>
  <c r="BJ69" i="7"/>
  <c r="BM69" i="7"/>
  <c r="CB69" i="7"/>
  <c r="BA65" i="7"/>
  <c r="BU61" i="7"/>
  <c r="BX61" i="7"/>
  <c r="BO45" i="7"/>
  <c r="BP33" i="7"/>
  <c r="AX25" i="7"/>
  <c r="BI25" i="7"/>
  <c r="BK62" i="7"/>
  <c r="BS62" i="7"/>
  <c r="BH38" i="7"/>
  <c r="BW30" i="7"/>
  <c r="BQ30" i="7"/>
  <c r="BA66" i="7"/>
  <c r="BB26" i="7"/>
  <c r="BB54" i="7"/>
  <c r="BI63" i="7"/>
  <c r="BZ63" i="7"/>
  <c r="BP63" i="7"/>
  <c r="BU63" i="7"/>
  <c r="BQ59" i="7"/>
  <c r="BT59" i="7"/>
  <c r="BC55" i="7"/>
  <c r="BI51" i="7"/>
  <c r="BF47" i="7"/>
  <c r="BV39" i="7"/>
  <c r="BF35" i="7"/>
  <c r="BP35" i="7"/>
  <c r="BR25" i="7"/>
  <c r="CC25" i="7"/>
  <c r="BY66" i="7"/>
  <c r="BK71" i="7"/>
  <c r="BG71" i="7"/>
  <c r="BP51" i="7"/>
  <c r="BV51" i="7"/>
  <c r="BB47" i="7"/>
  <c r="BH47" i="7"/>
  <c r="BS47" i="7"/>
  <c r="BQ47" i="7"/>
  <c r="CG27" i="7"/>
  <c r="BJ27" i="7"/>
  <c r="BE27" i="7"/>
  <c r="BN27" i="7"/>
  <c r="BA58" i="7"/>
  <c r="BV58" i="7"/>
  <c r="BN58" i="7"/>
  <c r="BF50" i="7"/>
  <c r="BG56" i="7"/>
  <c r="BV32" i="7"/>
  <c r="CF32" i="7"/>
  <c r="CE32" i="7"/>
  <c r="BP32" i="7"/>
  <c r="CA32" i="7"/>
  <c r="BQ32" i="7"/>
  <c r="BA32" i="7"/>
  <c r="BZ32" i="7"/>
  <c r="BB32" i="7"/>
  <c r="BY32" i="7"/>
  <c r="BW32" i="7"/>
  <c r="CD32" i="7"/>
  <c r="AY32" i="7"/>
  <c r="BM57" i="7"/>
  <c r="BU57" i="7"/>
  <c r="BL57" i="7"/>
  <c r="CB57" i="7"/>
  <c r="BH57" i="7"/>
  <c r="AX57" i="7"/>
  <c r="BK57" i="7"/>
  <c r="CC57" i="7"/>
  <c r="BN57" i="7"/>
  <c r="BI57" i="7"/>
  <c r="BG57" i="7"/>
  <c r="BP57" i="7"/>
  <c r="BA57" i="7"/>
  <c r="AY57" i="7"/>
  <c r="BS57" i="7"/>
  <c r="BB57" i="7"/>
  <c r="BT57" i="7"/>
  <c r="BZ29" i="7"/>
  <c r="BA37" i="7"/>
  <c r="AX37" i="7"/>
  <c r="BW37" i="7"/>
  <c r="CH20" i="7"/>
  <c r="CI20" i="7" s="1"/>
  <c r="BZ71" i="7"/>
  <c r="CC71" i="7"/>
  <c r="BT67" i="7"/>
  <c r="BX67" i="7"/>
  <c r="BB67" i="7"/>
  <c r="BH67" i="7"/>
  <c r="CF59" i="7"/>
  <c r="BE59" i="7"/>
  <c r="BX55" i="7"/>
  <c r="BS51" i="7"/>
  <c r="CA51" i="7"/>
  <c r="BI47" i="7"/>
  <c r="BN47" i="7"/>
  <c r="BZ47" i="7"/>
  <c r="BG47" i="7"/>
  <c r="BT39" i="7"/>
  <c r="BA39" i="7"/>
  <c r="BE35" i="7"/>
  <c r="BO35" i="7"/>
  <c r="BH27" i="7"/>
  <c r="AY27" i="7"/>
  <c r="BQ37" i="7"/>
  <c r="CA70" i="7"/>
  <c r="CE41" i="7"/>
  <c r="BL58" i="7"/>
  <c r="BC58" i="7"/>
  <c r="BS58" i="7"/>
  <c r="BI50" i="7"/>
  <c r="BQ72" i="7"/>
  <c r="AZ72" i="7"/>
  <c r="BR72" i="7"/>
  <c r="BV72" i="7"/>
  <c r="CC72" i="7"/>
  <c r="BP72" i="7"/>
  <c r="BW72" i="7"/>
  <c r="BP64" i="7"/>
  <c r="BS32" i="7"/>
  <c r="BL28" i="7"/>
  <c r="CF57" i="7"/>
  <c r="BC29" i="7"/>
  <c r="BT29" i="7"/>
  <c r="BJ65" i="7"/>
  <c r="BW56" i="7"/>
  <c r="CA56" i="7"/>
  <c r="BL56" i="7"/>
  <c r="BR56" i="7"/>
  <c r="AX56" i="7"/>
  <c r="BE56" i="7"/>
  <c r="BD71" i="7"/>
  <c r="BC71" i="7"/>
  <c r="BC67" i="7"/>
  <c r="BA67" i="7"/>
  <c r="BL67" i="7"/>
  <c r="BV67" i="7"/>
  <c r="BD51" i="7"/>
  <c r="AX51" i="7"/>
  <c r="CE47" i="7"/>
  <c r="BY47" i="7"/>
  <c r="CD47" i="7"/>
  <c r="BK47" i="7"/>
  <c r="CB39" i="7"/>
  <c r="BF39" i="7"/>
  <c r="BC35" i="7"/>
  <c r="BV35" i="7"/>
  <c r="BL35" i="7"/>
  <c r="BA35" i="7"/>
  <c r="BB35" i="7"/>
  <c r="BX27" i="7"/>
  <c r="BL27" i="7"/>
  <c r="BK37" i="7"/>
  <c r="BA70" i="7"/>
  <c r="BS70" i="7"/>
  <c r="BE70" i="7"/>
  <c r="BC70" i="7"/>
  <c r="CD58" i="7"/>
  <c r="BH58" i="7"/>
  <c r="BO72" i="7"/>
  <c r="BW64" i="7"/>
  <c r="CC56" i="7"/>
  <c r="BJ32" i="7"/>
  <c r="BX57" i="7"/>
  <c r="CD29" i="7"/>
  <c r="CH21" i="7"/>
  <c r="CI21" i="7" s="1"/>
  <c r="BE37" i="7"/>
  <c r="CC58" i="7"/>
  <c r="BT58" i="7"/>
  <c r="BQ58" i="7"/>
  <c r="BY58" i="7"/>
  <c r="BF58" i="7"/>
  <c r="BB58" i="7"/>
  <c r="CF58" i="7"/>
  <c r="BU58" i="7"/>
  <c r="BO58" i="7"/>
  <c r="AZ58" i="7"/>
  <c r="BJ58" i="7"/>
  <c r="BG58" i="7"/>
  <c r="BR58" i="7"/>
  <c r="BP58" i="7"/>
  <c r="BX50" i="7"/>
  <c r="BZ50" i="7"/>
  <c r="CG50" i="7"/>
  <c r="BO50" i="7"/>
  <c r="BM50" i="7"/>
  <c r="AZ50" i="7"/>
  <c r="BS56" i="7"/>
  <c r="BN32" i="7"/>
  <c r="BE28" i="7"/>
  <c r="BM28" i="7"/>
  <c r="BN28" i="7"/>
  <c r="BZ28" i="7"/>
  <c r="AY28" i="7"/>
  <c r="BW28" i="7"/>
  <c r="CF28" i="7"/>
  <c r="BD57" i="7"/>
  <c r="BA29" i="7"/>
  <c r="BV29" i="7"/>
  <c r="CC29" i="7"/>
  <c r="BR29" i="7"/>
  <c r="AZ29" i="7"/>
  <c r="BY29" i="7"/>
  <c r="BI29" i="7"/>
  <c r="CG29" i="7"/>
  <c r="BO29" i="7"/>
  <c r="CE29" i="7"/>
  <c r="CF29" i="7"/>
  <c r="AY29" i="7"/>
  <c r="BF29" i="7"/>
  <c r="CA29" i="7"/>
  <c r="BH29" i="7"/>
  <c r="BQ29" i="7"/>
  <c r="BN29" i="7"/>
  <c r="BU29" i="7"/>
  <c r="BG29" i="7"/>
  <c r="BS29" i="7"/>
  <c r="AX29" i="7"/>
  <c r="CC65" i="7"/>
  <c r="BQ71" i="7"/>
  <c r="AX71" i="7"/>
  <c r="BJ71" i="7"/>
  <c r="CC67" i="7"/>
  <c r="BP67" i="7"/>
  <c r="BW67" i="7"/>
  <c r="CG67" i="7"/>
  <c r="CC55" i="7"/>
  <c r="BW51" i="7"/>
  <c r="CF47" i="7"/>
  <c r="BT47" i="7"/>
  <c r="BX47" i="7"/>
  <c r="CC47" i="7"/>
  <c r="CE39" i="7"/>
  <c r="BK39" i="7"/>
  <c r="BI35" i="7"/>
  <c r="BU35" i="7"/>
  <c r="CF35" i="7"/>
  <c r="BR27" i="7"/>
  <c r="BY27" i="7"/>
  <c r="BP27" i="7"/>
  <c r="BI37" i="7"/>
  <c r="BF70" i="7"/>
  <c r="BL41" i="7"/>
  <c r="BI41" i="7"/>
  <c r="CD41" i="7"/>
  <c r="BF41" i="7"/>
  <c r="CE58" i="7"/>
  <c r="CG58" i="7"/>
  <c r="BB50" i="7"/>
  <c r="BQ42" i="7"/>
  <c r="BY42" i="7"/>
  <c r="AY42" i="7"/>
  <c r="BA42" i="7"/>
  <c r="BV42" i="7"/>
  <c r="BJ42" i="7"/>
  <c r="AX42" i="7"/>
  <c r="BT42" i="7"/>
  <c r="CD42" i="7"/>
  <c r="BO42" i="7"/>
  <c r="BF42" i="7"/>
  <c r="BJ72" i="7"/>
  <c r="CG64" i="7"/>
  <c r="BZ56" i="7"/>
  <c r="BK32" i="7"/>
  <c r="BO57" i="7"/>
  <c r="BW29" i="7"/>
  <c r="CH22" i="7"/>
  <c r="CI22" i="7" s="1"/>
  <c r="BH51" i="7"/>
  <c r="BV47" i="7"/>
  <c r="BC47" i="7"/>
  <c r="BA47" i="7"/>
  <c r="BL47" i="7"/>
  <c r="BH39" i="7"/>
  <c r="BW39" i="7"/>
  <c r="AZ39" i="7"/>
  <c r="BG27" i="7"/>
  <c r="BB27" i="7"/>
  <c r="BW27" i="7"/>
  <c r="BU37" i="7"/>
  <c r="CA58" i="7"/>
  <c r="CB58" i="7"/>
  <c r="BZ58" i="7"/>
  <c r="BP50" i="7"/>
  <c r="CE56" i="7"/>
  <c r="BE32" i="7"/>
  <c r="CD57" i="7"/>
  <c r="CA57" i="7"/>
  <c r="BP29" i="7"/>
  <c r="BE71" i="7"/>
  <c r="BV71" i="7"/>
  <c r="BI67" i="7"/>
  <c r="BE67" i="7"/>
  <c r="BZ67" i="7"/>
  <c r="BF67" i="7"/>
  <c r="CF51" i="7"/>
  <c r="BM47" i="7"/>
  <c r="AZ47" i="7"/>
  <c r="BW47" i="7"/>
  <c r="CB47" i="7"/>
  <c r="BY39" i="7"/>
  <c r="BR39" i="7"/>
  <c r="BX39" i="7"/>
  <c r="CC35" i="7"/>
  <c r="BR35" i="7"/>
  <c r="CG35" i="7"/>
  <c r="AX27" i="7"/>
  <c r="BK27" i="7"/>
  <c r="BM27" i="7"/>
  <c r="BX37" i="7"/>
  <c r="BX58" i="7"/>
  <c r="BD58" i="7"/>
  <c r="BI58" i="7"/>
  <c r="BH50" i="7"/>
  <c r="BL64" i="7"/>
  <c r="BS64" i="7"/>
  <c r="BE64" i="7"/>
  <c r="BZ64" i="7"/>
  <c r="BB64" i="7"/>
  <c r="BQ64" i="7"/>
  <c r="CD64" i="7"/>
  <c r="BC56" i="7"/>
  <c r="BF32" i="7"/>
  <c r="BE57" i="7"/>
  <c r="AZ57" i="7"/>
  <c r="BD29" i="7"/>
  <c r="BL65" i="7"/>
  <c r="BQ65" i="7"/>
  <c r="BU65" i="7"/>
  <c r="BN65" i="7"/>
  <c r="CE65" i="7"/>
  <c r="CB65" i="7"/>
  <c r="BX65" i="7"/>
  <c r="BO65" i="7"/>
  <c r="BA44" i="7"/>
  <c r="BD52" i="7"/>
  <c r="BL52" i="7"/>
  <c r="BY52" i="7"/>
  <c r="CD52" i="7"/>
  <c r="BB44" i="7"/>
  <c r="BI40" i="7"/>
  <c r="BM40" i="7"/>
  <c r="BG40" i="7"/>
  <c r="BA61" i="7"/>
  <c r="CB61" i="7"/>
  <c r="AX61" i="7"/>
  <c r="BN61" i="7"/>
  <c r="BD61" i="7"/>
  <c r="CB45" i="7"/>
  <c r="BT45" i="7"/>
  <c r="BW45" i="7"/>
  <c r="BX33" i="7"/>
  <c r="BA25" i="7"/>
  <c r="CB25" i="7"/>
  <c r="CE25" i="7"/>
  <c r="CC62" i="7"/>
  <c r="BX62" i="7"/>
  <c r="BU62" i="7"/>
  <c r="BW62" i="7"/>
  <c r="BL38" i="7"/>
  <c r="AX38" i="7"/>
  <c r="CC38" i="7"/>
  <c r="BG30" i="7"/>
  <c r="AZ30" i="7"/>
  <c r="BH30" i="7"/>
  <c r="CG73" i="7"/>
  <c r="CF44" i="7"/>
  <c r="BW66" i="7"/>
  <c r="BX34" i="7"/>
  <c r="BU26" i="7"/>
  <c r="CB26" i="7"/>
  <c r="BZ26" i="7"/>
  <c r="BF54" i="7"/>
  <c r="AZ62" i="7"/>
  <c r="BF62" i="7"/>
  <c r="BQ62" i="7"/>
  <c r="CG62" i="7"/>
  <c r="CE38" i="7"/>
  <c r="CA38" i="7"/>
  <c r="BU38" i="7"/>
  <c r="CC73" i="7"/>
  <c r="BN66" i="7"/>
  <c r="BV66" i="7"/>
  <c r="AY34" i="7"/>
  <c r="CA26" i="7"/>
  <c r="BF26" i="7"/>
  <c r="BG26" i="7"/>
  <c r="BM54" i="7"/>
  <c r="BS38" i="7"/>
  <c r="BI38" i="7"/>
  <c r="BC38" i="7"/>
  <c r="CC30" i="7"/>
  <c r="BZ30" i="7"/>
  <c r="CE44" i="7"/>
  <c r="BB73" i="7"/>
  <c r="BB66" i="7"/>
  <c r="CC66" i="7"/>
  <c r="CC34" i="7"/>
  <c r="BA26" i="7"/>
  <c r="BT26" i="7"/>
  <c r="BX26" i="7"/>
  <c r="BD54" i="7"/>
  <c r="CA49" i="7"/>
  <c r="BD49" i="7"/>
  <c r="BN44" i="7"/>
  <c r="BO52" i="7"/>
  <c r="BU52" i="7"/>
  <c r="BC52" i="7"/>
  <c r="BH52" i="7"/>
  <c r="BO40" i="7"/>
  <c r="BX40" i="7"/>
  <c r="CB40" i="7"/>
  <c r="BT40" i="7"/>
  <c r="BV36" i="7"/>
  <c r="BS36" i="7"/>
  <c r="BD36" i="7"/>
  <c r="BI36" i="7"/>
  <c r="BN24" i="7"/>
  <c r="BV24" i="7"/>
  <c r="BZ61" i="7"/>
  <c r="BK61" i="7"/>
  <c r="CA61" i="7"/>
  <c r="BY61" i="7"/>
  <c r="CE45" i="7"/>
  <c r="CD45" i="7"/>
  <c r="BM45" i="7"/>
  <c r="BX25" i="7"/>
  <c r="BE25" i="7"/>
  <c r="BZ62" i="7"/>
  <c r="AY62" i="7"/>
  <c r="BP62" i="7"/>
  <c r="BG62" i="7"/>
  <c r="BA38" i="7"/>
  <c r="BE38" i="7"/>
  <c r="BO38" i="7"/>
  <c r="BG38" i="7"/>
  <c r="BE30" i="7"/>
  <c r="BT30" i="7"/>
  <c r="BY44" i="7"/>
  <c r="BK73" i="7"/>
  <c r="BU66" i="7"/>
  <c r="BF66" i="7"/>
  <c r="CA34" i="7"/>
  <c r="BS26" i="7"/>
  <c r="CG26" i="7"/>
  <c r="BI26" i="7"/>
  <c r="BP54" i="7"/>
  <c r="BA34" i="7"/>
  <c r="BG54" i="7"/>
  <c r="AX44" i="7"/>
  <c r="BX24" i="7"/>
  <c r="BD24" i="7"/>
  <c r="AZ61" i="7"/>
  <c r="CG61" i="7"/>
  <c r="AY61" i="7"/>
  <c r="BR61" i="7"/>
  <c r="CE61" i="7"/>
  <c r="AZ45" i="7"/>
  <c r="BR45" i="7"/>
  <c r="BX45" i="7"/>
  <c r="BG25" i="7"/>
  <c r="CD25" i="7"/>
  <c r="BH25" i="7"/>
  <c r="BN62" i="7"/>
  <c r="BL62" i="7"/>
  <c r="CE62" i="7"/>
  <c r="BH62" i="7"/>
  <c r="BP38" i="7"/>
  <c r="CD38" i="7"/>
  <c r="CF38" i="7"/>
  <c r="CB38" i="7"/>
  <c r="CD66" i="7"/>
  <c r="CG34" i="7"/>
  <c r="BV34" i="7"/>
  <c r="BV26" i="7"/>
  <c r="BW26" i="7"/>
  <c r="BH54" i="7"/>
  <c r="BV54" i="7"/>
  <c r="BB62" i="7"/>
  <c r="CD62" i="7"/>
  <c r="CB62" i="7"/>
  <c r="CF62" i="7"/>
  <c r="BX44" i="7"/>
  <c r="CF66" i="7"/>
  <c r="AW109" i="7"/>
  <c r="CG109" i="7" s="1"/>
  <c r="AW141" i="7"/>
  <c r="BO141" i="7" s="1"/>
  <c r="AW165" i="7"/>
  <c r="BH165" i="7" s="1"/>
  <c r="AW237" i="7"/>
  <c r="CF237" i="7" s="1"/>
  <c r="AW269" i="7"/>
  <c r="BR269" i="7" s="1"/>
  <c r="AW365" i="7"/>
  <c r="BW365" i="7" s="1"/>
  <c r="AW397" i="7"/>
  <c r="BO397" i="7" s="1"/>
  <c r="AW413" i="7"/>
  <c r="BW413" i="7" s="1"/>
  <c r="AW429" i="7"/>
  <c r="BT429" i="7" s="1"/>
  <c r="AW485" i="7"/>
  <c r="BY485" i="7" s="1"/>
  <c r="AW501" i="7"/>
  <c r="CF501" i="7" s="1"/>
  <c r="AW517" i="7"/>
  <c r="BM517" i="7" s="1"/>
  <c r="AW573" i="7"/>
  <c r="BV573" i="7" s="1"/>
  <c r="AW589" i="7"/>
  <c r="BF589" i="7" s="1"/>
  <c r="AW605" i="7"/>
  <c r="BV605" i="7" s="1"/>
  <c r="AW637" i="7"/>
  <c r="BP637" i="7" s="1"/>
  <c r="AW701" i="7"/>
  <c r="BF701" i="7" s="1"/>
  <c r="AW717" i="7"/>
  <c r="CA717" i="7" s="1"/>
  <c r="AW821" i="7"/>
  <c r="CD821" i="7" s="1"/>
  <c r="AW877" i="7"/>
  <c r="BB877" i="7" s="1"/>
  <c r="AW981" i="7"/>
  <c r="BU981" i="7" s="1"/>
  <c r="AW1013" i="7"/>
  <c r="BH1013" i="7" s="1"/>
  <c r="CF43" i="7"/>
  <c r="CF23" i="7"/>
  <c r="BS23" i="7"/>
  <c r="BT68" i="7"/>
  <c r="BD53" i="7"/>
  <c r="AW194" i="7"/>
  <c r="CB194" i="7" s="1"/>
  <c r="AW250" i="7"/>
  <c r="BV250" i="7" s="1"/>
  <c r="AW282" i="7"/>
  <c r="BL282" i="7" s="1"/>
  <c r="AW298" i="7"/>
  <c r="BJ298" i="7" s="1"/>
  <c r="AW386" i="7"/>
  <c r="CD386" i="7" s="1"/>
  <c r="AW402" i="7"/>
  <c r="BK402" i="7" s="1"/>
  <c r="AW466" i="7"/>
  <c r="BQ466" i="7" s="1"/>
  <c r="AW94" i="7"/>
  <c r="BI94" i="7" s="1"/>
  <c r="AW110" i="7"/>
  <c r="BH110" i="7" s="1"/>
  <c r="AW80" i="7"/>
  <c r="BE80" i="7" s="1"/>
  <c r="AW88" i="7"/>
  <c r="BB88" i="7" s="1"/>
  <c r="AW96" i="7"/>
  <c r="CF96" i="7" s="1"/>
  <c r="AW104" i="7"/>
  <c r="BR104" i="7" s="1"/>
  <c r="AW112" i="7"/>
  <c r="CB112" i="7" s="1"/>
  <c r="AW120" i="7"/>
  <c r="BU120" i="7" s="1"/>
  <c r="AW128" i="7"/>
  <c r="BN128" i="7" s="1"/>
  <c r="AW136" i="7"/>
  <c r="CD136" i="7" s="1"/>
  <c r="AW144" i="7"/>
  <c r="BV144" i="7" s="1"/>
  <c r="AW152" i="7"/>
  <c r="BX152" i="7" s="1"/>
  <c r="AW160" i="7"/>
  <c r="AY160" i="7" s="1"/>
  <c r="CF160" i="7"/>
  <c r="AW168" i="7"/>
  <c r="BF168" i="7" s="1"/>
  <c r="AW176" i="7"/>
  <c r="AW184" i="7"/>
  <c r="BW184" i="7" s="1"/>
  <c r="AW192" i="7"/>
  <c r="AZ192" i="7" s="1"/>
  <c r="AW200" i="7"/>
  <c r="BK200" i="7" s="1"/>
  <c r="AW208" i="7"/>
  <c r="BF208" i="7" s="1"/>
  <c r="AW216" i="7"/>
  <c r="BV216" i="7" s="1"/>
  <c r="CB216" i="7"/>
  <c r="AW224" i="7"/>
  <c r="AX224" i="7" s="1"/>
  <c r="AW232" i="7"/>
  <c r="AX232" i="7" s="1"/>
  <c r="AW240" i="7"/>
  <c r="CF240" i="7" s="1"/>
  <c r="AW248" i="7"/>
  <c r="BM248" i="7" s="1"/>
  <c r="AW256" i="7"/>
  <c r="CA256" i="7" s="1"/>
  <c r="AW264" i="7"/>
  <c r="CG264" i="7" s="1"/>
  <c r="AW272" i="7"/>
  <c r="BT272" i="7" s="1"/>
  <c r="AW280" i="7"/>
  <c r="BU280" i="7" s="1"/>
  <c r="BE280" i="7"/>
  <c r="AW288" i="7"/>
  <c r="BS288" i="7" s="1"/>
  <c r="AW296" i="7"/>
  <c r="CB296" i="7" s="1"/>
  <c r="AW304" i="7"/>
  <c r="BD304" i="7" s="1"/>
  <c r="AW312" i="7"/>
  <c r="BE312" i="7" s="1"/>
  <c r="AW320" i="7"/>
  <c r="BJ320" i="7" s="1"/>
  <c r="AW328" i="7"/>
  <c r="BV328" i="7" s="1"/>
  <c r="AW336" i="7"/>
  <c r="BO336" i="7" s="1"/>
  <c r="AW344" i="7"/>
  <c r="BY344" i="7" s="1"/>
  <c r="AW352" i="7"/>
  <c r="AW360" i="7"/>
  <c r="BB360" i="7" s="1"/>
  <c r="BL360" i="7"/>
  <c r="AW368" i="7"/>
  <c r="AW376" i="7"/>
  <c r="CA376" i="7" s="1"/>
  <c r="AW384" i="7"/>
  <c r="BO384" i="7" s="1"/>
  <c r="AW392" i="7"/>
  <c r="BD392" i="7" s="1"/>
  <c r="BJ392" i="7"/>
  <c r="AW400" i="7"/>
  <c r="BK400" i="7" s="1"/>
  <c r="AW408" i="7"/>
  <c r="BO408" i="7" s="1"/>
  <c r="AW416" i="7"/>
  <c r="BV416" i="7" s="1"/>
  <c r="AW424" i="7"/>
  <c r="BK424" i="7" s="1"/>
  <c r="AW432" i="7"/>
  <c r="AX432" i="7" s="1"/>
  <c r="AW440" i="7"/>
  <c r="BC440" i="7" s="1"/>
  <c r="AW448" i="7"/>
  <c r="BU448" i="7" s="1"/>
  <c r="AW456" i="7"/>
  <c r="CB456" i="7" s="1"/>
  <c r="AW464" i="7"/>
  <c r="AY464" i="7" s="1"/>
  <c r="AW472" i="7"/>
  <c r="BG472" i="7" s="1"/>
  <c r="AW480" i="7"/>
  <c r="BJ480" i="7" s="1"/>
  <c r="AW488" i="7"/>
  <c r="BQ488" i="7" s="1"/>
  <c r="AW496" i="7"/>
  <c r="BW496" i="7" s="1"/>
  <c r="AW504" i="7"/>
  <c r="BN504" i="7" s="1"/>
  <c r="AW512" i="7"/>
  <c r="AW520" i="7"/>
  <c r="CF520" i="7" s="1"/>
  <c r="AW528" i="7"/>
  <c r="AY528" i="7" s="1"/>
  <c r="AW536" i="7"/>
  <c r="BP536" i="7" s="1"/>
  <c r="AW544" i="7"/>
  <c r="BM544" i="7" s="1"/>
  <c r="AW552" i="7"/>
  <c r="BG552" i="7" s="1"/>
  <c r="AW560" i="7"/>
  <c r="BZ560" i="7" s="1"/>
  <c r="AW568" i="7"/>
  <c r="BG568" i="7" s="1"/>
  <c r="AW576" i="7"/>
  <c r="AZ576" i="7" s="1"/>
  <c r="AW584" i="7"/>
  <c r="BA584" i="7" s="1"/>
  <c r="AW592" i="7"/>
  <c r="BQ592" i="7" s="1"/>
  <c r="AW600" i="7"/>
  <c r="BR600" i="7" s="1"/>
  <c r="AW608" i="7"/>
  <c r="CE608" i="7" s="1"/>
  <c r="AW616" i="7"/>
  <c r="CB616" i="7" s="1"/>
  <c r="AW624" i="7"/>
  <c r="AZ624" i="7" s="1"/>
  <c r="AW632" i="7"/>
  <c r="CE632" i="7" s="1"/>
  <c r="AW640" i="7"/>
  <c r="CG640" i="7" s="1"/>
  <c r="AW648" i="7"/>
  <c r="BO648" i="7" s="1"/>
  <c r="AW656" i="7"/>
  <c r="BT656" i="7" s="1"/>
  <c r="AW664" i="7"/>
  <c r="CC664" i="7" s="1"/>
  <c r="AW672" i="7"/>
  <c r="BX672" i="7" s="1"/>
  <c r="AW680" i="7"/>
  <c r="BH680" i="7" s="1"/>
  <c r="AW688" i="7"/>
  <c r="BH688" i="7" s="1"/>
  <c r="AW696" i="7"/>
  <c r="BP696" i="7" s="1"/>
  <c r="AW704" i="7"/>
  <c r="BU704" i="7" s="1"/>
  <c r="AW712" i="7"/>
  <c r="BJ712" i="7" s="1"/>
  <c r="AW720" i="7"/>
  <c r="CC720" i="7" s="1"/>
  <c r="AW728" i="7"/>
  <c r="BH728" i="7" s="1"/>
  <c r="AW736" i="7"/>
  <c r="BE736" i="7" s="1"/>
  <c r="AW744" i="7"/>
  <c r="AX744" i="7" s="1"/>
  <c r="AW752" i="7"/>
  <c r="BT752" i="7" s="1"/>
  <c r="AW760" i="7"/>
  <c r="BS760" i="7" s="1"/>
  <c r="AW768" i="7"/>
  <c r="BJ768" i="7" s="1"/>
  <c r="AW776" i="7"/>
  <c r="AW784" i="7"/>
  <c r="BD784" i="7" s="1"/>
  <c r="AW792" i="7"/>
  <c r="BB792" i="7" s="1"/>
  <c r="AW800" i="7"/>
  <c r="BK800" i="7" s="1"/>
  <c r="AW808" i="7"/>
  <c r="CB808" i="7" s="1"/>
  <c r="AW816" i="7"/>
  <c r="BQ816" i="7" s="1"/>
  <c r="AW824" i="7"/>
  <c r="BF824" i="7" s="1"/>
  <c r="AW832" i="7"/>
  <c r="CB832" i="7" s="1"/>
  <c r="AW840" i="7"/>
  <c r="CE840" i="7" s="1"/>
  <c r="AW848" i="7"/>
  <c r="BF848" i="7" s="1"/>
  <c r="AW856" i="7"/>
  <c r="BT856" i="7" s="1"/>
  <c r="AW864" i="7"/>
  <c r="BW864" i="7" s="1"/>
  <c r="AW872" i="7"/>
  <c r="BK872" i="7" s="1"/>
  <c r="AW880" i="7"/>
  <c r="BQ880" i="7" s="1"/>
  <c r="AW888" i="7"/>
  <c r="AX888" i="7" s="1"/>
  <c r="AW896" i="7"/>
  <c r="BJ896" i="7" s="1"/>
  <c r="AW904" i="7"/>
  <c r="BL904" i="7" s="1"/>
  <c r="AW912" i="7"/>
  <c r="AX912" i="7" s="1"/>
  <c r="AW920" i="7"/>
  <c r="BI920" i="7" s="1"/>
  <c r="AW928" i="7"/>
  <c r="BH928" i="7" s="1"/>
  <c r="AW936" i="7"/>
  <c r="BM936" i="7" s="1"/>
  <c r="AW944" i="7"/>
  <c r="BI944" i="7" s="1"/>
  <c r="AW952" i="7"/>
  <c r="BV952" i="7" s="1"/>
  <c r="AW960" i="7"/>
  <c r="BP960" i="7" s="1"/>
  <c r="AW968" i="7"/>
  <c r="AY968" i="7" s="1"/>
  <c r="AW976" i="7"/>
  <c r="BM976" i="7" s="1"/>
  <c r="AW984" i="7"/>
  <c r="BH984" i="7" s="1"/>
  <c r="AW992" i="7"/>
  <c r="BX992" i="7" s="1"/>
  <c r="AW1000" i="7"/>
  <c r="BK1000" i="7" s="1"/>
  <c r="AW1008" i="7"/>
  <c r="BY1008" i="7" s="1"/>
  <c r="AW1016" i="7"/>
  <c r="CA1016" i="7" s="1"/>
  <c r="BN71" i="7"/>
  <c r="BW71" i="7"/>
  <c r="CF71" i="7"/>
  <c r="BT71" i="7"/>
  <c r="BR67" i="7"/>
  <c r="AX67" i="7"/>
  <c r="BS67" i="7"/>
  <c r="CB67" i="7"/>
  <c r="BG59" i="7"/>
  <c r="BV59" i="7"/>
  <c r="BD59" i="7"/>
  <c r="BY59" i="7"/>
  <c r="BV55" i="7"/>
  <c r="BT55" i="7"/>
  <c r="CG55" i="7"/>
  <c r="CD55" i="7"/>
  <c r="AY55" i="7"/>
  <c r="BA51" i="7"/>
  <c r="CB51" i="7"/>
  <c r="BJ51" i="7"/>
  <c r="BO51" i="7"/>
  <c r="BP47" i="7"/>
  <c r="BO47" i="7"/>
  <c r="BE47" i="7"/>
  <c r="BJ47" i="7"/>
  <c r="CC43" i="7"/>
  <c r="BL43" i="7"/>
  <c r="BY43" i="7"/>
  <c r="BH43" i="7"/>
  <c r="CA43" i="7"/>
  <c r="BD39" i="7"/>
  <c r="BB39" i="7"/>
  <c r="BZ39" i="7"/>
  <c r="BQ39" i="7"/>
  <c r="BN35" i="7"/>
  <c r="BY35" i="7"/>
  <c r="CA35" i="7"/>
  <c r="BQ35" i="7"/>
  <c r="CB35" i="7"/>
  <c r="BU31" i="7"/>
  <c r="BP31" i="7"/>
  <c r="CB27" i="7"/>
  <c r="BT27" i="7"/>
  <c r="BZ27" i="7"/>
  <c r="CF27" i="7"/>
  <c r="BD23" i="7"/>
  <c r="BB23" i="7"/>
  <c r="AY23" i="7"/>
  <c r="BY23" i="7"/>
  <c r="BM23" i="7"/>
  <c r="AZ49" i="7"/>
  <c r="BY49" i="7"/>
  <c r="BU49" i="7"/>
  <c r="BH49" i="7"/>
  <c r="BD37" i="7"/>
  <c r="CF37" i="7"/>
  <c r="BF37" i="7"/>
  <c r="BH37" i="7"/>
  <c r="BM37" i="7"/>
  <c r="AZ70" i="7"/>
  <c r="AX70" i="7"/>
  <c r="BJ70" i="7"/>
  <c r="BH70" i="7"/>
  <c r="BS31" i="7"/>
  <c r="BS41" i="7"/>
  <c r="BU41" i="7"/>
  <c r="BH41" i="7"/>
  <c r="CA41" i="7"/>
  <c r="AY50" i="7"/>
  <c r="BY50" i="7"/>
  <c r="BL50" i="7"/>
  <c r="BA50" i="7"/>
  <c r="CE42" i="7"/>
  <c r="BK42" i="7"/>
  <c r="BR42" i="7"/>
  <c r="BP42" i="7"/>
  <c r="BN42" i="7"/>
  <c r="BJ44" i="7"/>
  <c r="AX72" i="7"/>
  <c r="BU72" i="7"/>
  <c r="CD72" i="7"/>
  <c r="CA72" i="7"/>
  <c r="CB68" i="7"/>
  <c r="BW68" i="7"/>
  <c r="BR68" i="7"/>
  <c r="CF68" i="7"/>
  <c r="BN64" i="7"/>
  <c r="BY64" i="7"/>
  <c r="CB64" i="7"/>
  <c r="BR64" i="7"/>
  <c r="BD60" i="7"/>
  <c r="BP60" i="7"/>
  <c r="BN60" i="7"/>
  <c r="BY60" i="7"/>
  <c r="CE60" i="7"/>
  <c r="BO56" i="7"/>
  <c r="CD56" i="7"/>
  <c r="CB56" i="7"/>
  <c r="BH56" i="7"/>
  <c r="CB48" i="7"/>
  <c r="CG48" i="7"/>
  <c r="BT48" i="7"/>
  <c r="BM48" i="7"/>
  <c r="BV48" i="7"/>
  <c r="BK40" i="7"/>
  <c r="AY40" i="7"/>
  <c r="BN40" i="7"/>
  <c r="BD40" i="7"/>
  <c r="BW40" i="7"/>
  <c r="BC32" i="7"/>
  <c r="BO32" i="7"/>
  <c r="CB32" i="7"/>
  <c r="BD32" i="7"/>
  <c r="BY28" i="7"/>
  <c r="BA28" i="7"/>
  <c r="AX28" i="7"/>
  <c r="BD28" i="7"/>
  <c r="BI28" i="7"/>
  <c r="CD24" i="7"/>
  <c r="BK24" i="7"/>
  <c r="AX24" i="7"/>
  <c r="BR24" i="7"/>
  <c r="BQ57" i="7"/>
  <c r="CE57" i="7"/>
  <c r="BF57" i="7"/>
  <c r="BW57" i="7"/>
  <c r="BY57" i="7"/>
  <c r="BX69" i="7"/>
  <c r="BO69" i="7"/>
  <c r="AZ69" i="7"/>
  <c r="BI69" i="7"/>
  <c r="BT69" i="7"/>
  <c r="BG65" i="7"/>
  <c r="BW65" i="7"/>
  <c r="CD65" i="7"/>
  <c r="BZ65" i="7"/>
  <c r="BM53" i="7"/>
  <c r="BP53" i="7"/>
  <c r="BN53" i="7"/>
  <c r="CD53" i="7"/>
  <c r="BK53" i="7"/>
  <c r="BY45" i="7"/>
  <c r="BU45" i="7"/>
  <c r="BK45" i="7"/>
  <c r="BA45" i="7"/>
  <c r="BL33" i="7"/>
  <c r="BF33" i="7"/>
  <c r="BZ33" i="7"/>
  <c r="BU33" i="7"/>
  <c r="BQ33" i="7"/>
  <c r="AZ25" i="7"/>
  <c r="BW25" i="7"/>
  <c r="BJ25" i="7"/>
  <c r="CF25" i="7"/>
  <c r="AX30" i="7"/>
  <c r="CF30" i="7"/>
  <c r="BC30" i="7"/>
  <c r="BR30" i="7"/>
  <c r="BO73" i="7"/>
  <c r="BP73" i="7"/>
  <c r="CF73" i="7"/>
  <c r="BF73" i="7"/>
  <c r="BJ73" i="7"/>
  <c r="CB44" i="7"/>
  <c r="BQ66" i="7"/>
  <c r="BD66" i="7"/>
  <c r="BC66" i="7"/>
  <c r="BM66" i="7"/>
  <c r="BT34" i="7"/>
  <c r="CF34" i="7"/>
  <c r="BP34" i="7"/>
  <c r="BU34" i="7"/>
  <c r="BJ34" i="7"/>
  <c r="BM26" i="7"/>
  <c r="BE26" i="7"/>
  <c r="BY26" i="7"/>
  <c r="BQ26" i="7"/>
  <c r="AX68" i="7"/>
  <c r="CA54" i="7"/>
  <c r="BA54" i="7"/>
  <c r="BU54" i="7"/>
  <c r="BC54" i="7"/>
  <c r="BI54" i="7"/>
  <c r="AW125" i="7"/>
  <c r="BI125" i="7" s="1"/>
  <c r="AW181" i="7"/>
  <c r="AZ181" i="7" s="1"/>
  <c r="AW221" i="7"/>
  <c r="BD221" i="7" s="1"/>
  <c r="AW333" i="7"/>
  <c r="BT333" i="7" s="1"/>
  <c r="AW405" i="7"/>
  <c r="AY405" i="7" s="1"/>
  <c r="AW469" i="7"/>
  <c r="BW469" i="7" s="1"/>
  <c r="AW493" i="7"/>
  <c r="BX493" i="7" s="1"/>
  <c r="AW557" i="7"/>
  <c r="AY557" i="7" s="1"/>
  <c r="AW621" i="7"/>
  <c r="BH621" i="7" s="1"/>
  <c r="AW645" i="7"/>
  <c r="BJ645" i="7" s="1"/>
  <c r="AW677" i="7"/>
  <c r="BV677" i="7" s="1"/>
  <c r="AW741" i="7"/>
  <c r="BN741" i="7" s="1"/>
  <c r="AW781" i="7"/>
  <c r="AW853" i="7"/>
  <c r="BB853" i="7" s="1"/>
  <c r="AW869" i="7"/>
  <c r="BC869" i="7" s="1"/>
  <c r="AW893" i="7"/>
  <c r="BP893" i="7" s="1"/>
  <c r="AW933" i="7"/>
  <c r="AW989" i="7"/>
  <c r="BN989" i="7" s="1"/>
  <c r="BD31" i="7"/>
  <c r="BV31" i="7"/>
  <c r="CE31" i="7"/>
  <c r="CD31" i="7"/>
  <c r="BG31" i="7"/>
  <c r="BC68" i="7"/>
  <c r="AZ48" i="7"/>
  <c r="BA48" i="7"/>
  <c r="BF53" i="7"/>
  <c r="BI31" i="7"/>
  <c r="AW114" i="7"/>
  <c r="BQ114" i="7" s="1"/>
  <c r="AW138" i="7"/>
  <c r="AW226" i="7"/>
  <c r="BQ226" i="7" s="1"/>
  <c r="AW314" i="7"/>
  <c r="AW394" i="7"/>
  <c r="BI394" i="7" s="1"/>
  <c r="AW410" i="7"/>
  <c r="BR410" i="7" s="1"/>
  <c r="AW426" i="7"/>
  <c r="BL426" i="7" s="1"/>
  <c r="AW506" i="7"/>
  <c r="BL506" i="7" s="1"/>
  <c r="AW602" i="7"/>
  <c r="AW714" i="7"/>
  <c r="BD714" i="7" s="1"/>
  <c r="AW778" i="7"/>
  <c r="BF778" i="7" s="1"/>
  <c r="AW786" i="7"/>
  <c r="CB786" i="7" s="1"/>
  <c r="AW794" i="7"/>
  <c r="BJ794" i="7" s="1"/>
  <c r="AW858" i="7"/>
  <c r="BX858" i="7" s="1"/>
  <c r="AW866" i="7"/>
  <c r="CE866" i="7" s="1"/>
  <c r="AW874" i="7"/>
  <c r="BL874" i="7" s="1"/>
  <c r="AW882" i="7"/>
  <c r="BY882" i="7" s="1"/>
  <c r="AW898" i="7"/>
  <c r="BR898" i="7" s="1"/>
  <c r="AW906" i="7"/>
  <c r="BK906" i="7" s="1"/>
  <c r="AW914" i="7"/>
  <c r="AX914" i="7" s="1"/>
  <c r="AW922" i="7"/>
  <c r="BY922" i="7" s="1"/>
  <c r="AW930" i="7"/>
  <c r="CG930" i="7" s="1"/>
  <c r="AW938" i="7"/>
  <c r="BK938" i="7" s="1"/>
  <c r="AW946" i="7"/>
  <c r="BN946" i="7" s="1"/>
  <c r="BW946" i="7"/>
  <c r="AW954" i="7"/>
  <c r="BX954" i="7" s="1"/>
  <c r="AW962" i="7"/>
  <c r="BZ962" i="7" s="1"/>
  <c r="AW970" i="7"/>
  <c r="BY970" i="7" s="1"/>
  <c r="AW978" i="7"/>
  <c r="BS978" i="7" s="1"/>
  <c r="AW986" i="7"/>
  <c r="BV986" i="7" s="1"/>
  <c r="AW994" i="7"/>
  <c r="BH994" i="7" s="1"/>
  <c r="AW1002" i="7"/>
  <c r="AZ1002" i="7" s="1"/>
  <c r="AW1010" i="7"/>
  <c r="BK1010" i="7" s="1"/>
  <c r="BE23" i="7"/>
  <c r="BF43" i="7"/>
  <c r="BP43" i="7"/>
  <c r="BA43" i="7"/>
  <c r="BE43" i="7"/>
  <c r="CF31" i="7"/>
  <c r="BR23" i="7"/>
  <c r="BG23" i="7"/>
  <c r="BV23" i="7"/>
  <c r="CB23" i="7"/>
  <c r="BZ68" i="7"/>
  <c r="CG68" i="7"/>
  <c r="AZ68" i="7"/>
  <c r="AY48" i="7"/>
  <c r="CC48" i="7"/>
  <c r="BF48" i="7"/>
  <c r="BQ48" i="7"/>
  <c r="BC31" i="7"/>
  <c r="BT53" i="7"/>
  <c r="BX53" i="7"/>
  <c r="BU53" i="7"/>
  <c r="BH53" i="7"/>
  <c r="BX31" i="7"/>
  <c r="AW101" i="7"/>
  <c r="AW117" i="7"/>
  <c r="BH117" i="7" s="1"/>
  <c r="AW133" i="7"/>
  <c r="CG133" i="7" s="1"/>
  <c r="AW157" i="7"/>
  <c r="BB157" i="7" s="1"/>
  <c r="AW173" i="7"/>
  <c r="AW213" i="7"/>
  <c r="AW309" i="7"/>
  <c r="CC309" i="7" s="1"/>
  <c r="AW325" i="7"/>
  <c r="AW341" i="7"/>
  <c r="BM341" i="7" s="1"/>
  <c r="AW357" i="7"/>
  <c r="BW357" i="7" s="1"/>
  <c r="AW445" i="7"/>
  <c r="BG445" i="7" s="1"/>
  <c r="AW613" i="7"/>
  <c r="AY613" i="7" s="1"/>
  <c r="AW757" i="7"/>
  <c r="AW805" i="7"/>
  <c r="BB805" i="7" s="1"/>
  <c r="BK805" i="7"/>
  <c r="AW941" i="7"/>
  <c r="BA941" i="7" s="1"/>
  <c r="AW957" i="7"/>
  <c r="BL957" i="7" s="1"/>
  <c r="AW973" i="7"/>
  <c r="BY973" i="7" s="1"/>
  <c r="BT43" i="7"/>
  <c r="AW90" i="7"/>
  <c r="BB90" i="7" s="1"/>
  <c r="AW186" i="7"/>
  <c r="BO186" i="7" s="1"/>
  <c r="AW202" i="7"/>
  <c r="BL202" i="7" s="1"/>
  <c r="AW418" i="7"/>
  <c r="AX418" i="7" s="1"/>
  <c r="AW474" i="7"/>
  <c r="BD474" i="7" s="1"/>
  <c r="AW530" i="7"/>
  <c r="BK530" i="7" s="1"/>
  <c r="AW554" i="7"/>
  <c r="BW554" i="7" s="1"/>
  <c r="AW570" i="7"/>
  <c r="AY570" i="7" s="1"/>
  <c r="AW578" i="7"/>
  <c r="AW586" i="7"/>
  <c r="BL586" i="7" s="1"/>
  <c r="AW594" i="7"/>
  <c r="BR594" i="7" s="1"/>
  <c r="AW618" i="7"/>
  <c r="BW618" i="7" s="1"/>
  <c r="AW682" i="7"/>
  <c r="AY682" i="7" s="1"/>
  <c r="AW690" i="7"/>
  <c r="CE690" i="7" s="1"/>
  <c r="AW738" i="7"/>
  <c r="BR738" i="7" s="1"/>
  <c r="AW802" i="7"/>
  <c r="AZ802" i="7" s="1"/>
  <c r="AW834" i="7"/>
  <c r="AW850" i="7"/>
  <c r="BP850" i="7" s="1"/>
  <c r="BI850" i="7"/>
  <c r="BT850" i="7"/>
  <c r="AW890" i="7"/>
  <c r="CE890" i="7" s="1"/>
  <c r="AW79" i="7"/>
  <c r="BM79" i="7" s="1"/>
  <c r="AW87" i="7"/>
  <c r="CF87" i="7" s="1"/>
  <c r="AW95" i="7"/>
  <c r="BG95" i="7" s="1"/>
  <c r="AW103" i="7"/>
  <c r="BJ103" i="7" s="1"/>
  <c r="AW111" i="7"/>
  <c r="BZ111" i="7" s="1"/>
  <c r="AW119" i="7"/>
  <c r="AW127" i="7"/>
  <c r="BL127" i="7" s="1"/>
  <c r="AW135" i="7"/>
  <c r="BK135" i="7" s="1"/>
  <c r="AW143" i="7"/>
  <c r="AW151" i="7"/>
  <c r="BS151" i="7" s="1"/>
  <c r="AW159" i="7"/>
  <c r="BE159" i="7" s="1"/>
  <c r="AW167" i="7"/>
  <c r="BL167" i="7" s="1"/>
  <c r="AW175" i="7"/>
  <c r="AY175" i="7" s="1"/>
  <c r="AW183" i="7"/>
  <c r="BV183" i="7" s="1"/>
  <c r="AW191" i="7"/>
  <c r="BX191" i="7" s="1"/>
  <c r="AW199" i="7"/>
  <c r="BI199" i="7" s="1"/>
  <c r="AW207" i="7"/>
  <c r="CC207" i="7" s="1"/>
  <c r="AW215" i="7"/>
  <c r="AX215" i="7" s="1"/>
  <c r="AW223" i="7"/>
  <c r="CB223" i="7" s="1"/>
  <c r="AW231" i="7"/>
  <c r="BN231" i="7" s="1"/>
  <c r="AW239" i="7"/>
  <c r="BC239" i="7" s="1"/>
  <c r="BI239" i="7"/>
  <c r="AW247" i="7"/>
  <c r="CC247" i="7" s="1"/>
  <c r="AW255" i="7"/>
  <c r="BN255" i="7" s="1"/>
  <c r="AW263" i="7"/>
  <c r="BV263" i="7" s="1"/>
  <c r="AW271" i="7"/>
  <c r="BW271" i="7" s="1"/>
  <c r="AW279" i="7"/>
  <c r="BW279" i="7" s="1"/>
  <c r="AW287" i="7"/>
  <c r="BQ287" i="7" s="1"/>
  <c r="AW295" i="7"/>
  <c r="BB295" i="7" s="1"/>
  <c r="AW303" i="7"/>
  <c r="BN303" i="7" s="1"/>
  <c r="AW311" i="7"/>
  <c r="BP311" i="7" s="1"/>
  <c r="AW319" i="7"/>
  <c r="CA319" i="7" s="1"/>
  <c r="AW327" i="7"/>
  <c r="AW335" i="7"/>
  <c r="BW335" i="7" s="1"/>
  <c r="AW343" i="7"/>
  <c r="BO343" i="7" s="1"/>
  <c r="AW351" i="7"/>
  <c r="CA351" i="7" s="1"/>
  <c r="AW359" i="7"/>
  <c r="CG359" i="7" s="1"/>
  <c r="AW367" i="7"/>
  <c r="BL367" i="7" s="1"/>
  <c r="AW375" i="7"/>
  <c r="BF375" i="7" s="1"/>
  <c r="AW383" i="7"/>
  <c r="AW391" i="7"/>
  <c r="BA391" i="7" s="1"/>
  <c r="AW399" i="7"/>
  <c r="BV399" i="7" s="1"/>
  <c r="AW407" i="7"/>
  <c r="BC407" i="7" s="1"/>
  <c r="AW415" i="7"/>
  <c r="BA415" i="7" s="1"/>
  <c r="AW423" i="7"/>
  <c r="BL423" i="7" s="1"/>
  <c r="AW431" i="7"/>
  <c r="AW439" i="7"/>
  <c r="BG439" i="7" s="1"/>
  <c r="AW447" i="7"/>
  <c r="BO447" i="7" s="1"/>
  <c r="AW455" i="7"/>
  <c r="AW463" i="7"/>
  <c r="BA463" i="7" s="1"/>
  <c r="AW471" i="7"/>
  <c r="BC471" i="7" s="1"/>
  <c r="AW479" i="7"/>
  <c r="AZ479" i="7" s="1"/>
  <c r="AW487" i="7"/>
  <c r="BU487" i="7" s="1"/>
  <c r="AW495" i="7"/>
  <c r="CB495" i="7" s="1"/>
  <c r="AW503" i="7"/>
  <c r="CD503" i="7" s="1"/>
  <c r="AW511" i="7"/>
  <c r="BQ511" i="7" s="1"/>
  <c r="AW519" i="7"/>
  <c r="CB519" i="7" s="1"/>
  <c r="AW527" i="7"/>
  <c r="BR527" i="7" s="1"/>
  <c r="AW535" i="7"/>
  <c r="BI535" i="7" s="1"/>
  <c r="AW543" i="7"/>
  <c r="BL543" i="7" s="1"/>
  <c r="AW551" i="7"/>
  <c r="BG551" i="7" s="1"/>
  <c r="AW559" i="7"/>
  <c r="CF559" i="7" s="1"/>
  <c r="AW567" i="7"/>
  <c r="CG567" i="7" s="1"/>
  <c r="AW575" i="7"/>
  <c r="BC575" i="7" s="1"/>
  <c r="AW583" i="7"/>
  <c r="BB583" i="7" s="1"/>
  <c r="AW591" i="7"/>
  <c r="BK591" i="7" s="1"/>
  <c r="AW599" i="7"/>
  <c r="CB599" i="7" s="1"/>
  <c r="AW607" i="7"/>
  <c r="BR607" i="7" s="1"/>
  <c r="AW615" i="7"/>
  <c r="BQ615" i="7" s="1"/>
  <c r="AW623" i="7"/>
  <c r="BK623" i="7" s="1"/>
  <c r="AW631" i="7"/>
  <c r="AZ631" i="7" s="1"/>
  <c r="BX631" i="7"/>
  <c r="AW639" i="7"/>
  <c r="BG639" i="7" s="1"/>
  <c r="AW647" i="7"/>
  <c r="BW647" i="7" s="1"/>
  <c r="AW655" i="7"/>
  <c r="BU655" i="7" s="1"/>
  <c r="AW663" i="7"/>
  <c r="BH663" i="7" s="1"/>
  <c r="AW671" i="7"/>
  <c r="BX671" i="7" s="1"/>
  <c r="BE671" i="7"/>
  <c r="BO671" i="7"/>
  <c r="AW679" i="7"/>
  <c r="AW687" i="7"/>
  <c r="BP687" i="7" s="1"/>
  <c r="AW695" i="7"/>
  <c r="BX695" i="7" s="1"/>
  <c r="AY695" i="7"/>
  <c r="AW703" i="7"/>
  <c r="BX703" i="7" s="1"/>
  <c r="AW711" i="7"/>
  <c r="BK711" i="7" s="1"/>
  <c r="AW719" i="7"/>
  <c r="BB719" i="7" s="1"/>
  <c r="AW727" i="7"/>
  <c r="BQ727" i="7" s="1"/>
  <c r="AW735" i="7"/>
  <c r="BH735" i="7" s="1"/>
  <c r="AW743" i="7"/>
  <c r="BD743" i="7" s="1"/>
  <c r="AW751" i="7"/>
  <c r="AZ751" i="7" s="1"/>
  <c r="AW759" i="7"/>
  <c r="BG759" i="7" s="1"/>
  <c r="AW767" i="7"/>
  <c r="CD767" i="7" s="1"/>
  <c r="AW775" i="7"/>
  <c r="CF775" i="7" s="1"/>
  <c r="AW783" i="7"/>
  <c r="BH783" i="7" s="1"/>
  <c r="AW791" i="7"/>
  <c r="CE791" i="7" s="1"/>
  <c r="AW799" i="7"/>
  <c r="AW807" i="7"/>
  <c r="BH807" i="7" s="1"/>
  <c r="AW815" i="7"/>
  <c r="BD815" i="7" s="1"/>
  <c r="AW823" i="7"/>
  <c r="CF823" i="7" s="1"/>
  <c r="AW831" i="7"/>
  <c r="BY831" i="7" s="1"/>
  <c r="AW839" i="7"/>
  <c r="BT839" i="7" s="1"/>
  <c r="AW847" i="7"/>
  <c r="BK847" i="7" s="1"/>
  <c r="AW855" i="7"/>
  <c r="CG855" i="7" s="1"/>
  <c r="AW863" i="7"/>
  <c r="BY863" i="7" s="1"/>
  <c r="AW871" i="7"/>
  <c r="BR871" i="7" s="1"/>
  <c r="AW879" i="7"/>
  <c r="BV879" i="7" s="1"/>
  <c r="AW887" i="7"/>
  <c r="BD887" i="7" s="1"/>
  <c r="AW895" i="7"/>
  <c r="BQ895" i="7" s="1"/>
  <c r="AW903" i="7"/>
  <c r="BL903" i="7" s="1"/>
  <c r="AW911" i="7"/>
  <c r="BC911" i="7" s="1"/>
  <c r="AW919" i="7"/>
  <c r="CD919" i="7" s="1"/>
  <c r="AW927" i="7"/>
  <c r="BI927" i="7" s="1"/>
  <c r="AW935" i="7"/>
  <c r="BD935" i="7" s="1"/>
  <c r="AW943" i="7"/>
  <c r="BH943" i="7" s="1"/>
  <c r="BQ943" i="7"/>
  <c r="AW951" i="7"/>
  <c r="BF951" i="7" s="1"/>
  <c r="AW959" i="7"/>
  <c r="BJ959" i="7" s="1"/>
  <c r="AW967" i="7"/>
  <c r="BN967" i="7" s="1"/>
  <c r="AW975" i="7"/>
  <c r="BR975" i="7" s="1"/>
  <c r="AW983" i="7"/>
  <c r="BE983" i="7" s="1"/>
  <c r="AW991" i="7"/>
  <c r="BK991" i="7" s="1"/>
  <c r="AW999" i="7"/>
  <c r="BS999" i="7" s="1"/>
  <c r="AW1007" i="7"/>
  <c r="BP1007" i="7" s="1"/>
  <c r="AW1015" i="7"/>
  <c r="CC1015" i="7" s="1"/>
  <c r="BG68" i="7"/>
  <c r="BP71" i="7"/>
  <c r="BH71" i="7"/>
  <c r="CA71" i="7"/>
  <c r="BO71" i="7"/>
  <c r="CD59" i="7"/>
  <c r="BW59" i="7"/>
  <c r="BB59" i="7"/>
  <c r="AZ59" i="7"/>
  <c r="CE59" i="7"/>
  <c r="BR55" i="7"/>
  <c r="BH55" i="7"/>
  <c r="BG55" i="7"/>
  <c r="BL55" i="7"/>
  <c r="CE51" i="7"/>
  <c r="BB51" i="7"/>
  <c r="BX51" i="7"/>
  <c r="BM51" i="7"/>
  <c r="BT51" i="7"/>
  <c r="BJ43" i="7"/>
  <c r="BI43" i="7"/>
  <c r="BG43" i="7"/>
  <c r="CB43" i="7"/>
  <c r="CC39" i="7"/>
  <c r="BM39" i="7"/>
  <c r="CF39" i="7"/>
  <c r="AY39" i="7"/>
  <c r="BP39" i="7"/>
  <c r="BK31" i="7"/>
  <c r="BI27" i="7"/>
  <c r="BD27" i="7"/>
  <c r="BA27" i="7"/>
  <c r="BO27" i="7"/>
  <c r="BC27" i="7"/>
  <c r="CE23" i="7"/>
  <c r="CD23" i="7"/>
  <c r="BP23" i="7"/>
  <c r="BC23" i="7"/>
  <c r="BK49" i="7"/>
  <c r="BA49" i="7"/>
  <c r="AY49" i="7"/>
  <c r="BI49" i="7"/>
  <c r="BE49" i="7"/>
  <c r="CA37" i="7"/>
  <c r="BV37" i="7"/>
  <c r="CC37" i="7"/>
  <c r="BL37" i="7"/>
  <c r="BN70" i="7"/>
  <c r="BD70" i="7"/>
  <c r="BP70" i="7"/>
  <c r="BQ70" i="7"/>
  <c r="BT70" i="7"/>
  <c r="BY41" i="7"/>
  <c r="BQ41" i="7"/>
  <c r="BM41" i="7"/>
  <c r="AZ41" i="7"/>
  <c r="CB50" i="7"/>
  <c r="BV50" i="7"/>
  <c r="BW50" i="7"/>
  <c r="BU50" i="7"/>
  <c r="BL72" i="7"/>
  <c r="BA72" i="7"/>
  <c r="AY72" i="7"/>
  <c r="BK72" i="7"/>
  <c r="BN72" i="7"/>
  <c r="BD68" i="7"/>
  <c r="BX68" i="7"/>
  <c r="BE68" i="7"/>
  <c r="BO64" i="7"/>
  <c r="BC64" i="7"/>
  <c r="AX64" i="7"/>
  <c r="BV64" i="7"/>
  <c r="BG64" i="7"/>
  <c r="CD60" i="7"/>
  <c r="BT60" i="7"/>
  <c r="BK60" i="7"/>
  <c r="BF60" i="7"/>
  <c r="AY56" i="7"/>
  <c r="AZ56" i="7"/>
  <c r="BF56" i="7"/>
  <c r="BQ56" i="7"/>
  <c r="BT56" i="7"/>
  <c r="AX48" i="7"/>
  <c r="BK48" i="7"/>
  <c r="BN48" i="7"/>
  <c r="BH48" i="7"/>
  <c r="BE44" i="7"/>
  <c r="BT32" i="7"/>
  <c r="BX32" i="7"/>
  <c r="BL32" i="7"/>
  <c r="BI32" i="7"/>
  <c r="AZ32" i="7"/>
  <c r="BV28" i="7"/>
  <c r="BT28" i="7"/>
  <c r="BQ28" i="7"/>
  <c r="BK28" i="7"/>
  <c r="CB24" i="7"/>
  <c r="CE24" i="7"/>
  <c r="BL24" i="7"/>
  <c r="BM24" i="7"/>
  <c r="BC24" i="7"/>
  <c r="BW31" i="7"/>
  <c r="CG65" i="7"/>
  <c r="CA65" i="7"/>
  <c r="BE65" i="7"/>
  <c r="BR65" i="7"/>
  <c r="BO53" i="7"/>
  <c r="CA53" i="7"/>
  <c r="BG53" i="7"/>
  <c r="CF53" i="7"/>
  <c r="BF45" i="7"/>
  <c r="CC45" i="7"/>
  <c r="BQ45" i="7"/>
  <c r="BN45" i="7"/>
  <c r="CA45" i="7"/>
  <c r="CF33" i="7"/>
  <c r="AX33" i="7"/>
  <c r="BW33" i="7"/>
  <c r="BJ33" i="7"/>
  <c r="AY25" i="7"/>
  <c r="BC25" i="7"/>
  <c r="BF25" i="7"/>
  <c r="BO25" i="7"/>
  <c r="BT25" i="7"/>
  <c r="BN38" i="7"/>
  <c r="BV38" i="7"/>
  <c r="BR38" i="7"/>
  <c r="BW38" i="7"/>
  <c r="BD30" i="7"/>
  <c r="BX30" i="7"/>
  <c r="BF30" i="7"/>
  <c r="BB30" i="7"/>
  <c r="CE30" i="7"/>
  <c r="CA44" i="7"/>
  <c r="BT73" i="7"/>
  <c r="BA73" i="7"/>
  <c r="CB73" i="7"/>
  <c r="BX73" i="7"/>
  <c r="CA68" i="7"/>
  <c r="CE66" i="7"/>
  <c r="BR66" i="7"/>
  <c r="BG66" i="7"/>
  <c r="BJ66" i="7"/>
  <c r="BK66" i="7"/>
  <c r="BW34" i="7"/>
  <c r="BG34" i="7"/>
  <c r="BR34" i="7"/>
  <c r="CD34" i="7"/>
  <c r="AY26" i="7"/>
  <c r="BR26" i="7"/>
  <c r="BC26" i="7"/>
  <c r="AX26" i="7"/>
  <c r="CC26" i="7"/>
  <c r="BA31" i="7"/>
  <c r="BO54" i="7"/>
  <c r="BT54" i="7"/>
  <c r="BQ54" i="7"/>
  <c r="BX54" i="7"/>
  <c r="BJ41" i="7"/>
  <c r="AW85" i="7"/>
  <c r="BD85" i="7" s="1"/>
  <c r="AW197" i="7"/>
  <c r="AY197" i="7" s="1"/>
  <c r="AW245" i="7"/>
  <c r="CG245" i="7" s="1"/>
  <c r="AW261" i="7"/>
  <c r="BY261" i="7" s="1"/>
  <c r="AW285" i="7"/>
  <c r="BZ285" i="7" s="1"/>
  <c r="AW317" i="7"/>
  <c r="BN317" i="7" s="1"/>
  <c r="AW373" i="7"/>
  <c r="BG373" i="7" s="1"/>
  <c r="AW389" i="7"/>
  <c r="AY389" i="7" s="1"/>
  <c r="AW437" i="7"/>
  <c r="CB437" i="7" s="1"/>
  <c r="AW509" i="7"/>
  <c r="BP509" i="7" s="1"/>
  <c r="CB509" i="7"/>
  <c r="AW525" i="7"/>
  <c r="AY525" i="7" s="1"/>
  <c r="AW661" i="7"/>
  <c r="BI661" i="7" s="1"/>
  <c r="AW725" i="7"/>
  <c r="CG725" i="7" s="1"/>
  <c r="AW789" i="7"/>
  <c r="BF789" i="7" s="1"/>
  <c r="AW837" i="7"/>
  <c r="BN837" i="7" s="1"/>
  <c r="AW909" i="7"/>
  <c r="BZ909" i="7" s="1"/>
  <c r="AW925" i="7"/>
  <c r="CA925" i="7" s="1"/>
  <c r="AW1005" i="7"/>
  <c r="AX1005" i="7" s="1"/>
  <c r="BK43" i="7"/>
  <c r="BI23" i="7"/>
  <c r="BU23" i="7"/>
  <c r="BJ68" i="7"/>
  <c r="CB53" i="7"/>
  <c r="AW74" i="7"/>
  <c r="CB74" i="7" s="1"/>
  <c r="AW106" i="7"/>
  <c r="BX106" i="7" s="1"/>
  <c r="AW122" i="7"/>
  <c r="BF122" i="7" s="1"/>
  <c r="AW154" i="7"/>
  <c r="AW170" i="7"/>
  <c r="BD170" i="7" s="1"/>
  <c r="AW218" i="7"/>
  <c r="BU218" i="7" s="1"/>
  <c r="AW242" i="7"/>
  <c r="CE242" i="7" s="1"/>
  <c r="AW290" i="7"/>
  <c r="BD290" i="7" s="1"/>
  <c r="AW306" i="7"/>
  <c r="BU306" i="7"/>
  <c r="AW330" i="7"/>
  <c r="BW330" i="7" s="1"/>
  <c r="AW370" i="7"/>
  <c r="BH370" i="7" s="1"/>
  <c r="AW458" i="7"/>
  <c r="BU458" i="7" s="1"/>
  <c r="AW490" i="7"/>
  <c r="BC490" i="7" s="1"/>
  <c r="AW610" i="7"/>
  <c r="BF610" i="7" s="1"/>
  <c r="AW626" i="7"/>
  <c r="BP626" i="7" s="1"/>
  <c r="AW658" i="7"/>
  <c r="AX658" i="7" s="1"/>
  <c r="AW698" i="7"/>
  <c r="BZ698" i="7" s="1"/>
  <c r="AW746" i="7"/>
  <c r="BZ746" i="7" s="1"/>
  <c r="AW754" i="7"/>
  <c r="BO754" i="7" s="1"/>
  <c r="AW770" i="7"/>
  <c r="CC770" i="7" s="1"/>
  <c r="AW810" i="7"/>
  <c r="BW810" i="7" s="1"/>
  <c r="AW826" i="7"/>
  <c r="BI826" i="7" s="1"/>
  <c r="AW842" i="7"/>
  <c r="AW76" i="7"/>
  <c r="AZ76" i="7" s="1"/>
  <c r="AW84" i="7"/>
  <c r="CG84" i="7" s="1"/>
  <c r="AW92" i="7"/>
  <c r="CG92" i="7" s="1"/>
  <c r="AW100" i="7"/>
  <c r="BQ100" i="7" s="1"/>
  <c r="AW108" i="7"/>
  <c r="BU108" i="7" s="1"/>
  <c r="AW116" i="7"/>
  <c r="BK116" i="7" s="1"/>
  <c r="AW124" i="7"/>
  <c r="BL124" i="7" s="1"/>
  <c r="AW132" i="7"/>
  <c r="BB132" i="7" s="1"/>
  <c r="AW140" i="7"/>
  <c r="AW148" i="7"/>
  <c r="AW156" i="7"/>
  <c r="AW164" i="7"/>
  <c r="BS164" i="7" s="1"/>
  <c r="AW172" i="7"/>
  <c r="BT172" i="7" s="1"/>
  <c r="AW180" i="7"/>
  <c r="BG180" i="7" s="1"/>
  <c r="AW188" i="7"/>
  <c r="AY188" i="7" s="1"/>
  <c r="AW196" i="7"/>
  <c r="BG196" i="7" s="1"/>
  <c r="AW204" i="7"/>
  <c r="AZ204" i="7" s="1"/>
  <c r="AW212" i="7"/>
  <c r="BU212" i="7" s="1"/>
  <c r="AW220" i="7"/>
  <c r="BW220" i="7" s="1"/>
  <c r="AW228" i="7"/>
  <c r="CA228" i="7" s="1"/>
  <c r="BE228" i="7"/>
  <c r="AW236" i="7"/>
  <c r="CF236" i="7" s="1"/>
  <c r="BW236" i="7"/>
  <c r="AW244" i="7"/>
  <c r="AX244" i="7" s="1"/>
  <c r="AW252" i="7"/>
  <c r="AW260" i="7"/>
  <c r="CF260" i="7" s="1"/>
  <c r="AW268" i="7"/>
  <c r="BO268" i="7" s="1"/>
  <c r="AW276" i="7"/>
  <c r="AW284" i="7"/>
  <c r="AW292" i="7"/>
  <c r="BG292" i="7" s="1"/>
  <c r="AW300" i="7"/>
  <c r="BD300" i="7" s="1"/>
  <c r="AW308" i="7"/>
  <c r="BJ308" i="7" s="1"/>
  <c r="AW316" i="7"/>
  <c r="BB316" i="7" s="1"/>
  <c r="AW324" i="7"/>
  <c r="BP324" i="7" s="1"/>
  <c r="AW332" i="7"/>
  <c r="BD332" i="7" s="1"/>
  <c r="AW340" i="7"/>
  <c r="AX340" i="7" s="1"/>
  <c r="BL340" i="7"/>
  <c r="AW348" i="7"/>
  <c r="BF348" i="7" s="1"/>
  <c r="AW356" i="7"/>
  <c r="BS356" i="7" s="1"/>
  <c r="AW364" i="7"/>
  <c r="AY364" i="7"/>
  <c r="AW372" i="7"/>
  <c r="AX372" i="7" s="1"/>
  <c r="AW380" i="7"/>
  <c r="AZ380" i="7" s="1"/>
  <c r="BS380" i="7"/>
  <c r="AW388" i="7"/>
  <c r="BX388" i="7" s="1"/>
  <c r="AW396" i="7"/>
  <c r="BP396" i="7" s="1"/>
  <c r="AW404" i="7"/>
  <c r="CD404" i="7" s="1"/>
  <c r="AW412" i="7"/>
  <c r="CF412" i="7" s="1"/>
  <c r="AW420" i="7"/>
  <c r="BU420" i="7" s="1"/>
  <c r="AW428" i="7"/>
  <c r="AZ428" i="7" s="1"/>
  <c r="AW436" i="7"/>
  <c r="BT436" i="7" s="1"/>
  <c r="AW444" i="7"/>
  <c r="BV444" i="7" s="1"/>
  <c r="AW452" i="7"/>
  <c r="CC452" i="7" s="1"/>
  <c r="AX452" i="7"/>
  <c r="AW460" i="7"/>
  <c r="CG460" i="7" s="1"/>
  <c r="AW468" i="7"/>
  <c r="BD468" i="7" s="1"/>
  <c r="AW476" i="7"/>
  <c r="CG476" i="7" s="1"/>
  <c r="AW484" i="7"/>
  <c r="CC484" i="7" s="1"/>
  <c r="AW492" i="7"/>
  <c r="CE492" i="7" s="1"/>
  <c r="BH492" i="7"/>
  <c r="AW500" i="7"/>
  <c r="BP500" i="7" s="1"/>
  <c r="AW508" i="7"/>
  <c r="CB508" i="7" s="1"/>
  <c r="AW516" i="7"/>
  <c r="BB516" i="7" s="1"/>
  <c r="AW524" i="7"/>
  <c r="BC524" i="7" s="1"/>
  <c r="AW532" i="7"/>
  <c r="CA532" i="7" s="1"/>
  <c r="AW540" i="7"/>
  <c r="BM540" i="7" s="1"/>
  <c r="AW548" i="7"/>
  <c r="CE548" i="7" s="1"/>
  <c r="AW556" i="7"/>
  <c r="CD556" i="7" s="1"/>
  <c r="AW564" i="7"/>
  <c r="BK564" i="7" s="1"/>
  <c r="AW572" i="7"/>
  <c r="AZ572" i="7" s="1"/>
  <c r="AW580" i="7"/>
  <c r="BF580" i="7" s="1"/>
  <c r="AW588" i="7"/>
  <c r="CD588" i="7" s="1"/>
  <c r="AW596" i="7"/>
  <c r="BJ596" i="7" s="1"/>
  <c r="AW604" i="7"/>
  <c r="CF604" i="7" s="1"/>
  <c r="AW612" i="7"/>
  <c r="BI612" i="7" s="1"/>
  <c r="AW620" i="7"/>
  <c r="BX620" i="7" s="1"/>
  <c r="AW628" i="7"/>
  <c r="BO628" i="7" s="1"/>
  <c r="AW636" i="7"/>
  <c r="CC636" i="7" s="1"/>
  <c r="AW644" i="7"/>
  <c r="BS644" i="7" s="1"/>
  <c r="AW652" i="7"/>
  <c r="CG652" i="7" s="1"/>
  <c r="AW660" i="7"/>
  <c r="BK660" i="7" s="1"/>
  <c r="AW668" i="7"/>
  <c r="BC668" i="7" s="1"/>
  <c r="AW676" i="7"/>
  <c r="BU676" i="7" s="1"/>
  <c r="AW684" i="7"/>
  <c r="AY684" i="7" s="1"/>
  <c r="AW692" i="7"/>
  <c r="BV692" i="7" s="1"/>
  <c r="AW700" i="7"/>
  <c r="CC700" i="7" s="1"/>
  <c r="AW708" i="7"/>
  <c r="BL708" i="7" s="1"/>
  <c r="AW716" i="7"/>
  <c r="BU716" i="7" s="1"/>
  <c r="AW724" i="7"/>
  <c r="AW732" i="7"/>
  <c r="BY732" i="7" s="1"/>
  <c r="AW740" i="7"/>
  <c r="BG740" i="7" s="1"/>
  <c r="AW748" i="7"/>
  <c r="CF748" i="7" s="1"/>
  <c r="AW756" i="7"/>
  <c r="BS756" i="7" s="1"/>
  <c r="AW764" i="7"/>
  <c r="BT764" i="7" s="1"/>
  <c r="AW772" i="7"/>
  <c r="AX772" i="7" s="1"/>
  <c r="AW780" i="7"/>
  <c r="BH780" i="7" s="1"/>
  <c r="AW788" i="7"/>
  <c r="BS788" i="7" s="1"/>
  <c r="BY788" i="7"/>
  <c r="AW796" i="7"/>
  <c r="AW804" i="7"/>
  <c r="BE804" i="7" s="1"/>
  <c r="AW812" i="7"/>
  <c r="AZ812" i="7" s="1"/>
  <c r="AW820" i="7"/>
  <c r="BI820" i="7" s="1"/>
  <c r="AW828" i="7"/>
  <c r="AY828" i="7" s="1"/>
  <c r="AW836" i="7"/>
  <c r="AW844" i="7"/>
  <c r="BD844" i="7" s="1"/>
  <c r="AW852" i="7"/>
  <c r="CC852" i="7" s="1"/>
  <c r="AW860" i="7"/>
  <c r="BA860" i="7" s="1"/>
  <c r="AW868" i="7"/>
  <c r="CA868" i="7" s="1"/>
  <c r="AW876" i="7"/>
  <c r="CC876" i="7" s="1"/>
  <c r="AW884" i="7"/>
  <c r="AW892" i="7"/>
  <c r="CF892" i="7" s="1"/>
  <c r="AW900" i="7"/>
  <c r="AZ900" i="7" s="1"/>
  <c r="AW908" i="7"/>
  <c r="BU908" i="7" s="1"/>
  <c r="AW916" i="7"/>
  <c r="BW916" i="7" s="1"/>
  <c r="AW924" i="7"/>
  <c r="AZ924" i="7" s="1"/>
  <c r="AW932" i="7"/>
  <c r="BH932" i="7" s="1"/>
  <c r="AW940" i="7"/>
  <c r="BG940" i="7" s="1"/>
  <c r="AW948" i="7"/>
  <c r="BV948" i="7" s="1"/>
  <c r="AW956" i="7"/>
  <c r="BF956" i="7" s="1"/>
  <c r="AW964" i="7"/>
  <c r="BQ964" i="7" s="1"/>
  <c r="AW972" i="7"/>
  <c r="BM972" i="7" s="1"/>
  <c r="AW980" i="7"/>
  <c r="BV980" i="7" s="1"/>
  <c r="AW988" i="7"/>
  <c r="AW996" i="7"/>
  <c r="BR996" i="7" s="1"/>
  <c r="AW1004" i="7"/>
  <c r="BT1004" i="7" s="1"/>
  <c r="AW1012" i="7"/>
  <c r="BX1012" i="7" s="1"/>
  <c r="CF1012" i="7"/>
  <c r="BZ31" i="7"/>
  <c r="BY71" i="7"/>
  <c r="BA71" i="7"/>
  <c r="BF71" i="7"/>
  <c r="BR71" i="7"/>
  <c r="BL71" i="7"/>
  <c r="BU59" i="7"/>
  <c r="BK59" i="7"/>
  <c r="BR59" i="7"/>
  <c r="CC59" i="7"/>
  <c r="BS59" i="7"/>
  <c r="BI55" i="7"/>
  <c r="AX55" i="7"/>
  <c r="BS55" i="7"/>
  <c r="CB55" i="7"/>
  <c r="BN51" i="7"/>
  <c r="BZ51" i="7"/>
  <c r="BF51" i="7"/>
  <c r="CG51" i="7"/>
  <c r="BC51" i="7"/>
  <c r="BQ43" i="7"/>
  <c r="BV43" i="7"/>
  <c r="BD43" i="7"/>
  <c r="CG43" i="7"/>
  <c r="BS39" i="7"/>
  <c r="BO39" i="7"/>
  <c r="BL39" i="7"/>
  <c r="BG39" i="7"/>
  <c r="BW35" i="7"/>
  <c r="BX35" i="7"/>
  <c r="AY35" i="7"/>
  <c r="BT31" i="7"/>
  <c r="CG31" i="7"/>
  <c r="CC27" i="7"/>
  <c r="BF27" i="7"/>
  <c r="BU27" i="7"/>
  <c r="CD27" i="7"/>
  <c r="BA23" i="7"/>
  <c r="BJ23" i="7"/>
  <c r="CG23" i="7"/>
  <c r="BF23" i="7"/>
  <c r="BQ49" i="7"/>
  <c r="BW49" i="7"/>
  <c r="BS49" i="7"/>
  <c r="BG49" i="7"/>
  <c r="CG49" i="7"/>
  <c r="BR37" i="7"/>
  <c r="BJ37" i="7"/>
  <c r="BG37" i="7"/>
  <c r="BY37" i="7"/>
  <c r="BB70" i="7"/>
  <c r="BL70" i="7"/>
  <c r="CF70" i="7"/>
  <c r="BV70" i="7"/>
  <c r="CG70" i="7"/>
  <c r="BD44" i="7"/>
  <c r="BW41" i="7"/>
  <c r="BO41" i="7"/>
  <c r="CG41" i="7"/>
  <c r="CC41" i="7"/>
  <c r="BT50" i="7"/>
  <c r="BN50" i="7"/>
  <c r="AX50" i="7"/>
  <c r="BR50" i="7"/>
  <c r="BS42" i="7"/>
  <c r="BG42" i="7"/>
  <c r="BM42" i="7"/>
  <c r="CB42" i="7"/>
  <c r="CD68" i="7"/>
  <c r="BC72" i="7"/>
  <c r="CF72" i="7"/>
  <c r="BM72" i="7"/>
  <c r="CB72" i="7"/>
  <c r="BT72" i="7"/>
  <c r="BQ68" i="7"/>
  <c r="BA68" i="7"/>
  <c r="BU68" i="7"/>
  <c r="BT64" i="7"/>
  <c r="AZ64" i="7"/>
  <c r="CA64" i="7"/>
  <c r="CC64" i="7"/>
  <c r="BF64" i="7"/>
  <c r="BG60" i="7"/>
  <c r="CG60" i="7"/>
  <c r="AZ60" i="7"/>
  <c r="CA60" i="7"/>
  <c r="BX56" i="7"/>
  <c r="BI56" i="7"/>
  <c r="BK56" i="7"/>
  <c r="BV56" i="7"/>
  <c r="CG56" i="7"/>
  <c r="CA48" i="7"/>
  <c r="BR48" i="7"/>
  <c r="BJ48" i="7"/>
  <c r="BB48" i="7"/>
  <c r="CD44" i="7"/>
  <c r="BB40" i="7"/>
  <c r="BF40" i="7"/>
  <c r="AZ40" i="7"/>
  <c r="CG36" i="7"/>
  <c r="CF36" i="7"/>
  <c r="BX36" i="7"/>
  <c r="CD36" i="7"/>
  <c r="BR32" i="7"/>
  <c r="AX32" i="7"/>
  <c r="CG32" i="7"/>
  <c r="BG32" i="7"/>
  <c r="BU32" i="7"/>
  <c r="CA28" i="7"/>
  <c r="BR28" i="7"/>
  <c r="BG28" i="7"/>
  <c r="BH28" i="7"/>
  <c r="BE24" i="7"/>
  <c r="AZ24" i="7"/>
  <c r="BT24" i="7"/>
  <c r="BQ24" i="7"/>
  <c r="BS24" i="7"/>
  <c r="BC57" i="7"/>
  <c r="BR57" i="7"/>
  <c r="BJ57" i="7"/>
  <c r="CG57" i="7"/>
  <c r="BB29" i="7"/>
  <c r="CB29" i="7"/>
  <c r="BL29" i="7"/>
  <c r="BE29" i="7"/>
  <c r="AZ44" i="7"/>
  <c r="BP69" i="7"/>
  <c r="BW69" i="7"/>
  <c r="CD69" i="7"/>
  <c r="BZ69" i="7"/>
  <c r="BD65" i="7"/>
  <c r="BY65" i="7"/>
  <c r="BS65" i="7"/>
  <c r="BC65" i="7"/>
  <c r="CF65" i="7"/>
  <c r="CE53" i="7"/>
  <c r="BB53" i="7"/>
  <c r="BL53" i="7"/>
  <c r="BQ53" i="7"/>
  <c r="BE45" i="7"/>
  <c r="BG45" i="7"/>
  <c r="AY45" i="7"/>
  <c r="BV45" i="7"/>
  <c r="BM33" i="7"/>
  <c r="BI33" i="7"/>
  <c r="BT33" i="7"/>
  <c r="AZ33" i="7"/>
  <c r="BP25" i="7"/>
  <c r="CA25" i="7"/>
  <c r="BV25" i="7"/>
  <c r="BD25" i="7"/>
  <c r="BY25" i="7"/>
  <c r="BM62" i="7"/>
  <c r="BY62" i="7"/>
  <c r="BC62" i="7"/>
  <c r="BY38" i="7"/>
  <c r="BK38" i="7"/>
  <c r="AZ38" i="7"/>
  <c r="BZ38" i="7"/>
  <c r="BK30" i="7"/>
  <c r="BO30" i="7"/>
  <c r="CG30" i="7"/>
  <c r="BM30" i="7"/>
  <c r="AY30" i="7"/>
  <c r="AY44" i="7"/>
  <c r="BW73" i="7"/>
  <c r="BU73" i="7"/>
  <c r="BY73" i="7"/>
  <c r="BV73" i="7"/>
  <c r="BM31" i="7"/>
  <c r="BT66" i="7"/>
  <c r="CA66" i="7"/>
  <c r="AX66" i="7"/>
  <c r="BZ66" i="7"/>
  <c r="BH66" i="7"/>
  <c r="BC34" i="7"/>
  <c r="AX34" i="7"/>
  <c r="BI34" i="7"/>
  <c r="BS34" i="7"/>
  <c r="BH26" i="7"/>
  <c r="AZ26" i="7"/>
  <c r="CE26" i="7"/>
  <c r="CF26" i="7"/>
  <c r="BJ26" i="7"/>
  <c r="BH44" i="7"/>
  <c r="BL54" i="7"/>
  <c r="BJ54" i="7"/>
  <c r="CD54" i="7"/>
  <c r="BW54" i="7"/>
  <c r="BJ50" i="7"/>
  <c r="AW77" i="7"/>
  <c r="BI77" i="7" s="1"/>
  <c r="AW189" i="7"/>
  <c r="BW189" i="7" s="1"/>
  <c r="AW205" i="7"/>
  <c r="AY205" i="7" s="1"/>
  <c r="AW229" i="7"/>
  <c r="BQ229" i="7" s="1"/>
  <c r="AW253" i="7"/>
  <c r="BW253" i="7" s="1"/>
  <c r="AW277" i="7"/>
  <c r="BB277" i="7" s="1"/>
  <c r="AW349" i="7"/>
  <c r="AW421" i="7"/>
  <c r="BO421" i="7" s="1"/>
  <c r="AW549" i="7"/>
  <c r="BB549" i="7" s="1"/>
  <c r="AW565" i="7"/>
  <c r="BJ565" i="7" s="1"/>
  <c r="AW653" i="7"/>
  <c r="BA653" i="7" s="1"/>
  <c r="AW709" i="7"/>
  <c r="BX709" i="7" s="1"/>
  <c r="AW733" i="7"/>
  <c r="BV733" i="7" s="1"/>
  <c r="BT733" i="7"/>
  <c r="AW749" i="7"/>
  <c r="BS749" i="7" s="1"/>
  <c r="CE749" i="7"/>
  <c r="BB749" i="7"/>
  <c r="AW765" i="7"/>
  <c r="BI765" i="7" s="1"/>
  <c r="BJ765" i="7"/>
  <c r="AW829" i="7"/>
  <c r="BB829" i="7" s="1"/>
  <c r="AW845" i="7"/>
  <c r="BX845" i="7" s="1"/>
  <c r="BJ845" i="7"/>
  <c r="AW861" i="7"/>
  <c r="CG861" i="7" s="1"/>
  <c r="AW885" i="7"/>
  <c r="AY885" i="7" s="1"/>
  <c r="AW901" i="7"/>
  <c r="AZ901" i="7" s="1"/>
  <c r="AW917" i="7"/>
  <c r="BT917" i="7" s="1"/>
  <c r="AW965" i="7"/>
  <c r="BF965" i="7" s="1"/>
  <c r="BR43" i="7"/>
  <c r="BO31" i="7"/>
  <c r="AW130" i="7"/>
  <c r="BL130" i="7" s="1"/>
  <c r="AW146" i="7"/>
  <c r="BE146" i="7" s="1"/>
  <c r="AW162" i="7"/>
  <c r="BY162" i="7" s="1"/>
  <c r="AW258" i="7"/>
  <c r="CE258" i="7" s="1"/>
  <c r="AW274" i="7"/>
  <c r="BO274" i="7" s="1"/>
  <c r="AW442" i="7"/>
  <c r="AY442" i="7" s="1"/>
  <c r="AW482" i="7"/>
  <c r="BK482" i="7" s="1"/>
  <c r="AW522" i="7"/>
  <c r="AX522" i="7" s="1"/>
  <c r="AW562" i="7"/>
  <c r="BH562" i="7" s="1"/>
  <c r="AW642" i="7"/>
  <c r="BT642" i="7" s="1"/>
  <c r="AW650" i="7"/>
  <c r="BM650" i="7" s="1"/>
  <c r="AW666" i="7"/>
  <c r="BS666" i="7" s="1"/>
  <c r="AW674" i="7"/>
  <c r="CA674" i="7" s="1"/>
  <c r="AW706" i="7"/>
  <c r="BV706" i="7" s="1"/>
  <c r="AW722" i="7"/>
  <c r="BW722" i="7" s="1"/>
  <c r="AW730" i="7"/>
  <c r="BS730" i="7" s="1"/>
  <c r="AW762" i="7"/>
  <c r="CA762" i="7" s="1"/>
  <c r="AW818" i="7"/>
  <c r="BB818" i="7" s="1"/>
  <c r="AW81" i="7"/>
  <c r="BJ81" i="7" s="1"/>
  <c r="AW89" i="7"/>
  <c r="BR89" i="7" s="1"/>
  <c r="AW97" i="7"/>
  <c r="BH97" i="7" s="1"/>
  <c r="AW105" i="7"/>
  <c r="CG105" i="7" s="1"/>
  <c r="AW113" i="7"/>
  <c r="BB113" i="7" s="1"/>
  <c r="AW121" i="7"/>
  <c r="BT121" i="7" s="1"/>
  <c r="AW129" i="7"/>
  <c r="CC129" i="7" s="1"/>
  <c r="AW137" i="7"/>
  <c r="CG137" i="7" s="1"/>
  <c r="AW145" i="7"/>
  <c r="BB145" i="7" s="1"/>
  <c r="AW153" i="7"/>
  <c r="BS153" i="7" s="1"/>
  <c r="AW161" i="7"/>
  <c r="BE161" i="7" s="1"/>
  <c r="BZ161" i="7"/>
  <c r="AW169" i="7"/>
  <c r="BS169" i="7" s="1"/>
  <c r="AW177" i="7"/>
  <c r="BR177" i="7" s="1"/>
  <c r="AW185" i="7"/>
  <c r="BF185" i="7" s="1"/>
  <c r="AW193" i="7"/>
  <c r="CA193" i="7" s="1"/>
  <c r="AW201" i="7"/>
  <c r="BX201" i="7" s="1"/>
  <c r="AW209" i="7"/>
  <c r="BW209" i="7" s="1"/>
  <c r="AW217" i="7"/>
  <c r="AY217" i="7" s="1"/>
  <c r="AW225" i="7"/>
  <c r="BS225" i="7" s="1"/>
  <c r="AW233" i="7"/>
  <c r="BU233" i="7" s="1"/>
  <c r="AW241" i="7"/>
  <c r="BC241" i="7" s="1"/>
  <c r="AW249" i="7"/>
  <c r="BL249" i="7" s="1"/>
  <c r="AW257" i="7"/>
  <c r="BC257" i="7" s="1"/>
  <c r="AW265" i="7"/>
  <c r="BK265" i="7" s="1"/>
  <c r="AW273" i="7"/>
  <c r="AW281" i="7"/>
  <c r="BE281" i="7" s="1"/>
  <c r="AW289" i="7"/>
  <c r="BF289" i="7" s="1"/>
  <c r="AW297" i="7"/>
  <c r="BL297" i="7" s="1"/>
  <c r="AW305" i="7"/>
  <c r="BF305" i="7" s="1"/>
  <c r="AW313" i="7"/>
  <c r="BQ313" i="7" s="1"/>
  <c r="AW321" i="7"/>
  <c r="BK321" i="7" s="1"/>
  <c r="AW329" i="7"/>
  <c r="BB329" i="7" s="1"/>
  <c r="AW337" i="7"/>
  <c r="BY337" i="7" s="1"/>
  <c r="AW345" i="7"/>
  <c r="BB345" i="7" s="1"/>
  <c r="AW353" i="7"/>
  <c r="BH353" i="7" s="1"/>
  <c r="AW361" i="7"/>
  <c r="BS361" i="7" s="1"/>
  <c r="AW369" i="7"/>
  <c r="BA369" i="7" s="1"/>
  <c r="AW377" i="7"/>
  <c r="BG377" i="7" s="1"/>
  <c r="AW385" i="7"/>
  <c r="BL385" i="7" s="1"/>
  <c r="AW393" i="7"/>
  <c r="BX393" i="7" s="1"/>
  <c r="AW401" i="7"/>
  <c r="CF401" i="7" s="1"/>
  <c r="AW409" i="7"/>
  <c r="AW417" i="7"/>
  <c r="BA417" i="7" s="1"/>
  <c r="BB417" i="7"/>
  <c r="BN417" i="7"/>
  <c r="AW425" i="7"/>
  <c r="CC425" i="7" s="1"/>
  <c r="AW433" i="7"/>
  <c r="AW441" i="7"/>
  <c r="BY441" i="7" s="1"/>
  <c r="AW449" i="7"/>
  <c r="CF449" i="7" s="1"/>
  <c r="AW457" i="7"/>
  <c r="AW465" i="7"/>
  <c r="AY465" i="7" s="1"/>
  <c r="AW473" i="7"/>
  <c r="BL473" i="7" s="1"/>
  <c r="AW481" i="7"/>
  <c r="BB481" i="7" s="1"/>
  <c r="AW489" i="7"/>
  <c r="CA489" i="7" s="1"/>
  <c r="AW497" i="7"/>
  <c r="BS497" i="7" s="1"/>
  <c r="AW505" i="7"/>
  <c r="BP505" i="7" s="1"/>
  <c r="AW513" i="7"/>
  <c r="BW513" i="7" s="1"/>
  <c r="AW521" i="7"/>
  <c r="BA521" i="7" s="1"/>
  <c r="AW529" i="7"/>
  <c r="CD529" i="7" s="1"/>
  <c r="AW537" i="7"/>
  <c r="CG537" i="7" s="1"/>
  <c r="AW545" i="7"/>
  <c r="BD545" i="7" s="1"/>
  <c r="AW553" i="7"/>
  <c r="CG553" i="7" s="1"/>
  <c r="AW561" i="7"/>
  <c r="BP561" i="7" s="1"/>
  <c r="AW569" i="7"/>
  <c r="CB569" i="7" s="1"/>
  <c r="AW577" i="7"/>
  <c r="BJ577" i="7" s="1"/>
  <c r="AW585" i="7"/>
  <c r="AY585" i="7" s="1"/>
  <c r="AW593" i="7"/>
  <c r="CB593" i="7" s="1"/>
  <c r="AW601" i="7"/>
  <c r="BU601" i="7" s="1"/>
  <c r="AW609" i="7"/>
  <c r="BR609" i="7" s="1"/>
  <c r="AW617" i="7"/>
  <c r="AW625" i="7"/>
  <c r="CB625" i="7" s="1"/>
  <c r="AW633" i="7"/>
  <c r="BA633" i="7" s="1"/>
  <c r="AW641" i="7"/>
  <c r="CD641" i="7" s="1"/>
  <c r="AW649" i="7"/>
  <c r="BE649" i="7" s="1"/>
  <c r="AW657" i="7"/>
  <c r="BI657" i="7" s="1"/>
  <c r="AW665" i="7"/>
  <c r="BH665" i="7" s="1"/>
  <c r="AW673" i="7"/>
  <c r="BG673" i="7" s="1"/>
  <c r="AW681" i="7"/>
  <c r="BJ681" i="7" s="1"/>
  <c r="AW689" i="7"/>
  <c r="AW697" i="7"/>
  <c r="BB697" i="7" s="1"/>
  <c r="AW705" i="7"/>
  <c r="BB705" i="7" s="1"/>
  <c r="AW713" i="7"/>
  <c r="BI713" i="7" s="1"/>
  <c r="AW721" i="7"/>
  <c r="BC721" i="7" s="1"/>
  <c r="AW729" i="7"/>
  <c r="CA729" i="7" s="1"/>
  <c r="AW737" i="7"/>
  <c r="BW737" i="7" s="1"/>
  <c r="AW745" i="7"/>
  <c r="BX745" i="7" s="1"/>
  <c r="AW753" i="7"/>
  <c r="BE753" i="7" s="1"/>
  <c r="AW761" i="7"/>
  <c r="BH761" i="7" s="1"/>
  <c r="AW769" i="7"/>
  <c r="BN769" i="7" s="1"/>
  <c r="AW777" i="7"/>
  <c r="BR777" i="7" s="1"/>
  <c r="AW785" i="7"/>
  <c r="BG785" i="7" s="1"/>
  <c r="AW793" i="7"/>
  <c r="BI793" i="7" s="1"/>
  <c r="AW801" i="7"/>
  <c r="BX801" i="7" s="1"/>
  <c r="AW809" i="7"/>
  <c r="BC809" i="7" s="1"/>
  <c r="AW817" i="7"/>
  <c r="BU817" i="7" s="1"/>
  <c r="BS817" i="7"/>
  <c r="AW825" i="7"/>
  <c r="BY825" i="7" s="1"/>
  <c r="AW833" i="7"/>
  <c r="AX833" i="7" s="1"/>
  <c r="AW841" i="7"/>
  <c r="CC841" i="7" s="1"/>
  <c r="AW849" i="7"/>
  <c r="BH849" i="7" s="1"/>
  <c r="AW857" i="7"/>
  <c r="AX857" i="7" s="1"/>
  <c r="AW865" i="7"/>
  <c r="CE865" i="7" s="1"/>
  <c r="AW873" i="7"/>
  <c r="BL873" i="7" s="1"/>
  <c r="AW881" i="7"/>
  <c r="BX881" i="7" s="1"/>
  <c r="AW889" i="7"/>
  <c r="CB889" i="7" s="1"/>
  <c r="AW897" i="7"/>
  <c r="BE897" i="7" s="1"/>
  <c r="AW905" i="7"/>
  <c r="BK905" i="7" s="1"/>
  <c r="AW913" i="7"/>
  <c r="BR913" i="7" s="1"/>
  <c r="BW913" i="7"/>
  <c r="BU913" i="7"/>
  <c r="AW921" i="7"/>
  <c r="AY921" i="7" s="1"/>
  <c r="AW929" i="7"/>
  <c r="AW937" i="7"/>
  <c r="BF937" i="7" s="1"/>
  <c r="AW945" i="7"/>
  <c r="BO945" i="7" s="1"/>
  <c r="AW953" i="7"/>
  <c r="AW961" i="7"/>
  <c r="BK961" i="7" s="1"/>
  <c r="AW969" i="7"/>
  <c r="BD969" i="7" s="1"/>
  <c r="AW977" i="7"/>
  <c r="CE977" i="7" s="1"/>
  <c r="AW985" i="7"/>
  <c r="AW993" i="7"/>
  <c r="BR993" i="7" s="1"/>
  <c r="AW1001" i="7"/>
  <c r="BD1001" i="7" s="1"/>
  <c r="AW1009" i="7"/>
  <c r="AY1009" i="7" s="1"/>
  <c r="AW1017" i="7"/>
  <c r="BO1017" i="7" s="1"/>
  <c r="CC31" i="7"/>
  <c r="BX71" i="7"/>
  <c r="BM71" i="7"/>
  <c r="AY71" i="7"/>
  <c r="BI71" i="7"/>
  <c r="BS71" i="7"/>
  <c r="BO55" i="7"/>
  <c r="BN55" i="7"/>
  <c r="CA55" i="7"/>
  <c r="BQ55" i="7"/>
  <c r="BE51" i="7"/>
  <c r="CD51" i="7"/>
  <c r="AY51" i="7"/>
  <c r="BL51" i="7"/>
  <c r="AZ51" i="7"/>
  <c r="BC43" i="7"/>
  <c r="BO43" i="7"/>
  <c r="BN43" i="7"/>
  <c r="BW43" i="7"/>
  <c r="AY43" i="7"/>
  <c r="BN31" i="7"/>
  <c r="BB31" i="7"/>
  <c r="BW23" i="7"/>
  <c r="BN23" i="7"/>
  <c r="CC23" i="7"/>
  <c r="BQ23" i="7"/>
  <c r="BN37" i="7"/>
  <c r="CE37" i="7"/>
  <c r="CD37" i="7"/>
  <c r="CG37" i="7"/>
  <c r="BR70" i="7"/>
  <c r="BY70" i="7"/>
  <c r="BW70" i="7"/>
  <c r="BM70" i="7"/>
  <c r="BX70" i="7"/>
  <c r="BX41" i="7"/>
  <c r="BN41" i="7"/>
  <c r="BD41" i="7"/>
  <c r="CF41" i="7"/>
  <c r="BT41" i="7"/>
  <c r="CD50" i="7"/>
  <c r="BS50" i="7"/>
  <c r="BQ50" i="7"/>
  <c r="BD50" i="7"/>
  <c r="BG50" i="7"/>
  <c r="BY31" i="7"/>
  <c r="BV68" i="7"/>
  <c r="BI68" i="7"/>
  <c r="BF68" i="7"/>
  <c r="AX60" i="7"/>
  <c r="BJ60" i="7"/>
  <c r="AY60" i="7"/>
  <c r="BB60" i="7"/>
  <c r="BJ56" i="7"/>
  <c r="BY56" i="7"/>
  <c r="BP56" i="7"/>
  <c r="BU56" i="7"/>
  <c r="CF56" i="7"/>
  <c r="CF48" i="7"/>
  <c r="BS48" i="7"/>
  <c r="BO48" i="7"/>
  <c r="BC48" i="7"/>
  <c r="BE48" i="7"/>
  <c r="BX28" i="7"/>
  <c r="BS28" i="7"/>
  <c r="BO28" i="7"/>
  <c r="CC28" i="7"/>
  <c r="BI24" i="7"/>
  <c r="BU24" i="7"/>
  <c r="BJ24" i="7"/>
  <c r="BO24" i="7"/>
  <c r="BH24" i="7"/>
  <c r="BM44" i="7"/>
  <c r="BB65" i="7"/>
  <c r="BH65" i="7"/>
  <c r="BM65" i="7"/>
  <c r="BI65" i="7"/>
  <c r="BT65" i="7"/>
  <c r="CG53" i="7"/>
  <c r="AX53" i="7"/>
  <c r="BZ53" i="7"/>
  <c r="BY53" i="7"/>
  <c r="BV53" i="7"/>
  <c r="BC33" i="7"/>
  <c r="CC33" i="7"/>
  <c r="BY33" i="7"/>
  <c r="AY33" i="7"/>
  <c r="BG44" i="7"/>
  <c r="BH73" i="7"/>
  <c r="AY73" i="7"/>
  <c r="BQ73" i="7"/>
  <c r="BD73" i="7"/>
  <c r="BJ31" i="7"/>
  <c r="CG66" i="7"/>
  <c r="AZ66" i="7"/>
  <c r="BS66" i="7"/>
  <c r="BL66" i="7"/>
  <c r="AY66" i="7"/>
  <c r="BF34" i="7"/>
  <c r="BZ34" i="7"/>
  <c r="BM34" i="7"/>
  <c r="AZ34" i="7"/>
  <c r="CG54" i="7"/>
  <c r="BK54" i="7"/>
  <c r="BN54" i="7"/>
  <c r="CB54" i="7"/>
  <c r="BL31" i="7"/>
  <c r="AW293" i="7"/>
  <c r="CD293" i="7" s="1"/>
  <c r="AW381" i="7"/>
  <c r="BK381" i="7" s="1"/>
  <c r="AW453" i="7"/>
  <c r="AW541" i="7"/>
  <c r="BW541" i="7" s="1"/>
  <c r="AW581" i="7"/>
  <c r="CF581" i="7" s="1"/>
  <c r="AW597" i="7"/>
  <c r="AY597" i="7" s="1"/>
  <c r="AW629" i="7"/>
  <c r="BT629" i="7" s="1"/>
  <c r="AW669" i="7"/>
  <c r="BE669" i="7" s="1"/>
  <c r="AW685" i="7"/>
  <c r="AX685" i="7" s="1"/>
  <c r="AW797" i="7"/>
  <c r="BB797" i="7" s="1"/>
  <c r="AW813" i="7"/>
  <c r="AZ813" i="7" s="1"/>
  <c r="BY48" i="7"/>
  <c r="BD48" i="7"/>
  <c r="BA53" i="7"/>
  <c r="AW82" i="7"/>
  <c r="BR82" i="7" s="1"/>
  <c r="AW98" i="7"/>
  <c r="BI98" i="7" s="1"/>
  <c r="AW178" i="7"/>
  <c r="BE178" i="7" s="1"/>
  <c r="AW266" i="7"/>
  <c r="BR266" i="7" s="1"/>
  <c r="AW322" i="7"/>
  <c r="BL322" i="7" s="1"/>
  <c r="AW338" i="7"/>
  <c r="BI338" i="7" s="1"/>
  <c r="AW354" i="7"/>
  <c r="BZ354" i="7" s="1"/>
  <c r="AW546" i="7"/>
  <c r="AX546" i="7" s="1"/>
  <c r="AW634" i="7"/>
  <c r="BA634" i="7" s="1"/>
  <c r="AW78" i="7"/>
  <c r="BL78" i="7" s="1"/>
  <c r="AW118" i="7"/>
  <c r="BC118" i="7" s="1"/>
  <c r="AW134" i="7"/>
  <c r="BJ134" i="7" s="1"/>
  <c r="AW142" i="7"/>
  <c r="BW142" i="7" s="1"/>
  <c r="AW150" i="7"/>
  <c r="CE150" i="7" s="1"/>
  <c r="AW158" i="7"/>
  <c r="AY158" i="7" s="1"/>
  <c r="AW166" i="7"/>
  <c r="BM166" i="7"/>
  <c r="CD166" i="7"/>
  <c r="AW174" i="7"/>
  <c r="BM174" i="7" s="1"/>
  <c r="AW182" i="7"/>
  <c r="AX182" i="7" s="1"/>
  <c r="AW190" i="7"/>
  <c r="AW198" i="7"/>
  <c r="CD198" i="7" s="1"/>
  <c r="AW206" i="7"/>
  <c r="BV206" i="7" s="1"/>
  <c r="AW214" i="7"/>
  <c r="CA214" i="7" s="1"/>
  <c r="CE214" i="7"/>
  <c r="AW222" i="7"/>
  <c r="BP222" i="7" s="1"/>
  <c r="BB222" i="7"/>
  <c r="AW230" i="7"/>
  <c r="BW230" i="7" s="1"/>
  <c r="AW238" i="7"/>
  <c r="BV238" i="7" s="1"/>
  <c r="BO238" i="7"/>
  <c r="AW246" i="7"/>
  <c r="CE246" i="7" s="1"/>
  <c r="AW254" i="7"/>
  <c r="BC254" i="7" s="1"/>
  <c r="AW262" i="7"/>
  <c r="AY262" i="7" s="1"/>
  <c r="AW270" i="7"/>
  <c r="BR270" i="7" s="1"/>
  <c r="AW278" i="7"/>
  <c r="BY278" i="7" s="1"/>
  <c r="AW286" i="7"/>
  <c r="BA286" i="7" s="1"/>
  <c r="AW294" i="7"/>
  <c r="BV294" i="7" s="1"/>
  <c r="BE294" i="7"/>
  <c r="AW302" i="7"/>
  <c r="BZ302" i="7" s="1"/>
  <c r="AW310" i="7"/>
  <c r="BD310" i="7" s="1"/>
  <c r="AW318" i="7"/>
  <c r="BB318" i="7" s="1"/>
  <c r="AW326" i="7"/>
  <c r="BB326" i="7" s="1"/>
  <c r="CA326" i="7"/>
  <c r="AW334" i="7"/>
  <c r="AX334" i="7" s="1"/>
  <c r="AW342" i="7"/>
  <c r="CD342" i="7" s="1"/>
  <c r="AW350" i="7"/>
  <c r="BU350" i="7" s="1"/>
  <c r="BQ350" i="7"/>
  <c r="AW358" i="7"/>
  <c r="CF358" i="7" s="1"/>
  <c r="AW366" i="7"/>
  <c r="AW374" i="7"/>
  <c r="CG374" i="7" s="1"/>
  <c r="AW382" i="7"/>
  <c r="CG382" i="7" s="1"/>
  <c r="AW390" i="7"/>
  <c r="BC390" i="7" s="1"/>
  <c r="AW398" i="7"/>
  <c r="BB398" i="7" s="1"/>
  <c r="AW406" i="7"/>
  <c r="CB406" i="7" s="1"/>
  <c r="AW414" i="7"/>
  <c r="BL414" i="7" s="1"/>
  <c r="AW422" i="7"/>
  <c r="CA422" i="7" s="1"/>
  <c r="AW430" i="7"/>
  <c r="AW438" i="7"/>
  <c r="BE438" i="7" s="1"/>
  <c r="AW446" i="7"/>
  <c r="BW446" i="7" s="1"/>
  <c r="AW454" i="7"/>
  <c r="BU454" i="7" s="1"/>
  <c r="AW462" i="7"/>
  <c r="AZ462" i="7" s="1"/>
  <c r="AW470" i="7"/>
  <c r="BU470" i="7" s="1"/>
  <c r="AW478" i="7"/>
  <c r="CA478" i="7" s="1"/>
  <c r="AW486" i="7"/>
  <c r="CE486" i="7" s="1"/>
  <c r="AW494" i="7"/>
  <c r="BA494" i="7" s="1"/>
  <c r="AW502" i="7"/>
  <c r="BN502" i="7" s="1"/>
  <c r="AW510" i="7"/>
  <c r="BE510" i="7" s="1"/>
  <c r="AW518" i="7"/>
  <c r="BR518" i="7" s="1"/>
  <c r="AW526" i="7"/>
  <c r="AW534" i="7"/>
  <c r="CG534" i="7" s="1"/>
  <c r="AW542" i="7"/>
  <c r="BS542" i="7" s="1"/>
  <c r="AW550" i="7"/>
  <c r="BH550" i="7" s="1"/>
  <c r="AW558" i="7"/>
  <c r="AZ558" i="7" s="1"/>
  <c r="AW566" i="7"/>
  <c r="AW574" i="7"/>
  <c r="BP574" i="7" s="1"/>
  <c r="AW582" i="7"/>
  <c r="BA582" i="7" s="1"/>
  <c r="BS582" i="7"/>
  <c r="AW590" i="7"/>
  <c r="AW598" i="7"/>
  <c r="BU598" i="7" s="1"/>
  <c r="AW606" i="7"/>
  <c r="CE606" i="7" s="1"/>
  <c r="AW614" i="7"/>
  <c r="BD614" i="7" s="1"/>
  <c r="AW622" i="7"/>
  <c r="BO622" i="7" s="1"/>
  <c r="AW630" i="7"/>
  <c r="AY630" i="7" s="1"/>
  <c r="AW638" i="7"/>
  <c r="AW646" i="7"/>
  <c r="AZ646" i="7" s="1"/>
  <c r="AW654" i="7"/>
  <c r="AW662" i="7"/>
  <c r="BZ662" i="7" s="1"/>
  <c r="AW670" i="7"/>
  <c r="AW678" i="7"/>
  <c r="BH678" i="7" s="1"/>
  <c r="AW686" i="7"/>
  <c r="BG686" i="7" s="1"/>
  <c r="AW694" i="7"/>
  <c r="CF694" i="7" s="1"/>
  <c r="AW702" i="7"/>
  <c r="CA702" i="7" s="1"/>
  <c r="BB702" i="7"/>
  <c r="AW710" i="7"/>
  <c r="BA710" i="7" s="1"/>
  <c r="AW718" i="7"/>
  <c r="AX718" i="7" s="1"/>
  <c r="AW726" i="7"/>
  <c r="AY726" i="7" s="1"/>
  <c r="AW734" i="7"/>
  <c r="BR734" i="7" s="1"/>
  <c r="AW742" i="7"/>
  <c r="BN742" i="7" s="1"/>
  <c r="AW750" i="7"/>
  <c r="BB750" i="7" s="1"/>
  <c r="AW758" i="7"/>
  <c r="CG758" i="7" s="1"/>
  <c r="AW766" i="7"/>
  <c r="BP766" i="7" s="1"/>
  <c r="AW774" i="7"/>
  <c r="BQ774" i="7" s="1"/>
  <c r="AW782" i="7"/>
  <c r="AY782" i="7" s="1"/>
  <c r="AW790" i="7"/>
  <c r="CB790" i="7" s="1"/>
  <c r="AW798" i="7"/>
  <c r="BD798" i="7" s="1"/>
  <c r="AW806" i="7"/>
  <c r="BW806" i="7" s="1"/>
  <c r="AW814" i="7"/>
  <c r="BI814" i="7" s="1"/>
  <c r="AW822" i="7"/>
  <c r="BD822" i="7" s="1"/>
  <c r="AW830" i="7"/>
  <c r="BY830" i="7" s="1"/>
  <c r="AW838" i="7"/>
  <c r="BV838" i="7" s="1"/>
  <c r="AW846" i="7"/>
  <c r="BV846" i="7" s="1"/>
  <c r="AW854" i="7"/>
  <c r="BU854" i="7" s="1"/>
  <c r="AW862" i="7"/>
  <c r="BR862" i="7" s="1"/>
  <c r="BN862" i="7"/>
  <c r="AW870" i="7"/>
  <c r="BW870" i="7" s="1"/>
  <c r="AW878" i="7"/>
  <c r="BT878" i="7" s="1"/>
  <c r="AW886" i="7"/>
  <c r="BJ886" i="7" s="1"/>
  <c r="AW894" i="7"/>
  <c r="BL894" i="7" s="1"/>
  <c r="AW902" i="7"/>
  <c r="CG902" i="7" s="1"/>
  <c r="AW910" i="7"/>
  <c r="BI910" i="7" s="1"/>
  <c r="AW918" i="7"/>
  <c r="BW918" i="7" s="1"/>
  <c r="AW926" i="7"/>
  <c r="AX926" i="7" s="1"/>
  <c r="AW934" i="7"/>
  <c r="BV934" i="7" s="1"/>
  <c r="AW942" i="7"/>
  <c r="BD942" i="7" s="1"/>
  <c r="AW950" i="7"/>
  <c r="BM950" i="7" s="1"/>
  <c r="AW958" i="7"/>
  <c r="BF958" i="7" s="1"/>
  <c r="AW966" i="7"/>
  <c r="BU966" i="7" s="1"/>
  <c r="AW974" i="7"/>
  <c r="BQ974" i="7" s="1"/>
  <c r="AW982" i="7"/>
  <c r="BI982" i="7" s="1"/>
  <c r="AW990" i="7"/>
  <c r="CD990" i="7" s="1"/>
  <c r="AW998" i="7"/>
  <c r="AW1006" i="7"/>
  <c r="BS1006" i="7" s="1"/>
  <c r="AW1014" i="7"/>
  <c r="CF1014" i="7" s="1"/>
  <c r="AX31" i="7"/>
  <c r="CB59" i="7"/>
  <c r="BP59" i="7"/>
  <c r="AY59" i="7"/>
  <c r="BP55" i="7"/>
  <c r="BW55" i="7"/>
  <c r="BE55" i="7"/>
  <c r="BJ55" i="7"/>
  <c r="CE55" i="7"/>
  <c r="BY51" i="7"/>
  <c r="BU51" i="7"/>
  <c r="BK51" i="7"/>
  <c r="BR51" i="7"/>
  <c r="BX43" i="7"/>
  <c r="BU43" i="7"/>
  <c r="BM43" i="7"/>
  <c r="AZ43" i="7"/>
  <c r="AX43" i="7"/>
  <c r="CA31" i="7"/>
  <c r="AY31" i="7"/>
  <c r="AX23" i="7"/>
  <c r="BO23" i="7"/>
  <c r="BK23" i="7"/>
  <c r="BT23" i="7"/>
  <c r="BJ49" i="7"/>
  <c r="BL49" i="7"/>
  <c r="CF49" i="7"/>
  <c r="BT49" i="7"/>
  <c r="AY37" i="7"/>
  <c r="CB37" i="7"/>
  <c r="BT37" i="7"/>
  <c r="BZ37" i="7"/>
  <c r="BB37" i="7"/>
  <c r="BK70" i="7"/>
  <c r="CD70" i="7"/>
  <c r="CE70" i="7"/>
  <c r="CC70" i="7"/>
  <c r="AY68" i="7"/>
  <c r="AX41" i="7"/>
  <c r="BE41" i="7"/>
  <c r="CB41" i="7"/>
  <c r="BV41" i="7"/>
  <c r="BC41" i="7"/>
  <c r="BE50" i="7"/>
  <c r="BK50" i="7"/>
  <c r="CE50" i="7"/>
  <c r="CA50" i="7"/>
  <c r="CF50" i="7"/>
  <c r="BI72" i="7"/>
  <c r="BG72" i="7"/>
  <c r="BX72" i="7"/>
  <c r="BH72" i="7"/>
  <c r="BS68" i="7"/>
  <c r="BM68" i="7"/>
  <c r="BN68" i="7"/>
  <c r="BK68" i="7"/>
  <c r="BJ64" i="7"/>
  <c r="AY64" i="7"/>
  <c r="CF64" i="7"/>
  <c r="BH64" i="7"/>
  <c r="BE60" i="7"/>
  <c r="BS60" i="7"/>
  <c r="BZ60" i="7"/>
  <c r="BO60" i="7"/>
  <c r="BR60" i="7"/>
  <c r="BM56" i="7"/>
  <c r="BB56" i="7"/>
  <c r="BA56" i="7"/>
  <c r="BD56" i="7"/>
  <c r="BX48" i="7"/>
  <c r="BZ48" i="7"/>
  <c r="BL48" i="7"/>
  <c r="CE48" i="7"/>
  <c r="CD48" i="7"/>
  <c r="BP44" i="7"/>
  <c r="BV44" i="7"/>
  <c r="BZ44" i="7"/>
  <c r="CC32" i="7"/>
  <c r="BM32" i="7"/>
  <c r="BH32" i="7"/>
  <c r="BU28" i="7"/>
  <c r="CG28" i="7"/>
  <c r="BP28" i="7"/>
  <c r="CE28" i="7"/>
  <c r="CB28" i="7"/>
  <c r="BG24" i="7"/>
  <c r="BY24" i="7"/>
  <c r="CA24" i="7"/>
  <c r="BW24" i="7"/>
  <c r="BU44" i="7"/>
  <c r="BP65" i="7"/>
  <c r="AZ65" i="7"/>
  <c r="BK65" i="7"/>
  <c r="BV65" i="7"/>
  <c r="BF65" i="7"/>
  <c r="BE53" i="7"/>
  <c r="BI53" i="7"/>
  <c r="BS53" i="7"/>
  <c r="AY53" i="7"/>
  <c r="BR53" i="7"/>
  <c r="CG33" i="7"/>
  <c r="BG33" i="7"/>
  <c r="BN33" i="7"/>
  <c r="BO33" i="7"/>
  <c r="BL30" i="7"/>
  <c r="CB30" i="7"/>
  <c r="BS30" i="7"/>
  <c r="BY68" i="7"/>
  <c r="AZ73" i="7"/>
  <c r="BN73" i="7"/>
  <c r="CA73" i="7"/>
  <c r="AX73" i="7"/>
  <c r="BG73" i="7"/>
  <c r="BE31" i="7"/>
  <c r="BX66" i="7"/>
  <c r="BE66" i="7"/>
  <c r="BP66" i="7"/>
  <c r="BI66" i="7"/>
  <c r="BY34" i="7"/>
  <c r="BL34" i="7"/>
  <c r="BH34" i="7"/>
  <c r="BK34" i="7"/>
  <c r="CF54" i="7"/>
  <c r="BR54" i="7"/>
  <c r="CE54" i="7"/>
  <c r="AY54" i="7"/>
  <c r="AZ54" i="7"/>
  <c r="BH68" i="7"/>
  <c r="AW93" i="7"/>
  <c r="AW149" i="7"/>
  <c r="BY149" i="7" s="1"/>
  <c r="AW301" i="7"/>
  <c r="BG301" i="7" s="1"/>
  <c r="AW461" i="7"/>
  <c r="BG461" i="7" s="1"/>
  <c r="AW477" i="7"/>
  <c r="BH477" i="7" s="1"/>
  <c r="AW533" i="7"/>
  <c r="BR533" i="7" s="1"/>
  <c r="AW693" i="7"/>
  <c r="BN693" i="7" s="1"/>
  <c r="BL693" i="7"/>
  <c r="AW773" i="7"/>
  <c r="AW949" i="7"/>
  <c r="BH949" i="7" s="1"/>
  <c r="AW997" i="7"/>
  <c r="BX997" i="7" s="1"/>
  <c r="AW210" i="7"/>
  <c r="BM210" i="7" s="1"/>
  <c r="AW234" i="7"/>
  <c r="BC234" i="7" s="1"/>
  <c r="AW346" i="7"/>
  <c r="BR346" i="7" s="1"/>
  <c r="AW362" i="7"/>
  <c r="BM362" i="7" s="1"/>
  <c r="BT362" i="7"/>
  <c r="AW378" i="7"/>
  <c r="BS378" i="7" s="1"/>
  <c r="AW434" i="7"/>
  <c r="CA434" i="7" s="1"/>
  <c r="AW450" i="7"/>
  <c r="BA450" i="7" s="1"/>
  <c r="AW498" i="7"/>
  <c r="BS498" i="7" s="1"/>
  <c r="AW514" i="7"/>
  <c r="BS514" i="7" s="1"/>
  <c r="AW538" i="7"/>
  <c r="BL538" i="7" s="1"/>
  <c r="CF538" i="7"/>
  <c r="AW86" i="7"/>
  <c r="BP86" i="7" s="1"/>
  <c r="AW102" i="7"/>
  <c r="BW102" i="7" s="1"/>
  <c r="AW126" i="7"/>
  <c r="CG126" i="7" s="1"/>
  <c r="AW75" i="7"/>
  <c r="BB75" i="7" s="1"/>
  <c r="AW83" i="7"/>
  <c r="BL83" i="7" s="1"/>
  <c r="AW91" i="7"/>
  <c r="AW99" i="7"/>
  <c r="BW99" i="7" s="1"/>
  <c r="AW107" i="7"/>
  <c r="BR107" i="7" s="1"/>
  <c r="AW115" i="7"/>
  <c r="BG115" i="7" s="1"/>
  <c r="AW123" i="7"/>
  <c r="BS123" i="7" s="1"/>
  <c r="AW131" i="7"/>
  <c r="BO131" i="7" s="1"/>
  <c r="AW139" i="7"/>
  <c r="BT139" i="7" s="1"/>
  <c r="AW147" i="7"/>
  <c r="BS147" i="7" s="1"/>
  <c r="AW155" i="7"/>
  <c r="BT155" i="7" s="1"/>
  <c r="AW163" i="7"/>
  <c r="BY163" i="7" s="1"/>
  <c r="AW171" i="7"/>
  <c r="BZ171" i="7" s="1"/>
  <c r="AW179" i="7"/>
  <c r="BM179" i="7" s="1"/>
  <c r="AW187" i="7"/>
  <c r="AY187" i="7" s="1"/>
  <c r="AW195" i="7"/>
  <c r="AW203" i="7"/>
  <c r="BU203" i="7" s="1"/>
  <c r="AW211" i="7"/>
  <c r="BQ211" i="7" s="1"/>
  <c r="AW219" i="7"/>
  <c r="AW227" i="7"/>
  <c r="BQ227" i="7" s="1"/>
  <c r="AW235" i="7"/>
  <c r="AY235" i="7" s="1"/>
  <c r="AW243" i="7"/>
  <c r="BL243" i="7" s="1"/>
  <c r="AW251" i="7"/>
  <c r="CD251" i="7" s="1"/>
  <c r="AW259" i="7"/>
  <c r="BY259" i="7" s="1"/>
  <c r="AW267" i="7"/>
  <c r="AY267" i="7" s="1"/>
  <c r="AW275" i="7"/>
  <c r="BW275" i="7" s="1"/>
  <c r="AW283" i="7"/>
  <c r="BT283" i="7" s="1"/>
  <c r="AW291" i="7"/>
  <c r="BM291" i="7" s="1"/>
  <c r="AW299" i="7"/>
  <c r="BS299" i="7" s="1"/>
  <c r="AW307" i="7"/>
  <c r="BD307" i="7" s="1"/>
  <c r="CC307" i="7"/>
  <c r="AW315" i="7"/>
  <c r="BM315" i="7" s="1"/>
  <c r="AW323" i="7"/>
  <c r="CE323" i="7" s="1"/>
  <c r="AW331" i="7"/>
  <c r="BT331" i="7" s="1"/>
  <c r="AW339" i="7"/>
  <c r="CE339" i="7" s="1"/>
  <c r="AW347" i="7"/>
  <c r="AY347" i="7" s="1"/>
  <c r="AW355" i="7"/>
  <c r="BQ355" i="7" s="1"/>
  <c r="AW363" i="7"/>
  <c r="BP363" i="7" s="1"/>
  <c r="AW371" i="7"/>
  <c r="CG371" i="7" s="1"/>
  <c r="AW379" i="7"/>
  <c r="BF379" i="7" s="1"/>
  <c r="AW387" i="7"/>
  <c r="CA387" i="7" s="1"/>
  <c r="AW395" i="7"/>
  <c r="AX395" i="7" s="1"/>
  <c r="AW403" i="7"/>
  <c r="BH403" i="7" s="1"/>
  <c r="AW411" i="7"/>
  <c r="CB411" i="7" s="1"/>
  <c r="AW419" i="7"/>
  <c r="BK419" i="7" s="1"/>
  <c r="AW427" i="7"/>
  <c r="BI427" i="7" s="1"/>
  <c r="AW435" i="7"/>
  <c r="BL435" i="7" s="1"/>
  <c r="AW443" i="7"/>
  <c r="BP443" i="7" s="1"/>
  <c r="AW451" i="7"/>
  <c r="CG451" i="7" s="1"/>
  <c r="AW459" i="7"/>
  <c r="CC459" i="7" s="1"/>
  <c r="AW467" i="7"/>
  <c r="BC467" i="7" s="1"/>
  <c r="AW475" i="7"/>
  <c r="AY475" i="7" s="1"/>
  <c r="AW483" i="7"/>
  <c r="BM483" i="7" s="1"/>
  <c r="AW491" i="7"/>
  <c r="BH491" i="7" s="1"/>
  <c r="AW499" i="7"/>
  <c r="BS499" i="7" s="1"/>
  <c r="AW507" i="7"/>
  <c r="CG507" i="7" s="1"/>
  <c r="AW515" i="7"/>
  <c r="BV515" i="7" s="1"/>
  <c r="AW523" i="7"/>
  <c r="AY523" i="7" s="1"/>
  <c r="AW531" i="7"/>
  <c r="BY531" i="7" s="1"/>
  <c r="AW539" i="7"/>
  <c r="BI539" i="7" s="1"/>
  <c r="AW547" i="7"/>
  <c r="AX547" i="7" s="1"/>
  <c r="AW555" i="7"/>
  <c r="BM555" i="7" s="1"/>
  <c r="AW563" i="7"/>
  <c r="BM563" i="7" s="1"/>
  <c r="AW571" i="7"/>
  <c r="AW579" i="7"/>
  <c r="BU579" i="7" s="1"/>
  <c r="AW587" i="7"/>
  <c r="BF587" i="7" s="1"/>
  <c r="AW595" i="7"/>
  <c r="CB595" i="7" s="1"/>
  <c r="AW603" i="7"/>
  <c r="BT603" i="7" s="1"/>
  <c r="AW611" i="7"/>
  <c r="BG611" i="7" s="1"/>
  <c r="BP611" i="7"/>
  <c r="CF611" i="7"/>
  <c r="BH611" i="7"/>
  <c r="BC611" i="7"/>
  <c r="CC611" i="7"/>
  <c r="BM611" i="7"/>
  <c r="AW619" i="7"/>
  <c r="BI619" i="7" s="1"/>
  <c r="AW627" i="7"/>
  <c r="CD627" i="7" s="1"/>
  <c r="AW635" i="7"/>
  <c r="BL635" i="7" s="1"/>
  <c r="AW643" i="7"/>
  <c r="BH643" i="7" s="1"/>
  <c r="AW651" i="7"/>
  <c r="BA651" i="7" s="1"/>
  <c r="AW659" i="7"/>
  <c r="BJ659" i="7" s="1"/>
  <c r="AW667" i="7"/>
  <c r="BB667" i="7" s="1"/>
  <c r="AW675" i="7"/>
  <c r="CB675" i="7" s="1"/>
  <c r="AW683" i="7"/>
  <c r="CC683" i="7" s="1"/>
  <c r="AW691" i="7"/>
  <c r="CG691" i="7" s="1"/>
  <c r="AW699" i="7"/>
  <c r="BP699" i="7" s="1"/>
  <c r="AW707" i="7"/>
  <c r="BQ707" i="7" s="1"/>
  <c r="AW715" i="7"/>
  <c r="BR715" i="7" s="1"/>
  <c r="AW723" i="7"/>
  <c r="BO723" i="7" s="1"/>
  <c r="AW731" i="7"/>
  <c r="BD731" i="7" s="1"/>
  <c r="AW739" i="7"/>
  <c r="BN739" i="7" s="1"/>
  <c r="AW747" i="7"/>
  <c r="BR747" i="7" s="1"/>
  <c r="AW755" i="7"/>
  <c r="BO755" i="7" s="1"/>
  <c r="AW763" i="7"/>
  <c r="CD763" i="7" s="1"/>
  <c r="AW771" i="7"/>
  <c r="AW779" i="7"/>
  <c r="CB779" i="7" s="1"/>
  <c r="AW787" i="7"/>
  <c r="BG787" i="7" s="1"/>
  <c r="AW795" i="7"/>
  <c r="BT795" i="7" s="1"/>
  <c r="AW803" i="7"/>
  <c r="AY803" i="7" s="1"/>
  <c r="AW811" i="7"/>
  <c r="BL811" i="7" s="1"/>
  <c r="AW819" i="7"/>
  <c r="BZ819" i="7" s="1"/>
  <c r="BX819" i="7"/>
  <c r="AW827" i="7"/>
  <c r="CF827" i="7" s="1"/>
  <c r="AW835" i="7"/>
  <c r="BF835" i="7" s="1"/>
  <c r="AW843" i="7"/>
  <c r="CA843" i="7" s="1"/>
  <c r="AW851" i="7"/>
  <c r="CA851" i="7" s="1"/>
  <c r="AW859" i="7"/>
  <c r="CC859" i="7" s="1"/>
  <c r="AW867" i="7"/>
  <c r="CA867" i="7" s="1"/>
  <c r="AW875" i="7"/>
  <c r="BM875" i="7" s="1"/>
  <c r="AW883" i="7"/>
  <c r="BC883" i="7" s="1"/>
  <c r="AW891" i="7"/>
  <c r="BI891" i="7" s="1"/>
  <c r="AW899" i="7"/>
  <c r="BG899" i="7" s="1"/>
  <c r="AW907" i="7"/>
  <c r="BE907" i="7" s="1"/>
  <c r="AW915" i="7"/>
  <c r="AW923" i="7"/>
  <c r="BL923" i="7" s="1"/>
  <c r="AW931" i="7"/>
  <c r="BM931" i="7" s="1"/>
  <c r="AW939" i="7"/>
  <c r="BE939" i="7" s="1"/>
  <c r="AW947" i="7"/>
  <c r="BX947" i="7" s="1"/>
  <c r="CE947" i="7"/>
  <c r="AW955" i="7"/>
  <c r="BW955" i="7" s="1"/>
  <c r="AW963" i="7"/>
  <c r="AZ963" i="7" s="1"/>
  <c r="AW971" i="7"/>
  <c r="BQ971" i="7" s="1"/>
  <c r="AW979" i="7"/>
  <c r="BF979" i="7" s="1"/>
  <c r="AW987" i="7"/>
  <c r="BX987" i="7" s="1"/>
  <c r="AW995" i="7"/>
  <c r="CA995" i="7" s="1"/>
  <c r="AW1003" i="7"/>
  <c r="BD1003" i="7" s="1"/>
  <c r="AW1011" i="7"/>
  <c r="CF1011" i="7" s="1"/>
  <c r="BR31" i="7"/>
  <c r="CF55" i="7"/>
  <c r="BD55" i="7"/>
  <c r="BY55" i="7"/>
  <c r="BZ55" i="7"/>
  <c r="CD43" i="7"/>
  <c r="BS43" i="7"/>
  <c r="BB43" i="7"/>
  <c r="BZ43" i="7"/>
  <c r="BQ31" i="7"/>
  <c r="AZ31" i="7"/>
  <c r="BZ23" i="7"/>
  <c r="CA23" i="7"/>
  <c r="BX23" i="7"/>
  <c r="BH23" i="7"/>
  <c r="AZ23" i="7"/>
  <c r="BO37" i="7"/>
  <c r="BP37" i="7"/>
  <c r="BS37" i="7"/>
  <c r="AZ37" i="7"/>
  <c r="BH31" i="7"/>
  <c r="CE68" i="7"/>
  <c r="CC68" i="7"/>
  <c r="BB68" i="7"/>
  <c r="BP68" i="7"/>
  <c r="BU60" i="7"/>
  <c r="BH60" i="7"/>
  <c r="BI60" i="7"/>
  <c r="BL60" i="7"/>
  <c r="BW48" i="7"/>
  <c r="BI48" i="7"/>
  <c r="BU48" i="7"/>
  <c r="BG48" i="7"/>
  <c r="AZ28" i="7"/>
  <c r="BC28" i="7"/>
  <c r="BJ28" i="7"/>
  <c r="CD28" i="7"/>
  <c r="CC53" i="7"/>
  <c r="AZ53" i="7"/>
  <c r="BJ53" i="7"/>
  <c r="BW53" i="7"/>
  <c r="BR33" i="7"/>
  <c r="BB33" i="7"/>
  <c r="BV33" i="7"/>
  <c r="CD33" i="7"/>
  <c r="BD33" i="7"/>
  <c r="CB31" i="7"/>
  <c r="BR73" i="7"/>
  <c r="BE73" i="7"/>
  <c r="BZ73" i="7"/>
  <c r="CE73" i="7"/>
  <c r="BQ44" i="7"/>
  <c r="BQ34" i="7"/>
  <c r="BD34" i="7"/>
  <c r="BB34" i="7"/>
  <c r="BE34" i="7"/>
  <c r="BO68" i="7"/>
  <c r="CC54" i="7"/>
  <c r="BY54" i="7"/>
  <c r="BE54" i="7"/>
  <c r="AX54" i="7"/>
  <c r="BF44" i="7"/>
  <c r="CH63" i="7" l="1"/>
  <c r="CI63" i="7" s="1"/>
  <c r="BZ523" i="7"/>
  <c r="BR326" i="7"/>
  <c r="CD329" i="7"/>
  <c r="BE674" i="7"/>
  <c r="BR965" i="7"/>
  <c r="BY956" i="7"/>
  <c r="BN492" i="7"/>
  <c r="BV356" i="7"/>
  <c r="BG837" i="7"/>
  <c r="BG911" i="7"/>
  <c r="BY986" i="7"/>
  <c r="CA657" i="7"/>
  <c r="BI601" i="7"/>
  <c r="CB765" i="7"/>
  <c r="CA492" i="7"/>
  <c r="BZ943" i="7"/>
  <c r="BB839" i="7"/>
  <c r="BD672" i="7"/>
  <c r="BR237" i="7"/>
  <c r="BH765" i="7"/>
  <c r="BX914" i="7"/>
  <c r="CB307" i="7"/>
  <c r="CC546" i="7"/>
  <c r="CA753" i="7"/>
  <c r="BD417" i="7"/>
  <c r="CA730" i="7"/>
  <c r="AX765" i="7"/>
  <c r="AX980" i="7"/>
  <c r="CD692" i="7"/>
  <c r="CC516" i="7"/>
  <c r="BN935" i="7"/>
  <c r="BM767" i="7"/>
  <c r="BP1010" i="7"/>
  <c r="CG914" i="7"/>
  <c r="BD410" i="7"/>
  <c r="BW904" i="7"/>
  <c r="CC552" i="7"/>
  <c r="BX739" i="7"/>
  <c r="AY539" i="7"/>
  <c r="BM307" i="7"/>
  <c r="BP211" i="7"/>
  <c r="BL990" i="7"/>
  <c r="BL390" i="7"/>
  <c r="BK546" i="7"/>
  <c r="BS629" i="7"/>
  <c r="CB753" i="7"/>
  <c r="CE765" i="7"/>
  <c r="BQ740" i="7"/>
  <c r="BT692" i="7"/>
  <c r="CE663" i="7"/>
  <c r="CC618" i="7"/>
  <c r="BQ914" i="7"/>
  <c r="BM656" i="7"/>
  <c r="BO256" i="7"/>
  <c r="BQ589" i="7"/>
  <c r="AY397" i="7"/>
  <c r="BQ307" i="7"/>
  <c r="CG251" i="7"/>
  <c r="BU558" i="7"/>
  <c r="BT326" i="7"/>
  <c r="CC749" i="7"/>
  <c r="BY460" i="7"/>
  <c r="AX655" i="7"/>
  <c r="AX351" i="7"/>
  <c r="BE584" i="7"/>
  <c r="BG365" i="7"/>
  <c r="BM815" i="7"/>
  <c r="BH695" i="7"/>
  <c r="CE591" i="7"/>
  <c r="BG618" i="7"/>
  <c r="BB907" i="7"/>
  <c r="BZ739" i="7"/>
  <c r="CC643" i="7"/>
  <c r="BX611" i="7"/>
  <c r="CB611" i="7"/>
  <c r="BT611" i="7"/>
  <c r="BK555" i="7"/>
  <c r="CB523" i="7"/>
  <c r="BJ403" i="7"/>
  <c r="BO518" i="7"/>
  <c r="BD278" i="7"/>
  <c r="BT238" i="7"/>
  <c r="AY801" i="7"/>
  <c r="AX657" i="7"/>
  <c r="BF818" i="7"/>
  <c r="BV442" i="7"/>
  <c r="BN765" i="7"/>
  <c r="AZ765" i="7"/>
  <c r="BM692" i="7"/>
  <c r="BD644" i="7"/>
  <c r="AX460" i="7"/>
  <c r="BQ380" i="7"/>
  <c r="CG389" i="7"/>
  <c r="BV815" i="7"/>
  <c r="CC783" i="7"/>
  <c r="BT695" i="7"/>
  <c r="BN671" i="7"/>
  <c r="BS591" i="7"/>
  <c r="BM618" i="7"/>
  <c r="AY914" i="7"/>
  <c r="BQ976" i="7"/>
  <c r="BX282" i="7"/>
  <c r="AZ442" i="7"/>
  <c r="BA611" i="7"/>
  <c r="BY611" i="7"/>
  <c r="BL947" i="7"/>
  <c r="BE795" i="7"/>
  <c r="BX747" i="7"/>
  <c r="BE611" i="7"/>
  <c r="BB611" i="7"/>
  <c r="BP498" i="7"/>
  <c r="BD990" i="7"/>
  <c r="AY878" i="7"/>
  <c r="BD782" i="7"/>
  <c r="BC558" i="7"/>
  <c r="CD238" i="7"/>
  <c r="BL629" i="7"/>
  <c r="BL793" i="7"/>
  <c r="BC657" i="7"/>
  <c r="BL553" i="7"/>
  <c r="BO113" i="7"/>
  <c r="BY650" i="7"/>
  <c r="BQ442" i="7"/>
  <c r="BE765" i="7"/>
  <c r="BA765" i="7"/>
  <c r="BL733" i="7"/>
  <c r="BV996" i="7"/>
  <c r="AZ852" i="7"/>
  <c r="BR684" i="7"/>
  <c r="BN580" i="7"/>
  <c r="BM524" i="7"/>
  <c r="BC460" i="7"/>
  <c r="BI228" i="7"/>
  <c r="BX999" i="7"/>
  <c r="BW807" i="7"/>
  <c r="BY775" i="7"/>
  <c r="BI583" i="7"/>
  <c r="BC351" i="7"/>
  <c r="BG594" i="7"/>
  <c r="CD914" i="7"/>
  <c r="CF808" i="7"/>
  <c r="BT552" i="7"/>
  <c r="CA747" i="7"/>
  <c r="BK822" i="7"/>
  <c r="BJ393" i="7"/>
  <c r="BF442" i="7"/>
  <c r="BN948" i="7"/>
  <c r="BM807" i="7"/>
  <c r="BZ805" i="7"/>
  <c r="BX960" i="7"/>
  <c r="BE365" i="7"/>
  <c r="BW611" i="7"/>
  <c r="CE611" i="7"/>
  <c r="BP883" i="7"/>
  <c r="BN787" i="7"/>
  <c r="BL747" i="7"/>
  <c r="CB659" i="7"/>
  <c r="BN611" i="7"/>
  <c r="BR611" i="7"/>
  <c r="BW179" i="7"/>
  <c r="CE822" i="7"/>
  <c r="BZ494" i="7"/>
  <c r="BO294" i="7"/>
  <c r="BR969" i="7"/>
  <c r="AY817" i="7"/>
  <c r="BW417" i="7"/>
  <c r="BY393" i="7"/>
  <c r="BR442" i="7"/>
  <c r="BX765" i="7"/>
  <c r="BC749" i="7"/>
  <c r="BW948" i="7"/>
  <c r="BA788" i="7"/>
  <c r="BW740" i="7"/>
  <c r="BE692" i="7"/>
  <c r="CF516" i="7"/>
  <c r="AZ452" i="7"/>
  <c r="BK807" i="7"/>
  <c r="BZ511" i="7"/>
  <c r="BU343" i="7"/>
  <c r="CE175" i="7"/>
  <c r="BK850" i="7"/>
  <c r="BW186" i="7"/>
  <c r="CG805" i="7"/>
  <c r="BW1010" i="7"/>
  <c r="BJ914" i="7"/>
  <c r="BL960" i="7"/>
  <c r="BM904" i="7"/>
  <c r="AY672" i="7"/>
  <c r="BT360" i="7"/>
  <c r="BG312" i="7"/>
  <c r="BI160" i="7"/>
  <c r="BS365" i="7"/>
  <c r="BQ246" i="7"/>
  <c r="BF969" i="7"/>
  <c r="BX729" i="7"/>
  <c r="BG442" i="7"/>
  <c r="BY819" i="7"/>
  <c r="CB739" i="7"/>
  <c r="BR651" i="7"/>
  <c r="BK611" i="7"/>
  <c r="BF611" i="7"/>
  <c r="AX611" i="7"/>
  <c r="BY523" i="7"/>
  <c r="CB363" i="7"/>
  <c r="BN107" i="7"/>
  <c r="AX246" i="7"/>
  <c r="AZ541" i="7"/>
  <c r="BJ969" i="7"/>
  <c r="BP729" i="7"/>
  <c r="BO633" i="7"/>
  <c r="BB442" i="7"/>
  <c r="BL765" i="7"/>
  <c r="BO565" i="7"/>
  <c r="CF876" i="7"/>
  <c r="BM828" i="7"/>
  <c r="AZ692" i="7"/>
  <c r="CD604" i="7"/>
  <c r="CG671" i="7"/>
  <c r="BJ271" i="7"/>
  <c r="BH850" i="7"/>
  <c r="BD618" i="7"/>
  <c r="BY805" i="7"/>
  <c r="BC914" i="7"/>
  <c r="BR672" i="7"/>
  <c r="BH568" i="7"/>
  <c r="BF200" i="7"/>
  <c r="BJ160" i="7"/>
  <c r="BV365" i="7"/>
  <c r="BO594" i="7"/>
  <c r="CC186" i="7"/>
  <c r="CG808" i="7"/>
  <c r="BK768" i="7"/>
  <c r="BD400" i="7"/>
  <c r="BJ360" i="7"/>
  <c r="BH523" i="7"/>
  <c r="AX107" i="7"/>
  <c r="CA926" i="7"/>
  <c r="CC862" i="7"/>
  <c r="BI822" i="7"/>
  <c r="BT782" i="7"/>
  <c r="AZ494" i="7"/>
  <c r="BE350" i="7"/>
  <c r="BK342" i="7"/>
  <c r="CA294" i="7"/>
  <c r="BY238" i="7"/>
  <c r="CE338" i="7"/>
  <c r="BJ629" i="7"/>
  <c r="BW969" i="7"/>
  <c r="BE913" i="7"/>
  <c r="CA817" i="7"/>
  <c r="BG753" i="7"/>
  <c r="CE681" i="7"/>
  <c r="BG657" i="7"/>
  <c r="CF569" i="7"/>
  <c r="CG417" i="7"/>
  <c r="BI417" i="7"/>
  <c r="BJ329" i="7"/>
  <c r="BJ161" i="7"/>
  <c r="BL113" i="7"/>
  <c r="BW818" i="7"/>
  <c r="BM674" i="7"/>
  <c r="AZ650" i="7"/>
  <c r="BK442" i="7"/>
  <c r="CG258" i="7"/>
  <c r="BA845" i="7"/>
  <c r="BG765" i="7"/>
  <c r="BF765" i="7"/>
  <c r="BO749" i="7"/>
  <c r="BJ733" i="7"/>
  <c r="CG421" i="7"/>
  <c r="BF996" i="7"/>
  <c r="CA740" i="7"/>
  <c r="BT708" i="7"/>
  <c r="BI564" i="7"/>
  <c r="BI524" i="7"/>
  <c r="BJ492" i="7"/>
  <c r="BN452" i="7"/>
  <c r="BP380" i="7"/>
  <c r="BD324" i="7"/>
  <c r="BP228" i="7"/>
  <c r="BB837" i="7"/>
  <c r="BR943" i="7"/>
  <c r="BQ815" i="7"/>
  <c r="BX807" i="7"/>
  <c r="AY743" i="7"/>
  <c r="BO655" i="7"/>
  <c r="BQ279" i="7"/>
  <c r="BW594" i="7"/>
  <c r="BQ474" i="7"/>
  <c r="BV186" i="7"/>
  <c r="CC914" i="7"/>
  <c r="BF914" i="7"/>
  <c r="BA853" i="7"/>
  <c r="BG944" i="7"/>
  <c r="BN808" i="7"/>
  <c r="BL768" i="7"/>
  <c r="BL672" i="7"/>
  <c r="BY568" i="7"/>
  <c r="CD400" i="7"/>
  <c r="BZ360" i="7"/>
  <c r="BF272" i="7"/>
  <c r="CG240" i="7"/>
  <c r="BI200" i="7"/>
  <c r="CF547" i="7"/>
  <c r="BB283" i="7"/>
  <c r="BF870" i="7"/>
  <c r="BP782" i="7"/>
  <c r="BO342" i="7"/>
  <c r="CG206" i="7"/>
  <c r="BH674" i="7"/>
  <c r="BT421" i="7"/>
  <c r="BW380" i="7"/>
  <c r="CE655" i="7"/>
  <c r="BJ547" i="7"/>
  <c r="CA283" i="7"/>
  <c r="BB870" i="7"/>
  <c r="BA782" i="7"/>
  <c r="BF558" i="7"/>
  <c r="BL350" i="7"/>
  <c r="BA342" i="7"/>
  <c r="BO206" i="7"/>
  <c r="CD969" i="7"/>
  <c r="AY913" i="7"/>
  <c r="BK817" i="7"/>
  <c r="CE745" i="7"/>
  <c r="BY673" i="7"/>
  <c r="CA601" i="7"/>
  <c r="CC417" i="7"/>
  <c r="BV361" i="7"/>
  <c r="CB674" i="7"/>
  <c r="BS901" i="7"/>
  <c r="BU421" i="7"/>
  <c r="BU732" i="7"/>
  <c r="BV380" i="7"/>
  <c r="BK655" i="7"/>
  <c r="BM672" i="7"/>
  <c r="BI416" i="7"/>
  <c r="BK360" i="7"/>
  <c r="BV870" i="7"/>
  <c r="CG782" i="7"/>
  <c r="BJ734" i="7"/>
  <c r="BW558" i="7"/>
  <c r="BM350" i="7"/>
  <c r="BJ342" i="7"/>
  <c r="BB206" i="7"/>
  <c r="BH597" i="7"/>
  <c r="BO913" i="7"/>
  <c r="BD745" i="7"/>
  <c r="BX705" i="7"/>
  <c r="BO417" i="7"/>
  <c r="BN674" i="7"/>
  <c r="BA901" i="7"/>
  <c r="AY765" i="7"/>
  <c r="BD765" i="7"/>
  <c r="BP749" i="7"/>
  <c r="BY421" i="7"/>
  <c r="BQ732" i="7"/>
  <c r="BK676" i="7"/>
  <c r="BO380" i="7"/>
  <c r="BK220" i="7"/>
  <c r="BY959" i="7"/>
  <c r="BC655" i="7"/>
  <c r="AZ543" i="7"/>
  <c r="CA303" i="7"/>
  <c r="CF850" i="7"/>
  <c r="BY738" i="7"/>
  <c r="AZ618" i="7"/>
  <c r="BL805" i="7"/>
  <c r="BA1010" i="7"/>
  <c r="BN914" i="7"/>
  <c r="BM741" i="7"/>
  <c r="CC469" i="7"/>
  <c r="BH1000" i="7"/>
  <c r="BE960" i="7"/>
  <c r="BN928" i="7"/>
  <c r="AZ688" i="7"/>
  <c r="CF672" i="7"/>
  <c r="AZ592" i="7"/>
  <c r="AY560" i="7"/>
  <c r="BY416" i="7"/>
  <c r="BQ392" i="7"/>
  <c r="BH360" i="7"/>
  <c r="BP344" i="7"/>
  <c r="AX256" i="7"/>
  <c r="CB160" i="7"/>
  <c r="BK386" i="7"/>
  <c r="BX821" i="7"/>
  <c r="BJ365" i="7"/>
  <c r="AY237" i="7"/>
  <c r="CE342" i="7"/>
  <c r="BE819" i="7"/>
  <c r="BM539" i="7"/>
  <c r="BS307" i="7"/>
  <c r="BU179" i="7"/>
  <c r="BQ498" i="7"/>
  <c r="BW533" i="7"/>
  <c r="CE870" i="7"/>
  <c r="BK782" i="7"/>
  <c r="BY734" i="7"/>
  <c r="BP646" i="7"/>
  <c r="CG558" i="7"/>
  <c r="CF470" i="7"/>
  <c r="AZ422" i="7"/>
  <c r="BU342" i="7"/>
  <c r="AZ206" i="7"/>
  <c r="BI178" i="7"/>
  <c r="BD597" i="7"/>
  <c r="CE913" i="7"/>
  <c r="AZ889" i="7"/>
  <c r="BV705" i="7"/>
  <c r="BY417" i="7"/>
  <c r="AX353" i="7"/>
  <c r="AY674" i="7"/>
  <c r="BK901" i="7"/>
  <c r="CG765" i="7"/>
  <c r="BB765" i="7"/>
  <c r="BJ421" i="7"/>
  <c r="BX788" i="7"/>
  <c r="BX740" i="7"/>
  <c r="BK732" i="7"/>
  <c r="BX676" i="7"/>
  <c r="BU484" i="7"/>
  <c r="BQ460" i="7"/>
  <c r="BF380" i="7"/>
  <c r="BY380" i="7"/>
  <c r="BC236" i="7"/>
  <c r="AY220" i="7"/>
  <c r="BK810" i="7"/>
  <c r="CF290" i="7"/>
  <c r="CC959" i="7"/>
  <c r="CC879" i="7"/>
  <c r="BF807" i="7"/>
  <c r="BX663" i="7"/>
  <c r="CD655" i="7"/>
  <c r="BI543" i="7"/>
  <c r="AZ495" i="7"/>
  <c r="BZ343" i="7"/>
  <c r="BQ303" i="7"/>
  <c r="BD263" i="7"/>
  <c r="CC850" i="7"/>
  <c r="BD570" i="7"/>
  <c r="CF186" i="7"/>
  <c r="BX1010" i="7"/>
  <c r="BB914" i="7"/>
  <c r="BM914" i="7"/>
  <c r="BP741" i="7"/>
  <c r="BA960" i="7"/>
  <c r="CG928" i="7"/>
  <c r="BS672" i="7"/>
  <c r="BV560" i="7"/>
  <c r="BT416" i="7"/>
  <c r="BN360" i="7"/>
  <c r="CG344" i="7"/>
  <c r="BI256" i="7"/>
  <c r="BU216" i="7"/>
  <c r="BT184" i="7"/>
  <c r="BI386" i="7"/>
  <c r="AZ267" i="7"/>
  <c r="CD734" i="7"/>
  <c r="CB342" i="7"/>
  <c r="BF342" i="7"/>
  <c r="BA676" i="7"/>
  <c r="BE484" i="7"/>
  <c r="BN290" i="7"/>
  <c r="BO823" i="7"/>
  <c r="BE751" i="7"/>
  <c r="BN655" i="7"/>
  <c r="BD851" i="7"/>
  <c r="CC267" i="7"/>
  <c r="BW862" i="7"/>
  <c r="BW822" i="7"/>
  <c r="CE734" i="7"/>
  <c r="BR686" i="7"/>
  <c r="CB358" i="7"/>
  <c r="BV342" i="7"/>
  <c r="BS342" i="7"/>
  <c r="BD238" i="7"/>
  <c r="BA969" i="7"/>
  <c r="AZ913" i="7"/>
  <c r="CB817" i="7"/>
  <c r="BN753" i="7"/>
  <c r="AZ657" i="7"/>
  <c r="CE473" i="7"/>
  <c r="BP417" i="7"/>
  <c r="CC818" i="7"/>
  <c r="BG996" i="7"/>
  <c r="CE924" i="7"/>
  <c r="BU740" i="7"/>
  <c r="BH676" i="7"/>
  <c r="CA524" i="7"/>
  <c r="BT484" i="7"/>
  <c r="BS420" i="7"/>
  <c r="CE380" i="7"/>
  <c r="CD92" i="7"/>
  <c r="BY290" i="7"/>
  <c r="CG909" i="7"/>
  <c r="CB285" i="7"/>
  <c r="AX823" i="7"/>
  <c r="CB807" i="7"/>
  <c r="BO751" i="7"/>
  <c r="BN703" i="7"/>
  <c r="BM655" i="7"/>
  <c r="BO615" i="7"/>
  <c r="BY487" i="7"/>
  <c r="BP367" i="7"/>
  <c r="BH594" i="7"/>
  <c r="BS186" i="7"/>
  <c r="BD613" i="7"/>
  <c r="BU914" i="7"/>
  <c r="BR914" i="7"/>
  <c r="AY874" i="7"/>
  <c r="BQ869" i="7"/>
  <c r="CF920" i="7"/>
  <c r="AX672" i="7"/>
  <c r="BH672" i="7"/>
  <c r="CE624" i="7"/>
  <c r="BG440" i="7"/>
  <c r="BE376" i="7"/>
  <c r="BD360" i="7"/>
  <c r="CE307" i="7"/>
  <c r="BP307" i="7"/>
  <c r="BX283" i="7"/>
  <c r="BR267" i="7"/>
  <c r="CF362" i="7"/>
  <c r="BL702" i="7"/>
  <c r="CA246" i="7"/>
  <c r="CB801" i="7"/>
  <c r="BB601" i="7"/>
  <c r="CE393" i="7"/>
  <c r="AZ730" i="7"/>
  <c r="CA522" i="7"/>
  <c r="AZ565" i="7"/>
  <c r="BY189" i="7"/>
  <c r="BR556" i="7"/>
  <c r="BA484" i="7"/>
  <c r="BV364" i="7"/>
  <c r="BY364" i="7"/>
  <c r="BD204" i="7"/>
  <c r="BT658" i="7"/>
  <c r="AX483" i="7"/>
  <c r="BI307" i="7"/>
  <c r="BG307" i="7"/>
  <c r="BA283" i="7"/>
  <c r="BJ267" i="7"/>
  <c r="CC362" i="7"/>
  <c r="BA210" i="7"/>
  <c r="BB878" i="7"/>
  <c r="BA830" i="7"/>
  <c r="AX782" i="7"/>
  <c r="BJ782" i="7"/>
  <c r="BU702" i="7"/>
  <c r="BT582" i="7"/>
  <c r="BY494" i="7"/>
  <c r="BA358" i="7"/>
  <c r="BA246" i="7"/>
  <c r="AX206" i="7"/>
  <c r="CD629" i="7"/>
  <c r="AY1001" i="7"/>
  <c r="BB841" i="7"/>
  <c r="BY801" i="7"/>
  <c r="BH753" i="7"/>
  <c r="CD729" i="7"/>
  <c r="BJ673" i="7"/>
  <c r="CD601" i="7"/>
  <c r="CA569" i="7"/>
  <c r="BT489" i="7"/>
  <c r="BM417" i="7"/>
  <c r="BS417" i="7"/>
  <c r="BR417" i="7"/>
  <c r="AY393" i="7"/>
  <c r="BM193" i="7"/>
  <c r="BJ730" i="7"/>
  <c r="BQ522" i="7"/>
  <c r="AY556" i="7"/>
  <c r="CD826" i="7"/>
  <c r="BP826" i="7"/>
  <c r="BV770" i="7"/>
  <c r="BB770" i="7"/>
  <c r="BL658" i="7"/>
  <c r="CF1005" i="7"/>
  <c r="BM1005" i="7"/>
  <c r="BJ1005" i="7"/>
  <c r="CG1005" i="7"/>
  <c r="BH395" i="7"/>
  <c r="BU171" i="7"/>
  <c r="BZ362" i="7"/>
  <c r="BM702" i="7"/>
  <c r="BD414" i="7"/>
  <c r="BM382" i="7"/>
  <c r="BI246" i="7"/>
  <c r="BG206" i="7"/>
  <c r="BH206" i="7"/>
  <c r="BT98" i="7"/>
  <c r="BZ629" i="7"/>
  <c r="BG1001" i="7"/>
  <c r="BS801" i="7"/>
  <c r="AX753" i="7"/>
  <c r="BG697" i="7"/>
  <c r="BS601" i="7"/>
  <c r="CB489" i="7"/>
  <c r="AX393" i="7"/>
  <c r="BF209" i="7"/>
  <c r="BR730" i="7"/>
  <c r="BO901" i="7"/>
  <c r="BQ948" i="7"/>
  <c r="BP692" i="7"/>
  <c r="BQ692" i="7"/>
  <c r="BY652" i="7"/>
  <c r="CG556" i="7"/>
  <c r="CG524" i="7"/>
  <c r="BX484" i="7"/>
  <c r="BN428" i="7"/>
  <c r="AY156" i="7"/>
  <c r="BW156" i="7"/>
  <c r="CC810" i="7"/>
  <c r="BF658" i="7"/>
  <c r="BE458" i="7"/>
  <c r="BD458" i="7"/>
  <c r="BQ458" i="7"/>
  <c r="BP661" i="7"/>
  <c r="BE267" i="7"/>
  <c r="BW963" i="7"/>
  <c r="CC931" i="7"/>
  <c r="BF891" i="7"/>
  <c r="BU667" i="7"/>
  <c r="BE539" i="7"/>
  <c r="BV523" i="7"/>
  <c r="CD427" i="7"/>
  <c r="BE395" i="7"/>
  <c r="BL307" i="7"/>
  <c r="BR307" i="7"/>
  <c r="BH267" i="7"/>
  <c r="CD187" i="7"/>
  <c r="BP171" i="7"/>
  <c r="BM498" i="7"/>
  <c r="BO362" i="7"/>
  <c r="BS461" i="7"/>
  <c r="BA822" i="7"/>
  <c r="BF782" i="7"/>
  <c r="BS734" i="7"/>
  <c r="CC702" i="7"/>
  <c r="CG702" i="7"/>
  <c r="BT614" i="7"/>
  <c r="CE414" i="7"/>
  <c r="AX382" i="7"/>
  <c r="BD246" i="7"/>
  <c r="BZ206" i="7"/>
  <c r="BT206" i="7"/>
  <c r="AZ98" i="7"/>
  <c r="BC797" i="7"/>
  <c r="BQ629" i="7"/>
  <c r="BT1001" i="7"/>
  <c r="CC969" i="7"/>
  <c r="BI801" i="7"/>
  <c r="BL753" i="7"/>
  <c r="AY697" i="7"/>
  <c r="BU665" i="7"/>
  <c r="BM601" i="7"/>
  <c r="BH561" i="7"/>
  <c r="BO489" i="7"/>
  <c r="BE417" i="7"/>
  <c r="BU417" i="7"/>
  <c r="BT393" i="7"/>
  <c r="CD313" i="7"/>
  <c r="CE209" i="7"/>
  <c r="BA818" i="7"/>
  <c r="CB730" i="7"/>
  <c r="CF674" i="7"/>
  <c r="BF650" i="7"/>
  <c r="CA482" i="7"/>
  <c r="AX442" i="7"/>
  <c r="BS162" i="7"/>
  <c r="BS917" i="7"/>
  <c r="BB901" i="7"/>
  <c r="BY845" i="7"/>
  <c r="BB565" i="7"/>
  <c r="BC421" i="7"/>
  <c r="CF972" i="7"/>
  <c r="CD948" i="7"/>
  <c r="BS916" i="7"/>
  <c r="BL740" i="7"/>
  <c r="BC692" i="7"/>
  <c r="BN692" i="7"/>
  <c r="BM652" i="7"/>
  <c r="BU612" i="7"/>
  <c r="AZ556" i="7"/>
  <c r="AX524" i="7"/>
  <c r="BB484" i="7"/>
  <c r="BI428" i="7"/>
  <c r="BP196" i="7"/>
  <c r="AY196" i="7"/>
  <c r="CE810" i="7"/>
  <c r="BQ746" i="7"/>
  <c r="CE658" i="7"/>
  <c r="CF1003" i="7"/>
  <c r="CB931" i="7"/>
  <c r="BO843" i="7"/>
  <c r="BE811" i="7"/>
  <c r="BR739" i="7"/>
  <c r="CC667" i="7"/>
  <c r="BK427" i="7"/>
  <c r="BJ395" i="7"/>
  <c r="BZ307" i="7"/>
  <c r="BX307" i="7"/>
  <c r="CE267" i="7"/>
  <c r="BW267" i="7"/>
  <c r="BK187" i="7"/>
  <c r="BY171" i="7"/>
  <c r="CB498" i="7"/>
  <c r="BX362" i="7"/>
  <c r="CB362" i="7"/>
  <c r="BZ461" i="7"/>
  <c r="BV950" i="7"/>
  <c r="BC766" i="7"/>
  <c r="AZ702" i="7"/>
  <c r="CF702" i="7"/>
  <c r="AX550" i="7"/>
  <c r="BO478" i="7"/>
  <c r="BO414" i="7"/>
  <c r="BM334" i="7"/>
  <c r="BZ286" i="7"/>
  <c r="BV246" i="7"/>
  <c r="BG322" i="7"/>
  <c r="CF98" i="7"/>
  <c r="CE629" i="7"/>
  <c r="BA801" i="7"/>
  <c r="CE769" i="7"/>
  <c r="BV737" i="7"/>
  <c r="CG713" i="7"/>
  <c r="BM665" i="7"/>
  <c r="BS649" i="7"/>
  <c r="BB561" i="7"/>
  <c r="AX489" i="7"/>
  <c r="BR209" i="7"/>
  <c r="BA177" i="7"/>
  <c r="BN730" i="7"/>
  <c r="CE482" i="7"/>
  <c r="BB917" i="7"/>
  <c r="BD901" i="7"/>
  <c r="BX565" i="7"/>
  <c r="BZ812" i="7"/>
  <c r="BY692" i="7"/>
  <c r="CA692" i="7"/>
  <c r="BY556" i="7"/>
  <c r="BD188" i="7"/>
  <c r="BZ370" i="7"/>
  <c r="BR370" i="7"/>
  <c r="BJ661" i="7"/>
  <c r="CB661" i="7"/>
  <c r="AZ661" i="7"/>
  <c r="BX661" i="7"/>
  <c r="BV661" i="7"/>
  <c r="BB459" i="7"/>
  <c r="BW362" i="7"/>
  <c r="AY362" i="7"/>
  <c r="CC894" i="7"/>
  <c r="AX846" i="7"/>
  <c r="BY702" i="7"/>
  <c r="CD702" i="7"/>
  <c r="BP334" i="7"/>
  <c r="BV286" i="7"/>
  <c r="BQ150" i="7"/>
  <c r="BI322" i="7"/>
  <c r="AY993" i="7"/>
  <c r="BM801" i="7"/>
  <c r="CC801" i="7"/>
  <c r="AX769" i="7"/>
  <c r="BG649" i="7"/>
  <c r="BR561" i="7"/>
  <c r="BI209" i="7"/>
  <c r="BB177" i="7"/>
  <c r="BA658" i="7"/>
  <c r="BC658" i="7"/>
  <c r="BJ658" i="7"/>
  <c r="BH658" i="7"/>
  <c r="CB658" i="7"/>
  <c r="BN901" i="7"/>
  <c r="BX901" i="7"/>
  <c r="BH565" i="7"/>
  <c r="BL932" i="7"/>
  <c r="BR692" i="7"/>
  <c r="BL692" i="7"/>
  <c r="BV524" i="7"/>
  <c r="BK484" i="7"/>
  <c r="BT810" i="7"/>
  <c r="BH810" i="7"/>
  <c r="BZ658" i="7"/>
  <c r="BW987" i="7"/>
  <c r="BE947" i="7"/>
  <c r="AY795" i="7"/>
  <c r="AZ739" i="7"/>
  <c r="BC547" i="7"/>
  <c r="BE523" i="7"/>
  <c r="CC451" i="7"/>
  <c r="BY379" i="7"/>
  <c r="CF307" i="7"/>
  <c r="BU307" i="7"/>
  <c r="BQ283" i="7"/>
  <c r="BA267" i="7"/>
  <c r="BZ251" i="7"/>
  <c r="BD211" i="7"/>
  <c r="BZ179" i="7"/>
  <c r="BY498" i="7"/>
  <c r="BD362" i="7"/>
  <c r="BO838" i="7"/>
  <c r="BB822" i="7"/>
  <c r="CD782" i="7"/>
  <c r="CB782" i="7"/>
  <c r="BV702" i="7"/>
  <c r="BD558" i="7"/>
  <c r="BO470" i="7"/>
  <c r="BD342" i="7"/>
  <c r="BM326" i="7"/>
  <c r="BT278" i="7"/>
  <c r="BR246" i="7"/>
  <c r="BI206" i="7"/>
  <c r="BC546" i="7"/>
  <c r="BY629" i="7"/>
  <c r="BI629" i="7"/>
  <c r="BE541" i="7"/>
  <c r="BN969" i="7"/>
  <c r="BT817" i="7"/>
  <c r="BN801" i="7"/>
  <c r="BH793" i="7"/>
  <c r="BP753" i="7"/>
  <c r="AZ729" i="7"/>
  <c r="BM705" i="7"/>
  <c r="AZ601" i="7"/>
  <c r="BU553" i="7"/>
  <c r="BB473" i="7"/>
  <c r="BJ417" i="7"/>
  <c r="BH417" i="7"/>
  <c r="BK393" i="7"/>
  <c r="BW329" i="7"/>
  <c r="BH289" i="7"/>
  <c r="AZ201" i="7"/>
  <c r="CG169" i="7"/>
  <c r="BB730" i="7"/>
  <c r="BJ522" i="7"/>
  <c r="CA901" i="7"/>
  <c r="BI901" i="7"/>
  <c r="BS829" i="7"/>
  <c r="BZ692" i="7"/>
  <c r="BI692" i="7"/>
  <c r="BE636" i="7"/>
  <c r="BB596" i="7"/>
  <c r="BF556" i="7"/>
  <c r="BL524" i="7"/>
  <c r="BS492" i="7"/>
  <c r="BG484" i="7"/>
  <c r="AZ364" i="7"/>
  <c r="AX826" i="7"/>
  <c r="CE770" i="7"/>
  <c r="AZ658" i="7"/>
  <c r="BC306" i="7"/>
  <c r="AZ306" i="7"/>
  <c r="BU373" i="7"/>
  <c r="BP1015" i="7"/>
  <c r="CG975" i="7"/>
  <c r="CE959" i="7"/>
  <c r="BU943" i="7"/>
  <c r="BR847" i="7"/>
  <c r="CG807" i="7"/>
  <c r="BY783" i="7"/>
  <c r="CC735" i="7"/>
  <c r="BH671" i="7"/>
  <c r="BP671" i="7"/>
  <c r="BF615" i="7"/>
  <c r="BV551" i="7"/>
  <c r="BZ519" i="7"/>
  <c r="CC495" i="7"/>
  <c r="CD367" i="7"/>
  <c r="BG351" i="7"/>
  <c r="BR287" i="7"/>
  <c r="CB263" i="7"/>
  <c r="AY263" i="7"/>
  <c r="BM239" i="7"/>
  <c r="CB191" i="7"/>
  <c r="CD159" i="7"/>
  <c r="AY127" i="7"/>
  <c r="AX594" i="7"/>
  <c r="AZ554" i="7"/>
  <c r="BR474" i="7"/>
  <c r="CD957" i="7"/>
  <c r="BP805" i="7"/>
  <c r="BU805" i="7"/>
  <c r="BX357" i="7"/>
  <c r="BB962" i="7"/>
  <c r="BO930" i="7"/>
  <c r="BG914" i="7"/>
  <c r="BV914" i="7"/>
  <c r="BL914" i="7"/>
  <c r="BK914" i="7"/>
  <c r="AX506" i="7"/>
  <c r="CA181" i="7"/>
  <c r="BN960" i="7"/>
  <c r="BB904" i="7"/>
  <c r="CA864" i="7"/>
  <c r="BK704" i="7"/>
  <c r="AZ656" i="7"/>
  <c r="CA568" i="7"/>
  <c r="BW552" i="7"/>
  <c r="CG424" i="7"/>
  <c r="CB272" i="7"/>
  <c r="CB232" i="7"/>
  <c r="BX160" i="7"/>
  <c r="AX298" i="7"/>
  <c r="BE194" i="7"/>
  <c r="CC517" i="7"/>
  <c r="BA485" i="7"/>
  <c r="CD237" i="7"/>
  <c r="AX959" i="7"/>
  <c r="BL871" i="7"/>
  <c r="BQ847" i="7"/>
  <c r="BB783" i="7"/>
  <c r="BZ615" i="7"/>
  <c r="CG583" i="7"/>
  <c r="BA287" i="7"/>
  <c r="CG263" i="7"/>
  <c r="BK263" i="7"/>
  <c r="BS239" i="7"/>
  <c r="AZ127" i="7"/>
  <c r="AY594" i="7"/>
  <c r="BE594" i="7"/>
  <c r="CF474" i="7"/>
  <c r="BJ957" i="7"/>
  <c r="BE357" i="7"/>
  <c r="BU309" i="7"/>
  <c r="BE986" i="7"/>
  <c r="CB181" i="7"/>
  <c r="BM992" i="7"/>
  <c r="BQ960" i="7"/>
  <c r="BJ960" i="7"/>
  <c r="BT904" i="7"/>
  <c r="BO904" i="7"/>
  <c r="BT704" i="7"/>
  <c r="BS272" i="7"/>
  <c r="BK272" i="7"/>
  <c r="AX194" i="7"/>
  <c r="CB517" i="7"/>
  <c r="BE485" i="7"/>
  <c r="BF237" i="7"/>
  <c r="BU127" i="7"/>
  <c r="BV357" i="7"/>
  <c r="AY114" i="7"/>
  <c r="BK568" i="7"/>
  <c r="BD272" i="7"/>
  <c r="CA272" i="7"/>
  <c r="CE517" i="7"/>
  <c r="AY959" i="7"/>
  <c r="BS959" i="7"/>
  <c r="CD783" i="7"/>
  <c r="BP263" i="7"/>
  <c r="BS127" i="7"/>
  <c r="CG474" i="7"/>
  <c r="CA357" i="7"/>
  <c r="BO493" i="7"/>
  <c r="CE904" i="7"/>
  <c r="BQ568" i="7"/>
  <c r="BC416" i="7"/>
  <c r="BO360" i="7"/>
  <c r="BB272" i="7"/>
  <c r="BM272" i="7"/>
  <c r="AZ216" i="7"/>
  <c r="BC160" i="7"/>
  <c r="CG160" i="7"/>
  <c r="BJ589" i="7"/>
  <c r="BY517" i="7"/>
  <c r="CE365" i="7"/>
  <c r="BA237" i="7"/>
  <c r="BR380" i="7"/>
  <c r="BS290" i="7"/>
  <c r="BT122" i="7"/>
  <c r="BU909" i="7"/>
  <c r="CG999" i="7"/>
  <c r="BP959" i="7"/>
  <c r="BV959" i="7"/>
  <c r="BF943" i="7"/>
  <c r="AX855" i="7"/>
  <c r="BC815" i="7"/>
  <c r="CE807" i="7"/>
  <c r="BC783" i="7"/>
  <c r="BD775" i="7"/>
  <c r="BM671" i="7"/>
  <c r="BY663" i="7"/>
  <c r="BT655" i="7"/>
  <c r="CA543" i="7"/>
  <c r="BZ479" i="7"/>
  <c r="BR367" i="7"/>
  <c r="BB351" i="7"/>
  <c r="CC343" i="7"/>
  <c r="AZ303" i="7"/>
  <c r="BS263" i="7"/>
  <c r="BB135" i="7"/>
  <c r="CB127" i="7"/>
  <c r="BL850" i="7"/>
  <c r="BJ618" i="7"/>
  <c r="CC594" i="7"/>
  <c r="BS474" i="7"/>
  <c r="BH202" i="7"/>
  <c r="BM805" i="7"/>
  <c r="BT805" i="7"/>
  <c r="AZ613" i="7"/>
  <c r="BM357" i="7"/>
  <c r="BH1010" i="7"/>
  <c r="CG946" i="7"/>
  <c r="CE914" i="7"/>
  <c r="BI914" i="7"/>
  <c r="BW914" i="7"/>
  <c r="CF914" i="7"/>
  <c r="BE853" i="7"/>
  <c r="BS741" i="7"/>
  <c r="CF493" i="7"/>
  <c r="BR221" i="7"/>
  <c r="BY976" i="7"/>
  <c r="CD960" i="7"/>
  <c r="BZ920" i="7"/>
  <c r="BQ904" i="7"/>
  <c r="BM840" i="7"/>
  <c r="BE760" i="7"/>
  <c r="BN712" i="7"/>
  <c r="BK688" i="7"/>
  <c r="BQ672" i="7"/>
  <c r="BN672" i="7"/>
  <c r="CB568" i="7"/>
  <c r="BV536" i="7"/>
  <c r="CA432" i="7"/>
  <c r="BX416" i="7"/>
  <c r="BY392" i="7"/>
  <c r="BM360" i="7"/>
  <c r="BE336" i="7"/>
  <c r="BL272" i="7"/>
  <c r="BP272" i="7"/>
  <c r="BX248" i="7"/>
  <c r="BI216" i="7"/>
  <c r="BI192" i="7"/>
  <c r="CE160" i="7"/>
  <c r="BN160" i="7"/>
  <c r="BC104" i="7"/>
  <c r="BT250" i="7"/>
  <c r="CC589" i="7"/>
  <c r="BA517" i="7"/>
  <c r="BZ413" i="7"/>
  <c r="BP365" i="7"/>
  <c r="CC237" i="7"/>
  <c r="BQ141" i="7"/>
  <c r="BM959" i="7"/>
  <c r="CA959" i="7"/>
  <c r="BO807" i="7"/>
  <c r="BS783" i="7"/>
  <c r="BZ687" i="7"/>
  <c r="BZ671" i="7"/>
  <c r="BS655" i="7"/>
  <c r="BW495" i="7"/>
  <c r="AZ367" i="7"/>
  <c r="BH351" i="7"/>
  <c r="CG271" i="7"/>
  <c r="CC263" i="7"/>
  <c r="BA135" i="7"/>
  <c r="BZ127" i="7"/>
  <c r="BC850" i="7"/>
  <c r="CB690" i="7"/>
  <c r="BH618" i="7"/>
  <c r="BD594" i="7"/>
  <c r="BC474" i="7"/>
  <c r="BN202" i="7"/>
  <c r="BA805" i="7"/>
  <c r="BC805" i="7"/>
  <c r="CB357" i="7"/>
  <c r="BX970" i="7"/>
  <c r="BT914" i="7"/>
  <c r="BZ914" i="7"/>
  <c r="BP914" i="7"/>
  <c r="CB914" i="7"/>
  <c r="BX874" i="7"/>
  <c r="BP714" i="7"/>
  <c r="BC853" i="7"/>
  <c r="BZ493" i="7"/>
  <c r="AX221" i="7"/>
  <c r="BO1000" i="7"/>
  <c r="BT976" i="7"/>
  <c r="AX960" i="7"/>
  <c r="CA944" i="7"/>
  <c r="BC920" i="7"/>
  <c r="BN904" i="7"/>
  <c r="BB880" i="7"/>
  <c r="CC712" i="7"/>
  <c r="BF688" i="7"/>
  <c r="BY584" i="7"/>
  <c r="BJ568" i="7"/>
  <c r="BU552" i="7"/>
  <c r="BA472" i="7"/>
  <c r="BJ432" i="7"/>
  <c r="BS336" i="7"/>
  <c r="BU272" i="7"/>
  <c r="BO272" i="7"/>
  <c r="CA250" i="7"/>
  <c r="BQ517" i="7"/>
  <c r="BB237" i="7"/>
  <c r="BP847" i="7"/>
  <c r="BV783" i="7"/>
  <c r="BY263" i="7"/>
  <c r="BQ959" i="7"/>
  <c r="BY847" i="7"/>
  <c r="BQ783" i="7"/>
  <c r="BB671" i="7"/>
  <c r="BG495" i="7"/>
  <c r="BC463" i="7"/>
  <c r="CC367" i="7"/>
  <c r="BU351" i="7"/>
  <c r="BC287" i="7"/>
  <c r="BW263" i="7"/>
  <c r="BY239" i="7"/>
  <c r="BB127" i="7"/>
  <c r="BQ850" i="7"/>
  <c r="BY850" i="7"/>
  <c r="CE618" i="7"/>
  <c r="BI594" i="7"/>
  <c r="BT474" i="7"/>
  <c r="CC805" i="7"/>
  <c r="BE805" i="7"/>
  <c r="BB357" i="7"/>
  <c r="BG994" i="7"/>
  <c r="CE962" i="7"/>
  <c r="BQ930" i="7"/>
  <c r="BY914" i="7"/>
  <c r="CA914" i="7"/>
  <c r="BO914" i="7"/>
  <c r="BH914" i="7"/>
  <c r="CC226" i="7"/>
  <c r="CB853" i="7"/>
  <c r="BS645" i="7"/>
  <c r="BP469" i="7"/>
  <c r="BK181" i="7"/>
  <c r="AZ1000" i="7"/>
  <c r="BH960" i="7"/>
  <c r="CB904" i="7"/>
  <c r="BM744" i="7"/>
  <c r="AZ704" i="7"/>
  <c r="BZ688" i="7"/>
  <c r="CA656" i="7"/>
  <c r="CG568" i="7"/>
  <c r="AZ552" i="7"/>
  <c r="BE424" i="7"/>
  <c r="BH392" i="7"/>
  <c r="BG328" i="7"/>
  <c r="BH272" i="7"/>
  <c r="AX184" i="7"/>
  <c r="BO160" i="7"/>
  <c r="CE194" i="7"/>
  <c r="CE637" i="7"/>
  <c r="CG517" i="7"/>
  <c r="CA365" i="7"/>
  <c r="BX237" i="7"/>
  <c r="BO707" i="7"/>
  <c r="BX547" i="7"/>
  <c r="CF955" i="7"/>
  <c r="BM947" i="7"/>
  <c r="CC803" i="7"/>
  <c r="BD739" i="7"/>
  <c r="BE707" i="7"/>
  <c r="BH563" i="7"/>
  <c r="BV547" i="7"/>
  <c r="BN547" i="7"/>
  <c r="CG539" i="7"/>
  <c r="CD523" i="7"/>
  <c r="BQ515" i="7"/>
  <c r="BP459" i="7"/>
  <c r="AX459" i="7"/>
  <c r="CF451" i="7"/>
  <c r="BE427" i="7"/>
  <c r="BH379" i="7"/>
  <c r="BC323" i="7"/>
  <c r="CB291" i="7"/>
  <c r="AX498" i="7"/>
  <c r="BE533" i="7"/>
  <c r="BT301" i="7"/>
  <c r="AX1006" i="7"/>
  <c r="CF894" i="7"/>
  <c r="CC870" i="7"/>
  <c r="BB734" i="7"/>
  <c r="AZ734" i="7"/>
  <c r="CF710" i="7"/>
  <c r="CA598" i="7"/>
  <c r="BC582" i="7"/>
  <c r="CF550" i="7"/>
  <c r="AZ550" i="7"/>
  <c r="BL494" i="7"/>
  <c r="BW494" i="7"/>
  <c r="CB494" i="7"/>
  <c r="BS494" i="7"/>
  <c r="BK494" i="7"/>
  <c r="BH494" i="7"/>
  <c r="BV414" i="7"/>
  <c r="BB382" i="7"/>
  <c r="BJ382" i="7"/>
  <c r="BY382" i="7"/>
  <c r="BT382" i="7"/>
  <c r="BD382" i="7"/>
  <c r="CB382" i="7"/>
  <c r="BQ382" i="7"/>
  <c r="BC318" i="7"/>
  <c r="BU318" i="7"/>
  <c r="CA318" i="7"/>
  <c r="BE278" i="7"/>
  <c r="AZ929" i="7"/>
  <c r="BG929" i="7"/>
  <c r="BA929" i="7"/>
  <c r="BC929" i="7"/>
  <c r="CG929" i="7"/>
  <c r="BE899" i="7"/>
  <c r="BQ459" i="7"/>
  <c r="CE899" i="7"/>
  <c r="BZ875" i="7"/>
  <c r="BF843" i="7"/>
  <c r="BM987" i="7"/>
  <c r="CG955" i="7"/>
  <c r="BR955" i="7"/>
  <c r="BV947" i="7"/>
  <c r="BH899" i="7"/>
  <c r="BK875" i="7"/>
  <c r="AX843" i="7"/>
  <c r="BV819" i="7"/>
  <c r="AZ803" i="7"/>
  <c r="BM739" i="7"/>
  <c r="CF739" i="7"/>
  <c r="BR707" i="7"/>
  <c r="BW563" i="7"/>
  <c r="BD547" i="7"/>
  <c r="CC547" i="7"/>
  <c r="AZ539" i="7"/>
  <c r="BG523" i="7"/>
  <c r="BR515" i="7"/>
  <c r="BO483" i="7"/>
  <c r="BN459" i="7"/>
  <c r="BI459" i="7"/>
  <c r="BX451" i="7"/>
  <c r="BW427" i="7"/>
  <c r="BA379" i="7"/>
  <c r="BI355" i="7"/>
  <c r="BA323" i="7"/>
  <c r="BW307" i="7"/>
  <c r="BY307" i="7"/>
  <c r="BI291" i="7"/>
  <c r="BD251" i="7"/>
  <c r="BE179" i="7"/>
  <c r="BI115" i="7"/>
  <c r="BI498" i="7"/>
  <c r="CG362" i="7"/>
  <c r="CG346" i="7"/>
  <c r="CA949" i="7"/>
  <c r="CD533" i="7"/>
  <c r="BN301" i="7"/>
  <c r="BC1006" i="7"/>
  <c r="BK942" i="7"/>
  <c r="BT910" i="7"/>
  <c r="BA894" i="7"/>
  <c r="BC790" i="7"/>
  <c r="BO734" i="7"/>
  <c r="BZ734" i="7"/>
  <c r="BT630" i="7"/>
  <c r="BW598" i="7"/>
  <c r="BU582" i="7"/>
  <c r="BP542" i="7"/>
  <c r="BX454" i="7"/>
  <c r="BR454" i="7"/>
  <c r="BJ454" i="7"/>
  <c r="BD454" i="7"/>
  <c r="BI414" i="7"/>
  <c r="BA278" i="7"/>
  <c r="BK222" i="7"/>
  <c r="BS222" i="7"/>
  <c r="BF222" i="7"/>
  <c r="BQ985" i="7"/>
  <c r="CA985" i="7"/>
  <c r="AY985" i="7"/>
  <c r="BI985" i="7"/>
  <c r="BO985" i="7"/>
  <c r="BB987" i="7"/>
  <c r="BC955" i="7"/>
  <c r="AZ955" i="7"/>
  <c r="BL907" i="7"/>
  <c r="AX899" i="7"/>
  <c r="BV875" i="7"/>
  <c r="BS843" i="7"/>
  <c r="BU707" i="7"/>
  <c r="BJ675" i="7"/>
  <c r="BH651" i="7"/>
  <c r="CE627" i="7"/>
  <c r="BH547" i="7"/>
  <c r="CE547" i="7"/>
  <c r="BA523" i="7"/>
  <c r="AY515" i="7"/>
  <c r="BH459" i="7"/>
  <c r="CD459" i="7"/>
  <c r="CE379" i="7"/>
  <c r="BB355" i="7"/>
  <c r="BC291" i="7"/>
  <c r="BW203" i="7"/>
  <c r="CA115" i="7"/>
  <c r="BK498" i="7"/>
  <c r="BN346" i="7"/>
  <c r="BQ1006" i="7"/>
  <c r="BW974" i="7"/>
  <c r="BZ910" i="7"/>
  <c r="BC894" i="7"/>
  <c r="BN870" i="7"/>
  <c r="BT870" i="7"/>
  <c r="BG734" i="7"/>
  <c r="BF710" i="7"/>
  <c r="BG710" i="7"/>
  <c r="AX494" i="7"/>
  <c r="BS414" i="7"/>
  <c r="AX366" i="7"/>
  <c r="BH366" i="7"/>
  <c r="BE310" i="7"/>
  <c r="BJ310" i="7"/>
  <c r="BL459" i="7"/>
  <c r="BZ459" i="7"/>
  <c r="CB419" i="7"/>
  <c r="BZ498" i="7"/>
  <c r="CF498" i="7"/>
  <c r="BE346" i="7"/>
  <c r="CB974" i="7"/>
  <c r="BG934" i="7"/>
  <c r="CG910" i="7"/>
  <c r="AX894" i="7"/>
  <c r="BO670" i="7"/>
  <c r="BT670" i="7"/>
  <c r="BG598" i="7"/>
  <c r="CC598" i="7"/>
  <c r="BE598" i="7"/>
  <c r="BF542" i="7"/>
  <c r="CD542" i="7"/>
  <c r="AY542" i="7"/>
  <c r="BB278" i="7"/>
  <c r="AY278" i="7"/>
  <c r="BS278" i="7"/>
  <c r="AZ278" i="7"/>
  <c r="CG278" i="7"/>
  <c r="AX278" i="7"/>
  <c r="BR278" i="7"/>
  <c r="BH278" i="7"/>
  <c r="CF278" i="7"/>
  <c r="BU278" i="7"/>
  <c r="BZ453" i="7"/>
  <c r="AY453" i="7"/>
  <c r="BV453" i="7"/>
  <c r="BN453" i="7"/>
  <c r="CE955" i="7"/>
  <c r="BB699" i="7"/>
  <c r="BT651" i="7"/>
  <c r="CC507" i="7"/>
  <c r="BG459" i="7"/>
  <c r="AZ459" i="7"/>
  <c r="BO894" i="7"/>
  <c r="BN750" i="7"/>
  <c r="BE750" i="7"/>
  <c r="BF734" i="7"/>
  <c r="BA734" i="7"/>
  <c r="AY734" i="7"/>
  <c r="BD734" i="7"/>
  <c r="BI734" i="7"/>
  <c r="BU734" i="7"/>
  <c r="BT734" i="7"/>
  <c r="BE734" i="7"/>
  <c r="CC734" i="7"/>
  <c r="BK590" i="7"/>
  <c r="BA590" i="7"/>
  <c r="BR582" i="7"/>
  <c r="BY582" i="7"/>
  <c r="BO582" i="7"/>
  <c r="AZ582" i="7"/>
  <c r="CB582" i="7"/>
  <c r="BF582" i="7"/>
  <c r="BA438" i="7"/>
  <c r="BR438" i="7"/>
  <c r="BM278" i="7"/>
  <c r="CF118" i="7"/>
  <c r="CD118" i="7"/>
  <c r="BE118" i="7"/>
  <c r="BQ118" i="7"/>
  <c r="BF118" i="7"/>
  <c r="BW118" i="7"/>
  <c r="BU118" i="7"/>
  <c r="BK843" i="7"/>
  <c r="BT547" i="7"/>
  <c r="BW419" i="7"/>
  <c r="BP955" i="7"/>
  <c r="BC947" i="7"/>
  <c r="BU931" i="7"/>
  <c r="CF899" i="7"/>
  <c r="CG843" i="7"/>
  <c r="BF739" i="7"/>
  <c r="BH699" i="7"/>
  <c r="BW667" i="7"/>
  <c r="BL651" i="7"/>
  <c r="CB579" i="7"/>
  <c r="BI547" i="7"/>
  <c r="BB539" i="7"/>
  <c r="CC523" i="7"/>
  <c r="CF523" i="7"/>
  <c r="BX507" i="7"/>
  <c r="BM475" i="7"/>
  <c r="CE459" i="7"/>
  <c r="CA459" i="7"/>
  <c r="CC427" i="7"/>
  <c r="BB419" i="7"/>
  <c r="AZ339" i="7"/>
  <c r="BG107" i="7"/>
  <c r="BJ498" i="7"/>
  <c r="BO498" i="7"/>
  <c r="BK362" i="7"/>
  <c r="BN362" i="7"/>
  <c r="CA693" i="7"/>
  <c r="BA461" i="7"/>
  <c r="BC990" i="7"/>
  <c r="BG926" i="7"/>
  <c r="BZ870" i="7"/>
  <c r="BK734" i="7"/>
  <c r="AX654" i="7"/>
  <c r="BX654" i="7"/>
  <c r="BN582" i="7"/>
  <c r="CC526" i="7"/>
  <c r="BU526" i="7"/>
  <c r="AY494" i="7"/>
  <c r="CD430" i="7"/>
  <c r="BT430" i="7"/>
  <c r="BA430" i="7"/>
  <c r="CF430" i="7"/>
  <c r="BN382" i="7"/>
  <c r="BK278" i="7"/>
  <c r="BX166" i="7"/>
  <c r="AX166" i="7"/>
  <c r="BL166" i="7"/>
  <c r="BA953" i="7"/>
  <c r="BP953" i="7"/>
  <c r="BM953" i="7"/>
  <c r="BK953" i="7"/>
  <c r="BC953" i="7"/>
  <c r="BU953" i="7"/>
  <c r="BJ955" i="7"/>
  <c r="BY899" i="7"/>
  <c r="BE894" i="7"/>
  <c r="BJ894" i="7"/>
  <c r="AZ726" i="7"/>
  <c r="BJ726" i="7"/>
  <c r="BT566" i="7"/>
  <c r="BA566" i="7"/>
  <c r="BQ955" i="7"/>
  <c r="BK707" i="7"/>
  <c r="BT955" i="7"/>
  <c r="BS547" i="7"/>
  <c r="BB379" i="7"/>
  <c r="BB291" i="7"/>
  <c r="BP894" i="7"/>
  <c r="CD806" i="7"/>
  <c r="CC806" i="7"/>
  <c r="AX734" i="7"/>
  <c r="BC734" i="7"/>
  <c r="BP598" i="7"/>
  <c r="AX582" i="7"/>
  <c r="BR414" i="7"/>
  <c r="BF414" i="7"/>
  <c r="CB414" i="7"/>
  <c r="AZ414" i="7"/>
  <c r="BT414" i="7"/>
  <c r="BW414" i="7"/>
  <c r="AY414" i="7"/>
  <c r="CD414" i="7"/>
  <c r="BN278" i="7"/>
  <c r="BF581" i="7"/>
  <c r="BE581" i="7"/>
  <c r="BK581" i="7"/>
  <c r="CC581" i="7"/>
  <c r="BN581" i="7"/>
  <c r="BL822" i="7"/>
  <c r="CF782" i="7"/>
  <c r="AZ782" i="7"/>
  <c r="BR558" i="7"/>
  <c r="AZ518" i="7"/>
  <c r="BE358" i="7"/>
  <c r="BY350" i="7"/>
  <c r="BW334" i="7"/>
  <c r="BV302" i="7"/>
  <c r="BT286" i="7"/>
  <c r="BE238" i="7"/>
  <c r="BS214" i="7"/>
  <c r="CA98" i="7"/>
  <c r="CF629" i="7"/>
  <c r="BO629" i="7"/>
  <c r="BQ977" i="7"/>
  <c r="BK913" i="7"/>
  <c r="BS849" i="7"/>
  <c r="BM825" i="7"/>
  <c r="BR817" i="7"/>
  <c r="BY737" i="7"/>
  <c r="BA729" i="7"/>
  <c r="BT729" i="7"/>
  <c r="BE729" i="7"/>
  <c r="BY713" i="7"/>
  <c r="BR705" i="7"/>
  <c r="BZ657" i="7"/>
  <c r="BK633" i="7"/>
  <c r="AY569" i="7"/>
  <c r="CF505" i="7"/>
  <c r="BV489" i="7"/>
  <c r="CB473" i="7"/>
  <c r="BT417" i="7"/>
  <c r="BX417" i="7"/>
  <c r="CE417" i="7"/>
  <c r="BC417" i="7"/>
  <c r="BZ393" i="7"/>
  <c r="BS393" i="7"/>
  <c r="BW353" i="7"/>
  <c r="BZ313" i="7"/>
  <c r="AY313" i="7"/>
  <c r="BX305" i="7"/>
  <c r="CC289" i="7"/>
  <c r="BG233" i="7"/>
  <c r="BY209" i="7"/>
  <c r="CF818" i="7"/>
  <c r="BO730" i="7"/>
  <c r="BZ730" i="7"/>
  <c r="BB674" i="7"/>
  <c r="BO674" i="7"/>
  <c r="CE650" i="7"/>
  <c r="CE522" i="7"/>
  <c r="BN442" i="7"/>
  <c r="BP162" i="7"/>
  <c r="CB845" i="7"/>
  <c r="BM845" i="7"/>
  <c r="AZ733" i="7"/>
  <c r="CF565" i="7"/>
  <c r="BD565" i="7"/>
  <c r="BP836" i="7"/>
  <c r="BO836" i="7"/>
  <c r="CA796" i="7"/>
  <c r="BF796" i="7"/>
  <c r="BN796" i="7"/>
  <c r="AZ796" i="7"/>
  <c r="BN266" i="7"/>
  <c r="BM98" i="7"/>
  <c r="BG977" i="7"/>
  <c r="BK849" i="7"/>
  <c r="BR745" i="7"/>
  <c r="BT737" i="7"/>
  <c r="BO729" i="7"/>
  <c r="CG729" i="7"/>
  <c r="BM729" i="7"/>
  <c r="BQ713" i="7"/>
  <c r="BT673" i="7"/>
  <c r="AZ489" i="7"/>
  <c r="BT473" i="7"/>
  <c r="BV353" i="7"/>
  <c r="BT313" i="7"/>
  <c r="BX313" i="7"/>
  <c r="BJ289" i="7"/>
  <c r="BQ209" i="7"/>
  <c r="BE89" i="7"/>
  <c r="BV818" i="7"/>
  <c r="BQ162" i="7"/>
  <c r="CE845" i="7"/>
  <c r="BH845" i="7"/>
  <c r="BO765" i="7"/>
  <c r="BQ765" i="7"/>
  <c r="BK765" i="7"/>
  <c r="BU765" i="7"/>
  <c r="BY749" i="7"/>
  <c r="CD749" i="7"/>
  <c r="CA733" i="7"/>
  <c r="BF565" i="7"/>
  <c r="CE421" i="7"/>
  <c r="AY421" i="7"/>
  <c r="BW868" i="7"/>
  <c r="AY822" i="7"/>
  <c r="BS326" i="7"/>
  <c r="CE238" i="7"/>
  <c r="BA266" i="7"/>
  <c r="BC98" i="7"/>
  <c r="BN629" i="7"/>
  <c r="BW629" i="7"/>
  <c r="BA597" i="7"/>
  <c r="BI977" i="7"/>
  <c r="BO969" i="7"/>
  <c r="BJ745" i="7"/>
  <c r="BB737" i="7"/>
  <c r="BJ729" i="7"/>
  <c r="AX729" i="7"/>
  <c r="BL729" i="7"/>
  <c r="BV713" i="7"/>
  <c r="BF673" i="7"/>
  <c r="BO625" i="7"/>
  <c r="AZ585" i="7"/>
  <c r="BJ497" i="7"/>
  <c r="CC489" i="7"/>
  <c r="CF473" i="7"/>
  <c r="CA417" i="7"/>
  <c r="BL417" i="7"/>
  <c r="BG417" i="7"/>
  <c r="BB393" i="7"/>
  <c r="BP385" i="7"/>
  <c r="BR353" i="7"/>
  <c r="BI353" i="7"/>
  <c r="CB313" i="7"/>
  <c r="BS313" i="7"/>
  <c r="CE297" i="7"/>
  <c r="BY289" i="7"/>
  <c r="BA265" i="7"/>
  <c r="CE225" i="7"/>
  <c r="CF209" i="7"/>
  <c r="BO89" i="7"/>
  <c r="BU818" i="7"/>
  <c r="BZ674" i="7"/>
  <c r="BQ666" i="7"/>
  <c r="CA442" i="7"/>
  <c r="BT442" i="7"/>
  <c r="BV162" i="7"/>
  <c r="BR845" i="7"/>
  <c r="CE733" i="7"/>
  <c r="BJ229" i="7"/>
  <c r="CC229" i="7"/>
  <c r="CG977" i="7"/>
  <c r="BD737" i="7"/>
  <c r="BH729" i="7"/>
  <c r="BW729" i="7"/>
  <c r="BQ729" i="7"/>
  <c r="CB713" i="7"/>
  <c r="BZ625" i="7"/>
  <c r="BC497" i="7"/>
  <c r="BM385" i="7"/>
  <c r="CF353" i="7"/>
  <c r="BU353" i="7"/>
  <c r="BV313" i="7"/>
  <c r="CF313" i="7"/>
  <c r="BP289" i="7"/>
  <c r="BN225" i="7"/>
  <c r="BW162" i="7"/>
  <c r="AZ845" i="7"/>
  <c r="BI845" i="7"/>
  <c r="BB845" i="7"/>
  <c r="BI733" i="7"/>
  <c r="BZ733" i="7"/>
  <c r="AZ277" i="7"/>
  <c r="BG900" i="7"/>
  <c r="BZ868" i="7"/>
  <c r="BQ868" i="7"/>
  <c r="BO868" i="7"/>
  <c r="BU868" i="7"/>
  <c r="CC857" i="7"/>
  <c r="BA737" i="7"/>
  <c r="BY353" i="7"/>
  <c r="BE353" i="7"/>
  <c r="BY313" i="7"/>
  <c r="CC313" i="7"/>
  <c r="BD289" i="7"/>
  <c r="BU289" i="7"/>
  <c r="BX162" i="7"/>
  <c r="BO277" i="7"/>
  <c r="AX558" i="7"/>
  <c r="AX350" i="7"/>
  <c r="BK326" i="7"/>
  <c r="BZ246" i="7"/>
  <c r="BL238" i="7"/>
  <c r="AY178" i="7"/>
  <c r="BZ98" i="7"/>
  <c r="BS797" i="7"/>
  <c r="BA629" i="7"/>
  <c r="BR629" i="7"/>
  <c r="BS597" i="7"/>
  <c r="BV541" i="7"/>
  <c r="BJ1001" i="7"/>
  <c r="BY969" i="7"/>
  <c r="BS969" i="7"/>
  <c r="CE897" i="7"/>
  <c r="BK857" i="7"/>
  <c r="CD817" i="7"/>
  <c r="BF753" i="7"/>
  <c r="BM745" i="7"/>
  <c r="BL737" i="7"/>
  <c r="BV729" i="7"/>
  <c r="BG729" i="7"/>
  <c r="AY705" i="7"/>
  <c r="BD673" i="7"/>
  <c r="CB601" i="7"/>
  <c r="BY569" i="7"/>
  <c r="BX513" i="7"/>
  <c r="BP489" i="7"/>
  <c r="BG489" i="7"/>
  <c r="BQ417" i="7"/>
  <c r="BF417" i="7"/>
  <c r="BK417" i="7"/>
  <c r="BG393" i="7"/>
  <c r="BH393" i="7"/>
  <c r="BB353" i="7"/>
  <c r="CG353" i="7"/>
  <c r="BC313" i="7"/>
  <c r="BB313" i="7"/>
  <c r="AY289" i="7"/>
  <c r="BG289" i="7"/>
  <c r="BS209" i="7"/>
  <c r="BI177" i="7"/>
  <c r="BJ113" i="7"/>
  <c r="CD818" i="7"/>
  <c r="BQ818" i="7"/>
  <c r="CE730" i="7"/>
  <c r="BP674" i="7"/>
  <c r="BW674" i="7"/>
  <c r="AY650" i="7"/>
  <c r="BT522" i="7"/>
  <c r="BZ442" i="7"/>
  <c r="BZ258" i="7"/>
  <c r="BN162" i="7"/>
  <c r="BQ845" i="7"/>
  <c r="BT829" i="7"/>
  <c r="BX733" i="7"/>
  <c r="BY709" i="7"/>
  <c r="BT709" i="7"/>
  <c r="BW565" i="7"/>
  <c r="BG277" i="7"/>
  <c r="BH189" i="7"/>
  <c r="BZ988" i="7"/>
  <c r="CD988" i="7"/>
  <c r="BN932" i="7"/>
  <c r="BD932" i="7"/>
  <c r="BJ932" i="7"/>
  <c r="BE732" i="7"/>
  <c r="BC732" i="7"/>
  <c r="CE732" i="7"/>
  <c r="BN732" i="7"/>
  <c r="BS732" i="7"/>
  <c r="CG732" i="7"/>
  <c r="CB732" i="7"/>
  <c r="BA732" i="7"/>
  <c r="BI732" i="7"/>
  <c r="BF732" i="7"/>
  <c r="BL732" i="7"/>
  <c r="BP732" i="7"/>
  <c r="BM732" i="7"/>
  <c r="AX732" i="7"/>
  <c r="CA857" i="7"/>
  <c r="CG737" i="7"/>
  <c r="BY729" i="7"/>
  <c r="BC729" i="7"/>
  <c r="CF713" i="7"/>
  <c r="BU609" i="7"/>
  <c r="BB513" i="7"/>
  <c r="AZ353" i="7"/>
  <c r="BG353" i="7"/>
  <c r="AZ321" i="7"/>
  <c r="BE313" i="7"/>
  <c r="BW313" i="7"/>
  <c r="BQ289" i="7"/>
  <c r="BL289" i="7"/>
  <c r="BA241" i="7"/>
  <c r="BI965" i="7"/>
  <c r="BJ965" i="7"/>
  <c r="BJ861" i="7"/>
  <c r="BW845" i="7"/>
  <c r="BA733" i="7"/>
  <c r="BD653" i="7"/>
  <c r="BH277" i="7"/>
  <c r="BX884" i="7"/>
  <c r="BI884" i="7"/>
  <c r="BN884" i="7"/>
  <c r="BL162" i="7"/>
  <c r="BB162" i="7"/>
  <c r="CA162" i="7"/>
  <c r="BU804" i="7"/>
  <c r="CF804" i="7"/>
  <c r="BK804" i="7"/>
  <c r="BN804" i="7"/>
  <c r="BM804" i="7"/>
  <c r="BO708" i="7"/>
  <c r="BL492" i="7"/>
  <c r="CA484" i="7"/>
  <c r="BC484" i="7"/>
  <c r="BR484" i="7"/>
  <c r="AZ317" i="7"/>
  <c r="BV887" i="7"/>
  <c r="BJ775" i="7"/>
  <c r="BQ743" i="7"/>
  <c r="BE743" i="7"/>
  <c r="AX711" i="7"/>
  <c r="BD711" i="7"/>
  <c r="CG695" i="7"/>
  <c r="BQ695" i="7"/>
  <c r="BJ695" i="7"/>
  <c r="BN695" i="7"/>
  <c r="BV615" i="7"/>
  <c r="CC175" i="7"/>
  <c r="BJ175" i="7"/>
  <c r="AZ175" i="7"/>
  <c r="BK175" i="7"/>
  <c r="BZ143" i="7"/>
  <c r="CF143" i="7"/>
  <c r="CG802" i="7"/>
  <c r="BG708" i="7"/>
  <c r="CB492" i="7"/>
  <c r="CG484" i="7"/>
  <c r="BI484" i="7"/>
  <c r="CF484" i="7"/>
  <c r="CD468" i="7"/>
  <c r="BD380" i="7"/>
  <c r="BI380" i="7"/>
  <c r="BB196" i="7"/>
  <c r="BR84" i="7"/>
  <c r="BQ698" i="7"/>
  <c r="BD1005" i="7"/>
  <c r="AX925" i="7"/>
  <c r="BJ389" i="7"/>
  <c r="BV317" i="7"/>
  <c r="CD197" i="7"/>
  <c r="CB999" i="7"/>
  <c r="AX975" i="7"/>
  <c r="BL959" i="7"/>
  <c r="BI959" i="7"/>
  <c r="BS951" i="7"/>
  <c r="CB903" i="7"/>
  <c r="BQ887" i="7"/>
  <c r="CB871" i="7"/>
  <c r="BS847" i="7"/>
  <c r="AY839" i="7"/>
  <c r="BP807" i="7"/>
  <c r="BS807" i="7"/>
  <c r="BU783" i="7"/>
  <c r="BK775" i="7"/>
  <c r="BO767" i="7"/>
  <c r="BC767" i="7"/>
  <c r="CB615" i="7"/>
  <c r="BU407" i="7"/>
  <c r="BT383" i="7"/>
  <c r="BS383" i="7"/>
  <c r="BA383" i="7"/>
  <c r="CC311" i="7"/>
  <c r="BB311" i="7"/>
  <c r="BP1012" i="7"/>
  <c r="BJ916" i="7"/>
  <c r="BM740" i="7"/>
  <c r="AZ708" i="7"/>
  <c r="AZ604" i="7"/>
  <c r="BE524" i="7"/>
  <c r="BX516" i="7"/>
  <c r="AX492" i="7"/>
  <c r="AY492" i="7"/>
  <c r="BH484" i="7"/>
  <c r="BV484" i="7"/>
  <c r="BJ484" i="7"/>
  <c r="BC468" i="7"/>
  <c r="BY388" i="7"/>
  <c r="BE380" i="7"/>
  <c r="BN380" i="7"/>
  <c r="BH308" i="7"/>
  <c r="CE268" i="7"/>
  <c r="AX204" i="7"/>
  <c r="BC810" i="7"/>
  <c r="CB698" i="7"/>
  <c r="CB626" i="7"/>
  <c r="AY218" i="7"/>
  <c r="BU1005" i="7"/>
  <c r="BD317" i="7"/>
  <c r="BB975" i="7"/>
  <c r="CD959" i="7"/>
  <c r="BO959" i="7"/>
  <c r="BH951" i="7"/>
  <c r="CE935" i="7"/>
  <c r="BN887" i="7"/>
  <c r="BC847" i="7"/>
  <c r="BL839" i="7"/>
  <c r="BW815" i="7"/>
  <c r="CC807" i="7"/>
  <c r="AZ807" i="7"/>
  <c r="CG775" i="7"/>
  <c r="CG631" i="7"/>
  <c r="BF631" i="7"/>
  <c r="BO631" i="7"/>
  <c r="AZ375" i="7"/>
  <c r="BG991" i="7"/>
  <c r="BS895" i="7"/>
  <c r="CA863" i="7"/>
  <c r="CB775" i="7"/>
  <c r="BD679" i="7"/>
  <c r="BN679" i="7"/>
  <c r="BT455" i="7"/>
  <c r="BO455" i="7"/>
  <c r="BH407" i="7"/>
  <c r="BF407" i="7"/>
  <c r="BG375" i="7"/>
  <c r="BS319" i="7"/>
  <c r="BI948" i="7"/>
  <c r="BO860" i="7"/>
  <c r="BM788" i="7"/>
  <c r="BK764" i="7"/>
  <c r="BH708" i="7"/>
  <c r="BK604" i="7"/>
  <c r="BI580" i="7"/>
  <c r="BZ540" i="7"/>
  <c r="BJ516" i="7"/>
  <c r="BC492" i="7"/>
  <c r="CF492" i="7"/>
  <c r="BS484" i="7"/>
  <c r="CB484" i="7"/>
  <c r="AX484" i="7"/>
  <c r="BC420" i="7"/>
  <c r="BX380" i="7"/>
  <c r="AX380" i="7"/>
  <c r="BL380" i="7"/>
  <c r="BH300" i="7"/>
  <c r="BI204" i="7"/>
  <c r="CF188" i="7"/>
  <c r="BS156" i="7"/>
  <c r="BI170" i="7"/>
  <c r="BC991" i="7"/>
  <c r="CF895" i="7"/>
  <c r="BU879" i="7"/>
  <c r="BW863" i="7"/>
  <c r="BI775" i="7"/>
  <c r="BQ719" i="7"/>
  <c r="AZ615" i="7"/>
  <c r="BG615" i="7"/>
  <c r="AY615" i="7"/>
  <c r="BB615" i="7"/>
  <c r="BR615" i="7"/>
  <c r="CG615" i="7"/>
  <c r="BJ615" i="7"/>
  <c r="CE399" i="7"/>
  <c r="BE375" i="7"/>
  <c r="CG319" i="7"/>
  <c r="CF191" i="7"/>
  <c r="BD191" i="7"/>
  <c r="BA191" i="7"/>
  <c r="BQ191" i="7"/>
  <c r="BU191" i="7"/>
  <c r="CB159" i="7"/>
  <c r="BL948" i="7"/>
  <c r="BX860" i="7"/>
  <c r="BI788" i="7"/>
  <c r="AZ764" i="7"/>
  <c r="BA740" i="7"/>
  <c r="BT716" i="7"/>
  <c r="CC708" i="7"/>
  <c r="BH692" i="7"/>
  <c r="BT652" i="7"/>
  <c r="AX604" i="7"/>
  <c r="BV580" i="7"/>
  <c r="BQ556" i="7"/>
  <c r="CF540" i="7"/>
  <c r="BP524" i="7"/>
  <c r="BW516" i="7"/>
  <c r="BO492" i="7"/>
  <c r="BM492" i="7"/>
  <c r="AZ484" i="7"/>
  <c r="BZ484" i="7"/>
  <c r="BD484" i="7"/>
  <c r="BN420" i="7"/>
  <c r="BA380" i="7"/>
  <c r="BK380" i="7"/>
  <c r="CB380" i="7"/>
  <c r="CB332" i="7"/>
  <c r="CA300" i="7"/>
  <c r="BL188" i="7"/>
  <c r="AY100" i="7"/>
  <c r="BV826" i="7"/>
  <c r="BL810" i="7"/>
  <c r="CG658" i="7"/>
  <c r="BY658" i="7"/>
  <c r="BR290" i="7"/>
  <c r="BU170" i="7"/>
  <c r="BB1005" i="7"/>
  <c r="BG437" i="7"/>
  <c r="BT317" i="7"/>
  <c r="BG1007" i="7"/>
  <c r="CF991" i="7"/>
  <c r="BL967" i="7"/>
  <c r="BU959" i="7"/>
  <c r="CF959" i="7"/>
  <c r="BL895" i="7"/>
  <c r="BN879" i="7"/>
  <c r="BZ863" i="7"/>
  <c r="BD847" i="7"/>
  <c r="CG831" i="7"/>
  <c r="BT815" i="7"/>
  <c r="BT807" i="7"/>
  <c r="BE807" i="7"/>
  <c r="AY783" i="7"/>
  <c r="BJ783" i="7"/>
  <c r="BA783" i="7"/>
  <c r="BR719" i="7"/>
  <c r="CF695" i="7"/>
  <c r="BD647" i="7"/>
  <c r="CE615" i="7"/>
  <c r="BZ583" i="7"/>
  <c r="BW583" i="7"/>
  <c r="CC399" i="7"/>
  <c r="BD319" i="7"/>
  <c r="CE255" i="7"/>
  <c r="BI255" i="7"/>
  <c r="BK716" i="7"/>
  <c r="BE708" i="7"/>
  <c r="BQ620" i="7"/>
  <c r="CG604" i="7"/>
  <c r="CE580" i="7"/>
  <c r="BS437" i="7"/>
  <c r="AY317" i="7"/>
  <c r="BW261" i="7"/>
  <c r="BB991" i="7"/>
  <c r="CB895" i="7"/>
  <c r="AX775" i="7"/>
  <c r="AZ775" i="7"/>
  <c r="BD375" i="7"/>
  <c r="BI375" i="7"/>
  <c r="BY375" i="7"/>
  <c r="BP375" i="7"/>
  <c r="BH295" i="7"/>
  <c r="BZ159" i="7"/>
  <c r="BK159" i="7"/>
  <c r="BS159" i="7"/>
  <c r="BP159" i="7"/>
  <c r="BS317" i="7"/>
  <c r="BL399" i="7"/>
  <c r="AX399" i="7"/>
  <c r="BN399" i="7"/>
  <c r="BG399" i="7"/>
  <c r="BE319" i="7"/>
  <c r="BQ319" i="7"/>
  <c r="BH319" i="7"/>
  <c r="BV319" i="7"/>
  <c r="AZ319" i="7"/>
  <c r="BK103" i="7"/>
  <c r="BI103" i="7"/>
  <c r="BZ103" i="7"/>
  <c r="BQ186" i="7"/>
  <c r="BU994" i="7"/>
  <c r="AZ898" i="7"/>
  <c r="BS874" i="7"/>
  <c r="BU1000" i="7"/>
  <c r="BK928" i="7"/>
  <c r="AX920" i="7"/>
  <c r="BA760" i="7"/>
  <c r="CC536" i="7"/>
  <c r="BP416" i="7"/>
  <c r="BO280" i="7"/>
  <c r="BJ272" i="7"/>
  <c r="BA272" i="7"/>
  <c r="BQ272" i="7"/>
  <c r="BI272" i="7"/>
  <c r="BY256" i="7"/>
  <c r="BH248" i="7"/>
  <c r="CF386" i="7"/>
  <c r="BY250" i="7"/>
  <c r="BM877" i="7"/>
  <c r="BN637" i="7"/>
  <c r="AZ637" i="7"/>
  <c r="BB589" i="7"/>
  <c r="BC517" i="7"/>
  <c r="BG517" i="7"/>
  <c r="BN501" i="7"/>
  <c r="CC429" i="7"/>
  <c r="BH365" i="7"/>
  <c r="BK365" i="7"/>
  <c r="CG237" i="7"/>
  <c r="CA237" i="7"/>
  <c r="BE591" i="7"/>
  <c r="CC351" i="7"/>
  <c r="AX239" i="7"/>
  <c r="BO127" i="7"/>
  <c r="AZ850" i="7"/>
  <c r="BU594" i="7"/>
  <c r="BI474" i="7"/>
  <c r="BD186" i="7"/>
  <c r="BN805" i="7"/>
  <c r="BI805" i="7"/>
  <c r="BR357" i="7"/>
  <c r="CF1010" i="7"/>
  <c r="BE994" i="7"/>
  <c r="BU898" i="7"/>
  <c r="BG874" i="7"/>
  <c r="CD794" i="7"/>
  <c r="BZ778" i="7"/>
  <c r="BX677" i="7"/>
  <c r="BH493" i="7"/>
  <c r="BG1000" i="7"/>
  <c r="BA976" i="7"/>
  <c r="CC928" i="7"/>
  <c r="BV920" i="7"/>
  <c r="BS904" i="7"/>
  <c r="CC904" i="7"/>
  <c r="AZ840" i="7"/>
  <c r="AY760" i="7"/>
  <c r="BE672" i="7"/>
  <c r="BK672" i="7"/>
  <c r="BZ656" i="7"/>
  <c r="BC584" i="7"/>
  <c r="BC552" i="7"/>
  <c r="BM536" i="7"/>
  <c r="BE432" i="7"/>
  <c r="CB416" i="7"/>
  <c r="CC416" i="7"/>
  <c r="BX392" i="7"/>
  <c r="AX360" i="7"/>
  <c r="AY360" i="7"/>
  <c r="BM328" i="7"/>
  <c r="CB304" i="7"/>
  <c r="BZ280" i="7"/>
  <c r="BE272" i="7"/>
  <c r="CD272" i="7"/>
  <c r="CE272" i="7"/>
  <c r="AY272" i="7"/>
  <c r="BJ256" i="7"/>
  <c r="BU248" i="7"/>
  <c r="CA192" i="7"/>
  <c r="AZ136" i="7"/>
  <c r="BS250" i="7"/>
  <c r="BI877" i="7"/>
  <c r="CC637" i="7"/>
  <c r="BM637" i="7"/>
  <c r="BE589" i="7"/>
  <c r="BX517" i="7"/>
  <c r="BD517" i="7"/>
  <c r="BE429" i="7"/>
  <c r="CC365" i="7"/>
  <c r="BT365" i="7"/>
  <c r="BP794" i="7"/>
  <c r="CE536" i="7"/>
  <c r="BY280" i="7"/>
  <c r="AZ248" i="7"/>
  <c r="BV794" i="7"/>
  <c r="BY920" i="7"/>
  <c r="CE752" i="7"/>
  <c r="AX536" i="7"/>
  <c r="BX376" i="7"/>
  <c r="BB280" i="7"/>
  <c r="AZ256" i="7"/>
  <c r="BO248" i="7"/>
  <c r="AY232" i="7"/>
  <c r="BD128" i="7"/>
  <c r="BF104" i="7"/>
  <c r="BE637" i="7"/>
  <c r="CE605" i="7"/>
  <c r="BE517" i="7"/>
  <c r="AX517" i="7"/>
  <c r="BV351" i="7"/>
  <c r="BY303" i="7"/>
  <c r="BE287" i="7"/>
  <c r="BO271" i="7"/>
  <c r="BX239" i="7"/>
  <c r="BU215" i="7"/>
  <c r="BY127" i="7"/>
  <c r="BY186" i="7"/>
  <c r="BV874" i="7"/>
  <c r="BI866" i="7"/>
  <c r="BY794" i="7"/>
  <c r="BC714" i="7"/>
  <c r="BR741" i="7"/>
  <c r="BX1000" i="7"/>
  <c r="BQ920" i="7"/>
  <c r="CG920" i="7"/>
  <c r="BQ752" i="7"/>
  <c r="BV712" i="7"/>
  <c r="BI672" i="7"/>
  <c r="CA672" i="7"/>
  <c r="BR656" i="7"/>
  <c r="CE584" i="7"/>
  <c r="BL552" i="7"/>
  <c r="CF536" i="7"/>
  <c r="CA496" i="7"/>
  <c r="BM432" i="7"/>
  <c r="BN416" i="7"/>
  <c r="BZ408" i="7"/>
  <c r="BU392" i="7"/>
  <c r="AZ376" i="7"/>
  <c r="CF360" i="7"/>
  <c r="BY360" i="7"/>
  <c r="BC320" i="7"/>
  <c r="BL288" i="7"/>
  <c r="BG280" i="7"/>
  <c r="BW272" i="7"/>
  <c r="AZ272" i="7"/>
  <c r="BR272" i="7"/>
  <c r="BX264" i="7"/>
  <c r="BQ256" i="7"/>
  <c r="CE248" i="7"/>
  <c r="BF232" i="7"/>
  <c r="CF184" i="7"/>
  <c r="BY128" i="7"/>
  <c r="BM104" i="7"/>
  <c r="CF282" i="7"/>
  <c r="BI637" i="7"/>
  <c r="BD605" i="7"/>
  <c r="BS517" i="7"/>
  <c r="BW517" i="7"/>
  <c r="CC485" i="7"/>
  <c r="CF351" i="7"/>
  <c r="BB303" i="7"/>
  <c r="BU287" i="7"/>
  <c r="BU271" i="7"/>
  <c r="BU263" i="7"/>
  <c r="BH239" i="7"/>
  <c r="BF127" i="7"/>
  <c r="BZ850" i="7"/>
  <c r="AY850" i="7"/>
  <c r="BJ186" i="7"/>
  <c r="BQ805" i="7"/>
  <c r="CB805" i="7"/>
  <c r="BH357" i="7"/>
  <c r="CG341" i="7"/>
  <c r="BW954" i="7"/>
  <c r="BM874" i="7"/>
  <c r="CC866" i="7"/>
  <c r="BT794" i="7"/>
  <c r="BX714" i="7"/>
  <c r="BS853" i="7"/>
  <c r="CE741" i="7"/>
  <c r="CD621" i="7"/>
  <c r="BI469" i="7"/>
  <c r="CG1000" i="7"/>
  <c r="BX968" i="7"/>
  <c r="BE920" i="7"/>
  <c r="BF920" i="7"/>
  <c r="AX904" i="7"/>
  <c r="CG896" i="7"/>
  <c r="BO856" i="7"/>
  <c r="BM824" i="7"/>
  <c r="CA760" i="7"/>
  <c r="AZ752" i="7"/>
  <c r="CF712" i="7"/>
  <c r="BC696" i="7"/>
  <c r="BR536" i="7"/>
  <c r="BE496" i="7"/>
  <c r="BW416" i="7"/>
  <c r="BW392" i="7"/>
  <c r="CD376" i="7"/>
  <c r="BR360" i="7"/>
  <c r="BP360" i="7"/>
  <c r="CC336" i="7"/>
  <c r="BL320" i="7"/>
  <c r="BT280" i="7"/>
  <c r="BC272" i="7"/>
  <c r="BG272" i="7"/>
  <c r="CF272" i="7"/>
  <c r="BV256" i="7"/>
  <c r="BF248" i="7"/>
  <c r="CF232" i="7"/>
  <c r="BE184" i="7"/>
  <c r="BU128" i="7"/>
  <c r="AZ104" i="7"/>
  <c r="BZ282" i="7"/>
  <c r="AX637" i="7"/>
  <c r="BS605" i="7"/>
  <c r="BV517" i="7"/>
  <c r="CA517" i="7"/>
  <c r="BZ397" i="7"/>
  <c r="BL269" i="7"/>
  <c r="BG978" i="7"/>
  <c r="CA906" i="7"/>
  <c r="CG794" i="7"/>
  <c r="BB984" i="7"/>
  <c r="BC856" i="7"/>
  <c r="BN824" i="7"/>
  <c r="CB792" i="7"/>
  <c r="AX760" i="7"/>
  <c r="BG696" i="7"/>
  <c r="BC664" i="7"/>
  <c r="AX648" i="7"/>
  <c r="BY576" i="7"/>
  <c r="BB536" i="7"/>
  <c r="BD496" i="7"/>
  <c r="BP280" i="7"/>
  <c r="BQ280" i="7"/>
  <c r="BQ248" i="7"/>
  <c r="BY152" i="7"/>
  <c r="BZ128" i="7"/>
  <c r="BS637" i="7"/>
  <c r="CE429" i="7"/>
  <c r="BK637" i="7"/>
  <c r="AX429" i="7"/>
  <c r="BF795" i="7"/>
  <c r="BW771" i="7"/>
  <c r="BV771" i="7"/>
  <c r="CD715" i="7"/>
  <c r="AZ995" i="7"/>
  <c r="BL995" i="7"/>
  <c r="BC987" i="7"/>
  <c r="BC899" i="7"/>
  <c r="BZ883" i="7"/>
  <c r="BL843" i="7"/>
  <c r="BM843" i="7"/>
  <c r="BP843" i="7"/>
  <c r="BW803" i="7"/>
  <c r="CC795" i="7"/>
  <c r="BD763" i="7"/>
  <c r="BJ747" i="7"/>
  <c r="BT747" i="7"/>
  <c r="BW715" i="7"/>
  <c r="BG707" i="7"/>
  <c r="BV651" i="7"/>
  <c r="AX651" i="7"/>
  <c r="BB627" i="7"/>
  <c r="BQ619" i="7"/>
  <c r="BO579" i="7"/>
  <c r="BZ547" i="7"/>
  <c r="BX523" i="7"/>
  <c r="BI523" i="7"/>
  <c r="BZ491" i="7"/>
  <c r="BA483" i="7"/>
  <c r="BV483" i="7"/>
  <c r="BU467" i="7"/>
  <c r="BX427" i="7"/>
  <c r="BP419" i="7"/>
  <c r="CF291" i="7"/>
  <c r="BY267" i="7"/>
  <c r="BV267" i="7"/>
  <c r="BS267" i="7"/>
  <c r="BG267" i="7"/>
  <c r="BV251" i="7"/>
  <c r="BJ211" i="7"/>
  <c r="CF187" i="7"/>
  <c r="BU187" i="7"/>
  <c r="BG155" i="7"/>
  <c r="BV155" i="7"/>
  <c r="BC115" i="7"/>
  <c r="BP107" i="7"/>
  <c r="BX91" i="7"/>
  <c r="BA91" i="7"/>
  <c r="BR498" i="7"/>
  <c r="BH450" i="7"/>
  <c r="BU434" i="7"/>
  <c r="AY533" i="7"/>
  <c r="BB301" i="7"/>
  <c r="BD301" i="7"/>
  <c r="BP301" i="7"/>
  <c r="CC301" i="7"/>
  <c r="BZ301" i="7"/>
  <c r="BT995" i="7"/>
  <c r="BA987" i="7"/>
  <c r="BW995" i="7"/>
  <c r="BJ995" i="7"/>
  <c r="BL987" i="7"/>
  <c r="CG883" i="7"/>
  <c r="AY843" i="7"/>
  <c r="BT843" i="7"/>
  <c r="CF843" i="7"/>
  <c r="BT803" i="7"/>
  <c r="BZ795" i="7"/>
  <c r="BB779" i="7"/>
  <c r="BZ763" i="7"/>
  <c r="BL715" i="7"/>
  <c r="BI707" i="7"/>
  <c r="CB699" i="7"/>
  <c r="BT699" i="7"/>
  <c r="BF651" i="7"/>
  <c r="CD619" i="7"/>
  <c r="BX603" i="7"/>
  <c r="CC563" i="7"/>
  <c r="BN563" i="7"/>
  <c r="BJ563" i="7"/>
  <c r="BP491" i="7"/>
  <c r="CC475" i="7"/>
  <c r="CB427" i="7"/>
  <c r="CA427" i="7"/>
  <c r="BR427" i="7"/>
  <c r="BH427" i="7"/>
  <c r="BU427" i="7"/>
  <c r="BC339" i="7"/>
  <c r="BL323" i="7"/>
  <c r="BS291" i="7"/>
  <c r="AZ211" i="7"/>
  <c r="BI187" i="7"/>
  <c r="BQ187" i="7"/>
  <c r="BN115" i="7"/>
  <c r="BG83" i="7"/>
  <c r="BQ86" i="7"/>
  <c r="BC86" i="7"/>
  <c r="BW998" i="7"/>
  <c r="BI998" i="7"/>
  <c r="BD998" i="7"/>
  <c r="BD859" i="7"/>
  <c r="CF651" i="7"/>
  <c r="CA651" i="7"/>
  <c r="BC651" i="7"/>
  <c r="CB651" i="7"/>
  <c r="BP651" i="7"/>
  <c r="CG627" i="7"/>
  <c r="BC627" i="7"/>
  <c r="BU619" i="7"/>
  <c r="BV603" i="7"/>
  <c r="BQ579" i="7"/>
  <c r="BL579" i="7"/>
  <c r="CA475" i="7"/>
  <c r="AX419" i="7"/>
  <c r="BS419" i="7"/>
  <c r="BR419" i="7"/>
  <c r="BY419" i="7"/>
  <c r="BG339" i="7"/>
  <c r="BH251" i="7"/>
  <c r="BN251" i="7"/>
  <c r="BE251" i="7"/>
  <c r="BY187" i="7"/>
  <c r="BA115" i="7"/>
  <c r="BD450" i="7"/>
  <c r="BG450" i="7"/>
  <c r="BJ450" i="7"/>
  <c r="CC450" i="7"/>
  <c r="BR450" i="7"/>
  <c r="BE450" i="7"/>
  <c r="BB434" i="7"/>
  <c r="BK434" i="7"/>
  <c r="BE434" i="7"/>
  <c r="BP434" i="7"/>
  <c r="BO434" i="7"/>
  <c r="BL93" i="7"/>
  <c r="BM93" i="7"/>
  <c r="BH859" i="7"/>
  <c r="BI843" i="7"/>
  <c r="BV843" i="7"/>
  <c r="BY843" i="7"/>
  <c r="CA715" i="7"/>
  <c r="AX715" i="7"/>
  <c r="BI571" i="7"/>
  <c r="CB571" i="7"/>
  <c r="BH187" i="7"/>
  <c r="BL187" i="7"/>
  <c r="BG187" i="7"/>
  <c r="BZ187" i="7"/>
  <c r="BP187" i="7"/>
  <c r="BR187" i="7"/>
  <c r="BJ83" i="7"/>
  <c r="BR83" i="7"/>
  <c r="BF83" i="7"/>
  <c r="CB434" i="7"/>
  <c r="AX995" i="7"/>
  <c r="BG995" i="7"/>
  <c r="CG995" i="7"/>
  <c r="BS779" i="7"/>
  <c r="BZ779" i="7"/>
  <c r="BN619" i="7"/>
  <c r="CA619" i="7"/>
  <c r="CF619" i="7"/>
  <c r="BF619" i="7"/>
  <c r="BI491" i="7"/>
  <c r="CE491" i="7"/>
  <c r="BO491" i="7"/>
  <c r="AX1011" i="7"/>
  <c r="AY995" i="7"/>
  <c r="CE995" i="7"/>
  <c r="BR987" i="7"/>
  <c r="BX955" i="7"/>
  <c r="BE955" i="7"/>
  <c r="BW947" i="7"/>
  <c r="BV931" i="7"/>
  <c r="BQ859" i="7"/>
  <c r="BW843" i="7"/>
  <c r="BH843" i="7"/>
  <c r="BA843" i="7"/>
  <c r="CB827" i="7"/>
  <c r="CF819" i="7"/>
  <c r="CE819" i="7"/>
  <c r="BC819" i="7"/>
  <c r="BJ803" i="7"/>
  <c r="BH795" i="7"/>
  <c r="BE771" i="7"/>
  <c r="BG723" i="7"/>
  <c r="BT707" i="7"/>
  <c r="BD683" i="7"/>
  <c r="BG683" i="7"/>
  <c r="BZ651" i="7"/>
  <c r="BG643" i="7"/>
  <c r="AZ619" i="7"/>
  <c r="AZ563" i="7"/>
  <c r="BY555" i="7"/>
  <c r="BB555" i="7"/>
  <c r="BL547" i="7"/>
  <c r="BB547" i="7"/>
  <c r="BG547" i="7"/>
  <c r="AY547" i="7"/>
  <c r="BP547" i="7"/>
  <c r="BG539" i="7"/>
  <c r="BF539" i="7"/>
  <c r="AX539" i="7"/>
  <c r="BU523" i="7"/>
  <c r="CE483" i="7"/>
  <c r="BU475" i="7"/>
  <c r="BM427" i="7"/>
  <c r="BN419" i="7"/>
  <c r="BD363" i="7"/>
  <c r="BQ363" i="7"/>
  <c r="BZ339" i="7"/>
  <c r="BG323" i="7"/>
  <c r="BL291" i="7"/>
  <c r="BX291" i="7"/>
  <c r="BS251" i="7"/>
  <c r="CE211" i="7"/>
  <c r="AX187" i="7"/>
  <c r="BO187" i="7"/>
  <c r="CC123" i="7"/>
  <c r="CB115" i="7"/>
  <c r="BK538" i="7"/>
  <c r="BG538" i="7"/>
  <c r="BD498" i="7"/>
  <c r="CE498" i="7"/>
  <c r="BV498" i="7"/>
  <c r="AY498" i="7"/>
  <c r="BC498" i="7"/>
  <c r="CG498" i="7"/>
  <c r="AZ498" i="7"/>
  <c r="BF498" i="7"/>
  <c r="BH498" i="7"/>
  <c r="BY434" i="7"/>
  <c r="CE773" i="7"/>
  <c r="BY773" i="7"/>
  <c r="BD461" i="7"/>
  <c r="BR461" i="7"/>
  <c r="BE461" i="7"/>
  <c r="BO461" i="7"/>
  <c r="BB461" i="7"/>
  <c r="BN461" i="7"/>
  <c r="BL461" i="7"/>
  <c r="BP1014" i="7"/>
  <c r="BH1014" i="7"/>
  <c r="BZ1014" i="7"/>
  <c r="BU1014" i="7"/>
  <c r="BM1014" i="7"/>
  <c r="BE1014" i="7"/>
  <c r="CG1014" i="7"/>
  <c r="CC1014" i="7"/>
  <c r="BC995" i="7"/>
  <c r="CD995" i="7"/>
  <c r="BA995" i="7"/>
  <c r="CD987" i="7"/>
  <c r="BJ931" i="7"/>
  <c r="CE843" i="7"/>
  <c r="BX843" i="7"/>
  <c r="BG843" i="7"/>
  <c r="BV827" i="7"/>
  <c r="CF811" i="7"/>
  <c r="BK771" i="7"/>
  <c r="CB707" i="7"/>
  <c r="BZ707" i="7"/>
  <c r="BJ707" i="7"/>
  <c r="CC707" i="7"/>
  <c r="AZ651" i="7"/>
  <c r="CC619" i="7"/>
  <c r="BT563" i="7"/>
  <c r="BN523" i="7"/>
  <c r="BK523" i="7"/>
  <c r="BS523" i="7"/>
  <c r="BT523" i="7"/>
  <c r="BB523" i="7"/>
  <c r="BQ523" i="7"/>
  <c r="CE507" i="7"/>
  <c r="BK507" i="7"/>
  <c r="AX475" i="7"/>
  <c r="BQ443" i="7"/>
  <c r="AZ427" i="7"/>
  <c r="BO419" i="7"/>
  <c r="BQ339" i="7"/>
  <c r="CD291" i="7"/>
  <c r="BM251" i="7"/>
  <c r="BG227" i="7"/>
  <c r="BW187" i="7"/>
  <c r="BF187" i="7"/>
  <c r="BT171" i="7"/>
  <c r="BX171" i="7"/>
  <c r="BM115" i="7"/>
  <c r="BT107" i="7"/>
  <c r="BL107" i="7"/>
  <c r="BU107" i="7"/>
  <c r="BU450" i="7"/>
  <c r="CE434" i="7"/>
  <c r="BM533" i="7"/>
  <c r="BB533" i="7"/>
  <c r="CG533" i="7"/>
  <c r="BI533" i="7"/>
  <c r="BO533" i="7"/>
  <c r="BY533" i="7"/>
  <c r="BJ533" i="7"/>
  <c r="BN995" i="7"/>
  <c r="BD803" i="7"/>
  <c r="CB803" i="7"/>
  <c r="BL803" i="7"/>
  <c r="CB795" i="7"/>
  <c r="BM795" i="7"/>
  <c r="BS795" i="7"/>
  <c r="BO795" i="7"/>
  <c r="BI771" i="7"/>
  <c r="BX723" i="7"/>
  <c r="BE723" i="7"/>
  <c r="BD651" i="7"/>
  <c r="BM651" i="7"/>
  <c r="AY619" i="7"/>
  <c r="CF499" i="7"/>
  <c r="BL419" i="7"/>
  <c r="BX323" i="7"/>
  <c r="BF323" i="7"/>
  <c r="CG291" i="7"/>
  <c r="BQ291" i="7"/>
  <c r="BH291" i="7"/>
  <c r="BT291" i="7"/>
  <c r="BN291" i="7"/>
  <c r="AY251" i="7"/>
  <c r="CG211" i="7"/>
  <c r="CA211" i="7"/>
  <c r="BG211" i="7"/>
  <c r="BJ187" i="7"/>
  <c r="BT187" i="7"/>
  <c r="BX123" i="7"/>
  <c r="BV123" i="7"/>
  <c r="CC99" i="7"/>
  <c r="BE126" i="7"/>
  <c r="CC126" i="7"/>
  <c r="BT450" i="7"/>
  <c r="BJ434" i="7"/>
  <c r="BB477" i="7"/>
  <c r="BC843" i="7"/>
  <c r="CD843" i="7"/>
  <c r="BZ843" i="7"/>
  <c r="BA619" i="7"/>
  <c r="BZ475" i="7"/>
  <c r="BP475" i="7"/>
  <c r="BG475" i="7"/>
  <c r="AX339" i="7"/>
  <c r="CG339" i="7"/>
  <c r="BB339" i="7"/>
  <c r="BN187" i="7"/>
  <c r="BA187" i="7"/>
  <c r="BP115" i="7"/>
  <c r="BV115" i="7"/>
  <c r="AX115" i="7"/>
  <c r="AZ115" i="7"/>
  <c r="BI450" i="7"/>
  <c r="BG434" i="7"/>
  <c r="BU739" i="7"/>
  <c r="CF997" i="7"/>
  <c r="BH693" i="7"/>
  <c r="AZ1006" i="7"/>
  <c r="BF990" i="7"/>
  <c r="BB974" i="7"/>
  <c r="CG942" i="7"/>
  <c r="BI934" i="7"/>
  <c r="BN918" i="7"/>
  <c r="CB910" i="7"/>
  <c r="BK894" i="7"/>
  <c r="BD894" i="7"/>
  <c r="BU894" i="7"/>
  <c r="BY894" i="7"/>
  <c r="BE878" i="7"/>
  <c r="CD870" i="7"/>
  <c r="BY862" i="7"/>
  <c r="BA846" i="7"/>
  <c r="BS838" i="7"/>
  <c r="CG822" i="7"/>
  <c r="BF822" i="7"/>
  <c r="BM782" i="7"/>
  <c r="BB782" i="7"/>
  <c r="BY782" i="7"/>
  <c r="BP758" i="7"/>
  <c r="BT710" i="7"/>
  <c r="BN710" i="7"/>
  <c r="AZ710" i="7"/>
  <c r="AY702" i="7"/>
  <c r="BR702" i="7"/>
  <c r="BC622" i="7"/>
  <c r="CD598" i="7"/>
  <c r="BT598" i="7"/>
  <c r="CC558" i="7"/>
  <c r="BN558" i="7"/>
  <c r="CG550" i="7"/>
  <c r="BE542" i="7"/>
  <c r="BV518" i="7"/>
  <c r="BD518" i="7"/>
  <c r="CG494" i="7"/>
  <c r="BC494" i="7"/>
  <c r="BG478" i="7"/>
  <c r="CE454" i="7"/>
  <c r="CE438" i="7"/>
  <c r="BK430" i="7"/>
  <c r="BN414" i="7"/>
  <c r="CC414" i="7"/>
  <c r="CF414" i="7"/>
  <c r="BG382" i="7"/>
  <c r="CE382" i="7"/>
  <c r="BN358" i="7"/>
  <c r="AX326" i="7"/>
  <c r="BD318" i="7"/>
  <c r="BG278" i="7"/>
  <c r="BZ278" i="7"/>
  <c r="BF254" i="7"/>
  <c r="AZ246" i="7"/>
  <c r="CB246" i="7"/>
  <c r="BB238" i="7"/>
  <c r="BI238" i="7"/>
  <c r="CC222" i="7"/>
  <c r="BP206" i="7"/>
  <c r="BY182" i="7"/>
  <c r="CB546" i="7"/>
  <c r="BX322" i="7"/>
  <c r="CA266" i="7"/>
  <c r="CD178" i="7"/>
  <c r="BF98" i="7"/>
  <c r="AX629" i="7"/>
  <c r="BV629" i="7"/>
  <c r="BF629" i="7"/>
  <c r="BY597" i="7"/>
  <c r="AY581" i="7"/>
  <c r="CG581" i="7"/>
  <c r="BZ541" i="7"/>
  <c r="BR453" i="7"/>
  <c r="BE985" i="7"/>
  <c r="BK977" i="7"/>
  <c r="BT969" i="7"/>
  <c r="BX953" i="7"/>
  <c r="BJ929" i="7"/>
  <c r="CA929" i="7"/>
  <c r="BN929" i="7"/>
  <c r="BV897" i="7"/>
  <c r="AY849" i="7"/>
  <c r="CG849" i="7"/>
  <c r="BB825" i="7"/>
  <c r="BQ817" i="7"/>
  <c r="BV745" i="7"/>
  <c r="BC745" i="7"/>
  <c r="BZ697" i="7"/>
  <c r="BC681" i="7"/>
  <c r="BN569" i="7"/>
  <c r="BY561" i="7"/>
  <c r="CF553" i="7"/>
  <c r="CA513" i="7"/>
  <c r="CB505" i="7"/>
  <c r="CF497" i="7"/>
  <c r="BU489" i="7"/>
  <c r="BX449" i="7"/>
  <c r="BP433" i="7"/>
  <c r="BH433" i="7"/>
  <c r="BY433" i="7"/>
  <c r="BS942" i="7"/>
  <c r="CE934" i="7"/>
  <c r="BY910" i="7"/>
  <c r="BV894" i="7"/>
  <c r="BF894" i="7"/>
  <c r="AY894" i="7"/>
  <c r="BB894" i="7"/>
  <c r="CE878" i="7"/>
  <c r="AZ862" i="7"/>
  <c r="BR846" i="7"/>
  <c r="BE838" i="7"/>
  <c r="BH798" i="7"/>
  <c r="CB758" i="7"/>
  <c r="CA710" i="7"/>
  <c r="BJ710" i="7"/>
  <c r="BC710" i="7"/>
  <c r="BV670" i="7"/>
  <c r="CD622" i="7"/>
  <c r="BS606" i="7"/>
  <c r="BQ558" i="7"/>
  <c r="BL558" i="7"/>
  <c r="CA550" i="7"/>
  <c r="CG518" i="7"/>
  <c r="AY518" i="7"/>
  <c r="AY430" i="7"/>
  <c r="CB254" i="7"/>
  <c r="CG222" i="7"/>
  <c r="BS322" i="7"/>
  <c r="BX266" i="7"/>
  <c r="CF685" i="7"/>
  <c r="BA581" i="7"/>
  <c r="CE581" i="7"/>
  <c r="BS541" i="7"/>
  <c r="BD1017" i="7"/>
  <c r="CA953" i="7"/>
  <c r="BJ937" i="7"/>
  <c r="BD937" i="7"/>
  <c r="CF897" i="7"/>
  <c r="BF873" i="7"/>
  <c r="BJ817" i="7"/>
  <c r="BN817" i="7"/>
  <c r="BM817" i="7"/>
  <c r="BW817" i="7"/>
  <c r="BO817" i="7"/>
  <c r="AX817" i="7"/>
  <c r="BG745" i="7"/>
  <c r="BV697" i="7"/>
  <c r="BK649" i="7"/>
  <c r="CF649" i="7"/>
  <c r="BB649" i="7"/>
  <c r="BW625" i="7"/>
  <c r="BD625" i="7"/>
  <c r="BJ625" i="7"/>
  <c r="CC569" i="7"/>
  <c r="CD553" i="7"/>
  <c r="BC513" i="7"/>
  <c r="BT505" i="7"/>
  <c r="CE449" i="7"/>
  <c r="BD377" i="7"/>
  <c r="AY345" i="7"/>
  <c r="BL345" i="7"/>
  <c r="BG345" i="7"/>
  <c r="BD305" i="7"/>
  <c r="BM129" i="7"/>
  <c r="BO129" i="7"/>
  <c r="BW129" i="7"/>
  <c r="BD129" i="7"/>
  <c r="CF129" i="7"/>
  <c r="BZ129" i="7"/>
  <c r="BQ129" i="7"/>
  <c r="CE846" i="7"/>
  <c r="BT838" i="7"/>
  <c r="BT758" i="7"/>
  <c r="BU710" i="7"/>
  <c r="BZ710" i="7"/>
  <c r="CG710" i="7"/>
  <c r="BT622" i="7"/>
  <c r="BE606" i="7"/>
  <c r="AX254" i="7"/>
  <c r="CF266" i="7"/>
  <c r="CA813" i="7"/>
  <c r="BO685" i="7"/>
  <c r="BY581" i="7"/>
  <c r="CA581" i="7"/>
  <c r="BL581" i="7"/>
  <c r="CG921" i="7"/>
  <c r="BN921" i="7"/>
  <c r="BI897" i="7"/>
  <c r="BO873" i="7"/>
  <c r="BP825" i="7"/>
  <c r="CG825" i="7"/>
  <c r="BK825" i="7"/>
  <c r="CC809" i="7"/>
  <c r="AY745" i="7"/>
  <c r="BT745" i="7"/>
  <c r="BE745" i="7"/>
  <c r="BZ745" i="7"/>
  <c r="CB745" i="7"/>
  <c r="BY697" i="7"/>
  <c r="BR697" i="7"/>
  <c r="BM681" i="7"/>
  <c r="BI681" i="7"/>
  <c r="BG641" i="7"/>
  <c r="BW617" i="7"/>
  <c r="BG617" i="7"/>
  <c r="BZ569" i="7"/>
  <c r="BA561" i="7"/>
  <c r="BE553" i="7"/>
  <c r="BY513" i="7"/>
  <c r="CA505" i="7"/>
  <c r="AY497" i="7"/>
  <c r="BM449" i="7"/>
  <c r="BO377" i="7"/>
  <c r="BR305" i="7"/>
  <c r="BF257" i="7"/>
  <c r="BK225" i="7"/>
  <c r="BX225" i="7"/>
  <c r="BB225" i="7"/>
  <c r="CB225" i="7"/>
  <c r="BA225" i="7"/>
  <c r="AY225" i="7"/>
  <c r="BQ225" i="7"/>
  <c r="BO225" i="7"/>
  <c r="BH225" i="7"/>
  <c r="BP225" i="7"/>
  <c r="BJ225" i="7"/>
  <c r="CF225" i="7"/>
  <c r="CE185" i="7"/>
  <c r="BQ185" i="7"/>
  <c r="BD185" i="7"/>
  <c r="CA185" i="7"/>
  <c r="BO185" i="7"/>
  <c r="CD185" i="7"/>
  <c r="BI958" i="7"/>
  <c r="CF942" i="7"/>
  <c r="CG926" i="7"/>
  <c r="BX910" i="7"/>
  <c r="AY902" i="7"/>
  <c r="BG894" i="7"/>
  <c r="CG894" i="7"/>
  <c r="AZ894" i="7"/>
  <c r="BG886" i="7"/>
  <c r="AZ854" i="7"/>
  <c r="BH846" i="7"/>
  <c r="BN838" i="7"/>
  <c r="CE782" i="7"/>
  <c r="BX782" i="7"/>
  <c r="BW766" i="7"/>
  <c r="BG758" i="7"/>
  <c r="BE710" i="7"/>
  <c r="BQ710" i="7"/>
  <c r="BI710" i="7"/>
  <c r="BY670" i="7"/>
  <c r="CF622" i="7"/>
  <c r="BI606" i="7"/>
  <c r="AZ598" i="7"/>
  <c r="BK558" i="7"/>
  <c r="BE558" i="7"/>
  <c r="CC550" i="7"/>
  <c r="BH518" i="7"/>
  <c r="CG430" i="7"/>
  <c r="CE422" i="7"/>
  <c r="BR254" i="7"/>
  <c r="CA238" i="7"/>
  <c r="CB222" i="7"/>
  <c r="BQ222" i="7"/>
  <c r="BJ546" i="7"/>
  <c r="BL266" i="7"/>
  <c r="BB266" i="7"/>
  <c r="BF813" i="7"/>
  <c r="CC685" i="7"/>
  <c r="BB629" i="7"/>
  <c r="AZ629" i="7"/>
  <c r="BX629" i="7"/>
  <c r="BI597" i="7"/>
  <c r="CD581" i="7"/>
  <c r="AZ581" i="7"/>
  <c r="BJ581" i="7"/>
  <c r="BL541" i="7"/>
  <c r="BK1009" i="7"/>
  <c r="BP985" i="7"/>
  <c r="BU985" i="7"/>
  <c r="BA985" i="7"/>
  <c r="CA977" i="7"/>
  <c r="CF977" i="7"/>
  <c r="BT977" i="7"/>
  <c r="BV977" i="7"/>
  <c r="BZ969" i="7"/>
  <c r="BQ969" i="7"/>
  <c r="BU969" i="7"/>
  <c r="BE969" i="7"/>
  <c r="AX969" i="7"/>
  <c r="BX969" i="7"/>
  <c r="BO953" i="7"/>
  <c r="CG897" i="7"/>
  <c r="CA873" i="7"/>
  <c r="AZ841" i="7"/>
  <c r="BY841" i="7"/>
  <c r="BB817" i="7"/>
  <c r="BZ817" i="7"/>
  <c r="BI809" i="7"/>
  <c r="BW745" i="7"/>
  <c r="BG713" i="7"/>
  <c r="BE713" i="7"/>
  <c r="BD713" i="7"/>
  <c r="CE713" i="7"/>
  <c r="BW697" i="7"/>
  <c r="BF697" i="7"/>
  <c r="BM641" i="7"/>
  <c r="AX633" i="7"/>
  <c r="AY633" i="7"/>
  <c r="AX569" i="7"/>
  <c r="CG569" i="7"/>
  <c r="BO561" i="7"/>
  <c r="BT553" i="7"/>
  <c r="CC521" i="7"/>
  <c r="BO513" i="7"/>
  <c r="BZ505" i="7"/>
  <c r="CB497" i="7"/>
  <c r="BE489" i="7"/>
  <c r="AY489" i="7"/>
  <c r="BZ489" i="7"/>
  <c r="BL489" i="7"/>
  <c r="BN489" i="7"/>
  <c r="BH489" i="7"/>
  <c r="BJ489" i="7"/>
  <c r="CD489" i="7"/>
  <c r="BS449" i="7"/>
  <c r="BX377" i="7"/>
  <c r="CF305" i="7"/>
  <c r="BH257" i="7"/>
  <c r="BS515" i="7"/>
  <c r="BM459" i="7"/>
  <c r="BU459" i="7"/>
  <c r="CC379" i="7"/>
  <c r="BH307" i="7"/>
  <c r="CD307" i="7"/>
  <c r="BL283" i="7"/>
  <c r="BV982" i="7"/>
  <c r="BN958" i="7"/>
  <c r="BJ942" i="7"/>
  <c r="BX926" i="7"/>
  <c r="CC910" i="7"/>
  <c r="CB902" i="7"/>
  <c r="BR894" i="7"/>
  <c r="BN894" i="7"/>
  <c r="BX894" i="7"/>
  <c r="CD886" i="7"/>
  <c r="BB854" i="7"/>
  <c r="BM846" i="7"/>
  <c r="BQ838" i="7"/>
  <c r="BM822" i="7"/>
  <c r="BZ814" i="7"/>
  <c r="BC782" i="7"/>
  <c r="BO782" i="7"/>
  <c r="AZ766" i="7"/>
  <c r="BK758" i="7"/>
  <c r="BU718" i="7"/>
  <c r="BR710" i="7"/>
  <c r="CC710" i="7"/>
  <c r="BK710" i="7"/>
  <c r="CC670" i="7"/>
  <c r="BQ622" i="7"/>
  <c r="BJ606" i="7"/>
  <c r="BF598" i="7"/>
  <c r="CE558" i="7"/>
  <c r="BH558" i="7"/>
  <c r="BY558" i="7"/>
  <c r="CB550" i="7"/>
  <c r="BM534" i="7"/>
  <c r="BC518" i="7"/>
  <c r="AZ486" i="7"/>
  <c r="BX430" i="7"/>
  <c r="BQ422" i="7"/>
  <c r="BE414" i="7"/>
  <c r="BQ414" i="7"/>
  <c r="BT254" i="7"/>
  <c r="BJ246" i="7"/>
  <c r="BN238" i="7"/>
  <c r="BU238" i="7"/>
  <c r="BT222" i="7"/>
  <c r="CD222" i="7"/>
  <c r="CA546" i="7"/>
  <c r="BG266" i="7"/>
  <c r="BD266" i="7"/>
  <c r="CG98" i="7"/>
  <c r="BU82" i="7"/>
  <c r="BT813" i="7"/>
  <c r="BA685" i="7"/>
  <c r="BP629" i="7"/>
  <c r="CB629" i="7"/>
  <c r="CC629" i="7"/>
  <c r="BJ597" i="7"/>
  <c r="BT581" i="7"/>
  <c r="BP581" i="7"/>
  <c r="BM581" i="7"/>
  <c r="BX541" i="7"/>
  <c r="BE977" i="7"/>
  <c r="BH969" i="7"/>
  <c r="BP969" i="7"/>
  <c r="BW929" i="7"/>
  <c r="BL913" i="7"/>
  <c r="BP913" i="7"/>
  <c r="BH913" i="7"/>
  <c r="BG913" i="7"/>
  <c r="BA873" i="7"/>
  <c r="CC833" i="7"/>
  <c r="BC817" i="7"/>
  <c r="BA817" i="7"/>
  <c r="CG809" i="7"/>
  <c r="BS745" i="7"/>
  <c r="BX737" i="7"/>
  <c r="BC737" i="7"/>
  <c r="CA737" i="7"/>
  <c r="BP737" i="7"/>
  <c r="BX713" i="7"/>
  <c r="BO697" i="7"/>
  <c r="BA665" i="7"/>
  <c r="BK665" i="7"/>
  <c r="BO657" i="7"/>
  <c r="BT657" i="7"/>
  <c r="BM657" i="7"/>
  <c r="BE641" i="7"/>
  <c r="AZ625" i="7"/>
  <c r="BR569" i="7"/>
  <c r="BI553" i="7"/>
  <c r="BZ513" i="7"/>
  <c r="CC505" i="7"/>
  <c r="BW489" i="7"/>
  <c r="CD473" i="7"/>
  <c r="BY473" i="7"/>
  <c r="BU473" i="7"/>
  <c r="AY473" i="7"/>
  <c r="BH473" i="7"/>
  <c r="BH305" i="7"/>
  <c r="BU225" i="7"/>
  <c r="BC902" i="7"/>
  <c r="AZ846" i="7"/>
  <c r="BL766" i="7"/>
  <c r="AY710" i="7"/>
  <c r="BL710" i="7"/>
  <c r="CB710" i="7"/>
  <c r="BY630" i="7"/>
  <c r="CG622" i="7"/>
  <c r="BI518" i="7"/>
  <c r="BF486" i="7"/>
  <c r="CB462" i="7"/>
  <c r="BR422" i="7"/>
  <c r="CF302" i="7"/>
  <c r="BJ254" i="7"/>
  <c r="AZ198" i="7"/>
  <c r="BJ142" i="7"/>
  <c r="CE82" i="7"/>
  <c r="BU685" i="7"/>
  <c r="CB1009" i="7"/>
  <c r="BB1009" i="7"/>
  <c r="CC897" i="7"/>
  <c r="AY897" i="7"/>
  <c r="BJ897" i="7"/>
  <c r="BQ873" i="7"/>
  <c r="BA809" i="7"/>
  <c r="BS697" i="7"/>
  <c r="CE697" i="7"/>
  <c r="BI697" i="7"/>
  <c r="BC641" i="7"/>
  <c r="BB521" i="7"/>
  <c r="CB521" i="7"/>
  <c r="BE521" i="7"/>
  <c r="BZ481" i="7"/>
  <c r="BQ481" i="7"/>
  <c r="BK481" i="7"/>
  <c r="BY449" i="7"/>
  <c r="BP449" i="7"/>
  <c r="BG449" i="7"/>
  <c r="BO449" i="7"/>
  <c r="BT377" i="7"/>
  <c r="BC377" i="7"/>
  <c r="BA377" i="7"/>
  <c r="BK377" i="7"/>
  <c r="BP257" i="7"/>
  <c r="BK257" i="7"/>
  <c r="AZ257" i="7"/>
  <c r="BR257" i="7"/>
  <c r="BQ257" i="7"/>
  <c r="BM257" i="7"/>
  <c r="BZ953" i="7"/>
  <c r="BJ953" i="7"/>
  <c r="CC953" i="7"/>
  <c r="BI953" i="7"/>
  <c r="BQ905" i="7"/>
  <c r="AZ905" i="7"/>
  <c r="BG825" i="7"/>
  <c r="CF745" i="7"/>
  <c r="BN745" i="7"/>
  <c r="BA697" i="7"/>
  <c r="BD689" i="7"/>
  <c r="AY689" i="7"/>
  <c r="BO649" i="7"/>
  <c r="BB625" i="7"/>
  <c r="BP593" i="7"/>
  <c r="BB569" i="7"/>
  <c r="BO569" i="7"/>
  <c r="BI569" i="7"/>
  <c r="BJ569" i="7"/>
  <c r="BV569" i="7"/>
  <c r="BA569" i="7"/>
  <c r="BK561" i="7"/>
  <c r="BS561" i="7"/>
  <c r="AZ561" i="7"/>
  <c r="BU561" i="7"/>
  <c r="BZ561" i="7"/>
  <c r="CF561" i="7"/>
  <c r="CB513" i="7"/>
  <c r="BY497" i="7"/>
  <c r="BL497" i="7"/>
  <c r="BZ497" i="7"/>
  <c r="BF497" i="7"/>
  <c r="CC497" i="7"/>
  <c r="BH497" i="7"/>
  <c r="BS465" i="7"/>
  <c r="BJ465" i="7"/>
  <c r="BD465" i="7"/>
  <c r="BV409" i="7"/>
  <c r="BU409" i="7"/>
  <c r="BG225" i="7"/>
  <c r="CC934" i="7"/>
  <c r="BB910" i="7"/>
  <c r="BQ894" i="7"/>
  <c r="CA894" i="7"/>
  <c r="BM894" i="7"/>
  <c r="BZ894" i="7"/>
  <c r="BO846" i="7"/>
  <c r="BP710" i="7"/>
  <c r="BH710" i="7"/>
  <c r="BO710" i="7"/>
  <c r="BL518" i="7"/>
  <c r="BO254" i="7"/>
  <c r="CA322" i="7"/>
  <c r="BC266" i="7"/>
  <c r="BI581" i="7"/>
  <c r="BQ581" i="7"/>
  <c r="BY873" i="7"/>
  <c r="CB873" i="7"/>
  <c r="BH873" i="7"/>
  <c r="BP809" i="7"/>
  <c r="BD809" i="7"/>
  <c r="CF809" i="7"/>
  <c r="AX641" i="7"/>
  <c r="CG641" i="7"/>
  <c r="BX641" i="7"/>
  <c r="AX553" i="7"/>
  <c r="BD553" i="7"/>
  <c r="AY553" i="7"/>
  <c r="BA553" i="7"/>
  <c r="BC553" i="7"/>
  <c r="BR553" i="7"/>
  <c r="BG553" i="7"/>
  <c r="BR513" i="7"/>
  <c r="BE513" i="7"/>
  <c r="AZ513" i="7"/>
  <c r="BN513" i="7"/>
  <c r="BS513" i="7"/>
  <c r="BM513" i="7"/>
  <c r="BL513" i="7"/>
  <c r="BX505" i="7"/>
  <c r="BD505" i="7"/>
  <c r="AX505" i="7"/>
  <c r="BE505" i="7"/>
  <c r="BY505" i="7"/>
  <c r="BL441" i="7"/>
  <c r="BK441" i="7"/>
  <c r="BS305" i="7"/>
  <c r="BL305" i="7"/>
  <c r="BM305" i="7"/>
  <c r="BC305" i="7"/>
  <c r="BI305" i="7"/>
  <c r="CC305" i="7"/>
  <c r="BK305" i="7"/>
  <c r="BB305" i="7"/>
  <c r="CG305" i="7"/>
  <c r="BG305" i="7"/>
  <c r="BU305" i="7"/>
  <c r="AY305" i="7"/>
  <c r="BN273" i="7"/>
  <c r="BJ273" i="7"/>
  <c r="CC273" i="7"/>
  <c r="BB249" i="7"/>
  <c r="BH249" i="7"/>
  <c r="BQ249" i="7"/>
  <c r="AZ249" i="7"/>
  <c r="BM225" i="7"/>
  <c r="BV129" i="7"/>
  <c r="BS857" i="7"/>
  <c r="CF417" i="7"/>
  <c r="CD417" i="7"/>
  <c r="BZ417" i="7"/>
  <c r="BV417" i="7"/>
  <c r="AX417" i="7"/>
  <c r="BJ369" i="7"/>
  <c r="AY353" i="7"/>
  <c r="BA353" i="7"/>
  <c r="BS353" i="7"/>
  <c r="BU329" i="7"/>
  <c r="BI289" i="7"/>
  <c r="BN289" i="7"/>
  <c r="BZ289" i="7"/>
  <c r="BX177" i="7"/>
  <c r="AX177" i="7"/>
  <c r="CD161" i="7"/>
  <c r="BV97" i="7"/>
  <c r="BN650" i="7"/>
  <c r="BR650" i="7"/>
  <c r="BH522" i="7"/>
  <c r="BA482" i="7"/>
  <c r="BS442" i="7"/>
  <c r="BW442" i="7"/>
  <c r="CF442" i="7"/>
  <c r="BP442" i="7"/>
  <c r="BV258" i="7"/>
  <c r="BP965" i="7"/>
  <c r="AY917" i="7"/>
  <c r="BJ901" i="7"/>
  <c r="BZ901" i="7"/>
  <c r="AX901" i="7"/>
  <c r="BK885" i="7"/>
  <c r="BV845" i="7"/>
  <c r="CD845" i="7"/>
  <c r="BZ845" i="7"/>
  <c r="BN749" i="7"/>
  <c r="CB421" i="7"/>
  <c r="CC277" i="7"/>
  <c r="CG229" i="7"/>
  <c r="BO229" i="7"/>
  <c r="BC189" i="7"/>
  <c r="BU996" i="7"/>
  <c r="AX972" i="7"/>
  <c r="BL964" i="7"/>
  <c r="BT956" i="7"/>
  <c r="BQ932" i="7"/>
  <c r="BD916" i="7"/>
  <c r="AY908" i="7"/>
  <c r="BU892" i="7"/>
  <c r="BK868" i="7"/>
  <c r="CE844" i="7"/>
  <c r="BI812" i="7"/>
  <c r="BT788" i="7"/>
  <c r="BV780" i="7"/>
  <c r="CA772" i="7"/>
  <c r="BF764" i="7"/>
  <c r="BY740" i="7"/>
  <c r="BH740" i="7"/>
  <c r="CF652" i="7"/>
  <c r="CA588" i="7"/>
  <c r="BH580" i="7"/>
  <c r="BE580" i="7"/>
  <c r="BM516" i="7"/>
  <c r="BP492" i="7"/>
  <c r="BV492" i="7"/>
  <c r="BW484" i="7"/>
  <c r="BQ484" i="7"/>
  <c r="BN484" i="7"/>
  <c r="BP484" i="7"/>
  <c r="BV460" i="7"/>
  <c r="BR460" i="7"/>
  <c r="BI460" i="7"/>
  <c r="BX460" i="7"/>
  <c r="CF452" i="7"/>
  <c r="BI436" i="7"/>
  <c r="BT420" i="7"/>
  <c r="AY324" i="7"/>
  <c r="BC268" i="7"/>
  <c r="BQ252" i="7"/>
  <c r="BS252" i="7"/>
  <c r="BY212" i="7"/>
  <c r="BD196" i="7"/>
  <c r="BX746" i="7"/>
  <c r="BG746" i="7"/>
  <c r="BM289" i="7"/>
  <c r="BE289" i="7"/>
  <c r="BB289" i="7"/>
  <c r="CC177" i="7"/>
  <c r="BV177" i="7"/>
  <c r="AY161" i="7"/>
  <c r="BJ482" i="7"/>
  <c r="CD965" i="7"/>
  <c r="BP901" i="7"/>
  <c r="CF901" i="7"/>
  <c r="BR901" i="7"/>
  <c r="BU549" i="7"/>
  <c r="BC277" i="7"/>
  <c r="BR229" i="7"/>
  <c r="CB229" i="7"/>
  <c r="BJ972" i="7"/>
  <c r="BN956" i="7"/>
  <c r="BN916" i="7"/>
  <c r="BY908" i="7"/>
  <c r="CC868" i="7"/>
  <c r="BT868" i="7"/>
  <c r="BL844" i="7"/>
  <c r="BS820" i="7"/>
  <c r="BS812" i="7"/>
  <c r="BW788" i="7"/>
  <c r="CF788" i="7"/>
  <c r="BJ780" i="7"/>
  <c r="BS772" i="7"/>
  <c r="CA700" i="7"/>
  <c r="BE628" i="7"/>
  <c r="BX580" i="7"/>
  <c r="AY580" i="7"/>
  <c r="BG516" i="7"/>
  <c r="BE516" i="7"/>
  <c r="BM452" i="7"/>
  <c r="BK452" i="7"/>
  <c r="AX420" i="7"/>
  <c r="CD340" i="7"/>
  <c r="BV340" i="7"/>
  <c r="BO340" i="7"/>
  <c r="BU324" i="7"/>
  <c r="BG308" i="7"/>
  <c r="BQ308" i="7"/>
  <c r="BS308" i="7"/>
  <c r="CA268" i="7"/>
  <c r="BX196" i="7"/>
  <c r="CE746" i="7"/>
  <c r="BB482" i="7"/>
  <c r="CG965" i="7"/>
  <c r="BA972" i="7"/>
  <c r="BG956" i="7"/>
  <c r="CA956" i="7"/>
  <c r="CF812" i="7"/>
  <c r="BX780" i="7"/>
  <c r="BM772" i="7"/>
  <c r="BQ756" i="7"/>
  <c r="BC436" i="7"/>
  <c r="CG436" i="7"/>
  <c r="AX212" i="7"/>
  <c r="BR212" i="7"/>
  <c r="CC212" i="7"/>
  <c r="CB212" i="7"/>
  <c r="BI842" i="7"/>
  <c r="CE842" i="7"/>
  <c r="BY746" i="7"/>
  <c r="BC746" i="7"/>
  <c r="BJ746" i="7"/>
  <c r="CF746" i="7"/>
  <c r="BB746" i="7"/>
  <c r="BA746" i="7"/>
  <c r="BD746" i="7"/>
  <c r="BS746" i="7"/>
  <c r="BE746" i="7"/>
  <c r="BT746" i="7"/>
  <c r="CB746" i="7"/>
  <c r="CG746" i="7"/>
  <c r="BM746" i="7"/>
  <c r="BO746" i="7"/>
  <c r="BV746" i="7"/>
  <c r="BA154" i="7"/>
  <c r="BW154" i="7"/>
  <c r="BO353" i="7"/>
  <c r="BM353" i="7"/>
  <c r="CD297" i="7"/>
  <c r="CE289" i="7"/>
  <c r="BO289" i="7"/>
  <c r="BC289" i="7"/>
  <c r="CF241" i="7"/>
  <c r="BJ177" i="7"/>
  <c r="BY113" i="7"/>
  <c r="BE650" i="7"/>
  <c r="BF482" i="7"/>
  <c r="BU442" i="7"/>
  <c r="BE442" i="7"/>
  <c r="BJ442" i="7"/>
  <c r="BP258" i="7"/>
  <c r="BA965" i="7"/>
  <c r="BV965" i="7"/>
  <c r="CC901" i="7"/>
  <c r="BH901" i="7"/>
  <c r="BM901" i="7"/>
  <c r="BP845" i="7"/>
  <c r="BU845" i="7"/>
  <c r="BQ829" i="7"/>
  <c r="BX277" i="7"/>
  <c r="AX229" i="7"/>
  <c r="BH205" i="7"/>
  <c r="BW972" i="7"/>
  <c r="BC956" i="7"/>
  <c r="BW956" i="7"/>
  <c r="CE916" i="7"/>
  <c r="BH900" i="7"/>
  <c r="BZ884" i="7"/>
  <c r="BP868" i="7"/>
  <c r="CG868" i="7"/>
  <c r="BI836" i="7"/>
  <c r="BN812" i="7"/>
  <c r="AX812" i="7"/>
  <c r="BK788" i="7"/>
  <c r="AZ788" i="7"/>
  <c r="BY780" i="7"/>
  <c r="BE772" i="7"/>
  <c r="BX756" i="7"/>
  <c r="BY716" i="7"/>
  <c r="BG580" i="7"/>
  <c r="CB580" i="7"/>
  <c r="BR516" i="7"/>
  <c r="AZ516" i="7"/>
  <c r="CD452" i="7"/>
  <c r="CE452" i="7"/>
  <c r="BH428" i="7"/>
  <c r="BA420" i="7"/>
  <c r="BF388" i="7"/>
  <c r="CE332" i="7"/>
  <c r="BM324" i="7"/>
  <c r="AY268" i="7"/>
  <c r="BD236" i="7"/>
  <c r="BF228" i="7"/>
  <c r="BG228" i="7"/>
  <c r="BU228" i="7"/>
  <c r="BH228" i="7"/>
  <c r="CG196" i="7"/>
  <c r="BR746" i="7"/>
  <c r="BZ753" i="7"/>
  <c r="CB705" i="7"/>
  <c r="AY417" i="7"/>
  <c r="AZ417" i="7"/>
  <c r="CB417" i="7"/>
  <c r="BC353" i="7"/>
  <c r="BP353" i="7"/>
  <c r="CE313" i="7"/>
  <c r="CA313" i="7"/>
  <c r="BP297" i="7"/>
  <c r="BX289" i="7"/>
  <c r="BT289" i="7"/>
  <c r="BV289" i="7"/>
  <c r="BD241" i="7"/>
  <c r="BO177" i="7"/>
  <c r="BS113" i="7"/>
  <c r="AZ818" i="7"/>
  <c r="BO650" i="7"/>
  <c r="BO482" i="7"/>
  <c r="AY482" i="7"/>
  <c r="BH442" i="7"/>
  <c r="BM442" i="7"/>
  <c r="BX442" i="7"/>
  <c r="CD258" i="7"/>
  <c r="BW965" i="7"/>
  <c r="BY965" i="7"/>
  <c r="BW901" i="7"/>
  <c r="BL901" i="7"/>
  <c r="CB901" i="7"/>
  <c r="BT901" i="7"/>
  <c r="BN845" i="7"/>
  <c r="BT845" i="7"/>
  <c r="BS845" i="7"/>
  <c r="BV829" i="7"/>
  <c r="BR765" i="7"/>
  <c r="BT765" i="7"/>
  <c r="BW765" i="7"/>
  <c r="CF749" i="7"/>
  <c r="BY733" i="7"/>
  <c r="BB733" i="7"/>
  <c r="BR653" i="7"/>
  <c r="CG277" i="7"/>
  <c r="BM229" i="7"/>
  <c r="BX205" i="7"/>
  <c r="BL980" i="7"/>
  <c r="BC972" i="7"/>
  <c r="AZ956" i="7"/>
  <c r="BH956" i="7"/>
  <c r="BQ924" i="7"/>
  <c r="AX900" i="7"/>
  <c r="AZ884" i="7"/>
  <c r="AZ868" i="7"/>
  <c r="BX868" i="7"/>
  <c r="BY852" i="7"/>
  <c r="CG836" i="7"/>
  <c r="BY812" i="7"/>
  <c r="BU812" i="7"/>
  <c r="BQ788" i="7"/>
  <c r="BU788" i="7"/>
  <c r="AZ780" i="7"/>
  <c r="BT772" i="7"/>
  <c r="BF756" i="7"/>
  <c r="BJ740" i="7"/>
  <c r="BO732" i="7"/>
  <c r="BH732" i="7"/>
  <c r="AZ732" i="7"/>
  <c r="BO716" i="7"/>
  <c r="BF708" i="7"/>
  <c r="BZ644" i="7"/>
  <c r="BZ580" i="7"/>
  <c r="BJ580" i="7"/>
  <c r="BT564" i="7"/>
  <c r="BU556" i="7"/>
  <c r="CF524" i="7"/>
  <c r="BV516" i="7"/>
  <c r="BC516" i="7"/>
  <c r="BT492" i="7"/>
  <c r="BQ492" i="7"/>
  <c r="BO484" i="7"/>
  <c r="BM484" i="7"/>
  <c r="AY484" i="7"/>
  <c r="BL484" i="7"/>
  <c r="BG460" i="7"/>
  <c r="BL452" i="7"/>
  <c r="CE372" i="7"/>
  <c r="CB356" i="7"/>
  <c r="AZ356" i="7"/>
  <c r="BX268" i="7"/>
  <c r="CC188" i="7"/>
  <c r="BK188" i="7"/>
  <c r="BZ188" i="7"/>
  <c r="BI188" i="7"/>
  <c r="BD156" i="7"/>
  <c r="BN156" i="7"/>
  <c r="BK746" i="7"/>
  <c r="BF306" i="7"/>
  <c r="BP306" i="7"/>
  <c r="BG306" i="7"/>
  <c r="BB306" i="7"/>
  <c r="BW306" i="7"/>
  <c r="BH306" i="7"/>
  <c r="BO306" i="7"/>
  <c r="CE146" i="7"/>
  <c r="BR476" i="7"/>
  <c r="BG476" i="7"/>
  <c r="CF476" i="7"/>
  <c r="BJ452" i="7"/>
  <c r="BH452" i="7"/>
  <c r="BA452" i="7"/>
  <c r="BR452" i="7"/>
  <c r="BT452" i="7"/>
  <c r="BD452" i="7"/>
  <c r="BY332" i="7"/>
  <c r="BM332" i="7"/>
  <c r="BN332" i="7"/>
  <c r="CA324" i="7"/>
  <c r="BO324" i="7"/>
  <c r="BY324" i="7"/>
  <c r="BJ324" i="7"/>
  <c r="BW324" i="7"/>
  <c r="BO148" i="7"/>
  <c r="BV148" i="7"/>
  <c r="AY746" i="7"/>
  <c r="BN746" i="7"/>
  <c r="BQ177" i="7"/>
  <c r="CG161" i="7"/>
  <c r="BX650" i="7"/>
  <c r="BC482" i="7"/>
  <c r="CG442" i="7"/>
  <c r="BC442" i="7"/>
  <c r="BO442" i="7"/>
  <c r="CD442" i="7"/>
  <c r="AX258" i="7"/>
  <c r="BJ146" i="7"/>
  <c r="BG965" i="7"/>
  <c r="BT965" i="7"/>
  <c r="BC901" i="7"/>
  <c r="BU901" i="7"/>
  <c r="BV901" i="7"/>
  <c r="AY901" i="7"/>
  <c r="BW829" i="7"/>
  <c r="BD229" i="7"/>
  <c r="AZ980" i="7"/>
  <c r="BN972" i="7"/>
  <c r="BZ956" i="7"/>
  <c r="BW924" i="7"/>
  <c r="BX900" i="7"/>
  <c r="CE868" i="7"/>
  <c r="BT852" i="7"/>
  <c r="CA812" i="7"/>
  <c r="BZ788" i="7"/>
  <c r="CB772" i="7"/>
  <c r="BX716" i="7"/>
  <c r="AY596" i="7"/>
  <c r="BC580" i="7"/>
  <c r="BK580" i="7"/>
  <c r="AZ564" i="7"/>
  <c r="BL516" i="7"/>
  <c r="BE452" i="7"/>
  <c r="BH444" i="7"/>
  <c r="BC388" i="7"/>
  <c r="BD388" i="7"/>
  <c r="BR388" i="7"/>
  <c r="BL324" i="7"/>
  <c r="CD284" i="7"/>
  <c r="BL284" i="7"/>
  <c r="BQ268" i="7"/>
  <c r="BU268" i="7"/>
  <c r="BY268" i="7"/>
  <c r="CF268" i="7"/>
  <c r="BL236" i="7"/>
  <c r="BK236" i="7"/>
  <c r="CG236" i="7"/>
  <c r="BD140" i="7"/>
  <c r="BU140" i="7"/>
  <c r="CD746" i="7"/>
  <c r="BL746" i="7"/>
  <c r="BE218" i="7"/>
  <c r="BT218" i="7"/>
  <c r="BV218" i="7"/>
  <c r="BQ218" i="7"/>
  <c r="BL218" i="7"/>
  <c r="BH218" i="7"/>
  <c r="BL229" i="7"/>
  <c r="BO956" i="7"/>
  <c r="BO772" i="7"/>
  <c r="BY580" i="7"/>
  <c r="BS452" i="7"/>
  <c r="BA428" i="7"/>
  <c r="BJ428" i="7"/>
  <c r="CD420" i="7"/>
  <c r="BG420" i="7"/>
  <c r="BP420" i="7"/>
  <c r="CG420" i="7"/>
  <c r="BF420" i="7"/>
  <c r="AZ324" i="7"/>
  <c r="CG220" i="7"/>
  <c r="CB220" i="7"/>
  <c r="BZ196" i="7"/>
  <c r="BU196" i="7"/>
  <c r="BL196" i="7"/>
  <c r="BC196" i="7"/>
  <c r="BZ172" i="7"/>
  <c r="BO172" i="7"/>
  <c r="CA172" i="7"/>
  <c r="CA746" i="7"/>
  <c r="BP746" i="7"/>
  <c r="CA170" i="7"/>
  <c r="CG925" i="7"/>
  <c r="BM837" i="7"/>
  <c r="BF509" i="7"/>
  <c r="BD389" i="7"/>
  <c r="BV197" i="7"/>
  <c r="BI1007" i="7"/>
  <c r="BE999" i="7"/>
  <c r="BT991" i="7"/>
  <c r="BA991" i="7"/>
  <c r="BE951" i="7"/>
  <c r="BY855" i="7"/>
  <c r="BF831" i="7"/>
  <c r="BU767" i="7"/>
  <c r="BH767" i="7"/>
  <c r="CC767" i="7"/>
  <c r="AY759" i="7"/>
  <c r="BH703" i="7"/>
  <c r="BW679" i="7"/>
  <c r="BA663" i="7"/>
  <c r="BR655" i="7"/>
  <c r="BB655" i="7"/>
  <c r="BQ655" i="7"/>
  <c r="BJ655" i="7"/>
  <c r="AZ655" i="7"/>
  <c r="BH655" i="7"/>
  <c r="BE655" i="7"/>
  <c r="BR567" i="7"/>
  <c r="BN567" i="7"/>
  <c r="BR511" i="7"/>
  <c r="BS495" i="7"/>
  <c r="CD487" i="7"/>
  <c r="BX479" i="7"/>
  <c r="BQ463" i="7"/>
  <c r="CF399" i="7"/>
  <c r="CC359" i="7"/>
  <c r="BT359" i="7"/>
  <c r="BK311" i="7"/>
  <c r="BX311" i="7"/>
  <c r="BH311" i="7"/>
  <c r="BU311" i="7"/>
  <c r="CG295" i="7"/>
  <c r="BE255" i="7"/>
  <c r="BZ223" i="7"/>
  <c r="BM223" i="7"/>
  <c r="BU223" i="7"/>
  <c r="BV802" i="7"/>
  <c r="BD690" i="7"/>
  <c r="BJ991" i="7"/>
  <c r="CD991" i="7"/>
  <c r="BW951" i="7"/>
  <c r="BC951" i="7"/>
  <c r="BZ855" i="7"/>
  <c r="BG767" i="7"/>
  <c r="BF767" i="7"/>
  <c r="BY767" i="7"/>
  <c r="CC759" i="7"/>
  <c r="CC687" i="7"/>
  <c r="BO663" i="7"/>
  <c r="BW511" i="7"/>
  <c r="BK495" i="7"/>
  <c r="BH495" i="7"/>
  <c r="CC487" i="7"/>
  <c r="BT479" i="7"/>
  <c r="BS463" i="7"/>
  <c r="BF399" i="7"/>
  <c r="BU399" i="7"/>
  <c r="BZ399" i="7"/>
  <c r="BR399" i="7"/>
  <c r="BW399" i="7"/>
  <c r="BI295" i="7"/>
  <c r="CG255" i="7"/>
  <c r="BT255" i="7"/>
  <c r="CF802" i="7"/>
  <c r="CF690" i="7"/>
  <c r="CA826" i="7"/>
  <c r="BR810" i="7"/>
  <c r="CA658" i="7"/>
  <c r="BP658" i="7"/>
  <c r="BA290" i="7"/>
  <c r="CC170" i="7"/>
  <c r="BM789" i="7"/>
  <c r="BY373" i="7"/>
  <c r="BI317" i="7"/>
  <c r="CE1015" i="7"/>
  <c r="BU999" i="7"/>
  <c r="CB991" i="7"/>
  <c r="CC991" i="7"/>
  <c r="BU991" i="7"/>
  <c r="BE959" i="7"/>
  <c r="BF959" i="7"/>
  <c r="BR959" i="7"/>
  <c r="CC951" i="7"/>
  <c r="BQ951" i="7"/>
  <c r="BB855" i="7"/>
  <c r="BU847" i="7"/>
  <c r="BN839" i="7"/>
  <c r="BD823" i="7"/>
  <c r="CD815" i="7"/>
  <c r="BK783" i="7"/>
  <c r="BG783" i="7"/>
  <c r="AY775" i="7"/>
  <c r="BL775" i="7"/>
  <c r="BB767" i="7"/>
  <c r="BR767" i="7"/>
  <c r="BD767" i="7"/>
  <c r="BH759" i="7"/>
  <c r="BR695" i="7"/>
  <c r="BY695" i="7"/>
  <c r="CG687" i="7"/>
  <c r="CC663" i="7"/>
  <c r="BD655" i="7"/>
  <c r="CG655" i="7"/>
  <c r="CA631" i="7"/>
  <c r="BU631" i="7"/>
  <c r="AX631" i="7"/>
  <c r="BY615" i="7"/>
  <c r="CC615" i="7"/>
  <c r="BA591" i="7"/>
  <c r="BC519" i="7"/>
  <c r="CA511" i="7"/>
  <c r="AX495" i="7"/>
  <c r="BZ495" i="7"/>
  <c r="BC487" i="7"/>
  <c r="BV479" i="7"/>
  <c r="AY463" i="7"/>
  <c r="BS455" i="7"/>
  <c r="BA455" i="7"/>
  <c r="BC399" i="7"/>
  <c r="BW367" i="7"/>
  <c r="BV311" i="7"/>
  <c r="BN295" i="7"/>
  <c r="BB255" i="7"/>
  <c r="BL802" i="7"/>
  <c r="BQ690" i="7"/>
  <c r="BI767" i="7"/>
  <c r="AX767" i="7"/>
  <c r="BX767" i="7"/>
  <c r="BH511" i="7"/>
  <c r="BX487" i="7"/>
  <c r="BI463" i="7"/>
  <c r="BF295" i="7"/>
  <c r="BO255" i="7"/>
  <c r="BA255" i="7"/>
  <c r="BV255" i="7"/>
  <c r="BJ255" i="7"/>
  <c r="AY255" i="7"/>
  <c r="BP255" i="7"/>
  <c r="AX255" i="7"/>
  <c r="BM380" i="7"/>
  <c r="BL100" i="7"/>
  <c r="BI810" i="7"/>
  <c r="CC658" i="7"/>
  <c r="CD658" i="7"/>
  <c r="BR458" i="7"/>
  <c r="BG290" i="7"/>
  <c r="CF170" i="7"/>
  <c r="AX122" i="7"/>
  <c r="BA1005" i="7"/>
  <c r="BD725" i="7"/>
  <c r="CG373" i="7"/>
  <c r="BU317" i="7"/>
  <c r="BT261" i="7"/>
  <c r="CG1015" i="7"/>
  <c r="BV999" i="7"/>
  <c r="CA991" i="7"/>
  <c r="BS991" i="7"/>
  <c r="BI983" i="7"/>
  <c r="BX959" i="7"/>
  <c r="BC959" i="7"/>
  <c r="BG959" i="7"/>
  <c r="AY951" i="7"/>
  <c r="BG943" i="7"/>
  <c r="BK935" i="7"/>
  <c r="AZ903" i="7"/>
  <c r="BE887" i="7"/>
  <c r="BT847" i="7"/>
  <c r="BM847" i="7"/>
  <c r="BT823" i="7"/>
  <c r="BZ815" i="7"/>
  <c r="BI807" i="7"/>
  <c r="BF783" i="7"/>
  <c r="BM783" i="7"/>
  <c r="BE775" i="7"/>
  <c r="CE775" i="7"/>
  <c r="CE767" i="7"/>
  <c r="BS767" i="7"/>
  <c r="CB767" i="7"/>
  <c r="BF751" i="7"/>
  <c r="CD695" i="7"/>
  <c r="CA695" i="7"/>
  <c r="CF687" i="7"/>
  <c r="BR671" i="7"/>
  <c r="CD671" i="7"/>
  <c r="BJ671" i="7"/>
  <c r="CE671" i="7"/>
  <c r="BY655" i="7"/>
  <c r="BF655" i="7"/>
  <c r="CB631" i="7"/>
  <c r="BV623" i="7"/>
  <c r="BE623" i="7"/>
  <c r="BA615" i="7"/>
  <c r="BF583" i="7"/>
  <c r="BA583" i="7"/>
  <c r="AZ583" i="7"/>
  <c r="BX511" i="7"/>
  <c r="BN495" i="7"/>
  <c r="BR487" i="7"/>
  <c r="BB463" i="7"/>
  <c r="BA399" i="7"/>
  <c r="BQ311" i="7"/>
  <c r="CE295" i="7"/>
  <c r="BG255" i="7"/>
  <c r="CA247" i="7"/>
  <c r="BT183" i="7"/>
  <c r="BG175" i="7"/>
  <c r="BI175" i="7"/>
  <c r="BQ175" i="7"/>
  <c r="BE175" i="7"/>
  <c r="CF175" i="7"/>
  <c r="BV175" i="7"/>
  <c r="BH175" i="7"/>
  <c r="BB175" i="7"/>
  <c r="BZ175" i="7"/>
  <c r="BZ170" i="7"/>
  <c r="BD991" i="7"/>
  <c r="AZ991" i="7"/>
  <c r="BU951" i="7"/>
  <c r="BN855" i="7"/>
  <c r="BT767" i="7"/>
  <c r="CG767" i="7"/>
  <c r="BJ767" i="7"/>
  <c r="BR663" i="7"/>
  <c r="BZ663" i="7"/>
  <c r="AY663" i="7"/>
  <c r="BE663" i="7"/>
  <c r="CE519" i="7"/>
  <c r="CA519" i="7"/>
  <c r="BL511" i="7"/>
  <c r="BB495" i="7"/>
  <c r="BV495" i="7"/>
  <c r="CA495" i="7"/>
  <c r="BM495" i="7"/>
  <c r="BC495" i="7"/>
  <c r="BE487" i="7"/>
  <c r="BA479" i="7"/>
  <c r="CA479" i="7"/>
  <c r="CG479" i="7"/>
  <c r="BK463" i="7"/>
  <c r="CA295" i="7"/>
  <c r="CF255" i="7"/>
  <c r="BM802" i="7"/>
  <c r="BS802" i="7"/>
  <c r="AX802" i="7"/>
  <c r="BK802" i="7"/>
  <c r="BW802" i="7"/>
  <c r="BX802" i="7"/>
  <c r="BE802" i="7"/>
  <c r="BH802" i="7"/>
  <c r="BJ802" i="7"/>
  <c r="BG802" i="7"/>
  <c r="CB802" i="7"/>
  <c r="CA802" i="7"/>
  <c r="BT802" i="7"/>
  <c r="BN802" i="7"/>
  <c r="BD802" i="7"/>
  <c r="AY802" i="7"/>
  <c r="BA802" i="7"/>
  <c r="BP802" i="7"/>
  <c r="BQ802" i="7"/>
  <c r="AX690" i="7"/>
  <c r="AZ690" i="7"/>
  <c r="BZ690" i="7"/>
  <c r="BG690" i="7"/>
  <c r="BL690" i="7"/>
  <c r="BI690" i="7"/>
  <c r="CA690" i="7"/>
  <c r="BJ690" i="7"/>
  <c r="BX690" i="7"/>
  <c r="BO690" i="7"/>
  <c r="BN690" i="7"/>
  <c r="BM690" i="7"/>
  <c r="BV690" i="7"/>
  <c r="AY690" i="7"/>
  <c r="BP690" i="7"/>
  <c r="BS690" i="7"/>
  <c r="AY826" i="7"/>
  <c r="BZ810" i="7"/>
  <c r="BB810" i="7"/>
  <c r="AZ458" i="7"/>
  <c r="BF290" i="7"/>
  <c r="CE170" i="7"/>
  <c r="BZ837" i="7"/>
  <c r="BN509" i="7"/>
  <c r="BX389" i="7"/>
  <c r="CD317" i="7"/>
  <c r="BG317" i="7"/>
  <c r="BM1007" i="7"/>
  <c r="BC999" i="7"/>
  <c r="AY991" i="7"/>
  <c r="BN991" i="7"/>
  <c r="BS975" i="7"/>
  <c r="BB959" i="7"/>
  <c r="BN959" i="7"/>
  <c r="BA959" i="7"/>
  <c r="BH959" i="7"/>
  <c r="BB951" i="7"/>
  <c r="BI847" i="7"/>
  <c r="CE847" i="7"/>
  <c r="BE783" i="7"/>
  <c r="CB783" i="7"/>
  <c r="BX783" i="7"/>
  <c r="BA767" i="7"/>
  <c r="CA767" i="7"/>
  <c r="BV767" i="7"/>
  <c r="BM751" i="7"/>
  <c r="BL695" i="7"/>
  <c r="BF695" i="7"/>
  <c r="BS679" i="7"/>
  <c r="BQ663" i="7"/>
  <c r="BA655" i="7"/>
  <c r="CB655" i="7"/>
  <c r="BZ655" i="7"/>
  <c r="BD615" i="7"/>
  <c r="BM615" i="7"/>
  <c r="BS615" i="7"/>
  <c r="AX615" i="7"/>
  <c r="BE615" i="7"/>
  <c r="CF615" i="7"/>
  <c r="BP615" i="7"/>
  <c r="BM591" i="7"/>
  <c r="BG591" i="7"/>
  <c r="BF591" i="7"/>
  <c r="BK575" i="7"/>
  <c r="CD575" i="7"/>
  <c r="BD511" i="7"/>
  <c r="CG495" i="7"/>
  <c r="BL487" i="7"/>
  <c r="BE423" i="7"/>
  <c r="BY399" i="7"/>
  <c r="BP399" i="7"/>
  <c r="CC383" i="7"/>
  <c r="BC383" i="7"/>
  <c r="CE367" i="7"/>
  <c r="CF367" i="7"/>
  <c r="BC367" i="7"/>
  <c r="BY311" i="7"/>
  <c r="BS255" i="7"/>
  <c r="BT167" i="7"/>
  <c r="BA167" i="7"/>
  <c r="BE511" i="7"/>
  <c r="CE511" i="7"/>
  <c r="CB511" i="7"/>
  <c r="BA511" i="7"/>
  <c r="BP511" i="7"/>
  <c r="BW487" i="7"/>
  <c r="BD487" i="7"/>
  <c r="BM487" i="7"/>
  <c r="BA487" i="7"/>
  <c r="BS487" i="7"/>
  <c r="BP463" i="7"/>
  <c r="BW463" i="7"/>
  <c r="BL463" i="7"/>
  <c r="BU463" i="7"/>
  <c r="BG295" i="7"/>
  <c r="BE295" i="7"/>
  <c r="BV295" i="7"/>
  <c r="BK295" i="7"/>
  <c r="CB295" i="7"/>
  <c r="CC119" i="7"/>
  <c r="BQ119" i="7"/>
  <c r="BO287" i="7"/>
  <c r="BL271" i="7"/>
  <c r="BV239" i="7"/>
  <c r="CC191" i="7"/>
  <c r="AZ191" i="7"/>
  <c r="CA143" i="7"/>
  <c r="BM850" i="7"/>
  <c r="BO850" i="7"/>
  <c r="BG850" i="7"/>
  <c r="BA850" i="7"/>
  <c r="CE850" i="7"/>
  <c r="BT738" i="7"/>
  <c r="BJ682" i="7"/>
  <c r="BB618" i="7"/>
  <c r="BF618" i="7"/>
  <c r="BR554" i="7"/>
  <c r="AZ202" i="7"/>
  <c r="AZ805" i="7"/>
  <c r="BF805" i="7"/>
  <c r="BR805" i="7"/>
  <c r="BP357" i="7"/>
  <c r="BH341" i="7"/>
  <c r="BO1010" i="7"/>
  <c r="AY1010" i="7"/>
  <c r="BS1010" i="7"/>
  <c r="BR994" i="7"/>
  <c r="BO986" i="7"/>
  <c r="BN970" i="7"/>
  <c r="CE946" i="7"/>
  <c r="BF930" i="7"/>
  <c r="BL906" i="7"/>
  <c r="BL898" i="7"/>
  <c r="BQ898" i="7"/>
  <c r="BJ874" i="7"/>
  <c r="CB874" i="7"/>
  <c r="BU794" i="7"/>
  <c r="CE794" i="7"/>
  <c r="BP410" i="7"/>
  <c r="BC226" i="7"/>
  <c r="BJ677" i="7"/>
  <c r="BV850" i="7"/>
  <c r="BN850" i="7"/>
  <c r="BD850" i="7"/>
  <c r="BF850" i="7"/>
  <c r="CD850" i="7"/>
  <c r="CD738" i="7"/>
  <c r="BP618" i="7"/>
  <c r="BI618" i="7"/>
  <c r="BE586" i="7"/>
  <c r="BD554" i="7"/>
  <c r="BQ202" i="7"/>
  <c r="CF90" i="7"/>
  <c r="BK357" i="7"/>
  <c r="BN341" i="7"/>
  <c r="BW157" i="7"/>
  <c r="BQ1010" i="7"/>
  <c r="BT1010" i="7"/>
  <c r="BN1010" i="7"/>
  <c r="BY1010" i="7"/>
  <c r="BW994" i="7"/>
  <c r="BO970" i="7"/>
  <c r="BB946" i="7"/>
  <c r="CD946" i="7"/>
  <c r="CB930" i="7"/>
  <c r="BJ906" i="7"/>
  <c r="BK898" i="7"/>
  <c r="CG898" i="7"/>
  <c r="BW794" i="7"/>
  <c r="BB410" i="7"/>
  <c r="BH226" i="7"/>
  <c r="BK989" i="7"/>
  <c r="AZ869" i="7"/>
  <c r="AY869" i="7"/>
  <c r="CD677" i="7"/>
  <c r="BN333" i="7"/>
  <c r="BS1008" i="7"/>
  <c r="BR1008" i="7"/>
  <c r="CB1008" i="7"/>
  <c r="CC1008" i="7"/>
  <c r="BX1008" i="7"/>
  <c r="AX1008" i="7"/>
  <c r="BQ1008" i="7"/>
  <c r="BW202" i="7"/>
  <c r="BP341" i="7"/>
  <c r="BZ157" i="7"/>
  <c r="BI1010" i="7"/>
  <c r="BR1010" i="7"/>
  <c r="BB1010" i="7"/>
  <c r="AZ1010" i="7"/>
  <c r="CA994" i="7"/>
  <c r="BB978" i="7"/>
  <c r="BA946" i="7"/>
  <c r="BZ946" i="7"/>
  <c r="CA898" i="7"/>
  <c r="BG898" i="7"/>
  <c r="BM794" i="7"/>
  <c r="AX794" i="7"/>
  <c r="CF794" i="7"/>
  <c r="BZ794" i="7"/>
  <c r="BI794" i="7"/>
  <c r="BZ989" i="7"/>
  <c r="BP677" i="7"/>
  <c r="AX621" i="7"/>
  <c r="BI333" i="7"/>
  <c r="BM922" i="7"/>
  <c r="AY898" i="7"/>
  <c r="BO898" i="7"/>
  <c r="CB898" i="7"/>
  <c r="BY410" i="7"/>
  <c r="BC410" i="7"/>
  <c r="BT410" i="7"/>
  <c r="BJ226" i="7"/>
  <c r="AZ226" i="7"/>
  <c r="BO677" i="7"/>
  <c r="BC333" i="7"/>
  <c r="CC375" i="7"/>
  <c r="BR351" i="7"/>
  <c r="BI319" i="7"/>
  <c r="BV191" i="7"/>
  <c r="BQ127" i="7"/>
  <c r="CE103" i="7"/>
  <c r="BC890" i="7"/>
  <c r="BS850" i="7"/>
  <c r="BB850" i="7"/>
  <c r="BJ850" i="7"/>
  <c r="BE850" i="7"/>
  <c r="BH738" i="7"/>
  <c r="BR618" i="7"/>
  <c r="BY618" i="7"/>
  <c r="BX594" i="7"/>
  <c r="BA594" i="7"/>
  <c r="AX570" i="7"/>
  <c r="CC202" i="7"/>
  <c r="BA973" i="7"/>
  <c r="BO805" i="7"/>
  <c r="BJ805" i="7"/>
  <c r="BX805" i="7"/>
  <c r="BD357" i="7"/>
  <c r="CC357" i="7"/>
  <c r="BI133" i="7"/>
  <c r="CC1010" i="7"/>
  <c r="CB1010" i="7"/>
  <c r="BE1010" i="7"/>
  <c r="BF994" i="7"/>
  <c r="BS962" i="7"/>
  <c r="CB946" i="7"/>
  <c r="BE922" i="7"/>
  <c r="BX898" i="7"/>
  <c r="BF898" i="7"/>
  <c r="AX898" i="7"/>
  <c r="BX866" i="7"/>
  <c r="BG866" i="7"/>
  <c r="AY794" i="7"/>
  <c r="BD394" i="7"/>
  <c r="BX933" i="7"/>
  <c r="BG933" i="7"/>
  <c r="AX677" i="7"/>
  <c r="CB333" i="7"/>
  <c r="BR850" i="7"/>
  <c r="BX850" i="7"/>
  <c r="CA850" i="7"/>
  <c r="CB850" i="7"/>
  <c r="CB738" i="7"/>
  <c r="BO133" i="7"/>
  <c r="BV1010" i="7"/>
  <c r="BF1010" i="7"/>
  <c r="CA1010" i="7"/>
  <c r="CC946" i="7"/>
  <c r="CD922" i="7"/>
  <c r="BT898" i="7"/>
  <c r="CE898" i="7"/>
  <c r="BE898" i="7"/>
  <c r="BS677" i="7"/>
  <c r="BE621" i="7"/>
  <c r="BW621" i="7"/>
  <c r="BX621" i="7"/>
  <c r="BY333" i="7"/>
  <c r="BF191" i="7"/>
  <c r="BM191" i="7"/>
  <c r="BK143" i="7"/>
  <c r="BU850" i="7"/>
  <c r="CG850" i="7"/>
  <c r="BW850" i="7"/>
  <c r="AX850" i="7"/>
  <c r="CA738" i="7"/>
  <c r="BX618" i="7"/>
  <c r="BQ618" i="7"/>
  <c r="BU202" i="7"/>
  <c r="CD133" i="7"/>
  <c r="BZ1010" i="7"/>
  <c r="BL1010" i="7"/>
  <c r="CG1010" i="7"/>
  <c r="BD994" i="7"/>
  <c r="BQ970" i="7"/>
  <c r="BO946" i="7"/>
  <c r="BC930" i="7"/>
  <c r="BW922" i="7"/>
  <c r="BY898" i="7"/>
  <c r="BH898" i="7"/>
  <c r="BH794" i="7"/>
  <c r="CA410" i="7"/>
  <c r="BP314" i="7"/>
  <c r="BL314" i="7"/>
  <c r="BF893" i="7"/>
  <c r="CG893" i="7"/>
  <c r="CC893" i="7"/>
  <c r="BJ898" i="7"/>
  <c r="CF898" i="7"/>
  <c r="BV898" i="7"/>
  <c r="BP898" i="7"/>
  <c r="CG677" i="7"/>
  <c r="BN677" i="7"/>
  <c r="BU677" i="7"/>
  <c r="BF677" i="7"/>
  <c r="BL677" i="7"/>
  <c r="BC677" i="7"/>
  <c r="AZ333" i="7"/>
  <c r="CG333" i="7"/>
  <c r="BE333" i="7"/>
  <c r="BK333" i="7"/>
  <c r="BG333" i="7"/>
  <c r="BV333" i="7"/>
  <c r="BB333" i="7"/>
  <c r="BQ333" i="7"/>
  <c r="CC333" i="7"/>
  <c r="BS333" i="7"/>
  <c r="BZ1000" i="7"/>
  <c r="AY1000" i="7"/>
  <c r="BC976" i="7"/>
  <c r="BR968" i="7"/>
  <c r="BD960" i="7"/>
  <c r="CC960" i="7"/>
  <c r="BA920" i="7"/>
  <c r="BW920" i="7"/>
  <c r="BA904" i="7"/>
  <c r="BI904" i="7"/>
  <c r="BW880" i="7"/>
  <c r="BP856" i="7"/>
  <c r="BX856" i="7"/>
  <c r="BC840" i="7"/>
  <c r="BB840" i="7"/>
  <c r="CF824" i="7"/>
  <c r="AX824" i="7"/>
  <c r="BW768" i="7"/>
  <c r="CD760" i="7"/>
  <c r="BK744" i="7"/>
  <c r="BK712" i="7"/>
  <c r="BV696" i="7"/>
  <c r="BR688" i="7"/>
  <c r="BC672" i="7"/>
  <c r="BV672" i="7"/>
  <c r="BJ672" i="7"/>
  <c r="CC656" i="7"/>
  <c r="CE648" i="7"/>
  <c r="BM616" i="7"/>
  <c r="BQ584" i="7"/>
  <c r="BF552" i="7"/>
  <c r="AY544" i="7"/>
  <c r="BC536" i="7"/>
  <c r="BJ536" i="7"/>
  <c r="CF496" i="7"/>
  <c r="BR416" i="7"/>
  <c r="BS416" i="7"/>
  <c r="AZ408" i="7"/>
  <c r="AZ392" i="7"/>
  <c r="AX392" i="7"/>
  <c r="CD392" i="7"/>
  <c r="CG392" i="7"/>
  <c r="BI360" i="7"/>
  <c r="BF360" i="7"/>
  <c r="BE320" i="7"/>
  <c r="CC288" i="7"/>
  <c r="CE280" i="7"/>
  <c r="BX256" i="7"/>
  <c r="CE232" i="7"/>
  <c r="BC216" i="7"/>
  <c r="BO208" i="7"/>
  <c r="BE200" i="7"/>
  <c r="CC200" i="7"/>
  <c r="BW160" i="7"/>
  <c r="BS160" i="7"/>
  <c r="BS152" i="7"/>
  <c r="BS136" i="7"/>
  <c r="CG128" i="7"/>
  <c r="BY104" i="7"/>
  <c r="BN88" i="7"/>
  <c r="BB386" i="7"/>
  <c r="AZ250" i="7"/>
  <c r="CG250" i="7"/>
  <c r="CF877" i="7"/>
  <c r="BF517" i="7"/>
  <c r="BT517" i="7"/>
  <c r="BW501" i="7"/>
  <c r="BN429" i="7"/>
  <c r="AZ413" i="7"/>
  <c r="AX365" i="7"/>
  <c r="BD269" i="7"/>
  <c r="BT237" i="7"/>
  <c r="BD237" i="7"/>
  <c r="BZ208" i="7"/>
  <c r="BL152" i="7"/>
  <c r="CA402" i="7"/>
  <c r="CG269" i="7"/>
  <c r="BF1000" i="7"/>
  <c r="BB1000" i="7"/>
  <c r="CB1000" i="7"/>
  <c r="BN984" i="7"/>
  <c r="BE976" i="7"/>
  <c r="BF968" i="7"/>
  <c r="BJ928" i="7"/>
  <c r="BS880" i="7"/>
  <c r="BY856" i="7"/>
  <c r="BA848" i="7"/>
  <c r="BG840" i="7"/>
  <c r="BF832" i="7"/>
  <c r="BK824" i="7"/>
  <c r="BL792" i="7"/>
  <c r="BS744" i="7"/>
  <c r="BO696" i="7"/>
  <c r="BV688" i="7"/>
  <c r="BT688" i="7"/>
  <c r="BA656" i="7"/>
  <c r="BZ648" i="7"/>
  <c r="BI552" i="7"/>
  <c r="BU536" i="7"/>
  <c r="BF536" i="7"/>
  <c r="CD536" i="7"/>
  <c r="CB392" i="7"/>
  <c r="BS392" i="7"/>
  <c r="BV392" i="7"/>
  <c r="CD384" i="7"/>
  <c r="BA320" i="7"/>
  <c r="BF256" i="7"/>
  <c r="AZ232" i="7"/>
  <c r="BO216" i="7"/>
  <c r="AX208" i="7"/>
  <c r="BP200" i="7"/>
  <c r="BI152" i="7"/>
  <c r="BI136" i="7"/>
  <c r="AY104" i="7"/>
  <c r="BF80" i="7"/>
  <c r="CF402" i="7"/>
  <c r="BC386" i="7"/>
  <c r="BC282" i="7"/>
  <c r="BL250" i="7"/>
  <c r="CD250" i="7"/>
  <c r="BQ269" i="7"/>
  <c r="CF1000" i="7"/>
  <c r="BM1000" i="7"/>
  <c r="CA1000" i="7"/>
  <c r="CA976" i="7"/>
  <c r="BZ856" i="7"/>
  <c r="BR848" i="7"/>
  <c r="BH840" i="7"/>
  <c r="BL832" i="7"/>
  <c r="BV824" i="7"/>
  <c r="BH696" i="7"/>
  <c r="BU664" i="7"/>
  <c r="BO392" i="7"/>
  <c r="BA392" i="7"/>
  <c r="BB392" i="7"/>
  <c r="BV320" i="7"/>
  <c r="AY216" i="7"/>
  <c r="BN208" i="7"/>
  <c r="BN200" i="7"/>
  <c r="BM152" i="7"/>
  <c r="CC152" i="7"/>
  <c r="CG104" i="7"/>
  <c r="BY80" i="7"/>
  <c r="BZ402" i="7"/>
  <c r="BD386" i="7"/>
  <c r="BW269" i="7"/>
  <c r="AZ853" i="7"/>
  <c r="BE741" i="7"/>
  <c r="BE1000" i="7"/>
  <c r="BR1000" i="7"/>
  <c r="BA1000" i="7"/>
  <c r="BU976" i="7"/>
  <c r="CD976" i="7"/>
  <c r="BB960" i="7"/>
  <c r="BW960" i="7"/>
  <c r="CE944" i="7"/>
  <c r="CA928" i="7"/>
  <c r="BB856" i="7"/>
  <c r="BY848" i="7"/>
  <c r="BU840" i="7"/>
  <c r="BE832" i="7"/>
  <c r="AZ824" i="7"/>
  <c r="CB784" i="7"/>
  <c r="CC760" i="7"/>
  <c r="CF752" i="7"/>
  <c r="CE696" i="7"/>
  <c r="BL688" i="7"/>
  <c r="BC680" i="7"/>
  <c r="BW672" i="7"/>
  <c r="CC672" i="7"/>
  <c r="BQ664" i="7"/>
  <c r="BE656" i="7"/>
  <c r="BS536" i="7"/>
  <c r="CB536" i="7"/>
  <c r="BX440" i="7"/>
  <c r="BG392" i="7"/>
  <c r="BI392" i="7"/>
  <c r="BK392" i="7"/>
  <c r="CG320" i="7"/>
  <c r="AZ288" i="7"/>
  <c r="BP256" i="7"/>
  <c r="BG256" i="7"/>
  <c r="CA232" i="7"/>
  <c r="BR216" i="7"/>
  <c r="BU208" i="7"/>
  <c r="BR200" i="7"/>
  <c r="CG152" i="7"/>
  <c r="BR152" i="7"/>
  <c r="BB128" i="7"/>
  <c r="CC104" i="7"/>
  <c r="BW80" i="7"/>
  <c r="BX402" i="7"/>
  <c r="BG386" i="7"/>
  <c r="BA282" i="7"/>
  <c r="BP250" i="7"/>
  <c r="BO194" i="7"/>
  <c r="BH821" i="7"/>
  <c r="BX589" i="7"/>
  <c r="BW485" i="7"/>
  <c r="BX429" i="7"/>
  <c r="BJ397" i="7"/>
  <c r="CC269" i="7"/>
  <c r="BQ237" i="7"/>
  <c r="BU237" i="7"/>
  <c r="CD856" i="7"/>
  <c r="CC840" i="7"/>
  <c r="BZ840" i="7"/>
  <c r="BY824" i="7"/>
  <c r="CE824" i="7"/>
  <c r="BT696" i="7"/>
  <c r="BN408" i="7"/>
  <c r="BR392" i="7"/>
  <c r="BL392" i="7"/>
  <c r="BE392" i="7"/>
  <c r="AY392" i="7"/>
  <c r="BQ288" i="7"/>
  <c r="BG200" i="7"/>
  <c r="BJ200" i="7"/>
  <c r="BV152" i="7"/>
  <c r="BG250" i="7"/>
  <c r="BA501" i="7"/>
  <c r="BJ269" i="7"/>
  <c r="CB237" i="7"/>
  <c r="CE237" i="7"/>
  <c r="BW237" i="7"/>
  <c r="BS1000" i="7"/>
  <c r="CE1000" i="7"/>
  <c r="BZ976" i="7"/>
  <c r="BD968" i="7"/>
  <c r="BV856" i="7"/>
  <c r="CG856" i="7"/>
  <c r="BX840" i="7"/>
  <c r="AY824" i="7"/>
  <c r="BQ696" i="7"/>
  <c r="BS688" i="7"/>
  <c r="BE536" i="7"/>
  <c r="BX536" i="7"/>
  <c r="CF408" i="7"/>
  <c r="BM392" i="7"/>
  <c r="BN392" i="7"/>
  <c r="BZ392" i="7"/>
  <c r="BP392" i="7"/>
  <c r="BM288" i="7"/>
  <c r="BY232" i="7"/>
  <c r="CA216" i="7"/>
  <c r="BJ208" i="7"/>
  <c r="AY200" i="7"/>
  <c r="BB200" i="7"/>
  <c r="BK152" i="7"/>
  <c r="BB136" i="7"/>
  <c r="CF104" i="7"/>
  <c r="CE386" i="7"/>
  <c r="AX250" i="7"/>
  <c r="BZ250" i="7"/>
  <c r="BK501" i="7"/>
  <c r="AZ429" i="7"/>
  <c r="BA413" i="7"/>
  <c r="BP269" i="7"/>
  <c r="BX915" i="7"/>
  <c r="BV915" i="7"/>
  <c r="CA915" i="7"/>
  <c r="BW1011" i="7"/>
  <c r="BM915" i="7"/>
  <c r="CE915" i="7"/>
  <c r="BB875" i="7"/>
  <c r="BL875" i="7"/>
  <c r="BN875" i="7"/>
  <c r="CF875" i="7"/>
  <c r="BI875" i="7"/>
  <c r="BL1011" i="7"/>
  <c r="BM995" i="7"/>
  <c r="BP995" i="7"/>
  <c r="BH995" i="7"/>
  <c r="BK979" i="7"/>
  <c r="BK971" i="7"/>
  <c r="BL955" i="7"/>
  <c r="BO955" i="7"/>
  <c r="BS955" i="7"/>
  <c r="BY931" i="7"/>
  <c r="BN915" i="7"/>
  <c r="CG899" i="7"/>
  <c r="BB899" i="7"/>
  <c r="BN899" i="7"/>
  <c r="BS899" i="7"/>
  <c r="BD899" i="7"/>
  <c r="CD899" i="7"/>
  <c r="BN883" i="7"/>
  <c r="BY875" i="7"/>
  <c r="AZ867" i="7"/>
  <c r="BZ803" i="7"/>
  <c r="BQ715" i="7"/>
  <c r="AX699" i="7"/>
  <c r="BJ691" i="7"/>
  <c r="BK675" i="7"/>
  <c r="CG635" i="7"/>
  <c r="BG571" i="7"/>
  <c r="BI1011" i="7"/>
  <c r="BK995" i="7"/>
  <c r="BE995" i="7"/>
  <c r="BQ995" i="7"/>
  <c r="CA987" i="7"/>
  <c r="BN987" i="7"/>
  <c r="BE979" i="7"/>
  <c r="BM979" i="7"/>
  <c r="BY971" i="7"/>
  <c r="CA955" i="7"/>
  <c r="CD955" i="7"/>
  <c r="BV955" i="7"/>
  <c r="AX931" i="7"/>
  <c r="BK915" i="7"/>
  <c r="BA915" i="7"/>
  <c r="BT899" i="7"/>
  <c r="BP875" i="7"/>
  <c r="AY867" i="7"/>
  <c r="CA859" i="7"/>
  <c r="BY859" i="7"/>
  <c r="CF859" i="7"/>
  <c r="BQ803" i="7"/>
  <c r="CD787" i="7"/>
  <c r="AX787" i="7"/>
  <c r="BF771" i="7"/>
  <c r="CB771" i="7"/>
  <c r="BT771" i="7"/>
  <c r="BO731" i="7"/>
  <c r="BS715" i="7"/>
  <c r="BX691" i="7"/>
  <c r="CE683" i="7"/>
  <c r="CC675" i="7"/>
  <c r="BB651" i="7"/>
  <c r="BX651" i="7"/>
  <c r="AY651" i="7"/>
  <c r="CG651" i="7"/>
  <c r="BJ651" i="7"/>
  <c r="BW651" i="7"/>
  <c r="BK651" i="7"/>
  <c r="BF635" i="7"/>
  <c r="BZ603" i="7"/>
  <c r="AZ587" i="7"/>
  <c r="BW587" i="7"/>
  <c r="BF571" i="7"/>
  <c r="BP539" i="7"/>
  <c r="BJ539" i="7"/>
  <c r="CE539" i="7"/>
  <c r="BC539" i="7"/>
  <c r="CB539" i="7"/>
  <c r="BJ507" i="7"/>
  <c r="BT499" i="7"/>
  <c r="BB491" i="7"/>
  <c r="CG475" i="7"/>
  <c r="BW475" i="7"/>
  <c r="BS475" i="7"/>
  <c r="CE475" i="7"/>
  <c r="BH475" i="7"/>
  <c r="BV475" i="7"/>
  <c r="BK475" i="7"/>
  <c r="BT475" i="7"/>
  <c r="BL475" i="7"/>
  <c r="CB443" i="7"/>
  <c r="BV323" i="7"/>
  <c r="BB323" i="7"/>
  <c r="BN323" i="7"/>
  <c r="CB323" i="7"/>
  <c r="BI323" i="7"/>
  <c r="BT323" i="7"/>
  <c r="BK323" i="7"/>
  <c r="BS323" i="7"/>
  <c r="BQ323" i="7"/>
  <c r="CA323" i="7"/>
  <c r="BP219" i="7"/>
  <c r="BH219" i="7"/>
  <c r="BC131" i="7"/>
  <c r="BV979" i="7"/>
  <c r="BL979" i="7"/>
  <c r="BD971" i="7"/>
  <c r="BP915" i="7"/>
  <c r="BY915" i="7"/>
  <c r="BQ883" i="7"/>
  <c r="BD883" i="7"/>
  <c r="BO883" i="7"/>
  <c r="AY875" i="7"/>
  <c r="BE787" i="7"/>
  <c r="BD787" i="7"/>
  <c r="BF731" i="7"/>
  <c r="BZ715" i="7"/>
  <c r="BC683" i="7"/>
  <c r="BH667" i="7"/>
  <c r="BA667" i="7"/>
  <c r="BS667" i="7"/>
  <c r="AY667" i="7"/>
  <c r="AZ627" i="7"/>
  <c r="BN627" i="7"/>
  <c r="BQ627" i="7"/>
  <c r="BD603" i="7"/>
  <c r="BQ571" i="7"/>
  <c r="BH507" i="7"/>
  <c r="CB491" i="7"/>
  <c r="BV443" i="7"/>
  <c r="BE403" i="7"/>
  <c r="BG363" i="7"/>
  <c r="BX363" i="7"/>
  <c r="CE363" i="7"/>
  <c r="CC363" i="7"/>
  <c r="BL363" i="7"/>
  <c r="CA363" i="7"/>
  <c r="CD363" i="7"/>
  <c r="BY363" i="7"/>
  <c r="CC163" i="7"/>
  <c r="BG163" i="7"/>
  <c r="BI163" i="7"/>
  <c r="BZ163" i="7"/>
  <c r="BH163" i="7"/>
  <c r="CG163" i="7"/>
  <c r="BW163" i="7"/>
  <c r="CA514" i="7"/>
  <c r="BQ514" i="7"/>
  <c r="BC514" i="7"/>
  <c r="BP514" i="7"/>
  <c r="BE514" i="7"/>
  <c r="BL514" i="7"/>
  <c r="BN514" i="7"/>
  <c r="CB514" i="7"/>
  <c r="BA514" i="7"/>
  <c r="BZ514" i="7"/>
  <c r="BV867" i="7"/>
  <c r="BR867" i="7"/>
  <c r="BK867" i="7"/>
  <c r="CA787" i="7"/>
  <c r="BA787" i="7"/>
  <c r="BM731" i="7"/>
  <c r="BY691" i="7"/>
  <c r="BB691" i="7"/>
  <c r="BU691" i="7"/>
  <c r="BJ635" i="7"/>
  <c r="AZ635" i="7"/>
  <c r="CE635" i="7"/>
  <c r="BU443" i="7"/>
  <c r="BT443" i="7"/>
  <c r="BB443" i="7"/>
  <c r="BH443" i="7"/>
  <c r="CE443" i="7"/>
  <c r="BY443" i="7"/>
  <c r="BD443" i="7"/>
  <c r="BG443" i="7"/>
  <c r="AX443" i="7"/>
  <c r="BI443" i="7"/>
  <c r="BC243" i="7"/>
  <c r="BA243" i="7"/>
  <c r="CB243" i="7"/>
  <c r="CE243" i="7"/>
  <c r="CC131" i="7"/>
  <c r="AZ131" i="7"/>
  <c r="BQ131" i="7"/>
  <c r="BF131" i="7"/>
  <c r="CG131" i="7"/>
  <c r="BU131" i="7"/>
  <c r="BM131" i="7"/>
  <c r="AY131" i="7"/>
  <c r="BW131" i="7"/>
  <c r="BY131" i="7"/>
  <c r="CD131" i="7"/>
  <c r="BQ1011" i="7"/>
  <c r="CC995" i="7"/>
  <c r="BK987" i="7"/>
  <c r="CF979" i="7"/>
  <c r="CG963" i="7"/>
  <c r="AY955" i="7"/>
  <c r="BD955" i="7"/>
  <c r="AX955" i="7"/>
  <c r="BP931" i="7"/>
  <c r="BF915" i="7"/>
  <c r="AY899" i="7"/>
  <c r="BP803" i="7"/>
  <c r="CD803" i="7"/>
  <c r="BA803" i="7"/>
  <c r="AX803" i="7"/>
  <c r="CG803" i="7"/>
  <c r="CF683" i="7"/>
  <c r="BL667" i="7"/>
  <c r="BK603" i="7"/>
  <c r="CF603" i="7"/>
  <c r="BY507" i="7"/>
  <c r="CG499" i="7"/>
  <c r="BB499" i="7"/>
  <c r="BL499" i="7"/>
  <c r="BY491" i="7"/>
  <c r="CE467" i="7"/>
  <c r="CF467" i="7"/>
  <c r="BV467" i="7"/>
  <c r="BG467" i="7"/>
  <c r="BS443" i="7"/>
  <c r="BD435" i="7"/>
  <c r="CB403" i="7"/>
  <c r="BZ363" i="7"/>
  <c r="CD979" i="7"/>
  <c r="BZ979" i="7"/>
  <c r="AX915" i="7"/>
  <c r="CG915" i="7"/>
  <c r="BP1011" i="7"/>
  <c r="BY995" i="7"/>
  <c r="BX995" i="7"/>
  <c r="AX987" i="7"/>
  <c r="BU979" i="7"/>
  <c r="BI915" i="7"/>
  <c r="BJ899" i="7"/>
  <c r="BS883" i="7"/>
  <c r="BS875" i="7"/>
  <c r="BG875" i="7"/>
  <c r="BG803" i="7"/>
  <c r="CG787" i="7"/>
  <c r="BR787" i="7"/>
  <c r="BS731" i="7"/>
  <c r="BE715" i="7"/>
  <c r="AZ715" i="7"/>
  <c r="CC699" i="7"/>
  <c r="BA699" i="7"/>
  <c r="BE699" i="7"/>
  <c r="CE699" i="7"/>
  <c r="BP683" i="7"/>
  <c r="CD1011" i="7"/>
  <c r="BO995" i="7"/>
  <c r="CB995" i="7"/>
  <c r="BF995" i="7"/>
  <c r="BD987" i="7"/>
  <c r="CE987" i="7"/>
  <c r="BT979" i="7"/>
  <c r="BQ979" i="7"/>
  <c r="BV963" i="7"/>
  <c r="BY955" i="7"/>
  <c r="BZ955" i="7"/>
  <c r="BU955" i="7"/>
  <c r="AZ947" i="7"/>
  <c r="CF931" i="7"/>
  <c r="CB915" i="7"/>
  <c r="BS915" i="7"/>
  <c r="BP899" i="7"/>
  <c r="BW899" i="7"/>
  <c r="BV883" i="7"/>
  <c r="CC875" i="7"/>
  <c r="CB875" i="7"/>
  <c r="BR859" i="7"/>
  <c r="BF803" i="7"/>
  <c r="BC787" i="7"/>
  <c r="BL771" i="7"/>
  <c r="BK763" i="7"/>
  <c r="BC763" i="7"/>
  <c r="CG747" i="7"/>
  <c r="BP747" i="7"/>
  <c r="BQ747" i="7"/>
  <c r="BC747" i="7"/>
  <c r="BD715" i="7"/>
  <c r="BB707" i="7"/>
  <c r="BL707" i="7"/>
  <c r="BA707" i="7"/>
  <c r="BW707" i="7"/>
  <c r="CG707" i="7"/>
  <c r="BN691" i="7"/>
  <c r="BL683" i="7"/>
  <c r="CF667" i="7"/>
  <c r="AY659" i="7"/>
  <c r="BX659" i="7"/>
  <c r="BO651" i="7"/>
  <c r="BY651" i="7"/>
  <c r="BV643" i="7"/>
  <c r="BS643" i="7"/>
  <c r="AX643" i="7"/>
  <c r="CF627" i="7"/>
  <c r="BP603" i="7"/>
  <c r="BO547" i="7"/>
  <c r="CD547" i="7"/>
  <c r="BR547" i="7"/>
  <c r="BE547" i="7"/>
  <c r="CA547" i="7"/>
  <c r="BK547" i="7"/>
  <c r="BU547" i="7"/>
  <c r="BS539" i="7"/>
  <c r="BO507" i="7"/>
  <c r="BT507" i="7"/>
  <c r="BR491" i="7"/>
  <c r="BS491" i="7"/>
  <c r="BC475" i="7"/>
  <c r="BC443" i="7"/>
  <c r="BH363" i="7"/>
  <c r="BU323" i="7"/>
  <c r="BD227" i="7"/>
  <c r="BT203" i="7"/>
  <c r="BE203" i="7"/>
  <c r="BF203" i="7"/>
  <c r="BB203" i="7"/>
  <c r="BO915" i="7"/>
  <c r="BX787" i="7"/>
  <c r="BW787" i="7"/>
  <c r="BT787" i="7"/>
  <c r="BO787" i="7"/>
  <c r="AZ787" i="7"/>
  <c r="CB731" i="7"/>
  <c r="BU731" i="7"/>
  <c r="BS691" i="7"/>
  <c r="BR683" i="7"/>
  <c r="BB683" i="7"/>
  <c r="BN683" i="7"/>
  <c r="BI683" i="7"/>
  <c r="BT683" i="7"/>
  <c r="BV635" i="7"/>
  <c r="BB603" i="7"/>
  <c r="BG603" i="7"/>
  <c r="BM603" i="7"/>
  <c r="BS603" i="7"/>
  <c r="BX443" i="7"/>
  <c r="CC435" i="7"/>
  <c r="CA435" i="7"/>
  <c r="BT435" i="7"/>
  <c r="BW435" i="7"/>
  <c r="BK403" i="7"/>
  <c r="BW403" i="7"/>
  <c r="BP403" i="7"/>
  <c r="BZ403" i="7"/>
  <c r="BN403" i="7"/>
  <c r="BL195" i="7"/>
  <c r="BF195" i="7"/>
  <c r="BO195" i="7"/>
  <c r="AX195" i="7"/>
  <c r="BZ915" i="7"/>
  <c r="BN979" i="7"/>
  <c r="BF787" i="7"/>
  <c r="BU715" i="7"/>
  <c r="BV715" i="7"/>
  <c r="BT715" i="7"/>
  <c r="CF715" i="7"/>
  <c r="BA715" i="7"/>
  <c r="BR691" i="7"/>
  <c r="CA683" i="7"/>
  <c r="BA635" i="7"/>
  <c r="BL603" i="7"/>
  <c r="BC571" i="7"/>
  <c r="BR507" i="7"/>
  <c r="CD443" i="7"/>
  <c r="BA979" i="7"/>
  <c r="CC971" i="7"/>
  <c r="BD875" i="7"/>
  <c r="BE915" i="7"/>
  <c r="BI899" i="7"/>
  <c r="CF803" i="7"/>
  <c r="AY787" i="7"/>
  <c r="BK787" i="7"/>
  <c r="BS683" i="7"/>
  <c r="CA667" i="7"/>
  <c r="BF603" i="7"/>
  <c r="BA507" i="7"/>
  <c r="BQ507" i="7"/>
  <c r="BB507" i="7"/>
  <c r="BS507" i="7"/>
  <c r="BP507" i="7"/>
  <c r="BI507" i="7"/>
  <c r="BV507" i="7"/>
  <c r="BU507" i="7"/>
  <c r="BA491" i="7"/>
  <c r="BQ491" i="7"/>
  <c r="BJ491" i="7"/>
  <c r="BT491" i="7"/>
  <c r="BX491" i="7"/>
  <c r="BF491" i="7"/>
  <c r="BV491" i="7"/>
  <c r="BU491" i="7"/>
  <c r="CC443" i="7"/>
  <c r="CD299" i="7"/>
  <c r="BX299" i="7"/>
  <c r="BZ227" i="7"/>
  <c r="BH227" i="7"/>
  <c r="BA227" i="7"/>
  <c r="BU227" i="7"/>
  <c r="BN227" i="7"/>
  <c r="BK227" i="7"/>
  <c r="BQ171" i="7"/>
  <c r="AY171" i="7"/>
  <c r="CE171" i="7"/>
  <c r="BO171" i="7"/>
  <c r="BA171" i="7"/>
  <c r="BR171" i="7"/>
  <c r="BV171" i="7"/>
  <c r="BL171" i="7"/>
  <c r="BE171" i="7"/>
  <c r="BM171" i="7"/>
  <c r="AZ171" i="7"/>
  <c r="BN171" i="7"/>
  <c r="BB171" i="7"/>
  <c r="CD171" i="7"/>
  <c r="BC171" i="7"/>
  <c r="BK171" i="7"/>
  <c r="BJ171" i="7"/>
  <c r="BD171" i="7"/>
  <c r="BI171" i="7"/>
  <c r="CA131" i="7"/>
  <c r="BK459" i="7"/>
  <c r="BY459" i="7"/>
  <c r="BF451" i="7"/>
  <c r="CF427" i="7"/>
  <c r="BJ427" i="7"/>
  <c r="BM419" i="7"/>
  <c r="CE419" i="7"/>
  <c r="AY395" i="7"/>
  <c r="CF379" i="7"/>
  <c r="BT355" i="7"/>
  <c r="CD283" i="7"/>
  <c r="BK267" i="7"/>
  <c r="CF267" i="7"/>
  <c r="BB267" i="7"/>
  <c r="BX251" i="7"/>
  <c r="BW211" i="7"/>
  <c r="BA211" i="7"/>
  <c r="BS187" i="7"/>
  <c r="CC187" i="7"/>
  <c r="CE187" i="7"/>
  <c r="BJ179" i="7"/>
  <c r="BO115" i="7"/>
  <c r="CC115" i="7"/>
  <c r="AY107" i="7"/>
  <c r="BC107" i="7"/>
  <c r="BH538" i="7"/>
  <c r="CC498" i="7"/>
  <c r="CD498" i="7"/>
  <c r="CA498" i="7"/>
  <c r="BU498" i="7"/>
  <c r="BL498" i="7"/>
  <c r="CD450" i="7"/>
  <c r="AX450" i="7"/>
  <c r="AZ434" i="7"/>
  <c r="CC434" i="7"/>
  <c r="BW434" i="7"/>
  <c r="BN210" i="7"/>
  <c r="AZ210" i="7"/>
  <c r="BJ997" i="7"/>
  <c r="AX949" i="7"/>
  <c r="BN773" i="7"/>
  <c r="CF533" i="7"/>
  <c r="CC533" i="7"/>
  <c r="BG477" i="7"/>
  <c r="AZ301" i="7"/>
  <c r="BQ1014" i="7"/>
  <c r="CF1006" i="7"/>
  <c r="BO1006" i="7"/>
  <c r="BR998" i="7"/>
  <c r="BA966" i="7"/>
  <c r="BN934" i="7"/>
  <c r="BZ934" i="7"/>
  <c r="BM934" i="7"/>
  <c r="CC918" i="7"/>
  <c r="BD886" i="7"/>
  <c r="BP878" i="7"/>
  <c r="BS862" i="7"/>
  <c r="BX862" i="7"/>
  <c r="BN854" i="7"/>
  <c r="CF846" i="7"/>
  <c r="BB846" i="7"/>
  <c r="BD838" i="7"/>
  <c r="BP806" i="7"/>
  <c r="CB806" i="7"/>
  <c r="BR806" i="7"/>
  <c r="BY790" i="7"/>
  <c r="CC774" i="7"/>
  <c r="BF766" i="7"/>
  <c r="CD766" i="7"/>
  <c r="BV718" i="7"/>
  <c r="AZ686" i="7"/>
  <c r="CE670" i="7"/>
  <c r="BN670" i="7"/>
  <c r="BH630" i="7"/>
  <c r="BS630" i="7"/>
  <c r="BU630" i="7"/>
  <c r="BO606" i="7"/>
  <c r="BQ606" i="7"/>
  <c r="CA606" i="7"/>
  <c r="BD574" i="7"/>
  <c r="BZ558" i="7"/>
  <c r="BV558" i="7"/>
  <c r="BI558" i="7"/>
  <c r="BB542" i="7"/>
  <c r="BT446" i="7"/>
  <c r="BX422" i="7"/>
  <c r="BA382" i="7"/>
  <c r="BC382" i="7"/>
  <c r="BP350" i="7"/>
  <c r="BW350" i="7"/>
  <c r="AY350" i="7"/>
  <c r="BN342" i="7"/>
  <c r="AZ334" i="7"/>
  <c r="BX326" i="7"/>
  <c r="AY254" i="7"/>
  <c r="BV254" i="7"/>
  <c r="BM230" i="7"/>
  <c r="CE222" i="7"/>
  <c r="BU182" i="7"/>
  <c r="BA166" i="7"/>
  <c r="BT166" i="7"/>
  <c r="BK166" i="7"/>
  <c r="BF142" i="7"/>
  <c r="BN118" i="7"/>
  <c r="CA118" i="7"/>
  <c r="CB118" i="7"/>
  <c r="BS118" i="7"/>
  <c r="BH546" i="7"/>
  <c r="BT338" i="7"/>
  <c r="BC338" i="7"/>
  <c r="AX322" i="7"/>
  <c r="BN797" i="7"/>
  <c r="BI993" i="7"/>
  <c r="BC210" i="7"/>
  <c r="CB210" i="7"/>
  <c r="BY949" i="7"/>
  <c r="BX806" i="7"/>
  <c r="CG806" i="7"/>
  <c r="BQ806" i="7"/>
  <c r="BV774" i="7"/>
  <c r="CF766" i="7"/>
  <c r="CE766" i="7"/>
  <c r="BA766" i="7"/>
  <c r="BJ766" i="7"/>
  <c r="BR750" i="7"/>
  <c r="BG750" i="7"/>
  <c r="BZ670" i="7"/>
  <c r="BJ670" i="7"/>
  <c r="BP670" i="7"/>
  <c r="CB670" i="7"/>
  <c r="BA670" i="7"/>
  <c r="BW670" i="7"/>
  <c r="BK670" i="7"/>
  <c r="BD654" i="7"/>
  <c r="BU654" i="7"/>
  <c r="BJ654" i="7"/>
  <c r="BV630" i="7"/>
  <c r="BI630" i="7"/>
  <c r="BL630" i="7"/>
  <c r="CC614" i="7"/>
  <c r="BG614" i="7"/>
  <c r="BQ590" i="7"/>
  <c r="BD590" i="7"/>
  <c r="CA574" i="7"/>
  <c r="BZ446" i="7"/>
  <c r="BV230" i="7"/>
  <c r="BI198" i="7"/>
  <c r="CG198" i="7"/>
  <c r="BO182" i="7"/>
  <c r="BY174" i="7"/>
  <c r="BT174" i="7"/>
  <c r="BL174" i="7"/>
  <c r="BB142" i="7"/>
  <c r="BY338" i="7"/>
  <c r="BE338" i="7"/>
  <c r="BL381" i="7"/>
  <c r="BO381" i="7"/>
  <c r="BD381" i="7"/>
  <c r="CG381" i="7"/>
  <c r="BC381" i="7"/>
  <c r="CA381" i="7"/>
  <c r="CB381" i="7"/>
  <c r="BN381" i="7"/>
  <c r="AZ993" i="7"/>
  <c r="BH993" i="7"/>
  <c r="BO267" i="7"/>
  <c r="BU267" i="7"/>
  <c r="CA267" i="7"/>
  <c r="BY211" i="7"/>
  <c r="BZ211" i="7"/>
  <c r="BI139" i="7"/>
  <c r="BS450" i="7"/>
  <c r="BL450" i="7"/>
  <c r="BM434" i="7"/>
  <c r="BZ434" i="7"/>
  <c r="BN434" i="7"/>
  <c r="CA210" i="7"/>
  <c r="CE210" i="7"/>
  <c r="BO997" i="7"/>
  <c r="BO949" i="7"/>
  <c r="BW773" i="7"/>
  <c r="BD533" i="7"/>
  <c r="BS533" i="7"/>
  <c r="BK533" i="7"/>
  <c r="BQ477" i="7"/>
  <c r="BE301" i="7"/>
  <c r="BK301" i="7"/>
  <c r="BO93" i="7"/>
  <c r="CD1006" i="7"/>
  <c r="CB1006" i="7"/>
  <c r="AX958" i="7"/>
  <c r="BE934" i="7"/>
  <c r="BB934" i="7"/>
  <c r="BH918" i="7"/>
  <c r="BQ862" i="7"/>
  <c r="CF862" i="7"/>
  <c r="BG854" i="7"/>
  <c r="BH838" i="7"/>
  <c r="BC806" i="7"/>
  <c r="BT806" i="7"/>
  <c r="BN806" i="7"/>
  <c r="BD774" i="7"/>
  <c r="BH766" i="7"/>
  <c r="BV766" i="7"/>
  <c r="BO750" i="7"/>
  <c r="AX670" i="7"/>
  <c r="CA670" i="7"/>
  <c r="BG662" i="7"/>
  <c r="BP630" i="7"/>
  <c r="BW630" i="7"/>
  <c r="BJ630" i="7"/>
  <c r="CG574" i="7"/>
  <c r="CB534" i="7"/>
  <c r="CC534" i="7"/>
  <c r="AY510" i="7"/>
  <c r="BS446" i="7"/>
  <c r="BA422" i="7"/>
  <c r="CB366" i="7"/>
  <c r="CA366" i="7"/>
  <c r="BC366" i="7"/>
  <c r="BO310" i="7"/>
  <c r="CE310" i="7"/>
  <c r="BA310" i="7"/>
  <c r="CA254" i="7"/>
  <c r="BW254" i="7"/>
  <c r="BK254" i="7"/>
  <c r="BZ254" i="7"/>
  <c r="CF254" i="7"/>
  <c r="BM254" i="7"/>
  <c r="BQ254" i="7"/>
  <c r="BA254" i="7"/>
  <c r="BZ230" i="7"/>
  <c r="BX190" i="7"/>
  <c r="BG190" i="7"/>
  <c r="CB182" i="7"/>
  <c r="CG158" i="7"/>
  <c r="BE158" i="7"/>
  <c r="BR142" i="7"/>
  <c r="BF634" i="7"/>
  <c r="BR546" i="7"/>
  <c r="BD546" i="7"/>
  <c r="BN546" i="7"/>
  <c r="CF546" i="7"/>
  <c r="BI546" i="7"/>
  <c r="BV546" i="7"/>
  <c r="BX338" i="7"/>
  <c r="BZ338" i="7"/>
  <c r="CE322" i="7"/>
  <c r="BT178" i="7"/>
  <c r="BR178" i="7"/>
  <c r="BK178" i="7"/>
  <c r="AX178" i="7"/>
  <c r="BV178" i="7"/>
  <c r="AZ178" i="7"/>
  <c r="BY797" i="7"/>
  <c r="CE381" i="7"/>
  <c r="BD993" i="7"/>
  <c r="BP210" i="7"/>
  <c r="BV210" i="7"/>
  <c r="BF949" i="7"/>
  <c r="CF934" i="7"/>
  <c r="BA934" i="7"/>
  <c r="BG806" i="7"/>
  <c r="BU806" i="7"/>
  <c r="BV806" i="7"/>
  <c r="BA774" i="7"/>
  <c r="BB766" i="7"/>
  <c r="BG766" i="7"/>
  <c r="BU750" i="7"/>
  <c r="CG742" i="7"/>
  <c r="BT742" i="7"/>
  <c r="BQ718" i="7"/>
  <c r="BP718" i="7"/>
  <c r="BH694" i="7"/>
  <c r="CC686" i="7"/>
  <c r="BM686" i="7"/>
  <c r="BL686" i="7"/>
  <c r="CF670" i="7"/>
  <c r="BX670" i="7"/>
  <c r="BQ630" i="7"/>
  <c r="AX630" i="7"/>
  <c r="BX630" i="7"/>
  <c r="BZ574" i="7"/>
  <c r="BH526" i="7"/>
  <c r="BC478" i="7"/>
  <c r="BD478" i="7"/>
  <c r="BL446" i="7"/>
  <c r="CF438" i="7"/>
  <c r="BT438" i="7"/>
  <c r="BY438" i="7"/>
  <c r="BH422" i="7"/>
  <c r="BZ382" i="7"/>
  <c r="AY382" i="7"/>
  <c r="BS382" i="7"/>
  <c r="BF382" i="7"/>
  <c r="BW382" i="7"/>
  <c r="CD382" i="7"/>
  <c r="CC382" i="7"/>
  <c r="BO382" i="7"/>
  <c r="CB334" i="7"/>
  <c r="BL326" i="7"/>
  <c r="CF326" i="7"/>
  <c r="BF326" i="7"/>
  <c r="BN326" i="7"/>
  <c r="CC326" i="7"/>
  <c r="CE318" i="7"/>
  <c r="CD318" i="7"/>
  <c r="BX318" i="7"/>
  <c r="BV318" i="7"/>
  <c r="CD302" i="7"/>
  <c r="BY254" i="7"/>
  <c r="AZ254" i="7"/>
  <c r="CE230" i="7"/>
  <c r="BV222" i="7"/>
  <c r="BE222" i="7"/>
  <c r="BW222" i="7"/>
  <c r="BA222" i="7"/>
  <c r="AY222" i="7"/>
  <c r="BX222" i="7"/>
  <c r="BG182" i="7"/>
  <c r="BK182" i="7"/>
  <c r="BG142" i="7"/>
  <c r="CD634" i="7"/>
  <c r="AZ546" i="7"/>
  <c r="BN354" i="7"/>
  <c r="BD338" i="7"/>
  <c r="BO338" i="7"/>
  <c r="BU322" i="7"/>
  <c r="BW178" i="7"/>
  <c r="BH797" i="7"/>
  <c r="BH381" i="7"/>
  <c r="BX993" i="7"/>
  <c r="BT993" i="7"/>
  <c r="BK993" i="7"/>
  <c r="CG993" i="7"/>
  <c r="BW993" i="7"/>
  <c r="BA993" i="7"/>
  <c r="BQ993" i="7"/>
  <c r="CB993" i="7"/>
  <c r="BC993" i="7"/>
  <c r="CE993" i="7"/>
  <c r="BS993" i="7"/>
  <c r="BB993" i="7"/>
  <c r="BN993" i="7"/>
  <c r="CD993" i="7"/>
  <c r="BF993" i="7"/>
  <c r="BG993" i="7"/>
  <c r="BP993" i="7"/>
  <c r="BO993" i="7"/>
  <c r="BR843" i="7"/>
  <c r="BB843" i="7"/>
  <c r="BN843" i="7"/>
  <c r="AX795" i="7"/>
  <c r="BI779" i="7"/>
  <c r="BK723" i="7"/>
  <c r="BO619" i="7"/>
  <c r="BC619" i="7"/>
  <c r="AZ611" i="7"/>
  <c r="BZ611" i="7"/>
  <c r="BU611" i="7"/>
  <c r="BS579" i="7"/>
  <c r="CB563" i="7"/>
  <c r="BC523" i="7"/>
  <c r="BP523" i="7"/>
  <c r="BW523" i="7"/>
  <c r="CD515" i="7"/>
  <c r="BV427" i="7"/>
  <c r="BT427" i="7"/>
  <c r="BO427" i="7"/>
  <c r="BU379" i="7"/>
  <c r="BR291" i="7"/>
  <c r="BF291" i="7"/>
  <c r="BR283" i="7"/>
  <c r="BN267" i="7"/>
  <c r="BZ267" i="7"/>
  <c r="BX267" i="7"/>
  <c r="CG267" i="7"/>
  <c r="BK211" i="7"/>
  <c r="AY211" i="7"/>
  <c r="BC187" i="7"/>
  <c r="CB187" i="7"/>
  <c r="BV187" i="7"/>
  <c r="CG187" i="7"/>
  <c r="BG123" i="7"/>
  <c r="BX115" i="7"/>
  <c r="BS115" i="7"/>
  <c r="BF107" i="7"/>
  <c r="BG498" i="7"/>
  <c r="BT498" i="7"/>
  <c r="BA498" i="7"/>
  <c r="BB498" i="7"/>
  <c r="BF450" i="7"/>
  <c r="CB450" i="7"/>
  <c r="BK450" i="7"/>
  <c r="AY434" i="7"/>
  <c r="AX434" i="7"/>
  <c r="BR434" i="7"/>
  <c r="BS362" i="7"/>
  <c r="BJ362" i="7"/>
  <c r="BL210" i="7"/>
  <c r="BX210" i="7"/>
  <c r="BC949" i="7"/>
  <c r="BE949" i="7"/>
  <c r="CE693" i="7"/>
  <c r="BH533" i="7"/>
  <c r="BU533" i="7"/>
  <c r="BF533" i="7"/>
  <c r="BW461" i="7"/>
  <c r="BT461" i="7"/>
  <c r="BW301" i="7"/>
  <c r="BR301" i="7"/>
  <c r="BD1014" i="7"/>
  <c r="AZ1014" i="7"/>
  <c r="BR1006" i="7"/>
  <c r="BQ998" i="7"/>
  <c r="BO990" i="7"/>
  <c r="BX974" i="7"/>
  <c r="BY958" i="7"/>
  <c r="BH942" i="7"/>
  <c r="BH934" i="7"/>
  <c r="BD934" i="7"/>
  <c r="BU926" i="7"/>
  <c r="BF878" i="7"/>
  <c r="BM862" i="7"/>
  <c r="CF854" i="7"/>
  <c r="BW846" i="7"/>
  <c r="BD846" i="7"/>
  <c r="CA838" i="7"/>
  <c r="BG838" i="7"/>
  <c r="BD806" i="7"/>
  <c r="CE806" i="7"/>
  <c r="BA806" i="7"/>
  <c r="BW774" i="7"/>
  <c r="CA766" i="7"/>
  <c r="BQ766" i="7"/>
  <c r="BC758" i="7"/>
  <c r="CD750" i="7"/>
  <c r="BT694" i="7"/>
  <c r="BM670" i="7"/>
  <c r="BS670" i="7"/>
  <c r="BG654" i="7"/>
  <c r="BJ646" i="7"/>
  <c r="BX646" i="7"/>
  <c r="CE630" i="7"/>
  <c r="BO630" i="7"/>
  <c r="AX606" i="7"/>
  <c r="BW590" i="7"/>
  <c r="BS558" i="7"/>
  <c r="CF558" i="7"/>
  <c r="BI494" i="7"/>
  <c r="BD494" i="7"/>
  <c r="CF494" i="7"/>
  <c r="BT494" i="7"/>
  <c r="BQ494" i="7"/>
  <c r="CA494" i="7"/>
  <c r="BH430" i="7"/>
  <c r="BM430" i="7"/>
  <c r="BE430" i="7"/>
  <c r="BR430" i="7"/>
  <c r="BH398" i="7"/>
  <c r="BV382" i="7"/>
  <c r="CA382" i="7"/>
  <c r="BQ374" i="7"/>
  <c r="CA350" i="7"/>
  <c r="BI342" i="7"/>
  <c r="BQ326" i="7"/>
  <c r="AY318" i="7"/>
  <c r="BZ310" i="7"/>
  <c r="BZ294" i="7"/>
  <c r="BI294" i="7"/>
  <c r="BB254" i="7"/>
  <c r="BX254" i="7"/>
  <c r="BJ222" i="7"/>
  <c r="BW198" i="7"/>
  <c r="AY182" i="7"/>
  <c r="CB166" i="7"/>
  <c r="BA118" i="7"/>
  <c r="BM546" i="7"/>
  <c r="BP338" i="7"/>
  <c r="BN178" i="7"/>
  <c r="BT381" i="7"/>
  <c r="CF993" i="7"/>
  <c r="BF678" i="7"/>
  <c r="BO678" i="7"/>
  <c r="BL638" i="7"/>
  <c r="BQ638" i="7"/>
  <c r="BB630" i="7"/>
  <c r="BM630" i="7"/>
  <c r="BG630" i="7"/>
  <c r="BC630" i="7"/>
  <c r="BE630" i="7"/>
  <c r="BR630" i="7"/>
  <c r="BA630" i="7"/>
  <c r="BF630" i="7"/>
  <c r="CG630" i="7"/>
  <c r="AZ574" i="7"/>
  <c r="BJ574" i="7"/>
  <c r="BR574" i="7"/>
  <c r="BA502" i="7"/>
  <c r="BS502" i="7"/>
  <c r="CF446" i="7"/>
  <c r="BB446" i="7"/>
  <c r="BH446" i="7"/>
  <c r="BO230" i="7"/>
  <c r="CD230" i="7"/>
  <c r="BJ230" i="7"/>
  <c r="BD182" i="7"/>
  <c r="BQ182" i="7"/>
  <c r="BN182" i="7"/>
  <c r="BA182" i="7"/>
  <c r="CD142" i="7"/>
  <c r="BY142" i="7"/>
  <c r="CB142" i="7"/>
  <c r="BX142" i="7"/>
  <c r="AX634" i="7"/>
  <c r="CB634" i="7"/>
  <c r="BH354" i="7"/>
  <c r="BX354" i="7"/>
  <c r="BV338" i="7"/>
  <c r="CG338" i="7"/>
  <c r="BA338" i="7"/>
  <c r="BK338" i="7"/>
  <c r="BW338" i="7"/>
  <c r="BJ338" i="7"/>
  <c r="BA381" i="7"/>
  <c r="BE993" i="7"/>
  <c r="BT451" i="7"/>
  <c r="CF355" i="7"/>
  <c r="AY283" i="7"/>
  <c r="BF267" i="7"/>
  <c r="BT267" i="7"/>
  <c r="BD267" i="7"/>
  <c r="BI267" i="7"/>
  <c r="BE211" i="7"/>
  <c r="BV211" i="7"/>
  <c r="BX211" i="7"/>
  <c r="BX107" i="7"/>
  <c r="BU91" i="7"/>
  <c r="BW538" i="7"/>
  <c r="BX498" i="7"/>
  <c r="BE498" i="7"/>
  <c r="BN498" i="7"/>
  <c r="BW498" i="7"/>
  <c r="CE450" i="7"/>
  <c r="BM450" i="7"/>
  <c r="BW450" i="7"/>
  <c r="BA434" i="7"/>
  <c r="BH434" i="7"/>
  <c r="CD434" i="7"/>
  <c r="BH210" i="7"/>
  <c r="BO210" i="7"/>
  <c r="BV997" i="7"/>
  <c r="BN949" i="7"/>
  <c r="BD773" i="7"/>
  <c r="BX533" i="7"/>
  <c r="CB533" i="7"/>
  <c r="CE533" i="7"/>
  <c r="BY301" i="7"/>
  <c r="CF301" i="7"/>
  <c r="BL1006" i="7"/>
  <c r="CA998" i="7"/>
  <c r="AZ934" i="7"/>
  <c r="BK934" i="7"/>
  <c r="BS886" i="7"/>
  <c r="BO862" i="7"/>
  <c r="BL862" i="7"/>
  <c r="AY854" i="7"/>
  <c r="BO806" i="7"/>
  <c r="BZ806" i="7"/>
  <c r="BR766" i="7"/>
  <c r="CG766" i="7"/>
  <c r="BN766" i="7"/>
  <c r="BI750" i="7"/>
  <c r="BY726" i="7"/>
  <c r="BK726" i="7"/>
  <c r="BZ686" i="7"/>
  <c r="BB670" i="7"/>
  <c r="BI670" i="7"/>
  <c r="CD670" i="7"/>
  <c r="CC654" i="7"/>
  <c r="CD630" i="7"/>
  <c r="AZ630" i="7"/>
  <c r="BZ630" i="7"/>
  <c r="BB614" i="7"/>
  <c r="BR590" i="7"/>
  <c r="BW526" i="7"/>
  <c r="BA526" i="7"/>
  <c r="BY422" i="7"/>
  <c r="BM422" i="7"/>
  <c r="AX422" i="7"/>
  <c r="BO422" i="7"/>
  <c r="AY422" i="7"/>
  <c r="BD366" i="7"/>
  <c r="BJ334" i="7"/>
  <c r="BE334" i="7"/>
  <c r="BN334" i="7"/>
  <c r="BC334" i="7"/>
  <c r="BL310" i="7"/>
  <c r="BS254" i="7"/>
  <c r="CG254" i="7"/>
  <c r="CA230" i="7"/>
  <c r="CC198" i="7"/>
  <c r="CA182" i="7"/>
  <c r="BU174" i="7"/>
  <c r="CC142" i="7"/>
  <c r="CB338" i="7"/>
  <c r="BU338" i="7"/>
  <c r="BO797" i="7"/>
  <c r="BM797" i="7"/>
  <c r="CC797" i="7"/>
  <c r="BR797" i="7"/>
  <c r="BZ797" i="7"/>
  <c r="CB797" i="7"/>
  <c r="BG797" i="7"/>
  <c r="CC669" i="7"/>
  <c r="BR669" i="7"/>
  <c r="BV381" i="7"/>
  <c r="BZ993" i="7"/>
  <c r="BT210" i="7"/>
  <c r="BF210" i="7"/>
  <c r="BH997" i="7"/>
  <c r="BR949" i="7"/>
  <c r="CC773" i="7"/>
  <c r="BK1006" i="7"/>
  <c r="BL998" i="7"/>
  <c r="CD934" i="7"/>
  <c r="BU934" i="7"/>
  <c r="BI886" i="7"/>
  <c r="BI878" i="7"/>
  <c r="BA862" i="7"/>
  <c r="BR854" i="7"/>
  <c r="CC846" i="7"/>
  <c r="CG846" i="7"/>
  <c r="BI806" i="7"/>
  <c r="BM806" i="7"/>
  <c r="CA806" i="7"/>
  <c r="BE766" i="7"/>
  <c r="CC766" i="7"/>
  <c r="CB766" i="7"/>
  <c r="BZ750" i="7"/>
  <c r="AZ718" i="7"/>
  <c r="BH686" i="7"/>
  <c r="BQ670" i="7"/>
  <c r="AY670" i="7"/>
  <c r="BU670" i="7"/>
  <c r="BK654" i="7"/>
  <c r="CB630" i="7"/>
  <c r="BK630" i="7"/>
  <c r="CF630" i="7"/>
  <c r="BX614" i="7"/>
  <c r="BP590" i="7"/>
  <c r="CD574" i="7"/>
  <c r="CB558" i="7"/>
  <c r="AY558" i="7"/>
  <c r="BB558" i="7"/>
  <c r="BG558" i="7"/>
  <c r="BX558" i="7"/>
  <c r="CA558" i="7"/>
  <c r="BP558" i="7"/>
  <c r="BT558" i="7"/>
  <c r="BJ558" i="7"/>
  <c r="CC542" i="7"/>
  <c r="BO542" i="7"/>
  <c r="BV542" i="7"/>
  <c r="BM454" i="7"/>
  <c r="CD454" i="7"/>
  <c r="BI454" i="7"/>
  <c r="CC438" i="7"/>
  <c r="BL422" i="7"/>
  <c r="BX382" i="7"/>
  <c r="BL382" i="7"/>
  <c r="BG366" i="7"/>
  <c r="BW342" i="7"/>
  <c r="BG342" i="7"/>
  <c r="BE342" i="7"/>
  <c r="BL342" i="7"/>
  <c r="AZ342" i="7"/>
  <c r="BR342" i="7"/>
  <c r="BY326" i="7"/>
  <c r="BW326" i="7"/>
  <c r="BR318" i="7"/>
  <c r="BG310" i="7"/>
  <c r="BT302" i="7"/>
  <c r="BX302" i="7"/>
  <c r="BH302" i="7"/>
  <c r="BL254" i="7"/>
  <c r="BD254" i="7"/>
  <c r="BN254" i="7"/>
  <c r="CG230" i="7"/>
  <c r="AX214" i="7"/>
  <c r="CB214" i="7"/>
  <c r="CF198" i="7"/>
  <c r="BL182" i="7"/>
  <c r="BZ174" i="7"/>
  <c r="BS142" i="7"/>
  <c r="BX546" i="7"/>
  <c r="BW546" i="7"/>
  <c r="BN338" i="7"/>
  <c r="BQ338" i="7"/>
  <c r="BC322" i="7"/>
  <c r="CC322" i="7"/>
  <c r="BK322" i="7"/>
  <c r="CG322" i="7"/>
  <c r="BB178" i="7"/>
  <c r="BI813" i="7"/>
  <c r="CE813" i="7"/>
  <c r="BS813" i="7"/>
  <c r="BV813" i="7"/>
  <c r="AY813" i="7"/>
  <c r="BC813" i="7"/>
  <c r="BG813" i="7"/>
  <c r="BQ381" i="7"/>
  <c r="AX993" i="7"/>
  <c r="BL734" i="7"/>
  <c r="BM734" i="7"/>
  <c r="CF734" i="7"/>
  <c r="AX710" i="7"/>
  <c r="BD710" i="7"/>
  <c r="BS710" i="7"/>
  <c r="CE710" i="7"/>
  <c r="BC702" i="7"/>
  <c r="BI702" i="7"/>
  <c r="BY685" i="7"/>
  <c r="BE629" i="7"/>
  <c r="BG629" i="7"/>
  <c r="CA629" i="7"/>
  <c r="AY629" i="7"/>
  <c r="BL597" i="7"/>
  <c r="BS581" i="7"/>
  <c r="BZ581" i="7"/>
  <c r="CB581" i="7"/>
  <c r="CE541" i="7"/>
  <c r="CC453" i="7"/>
  <c r="BO1001" i="7"/>
  <c r="CG985" i="7"/>
  <c r="BB985" i="7"/>
  <c r="BW985" i="7"/>
  <c r="CA969" i="7"/>
  <c r="CF969" i="7"/>
  <c r="BC969" i="7"/>
  <c r="BB953" i="7"/>
  <c r="BF953" i="7"/>
  <c r="BM937" i="7"/>
  <c r="CB929" i="7"/>
  <c r="AX929" i="7"/>
  <c r="AY929" i="7"/>
  <c r="BB921" i="7"/>
  <c r="BB913" i="7"/>
  <c r="BN913" i="7"/>
  <c r="BB897" i="7"/>
  <c r="BN897" i="7"/>
  <c r="CA889" i="7"/>
  <c r="CG873" i="7"/>
  <c r="AX873" i="7"/>
  <c r="BV873" i="7"/>
  <c r="BG857" i="7"/>
  <c r="BV849" i="7"/>
  <c r="BX841" i="7"/>
  <c r="BS841" i="7"/>
  <c r="BW833" i="7"/>
  <c r="BF825" i="7"/>
  <c r="CA825" i="7"/>
  <c r="CC817" i="7"/>
  <c r="BE817" i="7"/>
  <c r="BF817" i="7"/>
  <c r="CB809" i="7"/>
  <c r="BS809" i="7"/>
  <c r="BM809" i="7"/>
  <c r="BV801" i="7"/>
  <c r="AX801" i="7"/>
  <c r="BS777" i="7"/>
  <c r="BH745" i="7"/>
  <c r="CF737" i="7"/>
  <c r="BQ737" i="7"/>
  <c r="BF713" i="7"/>
  <c r="BO713" i="7"/>
  <c r="BK705" i="7"/>
  <c r="BU705" i="7"/>
  <c r="BJ697" i="7"/>
  <c r="CA697" i="7"/>
  <c r="BG689" i="7"/>
  <c r="BY681" i="7"/>
  <c r="BP673" i="7"/>
  <c r="BL665" i="7"/>
  <c r="BX569" i="7"/>
  <c r="BU569" i="7"/>
  <c r="BJ561" i="7"/>
  <c r="CA561" i="7"/>
  <c r="CA553" i="7"/>
  <c r="BK553" i="7"/>
  <c r="BJ553" i="7"/>
  <c r="AX529" i="7"/>
  <c r="BQ521" i="7"/>
  <c r="BN521" i="7"/>
  <c r="BH505" i="7"/>
  <c r="BO505" i="7"/>
  <c r="CE481" i="7"/>
  <c r="AZ473" i="7"/>
  <c r="CG473" i="7"/>
  <c r="BO465" i="7"/>
  <c r="BM465" i="7"/>
  <c r="BF433" i="7"/>
  <c r="BW433" i="7"/>
  <c r="AX433" i="7"/>
  <c r="BO409" i="7"/>
  <c r="CE409" i="7"/>
  <c r="CD393" i="7"/>
  <c r="CG393" i="7"/>
  <c r="BN385" i="7"/>
  <c r="CC377" i="7"/>
  <c r="BU377" i="7"/>
  <c r="BP361" i="7"/>
  <c r="BD361" i="7"/>
  <c r="BX329" i="7"/>
  <c r="CG321" i="7"/>
  <c r="CF321" i="7"/>
  <c r="BG265" i="7"/>
  <c r="BH265" i="7"/>
  <c r="CA233" i="7"/>
  <c r="AZ209" i="7"/>
  <c r="BK145" i="7"/>
  <c r="BA145" i="7"/>
  <c r="AZ145" i="7"/>
  <c r="AX706" i="7"/>
  <c r="BN706" i="7"/>
  <c r="AZ706" i="7"/>
  <c r="BX706" i="7"/>
  <c r="BG706" i="7"/>
  <c r="BQ706" i="7"/>
  <c r="BR706" i="7"/>
  <c r="AZ985" i="7"/>
  <c r="CD985" i="7"/>
  <c r="BX985" i="7"/>
  <c r="BU937" i="7"/>
  <c r="BV929" i="7"/>
  <c r="CD929" i="7"/>
  <c r="BX929" i="7"/>
  <c r="BE921" i="7"/>
  <c r="BB889" i="7"/>
  <c r="BK873" i="7"/>
  <c r="CC873" i="7"/>
  <c r="BD873" i="7"/>
  <c r="BO841" i="7"/>
  <c r="BI841" i="7"/>
  <c r="BM833" i="7"/>
  <c r="BC785" i="7"/>
  <c r="BL705" i="7"/>
  <c r="BS705" i="7"/>
  <c r="BZ705" i="7"/>
  <c r="BF705" i="7"/>
  <c r="CG689" i="7"/>
  <c r="CF681" i="7"/>
  <c r="BO681" i="7"/>
  <c r="BD681" i="7"/>
  <c r="BX665" i="7"/>
  <c r="BE665" i="7"/>
  <c r="BV665" i="7"/>
  <c r="CC609" i="7"/>
  <c r="CG609" i="7"/>
  <c r="BC609" i="7"/>
  <c r="BM593" i="7"/>
  <c r="BS593" i="7"/>
  <c r="BL593" i="7"/>
  <c r="BO545" i="7"/>
  <c r="AY545" i="7"/>
  <c r="BD529" i="7"/>
  <c r="BX521" i="7"/>
  <c r="CD521" i="7"/>
  <c r="CF481" i="7"/>
  <c r="BD481" i="7"/>
  <c r="AX465" i="7"/>
  <c r="BV465" i="7"/>
  <c r="BJ433" i="7"/>
  <c r="CC433" i="7"/>
  <c r="BW409" i="7"/>
  <c r="BW377" i="7"/>
  <c r="CE377" i="7"/>
  <c r="BJ377" i="7"/>
  <c r="CF377" i="7"/>
  <c r="BS377" i="7"/>
  <c r="BF377" i="7"/>
  <c r="CB377" i="7"/>
  <c r="BV377" i="7"/>
  <c r="BN265" i="7"/>
  <c r="BG193" i="7"/>
  <c r="CD193" i="7"/>
  <c r="BH193" i="7"/>
  <c r="BA193" i="7"/>
  <c r="CF833" i="7"/>
  <c r="AY785" i="7"/>
  <c r="BV689" i="7"/>
  <c r="BS689" i="7"/>
  <c r="CD537" i="7"/>
  <c r="CF529" i="7"/>
  <c r="BV433" i="7"/>
  <c r="AY433" i="7"/>
  <c r="BA433" i="7"/>
  <c r="BZ433" i="7"/>
  <c r="BQ433" i="7"/>
  <c r="BO433" i="7"/>
  <c r="BE433" i="7"/>
  <c r="CD433" i="7"/>
  <c r="CE433" i="7"/>
  <c r="CA409" i="7"/>
  <c r="BM409" i="7"/>
  <c r="CD409" i="7"/>
  <c r="BP409" i="7"/>
  <c r="AX409" i="7"/>
  <c r="AX265" i="7"/>
  <c r="BI265" i="7"/>
  <c r="BE265" i="7"/>
  <c r="BJ265" i="7"/>
  <c r="BT265" i="7"/>
  <c r="BR265" i="7"/>
  <c r="BQ265" i="7"/>
  <c r="BU265" i="7"/>
  <c r="CG265" i="7"/>
  <c r="BO233" i="7"/>
  <c r="BF233" i="7"/>
  <c r="AZ233" i="7"/>
  <c r="BL233" i="7"/>
  <c r="BV233" i="7"/>
  <c r="BZ137" i="7"/>
  <c r="BF137" i="7"/>
  <c r="CD137" i="7"/>
  <c r="BY137" i="7"/>
  <c r="BX722" i="7"/>
  <c r="BL685" i="7"/>
  <c r="BB541" i="7"/>
  <c r="BD453" i="7"/>
  <c r="CE1001" i="7"/>
  <c r="BG985" i="7"/>
  <c r="CC985" i="7"/>
  <c r="BY985" i="7"/>
  <c r="BH937" i="7"/>
  <c r="BQ929" i="7"/>
  <c r="BR929" i="7"/>
  <c r="BY929" i="7"/>
  <c r="BT921" i="7"/>
  <c r="BF881" i="7"/>
  <c r="BE873" i="7"/>
  <c r="BB873" i="7"/>
  <c r="BX873" i="7"/>
  <c r="BX849" i="7"/>
  <c r="BP841" i="7"/>
  <c r="BH833" i="7"/>
  <c r="AY833" i="7"/>
  <c r="BL825" i="7"/>
  <c r="CC825" i="7"/>
  <c r="BR809" i="7"/>
  <c r="BF809" i="7"/>
  <c r="BB801" i="7"/>
  <c r="BK801" i="7"/>
  <c r="BZ801" i="7"/>
  <c r="BW785" i="7"/>
  <c r="BF737" i="7"/>
  <c r="BZ737" i="7"/>
  <c r="BH713" i="7"/>
  <c r="BS713" i="7"/>
  <c r="BO705" i="7"/>
  <c r="BE705" i="7"/>
  <c r="BM689" i="7"/>
  <c r="BE681" i="7"/>
  <c r="CC681" i="7"/>
  <c r="BB673" i="7"/>
  <c r="BW673" i="7"/>
  <c r="AZ665" i="7"/>
  <c r="BC593" i="7"/>
  <c r="BF569" i="7"/>
  <c r="BK569" i="7"/>
  <c r="CD569" i="7"/>
  <c r="BH569" i="7"/>
  <c r="CE569" i="7"/>
  <c r="BG569" i="7"/>
  <c r="BT569" i="7"/>
  <c r="BQ569" i="7"/>
  <c r="BQ561" i="7"/>
  <c r="BM561" i="7"/>
  <c r="BX553" i="7"/>
  <c r="BZ553" i="7"/>
  <c r="BW553" i="7"/>
  <c r="BC537" i="7"/>
  <c r="BG529" i="7"/>
  <c r="BM521" i="7"/>
  <c r="BJ521" i="7"/>
  <c r="BQ505" i="7"/>
  <c r="BJ505" i="7"/>
  <c r="BC481" i="7"/>
  <c r="BA481" i="7"/>
  <c r="BV473" i="7"/>
  <c r="BQ473" i="7"/>
  <c r="BI465" i="7"/>
  <c r="BT465" i="7"/>
  <c r="BM433" i="7"/>
  <c r="BK433" i="7"/>
  <c r="BL425" i="7"/>
  <c r="BJ409" i="7"/>
  <c r="BI393" i="7"/>
  <c r="BR393" i="7"/>
  <c r="BH385" i="7"/>
  <c r="BB377" i="7"/>
  <c r="BE377" i="7"/>
  <c r="BM369" i="7"/>
  <c r="BZ329" i="7"/>
  <c r="BL329" i="7"/>
  <c r="CE273" i="7"/>
  <c r="BL265" i="7"/>
  <c r="BD209" i="7"/>
  <c r="BX209" i="7"/>
  <c r="AX209" i="7"/>
  <c r="BU209" i="7"/>
  <c r="BE209" i="7"/>
  <c r="CB209" i="7"/>
  <c r="BC209" i="7"/>
  <c r="BT209" i="7"/>
  <c r="AY209" i="7"/>
  <c r="BG209" i="7"/>
  <c r="CD209" i="7"/>
  <c r="CC209" i="7"/>
  <c r="BH209" i="7"/>
  <c r="BZ209" i="7"/>
  <c r="BJ209" i="7"/>
  <c r="BF722" i="7"/>
  <c r="CB598" i="7"/>
  <c r="AX598" i="7"/>
  <c r="BJ550" i="7"/>
  <c r="CF518" i="7"/>
  <c r="BA518" i="7"/>
  <c r="AX414" i="7"/>
  <c r="CA414" i="7"/>
  <c r="BG414" i="7"/>
  <c r="CD358" i="7"/>
  <c r="BO286" i="7"/>
  <c r="BW246" i="7"/>
  <c r="BC246" i="7"/>
  <c r="BP238" i="7"/>
  <c r="AY238" i="7"/>
  <c r="AY206" i="7"/>
  <c r="BE206" i="7"/>
  <c r="BH266" i="7"/>
  <c r="AZ266" i="7"/>
  <c r="AX98" i="7"/>
  <c r="CG685" i="7"/>
  <c r="BC629" i="7"/>
  <c r="BU629" i="7"/>
  <c r="CG629" i="7"/>
  <c r="BM629" i="7"/>
  <c r="CB541" i="7"/>
  <c r="BP453" i="7"/>
  <c r="BS1001" i="7"/>
  <c r="BH985" i="7"/>
  <c r="BF985" i="7"/>
  <c r="CE985" i="7"/>
  <c r="BB969" i="7"/>
  <c r="BV969" i="7"/>
  <c r="CC961" i="7"/>
  <c r="CG937" i="7"/>
  <c r="BD929" i="7"/>
  <c r="CF929" i="7"/>
  <c r="BL929" i="7"/>
  <c r="BU921" i="7"/>
  <c r="BR897" i="7"/>
  <c r="BY889" i="7"/>
  <c r="AX881" i="7"/>
  <c r="CF873" i="7"/>
  <c r="BR873" i="7"/>
  <c r="BC873" i="7"/>
  <c r="CD849" i="7"/>
  <c r="CD841" i="7"/>
  <c r="BF833" i="7"/>
  <c r="CD833" i="7"/>
  <c r="BR825" i="7"/>
  <c r="BA825" i="7"/>
  <c r="CD809" i="7"/>
  <c r="BX809" i="7"/>
  <c r="BP801" i="7"/>
  <c r="BL801" i="7"/>
  <c r="BU801" i="7"/>
  <c r="BN785" i="7"/>
  <c r="BA745" i="7"/>
  <c r="BP745" i="7"/>
  <c r="CC737" i="7"/>
  <c r="BW713" i="7"/>
  <c r="BP705" i="7"/>
  <c r="BD705" i="7"/>
  <c r="CB689" i="7"/>
  <c r="CA681" i="7"/>
  <c r="CB681" i="7"/>
  <c r="CD673" i="7"/>
  <c r="CG665" i="7"/>
  <c r="CE657" i="7"/>
  <c r="BS657" i="7"/>
  <c r="BK657" i="7"/>
  <c r="BA657" i="7"/>
  <c r="BO641" i="7"/>
  <c r="BR641" i="7"/>
  <c r="BY641" i="7"/>
  <c r="BO609" i="7"/>
  <c r="AY593" i="7"/>
  <c r="BW569" i="7"/>
  <c r="BL569" i="7"/>
  <c r="CB561" i="7"/>
  <c r="BW561" i="7"/>
  <c r="BY553" i="7"/>
  <c r="AZ553" i="7"/>
  <c r="AX537" i="7"/>
  <c r="BX529" i="7"/>
  <c r="BP521" i="7"/>
  <c r="BF505" i="7"/>
  <c r="CA497" i="7"/>
  <c r="BQ497" i="7"/>
  <c r="BE497" i="7"/>
  <c r="AX497" i="7"/>
  <c r="BV497" i="7"/>
  <c r="BU497" i="7"/>
  <c r="BG481" i="7"/>
  <c r="BH481" i="7"/>
  <c r="BD473" i="7"/>
  <c r="BL465" i="7"/>
  <c r="BU465" i="7"/>
  <c r="BL433" i="7"/>
  <c r="CB433" i="7"/>
  <c r="BR433" i="7"/>
  <c r="CG425" i="7"/>
  <c r="BD409" i="7"/>
  <c r="AZ409" i="7"/>
  <c r="CB401" i="7"/>
  <c r="CD401" i="7"/>
  <c r="BM393" i="7"/>
  <c r="BH377" i="7"/>
  <c r="CD377" i="7"/>
  <c r="BD329" i="7"/>
  <c r="BF273" i="7"/>
  <c r="CA265" i="7"/>
  <c r="CA209" i="7"/>
  <c r="AZ169" i="7"/>
  <c r="BC722" i="7"/>
  <c r="BQ642" i="7"/>
  <c r="AY642" i="7"/>
  <c r="AZ642" i="7"/>
  <c r="CE642" i="7"/>
  <c r="BW642" i="7"/>
  <c r="BH642" i="7"/>
  <c r="CG642" i="7"/>
  <c r="BZ642" i="7"/>
  <c r="CA642" i="7"/>
  <c r="BO642" i="7"/>
  <c r="BO889" i="7"/>
  <c r="BN841" i="7"/>
  <c r="BN833" i="7"/>
  <c r="BD833" i="7"/>
  <c r="BU809" i="7"/>
  <c r="BJ809" i="7"/>
  <c r="AX809" i="7"/>
  <c r="BU785" i="7"/>
  <c r="CC705" i="7"/>
  <c r="BJ705" i="7"/>
  <c r="BL689" i="7"/>
  <c r="CG681" i="7"/>
  <c r="BG681" i="7"/>
  <c r="BL673" i="7"/>
  <c r="CF673" i="7"/>
  <c r="BO673" i="7"/>
  <c r="BY665" i="7"/>
  <c r="BS609" i="7"/>
  <c r="CA593" i="7"/>
  <c r="CD577" i="7"/>
  <c r="BP577" i="7"/>
  <c r="BF521" i="7"/>
  <c r="BD521" i="7"/>
  <c r="BH521" i="7"/>
  <c r="BU521" i="7"/>
  <c r="BT521" i="7"/>
  <c r="BO521" i="7"/>
  <c r="BP481" i="7"/>
  <c r="CG465" i="7"/>
  <c r="CG433" i="7"/>
  <c r="BD433" i="7"/>
  <c r="BI433" i="7"/>
  <c r="CG409" i="7"/>
  <c r="BG409" i="7"/>
  <c r="BV385" i="7"/>
  <c r="BS385" i="7"/>
  <c r="BT385" i="7"/>
  <c r="BY377" i="7"/>
  <c r="BM377" i="7"/>
  <c r="BE369" i="7"/>
  <c r="CD369" i="7"/>
  <c r="BC329" i="7"/>
  <c r="CF329" i="7"/>
  <c r="BH329" i="7"/>
  <c r="BK329" i="7"/>
  <c r="BO265" i="7"/>
  <c r="BJ233" i="7"/>
  <c r="BO217" i="7"/>
  <c r="BL209" i="7"/>
  <c r="AZ689" i="7"/>
  <c r="BD537" i="7"/>
  <c r="AZ537" i="7"/>
  <c r="BK529" i="7"/>
  <c r="BB529" i="7"/>
  <c r="BP529" i="7"/>
  <c r="BN529" i="7"/>
  <c r="BO481" i="7"/>
  <c r="BN481" i="7"/>
  <c r="BT481" i="7"/>
  <c r="BY481" i="7"/>
  <c r="CC481" i="7"/>
  <c r="BB465" i="7"/>
  <c r="BY465" i="7"/>
  <c r="CF465" i="7"/>
  <c r="BK465" i="7"/>
  <c r="CB465" i="7"/>
  <c r="BW465" i="7"/>
  <c r="BU433" i="7"/>
  <c r="BT433" i="7"/>
  <c r="CA433" i="7"/>
  <c r="BO425" i="7"/>
  <c r="BH425" i="7"/>
  <c r="CC409" i="7"/>
  <c r="BQ409" i="7"/>
  <c r="BM265" i="7"/>
  <c r="BW762" i="7"/>
  <c r="BP762" i="7"/>
  <c r="BC762" i="7"/>
  <c r="BN762" i="7"/>
  <c r="BY722" i="7"/>
  <c r="AX722" i="7"/>
  <c r="CG722" i="7"/>
  <c r="CD722" i="7"/>
  <c r="CA722" i="7"/>
  <c r="BB722" i="7"/>
  <c r="BU722" i="7"/>
  <c r="BG722" i="7"/>
  <c r="BR722" i="7"/>
  <c r="AZ722" i="7"/>
  <c r="BN722" i="7"/>
  <c r="CC722" i="7"/>
  <c r="BT722" i="7"/>
  <c r="CC1001" i="7"/>
  <c r="BZ985" i="7"/>
  <c r="CB985" i="7"/>
  <c r="BT985" i="7"/>
  <c r="CC937" i="7"/>
  <c r="BH929" i="7"/>
  <c r="CC929" i="7"/>
  <c r="BE929" i="7"/>
  <c r="BI921" i="7"/>
  <c r="CD889" i="7"/>
  <c r="CE873" i="7"/>
  <c r="AZ873" i="7"/>
  <c r="BZ873" i="7"/>
  <c r="BN849" i="7"/>
  <c r="BE841" i="7"/>
  <c r="BC841" i="7"/>
  <c r="BS833" i="7"/>
  <c r="CE825" i="7"/>
  <c r="BG809" i="7"/>
  <c r="BB809" i="7"/>
  <c r="CE809" i="7"/>
  <c r="BT801" i="7"/>
  <c r="BW801" i="7"/>
  <c r="BU777" i="7"/>
  <c r="AZ737" i="7"/>
  <c r="AY737" i="7"/>
  <c r="CD737" i="7"/>
  <c r="BR737" i="7"/>
  <c r="BB713" i="7"/>
  <c r="BA713" i="7"/>
  <c r="BU713" i="7"/>
  <c r="BH705" i="7"/>
  <c r="BW705" i="7"/>
  <c r="BU689" i="7"/>
  <c r="BK681" i="7"/>
  <c r="BX681" i="7"/>
  <c r="AZ673" i="7"/>
  <c r="BB665" i="7"/>
  <c r="BT665" i="7"/>
  <c r="BG609" i="7"/>
  <c r="BA593" i="7"/>
  <c r="CD561" i="7"/>
  <c r="CC561" i="7"/>
  <c r="CE561" i="7"/>
  <c r="BV561" i="7"/>
  <c r="AY561" i="7"/>
  <c r="BI561" i="7"/>
  <c r="BE561" i="7"/>
  <c r="BO553" i="7"/>
  <c r="BB553" i="7"/>
  <c r="BN553" i="7"/>
  <c r="BP553" i="7"/>
  <c r="CC553" i="7"/>
  <c r="BF553" i="7"/>
  <c r="BV553" i="7"/>
  <c r="BH553" i="7"/>
  <c r="BQ553" i="7"/>
  <c r="BT529" i="7"/>
  <c r="CA521" i="7"/>
  <c r="AZ521" i="7"/>
  <c r="CG505" i="7"/>
  <c r="AY505" i="7"/>
  <c r="BK505" i="7"/>
  <c r="BV505" i="7"/>
  <c r="BU505" i="7"/>
  <c r="CE505" i="7"/>
  <c r="AZ481" i="7"/>
  <c r="BA473" i="7"/>
  <c r="BX473" i="7"/>
  <c r="CA473" i="7"/>
  <c r="BI473" i="7"/>
  <c r="BM473" i="7"/>
  <c r="BW473" i="7"/>
  <c r="BZ473" i="7"/>
  <c r="CC465" i="7"/>
  <c r="BX433" i="7"/>
  <c r="BB433" i="7"/>
  <c r="AZ433" i="7"/>
  <c r="BX409" i="7"/>
  <c r="CB409" i="7"/>
  <c r="BC393" i="7"/>
  <c r="CC393" i="7"/>
  <c r="CB393" i="7"/>
  <c r="BP393" i="7"/>
  <c r="BW393" i="7"/>
  <c r="BV393" i="7"/>
  <c r="BL393" i="7"/>
  <c r="AX377" i="7"/>
  <c r="BR377" i="7"/>
  <c r="BP377" i="7"/>
  <c r="BO329" i="7"/>
  <c r="BU273" i="7"/>
  <c r="AY273" i="7"/>
  <c r="BG273" i="7"/>
  <c r="BB273" i="7"/>
  <c r="CC265" i="7"/>
  <c r="BY233" i="7"/>
  <c r="BN193" i="7"/>
  <c r="BG169" i="7"/>
  <c r="BC169" i="7"/>
  <c r="BB169" i="7"/>
  <c r="BN313" i="7"/>
  <c r="BM313" i="7"/>
  <c r="BO313" i="7"/>
  <c r="BZ257" i="7"/>
  <c r="BI185" i="7"/>
  <c r="CE818" i="7"/>
  <c r="BY818" i="7"/>
  <c r="BJ818" i="7"/>
  <c r="BC730" i="7"/>
  <c r="BF730" i="7"/>
  <c r="BV730" i="7"/>
  <c r="BC674" i="7"/>
  <c r="BQ674" i="7"/>
  <c r="BF666" i="7"/>
  <c r="BG650" i="7"/>
  <c r="BD650" i="7"/>
  <c r="BK562" i="7"/>
  <c r="BO522" i="7"/>
  <c r="BU522" i="7"/>
  <c r="BH258" i="7"/>
  <c r="CA258" i="7"/>
  <c r="BC258" i="7"/>
  <c r="BL965" i="7"/>
  <c r="BH965" i="7"/>
  <c r="CA917" i="7"/>
  <c r="BY901" i="7"/>
  <c r="CD901" i="7"/>
  <c r="BQ901" i="7"/>
  <c r="BG901" i="7"/>
  <c r="BL885" i="7"/>
  <c r="BU861" i="7"/>
  <c r="BG845" i="7"/>
  <c r="BE845" i="7"/>
  <c r="BF845" i="7"/>
  <c r="BO845" i="7"/>
  <c r="BE829" i="7"/>
  <c r="BK733" i="7"/>
  <c r="BU733" i="7"/>
  <c r="BH733" i="7"/>
  <c r="CC565" i="7"/>
  <c r="BY565" i="7"/>
  <c r="BV549" i="7"/>
  <c r="BD277" i="7"/>
  <c r="BH229" i="7"/>
  <c r="AZ189" i="7"/>
  <c r="BD996" i="7"/>
  <c r="BC996" i="7"/>
  <c r="BR972" i="7"/>
  <c r="CA964" i="7"/>
  <c r="BB956" i="7"/>
  <c r="BQ956" i="7"/>
  <c r="BK956" i="7"/>
  <c r="BA956" i="7"/>
  <c r="CB948" i="7"/>
  <c r="BH916" i="7"/>
  <c r="BU916" i="7"/>
  <c r="CC900" i="7"/>
  <c r="BK892" i="7"/>
  <c r="BU884" i="7"/>
  <c r="CD860" i="7"/>
  <c r="BU860" i="7"/>
  <c r="AX828" i="7"/>
  <c r="BP812" i="7"/>
  <c r="CD812" i="7"/>
  <c r="BM812" i="7"/>
  <c r="BO812" i="7"/>
  <c r="BF812" i="7"/>
  <c r="BW804" i="7"/>
  <c r="AX804" i="7"/>
  <c r="BP804" i="7"/>
  <c r="BO804" i="7"/>
  <c r="CC788" i="7"/>
  <c r="AX788" i="7"/>
  <c r="BC788" i="7"/>
  <c r="BB788" i="7"/>
  <c r="BN788" i="7"/>
  <c r="CA788" i="7"/>
  <c r="BK756" i="7"/>
  <c r="BE756" i="7"/>
  <c r="BS708" i="7"/>
  <c r="BA708" i="7"/>
  <c r="BK700" i="7"/>
  <c r="BY684" i="7"/>
  <c r="CB620" i="7"/>
  <c r="CC580" i="7"/>
  <c r="BA580" i="7"/>
  <c r="BM580" i="7"/>
  <c r="BU580" i="7"/>
  <c r="CG580" i="7"/>
  <c r="BO580" i="7"/>
  <c r="BP580" i="7"/>
  <c r="BH564" i="7"/>
  <c r="BX540" i="7"/>
  <c r="CA540" i="7"/>
  <c r="BK532" i="7"/>
  <c r="CD524" i="7"/>
  <c r="CE516" i="7"/>
  <c r="CD516" i="7"/>
  <c r="CG516" i="7"/>
  <c r="BY516" i="7"/>
  <c r="AX516" i="7"/>
  <c r="CB516" i="7"/>
  <c r="CA468" i="7"/>
  <c r="BE468" i="7"/>
  <c r="AZ460" i="7"/>
  <c r="BQ452" i="7"/>
  <c r="BI452" i="7"/>
  <c r="BP452" i="7"/>
  <c r="CD428" i="7"/>
  <c r="CE420" i="7"/>
  <c r="BV420" i="7"/>
  <c r="CC356" i="7"/>
  <c r="BT340" i="7"/>
  <c r="AZ340" i="7"/>
  <c r="CG292" i="7"/>
  <c r="BI252" i="7"/>
  <c r="CC252" i="7"/>
  <c r="AY204" i="7"/>
  <c r="BO204" i="7"/>
  <c r="BB204" i="7"/>
  <c r="BJ204" i="7"/>
  <c r="BE204" i="7"/>
  <c r="CB204" i="7"/>
  <c r="BJ156" i="7"/>
  <c r="BI148" i="7"/>
  <c r="AX842" i="7"/>
  <c r="BM818" i="7"/>
  <c r="BI818" i="7"/>
  <c r="BC818" i="7"/>
  <c r="BZ818" i="7"/>
  <c r="CB666" i="7"/>
  <c r="BA562" i="7"/>
  <c r="BJ885" i="7"/>
  <c r="BB861" i="7"/>
  <c r="CA549" i="7"/>
  <c r="BJ996" i="7"/>
  <c r="BY996" i="7"/>
  <c r="BB996" i="7"/>
  <c r="BB884" i="7"/>
  <c r="BJ884" i="7"/>
  <c r="CC884" i="7"/>
  <c r="BC884" i="7"/>
  <c r="BL884" i="7"/>
  <c r="AX884" i="7"/>
  <c r="BW796" i="7"/>
  <c r="CG796" i="7"/>
  <c r="CC796" i="7"/>
  <c r="BQ796" i="7"/>
  <c r="CA756" i="7"/>
  <c r="BS684" i="7"/>
  <c r="AX660" i="7"/>
  <c r="BN660" i="7"/>
  <c r="BG636" i="7"/>
  <c r="BD636" i="7"/>
  <c r="BM636" i="7"/>
  <c r="BB620" i="7"/>
  <c r="BK572" i="7"/>
  <c r="CF564" i="7"/>
  <c r="AY564" i="7"/>
  <c r="CB564" i="7"/>
  <c r="BV540" i="7"/>
  <c r="BN540" i="7"/>
  <c r="BZ508" i="7"/>
  <c r="BR428" i="7"/>
  <c r="BM428" i="7"/>
  <c r="BX428" i="7"/>
  <c r="AX428" i="7"/>
  <c r="BD428" i="7"/>
  <c r="BR420" i="7"/>
  <c r="AZ420" i="7"/>
  <c r="BZ420" i="7"/>
  <c r="BE420" i="7"/>
  <c r="CF420" i="7"/>
  <c r="BB420" i="7"/>
  <c r="BM420" i="7"/>
  <c r="CC420" i="7"/>
  <c r="BL420" i="7"/>
  <c r="BQ340" i="7"/>
  <c r="BW292" i="7"/>
  <c r="CB276" i="7"/>
  <c r="BC276" i="7"/>
  <c r="BW252" i="7"/>
  <c r="BR252" i="7"/>
  <c r="BZ108" i="7"/>
  <c r="BZ842" i="7"/>
  <c r="BV842" i="7"/>
  <c r="BF842" i="7"/>
  <c r="CD842" i="7"/>
  <c r="BA842" i="7"/>
  <c r="AY842" i="7"/>
  <c r="BC842" i="7"/>
  <c r="BB842" i="7"/>
  <c r="BW842" i="7"/>
  <c r="BP842" i="7"/>
  <c r="BO842" i="7"/>
  <c r="BU842" i="7"/>
  <c r="BR842" i="7"/>
  <c r="BX610" i="7"/>
  <c r="CF610" i="7"/>
  <c r="CA610" i="7"/>
  <c r="BJ610" i="7"/>
  <c r="BB610" i="7"/>
  <c r="BR562" i="7"/>
  <c r="CE861" i="7"/>
  <c r="CG892" i="7"/>
  <c r="BF892" i="7"/>
  <c r="BM892" i="7"/>
  <c r="CA828" i="7"/>
  <c r="BF828" i="7"/>
  <c r="CG828" i="7"/>
  <c r="BV756" i="7"/>
  <c r="AY756" i="7"/>
  <c r="BG756" i="7"/>
  <c r="CB756" i="7"/>
  <c r="BJ756" i="7"/>
  <c r="BD700" i="7"/>
  <c r="BH700" i="7"/>
  <c r="BR700" i="7"/>
  <c r="BA684" i="7"/>
  <c r="BU620" i="7"/>
  <c r="BS572" i="7"/>
  <c r="BT540" i="7"/>
  <c r="CB540" i="7"/>
  <c r="BL356" i="7"/>
  <c r="CE356" i="7"/>
  <c r="CF356" i="7"/>
  <c r="BC340" i="7"/>
  <c r="BN340" i="7"/>
  <c r="CC340" i="7"/>
  <c r="BY340" i="7"/>
  <c r="BA340" i="7"/>
  <c r="BS340" i="7"/>
  <c r="BY292" i="7"/>
  <c r="BK252" i="7"/>
  <c r="BC252" i="7"/>
  <c r="CE164" i="7"/>
  <c r="BP148" i="7"/>
  <c r="BX148" i="7"/>
  <c r="CB148" i="7"/>
  <c r="AY148" i="7"/>
  <c r="BZ148" i="7"/>
  <c r="BG148" i="7"/>
  <c r="BS842" i="7"/>
  <c r="BX698" i="7"/>
  <c r="CC698" i="7"/>
  <c r="BS698" i="7"/>
  <c r="BN698" i="7"/>
  <c r="CD698" i="7"/>
  <c r="BV698" i="7"/>
  <c r="BG698" i="7"/>
  <c r="BO257" i="7"/>
  <c r="BX257" i="7"/>
  <c r="CG818" i="7"/>
  <c r="CB818" i="7"/>
  <c r="BT818" i="7"/>
  <c r="CA818" i="7"/>
  <c r="BG730" i="7"/>
  <c r="BE730" i="7"/>
  <c r="BH730" i="7"/>
  <c r="BS674" i="7"/>
  <c r="AX674" i="7"/>
  <c r="BV674" i="7"/>
  <c r="CF666" i="7"/>
  <c r="BS562" i="7"/>
  <c r="AY522" i="7"/>
  <c r="BE522" i="7"/>
  <c r="BA258" i="7"/>
  <c r="BF258" i="7"/>
  <c r="BZ965" i="7"/>
  <c r="BX965" i="7"/>
  <c r="BC965" i="7"/>
  <c r="BK861" i="7"/>
  <c r="BH861" i="7"/>
  <c r="AY733" i="7"/>
  <c r="BM733" i="7"/>
  <c r="BF733" i="7"/>
  <c r="CE565" i="7"/>
  <c r="BT565" i="7"/>
  <c r="BA549" i="7"/>
  <c r="CE277" i="7"/>
  <c r="BJ277" i="7"/>
  <c r="AY996" i="7"/>
  <c r="CC996" i="7"/>
  <c r="BP956" i="7"/>
  <c r="CD956" i="7"/>
  <c r="CE956" i="7"/>
  <c r="BM956" i="7"/>
  <c r="BS900" i="7"/>
  <c r="BO884" i="7"/>
  <c r="CE884" i="7"/>
  <c r="BC876" i="7"/>
  <c r="BG796" i="7"/>
  <c r="BA756" i="7"/>
  <c r="BW708" i="7"/>
  <c r="BM708" i="7"/>
  <c r="CB684" i="7"/>
  <c r="BQ644" i="7"/>
  <c r="BT644" i="7"/>
  <c r="BL620" i="7"/>
  <c r="CB596" i="7"/>
  <c r="BL596" i="7"/>
  <c r="BY572" i="7"/>
  <c r="BV564" i="7"/>
  <c r="BK548" i="7"/>
  <c r="BQ540" i="7"/>
  <c r="BC540" i="7"/>
  <c r="BG500" i="7"/>
  <c r="BV292" i="7"/>
  <c r="AY252" i="7"/>
  <c r="AZ252" i="7"/>
  <c r="BP164" i="7"/>
  <c r="AX108" i="7"/>
  <c r="CB108" i="7"/>
  <c r="BX108" i="7"/>
  <c r="CE84" i="7"/>
  <c r="BC84" i="7"/>
  <c r="BD84" i="7"/>
  <c r="BJ842" i="7"/>
  <c r="AY601" i="7"/>
  <c r="BH513" i="7"/>
  <c r="BG513" i="7"/>
  <c r="BR489" i="7"/>
  <c r="BI489" i="7"/>
  <c r="BA489" i="7"/>
  <c r="BJ449" i="7"/>
  <c r="AZ313" i="7"/>
  <c r="BH313" i="7"/>
  <c r="BU313" i="7"/>
  <c r="AZ305" i="7"/>
  <c r="BV305" i="7"/>
  <c r="BY305" i="7"/>
  <c r="CC257" i="7"/>
  <c r="BJ257" i="7"/>
  <c r="BP185" i="7"/>
  <c r="BD177" i="7"/>
  <c r="CA177" i="7"/>
  <c r="BP129" i="7"/>
  <c r="CA113" i="7"/>
  <c r="BX89" i="7"/>
  <c r="BK818" i="7"/>
  <c r="AY818" i="7"/>
  <c r="BO818" i="7"/>
  <c r="BE818" i="7"/>
  <c r="CG730" i="7"/>
  <c r="BD730" i="7"/>
  <c r="BQ730" i="7"/>
  <c r="BD674" i="7"/>
  <c r="BR674" i="7"/>
  <c r="BJ674" i="7"/>
  <c r="CG666" i="7"/>
  <c r="BA650" i="7"/>
  <c r="BO562" i="7"/>
  <c r="BD522" i="7"/>
  <c r="BC522" i="7"/>
  <c r="BZ482" i="7"/>
  <c r="BU258" i="7"/>
  <c r="BW258" i="7"/>
  <c r="BM965" i="7"/>
  <c r="CA965" i="7"/>
  <c r="BQ965" i="7"/>
  <c r="CA861" i="7"/>
  <c r="BX861" i="7"/>
  <c r="BK845" i="7"/>
  <c r="BD845" i="7"/>
  <c r="AY845" i="7"/>
  <c r="BX829" i="7"/>
  <c r="BE749" i="7"/>
  <c r="CB733" i="7"/>
  <c r="BD733" i="7"/>
  <c r="BW733" i="7"/>
  <c r="BM565" i="7"/>
  <c r="BE565" i="7"/>
  <c r="BZ549" i="7"/>
  <c r="BV421" i="7"/>
  <c r="BK277" i="7"/>
  <c r="CE1012" i="7"/>
  <c r="BT996" i="7"/>
  <c r="AX996" i="7"/>
  <c r="BD972" i="7"/>
  <c r="CE964" i="7"/>
  <c r="BE956" i="7"/>
  <c r="AX956" i="7"/>
  <c r="CF956" i="7"/>
  <c r="CC956" i="7"/>
  <c r="BR948" i="7"/>
  <c r="CF940" i="7"/>
  <c r="BF916" i="7"/>
  <c r="BT908" i="7"/>
  <c r="BE908" i="7"/>
  <c r="BK884" i="7"/>
  <c r="CD884" i="7"/>
  <c r="AX868" i="7"/>
  <c r="BL868" i="7"/>
  <c r="BV868" i="7"/>
  <c r="BH868" i="7"/>
  <c r="BM868" i="7"/>
  <c r="BR868" i="7"/>
  <c r="BO828" i="7"/>
  <c r="BG812" i="7"/>
  <c r="CD804" i="7"/>
  <c r="BZ796" i="7"/>
  <c r="AZ756" i="7"/>
  <c r="BI756" i="7"/>
  <c r="AZ748" i="7"/>
  <c r="BZ748" i="7"/>
  <c r="BJ708" i="7"/>
  <c r="BF692" i="7"/>
  <c r="BX692" i="7"/>
  <c r="CF692" i="7"/>
  <c r="CE692" i="7"/>
  <c r="AY692" i="7"/>
  <c r="BW692" i="7"/>
  <c r="BA692" i="7"/>
  <c r="CE684" i="7"/>
  <c r="BW676" i="7"/>
  <c r="BM676" i="7"/>
  <c r="BW636" i="7"/>
  <c r="BV620" i="7"/>
  <c r="BS620" i="7"/>
  <c r="AX580" i="7"/>
  <c r="BS580" i="7"/>
  <c r="BR572" i="7"/>
  <c r="BN564" i="7"/>
  <c r="BX548" i="7"/>
  <c r="BG540" i="7"/>
  <c r="AZ540" i="7"/>
  <c r="BX524" i="7"/>
  <c r="BH516" i="7"/>
  <c r="BN516" i="7"/>
  <c r="BK476" i="7"/>
  <c r="BQ476" i="7"/>
  <c r="BP460" i="7"/>
  <c r="BZ452" i="7"/>
  <c r="BW452" i="7"/>
  <c r="BG428" i="7"/>
  <c r="BU428" i="7"/>
  <c r="BQ420" i="7"/>
  <c r="BO420" i="7"/>
  <c r="CA420" i="7"/>
  <c r="AZ396" i="7"/>
  <c r="AX388" i="7"/>
  <c r="BA388" i="7"/>
  <c r="BB388" i="7"/>
  <c r="AY356" i="7"/>
  <c r="BR348" i="7"/>
  <c r="CC348" i="7"/>
  <c r="BZ340" i="7"/>
  <c r="BI308" i="7"/>
  <c r="BP308" i="7"/>
  <c r="BW308" i="7"/>
  <c r="BR292" i="7"/>
  <c r="AX268" i="7"/>
  <c r="BB268" i="7"/>
  <c r="BH268" i="7"/>
  <c r="BP268" i="7"/>
  <c r="BL268" i="7"/>
  <c r="CD268" i="7"/>
  <c r="BE268" i="7"/>
  <c r="BT268" i="7"/>
  <c r="BP252" i="7"/>
  <c r="BM252" i="7"/>
  <c r="BC220" i="7"/>
  <c r="BG220" i="7"/>
  <c r="BO220" i="7"/>
  <c r="BE220" i="7"/>
  <c r="CA220" i="7"/>
  <c r="CD220" i="7"/>
  <c r="BK204" i="7"/>
  <c r="BY196" i="7"/>
  <c r="CA196" i="7"/>
  <c r="AX196" i="7"/>
  <c r="BF196" i="7"/>
  <c r="BW196" i="7"/>
  <c r="BK196" i="7"/>
  <c r="BA196" i="7"/>
  <c r="BI196" i="7"/>
  <c r="BS196" i="7"/>
  <c r="BH196" i="7"/>
  <c r="CC196" i="7"/>
  <c r="BM196" i="7"/>
  <c r="BW164" i="7"/>
  <c r="AZ842" i="7"/>
  <c r="BB370" i="7"/>
  <c r="BM370" i="7"/>
  <c r="BV370" i="7"/>
  <c r="BO370" i="7"/>
  <c r="BT370" i="7"/>
  <c r="CB370" i="7"/>
  <c r="BI370" i="7"/>
  <c r="CC370" i="7"/>
  <c r="CF370" i="7"/>
  <c r="BY370" i="7"/>
  <c r="BL370" i="7"/>
  <c r="CE562" i="7"/>
  <c r="BU274" i="7"/>
  <c r="BE258" i="7"/>
  <c r="BL258" i="7"/>
  <c r="CB885" i="7"/>
  <c r="BD861" i="7"/>
  <c r="BW861" i="7"/>
  <c r="BM996" i="7"/>
  <c r="CB996" i="7"/>
  <c r="BR964" i="7"/>
  <c r="BD956" i="7"/>
  <c r="BR956" i="7"/>
  <c r="BX956" i="7"/>
  <c r="BL956" i="7"/>
  <c r="BN940" i="7"/>
  <c r="CG900" i="7"/>
  <c r="BB900" i="7"/>
  <c r="BK900" i="7"/>
  <c r="CF900" i="7"/>
  <c r="CF884" i="7"/>
  <c r="BQ884" i="7"/>
  <c r="BJ876" i="7"/>
  <c r="BD876" i="7"/>
  <c r="BA828" i="7"/>
  <c r="CE796" i="7"/>
  <c r="CF756" i="7"/>
  <c r="BO756" i="7"/>
  <c r="BV708" i="7"/>
  <c r="CF708" i="7"/>
  <c r="BQ708" i="7"/>
  <c r="BC708" i="7"/>
  <c r="CB708" i="7"/>
  <c r="AX684" i="7"/>
  <c r="BB636" i="7"/>
  <c r="BZ620" i="7"/>
  <c r="BR564" i="7"/>
  <c r="CG540" i="7"/>
  <c r="CF500" i="7"/>
  <c r="AX500" i="7"/>
  <c r="BT460" i="7"/>
  <c r="BE460" i="7"/>
  <c r="CA460" i="7"/>
  <c r="BN460" i="7"/>
  <c r="BS460" i="7"/>
  <c r="BF460" i="7"/>
  <c r="BU452" i="7"/>
  <c r="BC452" i="7"/>
  <c r="BF452" i="7"/>
  <c r="BO452" i="7"/>
  <c r="BY452" i="7"/>
  <c r="AY452" i="7"/>
  <c r="BB452" i="7"/>
  <c r="BV452" i="7"/>
  <c r="CB452" i="7"/>
  <c r="BT428" i="7"/>
  <c r="BC428" i="7"/>
  <c r="BX420" i="7"/>
  <c r="BW420" i="7"/>
  <c r="CB420" i="7"/>
  <c r="BD356" i="7"/>
  <c r="BB340" i="7"/>
  <c r="BR340" i="7"/>
  <c r="BQ316" i="7"/>
  <c r="BG252" i="7"/>
  <c r="BH156" i="7"/>
  <c r="BY156" i="7"/>
  <c r="BM156" i="7"/>
  <c r="BB156" i="7"/>
  <c r="CE156" i="7"/>
  <c r="BA156" i="7"/>
  <c r="BF156" i="7"/>
  <c r="BG842" i="7"/>
  <c r="BT842" i="7"/>
  <c r="BD684" i="7"/>
  <c r="BT684" i="7"/>
  <c r="BW684" i="7"/>
  <c r="BL684" i="7"/>
  <c r="BF668" i="7"/>
  <c r="BM668" i="7"/>
  <c r="AX620" i="7"/>
  <c r="BJ620" i="7"/>
  <c r="BH620" i="7"/>
  <c r="CE572" i="7"/>
  <c r="BU572" i="7"/>
  <c r="AY540" i="7"/>
  <c r="BO540" i="7"/>
  <c r="BU540" i="7"/>
  <c r="BA540" i="7"/>
  <c r="BB540" i="7"/>
  <c r="BH540" i="7"/>
  <c r="BJ540" i="7"/>
  <c r="CA292" i="7"/>
  <c r="BX292" i="7"/>
  <c r="BI292" i="7"/>
  <c r="BN292" i="7"/>
  <c r="BK292" i="7"/>
  <c r="BM260" i="7"/>
  <c r="CG260" i="7"/>
  <c r="BD252" i="7"/>
  <c r="AX252" i="7"/>
  <c r="CG252" i="7"/>
  <c r="BN252" i="7"/>
  <c r="BH252" i="7"/>
  <c r="BF252" i="7"/>
  <c r="CB252" i="7"/>
  <c r="CD252" i="7"/>
  <c r="BO252" i="7"/>
  <c r="BA252" i="7"/>
  <c r="AZ164" i="7"/>
  <c r="BY164" i="7"/>
  <c r="BM164" i="7"/>
  <c r="BF164" i="7"/>
  <c r="BK164" i="7"/>
  <c r="BZ132" i="7"/>
  <c r="BD132" i="7"/>
  <c r="BD842" i="7"/>
  <c r="BM842" i="7"/>
  <c r="BF330" i="7"/>
  <c r="BY330" i="7"/>
  <c r="CD330" i="7"/>
  <c r="AZ330" i="7"/>
  <c r="BL330" i="7"/>
  <c r="BP330" i="7"/>
  <c r="BG818" i="7"/>
  <c r="AX818" i="7"/>
  <c r="BX818" i="7"/>
  <c r="CC730" i="7"/>
  <c r="BA730" i="7"/>
  <c r="BM730" i="7"/>
  <c r="BZ562" i="7"/>
  <c r="BR522" i="7"/>
  <c r="BV522" i="7"/>
  <c r="BM258" i="7"/>
  <c r="BO258" i="7"/>
  <c r="BQ258" i="7"/>
  <c r="BF885" i="7"/>
  <c r="BF861" i="7"/>
  <c r="BP733" i="7"/>
  <c r="CC733" i="7"/>
  <c r="BR733" i="7"/>
  <c r="BE996" i="7"/>
  <c r="BZ996" i="7"/>
  <c r="CD972" i="7"/>
  <c r="BU964" i="7"/>
  <c r="BI956" i="7"/>
  <c r="CG956" i="7"/>
  <c r="BV956" i="7"/>
  <c r="AY956" i="7"/>
  <c r="BM948" i="7"/>
  <c r="BC900" i="7"/>
  <c r="BV892" i="7"/>
  <c r="BP884" i="7"/>
  <c r="BT884" i="7"/>
  <c r="BD828" i="7"/>
  <c r="CF796" i="7"/>
  <c r="BE780" i="7"/>
  <c r="BZ780" i="7"/>
  <c r="CG780" i="7"/>
  <c r="CD756" i="7"/>
  <c r="BB756" i="7"/>
  <c r="BB708" i="7"/>
  <c r="BX708" i="7"/>
  <c r="BB700" i="7"/>
  <c r="BC684" i="7"/>
  <c r="BY660" i="7"/>
  <c r="BK652" i="7"/>
  <c r="BB652" i="7"/>
  <c r="BC636" i="7"/>
  <c r="BF620" i="7"/>
  <c r="BL604" i="7"/>
  <c r="AY604" i="7"/>
  <c r="CA604" i="7"/>
  <c r="BC564" i="7"/>
  <c r="BS564" i="7"/>
  <c r="CD540" i="7"/>
  <c r="BP540" i="7"/>
  <c r="CD532" i="7"/>
  <c r="AY524" i="7"/>
  <c r="CB524" i="7"/>
  <c r="BS524" i="7"/>
  <c r="BU524" i="7"/>
  <c r="CE524" i="7"/>
  <c r="BT524" i="7"/>
  <c r="CG428" i="7"/>
  <c r="BW428" i="7"/>
  <c r="BK420" i="7"/>
  <c r="BI420" i="7"/>
  <c r="BJ420" i="7"/>
  <c r="BO356" i="7"/>
  <c r="CE340" i="7"/>
  <c r="CG340" i="7"/>
  <c r="BE252" i="7"/>
  <c r="CE252" i="7"/>
  <c r="BJ148" i="7"/>
  <c r="CC842" i="7"/>
  <c r="BQ842" i="7"/>
  <c r="BU698" i="7"/>
  <c r="BK626" i="7"/>
  <c r="BN626" i="7"/>
  <c r="BJ626" i="7"/>
  <c r="BC852" i="7"/>
  <c r="BE836" i="7"/>
  <c r="BU772" i="7"/>
  <c r="BN740" i="7"/>
  <c r="BX732" i="7"/>
  <c r="BG732" i="7"/>
  <c r="BN300" i="7"/>
  <c r="BO228" i="7"/>
  <c r="AY212" i="7"/>
  <c r="BG188" i="7"/>
  <c r="BQ172" i="7"/>
  <c r="BS140" i="7"/>
  <c r="BT826" i="7"/>
  <c r="BF810" i="7"/>
  <c r="BU810" i="7"/>
  <c r="BO810" i="7"/>
  <c r="BI770" i="7"/>
  <c r="BA458" i="7"/>
  <c r="BZ458" i="7"/>
  <c r="CB306" i="7"/>
  <c r="BI306" i="7"/>
  <c r="AZ290" i="7"/>
  <c r="CD290" i="7"/>
  <c r="CC218" i="7"/>
  <c r="CB218" i="7"/>
  <c r="BG218" i="7"/>
  <c r="BJ218" i="7"/>
  <c r="CD170" i="7"/>
  <c r="BY154" i="7"/>
  <c r="AY122" i="7"/>
  <c r="BT1005" i="7"/>
  <c r="BX1005" i="7"/>
  <c r="BV1005" i="7"/>
  <c r="BV925" i="7"/>
  <c r="BW837" i="7"/>
  <c r="CB725" i="7"/>
  <c r="BK661" i="7"/>
  <c r="BN525" i="7"/>
  <c r="BG509" i="7"/>
  <c r="CE509" i="7"/>
  <c r="CA509" i="7"/>
  <c r="BW509" i="7"/>
  <c r="BB317" i="7"/>
  <c r="BA285" i="7"/>
  <c r="BU285" i="7"/>
  <c r="BM261" i="7"/>
  <c r="BP245" i="7"/>
  <c r="BQ983" i="7"/>
  <c r="BT975" i="7"/>
  <c r="BN975" i="7"/>
  <c r="CG935" i="7"/>
  <c r="BO903" i="7"/>
  <c r="BJ903" i="7"/>
  <c r="BM879" i="7"/>
  <c r="CG879" i="7"/>
  <c r="BJ871" i="7"/>
  <c r="CA871" i="7"/>
  <c r="BO871" i="7"/>
  <c r="BE871" i="7"/>
  <c r="BO839" i="7"/>
  <c r="CD839" i="7"/>
  <c r="BH839" i="7"/>
  <c r="BI839" i="7"/>
  <c r="CG823" i="7"/>
  <c r="CD807" i="7"/>
  <c r="BD807" i="7"/>
  <c r="BU807" i="7"/>
  <c r="BY807" i="7"/>
  <c r="BA807" i="7"/>
  <c r="AY807" i="7"/>
  <c r="BN807" i="7"/>
  <c r="BJ807" i="7"/>
  <c r="BR807" i="7"/>
  <c r="BB807" i="7"/>
  <c r="BQ807" i="7"/>
  <c r="BL807" i="7"/>
  <c r="CF807" i="7"/>
  <c r="BS711" i="7"/>
  <c r="BL711" i="7"/>
  <c r="BA711" i="7"/>
  <c r="CB711" i="7"/>
  <c r="BF711" i="7"/>
  <c r="BX711" i="7"/>
  <c r="CF711" i="7"/>
  <c r="BU983" i="7"/>
  <c r="BX983" i="7"/>
  <c r="BP983" i="7"/>
  <c r="CC983" i="7"/>
  <c r="BO919" i="7"/>
  <c r="BS919" i="7"/>
  <c r="BV903" i="7"/>
  <c r="CF903" i="7"/>
  <c r="BR903" i="7"/>
  <c r="BX903" i="7"/>
  <c r="CA903" i="7"/>
  <c r="CD903" i="7"/>
  <c r="BM903" i="7"/>
  <c r="CC903" i="7"/>
  <c r="BP799" i="7"/>
  <c r="BT799" i="7"/>
  <c r="BP727" i="7"/>
  <c r="BJ727" i="7"/>
  <c r="BO727" i="7"/>
  <c r="BA727" i="7"/>
  <c r="BC727" i="7"/>
  <c r="BN727" i="7"/>
  <c r="BY607" i="7"/>
  <c r="BO607" i="7"/>
  <c r="BQ607" i="7"/>
  <c r="BJ607" i="7"/>
  <c r="BE607" i="7"/>
  <c r="BW607" i="7"/>
  <c r="CF607" i="7"/>
  <c r="BP607" i="7"/>
  <c r="CA607" i="7"/>
  <c r="BD607" i="7"/>
  <c r="BX607" i="7"/>
  <c r="BZ607" i="7"/>
  <c r="BB607" i="7"/>
  <c r="BK607" i="7"/>
  <c r="CG607" i="7"/>
  <c r="AY607" i="7"/>
  <c r="BF607" i="7"/>
  <c r="BO212" i="7"/>
  <c r="BC188" i="7"/>
  <c r="BW188" i="7"/>
  <c r="CG172" i="7"/>
  <c r="BH826" i="7"/>
  <c r="BQ826" i="7"/>
  <c r="BP810" i="7"/>
  <c r="BS810" i="7"/>
  <c r="BD810" i="7"/>
  <c r="BN770" i="7"/>
  <c r="CD458" i="7"/>
  <c r="AX458" i="7"/>
  <c r="BN306" i="7"/>
  <c r="BX306" i="7"/>
  <c r="BV290" i="7"/>
  <c r="BX290" i="7"/>
  <c r="CD218" i="7"/>
  <c r="BD218" i="7"/>
  <c r="BI218" i="7"/>
  <c r="BS218" i="7"/>
  <c r="CB154" i="7"/>
  <c r="BR122" i="7"/>
  <c r="BR1005" i="7"/>
  <c r="AY1005" i="7"/>
  <c r="BY1005" i="7"/>
  <c r="BK925" i="7"/>
  <c r="BH837" i="7"/>
  <c r="AY837" i="7"/>
  <c r="BU725" i="7"/>
  <c r="BZ661" i="7"/>
  <c r="BD509" i="7"/>
  <c r="BV509" i="7"/>
  <c r="BQ509" i="7"/>
  <c r="CG509" i="7"/>
  <c r="CG437" i="7"/>
  <c r="AZ285" i="7"/>
  <c r="BF261" i="7"/>
  <c r="BJ261" i="7"/>
  <c r="CA983" i="7"/>
  <c r="AZ975" i="7"/>
  <c r="BW975" i="7"/>
  <c r="BS935" i="7"/>
  <c r="CE911" i="7"/>
  <c r="BC903" i="7"/>
  <c r="AX903" i="7"/>
  <c r="BA879" i="7"/>
  <c r="BQ823" i="7"/>
  <c r="BW823" i="7"/>
  <c r="BN823" i="7"/>
  <c r="BU823" i="7"/>
  <c r="CC823" i="7"/>
  <c r="BV823" i="7"/>
  <c r="BJ823" i="7"/>
  <c r="BX823" i="7"/>
  <c r="BZ559" i="7"/>
  <c r="BN925" i="7"/>
  <c r="BC509" i="7"/>
  <c r="CD509" i="7"/>
  <c r="BM509" i="7"/>
  <c r="BK509" i="7"/>
  <c r="BS285" i="7"/>
  <c r="BK261" i="7"/>
  <c r="CB261" i="7"/>
  <c r="AX983" i="7"/>
  <c r="CE975" i="7"/>
  <c r="BI975" i="7"/>
  <c r="CC975" i="7"/>
  <c r="CD975" i="7"/>
  <c r="BX975" i="7"/>
  <c r="BP975" i="7"/>
  <c r="BV975" i="7"/>
  <c r="BB903" i="7"/>
  <c r="BK903" i="7"/>
  <c r="BR879" i="7"/>
  <c r="BY879" i="7"/>
  <c r="BB879" i="7"/>
  <c r="BD879" i="7"/>
  <c r="BS879" i="7"/>
  <c r="BE879" i="7"/>
  <c r="CF879" i="7"/>
  <c r="BC879" i="7"/>
  <c r="BE791" i="7"/>
  <c r="BR791" i="7"/>
  <c r="BW599" i="7"/>
  <c r="BT599" i="7"/>
  <c r="BH599" i="7"/>
  <c r="AZ599" i="7"/>
  <c r="BB599" i="7"/>
  <c r="BG599" i="7"/>
  <c r="AY599" i="7"/>
  <c r="BR599" i="7"/>
  <c r="CD599" i="7"/>
  <c r="AX599" i="7"/>
  <c r="BA599" i="7"/>
  <c r="CE599" i="7"/>
  <c r="BL599" i="7"/>
  <c r="BQ599" i="7"/>
  <c r="CC599" i="7"/>
  <c r="BJ559" i="7"/>
  <c r="BZ380" i="7"/>
  <c r="CF380" i="7"/>
  <c r="BH380" i="7"/>
  <c r="BB332" i="7"/>
  <c r="CD236" i="7"/>
  <c r="BT228" i="7"/>
  <c r="BP212" i="7"/>
  <c r="AZ188" i="7"/>
  <c r="BM188" i="7"/>
  <c r="BE172" i="7"/>
  <c r="CE826" i="7"/>
  <c r="BJ826" i="7"/>
  <c r="BG810" i="7"/>
  <c r="CF810" i="7"/>
  <c r="BJ810" i="7"/>
  <c r="BS770" i="7"/>
  <c r="BU746" i="7"/>
  <c r="AZ746" i="7"/>
  <c r="BI746" i="7"/>
  <c r="BF746" i="7"/>
  <c r="BN658" i="7"/>
  <c r="BX658" i="7"/>
  <c r="BS658" i="7"/>
  <c r="AZ490" i="7"/>
  <c r="CA458" i="7"/>
  <c r="BY458" i="7"/>
  <c r="BL306" i="7"/>
  <c r="BR306" i="7"/>
  <c r="BJ306" i="7"/>
  <c r="BZ290" i="7"/>
  <c r="BW290" i="7"/>
  <c r="BO218" i="7"/>
  <c r="BK218" i="7"/>
  <c r="BW218" i="7"/>
  <c r="BQ122" i="7"/>
  <c r="CG106" i="7"/>
  <c r="CD1005" i="7"/>
  <c r="BI1005" i="7"/>
  <c r="BE925" i="7"/>
  <c r="BO925" i="7"/>
  <c r="CE837" i="7"/>
  <c r="BM661" i="7"/>
  <c r="BR661" i="7"/>
  <c r="BX509" i="7"/>
  <c r="BZ509" i="7"/>
  <c r="BH509" i="7"/>
  <c r="CF509" i="7"/>
  <c r="BD437" i="7"/>
  <c r="BM317" i="7"/>
  <c r="CG317" i="7"/>
  <c r="CD285" i="7"/>
  <c r="BA261" i="7"/>
  <c r="CG261" i="7"/>
  <c r="BB983" i="7"/>
  <c r="BJ975" i="7"/>
  <c r="CB975" i="7"/>
  <c r="BJ935" i="7"/>
  <c r="BT903" i="7"/>
  <c r="BG903" i="7"/>
  <c r="CF887" i="7"/>
  <c r="BL887" i="7"/>
  <c r="CB879" i="7"/>
  <c r="BI871" i="7"/>
  <c r="CC855" i="7"/>
  <c r="BS855" i="7"/>
  <c r="BC855" i="7"/>
  <c r="CA855" i="7"/>
  <c r="BI855" i="7"/>
  <c r="BE855" i="7"/>
  <c r="BD839" i="7"/>
  <c r="AY823" i="7"/>
  <c r="BA823" i="7"/>
  <c r="BG815" i="7"/>
  <c r="BR815" i="7"/>
  <c r="BA815" i="7"/>
  <c r="AY815" i="7"/>
  <c r="AZ815" i="7"/>
  <c r="BI815" i="7"/>
  <c r="CG815" i="7"/>
  <c r="BC807" i="7"/>
  <c r="BG807" i="7"/>
  <c r="BK559" i="7"/>
  <c r="BZ218" i="7"/>
  <c r="AX218" i="7"/>
  <c r="BN218" i="7"/>
  <c r="BT154" i="7"/>
  <c r="BB509" i="7"/>
  <c r="BA509" i="7"/>
  <c r="BR509" i="7"/>
  <c r="BJ509" i="7"/>
  <c r="BR285" i="7"/>
  <c r="BH983" i="7"/>
  <c r="BE975" i="7"/>
  <c r="BY975" i="7"/>
  <c r="AZ935" i="7"/>
  <c r="BY935" i="7"/>
  <c r="BP935" i="7"/>
  <c r="BJ911" i="7"/>
  <c r="CD911" i="7"/>
  <c r="BE903" i="7"/>
  <c r="AY903" i="7"/>
  <c r="BP879" i="7"/>
  <c r="BZ879" i="7"/>
  <c r="BP863" i="7"/>
  <c r="BD863" i="7"/>
  <c r="AY863" i="7"/>
  <c r="BA863" i="7"/>
  <c r="AZ823" i="7"/>
  <c r="BZ823" i="7"/>
  <c r="BU826" i="7"/>
  <c r="BV810" i="7"/>
  <c r="BN810" i="7"/>
  <c r="AZ770" i="7"/>
  <c r="AY458" i="7"/>
  <c r="CB458" i="7"/>
  <c r="CG306" i="7"/>
  <c r="BA306" i="7"/>
  <c r="CD306" i="7"/>
  <c r="BX218" i="7"/>
  <c r="BP218" i="7"/>
  <c r="BC218" i="7"/>
  <c r="BN154" i="7"/>
  <c r="CF122" i="7"/>
  <c r="CD74" i="7"/>
  <c r="AZ1005" i="7"/>
  <c r="BF1005" i="7"/>
  <c r="CC1005" i="7"/>
  <c r="BA925" i="7"/>
  <c r="BY837" i="7"/>
  <c r="BT509" i="7"/>
  <c r="AY509" i="7"/>
  <c r="BL509" i="7"/>
  <c r="BI509" i="7"/>
  <c r="BV437" i="7"/>
  <c r="CA317" i="7"/>
  <c r="BL285" i="7"/>
  <c r="BC261" i="7"/>
  <c r="BI245" i="7"/>
  <c r="AY983" i="7"/>
  <c r="BH975" i="7"/>
  <c r="BA975" i="7"/>
  <c r="BQ935" i="7"/>
  <c r="BP903" i="7"/>
  <c r="BD903" i="7"/>
  <c r="BW903" i="7"/>
  <c r="BQ879" i="7"/>
  <c r="BI879" i="7"/>
  <c r="BY823" i="7"/>
  <c r="CA823" i="7"/>
  <c r="BG727" i="7"/>
  <c r="CC559" i="7"/>
  <c r="BW559" i="7"/>
  <c r="BI559" i="7"/>
  <c r="BP559" i="7"/>
  <c r="BY559" i="7"/>
  <c r="AX559" i="7"/>
  <c r="BG559" i="7"/>
  <c r="CD559" i="7"/>
  <c r="AZ559" i="7"/>
  <c r="BD559" i="7"/>
  <c r="BU559" i="7"/>
  <c r="BE559" i="7"/>
  <c r="CG559" i="7"/>
  <c r="BB559" i="7"/>
  <c r="BS559" i="7"/>
  <c r="BC559" i="7"/>
  <c r="BN559" i="7"/>
  <c r="BQ559" i="7"/>
  <c r="BX559" i="7"/>
  <c r="CE559" i="7"/>
  <c r="CB559" i="7"/>
  <c r="BO559" i="7"/>
  <c r="AY559" i="7"/>
  <c r="BF559" i="7"/>
  <c r="BR559" i="7"/>
  <c r="CA559" i="7"/>
  <c r="BM559" i="7"/>
  <c r="BL559" i="7"/>
  <c r="BT559" i="7"/>
  <c r="BB458" i="7"/>
  <c r="CF458" i="7"/>
  <c r="BB218" i="7"/>
  <c r="BM218" i="7"/>
  <c r="CA218" i="7"/>
  <c r="BM122" i="7"/>
  <c r="BZ1005" i="7"/>
  <c r="CE1005" i="7"/>
  <c r="BH1005" i="7"/>
  <c r="BW925" i="7"/>
  <c r="BL837" i="7"/>
  <c r="AX525" i="7"/>
  <c r="BU509" i="7"/>
  <c r="BS509" i="7"/>
  <c r="BO509" i="7"/>
  <c r="BE509" i="7"/>
  <c r="BE285" i="7"/>
  <c r="BR261" i="7"/>
  <c r="CF245" i="7"/>
  <c r="BJ983" i="7"/>
  <c r="CG983" i="7"/>
  <c r="BO975" i="7"/>
  <c r="BF975" i="7"/>
  <c r="BZ935" i="7"/>
  <c r="BC919" i="7"/>
  <c r="BI903" i="7"/>
  <c r="BN903" i="7"/>
  <c r="BS903" i="7"/>
  <c r="CD879" i="7"/>
  <c r="AX879" i="7"/>
  <c r="BM823" i="7"/>
  <c r="BL823" i="7"/>
  <c r="AY727" i="7"/>
  <c r="BV607" i="7"/>
  <c r="BI783" i="7"/>
  <c r="BT783" i="7"/>
  <c r="AZ783" i="7"/>
  <c r="AX783" i="7"/>
  <c r="AY767" i="7"/>
  <c r="AZ767" i="7"/>
  <c r="BZ767" i="7"/>
  <c r="BX759" i="7"/>
  <c r="CB751" i="7"/>
  <c r="BP743" i="7"/>
  <c r="BF719" i="7"/>
  <c r="BT703" i="7"/>
  <c r="BG695" i="7"/>
  <c r="BK695" i="7"/>
  <c r="BE631" i="7"/>
  <c r="BW631" i="7"/>
  <c r="CC631" i="7"/>
  <c r="CA591" i="7"/>
  <c r="BP591" i="7"/>
  <c r="BU583" i="7"/>
  <c r="AX575" i="7"/>
  <c r="CF551" i="7"/>
  <c r="BB543" i="7"/>
  <c r="AX543" i="7"/>
  <c r="BY543" i="7"/>
  <c r="AZ535" i="7"/>
  <c r="BN519" i="7"/>
  <c r="BM519" i="7"/>
  <c r="CG511" i="7"/>
  <c r="BN511" i="7"/>
  <c r="BU511" i="7"/>
  <c r="BO479" i="7"/>
  <c r="BD463" i="7"/>
  <c r="BT463" i="7"/>
  <c r="CD463" i="7"/>
  <c r="CC455" i="7"/>
  <c r="BD439" i="7"/>
  <c r="BT399" i="7"/>
  <c r="BQ399" i="7"/>
  <c r="AZ399" i="7"/>
  <c r="BE383" i="7"/>
  <c r="BN383" i="7"/>
  <c r="BK375" i="7"/>
  <c r="BU375" i="7"/>
  <c r="BO375" i="7"/>
  <c r="BY359" i="7"/>
  <c r="CE311" i="7"/>
  <c r="BC311" i="7"/>
  <c r="BJ311" i="7"/>
  <c r="BH303" i="7"/>
  <c r="CD303" i="7"/>
  <c r="CC303" i="7"/>
  <c r="BK287" i="7"/>
  <c r="CD263" i="7"/>
  <c r="BO263" i="7"/>
  <c r="BR223" i="7"/>
  <c r="BQ223" i="7"/>
  <c r="CE199" i="7"/>
  <c r="AX191" i="7"/>
  <c r="BB191" i="7"/>
  <c r="BH191" i="7"/>
  <c r="BT191" i="7"/>
  <c r="BS175" i="7"/>
  <c r="BX175" i="7"/>
  <c r="BO175" i="7"/>
  <c r="CD167" i="7"/>
  <c r="BH143" i="7"/>
  <c r="CG135" i="7"/>
  <c r="BF103" i="7"/>
  <c r="CG890" i="7"/>
  <c r="CF618" i="7"/>
  <c r="CG618" i="7"/>
  <c r="BK570" i="7"/>
  <c r="BU554" i="7"/>
  <c r="CF554" i="7"/>
  <c r="BV554" i="7"/>
  <c r="BW530" i="7"/>
  <c r="BY474" i="7"/>
  <c r="BV474" i="7"/>
  <c r="AX474" i="7"/>
  <c r="BD202" i="7"/>
  <c r="BV202" i="7"/>
  <c r="CE186" i="7"/>
  <c r="BR186" i="7"/>
  <c r="BU186" i="7"/>
  <c r="AY186" i="7"/>
  <c r="AX186" i="7"/>
  <c r="CD186" i="7"/>
  <c r="BT186" i="7"/>
  <c r="BB186" i="7"/>
  <c r="CA186" i="7"/>
  <c r="BF613" i="7"/>
  <c r="BV613" i="7"/>
  <c r="CD613" i="7"/>
  <c r="CD309" i="7"/>
  <c r="CF978" i="7"/>
  <c r="BW978" i="7"/>
  <c r="BM978" i="7"/>
  <c r="BR954" i="7"/>
  <c r="BZ930" i="7"/>
  <c r="BB866" i="7"/>
  <c r="BG506" i="7"/>
  <c r="BZ426" i="7"/>
  <c r="BF426" i="7"/>
  <c r="BY426" i="7"/>
  <c r="CG426" i="7"/>
  <c r="CD426" i="7"/>
  <c r="CF426" i="7"/>
  <c r="CB426" i="7"/>
  <c r="BE543" i="7"/>
  <c r="BR543" i="7"/>
  <c r="BH543" i="7"/>
  <c r="BG535" i="7"/>
  <c r="CF519" i="7"/>
  <c r="CC519" i="7"/>
  <c r="BB519" i="7"/>
  <c r="AX439" i="7"/>
  <c r="CC167" i="7"/>
  <c r="BV890" i="7"/>
  <c r="CC570" i="7"/>
  <c r="BK554" i="7"/>
  <c r="BG554" i="7"/>
  <c r="BH554" i="7"/>
  <c r="CD530" i="7"/>
  <c r="AZ474" i="7"/>
  <c r="BW474" i="7"/>
  <c r="BX474" i="7"/>
  <c r="AZ309" i="7"/>
  <c r="AZ954" i="7"/>
  <c r="BK930" i="7"/>
  <c r="BV930" i="7"/>
  <c r="CD930" i="7"/>
  <c r="BA930" i="7"/>
  <c r="BI930" i="7"/>
  <c r="CE930" i="7"/>
  <c r="BM930" i="7"/>
  <c r="AY930" i="7"/>
  <c r="BG930" i="7"/>
  <c r="BJ930" i="7"/>
  <c r="CF930" i="7"/>
  <c r="BP930" i="7"/>
  <c r="BN930" i="7"/>
  <c r="BA786" i="7"/>
  <c r="CD786" i="7"/>
  <c r="BX786" i="7"/>
  <c r="BY786" i="7"/>
  <c r="BC786" i="7"/>
  <c r="BH786" i="7"/>
  <c r="BW506" i="7"/>
  <c r="BA751" i="7"/>
  <c r="BD719" i="7"/>
  <c r="BH631" i="7"/>
  <c r="BQ631" i="7"/>
  <c r="BQ583" i="7"/>
  <c r="BD551" i="7"/>
  <c r="BD543" i="7"/>
  <c r="CB543" i="7"/>
  <c r="BA543" i="7"/>
  <c r="BM535" i="7"/>
  <c r="BW519" i="7"/>
  <c r="AZ519" i="7"/>
  <c r="AY519" i="7"/>
  <c r="BM463" i="7"/>
  <c r="BN463" i="7"/>
  <c r="BF463" i="7"/>
  <c r="BV455" i="7"/>
  <c r="AY439" i="7"/>
  <c r="CA399" i="7"/>
  <c r="CB399" i="7"/>
  <c r="CD399" i="7"/>
  <c r="BK399" i="7"/>
  <c r="BL383" i="7"/>
  <c r="CF383" i="7"/>
  <c r="BH375" i="7"/>
  <c r="BL375" i="7"/>
  <c r="BS375" i="7"/>
  <c r="BZ359" i="7"/>
  <c r="BM311" i="7"/>
  <c r="BO311" i="7"/>
  <c r="BL311" i="7"/>
  <c r="BL303" i="7"/>
  <c r="CF303" i="7"/>
  <c r="BJ287" i="7"/>
  <c r="CG287" i="7"/>
  <c r="CA223" i="7"/>
  <c r="BY223" i="7"/>
  <c r="CE191" i="7"/>
  <c r="BI191" i="7"/>
  <c r="BJ191" i="7"/>
  <c r="BZ191" i="7"/>
  <c r="CE167" i="7"/>
  <c r="BT143" i="7"/>
  <c r="BB890" i="7"/>
  <c r="BH890" i="7"/>
  <c r="BS682" i="7"/>
  <c r="BZ618" i="7"/>
  <c r="AX618" i="7"/>
  <c r="CA618" i="7"/>
  <c r="AY618" i="7"/>
  <c r="BU618" i="7"/>
  <c r="BZ586" i="7"/>
  <c r="BQ570" i="7"/>
  <c r="BQ554" i="7"/>
  <c r="BT554" i="7"/>
  <c r="CA554" i="7"/>
  <c r="BD530" i="7"/>
  <c r="CA474" i="7"/>
  <c r="CE474" i="7"/>
  <c r="BO474" i="7"/>
  <c r="BB202" i="7"/>
  <c r="BO957" i="7"/>
  <c r="CE957" i="7"/>
  <c r="BB445" i="7"/>
  <c r="CE445" i="7"/>
  <c r="CE309" i="7"/>
  <c r="CB954" i="7"/>
  <c r="BS954" i="7"/>
  <c r="BT930" i="7"/>
  <c r="BQ866" i="7"/>
  <c r="CC778" i="7"/>
  <c r="BE506" i="7"/>
  <c r="BR631" i="7"/>
  <c r="BK631" i="7"/>
  <c r="CD543" i="7"/>
  <c r="CF543" i="7"/>
  <c r="CC543" i="7"/>
  <c r="AY535" i="7"/>
  <c r="BE519" i="7"/>
  <c r="BP519" i="7"/>
  <c r="BQ519" i="7"/>
  <c r="BW503" i="7"/>
  <c r="BG455" i="7"/>
  <c r="CG439" i="7"/>
  <c r="BZ383" i="7"/>
  <c r="CA383" i="7"/>
  <c r="BC375" i="7"/>
  <c r="BX375" i="7"/>
  <c r="BT375" i="7"/>
  <c r="BL359" i="7"/>
  <c r="CF311" i="7"/>
  <c r="BT311" i="7"/>
  <c r="BZ311" i="7"/>
  <c r="BV303" i="7"/>
  <c r="BR303" i="7"/>
  <c r="BB223" i="7"/>
  <c r="BE223" i="7"/>
  <c r="BG191" i="7"/>
  <c r="CA191" i="7"/>
  <c r="BW191" i="7"/>
  <c r="CG191" i="7"/>
  <c r="BL175" i="7"/>
  <c r="BW175" i="7"/>
  <c r="BN167" i="7"/>
  <c r="BM167" i="7"/>
  <c r="BS143" i="7"/>
  <c r="BV95" i="7"/>
  <c r="BO890" i="7"/>
  <c r="BL890" i="7"/>
  <c r="BH570" i="7"/>
  <c r="CE554" i="7"/>
  <c r="BJ554" i="7"/>
  <c r="BE554" i="7"/>
  <c r="BF530" i="7"/>
  <c r="BH474" i="7"/>
  <c r="BA474" i="7"/>
  <c r="BB474" i="7"/>
  <c r="BF202" i="7"/>
  <c r="BM202" i="7"/>
  <c r="BX202" i="7"/>
  <c r="BS202" i="7"/>
  <c r="BP202" i="7"/>
  <c r="BZ202" i="7"/>
  <c r="BE202" i="7"/>
  <c r="BI202" i="7"/>
  <c r="CG202" i="7"/>
  <c r="AX202" i="7"/>
  <c r="BJ309" i="7"/>
  <c r="BK1002" i="7"/>
  <c r="BN954" i="7"/>
  <c r="BD954" i="7"/>
  <c r="BC938" i="7"/>
  <c r="BE930" i="7"/>
  <c r="BT866" i="7"/>
  <c r="BQ778" i="7"/>
  <c r="BJ506" i="7"/>
  <c r="CG314" i="7"/>
  <c r="BV991" i="7"/>
  <c r="BH991" i="7"/>
  <c r="BN951" i="7"/>
  <c r="CG943" i="7"/>
  <c r="AY895" i="7"/>
  <c r="AX847" i="7"/>
  <c r="CB847" i="7"/>
  <c r="BI831" i="7"/>
  <c r="BW783" i="7"/>
  <c r="BP783" i="7"/>
  <c r="BN783" i="7"/>
  <c r="BD783" i="7"/>
  <c r="BL751" i="7"/>
  <c r="CA743" i="7"/>
  <c r="BW695" i="7"/>
  <c r="BE695" i="7"/>
  <c r="BU695" i="7"/>
  <c r="BL671" i="7"/>
  <c r="BV671" i="7"/>
  <c r="BX655" i="7"/>
  <c r="CC655" i="7"/>
  <c r="BL655" i="7"/>
  <c r="BT631" i="7"/>
  <c r="BV631" i="7"/>
  <c r="BM631" i="7"/>
  <c r="BV591" i="7"/>
  <c r="BK583" i="7"/>
  <c r="BP583" i="7"/>
  <c r="BC567" i="7"/>
  <c r="BU543" i="7"/>
  <c r="BF543" i="7"/>
  <c r="BW543" i="7"/>
  <c r="BC543" i="7"/>
  <c r="BC535" i="7"/>
  <c r="AX519" i="7"/>
  <c r="BG519" i="7"/>
  <c r="CG519" i="7"/>
  <c r="BM511" i="7"/>
  <c r="BO511" i="7"/>
  <c r="BR503" i="7"/>
  <c r="BT495" i="7"/>
  <c r="BA495" i="7"/>
  <c r="BH487" i="7"/>
  <c r="AZ487" i="7"/>
  <c r="BJ479" i="7"/>
  <c r="BR463" i="7"/>
  <c r="BH463" i="7"/>
  <c r="CC463" i="7"/>
  <c r="BH455" i="7"/>
  <c r="BM455" i="7"/>
  <c r="BO439" i="7"/>
  <c r="CC407" i="7"/>
  <c r="BD399" i="7"/>
  <c r="BX399" i="7"/>
  <c r="BJ399" i="7"/>
  <c r="AX391" i="7"/>
  <c r="BV383" i="7"/>
  <c r="BO383" i="7"/>
  <c r="CG375" i="7"/>
  <c r="BR375" i="7"/>
  <c r="BB375" i="7"/>
  <c r="BJ367" i="7"/>
  <c r="BQ359" i="7"/>
  <c r="BD311" i="7"/>
  <c r="BE311" i="7"/>
  <c r="BI311" i="7"/>
  <c r="BF303" i="7"/>
  <c r="BE303" i="7"/>
  <c r="BD295" i="7"/>
  <c r="BP295" i="7"/>
  <c r="AZ287" i="7"/>
  <c r="BD279" i="7"/>
  <c r="BN263" i="7"/>
  <c r="BL239" i="7"/>
  <c r="BC223" i="7"/>
  <c r="BJ223" i="7"/>
  <c r="CG207" i="7"/>
  <c r="BR191" i="7"/>
  <c r="BE191" i="7"/>
  <c r="CD191" i="7"/>
  <c r="BC191" i="7"/>
  <c r="BF175" i="7"/>
  <c r="BA175" i="7"/>
  <c r="CD175" i="7"/>
  <c r="AY167" i="7"/>
  <c r="BP167" i="7"/>
  <c r="BJ143" i="7"/>
  <c r="BP127" i="7"/>
  <c r="BE127" i="7"/>
  <c r="BN103" i="7"/>
  <c r="BJ95" i="7"/>
  <c r="BS890" i="7"/>
  <c r="AZ890" i="7"/>
  <c r="CD802" i="7"/>
  <c r="CE802" i="7"/>
  <c r="BO802" i="7"/>
  <c r="BE738" i="7"/>
  <c r="BB690" i="7"/>
  <c r="CD690" i="7"/>
  <c r="BH690" i="7"/>
  <c r="BA618" i="7"/>
  <c r="BL618" i="7"/>
  <c r="BN618" i="7"/>
  <c r="BF554" i="7"/>
  <c r="BX554" i="7"/>
  <c r="BI554" i="7"/>
  <c r="BM474" i="7"/>
  <c r="BN474" i="7"/>
  <c r="BG202" i="7"/>
  <c r="BG186" i="7"/>
  <c r="BX186" i="7"/>
  <c r="AY1002" i="7"/>
  <c r="BB954" i="7"/>
  <c r="BV954" i="7"/>
  <c r="BL930" i="7"/>
  <c r="BK866" i="7"/>
  <c r="BP778" i="7"/>
  <c r="BQ714" i="7"/>
  <c r="CE714" i="7"/>
  <c r="BY714" i="7"/>
  <c r="BM714" i="7"/>
  <c r="CB714" i="7"/>
  <c r="CA714" i="7"/>
  <c r="BH714" i="7"/>
  <c r="CF714" i="7"/>
  <c r="BA714" i="7"/>
  <c r="CG714" i="7"/>
  <c r="BU714" i="7"/>
  <c r="BW714" i="7"/>
  <c r="CD714" i="7"/>
  <c r="BT714" i="7"/>
  <c r="BO714" i="7"/>
  <c r="AZ714" i="7"/>
  <c r="CB506" i="7"/>
  <c r="BM314" i="7"/>
  <c r="BG543" i="7"/>
  <c r="CE543" i="7"/>
  <c r="BV543" i="7"/>
  <c r="BX543" i="7"/>
  <c r="CF535" i="7"/>
  <c r="BE439" i="7"/>
  <c r="CB391" i="7"/>
  <c r="CB359" i="7"/>
  <c r="BU303" i="7"/>
  <c r="AX303" i="7"/>
  <c r="AX223" i="7"/>
  <c r="BO223" i="7"/>
  <c r="CD207" i="7"/>
  <c r="BO143" i="7"/>
  <c r="BU95" i="7"/>
  <c r="AY890" i="7"/>
  <c r="BR890" i="7"/>
  <c r="BZ570" i="7"/>
  <c r="BN570" i="7"/>
  <c r="BZ554" i="7"/>
  <c r="BP554" i="7"/>
  <c r="AX554" i="7"/>
  <c r="BH530" i="7"/>
  <c r="BN530" i="7"/>
  <c r="AX530" i="7"/>
  <c r="CC474" i="7"/>
  <c r="BJ474" i="7"/>
  <c r="BZ474" i="7"/>
  <c r="BK474" i="7"/>
  <c r="BU474" i="7"/>
  <c r="BL474" i="7"/>
  <c r="CB474" i="7"/>
  <c r="BE474" i="7"/>
  <c r="BG474" i="7"/>
  <c r="BG309" i="7"/>
  <c r="BD309" i="7"/>
  <c r="BX309" i="7"/>
  <c r="AX309" i="7"/>
  <c r="BK309" i="7"/>
  <c r="BT309" i="7"/>
  <c r="BH309" i="7"/>
  <c r="BH1002" i="7"/>
  <c r="BA954" i="7"/>
  <c r="BK954" i="7"/>
  <c r="BQ938" i="7"/>
  <c r="AZ938" i="7"/>
  <c r="BL938" i="7"/>
  <c r="BB930" i="7"/>
  <c r="BW866" i="7"/>
  <c r="BS866" i="7"/>
  <c r="AZ866" i="7"/>
  <c r="BJ866" i="7"/>
  <c r="BM866" i="7"/>
  <c r="CG866" i="7"/>
  <c r="CD866" i="7"/>
  <c r="BA866" i="7"/>
  <c r="BY866" i="7"/>
  <c r="AX866" i="7"/>
  <c r="BR866" i="7"/>
  <c r="BU866" i="7"/>
  <c r="AY866" i="7"/>
  <c r="BE866" i="7"/>
  <c r="BD866" i="7"/>
  <c r="BP866" i="7"/>
  <c r="CA866" i="7"/>
  <c r="BN866" i="7"/>
  <c r="BO866" i="7"/>
  <c r="BZ866" i="7"/>
  <c r="CB866" i="7"/>
  <c r="CF866" i="7"/>
  <c r="BV866" i="7"/>
  <c r="BF866" i="7"/>
  <c r="BC866" i="7"/>
  <c r="BL866" i="7"/>
  <c r="BH866" i="7"/>
  <c r="CC602" i="7"/>
  <c r="BX602" i="7"/>
  <c r="BG602" i="7"/>
  <c r="AZ602" i="7"/>
  <c r="BO783" i="7"/>
  <c r="CE783" i="7"/>
  <c r="CG783" i="7"/>
  <c r="CF783" i="7"/>
  <c r="BK759" i="7"/>
  <c r="BP751" i="7"/>
  <c r="BJ743" i="7"/>
  <c r="BH719" i="7"/>
  <c r="BL703" i="7"/>
  <c r="BA631" i="7"/>
  <c r="BC631" i="7"/>
  <c r="BG631" i="7"/>
  <c r="BS543" i="7"/>
  <c r="BK543" i="7"/>
  <c r="AY543" i="7"/>
  <c r="BO543" i="7"/>
  <c r="CD535" i="7"/>
  <c r="BX519" i="7"/>
  <c r="BA519" i="7"/>
  <c r="BT511" i="7"/>
  <c r="BS511" i="7"/>
  <c r="BJ463" i="7"/>
  <c r="CF463" i="7"/>
  <c r="BO463" i="7"/>
  <c r="BE455" i="7"/>
  <c r="BN447" i="7"/>
  <c r="AZ439" i="7"/>
  <c r="BE391" i="7"/>
  <c r="BK383" i="7"/>
  <c r="CB375" i="7"/>
  <c r="BN375" i="7"/>
  <c r="BJ375" i="7"/>
  <c r="CF359" i="7"/>
  <c r="AY311" i="7"/>
  <c r="BA311" i="7"/>
  <c r="CD311" i="7"/>
  <c r="BI303" i="7"/>
  <c r="BZ303" i="7"/>
  <c r="CB303" i="7"/>
  <c r="BH223" i="7"/>
  <c r="CD223" i="7"/>
  <c r="BZ207" i="7"/>
  <c r="BN191" i="7"/>
  <c r="BS191" i="7"/>
  <c r="BL191" i="7"/>
  <c r="BK191" i="7"/>
  <c r="BI167" i="7"/>
  <c r="BB95" i="7"/>
  <c r="BK890" i="7"/>
  <c r="BE570" i="7"/>
  <c r="BM554" i="7"/>
  <c r="CB554" i="7"/>
  <c r="CD554" i="7"/>
  <c r="CG973" i="7"/>
  <c r="BE973" i="7"/>
  <c r="BG973" i="7"/>
  <c r="CC954" i="7"/>
  <c r="BM506" i="7"/>
  <c r="BN506" i="7"/>
  <c r="AZ506" i="7"/>
  <c r="BF506" i="7"/>
  <c r="BU506" i="7"/>
  <c r="BS506" i="7"/>
  <c r="BY506" i="7"/>
  <c r="BH506" i="7"/>
  <c r="BC506" i="7"/>
  <c r="BX506" i="7"/>
  <c r="BQ506" i="7"/>
  <c r="BD506" i="7"/>
  <c r="CE506" i="7"/>
  <c r="BI506" i="7"/>
  <c r="BK506" i="7"/>
  <c r="CA506" i="7"/>
  <c r="CG506" i="7"/>
  <c r="BT506" i="7"/>
  <c r="BV506" i="7"/>
  <c r="AY506" i="7"/>
  <c r="CD506" i="7"/>
  <c r="BR506" i="7"/>
  <c r="BP506" i="7"/>
  <c r="BO506" i="7"/>
  <c r="BB506" i="7"/>
  <c r="CF506" i="7"/>
  <c r="BZ506" i="7"/>
  <c r="BA506" i="7"/>
  <c r="BD138" i="7"/>
  <c r="BQ138" i="7"/>
  <c r="BS554" i="7"/>
  <c r="BC554" i="7"/>
  <c r="BB554" i="7"/>
  <c r="CG554" i="7"/>
  <c r="BL554" i="7"/>
  <c r="BA554" i="7"/>
  <c r="BY554" i="7"/>
  <c r="BR1002" i="7"/>
  <c r="BG1002" i="7"/>
  <c r="BE1002" i="7"/>
  <c r="BU1002" i="7"/>
  <c r="BX1002" i="7"/>
  <c r="BW1002" i="7"/>
  <c r="BM954" i="7"/>
  <c r="BZ954" i="7"/>
  <c r="BE954" i="7"/>
  <c r="BG954" i="7"/>
  <c r="CF954" i="7"/>
  <c r="CD954" i="7"/>
  <c r="BQ954" i="7"/>
  <c r="BU954" i="7"/>
  <c r="AX954" i="7"/>
  <c r="CE954" i="7"/>
  <c r="BL954" i="7"/>
  <c r="BP954" i="7"/>
  <c r="BF954" i="7"/>
  <c r="BJ954" i="7"/>
  <c r="BE778" i="7"/>
  <c r="BA778" i="7"/>
  <c r="BG778" i="7"/>
  <c r="AY778" i="7"/>
  <c r="BR778" i="7"/>
  <c r="BM778" i="7"/>
  <c r="CA778" i="7"/>
  <c r="CF778" i="7"/>
  <c r="BK778" i="7"/>
  <c r="CE778" i="7"/>
  <c r="BI778" i="7"/>
  <c r="BL778" i="7"/>
  <c r="CG778" i="7"/>
  <c r="BV778" i="7"/>
  <c r="BJ778" i="7"/>
  <c r="BH778" i="7"/>
  <c r="BW778" i="7"/>
  <c r="BB778" i="7"/>
  <c r="AZ778" i="7"/>
  <c r="CC506" i="7"/>
  <c r="BE314" i="7"/>
  <c r="CC314" i="7"/>
  <c r="BT314" i="7"/>
  <c r="BW314" i="7"/>
  <c r="BA314" i="7"/>
  <c r="CF314" i="7"/>
  <c r="BX314" i="7"/>
  <c r="BH314" i="7"/>
  <c r="BS314" i="7"/>
  <c r="BU314" i="7"/>
  <c r="BC314" i="7"/>
  <c r="CD314" i="7"/>
  <c r="CE314" i="7"/>
  <c r="CB314" i="7"/>
  <c r="BY314" i="7"/>
  <c r="BK781" i="7"/>
  <c r="AZ781" i="7"/>
  <c r="BT781" i="7"/>
  <c r="CC781" i="7"/>
  <c r="AX357" i="7"/>
  <c r="BZ357" i="7"/>
  <c r="CF357" i="7"/>
  <c r="BG341" i="7"/>
  <c r="BH946" i="7"/>
  <c r="BL946" i="7"/>
  <c r="BM946" i="7"/>
  <c r="BB922" i="7"/>
  <c r="BE874" i="7"/>
  <c r="BH874" i="7"/>
  <c r="CC858" i="7"/>
  <c r="CB794" i="7"/>
  <c r="BA794" i="7"/>
  <c r="CG410" i="7"/>
  <c r="CD410" i="7"/>
  <c r="BI410" i="7"/>
  <c r="BA226" i="7"/>
  <c r="BL114" i="7"/>
  <c r="BQ853" i="7"/>
  <c r="CC853" i="7"/>
  <c r="BX853" i="7"/>
  <c r="BL741" i="7"/>
  <c r="BO741" i="7"/>
  <c r="BV741" i="7"/>
  <c r="BT677" i="7"/>
  <c r="CE677" i="7"/>
  <c r="CE645" i="7"/>
  <c r="BT621" i="7"/>
  <c r="CA493" i="7"/>
  <c r="BD493" i="7"/>
  <c r="AY493" i="7"/>
  <c r="BN469" i="7"/>
  <c r="BS469" i="7"/>
  <c r="AX469" i="7"/>
  <c r="BC405" i="7"/>
  <c r="BZ333" i="7"/>
  <c r="BW333" i="7"/>
  <c r="BQ221" i="7"/>
  <c r="BW181" i="7"/>
  <c r="BI1016" i="7"/>
  <c r="AX1000" i="7"/>
  <c r="BL1000" i="7"/>
  <c r="BF944" i="7"/>
  <c r="BL944" i="7"/>
  <c r="BX928" i="7"/>
  <c r="BP920" i="7"/>
  <c r="BU920" i="7"/>
  <c r="AZ896" i="7"/>
  <c r="BA888" i="7"/>
  <c r="CF880" i="7"/>
  <c r="BU864" i="7"/>
  <c r="BI808" i="7"/>
  <c r="BC808" i="7"/>
  <c r="BG808" i="7"/>
  <c r="BU808" i="7"/>
  <c r="BT808" i="7"/>
  <c r="AY744" i="7"/>
  <c r="BS728" i="7"/>
  <c r="AX874" i="7"/>
  <c r="BK874" i="7"/>
  <c r="BX410" i="7"/>
  <c r="BG410" i="7"/>
  <c r="BV410" i="7"/>
  <c r="AX226" i="7"/>
  <c r="CA114" i="7"/>
  <c r="BL989" i="7"/>
  <c r="BP853" i="7"/>
  <c r="BF853" i="7"/>
  <c r="BD853" i="7"/>
  <c r="AY853" i="7"/>
  <c r="BH741" i="7"/>
  <c r="BA741" i="7"/>
  <c r="BT741" i="7"/>
  <c r="BC645" i="7"/>
  <c r="CA621" i="7"/>
  <c r="BY493" i="7"/>
  <c r="BU493" i="7"/>
  <c r="BN493" i="7"/>
  <c r="BB469" i="7"/>
  <c r="CE469" i="7"/>
  <c r="BH469" i="7"/>
  <c r="BP405" i="7"/>
  <c r="BG1016" i="7"/>
  <c r="CB992" i="7"/>
  <c r="BQ992" i="7"/>
  <c r="BT992" i="7"/>
  <c r="BZ984" i="7"/>
  <c r="BM984" i="7"/>
  <c r="BX984" i="7"/>
  <c r="BP944" i="7"/>
  <c r="BH944" i="7"/>
  <c r="BM928" i="7"/>
  <c r="BZ928" i="7"/>
  <c r="BQ928" i="7"/>
  <c r="BU928" i="7"/>
  <c r="CB928" i="7"/>
  <c r="BC928" i="7"/>
  <c r="BF928" i="7"/>
  <c r="BY928" i="7"/>
  <c r="BS928" i="7"/>
  <c r="BB928" i="7"/>
  <c r="BV896" i="7"/>
  <c r="BE888" i="7"/>
  <c r="BX880" i="7"/>
  <c r="BA864" i="7"/>
  <c r="AY800" i="7"/>
  <c r="BZ784" i="7"/>
  <c r="CA784" i="7"/>
  <c r="BL784" i="7"/>
  <c r="BO744" i="7"/>
  <c r="BV728" i="7"/>
  <c r="BS410" i="7"/>
  <c r="AX410" i="7"/>
  <c r="CB410" i="7"/>
  <c r="BO114" i="7"/>
  <c r="BH853" i="7"/>
  <c r="BY853" i="7"/>
  <c r="BZ853" i="7"/>
  <c r="BM853" i="7"/>
  <c r="BT493" i="7"/>
  <c r="BJ493" i="7"/>
  <c r="BG493" i="7"/>
  <c r="BL469" i="7"/>
  <c r="CB469" i="7"/>
  <c r="AY469" i="7"/>
  <c r="CD181" i="7"/>
  <c r="CF181" i="7"/>
  <c r="BD181" i="7"/>
  <c r="BW984" i="7"/>
  <c r="BJ968" i="7"/>
  <c r="CE968" i="7"/>
  <c r="BK944" i="7"/>
  <c r="CE928" i="7"/>
  <c r="BD920" i="7"/>
  <c r="BS920" i="7"/>
  <c r="BM920" i="7"/>
  <c r="BE896" i="7"/>
  <c r="CB880" i="7"/>
  <c r="CB864" i="7"/>
  <c r="BB744" i="7"/>
  <c r="BY469" i="7"/>
  <c r="BZ469" i="7"/>
  <c r="BO469" i="7"/>
  <c r="BA125" i="7"/>
  <c r="BH1016" i="7"/>
  <c r="BR1016" i="7"/>
  <c r="BT944" i="7"/>
  <c r="BC944" i="7"/>
  <c r="BB944" i="7"/>
  <c r="CG944" i="7"/>
  <c r="CF944" i="7"/>
  <c r="BY944" i="7"/>
  <c r="AY944" i="7"/>
  <c r="BR944" i="7"/>
  <c r="BD944" i="7"/>
  <c r="BE944" i="7"/>
  <c r="BY896" i="7"/>
  <c r="BO888" i="7"/>
  <c r="AZ888" i="7"/>
  <c r="BV888" i="7"/>
  <c r="BL888" i="7"/>
  <c r="CA888" i="7"/>
  <c r="CE800" i="7"/>
  <c r="BS800" i="7"/>
  <c r="BX800" i="7"/>
  <c r="CF800" i="7"/>
  <c r="BH800" i="7"/>
  <c r="BW728" i="7"/>
  <c r="BF728" i="7"/>
  <c r="CB728" i="7"/>
  <c r="BR728" i="7"/>
  <c r="BY728" i="7"/>
  <c r="BT728" i="7"/>
  <c r="AZ728" i="7"/>
  <c r="BI728" i="7"/>
  <c r="BC941" i="7"/>
  <c r="CE805" i="7"/>
  <c r="BG805" i="7"/>
  <c r="BD805" i="7"/>
  <c r="BQ357" i="7"/>
  <c r="BN357" i="7"/>
  <c r="BI357" i="7"/>
  <c r="BC341" i="7"/>
  <c r="BI994" i="7"/>
  <c r="BL986" i="7"/>
  <c r="BS946" i="7"/>
  <c r="BE946" i="7"/>
  <c r="CG922" i="7"/>
  <c r="CG874" i="7"/>
  <c r="BD874" i="7"/>
  <c r="BJ410" i="7"/>
  <c r="CF410" i="7"/>
  <c r="BH410" i="7"/>
  <c r="BM226" i="7"/>
  <c r="BK226" i="7"/>
  <c r="CG114" i="7"/>
  <c r="BH989" i="7"/>
  <c r="CA853" i="7"/>
  <c r="BN853" i="7"/>
  <c r="BR853" i="7"/>
  <c r="BW741" i="7"/>
  <c r="BU741" i="7"/>
  <c r="AY677" i="7"/>
  <c r="BA677" i="7"/>
  <c r="BH677" i="7"/>
  <c r="BC621" i="7"/>
  <c r="BJ621" i="7"/>
  <c r="BL493" i="7"/>
  <c r="CD493" i="7"/>
  <c r="BK469" i="7"/>
  <c r="CD469" i="7"/>
  <c r="BD469" i="7"/>
  <c r="BT469" i="7"/>
  <c r="CC181" i="7"/>
  <c r="BZ125" i="7"/>
  <c r="BI1008" i="7"/>
  <c r="CE1008" i="7"/>
  <c r="BU1008" i="7"/>
  <c r="BI1000" i="7"/>
  <c r="BQ1000" i="7"/>
  <c r="BV1000" i="7"/>
  <c r="BC1000" i="7"/>
  <c r="BN1000" i="7"/>
  <c r="BD1000" i="7"/>
  <c r="BP1000" i="7"/>
  <c r="CD1000" i="7"/>
  <c r="BT1000" i="7"/>
  <c r="BI984" i="7"/>
  <c r="BS944" i="7"/>
  <c r="BM944" i="7"/>
  <c r="CF928" i="7"/>
  <c r="CE920" i="7"/>
  <c r="BN920" i="7"/>
  <c r="BR896" i="7"/>
  <c r="BT880" i="7"/>
  <c r="BX864" i="7"/>
  <c r="CB752" i="7"/>
  <c r="BF752" i="7"/>
  <c r="BB752" i="7"/>
  <c r="AX752" i="7"/>
  <c r="BU752" i="7"/>
  <c r="BX752" i="7"/>
  <c r="BO752" i="7"/>
  <c r="CG752" i="7"/>
  <c r="BZ752" i="7"/>
  <c r="CD752" i="7"/>
  <c r="BD744" i="7"/>
  <c r="BS357" i="7"/>
  <c r="BJ357" i="7"/>
  <c r="BL357" i="7"/>
  <c r="BF341" i="7"/>
  <c r="BD946" i="7"/>
  <c r="BY946" i="7"/>
  <c r="BC874" i="7"/>
  <c r="BO874" i="7"/>
  <c r="CE410" i="7"/>
  <c r="BU410" i="7"/>
  <c r="AY410" i="7"/>
  <c r="BS114" i="7"/>
  <c r="CB989" i="7"/>
  <c r="BT853" i="7"/>
  <c r="BI853" i="7"/>
  <c r="BG853" i="7"/>
  <c r="CC741" i="7"/>
  <c r="BZ741" i="7"/>
  <c r="BF621" i="7"/>
  <c r="BV621" i="7"/>
  <c r="BV493" i="7"/>
  <c r="BP493" i="7"/>
  <c r="AZ469" i="7"/>
  <c r="BF469" i="7"/>
  <c r="BQ469" i="7"/>
  <c r="CG469" i="7"/>
  <c r="BW221" i="7"/>
  <c r="BG181" i="7"/>
  <c r="CE125" i="7"/>
  <c r="CG992" i="7"/>
  <c r="BY984" i="7"/>
  <c r="BU944" i="7"/>
  <c r="CC944" i="7"/>
  <c r="BW896" i="7"/>
  <c r="BE880" i="7"/>
  <c r="BU880" i="7"/>
  <c r="CA880" i="7"/>
  <c r="BY880" i="7"/>
  <c r="BP880" i="7"/>
  <c r="AX880" i="7"/>
  <c r="BI880" i="7"/>
  <c r="BF880" i="7"/>
  <c r="CE880" i="7"/>
  <c r="CG880" i="7"/>
  <c r="BK880" i="7"/>
  <c r="BG864" i="7"/>
  <c r="BV744" i="7"/>
  <c r="CG853" i="7"/>
  <c r="BW853" i="7"/>
  <c r="BU853" i="7"/>
  <c r="BK741" i="7"/>
  <c r="BG741" i="7"/>
  <c r="CD645" i="7"/>
  <c r="CG493" i="7"/>
  <c r="BW493" i="7"/>
  <c r="BE469" i="7"/>
  <c r="BC469" i="7"/>
  <c r="BM469" i="7"/>
  <c r="BX469" i="7"/>
  <c r="BS181" i="7"/>
  <c r="CF992" i="7"/>
  <c r="CC984" i="7"/>
  <c r="CD944" i="7"/>
  <c r="BZ944" i="7"/>
  <c r="BV928" i="7"/>
  <c r="BP928" i="7"/>
  <c r="BK920" i="7"/>
  <c r="CB920" i="7"/>
  <c r="BL920" i="7"/>
  <c r="BG920" i="7"/>
  <c r="BJ920" i="7"/>
  <c r="BX920" i="7"/>
  <c r="BH920" i="7"/>
  <c r="CA920" i="7"/>
  <c r="CD920" i="7"/>
  <c r="AY920" i="7"/>
  <c r="CC920" i="7"/>
  <c r="BT920" i="7"/>
  <c r="BO920" i="7"/>
  <c r="BJ880" i="7"/>
  <c r="BG744" i="7"/>
  <c r="CD744" i="7"/>
  <c r="BW744" i="7"/>
  <c r="CA744" i="7"/>
  <c r="CF744" i="7"/>
  <c r="BE744" i="7"/>
  <c r="BI744" i="7"/>
  <c r="CE744" i="7"/>
  <c r="BZ744" i="7"/>
  <c r="BP744" i="7"/>
  <c r="BT744" i="7"/>
  <c r="BQ744" i="7"/>
  <c r="BF744" i="7"/>
  <c r="BJ744" i="7"/>
  <c r="AZ744" i="7"/>
  <c r="CB744" i="7"/>
  <c r="BU744" i="7"/>
  <c r="BY744" i="7"/>
  <c r="BR744" i="7"/>
  <c r="BC125" i="7"/>
  <c r="AX125" i="7"/>
  <c r="CD125" i="7"/>
  <c r="BN1016" i="7"/>
  <c r="BO944" i="7"/>
  <c r="BD896" i="7"/>
  <c r="BH896" i="7"/>
  <c r="CC896" i="7"/>
  <c r="CD896" i="7"/>
  <c r="BG896" i="7"/>
  <c r="BS896" i="7"/>
  <c r="BM896" i="7"/>
  <c r="BI896" i="7"/>
  <c r="BA896" i="7"/>
  <c r="BP896" i="7"/>
  <c r="BY872" i="7"/>
  <c r="BU872" i="7"/>
  <c r="AY864" i="7"/>
  <c r="BO864" i="7"/>
  <c r="BJ864" i="7"/>
  <c r="BV864" i="7"/>
  <c r="BK864" i="7"/>
  <c r="BD864" i="7"/>
  <c r="CC864" i="7"/>
  <c r="BR864" i="7"/>
  <c r="BC864" i="7"/>
  <c r="CG960" i="7"/>
  <c r="BU960" i="7"/>
  <c r="AY960" i="7"/>
  <c r="BH904" i="7"/>
  <c r="CF904" i="7"/>
  <c r="BK904" i="7"/>
  <c r="BU768" i="7"/>
  <c r="BM760" i="7"/>
  <c r="BY760" i="7"/>
  <c r="CB712" i="7"/>
  <c r="BU712" i="7"/>
  <c r="BC704" i="7"/>
  <c r="CF696" i="7"/>
  <c r="CC688" i="7"/>
  <c r="BE688" i="7"/>
  <c r="BG688" i="7"/>
  <c r="BG664" i="7"/>
  <c r="BO656" i="7"/>
  <c r="BS656" i="7"/>
  <c r="BT648" i="7"/>
  <c r="CB640" i="7"/>
  <c r="CE616" i="7"/>
  <c r="BC608" i="7"/>
  <c r="BJ592" i="7"/>
  <c r="BU592" i="7"/>
  <c r="BK584" i="7"/>
  <c r="BE576" i="7"/>
  <c r="BI568" i="7"/>
  <c r="BC568" i="7"/>
  <c r="BR568" i="7"/>
  <c r="BD568" i="7"/>
  <c r="AZ568" i="7"/>
  <c r="BD552" i="7"/>
  <c r="BZ552" i="7"/>
  <c r="BH552" i="7"/>
  <c r="AY552" i="7"/>
  <c r="BK552" i="7"/>
  <c r="BN536" i="7"/>
  <c r="BA536" i="7"/>
  <c r="BT496" i="7"/>
  <c r="BY472" i="7"/>
  <c r="CD440" i="7"/>
  <c r="BY424" i="7"/>
  <c r="BG416" i="7"/>
  <c r="BU416" i="7"/>
  <c r="BB416" i="7"/>
  <c r="BM376" i="7"/>
  <c r="CF376" i="7"/>
  <c r="BR344" i="7"/>
  <c r="BT312" i="7"/>
  <c r="CE240" i="7"/>
  <c r="BL184" i="7"/>
  <c r="CD184" i="7"/>
  <c r="BG184" i="7"/>
  <c r="CE184" i="7"/>
  <c r="AY184" i="7"/>
  <c r="CG184" i="7"/>
  <c r="BP184" i="7"/>
  <c r="BY184" i="7"/>
  <c r="CA184" i="7"/>
  <c r="BA184" i="7"/>
  <c r="BJ184" i="7"/>
  <c r="BV184" i="7"/>
  <c r="BT520" i="7"/>
  <c r="BO520" i="7"/>
  <c r="BI488" i="7"/>
  <c r="AY488" i="7"/>
  <c r="BB464" i="7"/>
  <c r="BI464" i="7"/>
  <c r="BS312" i="7"/>
  <c r="BI312" i="7"/>
  <c r="BQ312" i="7"/>
  <c r="BY312" i="7"/>
  <c r="BU312" i="7"/>
  <c r="BM312" i="7"/>
  <c r="CF312" i="7"/>
  <c r="BZ312" i="7"/>
  <c r="BN312" i="7"/>
  <c r="BW312" i="7"/>
  <c r="BD296" i="7"/>
  <c r="AY296" i="7"/>
  <c r="BG296" i="7"/>
  <c r="BL296" i="7"/>
  <c r="BP296" i="7"/>
  <c r="BK296" i="7"/>
  <c r="BB296" i="7"/>
  <c r="BU296" i="7"/>
  <c r="BO224" i="7"/>
  <c r="BL224" i="7"/>
  <c r="CA224" i="7"/>
  <c r="BE224" i="7"/>
  <c r="BB224" i="7"/>
  <c r="BY176" i="7"/>
  <c r="BR176" i="7"/>
  <c r="BI176" i="7"/>
  <c r="BS720" i="7"/>
  <c r="BT712" i="7"/>
  <c r="BZ712" i="7"/>
  <c r="BI688" i="7"/>
  <c r="BD688" i="7"/>
  <c r="CG688" i="7"/>
  <c r="BD664" i="7"/>
  <c r="BN648" i="7"/>
  <c r="BA632" i="7"/>
  <c r="BP600" i="7"/>
  <c r="BM584" i="7"/>
  <c r="AX584" i="7"/>
  <c r="BA576" i="7"/>
  <c r="CA536" i="7"/>
  <c r="BD536" i="7"/>
  <c r="BG536" i="7"/>
  <c r="BW536" i="7"/>
  <c r="AZ536" i="7"/>
  <c r="AY536" i="7"/>
  <c r="BO536" i="7"/>
  <c r="BK536" i="7"/>
  <c r="BH536" i="7"/>
  <c r="CE496" i="7"/>
  <c r="BT480" i="7"/>
  <c r="BU472" i="7"/>
  <c r="BK440" i="7"/>
  <c r="BJ424" i="7"/>
  <c r="AX416" i="7"/>
  <c r="BM416" i="7"/>
  <c r="BT376" i="7"/>
  <c r="BO376" i="7"/>
  <c r="BA344" i="7"/>
  <c r="BV312" i="7"/>
  <c r="AY240" i="7"/>
  <c r="BI768" i="7"/>
  <c r="BB760" i="7"/>
  <c r="BO760" i="7"/>
  <c r="BI720" i="7"/>
  <c r="BF712" i="7"/>
  <c r="BR712" i="7"/>
  <c r="AY688" i="7"/>
  <c r="CE688" i="7"/>
  <c r="BW688" i="7"/>
  <c r="BR664" i="7"/>
  <c r="BF656" i="7"/>
  <c r="CF648" i="7"/>
  <c r="BU648" i="7"/>
  <c r="AZ632" i="7"/>
  <c r="BS608" i="7"/>
  <c r="CE600" i="7"/>
  <c r="CC584" i="7"/>
  <c r="BV584" i="7"/>
  <c r="BR576" i="7"/>
  <c r="CF528" i="7"/>
  <c r="BJ496" i="7"/>
  <c r="BM480" i="7"/>
  <c r="CC472" i="7"/>
  <c r="BC456" i="7"/>
  <c r="BZ456" i="7"/>
  <c r="BR440" i="7"/>
  <c r="BZ424" i="7"/>
  <c r="CE416" i="7"/>
  <c r="CG416" i="7"/>
  <c r="BD416" i="7"/>
  <c r="BQ416" i="7"/>
  <c r="CD416" i="7"/>
  <c r="BK416" i="7"/>
  <c r="BH416" i="7"/>
  <c r="BK376" i="7"/>
  <c r="BC376" i="7"/>
  <c r="BP376" i="7"/>
  <c r="AY352" i="7"/>
  <c r="BA352" i="7"/>
  <c r="BN344" i="7"/>
  <c r="BK328" i="7"/>
  <c r="BB312" i="7"/>
  <c r="BP240" i="7"/>
  <c r="BF960" i="7"/>
  <c r="BD904" i="7"/>
  <c r="AZ904" i="7"/>
  <c r="CE768" i="7"/>
  <c r="BD760" i="7"/>
  <c r="CF760" i="7"/>
  <c r="CE720" i="7"/>
  <c r="BC712" i="7"/>
  <c r="CE712" i="7"/>
  <c r="BO688" i="7"/>
  <c r="AX688" i="7"/>
  <c r="BN688" i="7"/>
  <c r="AY664" i="7"/>
  <c r="AY656" i="7"/>
  <c r="BG648" i="7"/>
  <c r="BI648" i="7"/>
  <c r="BE632" i="7"/>
  <c r="CD608" i="7"/>
  <c r="BC600" i="7"/>
  <c r="BB584" i="7"/>
  <c r="BP584" i="7"/>
  <c r="BX568" i="7"/>
  <c r="BJ560" i="7"/>
  <c r="CE560" i="7"/>
  <c r="CF552" i="7"/>
  <c r="CG536" i="7"/>
  <c r="BQ536" i="7"/>
  <c r="BT536" i="7"/>
  <c r="BK496" i="7"/>
  <c r="BZ496" i="7"/>
  <c r="CA480" i="7"/>
  <c r="BP472" i="7"/>
  <c r="CB440" i="7"/>
  <c r="CF432" i="7"/>
  <c r="BR432" i="7"/>
  <c r="BP432" i="7"/>
  <c r="CE424" i="7"/>
  <c r="AY416" i="7"/>
  <c r="BF416" i="7"/>
  <c r="BH376" i="7"/>
  <c r="BL376" i="7"/>
  <c r="CB376" i="7"/>
  <c r="BQ344" i="7"/>
  <c r="BD344" i="7"/>
  <c r="BX328" i="7"/>
  <c r="CA312" i="7"/>
  <c r="AZ296" i="7"/>
  <c r="BR240" i="7"/>
  <c r="BC184" i="7"/>
  <c r="CC608" i="7"/>
  <c r="AY584" i="7"/>
  <c r="BG576" i="7"/>
  <c r="BW576" i="7"/>
  <c r="BL576" i="7"/>
  <c r="BZ528" i="7"/>
  <c r="CE528" i="7"/>
  <c r="BH496" i="7"/>
  <c r="CG448" i="7"/>
  <c r="BJ448" i="7"/>
  <c r="BV424" i="7"/>
  <c r="BV376" i="7"/>
  <c r="BD376" i="7"/>
  <c r="CE344" i="7"/>
  <c r="BC312" i="7"/>
  <c r="BR296" i="7"/>
  <c r="BI640" i="7"/>
  <c r="CF608" i="7"/>
  <c r="BH520" i="7"/>
  <c r="AY480" i="7"/>
  <c r="BZ480" i="7"/>
  <c r="BA480" i="7"/>
  <c r="CF472" i="7"/>
  <c r="BX472" i="7"/>
  <c r="BK472" i="7"/>
  <c r="BI440" i="7"/>
  <c r="BP440" i="7"/>
  <c r="BO440" i="7"/>
  <c r="BZ440" i="7"/>
  <c r="AX424" i="7"/>
  <c r="BB424" i="7"/>
  <c r="CA424" i="7"/>
  <c r="BB376" i="7"/>
  <c r="CG376" i="7"/>
  <c r="CC376" i="7"/>
  <c r="AY376" i="7"/>
  <c r="BQ376" i="7"/>
  <c r="BR376" i="7"/>
  <c r="BS376" i="7"/>
  <c r="AX376" i="7"/>
  <c r="BS344" i="7"/>
  <c r="BM344" i="7"/>
  <c r="BH344" i="7"/>
  <c r="BT344" i="7"/>
  <c r="CF344" i="7"/>
  <c r="BX344" i="7"/>
  <c r="AX344" i="7"/>
  <c r="AY312" i="7"/>
  <c r="BC296" i="7"/>
  <c r="AX240" i="7"/>
  <c r="AZ240" i="7"/>
  <c r="BW240" i="7"/>
  <c r="BT240" i="7"/>
  <c r="CA240" i="7"/>
  <c r="BZ240" i="7"/>
  <c r="BL240" i="7"/>
  <c r="CD240" i="7"/>
  <c r="CC240" i="7"/>
  <c r="BM240" i="7"/>
  <c r="BB240" i="7"/>
  <c r="BE768" i="7"/>
  <c r="BG760" i="7"/>
  <c r="CB760" i="7"/>
  <c r="BO712" i="7"/>
  <c r="AX712" i="7"/>
  <c r="CA688" i="7"/>
  <c r="BP688" i="7"/>
  <c r="CF688" i="7"/>
  <c r="BY664" i="7"/>
  <c r="BL648" i="7"/>
  <c r="AY640" i="7"/>
  <c r="BF608" i="7"/>
  <c r="BT584" i="7"/>
  <c r="BD584" i="7"/>
  <c r="CB584" i="7"/>
  <c r="BS584" i="7"/>
  <c r="BN584" i="7"/>
  <c r="BZ584" i="7"/>
  <c r="BU520" i="7"/>
  <c r="BQ496" i="7"/>
  <c r="CD496" i="7"/>
  <c r="BO496" i="7"/>
  <c r="BY496" i="7"/>
  <c r="BE472" i="7"/>
  <c r="BC464" i="7"/>
  <c r="BJ440" i="7"/>
  <c r="BM424" i="7"/>
  <c r="BF376" i="7"/>
  <c r="BN376" i="7"/>
  <c r="BV344" i="7"/>
  <c r="CD312" i="7"/>
  <c r="BX312" i="7"/>
  <c r="CD296" i="7"/>
  <c r="BD240" i="7"/>
  <c r="BG360" i="7"/>
  <c r="CA360" i="7"/>
  <c r="BS360" i="7"/>
  <c r="BX336" i="7"/>
  <c r="BN320" i="7"/>
  <c r="BW256" i="7"/>
  <c r="BZ256" i="7"/>
  <c r="CC232" i="7"/>
  <c r="BR232" i="7"/>
  <c r="CD216" i="7"/>
  <c r="BX208" i="7"/>
  <c r="BC152" i="7"/>
  <c r="BR128" i="7"/>
  <c r="CG120" i="7"/>
  <c r="BD466" i="7"/>
  <c r="BA402" i="7"/>
  <c r="AY402" i="7"/>
  <c r="BZ386" i="7"/>
  <c r="BJ386" i="7"/>
  <c r="BS386" i="7"/>
  <c r="BE282" i="7"/>
  <c r="BC194" i="7"/>
  <c r="BU194" i="7"/>
  <c r="CE981" i="7"/>
  <c r="BW877" i="7"/>
  <c r="BI821" i="7"/>
  <c r="BJ637" i="7"/>
  <c r="BY637" i="7"/>
  <c r="BM501" i="7"/>
  <c r="BD501" i="7"/>
  <c r="BG501" i="7"/>
  <c r="BJ501" i="7"/>
  <c r="CD365" i="7"/>
  <c r="BM365" i="7"/>
  <c r="BX269" i="7"/>
  <c r="AX269" i="7"/>
  <c r="AX237" i="7"/>
  <c r="BM237" i="7"/>
  <c r="BH237" i="7"/>
  <c r="BY194" i="7"/>
  <c r="CF194" i="7"/>
  <c r="CC821" i="7"/>
  <c r="BT501" i="7"/>
  <c r="BX501" i="7"/>
  <c r="AZ501" i="7"/>
  <c r="BF501" i="7"/>
  <c r="CB402" i="7"/>
  <c r="BB402" i="7"/>
  <c r="BE386" i="7"/>
  <c r="BR386" i="7"/>
  <c r="BT386" i="7"/>
  <c r="AX282" i="7"/>
  <c r="CA194" i="7"/>
  <c r="BH194" i="7"/>
  <c r="BG877" i="7"/>
  <c r="BB821" i="7"/>
  <c r="BO821" i="7"/>
  <c r="BV501" i="7"/>
  <c r="BQ501" i="7"/>
  <c r="BE501" i="7"/>
  <c r="BC501" i="7"/>
  <c r="BE408" i="7"/>
  <c r="BK336" i="7"/>
  <c r="BI320" i="7"/>
  <c r="BR256" i="7"/>
  <c r="BE256" i="7"/>
  <c r="BD256" i="7"/>
  <c r="CG232" i="7"/>
  <c r="BH232" i="7"/>
  <c r="AZ402" i="7"/>
  <c r="BR402" i="7"/>
  <c r="AY386" i="7"/>
  <c r="BU386" i="7"/>
  <c r="BM386" i="7"/>
  <c r="BL298" i="7"/>
  <c r="BB282" i="7"/>
  <c r="BR194" i="7"/>
  <c r="BQ194" i="7"/>
  <c r="CC877" i="7"/>
  <c r="BV821" i="7"/>
  <c r="BA821" i="7"/>
  <c r="CG637" i="7"/>
  <c r="CB637" i="7"/>
  <c r="BK605" i="7"/>
  <c r="BR589" i="7"/>
  <c r="BJ517" i="7"/>
  <c r="BB517" i="7"/>
  <c r="CF517" i="7"/>
  <c r="BS501" i="7"/>
  <c r="BR501" i="7"/>
  <c r="BU501" i="7"/>
  <c r="BP501" i="7"/>
  <c r="BV485" i="7"/>
  <c r="BI429" i="7"/>
  <c r="BO365" i="7"/>
  <c r="BQ365" i="7"/>
  <c r="BN365" i="7"/>
  <c r="CA269" i="7"/>
  <c r="BO237" i="7"/>
  <c r="BL237" i="7"/>
  <c r="BJ237" i="7"/>
  <c r="BS165" i="7"/>
  <c r="CC256" i="7"/>
  <c r="BL256" i="7"/>
  <c r="CE256" i="7"/>
  <c r="BN232" i="7"/>
  <c r="BS232" i="7"/>
  <c r="BM144" i="7"/>
  <c r="BM120" i="7"/>
  <c r="CG96" i="7"/>
  <c r="CB110" i="7"/>
  <c r="BM402" i="7"/>
  <c r="BV402" i="7"/>
  <c r="BQ386" i="7"/>
  <c r="BX386" i="7"/>
  <c r="BY386" i="7"/>
  <c r="BM282" i="7"/>
  <c r="BB194" i="7"/>
  <c r="BL194" i="7"/>
  <c r="BW194" i="7"/>
  <c r="BG981" i="7"/>
  <c r="BV877" i="7"/>
  <c r="CE821" i="7"/>
  <c r="BZ821" i="7"/>
  <c r="BG637" i="7"/>
  <c r="CG501" i="7"/>
  <c r="CC501" i="7"/>
  <c r="AX501" i="7"/>
  <c r="BI501" i="7"/>
  <c r="AZ269" i="7"/>
  <c r="BC165" i="7"/>
  <c r="CF120" i="7"/>
  <c r="BY402" i="7"/>
  <c r="BL402" i="7"/>
  <c r="AY981" i="7"/>
  <c r="BZ501" i="7"/>
  <c r="CA501" i="7"/>
  <c r="BY501" i="7"/>
  <c r="CE501" i="7"/>
  <c r="BX232" i="7"/>
  <c r="CD232" i="7"/>
  <c r="BV120" i="7"/>
  <c r="CD402" i="7"/>
  <c r="BH402" i="7"/>
  <c r="BH386" i="7"/>
  <c r="CA386" i="7"/>
  <c r="BF386" i="7"/>
  <c r="BI194" i="7"/>
  <c r="BS194" i="7"/>
  <c r="BL981" i="7"/>
  <c r="CA877" i="7"/>
  <c r="BW821" i="7"/>
  <c r="BR637" i="7"/>
  <c r="AY637" i="7"/>
  <c r="BB501" i="7"/>
  <c r="AY501" i="7"/>
  <c r="CD501" i="7"/>
  <c r="CB501" i="7"/>
  <c r="BF365" i="7"/>
  <c r="CB365" i="7"/>
  <c r="BK269" i="7"/>
  <c r="AY1011" i="7"/>
  <c r="BR1011" i="7"/>
  <c r="BK1011" i="7"/>
  <c r="BA1011" i="7"/>
  <c r="CC1011" i="7"/>
  <c r="CD1003" i="7"/>
  <c r="BU995" i="7"/>
  <c r="BB995" i="7"/>
  <c r="BR995" i="7"/>
  <c r="BV995" i="7"/>
  <c r="BS995" i="7"/>
  <c r="BU987" i="7"/>
  <c r="BY987" i="7"/>
  <c r="AY987" i="7"/>
  <c r="BP987" i="7"/>
  <c r="BP979" i="7"/>
  <c r="CE979" i="7"/>
  <c r="AX971" i="7"/>
  <c r="CC955" i="7"/>
  <c r="BF955" i="7"/>
  <c r="CB955" i="7"/>
  <c r="BB931" i="7"/>
  <c r="BI931" i="7"/>
  <c r="BD915" i="7"/>
  <c r="AY915" i="7"/>
  <c r="BR915" i="7"/>
  <c r="BH915" i="7"/>
  <c r="BB915" i="7"/>
  <c r="BW915" i="7"/>
  <c r="BT915" i="7"/>
  <c r="CC915" i="7"/>
  <c r="BG915" i="7"/>
  <c r="BJ915" i="7"/>
  <c r="AZ915" i="7"/>
  <c r="BU915" i="7"/>
  <c r="CF915" i="7"/>
  <c r="BM899" i="7"/>
  <c r="BR899" i="7"/>
  <c r="AX883" i="7"/>
  <c r="BY883" i="7"/>
  <c r="BI867" i="7"/>
  <c r="BF867" i="7"/>
  <c r="BS859" i="7"/>
  <c r="BL835" i="7"/>
  <c r="BQ795" i="7"/>
  <c r="CG795" i="7"/>
  <c r="BX795" i="7"/>
  <c r="CE795" i="7"/>
  <c r="CA795" i="7"/>
  <c r="BG795" i="7"/>
  <c r="BW795" i="7"/>
  <c r="BV795" i="7"/>
  <c r="CF795" i="7"/>
  <c r="BI795" i="7"/>
  <c r="BG779" i="7"/>
  <c r="AZ771" i="7"/>
  <c r="BU771" i="7"/>
  <c r="BV763" i="7"/>
  <c r="BS747" i="7"/>
  <c r="CC747" i="7"/>
  <c r="BL723" i="7"/>
  <c r="AY723" i="7"/>
  <c r="BQ675" i="7"/>
  <c r="BD675" i="7"/>
  <c r="BE675" i="7"/>
  <c r="BV675" i="7"/>
  <c r="CE675" i="7"/>
  <c r="BL675" i="7"/>
  <c r="BO675" i="7"/>
  <c r="CD667" i="7"/>
  <c r="BT659" i="7"/>
  <c r="BM627" i="7"/>
  <c r="BU627" i="7"/>
  <c r="BE587" i="7"/>
  <c r="AX587" i="7"/>
  <c r="BX571" i="7"/>
  <c r="BK571" i="7"/>
  <c r="CE571" i="7"/>
  <c r="BU571" i="7"/>
  <c r="BR571" i="7"/>
  <c r="BO571" i="7"/>
  <c r="BD571" i="7"/>
  <c r="BG563" i="7"/>
  <c r="CC555" i="7"/>
  <c r="BV387" i="7"/>
  <c r="AZ1011" i="7"/>
  <c r="BB1011" i="7"/>
  <c r="BR971" i="7"/>
  <c r="BP971" i="7"/>
  <c r="BS971" i="7"/>
  <c r="BF971" i="7"/>
  <c r="BM971" i="7"/>
  <c r="BD931" i="7"/>
  <c r="BH931" i="7"/>
  <c r="CD931" i="7"/>
  <c r="AY931" i="7"/>
  <c r="CG931" i="7"/>
  <c r="CE931" i="7"/>
  <c r="BK931" i="7"/>
  <c r="AZ931" i="7"/>
  <c r="BQ931" i="7"/>
  <c r="BA931" i="7"/>
  <c r="BF931" i="7"/>
  <c r="BW931" i="7"/>
  <c r="BZ931" i="7"/>
  <c r="BM883" i="7"/>
  <c r="CE883" i="7"/>
  <c r="BA883" i="7"/>
  <c r="BF883" i="7"/>
  <c r="BH883" i="7"/>
  <c r="BG883" i="7"/>
  <c r="CF883" i="7"/>
  <c r="BR883" i="7"/>
  <c r="BU883" i="7"/>
  <c r="BX883" i="7"/>
  <c r="BJ883" i="7"/>
  <c r="BE883" i="7"/>
  <c r="CA883" i="7"/>
  <c r="BW883" i="7"/>
  <c r="AZ883" i="7"/>
  <c r="BL883" i="7"/>
  <c r="AX867" i="7"/>
  <c r="BX867" i="7"/>
  <c r="AZ835" i="7"/>
  <c r="CG827" i="7"/>
  <c r="BT827" i="7"/>
  <c r="BZ827" i="7"/>
  <c r="BU827" i="7"/>
  <c r="BU779" i="7"/>
  <c r="AY747" i="7"/>
  <c r="BA747" i="7"/>
  <c r="BK747" i="7"/>
  <c r="BW747" i="7"/>
  <c r="BD747" i="7"/>
  <c r="BZ747" i="7"/>
  <c r="BV747" i="7"/>
  <c r="BY747" i="7"/>
  <c r="BE747" i="7"/>
  <c r="BG747" i="7"/>
  <c r="BU747" i="7"/>
  <c r="BF747" i="7"/>
  <c r="BI747" i="7"/>
  <c r="BN747" i="7"/>
  <c r="BM747" i="7"/>
  <c r="BO747" i="7"/>
  <c r="CB747" i="7"/>
  <c r="AX747" i="7"/>
  <c r="BP723" i="7"/>
  <c r="BS723" i="7"/>
  <c r="BO667" i="7"/>
  <c r="CE667" i="7"/>
  <c r="BK667" i="7"/>
  <c r="AZ667" i="7"/>
  <c r="BD667" i="7"/>
  <c r="BV667" i="7"/>
  <c r="BP667" i="7"/>
  <c r="BE667" i="7"/>
  <c r="CG667" i="7"/>
  <c r="BF667" i="7"/>
  <c r="BI667" i="7"/>
  <c r="BN667" i="7"/>
  <c r="BQ667" i="7"/>
  <c r="BJ667" i="7"/>
  <c r="CB667" i="7"/>
  <c r="AX667" i="7"/>
  <c r="BZ667" i="7"/>
  <c r="BM659" i="7"/>
  <c r="BL627" i="7"/>
  <c r="BZ627" i="7"/>
  <c r="BL587" i="7"/>
  <c r="CA587" i="7"/>
  <c r="AX563" i="7"/>
  <c r="BA563" i="7"/>
  <c r="BB563" i="7"/>
  <c r="BP563" i="7"/>
  <c r="BR563" i="7"/>
  <c r="CA563" i="7"/>
  <c r="BI563" i="7"/>
  <c r="BX563" i="7"/>
  <c r="CD563" i="7"/>
  <c r="AY563" i="7"/>
  <c r="BE563" i="7"/>
  <c r="BF563" i="7"/>
  <c r="BU563" i="7"/>
  <c r="BY563" i="7"/>
  <c r="BD563" i="7"/>
  <c r="CE563" i="7"/>
  <c r="BC563" i="7"/>
  <c r="BO555" i="7"/>
  <c r="BC403" i="7"/>
  <c r="CG403" i="7"/>
  <c r="BF403" i="7"/>
  <c r="BI403" i="7"/>
  <c r="CF403" i="7"/>
  <c r="BD403" i="7"/>
  <c r="BS403" i="7"/>
  <c r="CD403" i="7"/>
  <c r="BM403" i="7"/>
  <c r="BR403" i="7"/>
  <c r="BV403" i="7"/>
  <c r="BL403" i="7"/>
  <c r="BY403" i="7"/>
  <c r="AX403" i="7"/>
  <c r="CE403" i="7"/>
  <c r="BO403" i="7"/>
  <c r="CA403" i="7"/>
  <c r="BA403" i="7"/>
  <c r="BB403" i="7"/>
  <c r="BX403" i="7"/>
  <c r="AY403" i="7"/>
  <c r="BD387" i="7"/>
  <c r="BP347" i="7"/>
  <c r="CE1011" i="7"/>
  <c r="BT1011" i="7"/>
  <c r="BY1003" i="7"/>
  <c r="BU971" i="7"/>
  <c r="BX1011" i="7"/>
  <c r="CA1011" i="7"/>
  <c r="CB1011" i="7"/>
  <c r="BS979" i="7"/>
  <c r="AY979" i="7"/>
  <c r="AY971" i="7"/>
  <c r="BH955" i="7"/>
  <c r="BG955" i="7"/>
  <c r="BA955" i="7"/>
  <c r="BI955" i="7"/>
  <c r="BN955" i="7"/>
  <c r="BB955" i="7"/>
  <c r="BK955" i="7"/>
  <c r="BM955" i="7"/>
  <c r="BE931" i="7"/>
  <c r="BX931" i="7"/>
  <c r="BO923" i="7"/>
  <c r="BU899" i="7"/>
  <c r="CA899" i="7"/>
  <c r="BL899" i="7"/>
  <c r="CB899" i="7"/>
  <c r="BA899" i="7"/>
  <c r="BQ899" i="7"/>
  <c r="CC899" i="7"/>
  <c r="BF899" i="7"/>
  <c r="BX899" i="7"/>
  <c r="BZ899" i="7"/>
  <c r="BO899" i="7"/>
  <c r="AZ899" i="7"/>
  <c r="BV899" i="7"/>
  <c r="BK899" i="7"/>
  <c r="BI883" i="7"/>
  <c r="AY883" i="7"/>
  <c r="BT867" i="7"/>
  <c r="CG819" i="7"/>
  <c r="BS819" i="7"/>
  <c r="BH819" i="7"/>
  <c r="BT819" i="7"/>
  <c r="BF819" i="7"/>
  <c r="AZ819" i="7"/>
  <c r="BO819" i="7"/>
  <c r="BO803" i="7"/>
  <c r="CE803" i="7"/>
  <c r="BS803" i="7"/>
  <c r="BU803" i="7"/>
  <c r="BB803" i="7"/>
  <c r="BM803" i="7"/>
  <c r="BI803" i="7"/>
  <c r="BH803" i="7"/>
  <c r="BN803" i="7"/>
  <c r="BV803" i="7"/>
  <c r="BC803" i="7"/>
  <c r="BK803" i="7"/>
  <c r="BY803" i="7"/>
  <c r="BJ795" i="7"/>
  <c r="BJ779" i="7"/>
  <c r="BN771" i="7"/>
  <c r="CF747" i="7"/>
  <c r="BB747" i="7"/>
  <c r="BH723" i="7"/>
  <c r="BB675" i="7"/>
  <c r="BG667" i="7"/>
  <c r="BX667" i="7"/>
  <c r="BV659" i="7"/>
  <c r="BT627" i="7"/>
  <c r="BG587" i="7"/>
  <c r="BZ563" i="7"/>
  <c r="BV563" i="7"/>
  <c r="BZ555" i="7"/>
  <c r="AZ403" i="7"/>
  <c r="BA923" i="7"/>
  <c r="BR835" i="7"/>
  <c r="BV835" i="7"/>
  <c r="BC835" i="7"/>
  <c r="BI835" i="7"/>
  <c r="BA835" i="7"/>
  <c r="CC835" i="7"/>
  <c r="BO587" i="7"/>
  <c r="BY587" i="7"/>
  <c r="BI587" i="7"/>
  <c r="BM587" i="7"/>
  <c r="BK587" i="7"/>
  <c r="BT587" i="7"/>
  <c r="AY587" i="7"/>
  <c r="BH587" i="7"/>
  <c r="BQ587" i="7"/>
  <c r="BS587" i="7"/>
  <c r="BD587" i="7"/>
  <c r="CF587" i="7"/>
  <c r="BZ587" i="7"/>
  <c r="BC587" i="7"/>
  <c r="BR587" i="7"/>
  <c r="CD587" i="7"/>
  <c r="BJ587" i="7"/>
  <c r="BN387" i="7"/>
  <c r="CD387" i="7"/>
  <c r="BB387" i="7"/>
  <c r="BY387" i="7"/>
  <c r="CG387" i="7"/>
  <c r="CF387" i="7"/>
  <c r="BU387" i="7"/>
  <c r="BC387" i="7"/>
  <c r="BR387" i="7"/>
  <c r="BW347" i="7"/>
  <c r="BX347" i="7"/>
  <c r="BS347" i="7"/>
  <c r="BK347" i="7"/>
  <c r="BJ347" i="7"/>
  <c r="BR347" i="7"/>
  <c r="BQ347" i="7"/>
  <c r="BE347" i="7"/>
  <c r="AZ347" i="7"/>
  <c r="BI347" i="7"/>
  <c r="CA347" i="7"/>
  <c r="BW235" i="7"/>
  <c r="BU235" i="7"/>
  <c r="AZ235" i="7"/>
  <c r="CE235" i="7"/>
  <c r="BR235" i="7"/>
  <c r="BF235" i="7"/>
  <c r="BP235" i="7"/>
  <c r="BE235" i="7"/>
  <c r="BJ235" i="7"/>
  <c r="CD235" i="7"/>
  <c r="BC235" i="7"/>
  <c r="BB235" i="7"/>
  <c r="BD867" i="7"/>
  <c r="BZ867" i="7"/>
  <c r="BQ867" i="7"/>
  <c r="CF867" i="7"/>
  <c r="BL867" i="7"/>
  <c r="BJ867" i="7"/>
  <c r="CE867" i="7"/>
  <c r="CC867" i="7"/>
  <c r="BA867" i="7"/>
  <c r="BG867" i="7"/>
  <c r="BN723" i="7"/>
  <c r="BQ723" i="7"/>
  <c r="AX723" i="7"/>
  <c r="CD723" i="7"/>
  <c r="BD723" i="7"/>
  <c r="BT723" i="7"/>
  <c r="CE723" i="7"/>
  <c r="CG723" i="7"/>
  <c r="BY723" i="7"/>
  <c r="BV723" i="7"/>
  <c r="BI723" i="7"/>
  <c r="BB723" i="7"/>
  <c r="CF723" i="7"/>
  <c r="CB723" i="7"/>
  <c r="BW723" i="7"/>
  <c r="BU723" i="7"/>
  <c r="AZ723" i="7"/>
  <c r="BY659" i="7"/>
  <c r="CC659" i="7"/>
  <c r="BS659" i="7"/>
  <c r="CA659" i="7"/>
  <c r="AZ659" i="7"/>
  <c r="CG659" i="7"/>
  <c r="BF659" i="7"/>
  <c r="BW659" i="7"/>
  <c r="BH659" i="7"/>
  <c r="BE659" i="7"/>
  <c r="BR659" i="7"/>
  <c r="CE659" i="7"/>
  <c r="BP659" i="7"/>
  <c r="BA587" i="7"/>
  <c r="CG587" i="7"/>
  <c r="BU555" i="7"/>
  <c r="CE555" i="7"/>
  <c r="BQ555" i="7"/>
  <c r="CB555" i="7"/>
  <c r="BS555" i="7"/>
  <c r="CG555" i="7"/>
  <c r="BA555" i="7"/>
  <c r="BE555" i="7"/>
  <c r="BT555" i="7"/>
  <c r="BD555" i="7"/>
  <c r="BL555" i="7"/>
  <c r="BW555" i="7"/>
  <c r="BG555" i="7"/>
  <c r="BG1011" i="7"/>
  <c r="BJ1011" i="7"/>
  <c r="BD1011" i="7"/>
  <c r="CG1011" i="7"/>
  <c r="CB979" i="7"/>
  <c r="BC979" i="7"/>
  <c r="BH979" i="7"/>
  <c r="BI979" i="7"/>
  <c r="BR979" i="7"/>
  <c r="BG979" i="7"/>
  <c r="BB979" i="7"/>
  <c r="BC971" i="7"/>
  <c r="CA931" i="7"/>
  <c r="BL931" i="7"/>
  <c r="BO931" i="7"/>
  <c r="CB883" i="7"/>
  <c r="CC883" i="7"/>
  <c r="CD883" i="7"/>
  <c r="BN867" i="7"/>
  <c r="CG867" i="7"/>
  <c r="AY827" i="7"/>
  <c r="BW779" i="7"/>
  <c r="CG779" i="7"/>
  <c r="AX771" i="7"/>
  <c r="CE771" i="7"/>
  <c r="BX771" i="7"/>
  <c r="BA771" i="7"/>
  <c r="CG771" i="7"/>
  <c r="BB771" i="7"/>
  <c r="CF771" i="7"/>
  <c r="BH771" i="7"/>
  <c r="BM771" i="7"/>
  <c r="BS771" i="7"/>
  <c r="CC771" i="7"/>
  <c r="BC771" i="7"/>
  <c r="BJ771" i="7"/>
  <c r="BO771" i="7"/>
  <c r="BM763" i="7"/>
  <c r="AZ763" i="7"/>
  <c r="BX763" i="7"/>
  <c r="BU763" i="7"/>
  <c r="BY763" i="7"/>
  <c r="BE763" i="7"/>
  <c r="BL763" i="7"/>
  <c r="BB763" i="7"/>
  <c r="CB763" i="7"/>
  <c r="AZ747" i="7"/>
  <c r="CE747" i="7"/>
  <c r="CA723" i="7"/>
  <c r="BC723" i="7"/>
  <c r="BO659" i="7"/>
  <c r="BG627" i="7"/>
  <c r="BW627" i="7"/>
  <c r="AX627" i="7"/>
  <c r="BY627" i="7"/>
  <c r="CC627" i="7"/>
  <c r="CB627" i="7"/>
  <c r="BA627" i="7"/>
  <c r="BF627" i="7"/>
  <c r="BJ627" i="7"/>
  <c r="BH627" i="7"/>
  <c r="BD627" i="7"/>
  <c r="AY627" i="7"/>
  <c r="CA627" i="7"/>
  <c r="BP627" i="7"/>
  <c r="BE627" i="7"/>
  <c r="BI627" i="7"/>
  <c r="BK627" i="7"/>
  <c r="BN587" i="7"/>
  <c r="BP587" i="7"/>
  <c r="BS563" i="7"/>
  <c r="CF563" i="7"/>
  <c r="CF555" i="7"/>
  <c r="BU403" i="7"/>
  <c r="BU1011" i="7"/>
  <c r="BV1011" i="7"/>
  <c r="BH1011" i="7"/>
  <c r="BN1011" i="7"/>
  <c r="AX979" i="7"/>
  <c r="CC979" i="7"/>
  <c r="BV971" i="7"/>
  <c r="BJ971" i="7"/>
  <c r="BG931" i="7"/>
  <c r="BR931" i="7"/>
  <c r="BT931" i="7"/>
  <c r="BB883" i="7"/>
  <c r="BK883" i="7"/>
  <c r="BT883" i="7"/>
  <c r="BC867" i="7"/>
  <c r="BM867" i="7"/>
  <c r="BF859" i="7"/>
  <c r="BN859" i="7"/>
  <c r="BU859" i="7"/>
  <c r="CE859" i="7"/>
  <c r="BA859" i="7"/>
  <c r="BZ859" i="7"/>
  <c r="BX859" i="7"/>
  <c r="BS835" i="7"/>
  <c r="BF827" i="7"/>
  <c r="CC779" i="7"/>
  <c r="BG771" i="7"/>
  <c r="BH763" i="7"/>
  <c r="CD747" i="7"/>
  <c r="BH747" i="7"/>
  <c r="BJ723" i="7"/>
  <c r="BM723" i="7"/>
  <c r="BI675" i="7"/>
  <c r="BR667" i="7"/>
  <c r="BT667" i="7"/>
  <c r="BG659" i="7"/>
  <c r="BV627" i="7"/>
  <c r="BX627" i="7"/>
  <c r="BB587" i="7"/>
  <c r="CB587" i="7"/>
  <c r="BQ563" i="7"/>
  <c r="BL563" i="7"/>
  <c r="BN555" i="7"/>
  <c r="BH867" i="7"/>
  <c r="BP867" i="7"/>
  <c r="AY835" i="7"/>
  <c r="BQ779" i="7"/>
  <c r="CA779" i="7"/>
  <c r="CF779" i="7"/>
  <c r="BT779" i="7"/>
  <c r="BM779" i="7"/>
  <c r="CE779" i="7"/>
  <c r="BV779" i="7"/>
  <c r="AY779" i="7"/>
  <c r="BD779" i="7"/>
  <c r="BH779" i="7"/>
  <c r="BX779" i="7"/>
  <c r="AX779" i="7"/>
  <c r="BR723" i="7"/>
  <c r="BZ723" i="7"/>
  <c r="BC659" i="7"/>
  <c r="BX587" i="7"/>
  <c r="BV587" i="7"/>
  <c r="BH555" i="7"/>
  <c r="CE387" i="7"/>
  <c r="BH947" i="7"/>
  <c r="BS947" i="7"/>
  <c r="BC875" i="7"/>
  <c r="BQ875" i="7"/>
  <c r="BW875" i="7"/>
  <c r="BB787" i="7"/>
  <c r="BV787" i="7"/>
  <c r="BQ787" i="7"/>
  <c r="CC787" i="7"/>
  <c r="CF755" i="7"/>
  <c r="BR731" i="7"/>
  <c r="BB715" i="7"/>
  <c r="AY715" i="7"/>
  <c r="BK715" i="7"/>
  <c r="BF707" i="7"/>
  <c r="BD707" i="7"/>
  <c r="BH707" i="7"/>
  <c r="BF699" i="7"/>
  <c r="BN699" i="7"/>
  <c r="CE691" i="7"/>
  <c r="BH691" i="7"/>
  <c r="CD651" i="7"/>
  <c r="BQ651" i="7"/>
  <c r="BI651" i="7"/>
  <c r="BG651" i="7"/>
  <c r="CC651" i="7"/>
  <c r="BN635" i="7"/>
  <c r="BK619" i="7"/>
  <c r="BV619" i="7"/>
  <c r="BL619" i="7"/>
  <c r="BO523" i="7"/>
  <c r="CE523" i="7"/>
  <c r="AX523" i="7"/>
  <c r="CA523" i="7"/>
  <c r="BM507" i="7"/>
  <c r="AZ507" i="7"/>
  <c r="BW507" i="7"/>
  <c r="BM491" i="7"/>
  <c r="AZ491" i="7"/>
  <c r="BW491" i="7"/>
  <c r="BO475" i="7"/>
  <c r="BD475" i="7"/>
  <c r="BY475" i="7"/>
  <c r="BT459" i="7"/>
  <c r="BS459" i="7"/>
  <c r="CB459" i="7"/>
  <c r="BO443" i="7"/>
  <c r="BR443" i="7"/>
  <c r="CA443" i="7"/>
  <c r="BP427" i="7"/>
  <c r="BQ427" i="7"/>
  <c r="BA427" i="7"/>
  <c r="BI419" i="7"/>
  <c r="BA419" i="7"/>
  <c r="BA395" i="7"/>
  <c r="BP379" i="7"/>
  <c r="BL379" i="7"/>
  <c r="BR363" i="7"/>
  <c r="BV363" i="7"/>
  <c r="BO363" i="7"/>
  <c r="BM363" i="7"/>
  <c r="BF363" i="7"/>
  <c r="BA355" i="7"/>
  <c r="BK339" i="7"/>
  <c r="BT339" i="7"/>
  <c r="CB339" i="7"/>
  <c r="BD339" i="7"/>
  <c r="CG323" i="7"/>
  <c r="BO323" i="7"/>
  <c r="BD323" i="7"/>
  <c r="CC323" i="7"/>
  <c r="BK307" i="7"/>
  <c r="AY307" i="7"/>
  <c r="BO307" i="7"/>
  <c r="BB307" i="7"/>
  <c r="BW299" i="7"/>
  <c r="BV291" i="7"/>
  <c r="BG291" i="7"/>
  <c r="CE291" i="7"/>
  <c r="BK283" i="7"/>
  <c r="CC283" i="7"/>
  <c r="BQ267" i="7"/>
  <c r="CB267" i="7"/>
  <c r="BL267" i="7"/>
  <c r="BP267" i="7"/>
  <c r="AX267" i="7"/>
  <c r="BB251" i="7"/>
  <c r="BR251" i="7"/>
  <c r="CC251" i="7"/>
  <c r="BT251" i="7"/>
  <c r="BH243" i="7"/>
  <c r="BJ227" i="7"/>
  <c r="BO227" i="7"/>
  <c r="CF211" i="7"/>
  <c r="CD211" i="7"/>
  <c r="BB211" i="7"/>
  <c r="BH211" i="7"/>
  <c r="BC211" i="7"/>
  <c r="CD195" i="7"/>
  <c r="BO179" i="7"/>
  <c r="BG179" i="7"/>
  <c r="CG171" i="7"/>
  <c r="CC171" i="7"/>
  <c r="AX163" i="7"/>
  <c r="CA155" i="7"/>
  <c r="BQ155" i="7"/>
  <c r="BF147" i="7"/>
  <c r="CG139" i="7"/>
  <c r="BE131" i="7"/>
  <c r="BA131" i="7"/>
  <c r="BS131" i="7"/>
  <c r="BY107" i="7"/>
  <c r="BW107" i="7"/>
  <c r="BI107" i="7"/>
  <c r="BU99" i="7"/>
  <c r="BN99" i="7"/>
  <c r="BC91" i="7"/>
  <c r="BK91" i="7"/>
  <c r="CC538" i="7"/>
  <c r="CG514" i="7"/>
  <c r="BG514" i="7"/>
  <c r="BC346" i="7"/>
  <c r="AY210" i="7"/>
  <c r="BE210" i="7"/>
  <c r="BZ210" i="7"/>
  <c r="BK210" i="7"/>
  <c r="BU949" i="7"/>
  <c r="BA949" i="7"/>
  <c r="BK773" i="7"/>
  <c r="BX773" i="7"/>
  <c r="AX533" i="7"/>
  <c r="BQ533" i="7"/>
  <c r="BP533" i="7"/>
  <c r="BV533" i="7"/>
  <c r="CE477" i="7"/>
  <c r="BM461" i="7"/>
  <c r="CG461" i="7"/>
  <c r="BX461" i="7"/>
  <c r="BC1014" i="7"/>
  <c r="CA1014" i="7"/>
  <c r="BL1014" i="7"/>
  <c r="BB1006" i="7"/>
  <c r="BZ1006" i="7"/>
  <c r="AY1006" i="7"/>
  <c r="BE1006" i="7"/>
  <c r="BG998" i="7"/>
  <c r="BW990" i="7"/>
  <c r="BN990" i="7"/>
  <c r="CB982" i="7"/>
  <c r="BH982" i="7"/>
  <c r="BE974" i="7"/>
  <c r="BJ974" i="7"/>
  <c r="BX966" i="7"/>
  <c r="BJ966" i="7"/>
  <c r="BP958" i="7"/>
  <c r="BC958" i="7"/>
  <c r="BK950" i="7"/>
  <c r="BY950" i="7"/>
  <c r="BO942" i="7"/>
  <c r="BV942" i="7"/>
  <c r="AY934" i="7"/>
  <c r="BW934" i="7"/>
  <c r="BO934" i="7"/>
  <c r="CB934" i="7"/>
  <c r="AX934" i="7"/>
  <c r="BA926" i="7"/>
  <c r="CB926" i="7"/>
  <c r="BC926" i="7"/>
  <c r="CG918" i="7"/>
  <c r="BX918" i="7"/>
  <c r="BJ918" i="7"/>
  <c r="BF910" i="7"/>
  <c r="CF910" i="7"/>
  <c r="BG902" i="7"/>
  <c r="CD894" i="7"/>
  <c r="BW894" i="7"/>
  <c r="BS894" i="7"/>
  <c r="CB894" i="7"/>
  <c r="BQ886" i="7"/>
  <c r="BL878" i="7"/>
  <c r="BX878" i="7"/>
  <c r="BX870" i="7"/>
  <c r="AX862" i="7"/>
  <c r="CD862" i="7"/>
  <c r="BV862" i="7"/>
  <c r="BL854" i="7"/>
  <c r="BR838" i="7"/>
  <c r="BL838" i="7"/>
  <c r="BC838" i="7"/>
  <c r="BM838" i="7"/>
  <c r="AZ822" i="7"/>
  <c r="CD822" i="7"/>
  <c r="BH822" i="7"/>
  <c r="CB814" i="7"/>
  <c r="BV798" i="7"/>
  <c r="BS782" i="7"/>
  <c r="BZ782" i="7"/>
  <c r="CA758" i="7"/>
  <c r="BW758" i="7"/>
  <c r="BD758" i="7"/>
  <c r="BS750" i="7"/>
  <c r="BA750" i="7"/>
  <c r="BL742" i="7"/>
  <c r="BI726" i="7"/>
  <c r="BJ718" i="7"/>
  <c r="BX718" i="7"/>
  <c r="BQ702" i="7"/>
  <c r="BD694" i="7"/>
  <c r="BZ694" i="7"/>
  <c r="BP686" i="7"/>
  <c r="AZ670" i="7"/>
  <c r="BF670" i="7"/>
  <c r="BE670" i="7"/>
  <c r="CG670" i="7"/>
  <c r="BR670" i="7"/>
  <c r="BH670" i="7"/>
  <c r="BL670" i="7"/>
  <c r="BC670" i="7"/>
  <c r="BG670" i="7"/>
  <c r="BD670" i="7"/>
  <c r="BO654" i="7"/>
  <c r="BF654" i="7"/>
  <c r="BL646" i="7"/>
  <c r="CE646" i="7"/>
  <c r="CB646" i="7"/>
  <c r="BY622" i="7"/>
  <c r="CB622" i="7"/>
  <c r="CG614" i="7"/>
  <c r="AY614" i="7"/>
  <c r="CG598" i="7"/>
  <c r="BL582" i="7"/>
  <c r="AZ566" i="7"/>
  <c r="BU550" i="7"/>
  <c r="BD550" i="7"/>
  <c r="CF542" i="7"/>
  <c r="CE542" i="7"/>
  <c r="BW534" i="7"/>
  <c r="BF526" i="7"/>
  <c r="BI502" i="7"/>
  <c r="CB502" i="7"/>
  <c r="BJ502" i="7"/>
  <c r="BA486" i="7"/>
  <c r="CC486" i="7"/>
  <c r="AX478" i="7"/>
  <c r="CD478" i="7"/>
  <c r="CE470" i="7"/>
  <c r="BP462" i="7"/>
  <c r="BE390" i="7"/>
  <c r="CG390" i="7"/>
  <c r="BH374" i="7"/>
  <c r="BP366" i="7"/>
  <c r="BP358" i="7"/>
  <c r="BE318" i="7"/>
  <c r="BN318" i="7"/>
  <c r="BJ318" i="7"/>
  <c r="CA875" i="7"/>
  <c r="CD875" i="7"/>
  <c r="BJ875" i="7"/>
  <c r="BE843" i="7"/>
  <c r="BJ843" i="7"/>
  <c r="BQ843" i="7"/>
  <c r="CC843" i="7"/>
  <c r="BJ787" i="7"/>
  <c r="CB787" i="7"/>
  <c r="CE787" i="7"/>
  <c r="BZ787" i="7"/>
  <c r="BW731" i="7"/>
  <c r="BI715" i="7"/>
  <c r="BM715" i="7"/>
  <c r="CB715" i="7"/>
  <c r="BM707" i="7"/>
  <c r="AY707" i="7"/>
  <c r="BX707" i="7"/>
  <c r="CF699" i="7"/>
  <c r="BW699" i="7"/>
  <c r="BL691" i="7"/>
  <c r="BV691" i="7"/>
  <c r="BE651" i="7"/>
  <c r="CE651" i="7"/>
  <c r="BN651" i="7"/>
  <c r="BU651" i="7"/>
  <c r="BS651" i="7"/>
  <c r="CA635" i="7"/>
  <c r="BE635" i="7"/>
  <c r="CE619" i="7"/>
  <c r="BG619" i="7"/>
  <c r="CB619" i="7"/>
  <c r="BL611" i="7"/>
  <c r="CG611" i="7"/>
  <c r="BV611" i="7"/>
  <c r="CA603" i="7"/>
  <c r="BY603" i="7"/>
  <c r="AX595" i="7"/>
  <c r="BL523" i="7"/>
  <c r="AZ523" i="7"/>
  <c r="BR523" i="7"/>
  <c r="CG523" i="7"/>
  <c r="BZ507" i="7"/>
  <c r="BE507" i="7"/>
  <c r="BN507" i="7"/>
  <c r="AX507" i="7"/>
  <c r="CC491" i="7"/>
  <c r="BE491" i="7"/>
  <c r="BN491" i="7"/>
  <c r="AX491" i="7"/>
  <c r="BB475" i="7"/>
  <c r="CB475" i="7"/>
  <c r="BQ475" i="7"/>
  <c r="CD475" i="7"/>
  <c r="CG459" i="7"/>
  <c r="BF459" i="7"/>
  <c r="BD459" i="7"/>
  <c r="BC459" i="7"/>
  <c r="BJ443" i="7"/>
  <c r="BK443" i="7"/>
  <c r="BW443" i="7"/>
  <c r="BM443" i="7"/>
  <c r="BZ427" i="7"/>
  <c r="CE427" i="7"/>
  <c r="BC427" i="7"/>
  <c r="BS427" i="7"/>
  <c r="BK379" i="7"/>
  <c r="BJ379" i="7"/>
  <c r="CF363" i="7"/>
  <c r="AZ363" i="7"/>
  <c r="BE363" i="7"/>
  <c r="BU363" i="7"/>
  <c r="BA363" i="7"/>
  <c r="CD339" i="7"/>
  <c r="BH339" i="7"/>
  <c r="BV339" i="7"/>
  <c r="BW339" i="7"/>
  <c r="BZ323" i="7"/>
  <c r="CD323" i="7"/>
  <c r="BE323" i="7"/>
  <c r="CF323" i="7"/>
  <c r="BH323" i="7"/>
  <c r="AX307" i="7"/>
  <c r="CA307" i="7"/>
  <c r="BT307" i="7"/>
  <c r="BJ307" i="7"/>
  <c r="BU299" i="7"/>
  <c r="BY291" i="7"/>
  <c r="BD291" i="7"/>
  <c r="BK291" i="7"/>
  <c r="BZ283" i="7"/>
  <c r="BN283" i="7"/>
  <c r="BM267" i="7"/>
  <c r="CD267" i="7"/>
  <c r="BC267" i="7"/>
  <c r="BG251" i="7"/>
  <c r="BW251" i="7"/>
  <c r="BK251" i="7"/>
  <c r="BA251" i="7"/>
  <c r="BV227" i="7"/>
  <c r="BX227" i="7"/>
  <c r="AX211" i="7"/>
  <c r="BT211" i="7"/>
  <c r="BO211" i="7"/>
  <c r="BM211" i="7"/>
  <c r="BS211" i="7"/>
  <c r="BP195" i="7"/>
  <c r="BX179" i="7"/>
  <c r="BF179" i="7"/>
  <c r="BC179" i="7"/>
  <c r="AY163" i="7"/>
  <c r="BW155" i="7"/>
  <c r="BR155" i="7"/>
  <c r="BP147" i="7"/>
  <c r="CB131" i="7"/>
  <c r="BV131" i="7"/>
  <c r="BR131" i="7"/>
  <c r="BJ123" i="7"/>
  <c r="BZ107" i="7"/>
  <c r="BK107" i="7"/>
  <c r="CE107" i="7"/>
  <c r="BB99" i="7"/>
  <c r="BE99" i="7"/>
  <c r="AZ91" i="7"/>
  <c r="BH91" i="7"/>
  <c r="CB538" i="7"/>
  <c r="BM514" i="7"/>
  <c r="BJ514" i="7"/>
  <c r="BF434" i="7"/>
  <c r="BQ434" i="7"/>
  <c r="CF434" i="7"/>
  <c r="CE378" i="7"/>
  <c r="CF346" i="7"/>
  <c r="BA346" i="7"/>
  <c r="CG210" i="7"/>
  <c r="BS210" i="7"/>
  <c r="CF210" i="7"/>
  <c r="AX210" i="7"/>
  <c r="BB949" i="7"/>
  <c r="CE949" i="7"/>
  <c r="BJ773" i="7"/>
  <c r="BE773" i="7"/>
  <c r="BA533" i="7"/>
  <c r="AZ533" i="7"/>
  <c r="CA533" i="7"/>
  <c r="BG533" i="7"/>
  <c r="BT533" i="7"/>
  <c r="BR477" i="7"/>
  <c r="BS1014" i="7"/>
  <c r="BX1014" i="7"/>
  <c r="BA1014" i="7"/>
  <c r="BP1006" i="7"/>
  <c r="CE1006" i="7"/>
  <c r="CG1006" i="7"/>
  <c r="BX1006" i="7"/>
  <c r="CC998" i="7"/>
  <c r="BB990" i="7"/>
  <c r="BZ990" i="7"/>
  <c r="BT982" i="7"/>
  <c r="BU982" i="7"/>
  <c r="BU974" i="7"/>
  <c r="BH974" i="7"/>
  <c r="BO966" i="7"/>
  <c r="AX966" i="7"/>
  <c r="BB958" i="7"/>
  <c r="AZ958" i="7"/>
  <c r="CF950" i="7"/>
  <c r="BD950" i="7"/>
  <c r="BP942" i="7"/>
  <c r="BF942" i="7"/>
  <c r="CA934" i="7"/>
  <c r="CG934" i="7"/>
  <c r="BY934" i="7"/>
  <c r="BP934" i="7"/>
  <c r="BR934" i="7"/>
  <c r="BN926" i="7"/>
  <c r="BV926" i="7"/>
  <c r="AY926" i="7"/>
  <c r="BY918" i="7"/>
  <c r="AY918" i="7"/>
  <c r="BB918" i="7"/>
  <c r="CE910" i="7"/>
  <c r="BN910" i="7"/>
  <c r="BC886" i="7"/>
  <c r="CC878" i="7"/>
  <c r="BU878" i="7"/>
  <c r="CF870" i="7"/>
  <c r="CB870" i="7"/>
  <c r="CA870" i="7"/>
  <c r="BT854" i="7"/>
  <c r="CC854" i="7"/>
  <c r="AZ830" i="7"/>
  <c r="AX822" i="7"/>
  <c r="BG822" i="7"/>
  <c r="BS822" i="7"/>
  <c r="BK814" i="7"/>
  <c r="BA798" i="7"/>
  <c r="CD774" i="7"/>
  <c r="CG774" i="7"/>
  <c r="AY774" i="7"/>
  <c r="AX774" i="7"/>
  <c r="BL750" i="7"/>
  <c r="AY750" i="7"/>
  <c r="BT750" i="7"/>
  <c r="BO742" i="7"/>
  <c r="BR726" i="7"/>
  <c r="BI718" i="7"/>
  <c r="CB718" i="7"/>
  <c r="CD694" i="7"/>
  <c r="BV694" i="7"/>
  <c r="BO686" i="7"/>
  <c r="BN686" i="7"/>
  <c r="AX686" i="7"/>
  <c r="BQ686" i="7"/>
  <c r="BX686" i="7"/>
  <c r="BV662" i="7"/>
  <c r="CA654" i="7"/>
  <c r="BB654" i="7"/>
  <c r="BO646" i="7"/>
  <c r="BA646" i="7"/>
  <c r="BW646" i="7"/>
  <c r="BF638" i="7"/>
  <c r="BW638" i="7"/>
  <c r="BA638" i="7"/>
  <c r="BP622" i="7"/>
  <c r="BJ622" i="7"/>
  <c r="BF614" i="7"/>
  <c r="BY614" i="7"/>
  <c r="BJ598" i="7"/>
  <c r="BL598" i="7"/>
  <c r="BI598" i="7"/>
  <c r="BY598" i="7"/>
  <c r="BO598" i="7"/>
  <c r="BS598" i="7"/>
  <c r="BD598" i="7"/>
  <c r="BC598" i="7"/>
  <c r="BN598" i="7"/>
  <c r="BB598" i="7"/>
  <c r="BJ582" i="7"/>
  <c r="BM582" i="7"/>
  <c r="CF582" i="7"/>
  <c r="BQ582" i="7"/>
  <c r="AY582" i="7"/>
  <c r="BH582" i="7"/>
  <c r="CG582" i="7"/>
  <c r="BD582" i="7"/>
  <c r="CE582" i="7"/>
  <c r="BG582" i="7"/>
  <c r="BV566" i="7"/>
  <c r="BW550" i="7"/>
  <c r="BP550" i="7"/>
  <c r="BM542" i="7"/>
  <c r="BU542" i="7"/>
  <c r="AX534" i="7"/>
  <c r="CA526" i="7"/>
  <c r="AY502" i="7"/>
  <c r="AZ502" i="7"/>
  <c r="CG502" i="7"/>
  <c r="BW486" i="7"/>
  <c r="BQ486" i="7"/>
  <c r="CB478" i="7"/>
  <c r="BW478" i="7"/>
  <c r="BF462" i="7"/>
  <c r="BE406" i="7"/>
  <c r="BW374" i="7"/>
  <c r="BU366" i="7"/>
  <c r="BQ318" i="7"/>
  <c r="BA318" i="7"/>
  <c r="BP787" i="7"/>
  <c r="BY787" i="7"/>
  <c r="BI787" i="7"/>
  <c r="BU787" i="7"/>
  <c r="CF707" i="7"/>
  <c r="BC707" i="7"/>
  <c r="BN707" i="7"/>
  <c r="BV699" i="7"/>
  <c r="BL699" i="7"/>
  <c r="BB635" i="7"/>
  <c r="BM635" i="7"/>
  <c r="BD619" i="7"/>
  <c r="BW619" i="7"/>
  <c r="BS619" i="7"/>
  <c r="BE379" i="7"/>
  <c r="BX379" i="7"/>
  <c r="BW363" i="7"/>
  <c r="CG363" i="7"/>
  <c r="AY363" i="7"/>
  <c r="BB363" i="7"/>
  <c r="AX363" i="7"/>
  <c r="AY339" i="7"/>
  <c r="BE339" i="7"/>
  <c r="CF339" i="7"/>
  <c r="BY339" i="7"/>
  <c r="AZ323" i="7"/>
  <c r="AX323" i="7"/>
  <c r="BJ323" i="7"/>
  <c r="BW323" i="7"/>
  <c r="BM323" i="7"/>
  <c r="BF307" i="7"/>
  <c r="CG307" i="7"/>
  <c r="BE307" i="7"/>
  <c r="AZ307" i="7"/>
  <c r="BL299" i="7"/>
  <c r="BE291" i="7"/>
  <c r="CC291" i="7"/>
  <c r="BO291" i="7"/>
  <c r="BF283" i="7"/>
  <c r="AZ283" i="7"/>
  <c r="BC251" i="7"/>
  <c r="AZ251" i="7"/>
  <c r="CA251" i="7"/>
  <c r="CE251" i="7"/>
  <c r="BE227" i="7"/>
  <c r="BL227" i="7"/>
  <c r="BN211" i="7"/>
  <c r="BI211" i="7"/>
  <c r="BF211" i="7"/>
  <c r="BU211" i="7"/>
  <c r="CB211" i="7"/>
  <c r="BU195" i="7"/>
  <c r="BX187" i="7"/>
  <c r="AZ187" i="7"/>
  <c r="CA187" i="7"/>
  <c r="BM187" i="7"/>
  <c r="CC179" i="7"/>
  <c r="AZ179" i="7"/>
  <c r="BV179" i="7"/>
  <c r="BQ163" i="7"/>
  <c r="BM155" i="7"/>
  <c r="AY155" i="7"/>
  <c r="BB147" i="7"/>
  <c r="BG131" i="7"/>
  <c r="BH131" i="7"/>
  <c r="BN131" i="7"/>
  <c r="CE131" i="7"/>
  <c r="CD107" i="7"/>
  <c r="BH107" i="7"/>
  <c r="BJ107" i="7"/>
  <c r="BJ99" i="7"/>
  <c r="BS99" i="7"/>
  <c r="CC91" i="7"/>
  <c r="AX91" i="7"/>
  <c r="BX126" i="7"/>
  <c r="BX538" i="7"/>
  <c r="CA538" i="7"/>
  <c r="BU514" i="7"/>
  <c r="BX514" i="7"/>
  <c r="BC450" i="7"/>
  <c r="BX450" i="7"/>
  <c r="BC434" i="7"/>
  <c r="BS434" i="7"/>
  <c r="BT434" i="7"/>
  <c r="BI434" i="7"/>
  <c r="AZ378" i="7"/>
  <c r="BR362" i="7"/>
  <c r="BV362" i="7"/>
  <c r="AY346" i="7"/>
  <c r="BZ346" i="7"/>
  <c r="BW210" i="7"/>
  <c r="CC210" i="7"/>
  <c r="BB210" i="7"/>
  <c r="BR210" i="7"/>
  <c r="CC949" i="7"/>
  <c r="BP949" i="7"/>
  <c r="CA773" i="7"/>
  <c r="BL773" i="7"/>
  <c r="BN533" i="7"/>
  <c r="BC533" i="7"/>
  <c r="BZ533" i="7"/>
  <c r="BL533" i="7"/>
  <c r="CD477" i="7"/>
  <c r="CE461" i="7"/>
  <c r="BP461" i="7"/>
  <c r="BW93" i="7"/>
  <c r="BB1014" i="7"/>
  <c r="BV1014" i="7"/>
  <c r="CD1014" i="7"/>
  <c r="BU1006" i="7"/>
  <c r="BW1006" i="7"/>
  <c r="BF1006" i="7"/>
  <c r="BA1006" i="7"/>
  <c r="BF998" i="7"/>
  <c r="CB990" i="7"/>
  <c r="CF990" i="7"/>
  <c r="CF982" i="7"/>
  <c r="BQ982" i="7"/>
  <c r="CE974" i="7"/>
  <c r="BF974" i="7"/>
  <c r="AZ966" i="7"/>
  <c r="CC966" i="7"/>
  <c r="CF958" i="7"/>
  <c r="BO958" i="7"/>
  <c r="BC950" i="7"/>
  <c r="BG950" i="7"/>
  <c r="BM942" i="7"/>
  <c r="CB942" i="7"/>
  <c r="BJ934" i="7"/>
  <c r="BT934" i="7"/>
  <c r="BF934" i="7"/>
  <c r="BS934" i="7"/>
  <c r="BQ934" i="7"/>
  <c r="BQ926" i="7"/>
  <c r="BJ926" i="7"/>
  <c r="CD926" i="7"/>
  <c r="BT918" i="7"/>
  <c r="BL918" i="7"/>
  <c r="BO918" i="7"/>
  <c r="BJ910" i="7"/>
  <c r="BM910" i="7"/>
  <c r="BT886" i="7"/>
  <c r="AZ878" i="7"/>
  <c r="BI870" i="7"/>
  <c r="BA854" i="7"/>
  <c r="CF822" i="7"/>
  <c r="BP822" i="7"/>
  <c r="BJ798" i="7"/>
  <c r="AX790" i="7"/>
  <c r="BQ790" i="7"/>
  <c r="BG782" i="7"/>
  <c r="BN782" i="7"/>
  <c r="BH782" i="7"/>
  <c r="BV782" i="7"/>
  <c r="BQ782" i="7"/>
  <c r="CC782" i="7"/>
  <c r="BL782" i="7"/>
  <c r="BW782" i="7"/>
  <c r="BI782" i="7"/>
  <c r="AX750" i="7"/>
  <c r="BM750" i="7"/>
  <c r="BY718" i="7"/>
  <c r="BJ702" i="7"/>
  <c r="BN702" i="7"/>
  <c r="BE702" i="7"/>
  <c r="BW702" i="7"/>
  <c r="BP702" i="7"/>
  <c r="BO702" i="7"/>
  <c r="AX694" i="7"/>
  <c r="BX694" i="7"/>
  <c r="BF686" i="7"/>
  <c r="BO662" i="7"/>
  <c r="BI654" i="7"/>
  <c r="BF646" i="7"/>
  <c r="CD646" i="7"/>
  <c r="BN646" i="7"/>
  <c r="BK622" i="7"/>
  <c r="BL622" i="7"/>
  <c r="BJ614" i="7"/>
  <c r="BZ614" i="7"/>
  <c r="BM598" i="7"/>
  <c r="BK598" i="7"/>
  <c r="CA582" i="7"/>
  <c r="BW582" i="7"/>
  <c r="BD566" i="7"/>
  <c r="BK550" i="7"/>
  <c r="CG542" i="7"/>
  <c r="BT526" i="7"/>
  <c r="BR502" i="7"/>
  <c r="BP502" i="7"/>
  <c r="BM502" i="7"/>
  <c r="BV486" i="7"/>
  <c r="BM486" i="7"/>
  <c r="BR478" i="7"/>
  <c r="BB470" i="7"/>
  <c r="BW470" i="7"/>
  <c r="BE470" i="7"/>
  <c r="BJ470" i="7"/>
  <c r="BL462" i="7"/>
  <c r="BT318" i="7"/>
  <c r="BY318" i="7"/>
  <c r="CC318" i="7"/>
  <c r="BW318" i="7"/>
  <c r="BG318" i="7"/>
  <c r="BP318" i="7"/>
  <c r="BH318" i="7"/>
  <c r="BI318" i="7"/>
  <c r="CF318" i="7"/>
  <c r="BL318" i="7"/>
  <c r="BS318" i="7"/>
  <c r="BZ318" i="7"/>
  <c r="CG318" i="7"/>
  <c r="BK318" i="7"/>
  <c r="BF318" i="7"/>
  <c r="AZ318" i="7"/>
  <c r="BO318" i="7"/>
  <c r="AX318" i="7"/>
  <c r="BB270" i="7"/>
  <c r="BR339" i="7"/>
  <c r="BM339" i="7"/>
  <c r="CA339" i="7"/>
  <c r="BJ339" i="7"/>
  <c r="BS195" i="7"/>
  <c r="BQ195" i="7"/>
  <c r="BK179" i="7"/>
  <c r="CE179" i="7"/>
  <c r="BD179" i="7"/>
  <c r="BS155" i="7"/>
  <c r="BY155" i="7"/>
  <c r="CA147" i="7"/>
  <c r="BK99" i="7"/>
  <c r="CF99" i="7"/>
  <c r="AX378" i="7"/>
  <c r="BS477" i="7"/>
  <c r="BG990" i="7"/>
  <c r="BK990" i="7"/>
  <c r="BJ982" i="7"/>
  <c r="BZ982" i="7"/>
  <c r="BR974" i="7"/>
  <c r="BC974" i="7"/>
  <c r="CE966" i="7"/>
  <c r="CA966" i="7"/>
  <c r="CE958" i="7"/>
  <c r="BQ958" i="7"/>
  <c r="CB950" i="7"/>
  <c r="CC950" i="7"/>
  <c r="BS918" i="7"/>
  <c r="BM918" i="7"/>
  <c r="AX918" i="7"/>
  <c r="AY814" i="7"/>
  <c r="BY814" i="7"/>
  <c r="BE814" i="7"/>
  <c r="BG814" i="7"/>
  <c r="CG798" i="7"/>
  <c r="BP798" i="7"/>
  <c r="BM742" i="7"/>
  <c r="BY742" i="7"/>
  <c r="BI742" i="7"/>
  <c r="CE742" i="7"/>
  <c r="BT718" i="7"/>
  <c r="BA718" i="7"/>
  <c r="BK718" i="7"/>
  <c r="BG718" i="7"/>
  <c r="BC718" i="7"/>
  <c r="CC694" i="7"/>
  <c r="BF694" i="7"/>
  <c r="BU694" i="7"/>
  <c r="BC662" i="7"/>
  <c r="BC646" i="7"/>
  <c r="AX646" i="7"/>
  <c r="BK646" i="7"/>
  <c r="BE622" i="7"/>
  <c r="BW622" i="7"/>
  <c r="BA622" i="7"/>
  <c r="AY622" i="7"/>
  <c r="BV622" i="7"/>
  <c r="BS622" i="7"/>
  <c r="BP614" i="7"/>
  <c r="BM614" i="7"/>
  <c r="CE566" i="7"/>
  <c r="BL566" i="7"/>
  <c r="BV502" i="7"/>
  <c r="BY502" i="7"/>
  <c r="BO502" i="7"/>
  <c r="BS486" i="7"/>
  <c r="BN486" i="7"/>
  <c r="AX486" i="7"/>
  <c r="BV462" i="7"/>
  <c r="BH462" i="7"/>
  <c r="BM406" i="7"/>
  <c r="BD406" i="7"/>
  <c r="AX374" i="7"/>
  <c r="BR374" i="7"/>
  <c r="BL374" i="7"/>
  <c r="CE374" i="7"/>
  <c r="BX374" i="7"/>
  <c r="BS374" i="7"/>
  <c r="BD374" i="7"/>
  <c r="BN374" i="7"/>
  <c r="BT363" i="7"/>
  <c r="BC363" i="7"/>
  <c r="BS363" i="7"/>
  <c r="BJ363" i="7"/>
  <c r="BI339" i="7"/>
  <c r="BX339" i="7"/>
  <c r="CC339" i="7"/>
  <c r="BL339" i="7"/>
  <c r="BP251" i="7"/>
  <c r="BL251" i="7"/>
  <c r="CB251" i="7"/>
  <c r="BO251" i="7"/>
  <c r="CB195" i="7"/>
  <c r="BV195" i="7"/>
  <c r="CG179" i="7"/>
  <c r="BY179" i="7"/>
  <c r="CF179" i="7"/>
  <c r="BX155" i="7"/>
  <c r="BP155" i="7"/>
  <c r="CC147" i="7"/>
  <c r="BS107" i="7"/>
  <c r="BB107" i="7"/>
  <c r="BV107" i="7"/>
  <c r="AZ107" i="7"/>
  <c r="BH99" i="7"/>
  <c r="BD99" i="7"/>
  <c r="BS91" i="7"/>
  <c r="BR378" i="7"/>
  <c r="BV346" i="7"/>
  <c r="CB773" i="7"/>
  <c r="BZ477" i="7"/>
  <c r="BY1006" i="7"/>
  <c r="CC1006" i="7"/>
  <c r="BI1006" i="7"/>
  <c r="CG990" i="7"/>
  <c r="BE990" i="7"/>
  <c r="AY982" i="7"/>
  <c r="BE982" i="7"/>
  <c r="BL974" i="7"/>
  <c r="BY974" i="7"/>
  <c r="BV966" i="7"/>
  <c r="BI966" i="7"/>
  <c r="CC958" i="7"/>
  <c r="BH958" i="7"/>
  <c r="CE950" i="7"/>
  <c r="BO950" i="7"/>
  <c r="BY942" i="7"/>
  <c r="BT942" i="7"/>
  <c r="BI926" i="7"/>
  <c r="BE926" i="7"/>
  <c r="BE918" i="7"/>
  <c r="BK918" i="7"/>
  <c r="BA918" i="7"/>
  <c r="CB918" i="7"/>
  <c r="CD878" i="7"/>
  <c r="BN878" i="7"/>
  <c r="CG878" i="7"/>
  <c r="AX830" i="7"/>
  <c r="CE830" i="7"/>
  <c r="BV822" i="7"/>
  <c r="BY822" i="7"/>
  <c r="BU822" i="7"/>
  <c r="BQ822" i="7"/>
  <c r="BX822" i="7"/>
  <c r="CB822" i="7"/>
  <c r="BT822" i="7"/>
  <c r="BJ822" i="7"/>
  <c r="CC822" i="7"/>
  <c r="CF798" i="7"/>
  <c r="AY798" i="7"/>
  <c r="BF750" i="7"/>
  <c r="AZ750" i="7"/>
  <c r="BY750" i="7"/>
  <c r="BD750" i="7"/>
  <c r="CF750" i="7"/>
  <c r="BH750" i="7"/>
  <c r="BJ750" i="7"/>
  <c r="CF718" i="7"/>
  <c r="BB694" i="7"/>
  <c r="BR694" i="7"/>
  <c r="BG694" i="7"/>
  <c r="BS662" i="7"/>
  <c r="BY646" i="7"/>
  <c r="BZ646" i="7"/>
  <c r="CA646" i="7"/>
  <c r="CA622" i="7"/>
  <c r="AX622" i="7"/>
  <c r="BS614" i="7"/>
  <c r="BC614" i="7"/>
  <c r="AZ614" i="7"/>
  <c r="BE566" i="7"/>
  <c r="AY566" i="7"/>
  <c r="BJ534" i="7"/>
  <c r="BC534" i="7"/>
  <c r="BZ534" i="7"/>
  <c r="BF534" i="7"/>
  <c r="CF526" i="7"/>
  <c r="BC502" i="7"/>
  <c r="BW502" i="7"/>
  <c r="BE502" i="7"/>
  <c r="BK486" i="7"/>
  <c r="CF486" i="7"/>
  <c r="BP486" i="7"/>
  <c r="BK478" i="7"/>
  <c r="BS478" i="7"/>
  <c r="BJ478" i="7"/>
  <c r="BU478" i="7"/>
  <c r="CE478" i="7"/>
  <c r="AY478" i="7"/>
  <c r="BA478" i="7"/>
  <c r="BB478" i="7"/>
  <c r="BZ478" i="7"/>
  <c r="BM478" i="7"/>
  <c r="BM462" i="7"/>
  <c r="BW462" i="7"/>
  <c r="BB374" i="7"/>
  <c r="BU270" i="7"/>
  <c r="AZ270" i="7"/>
  <c r="CG270" i="7"/>
  <c r="CF270" i="7"/>
  <c r="BG270" i="7"/>
  <c r="BY270" i="7"/>
  <c r="BC270" i="7"/>
  <c r="CC270" i="7"/>
  <c r="BN363" i="7"/>
  <c r="BK363" i="7"/>
  <c r="BI363" i="7"/>
  <c r="BS339" i="7"/>
  <c r="BU339" i="7"/>
  <c r="BO339" i="7"/>
  <c r="BF339" i="7"/>
  <c r="BP323" i="7"/>
  <c r="AY323" i="7"/>
  <c r="BR323" i="7"/>
  <c r="BY323" i="7"/>
  <c r="BU251" i="7"/>
  <c r="CF251" i="7"/>
  <c r="BY251" i="7"/>
  <c r="BF251" i="7"/>
  <c r="BR211" i="7"/>
  <c r="CC211" i="7"/>
  <c r="BL211" i="7"/>
  <c r="CC195" i="7"/>
  <c r="BD195" i="7"/>
  <c r="AY179" i="7"/>
  <c r="BP179" i="7"/>
  <c r="BR179" i="7"/>
  <c r="BH155" i="7"/>
  <c r="BD155" i="7"/>
  <c r="BY147" i="7"/>
  <c r="BK131" i="7"/>
  <c r="AX131" i="7"/>
  <c r="BD131" i="7"/>
  <c r="BA107" i="7"/>
  <c r="CB107" i="7"/>
  <c r="CG107" i="7"/>
  <c r="CC107" i="7"/>
  <c r="BM99" i="7"/>
  <c r="BT99" i="7"/>
  <c r="BP91" i="7"/>
  <c r="BQ538" i="7"/>
  <c r="BO378" i="7"/>
  <c r="BY346" i="7"/>
  <c r="BG210" i="7"/>
  <c r="BY210" i="7"/>
  <c r="CD210" i="7"/>
  <c r="BD210" i="7"/>
  <c r="BW949" i="7"/>
  <c r="BD949" i="7"/>
  <c r="AZ773" i="7"/>
  <c r="CD773" i="7"/>
  <c r="CG477" i="7"/>
  <c r="BR1014" i="7"/>
  <c r="BW1014" i="7"/>
  <c r="BM1006" i="7"/>
  <c r="BT1006" i="7"/>
  <c r="BV1006" i="7"/>
  <c r="BN1006" i="7"/>
  <c r="BS990" i="7"/>
  <c r="BQ990" i="7"/>
  <c r="BC982" i="7"/>
  <c r="CC982" i="7"/>
  <c r="BK974" i="7"/>
  <c r="CD974" i="7"/>
  <c r="CB966" i="7"/>
  <c r="CD966" i="7"/>
  <c r="BX958" i="7"/>
  <c r="BG958" i="7"/>
  <c r="BP950" i="7"/>
  <c r="AZ950" i="7"/>
  <c r="BN942" i="7"/>
  <c r="BL942" i="7"/>
  <c r="BC934" i="7"/>
  <c r="BL934" i="7"/>
  <c r="BX934" i="7"/>
  <c r="BZ926" i="7"/>
  <c r="BK926" i="7"/>
  <c r="CF926" i="7"/>
  <c r="BP918" i="7"/>
  <c r="BG918" i="7"/>
  <c r="BZ918" i="7"/>
  <c r="BR918" i="7"/>
  <c r="BL886" i="7"/>
  <c r="BK878" i="7"/>
  <c r="BM878" i="7"/>
  <c r="CA854" i="7"/>
  <c r="BH854" i="7"/>
  <c r="BC854" i="7"/>
  <c r="CA822" i="7"/>
  <c r="BE822" i="7"/>
  <c r="BO822" i="7"/>
  <c r="BJ814" i="7"/>
  <c r="BM798" i="7"/>
  <c r="CC750" i="7"/>
  <c r="BC750" i="7"/>
  <c r="BK742" i="7"/>
  <c r="BF726" i="7"/>
  <c r="BN726" i="7"/>
  <c r="CA726" i="7"/>
  <c r="CE718" i="7"/>
  <c r="AZ694" i="7"/>
  <c r="BP694" i="7"/>
  <c r="BJ678" i="7"/>
  <c r="BV678" i="7"/>
  <c r="BV654" i="7"/>
  <c r="AZ654" i="7"/>
  <c r="AY654" i="7"/>
  <c r="CE654" i="7"/>
  <c r="BN654" i="7"/>
  <c r="BH646" i="7"/>
  <c r="BG646" i="7"/>
  <c r="BD622" i="7"/>
  <c r="CE622" i="7"/>
  <c r="CE614" i="7"/>
  <c r="CF614" i="7"/>
  <c r="AX566" i="7"/>
  <c r="BV550" i="7"/>
  <c r="BL550" i="7"/>
  <c r="BZ550" i="7"/>
  <c r="BI550" i="7"/>
  <c r="BS550" i="7"/>
  <c r="BO550" i="7"/>
  <c r="BQ550" i="7"/>
  <c r="BG550" i="7"/>
  <c r="AY550" i="7"/>
  <c r="BH542" i="7"/>
  <c r="BQ542" i="7"/>
  <c r="BY542" i="7"/>
  <c r="BW542" i="7"/>
  <c r="AX542" i="7"/>
  <c r="BZ542" i="7"/>
  <c r="AZ542" i="7"/>
  <c r="BI542" i="7"/>
  <c r="BG542" i="7"/>
  <c r="BJ542" i="7"/>
  <c r="BC542" i="7"/>
  <c r="BR542" i="7"/>
  <c r="AZ526" i="7"/>
  <c r="BQ502" i="7"/>
  <c r="BD502" i="7"/>
  <c r="BH486" i="7"/>
  <c r="AY486" i="7"/>
  <c r="BI478" i="7"/>
  <c r="BF470" i="7"/>
  <c r="AX462" i="7"/>
  <c r="BA374" i="7"/>
  <c r="BO366" i="7"/>
  <c r="AZ366" i="7"/>
  <c r="BK366" i="7"/>
  <c r="BQ366" i="7"/>
  <c r="BN366" i="7"/>
  <c r="BX366" i="7"/>
  <c r="BI366" i="7"/>
  <c r="CG366" i="7"/>
  <c r="CC366" i="7"/>
  <c r="BJ366" i="7"/>
  <c r="BX358" i="7"/>
  <c r="CG358" i="7"/>
  <c r="BG358" i="7"/>
  <c r="BL358" i="7"/>
  <c r="CC358" i="7"/>
  <c r="BQ358" i="7"/>
  <c r="BD358" i="7"/>
  <c r="BB358" i="7"/>
  <c r="AZ358" i="7"/>
  <c r="CB318" i="7"/>
  <c r="BM318" i="7"/>
  <c r="BO798" i="7"/>
  <c r="BZ798" i="7"/>
  <c r="CA798" i="7"/>
  <c r="BT798" i="7"/>
  <c r="BO694" i="7"/>
  <c r="CG694" i="7"/>
  <c r="BY694" i="7"/>
  <c r="CE694" i="7"/>
  <c r="CA694" i="7"/>
  <c r="BN694" i="7"/>
  <c r="BA694" i="7"/>
  <c r="BW694" i="7"/>
  <c r="CG646" i="7"/>
  <c r="BQ646" i="7"/>
  <c r="BU646" i="7"/>
  <c r="BB646" i="7"/>
  <c r="BM646" i="7"/>
  <c r="BV646" i="7"/>
  <c r="CF646" i="7"/>
  <c r="BS646" i="7"/>
  <c r="BI646" i="7"/>
  <c r="BX566" i="7"/>
  <c r="BJ566" i="7"/>
  <c r="BN566" i="7"/>
  <c r="CA566" i="7"/>
  <c r="BK566" i="7"/>
  <c r="BH566" i="7"/>
  <c r="BC566" i="7"/>
  <c r="CA502" i="7"/>
  <c r="CE502" i="7"/>
  <c r="BK502" i="7"/>
  <c r="BG502" i="7"/>
  <c r="BB502" i="7"/>
  <c r="BT502" i="7"/>
  <c r="BL502" i="7"/>
  <c r="BX502" i="7"/>
  <c r="BU502" i="7"/>
  <c r="BF502" i="7"/>
  <c r="CC502" i="7"/>
  <c r="BH502" i="7"/>
  <c r="BZ502" i="7"/>
  <c r="CF502" i="7"/>
  <c r="BU486" i="7"/>
  <c r="BT486" i="7"/>
  <c r="BY486" i="7"/>
  <c r="BI486" i="7"/>
  <c r="BD486" i="7"/>
  <c r="BJ486" i="7"/>
  <c r="BG486" i="7"/>
  <c r="CG486" i="7"/>
  <c r="CA486" i="7"/>
  <c r="BL486" i="7"/>
  <c r="BO486" i="7"/>
  <c r="CB486" i="7"/>
  <c r="BS462" i="7"/>
  <c r="BY462" i="7"/>
  <c r="BX462" i="7"/>
  <c r="BZ462" i="7"/>
  <c r="BA462" i="7"/>
  <c r="BQ462" i="7"/>
  <c r="CA462" i="7"/>
  <c r="CE462" i="7"/>
  <c r="CB262" i="7"/>
  <c r="BI262" i="7"/>
  <c r="BX262" i="7"/>
  <c r="BH262" i="7"/>
  <c r="BG262" i="7"/>
  <c r="BE262" i="7"/>
  <c r="BK262" i="7"/>
  <c r="CB155" i="7"/>
  <c r="AX155" i="7"/>
  <c r="BJ147" i="7"/>
  <c r="BL99" i="7"/>
  <c r="BJ91" i="7"/>
  <c r="BG91" i="7"/>
  <c r="BF982" i="7"/>
  <c r="BL966" i="7"/>
  <c r="BJ950" i="7"/>
  <c r="BS926" i="7"/>
  <c r="BO926" i="7"/>
  <c r="BY926" i="7"/>
  <c r="BD918" i="7"/>
  <c r="BI918" i="7"/>
  <c r="BV918" i="7"/>
  <c r="BU814" i="7"/>
  <c r="AZ798" i="7"/>
  <c r="BE694" i="7"/>
  <c r="BQ694" i="7"/>
  <c r="AZ662" i="7"/>
  <c r="CE662" i="7"/>
  <c r="BW662" i="7"/>
  <c r="CC662" i="7"/>
  <c r="CC646" i="7"/>
  <c r="BD646" i="7"/>
  <c r="BT646" i="7"/>
  <c r="BI614" i="7"/>
  <c r="CB614" i="7"/>
  <c r="BV614" i="7"/>
  <c r="AX614" i="7"/>
  <c r="BO614" i="7"/>
  <c r="BL614" i="7"/>
  <c r="CA614" i="7"/>
  <c r="BK614" i="7"/>
  <c r="BA614" i="7"/>
  <c r="BE614" i="7"/>
  <c r="BH614" i="7"/>
  <c r="BW614" i="7"/>
  <c r="BZ566" i="7"/>
  <c r="BM526" i="7"/>
  <c r="BB526" i="7"/>
  <c r="BJ526" i="7"/>
  <c r="BV526" i="7"/>
  <c r="BG526" i="7"/>
  <c r="BE526" i="7"/>
  <c r="CD526" i="7"/>
  <c r="BO526" i="7"/>
  <c r="BG510" i="7"/>
  <c r="CC510" i="7"/>
  <c r="BN510" i="7"/>
  <c r="AX502" i="7"/>
  <c r="CD502" i="7"/>
  <c r="CD486" i="7"/>
  <c r="BX486" i="7"/>
  <c r="BH478" i="7"/>
  <c r="AZ478" i="7"/>
  <c r="BC462" i="7"/>
  <c r="BG374" i="7"/>
  <c r="BY710" i="7"/>
  <c r="BV710" i="7"/>
  <c r="BM710" i="7"/>
  <c r="BB710" i="7"/>
  <c r="CA630" i="7"/>
  <c r="BN630" i="7"/>
  <c r="CC630" i="7"/>
  <c r="BD630" i="7"/>
  <c r="AY606" i="7"/>
  <c r="BI590" i="7"/>
  <c r="AX590" i="7"/>
  <c r="BF574" i="7"/>
  <c r="BT518" i="7"/>
  <c r="CE518" i="7"/>
  <c r="CC494" i="7"/>
  <c r="BM494" i="7"/>
  <c r="BV494" i="7"/>
  <c r="CC430" i="7"/>
  <c r="BI422" i="7"/>
  <c r="BK422" i="7"/>
  <c r="CG414" i="7"/>
  <c r="BC414" i="7"/>
  <c r="BP414" i="7"/>
  <c r="BX414" i="7"/>
  <c r="BA414" i="7"/>
  <c r="BM398" i="7"/>
  <c r="CF382" i="7"/>
  <c r="BP382" i="7"/>
  <c r="BI382" i="7"/>
  <c r="BK382" i="7"/>
  <c r="BB350" i="7"/>
  <c r="BI350" i="7"/>
  <c r="CD350" i="7"/>
  <c r="BM342" i="7"/>
  <c r="CG342" i="7"/>
  <c r="BT342" i="7"/>
  <c r="BP342" i="7"/>
  <c r="CF334" i="7"/>
  <c r="CA334" i="7"/>
  <c r="BJ326" i="7"/>
  <c r="BH326" i="7"/>
  <c r="AZ326" i="7"/>
  <c r="BU294" i="7"/>
  <c r="BN286" i="7"/>
  <c r="BW278" i="7"/>
  <c r="BF278" i="7"/>
  <c r="CD278" i="7"/>
  <c r="CB278" i="7"/>
  <c r="CD254" i="7"/>
  <c r="BP254" i="7"/>
  <c r="BU254" i="7"/>
  <c r="BI254" i="7"/>
  <c r="BE254" i="7"/>
  <c r="CB238" i="7"/>
  <c r="BJ238" i="7"/>
  <c r="BK238" i="7"/>
  <c r="BG230" i="7"/>
  <c r="BK230" i="7"/>
  <c r="BP230" i="7"/>
  <c r="BB230" i="7"/>
  <c r="CF222" i="7"/>
  <c r="BO222" i="7"/>
  <c r="BU222" i="7"/>
  <c r="BC222" i="7"/>
  <c r="CF214" i="7"/>
  <c r="BW214" i="7"/>
  <c r="CA206" i="7"/>
  <c r="BJ206" i="7"/>
  <c r="BD206" i="7"/>
  <c r="BW206" i="7"/>
  <c r="CE198" i="7"/>
  <c r="BS198" i="7"/>
  <c r="BX198" i="7"/>
  <c r="CG190" i="7"/>
  <c r="AZ182" i="7"/>
  <c r="BJ182" i="7"/>
  <c r="CF182" i="7"/>
  <c r="BR182" i="7"/>
  <c r="BP174" i="7"/>
  <c r="CA166" i="7"/>
  <c r="BF166" i="7"/>
  <c r="BZ166" i="7"/>
  <c r="BH166" i="7"/>
  <c r="BI166" i="7"/>
  <c r="BZ158" i="7"/>
  <c r="BP158" i="7"/>
  <c r="BR150" i="7"/>
  <c r="BH142" i="7"/>
  <c r="BE142" i="7"/>
  <c r="AY134" i="7"/>
  <c r="BW634" i="7"/>
  <c r="BE546" i="7"/>
  <c r="BQ546" i="7"/>
  <c r="BB546" i="7"/>
  <c r="BL338" i="7"/>
  <c r="BM338" i="7"/>
  <c r="CC338" i="7"/>
  <c r="AX338" i="7"/>
  <c r="BA322" i="7"/>
  <c r="BB322" i="7"/>
  <c r="BJ322" i="7"/>
  <c r="BO178" i="7"/>
  <c r="BZ178" i="7"/>
  <c r="BD98" i="7"/>
  <c r="BV82" i="7"/>
  <c r="AZ797" i="7"/>
  <c r="CF797" i="7"/>
  <c r="BL797" i="7"/>
  <c r="BJ685" i="7"/>
  <c r="BD629" i="7"/>
  <c r="BH629" i="7"/>
  <c r="BK629" i="7"/>
  <c r="BX597" i="7"/>
  <c r="CF597" i="7"/>
  <c r="BD581" i="7"/>
  <c r="BU581" i="7"/>
  <c r="BW581" i="7"/>
  <c r="BH581" i="7"/>
  <c r="BT541" i="7"/>
  <c r="BB453" i="7"/>
  <c r="BY453" i="7"/>
  <c r="BY381" i="7"/>
  <c r="CD381" i="7"/>
  <c r="BS381" i="7"/>
  <c r="BJ381" i="7"/>
  <c r="CA293" i="7"/>
  <c r="BQ1017" i="7"/>
  <c r="CD1017" i="7"/>
  <c r="BV1009" i="7"/>
  <c r="BT1009" i="7"/>
  <c r="BM1009" i="7"/>
  <c r="BC1009" i="7"/>
  <c r="BL969" i="7"/>
  <c r="CG969" i="7"/>
  <c r="AY969" i="7"/>
  <c r="BM969" i="7"/>
  <c r="CE969" i="7"/>
  <c r="BK969" i="7"/>
  <c r="BI969" i="7"/>
  <c r="AZ969" i="7"/>
  <c r="CB969" i="7"/>
  <c r="BG969" i="7"/>
  <c r="BL961" i="7"/>
  <c r="BE953" i="7"/>
  <c r="CB953" i="7"/>
  <c r="BY937" i="7"/>
  <c r="BB937" i="7"/>
  <c r="BM929" i="7"/>
  <c r="BZ929" i="7"/>
  <c r="BZ921" i="7"/>
  <c r="CA921" i="7"/>
  <c r="BS913" i="7"/>
  <c r="BI913" i="7"/>
  <c r="CC913" i="7"/>
  <c r="AY905" i="7"/>
  <c r="AX905" i="7"/>
  <c r="BN889" i="7"/>
  <c r="BF889" i="7"/>
  <c r="BQ889" i="7"/>
  <c r="CC865" i="7"/>
  <c r="CG857" i="7"/>
  <c r="CC849" i="7"/>
  <c r="BI849" i="7"/>
  <c r="CB849" i="7"/>
  <c r="BK841" i="7"/>
  <c r="CA841" i="7"/>
  <c r="BU833" i="7"/>
  <c r="BQ825" i="7"/>
  <c r="BO825" i="7"/>
  <c r="CD825" i="7"/>
  <c r="BU825" i="7"/>
  <c r="AZ825" i="7"/>
  <c r="CB825" i="7"/>
  <c r="BW825" i="7"/>
  <c r="BS825" i="7"/>
  <c r="BD825" i="7"/>
  <c r="BI825" i="7"/>
  <c r="BZ785" i="7"/>
  <c r="BY785" i="7"/>
  <c r="CA777" i="7"/>
  <c r="BO777" i="7"/>
  <c r="CA745" i="7"/>
  <c r="CG745" i="7"/>
  <c r="BH697" i="7"/>
  <c r="CC697" i="7"/>
  <c r="CG697" i="7"/>
  <c r="AX697" i="7"/>
  <c r="CB697" i="7"/>
  <c r="BL697" i="7"/>
  <c r="BQ697" i="7"/>
  <c r="BK697" i="7"/>
  <c r="BX697" i="7"/>
  <c r="BM697" i="7"/>
  <c r="BE689" i="7"/>
  <c r="CF689" i="7"/>
  <c r="BF681" i="7"/>
  <c r="BN673" i="7"/>
  <c r="BG665" i="7"/>
  <c r="CD657" i="7"/>
  <c r="BA649" i="7"/>
  <c r="BY649" i="7"/>
  <c r="BT641" i="7"/>
  <c r="BM633" i="7"/>
  <c r="BH633" i="7"/>
  <c r="AY617" i="7"/>
  <c r="BX593" i="7"/>
  <c r="BK593" i="7"/>
  <c r="BT577" i="7"/>
  <c r="BQ537" i="7"/>
  <c r="BI537" i="7"/>
  <c r="BY414" i="7"/>
  <c r="BU414" i="7"/>
  <c r="BM414" i="7"/>
  <c r="BJ414" i="7"/>
  <c r="BZ414" i="7"/>
  <c r="BE398" i="7"/>
  <c r="BT350" i="7"/>
  <c r="BN350" i="7"/>
  <c r="BX350" i="7"/>
  <c r="BB342" i="7"/>
  <c r="BX342" i="7"/>
  <c r="CC342" i="7"/>
  <c r="CF342" i="7"/>
  <c r="CC334" i="7"/>
  <c r="BZ334" i="7"/>
  <c r="AY294" i="7"/>
  <c r="CD294" i="7"/>
  <c r="BL286" i="7"/>
  <c r="BV278" i="7"/>
  <c r="BC278" i="7"/>
  <c r="CC278" i="7"/>
  <c r="BQ278" i="7"/>
  <c r="BZ238" i="7"/>
  <c r="BW238" i="7"/>
  <c r="BG238" i="7"/>
  <c r="BQ238" i="7"/>
  <c r="BY230" i="7"/>
  <c r="BQ230" i="7"/>
  <c r="BH230" i="7"/>
  <c r="AX230" i="7"/>
  <c r="BR222" i="7"/>
  <c r="BL222" i="7"/>
  <c r="BY222" i="7"/>
  <c r="BI222" i="7"/>
  <c r="CD214" i="7"/>
  <c r="BJ214" i="7"/>
  <c r="CF206" i="7"/>
  <c r="BF206" i="7"/>
  <c r="CE206" i="7"/>
  <c r="BY206" i="7"/>
  <c r="BJ198" i="7"/>
  <c r="BY198" i="7"/>
  <c r="BZ198" i="7"/>
  <c r="BO190" i="7"/>
  <c r="BT182" i="7"/>
  <c r="BP182" i="7"/>
  <c r="BB182" i="7"/>
  <c r="BX182" i="7"/>
  <c r="CB174" i="7"/>
  <c r="AZ166" i="7"/>
  <c r="BC166" i="7"/>
  <c r="BD166" i="7"/>
  <c r="AY166" i="7"/>
  <c r="BN166" i="7"/>
  <c r="AZ158" i="7"/>
  <c r="BA158" i="7"/>
  <c r="BG150" i="7"/>
  <c r="AY142" i="7"/>
  <c r="BD142" i="7"/>
  <c r="BV134" i="7"/>
  <c r="BJ78" i="7"/>
  <c r="BT322" i="7"/>
  <c r="BQ322" i="7"/>
  <c r="BD322" i="7"/>
  <c r="CG82" i="7"/>
  <c r="BX797" i="7"/>
  <c r="BU797" i="7"/>
  <c r="BW797" i="7"/>
  <c r="BK797" i="7"/>
  <c r="BE453" i="7"/>
  <c r="CF453" i="7"/>
  <c r="BF381" i="7"/>
  <c r="CC381" i="7"/>
  <c r="BE381" i="7"/>
  <c r="BP381" i="7"/>
  <c r="BO293" i="7"/>
  <c r="CE1017" i="7"/>
  <c r="BP1017" i="7"/>
  <c r="CD1009" i="7"/>
  <c r="BJ1009" i="7"/>
  <c r="BZ1009" i="7"/>
  <c r="BX1009" i="7"/>
  <c r="BM961" i="7"/>
  <c r="AX961" i="7"/>
  <c r="BQ953" i="7"/>
  <c r="BV953" i="7"/>
  <c r="BG953" i="7"/>
  <c r="BL953" i="7"/>
  <c r="BH953" i="7"/>
  <c r="BN953" i="7"/>
  <c r="BT953" i="7"/>
  <c r="BK937" i="7"/>
  <c r="CB921" i="7"/>
  <c r="BD913" i="7"/>
  <c r="BQ913" i="7"/>
  <c r="BO905" i="7"/>
  <c r="BF905" i="7"/>
  <c r="BI889" i="7"/>
  <c r="BS889" i="7"/>
  <c r="BA889" i="7"/>
  <c r="CE889" i="7"/>
  <c r="BV857" i="7"/>
  <c r="BJ849" i="7"/>
  <c r="CE849" i="7"/>
  <c r="CF849" i="7"/>
  <c r="BM841" i="7"/>
  <c r="BF841" i="7"/>
  <c r="BZ841" i="7"/>
  <c r="CB841" i="7"/>
  <c r="BJ841" i="7"/>
  <c r="CF841" i="7"/>
  <c r="BL841" i="7"/>
  <c r="BP833" i="7"/>
  <c r="BA833" i="7"/>
  <c r="BC833" i="7"/>
  <c r="BE833" i="7"/>
  <c r="BY833" i="7"/>
  <c r="BQ833" i="7"/>
  <c r="BG833" i="7"/>
  <c r="BI833" i="7"/>
  <c r="CG833" i="7"/>
  <c r="BR833" i="7"/>
  <c r="BL833" i="7"/>
  <c r="BV793" i="7"/>
  <c r="BD785" i="7"/>
  <c r="BW777" i="7"/>
  <c r="BT777" i="7"/>
  <c r="BR721" i="7"/>
  <c r="AX689" i="7"/>
  <c r="BN689" i="7"/>
  <c r="BD649" i="7"/>
  <c r="CE649" i="7"/>
  <c r="BX633" i="7"/>
  <c r="BD633" i="7"/>
  <c r="CD617" i="7"/>
  <c r="BB593" i="7"/>
  <c r="BJ593" i="7"/>
  <c r="AZ593" i="7"/>
  <c r="BO577" i="7"/>
  <c r="BS537" i="7"/>
  <c r="BN537" i="7"/>
  <c r="BA425" i="7"/>
  <c r="BW425" i="7"/>
  <c r="BJ425" i="7"/>
  <c r="BQ425" i="7"/>
  <c r="AZ425" i="7"/>
  <c r="CD425" i="7"/>
  <c r="BX425" i="7"/>
  <c r="BS425" i="7"/>
  <c r="BM425" i="7"/>
  <c r="BI425" i="7"/>
  <c r="CF425" i="7"/>
  <c r="AX425" i="7"/>
  <c r="BP425" i="7"/>
  <c r="BD425" i="7"/>
  <c r="BU425" i="7"/>
  <c r="AY425" i="7"/>
  <c r="BC425" i="7"/>
  <c r="BG425" i="7"/>
  <c r="CB425" i="7"/>
  <c r="BF425" i="7"/>
  <c r="BC281" i="7"/>
  <c r="BB281" i="7"/>
  <c r="BV281" i="7"/>
  <c r="BI281" i="7"/>
  <c r="BG281" i="7"/>
  <c r="CC281" i="7"/>
  <c r="CF281" i="7"/>
  <c r="AX281" i="7"/>
  <c r="CD281" i="7"/>
  <c r="CG281" i="7"/>
  <c r="BA238" i="7"/>
  <c r="AX238" i="7"/>
  <c r="CC238" i="7"/>
  <c r="BH238" i="7"/>
  <c r="AY230" i="7"/>
  <c r="CF230" i="7"/>
  <c r="BR230" i="7"/>
  <c r="BD230" i="7"/>
  <c r="BE214" i="7"/>
  <c r="BD214" i="7"/>
  <c r="BS206" i="7"/>
  <c r="BN206" i="7"/>
  <c r="CD206" i="7"/>
  <c r="BA206" i="7"/>
  <c r="BB198" i="7"/>
  <c r="AY198" i="7"/>
  <c r="BA198" i="7"/>
  <c r="BC190" i="7"/>
  <c r="BI182" i="7"/>
  <c r="CC182" i="7"/>
  <c r="BH182" i="7"/>
  <c r="BM182" i="7"/>
  <c r="CE174" i="7"/>
  <c r="BE166" i="7"/>
  <c r="BP166" i="7"/>
  <c r="BQ166" i="7"/>
  <c r="BO166" i="7"/>
  <c r="BB166" i="7"/>
  <c r="BH158" i="7"/>
  <c r="BN158" i="7"/>
  <c r="BO142" i="7"/>
  <c r="BQ142" i="7"/>
  <c r="BH134" i="7"/>
  <c r="BZ322" i="7"/>
  <c r="BH322" i="7"/>
  <c r="BN322" i="7"/>
  <c r="BM322" i="7"/>
  <c r="AY797" i="7"/>
  <c r="BD797" i="7"/>
  <c r="BF797" i="7"/>
  <c r="CD797" i="7"/>
  <c r="BM381" i="7"/>
  <c r="BZ381" i="7"/>
  <c r="BW381" i="7"/>
  <c r="BG381" i="7"/>
  <c r="AX1017" i="7"/>
  <c r="BZ1017" i="7"/>
  <c r="BS1009" i="7"/>
  <c r="BG1009" i="7"/>
  <c r="CG1009" i="7"/>
  <c r="BF1009" i="7"/>
  <c r="CE961" i="7"/>
  <c r="BC961" i="7"/>
  <c r="BL945" i="7"/>
  <c r="BL937" i="7"/>
  <c r="BO937" i="7"/>
  <c r="BT937" i="7"/>
  <c r="CD937" i="7"/>
  <c r="BG937" i="7"/>
  <c r="BK921" i="7"/>
  <c r="BC921" i="7"/>
  <c r="BS921" i="7"/>
  <c r="BQ921" i="7"/>
  <c r="BR921" i="7"/>
  <c r="AZ921" i="7"/>
  <c r="CD913" i="7"/>
  <c r="BM913" i="7"/>
  <c r="CG913" i="7"/>
  <c r="AX913" i="7"/>
  <c r="BY913" i="7"/>
  <c r="BA913" i="7"/>
  <c r="BC913" i="7"/>
  <c r="CF913" i="7"/>
  <c r="CB913" i="7"/>
  <c r="BW905" i="7"/>
  <c r="CB905" i="7"/>
  <c r="BH889" i="7"/>
  <c r="BE889" i="7"/>
  <c r="BM889" i="7"/>
  <c r="CC889" i="7"/>
  <c r="BM857" i="7"/>
  <c r="BW857" i="7"/>
  <c r="BZ849" i="7"/>
  <c r="BQ849" i="7"/>
  <c r="BE849" i="7"/>
  <c r="BC793" i="7"/>
  <c r="BF785" i="7"/>
  <c r="CF785" i="7"/>
  <c r="BA785" i="7"/>
  <c r="BJ785" i="7"/>
  <c r="BL785" i="7"/>
  <c r="BH785" i="7"/>
  <c r="BR785" i="7"/>
  <c r="BV785" i="7"/>
  <c r="BJ777" i="7"/>
  <c r="BX777" i="7"/>
  <c r="BK721" i="7"/>
  <c r="BF689" i="7"/>
  <c r="BP689" i="7"/>
  <c r="BX689" i="7"/>
  <c r="BC689" i="7"/>
  <c r="CA689" i="7"/>
  <c r="CD689" i="7"/>
  <c r="CE689" i="7"/>
  <c r="BB689" i="7"/>
  <c r="BJ689" i="7"/>
  <c r="BQ689" i="7"/>
  <c r="BV649" i="7"/>
  <c r="BQ641" i="7"/>
  <c r="BL641" i="7"/>
  <c r="BK641" i="7"/>
  <c r="CF641" i="7"/>
  <c r="BH641" i="7"/>
  <c r="CE641" i="7"/>
  <c r="BZ641" i="7"/>
  <c r="BV641" i="7"/>
  <c r="BW641" i="7"/>
  <c r="CA641" i="7"/>
  <c r="BS641" i="7"/>
  <c r="BF641" i="7"/>
  <c r="BN641" i="7"/>
  <c r="BU633" i="7"/>
  <c r="BL633" i="7"/>
  <c r="BP617" i="7"/>
  <c r="BG593" i="7"/>
  <c r="BD593" i="7"/>
  <c r="BY537" i="7"/>
  <c r="BF537" i="7"/>
  <c r="AY214" i="7"/>
  <c r="BV214" i="7"/>
  <c r="BB214" i="7"/>
  <c r="BO198" i="7"/>
  <c r="BM198" i="7"/>
  <c r="BP198" i="7"/>
  <c r="CE190" i="7"/>
  <c r="BV174" i="7"/>
  <c r="BU166" i="7"/>
  <c r="CF166" i="7"/>
  <c r="BV166" i="7"/>
  <c r="BW166" i="7"/>
  <c r="BR166" i="7"/>
  <c r="AX158" i="7"/>
  <c r="CB158" i="7"/>
  <c r="AY381" i="7"/>
  <c r="BB381" i="7"/>
  <c r="BX381" i="7"/>
  <c r="BI381" i="7"/>
  <c r="AX381" i="7"/>
  <c r="BM1017" i="7"/>
  <c r="BA1009" i="7"/>
  <c r="AX1009" i="7"/>
  <c r="BR1009" i="7"/>
  <c r="BW961" i="7"/>
  <c r="BV905" i="7"/>
  <c r="BB905" i="7"/>
  <c r="AY889" i="7"/>
  <c r="BP889" i="7"/>
  <c r="CF889" i="7"/>
  <c r="BB857" i="7"/>
  <c r="CE857" i="7"/>
  <c r="BA849" i="7"/>
  <c r="AZ849" i="7"/>
  <c r="BR849" i="7"/>
  <c r="BF793" i="7"/>
  <c r="AX777" i="7"/>
  <c r="BZ777" i="7"/>
  <c r="BF777" i="7"/>
  <c r="BB721" i="7"/>
  <c r="BF649" i="7"/>
  <c r="CC649" i="7"/>
  <c r="CG649" i="7"/>
  <c r="BC649" i="7"/>
  <c r="BJ649" i="7"/>
  <c r="AY649" i="7"/>
  <c r="BN649" i="7"/>
  <c r="BW649" i="7"/>
  <c r="BP649" i="7"/>
  <c r="BR649" i="7"/>
  <c r="AZ649" i="7"/>
  <c r="AX649" i="7"/>
  <c r="CB649" i="7"/>
  <c r="BZ649" i="7"/>
  <c r="BM649" i="7"/>
  <c r="BY633" i="7"/>
  <c r="BI633" i="7"/>
  <c r="CB617" i="7"/>
  <c r="BT593" i="7"/>
  <c r="CF593" i="7"/>
  <c r="BH593" i="7"/>
  <c r="BE593" i="7"/>
  <c r="BI593" i="7"/>
  <c r="BZ593" i="7"/>
  <c r="BQ593" i="7"/>
  <c r="BU593" i="7"/>
  <c r="BN593" i="7"/>
  <c r="BV593" i="7"/>
  <c r="CG593" i="7"/>
  <c r="BW593" i="7"/>
  <c r="CD593" i="7"/>
  <c r="CC593" i="7"/>
  <c r="BR593" i="7"/>
  <c r="BF593" i="7"/>
  <c r="BO593" i="7"/>
  <c r="BY593" i="7"/>
  <c r="BL577" i="7"/>
  <c r="BD577" i="7"/>
  <c r="CE577" i="7"/>
  <c r="AY577" i="7"/>
  <c r="BX577" i="7"/>
  <c r="CF577" i="7"/>
  <c r="CA537" i="7"/>
  <c r="BA537" i="7"/>
  <c r="CD190" i="7"/>
  <c r="BI158" i="7"/>
  <c r="BX158" i="7"/>
  <c r="AZ1017" i="7"/>
  <c r="BG1017" i="7"/>
  <c r="CC1009" i="7"/>
  <c r="BQ1009" i="7"/>
  <c r="BN1009" i="7"/>
  <c r="BH1009" i="7"/>
  <c r="BY1009" i="7"/>
  <c r="BF961" i="7"/>
  <c r="BG961" i="7"/>
  <c r="BD961" i="7"/>
  <c r="BX961" i="7"/>
  <c r="CD961" i="7"/>
  <c r="BZ945" i="7"/>
  <c r="BA945" i="7"/>
  <c r="BM945" i="7"/>
  <c r="BP905" i="7"/>
  <c r="BZ905" i="7"/>
  <c r="BJ905" i="7"/>
  <c r="BR905" i="7"/>
  <c r="CG905" i="7"/>
  <c r="BS905" i="7"/>
  <c r="BI905" i="7"/>
  <c r="CG889" i="7"/>
  <c r="BR889" i="7"/>
  <c r="BK889" i="7"/>
  <c r="BW889" i="7"/>
  <c r="BL889" i="7"/>
  <c r="BZ889" i="7"/>
  <c r="BT889" i="7"/>
  <c r="BJ889" i="7"/>
  <c r="BD889" i="7"/>
  <c r="BY777" i="7"/>
  <c r="BV777" i="7"/>
  <c r="BB777" i="7"/>
  <c r="BM721" i="7"/>
  <c r="BE633" i="7"/>
  <c r="CA633" i="7"/>
  <c r="BV633" i="7"/>
  <c r="BF633" i="7"/>
  <c r="CD633" i="7"/>
  <c r="BW633" i="7"/>
  <c r="CF633" i="7"/>
  <c r="BN633" i="7"/>
  <c r="BT633" i="7"/>
  <c r="CE633" i="7"/>
  <c r="BB633" i="7"/>
  <c r="CG633" i="7"/>
  <c r="BZ633" i="7"/>
  <c r="BP633" i="7"/>
  <c r="BJ633" i="7"/>
  <c r="BC633" i="7"/>
  <c r="BG633" i="7"/>
  <c r="BQ633" i="7"/>
  <c r="CB633" i="7"/>
  <c r="CE617" i="7"/>
  <c r="BZ337" i="7"/>
  <c r="BR337" i="7"/>
  <c r="BQ337" i="7"/>
  <c r="CB337" i="7"/>
  <c r="BJ337" i="7"/>
  <c r="BB337" i="7"/>
  <c r="BU337" i="7"/>
  <c r="BT337" i="7"/>
  <c r="AX337" i="7"/>
  <c r="BI337" i="7"/>
  <c r="BH337" i="7"/>
  <c r="BL337" i="7"/>
  <c r="BE337" i="7"/>
  <c r="CF337" i="7"/>
  <c r="BQ846" i="7"/>
  <c r="BT846" i="7"/>
  <c r="BJ806" i="7"/>
  <c r="AY806" i="7"/>
  <c r="CF806" i="7"/>
  <c r="BM766" i="7"/>
  <c r="BY766" i="7"/>
  <c r="AY766" i="7"/>
  <c r="BX590" i="7"/>
  <c r="BO558" i="7"/>
  <c r="BB414" i="7"/>
  <c r="BH414" i="7"/>
  <c r="BK414" i="7"/>
  <c r="BK350" i="7"/>
  <c r="BO350" i="7"/>
  <c r="BC342" i="7"/>
  <c r="AY342" i="7"/>
  <c r="BZ342" i="7"/>
  <c r="AX342" i="7"/>
  <c r="BT334" i="7"/>
  <c r="BO334" i="7"/>
  <c r="BA326" i="7"/>
  <c r="BV326" i="7"/>
  <c r="BI326" i="7"/>
  <c r="BX310" i="7"/>
  <c r="BD302" i="7"/>
  <c r="BS294" i="7"/>
  <c r="BD286" i="7"/>
  <c r="BJ278" i="7"/>
  <c r="BI278" i="7"/>
  <c r="CA278" i="7"/>
  <c r="BO278" i="7"/>
  <c r="CC254" i="7"/>
  <c r="BH254" i="7"/>
  <c r="CE254" i="7"/>
  <c r="BG254" i="7"/>
  <c r="BR238" i="7"/>
  <c r="BF238" i="7"/>
  <c r="BS238" i="7"/>
  <c r="BC238" i="7"/>
  <c r="BU230" i="7"/>
  <c r="CB230" i="7"/>
  <c r="BL230" i="7"/>
  <c r="BZ222" i="7"/>
  <c r="BD222" i="7"/>
  <c r="CA222" i="7"/>
  <c r="BH222" i="7"/>
  <c r="BU214" i="7"/>
  <c r="BN214" i="7"/>
  <c r="BU206" i="7"/>
  <c r="BK206" i="7"/>
  <c r="BL206" i="7"/>
  <c r="BX206" i="7"/>
  <c r="BT198" i="7"/>
  <c r="CA198" i="7"/>
  <c r="BE198" i="7"/>
  <c r="BK190" i="7"/>
  <c r="BR190" i="7"/>
  <c r="BC182" i="7"/>
  <c r="CD182" i="7"/>
  <c r="BA174" i="7"/>
  <c r="CC174" i="7"/>
  <c r="BY166" i="7"/>
  <c r="CE166" i="7"/>
  <c r="CC166" i="7"/>
  <c r="CG166" i="7"/>
  <c r="BK158" i="7"/>
  <c r="BR158" i="7"/>
  <c r="BW158" i="7"/>
  <c r="BZ142" i="7"/>
  <c r="BN142" i="7"/>
  <c r="BP142" i="7"/>
  <c r="CG634" i="7"/>
  <c r="AY546" i="7"/>
  <c r="BP546" i="7"/>
  <c r="BZ546" i="7"/>
  <c r="BS338" i="7"/>
  <c r="BB338" i="7"/>
  <c r="BV322" i="7"/>
  <c r="BP322" i="7"/>
  <c r="BY322" i="7"/>
  <c r="CC178" i="7"/>
  <c r="BU178" i="7"/>
  <c r="CA797" i="7"/>
  <c r="BJ797" i="7"/>
  <c r="BE797" i="7"/>
  <c r="BB597" i="7"/>
  <c r="AX581" i="7"/>
  <c r="BX581" i="7"/>
  <c r="BV581" i="7"/>
  <c r="BR581" i="7"/>
  <c r="BJ453" i="7"/>
  <c r="CF381" i="7"/>
  <c r="AZ381" i="7"/>
  <c r="BR381" i="7"/>
  <c r="BU381" i="7"/>
  <c r="BC1017" i="7"/>
  <c r="BE1009" i="7"/>
  <c r="BP1009" i="7"/>
  <c r="CF1009" i="7"/>
  <c r="CA1009" i="7"/>
  <c r="AX977" i="7"/>
  <c r="BC977" i="7"/>
  <c r="CB977" i="7"/>
  <c r="CC977" i="7"/>
  <c r="BH961" i="7"/>
  <c r="BY953" i="7"/>
  <c r="BD953" i="7"/>
  <c r="CE953" i="7"/>
  <c r="CA937" i="7"/>
  <c r="AZ937" i="7"/>
  <c r="BB929" i="7"/>
  <c r="BS929" i="7"/>
  <c r="BU929" i="7"/>
  <c r="BF929" i="7"/>
  <c r="CE929" i="7"/>
  <c r="BP929" i="7"/>
  <c r="BK929" i="7"/>
  <c r="BO929" i="7"/>
  <c r="BI929" i="7"/>
  <c r="BT929" i="7"/>
  <c r="BG921" i="7"/>
  <c r="BF913" i="7"/>
  <c r="BX913" i="7"/>
  <c r="BJ913" i="7"/>
  <c r="CA905" i="7"/>
  <c r="BE905" i="7"/>
  <c r="BU889" i="7"/>
  <c r="BX889" i="7"/>
  <c r="BG889" i="7"/>
  <c r="BA857" i="7"/>
  <c r="BB849" i="7"/>
  <c r="BY849" i="7"/>
  <c r="BD841" i="7"/>
  <c r="BA841" i="7"/>
  <c r="BZ833" i="7"/>
  <c r="CB833" i="7"/>
  <c r="BI785" i="7"/>
  <c r="BE777" i="7"/>
  <c r="BM777" i="7"/>
  <c r="BY745" i="7"/>
  <c r="BB745" i="7"/>
  <c r="CC745" i="7"/>
  <c r="BI745" i="7"/>
  <c r="BK745" i="7"/>
  <c r="AX745" i="7"/>
  <c r="BO745" i="7"/>
  <c r="BQ745" i="7"/>
  <c r="BF745" i="7"/>
  <c r="AZ745" i="7"/>
  <c r="BU745" i="7"/>
  <c r="BL745" i="7"/>
  <c r="CD745" i="7"/>
  <c r="BH689" i="7"/>
  <c r="BZ689" i="7"/>
  <c r="BL681" i="7"/>
  <c r="BR681" i="7"/>
  <c r="BQ681" i="7"/>
  <c r="BP681" i="7"/>
  <c r="BT681" i="7"/>
  <c r="BA681" i="7"/>
  <c r="BS681" i="7"/>
  <c r="BV681" i="7"/>
  <c r="BU681" i="7"/>
  <c r="BW681" i="7"/>
  <c r="BN681" i="7"/>
  <c r="BH681" i="7"/>
  <c r="BR673" i="7"/>
  <c r="AY673" i="7"/>
  <c r="BK673" i="7"/>
  <c r="BA673" i="7"/>
  <c r="BU673" i="7"/>
  <c r="AX673" i="7"/>
  <c r="BQ673" i="7"/>
  <c r="CC673" i="7"/>
  <c r="BI673" i="7"/>
  <c r="BC673" i="7"/>
  <c r="BE673" i="7"/>
  <c r="CE673" i="7"/>
  <c r="BX673" i="7"/>
  <c r="BH673" i="7"/>
  <c r="BV673" i="7"/>
  <c r="CB673" i="7"/>
  <c r="CE665" i="7"/>
  <c r="CC665" i="7"/>
  <c r="BW665" i="7"/>
  <c r="BC665" i="7"/>
  <c r="BF665" i="7"/>
  <c r="BI665" i="7"/>
  <c r="BN665" i="7"/>
  <c r="CA665" i="7"/>
  <c r="BO665" i="7"/>
  <c r="CB665" i="7"/>
  <c r="AX665" i="7"/>
  <c r="BQ665" i="7"/>
  <c r="BJ665" i="7"/>
  <c r="AY665" i="7"/>
  <c r="CF665" i="7"/>
  <c r="BZ665" i="7"/>
  <c r="CB657" i="7"/>
  <c r="BH657" i="7"/>
  <c r="BB657" i="7"/>
  <c r="BL657" i="7"/>
  <c r="AY657" i="7"/>
  <c r="CF657" i="7"/>
  <c r="CC657" i="7"/>
  <c r="BW657" i="7"/>
  <c r="CG657" i="7"/>
  <c r="BD657" i="7"/>
  <c r="BU657" i="7"/>
  <c r="BE657" i="7"/>
  <c r="BQ657" i="7"/>
  <c r="BV657" i="7"/>
  <c r="BY657" i="7"/>
  <c r="BN657" i="7"/>
  <c r="BU649" i="7"/>
  <c r="BA641" i="7"/>
  <c r="BJ641" i="7"/>
  <c r="BR633" i="7"/>
  <c r="CC633" i="7"/>
  <c r="CG617" i="7"/>
  <c r="AX593" i="7"/>
  <c r="CE593" i="7"/>
  <c r="BP537" i="7"/>
  <c r="BV425" i="7"/>
  <c r="BB1017" i="7"/>
  <c r="BR1017" i="7"/>
  <c r="BO1009" i="7"/>
  <c r="BU1009" i="7"/>
  <c r="BW1009" i="7"/>
  <c r="BL1009" i="7"/>
  <c r="BB961" i="7"/>
  <c r="BH905" i="7"/>
  <c r="CD905" i="7"/>
  <c r="CE777" i="7"/>
  <c r="BC777" i="7"/>
  <c r="BL777" i="7"/>
  <c r="BI777" i="7"/>
  <c r="BD777" i="7"/>
  <c r="BN777" i="7"/>
  <c r="BH777" i="7"/>
  <c r="CB777" i="7"/>
  <c r="AZ777" i="7"/>
  <c r="BA777" i="7"/>
  <c r="BK777" i="7"/>
  <c r="BP777" i="7"/>
  <c r="BG777" i="7"/>
  <c r="BJ721" i="7"/>
  <c r="CE721" i="7"/>
  <c r="AZ721" i="7"/>
  <c r="BX721" i="7"/>
  <c r="BJ617" i="7"/>
  <c r="BV617" i="7"/>
  <c r="BU617" i="7"/>
  <c r="BF617" i="7"/>
  <c r="BX617" i="7"/>
  <c r="BB617" i="7"/>
  <c r="BL617" i="7"/>
  <c r="BI617" i="7"/>
  <c r="BH617" i="7"/>
  <c r="CF617" i="7"/>
  <c r="BK457" i="7"/>
  <c r="BW457" i="7"/>
  <c r="BX230" i="7"/>
  <c r="BA230" i="7"/>
  <c r="BG214" i="7"/>
  <c r="BH214" i="7"/>
  <c r="BQ206" i="7"/>
  <c r="BR198" i="7"/>
  <c r="BD198" i="7"/>
  <c r="BJ190" i="7"/>
  <c r="BG166" i="7"/>
  <c r="BJ166" i="7"/>
  <c r="BS166" i="7"/>
  <c r="BF158" i="7"/>
  <c r="CA158" i="7"/>
  <c r="CF1017" i="7"/>
  <c r="BN1017" i="7"/>
  <c r="CE1009" i="7"/>
  <c r="BD1009" i="7"/>
  <c r="AZ1009" i="7"/>
  <c r="BI1009" i="7"/>
  <c r="BE961" i="7"/>
  <c r="BT905" i="7"/>
  <c r="BU905" i="7"/>
  <c r="BC889" i="7"/>
  <c r="AX889" i="7"/>
  <c r="BV889" i="7"/>
  <c r="CB857" i="7"/>
  <c r="AY857" i="7"/>
  <c r="AZ857" i="7"/>
  <c r="BI857" i="7"/>
  <c r="BX857" i="7"/>
  <c r="BC849" i="7"/>
  <c r="BD849" i="7"/>
  <c r="BU849" i="7"/>
  <c r="BW849" i="7"/>
  <c r="BO849" i="7"/>
  <c r="BT849" i="7"/>
  <c r="BG849" i="7"/>
  <c r="BL849" i="7"/>
  <c r="AX849" i="7"/>
  <c r="CC793" i="7"/>
  <c r="BX793" i="7"/>
  <c r="BM793" i="7"/>
  <c r="CF793" i="7"/>
  <c r="BQ777" i="7"/>
  <c r="AY777" i="7"/>
  <c r="BS633" i="7"/>
  <c r="AZ633" i="7"/>
  <c r="BM617" i="7"/>
  <c r="CD545" i="7"/>
  <c r="BX545" i="7"/>
  <c r="BT545" i="7"/>
  <c r="AZ545" i="7"/>
  <c r="BO537" i="7"/>
  <c r="BB537" i="7"/>
  <c r="BT537" i="7"/>
  <c r="BE537" i="7"/>
  <c r="BX537" i="7"/>
  <c r="BW537" i="7"/>
  <c r="BR537" i="7"/>
  <c r="BM537" i="7"/>
  <c r="BG537" i="7"/>
  <c r="BL537" i="7"/>
  <c r="CB537" i="7"/>
  <c r="AY537" i="7"/>
  <c r="CF537" i="7"/>
  <c r="BJ537" i="7"/>
  <c r="BV537" i="7"/>
  <c r="BH537" i="7"/>
  <c r="CC537" i="7"/>
  <c r="AX1001" i="7"/>
  <c r="BY993" i="7"/>
  <c r="CC993" i="7"/>
  <c r="BU993" i="7"/>
  <c r="BL993" i="7"/>
  <c r="BH801" i="7"/>
  <c r="BQ801" i="7"/>
  <c r="BG801" i="7"/>
  <c r="BG769" i="7"/>
  <c r="BO753" i="7"/>
  <c r="BD753" i="7"/>
  <c r="BL625" i="7"/>
  <c r="CG625" i="7"/>
  <c r="BB609" i="7"/>
  <c r="BM609" i="7"/>
  <c r="BL601" i="7"/>
  <c r="BX601" i="7"/>
  <c r="BO585" i="7"/>
  <c r="BC569" i="7"/>
  <c r="BE569" i="7"/>
  <c r="BP569" i="7"/>
  <c r="BM569" i="7"/>
  <c r="BZ529" i="7"/>
  <c r="BQ529" i="7"/>
  <c r="BE529" i="7"/>
  <c r="BY521" i="7"/>
  <c r="BC521" i="7"/>
  <c r="BR521" i="7"/>
  <c r="CG521" i="7"/>
  <c r="BV513" i="7"/>
  <c r="BT513" i="7"/>
  <c r="AZ505" i="7"/>
  <c r="BI505" i="7"/>
  <c r="BC505" i="7"/>
  <c r="BG505" i="7"/>
  <c r="BB505" i="7"/>
  <c r="BB497" i="7"/>
  <c r="CE497" i="7"/>
  <c r="CE489" i="7"/>
  <c r="BC489" i="7"/>
  <c r="BK489" i="7"/>
  <c r="BF489" i="7"/>
  <c r="BB489" i="7"/>
  <c r="BW481" i="7"/>
  <c r="BV481" i="7"/>
  <c r="BR473" i="7"/>
  <c r="BS473" i="7"/>
  <c r="BO473" i="7"/>
  <c r="BE473" i="7"/>
  <c r="BK473" i="7"/>
  <c r="BN449" i="7"/>
  <c r="BE449" i="7"/>
  <c r="BC449" i="7"/>
  <c r="BT409" i="7"/>
  <c r="BF409" i="7"/>
  <c r="BJ401" i="7"/>
  <c r="BU393" i="7"/>
  <c r="CF393" i="7"/>
  <c r="BA393" i="7"/>
  <c r="BE393" i="7"/>
  <c r="BG385" i="7"/>
  <c r="BC385" i="7"/>
  <c r="BZ377" i="7"/>
  <c r="BN377" i="7"/>
  <c r="CA377" i="7"/>
  <c r="BL377" i="7"/>
  <c r="CG377" i="7"/>
  <c r="BI369" i="7"/>
  <c r="CA353" i="7"/>
  <c r="CB353" i="7"/>
  <c r="CA345" i="7"/>
  <c r="BV329" i="7"/>
  <c r="BP329" i="7"/>
  <c r="BR329" i="7"/>
  <c r="AX305" i="7"/>
  <c r="CA305" i="7"/>
  <c r="BO305" i="7"/>
  <c r="CE305" i="7"/>
  <c r="BS273" i="7"/>
  <c r="CF273" i="7"/>
  <c r="BU257" i="7"/>
  <c r="BW257" i="7"/>
  <c r="CB249" i="7"/>
  <c r="BJ249" i="7"/>
  <c r="BP249" i="7"/>
  <c r="BD249" i="7"/>
  <c r="BY241" i="7"/>
  <c r="CD233" i="7"/>
  <c r="CE233" i="7"/>
  <c r="BZ225" i="7"/>
  <c r="BL225" i="7"/>
  <c r="BI225" i="7"/>
  <c r="BF225" i="7"/>
  <c r="BO209" i="7"/>
  <c r="BP209" i="7"/>
  <c r="BV209" i="7"/>
  <c r="CG209" i="7"/>
  <c r="BK209" i="7"/>
  <c r="BH201" i="7"/>
  <c r="BX193" i="7"/>
  <c r="BQ193" i="7"/>
  <c r="CB185" i="7"/>
  <c r="BY185" i="7"/>
  <c r="BG185" i="7"/>
  <c r="BV185" i="7"/>
  <c r="BK177" i="7"/>
  <c r="BT177" i="7"/>
  <c r="BH177" i="7"/>
  <c r="BW169" i="7"/>
  <c r="BK169" i="7"/>
  <c r="AX161" i="7"/>
  <c r="BM161" i="7"/>
  <c r="CB161" i="7"/>
  <c r="CG153" i="7"/>
  <c r="BR145" i="7"/>
  <c r="CD145" i="7"/>
  <c r="BE145" i="7"/>
  <c r="BN129" i="7"/>
  <c r="BU129" i="7"/>
  <c r="BE113" i="7"/>
  <c r="BM97" i="7"/>
  <c r="BR81" i="7"/>
  <c r="BX730" i="7"/>
  <c r="BW730" i="7"/>
  <c r="CD730" i="7"/>
  <c r="BT730" i="7"/>
  <c r="BP730" i="7"/>
  <c r="BV722" i="7"/>
  <c r="BJ722" i="7"/>
  <c r="BE706" i="7"/>
  <c r="BB706" i="7"/>
  <c r="BL674" i="7"/>
  <c r="BU674" i="7"/>
  <c r="CG674" i="7"/>
  <c r="BF674" i="7"/>
  <c r="BW666" i="7"/>
  <c r="CF650" i="7"/>
  <c r="BS650" i="7"/>
  <c r="BZ650" i="7"/>
  <c r="BV650" i="7"/>
  <c r="BB642" i="7"/>
  <c r="BR642" i="7"/>
  <c r="CC642" i="7"/>
  <c r="CA562" i="7"/>
  <c r="BN562" i="7"/>
  <c r="BB522" i="7"/>
  <c r="CC522" i="7"/>
  <c r="BW522" i="7"/>
  <c r="BX482" i="7"/>
  <c r="BD274" i="7"/>
  <c r="BM274" i="7"/>
  <c r="BR162" i="7"/>
  <c r="BK162" i="7"/>
  <c r="CC162" i="7"/>
  <c r="BG130" i="7"/>
  <c r="CC917" i="7"/>
  <c r="CD709" i="7"/>
  <c r="BR709" i="7"/>
  <c r="CF653" i="7"/>
  <c r="CG653" i="7"/>
  <c r="BP549" i="7"/>
  <c r="BE549" i="7"/>
  <c r="BX421" i="7"/>
  <c r="BY277" i="7"/>
  <c r="CA277" i="7"/>
  <c r="BT277" i="7"/>
  <c r="AX277" i="7"/>
  <c r="BN277" i="7"/>
  <c r="BV277" i="7"/>
  <c r="BM277" i="7"/>
  <c r="BI277" i="7"/>
  <c r="BQ277" i="7"/>
  <c r="CB277" i="7"/>
  <c r="CF277" i="7"/>
  <c r="BA277" i="7"/>
  <c r="BP277" i="7"/>
  <c r="BR277" i="7"/>
  <c r="BZ277" i="7"/>
  <c r="BN229" i="7"/>
  <c r="BC205" i="7"/>
  <c r="BO189" i="7"/>
  <c r="AX189" i="7"/>
  <c r="BR1012" i="7"/>
  <c r="BZ449" i="7"/>
  <c r="AY449" i="7"/>
  <c r="BK449" i="7"/>
  <c r="BD385" i="7"/>
  <c r="BX385" i="7"/>
  <c r="BA345" i="7"/>
  <c r="BE273" i="7"/>
  <c r="BR273" i="7"/>
  <c r="BI249" i="7"/>
  <c r="BO249" i="7"/>
  <c r="BU249" i="7"/>
  <c r="CF249" i="7"/>
  <c r="CB233" i="7"/>
  <c r="BH233" i="7"/>
  <c r="BM201" i="7"/>
  <c r="CC193" i="7"/>
  <c r="BZ193" i="7"/>
  <c r="BS185" i="7"/>
  <c r="BX185" i="7"/>
  <c r="AX185" i="7"/>
  <c r="BH185" i="7"/>
  <c r="CD169" i="7"/>
  <c r="BH169" i="7"/>
  <c r="AZ161" i="7"/>
  <c r="BU161" i="7"/>
  <c r="BB161" i="7"/>
  <c r="BL153" i="7"/>
  <c r="BU145" i="7"/>
  <c r="CC145" i="7"/>
  <c r="BG145" i="7"/>
  <c r="AY129" i="7"/>
  <c r="BF129" i="7"/>
  <c r="BY129" i="7"/>
  <c r="BZ81" i="7"/>
  <c r="BI730" i="7"/>
  <c r="CF730" i="7"/>
  <c r="AX730" i="7"/>
  <c r="BY730" i="7"/>
  <c r="BU730" i="7"/>
  <c r="BT706" i="7"/>
  <c r="BO706" i="7"/>
  <c r="BT650" i="7"/>
  <c r="CC650" i="7"/>
  <c r="BP650" i="7"/>
  <c r="BK650" i="7"/>
  <c r="AX642" i="7"/>
  <c r="CF642" i="7"/>
  <c r="BE642" i="7"/>
  <c r="BW562" i="7"/>
  <c r="BX522" i="7"/>
  <c r="BN522" i="7"/>
  <c r="CG482" i="7"/>
  <c r="BD482" i="7"/>
  <c r="BY482" i="7"/>
  <c r="CA274" i="7"/>
  <c r="CD274" i="7"/>
  <c r="CE162" i="7"/>
  <c r="BH162" i="7"/>
  <c r="BO162" i="7"/>
  <c r="BB130" i="7"/>
  <c r="BJ709" i="7"/>
  <c r="BF709" i="7"/>
  <c r="BG653" i="7"/>
  <c r="CA653" i="7"/>
  <c r="BR549" i="7"/>
  <c r="BW421" i="7"/>
  <c r="BF421" i="7"/>
  <c r="CC421" i="7"/>
  <c r="BE421" i="7"/>
  <c r="CD421" i="7"/>
  <c r="BL421" i="7"/>
  <c r="CA421" i="7"/>
  <c r="BH421" i="7"/>
  <c r="BK421" i="7"/>
  <c r="BD421" i="7"/>
  <c r="BZ421" i="7"/>
  <c r="BG421" i="7"/>
  <c r="BB421" i="7"/>
  <c r="AZ421" i="7"/>
  <c r="BS421" i="7"/>
  <c r="BJ253" i="7"/>
  <c r="BK189" i="7"/>
  <c r="CE189" i="7"/>
  <c r="AY1012" i="7"/>
  <c r="BC625" i="7"/>
  <c r="BA609" i="7"/>
  <c r="BD601" i="7"/>
  <c r="BR601" i="7"/>
  <c r="AZ529" i="7"/>
  <c r="BI529" i="7"/>
  <c r="CE521" i="7"/>
  <c r="BW521" i="7"/>
  <c r="BV521" i="7"/>
  <c r="BL521" i="7"/>
  <c r="BN505" i="7"/>
  <c r="BW505" i="7"/>
  <c r="BA505" i="7"/>
  <c r="BM505" i="7"/>
  <c r="BQ489" i="7"/>
  <c r="BD489" i="7"/>
  <c r="BM489" i="7"/>
  <c r="BX489" i="7"/>
  <c r="CC473" i="7"/>
  <c r="BC473" i="7"/>
  <c r="BN473" i="7"/>
  <c r="BJ473" i="7"/>
  <c r="BQ449" i="7"/>
  <c r="BT449" i="7"/>
  <c r="BU449" i="7"/>
  <c r="BI385" i="7"/>
  <c r="BO385" i="7"/>
  <c r="BU345" i="7"/>
  <c r="CB329" i="7"/>
  <c r="BA329" i="7"/>
  <c r="BP305" i="7"/>
  <c r="CB305" i="7"/>
  <c r="BN305" i="7"/>
  <c r="BE305" i="7"/>
  <c r="BQ273" i="7"/>
  <c r="BI273" i="7"/>
  <c r="BS249" i="7"/>
  <c r="BF249" i="7"/>
  <c r="BZ249" i="7"/>
  <c r="AX249" i="7"/>
  <c r="AX233" i="7"/>
  <c r="BI233" i="7"/>
  <c r="BM233" i="7"/>
  <c r="BT225" i="7"/>
  <c r="AX225" i="7"/>
  <c r="BD225" i="7"/>
  <c r="BW217" i="7"/>
  <c r="BW201" i="7"/>
  <c r="BR201" i="7"/>
  <c r="BF193" i="7"/>
  <c r="BC193" i="7"/>
  <c r="BM185" i="7"/>
  <c r="BT185" i="7"/>
  <c r="CF185" i="7"/>
  <c r="BZ185" i="7"/>
  <c r="BL169" i="7"/>
  <c r="BU169" i="7"/>
  <c r="BM169" i="7"/>
  <c r="BO161" i="7"/>
  <c r="BK161" i="7"/>
  <c r="BI161" i="7"/>
  <c r="CG145" i="7"/>
  <c r="BW145" i="7"/>
  <c r="BJ145" i="7"/>
  <c r="BI129" i="7"/>
  <c r="BJ129" i="7"/>
  <c r="AZ129" i="7"/>
  <c r="BT81" i="7"/>
  <c r="CD706" i="7"/>
  <c r="CA706" i="7"/>
  <c r="BC650" i="7"/>
  <c r="BI650" i="7"/>
  <c r="BL650" i="7"/>
  <c r="BB650" i="7"/>
  <c r="AX650" i="7"/>
  <c r="BX642" i="7"/>
  <c r="BS642" i="7"/>
  <c r="BP642" i="7"/>
  <c r="CD562" i="7"/>
  <c r="BC562" i="7"/>
  <c r="BZ522" i="7"/>
  <c r="BI522" i="7"/>
  <c r="AZ522" i="7"/>
  <c r="BP522" i="7"/>
  <c r="BA522" i="7"/>
  <c r="BP274" i="7"/>
  <c r="BJ162" i="7"/>
  <c r="AY162" i="7"/>
  <c r="BG917" i="7"/>
  <c r="BN917" i="7"/>
  <c r="BK917" i="7"/>
  <c r="BI917" i="7"/>
  <c r="BC917" i="7"/>
  <c r="AY709" i="7"/>
  <c r="BT653" i="7"/>
  <c r="AZ653" i="7"/>
  <c r="BD549" i="7"/>
  <c r="BO549" i="7"/>
  <c r="BN549" i="7"/>
  <c r="CC549" i="7"/>
  <c r="BC549" i="7"/>
  <c r="CF549" i="7"/>
  <c r="AZ549" i="7"/>
  <c r="BL549" i="7"/>
  <c r="BW549" i="7"/>
  <c r="CE549" i="7"/>
  <c r="BG549" i="7"/>
  <c r="BX549" i="7"/>
  <c r="BW349" i="7"/>
  <c r="BY349" i="7"/>
  <c r="BX349" i="7"/>
  <c r="BM253" i="7"/>
  <c r="BW205" i="7"/>
  <c r="BM205" i="7"/>
  <c r="AX205" i="7"/>
  <c r="BG205" i="7"/>
  <c r="BZ205" i="7"/>
  <c r="CC205" i="7"/>
  <c r="BY205" i="7"/>
  <c r="BA189" i="7"/>
  <c r="BS274" i="7"/>
  <c r="AY274" i="7"/>
  <c r="AX274" i="7"/>
  <c r="BT274" i="7"/>
  <c r="BI274" i="7"/>
  <c r="BD130" i="7"/>
  <c r="BR130" i="7"/>
  <c r="BM709" i="7"/>
  <c r="BZ709" i="7"/>
  <c r="BV709" i="7"/>
  <c r="BL709" i="7"/>
  <c r="BP709" i="7"/>
  <c r="AX709" i="7"/>
  <c r="BX653" i="7"/>
  <c r="BY653" i="7"/>
  <c r="BD253" i="7"/>
  <c r="BL189" i="7"/>
  <c r="CF189" i="7"/>
  <c r="BP189" i="7"/>
  <c r="BJ189" i="7"/>
  <c r="CB189" i="7"/>
  <c r="BN189" i="7"/>
  <c r="BS189" i="7"/>
  <c r="BE189" i="7"/>
  <c r="AY189" i="7"/>
  <c r="BR189" i="7"/>
  <c r="BB189" i="7"/>
  <c r="BT189" i="7"/>
  <c r="CC189" i="7"/>
  <c r="BM189" i="7"/>
  <c r="BF189" i="7"/>
  <c r="CD189" i="7"/>
  <c r="BX189" i="7"/>
  <c r="BI1012" i="7"/>
  <c r="CA1012" i="7"/>
  <c r="BF1012" i="7"/>
  <c r="BB1012" i="7"/>
  <c r="CC1012" i="7"/>
  <c r="BY1012" i="7"/>
  <c r="BU1012" i="7"/>
  <c r="BN1012" i="7"/>
  <c r="BQ1012" i="7"/>
  <c r="BT1012" i="7"/>
  <c r="BM1012" i="7"/>
  <c r="BO1012" i="7"/>
  <c r="BZ1012" i="7"/>
  <c r="BS1012" i="7"/>
  <c r="CG1012" i="7"/>
  <c r="BD1012" i="7"/>
  <c r="BE1012" i="7"/>
  <c r="BC1012" i="7"/>
  <c r="AZ1012" i="7"/>
  <c r="BV1012" i="7"/>
  <c r="BA1012" i="7"/>
  <c r="CD1012" i="7"/>
  <c r="BW1012" i="7"/>
  <c r="BK1012" i="7"/>
  <c r="AX1012" i="7"/>
  <c r="CG385" i="7"/>
  <c r="CF385" i="7"/>
  <c r="BZ385" i="7"/>
  <c r="BM249" i="7"/>
  <c r="BX249" i="7"/>
  <c r="CD249" i="7"/>
  <c r="CA249" i="7"/>
  <c r="CD201" i="7"/>
  <c r="CG193" i="7"/>
  <c r="BE193" i="7"/>
  <c r="BB193" i="7"/>
  <c r="BN185" i="7"/>
  <c r="BJ185" i="7"/>
  <c r="BE185" i="7"/>
  <c r="CG185" i="7"/>
  <c r="CF169" i="7"/>
  <c r="BR169" i="7"/>
  <c r="BX169" i="7"/>
  <c r="BR161" i="7"/>
  <c r="CE161" i="7"/>
  <c r="BD161" i="7"/>
  <c r="BT145" i="7"/>
  <c r="AY145" i="7"/>
  <c r="BC145" i="7"/>
  <c r="CG650" i="7"/>
  <c r="CA650" i="7"/>
  <c r="CD650" i="7"/>
  <c r="CB650" i="7"/>
  <c r="BH650" i="7"/>
  <c r="BE274" i="7"/>
  <c r="AZ162" i="7"/>
  <c r="CD162" i="7"/>
  <c r="BI162" i="7"/>
  <c r="AX162" i="7"/>
  <c r="CB162" i="7"/>
  <c r="BE162" i="7"/>
  <c r="CF162" i="7"/>
  <c r="BU162" i="7"/>
  <c r="CE709" i="7"/>
  <c r="BK653" i="7"/>
  <c r="BL653" i="7"/>
  <c r="BO653" i="7"/>
  <c r="BS253" i="7"/>
  <c r="BI189" i="7"/>
  <c r="BZ189" i="7"/>
  <c r="BN873" i="7"/>
  <c r="BG873" i="7"/>
  <c r="BW873" i="7"/>
  <c r="BD817" i="7"/>
  <c r="BL817" i="7"/>
  <c r="CE817" i="7"/>
  <c r="BO809" i="7"/>
  <c r="BN809" i="7"/>
  <c r="AZ809" i="7"/>
  <c r="CD801" i="7"/>
  <c r="AZ801" i="7"/>
  <c r="BO801" i="7"/>
  <c r="BI753" i="7"/>
  <c r="BX753" i="7"/>
  <c r="BG737" i="7"/>
  <c r="BI737" i="7"/>
  <c r="BM737" i="7"/>
  <c r="BF729" i="7"/>
  <c r="BI729" i="7"/>
  <c r="BR729" i="7"/>
  <c r="AX713" i="7"/>
  <c r="CD713" i="7"/>
  <c r="BZ713" i="7"/>
  <c r="BT705" i="7"/>
  <c r="AZ705" i="7"/>
  <c r="BN705" i="7"/>
  <c r="CE625" i="7"/>
  <c r="BU625" i="7"/>
  <c r="BX609" i="7"/>
  <c r="CB609" i="7"/>
  <c r="BC601" i="7"/>
  <c r="BY601" i="7"/>
  <c r="BY529" i="7"/>
  <c r="BA529" i="7"/>
  <c r="CF521" i="7"/>
  <c r="AY521" i="7"/>
  <c r="BI521" i="7"/>
  <c r="AX521" i="7"/>
  <c r="BS505" i="7"/>
  <c r="BL505" i="7"/>
  <c r="BR505" i="7"/>
  <c r="CD505" i="7"/>
  <c r="CF489" i="7"/>
  <c r="CG489" i="7"/>
  <c r="BY489" i="7"/>
  <c r="BS489" i="7"/>
  <c r="AX473" i="7"/>
  <c r="BG473" i="7"/>
  <c r="BF473" i="7"/>
  <c r="BP473" i="7"/>
  <c r="AX449" i="7"/>
  <c r="BA449" i="7"/>
  <c r="BE441" i="7"/>
  <c r="BN433" i="7"/>
  <c r="AZ393" i="7"/>
  <c r="BQ393" i="7"/>
  <c r="BD393" i="7"/>
  <c r="BO393" i="7"/>
  <c r="BF385" i="7"/>
  <c r="BW385" i="7"/>
  <c r="BB385" i="7"/>
  <c r="AY377" i="7"/>
  <c r="BQ377" i="7"/>
  <c r="BI377" i="7"/>
  <c r="AZ377" i="7"/>
  <c r="BF369" i="7"/>
  <c r="BF329" i="7"/>
  <c r="BS329" i="7"/>
  <c r="BF313" i="7"/>
  <c r="BA313" i="7"/>
  <c r="BA305" i="7"/>
  <c r="BT305" i="7"/>
  <c r="BJ305" i="7"/>
  <c r="CD305" i="7"/>
  <c r="BR289" i="7"/>
  <c r="BA289" i="7"/>
  <c r="BH273" i="7"/>
  <c r="BL273" i="7"/>
  <c r="BF265" i="7"/>
  <c r="CA257" i="7"/>
  <c r="CF257" i="7"/>
  <c r="BR249" i="7"/>
  <c r="CC249" i="7"/>
  <c r="BT249" i="7"/>
  <c r="BG249" i="7"/>
  <c r="BI241" i="7"/>
  <c r="BC233" i="7"/>
  <c r="BY225" i="7"/>
  <c r="CA225" i="7"/>
  <c r="BR225" i="7"/>
  <c r="BE225" i="7"/>
  <c r="BN209" i="7"/>
  <c r="BA209" i="7"/>
  <c r="BB209" i="7"/>
  <c r="BM209" i="7"/>
  <c r="BP201" i="7"/>
  <c r="BW193" i="7"/>
  <c r="AZ193" i="7"/>
  <c r="AY185" i="7"/>
  <c r="BU185" i="7"/>
  <c r="BR185" i="7"/>
  <c r="BW185" i="7"/>
  <c r="BE177" i="7"/>
  <c r="BG177" i="7"/>
  <c r="BY169" i="7"/>
  <c r="BD169" i="7"/>
  <c r="BA169" i="7"/>
  <c r="CA161" i="7"/>
  <c r="BS161" i="7"/>
  <c r="BG161" i="7"/>
  <c r="CE145" i="7"/>
  <c r="BO145" i="7"/>
  <c r="BY145" i="7"/>
  <c r="BG129" i="7"/>
  <c r="CE129" i="7"/>
  <c r="BK730" i="7"/>
  <c r="BL730" i="7"/>
  <c r="AY730" i="7"/>
  <c r="BP706" i="7"/>
  <c r="CC674" i="7"/>
  <c r="BY674" i="7"/>
  <c r="BG674" i="7"/>
  <c r="BI674" i="7"/>
  <c r="BD666" i="7"/>
  <c r="BW650" i="7"/>
  <c r="BJ650" i="7"/>
  <c r="BU650" i="7"/>
  <c r="BQ650" i="7"/>
  <c r="BC642" i="7"/>
  <c r="CC562" i="7"/>
  <c r="CG562" i="7"/>
  <c r="CF522" i="7"/>
  <c r="CG522" i="7"/>
  <c r="BF522" i="7"/>
  <c r="BT482" i="7"/>
  <c r="BW482" i="7"/>
  <c r="BX274" i="7"/>
  <c r="BD162" i="7"/>
  <c r="BZ162" i="7"/>
  <c r="BF917" i="7"/>
  <c r="BA709" i="7"/>
  <c r="BI653" i="7"/>
  <c r="BB653" i="7"/>
  <c r="CC653" i="7"/>
  <c r="BJ549" i="7"/>
  <c r="BR421" i="7"/>
  <c r="BQ421" i="7"/>
  <c r="BY253" i="7"/>
  <c r="BA229" i="7"/>
  <c r="CD229" i="7"/>
  <c r="BK229" i="7"/>
  <c r="BC229" i="7"/>
  <c r="BY229" i="7"/>
  <c r="BB229" i="7"/>
  <c r="BU229" i="7"/>
  <c r="BP229" i="7"/>
  <c r="BV229" i="7"/>
  <c r="AZ229" i="7"/>
  <c r="AY229" i="7"/>
  <c r="CE229" i="7"/>
  <c r="CA229" i="7"/>
  <c r="BW229" i="7"/>
  <c r="CF229" i="7"/>
  <c r="BQ189" i="7"/>
  <c r="CG189" i="7"/>
  <c r="BJ1012" i="7"/>
  <c r="BW249" i="7"/>
  <c r="BK249" i="7"/>
  <c r="CE249" i="7"/>
  <c r="BC249" i="7"/>
  <c r="BU201" i="7"/>
  <c r="BB185" i="7"/>
  <c r="BC185" i="7"/>
  <c r="BK185" i="7"/>
  <c r="AZ185" i="7"/>
  <c r="CB169" i="7"/>
  <c r="BT169" i="7"/>
  <c r="CF161" i="7"/>
  <c r="BY161" i="7"/>
  <c r="BL145" i="7"/>
  <c r="BI145" i="7"/>
  <c r="BD145" i="7"/>
  <c r="CG81" i="7"/>
  <c r="CC274" i="7"/>
  <c r="CE274" i="7"/>
  <c r="BD709" i="7"/>
  <c r="BF653" i="7"/>
  <c r="BP653" i="7"/>
  <c r="CA189" i="7"/>
  <c r="BG189" i="7"/>
  <c r="CB1012" i="7"/>
  <c r="CG249" i="7"/>
  <c r="BE249" i="7"/>
  <c r="BY249" i="7"/>
  <c r="BV249" i="7"/>
  <c r="BB201" i="7"/>
  <c r="BF145" i="7"/>
  <c r="BS145" i="7"/>
  <c r="BX145" i="7"/>
  <c r="BW81" i="7"/>
  <c r="BJ274" i="7"/>
  <c r="BK274" i="7"/>
  <c r="BQ653" i="7"/>
  <c r="BZ653" i="7"/>
  <c r="BV653" i="7"/>
  <c r="BM653" i="7"/>
  <c r="BC653" i="7"/>
  <c r="CB653" i="7"/>
  <c r="BH653" i="7"/>
  <c r="AY653" i="7"/>
  <c r="AX653" i="7"/>
  <c r="BS653" i="7"/>
  <c r="CD653" i="7"/>
  <c r="BU653" i="7"/>
  <c r="CE653" i="7"/>
  <c r="BZ253" i="7"/>
  <c r="BN253" i="7"/>
  <c r="CG253" i="7"/>
  <c r="BI253" i="7"/>
  <c r="AY253" i="7"/>
  <c r="BQ253" i="7"/>
  <c r="BX253" i="7"/>
  <c r="CF996" i="7"/>
  <c r="CG996" i="7"/>
  <c r="BQ996" i="7"/>
  <c r="CA996" i="7"/>
  <c r="BL996" i="7"/>
  <c r="BU972" i="7"/>
  <c r="BV972" i="7"/>
  <c r="BE972" i="7"/>
  <c r="BH940" i="7"/>
  <c r="BB940" i="7"/>
  <c r="BE924" i="7"/>
  <c r="CC916" i="7"/>
  <c r="CD916" i="7"/>
  <c r="CA916" i="7"/>
  <c r="BA916" i="7"/>
  <c r="BC908" i="7"/>
  <c r="BD908" i="7"/>
  <c r="BV900" i="7"/>
  <c r="BI900" i="7"/>
  <c r="BU900" i="7"/>
  <c r="CD900" i="7"/>
  <c r="BK860" i="7"/>
  <c r="BI852" i="7"/>
  <c r="BZ852" i="7"/>
  <c r="BO852" i="7"/>
  <c r="CE852" i="7"/>
  <c r="BD852" i="7"/>
  <c r="CB844" i="7"/>
  <c r="BK836" i="7"/>
  <c r="BI828" i="7"/>
  <c r="BV828" i="7"/>
  <c r="CC828" i="7"/>
  <c r="BJ828" i="7"/>
  <c r="BN820" i="7"/>
  <c r="AY820" i="7"/>
  <c r="BX804" i="7"/>
  <c r="BR804" i="7"/>
  <c r="CC804" i="7"/>
  <c r="AX780" i="7"/>
  <c r="BW780" i="7"/>
  <c r="BW772" i="7"/>
  <c r="BD772" i="7"/>
  <c r="BC772" i="7"/>
  <c r="BG772" i="7"/>
  <c r="CB764" i="7"/>
  <c r="BB748" i="7"/>
  <c r="BT748" i="7"/>
  <c r="CE700" i="7"/>
  <c r="AX676" i="7"/>
  <c r="CE676" i="7"/>
  <c r="CF676" i="7"/>
  <c r="CA676" i="7"/>
  <c r="BR676" i="7"/>
  <c r="BQ676" i="7"/>
  <c r="AZ676" i="7"/>
  <c r="BZ676" i="7"/>
  <c r="BD676" i="7"/>
  <c r="BU660" i="7"/>
  <c r="BW660" i="7"/>
  <c r="BC644" i="7"/>
  <c r="BO644" i="7"/>
  <c r="AZ628" i="7"/>
  <c r="BY604" i="7"/>
  <c r="BM604" i="7"/>
  <c r="CC588" i="7"/>
  <c r="CG500" i="7"/>
  <c r="BS500" i="7"/>
  <c r="BG468" i="7"/>
  <c r="CC468" i="7"/>
  <c r="BR444" i="7"/>
  <c r="BS436" i="7"/>
  <c r="BU436" i="7"/>
  <c r="BL436" i="7"/>
  <c r="CF436" i="7"/>
  <c r="CB436" i="7"/>
  <c r="BQ436" i="7"/>
  <c r="BV436" i="7"/>
  <c r="AY436" i="7"/>
  <c r="BO436" i="7"/>
  <c r="CC436" i="7"/>
  <c r="BK436" i="7"/>
  <c r="BH436" i="7"/>
  <c r="BD436" i="7"/>
  <c r="AX436" i="7"/>
  <c r="BM436" i="7"/>
  <c r="BN436" i="7"/>
  <c r="CA436" i="7"/>
  <c r="BJ436" i="7"/>
  <c r="BW436" i="7"/>
  <c r="AZ436" i="7"/>
  <c r="BP436" i="7"/>
  <c r="BR436" i="7"/>
  <c r="BZ436" i="7"/>
  <c r="BF436" i="7"/>
  <c r="BB404" i="7"/>
  <c r="CG372" i="7"/>
  <c r="BU372" i="7"/>
  <c r="BC372" i="7"/>
  <c r="BX372" i="7"/>
  <c r="BZ372" i="7"/>
  <c r="BJ372" i="7"/>
  <c r="BH372" i="7"/>
  <c r="BA372" i="7"/>
  <c r="BK372" i="7"/>
  <c r="BG372" i="7"/>
  <c r="BL372" i="7"/>
  <c r="BY372" i="7"/>
  <c r="BB372" i="7"/>
  <c r="AZ372" i="7"/>
  <c r="BK364" i="7"/>
  <c r="BT364" i="7"/>
  <c r="BX364" i="7"/>
  <c r="BL364" i="7"/>
  <c r="CC364" i="7"/>
  <c r="AX364" i="7"/>
  <c r="CE364" i="7"/>
  <c r="BU364" i="7"/>
  <c r="BW364" i="7"/>
  <c r="BG364" i="7"/>
  <c r="BZ364" i="7"/>
  <c r="BM364" i="7"/>
  <c r="CF364" i="7"/>
  <c r="CD364" i="7"/>
  <c r="BJ364" i="7"/>
  <c r="BO364" i="7"/>
  <c r="BP364" i="7"/>
  <c r="BQ364" i="7"/>
  <c r="BN364" i="7"/>
  <c r="BH364" i="7"/>
  <c r="BR364" i="7"/>
  <c r="BE364" i="7"/>
  <c r="BF364" i="7"/>
  <c r="CB364" i="7"/>
  <c r="BB364" i="7"/>
  <c r="AX965" i="7"/>
  <c r="CF965" i="7"/>
  <c r="BB965" i="7"/>
  <c r="CE965" i="7"/>
  <c r="CG901" i="7"/>
  <c r="BE901" i="7"/>
  <c r="BF901" i="7"/>
  <c r="CE901" i="7"/>
  <c r="BA885" i="7"/>
  <c r="BV861" i="7"/>
  <c r="AZ861" i="7"/>
  <c r="BP765" i="7"/>
  <c r="BS765" i="7"/>
  <c r="BZ765" i="7"/>
  <c r="BN733" i="7"/>
  <c r="BO733" i="7"/>
  <c r="CG733" i="7"/>
  <c r="AY565" i="7"/>
  <c r="BG565" i="7"/>
  <c r="CA565" i="7"/>
  <c r="CH29" i="7"/>
  <c r="CI29" i="7" s="1"/>
  <c r="BX996" i="7"/>
  <c r="BH996" i="7"/>
  <c r="CE996" i="7"/>
  <c r="BO996" i="7"/>
  <c r="BP996" i="7"/>
  <c r="BB980" i="7"/>
  <c r="BS972" i="7"/>
  <c r="BH972" i="7"/>
  <c r="BF972" i="7"/>
  <c r="BT964" i="7"/>
  <c r="BS940" i="7"/>
  <c r="BT940" i="7"/>
  <c r="BI924" i="7"/>
  <c r="BO916" i="7"/>
  <c r="BE916" i="7"/>
  <c r="BI916" i="7"/>
  <c r="BL916" i="7"/>
  <c r="BZ908" i="7"/>
  <c r="BH908" i="7"/>
  <c r="CA900" i="7"/>
  <c r="BZ900" i="7"/>
  <c r="BL900" i="7"/>
  <c r="BT900" i="7"/>
  <c r="BD892" i="7"/>
  <c r="BG884" i="7"/>
  <c r="BD884" i="7"/>
  <c r="BM884" i="7"/>
  <c r="BW884" i="7"/>
  <c r="BU876" i="7"/>
  <c r="BC868" i="7"/>
  <c r="BG868" i="7"/>
  <c r="BE868" i="7"/>
  <c r="BJ868" i="7"/>
  <c r="AX860" i="7"/>
  <c r="BV860" i="7"/>
  <c r="BX852" i="7"/>
  <c r="BV852" i="7"/>
  <c r="BB852" i="7"/>
  <c r="BR852" i="7"/>
  <c r="AX852" i="7"/>
  <c r="BC844" i="7"/>
  <c r="CD836" i="7"/>
  <c r="BQ828" i="7"/>
  <c r="CB828" i="7"/>
  <c r="BK828" i="7"/>
  <c r="BT828" i="7"/>
  <c r="CG820" i="7"/>
  <c r="BP820" i="7"/>
  <c r="CA804" i="7"/>
  <c r="BD804" i="7"/>
  <c r="BA804" i="7"/>
  <c r="AX796" i="7"/>
  <c r="AY796" i="7"/>
  <c r="BH788" i="7"/>
  <c r="BE788" i="7"/>
  <c r="BF788" i="7"/>
  <c r="BP788" i="7"/>
  <c r="CB780" i="7"/>
  <c r="BB780" i="7"/>
  <c r="BK780" i="7"/>
  <c r="BQ772" i="7"/>
  <c r="CD772" i="7"/>
  <c r="BN772" i="7"/>
  <c r="BL772" i="7"/>
  <c r="BM764" i="7"/>
  <c r="BX748" i="7"/>
  <c r="BQ748" i="7"/>
  <c r="BI708" i="7"/>
  <c r="BN708" i="7"/>
  <c r="BU708" i="7"/>
  <c r="AX708" i="7"/>
  <c r="CA708" i="7"/>
  <c r="BZ708" i="7"/>
  <c r="BK708" i="7"/>
  <c r="AY708" i="7"/>
  <c r="CG708" i="7"/>
  <c r="BZ700" i="7"/>
  <c r="CD676" i="7"/>
  <c r="AZ668" i="7"/>
  <c r="CF660" i="7"/>
  <c r="BF660" i="7"/>
  <c r="CB644" i="7"/>
  <c r="CC628" i="7"/>
  <c r="CF620" i="7"/>
  <c r="BR620" i="7"/>
  <c r="BG620" i="7"/>
  <c r="BT620" i="7"/>
  <c r="CE620" i="7"/>
  <c r="BK620" i="7"/>
  <c r="BW620" i="7"/>
  <c r="BO620" i="7"/>
  <c r="BA620" i="7"/>
  <c r="BN620" i="7"/>
  <c r="BP620" i="7"/>
  <c r="AY620" i="7"/>
  <c r="BP604" i="7"/>
  <c r="BR604" i="7"/>
  <c r="BT588" i="7"/>
  <c r="CC572" i="7"/>
  <c r="BV572" i="7"/>
  <c r="CD572" i="7"/>
  <c r="AX572" i="7"/>
  <c r="BE572" i="7"/>
  <c r="BJ572" i="7"/>
  <c r="BL572" i="7"/>
  <c r="BP572" i="7"/>
  <c r="BQ572" i="7"/>
  <c r="CF572" i="7"/>
  <c r="CC564" i="7"/>
  <c r="AX564" i="7"/>
  <c r="BA564" i="7"/>
  <c r="BB564" i="7"/>
  <c r="BU564" i="7"/>
  <c r="CD564" i="7"/>
  <c r="BF564" i="7"/>
  <c r="BL564" i="7"/>
  <c r="BG564" i="7"/>
  <c r="BW564" i="7"/>
  <c r="BD564" i="7"/>
  <c r="BE564" i="7"/>
  <c r="CE564" i="7"/>
  <c r="BP564" i="7"/>
  <c r="BZ564" i="7"/>
  <c r="BJ564" i="7"/>
  <c r="CG564" i="7"/>
  <c r="BL532" i="7"/>
  <c r="BT532" i="7"/>
  <c r="BE532" i="7"/>
  <c r="BN532" i="7"/>
  <c r="CA500" i="7"/>
  <c r="AY500" i="7"/>
  <c r="BV468" i="7"/>
  <c r="BI444" i="7"/>
  <c r="BA436" i="7"/>
  <c r="CB404" i="7"/>
  <c r="BS364" i="7"/>
  <c r="BL972" i="7"/>
  <c r="BZ972" i="7"/>
  <c r="BG972" i="7"/>
  <c r="BX964" i="7"/>
  <c r="BP940" i="7"/>
  <c r="BE940" i="7"/>
  <c r="CC940" i="7"/>
  <c r="BA924" i="7"/>
  <c r="AZ916" i="7"/>
  <c r="BQ916" i="7"/>
  <c r="AX916" i="7"/>
  <c r="BM916" i="7"/>
  <c r="BA908" i="7"/>
  <c r="BN908" i="7"/>
  <c r="CE900" i="7"/>
  <c r="BO900" i="7"/>
  <c r="BJ900" i="7"/>
  <c r="BY900" i="7"/>
  <c r="BD860" i="7"/>
  <c r="CG860" i="7"/>
  <c r="BQ852" i="7"/>
  <c r="AY852" i="7"/>
  <c r="BL852" i="7"/>
  <c r="BE852" i="7"/>
  <c r="BF852" i="7"/>
  <c r="BT836" i="7"/>
  <c r="BZ828" i="7"/>
  <c r="BC828" i="7"/>
  <c r="CD828" i="7"/>
  <c r="BY828" i="7"/>
  <c r="BV820" i="7"/>
  <c r="CE820" i="7"/>
  <c r="BT804" i="7"/>
  <c r="BS804" i="7"/>
  <c r="BL804" i="7"/>
  <c r="AY804" i="7"/>
  <c r="CE772" i="7"/>
  <c r="BZ772" i="7"/>
  <c r="BA772" i="7"/>
  <c r="BR764" i="7"/>
  <c r="BM748" i="7"/>
  <c r="CB748" i="7"/>
  <c r="CG748" i="7"/>
  <c r="BM660" i="7"/>
  <c r="CC644" i="7"/>
  <c r="BF644" i="7"/>
  <c r="BV644" i="7"/>
  <c r="AZ644" i="7"/>
  <c r="BE644" i="7"/>
  <c r="BB644" i="7"/>
  <c r="BA644" i="7"/>
  <c r="BG644" i="7"/>
  <c r="BI628" i="7"/>
  <c r="BS588" i="7"/>
  <c r="BQ500" i="7"/>
  <c r="BU468" i="7"/>
  <c r="BW468" i="7"/>
  <c r="BL468" i="7"/>
  <c r="BN468" i="7"/>
  <c r="BQ468" i="7"/>
  <c r="CE468" i="7"/>
  <c r="BF468" i="7"/>
  <c r="AY468" i="7"/>
  <c r="BO468" i="7"/>
  <c r="BP468" i="7"/>
  <c r="CF468" i="7"/>
  <c r="BA468" i="7"/>
  <c r="BK468" i="7"/>
  <c r="BH468" i="7"/>
  <c r="BB468" i="7"/>
  <c r="BT468" i="7"/>
  <c r="BZ468" i="7"/>
  <c r="BM468" i="7"/>
  <c r="CG468" i="7"/>
  <c r="AX468" i="7"/>
  <c r="CB468" i="7"/>
  <c r="BI468" i="7"/>
  <c r="BY468" i="7"/>
  <c r="BG436" i="7"/>
  <c r="BC404" i="7"/>
  <c r="BL940" i="7"/>
  <c r="BA940" i="7"/>
  <c r="AY940" i="7"/>
  <c r="BP772" i="7"/>
  <c r="BX772" i="7"/>
  <c r="CG772" i="7"/>
  <c r="BI772" i="7"/>
  <c r="CC748" i="7"/>
  <c r="BV748" i="7"/>
  <c r="BW748" i="7"/>
  <c r="CC660" i="7"/>
  <c r="BJ660" i="7"/>
  <c r="BA660" i="7"/>
  <c r="AY660" i="7"/>
  <c r="BL660" i="7"/>
  <c r="CD660" i="7"/>
  <c r="BG660" i="7"/>
  <c r="BH660" i="7"/>
  <c r="BX660" i="7"/>
  <c r="BM628" i="7"/>
  <c r="CD628" i="7"/>
  <c r="AY588" i="7"/>
  <c r="BU500" i="7"/>
  <c r="BY500" i="7"/>
  <c r="CB500" i="7"/>
  <c r="BL500" i="7"/>
  <c r="BH500" i="7"/>
  <c r="BA500" i="7"/>
  <c r="AZ500" i="7"/>
  <c r="CE500" i="7"/>
  <c r="BB500" i="7"/>
  <c r="BO500" i="7"/>
  <c r="BR500" i="7"/>
  <c r="BI500" i="7"/>
  <c r="BC500" i="7"/>
  <c r="BW500" i="7"/>
  <c r="CD500" i="7"/>
  <c r="BS444" i="7"/>
  <c r="BE444" i="7"/>
  <c r="CG444" i="7"/>
  <c r="BO444" i="7"/>
  <c r="BK444" i="7"/>
  <c r="BB444" i="7"/>
  <c r="BJ444" i="7"/>
  <c r="CA444" i="7"/>
  <c r="AZ444" i="7"/>
  <c r="BF444" i="7"/>
  <c r="BL444" i="7"/>
  <c r="BG444" i="7"/>
  <c r="BK412" i="7"/>
  <c r="BY404" i="7"/>
  <c r="CH35" i="7"/>
  <c r="CI35" i="7" s="1"/>
  <c r="CB1004" i="7"/>
  <c r="BS996" i="7"/>
  <c r="AZ996" i="7"/>
  <c r="BI996" i="7"/>
  <c r="BA996" i="7"/>
  <c r="CG988" i="7"/>
  <c r="BI972" i="7"/>
  <c r="AY972" i="7"/>
  <c r="CC972" i="7"/>
  <c r="BY972" i="7"/>
  <c r="BP964" i="7"/>
  <c r="BS956" i="7"/>
  <c r="BU956" i="7"/>
  <c r="CB956" i="7"/>
  <c r="BJ956" i="7"/>
  <c r="BE948" i="7"/>
  <c r="BU940" i="7"/>
  <c r="AZ940" i="7"/>
  <c r="BY940" i="7"/>
  <c r="BD924" i="7"/>
  <c r="BX916" i="7"/>
  <c r="BP916" i="7"/>
  <c r="BV916" i="7"/>
  <c r="CG916" i="7"/>
  <c r="BJ908" i="7"/>
  <c r="AZ908" i="7"/>
  <c r="BQ900" i="7"/>
  <c r="BD900" i="7"/>
  <c r="AY900" i="7"/>
  <c r="BE900" i="7"/>
  <c r="BG892" i="7"/>
  <c r="BS884" i="7"/>
  <c r="BV884" i="7"/>
  <c r="BR884" i="7"/>
  <c r="AY884" i="7"/>
  <c r="BT876" i="7"/>
  <c r="CD868" i="7"/>
  <c r="BN868" i="7"/>
  <c r="BB868" i="7"/>
  <c r="CB868" i="7"/>
  <c r="BZ860" i="7"/>
  <c r="BT860" i="7"/>
  <c r="BK852" i="7"/>
  <c r="BS852" i="7"/>
  <c r="BW852" i="7"/>
  <c r="BN852" i="7"/>
  <c r="BA844" i="7"/>
  <c r="CE836" i="7"/>
  <c r="CA836" i="7"/>
  <c r="BL828" i="7"/>
  <c r="CF828" i="7"/>
  <c r="AZ828" i="7"/>
  <c r="BW828" i="7"/>
  <c r="CC820" i="7"/>
  <c r="BJ812" i="7"/>
  <c r="BA812" i="7"/>
  <c r="CB812" i="7"/>
  <c r="AZ804" i="7"/>
  <c r="BB804" i="7"/>
  <c r="BV804" i="7"/>
  <c r="BJ804" i="7"/>
  <c r="BS796" i="7"/>
  <c r="BV796" i="7"/>
  <c r="CG788" i="7"/>
  <c r="AY788" i="7"/>
  <c r="BL788" i="7"/>
  <c r="BD788" i="7"/>
  <c r="BO780" i="7"/>
  <c r="CE780" i="7"/>
  <c r="AY772" i="7"/>
  <c r="AZ772" i="7"/>
  <c r="BR772" i="7"/>
  <c r="CF772" i="7"/>
  <c r="BD764" i="7"/>
  <c r="BS764" i="7"/>
  <c r="BL748" i="7"/>
  <c r="BU748" i="7"/>
  <c r="CA748" i="7"/>
  <c r="BP708" i="7"/>
  <c r="CE708" i="7"/>
  <c r="BD708" i="7"/>
  <c r="BL700" i="7"/>
  <c r="BC700" i="7"/>
  <c r="CG676" i="7"/>
  <c r="BP676" i="7"/>
  <c r="BL668" i="7"/>
  <c r="BQ660" i="7"/>
  <c r="BC652" i="7"/>
  <c r="BJ652" i="7"/>
  <c r="CD652" i="7"/>
  <c r="BL652" i="7"/>
  <c r="BG652" i="7"/>
  <c r="BA652" i="7"/>
  <c r="BR644" i="7"/>
  <c r="BG628" i="7"/>
  <c r="BP628" i="7"/>
  <c r="BM620" i="7"/>
  <c r="BY620" i="7"/>
  <c r="BN604" i="7"/>
  <c r="BC604" i="7"/>
  <c r="BS604" i="7"/>
  <c r="BZ588" i="7"/>
  <c r="BU588" i="7"/>
  <c r="BM500" i="7"/>
  <c r="BJ476" i="7"/>
  <c r="AX476" i="7"/>
  <c r="BM476" i="7"/>
  <c r="BT476" i="7"/>
  <c r="BL476" i="7"/>
  <c r="BU476" i="7"/>
  <c r="BD476" i="7"/>
  <c r="BS476" i="7"/>
  <c r="BW476" i="7"/>
  <c r="CA476" i="7"/>
  <c r="CD476" i="7"/>
  <c r="BF476" i="7"/>
  <c r="BR468" i="7"/>
  <c r="CE436" i="7"/>
  <c r="BX436" i="7"/>
  <c r="BC412" i="7"/>
  <c r="BJ404" i="7"/>
  <c r="CB372" i="7"/>
  <c r="CG364" i="7"/>
  <c r="CC442" i="7"/>
  <c r="CE442" i="7"/>
  <c r="CB442" i="7"/>
  <c r="BL442" i="7"/>
  <c r="BT258" i="7"/>
  <c r="CF258" i="7"/>
  <c r="BK965" i="7"/>
  <c r="AY965" i="7"/>
  <c r="BU965" i="7"/>
  <c r="AY861" i="7"/>
  <c r="BV565" i="7"/>
  <c r="BF1004" i="7"/>
  <c r="BK996" i="7"/>
  <c r="BN996" i="7"/>
  <c r="BW996" i="7"/>
  <c r="CD996" i="7"/>
  <c r="AZ972" i="7"/>
  <c r="CG972" i="7"/>
  <c r="BP972" i="7"/>
  <c r="BK972" i="7"/>
  <c r="CD964" i="7"/>
  <c r="BK948" i="7"/>
  <c r="BQ940" i="7"/>
  <c r="BC940" i="7"/>
  <c r="BR940" i="7"/>
  <c r="BL924" i="7"/>
  <c r="CB916" i="7"/>
  <c r="BT916" i="7"/>
  <c r="BY916" i="7"/>
  <c r="AY916" i="7"/>
  <c r="BX908" i="7"/>
  <c r="BQ908" i="7"/>
  <c r="BW900" i="7"/>
  <c r="BR900" i="7"/>
  <c r="BM900" i="7"/>
  <c r="BN900" i="7"/>
  <c r="BQ892" i="7"/>
  <c r="CB884" i="7"/>
  <c r="BH884" i="7"/>
  <c r="BE884" i="7"/>
  <c r="BY884" i="7"/>
  <c r="BY876" i="7"/>
  <c r="BI868" i="7"/>
  <c r="BS868" i="7"/>
  <c r="BY868" i="7"/>
  <c r="CF868" i="7"/>
  <c r="BJ860" i="7"/>
  <c r="BP860" i="7"/>
  <c r="CD852" i="7"/>
  <c r="BG852" i="7"/>
  <c r="BJ852" i="7"/>
  <c r="BM852" i="7"/>
  <c r="BG844" i="7"/>
  <c r="BB836" i="7"/>
  <c r="BX828" i="7"/>
  <c r="BH828" i="7"/>
  <c r="BG828" i="7"/>
  <c r="BN828" i="7"/>
  <c r="BK820" i="7"/>
  <c r="BX812" i="7"/>
  <c r="BE812" i="7"/>
  <c r="BC812" i="7"/>
  <c r="BC804" i="7"/>
  <c r="BQ804" i="7"/>
  <c r="CG804" i="7"/>
  <c r="BZ804" i="7"/>
  <c r="BJ796" i="7"/>
  <c r="BM796" i="7"/>
  <c r="BG788" i="7"/>
  <c r="CB788" i="7"/>
  <c r="BJ788" i="7"/>
  <c r="BO788" i="7"/>
  <c r="BL780" i="7"/>
  <c r="BU780" i="7"/>
  <c r="CC772" i="7"/>
  <c r="BB772" i="7"/>
  <c r="BK772" i="7"/>
  <c r="BF772" i="7"/>
  <c r="BB764" i="7"/>
  <c r="BI764" i="7"/>
  <c r="CD748" i="7"/>
  <c r="AX748" i="7"/>
  <c r="BJ748" i="7"/>
  <c r="BK740" i="7"/>
  <c r="CD740" i="7"/>
  <c r="BO740" i="7"/>
  <c r="CB740" i="7"/>
  <c r="AY740" i="7"/>
  <c r="CD732" i="7"/>
  <c r="BJ732" i="7"/>
  <c r="CF732" i="7"/>
  <c r="BD732" i="7"/>
  <c r="AY732" i="7"/>
  <c r="CC732" i="7"/>
  <c r="BW732" i="7"/>
  <c r="BR732" i="7"/>
  <c r="BB732" i="7"/>
  <c r="BJ716" i="7"/>
  <c r="BM716" i="7"/>
  <c r="BH716" i="7"/>
  <c r="BY708" i="7"/>
  <c r="BR708" i="7"/>
  <c r="CD708" i="7"/>
  <c r="BM700" i="7"/>
  <c r="BG676" i="7"/>
  <c r="BV676" i="7"/>
  <c r="BP660" i="7"/>
  <c r="CB652" i="7"/>
  <c r="CG644" i="7"/>
  <c r="CE644" i="7"/>
  <c r="BU628" i="7"/>
  <c r="BC628" i="7"/>
  <c r="BD620" i="7"/>
  <c r="AZ620" i="7"/>
  <c r="BE604" i="7"/>
  <c r="BF604" i="7"/>
  <c r="CB588" i="7"/>
  <c r="BL588" i="7"/>
  <c r="AY572" i="7"/>
  <c r="BX564" i="7"/>
  <c r="BM564" i="7"/>
  <c r="BF532" i="7"/>
  <c r="BR508" i="7"/>
  <c r="CF508" i="7"/>
  <c r="BO508" i="7"/>
  <c r="BN500" i="7"/>
  <c r="BS468" i="7"/>
  <c r="BJ468" i="7"/>
  <c r="CB444" i="7"/>
  <c r="BY436" i="7"/>
  <c r="CD436" i="7"/>
  <c r="BT412" i="7"/>
  <c r="BD404" i="7"/>
  <c r="CD372" i="7"/>
  <c r="CA364" i="7"/>
  <c r="AX940" i="7"/>
  <c r="BX940" i="7"/>
  <c r="BI940" i="7"/>
  <c r="BR916" i="7"/>
  <c r="BC916" i="7"/>
  <c r="CF916" i="7"/>
  <c r="BZ916" i="7"/>
  <c r="BP852" i="7"/>
  <c r="CG852" i="7"/>
  <c r="CB852" i="7"/>
  <c r="BU852" i="7"/>
  <c r="BU828" i="7"/>
  <c r="BE828" i="7"/>
  <c r="BR828" i="7"/>
  <c r="BS828" i="7"/>
  <c r="BL820" i="7"/>
  <c r="BH772" i="7"/>
  <c r="BJ772" i="7"/>
  <c r="BV772" i="7"/>
  <c r="BY772" i="7"/>
  <c r="BF748" i="7"/>
  <c r="BH748" i="7"/>
  <c r="CA724" i="7"/>
  <c r="BS724" i="7"/>
  <c r="CD700" i="7"/>
  <c r="BQ700" i="7"/>
  <c r="AY700" i="7"/>
  <c r="BO700" i="7"/>
  <c r="BF700" i="7"/>
  <c r="BT700" i="7"/>
  <c r="BP668" i="7"/>
  <c r="BS668" i="7"/>
  <c r="BG668" i="7"/>
  <c r="BN668" i="7"/>
  <c r="CE660" i="7"/>
  <c r="BU644" i="7"/>
  <c r="AX644" i="7"/>
  <c r="BW628" i="7"/>
  <c r="CC604" i="7"/>
  <c r="BQ604" i="7"/>
  <c r="BD604" i="7"/>
  <c r="BZ604" i="7"/>
  <c r="BO604" i="7"/>
  <c r="BX604" i="7"/>
  <c r="BW604" i="7"/>
  <c r="BV604" i="7"/>
  <c r="BU604" i="7"/>
  <c r="BJ604" i="7"/>
  <c r="BI604" i="7"/>
  <c r="BH604" i="7"/>
  <c r="BG604" i="7"/>
  <c r="BA604" i="7"/>
  <c r="CB604" i="7"/>
  <c r="CE604" i="7"/>
  <c r="BB604" i="7"/>
  <c r="BT604" i="7"/>
  <c r="BX588" i="7"/>
  <c r="BJ500" i="7"/>
  <c r="BD500" i="7"/>
  <c r="AZ468" i="7"/>
  <c r="BX468" i="7"/>
  <c r="BT444" i="7"/>
  <c r="BE436" i="7"/>
  <c r="BB436" i="7"/>
  <c r="CF852" i="7"/>
  <c r="BA852" i="7"/>
  <c r="CA852" i="7"/>
  <c r="BH852" i="7"/>
  <c r="BA820" i="7"/>
  <c r="BC748" i="7"/>
  <c r="BK748" i="7"/>
  <c r="BR748" i="7"/>
  <c r="BY748" i="7"/>
  <c r="BE748" i="7"/>
  <c r="BI748" i="7"/>
  <c r="CE748" i="7"/>
  <c r="BA748" i="7"/>
  <c r="BJ628" i="7"/>
  <c r="BQ628" i="7"/>
  <c r="BS628" i="7"/>
  <c r="CF628" i="7"/>
  <c r="BZ628" i="7"/>
  <c r="BY628" i="7"/>
  <c r="BF628" i="7"/>
  <c r="BD628" i="7"/>
  <c r="BL628" i="7"/>
  <c r="BR588" i="7"/>
  <c r="BB588" i="7"/>
  <c r="AZ588" i="7"/>
  <c r="BD588" i="7"/>
  <c r="BV588" i="7"/>
  <c r="BA588" i="7"/>
  <c r="BK588" i="7"/>
  <c r="BO588" i="7"/>
  <c r="CF588" i="7"/>
  <c r="BW588" i="7"/>
  <c r="CE588" i="7"/>
  <c r="BI412" i="7"/>
  <c r="BM412" i="7"/>
  <c r="BL412" i="7"/>
  <c r="BW412" i="7"/>
  <c r="BD412" i="7"/>
  <c r="BN412" i="7"/>
  <c r="CC412" i="7"/>
  <c r="BZ412" i="7"/>
  <c r="CE412" i="7"/>
  <c r="BA412" i="7"/>
  <c r="BP412" i="7"/>
  <c r="CB412" i="7"/>
  <c r="BY412" i="7"/>
  <c r="AZ412" i="7"/>
  <c r="BH404" i="7"/>
  <c r="CC404" i="7"/>
  <c r="BX404" i="7"/>
  <c r="CA404" i="7"/>
  <c r="BL404" i="7"/>
  <c r="BK404" i="7"/>
  <c r="BU404" i="7"/>
  <c r="BE404" i="7"/>
  <c r="CG404" i="7"/>
  <c r="AX404" i="7"/>
  <c r="CE404" i="7"/>
  <c r="BO404" i="7"/>
  <c r="BR404" i="7"/>
  <c r="BG404" i="7"/>
  <c r="BZ404" i="7"/>
  <c r="AY404" i="7"/>
  <c r="BM404" i="7"/>
  <c r="BV404" i="7"/>
  <c r="BS404" i="7"/>
  <c r="BP404" i="7"/>
  <c r="BN404" i="7"/>
  <c r="BQ404" i="7"/>
  <c r="BF404" i="7"/>
  <c r="BW404" i="7"/>
  <c r="CF404" i="7"/>
  <c r="BN756" i="7"/>
  <c r="BP756" i="7"/>
  <c r="BH756" i="7"/>
  <c r="BS692" i="7"/>
  <c r="AX692" i="7"/>
  <c r="CG692" i="7"/>
  <c r="CC692" i="7"/>
  <c r="BZ684" i="7"/>
  <c r="BY636" i="7"/>
  <c r="BL612" i="7"/>
  <c r="CA596" i="7"/>
  <c r="BV556" i="7"/>
  <c r="BG556" i="7"/>
  <c r="CE540" i="7"/>
  <c r="BE540" i="7"/>
  <c r="BW540" i="7"/>
  <c r="BL540" i="7"/>
  <c r="BY540" i="7"/>
  <c r="BT516" i="7"/>
  <c r="BD516" i="7"/>
  <c r="BS516" i="7"/>
  <c r="BY484" i="7"/>
  <c r="CD484" i="7"/>
  <c r="BF484" i="7"/>
  <c r="CE484" i="7"/>
  <c r="BD420" i="7"/>
  <c r="BY420" i="7"/>
  <c r="BH420" i="7"/>
  <c r="AY420" i="7"/>
  <c r="BQ396" i="7"/>
  <c r="BL388" i="7"/>
  <c r="BN388" i="7"/>
  <c r="CG380" i="7"/>
  <c r="BT380" i="7"/>
  <c r="BU380" i="7"/>
  <c r="AY380" i="7"/>
  <c r="BX356" i="7"/>
  <c r="BH356" i="7"/>
  <c r="BH348" i="7"/>
  <c r="BD340" i="7"/>
  <c r="BX340" i="7"/>
  <c r="BK340" i="7"/>
  <c r="BU340" i="7"/>
  <c r="CA340" i="7"/>
  <c r="BA332" i="7"/>
  <c r="BB324" i="7"/>
  <c r="BQ324" i="7"/>
  <c r="CG324" i="7"/>
  <c r="BY316" i="7"/>
  <c r="BX316" i="7"/>
  <c r="BO308" i="7"/>
  <c r="BD308" i="7"/>
  <c r="CD300" i="7"/>
  <c r="CB300" i="7"/>
  <c r="BE292" i="7"/>
  <c r="BU292" i="7"/>
  <c r="BC292" i="7"/>
  <c r="CF284" i="7"/>
  <c r="BB284" i="7"/>
  <c r="BV268" i="7"/>
  <c r="BJ268" i="7"/>
  <c r="CG268" i="7"/>
  <c r="BK268" i="7"/>
  <c r="BB236" i="7"/>
  <c r="BP236" i="7"/>
  <c r="BN236" i="7"/>
  <c r="BA220" i="7"/>
  <c r="CA212" i="7"/>
  <c r="BB212" i="7"/>
  <c r="CA204" i="7"/>
  <c r="BC172" i="7"/>
  <c r="BW172" i="7"/>
  <c r="BN172" i="7"/>
  <c r="AX156" i="7"/>
  <c r="BR156" i="7"/>
  <c r="CC156" i="7"/>
  <c r="BL156" i="7"/>
  <c r="BX156" i="7"/>
  <c r="CB156" i="7"/>
  <c r="BE148" i="7"/>
  <c r="BS124" i="7"/>
  <c r="BE76" i="7"/>
  <c r="BJ770" i="7"/>
  <c r="BV626" i="7"/>
  <c r="CD610" i="7"/>
  <c r="BV610" i="7"/>
  <c r="BS490" i="7"/>
  <c r="CE490" i="7"/>
  <c r="BC330" i="7"/>
  <c r="CF330" i="7"/>
  <c r="BU330" i="7"/>
  <c r="BX330" i="7"/>
  <c r="CE330" i="7"/>
  <c r="BS330" i="7"/>
  <c r="AX330" i="7"/>
  <c r="BV330" i="7"/>
  <c r="CC789" i="7"/>
  <c r="BI789" i="7"/>
  <c r="CF789" i="7"/>
  <c r="BH789" i="7"/>
  <c r="BX789" i="7"/>
  <c r="BL789" i="7"/>
  <c r="BQ789" i="7"/>
  <c r="BC725" i="7"/>
  <c r="CA725" i="7"/>
  <c r="BF725" i="7"/>
  <c r="BW725" i="7"/>
  <c r="BQ725" i="7"/>
  <c r="BO725" i="7"/>
  <c r="BR725" i="7"/>
  <c r="BZ725" i="7"/>
  <c r="BK725" i="7"/>
  <c r="BM725" i="7"/>
  <c r="BP725" i="7"/>
  <c r="BX725" i="7"/>
  <c r="BV725" i="7"/>
  <c r="CD725" i="7"/>
  <c r="BS725" i="7"/>
  <c r="BM389" i="7"/>
  <c r="CB388" i="7"/>
  <c r="CA388" i="7"/>
  <c r="BO348" i="7"/>
  <c r="BF340" i="7"/>
  <c r="BJ340" i="7"/>
  <c r="CF340" i="7"/>
  <c r="BI340" i="7"/>
  <c r="BE340" i="7"/>
  <c r="BZ324" i="7"/>
  <c r="BV324" i="7"/>
  <c r="BK324" i="7"/>
  <c r="BM316" i="7"/>
  <c r="BJ316" i="7"/>
  <c r="BR308" i="7"/>
  <c r="BE308" i="7"/>
  <c r="BV300" i="7"/>
  <c r="BX300" i="7"/>
  <c r="BL292" i="7"/>
  <c r="CE292" i="7"/>
  <c r="CD292" i="7"/>
  <c r="BT284" i="7"/>
  <c r="BQ284" i="7"/>
  <c r="BA236" i="7"/>
  <c r="AY236" i="7"/>
  <c r="BS236" i="7"/>
  <c r="BX220" i="7"/>
  <c r="BF220" i="7"/>
  <c r="BV220" i="7"/>
  <c r="BP220" i="7"/>
  <c r="BH220" i="7"/>
  <c r="AZ220" i="7"/>
  <c r="CF212" i="7"/>
  <c r="BH212" i="7"/>
  <c r="CF172" i="7"/>
  <c r="BX172" i="7"/>
  <c r="BY172" i="7"/>
  <c r="BZ140" i="7"/>
  <c r="CC140" i="7"/>
  <c r="BI140" i="7"/>
  <c r="BW108" i="7"/>
  <c r="BH108" i="7"/>
  <c r="BK108" i="7"/>
  <c r="BA826" i="7"/>
  <c r="BE826" i="7"/>
  <c r="BR826" i="7"/>
  <c r="CG826" i="7"/>
  <c r="BY826" i="7"/>
  <c r="AX810" i="7"/>
  <c r="CD810" i="7"/>
  <c r="AY810" i="7"/>
  <c r="CB810" i="7"/>
  <c r="BM810" i="7"/>
  <c r="BY810" i="7"/>
  <c r="CA810" i="7"/>
  <c r="BQ810" i="7"/>
  <c r="BA810" i="7"/>
  <c r="BY698" i="7"/>
  <c r="BG658" i="7"/>
  <c r="BI658" i="7"/>
  <c r="CF626" i="7"/>
  <c r="BS610" i="7"/>
  <c r="BY610" i="7"/>
  <c r="BH490" i="7"/>
  <c r="BU370" i="7"/>
  <c r="BA370" i="7"/>
  <c r="BN330" i="7"/>
  <c r="BI154" i="7"/>
  <c r="BL154" i="7"/>
  <c r="BS154" i="7"/>
  <c r="BH154" i="7"/>
  <c r="BG154" i="7"/>
  <c r="BO837" i="7"/>
  <c r="BH725" i="7"/>
  <c r="BY76" i="7"/>
  <c r="AX76" i="7"/>
  <c r="CA490" i="7"/>
  <c r="CD490" i="7"/>
  <c r="BZ490" i="7"/>
  <c r="AY490" i="7"/>
  <c r="CG490" i="7"/>
  <c r="BW388" i="7"/>
  <c r="BK388" i="7"/>
  <c r="BT388" i="7"/>
  <c r="CA348" i="7"/>
  <c r="BC316" i="7"/>
  <c r="CF308" i="7"/>
  <c r="BY308" i="7"/>
  <c r="CE308" i="7"/>
  <c r="BB300" i="7"/>
  <c r="CE300" i="7"/>
  <c r="BG284" i="7"/>
  <c r="BI236" i="7"/>
  <c r="BF236" i="7"/>
  <c r="BQ236" i="7"/>
  <c r="BM236" i="7"/>
  <c r="BW212" i="7"/>
  <c r="BL212" i="7"/>
  <c r="CE212" i="7"/>
  <c r="AZ172" i="7"/>
  <c r="BG172" i="7"/>
  <c r="BM172" i="7"/>
  <c r="BB172" i="7"/>
  <c r="BR132" i="7"/>
  <c r="CC626" i="7"/>
  <c r="AZ610" i="7"/>
  <c r="BC610" i="7"/>
  <c r="CB490" i="7"/>
  <c r="BB692" i="7"/>
  <c r="BG692" i="7"/>
  <c r="BK692" i="7"/>
  <c r="BO692" i="7"/>
  <c r="CC596" i="7"/>
  <c r="CF580" i="7"/>
  <c r="BR580" i="7"/>
  <c r="BT580" i="7"/>
  <c r="BB580" i="7"/>
  <c r="BP556" i="7"/>
  <c r="BJ556" i="7"/>
  <c r="BF540" i="7"/>
  <c r="AX540" i="7"/>
  <c r="BR540" i="7"/>
  <c r="BD540" i="7"/>
  <c r="BO524" i="7"/>
  <c r="BY524" i="7"/>
  <c r="BQ524" i="7"/>
  <c r="AY516" i="7"/>
  <c r="CA516" i="7"/>
  <c r="BF516" i="7"/>
  <c r="BQ516" i="7"/>
  <c r="BG452" i="7"/>
  <c r="CA452" i="7"/>
  <c r="BX452" i="7"/>
  <c r="CG452" i="7"/>
  <c r="CE388" i="7"/>
  <c r="BH388" i="7"/>
  <c r="CC388" i="7"/>
  <c r="BI356" i="7"/>
  <c r="BM356" i="7"/>
  <c r="BT348" i="7"/>
  <c r="AY340" i="7"/>
  <c r="BG340" i="7"/>
  <c r="BW340" i="7"/>
  <c r="BH340" i="7"/>
  <c r="AY332" i="7"/>
  <c r="BP332" i="7"/>
  <c r="CE324" i="7"/>
  <c r="CB324" i="7"/>
  <c r="CD316" i="7"/>
  <c r="BI316" i="7"/>
  <c r="CA308" i="7"/>
  <c r="BX308" i="7"/>
  <c r="BM308" i="7"/>
  <c r="BE300" i="7"/>
  <c r="BO300" i="7"/>
  <c r="BS292" i="7"/>
  <c r="BP292" i="7"/>
  <c r="BI284" i="7"/>
  <c r="BF284" i="7"/>
  <c r="CC276" i="7"/>
  <c r="CC268" i="7"/>
  <c r="BM268" i="7"/>
  <c r="CB268" i="7"/>
  <c r="BJ252" i="7"/>
  <c r="BX252" i="7"/>
  <c r="BB252" i="7"/>
  <c r="BZ236" i="7"/>
  <c r="BX236" i="7"/>
  <c r="BT236" i="7"/>
  <c r="BH236" i="7"/>
  <c r="CE220" i="7"/>
  <c r="BJ220" i="7"/>
  <c r="BN212" i="7"/>
  <c r="BZ212" i="7"/>
  <c r="BS212" i="7"/>
  <c r="CD204" i="7"/>
  <c r="BU204" i="7"/>
  <c r="BG204" i="7"/>
  <c r="CF204" i="7"/>
  <c r="BY204" i="7"/>
  <c r="BV204" i="7"/>
  <c r="BQ196" i="7"/>
  <c r="CB196" i="7"/>
  <c r="CD196" i="7"/>
  <c r="BN196" i="7"/>
  <c r="BR196" i="7"/>
  <c r="CF196" i="7"/>
  <c r="BE196" i="7"/>
  <c r="BT196" i="7"/>
  <c r="CE196" i="7"/>
  <c r="CD172" i="7"/>
  <c r="AY172" i="7"/>
  <c r="BS172" i="7"/>
  <c r="BL172" i="7"/>
  <c r="BZ156" i="7"/>
  <c r="BE156" i="7"/>
  <c r="AX148" i="7"/>
  <c r="BF132" i="7"/>
  <c r="BW770" i="7"/>
  <c r="BF770" i="7"/>
  <c r="BP770" i="7"/>
  <c r="BX770" i="7"/>
  <c r="BR770" i="7"/>
  <c r="BT698" i="7"/>
  <c r="CG698" i="7"/>
  <c r="BR698" i="7"/>
  <c r="BO698" i="7"/>
  <c r="AZ698" i="7"/>
  <c r="BR658" i="7"/>
  <c r="BU658" i="7"/>
  <c r="BB658" i="7"/>
  <c r="BM658" i="7"/>
  <c r="CF658" i="7"/>
  <c r="BD658" i="7"/>
  <c r="BO658" i="7"/>
  <c r="BV658" i="7"/>
  <c r="BW658" i="7"/>
  <c r="BI626" i="7"/>
  <c r="BN610" i="7"/>
  <c r="AY610" i="7"/>
  <c r="BW490" i="7"/>
  <c r="BQ370" i="7"/>
  <c r="CA370" i="7"/>
  <c r="BG330" i="7"/>
  <c r="AZ837" i="7"/>
  <c r="BC837" i="7"/>
  <c r="CA837" i="7"/>
  <c r="CB837" i="7"/>
  <c r="CD837" i="7"/>
  <c r="BD837" i="7"/>
  <c r="BA837" i="7"/>
  <c r="CF837" i="7"/>
  <c r="BK837" i="7"/>
  <c r="BE837" i="7"/>
  <c r="BS837" i="7"/>
  <c r="BT837" i="7"/>
  <c r="BP837" i="7"/>
  <c r="BV837" i="7"/>
  <c r="CG837" i="7"/>
  <c r="BU837" i="7"/>
  <c r="BF837" i="7"/>
  <c r="BQ837" i="7"/>
  <c r="AX837" i="7"/>
  <c r="BJ837" i="7"/>
  <c r="BI837" i="7"/>
  <c r="CC837" i="7"/>
  <c r="BX837" i="7"/>
  <c r="CC725" i="7"/>
  <c r="BN389" i="7"/>
  <c r="CE389" i="7"/>
  <c r="BY389" i="7"/>
  <c r="BZ389" i="7"/>
  <c r="CB389" i="7"/>
  <c r="BB389" i="7"/>
  <c r="BS389" i="7"/>
  <c r="BC389" i="7"/>
  <c r="CF389" i="7"/>
  <c r="BF389" i="7"/>
  <c r="BK389" i="7"/>
  <c r="CD389" i="7"/>
  <c r="BH389" i="7"/>
  <c r="BQ389" i="7"/>
  <c r="AX389" i="7"/>
  <c r="CA389" i="7"/>
  <c r="BE389" i="7"/>
  <c r="BL389" i="7"/>
  <c r="BV389" i="7"/>
  <c r="BO389" i="7"/>
  <c r="BP389" i="7"/>
  <c r="BU389" i="7"/>
  <c r="BW389" i="7"/>
  <c r="BT389" i="7"/>
  <c r="CF556" i="7"/>
  <c r="BZ556" i="7"/>
  <c r="CC540" i="7"/>
  <c r="BS540" i="7"/>
  <c r="BK540" i="7"/>
  <c r="BI540" i="7"/>
  <c r="BU388" i="7"/>
  <c r="CG388" i="7"/>
  <c r="BE388" i="7"/>
  <c r="BQ348" i="7"/>
  <c r="BP340" i="7"/>
  <c r="CB340" i="7"/>
  <c r="BM340" i="7"/>
  <c r="CF324" i="7"/>
  <c r="BC324" i="7"/>
  <c r="BD316" i="7"/>
  <c r="BO316" i="7"/>
  <c r="BC308" i="7"/>
  <c r="AY308" i="7"/>
  <c r="BB308" i="7"/>
  <c r="BI300" i="7"/>
  <c r="BK300" i="7"/>
  <c r="BZ292" i="7"/>
  <c r="BM292" i="7"/>
  <c r="BA284" i="7"/>
  <c r="BU284" i="7"/>
  <c r="BR268" i="7"/>
  <c r="BG268" i="7"/>
  <c r="BD268" i="7"/>
  <c r="BE236" i="7"/>
  <c r="CA236" i="7"/>
  <c r="BY236" i="7"/>
  <c r="BQ220" i="7"/>
  <c r="BI220" i="7"/>
  <c r="BX212" i="7"/>
  <c r="BA212" i="7"/>
  <c r="BU172" i="7"/>
  <c r="BH172" i="7"/>
  <c r="BI172" i="7"/>
  <c r="BU156" i="7"/>
  <c r="CD148" i="7"/>
  <c r="BN148" i="7"/>
  <c r="BU148" i="7"/>
  <c r="BL148" i="7"/>
  <c r="CG148" i="7"/>
  <c r="BM108" i="7"/>
  <c r="BQ92" i="7"/>
  <c r="BR76" i="7"/>
  <c r="CA770" i="7"/>
  <c r="BD754" i="7"/>
  <c r="BW698" i="7"/>
  <c r="BM626" i="7"/>
  <c r="BR610" i="7"/>
  <c r="CF490" i="7"/>
  <c r="BS370" i="7"/>
  <c r="BP370" i="7"/>
  <c r="BJ370" i="7"/>
  <c r="AY370" i="7"/>
  <c r="CD370" i="7"/>
  <c r="BN370" i="7"/>
  <c r="BK370" i="7"/>
  <c r="CE370" i="7"/>
  <c r="BD370" i="7"/>
  <c r="BW370" i="7"/>
  <c r="BE370" i="7"/>
  <c r="BK330" i="7"/>
  <c r="CB242" i="7"/>
  <c r="BC242" i="7"/>
  <c r="BX242" i="7"/>
  <c r="BG242" i="7"/>
  <c r="BR837" i="7"/>
  <c r="BV789" i="7"/>
  <c r="AZ725" i="7"/>
  <c r="AZ389" i="7"/>
  <c r="CC316" i="7"/>
  <c r="BA316" i="7"/>
  <c r="BE284" i="7"/>
  <c r="CA284" i="7"/>
  <c r="BU236" i="7"/>
  <c r="BV236" i="7"/>
  <c r="BR236" i="7"/>
  <c r="CC236" i="7"/>
  <c r="BJ236" i="7"/>
  <c r="CB236" i="7"/>
  <c r="CE236" i="7"/>
  <c r="AZ236" i="7"/>
  <c r="BP172" i="7"/>
  <c r="BK172" i="7"/>
  <c r="BV172" i="7"/>
  <c r="AX172" i="7"/>
  <c r="BJ172" i="7"/>
  <c r="BF172" i="7"/>
  <c r="CE172" i="7"/>
  <c r="BA172" i="7"/>
  <c r="CB172" i="7"/>
  <c r="BD76" i="7"/>
  <c r="BA490" i="7"/>
  <c r="BS316" i="7"/>
  <c r="BR316" i="7"/>
  <c r="BS300" i="7"/>
  <c r="CC284" i="7"/>
  <c r="CE284" i="7"/>
  <c r="BO236" i="7"/>
  <c r="AX236" i="7"/>
  <c r="BG236" i="7"/>
  <c r="BD212" i="7"/>
  <c r="BM212" i="7"/>
  <c r="BQ212" i="7"/>
  <c r="BT212" i="7"/>
  <c r="BV212" i="7"/>
  <c r="BC212" i="7"/>
  <c r="BJ212" i="7"/>
  <c r="CG212" i="7"/>
  <c r="BD172" i="7"/>
  <c r="BR172" i="7"/>
  <c r="CC172" i="7"/>
  <c r="BO132" i="7"/>
  <c r="BG132" i="7"/>
  <c r="AY132" i="7"/>
  <c r="BW76" i="7"/>
  <c r="AZ626" i="7"/>
  <c r="BY626" i="7"/>
  <c r="BH626" i="7"/>
  <c r="AX626" i="7"/>
  <c r="AY626" i="7"/>
  <c r="BI610" i="7"/>
  <c r="BO610" i="7"/>
  <c r="CB610" i="7"/>
  <c r="BL610" i="7"/>
  <c r="BP610" i="7"/>
  <c r="BH610" i="7"/>
  <c r="BQ490" i="7"/>
  <c r="BY188" i="7"/>
  <c r="BV188" i="7"/>
  <c r="CG164" i="7"/>
  <c r="BE842" i="7"/>
  <c r="BH842" i="7"/>
  <c r="BN842" i="7"/>
  <c r="BL842" i="7"/>
  <c r="CC746" i="7"/>
  <c r="AX746" i="7"/>
  <c r="BW746" i="7"/>
  <c r="BH746" i="7"/>
  <c r="BH458" i="7"/>
  <c r="CE458" i="7"/>
  <c r="CA306" i="7"/>
  <c r="CE306" i="7"/>
  <c r="AY306" i="7"/>
  <c r="BM306" i="7"/>
  <c r="BF218" i="7"/>
  <c r="CE218" i="7"/>
  <c r="CF218" i="7"/>
  <c r="BY218" i="7"/>
  <c r="BI122" i="7"/>
  <c r="BG1005" i="7"/>
  <c r="BP1005" i="7"/>
  <c r="CA1005" i="7"/>
  <c r="BE1005" i="7"/>
  <c r="CB925" i="7"/>
  <c r="BG925" i="7"/>
  <c r="BH909" i="7"/>
  <c r="AY661" i="7"/>
  <c r="AX661" i="7"/>
  <c r="BZ525" i="7"/>
  <c r="BF437" i="7"/>
  <c r="BN373" i="7"/>
  <c r="BO317" i="7"/>
  <c r="BY317" i="7"/>
  <c r="BF317" i="7"/>
  <c r="BX317" i="7"/>
  <c r="BN261" i="7"/>
  <c r="AX261" i="7"/>
  <c r="AY261" i="7"/>
  <c r="BH261" i="7"/>
  <c r="BG197" i="7"/>
  <c r="BB197" i="7"/>
  <c r="BQ1015" i="7"/>
  <c r="BM1015" i="7"/>
  <c r="BN1015" i="7"/>
  <c r="BD1007" i="7"/>
  <c r="BY1007" i="7"/>
  <c r="BB999" i="7"/>
  <c r="BP999" i="7"/>
  <c r="BN999" i="7"/>
  <c r="BA999" i="7"/>
  <c r="BZ975" i="7"/>
  <c r="CA975" i="7"/>
  <c r="CF975" i="7"/>
  <c r="BM975" i="7"/>
  <c r="CB967" i="7"/>
  <c r="CF943" i="7"/>
  <c r="BS943" i="7"/>
  <c r="BI943" i="7"/>
  <c r="BI935" i="7"/>
  <c r="AX935" i="7"/>
  <c r="BG935" i="7"/>
  <c r="BZ919" i="7"/>
  <c r="BB919" i="7"/>
  <c r="BA919" i="7"/>
  <c r="BE919" i="7"/>
  <c r="BY911" i="7"/>
  <c r="CE895" i="7"/>
  <c r="CC887" i="7"/>
  <c r="BC871" i="7"/>
  <c r="BB863" i="7"/>
  <c r="BK863" i="7"/>
  <c r="BG863" i="7"/>
  <c r="CD847" i="7"/>
  <c r="CC847" i="7"/>
  <c r="BF847" i="7"/>
  <c r="BG839" i="7"/>
  <c r="BE839" i="7"/>
  <c r="CD831" i="7"/>
  <c r="BZ799" i="7"/>
  <c r="BV791" i="7"/>
  <c r="CF759" i="7"/>
  <c r="CF735" i="7"/>
  <c r="BW687" i="7"/>
  <c r="BL687" i="7"/>
  <c r="BE687" i="7"/>
  <c r="BV687" i="7"/>
  <c r="BN687" i="7"/>
  <c r="BF687" i="7"/>
  <c r="BI687" i="7"/>
  <c r="BU687" i="7"/>
  <c r="BQ687" i="7"/>
  <c r="BH687" i="7"/>
  <c r="BY687" i="7"/>
  <c r="BR647" i="7"/>
  <c r="BE327" i="7"/>
  <c r="BL327" i="7"/>
  <c r="BT327" i="7"/>
  <c r="BA327" i="7"/>
  <c r="AY327" i="7"/>
  <c r="CE327" i="7"/>
  <c r="BO327" i="7"/>
  <c r="CC327" i="7"/>
  <c r="BS327" i="7"/>
  <c r="BW943" i="7"/>
  <c r="BE943" i="7"/>
  <c r="AZ943" i="7"/>
  <c r="BN927" i="7"/>
  <c r="CF919" i="7"/>
  <c r="BY919" i="7"/>
  <c r="CG919" i="7"/>
  <c r="AY919" i="7"/>
  <c r="BH863" i="7"/>
  <c r="BJ863" i="7"/>
  <c r="BO863" i="7"/>
  <c r="AX863" i="7"/>
  <c r="BM863" i="7"/>
  <c r="CF863" i="7"/>
  <c r="BQ863" i="7"/>
  <c r="BR863" i="7"/>
  <c r="BS863" i="7"/>
  <c r="CC863" i="7"/>
  <c r="CB831" i="7"/>
  <c r="BE831" i="7"/>
  <c r="BB831" i="7"/>
  <c r="BC831" i="7"/>
  <c r="BJ831" i="7"/>
  <c r="BD799" i="7"/>
  <c r="BR799" i="7"/>
  <c r="AX791" i="7"/>
  <c r="AY791" i="7"/>
  <c r="BM791" i="7"/>
  <c r="BD791" i="7"/>
  <c r="BG791" i="7"/>
  <c r="BF791" i="7"/>
  <c r="BX791" i="7"/>
  <c r="BG735" i="7"/>
  <c r="BX647" i="7"/>
  <c r="BC639" i="7"/>
  <c r="AX639" i="7"/>
  <c r="BS639" i="7"/>
  <c r="CF231" i="7"/>
  <c r="BP231" i="7"/>
  <c r="BE231" i="7"/>
  <c r="BX231" i="7"/>
  <c r="BV231" i="7"/>
  <c r="BQ231" i="7"/>
  <c r="BF231" i="7"/>
  <c r="BK231" i="7"/>
  <c r="BG231" i="7"/>
  <c r="CB231" i="7"/>
  <c r="BD231" i="7"/>
  <c r="CA231" i="7"/>
  <c r="BO231" i="7"/>
  <c r="BR231" i="7"/>
  <c r="BB231" i="7"/>
  <c r="BS231" i="7"/>
  <c r="BC231" i="7"/>
  <c r="BI231" i="7"/>
  <c r="BY231" i="7"/>
  <c r="BW231" i="7"/>
  <c r="BA231" i="7"/>
  <c r="BM231" i="7"/>
  <c r="CD231" i="7"/>
  <c r="BJ231" i="7"/>
  <c r="AX231" i="7"/>
  <c r="CG231" i="7"/>
  <c r="BL757" i="7"/>
  <c r="AZ757" i="7"/>
  <c r="BT757" i="7"/>
  <c r="AX173" i="7"/>
  <c r="BB173" i="7"/>
  <c r="BT173" i="7"/>
  <c r="BX173" i="7"/>
  <c r="BM173" i="7"/>
  <c r="BK173" i="7"/>
  <c r="BQ173" i="7"/>
  <c r="BD173" i="7"/>
  <c r="BF173" i="7"/>
  <c r="CF173" i="7"/>
  <c r="BU173" i="7"/>
  <c r="BO173" i="7"/>
  <c r="BI173" i="7"/>
  <c r="BL173" i="7"/>
  <c r="BP173" i="7"/>
  <c r="BJ173" i="7"/>
  <c r="CB173" i="7"/>
  <c r="BS173" i="7"/>
  <c r="BY173" i="7"/>
  <c r="BE173" i="7"/>
  <c r="AY173" i="7"/>
  <c r="BC173" i="7"/>
  <c r="BH173" i="7"/>
  <c r="AZ173" i="7"/>
  <c r="BN173" i="7"/>
  <c r="BZ173" i="7"/>
  <c r="BA173" i="7"/>
  <c r="BV173" i="7"/>
  <c r="CA173" i="7"/>
  <c r="CE173" i="7"/>
  <c r="BR173" i="7"/>
  <c r="BG173" i="7"/>
  <c r="BG525" i="7"/>
  <c r="BS373" i="7"/>
  <c r="BQ373" i="7"/>
  <c r="BS261" i="7"/>
  <c r="BZ261" i="7"/>
  <c r="BB261" i="7"/>
  <c r="BV261" i="7"/>
  <c r="BN197" i="7"/>
  <c r="BH197" i="7"/>
  <c r="BE85" i="7"/>
  <c r="BU1015" i="7"/>
  <c r="BJ1015" i="7"/>
  <c r="BV1007" i="7"/>
  <c r="AY1007" i="7"/>
  <c r="CF999" i="7"/>
  <c r="BY999" i="7"/>
  <c r="BI999" i="7"/>
  <c r="BJ999" i="7"/>
  <c r="BJ943" i="7"/>
  <c r="BD943" i="7"/>
  <c r="CC943" i="7"/>
  <c r="BU927" i="7"/>
  <c r="BT919" i="7"/>
  <c r="BP919" i="7"/>
  <c r="BQ919" i="7"/>
  <c r="AX919" i="7"/>
  <c r="AX911" i="7"/>
  <c r="BN911" i="7"/>
  <c r="CA895" i="7"/>
  <c r="BC895" i="7"/>
  <c r="BV895" i="7"/>
  <c r="BJ895" i="7"/>
  <c r="BZ895" i="7"/>
  <c r="BU863" i="7"/>
  <c r="BL863" i="7"/>
  <c r="BE863" i="7"/>
  <c r="CC831" i="7"/>
  <c r="BQ799" i="7"/>
  <c r="BE799" i="7"/>
  <c r="BI791" i="7"/>
  <c r="BN759" i="7"/>
  <c r="CA759" i="7"/>
  <c r="BZ759" i="7"/>
  <c r="BJ759" i="7"/>
  <c r="BA759" i="7"/>
  <c r="BF759" i="7"/>
  <c r="BM759" i="7"/>
  <c r="AX759" i="7"/>
  <c r="BU735" i="7"/>
  <c r="BQ647" i="7"/>
  <c r="CG415" i="7"/>
  <c r="BY197" i="7"/>
  <c r="BT197" i="7"/>
  <c r="BY1015" i="7"/>
  <c r="BD1015" i="7"/>
  <c r="BL1015" i="7"/>
  <c r="CC1007" i="7"/>
  <c r="AX1007" i="7"/>
  <c r="BO999" i="7"/>
  <c r="AY999" i="7"/>
  <c r="BL999" i="7"/>
  <c r="BH999" i="7"/>
  <c r="BA943" i="7"/>
  <c r="BL943" i="7"/>
  <c r="CA943" i="7"/>
  <c r="BC927" i="7"/>
  <c r="BG919" i="7"/>
  <c r="BU919" i="7"/>
  <c r="BD919" i="7"/>
  <c r="BL919" i="7"/>
  <c r="CB911" i="7"/>
  <c r="BF895" i="7"/>
  <c r="BX863" i="7"/>
  <c r="CG863" i="7"/>
  <c r="CE863" i="7"/>
  <c r="BQ831" i="7"/>
  <c r="BV799" i="7"/>
  <c r="BO799" i="7"/>
  <c r="BJ791" i="7"/>
  <c r="BO759" i="7"/>
  <c r="AY735" i="7"/>
  <c r="BO647" i="7"/>
  <c r="AY415" i="7"/>
  <c r="BM458" i="7"/>
  <c r="BL458" i="7"/>
  <c r="BI458" i="7"/>
  <c r="BT306" i="7"/>
  <c r="BQ306" i="7"/>
  <c r="BZ306" i="7"/>
  <c r="BD306" i="7"/>
  <c r="BA218" i="7"/>
  <c r="AZ218" i="7"/>
  <c r="BR218" i="7"/>
  <c r="CG218" i="7"/>
  <c r="BA170" i="7"/>
  <c r="BE122" i="7"/>
  <c r="BX122" i="7"/>
  <c r="BN1005" i="7"/>
  <c r="BC1005" i="7"/>
  <c r="BL1005" i="7"/>
  <c r="CB1005" i="7"/>
  <c r="CD925" i="7"/>
  <c r="AZ925" i="7"/>
  <c r="BY661" i="7"/>
  <c r="BH661" i="7"/>
  <c r="BY509" i="7"/>
  <c r="AZ509" i="7"/>
  <c r="AX509" i="7"/>
  <c r="CC509" i="7"/>
  <c r="CA437" i="7"/>
  <c r="BZ373" i="7"/>
  <c r="BE317" i="7"/>
  <c r="CC317" i="7"/>
  <c r="BK317" i="7"/>
  <c r="BA317" i="7"/>
  <c r="BO261" i="7"/>
  <c r="CF261" i="7"/>
  <c r="BP261" i="7"/>
  <c r="BF245" i="7"/>
  <c r="BW197" i="7"/>
  <c r="BO197" i="7"/>
  <c r="CD1015" i="7"/>
  <c r="BG1015" i="7"/>
  <c r="BF1015" i="7"/>
  <c r="BF1007" i="7"/>
  <c r="AZ1007" i="7"/>
  <c r="CE999" i="7"/>
  <c r="BK999" i="7"/>
  <c r="BM999" i="7"/>
  <c r="BF999" i="7"/>
  <c r="CG991" i="7"/>
  <c r="BW991" i="7"/>
  <c r="CB983" i="7"/>
  <c r="CF983" i="7"/>
  <c r="BQ975" i="7"/>
  <c r="BD975" i="7"/>
  <c r="BU975" i="7"/>
  <c r="BK975" i="7"/>
  <c r="AY975" i="7"/>
  <c r="BD959" i="7"/>
  <c r="BZ959" i="7"/>
  <c r="BK959" i="7"/>
  <c r="BX943" i="7"/>
  <c r="BO943" i="7"/>
  <c r="BT943" i="7"/>
  <c r="BT935" i="7"/>
  <c r="CF935" i="7"/>
  <c r="BB927" i="7"/>
  <c r="BR919" i="7"/>
  <c r="BK919" i="7"/>
  <c r="CE919" i="7"/>
  <c r="BH919" i="7"/>
  <c r="BR911" i="7"/>
  <c r="AX895" i="7"/>
  <c r="BG887" i="7"/>
  <c r="BX871" i="7"/>
  <c r="BF863" i="7"/>
  <c r="AZ863" i="7"/>
  <c r="BC863" i="7"/>
  <c r="BX847" i="7"/>
  <c r="BZ847" i="7"/>
  <c r="CG839" i="7"/>
  <c r="BA831" i="7"/>
  <c r="CA799" i="7"/>
  <c r="CD799" i="7"/>
  <c r="BT791" i="7"/>
  <c r="BQ759" i="7"/>
  <c r="BU759" i="7"/>
  <c r="BI751" i="7"/>
  <c r="CC751" i="7"/>
  <c r="AY751" i="7"/>
  <c r="BG751" i="7"/>
  <c r="BQ751" i="7"/>
  <c r="BN751" i="7"/>
  <c r="BV751" i="7"/>
  <c r="CE735" i="7"/>
  <c r="CD735" i="7"/>
  <c r="BA687" i="7"/>
  <c r="AX647" i="7"/>
  <c r="BR415" i="7"/>
  <c r="BS335" i="7"/>
  <c r="BJ437" i="7"/>
  <c r="CA373" i="7"/>
  <c r="BC317" i="7"/>
  <c r="BZ317" i="7"/>
  <c r="BL317" i="7"/>
  <c r="BQ317" i="7"/>
  <c r="BQ261" i="7"/>
  <c r="CC261" i="7"/>
  <c r="BU261" i="7"/>
  <c r="CD261" i="7"/>
  <c r="BU197" i="7"/>
  <c r="BZ197" i="7"/>
  <c r="BS1015" i="7"/>
  <c r="AX1015" i="7"/>
  <c r="BC1015" i="7"/>
  <c r="CB1007" i="7"/>
  <c r="BE1007" i="7"/>
  <c r="CA999" i="7"/>
  <c r="BD999" i="7"/>
  <c r="BG999" i="7"/>
  <c r="BT999" i="7"/>
  <c r="AX943" i="7"/>
  <c r="AY943" i="7"/>
  <c r="CD943" i="7"/>
  <c r="CE943" i="7"/>
  <c r="CB927" i="7"/>
  <c r="CB919" i="7"/>
  <c r="BW919" i="7"/>
  <c r="BM919" i="7"/>
  <c r="BX919" i="7"/>
  <c r="BV911" i="7"/>
  <c r="BG895" i="7"/>
  <c r="BY887" i="7"/>
  <c r="BC887" i="7"/>
  <c r="BA887" i="7"/>
  <c r="BX887" i="7"/>
  <c r="CD863" i="7"/>
  <c r="BT863" i="7"/>
  <c r="BV863" i="7"/>
  <c r="BJ847" i="7"/>
  <c r="BG847" i="7"/>
  <c r="AZ847" i="7"/>
  <c r="CG847" i="7"/>
  <c r="BO847" i="7"/>
  <c r="BE847" i="7"/>
  <c r="BL847" i="7"/>
  <c r="BW847" i="7"/>
  <c r="BS839" i="7"/>
  <c r="BQ839" i="7"/>
  <c r="CC839" i="7"/>
  <c r="CA839" i="7"/>
  <c r="BU839" i="7"/>
  <c r="BK839" i="7"/>
  <c r="CF831" i="7"/>
  <c r="BH799" i="7"/>
  <c r="BF799" i="7"/>
  <c r="CF791" i="7"/>
  <c r="AZ759" i="7"/>
  <c r="BS759" i="7"/>
  <c r="BF735" i="7"/>
  <c r="CA735" i="7"/>
  <c r="BM679" i="7"/>
  <c r="BX679" i="7"/>
  <c r="AX679" i="7"/>
  <c r="BA679" i="7"/>
  <c r="CD679" i="7"/>
  <c r="BU679" i="7"/>
  <c r="BE679" i="7"/>
  <c r="BO679" i="7"/>
  <c r="BC679" i="7"/>
  <c r="BB679" i="7"/>
  <c r="CD647" i="7"/>
  <c r="BW567" i="7"/>
  <c r="AZ567" i="7"/>
  <c r="CC567" i="7"/>
  <c r="BA567" i="7"/>
  <c r="BZ567" i="7"/>
  <c r="BU567" i="7"/>
  <c r="CE567" i="7"/>
  <c r="AY567" i="7"/>
  <c r="BI567" i="7"/>
  <c r="BH567" i="7"/>
  <c r="BT567" i="7"/>
  <c r="BE567" i="7"/>
  <c r="BB567" i="7"/>
  <c r="BV567" i="7"/>
  <c r="BX567" i="7"/>
  <c r="BD335" i="7"/>
  <c r="BZ247" i="7"/>
  <c r="AX247" i="7"/>
  <c r="AZ247" i="7"/>
  <c r="BO247" i="7"/>
  <c r="BV247" i="7"/>
  <c r="BF247" i="7"/>
  <c r="BK247" i="7"/>
  <c r="CG247" i="7"/>
  <c r="BS247" i="7"/>
  <c r="BD247" i="7"/>
  <c r="BG247" i="7"/>
  <c r="CB247" i="7"/>
  <c r="BH247" i="7"/>
  <c r="CE247" i="7"/>
  <c r="BI247" i="7"/>
  <c r="BW247" i="7"/>
  <c r="BQ247" i="7"/>
  <c r="BT247" i="7"/>
  <c r="BA247" i="7"/>
  <c r="CD247" i="7"/>
  <c r="CF247" i="7"/>
  <c r="BN247" i="7"/>
  <c r="AY247" i="7"/>
  <c r="BL247" i="7"/>
  <c r="BP247" i="7"/>
  <c r="BE247" i="7"/>
  <c r="BB247" i="7"/>
  <c r="BJ247" i="7"/>
  <c r="BR247" i="7"/>
  <c r="BC247" i="7"/>
  <c r="BM247" i="7"/>
  <c r="BU247" i="7"/>
  <c r="BX247" i="7"/>
  <c r="BY247" i="7"/>
  <c r="BY306" i="7"/>
  <c r="BS306" i="7"/>
  <c r="BV306" i="7"/>
  <c r="BE306" i="7"/>
  <c r="AY925" i="7"/>
  <c r="BW909" i="7"/>
  <c r="BP437" i="7"/>
  <c r="BI373" i="7"/>
  <c r="BH317" i="7"/>
  <c r="BP317" i="7"/>
  <c r="CB317" i="7"/>
  <c r="BW317" i="7"/>
  <c r="CE261" i="7"/>
  <c r="BL261" i="7"/>
  <c r="BD261" i="7"/>
  <c r="BE261" i="7"/>
  <c r="CE197" i="7"/>
  <c r="BC197" i="7"/>
  <c r="BB1015" i="7"/>
  <c r="CF1015" i="7"/>
  <c r="BX1015" i="7"/>
  <c r="BB1007" i="7"/>
  <c r="CG1007" i="7"/>
  <c r="AX999" i="7"/>
  <c r="CC999" i="7"/>
  <c r="BW999" i="7"/>
  <c r="BQ999" i="7"/>
  <c r="BG975" i="7"/>
  <c r="BC975" i="7"/>
  <c r="BL975" i="7"/>
  <c r="AZ967" i="7"/>
  <c r="BC943" i="7"/>
  <c r="CB943" i="7"/>
  <c r="BK943" i="7"/>
  <c r="BP943" i="7"/>
  <c r="CA919" i="7"/>
  <c r="CC919" i="7"/>
  <c r="BN919" i="7"/>
  <c r="BX911" i="7"/>
  <c r="BW895" i="7"/>
  <c r="BE895" i="7"/>
  <c r="CE887" i="7"/>
  <c r="BT871" i="7"/>
  <c r="BV871" i="7"/>
  <c r="BA871" i="7"/>
  <c r="CE871" i="7"/>
  <c r="BN863" i="7"/>
  <c r="CB863" i="7"/>
  <c r="BI863" i="7"/>
  <c r="CA847" i="7"/>
  <c r="BN847" i="7"/>
  <c r="BV847" i="7"/>
  <c r="BX839" i="7"/>
  <c r="BA839" i="7"/>
  <c r="BZ831" i="7"/>
  <c r="BU831" i="7"/>
  <c r="BW799" i="7"/>
  <c r="BB791" i="7"/>
  <c r="BI759" i="7"/>
  <c r="BD759" i="7"/>
  <c r="BK735" i="7"/>
  <c r="BS647" i="7"/>
  <c r="BP415" i="7"/>
  <c r="BE415" i="7"/>
  <c r="CC415" i="7"/>
  <c r="CE415" i="7"/>
  <c r="BK415" i="7"/>
  <c r="AZ415" i="7"/>
  <c r="BT415" i="7"/>
  <c r="BY415" i="7"/>
  <c r="BB415" i="7"/>
  <c r="BZ415" i="7"/>
  <c r="BJ415" i="7"/>
  <c r="BW415" i="7"/>
  <c r="BH415" i="7"/>
  <c r="CF415" i="7"/>
  <c r="BL415" i="7"/>
  <c r="BU415" i="7"/>
  <c r="BO415" i="7"/>
  <c r="BI415" i="7"/>
  <c r="BM415" i="7"/>
  <c r="CD415" i="7"/>
  <c r="BX415" i="7"/>
  <c r="BD415" i="7"/>
  <c r="CB415" i="7"/>
  <c r="BN415" i="7"/>
  <c r="BC415" i="7"/>
  <c r="CA415" i="7"/>
  <c r="BF415" i="7"/>
  <c r="BG415" i="7"/>
  <c r="BS415" i="7"/>
  <c r="AX415" i="7"/>
  <c r="BV415" i="7"/>
  <c r="BQ415" i="7"/>
  <c r="CC197" i="7"/>
  <c r="BM197" i="7"/>
  <c r="BW1015" i="7"/>
  <c r="BX927" i="7"/>
  <c r="AX927" i="7"/>
  <c r="BF919" i="7"/>
  <c r="BJ919" i="7"/>
  <c r="BV919" i="7"/>
  <c r="BI919" i="7"/>
  <c r="AZ919" i="7"/>
  <c r="BU799" i="7"/>
  <c r="AY799" i="7"/>
  <c r="CF799" i="7"/>
  <c r="CC799" i="7"/>
  <c r="BK799" i="7"/>
  <c r="BS799" i="7"/>
  <c r="BB799" i="7"/>
  <c r="BM799" i="7"/>
  <c r="BI735" i="7"/>
  <c r="BE735" i="7"/>
  <c r="BR735" i="7"/>
  <c r="BQ735" i="7"/>
  <c r="AX735" i="7"/>
  <c r="BL735" i="7"/>
  <c r="BO735" i="7"/>
  <c r="BV735" i="7"/>
  <c r="BM735" i="7"/>
  <c r="BA735" i="7"/>
  <c r="CG735" i="7"/>
  <c r="BJ735" i="7"/>
  <c r="AZ735" i="7"/>
  <c r="BP735" i="7"/>
  <c r="CF647" i="7"/>
  <c r="BI647" i="7"/>
  <c r="CC647" i="7"/>
  <c r="BH647" i="7"/>
  <c r="AZ647" i="7"/>
  <c r="BT647" i="7"/>
  <c r="BN647" i="7"/>
  <c r="BY647" i="7"/>
  <c r="BC647" i="7"/>
  <c r="BM647" i="7"/>
  <c r="BE647" i="7"/>
  <c r="BA647" i="7"/>
  <c r="AY647" i="7"/>
  <c r="BP647" i="7"/>
  <c r="BK647" i="7"/>
  <c r="CE647" i="7"/>
  <c r="BV431" i="7"/>
  <c r="BZ431" i="7"/>
  <c r="AZ431" i="7"/>
  <c r="BT431" i="7"/>
  <c r="CF431" i="7"/>
  <c r="CE431" i="7"/>
  <c r="BJ335" i="7"/>
  <c r="BA335" i="7"/>
  <c r="BR335" i="7"/>
  <c r="AZ335" i="7"/>
  <c r="BO335" i="7"/>
  <c r="BY335" i="7"/>
  <c r="BM335" i="7"/>
  <c r="BP335" i="7"/>
  <c r="BX335" i="7"/>
  <c r="BH335" i="7"/>
  <c r="CB335" i="7"/>
  <c r="BB335" i="7"/>
  <c r="BC335" i="7"/>
  <c r="BN335" i="7"/>
  <c r="AX335" i="7"/>
  <c r="BU335" i="7"/>
  <c r="CA335" i="7"/>
  <c r="BK335" i="7"/>
  <c r="CD335" i="7"/>
  <c r="AY335" i="7"/>
  <c r="BZ335" i="7"/>
  <c r="BF335" i="7"/>
  <c r="BT335" i="7"/>
  <c r="BI335" i="7"/>
  <c r="CG335" i="7"/>
  <c r="CC335" i="7"/>
  <c r="CF335" i="7"/>
  <c r="BG335" i="7"/>
  <c r="BE335" i="7"/>
  <c r="CF583" i="7"/>
  <c r="BG583" i="7"/>
  <c r="BH583" i="7"/>
  <c r="BN575" i="7"/>
  <c r="BJ535" i="7"/>
  <c r="CB535" i="7"/>
  <c r="BY535" i="7"/>
  <c r="BN535" i="7"/>
  <c r="CE479" i="7"/>
  <c r="BC479" i="7"/>
  <c r="BQ479" i="7"/>
  <c r="BK479" i="7"/>
  <c r="BF479" i="7"/>
  <c r="AY455" i="7"/>
  <c r="CD455" i="7"/>
  <c r="BP447" i="7"/>
  <c r="BK439" i="7"/>
  <c r="BV439" i="7"/>
  <c r="BX439" i="7"/>
  <c r="BJ439" i="7"/>
  <c r="CA407" i="7"/>
  <c r="BA407" i="7"/>
  <c r="BX359" i="7"/>
  <c r="BS359" i="7"/>
  <c r="BW359" i="7"/>
  <c r="BJ351" i="7"/>
  <c r="BD351" i="7"/>
  <c r="BM351" i="7"/>
  <c r="BV343" i="7"/>
  <c r="CF279" i="7"/>
  <c r="BK271" i="7"/>
  <c r="BH271" i="7"/>
  <c r="BN271" i="7"/>
  <c r="BT207" i="7"/>
  <c r="BW207" i="7"/>
  <c r="BZ183" i="7"/>
  <c r="BT578" i="7"/>
  <c r="CA578" i="7"/>
  <c r="BC578" i="7"/>
  <c r="BI213" i="7"/>
  <c r="BS213" i="7"/>
  <c r="BA213" i="7"/>
  <c r="BG213" i="7"/>
  <c r="CF213" i="7"/>
  <c r="BF213" i="7"/>
  <c r="BE213" i="7"/>
  <c r="BT213" i="7"/>
  <c r="BC213" i="7"/>
  <c r="BH743" i="7"/>
  <c r="CC743" i="7"/>
  <c r="CB727" i="7"/>
  <c r="BZ727" i="7"/>
  <c r="BK719" i="7"/>
  <c r="BU711" i="7"/>
  <c r="BV711" i="7"/>
  <c r="CB703" i="7"/>
  <c r="BA695" i="7"/>
  <c r="BC695" i="7"/>
  <c r="BI695" i="7"/>
  <c r="BO695" i="7"/>
  <c r="CB671" i="7"/>
  <c r="BU671" i="7"/>
  <c r="BT671" i="7"/>
  <c r="BT663" i="7"/>
  <c r="BD663" i="7"/>
  <c r="BW655" i="7"/>
  <c r="AY655" i="7"/>
  <c r="BP655" i="7"/>
  <c r="CF655" i="7"/>
  <c r="BB631" i="7"/>
  <c r="CD631" i="7"/>
  <c r="AY631" i="7"/>
  <c r="BG623" i="7"/>
  <c r="BW615" i="7"/>
  <c r="BN615" i="7"/>
  <c r="BI615" i="7"/>
  <c r="BH615" i="7"/>
  <c r="BU591" i="7"/>
  <c r="BN583" i="7"/>
  <c r="AY583" i="7"/>
  <c r="BJ583" i="7"/>
  <c r="BD575" i="7"/>
  <c r="BQ543" i="7"/>
  <c r="BZ543" i="7"/>
  <c r="BT543" i="7"/>
  <c r="BJ543" i="7"/>
  <c r="BP535" i="7"/>
  <c r="BB535" i="7"/>
  <c r="BX535" i="7"/>
  <c r="BU535" i="7"/>
  <c r="BT519" i="7"/>
  <c r="BI519" i="7"/>
  <c r="BO519" i="7"/>
  <c r="BV519" i="7"/>
  <c r="BG511" i="7"/>
  <c r="CF511" i="7"/>
  <c r="CC511" i="7"/>
  <c r="BB511" i="7"/>
  <c r="BI495" i="7"/>
  <c r="CF495" i="7"/>
  <c r="BR479" i="7"/>
  <c r="AX479" i="7"/>
  <c r="BM479" i="7"/>
  <c r="BE479" i="7"/>
  <c r="BP479" i="7"/>
  <c r="BN455" i="7"/>
  <c r="CB455" i="7"/>
  <c r="BY447" i="7"/>
  <c r="BM439" i="7"/>
  <c r="CA439" i="7"/>
  <c r="BT439" i="7"/>
  <c r="BP439" i="7"/>
  <c r="AY423" i="7"/>
  <c r="BZ407" i="7"/>
  <c r="BQ407" i="7"/>
  <c r="BX407" i="7"/>
  <c r="CD383" i="7"/>
  <c r="CA375" i="7"/>
  <c r="AY375" i="7"/>
  <c r="BQ375" i="7"/>
  <c r="BU359" i="7"/>
  <c r="BF359" i="7"/>
  <c r="CA359" i="7"/>
  <c r="BX351" i="7"/>
  <c r="CD351" i="7"/>
  <c r="BN351" i="7"/>
  <c r="BS343" i="7"/>
  <c r="BF311" i="7"/>
  <c r="BR311" i="7"/>
  <c r="BN311" i="7"/>
  <c r="BM295" i="7"/>
  <c r="BO295" i="7"/>
  <c r="BH279" i="7"/>
  <c r="BV271" i="7"/>
  <c r="BZ271" i="7"/>
  <c r="BJ215" i="7"/>
  <c r="BV207" i="7"/>
  <c r="CA325" i="7"/>
  <c r="BB325" i="7"/>
  <c r="BN325" i="7"/>
  <c r="BW325" i="7"/>
  <c r="CE325" i="7"/>
  <c r="CD271" i="7"/>
  <c r="AZ271" i="7"/>
  <c r="BD271" i="7"/>
  <c r="BM271" i="7"/>
  <c r="CC271" i="7"/>
  <c r="BR271" i="7"/>
  <c r="BC271" i="7"/>
  <c r="CE271" i="7"/>
  <c r="BB271" i="7"/>
  <c r="BE271" i="7"/>
  <c r="AY271" i="7"/>
  <c r="BT271" i="7"/>
  <c r="BF271" i="7"/>
  <c r="BR207" i="7"/>
  <c r="BA207" i="7"/>
  <c r="BF207" i="7"/>
  <c r="BP207" i="7"/>
  <c r="BM207" i="7"/>
  <c r="BC207" i="7"/>
  <c r="BS207" i="7"/>
  <c r="CA207" i="7"/>
  <c r="BU207" i="7"/>
  <c r="AX207" i="7"/>
  <c r="BN207" i="7"/>
  <c r="BB207" i="7"/>
  <c r="AY207" i="7"/>
  <c r="CB207" i="7"/>
  <c r="BI207" i="7"/>
  <c r="BY207" i="7"/>
  <c r="BH207" i="7"/>
  <c r="BX207" i="7"/>
  <c r="BO207" i="7"/>
  <c r="BK207" i="7"/>
  <c r="BE207" i="7"/>
  <c r="BL207" i="7"/>
  <c r="BJ207" i="7"/>
  <c r="BO183" i="7"/>
  <c r="BW183" i="7"/>
  <c r="BJ183" i="7"/>
  <c r="BB183" i="7"/>
  <c r="BL183" i="7"/>
  <c r="BE183" i="7"/>
  <c r="AZ183" i="7"/>
  <c r="CE183" i="7"/>
  <c r="BD183" i="7"/>
  <c r="CD183" i="7"/>
  <c r="BS743" i="7"/>
  <c r="CD743" i="7"/>
  <c r="AZ727" i="7"/>
  <c r="BB727" i="7"/>
  <c r="BG719" i="7"/>
  <c r="CE711" i="7"/>
  <c r="BZ711" i="7"/>
  <c r="BZ703" i="7"/>
  <c r="AZ695" i="7"/>
  <c r="BD695" i="7"/>
  <c r="BP695" i="7"/>
  <c r="BV695" i="7"/>
  <c r="BS671" i="7"/>
  <c r="BY671" i="7"/>
  <c r="CF671" i="7"/>
  <c r="BR583" i="7"/>
  <c r="BL583" i="7"/>
  <c r="BX583" i="7"/>
  <c r="BP575" i="7"/>
  <c r="BO535" i="7"/>
  <c r="BD535" i="7"/>
  <c r="BW535" i="7"/>
  <c r="BT527" i="7"/>
  <c r="BS519" i="7"/>
  <c r="BU519" i="7"/>
  <c r="BK519" i="7"/>
  <c r="BD519" i="7"/>
  <c r="BG479" i="7"/>
  <c r="BW479" i="7"/>
  <c r="BI479" i="7"/>
  <c r="BL479" i="7"/>
  <c r="BL471" i="7"/>
  <c r="BR455" i="7"/>
  <c r="BP455" i="7"/>
  <c r="BX455" i="7"/>
  <c r="BZ439" i="7"/>
  <c r="BI439" i="7"/>
  <c r="BH439" i="7"/>
  <c r="BY439" i="7"/>
  <c r="BE407" i="7"/>
  <c r="CB407" i="7"/>
  <c r="BW383" i="7"/>
  <c r="CG383" i="7"/>
  <c r="BV375" i="7"/>
  <c r="BA375" i="7"/>
  <c r="BW375" i="7"/>
  <c r="CE375" i="7"/>
  <c r="BM375" i="7"/>
  <c r="BG359" i="7"/>
  <c r="BK359" i="7"/>
  <c r="BN359" i="7"/>
  <c r="CG351" i="7"/>
  <c r="BI351" i="7"/>
  <c r="BG311" i="7"/>
  <c r="BS311" i="7"/>
  <c r="AX311" i="7"/>
  <c r="CB311" i="7"/>
  <c r="AX295" i="7"/>
  <c r="BU295" i="7"/>
  <c r="BJ295" i="7"/>
  <c r="AY295" i="7"/>
  <c r="BL295" i="7"/>
  <c r="BC295" i="7"/>
  <c r="BA295" i="7"/>
  <c r="BT295" i="7"/>
  <c r="BX279" i="7"/>
  <c r="CB271" i="7"/>
  <c r="BG271" i="7"/>
  <c r="BD207" i="7"/>
  <c r="BU719" i="7"/>
  <c r="BK535" i="7"/>
  <c r="BQ535" i="7"/>
  <c r="BT535" i="7"/>
  <c r="BC527" i="7"/>
  <c r="CB479" i="7"/>
  <c r="AY479" i="7"/>
  <c r="BN479" i="7"/>
  <c r="BY479" i="7"/>
  <c r="CE471" i="7"/>
  <c r="BF439" i="7"/>
  <c r="BW439" i="7"/>
  <c r="CC439" i="7"/>
  <c r="BN439" i="7"/>
  <c r="BO407" i="7"/>
  <c r="BM407" i="7"/>
  <c r="BV359" i="7"/>
  <c r="BR359" i="7"/>
  <c r="BA359" i="7"/>
  <c r="AZ351" i="7"/>
  <c r="BW351" i="7"/>
  <c r="BO351" i="7"/>
  <c r="BC343" i="7"/>
  <c r="BL343" i="7"/>
  <c r="AX279" i="7"/>
  <c r="BI271" i="7"/>
  <c r="BS271" i="7"/>
  <c r="AY215" i="7"/>
  <c r="CA215" i="7"/>
  <c r="BY215" i="7"/>
  <c r="BN215" i="7"/>
  <c r="BT215" i="7"/>
  <c r="BA215" i="7"/>
  <c r="AZ207" i="7"/>
  <c r="BX834" i="7"/>
  <c r="BY834" i="7"/>
  <c r="CF834" i="7"/>
  <c r="AZ834" i="7"/>
  <c r="BG834" i="7"/>
  <c r="CE903" i="7"/>
  <c r="CG903" i="7"/>
  <c r="BQ903" i="7"/>
  <c r="BY903" i="7"/>
  <c r="BG879" i="7"/>
  <c r="BJ879" i="7"/>
  <c r="CE879" i="7"/>
  <c r="BG855" i="7"/>
  <c r="CB855" i="7"/>
  <c r="BZ783" i="7"/>
  <c r="BL783" i="7"/>
  <c r="BR783" i="7"/>
  <c r="CA783" i="7"/>
  <c r="BO775" i="7"/>
  <c r="BH775" i="7"/>
  <c r="BP767" i="7"/>
  <c r="BQ767" i="7"/>
  <c r="BW767" i="7"/>
  <c r="BL767" i="7"/>
  <c r="BZ743" i="7"/>
  <c r="BS727" i="7"/>
  <c r="BS719" i="7"/>
  <c r="BP719" i="7"/>
  <c r="BG711" i="7"/>
  <c r="BW711" i="7"/>
  <c r="BF703" i="7"/>
  <c r="BM695" i="7"/>
  <c r="AX695" i="7"/>
  <c r="CC695" i="7"/>
  <c r="BZ695" i="7"/>
  <c r="BG671" i="7"/>
  <c r="AX671" i="7"/>
  <c r="BD671" i="7"/>
  <c r="CE631" i="7"/>
  <c r="BN631" i="7"/>
  <c r="CF631" i="7"/>
  <c r="CA615" i="7"/>
  <c r="BL615" i="7"/>
  <c r="BU615" i="7"/>
  <c r="BC615" i="7"/>
  <c r="BT607" i="7"/>
  <c r="BH607" i="7"/>
  <c r="BO583" i="7"/>
  <c r="BS583" i="7"/>
  <c r="BO575" i="7"/>
  <c r="BA535" i="7"/>
  <c r="BH535" i="7"/>
  <c r="BE535" i="7"/>
  <c r="BB527" i="7"/>
  <c r="BR519" i="7"/>
  <c r="BJ519" i="7"/>
  <c r="BF519" i="7"/>
  <c r="BH519" i="7"/>
  <c r="BK511" i="7"/>
  <c r="BY511" i="7"/>
  <c r="BS503" i="7"/>
  <c r="CF479" i="7"/>
  <c r="BU479" i="7"/>
  <c r="BB479" i="7"/>
  <c r="CD479" i="7"/>
  <c r="CF471" i="7"/>
  <c r="BV463" i="7"/>
  <c r="BZ463" i="7"/>
  <c r="BY463" i="7"/>
  <c r="BF455" i="7"/>
  <c r="BG447" i="7"/>
  <c r="BQ439" i="7"/>
  <c r="BL439" i="7"/>
  <c r="BR439" i="7"/>
  <c r="CD439" i="7"/>
  <c r="BJ407" i="7"/>
  <c r="CG407" i="7"/>
  <c r="CE383" i="7"/>
  <c r="BX383" i="7"/>
  <c r="BZ375" i="7"/>
  <c r="CF375" i="7"/>
  <c r="AX375" i="7"/>
  <c r="CD375" i="7"/>
  <c r="BO359" i="7"/>
  <c r="BM359" i="7"/>
  <c r="BE351" i="7"/>
  <c r="BP351" i="7"/>
  <c r="BD343" i="7"/>
  <c r="CA311" i="7"/>
  <c r="CG311" i="7"/>
  <c r="BW311" i="7"/>
  <c r="AZ311" i="7"/>
  <c r="BS295" i="7"/>
  <c r="BY295" i="7"/>
  <c r="BY271" i="7"/>
  <c r="BX271" i="7"/>
  <c r="CF207" i="7"/>
  <c r="CE207" i="7"/>
  <c r="BG183" i="7"/>
  <c r="CC535" i="7"/>
  <c r="BF535" i="7"/>
  <c r="CG535" i="7"/>
  <c r="BS479" i="7"/>
  <c r="BH479" i="7"/>
  <c r="BD479" i="7"/>
  <c r="CC479" i="7"/>
  <c r="BR447" i="7"/>
  <c r="BB439" i="7"/>
  <c r="CE439" i="7"/>
  <c r="BC439" i="7"/>
  <c r="BU439" i="7"/>
  <c r="BS407" i="7"/>
  <c r="AZ359" i="7"/>
  <c r="CD359" i="7"/>
  <c r="BC359" i="7"/>
  <c r="BH359" i="7"/>
  <c r="BG279" i="7"/>
  <c r="AZ279" i="7"/>
  <c r="BP279" i="7"/>
  <c r="BB279" i="7"/>
  <c r="BV279" i="7"/>
  <c r="BT279" i="7"/>
  <c r="BA271" i="7"/>
  <c r="AX271" i="7"/>
  <c r="BG207" i="7"/>
  <c r="BQ207" i="7"/>
  <c r="BA183" i="7"/>
  <c r="BM255" i="7"/>
  <c r="BK255" i="7"/>
  <c r="BY255" i="7"/>
  <c r="BG223" i="7"/>
  <c r="AY223" i="7"/>
  <c r="BF223" i="7"/>
  <c r="BL159" i="7"/>
  <c r="BG159" i="7"/>
  <c r="BC159" i="7"/>
  <c r="BN143" i="7"/>
  <c r="BJ890" i="7"/>
  <c r="BM890" i="7"/>
  <c r="BY890" i="7"/>
  <c r="BW890" i="7"/>
  <c r="BU890" i="7"/>
  <c r="BG890" i="7"/>
  <c r="BR682" i="7"/>
  <c r="BG586" i="7"/>
  <c r="BI973" i="7"/>
  <c r="BC613" i="7"/>
  <c r="BS223" i="7"/>
  <c r="BI223" i="7"/>
  <c r="BP223" i="7"/>
  <c r="BR175" i="7"/>
  <c r="BT175" i="7"/>
  <c r="BD175" i="7"/>
  <c r="BP175" i="7"/>
  <c r="AX159" i="7"/>
  <c r="BU159" i="7"/>
  <c r="CG159" i="7"/>
  <c r="BQ143" i="7"/>
  <c r="BV143" i="7"/>
  <c r="BU119" i="7"/>
  <c r="BD103" i="7"/>
  <c r="BA586" i="7"/>
  <c r="BT973" i="7"/>
  <c r="BL613" i="7"/>
  <c r="CE613" i="7"/>
  <c r="BH101" i="7"/>
  <c r="BU101" i="7"/>
  <c r="BV101" i="7"/>
  <c r="BF159" i="7"/>
  <c r="BR159" i="7"/>
  <c r="BA159" i="7"/>
  <c r="BP682" i="7"/>
  <c r="BL682" i="7"/>
  <c r="BY682" i="7"/>
  <c r="BA682" i="7"/>
  <c r="BG682" i="7"/>
  <c r="BE682" i="7"/>
  <c r="AX682" i="7"/>
  <c r="AZ586" i="7"/>
  <c r="BO303" i="7"/>
  <c r="BG303" i="7"/>
  <c r="CC287" i="7"/>
  <c r="BV287" i="7"/>
  <c r="BL255" i="7"/>
  <c r="BP239" i="7"/>
  <c r="BN223" i="7"/>
  <c r="BD223" i="7"/>
  <c r="BU199" i="7"/>
  <c r="BY191" i="7"/>
  <c r="BP191" i="7"/>
  <c r="BO191" i="7"/>
  <c r="AY191" i="7"/>
  <c r="BU175" i="7"/>
  <c r="CG175" i="7"/>
  <c r="AX175" i="7"/>
  <c r="CA175" i="7"/>
  <c r="BB159" i="7"/>
  <c r="AY159" i="7"/>
  <c r="BI159" i="7"/>
  <c r="CE159" i="7"/>
  <c r="BC143" i="7"/>
  <c r="BJ87" i="7"/>
  <c r="CB890" i="7"/>
  <c r="BZ890" i="7"/>
  <c r="CG586" i="7"/>
  <c r="BV973" i="7"/>
  <c r="BY613" i="7"/>
  <c r="BQ159" i="7"/>
  <c r="AZ159" i="7"/>
  <c r="BO159" i="7"/>
  <c r="CA159" i="7"/>
  <c r="BG111" i="7"/>
  <c r="BI111" i="7"/>
  <c r="BX87" i="7"/>
  <c r="BF682" i="7"/>
  <c r="BI586" i="7"/>
  <c r="BT586" i="7"/>
  <c r="BR418" i="7"/>
  <c r="BV418" i="7"/>
  <c r="BB418" i="7"/>
  <c r="BT418" i="7"/>
  <c r="AZ418" i="7"/>
  <c r="BR973" i="7"/>
  <c r="BL973" i="7"/>
  <c r="AZ973" i="7"/>
  <c r="CA973" i="7"/>
  <c r="BP973" i="7"/>
  <c r="CC973" i="7"/>
  <c r="BJ973" i="7"/>
  <c r="AY973" i="7"/>
  <c r="AX973" i="7"/>
  <c r="BM973" i="7"/>
  <c r="CD973" i="7"/>
  <c r="CE973" i="7"/>
  <c r="BF973" i="7"/>
  <c r="BU973" i="7"/>
  <c r="BZ973" i="7"/>
  <c r="BH973" i="7"/>
  <c r="BS973" i="7"/>
  <c r="BH941" i="7"/>
  <c r="BT941" i="7"/>
  <c r="BV941" i="7"/>
  <c r="BG941" i="7"/>
  <c r="BK941" i="7"/>
  <c r="BG613" i="7"/>
  <c r="BT613" i="7"/>
  <c r="CB613" i="7"/>
  <c r="BM613" i="7"/>
  <c r="BH613" i="7"/>
  <c r="BN613" i="7"/>
  <c r="BX613" i="7"/>
  <c r="BU613" i="7"/>
  <c r="BW613" i="7"/>
  <c r="CA613" i="7"/>
  <c r="BP613" i="7"/>
  <c r="BE613" i="7"/>
  <c r="BJ613" i="7"/>
  <c r="CG613" i="7"/>
  <c r="BA613" i="7"/>
  <c r="CF613" i="7"/>
  <c r="BO613" i="7"/>
  <c r="CC613" i="7"/>
  <c r="BZ613" i="7"/>
  <c r="BQ613" i="7"/>
  <c r="BB613" i="7"/>
  <c r="BM159" i="7"/>
  <c r="CC159" i="7"/>
  <c r="BT159" i="7"/>
  <c r="BM143" i="7"/>
  <c r="BY143" i="7"/>
  <c r="CA103" i="7"/>
  <c r="BR103" i="7"/>
  <c r="BE103" i="7"/>
  <c r="BU103" i="7"/>
  <c r="BX682" i="7"/>
  <c r="BJ586" i="7"/>
  <c r="BK973" i="7"/>
  <c r="BK613" i="7"/>
  <c r="BJ159" i="7"/>
  <c r="BN159" i="7"/>
  <c r="CF159" i="7"/>
  <c r="BD159" i="7"/>
  <c r="CC87" i="7"/>
  <c r="BV87" i="7"/>
  <c r="CA586" i="7"/>
  <c r="CD586" i="7"/>
  <c r="BQ586" i="7"/>
  <c r="AX586" i="7"/>
  <c r="CF586" i="7"/>
  <c r="BV586" i="7"/>
  <c r="CE586" i="7"/>
  <c r="BW586" i="7"/>
  <c r="BB586" i="7"/>
  <c r="CC586" i="7"/>
  <c r="BF586" i="7"/>
  <c r="BC586" i="7"/>
  <c r="BN186" i="7"/>
  <c r="BL186" i="7"/>
  <c r="AZ186" i="7"/>
  <c r="BP186" i="7"/>
  <c r="BL445" i="7"/>
  <c r="BA341" i="7"/>
  <c r="CF341" i="7"/>
  <c r="BA309" i="7"/>
  <c r="BV309" i="7"/>
  <c r="BR309" i="7"/>
  <c r="BY309" i="7"/>
  <c r="CA309" i="7"/>
  <c r="BC157" i="7"/>
  <c r="BB133" i="7"/>
  <c r="CF994" i="7"/>
  <c r="BY994" i="7"/>
  <c r="BV994" i="7"/>
  <c r="BC978" i="7"/>
  <c r="AZ978" i="7"/>
  <c r="BB970" i="7"/>
  <c r="BK970" i="7"/>
  <c r="BT970" i="7"/>
  <c r="BH970" i="7"/>
  <c r="BF970" i="7"/>
  <c r="BD922" i="7"/>
  <c r="BI858" i="7"/>
  <c r="BB794" i="7"/>
  <c r="BG794" i="7"/>
  <c r="BN794" i="7"/>
  <c r="AZ794" i="7"/>
  <c r="BV786" i="7"/>
  <c r="BG426" i="7"/>
  <c r="BE426" i="7"/>
  <c r="BO410" i="7"/>
  <c r="BN394" i="7"/>
  <c r="BP226" i="7"/>
  <c r="BI226" i="7"/>
  <c r="BR226" i="7"/>
  <c r="CG226" i="7"/>
  <c r="BQ989" i="7"/>
  <c r="BW989" i="7"/>
  <c r="BM933" i="7"/>
  <c r="BL933" i="7"/>
  <c r="BY893" i="7"/>
  <c r="BM893" i="7"/>
  <c r="BZ893" i="7"/>
  <c r="BK893" i="7"/>
  <c r="BF781" i="7"/>
  <c r="CB677" i="7"/>
  <c r="BB677" i="7"/>
  <c r="BW677" i="7"/>
  <c r="AZ677" i="7"/>
  <c r="BM645" i="7"/>
  <c r="BZ645" i="7"/>
  <c r="BK621" i="7"/>
  <c r="BG621" i="7"/>
  <c r="CF621" i="7"/>
  <c r="CB621" i="7"/>
  <c r="BG221" i="7"/>
  <c r="AZ221" i="7"/>
  <c r="BT1008" i="7"/>
  <c r="CD1008" i="7"/>
  <c r="BA1008" i="7"/>
  <c r="BV1008" i="7"/>
  <c r="BP1008" i="7"/>
  <c r="CG984" i="7"/>
  <c r="BA984" i="7"/>
  <c r="BT984" i="7"/>
  <c r="BR984" i="7"/>
  <c r="BL984" i="7"/>
  <c r="BJ984" i="7"/>
  <c r="AY984" i="7"/>
  <c r="AX984" i="7"/>
  <c r="BP984" i="7"/>
  <c r="BK984" i="7"/>
  <c r="BG984" i="7"/>
  <c r="BK792" i="7"/>
  <c r="CE784" i="7"/>
  <c r="BV135" i="7"/>
  <c r="BX127" i="7"/>
  <c r="BC127" i="7"/>
  <c r="AX95" i="7"/>
  <c r="BU690" i="7"/>
  <c r="BE690" i="7"/>
  <c r="BR690" i="7"/>
  <c r="BO618" i="7"/>
  <c r="BT618" i="7"/>
  <c r="BV618" i="7"/>
  <c r="BK618" i="7"/>
  <c r="CB594" i="7"/>
  <c r="BB594" i="7"/>
  <c r="AY474" i="7"/>
  <c r="CD474" i="7"/>
  <c r="BF474" i="7"/>
  <c r="BP474" i="7"/>
  <c r="BC186" i="7"/>
  <c r="BA186" i="7"/>
  <c r="CB186" i="7"/>
  <c r="BM186" i="7"/>
  <c r="BA957" i="7"/>
  <c r="BW805" i="7"/>
  <c r="BV805" i="7"/>
  <c r="BH805" i="7"/>
  <c r="CD805" i="7"/>
  <c r="AX445" i="7"/>
  <c r="BA357" i="7"/>
  <c r="BT357" i="7"/>
  <c r="CE357" i="7"/>
  <c r="BR341" i="7"/>
  <c r="BW341" i="7"/>
  <c r="AY309" i="7"/>
  <c r="CB309" i="7"/>
  <c r="CG309" i="7"/>
  <c r="BQ309" i="7"/>
  <c r="CF309" i="7"/>
  <c r="BU157" i="7"/>
  <c r="BK133" i="7"/>
  <c r="CE1010" i="7"/>
  <c r="BU1010" i="7"/>
  <c r="BJ1010" i="7"/>
  <c r="BM1010" i="7"/>
  <c r="AX1010" i="7"/>
  <c r="CG1002" i="7"/>
  <c r="BS994" i="7"/>
  <c r="BC994" i="7"/>
  <c r="BP994" i="7"/>
  <c r="CB994" i="7"/>
  <c r="BR978" i="7"/>
  <c r="BV978" i="7"/>
  <c r="BW970" i="7"/>
  <c r="CA970" i="7"/>
  <c r="CG970" i="7"/>
  <c r="BE970" i="7"/>
  <c r="BZ970" i="7"/>
  <c r="BL962" i="7"/>
  <c r="BW930" i="7"/>
  <c r="BY930" i="7"/>
  <c r="BS930" i="7"/>
  <c r="BH930" i="7"/>
  <c r="BK922" i="7"/>
  <c r="BA922" i="7"/>
  <c r="CD898" i="7"/>
  <c r="BD898" i="7"/>
  <c r="BS898" i="7"/>
  <c r="BL882" i="7"/>
  <c r="CA874" i="7"/>
  <c r="BY874" i="7"/>
  <c r="BO858" i="7"/>
  <c r="BF794" i="7"/>
  <c r="BR794" i="7"/>
  <c r="BE794" i="7"/>
  <c r="CC794" i="7"/>
  <c r="BO786" i="7"/>
  <c r="AY426" i="7"/>
  <c r="BK426" i="7"/>
  <c r="BZ410" i="7"/>
  <c r="BK410" i="7"/>
  <c r="BN410" i="7"/>
  <c r="BE410" i="7"/>
  <c r="AY394" i="7"/>
  <c r="BB226" i="7"/>
  <c r="AY226" i="7"/>
  <c r="BZ226" i="7"/>
  <c r="BW226" i="7"/>
  <c r="BX989" i="7"/>
  <c r="AY989" i="7"/>
  <c r="BI933" i="7"/>
  <c r="BS933" i="7"/>
  <c r="BT893" i="7"/>
  <c r="BA893" i="7"/>
  <c r="BN893" i="7"/>
  <c r="BJ893" i="7"/>
  <c r="BK869" i="7"/>
  <c r="CA781" i="7"/>
  <c r="BR677" i="7"/>
  <c r="BD677" i="7"/>
  <c r="BI677" i="7"/>
  <c r="BY677" i="7"/>
  <c r="BE645" i="7"/>
  <c r="BA645" i="7"/>
  <c r="BA621" i="7"/>
  <c r="CG621" i="7"/>
  <c r="BB621" i="7"/>
  <c r="AY621" i="7"/>
  <c r="BQ493" i="7"/>
  <c r="BI493" i="7"/>
  <c r="BU469" i="7"/>
  <c r="BG469" i="7"/>
  <c r="BJ469" i="7"/>
  <c r="CA469" i="7"/>
  <c r="BA469" i="7"/>
  <c r="CA333" i="7"/>
  <c r="BA333" i="7"/>
  <c r="AX333" i="7"/>
  <c r="BU221" i="7"/>
  <c r="BI221" i="7"/>
  <c r="BX221" i="7"/>
  <c r="BK1008" i="7"/>
  <c r="BB1008" i="7"/>
  <c r="CA984" i="7"/>
  <c r="BV984" i="7"/>
  <c r="BS976" i="7"/>
  <c r="BI960" i="7"/>
  <c r="CA960" i="7"/>
  <c r="BR960" i="7"/>
  <c r="BZ960" i="7"/>
  <c r="BC960" i="7"/>
  <c r="BM960" i="7"/>
  <c r="BO960" i="7"/>
  <c r="BV960" i="7"/>
  <c r="CF960" i="7"/>
  <c r="AZ960" i="7"/>
  <c r="BT960" i="7"/>
  <c r="CE960" i="7"/>
  <c r="CB960" i="7"/>
  <c r="BV840" i="7"/>
  <c r="BN840" i="7"/>
  <c r="BE840" i="7"/>
  <c r="BT840" i="7"/>
  <c r="BY840" i="7"/>
  <c r="BS840" i="7"/>
  <c r="BL840" i="7"/>
  <c r="BD840" i="7"/>
  <c r="BJ840" i="7"/>
  <c r="CA840" i="7"/>
  <c r="BF840" i="7"/>
  <c r="AX840" i="7"/>
  <c r="CF840" i="7"/>
  <c r="BA840" i="7"/>
  <c r="BK840" i="7"/>
  <c r="BO840" i="7"/>
  <c r="CD840" i="7"/>
  <c r="BR840" i="7"/>
  <c r="BW840" i="7"/>
  <c r="CB840" i="7"/>
  <c r="BI840" i="7"/>
  <c r="CC824" i="7"/>
  <c r="BB824" i="7"/>
  <c r="BR824" i="7"/>
  <c r="CD824" i="7"/>
  <c r="BU824" i="7"/>
  <c r="BD824" i="7"/>
  <c r="BT824" i="7"/>
  <c r="BQ824" i="7"/>
  <c r="CG824" i="7"/>
  <c r="BH824" i="7"/>
  <c r="BP824" i="7"/>
  <c r="BX824" i="7"/>
  <c r="BG824" i="7"/>
  <c r="BW824" i="7"/>
  <c r="BA824" i="7"/>
  <c r="BC824" i="7"/>
  <c r="CA824" i="7"/>
  <c r="BL824" i="7"/>
  <c r="CB824" i="7"/>
  <c r="BE824" i="7"/>
  <c r="BN445" i="7"/>
  <c r="BM309" i="7"/>
  <c r="BZ309" i="7"/>
  <c r="BN309" i="7"/>
  <c r="BW309" i="7"/>
  <c r="BI309" i="7"/>
  <c r="BH133" i="7"/>
  <c r="CB1002" i="7"/>
  <c r="BZ994" i="7"/>
  <c r="BK994" i="7"/>
  <c r="BX994" i="7"/>
  <c r="BA994" i="7"/>
  <c r="BL978" i="7"/>
  <c r="BK978" i="7"/>
  <c r="BY978" i="7"/>
  <c r="CB970" i="7"/>
  <c r="AX970" i="7"/>
  <c r="AZ970" i="7"/>
  <c r="BS970" i="7"/>
  <c r="CE970" i="7"/>
  <c r="BY938" i="7"/>
  <c r="BS922" i="7"/>
  <c r="BI922" i="7"/>
  <c r="BN858" i="7"/>
  <c r="CA786" i="7"/>
  <c r="BO394" i="7"/>
  <c r="BX226" i="7"/>
  <c r="BO226" i="7"/>
  <c r="CF226" i="7"/>
  <c r="BN226" i="7"/>
  <c r="BD989" i="7"/>
  <c r="BT989" i="7"/>
  <c r="BY933" i="7"/>
  <c r="CC933" i="7"/>
  <c r="BR893" i="7"/>
  <c r="BU893" i="7"/>
  <c r="BV893" i="7"/>
  <c r="BB893" i="7"/>
  <c r="BM781" i="7"/>
  <c r="BZ781" i="7"/>
  <c r="BG677" i="7"/>
  <c r="BM677" i="7"/>
  <c r="CC677" i="7"/>
  <c r="BK677" i="7"/>
  <c r="CA677" i="7"/>
  <c r="BN645" i="7"/>
  <c r="BO645" i="7"/>
  <c r="BM621" i="7"/>
  <c r="BU621" i="7"/>
  <c r="BP621" i="7"/>
  <c r="AZ621" i="7"/>
  <c r="BD333" i="7"/>
  <c r="BF333" i="7"/>
  <c r="CF333" i="7"/>
  <c r="BA221" i="7"/>
  <c r="BB221" i="7"/>
  <c r="BE221" i="7"/>
  <c r="CA1008" i="7"/>
  <c r="BG1008" i="7"/>
  <c r="CF984" i="7"/>
  <c r="BO984" i="7"/>
  <c r="CE952" i="7"/>
  <c r="BJ936" i="7"/>
  <c r="BJ792" i="7"/>
  <c r="AX792" i="7"/>
  <c r="CC792" i="7"/>
  <c r="BC792" i="7"/>
  <c r="AY792" i="7"/>
  <c r="BW792" i="7"/>
  <c r="BQ792" i="7"/>
  <c r="AZ792" i="7"/>
  <c r="BD792" i="7"/>
  <c r="BV792" i="7"/>
  <c r="CE792" i="7"/>
  <c r="BM792" i="7"/>
  <c r="BH792" i="7"/>
  <c r="CF792" i="7"/>
  <c r="CA792" i="7"/>
  <c r="BT792" i="7"/>
  <c r="BU784" i="7"/>
  <c r="BY784" i="7"/>
  <c r="BJ784" i="7"/>
  <c r="BV784" i="7"/>
  <c r="BK784" i="7"/>
  <c r="BB784" i="7"/>
  <c r="BE784" i="7"/>
  <c r="BO784" i="7"/>
  <c r="BW784" i="7"/>
  <c r="CD784" i="7"/>
  <c r="BN784" i="7"/>
  <c r="BI784" i="7"/>
  <c r="BQ784" i="7"/>
  <c r="BP784" i="7"/>
  <c r="CC784" i="7"/>
  <c r="BX784" i="7"/>
  <c r="AX784" i="7"/>
  <c r="BS784" i="7"/>
  <c r="AZ784" i="7"/>
  <c r="CG784" i="7"/>
  <c r="BH784" i="7"/>
  <c r="BG784" i="7"/>
  <c r="BC784" i="7"/>
  <c r="BM784" i="7"/>
  <c r="AY784" i="7"/>
  <c r="BA784" i="7"/>
  <c r="BT784" i="7"/>
  <c r="CF784" i="7"/>
  <c r="BF784" i="7"/>
  <c r="CG978" i="7"/>
  <c r="AX978" i="7"/>
  <c r="BP978" i="7"/>
  <c r="BP970" i="7"/>
  <c r="BR970" i="7"/>
  <c r="BI970" i="7"/>
  <c r="BL970" i="7"/>
  <c r="BG970" i="7"/>
  <c r="CE394" i="7"/>
  <c r="BS394" i="7"/>
  <c r="BY226" i="7"/>
  <c r="BD226" i="7"/>
  <c r="BF226" i="7"/>
  <c r="BG226" i="7"/>
  <c r="BV226" i="7"/>
  <c r="AX989" i="7"/>
  <c r="CD989" i="7"/>
  <c r="BB933" i="7"/>
  <c r="BE933" i="7"/>
  <c r="BO893" i="7"/>
  <c r="BX893" i="7"/>
  <c r="BQ893" i="7"/>
  <c r="BE893" i="7"/>
  <c r="CF221" i="7"/>
  <c r="BF221" i="7"/>
  <c r="BJ221" i="7"/>
  <c r="BS952" i="7"/>
  <c r="BZ936" i="7"/>
  <c r="BV816" i="7"/>
  <c r="CG816" i="7"/>
  <c r="BW816" i="7"/>
  <c r="BR816" i="7"/>
  <c r="AY776" i="7"/>
  <c r="CA776" i="7"/>
  <c r="BK776" i="7"/>
  <c r="BP776" i="7"/>
  <c r="BY776" i="7"/>
  <c r="CA557" i="7"/>
  <c r="CG952" i="7"/>
  <c r="BS936" i="7"/>
  <c r="BI802" i="7"/>
  <c r="BF802" i="7"/>
  <c r="CC802" i="7"/>
  <c r="BU802" i="7"/>
  <c r="CG690" i="7"/>
  <c r="BK690" i="7"/>
  <c r="BA690" i="7"/>
  <c r="BW690" i="7"/>
  <c r="BJ570" i="7"/>
  <c r="BI186" i="7"/>
  <c r="BH186" i="7"/>
  <c r="BZ186" i="7"/>
  <c r="BK186" i="7"/>
  <c r="CF805" i="7"/>
  <c r="CA805" i="7"/>
  <c r="BS805" i="7"/>
  <c r="AX805" i="7"/>
  <c r="AY805" i="7"/>
  <c r="BT445" i="7"/>
  <c r="CD341" i="7"/>
  <c r="BS309" i="7"/>
  <c r="BE309" i="7"/>
  <c r="BF309" i="7"/>
  <c r="BB309" i="7"/>
  <c r="CF157" i="7"/>
  <c r="AX133" i="7"/>
  <c r="BC1010" i="7"/>
  <c r="BG1010" i="7"/>
  <c r="BD1010" i="7"/>
  <c r="CD1010" i="7"/>
  <c r="BL1002" i="7"/>
  <c r="BL994" i="7"/>
  <c r="AZ994" i="7"/>
  <c r="BJ994" i="7"/>
  <c r="BS986" i="7"/>
  <c r="AY978" i="7"/>
  <c r="CD978" i="7"/>
  <c r="BO978" i="7"/>
  <c r="BD970" i="7"/>
  <c r="BM970" i="7"/>
  <c r="BC970" i="7"/>
  <c r="CD970" i="7"/>
  <c r="BI962" i="7"/>
  <c r="BC946" i="7"/>
  <c r="CA946" i="7"/>
  <c r="CC938" i="7"/>
  <c r="AX930" i="7"/>
  <c r="CA930" i="7"/>
  <c r="BU930" i="7"/>
  <c r="BD930" i="7"/>
  <c r="BZ922" i="7"/>
  <c r="CC898" i="7"/>
  <c r="BB898" i="7"/>
  <c r="BZ898" i="7"/>
  <c r="BN898" i="7"/>
  <c r="BZ874" i="7"/>
  <c r="CC874" i="7"/>
  <c r="BB874" i="7"/>
  <c r="BQ794" i="7"/>
  <c r="BL794" i="7"/>
  <c r="BC794" i="7"/>
  <c r="CA794" i="7"/>
  <c r="BU786" i="7"/>
  <c r="CE786" i="7"/>
  <c r="BY778" i="7"/>
  <c r="BX778" i="7"/>
  <c r="CB778" i="7"/>
  <c r="AZ426" i="7"/>
  <c r="BA410" i="7"/>
  <c r="BQ410" i="7"/>
  <c r="CC410" i="7"/>
  <c r="AZ410" i="7"/>
  <c r="BK394" i="7"/>
  <c r="BN314" i="7"/>
  <c r="BQ314" i="7"/>
  <c r="BV314" i="7"/>
  <c r="CE226" i="7"/>
  <c r="BL226" i="7"/>
  <c r="CD226" i="7"/>
  <c r="BT226" i="7"/>
  <c r="CA226" i="7"/>
  <c r="BR114" i="7"/>
  <c r="CF989" i="7"/>
  <c r="BU989" i="7"/>
  <c r="BV989" i="7"/>
  <c r="BO933" i="7"/>
  <c r="CE893" i="7"/>
  <c r="BC893" i="7"/>
  <c r="BS893" i="7"/>
  <c r="AZ893" i="7"/>
  <c r="BV853" i="7"/>
  <c r="BK853" i="7"/>
  <c r="BO853" i="7"/>
  <c r="BJ853" i="7"/>
  <c r="CG781" i="7"/>
  <c r="CG741" i="7"/>
  <c r="BJ741" i="7"/>
  <c r="BC741" i="7"/>
  <c r="CF677" i="7"/>
  <c r="BE677" i="7"/>
  <c r="BZ677" i="7"/>
  <c r="BQ677" i="7"/>
  <c r="AX645" i="7"/>
  <c r="BS621" i="7"/>
  <c r="BQ621" i="7"/>
  <c r="BO621" i="7"/>
  <c r="BD621" i="7"/>
  <c r="BE557" i="7"/>
  <c r="BR469" i="7"/>
  <c r="CF469" i="7"/>
  <c r="BV469" i="7"/>
  <c r="BX333" i="7"/>
  <c r="CE333" i="7"/>
  <c r="BH333" i="7"/>
  <c r="BO221" i="7"/>
  <c r="BN221" i="7"/>
  <c r="BM181" i="7"/>
  <c r="BA181" i="7"/>
  <c r="BY125" i="7"/>
  <c r="BL1008" i="7"/>
  <c r="BH1008" i="7"/>
  <c r="BC984" i="7"/>
  <c r="CE984" i="7"/>
  <c r="BW976" i="7"/>
  <c r="BD976" i="7"/>
  <c r="BJ976" i="7"/>
  <c r="BL976" i="7"/>
  <c r="BI976" i="7"/>
  <c r="CG976" i="7"/>
  <c r="BV976" i="7"/>
  <c r="BF976" i="7"/>
  <c r="BZ968" i="7"/>
  <c r="BY968" i="7"/>
  <c r="BO968" i="7"/>
  <c r="BH968" i="7"/>
  <c r="BE968" i="7"/>
  <c r="CG968" i="7"/>
  <c r="AZ952" i="7"/>
  <c r="BY936" i="7"/>
  <c r="BX872" i="7"/>
  <c r="BV872" i="7"/>
  <c r="BJ848" i="7"/>
  <c r="AX848" i="7"/>
  <c r="BU848" i="7"/>
  <c r="BH848" i="7"/>
  <c r="BW848" i="7"/>
  <c r="CE848" i="7"/>
  <c r="AZ848" i="7"/>
  <c r="BO848" i="7"/>
  <c r="BQ848" i="7"/>
  <c r="BK808" i="7"/>
  <c r="BA808" i="7"/>
  <c r="BW808" i="7"/>
  <c r="BL808" i="7"/>
  <c r="BB808" i="7"/>
  <c r="BF808" i="7"/>
  <c r="AY808" i="7"/>
  <c r="BX808" i="7"/>
  <c r="BP808" i="7"/>
  <c r="CD808" i="7"/>
  <c r="AZ808" i="7"/>
  <c r="BZ808" i="7"/>
  <c r="BS808" i="7"/>
  <c r="BR808" i="7"/>
  <c r="CA808" i="7"/>
  <c r="BD808" i="7"/>
  <c r="BE808" i="7"/>
  <c r="BO808" i="7"/>
  <c r="BY792" i="7"/>
  <c r="BR784" i="7"/>
  <c r="CF445" i="7"/>
  <c r="BP309" i="7"/>
  <c r="BC309" i="7"/>
  <c r="BL309" i="7"/>
  <c r="BO309" i="7"/>
  <c r="BS133" i="7"/>
  <c r="BT994" i="7"/>
  <c r="CD994" i="7"/>
  <c r="BO994" i="7"/>
  <c r="BD978" i="7"/>
  <c r="BJ978" i="7"/>
  <c r="BE978" i="7"/>
  <c r="CF970" i="7"/>
  <c r="CC970" i="7"/>
  <c r="AY970" i="7"/>
  <c r="BU970" i="7"/>
  <c r="CF858" i="7"/>
  <c r="BP394" i="7"/>
  <c r="BS226" i="7"/>
  <c r="BE226" i="7"/>
  <c r="BU226" i="7"/>
  <c r="CB226" i="7"/>
  <c r="BF989" i="7"/>
  <c r="BR989" i="7"/>
  <c r="CA989" i="7"/>
  <c r="CE933" i="7"/>
  <c r="AY893" i="7"/>
  <c r="BI893" i="7"/>
  <c r="CF893" i="7"/>
  <c r="BL893" i="7"/>
  <c r="BW645" i="7"/>
  <c r="BR621" i="7"/>
  <c r="CE621" i="7"/>
  <c r="BN621" i="7"/>
  <c r="BI621" i="7"/>
  <c r="BP557" i="7"/>
  <c r="CB221" i="7"/>
  <c r="BL221" i="7"/>
  <c r="BV970" i="7"/>
  <c r="BA970" i="7"/>
  <c r="BJ970" i="7"/>
  <c r="BH933" i="7"/>
  <c r="CD893" i="7"/>
  <c r="BD893" i="7"/>
  <c r="BG893" i="7"/>
  <c r="CB893" i="7"/>
  <c r="BK952" i="7"/>
  <c r="CC952" i="7"/>
  <c r="BQ952" i="7"/>
  <c r="BP952" i="7"/>
  <c r="BL952" i="7"/>
  <c r="BF936" i="7"/>
  <c r="CF936" i="7"/>
  <c r="BP936" i="7"/>
  <c r="BL936" i="7"/>
  <c r="BI936" i="7"/>
  <c r="BB920" i="7"/>
  <c r="BR920" i="7"/>
  <c r="AZ920" i="7"/>
  <c r="BG904" i="7"/>
  <c r="BX904" i="7"/>
  <c r="CD904" i="7"/>
  <c r="BF904" i="7"/>
  <c r="BB896" i="7"/>
  <c r="BN896" i="7"/>
  <c r="CC888" i="7"/>
  <c r="BH888" i="7"/>
  <c r="BH880" i="7"/>
  <c r="BZ880" i="7"/>
  <c r="BM880" i="7"/>
  <c r="BR880" i="7"/>
  <c r="BN864" i="7"/>
  <c r="BZ864" i="7"/>
  <c r="BF864" i="7"/>
  <c r="BS864" i="7"/>
  <c r="BL856" i="7"/>
  <c r="BS856" i="7"/>
  <c r="BF800" i="7"/>
  <c r="BG800" i="7"/>
  <c r="BP800" i="7"/>
  <c r="BQ768" i="7"/>
  <c r="AZ768" i="7"/>
  <c r="BS768" i="7"/>
  <c r="AZ760" i="7"/>
  <c r="BP728" i="7"/>
  <c r="BD728" i="7"/>
  <c r="BM728" i="7"/>
  <c r="BE712" i="7"/>
  <c r="BY712" i="7"/>
  <c r="BD712" i="7"/>
  <c r="BM712" i="7"/>
  <c r="CF704" i="7"/>
  <c r="BA696" i="7"/>
  <c r="BJ696" i="7"/>
  <c r="BF648" i="7"/>
  <c r="BH632" i="7"/>
  <c r="BG624" i="7"/>
  <c r="BS616" i="7"/>
  <c r="CG608" i="7"/>
  <c r="BY592" i="7"/>
  <c r="CF888" i="7"/>
  <c r="BX888" i="7"/>
  <c r="BO880" i="7"/>
  <c r="BC880" i="7"/>
  <c r="AY880" i="7"/>
  <c r="BL880" i="7"/>
  <c r="BT864" i="7"/>
  <c r="BY864" i="7"/>
  <c r="BH864" i="7"/>
  <c r="AX864" i="7"/>
  <c r="CE856" i="7"/>
  <c r="AX856" i="7"/>
  <c r="BT800" i="7"/>
  <c r="CD800" i="7"/>
  <c r="BB800" i="7"/>
  <c r="AY768" i="7"/>
  <c r="CC768" i="7"/>
  <c r="BX768" i="7"/>
  <c r="CB736" i="7"/>
  <c r="BN728" i="7"/>
  <c r="AY728" i="7"/>
  <c r="CF728" i="7"/>
  <c r="BB712" i="7"/>
  <c r="AY712" i="7"/>
  <c r="BI712" i="7"/>
  <c r="CD696" i="7"/>
  <c r="BB648" i="7"/>
  <c r="BM648" i="7"/>
  <c r="BQ648" i="7"/>
  <c r="CG648" i="7"/>
  <c r="BY648" i="7"/>
  <c r="CD648" i="7"/>
  <c r="BC648" i="7"/>
  <c r="CB648" i="7"/>
  <c r="BH648" i="7"/>
  <c r="BJ648" i="7"/>
  <c r="BK648" i="7"/>
  <c r="BV648" i="7"/>
  <c r="AY648" i="7"/>
  <c r="BD648" i="7"/>
  <c r="CC648" i="7"/>
  <c r="BS648" i="7"/>
  <c r="BR648" i="7"/>
  <c r="AZ648" i="7"/>
  <c r="BT632" i="7"/>
  <c r="BU624" i="7"/>
  <c r="BO608" i="7"/>
  <c r="CC592" i="7"/>
  <c r="CA520" i="7"/>
  <c r="BD520" i="7"/>
  <c r="BR520" i="7"/>
  <c r="BE520" i="7"/>
  <c r="BC520" i="7"/>
  <c r="BS520" i="7"/>
  <c r="BP520" i="7"/>
  <c r="BG520" i="7"/>
  <c r="BF520" i="7"/>
  <c r="BN520" i="7"/>
  <c r="BJ520" i="7"/>
  <c r="BA520" i="7"/>
  <c r="BW520" i="7"/>
  <c r="AZ520" i="7"/>
  <c r="BL520" i="7"/>
  <c r="BZ520" i="7"/>
  <c r="CE520" i="7"/>
  <c r="BV520" i="7"/>
  <c r="CB520" i="7"/>
  <c r="BY520" i="7"/>
  <c r="CD520" i="7"/>
  <c r="BM520" i="7"/>
  <c r="CG520" i="7"/>
  <c r="BB520" i="7"/>
  <c r="AX520" i="7"/>
  <c r="CC520" i="7"/>
  <c r="BX520" i="7"/>
  <c r="BI520" i="7"/>
  <c r="AY520" i="7"/>
  <c r="BQ520" i="7"/>
  <c r="BU856" i="7"/>
  <c r="BF856" i="7"/>
  <c r="BN800" i="7"/>
  <c r="BQ800" i="7"/>
  <c r="BD800" i="7"/>
  <c r="CF768" i="7"/>
  <c r="BO768" i="7"/>
  <c r="BC736" i="7"/>
  <c r="BZ728" i="7"/>
  <c r="CE728" i="7"/>
  <c r="CD712" i="7"/>
  <c r="BS712" i="7"/>
  <c r="CA712" i="7"/>
  <c r="BQ712" i="7"/>
  <c r="BG712" i="7"/>
  <c r="BX712" i="7"/>
  <c r="AZ712" i="7"/>
  <c r="BL712" i="7"/>
  <c r="CG712" i="7"/>
  <c r="BF704" i="7"/>
  <c r="BW704" i="7"/>
  <c r="BV704" i="7"/>
  <c r="BL696" i="7"/>
  <c r="CA696" i="7"/>
  <c r="AX696" i="7"/>
  <c r="AY696" i="7"/>
  <c r="BK696" i="7"/>
  <c r="BU696" i="7"/>
  <c r="BI696" i="7"/>
  <c r="CF632" i="7"/>
  <c r="BY624" i="7"/>
  <c r="BA616" i="7"/>
  <c r="BO616" i="7"/>
  <c r="BH616" i="7"/>
  <c r="BC616" i="7"/>
  <c r="BY616" i="7"/>
  <c r="BL616" i="7"/>
  <c r="BW616" i="7"/>
  <c r="CF616" i="7"/>
  <c r="BJ616" i="7"/>
  <c r="BU616" i="7"/>
  <c r="BE616" i="7"/>
  <c r="BP616" i="7"/>
  <c r="BI608" i="7"/>
  <c r="BZ512" i="7"/>
  <c r="CE512" i="7"/>
  <c r="BM512" i="7"/>
  <c r="BL512" i="7"/>
  <c r="BG512" i="7"/>
  <c r="CB488" i="7"/>
  <c r="BZ488" i="7"/>
  <c r="BO488" i="7"/>
  <c r="BG488" i="7"/>
  <c r="BR488" i="7"/>
  <c r="BE488" i="7"/>
  <c r="CF488" i="7"/>
  <c r="BN488" i="7"/>
  <c r="BP488" i="7"/>
  <c r="BS488" i="7"/>
  <c r="BJ488" i="7"/>
  <c r="CA488" i="7"/>
  <c r="AX488" i="7"/>
  <c r="BH488" i="7"/>
  <c r="CG768" i="7"/>
  <c r="CB768" i="7"/>
  <c r="BB768" i="7"/>
  <c r="BM768" i="7"/>
  <c r="BC768" i="7"/>
  <c r="CC728" i="7"/>
  <c r="BJ728" i="7"/>
  <c r="BG728" i="7"/>
  <c r="BE728" i="7"/>
  <c r="BU728" i="7"/>
  <c r="BK728" i="7"/>
  <c r="BB728" i="7"/>
  <c r="AX728" i="7"/>
  <c r="BA728" i="7"/>
  <c r="BX632" i="7"/>
  <c r="BH592" i="7"/>
  <c r="BV592" i="7"/>
  <c r="BI592" i="7"/>
  <c r="BG592" i="7"/>
  <c r="BX592" i="7"/>
  <c r="BC592" i="7"/>
  <c r="BP592" i="7"/>
  <c r="BN592" i="7"/>
  <c r="BT592" i="7"/>
  <c r="BW592" i="7"/>
  <c r="BF592" i="7"/>
  <c r="BR592" i="7"/>
  <c r="BO592" i="7"/>
  <c r="BM592" i="7"/>
  <c r="AY504" i="7"/>
  <c r="BV736" i="7"/>
  <c r="CA736" i="7"/>
  <c r="BQ624" i="7"/>
  <c r="CB624" i="7"/>
  <c r="BT624" i="7"/>
  <c r="BB624" i="7"/>
  <c r="AX624" i="7"/>
  <c r="CC624" i="7"/>
  <c r="BC624" i="7"/>
  <c r="BV624" i="7"/>
  <c r="BE624" i="7"/>
  <c r="BD624" i="7"/>
  <c r="BX504" i="7"/>
  <c r="BW1000" i="7"/>
  <c r="CC1000" i="7"/>
  <c r="BY1000" i="7"/>
  <c r="BJ1000" i="7"/>
  <c r="CA992" i="7"/>
  <c r="BZ904" i="7"/>
  <c r="BR904" i="7"/>
  <c r="CA904" i="7"/>
  <c r="BC888" i="7"/>
  <c r="BD880" i="7"/>
  <c r="BA880" i="7"/>
  <c r="BV880" i="7"/>
  <c r="CC880" i="7"/>
  <c r="CE864" i="7"/>
  <c r="BQ864" i="7"/>
  <c r="BI864" i="7"/>
  <c r="BA856" i="7"/>
  <c r="CF856" i="7"/>
  <c r="BM856" i="7"/>
  <c r="AX832" i="7"/>
  <c r="BJ800" i="7"/>
  <c r="BU800" i="7"/>
  <c r="BF768" i="7"/>
  <c r="BY768" i="7"/>
  <c r="CD768" i="7"/>
  <c r="BR760" i="7"/>
  <c r="BQ760" i="7"/>
  <c r="BL760" i="7"/>
  <c r="CD728" i="7"/>
  <c r="CA728" i="7"/>
  <c r="BO728" i="7"/>
  <c r="BP712" i="7"/>
  <c r="BH712" i="7"/>
  <c r="BA712" i="7"/>
  <c r="BR704" i="7"/>
  <c r="BF696" i="7"/>
  <c r="CB696" i="7"/>
  <c r="BF664" i="7"/>
  <c r="BK664" i="7"/>
  <c r="BJ664" i="7"/>
  <c r="BT664" i="7"/>
  <c r="BL664" i="7"/>
  <c r="BM664" i="7"/>
  <c r="CA648" i="7"/>
  <c r="BP648" i="7"/>
  <c r="BI616" i="7"/>
  <c r="AZ608" i="7"/>
  <c r="CG592" i="7"/>
  <c r="BK520" i="7"/>
  <c r="AX504" i="7"/>
  <c r="BL800" i="7"/>
  <c r="BW800" i="7"/>
  <c r="BH768" i="7"/>
  <c r="BA768" i="7"/>
  <c r="CA768" i="7"/>
  <c r="BV680" i="7"/>
  <c r="BD680" i="7"/>
  <c r="BO680" i="7"/>
  <c r="BN632" i="7"/>
  <c r="BF632" i="7"/>
  <c r="CB632" i="7"/>
  <c r="CG632" i="7"/>
  <c r="BU632" i="7"/>
  <c r="AX632" i="7"/>
  <c r="BG632" i="7"/>
  <c r="BL632" i="7"/>
  <c r="BK632" i="7"/>
  <c r="BW632" i="7"/>
  <c r="BS632" i="7"/>
  <c r="BI632" i="7"/>
  <c r="CD632" i="7"/>
  <c r="BM632" i="7"/>
  <c r="BX608" i="7"/>
  <c r="BW608" i="7"/>
  <c r="BR608" i="7"/>
  <c r="BP608" i="7"/>
  <c r="BV608" i="7"/>
  <c r="BN608" i="7"/>
  <c r="AX608" i="7"/>
  <c r="BB608" i="7"/>
  <c r="BD608" i="7"/>
  <c r="BM608" i="7"/>
  <c r="BT608" i="7"/>
  <c r="CA608" i="7"/>
  <c r="BQ608" i="7"/>
  <c r="BA608" i="7"/>
  <c r="BE608" i="7"/>
  <c r="BY608" i="7"/>
  <c r="BL608" i="7"/>
  <c r="BU608" i="7"/>
  <c r="AY608" i="7"/>
  <c r="BK608" i="7"/>
  <c r="CB608" i="7"/>
  <c r="CF592" i="7"/>
  <c r="CE504" i="7"/>
  <c r="BW504" i="7"/>
  <c r="BE504" i="7"/>
  <c r="BM504" i="7"/>
  <c r="CG504" i="7"/>
  <c r="BL504" i="7"/>
  <c r="BH504" i="7"/>
  <c r="BB504" i="7"/>
  <c r="CC504" i="7"/>
  <c r="BU504" i="7"/>
  <c r="CD504" i="7"/>
  <c r="AZ504" i="7"/>
  <c r="CF504" i="7"/>
  <c r="BT504" i="7"/>
  <c r="BS504" i="7"/>
  <c r="BY504" i="7"/>
  <c r="BC504" i="7"/>
  <c r="CB504" i="7"/>
  <c r="BI504" i="7"/>
  <c r="CA504" i="7"/>
  <c r="BO504" i="7"/>
  <c r="BG504" i="7"/>
  <c r="BV504" i="7"/>
  <c r="AX720" i="7"/>
  <c r="BJ688" i="7"/>
  <c r="BC688" i="7"/>
  <c r="CD688" i="7"/>
  <c r="CB688" i="7"/>
  <c r="BP672" i="7"/>
  <c r="BY672" i="7"/>
  <c r="BG672" i="7"/>
  <c r="BN656" i="7"/>
  <c r="CF656" i="7"/>
  <c r="BW640" i="7"/>
  <c r="BE600" i="7"/>
  <c r="CD584" i="7"/>
  <c r="BL584" i="7"/>
  <c r="CF584" i="7"/>
  <c r="BD576" i="7"/>
  <c r="AY576" i="7"/>
  <c r="CE568" i="7"/>
  <c r="BB568" i="7"/>
  <c r="BE568" i="7"/>
  <c r="BN552" i="7"/>
  <c r="AX552" i="7"/>
  <c r="BO552" i="7"/>
  <c r="BP552" i="7"/>
  <c r="BU480" i="7"/>
  <c r="AZ480" i="7"/>
  <c r="BS464" i="7"/>
  <c r="BI456" i="7"/>
  <c r="BJ456" i="7"/>
  <c r="BP400" i="7"/>
  <c r="BP752" i="7"/>
  <c r="BG752" i="7"/>
  <c r="BH744" i="7"/>
  <c r="BX744" i="7"/>
  <c r="BN744" i="7"/>
  <c r="BA744" i="7"/>
  <c r="BX688" i="7"/>
  <c r="BB688" i="7"/>
  <c r="BU688" i="7"/>
  <c r="BQ688" i="7"/>
  <c r="BZ672" i="7"/>
  <c r="CG672" i="7"/>
  <c r="BO672" i="7"/>
  <c r="BI656" i="7"/>
  <c r="BK656" i="7"/>
  <c r="BH584" i="7"/>
  <c r="BO584" i="7"/>
  <c r="BQ576" i="7"/>
  <c r="BZ568" i="7"/>
  <c r="BP568" i="7"/>
  <c r="CG552" i="7"/>
  <c r="BM552" i="7"/>
  <c r="CB552" i="7"/>
  <c r="BB480" i="7"/>
  <c r="CC480" i="7"/>
  <c r="BG464" i="7"/>
  <c r="BU464" i="7"/>
  <c r="BS456" i="7"/>
  <c r="BR456" i="7"/>
  <c r="BS440" i="7"/>
  <c r="BV400" i="7"/>
  <c r="BO640" i="7"/>
  <c r="BQ640" i="7"/>
  <c r="CF640" i="7"/>
  <c r="AX640" i="7"/>
  <c r="BW600" i="7"/>
  <c r="CA600" i="7"/>
  <c r="CG600" i="7"/>
  <c r="BS600" i="7"/>
  <c r="CG576" i="7"/>
  <c r="CC576" i="7"/>
  <c r="CB576" i="7"/>
  <c r="BM576" i="7"/>
  <c r="BC576" i="7"/>
  <c r="BS568" i="7"/>
  <c r="AX568" i="7"/>
  <c r="BL568" i="7"/>
  <c r="BA568" i="7"/>
  <c r="BF568" i="7"/>
  <c r="BW568" i="7"/>
  <c r="CD568" i="7"/>
  <c r="CF568" i="7"/>
  <c r="BU568" i="7"/>
  <c r="CA552" i="7"/>
  <c r="BX552" i="7"/>
  <c r="BA552" i="7"/>
  <c r="BE552" i="7"/>
  <c r="BV552" i="7"/>
  <c r="CD552" i="7"/>
  <c r="BB552" i="7"/>
  <c r="BR552" i="7"/>
  <c r="BQ552" i="7"/>
  <c r="BY552" i="7"/>
  <c r="BH480" i="7"/>
  <c r="BY480" i="7"/>
  <c r="BV464" i="7"/>
  <c r="BT456" i="7"/>
  <c r="BY456" i="7"/>
  <c r="AX480" i="7"/>
  <c r="CE480" i="7"/>
  <c r="BT464" i="7"/>
  <c r="BP464" i="7"/>
  <c r="AZ464" i="7"/>
  <c r="BQ464" i="7"/>
  <c r="BA464" i="7"/>
  <c r="BX464" i="7"/>
  <c r="CB464" i="7"/>
  <c r="BF464" i="7"/>
  <c r="CG464" i="7"/>
  <c r="BR464" i="7"/>
  <c r="BN464" i="7"/>
  <c r="BM464" i="7"/>
  <c r="BN456" i="7"/>
  <c r="BX400" i="7"/>
  <c r="BQ400" i="7"/>
  <c r="BW400" i="7"/>
  <c r="BT400" i="7"/>
  <c r="AZ400" i="7"/>
  <c r="BE400" i="7"/>
  <c r="BC400" i="7"/>
  <c r="BB400" i="7"/>
  <c r="CB400" i="7"/>
  <c r="CF400" i="7"/>
  <c r="BS400" i="7"/>
  <c r="BR400" i="7"/>
  <c r="AY400" i="7"/>
  <c r="BF400" i="7"/>
  <c r="BH400" i="7"/>
  <c r="BA400" i="7"/>
  <c r="AZ456" i="7"/>
  <c r="BM456" i="7"/>
  <c r="BK456" i="7"/>
  <c r="BB456" i="7"/>
  <c r="CE456" i="7"/>
  <c r="BW456" i="7"/>
  <c r="AY456" i="7"/>
  <c r="BX456" i="7"/>
  <c r="BV456" i="7"/>
  <c r="CD456" i="7"/>
  <c r="BU456" i="7"/>
  <c r="BG456" i="7"/>
  <c r="BF456" i="7"/>
  <c r="BO456" i="7"/>
  <c r="BL456" i="7"/>
  <c r="BD456" i="7"/>
  <c r="CA456" i="7"/>
  <c r="BV640" i="7"/>
  <c r="BA600" i="7"/>
  <c r="BR584" i="7"/>
  <c r="BJ584" i="7"/>
  <c r="BU584" i="7"/>
  <c r="BW584" i="7"/>
  <c r="BF584" i="7"/>
  <c r="BG584" i="7"/>
  <c r="AZ584" i="7"/>
  <c r="BI584" i="7"/>
  <c r="BX584" i="7"/>
  <c r="CG584" i="7"/>
  <c r="BP576" i="7"/>
  <c r="BN568" i="7"/>
  <c r="BT568" i="7"/>
  <c r="CC568" i="7"/>
  <c r="BS552" i="7"/>
  <c r="CE552" i="7"/>
  <c r="BJ552" i="7"/>
  <c r="BZ544" i="7"/>
  <c r="CF544" i="7"/>
  <c r="BQ544" i="7"/>
  <c r="CB480" i="7"/>
  <c r="CG480" i="7"/>
  <c r="CC464" i="7"/>
  <c r="BP456" i="7"/>
  <c r="BA456" i="7"/>
  <c r="BY440" i="7"/>
  <c r="BN440" i="7"/>
  <c r="AX440" i="7"/>
  <c r="CA440" i="7"/>
  <c r="AY440" i="7"/>
  <c r="BB440" i="7"/>
  <c r="BQ440" i="7"/>
  <c r="CG440" i="7"/>
  <c r="BH440" i="7"/>
  <c r="BE440" i="7"/>
  <c r="BD440" i="7"/>
  <c r="AZ440" i="7"/>
  <c r="CC440" i="7"/>
  <c r="CE440" i="7"/>
  <c r="BJ400" i="7"/>
  <c r="BF480" i="7"/>
  <c r="BC480" i="7"/>
  <c r="BV480" i="7"/>
  <c r="CD480" i="7"/>
  <c r="CF480" i="7"/>
  <c r="BE480" i="7"/>
  <c r="BO480" i="7"/>
  <c r="BK480" i="7"/>
  <c r="BD480" i="7"/>
  <c r="BP480" i="7"/>
  <c r="BN480" i="7"/>
  <c r="BI480" i="7"/>
  <c r="BG480" i="7"/>
  <c r="BW480" i="7"/>
  <c r="BS480" i="7"/>
  <c r="BL480" i="7"/>
  <c r="BX480" i="7"/>
  <c r="BR480" i="7"/>
  <c r="BQ480" i="7"/>
  <c r="BL464" i="7"/>
  <c r="CC456" i="7"/>
  <c r="BQ456" i="7"/>
  <c r="BR368" i="7"/>
  <c r="BF368" i="7"/>
  <c r="AY368" i="7"/>
  <c r="BO368" i="7"/>
  <c r="AX368" i="7"/>
  <c r="CD368" i="7"/>
  <c r="AZ368" i="7"/>
  <c r="BZ368" i="7"/>
  <c r="CF368" i="7"/>
  <c r="CB368" i="7"/>
  <c r="CF456" i="7"/>
  <c r="CG456" i="7"/>
  <c r="BY536" i="7"/>
  <c r="BI536" i="7"/>
  <c r="BZ536" i="7"/>
  <c r="BL536" i="7"/>
  <c r="BM528" i="7"/>
  <c r="BV448" i="7"/>
  <c r="BB432" i="7"/>
  <c r="CC424" i="7"/>
  <c r="CD424" i="7"/>
  <c r="BO424" i="7"/>
  <c r="BL416" i="7"/>
  <c r="BZ416" i="7"/>
  <c r="BO416" i="7"/>
  <c r="BJ416" i="7"/>
  <c r="AZ416" i="7"/>
  <c r="CG352" i="7"/>
  <c r="CG336" i="7"/>
  <c r="BI336" i="7"/>
  <c r="BY336" i="7"/>
  <c r="AY320" i="7"/>
  <c r="BT320" i="7"/>
  <c r="AZ320" i="7"/>
  <c r="BF320" i="7"/>
  <c r="BX320" i="7"/>
  <c r="BU320" i="7"/>
  <c r="BD320" i="7"/>
  <c r="BM320" i="7"/>
  <c r="BW304" i="7"/>
  <c r="BY304" i="7"/>
  <c r="AY304" i="7"/>
  <c r="CA296" i="7"/>
  <c r="BN288" i="7"/>
  <c r="BN280" i="7"/>
  <c r="AX280" i="7"/>
  <c r="BF280" i="7"/>
  <c r="BC280" i="7"/>
  <c r="BV280" i="7"/>
  <c r="BL280" i="7"/>
  <c r="BI280" i="7"/>
  <c r="BD280" i="7"/>
  <c r="BM280" i="7"/>
  <c r="BB168" i="7"/>
  <c r="AX717" i="7"/>
  <c r="BY717" i="7"/>
  <c r="BN717" i="7"/>
  <c r="BM717" i="7"/>
  <c r="BS717" i="7"/>
  <c r="CF717" i="7"/>
  <c r="BA717" i="7"/>
  <c r="BI717" i="7"/>
  <c r="BH717" i="7"/>
  <c r="BC717" i="7"/>
  <c r="BV717" i="7"/>
  <c r="CD717" i="7"/>
  <c r="AY717" i="7"/>
  <c r="BG717" i="7"/>
  <c r="CC717" i="7"/>
  <c r="BF717" i="7"/>
  <c r="AZ717" i="7"/>
  <c r="CG717" i="7"/>
  <c r="BX717" i="7"/>
  <c r="BZ717" i="7"/>
  <c r="BO717" i="7"/>
  <c r="BQ717" i="7"/>
  <c r="BB717" i="7"/>
  <c r="BU717" i="7"/>
  <c r="BJ717" i="7"/>
  <c r="BW717" i="7"/>
  <c r="BD717" i="7"/>
  <c r="BL717" i="7"/>
  <c r="BK717" i="7"/>
  <c r="BP717" i="7"/>
  <c r="BT717" i="7"/>
  <c r="BE717" i="7"/>
  <c r="CB717" i="7"/>
  <c r="BR717" i="7"/>
  <c r="CE717" i="7"/>
  <c r="BS432" i="7"/>
  <c r="BY432" i="7"/>
  <c r="CC432" i="7"/>
  <c r="BL408" i="7"/>
  <c r="BB408" i="7"/>
  <c r="BX384" i="7"/>
  <c r="BF352" i="7"/>
  <c r="BH336" i="7"/>
  <c r="BJ336" i="7"/>
  <c r="BQ336" i="7"/>
  <c r="BV296" i="7"/>
  <c r="BS296" i="7"/>
  <c r="BA296" i="7"/>
  <c r="BN296" i="7"/>
  <c r="BT296" i="7"/>
  <c r="BH296" i="7"/>
  <c r="CC296" i="7"/>
  <c r="BX296" i="7"/>
  <c r="BY296" i="7"/>
  <c r="BJ296" i="7"/>
  <c r="AX296" i="7"/>
  <c r="BN224" i="7"/>
  <c r="BD224" i="7"/>
  <c r="CG224" i="7"/>
  <c r="CD224" i="7"/>
  <c r="BU224" i="7"/>
  <c r="BP224" i="7"/>
  <c r="AY224" i="7"/>
  <c r="BQ224" i="7"/>
  <c r="BG224" i="7"/>
  <c r="AZ224" i="7"/>
  <c r="BH224" i="7"/>
  <c r="BX224" i="7"/>
  <c r="BK224" i="7"/>
  <c r="BT224" i="7"/>
  <c r="BN432" i="7"/>
  <c r="BW408" i="7"/>
  <c r="BM352" i="7"/>
  <c r="BV336" i="7"/>
  <c r="AX336" i="7"/>
  <c r="BN336" i="7"/>
  <c r="BE288" i="7"/>
  <c r="BD288" i="7"/>
  <c r="CG288" i="7"/>
  <c r="BC288" i="7"/>
  <c r="CB288" i="7"/>
  <c r="BW288" i="7"/>
  <c r="BG288" i="7"/>
  <c r="BC224" i="7"/>
  <c r="BW192" i="7"/>
  <c r="BX168" i="7"/>
  <c r="BR168" i="7"/>
  <c r="BD168" i="7"/>
  <c r="CA168" i="7"/>
  <c r="CG168" i="7"/>
  <c r="CF168" i="7"/>
  <c r="BW168" i="7"/>
  <c r="CB168" i="7"/>
  <c r="BP168" i="7"/>
  <c r="BA168" i="7"/>
  <c r="BS168" i="7"/>
  <c r="BH168" i="7"/>
  <c r="AY168" i="7"/>
  <c r="BU168" i="7"/>
  <c r="BQ168" i="7"/>
  <c r="BE168" i="7"/>
  <c r="BG168" i="7"/>
  <c r="BL168" i="7"/>
  <c r="BJ168" i="7"/>
  <c r="BZ168" i="7"/>
  <c r="BK168" i="7"/>
  <c r="BM168" i="7"/>
  <c r="CC168" i="7"/>
  <c r="BT168" i="7"/>
  <c r="BC168" i="7"/>
  <c r="BV168" i="7"/>
  <c r="AX168" i="7"/>
  <c r="AZ168" i="7"/>
  <c r="BI168" i="7"/>
  <c r="BY168" i="7"/>
  <c r="AX352" i="7"/>
  <c r="BR384" i="7"/>
  <c r="CC384" i="7"/>
  <c r="BE352" i="7"/>
  <c r="BT336" i="7"/>
  <c r="BF336" i="7"/>
  <c r="BR336" i="7"/>
  <c r="BG192" i="7"/>
  <c r="BO176" i="7"/>
  <c r="BR448" i="7"/>
  <c r="AY432" i="7"/>
  <c r="BO432" i="7"/>
  <c r="BR424" i="7"/>
  <c r="BG424" i="7"/>
  <c r="CA416" i="7"/>
  <c r="CF416" i="7"/>
  <c r="BA416" i="7"/>
  <c r="BE416" i="7"/>
  <c r="BF408" i="7"/>
  <c r="BR352" i="7"/>
  <c r="BA336" i="7"/>
  <c r="BP336" i="7"/>
  <c r="CF336" i="7"/>
  <c r="CG328" i="7"/>
  <c r="BB328" i="7"/>
  <c r="BQ328" i="7"/>
  <c r="BL328" i="7"/>
  <c r="AX328" i="7"/>
  <c r="CA320" i="7"/>
  <c r="BA312" i="7"/>
  <c r="CE312" i="7"/>
  <c r="BO312" i="7"/>
  <c r="BR312" i="7"/>
  <c r="CC312" i="7"/>
  <c r="BJ312" i="7"/>
  <c r="AZ312" i="7"/>
  <c r="AX312" i="7"/>
  <c r="BP312" i="7"/>
  <c r="BF312" i="7"/>
  <c r="BL312" i="7"/>
  <c r="BH312" i="7"/>
  <c r="BD312" i="7"/>
  <c r="BQ296" i="7"/>
  <c r="BO296" i="7"/>
  <c r="CF288" i="7"/>
  <c r="CC280" i="7"/>
  <c r="AZ280" i="7"/>
  <c r="BW224" i="7"/>
  <c r="BF216" i="7"/>
  <c r="AX216" i="7"/>
  <c r="BH216" i="7"/>
  <c r="CC216" i="7"/>
  <c r="BW216" i="7"/>
  <c r="BG216" i="7"/>
  <c r="BY216" i="7"/>
  <c r="BB216" i="7"/>
  <c r="BJ216" i="7"/>
  <c r="BT216" i="7"/>
  <c r="CG216" i="7"/>
  <c r="BE216" i="7"/>
  <c r="BL216" i="7"/>
  <c r="BN216" i="7"/>
  <c r="BD216" i="7"/>
  <c r="BM216" i="7"/>
  <c r="BA216" i="7"/>
  <c r="BQ216" i="7"/>
  <c r="CE216" i="7"/>
  <c r="BX216" i="7"/>
  <c r="BZ216" i="7"/>
  <c r="BP352" i="7"/>
  <c r="CE352" i="7"/>
  <c r="BB352" i="7"/>
  <c r="BH352" i="7"/>
  <c r="BZ352" i="7"/>
  <c r="CA352" i="7"/>
  <c r="AY336" i="7"/>
  <c r="CE336" i="7"/>
  <c r="CF352" i="7"/>
  <c r="BU336" i="7"/>
  <c r="BD336" i="7"/>
  <c r="BW336" i="7"/>
  <c r="CA336" i="7"/>
  <c r="CB336" i="7"/>
  <c r="CD336" i="7"/>
  <c r="BM336" i="7"/>
  <c r="BG336" i="7"/>
  <c r="BL336" i="7"/>
  <c r="AZ336" i="7"/>
  <c r="BB336" i="7"/>
  <c r="BC336" i="7"/>
  <c r="BZ336" i="7"/>
  <c r="BF264" i="7"/>
  <c r="BS264" i="7"/>
  <c r="BO264" i="7"/>
  <c r="BN192" i="7"/>
  <c r="BV192" i="7"/>
  <c r="AY192" i="7"/>
  <c r="CE192" i="7"/>
  <c r="BZ192" i="7"/>
  <c r="BY192" i="7"/>
  <c r="BP192" i="7"/>
  <c r="CF192" i="7"/>
  <c r="BS192" i="7"/>
  <c r="BR192" i="7"/>
  <c r="BC192" i="7"/>
  <c r="BO192" i="7"/>
  <c r="BT192" i="7"/>
  <c r="CD192" i="7"/>
  <c r="CG192" i="7"/>
  <c r="BQ192" i="7"/>
  <c r="BB192" i="7"/>
  <c r="BN176" i="7"/>
  <c r="CB176" i="7"/>
  <c r="BM176" i="7"/>
  <c r="BG176" i="7"/>
  <c r="BW176" i="7"/>
  <c r="CD176" i="7"/>
  <c r="BE176" i="7"/>
  <c r="CC176" i="7"/>
  <c r="BT176" i="7"/>
  <c r="BC176" i="7"/>
  <c r="CG176" i="7"/>
  <c r="AZ176" i="7"/>
  <c r="BB176" i="7"/>
  <c r="AY176" i="7"/>
  <c r="CE176" i="7"/>
  <c r="BV176" i="7"/>
  <c r="BS176" i="7"/>
  <c r="BP176" i="7"/>
  <c r="BA176" i="7"/>
  <c r="BU176" i="7"/>
  <c r="BJ176" i="7"/>
  <c r="CF176" i="7"/>
  <c r="AX176" i="7"/>
  <c r="BW232" i="7"/>
  <c r="BL232" i="7"/>
  <c r="BE232" i="7"/>
  <c r="BZ232" i="7"/>
  <c r="BE208" i="7"/>
  <c r="BH208" i="7"/>
  <c r="BB208" i="7"/>
  <c r="CD200" i="7"/>
  <c r="BV200" i="7"/>
  <c r="BL200" i="7"/>
  <c r="CF200" i="7"/>
  <c r="BU184" i="7"/>
  <c r="BB184" i="7"/>
  <c r="BH184" i="7"/>
  <c r="CB184" i="7"/>
  <c r="CC184" i="7"/>
  <c r="BF184" i="7"/>
  <c r="BI184" i="7"/>
  <c r="BK184" i="7"/>
  <c r="BQ160" i="7"/>
  <c r="BH160" i="7"/>
  <c r="BM160" i="7"/>
  <c r="BZ160" i="7"/>
  <c r="BV160" i="7"/>
  <c r="BG160" i="7"/>
  <c r="BF160" i="7"/>
  <c r="AZ160" i="7"/>
  <c r="BP160" i="7"/>
  <c r="BA160" i="7"/>
  <c r="BD160" i="7"/>
  <c r="BM136" i="7"/>
  <c r="BY136" i="7"/>
  <c r="CE136" i="7"/>
  <c r="BD136" i="7"/>
  <c r="BC136" i="7"/>
  <c r="BV136" i="7"/>
  <c r="BG120" i="7"/>
  <c r="BN120" i="7"/>
  <c r="BU80" i="7"/>
  <c r="BQ144" i="7"/>
  <c r="BB144" i="7"/>
  <c r="BA144" i="7"/>
  <c r="BB120" i="7"/>
  <c r="AZ120" i="7"/>
  <c r="BH96" i="7"/>
  <c r="CA96" i="7"/>
  <c r="BX96" i="7"/>
  <c r="BD96" i="7"/>
  <c r="BV80" i="7"/>
  <c r="BD94" i="7"/>
  <c r="BR94" i="7"/>
  <c r="BH94" i="7"/>
  <c r="BW1013" i="7"/>
  <c r="CF392" i="7"/>
  <c r="BF392" i="7"/>
  <c r="BC392" i="7"/>
  <c r="CC392" i="7"/>
  <c r="BN272" i="7"/>
  <c r="AX272" i="7"/>
  <c r="CG272" i="7"/>
  <c r="CC272" i="7"/>
  <c r="BT256" i="7"/>
  <c r="BS256" i="7"/>
  <c r="CB256" i="7"/>
  <c r="BK232" i="7"/>
  <c r="BO232" i="7"/>
  <c r="BD232" i="7"/>
  <c r="BG232" i="7"/>
  <c r="CG208" i="7"/>
  <c r="BA208" i="7"/>
  <c r="CA200" i="7"/>
  <c r="BC200" i="7"/>
  <c r="BT200" i="7"/>
  <c r="AX200" i="7"/>
  <c r="BM184" i="7"/>
  <c r="BX184" i="7"/>
  <c r="AZ184" i="7"/>
  <c r="CD160" i="7"/>
  <c r="BQ128" i="7"/>
  <c r="BJ128" i="7"/>
  <c r="BX128" i="7"/>
  <c r="BG128" i="7"/>
  <c r="BL128" i="7"/>
  <c r="CD128" i="7"/>
  <c r="CB128" i="7"/>
  <c r="BZ120" i="7"/>
  <c r="BT88" i="7"/>
  <c r="BS80" i="7"/>
  <c r="BN466" i="7"/>
  <c r="AX120" i="7"/>
  <c r="BA120" i="7"/>
  <c r="BQ120" i="7"/>
  <c r="BW120" i="7"/>
  <c r="BL120" i="7"/>
  <c r="BO120" i="7"/>
  <c r="BF120" i="7"/>
  <c r="BD120" i="7"/>
  <c r="BS120" i="7"/>
  <c r="CC120" i="7"/>
  <c r="AY120" i="7"/>
  <c r="BJ1013" i="7"/>
  <c r="BU1013" i="7"/>
  <c r="CE1013" i="7"/>
  <c r="CG1013" i="7"/>
  <c r="AX1013" i="7"/>
  <c r="BF1013" i="7"/>
  <c r="BN1013" i="7"/>
  <c r="BL1013" i="7"/>
  <c r="BX272" i="7"/>
  <c r="BY272" i="7"/>
  <c r="BZ272" i="7"/>
  <c r="BV272" i="7"/>
  <c r="AY256" i="7"/>
  <c r="BU256" i="7"/>
  <c r="CG256" i="7"/>
  <c r="CA248" i="7"/>
  <c r="BJ232" i="7"/>
  <c r="BC232" i="7"/>
  <c r="BA232" i="7"/>
  <c r="BT232" i="7"/>
  <c r="CA208" i="7"/>
  <c r="AY208" i="7"/>
  <c r="BY208" i="7"/>
  <c r="BU200" i="7"/>
  <c r="BX200" i="7"/>
  <c r="BH200" i="7"/>
  <c r="BO200" i="7"/>
  <c r="BS184" i="7"/>
  <c r="BR184" i="7"/>
  <c r="BO184" i="7"/>
  <c r="BR160" i="7"/>
  <c r="CA160" i="7"/>
  <c r="BO136" i="7"/>
  <c r="BW128" i="7"/>
  <c r="BC120" i="7"/>
  <c r="CA120" i="7"/>
  <c r="BW466" i="7"/>
  <c r="BL208" i="7"/>
  <c r="AZ208" i="7"/>
  <c r="BS208" i="7"/>
  <c r="BS200" i="7"/>
  <c r="BZ200" i="7"/>
  <c r="AZ200" i="7"/>
  <c r="BM200" i="7"/>
  <c r="BI144" i="7"/>
  <c r="BJ120" i="7"/>
  <c r="CD120" i="7"/>
  <c r="BD88" i="7"/>
  <c r="BA88" i="7"/>
  <c r="BM88" i="7"/>
  <c r="CG88" i="7"/>
  <c r="BV88" i="7"/>
  <c r="AZ80" i="7"/>
  <c r="BI80" i="7"/>
  <c r="CB80" i="7"/>
  <c r="BT80" i="7"/>
  <c r="AY80" i="7"/>
  <c r="BM80" i="7"/>
  <c r="BO80" i="7"/>
  <c r="BK80" i="7"/>
  <c r="BQ80" i="7"/>
  <c r="BQ232" i="7"/>
  <c r="BM232" i="7"/>
  <c r="BB232" i="7"/>
  <c r="BU232" i="7"/>
  <c r="BP208" i="7"/>
  <c r="BC208" i="7"/>
  <c r="BK208" i="7"/>
  <c r="CG200" i="7"/>
  <c r="BA200" i="7"/>
  <c r="BW200" i="7"/>
  <c r="BQ200" i="7"/>
  <c r="CC144" i="7"/>
  <c r="CE120" i="7"/>
  <c r="BT120" i="7"/>
  <c r="CB466" i="7"/>
  <c r="BM466" i="7"/>
  <c r="CC466" i="7"/>
  <c r="BJ466" i="7"/>
  <c r="AY466" i="7"/>
  <c r="BA466" i="7"/>
  <c r="BJ104" i="7"/>
  <c r="BX104" i="7"/>
  <c r="BL386" i="7"/>
  <c r="CG386" i="7"/>
  <c r="AZ386" i="7"/>
  <c r="BA386" i="7"/>
  <c r="BD298" i="7"/>
  <c r="CE250" i="7"/>
  <c r="BU250" i="7"/>
  <c r="BC250" i="7"/>
  <c r="CC250" i="7"/>
  <c r="AY194" i="7"/>
  <c r="BP194" i="7"/>
  <c r="BG194" i="7"/>
  <c r="BZ981" i="7"/>
  <c r="CC981" i="7"/>
  <c r="BL821" i="7"/>
  <c r="BS821" i="7"/>
  <c r="BU821" i="7"/>
  <c r="BQ701" i="7"/>
  <c r="CE589" i="7"/>
  <c r="BZ589" i="7"/>
  <c r="BQ485" i="7"/>
  <c r="BO485" i="7"/>
  <c r="CA397" i="7"/>
  <c r="BL365" i="7"/>
  <c r="AZ365" i="7"/>
  <c r="BR365" i="7"/>
  <c r="BI365" i="7"/>
  <c r="AY269" i="7"/>
  <c r="BY269" i="7"/>
  <c r="BI269" i="7"/>
  <c r="CG165" i="7"/>
  <c r="BR165" i="7"/>
  <c r="BA165" i="7"/>
  <c r="CH52" i="7"/>
  <c r="CI52" i="7" s="1"/>
  <c r="CC701" i="7"/>
  <c r="BK165" i="7"/>
  <c r="BI165" i="7"/>
  <c r="BW165" i="7"/>
  <c r="CH61" i="7"/>
  <c r="CI61" i="7" s="1"/>
  <c r="BK250" i="7"/>
  <c r="BJ250" i="7"/>
  <c r="CB250" i="7"/>
  <c r="BM250" i="7"/>
  <c r="BE981" i="7"/>
  <c r="CG701" i="7"/>
  <c r="CA485" i="7"/>
  <c r="BU397" i="7"/>
  <c r="CD269" i="7"/>
  <c r="BN269" i="7"/>
  <c r="CB269" i="7"/>
  <c r="CE165" i="7"/>
  <c r="BD165" i="7"/>
  <c r="BJ165" i="7"/>
  <c r="BJ402" i="7"/>
  <c r="BF402" i="7"/>
  <c r="AX402" i="7"/>
  <c r="AX386" i="7"/>
  <c r="CC386" i="7"/>
  <c r="BN386" i="7"/>
  <c r="BO386" i="7"/>
  <c r="BP386" i="7"/>
  <c r="BJ282" i="7"/>
  <c r="BN282" i="7"/>
  <c r="AY250" i="7"/>
  <c r="BD250" i="7"/>
  <c r="BH250" i="7"/>
  <c r="BE250" i="7"/>
  <c r="BN194" i="7"/>
  <c r="BT194" i="7"/>
  <c r="BD194" i="7"/>
  <c r="CG194" i="7"/>
  <c r="BB981" i="7"/>
  <c r="BM821" i="7"/>
  <c r="BJ821" i="7"/>
  <c r="BO701" i="7"/>
  <c r="BU589" i="7"/>
  <c r="BJ573" i="7"/>
  <c r="CF485" i="7"/>
  <c r="BW397" i="7"/>
  <c r="CG365" i="7"/>
  <c r="BA365" i="7"/>
  <c r="BD365" i="7"/>
  <c r="CF365" i="7"/>
  <c r="BT269" i="7"/>
  <c r="BE269" i="7"/>
  <c r="BS269" i="7"/>
  <c r="BO269" i="7"/>
  <c r="BI237" i="7"/>
  <c r="BS237" i="7"/>
  <c r="BE237" i="7"/>
  <c r="BC237" i="7"/>
  <c r="CA165" i="7"/>
  <c r="BT165" i="7"/>
  <c r="BZ165" i="7"/>
  <c r="AY573" i="7"/>
  <c r="BW250" i="7"/>
  <c r="BA250" i="7"/>
  <c r="BN250" i="7"/>
  <c r="BB250" i="7"/>
  <c r="BP981" i="7"/>
  <c r="BF981" i="7"/>
  <c r="BG821" i="7"/>
  <c r="BQ821" i="7"/>
  <c r="AZ821" i="7"/>
  <c r="BC589" i="7"/>
  <c r="AZ589" i="7"/>
  <c r="BT573" i="7"/>
  <c r="BB485" i="7"/>
  <c r="BZ485" i="7"/>
  <c r="BQ397" i="7"/>
  <c r="CF165" i="7"/>
  <c r="BN165" i="7"/>
  <c r="BF141" i="7"/>
  <c r="CD104" i="7"/>
  <c r="BT104" i="7"/>
  <c r="BD402" i="7"/>
  <c r="CE402" i="7"/>
  <c r="CG402" i="7"/>
  <c r="BV386" i="7"/>
  <c r="BW386" i="7"/>
  <c r="CB386" i="7"/>
  <c r="CA298" i="7"/>
  <c r="CE282" i="7"/>
  <c r="BS282" i="7"/>
  <c r="BO250" i="7"/>
  <c r="BF250" i="7"/>
  <c r="BQ250" i="7"/>
  <c r="BX250" i="7"/>
  <c r="BJ194" i="7"/>
  <c r="CC194" i="7"/>
  <c r="BZ194" i="7"/>
  <c r="BW981" i="7"/>
  <c r="BD981" i="7"/>
  <c r="BS877" i="7"/>
  <c r="BC821" i="7"/>
  <c r="CB821" i="7"/>
  <c r="BT821" i="7"/>
  <c r="CA589" i="7"/>
  <c r="BA589" i="7"/>
  <c r="BQ573" i="7"/>
  <c r="BO501" i="7"/>
  <c r="BH501" i="7"/>
  <c r="BL501" i="7"/>
  <c r="BR485" i="7"/>
  <c r="BM485" i="7"/>
  <c r="BW429" i="7"/>
  <c r="BF413" i="7"/>
  <c r="BK397" i="7"/>
  <c r="BC365" i="7"/>
  <c r="BB365" i="7"/>
  <c r="BY365" i="7"/>
  <c r="AY365" i="7"/>
  <c r="CF269" i="7"/>
  <c r="BH269" i="7"/>
  <c r="BC269" i="7"/>
  <c r="BZ237" i="7"/>
  <c r="BV237" i="7"/>
  <c r="AZ237" i="7"/>
  <c r="BK237" i="7"/>
  <c r="AZ165" i="7"/>
  <c r="BV165" i="7"/>
  <c r="BE165" i="7"/>
  <c r="BU141" i="7"/>
  <c r="BL165" i="7"/>
  <c r="CC165" i="7"/>
  <c r="BX165" i="7"/>
  <c r="BQ147" i="7"/>
  <c r="BK147" i="7"/>
  <c r="BI147" i="7"/>
  <c r="BN147" i="7"/>
  <c r="CE139" i="7"/>
  <c r="BU139" i="7"/>
  <c r="BR139" i="7"/>
  <c r="CE147" i="7"/>
  <c r="BH147" i="7"/>
  <c r="BW147" i="7"/>
  <c r="BE147" i="7"/>
  <c r="BE139" i="7"/>
  <c r="BH139" i="7"/>
  <c r="CF139" i="7"/>
  <c r="BJ139" i="7"/>
  <c r="BG139" i="7"/>
  <c r="CD139" i="7"/>
  <c r="BZ147" i="7"/>
  <c r="CF147" i="7"/>
  <c r="BD147" i="7"/>
  <c r="BA147" i="7"/>
  <c r="BN139" i="7"/>
  <c r="CA139" i="7"/>
  <c r="CD147" i="7"/>
  <c r="BV147" i="7"/>
  <c r="BC147" i="7"/>
  <c r="BO147" i="7"/>
  <c r="BA139" i="7"/>
  <c r="BB139" i="7"/>
  <c r="BU147" i="7"/>
  <c r="CG147" i="7"/>
  <c r="AZ147" i="7"/>
  <c r="BZ139" i="7"/>
  <c r="BD139" i="7"/>
  <c r="BX147" i="7"/>
  <c r="BT147" i="7"/>
  <c r="BM147" i="7"/>
  <c r="AY147" i="7"/>
  <c r="BL147" i="7"/>
  <c r="CB139" i="7"/>
  <c r="AX139" i="7"/>
  <c r="CB147" i="7"/>
  <c r="BG147" i="7"/>
  <c r="BR147" i="7"/>
  <c r="AX147" i="7"/>
  <c r="BM139" i="7"/>
  <c r="AY139" i="7"/>
  <c r="BX139" i="7"/>
  <c r="BO150" i="7"/>
  <c r="BN150" i="7"/>
  <c r="BY150" i="7"/>
  <c r="CB150" i="7"/>
  <c r="BM134" i="7"/>
  <c r="BG134" i="7"/>
  <c r="BA98" i="7"/>
  <c r="AY98" i="7"/>
  <c r="CD98" i="7"/>
  <c r="CB98" i="7"/>
  <c r="BS82" i="7"/>
  <c r="BW82" i="7"/>
  <c r="AZ153" i="7"/>
  <c r="BX137" i="7"/>
  <c r="BA137" i="7"/>
  <c r="CE113" i="7"/>
  <c r="BC113" i="7"/>
  <c r="AZ113" i="7"/>
  <c r="BV113" i="7"/>
  <c r="BQ105" i="7"/>
  <c r="BB89" i="7"/>
  <c r="AY81" i="7"/>
  <c r="CB81" i="7"/>
  <c r="BT130" i="7"/>
  <c r="BI130" i="7"/>
  <c r="AY130" i="7"/>
  <c r="BS130" i="7"/>
  <c r="BQ130" i="7"/>
  <c r="BD77" i="7"/>
  <c r="CA148" i="7"/>
  <c r="BH148" i="7"/>
  <c r="BS148" i="7"/>
  <c r="BF148" i="7"/>
  <c r="BA140" i="7"/>
  <c r="CA140" i="7"/>
  <c r="CG132" i="7"/>
  <c r="BU132" i="7"/>
  <c r="BS132" i="7"/>
  <c r="CC132" i="7"/>
  <c r="CE124" i="7"/>
  <c r="BN124" i="7"/>
  <c r="BJ108" i="7"/>
  <c r="BI108" i="7"/>
  <c r="BC108" i="7"/>
  <c r="CD108" i="7"/>
  <c r="BT108" i="7"/>
  <c r="BO100" i="7"/>
  <c r="BH100" i="7"/>
  <c r="BV92" i="7"/>
  <c r="BW92" i="7"/>
  <c r="BT92" i="7"/>
  <c r="BB117" i="7"/>
  <c r="BL91" i="7"/>
  <c r="BB91" i="7"/>
  <c r="CF91" i="7"/>
  <c r="BM83" i="7"/>
  <c r="AY126" i="7"/>
  <c r="BC126" i="7"/>
  <c r="BJ126" i="7"/>
  <c r="BM126" i="7"/>
  <c r="CG102" i="7"/>
  <c r="BV86" i="7"/>
  <c r="BK86" i="7"/>
  <c r="BX93" i="7"/>
  <c r="CC93" i="7"/>
  <c r="BK93" i="7"/>
  <c r="BN93" i="7"/>
  <c r="AY150" i="7"/>
  <c r="BB150" i="7"/>
  <c r="CD150" i="7"/>
  <c r="BI150" i="7"/>
  <c r="BK142" i="7"/>
  <c r="BA142" i="7"/>
  <c r="BU142" i="7"/>
  <c r="CF142" i="7"/>
  <c r="BA134" i="7"/>
  <c r="AX134" i="7"/>
  <c r="BM118" i="7"/>
  <c r="BG118" i="7"/>
  <c r="BI118" i="7"/>
  <c r="BE78" i="7"/>
  <c r="BV98" i="7"/>
  <c r="BO98" i="7"/>
  <c r="BG98" i="7"/>
  <c r="BJ98" i="7"/>
  <c r="CF82" i="7"/>
  <c r="BT82" i="7"/>
  <c r="CC153" i="7"/>
  <c r="BW137" i="7"/>
  <c r="BT137" i="7"/>
  <c r="BM113" i="7"/>
  <c r="BH113" i="7"/>
  <c r="BT113" i="7"/>
  <c r="BU113" i="7"/>
  <c r="BU81" i="7"/>
  <c r="BX81" i="7"/>
  <c r="CA146" i="7"/>
  <c r="CG130" i="7"/>
  <c r="BN130" i="7"/>
  <c r="BO130" i="7"/>
  <c r="BP130" i="7"/>
  <c r="BV130" i="7"/>
  <c r="BA77" i="7"/>
  <c r="CE148" i="7"/>
  <c r="CF148" i="7"/>
  <c r="AZ148" i="7"/>
  <c r="BK148" i="7"/>
  <c r="BN140" i="7"/>
  <c r="BP140" i="7"/>
  <c r="BA132" i="7"/>
  <c r="BL132" i="7"/>
  <c r="CE132" i="7"/>
  <c r="AX132" i="7"/>
  <c r="BU124" i="7"/>
  <c r="BM124" i="7"/>
  <c r="BF108" i="7"/>
  <c r="BL108" i="7"/>
  <c r="CE108" i="7"/>
  <c r="BG108" i="7"/>
  <c r="CG108" i="7"/>
  <c r="BG100" i="7"/>
  <c r="BV100" i="7"/>
  <c r="BN92" i="7"/>
  <c r="BZ92" i="7"/>
  <c r="BC92" i="7"/>
  <c r="AX99" i="7"/>
  <c r="BA99" i="7"/>
  <c r="BR91" i="7"/>
  <c r="BY91" i="7"/>
  <c r="CB91" i="7"/>
  <c r="BV91" i="7"/>
  <c r="AZ83" i="7"/>
  <c r="BL126" i="7"/>
  <c r="CE126" i="7"/>
  <c r="BS126" i="7"/>
  <c r="BI126" i="7"/>
  <c r="BT102" i="7"/>
  <c r="BZ86" i="7"/>
  <c r="AX86" i="7"/>
  <c r="BG93" i="7"/>
  <c r="BU93" i="7"/>
  <c r="BQ93" i="7"/>
  <c r="CB93" i="7"/>
  <c r="BT134" i="7"/>
  <c r="CB77" i="7"/>
  <c r="BB140" i="7"/>
  <c r="CF140" i="7"/>
  <c r="BI132" i="7"/>
  <c r="BY132" i="7"/>
  <c r="CB132" i="7"/>
  <c r="BC132" i="7"/>
  <c r="BA124" i="7"/>
  <c r="BO124" i="7"/>
  <c r="CC100" i="7"/>
  <c r="CB100" i="7"/>
  <c r="BM92" i="7"/>
  <c r="BE92" i="7"/>
  <c r="CB92" i="7"/>
  <c r="CG74" i="7"/>
  <c r="BA117" i="7"/>
  <c r="BK117" i="7"/>
  <c r="BU117" i="7"/>
  <c r="BL117" i="7"/>
  <c r="AZ117" i="7"/>
  <c r="BX117" i="7"/>
  <c r="AY117" i="7"/>
  <c r="CD117" i="7"/>
  <c r="BE117" i="7"/>
  <c r="CB117" i="7"/>
  <c r="CG117" i="7"/>
  <c r="BT117" i="7"/>
  <c r="CF117" i="7"/>
  <c r="BJ117" i="7"/>
  <c r="CA117" i="7"/>
  <c r="BM117" i="7"/>
  <c r="BD117" i="7"/>
  <c r="BP117" i="7"/>
  <c r="BC117" i="7"/>
  <c r="BY117" i="7"/>
  <c r="BV117" i="7"/>
  <c r="BW117" i="7"/>
  <c r="BS117" i="7"/>
  <c r="CE117" i="7"/>
  <c r="BN117" i="7"/>
  <c r="BQ117" i="7"/>
  <c r="BG117" i="7"/>
  <c r="BI117" i="7"/>
  <c r="AX117" i="7"/>
  <c r="BR117" i="7"/>
  <c r="BF117" i="7"/>
  <c r="CC117" i="7"/>
  <c r="BJ131" i="7"/>
  <c r="BZ131" i="7"/>
  <c r="BP131" i="7"/>
  <c r="BB131" i="7"/>
  <c r="BW115" i="7"/>
  <c r="CF115" i="7"/>
  <c r="BE107" i="7"/>
  <c r="BQ107" i="7"/>
  <c r="CF107" i="7"/>
  <c r="CA107" i="7"/>
  <c r="BO99" i="7"/>
  <c r="BV99" i="7"/>
  <c r="AY99" i="7"/>
  <c r="BI91" i="7"/>
  <c r="BO91" i="7"/>
  <c r="BQ91" i="7"/>
  <c r="BM91" i="7"/>
  <c r="CG83" i="7"/>
  <c r="BY126" i="7"/>
  <c r="BZ126" i="7"/>
  <c r="BH126" i="7"/>
  <c r="BN126" i="7"/>
  <c r="BR102" i="7"/>
  <c r="BO86" i="7"/>
  <c r="BW86" i="7"/>
  <c r="BJ93" i="7"/>
  <c r="CA93" i="7"/>
  <c r="CE93" i="7"/>
  <c r="BZ93" i="7"/>
  <c r="BV150" i="7"/>
  <c r="BK150" i="7"/>
  <c r="BC150" i="7"/>
  <c r="BS134" i="7"/>
  <c r="BZ134" i="7"/>
  <c r="AY118" i="7"/>
  <c r="BZ118" i="7"/>
  <c r="CE118" i="7"/>
  <c r="BQ78" i="7"/>
  <c r="BD82" i="7"/>
  <c r="BN82" i="7"/>
  <c r="BC153" i="7"/>
  <c r="BP153" i="7"/>
  <c r="BK113" i="7"/>
  <c r="CG113" i="7"/>
  <c r="AX113" i="7"/>
  <c r="BZ113" i="7"/>
  <c r="BF97" i="7"/>
  <c r="BU89" i="7"/>
  <c r="AZ81" i="7"/>
  <c r="BM81" i="7"/>
  <c r="BL81" i="7"/>
  <c r="CF146" i="7"/>
  <c r="AX130" i="7"/>
  <c r="BM130" i="7"/>
  <c r="BY130" i="7"/>
  <c r="CA130" i="7"/>
  <c r="CA77" i="7"/>
  <c r="BR140" i="7"/>
  <c r="BW140" i="7"/>
  <c r="BN132" i="7"/>
  <c r="CD132" i="7"/>
  <c r="BJ132" i="7"/>
  <c r="BH132" i="7"/>
  <c r="BV124" i="7"/>
  <c r="BY124" i="7"/>
  <c r="BY108" i="7"/>
  <c r="CC108" i="7"/>
  <c r="BE108" i="7"/>
  <c r="BS108" i="7"/>
  <c r="BI100" i="7"/>
  <c r="BX100" i="7"/>
  <c r="CA100" i="7"/>
  <c r="BD92" i="7"/>
  <c r="BK92" i="7"/>
  <c r="BB74" i="7"/>
  <c r="BD79" i="7"/>
  <c r="CC83" i="7"/>
  <c r="BG126" i="7"/>
  <c r="CF126" i="7"/>
  <c r="BO126" i="7"/>
  <c r="BB126" i="7"/>
  <c r="BK102" i="7"/>
  <c r="BX86" i="7"/>
  <c r="BF86" i="7"/>
  <c r="BD93" i="7"/>
  <c r="CG93" i="7"/>
  <c r="BE93" i="7"/>
  <c r="BF93" i="7"/>
  <c r="BM150" i="7"/>
  <c r="CA150" i="7"/>
  <c r="BP150" i="7"/>
  <c r="CE134" i="7"/>
  <c r="BK134" i="7"/>
  <c r="BI134" i="7"/>
  <c r="CC98" i="7"/>
  <c r="BB98" i="7"/>
  <c r="BE98" i="7"/>
  <c r="BP98" i="7"/>
  <c r="BE82" i="7"/>
  <c r="BQ82" i="7"/>
  <c r="BB82" i="7"/>
  <c r="BH153" i="7"/>
  <c r="CF153" i="7"/>
  <c r="BH145" i="7"/>
  <c r="CA145" i="7"/>
  <c r="BQ145" i="7"/>
  <c r="BP145" i="7"/>
  <c r="BK137" i="7"/>
  <c r="BK129" i="7"/>
  <c r="CB129" i="7"/>
  <c r="BX129" i="7"/>
  <c r="CA129" i="7"/>
  <c r="AZ121" i="7"/>
  <c r="BI113" i="7"/>
  <c r="CF113" i="7"/>
  <c r="BN113" i="7"/>
  <c r="BQ113" i="7"/>
  <c r="BQ97" i="7"/>
  <c r="BC89" i="7"/>
  <c r="BI81" i="7"/>
  <c r="AX81" i="7"/>
  <c r="CF81" i="7"/>
  <c r="BK130" i="7"/>
  <c r="CC130" i="7"/>
  <c r="CD130" i="7"/>
  <c r="CE130" i="7"/>
  <c r="BU92" i="7"/>
  <c r="BR92" i="7"/>
  <c r="BP92" i="7"/>
  <c r="BI92" i="7"/>
  <c r="AZ92" i="7"/>
  <c r="CE92" i="7"/>
  <c r="BL92" i="7"/>
  <c r="BB92" i="7"/>
  <c r="BJ92" i="7"/>
  <c r="CA92" i="7"/>
  <c r="BF92" i="7"/>
  <c r="CC92" i="7"/>
  <c r="AX92" i="7"/>
  <c r="BO107" i="7"/>
  <c r="BD107" i="7"/>
  <c r="BM107" i="7"/>
  <c r="CA99" i="7"/>
  <c r="AZ99" i="7"/>
  <c r="BP99" i="7"/>
  <c r="BT91" i="7"/>
  <c r="CE91" i="7"/>
  <c r="BD91" i="7"/>
  <c r="CB83" i="7"/>
  <c r="BX83" i="7"/>
  <c r="BF126" i="7"/>
  <c r="BD126" i="7"/>
  <c r="BR126" i="7"/>
  <c r="BU126" i="7"/>
  <c r="CE102" i="7"/>
  <c r="BU86" i="7"/>
  <c r="CE86" i="7"/>
  <c r="AX93" i="7"/>
  <c r="BY93" i="7"/>
  <c r="BC93" i="7"/>
  <c r="BT93" i="7"/>
  <c r="CC150" i="7"/>
  <c r="BU150" i="7"/>
  <c r="CF150" i="7"/>
  <c r="CH71" i="7"/>
  <c r="CI71" i="7" s="1"/>
  <c r="AX153" i="7"/>
  <c r="BR153" i="7"/>
  <c r="BN145" i="7"/>
  <c r="BZ145" i="7"/>
  <c r="AX145" i="7"/>
  <c r="BM145" i="7"/>
  <c r="BQ137" i="7"/>
  <c r="CD129" i="7"/>
  <c r="BT129" i="7"/>
  <c r="AX129" i="7"/>
  <c r="BH129" i="7"/>
  <c r="AY121" i="7"/>
  <c r="BG113" i="7"/>
  <c r="BW113" i="7"/>
  <c r="AY113" i="7"/>
  <c r="BP113" i="7"/>
  <c r="BT97" i="7"/>
  <c r="BD89" i="7"/>
  <c r="BH81" i="7"/>
  <c r="CE81" i="7"/>
  <c r="BQ81" i="7"/>
  <c r="BH130" i="7"/>
  <c r="BC130" i="7"/>
  <c r="BX130" i="7"/>
  <c r="CB130" i="7"/>
  <c r="BP124" i="7"/>
  <c r="CA108" i="7"/>
  <c r="AZ108" i="7"/>
  <c r="BD108" i="7"/>
  <c r="BP108" i="7"/>
  <c r="BW100" i="7"/>
  <c r="BM100" i="7"/>
  <c r="BH92" i="7"/>
  <c r="AY92" i="7"/>
  <c r="BO92" i="7"/>
  <c r="BF79" i="7"/>
  <c r="CF79" i="7"/>
  <c r="BU79" i="7"/>
  <c r="BT79" i="7"/>
  <c r="BH79" i="7"/>
  <c r="CB79" i="7"/>
  <c r="BY79" i="7"/>
  <c r="BI79" i="7"/>
  <c r="CG79" i="7"/>
  <c r="BC79" i="7"/>
  <c r="BS79" i="7"/>
  <c r="BE79" i="7"/>
  <c r="BX79" i="7"/>
  <c r="BQ79" i="7"/>
  <c r="BJ79" i="7"/>
  <c r="CA126" i="7"/>
  <c r="BQ126" i="7"/>
  <c r="BW126" i="7"/>
  <c r="BK126" i="7"/>
  <c r="CC86" i="7"/>
  <c r="BS86" i="7"/>
  <c r="BP93" i="7"/>
  <c r="BH93" i="7"/>
  <c r="BI93" i="7"/>
  <c r="BR93" i="7"/>
  <c r="BT150" i="7"/>
  <c r="BD150" i="7"/>
  <c r="BW150" i="7"/>
  <c r="BI142" i="7"/>
  <c r="BL142" i="7"/>
  <c r="CE142" i="7"/>
  <c r="AX142" i="7"/>
  <c r="BO134" i="7"/>
  <c r="BD134" i="7"/>
  <c r="BX118" i="7"/>
  <c r="CG118" i="7"/>
  <c r="BD118" i="7"/>
  <c r="BT118" i="7"/>
  <c r="BQ98" i="7"/>
  <c r="BK98" i="7"/>
  <c r="BL98" i="7"/>
  <c r="BW98" i="7"/>
  <c r="BL82" i="7"/>
  <c r="BM82" i="7"/>
  <c r="CF130" i="7"/>
  <c r="BJ130" i="7"/>
  <c r="AZ130" i="7"/>
  <c r="BA130" i="7"/>
  <c r="BU130" i="7"/>
  <c r="BH140" i="7"/>
  <c r="BL140" i="7"/>
  <c r="BW132" i="7"/>
  <c r="CA132" i="7"/>
  <c r="BK132" i="7"/>
  <c r="BV132" i="7"/>
  <c r="BF124" i="7"/>
  <c r="CF124" i="7"/>
  <c r="AY108" i="7"/>
  <c r="BO108" i="7"/>
  <c r="BB108" i="7"/>
  <c r="BQ108" i="7"/>
  <c r="CF108" i="7"/>
  <c r="BC100" i="7"/>
  <c r="CD100" i="7"/>
  <c r="CF92" i="7"/>
  <c r="BY92" i="7"/>
  <c r="BS92" i="7"/>
  <c r="CC74" i="7"/>
  <c r="CE74" i="7"/>
  <c r="BY74" i="7"/>
  <c r="BN74" i="7"/>
  <c r="BT74" i="7"/>
  <c r="BM74" i="7"/>
  <c r="BC74" i="7"/>
  <c r="BL74" i="7"/>
  <c r="BI74" i="7"/>
  <c r="BW74" i="7"/>
  <c r="BV74" i="7"/>
  <c r="CF74" i="7"/>
  <c r="BU74" i="7"/>
  <c r="BO74" i="7"/>
  <c r="BA74" i="7"/>
  <c r="BQ74" i="7"/>
  <c r="BP74" i="7"/>
  <c r="BE74" i="7"/>
  <c r="AY74" i="7"/>
  <c r="BX74" i="7"/>
  <c r="BD74" i="7"/>
  <c r="CA74" i="7"/>
  <c r="AZ74" i="7"/>
  <c r="BH74" i="7"/>
  <c r="BZ74" i="7"/>
  <c r="BF74" i="7"/>
  <c r="BK74" i="7"/>
  <c r="BS74" i="7"/>
  <c r="BJ74" i="7"/>
  <c r="BG74" i="7"/>
  <c r="BR74" i="7"/>
  <c r="AX74" i="7"/>
  <c r="BZ117" i="7"/>
  <c r="BP126" i="7"/>
  <c r="BV126" i="7"/>
  <c r="BT126" i="7"/>
  <c r="AZ126" i="7"/>
  <c r="AY86" i="7"/>
  <c r="BA86" i="7"/>
  <c r="BT86" i="7"/>
  <c r="AY93" i="7"/>
  <c r="AZ93" i="7"/>
  <c r="BV93" i="7"/>
  <c r="CF93" i="7"/>
  <c r="BA150" i="7"/>
  <c r="BL150" i="7"/>
  <c r="BV142" i="7"/>
  <c r="CG142" i="7"/>
  <c r="AZ142" i="7"/>
  <c r="CA142" i="7"/>
  <c r="BN134" i="7"/>
  <c r="CD134" i="7"/>
  <c r="BB118" i="7"/>
  <c r="BR118" i="7"/>
  <c r="AX118" i="7"/>
  <c r="BN98" i="7"/>
  <c r="BH98" i="7"/>
  <c r="BY98" i="7"/>
  <c r="CE98" i="7"/>
  <c r="BY82" i="7"/>
  <c r="AY82" i="7"/>
  <c r="BK153" i="7"/>
  <c r="AY137" i="7"/>
  <c r="BE129" i="7"/>
  <c r="BA129" i="7"/>
  <c r="BB129" i="7"/>
  <c r="BS129" i="7"/>
  <c r="CD113" i="7"/>
  <c r="CB113" i="7"/>
  <c r="BR113" i="7"/>
  <c r="BX113" i="7"/>
  <c r="BY105" i="7"/>
  <c r="BN97" i="7"/>
  <c r="CB89" i="7"/>
  <c r="BY81" i="7"/>
  <c r="BW130" i="7"/>
  <c r="BZ130" i="7"/>
  <c r="BE130" i="7"/>
  <c r="BF130" i="7"/>
  <c r="BR148" i="7"/>
  <c r="BC148" i="7"/>
  <c r="BB148" i="7"/>
  <c r="BA148" i="7"/>
  <c r="AY140" i="7"/>
  <c r="BY140" i="7"/>
  <c r="BT132" i="7"/>
  <c r="AZ132" i="7"/>
  <c r="CF132" i="7"/>
  <c r="BM132" i="7"/>
  <c r="BE124" i="7"/>
  <c r="BZ124" i="7"/>
  <c r="BN108" i="7"/>
  <c r="BA108" i="7"/>
  <c r="BR108" i="7"/>
  <c r="BV108" i="7"/>
  <c r="CF100" i="7"/>
  <c r="CG100" i="7"/>
  <c r="BG92" i="7"/>
  <c r="BX92" i="7"/>
  <c r="BA92" i="7"/>
  <c r="BO117" i="7"/>
  <c r="BZ84" i="7"/>
  <c r="AY76" i="7"/>
  <c r="BL76" i="7"/>
  <c r="BF76" i="7"/>
  <c r="CA122" i="7"/>
  <c r="CC122" i="7"/>
  <c r="BN122" i="7"/>
  <c r="BF106" i="7"/>
  <c r="CA85" i="7"/>
  <c r="BB143" i="7"/>
  <c r="CE143" i="7"/>
  <c r="BG143" i="7"/>
  <c r="BI143" i="7"/>
  <c r="AZ111" i="7"/>
  <c r="BY103" i="7"/>
  <c r="CD103" i="7"/>
  <c r="AY103" i="7"/>
  <c r="BO103" i="7"/>
  <c r="BA87" i="7"/>
  <c r="BM87" i="7"/>
  <c r="BL90" i="7"/>
  <c r="BI114" i="7"/>
  <c r="BG114" i="7"/>
  <c r="BP114" i="7"/>
  <c r="BY114" i="7"/>
  <c r="BE125" i="7"/>
  <c r="AZ125" i="7"/>
  <c r="BS125" i="7"/>
  <c r="BQ125" i="7"/>
  <c r="CF144" i="7"/>
  <c r="BJ144" i="7"/>
  <c r="BS144" i="7"/>
  <c r="BP94" i="7"/>
  <c r="BE94" i="7"/>
  <c r="BC154" i="7"/>
  <c r="CD154" i="7"/>
  <c r="AZ122" i="7"/>
  <c r="BP122" i="7"/>
  <c r="BC122" i="7"/>
  <c r="BB122" i="7"/>
  <c r="CC106" i="7"/>
  <c r="AY85" i="7"/>
  <c r="BT95" i="7"/>
  <c r="BZ87" i="7"/>
  <c r="BG87" i="7"/>
  <c r="BI87" i="7"/>
  <c r="BD90" i="7"/>
  <c r="CA133" i="7"/>
  <c r="BU133" i="7"/>
  <c r="CF133" i="7"/>
  <c r="AX101" i="7"/>
  <c r="CG138" i="7"/>
  <c r="BW114" i="7"/>
  <c r="CC114" i="7"/>
  <c r="CD114" i="7"/>
  <c r="AZ114" i="7"/>
  <c r="BM125" i="7"/>
  <c r="CC125" i="7"/>
  <c r="BP125" i="7"/>
  <c r="BW125" i="7"/>
  <c r="AY152" i="7"/>
  <c r="BH152" i="7"/>
  <c r="BQ152" i="7"/>
  <c r="CF152" i="7"/>
  <c r="BK144" i="7"/>
  <c r="BO144" i="7"/>
  <c r="CA144" i="7"/>
  <c r="BN144" i="7"/>
  <c r="BZ136" i="7"/>
  <c r="BT136" i="7"/>
  <c r="BU136" i="7"/>
  <c r="BX136" i="7"/>
  <c r="AY128" i="7"/>
  <c r="BS128" i="7"/>
  <c r="BC128" i="7"/>
  <c r="BI120" i="7"/>
  <c r="CB120" i="7"/>
  <c r="BE120" i="7"/>
  <c r="BP120" i="7"/>
  <c r="BY120" i="7"/>
  <c r="BO104" i="7"/>
  <c r="BQ104" i="7"/>
  <c r="BN104" i="7"/>
  <c r="BA96" i="7"/>
  <c r="BQ96" i="7"/>
  <c r="CD88" i="7"/>
  <c r="CC88" i="7"/>
  <c r="BR88" i="7"/>
  <c r="BP80" i="7"/>
  <c r="BR80" i="7"/>
  <c r="BJ80" i="7"/>
  <c r="BB80" i="7"/>
  <c r="BK110" i="7"/>
  <c r="CF94" i="7"/>
  <c r="BL94" i="7"/>
  <c r="BE141" i="7"/>
  <c r="BK141" i="7"/>
  <c r="BJ84" i="7"/>
  <c r="CD84" i="7"/>
  <c r="BI76" i="7"/>
  <c r="BT76" i="7"/>
  <c r="CD143" i="7"/>
  <c r="BR143" i="7"/>
  <c r="BX143" i="7"/>
  <c r="BL143" i="7"/>
  <c r="AY135" i="7"/>
  <c r="CC127" i="7"/>
  <c r="CD127" i="7"/>
  <c r="BA127" i="7"/>
  <c r="BY111" i="7"/>
  <c r="BT103" i="7"/>
  <c r="BX103" i="7"/>
  <c r="BB103" i="7"/>
  <c r="CF103" i="7"/>
  <c r="BX95" i="7"/>
  <c r="BC95" i="7"/>
  <c r="BE87" i="7"/>
  <c r="BS87" i="7"/>
  <c r="BO87" i="7"/>
  <c r="CA90" i="7"/>
  <c r="CC101" i="7"/>
  <c r="BB138" i="7"/>
  <c r="AX114" i="7"/>
  <c r="BU114" i="7"/>
  <c r="BE114" i="7"/>
  <c r="BN114" i="7"/>
  <c r="CG125" i="7"/>
  <c r="BL125" i="7"/>
  <c r="CF125" i="7"/>
  <c r="BD125" i="7"/>
  <c r="BP152" i="7"/>
  <c r="AZ152" i="7"/>
  <c r="CE152" i="7"/>
  <c r="BO152" i="7"/>
  <c r="BC144" i="7"/>
  <c r="BG144" i="7"/>
  <c r="BP144" i="7"/>
  <c r="BT144" i="7"/>
  <c r="BQ136" i="7"/>
  <c r="CG136" i="7"/>
  <c r="BL136" i="7"/>
  <c r="BW136" i="7"/>
  <c r="CA128" i="7"/>
  <c r="BH128" i="7"/>
  <c r="AZ128" i="7"/>
  <c r="BK104" i="7"/>
  <c r="BV104" i="7"/>
  <c r="BB104" i="7"/>
  <c r="AZ96" i="7"/>
  <c r="BV96" i="7"/>
  <c r="BG88" i="7"/>
  <c r="AY88" i="7"/>
  <c r="BC88" i="7"/>
  <c r="BA80" i="7"/>
  <c r="BC80" i="7"/>
  <c r="AX80" i="7"/>
  <c r="BZ80" i="7"/>
  <c r="BG110" i="7"/>
  <c r="BM94" i="7"/>
  <c r="BY94" i="7"/>
  <c r="CG76" i="7"/>
  <c r="BH76" i="7"/>
  <c r="BM154" i="7"/>
  <c r="AY154" i="7"/>
  <c r="BP154" i="7"/>
  <c r="BU122" i="7"/>
  <c r="BW122" i="7"/>
  <c r="BO122" i="7"/>
  <c r="BK122" i="7"/>
  <c r="BE143" i="7"/>
  <c r="AZ143" i="7"/>
  <c r="BA143" i="7"/>
  <c r="CB143" i="7"/>
  <c r="CG127" i="7"/>
  <c r="BW127" i="7"/>
  <c r="BN127" i="7"/>
  <c r="CD111" i="7"/>
  <c r="BC103" i="7"/>
  <c r="BA103" i="7"/>
  <c r="CB103" i="7"/>
  <c r="BV103" i="7"/>
  <c r="BM95" i="7"/>
  <c r="AY95" i="7"/>
  <c r="CD87" i="7"/>
  <c r="CE87" i="7"/>
  <c r="CA87" i="7"/>
  <c r="BH90" i="7"/>
  <c r="CE133" i="7"/>
  <c r="BL133" i="7"/>
  <c r="AY101" i="7"/>
  <c r="AZ138" i="7"/>
  <c r="BD114" i="7"/>
  <c r="BZ114" i="7"/>
  <c r="BB114" i="7"/>
  <c r="BT114" i="7"/>
  <c r="BX125" i="7"/>
  <c r="CB125" i="7"/>
  <c r="BV125" i="7"/>
  <c r="BT125" i="7"/>
  <c r="BM128" i="7"/>
  <c r="BW112" i="7"/>
  <c r="BE96" i="7"/>
  <c r="AY96" i="7"/>
  <c r="AX88" i="7"/>
  <c r="BO88" i="7"/>
  <c r="CE88" i="7"/>
  <c r="CC141" i="7"/>
  <c r="CA109" i="7"/>
  <c r="BV84" i="7"/>
  <c r="BB76" i="7"/>
  <c r="BG76" i="7"/>
  <c r="BZ76" i="7"/>
  <c r="BR154" i="7"/>
  <c r="BO154" i="7"/>
  <c r="CF154" i="7"/>
  <c r="BD122" i="7"/>
  <c r="BZ122" i="7"/>
  <c r="BL122" i="7"/>
  <c r="CE122" i="7"/>
  <c r="BG151" i="7"/>
  <c r="CG143" i="7"/>
  <c r="CC143" i="7"/>
  <c r="AY143" i="7"/>
  <c r="BW143" i="7"/>
  <c r="BJ127" i="7"/>
  <c r="BH127" i="7"/>
  <c r="BG127" i="7"/>
  <c r="CF127" i="7"/>
  <c r="BS111" i="7"/>
  <c r="AZ103" i="7"/>
  <c r="BS103" i="7"/>
  <c r="BQ103" i="7"/>
  <c r="BM103" i="7"/>
  <c r="BF95" i="7"/>
  <c r="BA95" i="7"/>
  <c r="AX87" i="7"/>
  <c r="BH87" i="7"/>
  <c r="BD87" i="7"/>
  <c r="BN90" i="7"/>
  <c r="BX133" i="7"/>
  <c r="CB133" i="7"/>
  <c r="BK101" i="7"/>
  <c r="CD152" i="7"/>
  <c r="CB152" i="7"/>
  <c r="AX152" i="7"/>
  <c r="BZ152" i="7"/>
  <c r="CE144" i="7"/>
  <c r="BU144" i="7"/>
  <c r="CB144" i="7"/>
  <c r="AX136" i="7"/>
  <c r="BE136" i="7"/>
  <c r="BP136" i="7"/>
  <c r="BG136" i="7"/>
  <c r="BE128" i="7"/>
  <c r="BA128" i="7"/>
  <c r="BT128" i="7"/>
  <c r="CE128" i="7"/>
  <c r="BX120" i="7"/>
  <c r="BK120" i="7"/>
  <c r="BH120" i="7"/>
  <c r="BR120" i="7"/>
  <c r="BI112" i="7"/>
  <c r="BL104" i="7"/>
  <c r="BH104" i="7"/>
  <c r="BS104" i="7"/>
  <c r="BU96" i="7"/>
  <c r="BO96" i="7"/>
  <c r="BJ88" i="7"/>
  <c r="BL88" i="7"/>
  <c r="CB88" i="7"/>
  <c r="CD80" i="7"/>
  <c r="BX80" i="7"/>
  <c r="BH80" i="7"/>
  <c r="BN80" i="7"/>
  <c r="BS110" i="7"/>
  <c r="AY94" i="7"/>
  <c r="BC141" i="7"/>
  <c r="BE109" i="7"/>
  <c r="BJ76" i="7"/>
  <c r="BA76" i="7"/>
  <c r="CF151" i="7"/>
  <c r="BM111" i="7"/>
  <c r="AX103" i="7"/>
  <c r="BP103" i="7"/>
  <c r="BW103" i="7"/>
  <c r="CG103" i="7"/>
  <c r="BD95" i="7"/>
  <c r="BQ87" i="7"/>
  <c r="BP87" i="7"/>
  <c r="BT87" i="7"/>
  <c r="BU90" i="7"/>
  <c r="CC133" i="7"/>
  <c r="BA133" i="7"/>
  <c r="BF133" i="7"/>
  <c r="BP101" i="7"/>
  <c r="CE114" i="7"/>
  <c r="BM114" i="7"/>
  <c r="BV114" i="7"/>
  <c r="BK125" i="7"/>
  <c r="AY125" i="7"/>
  <c r="BG125" i="7"/>
  <c r="BB125" i="7"/>
  <c r="CH47" i="7"/>
  <c r="CI47" i="7" s="1"/>
  <c r="BE152" i="7"/>
  <c r="BT152" i="7"/>
  <c r="BW152" i="7"/>
  <c r="BG152" i="7"/>
  <c r="BW144" i="7"/>
  <c r="BX144" i="7"/>
  <c r="CG144" i="7"/>
  <c r="AY136" i="7"/>
  <c r="CC136" i="7"/>
  <c r="BA136" i="7"/>
  <c r="BK136" i="7"/>
  <c r="BL112" i="7"/>
  <c r="BZ88" i="7"/>
  <c r="BY88" i="7"/>
  <c r="BE88" i="7"/>
  <c r="BX94" i="7"/>
  <c r="CA141" i="7"/>
  <c r="CD109" i="7"/>
  <c r="CH58" i="7"/>
  <c r="CI58" i="7" s="1"/>
  <c r="AZ84" i="7"/>
  <c r="CC76" i="7"/>
  <c r="BX76" i="7"/>
  <c r="BQ76" i="7"/>
  <c r="CC154" i="7"/>
  <c r="BD154" i="7"/>
  <c r="CE154" i="7"/>
  <c r="BG122" i="7"/>
  <c r="BV122" i="7"/>
  <c r="CG122" i="7"/>
  <c r="AY106" i="7"/>
  <c r="BB111" i="7"/>
  <c r="BR133" i="7"/>
  <c r="BG133" i="7"/>
  <c r="AY133" i="7"/>
  <c r="BC101" i="7"/>
  <c r="BF114" i="7"/>
  <c r="BA114" i="7"/>
  <c r="BX114" i="7"/>
  <c r="CB114" i="7"/>
  <c r="BH125" i="7"/>
  <c r="CA125" i="7"/>
  <c r="BO125" i="7"/>
  <c r="BR125" i="7"/>
  <c r="BB152" i="7"/>
  <c r="CA152" i="7"/>
  <c r="BD152" i="7"/>
  <c r="BU152" i="7"/>
  <c r="AX144" i="7"/>
  <c r="AY144" i="7"/>
  <c r="BH144" i="7"/>
  <c r="CF136" i="7"/>
  <c r="CA136" i="7"/>
  <c r="BR136" i="7"/>
  <c r="BJ136" i="7"/>
  <c r="BC112" i="7"/>
  <c r="BP96" i="7"/>
  <c r="BW88" i="7"/>
  <c r="BI88" i="7"/>
  <c r="BX88" i="7"/>
  <c r="BQ88" i="7"/>
  <c r="BL80" i="7"/>
  <c r="BD80" i="7"/>
  <c r="CF80" i="7"/>
  <c r="CC80" i="7"/>
  <c r="CE94" i="7"/>
  <c r="BB94" i="7"/>
  <c r="CE141" i="7"/>
  <c r="BO109" i="7"/>
  <c r="BP1003" i="7"/>
  <c r="BG1003" i="7"/>
  <c r="BE1003" i="7"/>
  <c r="AZ1003" i="7"/>
  <c r="BK1003" i="7"/>
  <c r="BJ1003" i="7"/>
  <c r="BL1003" i="7"/>
  <c r="BZ1003" i="7"/>
  <c r="BF1003" i="7"/>
  <c r="BH1003" i="7"/>
  <c r="BU1003" i="7"/>
  <c r="BI1003" i="7"/>
  <c r="BN1003" i="7"/>
  <c r="BS1003" i="7"/>
  <c r="AY1003" i="7"/>
  <c r="CC1003" i="7"/>
  <c r="CE1003" i="7"/>
  <c r="CG1003" i="7"/>
  <c r="BB1003" i="7"/>
  <c r="BT1003" i="7"/>
  <c r="BC1003" i="7"/>
  <c r="BR1003" i="7"/>
  <c r="BO1003" i="7"/>
  <c r="BA1003" i="7"/>
  <c r="CB1003" i="7"/>
  <c r="CA1003" i="7"/>
  <c r="BQ1003" i="7"/>
  <c r="BA963" i="7"/>
  <c r="BX963" i="7"/>
  <c r="CD963" i="7"/>
  <c r="CA963" i="7"/>
  <c r="CF963" i="7"/>
  <c r="BP963" i="7"/>
  <c r="BB963" i="7"/>
  <c r="BJ963" i="7"/>
  <c r="BR963" i="7"/>
  <c r="BF963" i="7"/>
  <c r="BQ963" i="7"/>
  <c r="BS963" i="7"/>
  <c r="AY963" i="7"/>
  <c r="CB963" i="7"/>
  <c r="BK963" i="7"/>
  <c r="CC963" i="7"/>
  <c r="BO963" i="7"/>
  <c r="BI963" i="7"/>
  <c r="AX963" i="7"/>
  <c r="BT963" i="7"/>
  <c r="BU963" i="7"/>
  <c r="BN963" i="7"/>
  <c r="BH963" i="7"/>
  <c r="BL963" i="7"/>
  <c r="BZ963" i="7"/>
  <c r="BM963" i="7"/>
  <c r="CE963" i="7"/>
  <c r="BR939" i="7"/>
  <c r="BM851" i="7"/>
  <c r="BB851" i="7"/>
  <c r="BA851" i="7"/>
  <c r="BS851" i="7"/>
  <c r="BI851" i="7"/>
  <c r="AX851" i="7"/>
  <c r="BQ851" i="7"/>
  <c r="CD851" i="7"/>
  <c r="BF851" i="7"/>
  <c r="BL851" i="7"/>
  <c r="CF851" i="7"/>
  <c r="BZ851" i="7"/>
  <c r="AZ851" i="7"/>
  <c r="BO851" i="7"/>
  <c r="BW851" i="7"/>
  <c r="BC851" i="7"/>
  <c r="BY851" i="7"/>
  <c r="BX851" i="7"/>
  <c r="AY851" i="7"/>
  <c r="BT851" i="7"/>
  <c r="BU851" i="7"/>
  <c r="BK851" i="7"/>
  <c r="BE851" i="7"/>
  <c r="BR851" i="7"/>
  <c r="CB851" i="7"/>
  <c r="CG851" i="7"/>
  <c r="BV851" i="7"/>
  <c r="BP851" i="7"/>
  <c r="CC851" i="7"/>
  <c r="BJ851" i="7"/>
  <c r="BG851" i="7"/>
  <c r="CE851" i="7"/>
  <c r="BU811" i="7"/>
  <c r="BY811" i="7"/>
  <c r="BI811" i="7"/>
  <c r="BX811" i="7"/>
  <c r="BJ811" i="7"/>
  <c r="BG811" i="7"/>
  <c r="BW811" i="7"/>
  <c r="CA811" i="7"/>
  <c r="AZ811" i="7"/>
  <c r="BC811" i="7"/>
  <c r="BB811" i="7"/>
  <c r="BR811" i="7"/>
  <c r="BD811" i="7"/>
  <c r="BA811" i="7"/>
  <c r="AY811" i="7"/>
  <c r="CE811" i="7"/>
  <c r="BF811" i="7"/>
  <c r="BT811" i="7"/>
  <c r="BM811" i="7"/>
  <c r="BH811" i="7"/>
  <c r="BS811" i="7"/>
  <c r="BQ811" i="7"/>
  <c r="CB811" i="7"/>
  <c r="CD811" i="7"/>
  <c r="CG811" i="7"/>
  <c r="BN811" i="7"/>
  <c r="AX811" i="7"/>
  <c r="BV811" i="7"/>
  <c r="BZ811" i="7"/>
  <c r="BK811" i="7"/>
  <c r="CC811" i="7"/>
  <c r="BO811" i="7"/>
  <c r="BL939" i="7"/>
  <c r="BM1003" i="7"/>
  <c r="BD963" i="7"/>
  <c r="AZ939" i="7"/>
  <c r="BS907" i="7"/>
  <c r="CC891" i="7"/>
  <c r="CG755" i="7"/>
  <c r="BW1003" i="7"/>
  <c r="BC963" i="7"/>
  <c r="CB923" i="7"/>
  <c r="AY891" i="7"/>
  <c r="BY755" i="7"/>
  <c r="BC939" i="7"/>
  <c r="CC939" i="7"/>
  <c r="BA939" i="7"/>
  <c r="BM939" i="7"/>
  <c r="BX939" i="7"/>
  <c r="BD939" i="7"/>
  <c r="BK939" i="7"/>
  <c r="BF939" i="7"/>
  <c r="BB939" i="7"/>
  <c r="CD939" i="7"/>
  <c r="CA939" i="7"/>
  <c r="BP939" i="7"/>
  <c r="BU939" i="7"/>
  <c r="BW939" i="7"/>
  <c r="BT939" i="7"/>
  <c r="BZ939" i="7"/>
  <c r="BN939" i="7"/>
  <c r="BH939" i="7"/>
  <c r="BQ939" i="7"/>
  <c r="BI939" i="7"/>
  <c r="BS939" i="7"/>
  <c r="CF939" i="7"/>
  <c r="AY939" i="7"/>
  <c r="BJ939" i="7"/>
  <c r="CB939" i="7"/>
  <c r="BG939" i="7"/>
  <c r="BO939" i="7"/>
  <c r="CE939" i="7"/>
  <c r="AX1003" i="7"/>
  <c r="BE963" i="7"/>
  <c r="BY939" i="7"/>
  <c r="BN907" i="7"/>
  <c r="CA907" i="7"/>
  <c r="CC907" i="7"/>
  <c r="BC907" i="7"/>
  <c r="BY907" i="7"/>
  <c r="BO907" i="7"/>
  <c r="BJ907" i="7"/>
  <c r="BZ907" i="7"/>
  <c r="CD907" i="7"/>
  <c r="BU907" i="7"/>
  <c r="BD907" i="7"/>
  <c r="BF907" i="7"/>
  <c r="CB907" i="7"/>
  <c r="AZ907" i="7"/>
  <c r="AY907" i="7"/>
  <c r="AX907" i="7"/>
  <c r="BP907" i="7"/>
  <c r="BM907" i="7"/>
  <c r="BV907" i="7"/>
  <c r="BH907" i="7"/>
  <c r="BG907" i="7"/>
  <c r="CE907" i="7"/>
  <c r="BR907" i="7"/>
  <c r="CF907" i="7"/>
  <c r="BK907" i="7"/>
  <c r="BW907" i="7"/>
  <c r="BA907" i="7"/>
  <c r="BQ907" i="7"/>
  <c r="CG907" i="7"/>
  <c r="BX907" i="7"/>
  <c r="BI907" i="7"/>
  <c r="BT907" i="7"/>
  <c r="BN851" i="7"/>
  <c r="BP811" i="7"/>
  <c r="BV939" i="7"/>
  <c r="BN891" i="7"/>
  <c r="BP891" i="7"/>
  <c r="BZ891" i="7"/>
  <c r="CB891" i="7"/>
  <c r="BK891" i="7"/>
  <c r="BM891" i="7"/>
  <c r="BD891" i="7"/>
  <c r="BY891" i="7"/>
  <c r="BO891" i="7"/>
  <c r="BB891" i="7"/>
  <c r="BA891" i="7"/>
  <c r="CD891" i="7"/>
  <c r="BT891" i="7"/>
  <c r="BC891" i="7"/>
  <c r="CF891" i="7"/>
  <c r="BQ891" i="7"/>
  <c r="CA891" i="7"/>
  <c r="BE891" i="7"/>
  <c r="AX891" i="7"/>
  <c r="CE891" i="7"/>
  <c r="BS891" i="7"/>
  <c r="BL891" i="7"/>
  <c r="BG891" i="7"/>
  <c r="BV891" i="7"/>
  <c r="BR891" i="7"/>
  <c r="BH891" i="7"/>
  <c r="BX891" i="7"/>
  <c r="AZ891" i="7"/>
  <c r="BJ891" i="7"/>
  <c r="BU891" i="7"/>
  <c r="CG891" i="7"/>
  <c r="BW891" i="7"/>
  <c r="CC755" i="7"/>
  <c r="BR755" i="7"/>
  <c r="BF755" i="7"/>
  <c r="CB755" i="7"/>
  <c r="BM755" i="7"/>
  <c r="BC755" i="7"/>
  <c r="BH755" i="7"/>
  <c r="BJ755" i="7"/>
  <c r="BI755" i="7"/>
  <c r="BQ755" i="7"/>
  <c r="BG755" i="7"/>
  <c r="CE755" i="7"/>
  <c r="BE755" i="7"/>
  <c r="BT755" i="7"/>
  <c r="BZ755" i="7"/>
  <c r="BD755" i="7"/>
  <c r="CD755" i="7"/>
  <c r="BS755" i="7"/>
  <c r="BA755" i="7"/>
  <c r="CA755" i="7"/>
  <c r="AY755" i="7"/>
  <c r="BU755" i="7"/>
  <c r="BN755" i="7"/>
  <c r="BW755" i="7"/>
  <c r="BV755" i="7"/>
  <c r="AX755" i="7"/>
  <c r="BL755" i="7"/>
  <c r="BK755" i="7"/>
  <c r="AZ755" i="7"/>
  <c r="BP755" i="7"/>
  <c r="BB755" i="7"/>
  <c r="BX755" i="7"/>
  <c r="AX939" i="7"/>
  <c r="BV1003" i="7"/>
  <c r="BX1003" i="7"/>
  <c r="BY963" i="7"/>
  <c r="BG963" i="7"/>
  <c r="CG939" i="7"/>
  <c r="BC923" i="7"/>
  <c r="BP923" i="7"/>
  <c r="BH923" i="7"/>
  <c r="AZ923" i="7"/>
  <c r="BS923" i="7"/>
  <c r="BE923" i="7"/>
  <c r="BJ923" i="7"/>
  <c r="BZ923" i="7"/>
  <c r="BR923" i="7"/>
  <c r="BX923" i="7"/>
  <c r="BB923" i="7"/>
  <c r="CG923" i="7"/>
  <c r="AX923" i="7"/>
  <c r="BF923" i="7"/>
  <c r="AY923" i="7"/>
  <c r="BD923" i="7"/>
  <c r="BT923" i="7"/>
  <c r="BQ923" i="7"/>
  <c r="CF923" i="7"/>
  <c r="BW923" i="7"/>
  <c r="BU923" i="7"/>
  <c r="BV923" i="7"/>
  <c r="BN923" i="7"/>
  <c r="BM923" i="7"/>
  <c r="BI923" i="7"/>
  <c r="CA923" i="7"/>
  <c r="CD923" i="7"/>
  <c r="BG923" i="7"/>
  <c r="CE923" i="7"/>
  <c r="CC923" i="7"/>
  <c r="BY923" i="7"/>
  <c r="BK923" i="7"/>
  <c r="BH851" i="7"/>
  <c r="BJ595" i="7"/>
  <c r="BI595" i="7"/>
  <c r="BK595" i="7"/>
  <c r="BG595" i="7"/>
  <c r="BB595" i="7"/>
  <c r="BQ595" i="7"/>
  <c r="BY595" i="7"/>
  <c r="BP595" i="7"/>
  <c r="CE595" i="7"/>
  <c r="AZ595" i="7"/>
  <c r="BC595" i="7"/>
  <c r="CC595" i="7"/>
  <c r="BD595" i="7"/>
  <c r="BN595" i="7"/>
  <c r="BM595" i="7"/>
  <c r="BU595" i="7"/>
  <c r="BZ595" i="7"/>
  <c r="BS595" i="7"/>
  <c r="BW595" i="7"/>
  <c r="CF595" i="7"/>
  <c r="CD595" i="7"/>
  <c r="BH595" i="7"/>
  <c r="BT595" i="7"/>
  <c r="BV595" i="7"/>
  <c r="BE595" i="7"/>
  <c r="BO595" i="7"/>
  <c r="BR595" i="7"/>
  <c r="BA595" i="7"/>
  <c r="CG595" i="7"/>
  <c r="BX595" i="7"/>
  <c r="AY595" i="7"/>
  <c r="CA595" i="7"/>
  <c r="BL595" i="7"/>
  <c r="BF595" i="7"/>
  <c r="BQ371" i="7"/>
  <c r="BP371" i="7"/>
  <c r="AY331" i="7"/>
  <c r="BR947" i="7"/>
  <c r="CB947" i="7"/>
  <c r="CB835" i="7"/>
  <c r="CF579" i="7"/>
  <c r="BC579" i="7"/>
  <c r="BG579" i="7"/>
  <c r="BC499" i="7"/>
  <c r="BX499" i="7"/>
  <c r="BS435" i="7"/>
  <c r="CC395" i="7"/>
  <c r="BI395" i="7"/>
  <c r="AZ355" i="7"/>
  <c r="CH323" i="7"/>
  <c r="CI323" i="7" s="1"/>
  <c r="BR299" i="7"/>
  <c r="BK299" i="7"/>
  <c r="BM275" i="7"/>
  <c r="BG275" i="7"/>
  <c r="BH275" i="7"/>
  <c r="BR259" i="7"/>
  <c r="CH211" i="7"/>
  <c r="CI211" i="7" s="1"/>
  <c r="BX203" i="7"/>
  <c r="CD203" i="7"/>
  <c r="BQ203" i="7"/>
  <c r="CB123" i="7"/>
  <c r="BT123" i="7"/>
  <c r="CA378" i="7"/>
  <c r="CB234" i="7"/>
  <c r="CE234" i="7"/>
  <c r="CF234" i="7"/>
  <c r="BY234" i="7"/>
  <c r="BG997" i="7"/>
  <c r="BE997" i="7"/>
  <c r="BZ947" i="7"/>
  <c r="CA947" i="7"/>
  <c r="BP859" i="7"/>
  <c r="AY859" i="7"/>
  <c r="BM835" i="7"/>
  <c r="CC827" i="7"/>
  <c r="BA827" i="7"/>
  <c r="BM827" i="7"/>
  <c r="BP819" i="7"/>
  <c r="CE763" i="7"/>
  <c r="BB739" i="7"/>
  <c r="CA699" i="7"/>
  <c r="BC699" i="7"/>
  <c r="BX699" i="7"/>
  <c r="BZ691" i="7"/>
  <c r="BP691" i="7"/>
  <c r="BJ683" i="7"/>
  <c r="BZ683" i="7"/>
  <c r="BE643" i="7"/>
  <c r="BQ635" i="7"/>
  <c r="BN579" i="7"/>
  <c r="CA571" i="7"/>
  <c r="AZ571" i="7"/>
  <c r="BD539" i="7"/>
  <c r="BN539" i="7"/>
  <c r="CG531" i="7"/>
  <c r="BI499" i="7"/>
  <c r="CA483" i="7"/>
  <c r="BG483" i="7"/>
  <c r="BB483" i="7"/>
  <c r="BY483" i="7"/>
  <c r="BI435" i="7"/>
  <c r="BM411" i="7"/>
  <c r="BH411" i="7"/>
  <c r="BE411" i="7"/>
  <c r="BJ411" i="7"/>
  <c r="BR395" i="7"/>
  <c r="BQ395" i="7"/>
  <c r="BI387" i="7"/>
  <c r="BH387" i="7"/>
  <c r="BS387" i="7"/>
  <c r="AY379" i="7"/>
  <c r="CG379" i="7"/>
  <c r="AY355" i="7"/>
  <c r="BP355" i="7"/>
  <c r="BQ275" i="7"/>
  <c r="BU243" i="7"/>
  <c r="AX243" i="7"/>
  <c r="CF235" i="7"/>
  <c r="BZ235" i="7"/>
  <c r="CA235" i="7"/>
  <c r="AX227" i="7"/>
  <c r="BF227" i="7"/>
  <c r="CB203" i="7"/>
  <c r="CG203" i="7"/>
  <c r="CG195" i="7"/>
  <c r="BK195" i="7"/>
  <c r="CA195" i="7"/>
  <c r="BH195" i="7"/>
  <c r="CD123" i="7"/>
  <c r="BT83" i="7"/>
  <c r="BX234" i="7"/>
  <c r="BV234" i="7"/>
  <c r="BT234" i="7"/>
  <c r="CA234" i="7"/>
  <c r="BV987" i="7"/>
  <c r="BH987" i="7"/>
  <c r="CG987" i="7"/>
  <c r="CB987" i="7"/>
  <c r="BD979" i="7"/>
  <c r="BJ979" i="7"/>
  <c r="CA979" i="7"/>
  <c r="AZ979" i="7"/>
  <c r="BY979" i="7"/>
  <c r="BT971" i="7"/>
  <c r="BW971" i="7"/>
  <c r="BX971" i="7"/>
  <c r="BE971" i="7"/>
  <c r="BQ947" i="7"/>
  <c r="BN947" i="7"/>
  <c r="BI947" i="7"/>
  <c r="BG947" i="7"/>
  <c r="AZ875" i="7"/>
  <c r="BE875" i="7"/>
  <c r="BX875" i="7"/>
  <c r="CG875" i="7"/>
  <c r="BE867" i="7"/>
  <c r="CD867" i="7"/>
  <c r="CB867" i="7"/>
  <c r="BO867" i="7"/>
  <c r="BB867" i="7"/>
  <c r="AZ859" i="7"/>
  <c r="CB859" i="7"/>
  <c r="BK859" i="7"/>
  <c r="BI859" i="7"/>
  <c r="BD843" i="7"/>
  <c r="BU843" i="7"/>
  <c r="CB843" i="7"/>
  <c r="AZ843" i="7"/>
  <c r="BH835" i="7"/>
  <c r="BB835" i="7"/>
  <c r="BY835" i="7"/>
  <c r="BP835" i="7"/>
  <c r="BX827" i="7"/>
  <c r="BE827" i="7"/>
  <c r="CE827" i="7"/>
  <c r="BG827" i="7"/>
  <c r="BR827" i="7"/>
  <c r="BQ819" i="7"/>
  <c r="BK819" i="7"/>
  <c r="BB819" i="7"/>
  <c r="BN819" i="7"/>
  <c r="BR803" i="7"/>
  <c r="BE803" i="7"/>
  <c r="BX803" i="7"/>
  <c r="CA803" i="7"/>
  <c r="BD795" i="7"/>
  <c r="BU795" i="7"/>
  <c r="CD795" i="7"/>
  <c r="BY795" i="7"/>
  <c r="BM787" i="7"/>
  <c r="BH787" i="7"/>
  <c r="BL787" i="7"/>
  <c r="BS787" i="7"/>
  <c r="CF787" i="7"/>
  <c r="BC779" i="7"/>
  <c r="BR779" i="7"/>
  <c r="BE779" i="7"/>
  <c r="BY779" i="7"/>
  <c r="BY771" i="7"/>
  <c r="BP771" i="7"/>
  <c r="CA771" i="7"/>
  <c r="BZ771" i="7"/>
  <c r="AY771" i="7"/>
  <c r="BF763" i="7"/>
  <c r="BQ763" i="7"/>
  <c r="BW763" i="7"/>
  <c r="BR763" i="7"/>
  <c r="BT739" i="7"/>
  <c r="BE739" i="7"/>
  <c r="CE739" i="7"/>
  <c r="BG739" i="7"/>
  <c r="BK731" i="7"/>
  <c r="BA731" i="7"/>
  <c r="AY731" i="7"/>
  <c r="BN731" i="7"/>
  <c r="BI731" i="7"/>
  <c r="BP715" i="7"/>
  <c r="BC715" i="7"/>
  <c r="BN715" i="7"/>
  <c r="BY715" i="7"/>
  <c r="CA707" i="7"/>
  <c r="AZ707" i="7"/>
  <c r="BV707" i="7"/>
  <c r="AX707" i="7"/>
  <c r="CE707" i="7"/>
  <c r="CD699" i="7"/>
  <c r="BI699" i="7"/>
  <c r="BS699" i="7"/>
  <c r="BO699" i="7"/>
  <c r="BF691" i="7"/>
  <c r="BA691" i="7"/>
  <c r="BG691" i="7"/>
  <c r="CD691" i="7"/>
  <c r="BI691" i="7"/>
  <c r="BX683" i="7"/>
  <c r="BH683" i="7"/>
  <c r="BK683" i="7"/>
  <c r="BA683" i="7"/>
  <c r="BX675" i="7"/>
  <c r="BS675" i="7"/>
  <c r="AZ675" i="7"/>
  <c r="CG675" i="7"/>
  <c r="CF675" i="7"/>
  <c r="BD659" i="7"/>
  <c r="BU659" i="7"/>
  <c r="CF659" i="7"/>
  <c r="BL659" i="7"/>
  <c r="BB643" i="7"/>
  <c r="BO643" i="7"/>
  <c r="BA643" i="7"/>
  <c r="BJ643" i="7"/>
  <c r="BI635" i="7"/>
  <c r="BT635" i="7"/>
  <c r="BD635" i="7"/>
  <c r="BO635" i="7"/>
  <c r="BX635" i="7"/>
  <c r="BJ619" i="7"/>
  <c r="BE619" i="7"/>
  <c r="BB619" i="7"/>
  <c r="BM619" i="7"/>
  <c r="BQ611" i="7"/>
  <c r="CD611" i="7"/>
  <c r="AY611" i="7"/>
  <c r="BS611" i="7"/>
  <c r="BI611" i="7"/>
  <c r="CG603" i="7"/>
  <c r="BI603" i="7"/>
  <c r="BH603" i="7"/>
  <c r="BU603" i="7"/>
  <c r="CC587" i="7"/>
  <c r="CE587" i="7"/>
  <c r="BU587" i="7"/>
  <c r="CC579" i="7"/>
  <c r="BW579" i="7"/>
  <c r="BP579" i="7"/>
  <c r="BD579" i="7"/>
  <c r="BM571" i="7"/>
  <c r="CG571" i="7"/>
  <c r="CF571" i="7"/>
  <c r="BE571" i="7"/>
  <c r="BS571" i="7"/>
  <c r="BI555" i="7"/>
  <c r="BV555" i="7"/>
  <c r="BJ555" i="7"/>
  <c r="BF555" i="7"/>
  <c r="BY547" i="7"/>
  <c r="BF547" i="7"/>
  <c r="BW547" i="7"/>
  <c r="CB547" i="7"/>
  <c r="BQ547" i="7"/>
  <c r="BL539" i="7"/>
  <c r="BA539" i="7"/>
  <c r="CF539" i="7"/>
  <c r="CD539" i="7"/>
  <c r="BU531" i="7"/>
  <c r="BE531" i="7"/>
  <c r="BP531" i="7"/>
  <c r="CC531" i="7"/>
  <c r="BH531" i="7"/>
  <c r="BJ523" i="7"/>
  <c r="BF523" i="7"/>
  <c r="BD523" i="7"/>
  <c r="BM523" i="7"/>
  <c r="CA515" i="7"/>
  <c r="CG515" i="7"/>
  <c r="BB515" i="7"/>
  <c r="CB515" i="7"/>
  <c r="CF507" i="7"/>
  <c r="AY507" i="7"/>
  <c r="CB507" i="7"/>
  <c r="BL507" i="7"/>
  <c r="BD507" i="7"/>
  <c r="BK499" i="7"/>
  <c r="CE499" i="7"/>
  <c r="CC499" i="7"/>
  <c r="BM499" i="7"/>
  <c r="CF491" i="7"/>
  <c r="AY491" i="7"/>
  <c r="CA491" i="7"/>
  <c r="BK491" i="7"/>
  <c r="BD491" i="7"/>
  <c r="BH483" i="7"/>
  <c r="BD483" i="7"/>
  <c r="BE483" i="7"/>
  <c r="BX483" i="7"/>
  <c r="BX475" i="7"/>
  <c r="AZ475" i="7"/>
  <c r="CF475" i="7"/>
  <c r="BR475" i="7"/>
  <c r="BJ475" i="7"/>
  <c r="BR467" i="7"/>
  <c r="BN467" i="7"/>
  <c r="BB467" i="7"/>
  <c r="CG467" i="7"/>
  <c r="BR459" i="7"/>
  <c r="CF459" i="7"/>
  <c r="BE459" i="7"/>
  <c r="BX459" i="7"/>
  <c r="BA459" i="7"/>
  <c r="BG451" i="7"/>
  <c r="BU451" i="7"/>
  <c r="BD451" i="7"/>
  <c r="BE451" i="7"/>
  <c r="AZ443" i="7"/>
  <c r="BN443" i="7"/>
  <c r="CG443" i="7"/>
  <c r="AY443" i="7"/>
  <c r="BE443" i="7"/>
  <c r="BV435" i="7"/>
  <c r="AX435" i="7"/>
  <c r="AY435" i="7"/>
  <c r="BE435" i="7"/>
  <c r="AX427" i="7"/>
  <c r="BF427" i="7"/>
  <c r="BN427" i="7"/>
  <c r="BL427" i="7"/>
  <c r="CG427" i="7"/>
  <c r="BV419" i="7"/>
  <c r="BJ419" i="7"/>
  <c r="BF419" i="7"/>
  <c r="BD419" i="7"/>
  <c r="BL411" i="7"/>
  <c r="CF411" i="7"/>
  <c r="CG411" i="7"/>
  <c r="BS411" i="7"/>
  <c r="AZ411" i="7"/>
  <c r="BT403" i="7"/>
  <c r="CH403" i="7" s="1"/>
  <c r="CI403" i="7" s="1"/>
  <c r="CC403" i="7"/>
  <c r="BQ403" i="7"/>
  <c r="BG403" i="7"/>
  <c r="BM395" i="7"/>
  <c r="BC395" i="7"/>
  <c r="BN395" i="7"/>
  <c r="BD395" i="7"/>
  <c r="BJ387" i="7"/>
  <c r="AZ387" i="7"/>
  <c r="BK387" i="7"/>
  <c r="BT387" i="7"/>
  <c r="BQ387" i="7"/>
  <c r="AX379" i="7"/>
  <c r="BQ379" i="7"/>
  <c r="CB379" i="7"/>
  <c r="BG379" i="7"/>
  <c r="BX371" i="7"/>
  <c r="BK371" i="7"/>
  <c r="BJ371" i="7"/>
  <c r="BU371" i="7"/>
  <c r="BM371" i="7"/>
  <c r="CH363" i="7"/>
  <c r="CI363" i="7" s="1"/>
  <c r="CA355" i="7"/>
  <c r="BC355" i="7"/>
  <c r="BF355" i="7"/>
  <c r="BG355" i="7"/>
  <c r="BD347" i="7"/>
  <c r="BY347" i="7"/>
  <c r="BG347" i="7"/>
  <c r="BB347" i="7"/>
  <c r="BT347" i="7"/>
  <c r="CE331" i="7"/>
  <c r="BB331" i="7"/>
  <c r="BX331" i="7"/>
  <c r="BY331" i="7"/>
  <c r="BC315" i="7"/>
  <c r="BT315" i="7"/>
  <c r="BU315" i="7"/>
  <c r="AY315" i="7"/>
  <c r="BA307" i="7"/>
  <c r="BV307" i="7"/>
  <c r="BC307" i="7"/>
  <c r="BN307" i="7"/>
  <c r="BM299" i="7"/>
  <c r="BN299" i="7"/>
  <c r="BA299" i="7"/>
  <c r="BB299" i="7"/>
  <c r="BU291" i="7"/>
  <c r="CA291" i="7"/>
  <c r="BJ291" i="7"/>
  <c r="AX291" i="7"/>
  <c r="BA291" i="7"/>
  <c r="BY283" i="7"/>
  <c r="CE283" i="7"/>
  <c r="BC283" i="7"/>
  <c r="BJ283" i="7"/>
  <c r="BN275" i="7"/>
  <c r="BS275" i="7"/>
  <c r="BX275" i="7"/>
  <c r="AZ275" i="7"/>
  <c r="BB275" i="7"/>
  <c r="BS259" i="7"/>
  <c r="BL259" i="7"/>
  <c r="BT259" i="7"/>
  <c r="CD259" i="7"/>
  <c r="BQ251" i="7"/>
  <c r="AX251" i="7"/>
  <c r="BI251" i="7"/>
  <c r="BJ251" i="7"/>
  <c r="AY243" i="7"/>
  <c r="BB243" i="7"/>
  <c r="BW243" i="7"/>
  <c r="AZ243" i="7"/>
  <c r="CC235" i="7"/>
  <c r="BG235" i="7"/>
  <c r="BQ235" i="7"/>
  <c r="BV235" i="7"/>
  <c r="CB235" i="7"/>
  <c r="CE227" i="7"/>
  <c r="BT227" i="7"/>
  <c r="BR227" i="7"/>
  <c r="BY227" i="7"/>
  <c r="CA219" i="7"/>
  <c r="AX219" i="7"/>
  <c r="BZ219" i="7"/>
  <c r="BR219" i="7"/>
  <c r="BN219" i="7"/>
  <c r="BC203" i="7"/>
  <c r="BI203" i="7"/>
  <c r="BA203" i="7"/>
  <c r="AY203" i="7"/>
  <c r="AY195" i="7"/>
  <c r="BN195" i="7"/>
  <c r="BA195" i="7"/>
  <c r="BB195" i="7"/>
  <c r="BM195" i="7"/>
  <c r="BT179" i="7"/>
  <c r="CD179" i="7"/>
  <c r="BQ179" i="7"/>
  <c r="AX179" i="7"/>
  <c r="BS171" i="7"/>
  <c r="BF171" i="7"/>
  <c r="BH171" i="7"/>
  <c r="BG171" i="7"/>
  <c r="CB171" i="7"/>
  <c r="BF163" i="7"/>
  <c r="CB163" i="7"/>
  <c r="BA163" i="7"/>
  <c r="BO163" i="7"/>
  <c r="BC155" i="7"/>
  <c r="BZ155" i="7"/>
  <c r="BK155" i="7"/>
  <c r="CD155" i="7"/>
  <c r="BE155" i="7"/>
  <c r="BQ139" i="7"/>
  <c r="AZ139" i="7"/>
  <c r="CC139" i="7"/>
  <c r="BL139" i="7"/>
  <c r="BL131" i="7"/>
  <c r="BX131" i="7"/>
  <c r="BI131" i="7"/>
  <c r="BT131" i="7"/>
  <c r="CF131" i="7"/>
  <c r="BY123" i="7"/>
  <c r="BU123" i="7"/>
  <c r="BK123" i="7"/>
  <c r="BA123" i="7"/>
  <c r="AY115" i="7"/>
  <c r="CD115" i="7"/>
  <c r="BJ115" i="7"/>
  <c r="BY115" i="7"/>
  <c r="BU115" i="7"/>
  <c r="BZ99" i="7"/>
  <c r="CG99" i="7"/>
  <c r="BY99" i="7"/>
  <c r="CB99" i="7"/>
  <c r="AY91" i="7"/>
  <c r="BN91" i="7"/>
  <c r="BZ91" i="7"/>
  <c r="BF91" i="7"/>
  <c r="CG91" i="7"/>
  <c r="BN83" i="7"/>
  <c r="BO83" i="7"/>
  <c r="BS83" i="7"/>
  <c r="BP83" i="7"/>
  <c r="BD75" i="7"/>
  <c r="BY75" i="7"/>
  <c r="BU75" i="7"/>
  <c r="BK75" i="7"/>
  <c r="BR75" i="7"/>
  <c r="CD126" i="7"/>
  <c r="CB126" i="7"/>
  <c r="AX126" i="7"/>
  <c r="BA126" i="7"/>
  <c r="BE102" i="7"/>
  <c r="BJ102" i="7"/>
  <c r="BZ102" i="7"/>
  <c r="BI102" i="7"/>
  <c r="BJ86" i="7"/>
  <c r="CB86" i="7"/>
  <c r="BB86" i="7"/>
  <c r="BI86" i="7"/>
  <c r="BN86" i="7"/>
  <c r="BN538" i="7"/>
  <c r="BR538" i="7"/>
  <c r="AX538" i="7"/>
  <c r="CE538" i="7"/>
  <c r="BH514" i="7"/>
  <c r="BY514" i="7"/>
  <c r="BI514" i="7"/>
  <c r="CF514" i="7"/>
  <c r="BB514" i="7"/>
  <c r="BP450" i="7"/>
  <c r="BQ450" i="7"/>
  <c r="BN450" i="7"/>
  <c r="CA450" i="7"/>
  <c r="BL434" i="7"/>
  <c r="BX434" i="7"/>
  <c r="BV434" i="7"/>
  <c r="CG434" i="7"/>
  <c r="BD434" i="7"/>
  <c r="CG378" i="7"/>
  <c r="BQ378" i="7"/>
  <c r="CF378" i="7"/>
  <c r="CB378" i="7"/>
  <c r="BQ362" i="7"/>
  <c r="BI362" i="7"/>
  <c r="BH362" i="7"/>
  <c r="BU362" i="7"/>
  <c r="BL362" i="7"/>
  <c r="BJ346" i="7"/>
  <c r="BB346" i="7"/>
  <c r="BS346" i="7"/>
  <c r="BW346" i="7"/>
  <c r="BO234" i="7"/>
  <c r="CC234" i="7"/>
  <c r="BK234" i="7"/>
  <c r="BI234" i="7"/>
  <c r="BJ234" i="7"/>
  <c r="BI210" i="7"/>
  <c r="BJ210" i="7"/>
  <c r="BU210" i="7"/>
  <c r="BQ210" i="7"/>
  <c r="BR997" i="7"/>
  <c r="BA997" i="7"/>
  <c r="BL997" i="7"/>
  <c r="AZ997" i="7"/>
  <c r="BX949" i="7"/>
  <c r="AZ949" i="7"/>
  <c r="AY949" i="7"/>
  <c r="BV949" i="7"/>
  <c r="BZ949" i="7"/>
  <c r="BH773" i="7"/>
  <c r="AX773" i="7"/>
  <c r="BA773" i="7"/>
  <c r="BU773" i="7"/>
  <c r="BR693" i="7"/>
  <c r="AX693" i="7"/>
  <c r="BB693" i="7"/>
  <c r="BV693" i="7"/>
  <c r="BI693" i="7"/>
  <c r="BE477" i="7"/>
  <c r="BY477" i="7"/>
  <c r="BC477" i="7"/>
  <c r="BV477" i="7"/>
  <c r="BJ461" i="7"/>
  <c r="BI461" i="7"/>
  <c r="CD461" i="7"/>
  <c r="BC461" i="7"/>
  <c r="AY461" i="7"/>
  <c r="CA301" i="7"/>
  <c r="AX301" i="7"/>
  <c r="BA301" i="7"/>
  <c r="BO301" i="7"/>
  <c r="BC149" i="7"/>
  <c r="BG149" i="7"/>
  <c r="CD149" i="7"/>
  <c r="CB149" i="7"/>
  <c r="BP149" i="7"/>
  <c r="CH31" i="7"/>
  <c r="CI31" i="7" s="1"/>
  <c r="BG1014" i="7"/>
  <c r="AY1014" i="7"/>
  <c r="AX1014" i="7"/>
  <c r="BI1014" i="7"/>
  <c r="BD1006" i="7"/>
  <c r="BG1006" i="7"/>
  <c r="BH1006" i="7"/>
  <c r="BJ1006" i="7"/>
  <c r="CA1006" i="7"/>
  <c r="BA998" i="7"/>
  <c r="BZ998" i="7"/>
  <c r="BE998" i="7"/>
  <c r="BH998" i="7"/>
  <c r="BX990" i="7"/>
  <c r="BJ990" i="7"/>
  <c r="CE990" i="7"/>
  <c r="BT990" i="7"/>
  <c r="BU990" i="7"/>
  <c r="BG982" i="7"/>
  <c r="BM982" i="7"/>
  <c r="BN982" i="7"/>
  <c r="BA982" i="7"/>
  <c r="CA974" i="7"/>
  <c r="BS974" i="7"/>
  <c r="AY974" i="7"/>
  <c r="BN974" i="7"/>
  <c r="CC974" i="7"/>
  <c r="BM966" i="7"/>
  <c r="BN966" i="7"/>
  <c r="BY966" i="7"/>
  <c r="CG966" i="7"/>
  <c r="CG958" i="7"/>
  <c r="BU958" i="7"/>
  <c r="BM958" i="7"/>
  <c r="CD958" i="7"/>
  <c r="BT958" i="7"/>
  <c r="BX950" i="7"/>
  <c r="BN950" i="7"/>
  <c r="AY950" i="7"/>
  <c r="CA950" i="7"/>
  <c r="AX942" i="7"/>
  <c r="BQ942" i="7"/>
  <c r="BC942" i="7"/>
  <c r="BZ942" i="7"/>
  <c r="BW942" i="7"/>
  <c r="BL926" i="7"/>
  <c r="CC926" i="7"/>
  <c r="BR926" i="7"/>
  <c r="BD926" i="7"/>
  <c r="CD918" i="7"/>
  <c r="CE918" i="7"/>
  <c r="CF918" i="7"/>
  <c r="CA918" i="7"/>
  <c r="BU918" i="7"/>
  <c r="BE910" i="7"/>
  <c r="BK910" i="7"/>
  <c r="BG910" i="7"/>
  <c r="BR910" i="7"/>
  <c r="CD902" i="7"/>
  <c r="BF902" i="7"/>
  <c r="BP902" i="7"/>
  <c r="BR902" i="7"/>
  <c r="BW902" i="7"/>
  <c r="CE894" i="7"/>
  <c r="BT894" i="7"/>
  <c r="BI894" i="7"/>
  <c r="BH894" i="7"/>
  <c r="CF886" i="7"/>
  <c r="BV886" i="7"/>
  <c r="BR886" i="7"/>
  <c r="CC886" i="7"/>
  <c r="BA878" i="7"/>
  <c r="BJ878" i="7"/>
  <c r="BR878" i="7"/>
  <c r="BS878" i="7"/>
  <c r="BW878" i="7"/>
  <c r="BC870" i="7"/>
  <c r="BP870" i="7"/>
  <c r="BH870" i="7"/>
  <c r="BJ870" i="7"/>
  <c r="AY862" i="7"/>
  <c r="CE862" i="7"/>
  <c r="BT862" i="7"/>
  <c r="BG862" i="7"/>
  <c r="BF862" i="7"/>
  <c r="BD854" i="7"/>
  <c r="CE854" i="7"/>
  <c r="BY854" i="7"/>
  <c r="BF854" i="7"/>
  <c r="BJ846" i="7"/>
  <c r="BI846" i="7"/>
  <c r="CD846" i="7"/>
  <c r="BL846" i="7"/>
  <c r="BY846" i="7"/>
  <c r="CG838" i="7"/>
  <c r="BJ838" i="7"/>
  <c r="BI838" i="7"/>
  <c r="AZ838" i="7"/>
  <c r="BH830" i="7"/>
  <c r="BR830" i="7"/>
  <c r="BO830" i="7"/>
  <c r="BE830" i="7"/>
  <c r="BF830" i="7"/>
  <c r="BN822" i="7"/>
  <c r="BC822" i="7"/>
  <c r="BR822" i="7"/>
  <c r="BZ822" i="7"/>
  <c r="CD814" i="7"/>
  <c r="BV814" i="7"/>
  <c r="BR814" i="7"/>
  <c r="BO814" i="7"/>
  <c r="BH806" i="7"/>
  <c r="BB806" i="7"/>
  <c r="BF806" i="7"/>
  <c r="BS806" i="7"/>
  <c r="BE806" i="7"/>
  <c r="BS798" i="7"/>
  <c r="BX798" i="7"/>
  <c r="AX798" i="7"/>
  <c r="BN798" i="7"/>
  <c r="BL790" i="7"/>
  <c r="BN790" i="7"/>
  <c r="BW790" i="7"/>
  <c r="BS790" i="7"/>
  <c r="BM790" i="7"/>
  <c r="BU782" i="7"/>
  <c r="BR782" i="7"/>
  <c r="BE782" i="7"/>
  <c r="CA782" i="7"/>
  <c r="BR774" i="7"/>
  <c r="BY774" i="7"/>
  <c r="CA774" i="7"/>
  <c r="BH774" i="7"/>
  <c r="BX766" i="7"/>
  <c r="BI766" i="7"/>
  <c r="BT766" i="7"/>
  <c r="BK766" i="7"/>
  <c r="BZ766" i="7"/>
  <c r="BX758" i="7"/>
  <c r="AZ758" i="7"/>
  <c r="BO758" i="7"/>
  <c r="AY758" i="7"/>
  <c r="BW750" i="7"/>
  <c r="CA750" i="7"/>
  <c r="BK750" i="7"/>
  <c r="BV750" i="7"/>
  <c r="CE750" i="7"/>
  <c r="CF742" i="7"/>
  <c r="BV742" i="7"/>
  <c r="BW742" i="7"/>
  <c r="BG742" i="7"/>
  <c r="BW734" i="7"/>
  <c r="CA734" i="7"/>
  <c r="BQ734" i="7"/>
  <c r="BV734" i="7"/>
  <c r="BP734" i="7"/>
  <c r="BB726" i="7"/>
  <c r="BH726" i="7"/>
  <c r="BG726" i="7"/>
  <c r="BA726" i="7"/>
  <c r="BM718" i="7"/>
  <c r="AY718" i="7"/>
  <c r="BE718" i="7"/>
  <c r="BR718" i="7"/>
  <c r="CG718" i="7"/>
  <c r="BF702" i="7"/>
  <c r="BT702" i="7"/>
  <c r="BH702" i="7"/>
  <c r="BD702" i="7"/>
  <c r="BK694" i="7"/>
  <c r="BL694" i="7"/>
  <c r="AY694" i="7"/>
  <c r="BS694" i="7"/>
  <c r="BI694" i="7"/>
  <c r="BJ686" i="7"/>
  <c r="BC686" i="7"/>
  <c r="BY686" i="7"/>
  <c r="CG686" i="7"/>
  <c r="BP678" i="7"/>
  <c r="BZ678" i="7"/>
  <c r="CG678" i="7"/>
  <c r="BC678" i="7"/>
  <c r="CA678" i="7"/>
  <c r="CA662" i="7"/>
  <c r="BB662" i="7"/>
  <c r="CD662" i="7"/>
  <c r="BT662" i="7"/>
  <c r="BP654" i="7"/>
  <c r="BY654" i="7"/>
  <c r="BL654" i="7"/>
  <c r="BH654" i="7"/>
  <c r="BR654" i="7"/>
  <c r="BP638" i="7"/>
  <c r="BR638" i="7"/>
  <c r="CG638" i="7"/>
  <c r="CF638" i="7"/>
  <c r="CH630" i="7"/>
  <c r="CI630" i="7" s="1"/>
  <c r="BB622" i="7"/>
  <c r="BU622" i="7"/>
  <c r="BH622" i="7"/>
  <c r="BI622" i="7"/>
  <c r="BQ614" i="7"/>
  <c r="BR614" i="7"/>
  <c r="CD614" i="7"/>
  <c r="BU614" i="7"/>
  <c r="BN614" i="7"/>
  <c r="CG606" i="7"/>
  <c r="BR606" i="7"/>
  <c r="BP606" i="7"/>
  <c r="BF606" i="7"/>
  <c r="BX598" i="7"/>
  <c r="BH598" i="7"/>
  <c r="BQ598" i="7"/>
  <c r="BZ598" i="7"/>
  <c r="BR598" i="7"/>
  <c r="CB590" i="7"/>
  <c r="CF590" i="7"/>
  <c r="CA590" i="7"/>
  <c r="BH590" i="7"/>
  <c r="BV582" i="7"/>
  <c r="BK582" i="7"/>
  <c r="BP582" i="7"/>
  <c r="BI582" i="7"/>
  <c r="CD582" i="7"/>
  <c r="AY574" i="7"/>
  <c r="CB574" i="7"/>
  <c r="BQ574" i="7"/>
  <c r="BW574" i="7"/>
  <c r="BI566" i="7"/>
  <c r="BF566" i="7"/>
  <c r="BY566" i="7"/>
  <c r="CD566" i="7"/>
  <c r="BG566" i="7"/>
  <c r="BC550" i="7"/>
  <c r="BX550" i="7"/>
  <c r="BT550" i="7"/>
  <c r="BB550" i="7"/>
  <c r="BN542" i="7"/>
  <c r="BL542" i="7"/>
  <c r="BX542" i="7"/>
  <c r="BD542" i="7"/>
  <c r="BK542" i="7"/>
  <c r="BS534" i="7"/>
  <c r="BG534" i="7"/>
  <c r="AZ534" i="7"/>
  <c r="BL534" i="7"/>
  <c r="BL526" i="7"/>
  <c r="BY526" i="7"/>
  <c r="BZ526" i="7"/>
  <c r="AX526" i="7"/>
  <c r="BR526" i="7"/>
  <c r="BN518" i="7"/>
  <c r="BM518" i="7"/>
  <c r="BK518" i="7"/>
  <c r="BB518" i="7"/>
  <c r="BW510" i="7"/>
  <c r="CB510" i="7"/>
  <c r="CG510" i="7"/>
  <c r="BK510" i="7"/>
  <c r="AX510" i="7"/>
  <c r="CH502" i="7"/>
  <c r="CI502" i="7" s="1"/>
  <c r="BX494" i="7"/>
  <c r="BN494" i="7"/>
  <c r="BU494" i="7"/>
  <c r="BB494" i="7"/>
  <c r="BE486" i="7"/>
  <c r="BR486" i="7"/>
  <c r="BZ486" i="7"/>
  <c r="BC486" i="7"/>
  <c r="BB486" i="7"/>
  <c r="BF478" i="7"/>
  <c r="BN478" i="7"/>
  <c r="BE478" i="7"/>
  <c r="BQ478" i="7"/>
  <c r="BK470" i="7"/>
  <c r="BM470" i="7"/>
  <c r="BC470" i="7"/>
  <c r="BG470" i="7"/>
  <c r="BO462" i="7"/>
  <c r="BT462" i="7"/>
  <c r="BN462" i="7"/>
  <c r="BU462" i="7"/>
  <c r="CF454" i="7"/>
  <c r="BE454" i="7"/>
  <c r="AY454" i="7"/>
  <c r="BQ454" i="7"/>
  <c r="CC446" i="7"/>
  <c r="BJ446" i="7"/>
  <c r="CD446" i="7"/>
  <c r="BE446" i="7"/>
  <c r="CD438" i="7"/>
  <c r="BP438" i="7"/>
  <c r="BJ438" i="7"/>
  <c r="BG438" i="7"/>
  <c r="BI430" i="7"/>
  <c r="CB430" i="7"/>
  <c r="BF430" i="7"/>
  <c r="BQ430" i="7"/>
  <c r="CC422" i="7"/>
  <c r="CD422" i="7"/>
  <c r="BT422" i="7"/>
  <c r="BE422" i="7"/>
  <c r="CE406" i="7"/>
  <c r="BZ406" i="7"/>
  <c r="CF406" i="7"/>
  <c r="CD406" i="7"/>
  <c r="BX398" i="7"/>
  <c r="BY398" i="7"/>
  <c r="BI398" i="7"/>
  <c r="BO398" i="7"/>
  <c r="BW390" i="7"/>
  <c r="CF390" i="7"/>
  <c r="BP390" i="7"/>
  <c r="BS390" i="7"/>
  <c r="BZ374" i="7"/>
  <c r="CF374" i="7"/>
  <c r="BI374" i="7"/>
  <c r="BZ366" i="7"/>
  <c r="BS366" i="7"/>
  <c r="BB366" i="7"/>
  <c r="AY366" i="7"/>
  <c r="BZ358" i="7"/>
  <c r="BW358" i="7"/>
  <c r="BC358" i="7"/>
  <c r="CE350" i="7"/>
  <c r="BH350" i="7"/>
  <c r="CB350" i="7"/>
  <c r="BS350" i="7"/>
  <c r="BY334" i="7"/>
  <c r="BQ334" i="7"/>
  <c r="BU334" i="7"/>
  <c r="AY326" i="7"/>
  <c r="BD326" i="7"/>
  <c r="BP326" i="7"/>
  <c r="BW310" i="7"/>
  <c r="BI310" i="7"/>
  <c r="CF310" i="7"/>
  <c r="BY310" i="7"/>
  <c r="BY302" i="7"/>
  <c r="BS302" i="7"/>
  <c r="BR302" i="7"/>
  <c r="BG294" i="7"/>
  <c r="BX294" i="7"/>
  <c r="BQ294" i="7"/>
  <c r="BM294" i="7"/>
  <c r="BY286" i="7"/>
  <c r="BR286" i="7"/>
  <c r="CA286" i="7"/>
  <c r="BF270" i="7"/>
  <c r="CE270" i="7"/>
  <c r="BT270" i="7"/>
  <c r="BA270" i="7"/>
  <c r="BL262" i="7"/>
  <c r="BN262" i="7"/>
  <c r="BU262" i="7"/>
  <c r="BT246" i="7"/>
  <c r="BM246" i="7"/>
  <c r="BY246" i="7"/>
  <c r="BX214" i="7"/>
  <c r="BZ214" i="7"/>
  <c r="AZ214" i="7"/>
  <c r="BN198" i="7"/>
  <c r="BV198" i="7"/>
  <c r="BK198" i="7"/>
  <c r="BG198" i="7"/>
  <c r="BF198" i="7"/>
  <c r="CB198" i="7"/>
  <c r="BQ198" i="7"/>
  <c r="AX198" i="7"/>
  <c r="BL198" i="7"/>
  <c r="BM190" i="7"/>
  <c r="BE190" i="7"/>
  <c r="CF190" i="7"/>
  <c r="CE182" i="7"/>
  <c r="BF182" i="7"/>
  <c r="BE182" i="7"/>
  <c r="CG182" i="7"/>
  <c r="BV182" i="7"/>
  <c r="BZ182" i="7"/>
  <c r="BS182" i="7"/>
  <c r="BW182" i="7"/>
  <c r="BH174" i="7"/>
  <c r="BK174" i="7"/>
  <c r="AY174" i="7"/>
  <c r="BV158" i="7"/>
  <c r="BT158" i="7"/>
  <c r="BJ158" i="7"/>
  <c r="BJ150" i="7"/>
  <c r="AX150" i="7"/>
  <c r="AZ150" i="7"/>
  <c r="CG150" i="7"/>
  <c r="BS150" i="7"/>
  <c r="BZ150" i="7"/>
  <c r="BF150" i="7"/>
  <c r="BE150" i="7"/>
  <c r="BX150" i="7"/>
  <c r="BH150" i="7"/>
  <c r="BQ134" i="7"/>
  <c r="BY134" i="7"/>
  <c r="BP134" i="7"/>
  <c r="AZ118" i="7"/>
  <c r="BK118" i="7"/>
  <c r="CC118" i="7"/>
  <c r="BV118" i="7"/>
  <c r="BP118" i="7"/>
  <c r="BY118" i="7"/>
  <c r="BL118" i="7"/>
  <c r="BO118" i="7"/>
  <c r="BH118" i="7"/>
  <c r="BJ118" i="7"/>
  <c r="BM78" i="7"/>
  <c r="CB78" i="7"/>
  <c r="CF78" i="7"/>
  <c r="BO634" i="7"/>
  <c r="BP634" i="7"/>
  <c r="BS634" i="7"/>
  <c r="BT546" i="7"/>
  <c r="CG546" i="7"/>
  <c r="BU546" i="7"/>
  <c r="BF354" i="7"/>
  <c r="CF354" i="7"/>
  <c r="BB354" i="7"/>
  <c r="CF338" i="7"/>
  <c r="BR338" i="7"/>
  <c r="CA338" i="7"/>
  <c r="CD338" i="7"/>
  <c r="AZ338" i="7"/>
  <c r="BG338" i="7"/>
  <c r="BH338" i="7"/>
  <c r="BF338" i="7"/>
  <c r="AY338" i="7"/>
  <c r="BU266" i="7"/>
  <c r="BQ266" i="7"/>
  <c r="AX266" i="7"/>
  <c r="CA178" i="7"/>
  <c r="BP178" i="7"/>
  <c r="BP82" i="7"/>
  <c r="CC82" i="7"/>
  <c r="BQ813" i="7"/>
  <c r="CB813" i="7"/>
  <c r="BH813" i="7"/>
  <c r="BB685" i="7"/>
  <c r="CB685" i="7"/>
  <c r="BQ685" i="7"/>
  <c r="BK669" i="7"/>
  <c r="BX669" i="7"/>
  <c r="BN669" i="7"/>
  <c r="CH629" i="7"/>
  <c r="CI629" i="7" s="1"/>
  <c r="CE597" i="7"/>
  <c r="BO597" i="7"/>
  <c r="CG541" i="7"/>
  <c r="CD541" i="7"/>
  <c r="BN541" i="7"/>
  <c r="BO453" i="7"/>
  <c r="AX453" i="7"/>
  <c r="BW453" i="7"/>
  <c r="BK293" i="7"/>
  <c r="BM293" i="7"/>
  <c r="BX1017" i="7"/>
  <c r="CA1017" i="7"/>
  <c r="CB1017" i="7"/>
  <c r="BJ1017" i="7"/>
  <c r="BW1017" i="7"/>
  <c r="BK1017" i="7"/>
  <c r="BY1017" i="7"/>
  <c r="CC1017" i="7"/>
  <c r="BF1017" i="7"/>
  <c r="BU1017" i="7"/>
  <c r="BE1017" i="7"/>
  <c r="BV1017" i="7"/>
  <c r="CG1017" i="7"/>
  <c r="AY1017" i="7"/>
  <c r="BL1017" i="7"/>
  <c r="BA1017" i="7"/>
  <c r="BT1017" i="7"/>
  <c r="BH1017" i="7"/>
  <c r="BS1017" i="7"/>
  <c r="BI1017" i="7"/>
  <c r="CG1001" i="7"/>
  <c r="BV1001" i="7"/>
  <c r="BA977" i="7"/>
  <c r="AZ977" i="7"/>
  <c r="BJ961" i="7"/>
  <c r="BS961" i="7"/>
  <c r="BJ945" i="7"/>
  <c r="BP945" i="7"/>
  <c r="BU897" i="7"/>
  <c r="AZ881" i="7"/>
  <c r="CB881" i="7"/>
  <c r="BB865" i="7"/>
  <c r="BH865" i="7"/>
  <c r="BA761" i="7"/>
  <c r="BS585" i="7"/>
  <c r="BA457" i="7"/>
  <c r="BN371" i="7"/>
  <c r="BU275" i="7"/>
  <c r="CF835" i="7"/>
  <c r="BK739" i="7"/>
  <c r="CA739" i="7"/>
  <c r="BQ731" i="7"/>
  <c r="CD731" i="7"/>
  <c r="BT531" i="7"/>
  <c r="BI515" i="7"/>
  <c r="BQ499" i="7"/>
  <c r="BU483" i="7"/>
  <c r="BQ483" i="7"/>
  <c r="BZ483" i="7"/>
  <c r="AY483" i="7"/>
  <c r="BZ467" i="7"/>
  <c r="BT467" i="7"/>
  <c r="BX467" i="7"/>
  <c r="BW467" i="7"/>
  <c r="BY411" i="7"/>
  <c r="BT411" i="7"/>
  <c r="BB411" i="7"/>
  <c r="BF395" i="7"/>
  <c r="BP395" i="7"/>
  <c r="BC371" i="7"/>
  <c r="CB371" i="7"/>
  <c r="BJ355" i="7"/>
  <c r="BG315" i="7"/>
  <c r="CA315" i="7"/>
  <c r="BD315" i="7"/>
  <c r="CG299" i="7"/>
  <c r="CG123" i="7"/>
  <c r="BT378" i="7"/>
  <c r="CA997" i="7"/>
  <c r="BZ997" i="7"/>
  <c r="BN971" i="7"/>
  <c r="CB971" i="7"/>
  <c r="CD971" i="7"/>
  <c r="AX947" i="7"/>
  <c r="CG859" i="7"/>
  <c r="BB859" i="7"/>
  <c r="BU835" i="7"/>
  <c r="CE835" i="7"/>
  <c r="BY827" i="7"/>
  <c r="BB827" i="7"/>
  <c r="BM819" i="7"/>
  <c r="AX819" i="7"/>
  <c r="BG763" i="7"/>
  <c r="BI763" i="7"/>
  <c r="AY739" i="7"/>
  <c r="CC731" i="7"/>
  <c r="CF691" i="7"/>
  <c r="CA691" i="7"/>
  <c r="BF683" i="7"/>
  <c r="BL643" i="7"/>
  <c r="BC643" i="7"/>
  <c r="BQ603" i="7"/>
  <c r="CD603" i="7"/>
  <c r="BK579" i="7"/>
  <c r="BE579" i="7"/>
  <c r="CD571" i="7"/>
  <c r="BO539" i="7"/>
  <c r="BX539" i="7"/>
  <c r="BQ531" i="7"/>
  <c r="BT515" i="7"/>
  <c r="BJ515" i="7"/>
  <c r="BD515" i="7"/>
  <c r="BM515" i="7"/>
  <c r="CB499" i="7"/>
  <c r="AX467" i="7"/>
  <c r="CD451" i="7"/>
  <c r="BJ451" i="7"/>
  <c r="AY451" i="7"/>
  <c r="BW451" i="7"/>
  <c r="BT419" i="7"/>
  <c r="CC419" i="7"/>
  <c r="BQ419" i="7"/>
  <c r="BG419" i="7"/>
  <c r="CB395" i="7"/>
  <c r="BG395" i="7"/>
  <c r="CC387" i="7"/>
  <c r="BW387" i="7"/>
  <c r="CD379" i="7"/>
  <c r="BN379" i="7"/>
  <c r="BR355" i="7"/>
  <c r="CC347" i="7"/>
  <c r="AZ331" i="7"/>
  <c r="BD331" i="7"/>
  <c r="CG331" i="7"/>
  <c r="BP331" i="7"/>
  <c r="BD299" i="7"/>
  <c r="AX299" i="7"/>
  <c r="BT299" i="7"/>
  <c r="CA299" i="7"/>
  <c r="BI283" i="7"/>
  <c r="CF283" i="7"/>
  <c r="CB283" i="7"/>
  <c r="BE283" i="7"/>
  <c r="BZ275" i="7"/>
  <c r="BY275" i="7"/>
  <c r="CC275" i="7"/>
  <c r="BX259" i="7"/>
  <c r="BK259" i="7"/>
  <c r="BP259" i="7"/>
  <c r="CC259" i="7"/>
  <c r="BP243" i="7"/>
  <c r="BN243" i="7"/>
  <c r="BM235" i="7"/>
  <c r="BT235" i="7"/>
  <c r="CF227" i="7"/>
  <c r="BM227" i="7"/>
  <c r="CC203" i="7"/>
  <c r="CF163" i="7"/>
  <c r="BC163" i="7"/>
  <c r="CD163" i="7"/>
  <c r="BE123" i="7"/>
  <c r="BW123" i="7"/>
  <c r="BE83" i="7"/>
  <c r="BY83" i="7"/>
  <c r="CE83" i="7"/>
  <c r="BE75" i="7"/>
  <c r="BU538" i="7"/>
  <c r="BF538" i="7"/>
  <c r="BI538" i="7"/>
  <c r="BU378" i="7"/>
  <c r="BM378" i="7"/>
  <c r="BP378" i="7"/>
  <c r="BL378" i="7"/>
  <c r="BL346" i="7"/>
  <c r="CC346" i="7"/>
  <c r="BU346" i="7"/>
  <c r="CH54" i="7"/>
  <c r="CI54" i="7" s="1"/>
  <c r="BS1011" i="7"/>
  <c r="BE1011" i="7"/>
  <c r="BF1011" i="7"/>
  <c r="BO1011" i="7"/>
  <c r="BM1011" i="7"/>
  <c r="BC1011" i="7"/>
  <c r="BZ1011" i="7"/>
  <c r="BY1011" i="7"/>
  <c r="CF995" i="7"/>
  <c r="BZ995" i="7"/>
  <c r="BI995" i="7"/>
  <c r="BD995" i="7"/>
  <c r="BQ987" i="7"/>
  <c r="BJ987" i="7"/>
  <c r="BS987" i="7"/>
  <c r="BG987" i="7"/>
  <c r="BF987" i="7"/>
  <c r="BO979" i="7"/>
  <c r="BX979" i="7"/>
  <c r="CH979" i="7" s="1"/>
  <c r="CI979" i="7" s="1"/>
  <c r="CG979" i="7"/>
  <c r="BW979" i="7"/>
  <c r="BB971" i="7"/>
  <c r="AZ971" i="7"/>
  <c r="CA971" i="7"/>
  <c r="BA971" i="7"/>
  <c r="CG947" i="7"/>
  <c r="BK947" i="7"/>
  <c r="BY947" i="7"/>
  <c r="BO947" i="7"/>
  <c r="BS931" i="7"/>
  <c r="BN931" i="7"/>
  <c r="BC931" i="7"/>
  <c r="CD915" i="7"/>
  <c r="BC915" i="7"/>
  <c r="BQ915" i="7"/>
  <c r="BL915" i="7"/>
  <c r="CH915" i="7" s="1"/>
  <c r="CI915" i="7" s="1"/>
  <c r="CH899" i="7"/>
  <c r="CI899" i="7" s="1"/>
  <c r="BU875" i="7"/>
  <c r="BF875" i="7"/>
  <c r="CE875" i="7"/>
  <c r="BT875" i="7"/>
  <c r="BO875" i="7"/>
  <c r="BU867" i="7"/>
  <c r="BS867" i="7"/>
  <c r="BY867" i="7"/>
  <c r="BW867" i="7"/>
  <c r="BG859" i="7"/>
  <c r="BJ859" i="7"/>
  <c r="BE859" i="7"/>
  <c r="BL859" i="7"/>
  <c r="BK835" i="7"/>
  <c r="BD835" i="7"/>
  <c r="BZ835" i="7"/>
  <c r="BW835" i="7"/>
  <c r="BK827" i="7"/>
  <c r="BJ827" i="7"/>
  <c r="BH827" i="7"/>
  <c r="BC827" i="7"/>
  <c r="BW827" i="7"/>
  <c r="BA819" i="7"/>
  <c r="CB819" i="7"/>
  <c r="CD819" i="7"/>
  <c r="BU819" i="7"/>
  <c r="BL795" i="7"/>
  <c r="BR795" i="7"/>
  <c r="BB795" i="7"/>
  <c r="AZ795" i="7"/>
  <c r="BF779" i="7"/>
  <c r="BA779" i="7"/>
  <c r="BP779" i="7"/>
  <c r="AZ779" i="7"/>
  <c r="CD771" i="7"/>
  <c r="BR771" i="7"/>
  <c r="BQ771" i="7"/>
  <c r="BD771" i="7"/>
  <c r="CF763" i="7"/>
  <c r="CA763" i="7"/>
  <c r="BT763" i="7"/>
  <c r="BA763" i="7"/>
  <c r="BI739" i="7"/>
  <c r="BJ739" i="7"/>
  <c r="BY739" i="7"/>
  <c r="BC739" i="7"/>
  <c r="CA731" i="7"/>
  <c r="CE731" i="7"/>
  <c r="BG731" i="7"/>
  <c r="BE731" i="7"/>
  <c r="BY731" i="7"/>
  <c r="BA723" i="7"/>
  <c r="CC723" i="7"/>
  <c r="BF723" i="7"/>
  <c r="BO715" i="7"/>
  <c r="BF715" i="7"/>
  <c r="BJ715" i="7"/>
  <c r="CG715" i="7"/>
  <c r="BG715" i="7"/>
  <c r="BP707" i="7"/>
  <c r="BY707" i="7"/>
  <c r="CD707" i="7"/>
  <c r="BS707" i="7"/>
  <c r="BU699" i="7"/>
  <c r="CG699" i="7"/>
  <c r="AZ699" i="7"/>
  <c r="BY699" i="7"/>
  <c r="BK691" i="7"/>
  <c r="BO691" i="7"/>
  <c r="BT691" i="7"/>
  <c r="BE691" i="7"/>
  <c r="AX691" i="7"/>
  <c r="AY683" i="7"/>
  <c r="BY683" i="7"/>
  <c r="AX683" i="7"/>
  <c r="BO683" i="7"/>
  <c r="CD675" i="7"/>
  <c r="BF675" i="7"/>
  <c r="BR675" i="7"/>
  <c r="BH675" i="7"/>
  <c r="BU675" i="7"/>
  <c r="BC667" i="7"/>
  <c r="BM667" i="7"/>
  <c r="BY667" i="7"/>
  <c r="BB659" i="7"/>
  <c r="BA659" i="7"/>
  <c r="BZ659" i="7"/>
  <c r="AX659" i="7"/>
  <c r="BI659" i="7"/>
  <c r="CD643" i="7"/>
  <c r="CE643" i="7"/>
  <c r="CF643" i="7"/>
  <c r="AY643" i="7"/>
  <c r="CC635" i="7"/>
  <c r="AY635" i="7"/>
  <c r="CD635" i="7"/>
  <c r="BK635" i="7"/>
  <c r="AX635" i="7"/>
  <c r="BR627" i="7"/>
  <c r="BO627" i="7"/>
  <c r="BS627" i="7"/>
  <c r="BZ619" i="7"/>
  <c r="BP619" i="7"/>
  <c r="BH619" i="7"/>
  <c r="BR619" i="7"/>
  <c r="AX619" i="7"/>
  <c r="BJ611" i="7"/>
  <c r="CA611" i="7"/>
  <c r="BO611" i="7"/>
  <c r="BD611" i="7"/>
  <c r="BW603" i="7"/>
  <c r="AY603" i="7"/>
  <c r="CB603" i="7"/>
  <c r="AX603" i="7"/>
  <c r="BZ579" i="7"/>
  <c r="CA579" i="7"/>
  <c r="BM579" i="7"/>
  <c r="CE579" i="7"/>
  <c r="BV571" i="7"/>
  <c r="BH571" i="7"/>
  <c r="BW571" i="7"/>
  <c r="BB571" i="7"/>
  <c r="AY571" i="7"/>
  <c r="CG563" i="7"/>
  <c r="BO563" i="7"/>
  <c r="BK563" i="7"/>
  <c r="AZ555" i="7"/>
  <c r="AX555" i="7"/>
  <c r="AY555" i="7"/>
  <c r="BC555" i="7"/>
  <c r="CD555" i="7"/>
  <c r="CG547" i="7"/>
  <c r="AZ547" i="7"/>
  <c r="BA547" i="7"/>
  <c r="BM547" i="7"/>
  <c r="BZ539" i="7"/>
  <c r="BH539" i="7"/>
  <c r="BW539" i="7"/>
  <c r="BU539" i="7"/>
  <c r="AY531" i="7"/>
  <c r="CB531" i="7"/>
  <c r="CF531" i="7"/>
  <c r="BF531" i="7"/>
  <c r="BX531" i="7"/>
  <c r="BA515" i="7"/>
  <c r="CF515" i="7"/>
  <c r="AX515" i="7"/>
  <c r="BH515" i="7"/>
  <c r="BG507" i="7"/>
  <c r="CD507" i="7"/>
  <c r="CA507" i="7"/>
  <c r="BF507" i="7"/>
  <c r="BC507" i="7"/>
  <c r="BY499" i="7"/>
  <c r="BW499" i="7"/>
  <c r="BZ499" i="7"/>
  <c r="BJ499" i="7"/>
  <c r="BG491" i="7"/>
  <c r="CD491" i="7"/>
  <c r="CG491" i="7"/>
  <c r="BL491" i="7"/>
  <c r="BC491" i="7"/>
  <c r="BW483" i="7"/>
  <c r="BP483" i="7"/>
  <c r="BT483" i="7"/>
  <c r="BR483" i="7"/>
  <c r="BN475" i="7"/>
  <c r="BE475" i="7"/>
  <c r="BF475" i="7"/>
  <c r="BI475" i="7"/>
  <c r="BA475" i="7"/>
  <c r="CC467" i="7"/>
  <c r="BM467" i="7"/>
  <c r="BK467" i="7"/>
  <c r="BO467" i="7"/>
  <c r="AY459" i="7"/>
  <c r="BJ459" i="7"/>
  <c r="BW459" i="7"/>
  <c r="BO459" i="7"/>
  <c r="BV459" i="7"/>
  <c r="BQ451" i="7"/>
  <c r="BK451" i="7"/>
  <c r="BB451" i="7"/>
  <c r="CB451" i="7"/>
  <c r="BL443" i="7"/>
  <c r="BA443" i="7"/>
  <c r="CF443" i="7"/>
  <c r="BZ443" i="7"/>
  <c r="BF443" i="7"/>
  <c r="BB435" i="7"/>
  <c r="BK435" i="7"/>
  <c r="BU435" i="7"/>
  <c r="BH435" i="7"/>
  <c r="BB427" i="7"/>
  <c r="BY427" i="7"/>
  <c r="AY427" i="7"/>
  <c r="BD427" i="7"/>
  <c r="BG427" i="7"/>
  <c r="AY419" i="7"/>
  <c r="BC419" i="7"/>
  <c r="CD419" i="7"/>
  <c r="CG419" i="7"/>
  <c r="BZ411" i="7"/>
  <c r="BW411" i="7"/>
  <c r="CC411" i="7"/>
  <c r="BI411" i="7"/>
  <c r="BP411" i="7"/>
  <c r="CF395" i="7"/>
  <c r="BX395" i="7"/>
  <c r="CD395" i="7"/>
  <c r="BL395" i="7"/>
  <c r="BX387" i="7"/>
  <c r="BO387" i="7"/>
  <c r="BA387" i="7"/>
  <c r="BE387" i="7"/>
  <c r="BF387" i="7"/>
  <c r="BD379" i="7"/>
  <c r="BS379" i="7"/>
  <c r="BV379" i="7"/>
  <c r="CA379" i="7"/>
  <c r="BA371" i="7"/>
  <c r="AY371" i="7"/>
  <c r="AZ371" i="7"/>
  <c r="BB371" i="7"/>
  <c r="CF371" i="7"/>
  <c r="BY355" i="7"/>
  <c r="BX355" i="7"/>
  <c r="BN355" i="7"/>
  <c r="BD355" i="7"/>
  <c r="BA347" i="7"/>
  <c r="CG347" i="7"/>
  <c r="BL347" i="7"/>
  <c r="CE347" i="7"/>
  <c r="BM347" i="7"/>
  <c r="BN339" i="7"/>
  <c r="BP339" i="7"/>
  <c r="BA339" i="7"/>
  <c r="BE331" i="7"/>
  <c r="BF331" i="7"/>
  <c r="BI331" i="7"/>
  <c r="BG331" i="7"/>
  <c r="CD331" i="7"/>
  <c r="BF315" i="7"/>
  <c r="BA315" i="7"/>
  <c r="CG315" i="7"/>
  <c r="BZ315" i="7"/>
  <c r="BK315" i="7"/>
  <c r="BC299" i="7"/>
  <c r="BE299" i="7"/>
  <c r="BI299" i="7"/>
  <c r="BG299" i="7"/>
  <c r="BP291" i="7"/>
  <c r="AZ291" i="7"/>
  <c r="AY291" i="7"/>
  <c r="BZ291" i="7"/>
  <c r="BW291" i="7"/>
  <c r="BP283" i="7"/>
  <c r="BH283" i="7"/>
  <c r="BS283" i="7"/>
  <c r="BO283" i="7"/>
  <c r="BK275" i="7"/>
  <c r="CD275" i="7"/>
  <c r="AX275" i="7"/>
  <c r="BV275" i="7"/>
  <c r="BP275" i="7"/>
  <c r="CE259" i="7"/>
  <c r="BQ259" i="7"/>
  <c r="CG259" i="7"/>
  <c r="BW259" i="7"/>
  <c r="BC259" i="7"/>
  <c r="BG243" i="7"/>
  <c r="BT243" i="7"/>
  <c r="BI243" i="7"/>
  <c r="BY243" i="7"/>
  <c r="BK235" i="7"/>
  <c r="CG235" i="7"/>
  <c r="BX235" i="7"/>
  <c r="AX235" i="7"/>
  <c r="BI235" i="7"/>
  <c r="BS227" i="7"/>
  <c r="CA227" i="7"/>
  <c r="CG227" i="7"/>
  <c r="BI227" i="7"/>
  <c r="BE219" i="7"/>
  <c r="BK219" i="7"/>
  <c r="BQ219" i="7"/>
  <c r="BW219" i="7"/>
  <c r="BX219" i="7"/>
  <c r="BK203" i="7"/>
  <c r="BY203" i="7"/>
  <c r="CE203" i="7"/>
  <c r="CF203" i="7"/>
  <c r="BT195" i="7"/>
  <c r="BE195" i="7"/>
  <c r="CE195" i="7"/>
  <c r="BG195" i="7"/>
  <c r="BR195" i="7"/>
  <c r="BE187" i="7"/>
  <c r="BD187" i="7"/>
  <c r="BB187" i="7"/>
  <c r="BS179" i="7"/>
  <c r="BI179" i="7"/>
  <c r="BL179" i="7"/>
  <c r="CA179" i="7"/>
  <c r="BH179" i="7"/>
  <c r="BW171" i="7"/>
  <c r="CF171" i="7"/>
  <c r="AX171" i="7"/>
  <c r="CA171" i="7"/>
  <c r="BR163" i="7"/>
  <c r="BU163" i="7"/>
  <c r="BN163" i="7"/>
  <c r="BL163" i="7"/>
  <c r="BF155" i="7"/>
  <c r="BJ155" i="7"/>
  <c r="CC155" i="7"/>
  <c r="BI155" i="7"/>
  <c r="BO155" i="7"/>
  <c r="BW139" i="7"/>
  <c r="BC139" i="7"/>
  <c r="BY139" i="7"/>
  <c r="BO139" i="7"/>
  <c r="BF139" i="7"/>
  <c r="BO123" i="7"/>
  <c r="BB123" i="7"/>
  <c r="BH123" i="7"/>
  <c r="BI123" i="7"/>
  <c r="BD115" i="7"/>
  <c r="BE115" i="7"/>
  <c r="BZ115" i="7"/>
  <c r="CE115" i="7"/>
  <c r="BB115" i="7"/>
  <c r="BI99" i="7"/>
  <c r="BR99" i="7"/>
  <c r="BX99" i="7"/>
  <c r="CE99" i="7"/>
  <c r="BQ99" i="7"/>
  <c r="CA91" i="7"/>
  <c r="BE91" i="7"/>
  <c r="CD91" i="7"/>
  <c r="BW91" i="7"/>
  <c r="BV83" i="7"/>
  <c r="CD83" i="7"/>
  <c r="BU83" i="7"/>
  <c r="BB83" i="7"/>
  <c r="BT75" i="7"/>
  <c r="BX75" i="7"/>
  <c r="BL75" i="7"/>
  <c r="BH75" i="7"/>
  <c r="BI75" i="7"/>
  <c r="BV102" i="7"/>
  <c r="BM102" i="7"/>
  <c r="CC102" i="7"/>
  <c r="CA102" i="7"/>
  <c r="BG86" i="7"/>
  <c r="BH86" i="7"/>
  <c r="BE86" i="7"/>
  <c r="CA86" i="7"/>
  <c r="AZ86" i="7"/>
  <c r="BS538" i="7"/>
  <c r="BP538" i="7"/>
  <c r="BE538" i="7"/>
  <c r="BM538" i="7"/>
  <c r="AZ514" i="7"/>
  <c r="BF514" i="7"/>
  <c r="CE514" i="7"/>
  <c r="BT514" i="7"/>
  <c r="CD514" i="7"/>
  <c r="BB450" i="7"/>
  <c r="CF450" i="7"/>
  <c r="BO450" i="7"/>
  <c r="AY450" i="7"/>
  <c r="AZ450" i="7"/>
  <c r="BX378" i="7"/>
  <c r="BY378" i="7"/>
  <c r="BW378" i="7"/>
  <c r="BC378" i="7"/>
  <c r="CE362" i="7"/>
  <c r="BF362" i="7"/>
  <c r="CD362" i="7"/>
  <c r="BB362" i="7"/>
  <c r="AZ362" i="7"/>
  <c r="BG346" i="7"/>
  <c r="BP346" i="7"/>
  <c r="CE346" i="7"/>
  <c r="AX346" i="7"/>
  <c r="BQ234" i="7"/>
  <c r="BL234" i="7"/>
  <c r="AX234" i="7"/>
  <c r="AY234" i="7"/>
  <c r="BH234" i="7"/>
  <c r="BQ997" i="7"/>
  <c r="BN997" i="7"/>
  <c r="AY997" i="7"/>
  <c r="BB997" i="7"/>
  <c r="BG949" i="7"/>
  <c r="BS949" i="7"/>
  <c r="BL949" i="7"/>
  <c r="CD949" i="7"/>
  <c r="BQ949" i="7"/>
  <c r="BO773" i="7"/>
  <c r="CG773" i="7"/>
  <c r="BI773" i="7"/>
  <c r="BM773" i="7"/>
  <c r="AY693" i="7"/>
  <c r="BM693" i="7"/>
  <c r="BX693" i="7"/>
  <c r="CB693" i="7"/>
  <c r="CG693" i="7"/>
  <c r="BK477" i="7"/>
  <c r="AZ477" i="7"/>
  <c r="BP477" i="7"/>
  <c r="AX477" i="7"/>
  <c r="BQ461" i="7"/>
  <c r="BK461" i="7"/>
  <c r="BH461" i="7"/>
  <c r="CB461" i="7"/>
  <c r="AZ461" i="7"/>
  <c r="CG301" i="7"/>
  <c r="CB301" i="7"/>
  <c r="BF301" i="7"/>
  <c r="AY301" i="7"/>
  <c r="BS149" i="7"/>
  <c r="AX149" i="7"/>
  <c r="BO149" i="7"/>
  <c r="CG149" i="7"/>
  <c r="CF149" i="7"/>
  <c r="BB93" i="7"/>
  <c r="BS93" i="7"/>
  <c r="CD93" i="7"/>
  <c r="BA93" i="7"/>
  <c r="CH73" i="7"/>
  <c r="CI73" i="7" s="1"/>
  <c r="BN1014" i="7"/>
  <c r="CB1014" i="7"/>
  <c r="BT1014" i="7"/>
  <c r="BJ1014" i="7"/>
  <c r="BY1014" i="7"/>
  <c r="BN998" i="7"/>
  <c r="BY998" i="7"/>
  <c r="CF998" i="7"/>
  <c r="AY998" i="7"/>
  <c r="BP990" i="7"/>
  <c r="BM990" i="7"/>
  <c r="BR990" i="7"/>
  <c r="BV990" i="7"/>
  <c r="AY990" i="7"/>
  <c r="BS982" i="7"/>
  <c r="BK982" i="7"/>
  <c r="CG982" i="7"/>
  <c r="CA982" i="7"/>
  <c r="BV974" i="7"/>
  <c r="CF974" i="7"/>
  <c r="BT974" i="7"/>
  <c r="AX974" i="7"/>
  <c r="BA974" i="7"/>
  <c r="BK966" i="7"/>
  <c r="BT966" i="7"/>
  <c r="AY966" i="7"/>
  <c r="BW966" i="7"/>
  <c r="BL958" i="7"/>
  <c r="BS958" i="7"/>
  <c r="BK958" i="7"/>
  <c r="BZ958" i="7"/>
  <c r="BR958" i="7"/>
  <c r="BI950" i="7"/>
  <c r="BT950" i="7"/>
  <c r="BF950" i="7"/>
  <c r="CG950" i="7"/>
  <c r="CA942" i="7"/>
  <c r="BX942" i="7"/>
  <c r="BI942" i="7"/>
  <c r="AZ942" i="7"/>
  <c r="BU942" i="7"/>
  <c r="BF926" i="7"/>
  <c r="BP926" i="7"/>
  <c r="AZ926" i="7"/>
  <c r="BH926" i="7"/>
  <c r="BW926" i="7"/>
  <c r="BQ918" i="7"/>
  <c r="BF918" i="7"/>
  <c r="AZ918" i="7"/>
  <c r="BC918" i="7"/>
  <c r="CH918" i="7" s="1"/>
  <c r="CI918" i="7" s="1"/>
  <c r="BV910" i="7"/>
  <c r="CA910" i="7"/>
  <c r="BC910" i="7"/>
  <c r="BW910" i="7"/>
  <c r="AZ902" i="7"/>
  <c r="BM902" i="7"/>
  <c r="CC902" i="7"/>
  <c r="CF902" i="7"/>
  <c r="BI902" i="7"/>
  <c r="BM886" i="7"/>
  <c r="BZ886" i="7"/>
  <c r="CE886" i="7"/>
  <c r="BX886" i="7"/>
  <c r="BQ878" i="7"/>
  <c r="CF878" i="7"/>
  <c r="CB878" i="7"/>
  <c r="BD878" i="7"/>
  <c r="BZ878" i="7"/>
  <c r="AX870" i="7"/>
  <c r="CG870" i="7"/>
  <c r="BR870" i="7"/>
  <c r="BD870" i="7"/>
  <c r="BI862" i="7"/>
  <c r="BB862" i="7"/>
  <c r="BE862" i="7"/>
  <c r="BD862" i="7"/>
  <c r="BU862" i="7"/>
  <c r="BM854" i="7"/>
  <c r="BV854" i="7"/>
  <c r="BJ854" i="7"/>
  <c r="BQ854" i="7"/>
  <c r="BX846" i="7"/>
  <c r="AY846" i="7"/>
  <c r="BP846" i="7"/>
  <c r="BF846" i="7"/>
  <c r="BN846" i="7"/>
  <c r="BP838" i="7"/>
  <c r="BW838" i="7"/>
  <c r="BZ838" i="7"/>
  <c r="CE838" i="7"/>
  <c r="CB830" i="7"/>
  <c r="BX830" i="7"/>
  <c r="BW830" i="7"/>
  <c r="BS830" i="7"/>
  <c r="BZ830" i="7"/>
  <c r="BT814" i="7"/>
  <c r="BQ814" i="7"/>
  <c r="BP814" i="7"/>
  <c r="BW814" i="7"/>
  <c r="BY806" i="7"/>
  <c r="AZ806" i="7"/>
  <c r="AX806" i="7"/>
  <c r="BK806" i="7"/>
  <c r="BL806" i="7"/>
  <c r="CD798" i="7"/>
  <c r="BY798" i="7"/>
  <c r="BI798" i="7"/>
  <c r="BE798" i="7"/>
  <c r="CD790" i="7"/>
  <c r="BJ790" i="7"/>
  <c r="BE790" i="7"/>
  <c r="BP790" i="7"/>
  <c r="CC790" i="7"/>
  <c r="BU774" i="7"/>
  <c r="BC774" i="7"/>
  <c r="BN774" i="7"/>
  <c r="BP774" i="7"/>
  <c r="AX766" i="7"/>
  <c r="BO766" i="7"/>
  <c r="BS766" i="7"/>
  <c r="BD766" i="7"/>
  <c r="BU766" i="7"/>
  <c r="CF758" i="7"/>
  <c r="BV758" i="7"/>
  <c r="BF758" i="7"/>
  <c r="BM758" i="7"/>
  <c r="BX750" i="7"/>
  <c r="CG750" i="7"/>
  <c r="BQ750" i="7"/>
  <c r="CB750" i="7"/>
  <c r="BP750" i="7"/>
  <c r="CD742" i="7"/>
  <c r="CB742" i="7"/>
  <c r="AZ742" i="7"/>
  <c r="CC742" i="7"/>
  <c r="BX734" i="7"/>
  <c r="CG734" i="7"/>
  <c r="BH734" i="7"/>
  <c r="CB734" i="7"/>
  <c r="BN734" i="7"/>
  <c r="AX726" i="7"/>
  <c r="BM726" i="7"/>
  <c r="BZ726" i="7"/>
  <c r="BV726" i="7"/>
  <c r="CC718" i="7"/>
  <c r="BO718" i="7"/>
  <c r="BS718" i="7"/>
  <c r="BZ718" i="7"/>
  <c r="BW718" i="7"/>
  <c r="CD710" i="7"/>
  <c r="BW710" i="7"/>
  <c r="BX710" i="7"/>
  <c r="BK702" i="7"/>
  <c r="BA702" i="7"/>
  <c r="AX702" i="7"/>
  <c r="BG702" i="7"/>
  <c r="CB702" i="7"/>
  <c r="BC694" i="7"/>
  <c r="BJ694" i="7"/>
  <c r="CB694" i="7"/>
  <c r="BM694" i="7"/>
  <c r="BB686" i="7"/>
  <c r="BV686" i="7"/>
  <c r="CE686" i="7"/>
  <c r="BU686" i="7"/>
  <c r="BL678" i="7"/>
  <c r="BA678" i="7"/>
  <c r="CF678" i="7"/>
  <c r="BB678" i="7"/>
  <c r="CE678" i="7"/>
  <c r="BJ662" i="7"/>
  <c r="BH662" i="7"/>
  <c r="BU662" i="7"/>
  <c r="CB662" i="7"/>
  <c r="BC654" i="7"/>
  <c r="BT654" i="7"/>
  <c r="BA654" i="7"/>
  <c r="CB654" i="7"/>
  <c r="CF654" i="7"/>
  <c r="AY646" i="7"/>
  <c r="BE646" i="7"/>
  <c r="BR646" i="7"/>
  <c r="BM638" i="7"/>
  <c r="BU638" i="7"/>
  <c r="BS638" i="7"/>
  <c r="CE638" i="7"/>
  <c r="AX638" i="7"/>
  <c r="BG622" i="7"/>
  <c r="BX622" i="7"/>
  <c r="BZ622" i="7"/>
  <c r="BM622" i="7"/>
  <c r="BN622" i="7"/>
  <c r="CF606" i="7"/>
  <c r="BW606" i="7"/>
  <c r="BX606" i="7"/>
  <c r="BV606" i="7"/>
  <c r="AY598" i="7"/>
  <c r="BV598" i="7"/>
  <c r="CE598" i="7"/>
  <c r="BA598" i="7"/>
  <c r="CF598" i="7"/>
  <c r="CE590" i="7"/>
  <c r="BT590" i="7"/>
  <c r="BS590" i="7"/>
  <c r="BF590" i="7"/>
  <c r="BB582" i="7"/>
  <c r="CH582" i="7" s="1"/>
  <c r="CI582" i="7" s="1"/>
  <c r="BX582" i="7"/>
  <c r="CC582" i="7"/>
  <c r="BZ582" i="7"/>
  <c r="BE582" i="7"/>
  <c r="BO574" i="7"/>
  <c r="BL574" i="7"/>
  <c r="BX574" i="7"/>
  <c r="BG574" i="7"/>
  <c r="BW566" i="7"/>
  <c r="CB566" i="7"/>
  <c r="BS566" i="7"/>
  <c r="BP566" i="7"/>
  <c r="CF566" i="7"/>
  <c r="BA558" i="7"/>
  <c r="CD558" i="7"/>
  <c r="BM558" i="7"/>
  <c r="CE550" i="7"/>
  <c r="BM550" i="7"/>
  <c r="BA550" i="7"/>
  <c r="BY550" i="7"/>
  <c r="BR550" i="7"/>
  <c r="CA542" i="7"/>
  <c r="CB542" i="7"/>
  <c r="BA542" i="7"/>
  <c r="BT542" i="7"/>
  <c r="BX534" i="7"/>
  <c r="BE534" i="7"/>
  <c r="CF534" i="7"/>
  <c r="BY534" i="7"/>
  <c r="CB526" i="7"/>
  <c r="CG526" i="7"/>
  <c r="CE526" i="7"/>
  <c r="BK526" i="7"/>
  <c r="BI526" i="7"/>
  <c r="AX518" i="7"/>
  <c r="CB518" i="7"/>
  <c r="BW518" i="7"/>
  <c r="BP518" i="7"/>
  <c r="BU510" i="7"/>
  <c r="BF510" i="7"/>
  <c r="BX510" i="7"/>
  <c r="AZ510" i="7"/>
  <c r="BS510" i="7"/>
  <c r="BJ494" i="7"/>
  <c r="BG494" i="7"/>
  <c r="BF494" i="7"/>
  <c r="BE494" i="7"/>
  <c r="BO494" i="7"/>
  <c r="CG478" i="7"/>
  <c r="CC478" i="7"/>
  <c r="BV478" i="7"/>
  <c r="CF478" i="7"/>
  <c r="BH470" i="7"/>
  <c r="CG470" i="7"/>
  <c r="AZ470" i="7"/>
  <c r="BP470" i="7"/>
  <c r="BK462" i="7"/>
  <c r="BD462" i="7"/>
  <c r="BE462" i="7"/>
  <c r="BB462" i="7"/>
  <c r="BV454" i="7"/>
  <c r="BH454" i="7"/>
  <c r="CC454" i="7"/>
  <c r="BY454" i="7"/>
  <c r="AY446" i="7"/>
  <c r="BV446" i="7"/>
  <c r="BC446" i="7"/>
  <c r="BA446" i="7"/>
  <c r="BL438" i="7"/>
  <c r="AY438" i="7"/>
  <c r="BZ438" i="7"/>
  <c r="BV438" i="7"/>
  <c r="BN430" i="7"/>
  <c r="BC430" i="7"/>
  <c r="BS430" i="7"/>
  <c r="BV430" i="7"/>
  <c r="BF422" i="7"/>
  <c r="BP422" i="7"/>
  <c r="BU422" i="7"/>
  <c r="CG422" i="7"/>
  <c r="BF406" i="7"/>
  <c r="AX406" i="7"/>
  <c r="BJ406" i="7"/>
  <c r="BH406" i="7"/>
  <c r="AY398" i="7"/>
  <c r="AZ398" i="7"/>
  <c r="BC398" i="7"/>
  <c r="BR398" i="7"/>
  <c r="AX390" i="7"/>
  <c r="BG390" i="7"/>
  <c r="CD390" i="7"/>
  <c r="AZ390" i="7"/>
  <c r="AZ374" i="7"/>
  <c r="BO374" i="7"/>
  <c r="CC374" i="7"/>
  <c r="BT366" i="7"/>
  <c r="CD366" i="7"/>
  <c r="BR366" i="7"/>
  <c r="BU358" i="7"/>
  <c r="CE358" i="7"/>
  <c r="BK358" i="7"/>
  <c r="CC350" i="7"/>
  <c r="CF350" i="7"/>
  <c r="BC350" i="7"/>
  <c r="BF334" i="7"/>
  <c r="BV334" i="7"/>
  <c r="CG334" i="7"/>
  <c r="CH318" i="7"/>
  <c r="CI318" i="7" s="1"/>
  <c r="BM310" i="7"/>
  <c r="BV310" i="7"/>
  <c r="AY310" i="7"/>
  <c r="CD310" i="7"/>
  <c r="BF302" i="7"/>
  <c r="BB302" i="7"/>
  <c r="AZ302" i="7"/>
  <c r="AZ294" i="7"/>
  <c r="BR294" i="7"/>
  <c r="BB294" i="7"/>
  <c r="AX294" i="7"/>
  <c r="BB286" i="7"/>
  <c r="BH286" i="7"/>
  <c r="BJ286" i="7"/>
  <c r="BZ270" i="7"/>
  <c r="BV270" i="7"/>
  <c r="BW270" i="7"/>
  <c r="CD270" i="7"/>
  <c r="BV262" i="7"/>
  <c r="BM262" i="7"/>
  <c r="CG262" i="7"/>
  <c r="BN246" i="7"/>
  <c r="CC246" i="7"/>
  <c r="BB246" i="7"/>
  <c r="BK214" i="7"/>
  <c r="BA214" i="7"/>
  <c r="BF214" i="7"/>
  <c r="BV190" i="7"/>
  <c r="BL190" i="7"/>
  <c r="CA190" i="7"/>
  <c r="AY190" i="7"/>
  <c r="BE174" i="7"/>
  <c r="BG174" i="7"/>
  <c r="CA174" i="7"/>
  <c r="BC174" i="7"/>
  <c r="BG158" i="7"/>
  <c r="BD158" i="7"/>
  <c r="BQ158" i="7"/>
  <c r="BL158" i="7"/>
  <c r="AZ134" i="7"/>
  <c r="BE134" i="7"/>
  <c r="CF134" i="7"/>
  <c r="BR78" i="7"/>
  <c r="CG78" i="7"/>
  <c r="AZ78" i="7"/>
  <c r="AY78" i="7"/>
  <c r="BG634" i="7"/>
  <c r="CA634" i="7"/>
  <c r="CC634" i="7"/>
  <c r="BM354" i="7"/>
  <c r="BG354" i="7"/>
  <c r="CA354" i="7"/>
  <c r="BT266" i="7"/>
  <c r="CD266" i="7"/>
  <c r="BS266" i="7"/>
  <c r="CF178" i="7"/>
  <c r="BD178" i="7"/>
  <c r="BF178" i="7"/>
  <c r="BJ178" i="7"/>
  <c r="CB178" i="7"/>
  <c r="BH178" i="7"/>
  <c r="BA178" i="7"/>
  <c r="BY178" i="7"/>
  <c r="BM178" i="7"/>
  <c r="CG178" i="7"/>
  <c r="BG178" i="7"/>
  <c r="CE178" i="7"/>
  <c r="BC178" i="7"/>
  <c r="BX178" i="7"/>
  <c r="BQ178" i="7"/>
  <c r="BX82" i="7"/>
  <c r="AX82" i="7"/>
  <c r="CB82" i="7"/>
  <c r="CD82" i="7"/>
  <c r="BI82" i="7"/>
  <c r="BH82" i="7"/>
  <c r="BZ82" i="7"/>
  <c r="BF82" i="7"/>
  <c r="BC82" i="7"/>
  <c r="BA82" i="7"/>
  <c r="BK82" i="7"/>
  <c r="BJ82" i="7"/>
  <c r="BG82" i="7"/>
  <c r="BP813" i="7"/>
  <c r="BL813" i="7"/>
  <c r="CF813" i="7"/>
  <c r="BK685" i="7"/>
  <c r="BN685" i="7"/>
  <c r="BH685" i="7"/>
  <c r="BI669" i="7"/>
  <c r="AY669" i="7"/>
  <c r="BS669" i="7"/>
  <c r="BW597" i="7"/>
  <c r="BG597" i="7"/>
  <c r="BY541" i="7"/>
  <c r="CC541" i="7"/>
  <c r="AY541" i="7"/>
  <c r="BF453" i="7"/>
  <c r="BU453" i="7"/>
  <c r="BA453" i="7"/>
  <c r="BI293" i="7"/>
  <c r="BT293" i="7"/>
  <c r="CH1009" i="7"/>
  <c r="CI1009" i="7" s="1"/>
  <c r="BY1001" i="7"/>
  <c r="BL1001" i="7"/>
  <c r="BW977" i="7"/>
  <c r="BU977" i="7"/>
  <c r="BX977" i="7"/>
  <c r="BR977" i="7"/>
  <c r="BZ977" i="7"/>
  <c r="BH977" i="7"/>
  <c r="BL977" i="7"/>
  <c r="AY977" i="7"/>
  <c r="BP977" i="7"/>
  <c r="BN977" i="7"/>
  <c r="BM977" i="7"/>
  <c r="BO977" i="7"/>
  <c r="BF977" i="7"/>
  <c r="BD977" i="7"/>
  <c r="BJ977" i="7"/>
  <c r="CD977" i="7"/>
  <c r="BY977" i="7"/>
  <c r="BB977" i="7"/>
  <c r="BS977" i="7"/>
  <c r="BI961" i="7"/>
  <c r="BP961" i="7"/>
  <c r="AZ961" i="7"/>
  <c r="BV961" i="7"/>
  <c r="AY961" i="7"/>
  <c r="BA961" i="7"/>
  <c r="BU961" i="7"/>
  <c r="BY961" i="7"/>
  <c r="CF961" i="7"/>
  <c r="BZ961" i="7"/>
  <c r="BO961" i="7"/>
  <c r="BQ961" i="7"/>
  <c r="CB961" i="7"/>
  <c r="BR961" i="7"/>
  <c r="BT961" i="7"/>
  <c r="CG961" i="7"/>
  <c r="CA961" i="7"/>
  <c r="BN961" i="7"/>
  <c r="AY945" i="7"/>
  <c r="BF945" i="7"/>
  <c r="BL897" i="7"/>
  <c r="BC897" i="7"/>
  <c r="BG897" i="7"/>
  <c r="BO897" i="7"/>
  <c r="BS897" i="7"/>
  <c r="BM897" i="7"/>
  <c r="BW897" i="7"/>
  <c r="BX897" i="7"/>
  <c r="BY897" i="7"/>
  <c r="BP897" i="7"/>
  <c r="BQ897" i="7"/>
  <c r="AX897" i="7"/>
  <c r="CB897" i="7"/>
  <c r="CD897" i="7"/>
  <c r="CA897" i="7"/>
  <c r="BT897" i="7"/>
  <c r="BZ897" i="7"/>
  <c r="BH897" i="7"/>
  <c r="BA897" i="7"/>
  <c r="BK897" i="7"/>
  <c r="AZ897" i="7"/>
  <c r="BF897" i="7"/>
  <c r="BD897" i="7"/>
  <c r="BT881" i="7"/>
  <c r="BY881" i="7"/>
  <c r="BC865" i="7"/>
  <c r="BG865" i="7"/>
  <c r="BM761" i="7"/>
  <c r="CA531" i="7"/>
  <c r="AX411" i="7"/>
  <c r="AY411" i="7"/>
  <c r="CD411" i="7"/>
  <c r="BT947" i="7"/>
  <c r="BD827" i="7"/>
  <c r="BN827" i="7"/>
  <c r="BL739" i="7"/>
  <c r="BH579" i="7"/>
  <c r="BN531" i="7"/>
  <c r="BZ531" i="7"/>
  <c r="CE531" i="7"/>
  <c r="BG515" i="7"/>
  <c r="BO515" i="7"/>
  <c r="BY515" i="7"/>
  <c r="BA499" i="7"/>
  <c r="BS451" i="7"/>
  <c r="AX451" i="7"/>
  <c r="BI451" i="7"/>
  <c r="CD435" i="7"/>
  <c r="BF435" i="7"/>
  <c r="AX331" i="7"/>
  <c r="BV219" i="7"/>
  <c r="CF123" i="7"/>
  <c r="AZ102" i="7"/>
  <c r="AX102" i="7"/>
  <c r="BB947" i="7"/>
  <c r="CD835" i="7"/>
  <c r="CC819" i="7"/>
  <c r="BA739" i="7"/>
  <c r="AX731" i="7"/>
  <c r="BP675" i="7"/>
  <c r="BT675" i="7"/>
  <c r="BZ675" i="7"/>
  <c r="AX675" i="7"/>
  <c r="BI987" i="7"/>
  <c r="BZ987" i="7"/>
  <c r="AZ987" i="7"/>
  <c r="BE987" i="7"/>
  <c r="BT987" i="7"/>
  <c r="BG971" i="7"/>
  <c r="CG971" i="7"/>
  <c r="BL971" i="7"/>
  <c r="CE971" i="7"/>
  <c r="CH955" i="7"/>
  <c r="CI955" i="7" s="1"/>
  <c r="BA947" i="7"/>
  <c r="AY947" i="7"/>
  <c r="BJ947" i="7"/>
  <c r="BP947" i="7"/>
  <c r="BF947" i="7"/>
  <c r="AX875" i="7"/>
  <c r="BH875" i="7"/>
  <c r="BR875" i="7"/>
  <c r="BA875" i="7"/>
  <c r="BW859" i="7"/>
  <c r="BV859" i="7"/>
  <c r="BM859" i="7"/>
  <c r="BC859" i="7"/>
  <c r="BN835" i="7"/>
  <c r="BQ835" i="7"/>
  <c r="BT835" i="7"/>
  <c r="BE835" i="7"/>
  <c r="AX835" i="7"/>
  <c r="CA827" i="7"/>
  <c r="BO827" i="7"/>
  <c r="BP827" i="7"/>
  <c r="BS827" i="7"/>
  <c r="AZ827" i="7"/>
  <c r="BL819" i="7"/>
  <c r="BJ819" i="7"/>
  <c r="BD819" i="7"/>
  <c r="BI819" i="7"/>
  <c r="BK795" i="7"/>
  <c r="BC795" i="7"/>
  <c r="BA795" i="7"/>
  <c r="BP795" i="7"/>
  <c r="BN795" i="7"/>
  <c r="BL779" i="7"/>
  <c r="BK779" i="7"/>
  <c r="BO779" i="7"/>
  <c r="CD779" i="7"/>
  <c r="BN779" i="7"/>
  <c r="CC763" i="7"/>
  <c r="BP763" i="7"/>
  <c r="AY763" i="7"/>
  <c r="BN763" i="7"/>
  <c r="BH739" i="7"/>
  <c r="BS739" i="7"/>
  <c r="BO739" i="7"/>
  <c r="BP739" i="7"/>
  <c r="BV739" i="7"/>
  <c r="BB731" i="7"/>
  <c r="BH731" i="7"/>
  <c r="BC731" i="7"/>
  <c r="BJ731" i="7"/>
  <c r="BP731" i="7"/>
  <c r="CE715" i="7"/>
  <c r="CC715" i="7"/>
  <c r="BX715" i="7"/>
  <c r="BH715" i="7"/>
  <c r="AY699" i="7"/>
  <c r="BG699" i="7"/>
  <c r="BR699" i="7"/>
  <c r="BQ699" i="7"/>
  <c r="AZ691" i="7"/>
  <c r="CC691" i="7"/>
  <c r="BM691" i="7"/>
  <c r="CB691" i="7"/>
  <c r="BC691" i="7"/>
  <c r="BM683" i="7"/>
  <c r="AZ683" i="7"/>
  <c r="BW683" i="7"/>
  <c r="CD683" i="7"/>
  <c r="BY675" i="7"/>
  <c r="AY675" i="7"/>
  <c r="BW675" i="7"/>
  <c r="BG675" i="7"/>
  <c r="BC675" i="7"/>
  <c r="CD659" i="7"/>
  <c r="BK659" i="7"/>
  <c r="BQ659" i="7"/>
  <c r="BN659" i="7"/>
  <c r="BY643" i="7"/>
  <c r="BD643" i="7"/>
  <c r="BK643" i="7"/>
  <c r="BI643" i="7"/>
  <c r="BW643" i="7"/>
  <c r="BC635" i="7"/>
  <c r="BW635" i="7"/>
  <c r="CF635" i="7"/>
  <c r="BH635" i="7"/>
  <c r="BG635" i="7"/>
  <c r="CG619" i="7"/>
  <c r="BT619" i="7"/>
  <c r="BX619" i="7"/>
  <c r="BY619" i="7"/>
  <c r="BN603" i="7"/>
  <c r="BO603" i="7"/>
  <c r="BE603" i="7"/>
  <c r="BR603" i="7"/>
  <c r="BY579" i="7"/>
  <c r="BB579" i="7"/>
  <c r="AY579" i="7"/>
  <c r="BF579" i="7"/>
  <c r="AZ579" i="7"/>
  <c r="BJ571" i="7"/>
  <c r="CC571" i="7"/>
  <c r="BL571" i="7"/>
  <c r="BZ571" i="7"/>
  <c r="BP571" i="7"/>
  <c r="BP555" i="7"/>
  <c r="BR555" i="7"/>
  <c r="CA555" i="7"/>
  <c r="BX555" i="7"/>
  <c r="CH547" i="7"/>
  <c r="CI547" i="7" s="1"/>
  <c r="BK539" i="7"/>
  <c r="BQ539" i="7"/>
  <c r="BT539" i="7"/>
  <c r="CC539" i="7"/>
  <c r="BV531" i="7"/>
  <c r="BR531" i="7"/>
  <c r="BJ531" i="7"/>
  <c r="CD531" i="7"/>
  <c r="BB531" i="7"/>
  <c r="BL515" i="7"/>
  <c r="CC515" i="7"/>
  <c r="AZ515" i="7"/>
  <c r="BK515" i="7"/>
  <c r="CE515" i="7"/>
  <c r="AZ499" i="7"/>
  <c r="BF499" i="7"/>
  <c r="BR499" i="7"/>
  <c r="BE499" i="7"/>
  <c r="CB483" i="7"/>
  <c r="CD483" i="7"/>
  <c r="BJ483" i="7"/>
  <c r="BF483" i="7"/>
  <c r="CD467" i="7"/>
  <c r="AZ467" i="7"/>
  <c r="BH467" i="7"/>
  <c r="BL467" i="7"/>
  <c r="BV451" i="7"/>
  <c r="AZ451" i="7"/>
  <c r="BC451" i="7"/>
  <c r="BR451" i="7"/>
  <c r="CE435" i="7"/>
  <c r="BR435" i="7"/>
  <c r="BJ435" i="7"/>
  <c r="AZ435" i="7"/>
  <c r="CA419" i="7"/>
  <c r="BX419" i="7"/>
  <c r="BU419" i="7"/>
  <c r="BZ419" i="7"/>
  <c r="BK411" i="7"/>
  <c r="CE411" i="7"/>
  <c r="BR411" i="7"/>
  <c r="BQ411" i="7"/>
  <c r="BG411" i="7"/>
  <c r="BV395" i="7"/>
  <c r="BW395" i="7"/>
  <c r="BO395" i="7"/>
  <c r="BU395" i="7"/>
  <c r="BZ395" i="7"/>
  <c r="BL387" i="7"/>
  <c r="BZ387" i="7"/>
  <c r="AX387" i="7"/>
  <c r="AY387" i="7"/>
  <c r="CB387" i="7"/>
  <c r="BM379" i="7"/>
  <c r="BO379" i="7"/>
  <c r="AZ379" i="7"/>
  <c r="BR379" i="7"/>
  <c r="BO371" i="7"/>
  <c r="CA371" i="7"/>
  <c r="BE371" i="7"/>
  <c r="CE371" i="7"/>
  <c r="BW371" i="7"/>
  <c r="CB355" i="7"/>
  <c r="CG355" i="7"/>
  <c r="BO355" i="7"/>
  <c r="CD355" i="7"/>
  <c r="BZ355" i="7"/>
  <c r="AX347" i="7"/>
  <c r="BN347" i="7"/>
  <c r="BC347" i="7"/>
  <c r="CD347" i="7"/>
  <c r="BH347" i="7"/>
  <c r="BV331" i="7"/>
  <c r="BL331" i="7"/>
  <c r="BO331" i="7"/>
  <c r="BU331" i="7"/>
  <c r="BN331" i="7"/>
  <c r="BJ315" i="7"/>
  <c r="BV315" i="7"/>
  <c r="CC315" i="7"/>
  <c r="CE315" i="7"/>
  <c r="BN315" i="7"/>
  <c r="BH299" i="7"/>
  <c r="AY299" i="7"/>
  <c r="BJ299" i="7"/>
  <c r="BY299" i="7"/>
  <c r="BF299" i="7"/>
  <c r="BU283" i="7"/>
  <c r="BM283" i="7"/>
  <c r="BD283" i="7"/>
  <c r="BW283" i="7"/>
  <c r="BD275" i="7"/>
  <c r="CE275" i="7"/>
  <c r="BE275" i="7"/>
  <c r="BT275" i="7"/>
  <c r="CG275" i="7"/>
  <c r="BV259" i="7"/>
  <c r="CF259" i="7"/>
  <c r="BH259" i="7"/>
  <c r="BZ259" i="7"/>
  <c r="BB259" i="7"/>
  <c r="BR243" i="7"/>
  <c r="BX243" i="7"/>
  <c r="CC243" i="7"/>
  <c r="BK243" i="7"/>
  <c r="CA243" i="7"/>
  <c r="BL235" i="7"/>
  <c r="BA235" i="7"/>
  <c r="BH235" i="7"/>
  <c r="BN235" i="7"/>
  <c r="BY235" i="7"/>
  <c r="CC227" i="7"/>
  <c r="BB227" i="7"/>
  <c r="AY227" i="7"/>
  <c r="CD227" i="7"/>
  <c r="CG219" i="7"/>
  <c r="BJ219" i="7"/>
  <c r="AY219" i="7"/>
  <c r="CD219" i="7"/>
  <c r="BO219" i="7"/>
  <c r="CA203" i="7"/>
  <c r="BS203" i="7"/>
  <c r="BP203" i="7"/>
  <c r="BH203" i="7"/>
  <c r="AX203" i="7"/>
  <c r="BI195" i="7"/>
  <c r="BJ195" i="7"/>
  <c r="BY195" i="7"/>
  <c r="BC195" i="7"/>
  <c r="BW195" i="7"/>
  <c r="CB179" i="7"/>
  <c r="BN179" i="7"/>
  <c r="BA179" i="7"/>
  <c r="BB179" i="7"/>
  <c r="BS163" i="7"/>
  <c r="CA163" i="7"/>
  <c r="BD163" i="7"/>
  <c r="BJ163" i="7"/>
  <c r="BU155" i="7"/>
  <c r="CG155" i="7"/>
  <c r="BN155" i="7"/>
  <c r="CF155" i="7"/>
  <c r="AZ155" i="7"/>
  <c r="BV139" i="7"/>
  <c r="BK139" i="7"/>
  <c r="BS139" i="7"/>
  <c r="BP139" i="7"/>
  <c r="BC123" i="7"/>
  <c r="BF123" i="7"/>
  <c r="BR123" i="7"/>
  <c r="AX123" i="7"/>
  <c r="AY123" i="7"/>
  <c r="BT115" i="7"/>
  <c r="CG115" i="7"/>
  <c r="BK115" i="7"/>
  <c r="BF115" i="7"/>
  <c r="BR115" i="7"/>
  <c r="CD99" i="7"/>
  <c r="BG99" i="7"/>
  <c r="BC99" i="7"/>
  <c r="BF99" i="7"/>
  <c r="BA83" i="7"/>
  <c r="BQ83" i="7"/>
  <c r="AY83" i="7"/>
  <c r="BD83" i="7"/>
  <c r="BC75" i="7"/>
  <c r="BA75" i="7"/>
  <c r="CB75" i="7"/>
  <c r="BP75" i="7"/>
  <c r="CE75" i="7"/>
  <c r="BC102" i="7"/>
  <c r="CD102" i="7"/>
  <c r="AY102" i="7"/>
  <c r="BO102" i="7"/>
  <c r="BL102" i="7"/>
  <c r="BR86" i="7"/>
  <c r="BM86" i="7"/>
  <c r="CD86" i="7"/>
  <c r="BL86" i="7"/>
  <c r="BY86" i="7"/>
  <c r="BY538" i="7"/>
  <c r="CG538" i="7"/>
  <c r="BJ538" i="7"/>
  <c r="BB538" i="7"/>
  <c r="BV514" i="7"/>
  <c r="AX514" i="7"/>
  <c r="BW514" i="7"/>
  <c r="BR514" i="7"/>
  <c r="BD514" i="7"/>
  <c r="BY450" i="7"/>
  <c r="BV450" i="7"/>
  <c r="BZ450" i="7"/>
  <c r="CG450" i="7"/>
  <c r="BZ378" i="7"/>
  <c r="BA378" i="7"/>
  <c r="CD378" i="7"/>
  <c r="CC378" i="7"/>
  <c r="BH378" i="7"/>
  <c r="BY362" i="7"/>
  <c r="BG362" i="7"/>
  <c r="CA362" i="7"/>
  <c r="BA362" i="7"/>
  <c r="AX362" i="7"/>
  <c r="BX346" i="7"/>
  <c r="CD346" i="7"/>
  <c r="BQ346" i="7"/>
  <c r="BM346" i="7"/>
  <c r="BB234" i="7"/>
  <c r="BA234" i="7"/>
  <c r="BR234" i="7"/>
  <c r="CG234" i="7"/>
  <c r="BE234" i="7"/>
  <c r="BD997" i="7"/>
  <c r="BM997" i="7"/>
  <c r="BC997" i="7"/>
  <c r="CD997" i="7"/>
  <c r="BI997" i="7"/>
  <c r="BT949" i="7"/>
  <c r="CB949" i="7"/>
  <c r="BI949" i="7"/>
  <c r="BK949" i="7"/>
  <c r="CG949" i="7"/>
  <c r="BR773" i="7"/>
  <c r="AY773" i="7"/>
  <c r="BT773" i="7"/>
  <c r="BP773" i="7"/>
  <c r="BD693" i="7"/>
  <c r="CD693" i="7"/>
  <c r="CC693" i="7"/>
  <c r="BA693" i="7"/>
  <c r="BG693" i="7"/>
  <c r="BU477" i="7"/>
  <c r="BM477" i="7"/>
  <c r="BN477" i="7"/>
  <c r="BO477" i="7"/>
  <c r="CB477" i="7"/>
  <c r="BY461" i="7"/>
  <c r="CF461" i="7"/>
  <c r="BV461" i="7"/>
  <c r="CC461" i="7"/>
  <c r="AX461" i="7"/>
  <c r="BH301" i="7"/>
  <c r="CE301" i="7"/>
  <c r="BL301" i="7"/>
  <c r="BC301" i="7"/>
  <c r="BD149" i="7"/>
  <c r="BN149" i="7"/>
  <c r="BJ149" i="7"/>
  <c r="BQ149" i="7"/>
  <c r="BV149" i="7"/>
  <c r="CH41" i="7"/>
  <c r="CI41" i="7" s="1"/>
  <c r="BF1014" i="7"/>
  <c r="CE1014" i="7"/>
  <c r="BK1014" i="7"/>
  <c r="BO1014" i="7"/>
  <c r="BX998" i="7"/>
  <c r="CE998" i="7"/>
  <c r="BU998" i="7"/>
  <c r="AX998" i="7"/>
  <c r="CD998" i="7"/>
  <c r="AX990" i="7"/>
  <c r="BH990" i="7"/>
  <c r="AZ990" i="7"/>
  <c r="BI990" i="7"/>
  <c r="BY990" i="7"/>
  <c r="BL982" i="7"/>
  <c r="BB982" i="7"/>
  <c r="BY982" i="7"/>
  <c r="BD982" i="7"/>
  <c r="BI974" i="7"/>
  <c r="BG974" i="7"/>
  <c r="BP974" i="7"/>
  <c r="BZ974" i="7"/>
  <c r="BO974" i="7"/>
  <c r="CF966" i="7"/>
  <c r="BR966" i="7"/>
  <c r="BG966" i="7"/>
  <c r="BQ966" i="7"/>
  <c r="BJ958" i="7"/>
  <c r="BA958" i="7"/>
  <c r="BW958" i="7"/>
  <c r="CB958" i="7"/>
  <c r="AY958" i="7"/>
  <c r="BQ950" i="7"/>
  <c r="BR950" i="7"/>
  <c r="BL950" i="7"/>
  <c r="BW950" i="7"/>
  <c r="BB942" i="7"/>
  <c r="CD942" i="7"/>
  <c r="BE942" i="7"/>
  <c r="CE942" i="7"/>
  <c r="CC942" i="7"/>
  <c r="BB926" i="7"/>
  <c r="CE926" i="7"/>
  <c r="BT926" i="7"/>
  <c r="BM926" i="7"/>
  <c r="CD910" i="7"/>
  <c r="BP910" i="7"/>
  <c r="BS910" i="7"/>
  <c r="AZ910" i="7"/>
  <c r="BY902" i="7"/>
  <c r="BB902" i="7"/>
  <c r="CA902" i="7"/>
  <c r="BA902" i="7"/>
  <c r="BK902" i="7"/>
  <c r="CG886" i="7"/>
  <c r="BB886" i="7"/>
  <c r="BF886" i="7"/>
  <c r="BW886" i="7"/>
  <c r="BU886" i="7"/>
  <c r="BO878" i="7"/>
  <c r="BV878" i="7"/>
  <c r="AX878" i="7"/>
  <c r="BY878" i="7"/>
  <c r="BH878" i="7"/>
  <c r="BU870" i="7"/>
  <c r="AY870" i="7"/>
  <c r="BY870" i="7"/>
  <c r="BG870" i="7"/>
  <c r="CB862" i="7"/>
  <c r="BJ862" i="7"/>
  <c r="BK862" i="7"/>
  <c r="CG862" i="7"/>
  <c r="BZ862" i="7"/>
  <c r="BS854" i="7"/>
  <c r="CG854" i="7"/>
  <c r="BE854" i="7"/>
  <c r="AX854" i="7"/>
  <c r="BK846" i="7"/>
  <c r="BS846" i="7"/>
  <c r="BZ846" i="7"/>
  <c r="CA846" i="7"/>
  <c r="BE846" i="7"/>
  <c r="AY838" i="7"/>
  <c r="BX838" i="7"/>
  <c r="CB838" i="7"/>
  <c r="BF838" i="7"/>
  <c r="BQ830" i="7"/>
  <c r="BM830" i="7"/>
  <c r="BN830" i="7"/>
  <c r="BD830" i="7"/>
  <c r="CF830" i="7"/>
  <c r="BF814" i="7"/>
  <c r="AX814" i="7"/>
  <c r="CG814" i="7"/>
  <c r="CA814" i="7"/>
  <c r="AZ814" i="7"/>
  <c r="BR798" i="7"/>
  <c r="BL798" i="7"/>
  <c r="CE798" i="7"/>
  <c r="BB798" i="7"/>
  <c r="BH790" i="7"/>
  <c r="BK790" i="7"/>
  <c r="AY790" i="7"/>
  <c r="CA790" i="7"/>
  <c r="CF790" i="7"/>
  <c r="CH782" i="7"/>
  <c r="CI782" i="7" s="1"/>
  <c r="BS774" i="7"/>
  <c r="BB774" i="7"/>
  <c r="BJ774" i="7"/>
  <c r="BE774" i="7"/>
  <c r="BO774" i="7"/>
  <c r="BU758" i="7"/>
  <c r="CC758" i="7"/>
  <c r="BL758" i="7"/>
  <c r="BH758" i="7"/>
  <c r="BE742" i="7"/>
  <c r="BZ742" i="7"/>
  <c r="BB742" i="7"/>
  <c r="BU742" i="7"/>
  <c r="BD726" i="7"/>
  <c r="CC726" i="7"/>
  <c r="CG726" i="7"/>
  <c r="CB726" i="7"/>
  <c r="BL718" i="7"/>
  <c r="BF718" i="7"/>
  <c r="BD718" i="7"/>
  <c r="BH718" i="7"/>
  <c r="BN718" i="7"/>
  <c r="BZ702" i="7"/>
  <c r="BS702" i="7"/>
  <c r="CE702" i="7"/>
  <c r="BX702" i="7"/>
  <c r="BD686" i="7"/>
  <c r="CB686" i="7"/>
  <c r="CD686" i="7"/>
  <c r="BT686" i="7"/>
  <c r="BT678" i="7"/>
  <c r="BN678" i="7"/>
  <c r="BQ678" i="7"/>
  <c r="AZ678" i="7"/>
  <c r="CD678" i="7"/>
  <c r="BX662" i="7"/>
  <c r="BI662" i="7"/>
  <c r="BP662" i="7"/>
  <c r="AX662" i="7"/>
  <c r="BQ662" i="7"/>
  <c r="BE654" i="7"/>
  <c r="BS654" i="7"/>
  <c r="CD654" i="7"/>
  <c r="BQ654" i="7"/>
  <c r="BM654" i="7"/>
  <c r="BE638" i="7"/>
  <c r="BT638" i="7"/>
  <c r="BC638" i="7"/>
  <c r="AY638" i="7"/>
  <c r="CD638" i="7"/>
  <c r="CC622" i="7"/>
  <c r="AZ622" i="7"/>
  <c r="BF622" i="7"/>
  <c r="BR622" i="7"/>
  <c r="BL606" i="7"/>
  <c r="BD606" i="7"/>
  <c r="AZ606" i="7"/>
  <c r="CC606" i="7"/>
  <c r="BT606" i="7"/>
  <c r="BL590" i="7"/>
  <c r="CD590" i="7"/>
  <c r="BG590" i="7"/>
  <c r="BY590" i="7"/>
  <c r="BV574" i="7"/>
  <c r="BY574" i="7"/>
  <c r="AX574" i="7"/>
  <c r="CE574" i="7"/>
  <c r="BQ566" i="7"/>
  <c r="BO566" i="7"/>
  <c r="CC566" i="7"/>
  <c r="BB566" i="7"/>
  <c r="BR566" i="7"/>
  <c r="BE550" i="7"/>
  <c r="BF550" i="7"/>
  <c r="BN550" i="7"/>
  <c r="CD550" i="7"/>
  <c r="BR534" i="7"/>
  <c r="BD534" i="7"/>
  <c r="BI534" i="7"/>
  <c r="BO534" i="7"/>
  <c r="BC526" i="7"/>
  <c r="BX526" i="7"/>
  <c r="BD526" i="7"/>
  <c r="BP526" i="7"/>
  <c r="BN526" i="7"/>
  <c r="BZ518" i="7"/>
  <c r="CC518" i="7"/>
  <c r="CA518" i="7"/>
  <c r="CD518" i="7"/>
  <c r="BB510" i="7"/>
  <c r="BC510" i="7"/>
  <c r="BA510" i="7"/>
  <c r="BD510" i="7"/>
  <c r="BP510" i="7"/>
  <c r="CD494" i="7"/>
  <c r="BR494" i="7"/>
  <c r="CE494" i="7"/>
  <c r="BP494" i="7"/>
  <c r="BT478" i="7"/>
  <c r="BX478" i="7"/>
  <c r="BL478" i="7"/>
  <c r="BP478" i="7"/>
  <c r="BY478" i="7"/>
  <c r="AX470" i="7"/>
  <c r="BX470" i="7"/>
  <c r="BL470" i="7"/>
  <c r="BZ470" i="7"/>
  <c r="CG462" i="7"/>
  <c r="BR462" i="7"/>
  <c r="BJ462" i="7"/>
  <c r="BZ454" i="7"/>
  <c r="BN454" i="7"/>
  <c r="BK454" i="7"/>
  <c r="BW454" i="7"/>
  <c r="CG446" i="7"/>
  <c r="BY446" i="7"/>
  <c r="BP446" i="7"/>
  <c r="BK446" i="7"/>
  <c r="CA438" i="7"/>
  <c r="BO438" i="7"/>
  <c r="BF438" i="7"/>
  <c r="AZ438" i="7"/>
  <c r="CA430" i="7"/>
  <c r="AZ430" i="7"/>
  <c r="BP430" i="7"/>
  <c r="BG430" i="7"/>
  <c r="BW422" i="7"/>
  <c r="BB422" i="7"/>
  <c r="BS422" i="7"/>
  <c r="BN422" i="7"/>
  <c r="BY406" i="7"/>
  <c r="BA406" i="7"/>
  <c r="AY406" i="7"/>
  <c r="BV406" i="7"/>
  <c r="BL398" i="7"/>
  <c r="BN398" i="7"/>
  <c r="BW398" i="7"/>
  <c r="BD398" i="7"/>
  <c r="CC390" i="7"/>
  <c r="BT390" i="7"/>
  <c r="BD390" i="7"/>
  <c r="BN390" i="7"/>
  <c r="BF374" i="7"/>
  <c r="BE374" i="7"/>
  <c r="BP374" i="7"/>
  <c r="BM366" i="7"/>
  <c r="BV366" i="7"/>
  <c r="CF366" i="7"/>
  <c r="BA366" i="7"/>
  <c r="BE366" i="7"/>
  <c r="BY366" i="7"/>
  <c r="BL366" i="7"/>
  <c r="BW366" i="7"/>
  <c r="BF366" i="7"/>
  <c r="CE366" i="7"/>
  <c r="BY358" i="7"/>
  <c r="BM358" i="7"/>
  <c r="BO358" i="7"/>
  <c r="BA350" i="7"/>
  <c r="AZ350" i="7"/>
  <c r="CH350" i="7" s="1"/>
  <c r="CI350" i="7" s="1"/>
  <c r="CG350" i="7"/>
  <c r="BV350" i="7"/>
  <c r="BJ350" i="7"/>
  <c r="BF350" i="7"/>
  <c r="BD350" i="7"/>
  <c r="BR350" i="7"/>
  <c r="BG350" i="7"/>
  <c r="BZ350" i="7"/>
  <c r="BS334" i="7"/>
  <c r="BL334" i="7"/>
  <c r="BX334" i="7"/>
  <c r="CB326" i="7"/>
  <c r="BE326" i="7"/>
  <c r="CD326" i="7"/>
  <c r="BZ326" i="7"/>
  <c r="BO326" i="7"/>
  <c r="BC326" i="7"/>
  <c r="CG326" i="7"/>
  <c r="BG326" i="7"/>
  <c r="CE326" i="7"/>
  <c r="BU326" i="7"/>
  <c r="BB310" i="7"/>
  <c r="BT310" i="7"/>
  <c r="BR310" i="7"/>
  <c r="BU302" i="7"/>
  <c r="BQ302" i="7"/>
  <c r="BM302" i="7"/>
  <c r="CB294" i="7"/>
  <c r="BL294" i="7"/>
  <c r="BP294" i="7"/>
  <c r="BE286" i="7"/>
  <c r="BG286" i="7"/>
  <c r="CF286" i="7"/>
  <c r="BH270" i="7"/>
  <c r="BK270" i="7"/>
  <c r="BN270" i="7"/>
  <c r="CE262" i="7"/>
  <c r="AX262" i="7"/>
  <c r="BW262" i="7"/>
  <c r="BU246" i="7"/>
  <c r="BL246" i="7"/>
  <c r="BH246" i="7"/>
  <c r="CC230" i="7"/>
  <c r="AZ230" i="7"/>
  <c r="BN230" i="7"/>
  <c r="BE230" i="7"/>
  <c r="BS230" i="7"/>
  <c r="BF230" i="7"/>
  <c r="BT230" i="7"/>
  <c r="BC230" i="7"/>
  <c r="BI230" i="7"/>
  <c r="CG214" i="7"/>
  <c r="BQ214" i="7"/>
  <c r="BP214" i="7"/>
  <c r="BH198" i="7"/>
  <c r="BU198" i="7"/>
  <c r="BC198" i="7"/>
  <c r="BY190" i="7"/>
  <c r="BI190" i="7"/>
  <c r="BD190" i="7"/>
  <c r="BS174" i="7"/>
  <c r="BB174" i="7"/>
  <c r="AX174" i="7"/>
  <c r="CH166" i="7"/>
  <c r="CI166" i="7" s="1"/>
  <c r="BM158" i="7"/>
  <c r="CF158" i="7"/>
  <c r="CD158" i="7"/>
  <c r="CA134" i="7"/>
  <c r="BX134" i="7"/>
  <c r="BU134" i="7"/>
  <c r="BX78" i="7"/>
  <c r="BK78" i="7"/>
  <c r="CA78" i="7"/>
  <c r="BB78" i="7"/>
  <c r="BV634" i="7"/>
  <c r="BR634" i="7"/>
  <c r="BU634" i="7"/>
  <c r="CD546" i="7"/>
  <c r="BA546" i="7"/>
  <c r="CE546" i="7"/>
  <c r="BS546" i="7"/>
  <c r="BL546" i="7"/>
  <c r="BO546" i="7"/>
  <c r="BF546" i="7"/>
  <c r="BY546" i="7"/>
  <c r="BG546" i="7"/>
  <c r="BW354" i="7"/>
  <c r="BT354" i="7"/>
  <c r="CG354" i="7"/>
  <c r="BZ266" i="7"/>
  <c r="AY266" i="7"/>
  <c r="BL178" i="7"/>
  <c r="BS178" i="7"/>
  <c r="AZ82" i="7"/>
  <c r="CA82" i="7"/>
  <c r="BO82" i="7"/>
  <c r="CD813" i="7"/>
  <c r="BM813" i="7"/>
  <c r="BE685" i="7"/>
  <c r="BS685" i="7"/>
  <c r="BV685" i="7"/>
  <c r="BW669" i="7"/>
  <c r="BP669" i="7"/>
  <c r="CB669" i="7"/>
  <c r="BC597" i="7"/>
  <c r="AZ597" i="7"/>
  <c r="BU597" i="7"/>
  <c r="BP541" i="7"/>
  <c r="BK541" i="7"/>
  <c r="CF541" i="7"/>
  <c r="AZ453" i="7"/>
  <c r="BK453" i="7"/>
  <c r="AX293" i="7"/>
  <c r="CB293" i="7"/>
  <c r="BI1001" i="7"/>
  <c r="BA1001" i="7"/>
  <c r="BU945" i="7"/>
  <c r="BP881" i="7"/>
  <c r="AY881" i="7"/>
  <c r="CB865" i="7"/>
  <c r="BA865" i="7"/>
  <c r="CH883" i="7"/>
  <c r="CI883" i="7" s="1"/>
  <c r="CH843" i="7"/>
  <c r="CI843" i="7" s="1"/>
  <c r="CH747" i="7"/>
  <c r="CI747" i="7" s="1"/>
  <c r="CH651" i="7"/>
  <c r="CI651" i="7" s="1"/>
  <c r="AZ643" i="7"/>
  <c r="BM643" i="7"/>
  <c r="BR643" i="7"/>
  <c r="CB643" i="7"/>
  <c r="BN643" i="7"/>
  <c r="AX579" i="7"/>
  <c r="BX579" i="7"/>
  <c r="BR579" i="7"/>
  <c r="BI579" i="7"/>
  <c r="CG579" i="7"/>
  <c r="BO531" i="7"/>
  <c r="BK531" i="7"/>
  <c r="BC531" i="7"/>
  <c r="BG531" i="7"/>
  <c r="AZ531" i="7"/>
  <c r="BN515" i="7"/>
  <c r="BU515" i="7"/>
  <c r="BW515" i="7"/>
  <c r="BZ515" i="7"/>
  <c r="BC515" i="7"/>
  <c r="BH499" i="7"/>
  <c r="BN499" i="7"/>
  <c r="AX499" i="7"/>
  <c r="BU499" i="7"/>
  <c r="CD499" i="7"/>
  <c r="CC483" i="7"/>
  <c r="CG483" i="7"/>
  <c r="BI483" i="7"/>
  <c r="BN483" i="7"/>
  <c r="CF483" i="7"/>
  <c r="BI467" i="7"/>
  <c r="BS467" i="7"/>
  <c r="AY467" i="7"/>
  <c r="BE467" i="7"/>
  <c r="BQ467" i="7"/>
  <c r="BL451" i="7"/>
  <c r="BZ451" i="7"/>
  <c r="BP451" i="7"/>
  <c r="BN451" i="7"/>
  <c r="BM451" i="7"/>
  <c r="BO435" i="7"/>
  <c r="BZ435" i="7"/>
  <c r="BX435" i="7"/>
  <c r="BG435" i="7"/>
  <c r="CB435" i="7"/>
  <c r="BA411" i="7"/>
  <c r="BV411" i="7"/>
  <c r="BC411" i="7"/>
  <c r="BN411" i="7"/>
  <c r="BD411" i="7"/>
  <c r="CE395" i="7"/>
  <c r="BY395" i="7"/>
  <c r="BT395" i="7"/>
  <c r="BB395" i="7"/>
  <c r="BK395" i="7"/>
  <c r="AX371" i="7"/>
  <c r="BY371" i="7"/>
  <c r="BS371" i="7"/>
  <c r="BV371" i="7"/>
  <c r="BT371" i="7"/>
  <c r="BM355" i="7"/>
  <c r="BH355" i="7"/>
  <c r="BL355" i="7"/>
  <c r="BU355" i="7"/>
  <c r="BK355" i="7"/>
  <c r="BC331" i="7"/>
  <c r="BJ331" i="7"/>
  <c r="CC331" i="7"/>
  <c r="BS331" i="7"/>
  <c r="BR331" i="7"/>
  <c r="AX315" i="7"/>
  <c r="BE315" i="7"/>
  <c r="BY315" i="7"/>
  <c r="BL315" i="7"/>
  <c r="BR315" i="7"/>
  <c r="CC299" i="7"/>
  <c r="CE299" i="7"/>
  <c r="BO299" i="7"/>
  <c r="BP299" i="7"/>
  <c r="BV299" i="7"/>
  <c r="BA275" i="7"/>
  <c r="AY275" i="7"/>
  <c r="CB275" i="7"/>
  <c r="BI275" i="7"/>
  <c r="BO275" i="7"/>
  <c r="BG259" i="7"/>
  <c r="AY259" i="7"/>
  <c r="AZ259" i="7"/>
  <c r="BI259" i="7"/>
  <c r="BA259" i="7"/>
  <c r="BM243" i="7"/>
  <c r="CF243" i="7"/>
  <c r="BO243" i="7"/>
  <c r="BF243" i="7"/>
  <c r="BV243" i="7"/>
  <c r="BB219" i="7"/>
  <c r="BT219" i="7"/>
  <c r="BG219" i="7"/>
  <c r="BM219" i="7"/>
  <c r="BF219" i="7"/>
  <c r="BD203" i="7"/>
  <c r="BR203" i="7"/>
  <c r="BO203" i="7"/>
  <c r="BM203" i="7"/>
  <c r="BN203" i="7"/>
  <c r="AZ163" i="7"/>
  <c r="BE163" i="7"/>
  <c r="CE163" i="7"/>
  <c r="BB163" i="7"/>
  <c r="BK163" i="7"/>
  <c r="AZ123" i="7"/>
  <c r="CE123" i="7"/>
  <c r="BQ123" i="7"/>
  <c r="BN123" i="7"/>
  <c r="CA123" i="7"/>
  <c r="BC83" i="7"/>
  <c r="BI83" i="7"/>
  <c r="BK83" i="7"/>
  <c r="BH83" i="7"/>
  <c r="AX83" i="7"/>
  <c r="AZ75" i="7"/>
  <c r="AY75" i="7"/>
  <c r="BQ75" i="7"/>
  <c r="CF75" i="7"/>
  <c r="CA75" i="7"/>
  <c r="BP102" i="7"/>
  <c r="BS102" i="7"/>
  <c r="BX102" i="7"/>
  <c r="BA102" i="7"/>
  <c r="BF102" i="7"/>
  <c r="AZ538" i="7"/>
  <c r="CD538" i="7"/>
  <c r="BT538" i="7"/>
  <c r="BO538" i="7"/>
  <c r="BJ378" i="7"/>
  <c r="BF378" i="7"/>
  <c r="BG378" i="7"/>
  <c r="BB378" i="7"/>
  <c r="AY378" i="7"/>
  <c r="BD346" i="7"/>
  <c r="CA346" i="7"/>
  <c r="BF346" i="7"/>
  <c r="BO346" i="7"/>
  <c r="BF234" i="7"/>
  <c r="CD234" i="7"/>
  <c r="BP234" i="7"/>
  <c r="BW234" i="7"/>
  <c r="BS234" i="7"/>
  <c r="CG997" i="7"/>
  <c r="CC997" i="7"/>
  <c r="BW997" i="7"/>
  <c r="BU997" i="7"/>
  <c r="CB997" i="7"/>
  <c r="BC773" i="7"/>
  <c r="BB773" i="7"/>
  <c r="BQ773" i="7"/>
  <c r="BZ773" i="7"/>
  <c r="BW693" i="7"/>
  <c r="BE693" i="7"/>
  <c r="BC693" i="7"/>
  <c r="BS693" i="7"/>
  <c r="BK693" i="7"/>
  <c r="BJ477" i="7"/>
  <c r="BX477" i="7"/>
  <c r="CF477" i="7"/>
  <c r="CC477" i="7"/>
  <c r="CA477" i="7"/>
  <c r="BV301" i="7"/>
  <c r="BS301" i="7"/>
  <c r="BJ301" i="7"/>
  <c r="BX301" i="7"/>
  <c r="BT149" i="7"/>
  <c r="BE149" i="7"/>
  <c r="BZ149" i="7"/>
  <c r="CE149" i="7"/>
  <c r="CC149" i="7"/>
  <c r="AZ998" i="7"/>
  <c r="BP998" i="7"/>
  <c r="BJ998" i="7"/>
  <c r="BV998" i="7"/>
  <c r="BM998" i="7"/>
  <c r="BR982" i="7"/>
  <c r="BP982" i="7"/>
  <c r="AZ982" i="7"/>
  <c r="BO982" i="7"/>
  <c r="BZ966" i="7"/>
  <c r="BH966" i="7"/>
  <c r="BB966" i="7"/>
  <c r="BE966" i="7"/>
  <c r="CD950" i="7"/>
  <c r="BH950" i="7"/>
  <c r="AX950" i="7"/>
  <c r="BS950" i="7"/>
  <c r="BO910" i="7"/>
  <c r="BH910" i="7"/>
  <c r="BU910" i="7"/>
  <c r="BL910" i="7"/>
  <c r="AY910" i="7"/>
  <c r="CE902" i="7"/>
  <c r="BE902" i="7"/>
  <c r="BJ902" i="7"/>
  <c r="BH902" i="7"/>
  <c r="BD902" i="7"/>
  <c r="AX886" i="7"/>
  <c r="BA886" i="7"/>
  <c r="BE886" i="7"/>
  <c r="CB886" i="7"/>
  <c r="BK886" i="7"/>
  <c r="BE870" i="7"/>
  <c r="BO870" i="7"/>
  <c r="BQ870" i="7"/>
  <c r="BL870" i="7"/>
  <c r="BX854" i="7"/>
  <c r="BW854" i="7"/>
  <c r="BO854" i="7"/>
  <c r="BI854" i="7"/>
  <c r="BU838" i="7"/>
  <c r="BB838" i="7"/>
  <c r="BY838" i="7"/>
  <c r="AX838" i="7"/>
  <c r="CG830" i="7"/>
  <c r="CC830" i="7"/>
  <c r="BC830" i="7"/>
  <c r="BL830" i="7"/>
  <c r="BG830" i="7"/>
  <c r="BA814" i="7"/>
  <c r="BX814" i="7"/>
  <c r="CE814" i="7"/>
  <c r="CC814" i="7"/>
  <c r="BD814" i="7"/>
  <c r="BW798" i="7"/>
  <c r="BK798" i="7"/>
  <c r="CC798" i="7"/>
  <c r="CB798" i="7"/>
  <c r="BQ798" i="7"/>
  <c r="BT790" i="7"/>
  <c r="BA790" i="7"/>
  <c r="BX790" i="7"/>
  <c r="CG790" i="7"/>
  <c r="BD790" i="7"/>
  <c r="BF774" i="7"/>
  <c r="BT774" i="7"/>
  <c r="BX774" i="7"/>
  <c r="BG774" i="7"/>
  <c r="CB774" i="7"/>
  <c r="BQ758" i="7"/>
  <c r="BS758" i="7"/>
  <c r="BZ758" i="7"/>
  <c r="BJ758" i="7"/>
  <c r="CD758" i="7"/>
  <c r="BC742" i="7"/>
  <c r="BP742" i="7"/>
  <c r="BA742" i="7"/>
  <c r="BD742" i="7"/>
  <c r="BS742" i="7"/>
  <c r="BL726" i="7"/>
  <c r="BU726" i="7"/>
  <c r="BC726" i="7"/>
  <c r="CD726" i="7"/>
  <c r="BT726" i="7"/>
  <c r="BW686" i="7"/>
  <c r="CF686" i="7"/>
  <c r="AY686" i="7"/>
  <c r="BK686" i="7"/>
  <c r="CA686" i="7"/>
  <c r="BY678" i="7"/>
  <c r="BS678" i="7"/>
  <c r="BI678" i="7"/>
  <c r="BG678" i="7"/>
  <c r="AX678" i="7"/>
  <c r="BM662" i="7"/>
  <c r="AY662" i="7"/>
  <c r="BE662" i="7"/>
  <c r="BR662" i="7"/>
  <c r="CG662" i="7"/>
  <c r="BK638" i="7"/>
  <c r="BX638" i="7"/>
  <c r="CA638" i="7"/>
  <c r="BH638" i="7"/>
  <c r="BN638" i="7"/>
  <c r="BU606" i="7"/>
  <c r="BZ606" i="7"/>
  <c r="CD606" i="7"/>
  <c r="BK606" i="7"/>
  <c r="BA606" i="7"/>
  <c r="CC590" i="7"/>
  <c r="BZ590" i="7"/>
  <c r="BE590" i="7"/>
  <c r="BB590" i="7"/>
  <c r="AZ590" i="7"/>
  <c r="BT574" i="7"/>
  <c r="BN574" i="7"/>
  <c r="CF574" i="7"/>
  <c r="BC574" i="7"/>
  <c r="BU574" i="7"/>
  <c r="BV534" i="7"/>
  <c r="BA534" i="7"/>
  <c r="CA534" i="7"/>
  <c r="BB534" i="7"/>
  <c r="BN534" i="7"/>
  <c r="BQ518" i="7"/>
  <c r="BS518" i="7"/>
  <c r="BU518" i="7"/>
  <c r="BJ518" i="7"/>
  <c r="BR510" i="7"/>
  <c r="BH510" i="7"/>
  <c r="BQ510" i="7"/>
  <c r="BT510" i="7"/>
  <c r="CF510" i="7"/>
  <c r="CB470" i="7"/>
  <c r="BI470" i="7"/>
  <c r="BN470" i="7"/>
  <c r="CD470" i="7"/>
  <c r="BS454" i="7"/>
  <c r="BG454" i="7"/>
  <c r="CA454" i="7"/>
  <c r="BF454" i="7"/>
  <c r="BR446" i="7"/>
  <c r="BD446" i="7"/>
  <c r="BX446" i="7"/>
  <c r="AX446" i="7"/>
  <c r="BS438" i="7"/>
  <c r="AX438" i="7"/>
  <c r="BC438" i="7"/>
  <c r="BN438" i="7"/>
  <c r="BJ430" i="7"/>
  <c r="BD430" i="7"/>
  <c r="CE430" i="7"/>
  <c r="AX430" i="7"/>
  <c r="BU406" i="7"/>
  <c r="BO406" i="7"/>
  <c r="BL406" i="7"/>
  <c r="CG398" i="7"/>
  <c r="BU398" i="7"/>
  <c r="AX398" i="7"/>
  <c r="BF390" i="7"/>
  <c r="BA390" i="7"/>
  <c r="CA390" i="7"/>
  <c r="BQ310" i="7"/>
  <c r="BN310" i="7"/>
  <c r="BC310" i="7"/>
  <c r="BS310" i="7"/>
  <c r="CC310" i="7"/>
  <c r="CA310" i="7"/>
  <c r="BH310" i="7"/>
  <c r="BP310" i="7"/>
  <c r="BU310" i="7"/>
  <c r="BN302" i="7"/>
  <c r="CG302" i="7"/>
  <c r="CC302" i="7"/>
  <c r="BD294" i="7"/>
  <c r="BC294" i="7"/>
  <c r="BY294" i="7"/>
  <c r="CG294" i="7"/>
  <c r="BA294" i="7"/>
  <c r="BT294" i="7"/>
  <c r="CC294" i="7"/>
  <c r="BW294" i="7"/>
  <c r="BS286" i="7"/>
  <c r="BX286" i="7"/>
  <c r="AZ286" i="7"/>
  <c r="BE270" i="7"/>
  <c r="BI270" i="7"/>
  <c r="CA270" i="7"/>
  <c r="BP270" i="7"/>
  <c r="BS270" i="7"/>
  <c r="AY270" i="7"/>
  <c r="AX270" i="7"/>
  <c r="CB270" i="7"/>
  <c r="BT262" i="7"/>
  <c r="BP262" i="7"/>
  <c r="BZ262" i="7"/>
  <c r="BT190" i="7"/>
  <c r="CC190" i="7"/>
  <c r="BZ190" i="7"/>
  <c r="BA190" i="7"/>
  <c r="BW190" i="7"/>
  <c r="BQ190" i="7"/>
  <c r="CB190" i="7"/>
  <c r="BB190" i="7"/>
  <c r="BU190" i="7"/>
  <c r="BN190" i="7"/>
  <c r="BW174" i="7"/>
  <c r="BR174" i="7"/>
  <c r="BQ174" i="7"/>
  <c r="BO174" i="7"/>
  <c r="BJ174" i="7"/>
  <c r="BN174" i="7"/>
  <c r="AZ174" i="7"/>
  <c r="CG174" i="7"/>
  <c r="BF174" i="7"/>
  <c r="CF174" i="7"/>
  <c r="BF78" i="7"/>
  <c r="BI78" i="7"/>
  <c r="BN78" i="7"/>
  <c r="BY634" i="7"/>
  <c r="BJ634" i="7"/>
  <c r="BM634" i="7"/>
  <c r="BY354" i="7"/>
  <c r="AX354" i="7"/>
  <c r="BJ354" i="7"/>
  <c r="BY266" i="7"/>
  <c r="CC266" i="7"/>
  <c r="CG266" i="7"/>
  <c r="BF266" i="7"/>
  <c r="BJ266" i="7"/>
  <c r="BM266" i="7"/>
  <c r="CB266" i="7"/>
  <c r="BP266" i="7"/>
  <c r="CE266" i="7"/>
  <c r="BK266" i="7"/>
  <c r="BV266" i="7"/>
  <c r="BW266" i="7"/>
  <c r="BY813" i="7"/>
  <c r="BA813" i="7"/>
  <c r="BX813" i="7"/>
  <c r="BZ813" i="7"/>
  <c r="CC813" i="7"/>
  <c r="BK813" i="7"/>
  <c r="BO813" i="7"/>
  <c r="AX813" i="7"/>
  <c r="BB813" i="7"/>
  <c r="BN813" i="7"/>
  <c r="BE813" i="7"/>
  <c r="BR813" i="7"/>
  <c r="BD813" i="7"/>
  <c r="BW813" i="7"/>
  <c r="BR685" i="7"/>
  <c r="BF685" i="7"/>
  <c r="BZ685" i="7"/>
  <c r="AX669" i="7"/>
  <c r="CD669" i="7"/>
  <c r="BV293" i="7"/>
  <c r="BA293" i="7"/>
  <c r="CH51" i="7"/>
  <c r="CI51" i="7" s="1"/>
  <c r="CH969" i="7"/>
  <c r="CI969" i="7" s="1"/>
  <c r="BR945" i="7"/>
  <c r="BE945" i="7"/>
  <c r="BG945" i="7"/>
  <c r="CF945" i="7"/>
  <c r="BQ945" i="7"/>
  <c r="BS945" i="7"/>
  <c r="BW945" i="7"/>
  <c r="BN945" i="7"/>
  <c r="AX945" i="7"/>
  <c r="CA945" i="7"/>
  <c r="BT945" i="7"/>
  <c r="BX945" i="7"/>
  <c r="CD945" i="7"/>
  <c r="BD945" i="7"/>
  <c r="BV945" i="7"/>
  <c r="CG945" i="7"/>
  <c r="BY945" i="7"/>
  <c r="CB945" i="7"/>
  <c r="CE945" i="7"/>
  <c r="BB945" i="7"/>
  <c r="CC945" i="7"/>
  <c r="BH945" i="7"/>
  <c r="BV881" i="7"/>
  <c r="CD865" i="7"/>
  <c r="CG865" i="7"/>
  <c r="BG761" i="7"/>
  <c r="BO761" i="7"/>
  <c r="BS761" i="7"/>
  <c r="BT761" i="7"/>
  <c r="AX761" i="7"/>
  <c r="BI761" i="7"/>
  <c r="CC761" i="7"/>
  <c r="BU761" i="7"/>
  <c r="CB761" i="7"/>
  <c r="CD761" i="7"/>
  <c r="BW761" i="7"/>
  <c r="BD761" i="7"/>
  <c r="BE761" i="7"/>
  <c r="BC761" i="7"/>
  <c r="AZ761" i="7"/>
  <c r="BL761" i="7"/>
  <c r="BX761" i="7"/>
  <c r="BP761" i="7"/>
  <c r="BY761" i="7"/>
  <c r="BK761" i="7"/>
  <c r="BJ761" i="7"/>
  <c r="BB761" i="7"/>
  <c r="BQ761" i="7"/>
  <c r="CG761" i="7"/>
  <c r="CF761" i="7"/>
  <c r="CE761" i="7"/>
  <c r="BZ761" i="7"/>
  <c r="AY761" i="7"/>
  <c r="BF761" i="7"/>
  <c r="BV761" i="7"/>
  <c r="BR761" i="7"/>
  <c r="BN761" i="7"/>
  <c r="CA761" i="7"/>
  <c r="CH633" i="7"/>
  <c r="CI633" i="7" s="1"/>
  <c r="BB585" i="7"/>
  <c r="CD585" i="7"/>
  <c r="BX585" i="7"/>
  <c r="CA585" i="7"/>
  <c r="CF585" i="7"/>
  <c r="BZ585" i="7"/>
  <c r="BV585" i="7"/>
  <c r="BM585" i="7"/>
  <c r="CE585" i="7"/>
  <c r="BE585" i="7"/>
  <c r="CG585" i="7"/>
  <c r="BJ585" i="7"/>
  <c r="BH585" i="7"/>
  <c r="BQ585" i="7"/>
  <c r="BI585" i="7"/>
  <c r="BW585" i="7"/>
  <c r="BG585" i="7"/>
  <c r="BK585" i="7"/>
  <c r="BA585" i="7"/>
  <c r="BC585" i="7"/>
  <c r="BR585" i="7"/>
  <c r="BN585" i="7"/>
  <c r="AX585" i="7"/>
  <c r="BU585" i="7"/>
  <c r="BY585" i="7"/>
  <c r="BP585" i="7"/>
  <c r="BL585" i="7"/>
  <c r="BF585" i="7"/>
  <c r="CC585" i="7"/>
  <c r="BT585" i="7"/>
  <c r="CB585" i="7"/>
  <c r="BD585" i="7"/>
  <c r="BZ457" i="7"/>
  <c r="BX457" i="7"/>
  <c r="CB457" i="7"/>
  <c r="BR457" i="7"/>
  <c r="CC457" i="7"/>
  <c r="AZ457" i="7"/>
  <c r="CG457" i="7"/>
  <c r="BG457" i="7"/>
  <c r="CE457" i="7"/>
  <c r="BY457" i="7"/>
  <c r="BI457" i="7"/>
  <c r="BD457" i="7"/>
  <c r="BP457" i="7"/>
  <c r="BF457" i="7"/>
  <c r="BU457" i="7"/>
  <c r="CA457" i="7"/>
  <c r="BJ457" i="7"/>
  <c r="BQ457" i="7"/>
  <c r="BE457" i="7"/>
  <c r="BN457" i="7"/>
  <c r="CF457" i="7"/>
  <c r="BL457" i="7"/>
  <c r="BB457" i="7"/>
  <c r="BT457" i="7"/>
  <c r="AY457" i="7"/>
  <c r="CD457" i="7"/>
  <c r="BO457" i="7"/>
  <c r="AX457" i="7"/>
  <c r="BH457" i="7"/>
  <c r="BS457" i="7"/>
  <c r="BM457" i="7"/>
  <c r="BV457" i="7"/>
  <c r="BC457" i="7"/>
  <c r="CB331" i="7"/>
  <c r="CF315" i="7"/>
  <c r="AZ219" i="7"/>
  <c r="BA219" i="7"/>
  <c r="BC219" i="7"/>
  <c r="CC75" i="7"/>
  <c r="BS75" i="7"/>
  <c r="BG75" i="7"/>
  <c r="BV75" i="7"/>
  <c r="AZ234" i="7"/>
  <c r="BU234" i="7"/>
  <c r="BM234" i="7"/>
  <c r="BN234" i="7"/>
  <c r="BK149" i="7"/>
  <c r="BM149" i="7"/>
  <c r="BH149" i="7"/>
  <c r="BF149" i="7"/>
  <c r="CH37" i="7"/>
  <c r="CI37" i="7" s="1"/>
  <c r="CH934" i="7"/>
  <c r="CI934" i="7" s="1"/>
  <c r="CH710" i="7"/>
  <c r="CI710" i="7" s="1"/>
  <c r="BS406" i="7"/>
  <c r="CG406" i="7"/>
  <c r="BX406" i="7"/>
  <c r="CC406" i="7"/>
  <c r="AZ406" i="7"/>
  <c r="CD398" i="7"/>
  <c r="CB398" i="7"/>
  <c r="BQ398" i="7"/>
  <c r="CA398" i="7"/>
  <c r="BJ398" i="7"/>
  <c r="BK390" i="7"/>
  <c r="BY390" i="7"/>
  <c r="BB390" i="7"/>
  <c r="BZ390" i="7"/>
  <c r="BQ390" i="7"/>
  <c r="BA78" i="7"/>
  <c r="CE78" i="7"/>
  <c r="BD78" i="7"/>
  <c r="BZ78" i="7"/>
  <c r="BS78" i="7"/>
  <c r="BO78" i="7"/>
  <c r="BP78" i="7"/>
  <c r="BU78" i="7"/>
  <c r="BV78" i="7"/>
  <c r="BS354" i="7"/>
  <c r="BV354" i="7"/>
  <c r="BL354" i="7"/>
  <c r="CB354" i="7"/>
  <c r="BC354" i="7"/>
  <c r="AZ354" i="7"/>
  <c r="CC354" i="7"/>
  <c r="CD354" i="7"/>
  <c r="BR354" i="7"/>
  <c r="BI354" i="7"/>
  <c r="BK354" i="7"/>
  <c r="BQ669" i="7"/>
  <c r="BA669" i="7"/>
  <c r="BV669" i="7"/>
  <c r="BM669" i="7"/>
  <c r="CF669" i="7"/>
  <c r="BC669" i="7"/>
  <c r="BZ669" i="7"/>
  <c r="BY669" i="7"/>
  <c r="BB669" i="7"/>
  <c r="BU669" i="7"/>
  <c r="BF669" i="7"/>
  <c r="BO669" i="7"/>
  <c r="CA669" i="7"/>
  <c r="BD669" i="7"/>
  <c r="BG669" i="7"/>
  <c r="CE669" i="7"/>
  <c r="CG293" i="7"/>
  <c r="BE293" i="7"/>
  <c r="BU293" i="7"/>
  <c r="CC293" i="7"/>
  <c r="BQ293" i="7"/>
  <c r="BJ293" i="7"/>
  <c r="BR293" i="7"/>
  <c r="BW293" i="7"/>
  <c r="AZ293" i="7"/>
  <c r="BP293" i="7"/>
  <c r="AY293" i="7"/>
  <c r="BZ293" i="7"/>
  <c r="CE293" i="7"/>
  <c r="BS293" i="7"/>
  <c r="BB293" i="7"/>
  <c r="BD293" i="7"/>
  <c r="BL293" i="7"/>
  <c r="BC293" i="7"/>
  <c r="BH293" i="7"/>
  <c r="BA881" i="7"/>
  <c r="BR881" i="7"/>
  <c r="BL881" i="7"/>
  <c r="BO881" i="7"/>
  <c r="BD881" i="7"/>
  <c r="CF881" i="7"/>
  <c r="BE881" i="7"/>
  <c r="CA881" i="7"/>
  <c r="BK881" i="7"/>
  <c r="BJ881" i="7"/>
  <c r="BU881" i="7"/>
  <c r="CD881" i="7"/>
  <c r="BB881" i="7"/>
  <c r="BN881" i="7"/>
  <c r="BI881" i="7"/>
  <c r="CG881" i="7"/>
  <c r="BQ881" i="7"/>
  <c r="CC881" i="7"/>
  <c r="BM881" i="7"/>
  <c r="BH881" i="7"/>
  <c r="BG881" i="7"/>
  <c r="BC881" i="7"/>
  <c r="BZ881" i="7"/>
  <c r="BM865" i="7"/>
  <c r="BY865" i="7"/>
  <c r="BQ331" i="7"/>
  <c r="BB315" i="7"/>
  <c r="BR275" i="7"/>
  <c r="BC275" i="7"/>
  <c r="CA275" i="7"/>
  <c r="BM259" i="7"/>
  <c r="BF259" i="7"/>
  <c r="BJ259" i="7"/>
  <c r="CB259" i="7"/>
  <c r="CH23" i="7"/>
  <c r="CI23" i="7" s="1"/>
  <c r="CF971" i="7"/>
  <c r="BH971" i="7"/>
  <c r="BI971" i="7"/>
  <c r="BO971" i="7"/>
  <c r="BZ971" i="7"/>
  <c r="CC947" i="7"/>
  <c r="BD947" i="7"/>
  <c r="CD947" i="7"/>
  <c r="BU947" i="7"/>
  <c r="CF947" i="7"/>
  <c r="AX859" i="7"/>
  <c r="CD859" i="7"/>
  <c r="BT859" i="7"/>
  <c r="BO859" i="7"/>
  <c r="BG835" i="7"/>
  <c r="BX835" i="7"/>
  <c r="CG835" i="7"/>
  <c r="CA835" i="7"/>
  <c r="BJ835" i="7"/>
  <c r="BL827" i="7"/>
  <c r="CD827" i="7"/>
  <c r="BQ827" i="7"/>
  <c r="AX827" i="7"/>
  <c r="AY819" i="7"/>
  <c r="CA819" i="7"/>
  <c r="BG819" i="7"/>
  <c r="BR819" i="7"/>
  <c r="BW819" i="7"/>
  <c r="BJ763" i="7"/>
  <c r="AX763" i="7"/>
  <c r="BS763" i="7"/>
  <c r="CG763" i="7"/>
  <c r="BO763" i="7"/>
  <c r="BW739" i="7"/>
  <c r="CC739" i="7"/>
  <c r="CD739" i="7"/>
  <c r="BQ739" i="7"/>
  <c r="AX739" i="7"/>
  <c r="BV731" i="7"/>
  <c r="BZ731" i="7"/>
  <c r="BX731" i="7"/>
  <c r="AZ731" i="7"/>
  <c r="BD699" i="7"/>
  <c r="BZ699" i="7"/>
  <c r="BM699" i="7"/>
  <c r="BJ699" i="7"/>
  <c r="BK699" i="7"/>
  <c r="BQ691" i="7"/>
  <c r="BD691" i="7"/>
  <c r="AY691" i="7"/>
  <c r="BW691" i="7"/>
  <c r="BU683" i="7"/>
  <c r="BV683" i="7"/>
  <c r="BQ683" i="7"/>
  <c r="CB683" i="7"/>
  <c r="BE683" i="7"/>
  <c r="BN675" i="7"/>
  <c r="BM675" i="7"/>
  <c r="BA675" i="7"/>
  <c r="CA675" i="7"/>
  <c r="BZ643" i="7"/>
  <c r="BT643" i="7"/>
  <c r="BQ643" i="7"/>
  <c r="CA643" i="7"/>
  <c r="BX643" i="7"/>
  <c r="BR635" i="7"/>
  <c r="BU635" i="7"/>
  <c r="BS635" i="7"/>
  <c r="BZ635" i="7"/>
  <c r="BJ603" i="7"/>
  <c r="CC603" i="7"/>
  <c r="BC603" i="7"/>
  <c r="CE603" i="7"/>
  <c r="AZ603" i="7"/>
  <c r="BA579" i="7"/>
  <c r="BV579" i="7"/>
  <c r="BJ579" i="7"/>
  <c r="BT579" i="7"/>
  <c r="CD579" i="7"/>
  <c r="BY571" i="7"/>
  <c r="BN571" i="7"/>
  <c r="BA571" i="7"/>
  <c r="AX571" i="7"/>
  <c r="BY539" i="7"/>
  <c r="BV539" i="7"/>
  <c r="BR539" i="7"/>
  <c r="CA539" i="7"/>
  <c r="BA531" i="7"/>
  <c r="BL531" i="7"/>
  <c r="BD531" i="7"/>
  <c r="BI531" i="7"/>
  <c r="BX515" i="7"/>
  <c r="BF515" i="7"/>
  <c r="BP515" i="7"/>
  <c r="BE515" i="7"/>
  <c r="BV499" i="7"/>
  <c r="CA499" i="7"/>
  <c r="BD499" i="7"/>
  <c r="BG499" i="7"/>
  <c r="BP499" i="7"/>
  <c r="BS483" i="7"/>
  <c r="BL483" i="7"/>
  <c r="BC483" i="7"/>
  <c r="AZ483" i="7"/>
  <c r="BK483" i="7"/>
  <c r="BA467" i="7"/>
  <c r="BP467" i="7"/>
  <c r="BY467" i="7"/>
  <c r="CA467" i="7"/>
  <c r="BD467" i="7"/>
  <c r="CA451" i="7"/>
  <c r="CE451" i="7"/>
  <c r="BO451" i="7"/>
  <c r="BY451" i="7"/>
  <c r="BH451" i="7"/>
  <c r="BA435" i="7"/>
  <c r="BP435" i="7"/>
  <c r="BM435" i="7"/>
  <c r="BQ435" i="7"/>
  <c r="CG435" i="7"/>
  <c r="CF419" i="7"/>
  <c r="BH419" i="7"/>
  <c r="BE419" i="7"/>
  <c r="AZ419" i="7"/>
  <c r="BF411" i="7"/>
  <c r="CA411" i="7"/>
  <c r="BO411" i="7"/>
  <c r="BU411" i="7"/>
  <c r="CA395" i="7"/>
  <c r="CG395" i="7"/>
  <c r="BS395" i="7"/>
  <c r="AZ395" i="7"/>
  <c r="BG387" i="7"/>
  <c r="BP387" i="7"/>
  <c r="BM387" i="7"/>
  <c r="BI379" i="7"/>
  <c r="BC379" i="7"/>
  <c r="BT379" i="7"/>
  <c r="BW379" i="7"/>
  <c r="BZ379" i="7"/>
  <c r="BR371" i="7"/>
  <c r="BH371" i="7"/>
  <c r="BF371" i="7"/>
  <c r="BG371" i="7"/>
  <c r="BW355" i="7"/>
  <c r="CC355" i="7"/>
  <c r="BE355" i="7"/>
  <c r="CE355" i="7"/>
  <c r="AX355" i="7"/>
  <c r="CF347" i="7"/>
  <c r="BU347" i="7"/>
  <c r="BF347" i="7"/>
  <c r="BO347" i="7"/>
  <c r="BH331" i="7"/>
  <c r="BW331" i="7"/>
  <c r="CF331" i="7"/>
  <c r="BM331" i="7"/>
  <c r="BH315" i="7"/>
  <c r="CD315" i="7"/>
  <c r="BO315" i="7"/>
  <c r="BW315" i="7"/>
  <c r="CB299" i="7"/>
  <c r="BQ299" i="7"/>
  <c r="AZ299" i="7"/>
  <c r="BZ299" i="7"/>
  <c r="CF299" i="7"/>
  <c r="BG283" i="7"/>
  <c r="BV283" i="7"/>
  <c r="CG283" i="7"/>
  <c r="AX283" i="7"/>
  <c r="BF275" i="7"/>
  <c r="CF275" i="7"/>
  <c r="BJ275" i="7"/>
  <c r="BL275" i="7"/>
  <c r="BN259" i="7"/>
  <c r="BU259" i="7"/>
  <c r="CA259" i="7"/>
  <c r="AX259" i="7"/>
  <c r="BD243" i="7"/>
  <c r="BE243" i="7"/>
  <c r="BZ243" i="7"/>
  <c r="BQ243" i="7"/>
  <c r="CG243" i="7"/>
  <c r="BO235" i="7"/>
  <c r="BD235" i="7"/>
  <c r="BS235" i="7"/>
  <c r="BW227" i="7"/>
  <c r="BP227" i="7"/>
  <c r="BC227" i="7"/>
  <c r="CB227" i="7"/>
  <c r="AZ227" i="7"/>
  <c r="BS219" i="7"/>
  <c r="CE219" i="7"/>
  <c r="BD219" i="7"/>
  <c r="CB219" i="7"/>
  <c r="BG203" i="7"/>
  <c r="AZ203" i="7"/>
  <c r="BV203" i="7"/>
  <c r="BZ203" i="7"/>
  <c r="BJ203" i="7"/>
  <c r="BX195" i="7"/>
  <c r="AZ195" i="7"/>
  <c r="BZ195" i="7"/>
  <c r="CF195" i="7"/>
  <c r="CH187" i="7"/>
  <c r="CI187" i="7" s="1"/>
  <c r="BT163" i="7"/>
  <c r="BV163" i="7"/>
  <c r="BX163" i="7"/>
  <c r="BM163" i="7"/>
  <c r="BP163" i="7"/>
  <c r="BL155" i="7"/>
  <c r="BA155" i="7"/>
  <c r="CE155" i="7"/>
  <c r="BB155" i="7"/>
  <c r="BL123" i="7"/>
  <c r="BP123" i="7"/>
  <c r="BD123" i="7"/>
  <c r="BM123" i="7"/>
  <c r="BZ123" i="7"/>
  <c r="BH115" i="7"/>
  <c r="BQ115" i="7"/>
  <c r="BL115" i="7"/>
  <c r="BZ83" i="7"/>
  <c r="CF83" i="7"/>
  <c r="BW83" i="7"/>
  <c r="CA83" i="7"/>
  <c r="AX75" i="7"/>
  <c r="BJ75" i="7"/>
  <c r="BO75" i="7"/>
  <c r="BM75" i="7"/>
  <c r="BH102" i="7"/>
  <c r="BN102" i="7"/>
  <c r="BU102" i="7"/>
  <c r="BD102" i="7"/>
  <c r="BQ102" i="7"/>
  <c r="CG86" i="7"/>
  <c r="CF86" i="7"/>
  <c r="BD86" i="7"/>
  <c r="AY538" i="7"/>
  <c r="BV538" i="7"/>
  <c r="BA538" i="7"/>
  <c r="BZ538" i="7"/>
  <c r="BD538" i="7"/>
  <c r="CC514" i="7"/>
  <c r="BK514" i="7"/>
  <c r="BO514" i="7"/>
  <c r="AY514" i="7"/>
  <c r="CH498" i="7"/>
  <c r="CI498" i="7" s="1"/>
  <c r="BN378" i="7"/>
  <c r="BD378" i="7"/>
  <c r="BK378" i="7"/>
  <c r="BI378" i="7"/>
  <c r="BE378" i="7"/>
  <c r="BE362" i="7"/>
  <c r="BC362" i="7"/>
  <c r="BP362" i="7"/>
  <c r="BT346" i="7"/>
  <c r="BH346" i="7"/>
  <c r="AZ346" i="7"/>
  <c r="BK346" i="7"/>
  <c r="CB346" i="7"/>
  <c r="BZ234" i="7"/>
  <c r="BD234" i="7"/>
  <c r="BG234" i="7"/>
  <c r="BK997" i="7"/>
  <c r="BT997" i="7"/>
  <c r="BP997" i="7"/>
  <c r="BF997" i="7"/>
  <c r="CE997" i="7"/>
  <c r="CF949" i="7"/>
  <c r="BM949" i="7"/>
  <c r="BJ949" i="7"/>
  <c r="BF773" i="7"/>
  <c r="BG773" i="7"/>
  <c r="BV773" i="7"/>
  <c r="CF773" i="7"/>
  <c r="BS773" i="7"/>
  <c r="BT693" i="7"/>
  <c r="CF693" i="7"/>
  <c r="BJ693" i="7"/>
  <c r="BU693" i="7"/>
  <c r="BL477" i="7"/>
  <c r="BF477" i="7"/>
  <c r="BT477" i="7"/>
  <c r="BD477" i="7"/>
  <c r="BW477" i="7"/>
  <c r="BF461" i="7"/>
  <c r="BU461" i="7"/>
  <c r="CA461" i="7"/>
  <c r="CD301" i="7"/>
  <c r="BQ301" i="7"/>
  <c r="BU301" i="7"/>
  <c r="BI301" i="7"/>
  <c r="BM301" i="7"/>
  <c r="BB149" i="7"/>
  <c r="BX149" i="7"/>
  <c r="AZ149" i="7"/>
  <c r="AY149" i="7"/>
  <c r="CH65" i="7"/>
  <c r="CI65" i="7" s="1"/>
  <c r="CH59" i="7"/>
  <c r="CI59" i="7" s="1"/>
  <c r="BB998" i="7"/>
  <c r="CB998" i="7"/>
  <c r="BT998" i="7"/>
  <c r="BC998" i="7"/>
  <c r="CG998" i="7"/>
  <c r="CA990" i="7"/>
  <c r="CC990" i="7"/>
  <c r="BA990" i="7"/>
  <c r="BW982" i="7"/>
  <c r="BX982" i="7"/>
  <c r="CD982" i="7"/>
  <c r="AX982" i="7"/>
  <c r="CE982" i="7"/>
  <c r="BM974" i="7"/>
  <c r="BD974" i="7"/>
  <c r="CG974" i="7"/>
  <c r="AZ974" i="7"/>
  <c r="BS966" i="7"/>
  <c r="BP966" i="7"/>
  <c r="BF966" i="7"/>
  <c r="BD966" i="7"/>
  <c r="BC966" i="7"/>
  <c r="BD958" i="7"/>
  <c r="CA958" i="7"/>
  <c r="BE958" i="7"/>
  <c r="BV958" i="7"/>
  <c r="BE950" i="7"/>
  <c r="BZ950" i="7"/>
  <c r="BA950" i="7"/>
  <c r="BB950" i="7"/>
  <c r="BU950" i="7"/>
  <c r="BG942" i="7"/>
  <c r="AY942" i="7"/>
  <c r="BA942" i="7"/>
  <c r="BR942" i="7"/>
  <c r="BA910" i="7"/>
  <c r="BD910" i="7"/>
  <c r="BQ910" i="7"/>
  <c r="AX910" i="7"/>
  <c r="BL902" i="7"/>
  <c r="BQ902" i="7"/>
  <c r="BU902" i="7"/>
  <c r="AX902" i="7"/>
  <c r="BY886" i="7"/>
  <c r="AZ886" i="7"/>
  <c r="CA886" i="7"/>
  <c r="BN886" i="7"/>
  <c r="BP886" i="7"/>
  <c r="CA878" i="7"/>
  <c r="BC878" i="7"/>
  <c r="BG878" i="7"/>
  <c r="BK870" i="7"/>
  <c r="AZ870" i="7"/>
  <c r="BS870" i="7"/>
  <c r="BM870" i="7"/>
  <c r="BA870" i="7"/>
  <c r="CA862" i="7"/>
  <c r="BC862" i="7"/>
  <c r="BP862" i="7"/>
  <c r="BH862" i="7"/>
  <c r="BZ854" i="7"/>
  <c r="CD854" i="7"/>
  <c r="CB854" i="7"/>
  <c r="BK854" i="7"/>
  <c r="BP854" i="7"/>
  <c r="BC846" i="7"/>
  <c r="BU846" i="7"/>
  <c r="BG846" i="7"/>
  <c r="CB846" i="7"/>
  <c r="CD838" i="7"/>
  <c r="BK838" i="7"/>
  <c r="BA838" i="7"/>
  <c r="CF838" i="7"/>
  <c r="CC838" i="7"/>
  <c r="BV830" i="7"/>
  <c r="BT830" i="7"/>
  <c r="BB830" i="7"/>
  <c r="CD830" i="7"/>
  <c r="BH814" i="7"/>
  <c r="BS814" i="7"/>
  <c r="BL814" i="7"/>
  <c r="BN814" i="7"/>
  <c r="BB814" i="7"/>
  <c r="BF798" i="7"/>
  <c r="BG798" i="7"/>
  <c r="BU798" i="7"/>
  <c r="BC798" i="7"/>
  <c r="CE790" i="7"/>
  <c r="BU790" i="7"/>
  <c r="BI790" i="7"/>
  <c r="BF790" i="7"/>
  <c r="CE774" i="7"/>
  <c r="AZ774" i="7"/>
  <c r="BL774" i="7"/>
  <c r="BI774" i="7"/>
  <c r="BK774" i="7"/>
  <c r="CE758" i="7"/>
  <c r="BE758" i="7"/>
  <c r="BN758" i="7"/>
  <c r="AX758" i="7"/>
  <c r="BI758" i="7"/>
  <c r="BX742" i="7"/>
  <c r="BR742" i="7"/>
  <c r="BF742" i="7"/>
  <c r="AX742" i="7"/>
  <c r="AY742" i="7"/>
  <c r="BW726" i="7"/>
  <c r="CE726" i="7"/>
  <c r="BX726" i="7"/>
  <c r="BE726" i="7"/>
  <c r="CF726" i="7"/>
  <c r="CA718" i="7"/>
  <c r="BB718" i="7"/>
  <c r="CD718" i="7"/>
  <c r="BI686" i="7"/>
  <c r="BA686" i="7"/>
  <c r="BE686" i="7"/>
  <c r="BS686" i="7"/>
  <c r="BW678" i="7"/>
  <c r="CB678" i="7"/>
  <c r="CC678" i="7"/>
  <c r="BE678" i="7"/>
  <c r="CH670" i="7"/>
  <c r="CI670" i="7" s="1"/>
  <c r="BL662" i="7"/>
  <c r="BF662" i="7"/>
  <c r="BD662" i="7"/>
  <c r="CF662" i="7"/>
  <c r="BN662" i="7"/>
  <c r="BW654" i="7"/>
  <c r="CG654" i="7"/>
  <c r="BZ654" i="7"/>
  <c r="CB638" i="7"/>
  <c r="AZ638" i="7"/>
  <c r="BD638" i="7"/>
  <c r="CC638" i="7"/>
  <c r="BN606" i="7"/>
  <c r="BC606" i="7"/>
  <c r="CB606" i="7"/>
  <c r="BB606" i="7"/>
  <c r="BH606" i="7"/>
  <c r="AY590" i="7"/>
  <c r="BO590" i="7"/>
  <c r="BJ590" i="7"/>
  <c r="BN590" i="7"/>
  <c r="BC590" i="7"/>
  <c r="BE574" i="7"/>
  <c r="BS574" i="7"/>
  <c r="BK574" i="7"/>
  <c r="BA574" i="7"/>
  <c r="BH574" i="7"/>
  <c r="BM566" i="7"/>
  <c r="BU566" i="7"/>
  <c r="CG566" i="7"/>
  <c r="BH534" i="7"/>
  <c r="BK534" i="7"/>
  <c r="CE534" i="7"/>
  <c r="BT534" i="7"/>
  <c r="BP534" i="7"/>
  <c r="AY526" i="7"/>
  <c r="BS526" i="7"/>
  <c r="BQ526" i="7"/>
  <c r="BG518" i="7"/>
  <c r="BF518" i="7"/>
  <c r="BY518" i="7"/>
  <c r="BE518" i="7"/>
  <c r="BX518" i="7"/>
  <c r="BI510" i="7"/>
  <c r="BO510" i="7"/>
  <c r="CA510" i="7"/>
  <c r="BY510" i="7"/>
  <c r="BD470" i="7"/>
  <c r="CA470" i="7"/>
  <c r="BY470" i="7"/>
  <c r="CC462" i="7"/>
  <c r="AY462" i="7"/>
  <c r="BG462" i="7"/>
  <c r="CF462" i="7"/>
  <c r="BI462" i="7"/>
  <c r="CD462" i="7"/>
  <c r="BB454" i="7"/>
  <c r="CG454" i="7"/>
  <c r="AZ454" i="7"/>
  <c r="CE446" i="7"/>
  <c r="BF446" i="7"/>
  <c r="CA446" i="7"/>
  <c r="BK438" i="7"/>
  <c r="BX438" i="7"/>
  <c r="BM438" i="7"/>
  <c r="BU430" i="7"/>
  <c r="BY430" i="7"/>
  <c r="BB430" i="7"/>
  <c r="BC422" i="7"/>
  <c r="BG422" i="7"/>
  <c r="BZ422" i="7"/>
  <c r="BN406" i="7"/>
  <c r="BC406" i="7"/>
  <c r="BG406" i="7"/>
  <c r="CA406" i="7"/>
  <c r="CF398" i="7"/>
  <c r="BV398" i="7"/>
  <c r="BK398" i="7"/>
  <c r="BP398" i="7"/>
  <c r="CE390" i="7"/>
  <c r="BO390" i="7"/>
  <c r="BJ390" i="7"/>
  <c r="BH390" i="7"/>
  <c r="CD374" i="7"/>
  <c r="BT374" i="7"/>
  <c r="BM374" i="7"/>
  <c r="BT358" i="7"/>
  <c r="AX358" i="7"/>
  <c r="BV358" i="7"/>
  <c r="BD334" i="7"/>
  <c r="CE334" i="7"/>
  <c r="AY334" i="7"/>
  <c r="AX310" i="7"/>
  <c r="BF310" i="7"/>
  <c r="AZ310" i="7"/>
  <c r="BO302" i="7"/>
  <c r="BJ302" i="7"/>
  <c r="CE302" i="7"/>
  <c r="CE294" i="7"/>
  <c r="CF294" i="7"/>
  <c r="BK294" i="7"/>
  <c r="BF286" i="7"/>
  <c r="CE286" i="7"/>
  <c r="BQ286" i="7"/>
  <c r="BQ270" i="7"/>
  <c r="BM270" i="7"/>
  <c r="BJ270" i="7"/>
  <c r="BF262" i="7"/>
  <c r="BY262" i="7"/>
  <c r="BS262" i="7"/>
  <c r="CG246" i="7"/>
  <c r="BK246" i="7"/>
  <c r="AY246" i="7"/>
  <c r="CC214" i="7"/>
  <c r="BL214" i="7"/>
  <c r="BT214" i="7"/>
  <c r="BC214" i="7"/>
  <c r="BY214" i="7"/>
  <c r="BO214" i="7"/>
  <c r="BR214" i="7"/>
  <c r="BI214" i="7"/>
  <c r="BM214" i="7"/>
  <c r="BS190" i="7"/>
  <c r="BF190" i="7"/>
  <c r="AX190" i="7"/>
  <c r="CD174" i="7"/>
  <c r="BD174" i="7"/>
  <c r="BX174" i="7"/>
  <c r="BC158" i="7"/>
  <c r="BO158" i="7"/>
  <c r="BY158" i="7"/>
  <c r="CE158" i="7"/>
  <c r="BS158" i="7"/>
  <c r="BU158" i="7"/>
  <c r="BB158" i="7"/>
  <c r="CC158" i="7"/>
  <c r="BW134" i="7"/>
  <c r="CG134" i="7"/>
  <c r="BB134" i="7"/>
  <c r="CC134" i="7"/>
  <c r="BF134" i="7"/>
  <c r="BL134" i="7"/>
  <c r="BR134" i="7"/>
  <c r="BC134" i="7"/>
  <c r="CB134" i="7"/>
  <c r="BY78" i="7"/>
  <c r="BH78" i="7"/>
  <c r="BC78" i="7"/>
  <c r="BB634" i="7"/>
  <c r="BL634" i="7"/>
  <c r="BN634" i="7"/>
  <c r="BQ354" i="7"/>
  <c r="BE354" i="7"/>
  <c r="AY354" i="7"/>
  <c r="BI266" i="7"/>
  <c r="BE266" i="7"/>
  <c r="BO266" i="7"/>
  <c r="CG813" i="7"/>
  <c r="BJ813" i="7"/>
  <c r="BU813" i="7"/>
  <c r="BI685" i="7"/>
  <c r="BX685" i="7"/>
  <c r="BT669" i="7"/>
  <c r="CG669" i="7"/>
  <c r="BP597" i="7"/>
  <c r="AX597" i="7"/>
  <c r="BO541" i="7"/>
  <c r="BQ541" i="7"/>
  <c r="BL453" i="7"/>
  <c r="BM453" i="7"/>
  <c r="BX453" i="7"/>
  <c r="BH453" i="7"/>
  <c r="CB453" i="7"/>
  <c r="CG453" i="7"/>
  <c r="BS453" i="7"/>
  <c r="BI453" i="7"/>
  <c r="BT453" i="7"/>
  <c r="BC453" i="7"/>
  <c r="BG453" i="7"/>
  <c r="CD453" i="7"/>
  <c r="CA453" i="7"/>
  <c r="BQ453" i="7"/>
  <c r="CE453" i="7"/>
  <c r="BY293" i="7"/>
  <c r="CF293" i="7"/>
  <c r="CH1017" i="7"/>
  <c r="CI1017" i="7" s="1"/>
  <c r="BE1001" i="7"/>
  <c r="BC945" i="7"/>
  <c r="BI945" i="7"/>
  <c r="CH889" i="7"/>
  <c r="CI889" i="7" s="1"/>
  <c r="CE881" i="7"/>
  <c r="BS865" i="7"/>
  <c r="CA331" i="7"/>
  <c r="BX315" i="7"/>
  <c r="BQ315" i="7"/>
  <c r="BO835" i="7"/>
  <c r="BI827" i="7"/>
  <c r="CF731" i="7"/>
  <c r="BF643" i="7"/>
  <c r="BP643" i="7"/>
  <c r="CG643" i="7"/>
  <c r="BU643" i="7"/>
  <c r="BD371" i="7"/>
  <c r="BS355" i="7"/>
  <c r="BZ331" i="7"/>
  <c r="BA331" i="7"/>
  <c r="BS315" i="7"/>
  <c r="BJ243" i="7"/>
  <c r="CD243" i="7"/>
  <c r="BS243" i="7"/>
  <c r="BY219" i="7"/>
  <c r="BZ75" i="7"/>
  <c r="BF75" i="7"/>
  <c r="CG75" i="7"/>
  <c r="BB102" i="7"/>
  <c r="BG102" i="7"/>
  <c r="BV378" i="7"/>
  <c r="BQ693" i="7"/>
  <c r="BF693" i="7"/>
  <c r="BO693" i="7"/>
  <c r="BZ693" i="7"/>
  <c r="BR149" i="7"/>
  <c r="BA149" i="7"/>
  <c r="BU149" i="7"/>
  <c r="CA149" i="7"/>
  <c r="BS902" i="7"/>
  <c r="BX902" i="7"/>
  <c r="BO902" i="7"/>
  <c r="BZ902" i="7"/>
  <c r="BK830" i="7"/>
  <c r="BI830" i="7"/>
  <c r="BJ830" i="7"/>
  <c r="BU830" i="7"/>
  <c r="BG790" i="7"/>
  <c r="BO790" i="7"/>
  <c r="BV790" i="7"/>
  <c r="BB790" i="7"/>
  <c r="BR678" i="7"/>
  <c r="BX678" i="7"/>
  <c r="BK678" i="7"/>
  <c r="BD678" i="7"/>
  <c r="BZ638" i="7"/>
  <c r="BB638" i="7"/>
  <c r="BI638" i="7"/>
  <c r="BV638" i="7"/>
  <c r="BV510" i="7"/>
  <c r="CE510" i="7"/>
  <c r="BJ510" i="7"/>
  <c r="CD510" i="7"/>
  <c r="BS470" i="7"/>
  <c r="CC470" i="7"/>
  <c r="BR470" i="7"/>
  <c r="BQ470" i="7"/>
  <c r="CB454" i="7"/>
  <c r="BT454" i="7"/>
  <c r="AX454" i="7"/>
  <c r="BC454" i="7"/>
  <c r="CB446" i="7"/>
  <c r="BM446" i="7"/>
  <c r="BO446" i="7"/>
  <c r="BI446" i="7"/>
  <c r="BG446" i="7"/>
  <c r="BH438" i="7"/>
  <c r="BQ438" i="7"/>
  <c r="BW438" i="7"/>
  <c r="BB438" i="7"/>
  <c r="CB438" i="7"/>
  <c r="BK406" i="7"/>
  <c r="BI406" i="7"/>
  <c r="BT406" i="7"/>
  <c r="BB406" i="7"/>
  <c r="BG398" i="7"/>
  <c r="CC398" i="7"/>
  <c r="CE398" i="7"/>
  <c r="BZ398" i="7"/>
  <c r="BU390" i="7"/>
  <c r="CB390" i="7"/>
  <c r="BX390" i="7"/>
  <c r="BV390" i="7"/>
  <c r="BI302" i="7"/>
  <c r="CA302" i="7"/>
  <c r="BP302" i="7"/>
  <c r="BG302" i="7"/>
  <c r="BC302" i="7"/>
  <c r="AY302" i="7"/>
  <c r="AX302" i="7"/>
  <c r="CB302" i="7"/>
  <c r="BA302" i="7"/>
  <c r="BW302" i="7"/>
  <c r="BM286" i="7"/>
  <c r="CG286" i="7"/>
  <c r="BU286" i="7"/>
  <c r="BP286" i="7"/>
  <c r="BI286" i="7"/>
  <c r="CC286" i="7"/>
  <c r="BW286" i="7"/>
  <c r="AX286" i="7"/>
  <c r="CB286" i="7"/>
  <c r="AY286" i="7"/>
  <c r="CA262" i="7"/>
  <c r="AZ262" i="7"/>
  <c r="BC262" i="7"/>
  <c r="BQ262" i="7"/>
  <c r="CF262" i="7"/>
  <c r="BJ262" i="7"/>
  <c r="BA262" i="7"/>
  <c r="BR262" i="7"/>
  <c r="BB262" i="7"/>
  <c r="BO262" i="7"/>
  <c r="CC78" i="7"/>
  <c r="BW78" i="7"/>
  <c r="CD78" i="7"/>
  <c r="BQ634" i="7"/>
  <c r="BI634" i="7"/>
  <c r="BX634" i="7"/>
  <c r="AZ634" i="7"/>
  <c r="AY634" i="7"/>
  <c r="CE634" i="7"/>
  <c r="BC634" i="7"/>
  <c r="BE634" i="7"/>
  <c r="BZ634" i="7"/>
  <c r="BD634" i="7"/>
  <c r="BT634" i="7"/>
  <c r="BU354" i="7"/>
  <c r="BA354" i="7"/>
  <c r="BP354" i="7"/>
  <c r="BL669" i="7"/>
  <c r="BH669" i="7"/>
  <c r="CH381" i="7"/>
  <c r="CI381" i="7" s="1"/>
  <c r="BN293" i="7"/>
  <c r="BG293" i="7"/>
  <c r="BE865" i="7"/>
  <c r="BQ865" i="7"/>
  <c r="BZ865" i="7"/>
  <c r="BP865" i="7"/>
  <c r="BX865" i="7"/>
  <c r="BD865" i="7"/>
  <c r="BN865" i="7"/>
  <c r="AY865" i="7"/>
  <c r="BT865" i="7"/>
  <c r="BW865" i="7"/>
  <c r="BI865" i="7"/>
  <c r="BO865" i="7"/>
  <c r="AX865" i="7"/>
  <c r="BL865" i="7"/>
  <c r="BV865" i="7"/>
  <c r="AZ865" i="7"/>
  <c r="BR865" i="7"/>
  <c r="BF865" i="7"/>
  <c r="CF865" i="7"/>
  <c r="BJ865" i="7"/>
  <c r="CA865" i="7"/>
  <c r="BK865" i="7"/>
  <c r="AX531" i="7"/>
  <c r="BS531" i="7"/>
  <c r="BW531" i="7"/>
  <c r="BX411" i="7"/>
  <c r="BL371" i="7"/>
  <c r="CH787" i="7"/>
  <c r="CI787" i="7" s="1"/>
  <c r="CG739" i="7"/>
  <c r="BL731" i="7"/>
  <c r="CH475" i="7"/>
  <c r="CI475" i="7" s="1"/>
  <c r="BA451" i="7"/>
  <c r="BN435" i="7"/>
  <c r="BI371" i="7"/>
  <c r="BV355" i="7"/>
  <c r="BK331" i="7"/>
  <c r="CH267" i="7"/>
  <c r="CI267" i="7" s="1"/>
  <c r="BD259" i="7"/>
  <c r="BO259" i="7"/>
  <c r="BE259" i="7"/>
  <c r="CF219" i="7"/>
  <c r="BI219" i="7"/>
  <c r="BL203" i="7"/>
  <c r="BN75" i="7"/>
  <c r="BO987" i="7"/>
  <c r="CC987" i="7"/>
  <c r="CF987" i="7"/>
  <c r="BT731" i="7"/>
  <c r="CG731" i="7"/>
  <c r="CG683" i="7"/>
  <c r="BP635" i="7"/>
  <c r="BY635" i="7"/>
  <c r="CB635" i="7"/>
  <c r="BA603" i="7"/>
  <c r="BT571" i="7"/>
  <c r="BM531" i="7"/>
  <c r="BO499" i="7"/>
  <c r="AY499" i="7"/>
  <c r="BF467" i="7"/>
  <c r="BJ467" i="7"/>
  <c r="CB467" i="7"/>
  <c r="BC435" i="7"/>
  <c r="BY435" i="7"/>
  <c r="CF435" i="7"/>
  <c r="BZ371" i="7"/>
  <c r="CC371" i="7"/>
  <c r="CD371" i="7"/>
  <c r="BV347" i="7"/>
  <c r="BZ347" i="7"/>
  <c r="CB347" i="7"/>
  <c r="CB315" i="7"/>
  <c r="BP315" i="7"/>
  <c r="AZ315" i="7"/>
  <c r="BI315" i="7"/>
  <c r="CC219" i="7"/>
  <c r="BU219" i="7"/>
  <c r="BL219" i="7"/>
  <c r="CD75" i="7"/>
  <c r="BW75" i="7"/>
  <c r="CB102" i="7"/>
  <c r="BY102" i="7"/>
  <c r="CF102" i="7"/>
  <c r="BC538" i="7"/>
  <c r="BI346" i="7"/>
  <c r="AX997" i="7"/>
  <c r="BY997" i="7"/>
  <c r="BS997" i="7"/>
  <c r="BY693" i="7"/>
  <c r="AZ693" i="7"/>
  <c r="BP693" i="7"/>
  <c r="AY477" i="7"/>
  <c r="BI477" i="7"/>
  <c r="BA477" i="7"/>
  <c r="BI149" i="7"/>
  <c r="BW149" i="7"/>
  <c r="BL149" i="7"/>
  <c r="CH43" i="7"/>
  <c r="CI43" i="7" s="1"/>
  <c r="BO998" i="7"/>
  <c r="BS998" i="7"/>
  <c r="BK998" i="7"/>
  <c r="BN902" i="7"/>
  <c r="BT902" i="7"/>
  <c r="BV902" i="7"/>
  <c r="AY886" i="7"/>
  <c r="BO886" i="7"/>
  <c r="BH886" i="7"/>
  <c r="CA830" i="7"/>
  <c r="AY830" i="7"/>
  <c r="BP830" i="7"/>
  <c r="BM814" i="7"/>
  <c r="CF814" i="7"/>
  <c r="BC814" i="7"/>
  <c r="BR790" i="7"/>
  <c r="BZ790" i="7"/>
  <c r="AZ790" i="7"/>
  <c r="CF774" i="7"/>
  <c r="BZ774" i="7"/>
  <c r="BM774" i="7"/>
  <c r="BY758" i="7"/>
  <c r="BA758" i="7"/>
  <c r="BR758" i="7"/>
  <c r="BB758" i="7"/>
  <c r="BQ742" i="7"/>
  <c r="BH742" i="7"/>
  <c r="BJ742" i="7"/>
  <c r="CA742" i="7"/>
  <c r="BO726" i="7"/>
  <c r="BP726" i="7"/>
  <c r="BQ726" i="7"/>
  <c r="BS726" i="7"/>
  <c r="AY678" i="7"/>
  <c r="BU678" i="7"/>
  <c r="BM678" i="7"/>
  <c r="BK662" i="7"/>
  <c r="BY662" i="7"/>
  <c r="BA662" i="7"/>
  <c r="BY638" i="7"/>
  <c r="BJ638" i="7"/>
  <c r="BO638" i="7"/>
  <c r="BG638" i="7"/>
  <c r="BG606" i="7"/>
  <c r="BM606" i="7"/>
  <c r="BY606" i="7"/>
  <c r="BU590" i="7"/>
  <c r="BM590" i="7"/>
  <c r="BV590" i="7"/>
  <c r="CG590" i="7"/>
  <c r="BM574" i="7"/>
  <c r="BB574" i="7"/>
  <c r="BI574" i="7"/>
  <c r="CC574" i="7"/>
  <c r="CH542" i="7"/>
  <c r="CI542" i="7" s="1"/>
  <c r="BQ534" i="7"/>
  <c r="CD534" i="7"/>
  <c r="AY534" i="7"/>
  <c r="BU534" i="7"/>
  <c r="BL510" i="7"/>
  <c r="BM510" i="7"/>
  <c r="BZ510" i="7"/>
  <c r="AY470" i="7"/>
  <c r="BV470" i="7"/>
  <c r="BT470" i="7"/>
  <c r="BA470" i="7"/>
  <c r="BP454" i="7"/>
  <c r="BO454" i="7"/>
  <c r="BA454" i="7"/>
  <c r="BL454" i="7"/>
  <c r="AZ446" i="7"/>
  <c r="BU446" i="7"/>
  <c r="BQ446" i="7"/>
  <c r="BN446" i="7"/>
  <c r="BD438" i="7"/>
  <c r="CG438" i="7"/>
  <c r="BI438" i="7"/>
  <c r="BU438" i="7"/>
  <c r="BL430" i="7"/>
  <c r="BZ430" i="7"/>
  <c r="BO430" i="7"/>
  <c r="BW430" i="7"/>
  <c r="CB422" i="7"/>
  <c r="BV422" i="7"/>
  <c r="BJ422" i="7"/>
  <c r="BD422" i="7"/>
  <c r="CF422" i="7"/>
  <c r="BQ406" i="7"/>
  <c r="BW406" i="7"/>
  <c r="BR406" i="7"/>
  <c r="BP406" i="7"/>
  <c r="BT398" i="7"/>
  <c r="BS398" i="7"/>
  <c r="BF398" i="7"/>
  <c r="BA398" i="7"/>
  <c r="BI390" i="7"/>
  <c r="BR390" i="7"/>
  <c r="AY390" i="7"/>
  <c r="BM390" i="7"/>
  <c r="CA374" i="7"/>
  <c r="BV374" i="7"/>
  <c r="BJ374" i="7"/>
  <c r="CB374" i="7"/>
  <c r="BU374" i="7"/>
  <c r="BC374" i="7"/>
  <c r="AY374" i="7"/>
  <c r="BK374" i="7"/>
  <c r="BY374" i="7"/>
  <c r="BH358" i="7"/>
  <c r="BR358" i="7"/>
  <c r="BF358" i="7"/>
  <c r="CA358" i="7"/>
  <c r="AY358" i="7"/>
  <c r="BI358" i="7"/>
  <c r="BS358" i="7"/>
  <c r="BJ358" i="7"/>
  <c r="BA334" i="7"/>
  <c r="BK334" i="7"/>
  <c r="BB334" i="7"/>
  <c r="CD334" i="7"/>
  <c r="BI334" i="7"/>
  <c r="BH334" i="7"/>
  <c r="BR334" i="7"/>
  <c r="BG334" i="7"/>
  <c r="BK310" i="7"/>
  <c r="CG310" i="7"/>
  <c r="CB310" i="7"/>
  <c r="BL302" i="7"/>
  <c r="BE302" i="7"/>
  <c r="BK302" i="7"/>
  <c r="BN294" i="7"/>
  <c r="BJ294" i="7"/>
  <c r="BF294" i="7"/>
  <c r="BH294" i="7"/>
  <c r="BC286" i="7"/>
  <c r="CD286" i="7"/>
  <c r="BK286" i="7"/>
  <c r="BO270" i="7"/>
  <c r="BD270" i="7"/>
  <c r="BX270" i="7"/>
  <c r="BL270" i="7"/>
  <c r="CC262" i="7"/>
  <c r="BD262" i="7"/>
  <c r="CD262" i="7"/>
  <c r="BE246" i="7"/>
  <c r="BO246" i="7"/>
  <c r="BP246" i="7"/>
  <c r="CF246" i="7"/>
  <c r="BS246" i="7"/>
  <c r="BF246" i="7"/>
  <c r="BX246" i="7"/>
  <c r="CD246" i="7"/>
  <c r="BG246" i="7"/>
  <c r="AZ190" i="7"/>
  <c r="BP190" i="7"/>
  <c r="BH190" i="7"/>
  <c r="BI174" i="7"/>
  <c r="BG78" i="7"/>
  <c r="AX78" i="7"/>
  <c r="BT78" i="7"/>
  <c r="BK634" i="7"/>
  <c r="BH634" i="7"/>
  <c r="CF634" i="7"/>
  <c r="CE354" i="7"/>
  <c r="BO354" i="7"/>
  <c r="BD354" i="7"/>
  <c r="BC685" i="7"/>
  <c r="AY685" i="7"/>
  <c r="BW685" i="7"/>
  <c r="BP685" i="7"/>
  <c r="CA685" i="7"/>
  <c r="BM685" i="7"/>
  <c r="AZ685" i="7"/>
  <c r="CD685" i="7"/>
  <c r="BT685" i="7"/>
  <c r="CE685" i="7"/>
  <c r="BG685" i="7"/>
  <c r="BD685" i="7"/>
  <c r="BJ669" i="7"/>
  <c r="AZ669" i="7"/>
  <c r="CD597" i="7"/>
  <c r="BM597" i="7"/>
  <c r="CC597" i="7"/>
  <c r="BN597" i="7"/>
  <c r="BV597" i="7"/>
  <c r="BQ597" i="7"/>
  <c r="CG597" i="7"/>
  <c r="BT597" i="7"/>
  <c r="BR597" i="7"/>
  <c r="BZ597" i="7"/>
  <c r="BK597" i="7"/>
  <c r="CA597" i="7"/>
  <c r="BF597" i="7"/>
  <c r="CB597" i="7"/>
  <c r="BE597" i="7"/>
  <c r="BD541" i="7"/>
  <c r="BM541" i="7"/>
  <c r="CA541" i="7"/>
  <c r="BI541" i="7"/>
  <c r="BJ541" i="7"/>
  <c r="BA541" i="7"/>
  <c r="BR541" i="7"/>
  <c r="AX541" i="7"/>
  <c r="BC541" i="7"/>
  <c r="BH541" i="7"/>
  <c r="BF541" i="7"/>
  <c r="BG541" i="7"/>
  <c r="BU541" i="7"/>
  <c r="BF293" i="7"/>
  <c r="BX293" i="7"/>
  <c r="AZ1001" i="7"/>
  <c r="BZ1001" i="7"/>
  <c r="BQ1001" i="7"/>
  <c r="BH1001" i="7"/>
  <c r="CD1001" i="7"/>
  <c r="BP1001" i="7"/>
  <c r="CB1001" i="7"/>
  <c r="CF1001" i="7"/>
  <c r="BU1001" i="7"/>
  <c r="BK1001" i="7"/>
  <c r="BX1001" i="7"/>
  <c r="CA1001" i="7"/>
  <c r="BM1001" i="7"/>
  <c r="BF1001" i="7"/>
  <c r="BB1001" i="7"/>
  <c r="BC1001" i="7"/>
  <c r="BN1001" i="7"/>
  <c r="BR1001" i="7"/>
  <c r="BW1001" i="7"/>
  <c r="BK945" i="7"/>
  <c r="AZ945" i="7"/>
  <c r="BS881" i="7"/>
  <c r="BW881" i="7"/>
  <c r="BU865" i="7"/>
  <c r="BO769" i="7"/>
  <c r="AZ769" i="7"/>
  <c r="AY769" i="7"/>
  <c r="BQ769" i="7"/>
  <c r="CD769" i="7"/>
  <c r="BC769" i="7"/>
  <c r="BH769" i="7"/>
  <c r="BV769" i="7"/>
  <c r="CG769" i="7"/>
  <c r="BR769" i="7"/>
  <c r="BW769" i="7"/>
  <c r="BS769" i="7"/>
  <c r="BT769" i="7"/>
  <c r="CC769" i="7"/>
  <c r="BM769" i="7"/>
  <c r="BB769" i="7"/>
  <c r="BY769" i="7"/>
  <c r="CA769" i="7"/>
  <c r="CF769" i="7"/>
  <c r="BL769" i="7"/>
  <c r="BP769" i="7"/>
  <c r="BU769" i="7"/>
  <c r="BJ769" i="7"/>
  <c r="BA769" i="7"/>
  <c r="BI769" i="7"/>
  <c r="BZ769" i="7"/>
  <c r="BD769" i="7"/>
  <c r="CB769" i="7"/>
  <c r="BE769" i="7"/>
  <c r="BF769" i="7"/>
  <c r="BK769" i="7"/>
  <c r="BX769" i="7"/>
  <c r="BM142" i="7"/>
  <c r="BT142" i="7"/>
  <c r="BC142" i="7"/>
  <c r="BR322" i="7"/>
  <c r="CF322" i="7"/>
  <c r="BF322" i="7"/>
  <c r="AY322" i="7"/>
  <c r="BE322" i="7"/>
  <c r="BA797" i="7"/>
  <c r="CE797" i="7"/>
  <c r="CG797" i="7"/>
  <c r="BV797" i="7"/>
  <c r="BT797" i="7"/>
  <c r="BL985" i="7"/>
  <c r="BS985" i="7"/>
  <c r="BM985" i="7"/>
  <c r="BV985" i="7"/>
  <c r="AZ953" i="7"/>
  <c r="AY953" i="7"/>
  <c r="AX953" i="7"/>
  <c r="BS953" i="7"/>
  <c r="CG953" i="7"/>
  <c r="BI937" i="7"/>
  <c r="BC937" i="7"/>
  <c r="BS937" i="7"/>
  <c r="BZ937" i="7"/>
  <c r="AY937" i="7"/>
  <c r="BY921" i="7"/>
  <c r="BO921" i="7"/>
  <c r="BD921" i="7"/>
  <c r="CF921" i="7"/>
  <c r="BA921" i="7"/>
  <c r="CC905" i="7"/>
  <c r="BC905" i="7"/>
  <c r="BL905" i="7"/>
  <c r="BG905" i="7"/>
  <c r="CD873" i="7"/>
  <c r="BM873" i="7"/>
  <c r="BI873" i="7"/>
  <c r="BP873" i="7"/>
  <c r="BJ873" i="7"/>
  <c r="BO857" i="7"/>
  <c r="BQ857" i="7"/>
  <c r="BP857" i="7"/>
  <c r="BL857" i="7"/>
  <c r="CF857" i="7"/>
  <c r="BQ841" i="7"/>
  <c r="BV841" i="7"/>
  <c r="CG841" i="7"/>
  <c r="BU841" i="7"/>
  <c r="BT833" i="7"/>
  <c r="CE833" i="7"/>
  <c r="BJ833" i="7"/>
  <c r="BX833" i="7"/>
  <c r="AZ833" i="7"/>
  <c r="BC825" i="7"/>
  <c r="BX825" i="7"/>
  <c r="BE825" i="7"/>
  <c r="BT825" i="7"/>
  <c r="BP817" i="7"/>
  <c r="AZ817" i="7"/>
  <c r="BI817" i="7"/>
  <c r="CF817" i="7"/>
  <c r="BH817" i="7"/>
  <c r="BH809" i="7"/>
  <c r="CA809" i="7"/>
  <c r="BT809" i="7"/>
  <c r="BY809" i="7"/>
  <c r="BJ801" i="7"/>
  <c r="CG801" i="7"/>
  <c r="BF801" i="7"/>
  <c r="CA801" i="7"/>
  <c r="BR801" i="7"/>
  <c r="CE793" i="7"/>
  <c r="CD793" i="7"/>
  <c r="BT793" i="7"/>
  <c r="BK793" i="7"/>
  <c r="CE785" i="7"/>
  <c r="CC785" i="7"/>
  <c r="CG785" i="7"/>
  <c r="AZ785" i="7"/>
  <c r="BK785" i="7"/>
  <c r="CE753" i="7"/>
  <c r="BV753" i="7"/>
  <c r="BK753" i="7"/>
  <c r="BB753" i="7"/>
  <c r="BU737" i="7"/>
  <c r="BO737" i="7"/>
  <c r="BS737" i="7"/>
  <c r="BZ729" i="7"/>
  <c r="BS729" i="7"/>
  <c r="BD729" i="7"/>
  <c r="BP721" i="7"/>
  <c r="BT721" i="7"/>
  <c r="AY721" i="7"/>
  <c r="BE721" i="7"/>
  <c r="BC713" i="7"/>
  <c r="BM713" i="7"/>
  <c r="BN713" i="7"/>
  <c r="BG705" i="7"/>
  <c r="CE705" i="7"/>
  <c r="CG705" i="7"/>
  <c r="CF697" i="7"/>
  <c r="AZ697" i="7"/>
  <c r="BP697" i="7"/>
  <c r="BD697" i="7"/>
  <c r="BT697" i="7"/>
  <c r="CD697" i="7"/>
  <c r="BI689" i="7"/>
  <c r="BK689" i="7"/>
  <c r="BA689" i="7"/>
  <c r="CC689" i="7"/>
  <c r="BT689" i="7"/>
  <c r="BQ649" i="7"/>
  <c r="BT649" i="7"/>
  <c r="CA649" i="7"/>
  <c r="CD649" i="7"/>
  <c r="CB641" i="7"/>
  <c r="BU641" i="7"/>
  <c r="BD641" i="7"/>
  <c r="CC641" i="7"/>
  <c r="BP641" i="7"/>
  <c r="BK625" i="7"/>
  <c r="BI625" i="7"/>
  <c r="BE625" i="7"/>
  <c r="BG625" i="7"/>
  <c r="CC617" i="7"/>
  <c r="BY617" i="7"/>
  <c r="BA617" i="7"/>
  <c r="BT617" i="7"/>
  <c r="BI609" i="7"/>
  <c r="CF609" i="7"/>
  <c r="BF609" i="7"/>
  <c r="BV609" i="7"/>
  <c r="BH601" i="7"/>
  <c r="CC601" i="7"/>
  <c r="BA601" i="7"/>
  <c r="BZ601" i="7"/>
  <c r="CH593" i="7"/>
  <c r="CI593" i="7" s="1"/>
  <c r="BS577" i="7"/>
  <c r="BV577" i="7"/>
  <c r="BB577" i="7"/>
  <c r="BR577" i="7"/>
  <c r="CB545" i="7"/>
  <c r="AX545" i="7"/>
  <c r="BI545" i="7"/>
  <c r="BE545" i="7"/>
  <c r="CG529" i="7"/>
  <c r="CC529" i="7"/>
  <c r="BM529" i="7"/>
  <c r="CF513" i="7"/>
  <c r="BK513" i="7"/>
  <c r="BQ513" i="7"/>
  <c r="CH505" i="7"/>
  <c r="CI505" i="7" s="1"/>
  <c r="BR497" i="7"/>
  <c r="BP497" i="7"/>
  <c r="BK497" i="7"/>
  <c r="CH489" i="7"/>
  <c r="CI489" i="7" s="1"/>
  <c r="CB481" i="7"/>
  <c r="BX481" i="7"/>
  <c r="BM481" i="7"/>
  <c r="BC465" i="7"/>
  <c r="BX465" i="7"/>
  <c r="BG465" i="7"/>
  <c r="CC449" i="7"/>
  <c r="CD449" i="7"/>
  <c r="BV449" i="7"/>
  <c r="BG441" i="7"/>
  <c r="CF441" i="7"/>
  <c r="CC441" i="7"/>
  <c r="BA409" i="7"/>
  <c r="BS409" i="7"/>
  <c r="BI409" i="7"/>
  <c r="BV401" i="7"/>
  <c r="BN401" i="7"/>
  <c r="BZ401" i="7"/>
  <c r="BY385" i="7"/>
  <c r="BK385" i="7"/>
  <c r="AZ385" i="7"/>
  <c r="BQ369" i="7"/>
  <c r="BZ369" i="7"/>
  <c r="BG369" i="7"/>
  <c r="BT369" i="7"/>
  <c r="BH361" i="7"/>
  <c r="CC361" i="7"/>
  <c r="AX361" i="7"/>
  <c r="CD353" i="7"/>
  <c r="BL353" i="7"/>
  <c r="BJ353" i="7"/>
  <c r="BZ353" i="7"/>
  <c r="CC353" i="7"/>
  <c r="CE353" i="7"/>
  <c r="BF353" i="7"/>
  <c r="BD353" i="7"/>
  <c r="BN353" i="7"/>
  <c r="CF345" i="7"/>
  <c r="BS345" i="7"/>
  <c r="BK345" i="7"/>
  <c r="CA337" i="7"/>
  <c r="BN337" i="7"/>
  <c r="CD337" i="7"/>
  <c r="AY329" i="7"/>
  <c r="BN329" i="7"/>
  <c r="AX329" i="7"/>
  <c r="CC329" i="7"/>
  <c r="BG329" i="7"/>
  <c r="BE329" i="7"/>
  <c r="CG329" i="7"/>
  <c r="CE329" i="7"/>
  <c r="AZ329" i="7"/>
  <c r="BQ329" i="7"/>
  <c r="BI329" i="7"/>
  <c r="BG321" i="7"/>
  <c r="BE321" i="7"/>
  <c r="BF321" i="7"/>
  <c r="AY297" i="7"/>
  <c r="BJ297" i="7"/>
  <c r="BQ297" i="7"/>
  <c r="BK281" i="7"/>
  <c r="BF281" i="7"/>
  <c r="BS281" i="7"/>
  <c r="BY281" i="7"/>
  <c r="BA273" i="7"/>
  <c r="CG273" i="7"/>
  <c r="BW273" i="7"/>
  <c r="AZ265" i="7"/>
  <c r="BZ265" i="7"/>
  <c r="BP265" i="7"/>
  <c r="BT257" i="7"/>
  <c r="BD257" i="7"/>
  <c r="AY241" i="7"/>
  <c r="BO241" i="7"/>
  <c r="BG241" i="7"/>
  <c r="AY233" i="7"/>
  <c r="BA233" i="7"/>
  <c r="BK233" i="7"/>
  <c r="BW233" i="7"/>
  <c r="BE233" i="7"/>
  <c r="CG233" i="7"/>
  <c r="BT233" i="7"/>
  <c r="CC233" i="7"/>
  <c r="BR233" i="7"/>
  <c r="BN233" i="7"/>
  <c r="BQ233" i="7"/>
  <c r="BD233" i="7"/>
  <c r="BP233" i="7"/>
  <c r="BX233" i="7"/>
  <c r="CF233" i="7"/>
  <c r="BX217" i="7"/>
  <c r="CC217" i="7"/>
  <c r="BH217" i="7"/>
  <c r="BI201" i="7"/>
  <c r="BV201" i="7"/>
  <c r="BL201" i="7"/>
  <c r="BL193" i="7"/>
  <c r="BU193" i="7"/>
  <c r="CE193" i="7"/>
  <c r="BD193" i="7"/>
  <c r="BI193" i="7"/>
  <c r="BV193" i="7"/>
  <c r="BP193" i="7"/>
  <c r="BO193" i="7"/>
  <c r="BS193" i="7"/>
  <c r="CB193" i="7"/>
  <c r="AX193" i="7"/>
  <c r="BY193" i="7"/>
  <c r="BJ193" i="7"/>
  <c r="BK193" i="7"/>
  <c r="AY193" i="7"/>
  <c r="BN177" i="7"/>
  <c r="BP177" i="7"/>
  <c r="BT153" i="7"/>
  <c r="BQ153" i="7"/>
  <c r="CE153" i="7"/>
  <c r="BJ137" i="7"/>
  <c r="BO137" i="7"/>
  <c r="CB137" i="7"/>
  <c r="BJ121" i="7"/>
  <c r="BM121" i="7"/>
  <c r="CB121" i="7"/>
  <c r="BT105" i="7"/>
  <c r="BJ105" i="7"/>
  <c r="CE105" i="7"/>
  <c r="BE97" i="7"/>
  <c r="BK97" i="7"/>
  <c r="CD97" i="7"/>
  <c r="BN89" i="7"/>
  <c r="BF89" i="7"/>
  <c r="BP89" i="7"/>
  <c r="CB762" i="7"/>
  <c r="BE762" i="7"/>
  <c r="BT762" i="7"/>
  <c r="CF722" i="7"/>
  <c r="BA722" i="7"/>
  <c r="BA706" i="7"/>
  <c r="BF706" i="7"/>
  <c r="BA666" i="7"/>
  <c r="BM666" i="7"/>
  <c r="BE666" i="7"/>
  <c r="BK642" i="7"/>
  <c r="BN642" i="7"/>
  <c r="BM642" i="7"/>
  <c r="BY642" i="7"/>
  <c r="CB642" i="7"/>
  <c r="BU642" i="7"/>
  <c r="BA642" i="7"/>
  <c r="CD642" i="7"/>
  <c r="BL642" i="7"/>
  <c r="BG642" i="7"/>
  <c r="BJ642" i="7"/>
  <c r="BD642" i="7"/>
  <c r="AY562" i="7"/>
  <c r="BM562" i="7"/>
  <c r="BE482" i="7"/>
  <c r="BU482" i="7"/>
  <c r="BB274" i="7"/>
  <c r="CF274" i="7"/>
  <c r="AY146" i="7"/>
  <c r="AX146" i="7"/>
  <c r="BB146" i="7"/>
  <c r="BJ917" i="7"/>
  <c r="BH917" i="7"/>
  <c r="CG917" i="7"/>
  <c r="BD885" i="7"/>
  <c r="BP885" i="7"/>
  <c r="BN885" i="7"/>
  <c r="BG861" i="7"/>
  <c r="BO861" i="7"/>
  <c r="BT861" i="7"/>
  <c r="BY861" i="7"/>
  <c r="CC861" i="7"/>
  <c r="BC861" i="7"/>
  <c r="BP861" i="7"/>
  <c r="BL861" i="7"/>
  <c r="BI861" i="7"/>
  <c r="BR861" i="7"/>
  <c r="BZ861" i="7"/>
  <c r="CD861" i="7"/>
  <c r="BE861" i="7"/>
  <c r="BA861" i="7"/>
  <c r="BS861" i="7"/>
  <c r="BQ861" i="7"/>
  <c r="BN829" i="7"/>
  <c r="BP829" i="7"/>
  <c r="BR829" i="7"/>
  <c r="AX749" i="7"/>
  <c r="AY749" i="7"/>
  <c r="AZ749" i="7"/>
  <c r="CF709" i="7"/>
  <c r="BG709" i="7"/>
  <c r="CC709" i="7"/>
  <c r="BC709" i="7"/>
  <c r="BN709" i="7"/>
  <c r="BW709" i="7"/>
  <c r="CA709" i="7"/>
  <c r="CG709" i="7"/>
  <c r="BH709" i="7"/>
  <c r="BE709" i="7"/>
  <c r="BU709" i="7"/>
  <c r="BK709" i="7"/>
  <c r="BQ709" i="7"/>
  <c r="BS709" i="7"/>
  <c r="CD565" i="7"/>
  <c r="BC565" i="7"/>
  <c r="BK565" i="7"/>
  <c r="BS565" i="7"/>
  <c r="BI565" i="7"/>
  <c r="BN565" i="7"/>
  <c r="BR565" i="7"/>
  <c r="BZ565" i="7"/>
  <c r="CB565" i="7"/>
  <c r="BQ565" i="7"/>
  <c r="AX565" i="7"/>
  <c r="BL565" i="7"/>
  <c r="CG565" i="7"/>
  <c r="BM349" i="7"/>
  <c r="BN349" i="7"/>
  <c r="BV253" i="7"/>
  <c r="BN205" i="7"/>
  <c r="CE205" i="7"/>
  <c r="AZ77" i="7"/>
  <c r="BY77" i="7"/>
  <c r="BR77" i="7"/>
  <c r="CH34" i="7"/>
  <c r="CI34" i="7" s="1"/>
  <c r="CH32" i="7"/>
  <c r="CI32" i="7" s="1"/>
  <c r="BI1004" i="7"/>
  <c r="BG1004" i="7"/>
  <c r="CB988" i="7"/>
  <c r="AY988" i="7"/>
  <c r="CG980" i="7"/>
  <c r="BS980" i="7"/>
  <c r="BB964" i="7"/>
  <c r="CB964" i="7"/>
  <c r="CF948" i="7"/>
  <c r="BC948" i="7"/>
  <c r="BS932" i="7"/>
  <c r="BT932" i="7"/>
  <c r="CB924" i="7"/>
  <c r="BG924" i="7"/>
  <c r="AX908" i="7"/>
  <c r="CD908" i="7"/>
  <c r="CD892" i="7"/>
  <c r="BY892" i="7"/>
  <c r="BX876" i="7"/>
  <c r="CE876" i="7"/>
  <c r="BI860" i="7"/>
  <c r="BC860" i="7"/>
  <c r="CF844" i="7"/>
  <c r="BI844" i="7"/>
  <c r="AZ836" i="7"/>
  <c r="CF836" i="7"/>
  <c r="AY836" i="7"/>
  <c r="AX836" i="7"/>
  <c r="BQ836" i="7"/>
  <c r="BX836" i="7"/>
  <c r="CB836" i="7"/>
  <c r="BN836" i="7"/>
  <c r="BM836" i="7"/>
  <c r="BV836" i="7"/>
  <c r="BA836" i="7"/>
  <c r="BY836" i="7"/>
  <c r="CC836" i="7"/>
  <c r="BS836" i="7"/>
  <c r="BJ836" i="7"/>
  <c r="BF836" i="7"/>
  <c r="BD836" i="7"/>
  <c r="BG836" i="7"/>
  <c r="BU836" i="7"/>
  <c r="BC836" i="7"/>
  <c r="BH836" i="7"/>
  <c r="BR836" i="7"/>
  <c r="BL836" i="7"/>
  <c r="BZ836" i="7"/>
  <c r="BG820" i="7"/>
  <c r="BX764" i="7"/>
  <c r="BO764" i="7"/>
  <c r="BW764" i="7"/>
  <c r="BU764" i="7"/>
  <c r="BA764" i="7"/>
  <c r="BJ764" i="7"/>
  <c r="BE764" i="7"/>
  <c r="BC764" i="7"/>
  <c r="BY764" i="7"/>
  <c r="BV764" i="7"/>
  <c r="BG764" i="7"/>
  <c r="BQ764" i="7"/>
  <c r="BZ764" i="7"/>
  <c r="CE764" i="7"/>
  <c r="AY764" i="7"/>
  <c r="CF764" i="7"/>
  <c r="CD764" i="7"/>
  <c r="BP764" i="7"/>
  <c r="CC764" i="7"/>
  <c r="AX764" i="7"/>
  <c r="BL764" i="7"/>
  <c r="CA764" i="7"/>
  <c r="CG764" i="7"/>
  <c r="BY724" i="7"/>
  <c r="BG724" i="7"/>
  <c r="BV716" i="7"/>
  <c r="CC668" i="7"/>
  <c r="BT668" i="7"/>
  <c r="BF636" i="7"/>
  <c r="BU636" i="7"/>
  <c r="BV612" i="7"/>
  <c r="BC612" i="7"/>
  <c r="CD596" i="7"/>
  <c r="BN596" i="7"/>
  <c r="BI548" i="7"/>
  <c r="BQ508" i="7"/>
  <c r="CH452" i="7"/>
  <c r="CI452" i="7" s="1"/>
  <c r="BG396" i="7"/>
  <c r="BY348" i="7"/>
  <c r="BJ348" i="7"/>
  <c r="BM348" i="7"/>
  <c r="BI348" i="7"/>
  <c r="BE348" i="7"/>
  <c r="BN348" i="7"/>
  <c r="AY348" i="7"/>
  <c r="BB348" i="7"/>
  <c r="BK348" i="7"/>
  <c r="BD348" i="7"/>
  <c r="BA348" i="7"/>
  <c r="BC348" i="7"/>
  <c r="BW348" i="7"/>
  <c r="AX348" i="7"/>
  <c r="AZ348" i="7"/>
  <c r="BX348" i="7"/>
  <c r="CB348" i="7"/>
  <c r="CF348" i="7"/>
  <c r="BG348" i="7"/>
  <c r="CE348" i="7"/>
  <c r="CG348" i="7"/>
  <c r="BL348" i="7"/>
  <c r="BP348" i="7"/>
  <c r="CD348" i="7"/>
  <c r="BZ348" i="7"/>
  <c r="BU348" i="7"/>
  <c r="BV348" i="7"/>
  <c r="BS348" i="7"/>
  <c r="CB244" i="7"/>
  <c r="BA180" i="7"/>
  <c r="BA116" i="7"/>
  <c r="BN985" i="7"/>
  <c r="BR985" i="7"/>
  <c r="BD985" i="7"/>
  <c r="CF985" i="7"/>
  <c r="BK985" i="7"/>
  <c r="BQ937" i="7"/>
  <c r="BN937" i="7"/>
  <c r="CE937" i="7"/>
  <c r="BV937" i="7"/>
  <c r="BX937" i="7"/>
  <c r="BL921" i="7"/>
  <c r="BM921" i="7"/>
  <c r="BV921" i="7"/>
  <c r="BW921" i="7"/>
  <c r="BP921" i="7"/>
  <c r="CE905" i="7"/>
  <c r="CF905" i="7"/>
  <c r="BY905" i="7"/>
  <c r="BA905" i="7"/>
  <c r="BX905" i="7"/>
  <c r="BH857" i="7"/>
  <c r="BY857" i="7"/>
  <c r="BC857" i="7"/>
  <c r="BZ857" i="7"/>
  <c r="BU857" i="7"/>
  <c r="BT841" i="7"/>
  <c r="BH841" i="7"/>
  <c r="BR841" i="7"/>
  <c r="BW841" i="7"/>
  <c r="AY841" i="7"/>
  <c r="CF825" i="7"/>
  <c r="AY825" i="7"/>
  <c r="BH825" i="7"/>
  <c r="BZ825" i="7"/>
  <c r="BE809" i="7"/>
  <c r="BW809" i="7"/>
  <c r="BK809" i="7"/>
  <c r="BZ809" i="7"/>
  <c r="BQ793" i="7"/>
  <c r="BG793" i="7"/>
  <c r="CG793" i="7"/>
  <c r="AZ793" i="7"/>
  <c r="CB785" i="7"/>
  <c r="AX785" i="7"/>
  <c r="BX785" i="7"/>
  <c r="BE785" i="7"/>
  <c r="BP785" i="7"/>
  <c r="BT753" i="7"/>
  <c r="BQ753" i="7"/>
  <c r="CF753" i="7"/>
  <c r="BN737" i="7"/>
  <c r="AX737" i="7"/>
  <c r="BE737" i="7"/>
  <c r="CB737" i="7"/>
  <c r="AY729" i="7"/>
  <c r="CF729" i="7"/>
  <c r="BU729" i="7"/>
  <c r="CB729" i="7"/>
  <c r="CC729" i="7"/>
  <c r="CC721" i="7"/>
  <c r="BA721" i="7"/>
  <c r="BG721" i="7"/>
  <c r="BR713" i="7"/>
  <c r="CC713" i="7"/>
  <c r="BL713" i="7"/>
  <c r="BT713" i="7"/>
  <c r="AY713" i="7"/>
  <c r="BJ713" i="7"/>
  <c r="CF705" i="7"/>
  <c r="CA705" i="7"/>
  <c r="CD705" i="7"/>
  <c r="BQ705" i="7"/>
  <c r="AX705" i="7"/>
  <c r="CA625" i="7"/>
  <c r="AY625" i="7"/>
  <c r="BS625" i="7"/>
  <c r="BX625" i="7"/>
  <c r="CA617" i="7"/>
  <c r="BQ617" i="7"/>
  <c r="BZ617" i="7"/>
  <c r="AY609" i="7"/>
  <c r="BE609" i="7"/>
  <c r="BZ609" i="7"/>
  <c r="CA609" i="7"/>
  <c r="CF601" i="7"/>
  <c r="BO601" i="7"/>
  <c r="BF601" i="7"/>
  <c r="BN601" i="7"/>
  <c r="BK577" i="7"/>
  <c r="BA577" i="7"/>
  <c r="BH577" i="7"/>
  <c r="BZ545" i="7"/>
  <c r="BY545" i="7"/>
  <c r="BG545" i="7"/>
  <c r="BJ529" i="7"/>
  <c r="CA529" i="7"/>
  <c r="AX513" i="7"/>
  <c r="BJ513" i="7"/>
  <c r="BU513" i="7"/>
  <c r="BF513" i="7"/>
  <c r="AY513" i="7"/>
  <c r="BD513" i="7"/>
  <c r="BA513" i="7"/>
  <c r="CE513" i="7"/>
  <c r="BP513" i="7"/>
  <c r="BA497" i="7"/>
  <c r="BW497" i="7"/>
  <c r="BT497" i="7"/>
  <c r="CG497" i="7"/>
  <c r="BM497" i="7"/>
  <c r="BI497" i="7"/>
  <c r="BN497" i="7"/>
  <c r="CD497" i="7"/>
  <c r="BG497" i="7"/>
  <c r="BE481" i="7"/>
  <c r="CG481" i="7"/>
  <c r="AY481" i="7"/>
  <c r="BR481" i="7"/>
  <c r="BI481" i="7"/>
  <c r="CD481" i="7"/>
  <c r="CA481" i="7"/>
  <c r="AX481" i="7"/>
  <c r="BL481" i="7"/>
  <c r="CH473" i="7"/>
  <c r="CI473" i="7" s="1"/>
  <c r="CD465" i="7"/>
  <c r="BP465" i="7"/>
  <c r="BZ465" i="7"/>
  <c r="AZ465" i="7"/>
  <c r="BF465" i="7"/>
  <c r="CE465" i="7"/>
  <c r="CA465" i="7"/>
  <c r="BH465" i="7"/>
  <c r="BR465" i="7"/>
  <c r="BH449" i="7"/>
  <c r="BW449" i="7"/>
  <c r="BR449" i="7"/>
  <c r="BF449" i="7"/>
  <c r="BB449" i="7"/>
  <c r="CG449" i="7"/>
  <c r="CB449" i="7"/>
  <c r="BI449" i="7"/>
  <c r="BD441" i="7"/>
  <c r="BW441" i="7"/>
  <c r="BJ441" i="7"/>
  <c r="CH417" i="7"/>
  <c r="CI417" i="7" s="1"/>
  <c r="BB409" i="7"/>
  <c r="BZ409" i="7"/>
  <c r="BN409" i="7"/>
  <c r="BC409" i="7"/>
  <c r="CF409" i="7"/>
  <c r="BL409" i="7"/>
  <c r="BY409" i="7"/>
  <c r="BR409" i="7"/>
  <c r="AX401" i="7"/>
  <c r="BH401" i="7"/>
  <c r="BE401" i="7"/>
  <c r="BU385" i="7"/>
  <c r="BJ385" i="7"/>
  <c r="BR385" i="7"/>
  <c r="CB385" i="7"/>
  <c r="AY385" i="7"/>
  <c r="CD385" i="7"/>
  <c r="CC385" i="7"/>
  <c r="AX385" i="7"/>
  <c r="BE385" i="7"/>
  <c r="CC369" i="7"/>
  <c r="BK369" i="7"/>
  <c r="BD369" i="7"/>
  <c r="BG361" i="7"/>
  <c r="BX361" i="7"/>
  <c r="BB361" i="7"/>
  <c r="BF345" i="7"/>
  <c r="CD345" i="7"/>
  <c r="AZ345" i="7"/>
  <c r="BF337" i="7"/>
  <c r="BD337" i="7"/>
  <c r="BG337" i="7"/>
  <c r="AX321" i="7"/>
  <c r="BU321" i="7"/>
  <c r="BC321" i="7"/>
  <c r="BL321" i="7"/>
  <c r="BM297" i="7"/>
  <c r="CB297" i="7"/>
  <c r="BO297" i="7"/>
  <c r="BC297" i="7"/>
  <c r="BP281" i="7"/>
  <c r="BR281" i="7"/>
  <c r="BO281" i="7"/>
  <c r="BO273" i="7"/>
  <c r="BV273" i="7"/>
  <c r="BW265" i="7"/>
  <c r="BC265" i="7"/>
  <c r="BB265" i="7"/>
  <c r="BX265" i="7"/>
  <c r="BS265" i="7"/>
  <c r="CE265" i="7"/>
  <c r="BD265" i="7"/>
  <c r="CF265" i="7"/>
  <c r="AY265" i="7"/>
  <c r="BY257" i="7"/>
  <c r="BE257" i="7"/>
  <c r="BG257" i="7"/>
  <c r="CE257" i="7"/>
  <c r="BL257" i="7"/>
  <c r="BI257" i="7"/>
  <c r="BN257" i="7"/>
  <c r="AY257" i="7"/>
  <c r="BA257" i="7"/>
  <c r="BV257" i="7"/>
  <c r="CB257" i="7"/>
  <c r="AX257" i="7"/>
  <c r="CG257" i="7"/>
  <c r="CB241" i="7"/>
  <c r="BF241" i="7"/>
  <c r="CF217" i="7"/>
  <c r="BK217" i="7"/>
  <c r="BM217" i="7"/>
  <c r="BY201" i="7"/>
  <c r="CE201" i="7"/>
  <c r="BW177" i="7"/>
  <c r="BC177" i="7"/>
  <c r="CD177" i="7"/>
  <c r="CB177" i="7"/>
  <c r="BS177" i="7"/>
  <c r="CF177" i="7"/>
  <c r="BZ177" i="7"/>
  <c r="AZ177" i="7"/>
  <c r="AY177" i="7"/>
  <c r="BL177" i="7"/>
  <c r="BU177" i="7"/>
  <c r="CE177" i="7"/>
  <c r="CG177" i="7"/>
  <c r="AY153" i="7"/>
  <c r="BG153" i="7"/>
  <c r="BP137" i="7"/>
  <c r="BM137" i="7"/>
  <c r="BX121" i="7"/>
  <c r="BK121" i="7"/>
  <c r="BA121" i="7"/>
  <c r="BC105" i="7"/>
  <c r="BZ105" i="7"/>
  <c r="BV105" i="7"/>
  <c r="BU97" i="7"/>
  <c r="BA97" i="7"/>
  <c r="BT89" i="7"/>
  <c r="BL89" i="7"/>
  <c r="BV762" i="7"/>
  <c r="BH762" i="7"/>
  <c r="BF762" i="7"/>
  <c r="BK722" i="7"/>
  <c r="BD722" i="7"/>
  <c r="BO722" i="7"/>
  <c r="CE722" i="7"/>
  <c r="AY722" i="7"/>
  <c r="BM722" i="7"/>
  <c r="BL722" i="7"/>
  <c r="BQ722" i="7"/>
  <c r="BZ722" i="7"/>
  <c r="BE722" i="7"/>
  <c r="BI722" i="7"/>
  <c r="BH722" i="7"/>
  <c r="BK706" i="7"/>
  <c r="BX666" i="7"/>
  <c r="BG666" i="7"/>
  <c r="BL562" i="7"/>
  <c r="BP562" i="7"/>
  <c r="BV482" i="7"/>
  <c r="BQ482" i="7"/>
  <c r="BP482" i="7"/>
  <c r="BN482" i="7"/>
  <c r="BI482" i="7"/>
  <c r="CF482" i="7"/>
  <c r="CB482" i="7"/>
  <c r="BS482" i="7"/>
  <c r="AX482" i="7"/>
  <c r="BR482" i="7"/>
  <c r="BH482" i="7"/>
  <c r="BL482" i="7"/>
  <c r="BG482" i="7"/>
  <c r="CC482" i="7"/>
  <c r="CG274" i="7"/>
  <c r="BR274" i="7"/>
  <c r="CB274" i="7"/>
  <c r="BZ274" i="7"/>
  <c r="BH274" i="7"/>
  <c r="BG274" i="7"/>
  <c r="BC274" i="7"/>
  <c r="AZ274" i="7"/>
  <c r="BW274" i="7"/>
  <c r="BY274" i="7"/>
  <c r="BQ274" i="7"/>
  <c r="BF274" i="7"/>
  <c r="BA274" i="7"/>
  <c r="BO146" i="7"/>
  <c r="BK146" i="7"/>
  <c r="AZ146" i="7"/>
  <c r="CH130" i="7"/>
  <c r="CI130" i="7" s="1"/>
  <c r="CD917" i="7"/>
  <c r="BZ917" i="7"/>
  <c r="BY885" i="7"/>
  <c r="BV885" i="7"/>
  <c r="BI885" i="7"/>
  <c r="BN861" i="7"/>
  <c r="BM861" i="7"/>
  <c r="BK829" i="7"/>
  <c r="BU829" i="7"/>
  <c r="BA749" i="7"/>
  <c r="BU749" i="7"/>
  <c r="BB709" i="7"/>
  <c r="BI709" i="7"/>
  <c r="BZ349" i="7"/>
  <c r="BT349" i="7"/>
  <c r="BR253" i="7"/>
  <c r="CB253" i="7"/>
  <c r="BC253" i="7"/>
  <c r="AZ253" i="7"/>
  <c r="BE253" i="7"/>
  <c r="BT253" i="7"/>
  <c r="CC253" i="7"/>
  <c r="BK253" i="7"/>
  <c r="BP253" i="7"/>
  <c r="CD253" i="7"/>
  <c r="BU253" i="7"/>
  <c r="BO253" i="7"/>
  <c r="BF253" i="7"/>
  <c r="CA253" i="7"/>
  <c r="BL253" i="7"/>
  <c r="CF253" i="7"/>
  <c r="BA253" i="7"/>
  <c r="CE253" i="7"/>
  <c r="BB253" i="7"/>
  <c r="BG253" i="7"/>
  <c r="CD205" i="7"/>
  <c r="BC77" i="7"/>
  <c r="BL77" i="7"/>
  <c r="BY1004" i="7"/>
  <c r="BP1004" i="7"/>
  <c r="BX988" i="7"/>
  <c r="BC988" i="7"/>
  <c r="BO988" i="7"/>
  <c r="BC980" i="7"/>
  <c r="CB980" i="7"/>
  <c r="BJ964" i="7"/>
  <c r="BJ948" i="7"/>
  <c r="BU948" i="7"/>
  <c r="BM932" i="7"/>
  <c r="AZ932" i="7"/>
  <c r="BP924" i="7"/>
  <c r="AX924" i="7"/>
  <c r="BI908" i="7"/>
  <c r="BK908" i="7"/>
  <c r="BS908" i="7"/>
  <c r="BP908" i="7"/>
  <c r="CB908" i="7"/>
  <c r="BG908" i="7"/>
  <c r="BF908" i="7"/>
  <c r="CA908" i="7"/>
  <c r="BB908" i="7"/>
  <c r="CF908" i="7"/>
  <c r="BW908" i="7"/>
  <c r="CE908" i="7"/>
  <c r="BV908" i="7"/>
  <c r="BL908" i="7"/>
  <c r="CC908" i="7"/>
  <c r="BR908" i="7"/>
  <c r="CG908" i="7"/>
  <c r="BM908" i="7"/>
  <c r="BO908" i="7"/>
  <c r="BB892" i="7"/>
  <c r="AX876" i="7"/>
  <c r="BI876" i="7"/>
  <c r="BW860" i="7"/>
  <c r="BX844" i="7"/>
  <c r="BW836" i="7"/>
  <c r="BT724" i="7"/>
  <c r="BH724" i="7"/>
  <c r="BE716" i="7"/>
  <c r="CC716" i="7"/>
  <c r="CB716" i="7"/>
  <c r="BZ716" i="7"/>
  <c r="AX716" i="7"/>
  <c r="BG716" i="7"/>
  <c r="BI716" i="7"/>
  <c r="BR716" i="7"/>
  <c r="BN716" i="7"/>
  <c r="CD716" i="7"/>
  <c r="CF716" i="7"/>
  <c r="BQ716" i="7"/>
  <c r="BA716" i="7"/>
  <c r="AZ716" i="7"/>
  <c r="CE716" i="7"/>
  <c r="BB716" i="7"/>
  <c r="BP716" i="7"/>
  <c r="BL716" i="7"/>
  <c r="BF716" i="7"/>
  <c r="CA716" i="7"/>
  <c r="BC716" i="7"/>
  <c r="CG716" i="7"/>
  <c r="BS716" i="7"/>
  <c r="AY716" i="7"/>
  <c r="CG668" i="7"/>
  <c r="AZ636" i="7"/>
  <c r="BO612" i="7"/>
  <c r="BE596" i="7"/>
  <c r="AZ596" i="7"/>
  <c r="BC532" i="7"/>
  <c r="CF532" i="7"/>
  <c r="BV532" i="7"/>
  <c r="BM532" i="7"/>
  <c r="BJ532" i="7"/>
  <c r="BU532" i="7"/>
  <c r="AX532" i="7"/>
  <c r="BD532" i="7"/>
  <c r="BG532" i="7"/>
  <c r="BO532" i="7"/>
  <c r="AY532" i="7"/>
  <c r="BB532" i="7"/>
  <c r="BQ532" i="7"/>
  <c r="BS532" i="7"/>
  <c r="AZ532" i="7"/>
  <c r="BI532" i="7"/>
  <c r="BZ532" i="7"/>
  <c r="BH532" i="7"/>
  <c r="BW532" i="7"/>
  <c r="BY532" i="7"/>
  <c r="BP532" i="7"/>
  <c r="CG532" i="7"/>
  <c r="CE532" i="7"/>
  <c r="BX532" i="7"/>
  <c r="BR532" i="7"/>
  <c r="BA532" i="7"/>
  <c r="CC532" i="7"/>
  <c r="BL508" i="7"/>
  <c r="BJ396" i="7"/>
  <c r="BU276" i="7"/>
  <c r="BN276" i="7"/>
  <c r="BE276" i="7"/>
  <c r="AZ276" i="7"/>
  <c r="BV276" i="7"/>
  <c r="BT276" i="7"/>
  <c r="BL276" i="7"/>
  <c r="BX276" i="7"/>
  <c r="BS276" i="7"/>
  <c r="AY276" i="7"/>
  <c r="CG276" i="7"/>
  <c r="BJ276" i="7"/>
  <c r="CE276" i="7"/>
  <c r="BY276" i="7"/>
  <c r="BA276" i="7"/>
  <c r="BB276" i="7"/>
  <c r="BG276" i="7"/>
  <c r="BQ276" i="7"/>
  <c r="BZ276" i="7"/>
  <c r="BP276" i="7"/>
  <c r="AX276" i="7"/>
  <c r="CA276" i="7"/>
  <c r="BH276" i="7"/>
  <c r="BR276" i="7"/>
  <c r="BW276" i="7"/>
  <c r="BF276" i="7"/>
  <c r="BD276" i="7"/>
  <c r="CF276" i="7"/>
  <c r="BK276" i="7"/>
  <c r="BI276" i="7"/>
  <c r="CD276" i="7"/>
  <c r="BO276" i="7"/>
  <c r="BQ244" i="7"/>
  <c r="CE180" i="7"/>
  <c r="BE116" i="7"/>
  <c r="CF754" i="7"/>
  <c r="CC754" i="7"/>
  <c r="BN754" i="7"/>
  <c r="BK754" i="7"/>
  <c r="BZ754" i="7"/>
  <c r="BS754" i="7"/>
  <c r="BW754" i="7"/>
  <c r="BV754" i="7"/>
  <c r="BF754" i="7"/>
  <c r="BE754" i="7"/>
  <c r="CG754" i="7"/>
  <c r="CE754" i="7"/>
  <c r="BQ754" i="7"/>
  <c r="BU754" i="7"/>
  <c r="BJ754" i="7"/>
  <c r="BI754" i="7"/>
  <c r="BM754" i="7"/>
  <c r="CB754" i="7"/>
  <c r="CD754" i="7"/>
  <c r="CA754" i="7"/>
  <c r="BT754" i="7"/>
  <c r="BX754" i="7"/>
  <c r="AZ754" i="7"/>
  <c r="BA754" i="7"/>
  <c r="BY754" i="7"/>
  <c r="BH754" i="7"/>
  <c r="BR754" i="7"/>
  <c r="BB754" i="7"/>
  <c r="BL754" i="7"/>
  <c r="BC754" i="7"/>
  <c r="BG754" i="7"/>
  <c r="AX754" i="7"/>
  <c r="BR793" i="7"/>
  <c r="BB793" i="7"/>
  <c r="AX793" i="7"/>
  <c r="BJ793" i="7"/>
  <c r="AY793" i="7"/>
  <c r="BD721" i="7"/>
  <c r="BU721" i="7"/>
  <c r="BF721" i="7"/>
  <c r="BI721" i="7"/>
  <c r="BV545" i="7"/>
  <c r="BH545" i="7"/>
  <c r="BS545" i="7"/>
  <c r="CE545" i="7"/>
  <c r="BL545" i="7"/>
  <c r="CG545" i="7"/>
  <c r="BP545" i="7"/>
  <c r="BU545" i="7"/>
  <c r="BQ545" i="7"/>
  <c r="BF545" i="7"/>
  <c r="BB441" i="7"/>
  <c r="CG441" i="7"/>
  <c r="BT441" i="7"/>
  <c r="BO441" i="7"/>
  <c r="BP401" i="7"/>
  <c r="BR401" i="7"/>
  <c r="BQ401" i="7"/>
  <c r="BS401" i="7"/>
  <c r="BC369" i="7"/>
  <c r="AY369" i="7"/>
  <c r="BY369" i="7"/>
  <c r="BN369" i="7"/>
  <c r="BR369" i="7"/>
  <c r="BV369" i="7"/>
  <c r="BS369" i="7"/>
  <c r="CG369" i="7"/>
  <c r="BC361" i="7"/>
  <c r="BO361" i="7"/>
  <c r="BM361" i="7"/>
  <c r="BM345" i="7"/>
  <c r="BR345" i="7"/>
  <c r="CE345" i="7"/>
  <c r="BX345" i="7"/>
  <c r="BE345" i="7"/>
  <c r="BJ345" i="7"/>
  <c r="BN345" i="7"/>
  <c r="BY345" i="7"/>
  <c r="BT345" i="7"/>
  <c r="BV345" i="7"/>
  <c r="AX345" i="7"/>
  <c r="CA321" i="7"/>
  <c r="AY321" i="7"/>
  <c r="CB321" i="7"/>
  <c r="BJ321" i="7"/>
  <c r="BW297" i="7"/>
  <c r="BI297" i="7"/>
  <c r="BF297" i="7"/>
  <c r="BS297" i="7"/>
  <c r="CA241" i="7"/>
  <c r="BT241" i="7"/>
  <c r="BK241" i="7"/>
  <c r="CG241" i="7"/>
  <c r="BV241" i="7"/>
  <c r="BQ241" i="7"/>
  <c r="CD241" i="7"/>
  <c r="CC241" i="7"/>
  <c r="BW241" i="7"/>
  <c r="BZ241" i="7"/>
  <c r="AZ241" i="7"/>
  <c r="BX241" i="7"/>
  <c r="BR241" i="7"/>
  <c r="AX217" i="7"/>
  <c r="CA217" i="7"/>
  <c r="CG217" i="7"/>
  <c r="AY201" i="7"/>
  <c r="BA201" i="7"/>
  <c r="CA201" i="7"/>
  <c r="BJ201" i="7"/>
  <c r="CG201" i="7"/>
  <c r="CF201" i="7"/>
  <c r="BK201" i="7"/>
  <c r="BE201" i="7"/>
  <c r="BQ201" i="7"/>
  <c r="BD201" i="7"/>
  <c r="CC201" i="7"/>
  <c r="BN201" i="7"/>
  <c r="AX121" i="7"/>
  <c r="BQ121" i="7"/>
  <c r="BR121" i="7"/>
  <c r="BN105" i="7"/>
  <c r="CD105" i="7"/>
  <c r="BM105" i="7"/>
  <c r="CG97" i="7"/>
  <c r="CE97" i="7"/>
  <c r="BR97" i="7"/>
  <c r="BG97" i="7"/>
  <c r="AY97" i="7"/>
  <c r="BS97" i="7"/>
  <c r="BO97" i="7"/>
  <c r="BB97" i="7"/>
  <c r="BW97" i="7"/>
  <c r="BC97" i="7"/>
  <c r="BX97" i="7"/>
  <c r="BZ97" i="7"/>
  <c r="BD97" i="7"/>
  <c r="CC97" i="7"/>
  <c r="BJ97" i="7"/>
  <c r="BW89" i="7"/>
  <c r="CF89" i="7"/>
  <c r="BZ89" i="7"/>
  <c r="CA89" i="7"/>
  <c r="AZ89" i="7"/>
  <c r="BK89" i="7"/>
  <c r="BA89" i="7"/>
  <c r="CD89" i="7"/>
  <c r="BH89" i="7"/>
  <c r="CG89" i="7"/>
  <c r="AX89" i="7"/>
  <c r="BY89" i="7"/>
  <c r="BJ89" i="7"/>
  <c r="AY762" i="7"/>
  <c r="BX762" i="7"/>
  <c r="AZ666" i="7"/>
  <c r="AY666" i="7"/>
  <c r="AX666" i="7"/>
  <c r="BB666" i="7"/>
  <c r="BO666" i="7"/>
  <c r="BJ666" i="7"/>
  <c r="BI666" i="7"/>
  <c r="BK666" i="7"/>
  <c r="BU666" i="7"/>
  <c r="BP666" i="7"/>
  <c r="CA666" i="7"/>
  <c r="BT666" i="7"/>
  <c r="BV666" i="7"/>
  <c r="CD666" i="7"/>
  <c r="BR146" i="7"/>
  <c r="BH146" i="7"/>
  <c r="CF885" i="7"/>
  <c r="BX885" i="7"/>
  <c r="BF349" i="7"/>
  <c r="BA349" i="7"/>
  <c r="BB77" i="7"/>
  <c r="BO77" i="7"/>
  <c r="BS77" i="7"/>
  <c r="BK77" i="7"/>
  <c r="AY77" i="7"/>
  <c r="BW77" i="7"/>
  <c r="BF77" i="7"/>
  <c r="BE77" i="7"/>
  <c r="BT77" i="7"/>
  <c r="BQ77" i="7"/>
  <c r="CC77" i="7"/>
  <c r="BG77" i="7"/>
  <c r="BN77" i="7"/>
  <c r="BJ77" i="7"/>
  <c r="BV77" i="7"/>
  <c r="CE77" i="7"/>
  <c r="AX77" i="7"/>
  <c r="BX77" i="7"/>
  <c r="CH50" i="7"/>
  <c r="CI50" i="7" s="1"/>
  <c r="BN1004" i="7"/>
  <c r="BS1004" i="7"/>
  <c r="BX1004" i="7"/>
  <c r="BW988" i="7"/>
  <c r="BM988" i="7"/>
  <c r="BL988" i="7"/>
  <c r="CF980" i="7"/>
  <c r="BU980" i="7"/>
  <c r="BB932" i="7"/>
  <c r="BO932" i="7"/>
  <c r="BV932" i="7"/>
  <c r="BX724" i="7"/>
  <c r="BV724" i="7"/>
  <c r="CG612" i="7"/>
  <c r="BW612" i="7"/>
  <c r="BJ612" i="7"/>
  <c r="BG612" i="7"/>
  <c r="BN612" i="7"/>
  <c r="AX612" i="7"/>
  <c r="BD612" i="7"/>
  <c r="AY612" i="7"/>
  <c r="BA612" i="7"/>
  <c r="BY612" i="7"/>
  <c r="BQ612" i="7"/>
  <c r="BE612" i="7"/>
  <c r="BM612" i="7"/>
  <c r="BZ612" i="7"/>
  <c r="CA612" i="7"/>
  <c r="BK612" i="7"/>
  <c r="CD612" i="7"/>
  <c r="CF612" i="7"/>
  <c r="CB612" i="7"/>
  <c r="BH612" i="7"/>
  <c r="CE612" i="7"/>
  <c r="BP612" i="7"/>
  <c r="BR612" i="7"/>
  <c r="CC612" i="7"/>
  <c r="BG548" i="7"/>
  <c r="AX548" i="7"/>
  <c r="CA548" i="7"/>
  <c r="BH548" i="7"/>
  <c r="BP548" i="7"/>
  <c r="BN548" i="7"/>
  <c r="BM548" i="7"/>
  <c r="BO548" i="7"/>
  <c r="BQ548" i="7"/>
  <c r="BU548" i="7"/>
  <c r="BD548" i="7"/>
  <c r="CG548" i="7"/>
  <c r="BL548" i="7"/>
  <c r="BB548" i="7"/>
  <c r="BY548" i="7"/>
  <c r="BA548" i="7"/>
  <c r="CF548" i="7"/>
  <c r="BV548" i="7"/>
  <c r="CC548" i="7"/>
  <c r="BF548" i="7"/>
  <c r="BW548" i="7"/>
  <c r="BZ548" i="7"/>
  <c r="BS548" i="7"/>
  <c r="AZ548" i="7"/>
  <c r="CD548" i="7"/>
  <c r="BJ548" i="7"/>
  <c r="AY548" i="7"/>
  <c r="BR548" i="7"/>
  <c r="CH540" i="7"/>
  <c r="CI540" i="7" s="1"/>
  <c r="CH484" i="7"/>
  <c r="CI484" i="7" s="1"/>
  <c r="BY396" i="7"/>
  <c r="BF260" i="7"/>
  <c r="CE260" i="7"/>
  <c r="BY260" i="7"/>
  <c r="BC260" i="7"/>
  <c r="BW260" i="7"/>
  <c r="BQ260" i="7"/>
  <c r="BZ260" i="7"/>
  <c r="BX260" i="7"/>
  <c r="BE260" i="7"/>
  <c r="BH260" i="7"/>
  <c r="BT260" i="7"/>
  <c r="BG260" i="7"/>
  <c r="BL260" i="7"/>
  <c r="AZ260" i="7"/>
  <c r="BU260" i="7"/>
  <c r="BP260" i="7"/>
  <c r="BA260" i="7"/>
  <c r="CC260" i="7"/>
  <c r="BJ260" i="7"/>
  <c r="BV260" i="7"/>
  <c r="CD260" i="7"/>
  <c r="BD260" i="7"/>
  <c r="BB260" i="7"/>
  <c r="BR260" i="7"/>
  <c r="BS260" i="7"/>
  <c r="BN260" i="7"/>
  <c r="BO260" i="7"/>
  <c r="AX260" i="7"/>
  <c r="BK260" i="7"/>
  <c r="CB260" i="7"/>
  <c r="AY260" i="7"/>
  <c r="BI260" i="7"/>
  <c r="CH929" i="7"/>
  <c r="CI929" i="7" s="1"/>
  <c r="BE793" i="7"/>
  <c r="CB793" i="7"/>
  <c r="BS793" i="7"/>
  <c r="BZ793" i="7"/>
  <c r="BO793" i="7"/>
  <c r="BR753" i="7"/>
  <c r="BW753" i="7"/>
  <c r="AZ753" i="7"/>
  <c r="BA753" i="7"/>
  <c r="CC753" i="7"/>
  <c r="BU753" i="7"/>
  <c r="CH745" i="7"/>
  <c r="CI745" i="7" s="1"/>
  <c r="BW721" i="7"/>
  <c r="CA721" i="7"/>
  <c r="BH721" i="7"/>
  <c r="BS721" i="7"/>
  <c r="BR625" i="7"/>
  <c r="BF625" i="7"/>
  <c r="CD625" i="7"/>
  <c r="BQ625" i="7"/>
  <c r="BW609" i="7"/>
  <c r="BL609" i="7"/>
  <c r="BP609" i="7"/>
  <c r="AZ609" i="7"/>
  <c r="CA577" i="7"/>
  <c r="BN577" i="7"/>
  <c r="AZ577" i="7"/>
  <c r="BI577" i="7"/>
  <c r="CB577" i="7"/>
  <c r="CG577" i="7"/>
  <c r="BN545" i="7"/>
  <c r="BB545" i="7"/>
  <c r="BA545" i="7"/>
  <c r="CE441" i="7"/>
  <c r="BZ441" i="7"/>
  <c r="BV441" i="7"/>
  <c r="BA401" i="7"/>
  <c r="BM401" i="7"/>
  <c r="CC401" i="7"/>
  <c r="CA369" i="7"/>
  <c r="CB369" i="7"/>
  <c r="BH369" i="7"/>
  <c r="BL361" i="7"/>
  <c r="BI361" i="7"/>
  <c r="AY361" i="7"/>
  <c r="BH345" i="7"/>
  <c r="BP345" i="7"/>
  <c r="BZ345" i="7"/>
  <c r="BD321" i="7"/>
  <c r="BS321" i="7"/>
  <c r="BZ321" i="7"/>
  <c r="AZ297" i="7"/>
  <c r="BY297" i="7"/>
  <c r="BA297" i="7"/>
  <c r="BD281" i="7"/>
  <c r="BN281" i="7"/>
  <c r="BA281" i="7"/>
  <c r="BM281" i="7"/>
  <c r="BU281" i="7"/>
  <c r="BW281" i="7"/>
  <c r="BZ281" i="7"/>
  <c r="AZ281" i="7"/>
  <c r="BL281" i="7"/>
  <c r="BL241" i="7"/>
  <c r="BS241" i="7"/>
  <c r="CE241" i="7"/>
  <c r="BR217" i="7"/>
  <c r="BB217" i="7"/>
  <c r="CH209" i="7"/>
  <c r="CI209" i="7" s="1"/>
  <c r="BH121" i="7"/>
  <c r="CD121" i="7"/>
  <c r="BE105" i="7"/>
  <c r="BU105" i="7"/>
  <c r="CC762" i="7"/>
  <c r="BU762" i="7"/>
  <c r="AX762" i="7"/>
  <c r="BR762" i="7"/>
  <c r="BY762" i="7"/>
  <c r="AZ762" i="7"/>
  <c r="CE762" i="7"/>
  <c r="BQ762" i="7"/>
  <c r="BK762" i="7"/>
  <c r="BI762" i="7"/>
  <c r="BG762" i="7"/>
  <c r="BL762" i="7"/>
  <c r="BS762" i="7"/>
  <c r="CD762" i="7"/>
  <c r="CH650" i="7"/>
  <c r="CI650" i="7" s="1"/>
  <c r="BC146" i="7"/>
  <c r="CG146" i="7"/>
  <c r="BV146" i="7"/>
  <c r="CD146" i="7"/>
  <c r="BF146" i="7"/>
  <c r="CC146" i="7"/>
  <c r="BT146" i="7"/>
  <c r="BQ146" i="7"/>
  <c r="BY146" i="7"/>
  <c r="BA146" i="7"/>
  <c r="BM146" i="7"/>
  <c r="BW146" i="7"/>
  <c r="BD146" i="7"/>
  <c r="BL146" i="7"/>
  <c r="BG885" i="7"/>
  <c r="CE885" i="7"/>
  <c r="BZ885" i="7"/>
  <c r="BB885" i="7"/>
  <c r="CC885" i="7"/>
  <c r="AX885" i="7"/>
  <c r="BO885" i="7"/>
  <c r="BW885" i="7"/>
  <c r="AZ885" i="7"/>
  <c r="BQ885" i="7"/>
  <c r="BH885" i="7"/>
  <c r="CG885" i="7"/>
  <c r="BI829" i="7"/>
  <c r="AX829" i="7"/>
  <c r="CD829" i="7"/>
  <c r="CG829" i="7"/>
  <c r="BZ829" i="7"/>
  <c r="BM829" i="7"/>
  <c r="BH829" i="7"/>
  <c r="CF829" i="7"/>
  <c r="BD829" i="7"/>
  <c r="AZ829" i="7"/>
  <c r="AY829" i="7"/>
  <c r="CA829" i="7"/>
  <c r="CB829" i="7"/>
  <c r="BF829" i="7"/>
  <c r="BY829" i="7"/>
  <c r="CF349" i="7"/>
  <c r="BH77" i="7"/>
  <c r="CG77" i="7"/>
  <c r="CH38" i="7"/>
  <c r="CI38" i="7" s="1"/>
  <c r="CH45" i="7"/>
  <c r="CI45" i="7" s="1"/>
  <c r="CH57" i="7"/>
  <c r="CI57" i="7" s="1"/>
  <c r="CH36" i="7"/>
  <c r="CI36" i="7" s="1"/>
  <c r="BJ1004" i="7"/>
  <c r="BB1004" i="7"/>
  <c r="BF988" i="7"/>
  <c r="BQ988" i="7"/>
  <c r="BM980" i="7"/>
  <c r="BK964" i="7"/>
  <c r="BY964" i="7"/>
  <c r="BD964" i="7"/>
  <c r="BN964" i="7"/>
  <c r="BG964" i="7"/>
  <c r="BV964" i="7"/>
  <c r="BZ964" i="7"/>
  <c r="BS964" i="7"/>
  <c r="BO964" i="7"/>
  <c r="CF964" i="7"/>
  <c r="CG964" i="7"/>
  <c r="BF964" i="7"/>
  <c r="BE964" i="7"/>
  <c r="BM964" i="7"/>
  <c r="CC964" i="7"/>
  <c r="BW964" i="7"/>
  <c r="AX964" i="7"/>
  <c r="BI964" i="7"/>
  <c r="AY964" i="7"/>
  <c r="BB948" i="7"/>
  <c r="BX948" i="7"/>
  <c r="AX948" i="7"/>
  <c r="CC948" i="7"/>
  <c r="CG948" i="7"/>
  <c r="AZ948" i="7"/>
  <c r="CE948" i="7"/>
  <c r="BG948" i="7"/>
  <c r="BT948" i="7"/>
  <c r="BS948" i="7"/>
  <c r="BD948" i="7"/>
  <c r="BY948" i="7"/>
  <c r="BA948" i="7"/>
  <c r="CA948" i="7"/>
  <c r="AY948" i="7"/>
  <c r="BZ948" i="7"/>
  <c r="BO948" i="7"/>
  <c r="BF948" i="7"/>
  <c r="BY932" i="7"/>
  <c r="AY932" i="7"/>
  <c r="BM924" i="7"/>
  <c r="BH892" i="7"/>
  <c r="BA892" i="7"/>
  <c r="BC892" i="7"/>
  <c r="BI892" i="7"/>
  <c r="BW892" i="7"/>
  <c r="AZ892" i="7"/>
  <c r="CE892" i="7"/>
  <c r="AY892" i="7"/>
  <c r="AX892" i="7"/>
  <c r="BJ892" i="7"/>
  <c r="BZ892" i="7"/>
  <c r="BR892" i="7"/>
  <c r="BX892" i="7"/>
  <c r="BS892" i="7"/>
  <c r="CB892" i="7"/>
  <c r="BE892" i="7"/>
  <c r="BN892" i="7"/>
  <c r="BO892" i="7"/>
  <c r="BL892" i="7"/>
  <c r="BR876" i="7"/>
  <c r="BY844" i="7"/>
  <c r="BU844" i="7"/>
  <c r="CC844" i="7"/>
  <c r="BR844" i="7"/>
  <c r="AX844" i="7"/>
  <c r="BH844" i="7"/>
  <c r="BP844" i="7"/>
  <c r="CG844" i="7"/>
  <c r="BT844" i="7"/>
  <c r="CA844" i="7"/>
  <c r="BW844" i="7"/>
  <c r="BE844" i="7"/>
  <c r="BQ844" i="7"/>
  <c r="BF844" i="7"/>
  <c r="BO844" i="7"/>
  <c r="BS844" i="7"/>
  <c r="BV844" i="7"/>
  <c r="BZ844" i="7"/>
  <c r="AY844" i="7"/>
  <c r="BJ844" i="7"/>
  <c r="BB844" i="7"/>
  <c r="BK844" i="7"/>
  <c r="BM724" i="7"/>
  <c r="CD668" i="7"/>
  <c r="BX668" i="7"/>
  <c r="BU668" i="7"/>
  <c r="AY668" i="7"/>
  <c r="CA668" i="7"/>
  <c r="BE668" i="7"/>
  <c r="BA668" i="7"/>
  <c r="CE668" i="7"/>
  <c r="BR668" i="7"/>
  <c r="AX668" i="7"/>
  <c r="BW668" i="7"/>
  <c r="CF668" i="7"/>
  <c r="BV668" i="7"/>
  <c r="BO668" i="7"/>
  <c r="BH668" i="7"/>
  <c r="BJ668" i="7"/>
  <c r="BY668" i="7"/>
  <c r="BB668" i="7"/>
  <c r="BK668" i="7"/>
  <c r="BZ668" i="7"/>
  <c r="BQ668" i="7"/>
  <c r="BD668" i="7"/>
  <c r="BL636" i="7"/>
  <c r="BQ636" i="7"/>
  <c r="BS636" i="7"/>
  <c r="BV636" i="7"/>
  <c r="BA636" i="7"/>
  <c r="CF636" i="7"/>
  <c r="BI636" i="7"/>
  <c r="AX636" i="7"/>
  <c r="BO636" i="7"/>
  <c r="CB636" i="7"/>
  <c r="BN636" i="7"/>
  <c r="BT636" i="7"/>
  <c r="AY636" i="7"/>
  <c r="CD636" i="7"/>
  <c r="BX636" i="7"/>
  <c r="BP636" i="7"/>
  <c r="CA636" i="7"/>
  <c r="BZ636" i="7"/>
  <c r="BR636" i="7"/>
  <c r="CE636" i="7"/>
  <c r="BJ636" i="7"/>
  <c r="BK636" i="7"/>
  <c r="BT612" i="7"/>
  <c r="BZ596" i="7"/>
  <c r="BT548" i="7"/>
  <c r="CA396" i="7"/>
  <c r="BX396" i="7"/>
  <c r="BA396" i="7"/>
  <c r="BW396" i="7"/>
  <c r="CC396" i="7"/>
  <c r="CD396" i="7"/>
  <c r="BT396" i="7"/>
  <c r="BC396" i="7"/>
  <c r="BI396" i="7"/>
  <c r="BV396" i="7"/>
  <c r="BB396" i="7"/>
  <c r="CF396" i="7"/>
  <c r="BE396" i="7"/>
  <c r="BS396" i="7"/>
  <c r="BH396" i="7"/>
  <c r="BD396" i="7"/>
  <c r="BR396" i="7"/>
  <c r="BM396" i="7"/>
  <c r="CG396" i="7"/>
  <c r="BL396" i="7"/>
  <c r="CB396" i="7"/>
  <c r="AX396" i="7"/>
  <c r="BU396" i="7"/>
  <c r="AY396" i="7"/>
  <c r="BO396" i="7"/>
  <c r="BF396" i="7"/>
  <c r="BN396" i="7"/>
  <c r="CA244" i="7"/>
  <c r="CG244" i="7"/>
  <c r="AZ244" i="7"/>
  <c r="BV244" i="7"/>
  <c r="AY244" i="7"/>
  <c r="CC244" i="7"/>
  <c r="CD244" i="7"/>
  <c r="BO244" i="7"/>
  <c r="BA244" i="7"/>
  <c r="BB244" i="7"/>
  <c r="CE244" i="7"/>
  <c r="BS244" i="7"/>
  <c r="BT244" i="7"/>
  <c r="BL244" i="7"/>
  <c r="BJ244" i="7"/>
  <c r="BG244" i="7"/>
  <c r="BD244" i="7"/>
  <c r="BP244" i="7"/>
  <c r="BW244" i="7"/>
  <c r="BF244" i="7"/>
  <c r="BH244" i="7"/>
  <c r="BY244" i="7"/>
  <c r="BR244" i="7"/>
  <c r="BI244" i="7"/>
  <c r="BX244" i="7"/>
  <c r="CF244" i="7"/>
  <c r="BZ244" i="7"/>
  <c r="BK244" i="7"/>
  <c r="BE244" i="7"/>
  <c r="BC244" i="7"/>
  <c r="BU244" i="7"/>
  <c r="BN244" i="7"/>
  <c r="BI180" i="7"/>
  <c r="BU180" i="7"/>
  <c r="BH180" i="7"/>
  <c r="CF180" i="7"/>
  <c r="BT180" i="7"/>
  <c r="BK180" i="7"/>
  <c r="BB180" i="7"/>
  <c r="BJ180" i="7"/>
  <c r="AZ180" i="7"/>
  <c r="BV180" i="7"/>
  <c r="BY180" i="7"/>
  <c r="BZ180" i="7"/>
  <c r="BC180" i="7"/>
  <c r="BM180" i="7"/>
  <c r="BD180" i="7"/>
  <c r="AY180" i="7"/>
  <c r="CD180" i="7"/>
  <c r="BN180" i="7"/>
  <c r="BX180" i="7"/>
  <c r="BS180" i="7"/>
  <c r="BP180" i="7"/>
  <c r="BE180" i="7"/>
  <c r="BW180" i="7"/>
  <c r="BR180" i="7"/>
  <c r="BQ180" i="7"/>
  <c r="BF180" i="7"/>
  <c r="BO180" i="7"/>
  <c r="CG180" i="7"/>
  <c r="AX180" i="7"/>
  <c r="CB180" i="7"/>
  <c r="BL180" i="7"/>
  <c r="CC180" i="7"/>
  <c r="BW116" i="7"/>
  <c r="BQ116" i="7"/>
  <c r="BB116" i="7"/>
  <c r="CC116" i="7"/>
  <c r="CF116" i="7"/>
  <c r="BD116" i="7"/>
  <c r="BN116" i="7"/>
  <c r="BM116" i="7"/>
  <c r="BP116" i="7"/>
  <c r="BU116" i="7"/>
  <c r="BF116" i="7"/>
  <c r="BV116" i="7"/>
  <c r="BI116" i="7"/>
  <c r="AX116" i="7"/>
  <c r="AZ116" i="7"/>
  <c r="BX116" i="7"/>
  <c r="BL116" i="7"/>
  <c r="BZ116" i="7"/>
  <c r="BG116" i="7"/>
  <c r="CE116" i="7"/>
  <c r="CG116" i="7"/>
  <c r="BO116" i="7"/>
  <c r="BJ116" i="7"/>
  <c r="CD116" i="7"/>
  <c r="BS116" i="7"/>
  <c r="BT116" i="7"/>
  <c r="BH116" i="7"/>
  <c r="CB116" i="7"/>
  <c r="BY116" i="7"/>
  <c r="BR116" i="7"/>
  <c r="CA116" i="7"/>
  <c r="AY116" i="7"/>
  <c r="BX441" i="7"/>
  <c r="CA441" i="7"/>
  <c r="BR441" i="7"/>
  <c r="BP441" i="7"/>
  <c r="BU441" i="7"/>
  <c r="BC441" i="7"/>
  <c r="AY441" i="7"/>
  <c r="AX441" i="7"/>
  <c r="AZ441" i="7"/>
  <c r="CD441" i="7"/>
  <c r="BF401" i="7"/>
  <c r="BC401" i="7"/>
  <c r="CA401" i="7"/>
  <c r="BI401" i="7"/>
  <c r="BD401" i="7"/>
  <c r="BY401" i="7"/>
  <c r="AZ401" i="7"/>
  <c r="AY401" i="7"/>
  <c r="BK401" i="7"/>
  <c r="BG401" i="7"/>
  <c r="BF361" i="7"/>
  <c r="BT361" i="7"/>
  <c r="BU361" i="7"/>
  <c r="BA361" i="7"/>
  <c r="BR361" i="7"/>
  <c r="CE361" i="7"/>
  <c r="CG361" i="7"/>
  <c r="BK361" i="7"/>
  <c r="CA361" i="7"/>
  <c r="CB361" i="7"/>
  <c r="BW361" i="7"/>
  <c r="BW321" i="7"/>
  <c r="CE321" i="7"/>
  <c r="BV321" i="7"/>
  <c r="BX321" i="7"/>
  <c r="BY321" i="7"/>
  <c r="BA321" i="7"/>
  <c r="BH321" i="7"/>
  <c r="BM321" i="7"/>
  <c r="BI321" i="7"/>
  <c r="BG297" i="7"/>
  <c r="BT297" i="7"/>
  <c r="CC297" i="7"/>
  <c r="BN297" i="7"/>
  <c r="BR297" i="7"/>
  <c r="CG297" i="7"/>
  <c r="BV297" i="7"/>
  <c r="BX297" i="7"/>
  <c r="AX297" i="7"/>
  <c r="BQ217" i="7"/>
  <c r="BD217" i="7"/>
  <c r="BP217" i="7"/>
  <c r="BJ217" i="7"/>
  <c r="BC217" i="7"/>
  <c r="BZ217" i="7"/>
  <c r="BV217" i="7"/>
  <c r="BY217" i="7"/>
  <c r="BE217" i="7"/>
  <c r="BG217" i="7"/>
  <c r="BU217" i="7"/>
  <c r="BF217" i="7"/>
  <c r="BI217" i="7"/>
  <c r="BN217" i="7"/>
  <c r="BL121" i="7"/>
  <c r="BF121" i="7"/>
  <c r="BE121" i="7"/>
  <c r="BS121" i="7"/>
  <c r="BY121" i="7"/>
  <c r="BB121" i="7"/>
  <c r="CF121" i="7"/>
  <c r="BV121" i="7"/>
  <c r="CA121" i="7"/>
  <c r="CG121" i="7"/>
  <c r="BN121" i="7"/>
  <c r="CE121" i="7"/>
  <c r="BU121" i="7"/>
  <c r="BD121" i="7"/>
  <c r="CF105" i="7"/>
  <c r="CB105" i="7"/>
  <c r="BS105" i="7"/>
  <c r="AX105" i="7"/>
  <c r="BR105" i="7"/>
  <c r="BH105" i="7"/>
  <c r="BL105" i="7"/>
  <c r="AY105" i="7"/>
  <c r="CC105" i="7"/>
  <c r="BK105" i="7"/>
  <c r="BB105" i="7"/>
  <c r="BA105" i="7"/>
  <c r="AZ105" i="7"/>
  <c r="BB349" i="7"/>
  <c r="BD349" i="7"/>
  <c r="AX349" i="7"/>
  <c r="BL349" i="7"/>
  <c r="CA349" i="7"/>
  <c r="BC349" i="7"/>
  <c r="BQ349" i="7"/>
  <c r="BI349" i="7"/>
  <c r="AZ349" i="7"/>
  <c r="CE349" i="7"/>
  <c r="BU349" i="7"/>
  <c r="BR349" i="7"/>
  <c r="BE349" i="7"/>
  <c r="BK349" i="7"/>
  <c r="CB349" i="7"/>
  <c r="BS349" i="7"/>
  <c r="BG349" i="7"/>
  <c r="BO349" i="7"/>
  <c r="BH349" i="7"/>
  <c r="AY349" i="7"/>
  <c r="CG1004" i="7"/>
  <c r="CE1004" i="7"/>
  <c r="BC1004" i="7"/>
  <c r="AY1004" i="7"/>
  <c r="AZ1004" i="7"/>
  <c r="BQ1004" i="7"/>
  <c r="BD1004" i="7"/>
  <c r="CF1004" i="7"/>
  <c r="BH1004" i="7"/>
  <c r="AX1004" i="7"/>
  <c r="BZ1004" i="7"/>
  <c r="BV1004" i="7"/>
  <c r="BM1004" i="7"/>
  <c r="BW1004" i="7"/>
  <c r="BR1004" i="7"/>
  <c r="BU1004" i="7"/>
  <c r="BO1004" i="7"/>
  <c r="CA1004" i="7"/>
  <c r="CH996" i="7"/>
  <c r="CI996" i="7" s="1"/>
  <c r="BY988" i="7"/>
  <c r="AZ988" i="7"/>
  <c r="CC988" i="7"/>
  <c r="CE988" i="7"/>
  <c r="BU988" i="7"/>
  <c r="BA988" i="7"/>
  <c r="BI988" i="7"/>
  <c r="BS988" i="7"/>
  <c r="BP988" i="7"/>
  <c r="BE988" i="7"/>
  <c r="BH988" i="7"/>
  <c r="BB988" i="7"/>
  <c r="BV988" i="7"/>
  <c r="CF988" i="7"/>
  <c r="AX988" i="7"/>
  <c r="BT988" i="7"/>
  <c r="CA988" i="7"/>
  <c r="BK724" i="7"/>
  <c r="CF724" i="7"/>
  <c r="BD724" i="7"/>
  <c r="BR724" i="7"/>
  <c r="BC724" i="7"/>
  <c r="CE724" i="7"/>
  <c r="BF724" i="7"/>
  <c r="BE724" i="7"/>
  <c r="BB724" i="7"/>
  <c r="BI724" i="7"/>
  <c r="CG724" i="7"/>
  <c r="AX724" i="7"/>
  <c r="BP724" i="7"/>
  <c r="BW724" i="7"/>
  <c r="BQ724" i="7"/>
  <c r="BU724" i="7"/>
  <c r="BJ724" i="7"/>
  <c r="BO724" i="7"/>
  <c r="CB724" i="7"/>
  <c r="CD724" i="7"/>
  <c r="CC724" i="7"/>
  <c r="AZ724" i="7"/>
  <c r="CH60" i="7"/>
  <c r="CI60" i="7" s="1"/>
  <c r="BE937" i="7"/>
  <c r="BR937" i="7"/>
  <c r="CB937" i="7"/>
  <c r="BP937" i="7"/>
  <c r="AX921" i="7"/>
  <c r="CE921" i="7"/>
  <c r="CD921" i="7"/>
  <c r="BJ921" i="7"/>
  <c r="BJ857" i="7"/>
  <c r="BR857" i="7"/>
  <c r="BE857" i="7"/>
  <c r="BD857" i="7"/>
  <c r="BU793" i="7"/>
  <c r="BA793" i="7"/>
  <c r="BP793" i="7"/>
  <c r="BN793" i="7"/>
  <c r="BY793" i="7"/>
  <c r="BQ785" i="7"/>
  <c r="BO785" i="7"/>
  <c r="BB785" i="7"/>
  <c r="CD785" i="7"/>
  <c r="BS753" i="7"/>
  <c r="CG753" i="7"/>
  <c r="BM753" i="7"/>
  <c r="BC753" i="7"/>
  <c r="CD721" i="7"/>
  <c r="BO721" i="7"/>
  <c r="BZ721" i="7"/>
  <c r="CF721" i="7"/>
  <c r="CC625" i="7"/>
  <c r="BY625" i="7"/>
  <c r="AX625" i="7"/>
  <c r="AX617" i="7"/>
  <c r="AZ617" i="7"/>
  <c r="BR617" i="7"/>
  <c r="BE617" i="7"/>
  <c r="BK617" i="7"/>
  <c r="BD617" i="7"/>
  <c r="BY609" i="7"/>
  <c r="CD609" i="7"/>
  <c r="BQ609" i="7"/>
  <c r="BW601" i="7"/>
  <c r="BJ601" i="7"/>
  <c r="BT601" i="7"/>
  <c r="BC577" i="7"/>
  <c r="CC577" i="7"/>
  <c r="BZ577" i="7"/>
  <c r="BQ577" i="7"/>
  <c r="BR545" i="7"/>
  <c r="CC545" i="7"/>
  <c r="BM545" i="7"/>
  <c r="BV529" i="7"/>
  <c r="BC529" i="7"/>
  <c r="BS529" i="7"/>
  <c r="BF529" i="7"/>
  <c r="BW529" i="7"/>
  <c r="CB529" i="7"/>
  <c r="BH529" i="7"/>
  <c r="BU529" i="7"/>
  <c r="CE529" i="7"/>
  <c r="BL529" i="7"/>
  <c r="BS441" i="7"/>
  <c r="BI441" i="7"/>
  <c r="BN441" i="7"/>
  <c r="BU401" i="7"/>
  <c r="BW401" i="7"/>
  <c r="BX401" i="7"/>
  <c r="BX369" i="7"/>
  <c r="BU369" i="7"/>
  <c r="AX369" i="7"/>
  <c r="BQ361" i="7"/>
  <c r="BE361" i="7"/>
  <c r="AZ361" i="7"/>
  <c r="CB345" i="7"/>
  <c r="CC345" i="7"/>
  <c r="BW345" i="7"/>
  <c r="BX337" i="7"/>
  <c r="BS337" i="7"/>
  <c r="AY337" i="7"/>
  <c r="BB321" i="7"/>
  <c r="BQ321" i="7"/>
  <c r="BN321" i="7"/>
  <c r="BD297" i="7"/>
  <c r="BK297" i="7"/>
  <c r="BH297" i="7"/>
  <c r="BT281" i="7"/>
  <c r="CB281" i="7"/>
  <c r="CA281" i="7"/>
  <c r="BZ273" i="7"/>
  <c r="AX273" i="7"/>
  <c r="BM273" i="7"/>
  <c r="BP273" i="7"/>
  <c r="CA273" i="7"/>
  <c r="CB273" i="7"/>
  <c r="BT273" i="7"/>
  <c r="BC273" i="7"/>
  <c r="BY273" i="7"/>
  <c r="CD273" i="7"/>
  <c r="BD273" i="7"/>
  <c r="AX241" i="7"/>
  <c r="BN241" i="7"/>
  <c r="BP241" i="7"/>
  <c r="AZ217" i="7"/>
  <c r="BT217" i="7"/>
  <c r="BT201" i="7"/>
  <c r="BG201" i="7"/>
  <c r="BZ201" i="7"/>
  <c r="BB153" i="7"/>
  <c r="BW153" i="7"/>
  <c r="BZ153" i="7"/>
  <c r="BE153" i="7"/>
  <c r="BD153" i="7"/>
  <c r="BU153" i="7"/>
  <c r="BY153" i="7"/>
  <c r="BJ153" i="7"/>
  <c r="CD153" i="7"/>
  <c r="BO153" i="7"/>
  <c r="BV153" i="7"/>
  <c r="BM153" i="7"/>
  <c r="CA153" i="7"/>
  <c r="BN153" i="7"/>
  <c r="BI153" i="7"/>
  <c r="BL137" i="7"/>
  <c r="BR137" i="7"/>
  <c r="CE137" i="7"/>
  <c r="BU137" i="7"/>
  <c r="BS137" i="7"/>
  <c r="BD137" i="7"/>
  <c r="CF137" i="7"/>
  <c r="BI137" i="7"/>
  <c r="CC137" i="7"/>
  <c r="CA137" i="7"/>
  <c r="BN137" i="7"/>
  <c r="BV137" i="7"/>
  <c r="BG137" i="7"/>
  <c r="AX137" i="7"/>
  <c r="BO121" i="7"/>
  <c r="BC121" i="7"/>
  <c r="BI105" i="7"/>
  <c r="BW105" i="7"/>
  <c r="BO105" i="7"/>
  <c r="BY97" i="7"/>
  <c r="AZ97" i="7"/>
  <c r="AX97" i="7"/>
  <c r="BI89" i="7"/>
  <c r="BS89" i="7"/>
  <c r="BV89" i="7"/>
  <c r="BM762" i="7"/>
  <c r="CF762" i="7"/>
  <c r="BD762" i="7"/>
  <c r="BZ666" i="7"/>
  <c r="CE666" i="7"/>
  <c r="BN666" i="7"/>
  <c r="BS146" i="7"/>
  <c r="CB146" i="7"/>
  <c r="BZ146" i="7"/>
  <c r="CF917" i="7"/>
  <c r="BY917" i="7"/>
  <c r="AX917" i="7"/>
  <c r="BM917" i="7"/>
  <c r="BE917" i="7"/>
  <c r="BP917" i="7"/>
  <c r="BV917" i="7"/>
  <c r="BO917" i="7"/>
  <c r="BU917" i="7"/>
  <c r="BA917" i="7"/>
  <c r="BR917" i="7"/>
  <c r="CB917" i="7"/>
  <c r="BX917" i="7"/>
  <c r="BW917" i="7"/>
  <c r="BR885" i="7"/>
  <c r="CA885" i="7"/>
  <c r="BE885" i="7"/>
  <c r="BO829" i="7"/>
  <c r="BC829" i="7"/>
  <c r="BI749" i="7"/>
  <c r="BQ749" i="7"/>
  <c r="BV749" i="7"/>
  <c r="BL749" i="7"/>
  <c r="BJ749" i="7"/>
  <c r="BZ749" i="7"/>
  <c r="BF749" i="7"/>
  <c r="BH749" i="7"/>
  <c r="BT749" i="7"/>
  <c r="BR749" i="7"/>
  <c r="BW749" i="7"/>
  <c r="BK749" i="7"/>
  <c r="CG749" i="7"/>
  <c r="BM749" i="7"/>
  <c r="CB749" i="7"/>
  <c r="BV349" i="7"/>
  <c r="BP349" i="7"/>
  <c r="BU77" i="7"/>
  <c r="BM77" i="7"/>
  <c r="BK1004" i="7"/>
  <c r="CC1004" i="7"/>
  <c r="BG988" i="7"/>
  <c r="BK988" i="7"/>
  <c r="BN980" i="7"/>
  <c r="BX980" i="7"/>
  <c r="BW980" i="7"/>
  <c r="BD980" i="7"/>
  <c r="BH980" i="7"/>
  <c r="CC980" i="7"/>
  <c r="BP980" i="7"/>
  <c r="BR980" i="7"/>
  <c r="BF980" i="7"/>
  <c r="CE980" i="7"/>
  <c r="BO980" i="7"/>
  <c r="BY980" i="7"/>
  <c r="CA980" i="7"/>
  <c r="BT980" i="7"/>
  <c r="BA980" i="7"/>
  <c r="BJ980" i="7"/>
  <c r="BI980" i="7"/>
  <c r="BK980" i="7"/>
  <c r="BG980" i="7"/>
  <c r="BE980" i="7"/>
  <c r="BF932" i="7"/>
  <c r="BX932" i="7"/>
  <c r="CB932" i="7"/>
  <c r="BG932" i="7"/>
  <c r="BP932" i="7"/>
  <c r="CE932" i="7"/>
  <c r="CG932" i="7"/>
  <c r="BC932" i="7"/>
  <c r="BE932" i="7"/>
  <c r="BW932" i="7"/>
  <c r="CC932" i="7"/>
  <c r="BR932" i="7"/>
  <c r="BA932" i="7"/>
  <c r="BU932" i="7"/>
  <c r="BZ932" i="7"/>
  <c r="CD932" i="7"/>
  <c r="AX932" i="7"/>
  <c r="BN876" i="7"/>
  <c r="BV876" i="7"/>
  <c r="BQ876" i="7"/>
  <c r="CG876" i="7"/>
  <c r="BE876" i="7"/>
  <c r="BS876" i="7"/>
  <c r="BA876" i="7"/>
  <c r="BL876" i="7"/>
  <c r="CB876" i="7"/>
  <c r="BO876" i="7"/>
  <c r="BW876" i="7"/>
  <c r="CA876" i="7"/>
  <c r="AZ876" i="7"/>
  <c r="BB876" i="7"/>
  <c r="AY876" i="7"/>
  <c r="CD876" i="7"/>
  <c r="BH876" i="7"/>
  <c r="BP876" i="7"/>
  <c r="BK876" i="7"/>
  <c r="BL724" i="7"/>
  <c r="BX612" i="7"/>
  <c r="BK596" i="7"/>
  <c r="CG596" i="7"/>
  <c r="CF596" i="7"/>
  <c r="BQ596" i="7"/>
  <c r="BT596" i="7"/>
  <c r="BX596" i="7"/>
  <c r="BW596" i="7"/>
  <c r="BV596" i="7"/>
  <c r="BU596" i="7"/>
  <c r="BA596" i="7"/>
  <c r="BD596" i="7"/>
  <c r="BR596" i="7"/>
  <c r="BS596" i="7"/>
  <c r="BP596" i="7"/>
  <c r="CE596" i="7"/>
  <c r="BY596" i="7"/>
  <c r="BM596" i="7"/>
  <c r="BC596" i="7"/>
  <c r="BF596" i="7"/>
  <c r="BI596" i="7"/>
  <c r="BH596" i="7"/>
  <c r="BG596" i="7"/>
  <c r="BO596" i="7"/>
  <c r="CB548" i="7"/>
  <c r="BU508" i="7"/>
  <c r="BY508" i="7"/>
  <c r="BT508" i="7"/>
  <c r="BC508" i="7"/>
  <c r="BM508" i="7"/>
  <c r="BG508" i="7"/>
  <c r="CG508" i="7"/>
  <c r="CC508" i="7"/>
  <c r="AX508" i="7"/>
  <c r="BP508" i="7"/>
  <c r="AZ508" i="7"/>
  <c r="BI508" i="7"/>
  <c r="AY508" i="7"/>
  <c r="BH508" i="7"/>
  <c r="BD508" i="7"/>
  <c r="BB508" i="7"/>
  <c r="BW508" i="7"/>
  <c r="BK508" i="7"/>
  <c r="BJ508" i="7"/>
  <c r="BF508" i="7"/>
  <c r="CE508" i="7"/>
  <c r="CD508" i="7"/>
  <c r="BA508" i="7"/>
  <c r="BV508" i="7"/>
  <c r="BS508" i="7"/>
  <c r="BE508" i="7"/>
  <c r="CA508" i="7"/>
  <c r="BX508" i="7"/>
  <c r="CE396" i="7"/>
  <c r="CB721" i="7"/>
  <c r="BV721" i="7"/>
  <c r="BQ721" i="7"/>
  <c r="AX721" i="7"/>
  <c r="BP625" i="7"/>
  <c r="BA625" i="7"/>
  <c r="BN625" i="7"/>
  <c r="BM625" i="7"/>
  <c r="BK609" i="7"/>
  <c r="BH609" i="7"/>
  <c r="BD609" i="7"/>
  <c r="BN609" i="7"/>
  <c r="BV601" i="7"/>
  <c r="BP601" i="7"/>
  <c r="CE601" i="7"/>
  <c r="CG601" i="7"/>
  <c r="BK601" i="7"/>
  <c r="BE577" i="7"/>
  <c r="BY577" i="7"/>
  <c r="BU577" i="7"/>
  <c r="BG577" i="7"/>
  <c r="BW545" i="7"/>
  <c r="CA545" i="7"/>
  <c r="BC545" i="7"/>
  <c r="BQ441" i="7"/>
  <c r="CB441" i="7"/>
  <c r="BH441" i="7"/>
  <c r="BB401" i="7"/>
  <c r="BT401" i="7"/>
  <c r="BO401" i="7"/>
  <c r="BP369" i="7"/>
  <c r="BO369" i="7"/>
  <c r="BB369" i="7"/>
  <c r="CF369" i="7"/>
  <c r="BY361" i="7"/>
  <c r="CF361" i="7"/>
  <c r="BZ361" i="7"/>
  <c r="BC345" i="7"/>
  <c r="BO345" i="7"/>
  <c r="BD345" i="7"/>
  <c r="BK337" i="7"/>
  <c r="BA337" i="7"/>
  <c r="BM337" i="7"/>
  <c r="BC337" i="7"/>
  <c r="CE337" i="7"/>
  <c r="BV337" i="7"/>
  <c r="BW337" i="7"/>
  <c r="CG337" i="7"/>
  <c r="CC337" i="7"/>
  <c r="BO321" i="7"/>
  <c r="BP321" i="7"/>
  <c r="BT321" i="7"/>
  <c r="CF297" i="7"/>
  <c r="CA297" i="7"/>
  <c r="BU297" i="7"/>
  <c r="BQ281" i="7"/>
  <c r="BJ281" i="7"/>
  <c r="BX281" i="7"/>
  <c r="BH241" i="7"/>
  <c r="BE241" i="7"/>
  <c r="BU241" i="7"/>
  <c r="BS217" i="7"/>
  <c r="CD217" i="7"/>
  <c r="BA217" i="7"/>
  <c r="AX201" i="7"/>
  <c r="BO201" i="7"/>
  <c r="BC201" i="7"/>
  <c r="BX153" i="7"/>
  <c r="CB153" i="7"/>
  <c r="BH137" i="7"/>
  <c r="BE137" i="7"/>
  <c r="BP121" i="7"/>
  <c r="BG121" i="7"/>
  <c r="BI121" i="7"/>
  <c r="BG105" i="7"/>
  <c r="BX105" i="7"/>
  <c r="BD105" i="7"/>
  <c r="CA97" i="7"/>
  <c r="BP97" i="7"/>
  <c r="BI97" i="7"/>
  <c r="BG89" i="7"/>
  <c r="CC89" i="7"/>
  <c r="AY89" i="7"/>
  <c r="CG762" i="7"/>
  <c r="BO762" i="7"/>
  <c r="BA762" i="7"/>
  <c r="CB706" i="7"/>
  <c r="BC706" i="7"/>
  <c r="BH706" i="7"/>
  <c r="CE706" i="7"/>
  <c r="CF706" i="7"/>
  <c r="AY706" i="7"/>
  <c r="BM706" i="7"/>
  <c r="BW706" i="7"/>
  <c r="CC706" i="7"/>
  <c r="BI706" i="7"/>
  <c r="CG706" i="7"/>
  <c r="BL706" i="7"/>
  <c r="BJ706" i="7"/>
  <c r="BZ706" i="7"/>
  <c r="BD706" i="7"/>
  <c r="BY706" i="7"/>
  <c r="CC666" i="7"/>
  <c r="BR666" i="7"/>
  <c r="BC666" i="7"/>
  <c r="BY562" i="7"/>
  <c r="AX562" i="7"/>
  <c r="BX562" i="7"/>
  <c r="BG562" i="7"/>
  <c r="BU562" i="7"/>
  <c r="BI562" i="7"/>
  <c r="BT562" i="7"/>
  <c r="AZ562" i="7"/>
  <c r="BV562" i="7"/>
  <c r="BD562" i="7"/>
  <c r="CF562" i="7"/>
  <c r="BE562" i="7"/>
  <c r="BQ562" i="7"/>
  <c r="BB562" i="7"/>
  <c r="CB562" i="7"/>
  <c r="BP146" i="7"/>
  <c r="BU146" i="7"/>
  <c r="BI146" i="7"/>
  <c r="BL917" i="7"/>
  <c r="BD917" i="7"/>
  <c r="CD885" i="7"/>
  <c r="BU885" i="7"/>
  <c r="BS885" i="7"/>
  <c r="BL829" i="7"/>
  <c r="CE829" i="7"/>
  <c r="BG829" i="7"/>
  <c r="BX749" i="7"/>
  <c r="BD749" i="7"/>
  <c r="CC349" i="7"/>
  <c r="CD349" i="7"/>
  <c r="BB205" i="7"/>
  <c r="BV205" i="7"/>
  <c r="CA205" i="7"/>
  <c r="BK205" i="7"/>
  <c r="BR205" i="7"/>
  <c r="BD205" i="7"/>
  <c r="CF205" i="7"/>
  <c r="BQ205" i="7"/>
  <c r="BU205" i="7"/>
  <c r="CB205" i="7"/>
  <c r="BE205" i="7"/>
  <c r="BO205" i="7"/>
  <c r="BI205" i="7"/>
  <c r="BA205" i="7"/>
  <c r="BF205" i="7"/>
  <c r="BP205" i="7"/>
  <c r="BJ205" i="7"/>
  <c r="CG205" i="7"/>
  <c r="BT205" i="7"/>
  <c r="BS205" i="7"/>
  <c r="BZ77" i="7"/>
  <c r="BP77" i="7"/>
  <c r="BE1004" i="7"/>
  <c r="BA1004" i="7"/>
  <c r="BR988" i="7"/>
  <c r="BJ988" i="7"/>
  <c r="BZ980" i="7"/>
  <c r="CD980" i="7"/>
  <c r="BC964" i="7"/>
  <c r="BH964" i="7"/>
  <c r="BI932" i="7"/>
  <c r="BK932" i="7"/>
  <c r="CD924" i="7"/>
  <c r="CF924" i="7"/>
  <c r="BS924" i="7"/>
  <c r="AY924" i="7"/>
  <c r="CC924" i="7"/>
  <c r="BU924" i="7"/>
  <c r="CG924" i="7"/>
  <c r="BC924" i="7"/>
  <c r="BF924" i="7"/>
  <c r="BX924" i="7"/>
  <c r="BZ924" i="7"/>
  <c r="BJ924" i="7"/>
  <c r="BT924" i="7"/>
  <c r="BK924" i="7"/>
  <c r="CA924" i="7"/>
  <c r="BY924" i="7"/>
  <c r="BN924" i="7"/>
  <c r="BH924" i="7"/>
  <c r="BO924" i="7"/>
  <c r="BB924" i="7"/>
  <c r="CA892" i="7"/>
  <c r="CC892" i="7"/>
  <c r="BG876" i="7"/>
  <c r="BM876" i="7"/>
  <c r="CD844" i="7"/>
  <c r="AZ844" i="7"/>
  <c r="BN724" i="7"/>
  <c r="BA724" i="7"/>
  <c r="AZ612" i="7"/>
  <c r="BB612" i="7"/>
  <c r="BE548" i="7"/>
  <c r="CH436" i="7"/>
  <c r="CI436" i="7" s="1"/>
  <c r="BK396" i="7"/>
  <c r="AY754" i="7"/>
  <c r="CH414" i="7"/>
  <c r="CI414" i="7" s="1"/>
  <c r="BR382" i="7"/>
  <c r="BH382" i="7"/>
  <c r="BE382" i="7"/>
  <c r="BU382" i="7"/>
  <c r="AZ382" i="7"/>
  <c r="BQ342" i="7"/>
  <c r="BH342" i="7"/>
  <c r="CA342" i="7"/>
  <c r="BY342" i="7"/>
  <c r="BX278" i="7"/>
  <c r="BL278" i="7"/>
  <c r="BP278" i="7"/>
  <c r="CE278" i="7"/>
  <c r="CH254" i="7"/>
  <c r="CI254" i="7" s="1"/>
  <c r="CF238" i="7"/>
  <c r="BX238" i="7"/>
  <c r="CG238" i="7"/>
  <c r="BM238" i="7"/>
  <c r="AZ238" i="7"/>
  <c r="BN222" i="7"/>
  <c r="AX222" i="7"/>
  <c r="BG222" i="7"/>
  <c r="BM222" i="7"/>
  <c r="AZ222" i="7"/>
  <c r="CB206" i="7"/>
  <c r="BC206" i="7"/>
  <c r="BM206" i="7"/>
  <c r="BR206" i="7"/>
  <c r="CC206" i="7"/>
  <c r="BO322" i="7"/>
  <c r="CB322" i="7"/>
  <c r="CD322" i="7"/>
  <c r="AZ322" i="7"/>
  <c r="BW322" i="7"/>
  <c r="BR98" i="7"/>
  <c r="BX98" i="7"/>
  <c r="BU98" i="7"/>
  <c r="BS98" i="7"/>
  <c r="BP797" i="7"/>
  <c r="BQ797" i="7"/>
  <c r="AX797" i="7"/>
  <c r="BI797" i="7"/>
  <c r="BB581" i="7"/>
  <c r="BO581" i="7"/>
  <c r="BG581" i="7"/>
  <c r="BC581" i="7"/>
  <c r="CH53" i="7"/>
  <c r="CI53" i="7" s="1"/>
  <c r="BJ993" i="7"/>
  <c r="BM993" i="7"/>
  <c r="BV993" i="7"/>
  <c r="CA993" i="7"/>
  <c r="AX985" i="7"/>
  <c r="BC985" i="7"/>
  <c r="BJ985" i="7"/>
  <c r="BR953" i="7"/>
  <c r="BW953" i="7"/>
  <c r="CF953" i="7"/>
  <c r="CD953" i="7"/>
  <c r="AX937" i="7"/>
  <c r="CF937" i="7"/>
  <c r="BW937" i="7"/>
  <c r="BA937" i="7"/>
  <c r="BX921" i="7"/>
  <c r="CC921" i="7"/>
  <c r="BH921" i="7"/>
  <c r="BF921" i="7"/>
  <c r="BZ913" i="7"/>
  <c r="BV913" i="7"/>
  <c r="BT913" i="7"/>
  <c r="CA913" i="7"/>
  <c r="BM905" i="7"/>
  <c r="BN905" i="7"/>
  <c r="BD905" i="7"/>
  <c r="AY873" i="7"/>
  <c r="BT873" i="7"/>
  <c r="BS873" i="7"/>
  <c r="BU873" i="7"/>
  <c r="BT857" i="7"/>
  <c r="BN857" i="7"/>
  <c r="CD857" i="7"/>
  <c r="BF857" i="7"/>
  <c r="BP849" i="7"/>
  <c r="BF849" i="7"/>
  <c r="CA849" i="7"/>
  <c r="BM849" i="7"/>
  <c r="CE841" i="7"/>
  <c r="BG841" i="7"/>
  <c r="AX841" i="7"/>
  <c r="BV833" i="7"/>
  <c r="CA833" i="7"/>
  <c r="BK833" i="7"/>
  <c r="BB833" i="7"/>
  <c r="BO833" i="7"/>
  <c r="AX825" i="7"/>
  <c r="BJ825" i="7"/>
  <c r="BV825" i="7"/>
  <c r="BN825" i="7"/>
  <c r="BX817" i="7"/>
  <c r="BY817" i="7"/>
  <c r="BV817" i="7"/>
  <c r="BG817" i="7"/>
  <c r="CG817" i="7"/>
  <c r="BQ809" i="7"/>
  <c r="BV809" i="7"/>
  <c r="BL809" i="7"/>
  <c r="AY809" i="7"/>
  <c r="BE801" i="7"/>
  <c r="BC801" i="7"/>
  <c r="CE801" i="7"/>
  <c r="BD801" i="7"/>
  <c r="CF801" i="7"/>
  <c r="BD793" i="7"/>
  <c r="CA793" i="7"/>
  <c r="BW793" i="7"/>
  <c r="CA785" i="7"/>
  <c r="BM785" i="7"/>
  <c r="BT785" i="7"/>
  <c r="BS785" i="7"/>
  <c r="CD777" i="7"/>
  <c r="CF777" i="7"/>
  <c r="CC777" i="7"/>
  <c r="CG777" i="7"/>
  <c r="BJ753" i="7"/>
  <c r="BY753" i="7"/>
  <c r="AY753" i="7"/>
  <c r="CD753" i="7"/>
  <c r="BK737" i="7"/>
  <c r="CE737" i="7"/>
  <c r="BJ737" i="7"/>
  <c r="BH737" i="7"/>
  <c r="BK729" i="7"/>
  <c r="BN729" i="7"/>
  <c r="BB729" i="7"/>
  <c r="CE729" i="7"/>
  <c r="BY721" i="7"/>
  <c r="BL721" i="7"/>
  <c r="CG721" i="7"/>
  <c r="BN721" i="7"/>
  <c r="BK713" i="7"/>
  <c r="AZ713" i="7"/>
  <c r="CA713" i="7"/>
  <c r="BP713" i="7"/>
  <c r="BC705" i="7"/>
  <c r="BY705" i="7"/>
  <c r="BI705" i="7"/>
  <c r="BA705" i="7"/>
  <c r="BU697" i="7"/>
  <c r="BE697" i="7"/>
  <c r="BN697" i="7"/>
  <c r="BC697" i="7"/>
  <c r="BR689" i="7"/>
  <c r="BO689" i="7"/>
  <c r="BY689" i="7"/>
  <c r="BW689" i="7"/>
  <c r="BB681" i="7"/>
  <c r="AY681" i="7"/>
  <c r="BZ681" i="7"/>
  <c r="AX681" i="7"/>
  <c r="AZ681" i="7"/>
  <c r="CD681" i="7"/>
  <c r="BZ673" i="7"/>
  <c r="BM673" i="7"/>
  <c r="BS673" i="7"/>
  <c r="CA673" i="7"/>
  <c r="CG673" i="7"/>
  <c r="CD665" i="7"/>
  <c r="BD665" i="7"/>
  <c r="BR665" i="7"/>
  <c r="BS665" i="7"/>
  <c r="BP665" i="7"/>
  <c r="BX657" i="7"/>
  <c r="BR657" i="7"/>
  <c r="BF657" i="7"/>
  <c r="BP657" i="7"/>
  <c r="BJ657" i="7"/>
  <c r="BX649" i="7"/>
  <c r="BL649" i="7"/>
  <c r="BH649" i="7"/>
  <c r="BI649" i="7"/>
  <c r="AZ641" i="7"/>
  <c r="BI641" i="7"/>
  <c r="AY641" i="7"/>
  <c r="BB641" i="7"/>
  <c r="BV625" i="7"/>
  <c r="BT625" i="7"/>
  <c r="CF625" i="7"/>
  <c r="BH625" i="7"/>
  <c r="BO617" i="7"/>
  <c r="BS617" i="7"/>
  <c r="BC617" i="7"/>
  <c r="BN617" i="7"/>
  <c r="BT609" i="7"/>
  <c r="BJ609" i="7"/>
  <c r="AX609" i="7"/>
  <c r="CE609" i="7"/>
  <c r="BG601" i="7"/>
  <c r="BE601" i="7"/>
  <c r="AX601" i="7"/>
  <c r="BQ601" i="7"/>
  <c r="BW577" i="7"/>
  <c r="BF577" i="7"/>
  <c r="AX577" i="7"/>
  <c r="BM577" i="7"/>
  <c r="BN561" i="7"/>
  <c r="CG561" i="7"/>
  <c r="BG561" i="7"/>
  <c r="BD561" i="7"/>
  <c r="BL561" i="7"/>
  <c r="BC561" i="7"/>
  <c r="BT561" i="7"/>
  <c r="BX561" i="7"/>
  <c r="AX561" i="7"/>
  <c r="BF561" i="7"/>
  <c r="BJ545" i="7"/>
  <c r="CF545" i="7"/>
  <c r="BK545" i="7"/>
  <c r="BR529" i="7"/>
  <c r="BO529" i="7"/>
  <c r="AY529" i="7"/>
  <c r="CD513" i="7"/>
  <c r="CC513" i="7"/>
  <c r="BI513" i="7"/>
  <c r="CG513" i="7"/>
  <c r="BO497" i="7"/>
  <c r="BX497" i="7"/>
  <c r="AZ497" i="7"/>
  <c r="BD497" i="7"/>
  <c r="BS481" i="7"/>
  <c r="BU481" i="7"/>
  <c r="BF481" i="7"/>
  <c r="BJ481" i="7"/>
  <c r="BQ465" i="7"/>
  <c r="BA465" i="7"/>
  <c r="BN465" i="7"/>
  <c r="BE465" i="7"/>
  <c r="CA449" i="7"/>
  <c r="BL449" i="7"/>
  <c r="AZ449" i="7"/>
  <c r="BD449" i="7"/>
  <c r="BF441" i="7"/>
  <c r="BM441" i="7"/>
  <c r="BA441" i="7"/>
  <c r="CE425" i="7"/>
  <c r="BZ425" i="7"/>
  <c r="BN425" i="7"/>
  <c r="BR425" i="7"/>
  <c r="BE425" i="7"/>
  <c r="BY425" i="7"/>
  <c r="BB425" i="7"/>
  <c r="BT425" i="7"/>
  <c r="CA425" i="7"/>
  <c r="BK425" i="7"/>
  <c r="BH409" i="7"/>
  <c r="BE409" i="7"/>
  <c r="BK409" i="7"/>
  <c r="AY409" i="7"/>
  <c r="CE401" i="7"/>
  <c r="CG401" i="7"/>
  <c r="BL401" i="7"/>
  <c r="CA385" i="7"/>
  <c r="BA385" i="7"/>
  <c r="BQ385" i="7"/>
  <c r="CE385" i="7"/>
  <c r="AZ369" i="7"/>
  <c r="BL369" i="7"/>
  <c r="CE369" i="7"/>
  <c r="BW369" i="7"/>
  <c r="BN361" i="7"/>
  <c r="CD361" i="7"/>
  <c r="BJ361" i="7"/>
  <c r="BT353" i="7"/>
  <c r="BK353" i="7"/>
  <c r="BX353" i="7"/>
  <c r="BQ353" i="7"/>
  <c r="BI345" i="7"/>
  <c r="CG345" i="7"/>
  <c r="BQ345" i="7"/>
  <c r="BO337" i="7"/>
  <c r="AZ337" i="7"/>
  <c r="BP337" i="7"/>
  <c r="BM329" i="7"/>
  <c r="BY329" i="7"/>
  <c r="CA329" i="7"/>
  <c r="BT329" i="7"/>
  <c r="CC321" i="7"/>
  <c r="CD321" i="7"/>
  <c r="BR321" i="7"/>
  <c r="AX313" i="7"/>
  <c r="BI313" i="7"/>
  <c r="BK313" i="7"/>
  <c r="BL313" i="7"/>
  <c r="CG313" i="7"/>
  <c r="BD313" i="7"/>
  <c r="BG313" i="7"/>
  <c r="BP313" i="7"/>
  <c r="BJ313" i="7"/>
  <c r="BR313" i="7"/>
  <c r="BE297" i="7"/>
  <c r="BB297" i="7"/>
  <c r="BZ297" i="7"/>
  <c r="AX289" i="7"/>
  <c r="CA289" i="7"/>
  <c r="CD289" i="7"/>
  <c r="CB289" i="7"/>
  <c r="BW289" i="7"/>
  <c r="CF289" i="7"/>
  <c r="BK289" i="7"/>
  <c r="AZ289" i="7"/>
  <c r="BS289" i="7"/>
  <c r="CG289" i="7"/>
  <c r="CE281" i="7"/>
  <c r="AY281" i="7"/>
  <c r="BH281" i="7"/>
  <c r="AZ273" i="7"/>
  <c r="BK273" i="7"/>
  <c r="BX273" i="7"/>
  <c r="CD265" i="7"/>
  <c r="BV265" i="7"/>
  <c r="CB265" i="7"/>
  <c r="BY265" i="7"/>
  <c r="BB257" i="7"/>
  <c r="BS257" i="7"/>
  <c r="CD257" i="7"/>
  <c r="BM241" i="7"/>
  <c r="BJ241" i="7"/>
  <c r="BB241" i="7"/>
  <c r="BS233" i="7"/>
  <c r="BB233" i="7"/>
  <c r="BZ233" i="7"/>
  <c r="BL217" i="7"/>
  <c r="CB217" i="7"/>
  <c r="CE217" i="7"/>
  <c r="CB201" i="7"/>
  <c r="BF201" i="7"/>
  <c r="BS201" i="7"/>
  <c r="BR193" i="7"/>
  <c r="BT193" i="7"/>
  <c r="CF193" i="7"/>
  <c r="BF177" i="7"/>
  <c r="BY177" i="7"/>
  <c r="BM177" i="7"/>
  <c r="BZ169" i="7"/>
  <c r="BE169" i="7"/>
  <c r="BO169" i="7"/>
  <c r="BV169" i="7"/>
  <c r="BF169" i="7"/>
  <c r="BJ169" i="7"/>
  <c r="BN169" i="7"/>
  <c r="BQ169" i="7"/>
  <c r="CC169" i="7"/>
  <c r="AY169" i="7"/>
  <c r="CA169" i="7"/>
  <c r="AX169" i="7"/>
  <c r="BI169" i="7"/>
  <c r="CE169" i="7"/>
  <c r="BP169" i="7"/>
  <c r="BT161" i="7"/>
  <c r="BP161" i="7"/>
  <c r="BX161" i="7"/>
  <c r="BH161" i="7"/>
  <c r="BN161" i="7"/>
  <c r="BC161" i="7"/>
  <c r="BW161" i="7"/>
  <c r="BL161" i="7"/>
  <c r="CC161" i="7"/>
  <c r="BV161" i="7"/>
  <c r="BQ161" i="7"/>
  <c r="BF161" i="7"/>
  <c r="BA161" i="7"/>
  <c r="BA153" i="7"/>
  <c r="BF153" i="7"/>
  <c r="BB137" i="7"/>
  <c r="AZ137" i="7"/>
  <c r="BC137" i="7"/>
  <c r="BW121" i="7"/>
  <c r="CC121" i="7"/>
  <c r="BZ121" i="7"/>
  <c r="CA105" i="7"/>
  <c r="BP105" i="7"/>
  <c r="BF105" i="7"/>
  <c r="BL97" i="7"/>
  <c r="CF97" i="7"/>
  <c r="CB97" i="7"/>
  <c r="BQ89" i="7"/>
  <c r="CE89" i="7"/>
  <c r="BM89" i="7"/>
  <c r="BE81" i="7"/>
  <c r="BP81" i="7"/>
  <c r="BB81" i="7"/>
  <c r="CD81" i="7"/>
  <c r="CA81" i="7"/>
  <c r="BC81" i="7"/>
  <c r="BO81" i="7"/>
  <c r="BN81" i="7"/>
  <c r="BD81" i="7"/>
  <c r="BG81" i="7"/>
  <c r="BS81" i="7"/>
  <c r="BA81" i="7"/>
  <c r="BK81" i="7"/>
  <c r="BF81" i="7"/>
  <c r="BV81" i="7"/>
  <c r="CC81" i="7"/>
  <c r="BJ762" i="7"/>
  <c r="BB762" i="7"/>
  <c r="BZ762" i="7"/>
  <c r="BS722" i="7"/>
  <c r="BP722" i="7"/>
  <c r="CB722" i="7"/>
  <c r="BU706" i="7"/>
  <c r="BS706" i="7"/>
  <c r="BL666" i="7"/>
  <c r="BH666" i="7"/>
  <c r="BY666" i="7"/>
  <c r="BI642" i="7"/>
  <c r="BV642" i="7"/>
  <c r="BF642" i="7"/>
  <c r="BF562" i="7"/>
  <c r="BJ562" i="7"/>
  <c r="AZ482" i="7"/>
  <c r="CD482" i="7"/>
  <c r="BM482" i="7"/>
  <c r="BL274" i="7"/>
  <c r="BV274" i="7"/>
  <c r="BN274" i="7"/>
  <c r="AY258" i="7"/>
  <c r="BX258" i="7"/>
  <c r="BJ258" i="7"/>
  <c r="BG258" i="7"/>
  <c r="CC258" i="7"/>
  <c r="BR258" i="7"/>
  <c r="CB258" i="7"/>
  <c r="BS258" i="7"/>
  <c r="BY258" i="7"/>
  <c r="BB258" i="7"/>
  <c r="BI258" i="7"/>
  <c r="AZ258" i="7"/>
  <c r="BN258" i="7"/>
  <c r="BK258" i="7"/>
  <c r="BD258" i="7"/>
  <c r="BX146" i="7"/>
  <c r="BG146" i="7"/>
  <c r="BN146" i="7"/>
  <c r="BQ917" i="7"/>
  <c r="AZ917" i="7"/>
  <c r="CE917" i="7"/>
  <c r="BT885" i="7"/>
  <c r="BC885" i="7"/>
  <c r="BM885" i="7"/>
  <c r="AX861" i="7"/>
  <c r="CF861" i="7"/>
  <c r="CB861" i="7"/>
  <c r="BA829" i="7"/>
  <c r="CC829" i="7"/>
  <c r="BJ829" i="7"/>
  <c r="BG749" i="7"/>
  <c r="CA749" i="7"/>
  <c r="CB709" i="7"/>
  <c r="BO709" i="7"/>
  <c r="AZ709" i="7"/>
  <c r="BU565" i="7"/>
  <c r="BA565" i="7"/>
  <c r="BP565" i="7"/>
  <c r="CG349" i="7"/>
  <c r="BJ349" i="7"/>
  <c r="BH253" i="7"/>
  <c r="AX253" i="7"/>
  <c r="AZ205" i="7"/>
  <c r="BL205" i="7"/>
  <c r="CD77" i="7"/>
  <c r="CF77" i="7"/>
  <c r="BL1004" i="7"/>
  <c r="CD1004" i="7"/>
  <c r="BD988" i="7"/>
  <c r="BN988" i="7"/>
  <c r="BQ980" i="7"/>
  <c r="AY980" i="7"/>
  <c r="AZ964" i="7"/>
  <c r="BA964" i="7"/>
  <c r="BH948" i="7"/>
  <c r="BP948" i="7"/>
  <c r="CF932" i="7"/>
  <c r="CA932" i="7"/>
  <c r="BV924" i="7"/>
  <c r="BR924" i="7"/>
  <c r="BT892" i="7"/>
  <c r="BP892" i="7"/>
  <c r="BF876" i="7"/>
  <c r="BZ876" i="7"/>
  <c r="BF860" i="7"/>
  <c r="BG860" i="7"/>
  <c r="CC860" i="7"/>
  <c r="BH860" i="7"/>
  <c r="BS860" i="7"/>
  <c r="CE860" i="7"/>
  <c r="BL860" i="7"/>
  <c r="BB860" i="7"/>
  <c r="BM860" i="7"/>
  <c r="CA860" i="7"/>
  <c r="BQ860" i="7"/>
  <c r="BY860" i="7"/>
  <c r="CF860" i="7"/>
  <c r="CB860" i="7"/>
  <c r="AY860" i="7"/>
  <c r="BN860" i="7"/>
  <c r="AZ860" i="7"/>
  <c r="BE860" i="7"/>
  <c r="BR860" i="7"/>
  <c r="BM844" i="7"/>
  <c r="BN844" i="7"/>
  <c r="CD820" i="7"/>
  <c r="BF820" i="7"/>
  <c r="BD820" i="7"/>
  <c r="BR820" i="7"/>
  <c r="BM820" i="7"/>
  <c r="BY820" i="7"/>
  <c r="BC820" i="7"/>
  <c r="BX820" i="7"/>
  <c r="BZ820" i="7"/>
  <c r="BO820" i="7"/>
  <c r="CF820" i="7"/>
  <c r="AX820" i="7"/>
  <c r="BW820" i="7"/>
  <c r="BQ820" i="7"/>
  <c r="BT820" i="7"/>
  <c r="CB820" i="7"/>
  <c r="CA820" i="7"/>
  <c r="AZ820" i="7"/>
  <c r="BU820" i="7"/>
  <c r="BE820" i="7"/>
  <c r="BJ820" i="7"/>
  <c r="BB820" i="7"/>
  <c r="BH820" i="7"/>
  <c r="BN764" i="7"/>
  <c r="BH764" i="7"/>
  <c r="AY724" i="7"/>
  <c r="BZ724" i="7"/>
  <c r="BW716" i="7"/>
  <c r="BD716" i="7"/>
  <c r="BI684" i="7"/>
  <c r="BQ684" i="7"/>
  <c r="CC684" i="7"/>
  <c r="BN684" i="7"/>
  <c r="BF684" i="7"/>
  <c r="BX684" i="7"/>
  <c r="BP684" i="7"/>
  <c r="BE684" i="7"/>
  <c r="CG684" i="7"/>
  <c r="BO684" i="7"/>
  <c r="BG684" i="7"/>
  <c r="BB684" i="7"/>
  <c r="CF684" i="7"/>
  <c r="BM684" i="7"/>
  <c r="BK684" i="7"/>
  <c r="BU684" i="7"/>
  <c r="BJ684" i="7"/>
  <c r="BH684" i="7"/>
  <c r="BV684" i="7"/>
  <c r="CD684" i="7"/>
  <c r="CA684" i="7"/>
  <c r="AZ684" i="7"/>
  <c r="BI668" i="7"/>
  <c r="CB668" i="7"/>
  <c r="BV652" i="7"/>
  <c r="BE652" i="7"/>
  <c r="AY652" i="7"/>
  <c r="BO652" i="7"/>
  <c r="BF652" i="7"/>
  <c r="BN652" i="7"/>
  <c r="BI652" i="7"/>
  <c r="BS652" i="7"/>
  <c r="BD652" i="7"/>
  <c r="BP652" i="7"/>
  <c r="AZ652" i="7"/>
  <c r="BU652" i="7"/>
  <c r="BX652" i="7"/>
  <c r="CE652" i="7"/>
  <c r="BH652" i="7"/>
  <c r="CA652" i="7"/>
  <c r="AX652" i="7"/>
  <c r="BZ652" i="7"/>
  <c r="BQ652" i="7"/>
  <c r="CC652" i="7"/>
  <c r="BW652" i="7"/>
  <c r="BR652" i="7"/>
  <c r="CG636" i="7"/>
  <c r="BH636" i="7"/>
  <c r="BS612" i="7"/>
  <c r="BF612" i="7"/>
  <c r="AX596" i="7"/>
  <c r="BC548" i="7"/>
  <c r="CB532" i="7"/>
  <c r="BN508" i="7"/>
  <c r="BZ396" i="7"/>
  <c r="BM276" i="7"/>
  <c r="CA260" i="7"/>
  <c r="BM244" i="7"/>
  <c r="CA180" i="7"/>
  <c r="BC116" i="7"/>
  <c r="BP754" i="7"/>
  <c r="BY549" i="7"/>
  <c r="BT549" i="7"/>
  <c r="CB549" i="7"/>
  <c r="BI549" i="7"/>
  <c r="BK549" i="7"/>
  <c r="CH66" i="7"/>
  <c r="CI66" i="7" s="1"/>
  <c r="CH44" i="7"/>
  <c r="CI44" i="7" s="1"/>
  <c r="CH55" i="7"/>
  <c r="CI55" i="7" s="1"/>
  <c r="CA940" i="7"/>
  <c r="BJ940" i="7"/>
  <c r="BD940" i="7"/>
  <c r="CD940" i="7"/>
  <c r="BW940" i="7"/>
  <c r="CH852" i="7"/>
  <c r="CI852" i="7" s="1"/>
  <c r="BW812" i="7"/>
  <c r="BH812" i="7"/>
  <c r="BQ812" i="7"/>
  <c r="BD812" i="7"/>
  <c r="BK812" i="7"/>
  <c r="BE796" i="7"/>
  <c r="CD796" i="7"/>
  <c r="BO796" i="7"/>
  <c r="BB796" i="7"/>
  <c r="BA780" i="7"/>
  <c r="BT780" i="7"/>
  <c r="CC780" i="7"/>
  <c r="CD780" i="7"/>
  <c r="CH772" i="7"/>
  <c r="CI772" i="7" s="1"/>
  <c r="CG756" i="7"/>
  <c r="BU756" i="7"/>
  <c r="BM756" i="7"/>
  <c r="BZ756" i="7"/>
  <c r="BD756" i="7"/>
  <c r="BB740" i="7"/>
  <c r="BP740" i="7"/>
  <c r="AX740" i="7"/>
  <c r="CG740" i="7"/>
  <c r="BN700" i="7"/>
  <c r="BS700" i="7"/>
  <c r="BV700" i="7"/>
  <c r="CF700" i="7"/>
  <c r="BB676" i="7"/>
  <c r="BS676" i="7"/>
  <c r="BE676" i="7"/>
  <c r="CB676" i="7"/>
  <c r="BJ676" i="7"/>
  <c r="CA660" i="7"/>
  <c r="BE660" i="7"/>
  <c r="BV660" i="7"/>
  <c r="BT660" i="7"/>
  <c r="BD660" i="7"/>
  <c r="BY644" i="7"/>
  <c r="BI644" i="7"/>
  <c r="BP644" i="7"/>
  <c r="BL644" i="7"/>
  <c r="BM644" i="7"/>
  <c r="AY628" i="7"/>
  <c r="BT628" i="7"/>
  <c r="CE628" i="7"/>
  <c r="BA628" i="7"/>
  <c r="BK628" i="7"/>
  <c r="BQ588" i="7"/>
  <c r="BM588" i="7"/>
  <c r="BI588" i="7"/>
  <c r="BF588" i="7"/>
  <c r="BH588" i="7"/>
  <c r="BO572" i="7"/>
  <c r="BD572" i="7"/>
  <c r="CA572" i="7"/>
  <c r="CG572" i="7"/>
  <c r="BI556" i="7"/>
  <c r="BL556" i="7"/>
  <c r="BX556" i="7"/>
  <c r="BD556" i="7"/>
  <c r="BN524" i="7"/>
  <c r="BZ524" i="7"/>
  <c r="BG524" i="7"/>
  <c r="CC524" i="7"/>
  <c r="BK524" i="7"/>
  <c r="AZ492" i="7"/>
  <c r="BZ492" i="7"/>
  <c r="BD492" i="7"/>
  <c r="CG492" i="7"/>
  <c r="BA476" i="7"/>
  <c r="BY476" i="7"/>
  <c r="BE476" i="7"/>
  <c r="BP476" i="7"/>
  <c r="BL460" i="7"/>
  <c r="BH460" i="7"/>
  <c r="BK460" i="7"/>
  <c r="BW460" i="7"/>
  <c r="BX444" i="7"/>
  <c r="AY444" i="7"/>
  <c r="CD444" i="7"/>
  <c r="BD444" i="7"/>
  <c r="AY428" i="7"/>
  <c r="BV428" i="7"/>
  <c r="BF428" i="7"/>
  <c r="BE428" i="7"/>
  <c r="BX412" i="7"/>
  <c r="AY412" i="7"/>
  <c r="CD412" i="7"/>
  <c r="BB412" i="7"/>
  <c r="BS388" i="7"/>
  <c r="BI388" i="7"/>
  <c r="AY388" i="7"/>
  <c r="BJ388" i="7"/>
  <c r="CD388" i="7"/>
  <c r="BD372" i="7"/>
  <c r="BF372" i="7"/>
  <c r="BR372" i="7"/>
  <c r="AY372" i="7"/>
  <c r="BQ356" i="7"/>
  <c r="BJ356" i="7"/>
  <c r="BU356" i="7"/>
  <c r="CA356" i="7"/>
  <c r="BO332" i="7"/>
  <c r="BW332" i="7"/>
  <c r="BJ332" i="7"/>
  <c r="CD332" i="7"/>
  <c r="BF324" i="7"/>
  <c r="BG324" i="7"/>
  <c r="BX324" i="7"/>
  <c r="BH324" i="7"/>
  <c r="BA324" i="7"/>
  <c r="CA316" i="7"/>
  <c r="AZ316" i="7"/>
  <c r="BW316" i="7"/>
  <c r="CF316" i="7"/>
  <c r="BA308" i="7"/>
  <c r="BU308" i="7"/>
  <c r="CG308" i="7"/>
  <c r="CD308" i="7"/>
  <c r="BN308" i="7"/>
  <c r="BZ300" i="7"/>
  <c r="BA300" i="7"/>
  <c r="BG300" i="7"/>
  <c r="CC300" i="7"/>
  <c r="AX292" i="7"/>
  <c r="BO292" i="7"/>
  <c r="CF292" i="7"/>
  <c r="BT292" i="7"/>
  <c r="BF292" i="7"/>
  <c r="BD284" i="7"/>
  <c r="BW284" i="7"/>
  <c r="BS284" i="7"/>
  <c r="BV284" i="7"/>
  <c r="BD228" i="7"/>
  <c r="CG228" i="7"/>
  <c r="BM228" i="7"/>
  <c r="BZ228" i="7"/>
  <c r="CF220" i="7"/>
  <c r="BT220" i="7"/>
  <c r="BU220" i="7"/>
  <c r="BM220" i="7"/>
  <c r="BY220" i="7"/>
  <c r="BQ204" i="7"/>
  <c r="BN204" i="7"/>
  <c r="BF204" i="7"/>
  <c r="BS204" i="7"/>
  <c r="BT188" i="7"/>
  <c r="BA188" i="7"/>
  <c r="BX188" i="7"/>
  <c r="CA188" i="7"/>
  <c r="CB164" i="7"/>
  <c r="AX164" i="7"/>
  <c r="BZ164" i="7"/>
  <c r="BE164" i="7"/>
  <c r="CA156" i="7"/>
  <c r="BI156" i="7"/>
  <c r="BO156" i="7"/>
  <c r="BC156" i="7"/>
  <c r="CD156" i="7"/>
  <c r="BO140" i="7"/>
  <c r="BC140" i="7"/>
  <c r="CD140" i="7"/>
  <c r="CE140" i="7"/>
  <c r="BX124" i="7"/>
  <c r="BC124" i="7"/>
  <c r="BW124" i="7"/>
  <c r="CC124" i="7"/>
  <c r="AX100" i="7"/>
  <c r="BU100" i="7"/>
  <c r="BP100" i="7"/>
  <c r="BK100" i="7"/>
  <c r="CH92" i="7"/>
  <c r="CI92" i="7" s="1"/>
  <c r="BP84" i="7"/>
  <c r="BS84" i="7"/>
  <c r="BW84" i="7"/>
  <c r="BE84" i="7"/>
  <c r="BP76" i="7"/>
  <c r="BU76" i="7"/>
  <c r="BK76" i="7"/>
  <c r="CD76" i="7"/>
  <c r="BC76" i="7"/>
  <c r="BZ826" i="7"/>
  <c r="BX826" i="7"/>
  <c r="BW826" i="7"/>
  <c r="BM826" i="7"/>
  <c r="CB770" i="7"/>
  <c r="CF770" i="7"/>
  <c r="AX770" i="7"/>
  <c r="BY770" i="7"/>
  <c r="AY698" i="7"/>
  <c r="CE698" i="7"/>
  <c r="BB698" i="7"/>
  <c r="BK698" i="7"/>
  <c r="BX626" i="7"/>
  <c r="CG626" i="7"/>
  <c r="BO626" i="7"/>
  <c r="BF626" i="7"/>
  <c r="BA610" i="7"/>
  <c r="BK610" i="7"/>
  <c r="BQ610" i="7"/>
  <c r="BT610" i="7"/>
  <c r="BM610" i="7"/>
  <c r="BB490" i="7"/>
  <c r="AX490" i="7"/>
  <c r="BG490" i="7"/>
  <c r="BK490" i="7"/>
  <c r="BG458" i="7"/>
  <c r="BT458" i="7"/>
  <c r="CG458" i="7"/>
  <c r="BJ458" i="7"/>
  <c r="BX458" i="7"/>
  <c r="BZ330" i="7"/>
  <c r="BA330" i="7"/>
  <c r="BE330" i="7"/>
  <c r="BI330" i="7"/>
  <c r="BH290" i="7"/>
  <c r="CE290" i="7"/>
  <c r="BT290" i="7"/>
  <c r="BB290" i="7"/>
  <c r="BV242" i="7"/>
  <c r="BI242" i="7"/>
  <c r="BP242" i="7"/>
  <c r="AX242" i="7"/>
  <c r="BQ242" i="7"/>
  <c r="BJ170" i="7"/>
  <c r="AY170" i="7"/>
  <c r="BC170" i="7"/>
  <c r="BQ170" i="7"/>
  <c r="BB154" i="7"/>
  <c r="BV154" i="7"/>
  <c r="AZ154" i="7"/>
  <c r="AX154" i="7"/>
  <c r="BJ154" i="7"/>
  <c r="CB106" i="7"/>
  <c r="BV106" i="7"/>
  <c r="BI106" i="7"/>
  <c r="BR106" i="7"/>
  <c r="BD925" i="7"/>
  <c r="BH925" i="7"/>
  <c r="BL925" i="7"/>
  <c r="BF925" i="7"/>
  <c r="CC909" i="7"/>
  <c r="BL909" i="7"/>
  <c r="BF909" i="7"/>
  <c r="BD909" i="7"/>
  <c r="AZ909" i="7"/>
  <c r="BU789" i="7"/>
  <c r="CD789" i="7"/>
  <c r="BT789" i="7"/>
  <c r="BC789" i="7"/>
  <c r="BT725" i="7"/>
  <c r="AY725" i="7"/>
  <c r="BN725" i="7"/>
  <c r="BA725" i="7"/>
  <c r="BB725" i="7"/>
  <c r="BL661" i="7"/>
  <c r="BN661" i="7"/>
  <c r="BC661" i="7"/>
  <c r="CF661" i="7"/>
  <c r="CF525" i="7"/>
  <c r="AZ525" i="7"/>
  <c r="BP525" i="7"/>
  <c r="BJ525" i="7"/>
  <c r="BA525" i="7"/>
  <c r="BI437" i="7"/>
  <c r="BN437" i="7"/>
  <c r="BO437" i="7"/>
  <c r="BM437" i="7"/>
  <c r="BV373" i="7"/>
  <c r="BF373" i="7"/>
  <c r="BJ373" i="7"/>
  <c r="BW373" i="7"/>
  <c r="BH285" i="7"/>
  <c r="BC285" i="7"/>
  <c r="BW285" i="7"/>
  <c r="BJ285" i="7"/>
  <c r="BS245" i="7"/>
  <c r="BC245" i="7"/>
  <c r="BT245" i="7"/>
  <c r="CB245" i="7"/>
  <c r="BP197" i="7"/>
  <c r="BQ197" i="7"/>
  <c r="BD197" i="7"/>
  <c r="CF197" i="7"/>
  <c r="BA85" i="7"/>
  <c r="BC85" i="7"/>
  <c r="CC85" i="7"/>
  <c r="BM85" i="7"/>
  <c r="BT1015" i="7"/>
  <c r="BH1015" i="7"/>
  <c r="BR1015" i="7"/>
  <c r="BA1015" i="7"/>
  <c r="CA1015" i="7"/>
  <c r="BI1015" i="7"/>
  <c r="CB1015" i="7"/>
  <c r="BE1015" i="7"/>
  <c r="BJ1007" i="7"/>
  <c r="BN1007" i="7"/>
  <c r="CD1007" i="7"/>
  <c r="BR991" i="7"/>
  <c r="BP991" i="7"/>
  <c r="AX991" i="7"/>
  <c r="CE991" i="7"/>
  <c r="BE991" i="7"/>
  <c r="BX991" i="7"/>
  <c r="BZ991" i="7"/>
  <c r="BF991" i="7"/>
  <c r="BO983" i="7"/>
  <c r="BT983" i="7"/>
  <c r="BS983" i="7"/>
  <c r="BC967" i="7"/>
  <c r="BA967" i="7"/>
  <c r="BE967" i="7"/>
  <c r="BK951" i="7"/>
  <c r="BL951" i="7"/>
  <c r="BZ951" i="7"/>
  <c r="BX935" i="7"/>
  <c r="CB935" i="7"/>
  <c r="CA935" i="7"/>
  <c r="CD935" i="7"/>
  <c r="BR927" i="7"/>
  <c r="BM927" i="7"/>
  <c r="CE927" i="7"/>
  <c r="BF911" i="7"/>
  <c r="BT911" i="7"/>
  <c r="BQ911" i="7"/>
  <c r="BH895" i="7"/>
  <c r="CD895" i="7"/>
  <c r="BB895" i="7"/>
  <c r="BN895" i="7"/>
  <c r="BJ887" i="7"/>
  <c r="AY887" i="7"/>
  <c r="BU887" i="7"/>
  <c r="BS871" i="7"/>
  <c r="BU871" i="7"/>
  <c r="BD871" i="7"/>
  <c r="BA855" i="7"/>
  <c r="BX855" i="7"/>
  <c r="BL855" i="7"/>
  <c r="CF839" i="7"/>
  <c r="CB839" i="7"/>
  <c r="CE839" i="7"/>
  <c r="BZ839" i="7"/>
  <c r="BP839" i="7"/>
  <c r="AX839" i="7"/>
  <c r="BR839" i="7"/>
  <c r="BV839" i="7"/>
  <c r="BF839" i="7"/>
  <c r="BW831" i="7"/>
  <c r="BT831" i="7"/>
  <c r="BP831" i="7"/>
  <c r="BS823" i="7"/>
  <c r="BP823" i="7"/>
  <c r="BE823" i="7"/>
  <c r="BR823" i="7"/>
  <c r="BC823" i="7"/>
  <c r="CE823" i="7"/>
  <c r="BI823" i="7"/>
  <c r="BK823" i="7"/>
  <c r="BY815" i="7"/>
  <c r="BP815" i="7"/>
  <c r="BJ815" i="7"/>
  <c r="BA799" i="7"/>
  <c r="AZ799" i="7"/>
  <c r="BX799" i="7"/>
  <c r="BJ799" i="7"/>
  <c r="BG799" i="7"/>
  <c r="BC799" i="7"/>
  <c r="CG799" i="7"/>
  <c r="CB799" i="7"/>
  <c r="BS791" i="7"/>
  <c r="BN791" i="7"/>
  <c r="BY791" i="7"/>
  <c r="BB775" i="7"/>
  <c r="BG775" i="7"/>
  <c r="CC775" i="7"/>
  <c r="CE759" i="7"/>
  <c r="BV759" i="7"/>
  <c r="BR759" i="7"/>
  <c r="BW759" i="7"/>
  <c r="BP759" i="7"/>
  <c r="CG759" i="7"/>
  <c r="BY759" i="7"/>
  <c r="BC759" i="7"/>
  <c r="CE751" i="7"/>
  <c r="BY751" i="7"/>
  <c r="BZ751" i="7"/>
  <c r="BN743" i="7"/>
  <c r="BW743" i="7"/>
  <c r="BC743" i="7"/>
  <c r="BM727" i="7"/>
  <c r="CE727" i="7"/>
  <c r="CD727" i="7"/>
  <c r="BV719" i="7"/>
  <c r="BI719" i="7"/>
  <c r="BM719" i="7"/>
  <c r="BP711" i="7"/>
  <c r="BQ711" i="7"/>
  <c r="BN711" i="7"/>
  <c r="BM711" i="7"/>
  <c r="BM703" i="7"/>
  <c r="BE703" i="7"/>
  <c r="BR703" i="7"/>
  <c r="BS687" i="7"/>
  <c r="BJ687" i="7"/>
  <c r="BK687" i="7"/>
  <c r="BM687" i="7"/>
  <c r="BZ679" i="7"/>
  <c r="AZ679" i="7"/>
  <c r="BG679" i="7"/>
  <c r="BJ663" i="7"/>
  <c r="CB663" i="7"/>
  <c r="BI663" i="7"/>
  <c r="CE639" i="7"/>
  <c r="BD639" i="7"/>
  <c r="BQ639" i="7"/>
  <c r="BY623" i="7"/>
  <c r="BT623" i="7"/>
  <c r="AX623" i="7"/>
  <c r="AX607" i="7"/>
  <c r="BA607" i="7"/>
  <c r="CD607" i="7"/>
  <c r="CE607" i="7"/>
  <c r="BM607" i="7"/>
  <c r="BU607" i="7"/>
  <c r="AZ607" i="7"/>
  <c r="CB607" i="7"/>
  <c r="BN607" i="7"/>
  <c r="BO599" i="7"/>
  <c r="BV599" i="7"/>
  <c r="BI599" i="7"/>
  <c r="BC591" i="7"/>
  <c r="BX591" i="7"/>
  <c r="BO591" i="7"/>
  <c r="CB575" i="7"/>
  <c r="BL575" i="7"/>
  <c r="BZ575" i="7"/>
  <c r="BO567" i="7"/>
  <c r="BD567" i="7"/>
  <c r="BL567" i="7"/>
  <c r="CB567" i="7"/>
  <c r="BP567" i="7"/>
  <c r="BG567" i="7"/>
  <c r="AX567" i="7"/>
  <c r="BQ567" i="7"/>
  <c r="CD567" i="7"/>
  <c r="BY567" i="7"/>
  <c r="CF567" i="7"/>
  <c r="BB551" i="7"/>
  <c r="CE551" i="7"/>
  <c r="AX551" i="7"/>
  <c r="BY527" i="7"/>
  <c r="BQ527" i="7"/>
  <c r="CG527" i="7"/>
  <c r="BZ503" i="7"/>
  <c r="BX503" i="7"/>
  <c r="BD503" i="7"/>
  <c r="BQ495" i="7"/>
  <c r="BJ495" i="7"/>
  <c r="AY495" i="7"/>
  <c r="BP495" i="7"/>
  <c r="BF495" i="7"/>
  <c r="BY495" i="7"/>
  <c r="BE495" i="7"/>
  <c r="BU495" i="7"/>
  <c r="CE495" i="7"/>
  <c r="BZ487" i="7"/>
  <c r="BF487" i="7"/>
  <c r="BQ487" i="7"/>
  <c r="BN471" i="7"/>
  <c r="BY471" i="7"/>
  <c r="BZ471" i="7"/>
  <c r="CF455" i="7"/>
  <c r="CA455" i="7"/>
  <c r="AX455" i="7"/>
  <c r="BB455" i="7"/>
  <c r="BK455" i="7"/>
  <c r="BU455" i="7"/>
  <c r="BD455" i="7"/>
  <c r="BW455" i="7"/>
  <c r="BJ455" i="7"/>
  <c r="CE455" i="7"/>
  <c r="BC455" i="7"/>
  <c r="BQ455" i="7"/>
  <c r="CE447" i="7"/>
  <c r="BX447" i="7"/>
  <c r="BQ431" i="7"/>
  <c r="CA431" i="7"/>
  <c r="BS431" i="7"/>
  <c r="CF423" i="7"/>
  <c r="AX423" i="7"/>
  <c r="AZ423" i="7"/>
  <c r="CH415" i="7"/>
  <c r="CI415" i="7" s="1"/>
  <c r="BR407" i="7"/>
  <c r="BV407" i="7"/>
  <c r="CD407" i="7"/>
  <c r="BK407" i="7"/>
  <c r="BT407" i="7"/>
  <c r="AX407" i="7"/>
  <c r="CE407" i="7"/>
  <c r="BN407" i="7"/>
  <c r="BW407" i="7"/>
  <c r="AZ407" i="7"/>
  <c r="BI407" i="7"/>
  <c r="BB407" i="7"/>
  <c r="BY407" i="7"/>
  <c r="BP407" i="7"/>
  <c r="BZ391" i="7"/>
  <c r="CG391" i="7"/>
  <c r="BL391" i="7"/>
  <c r="BI367" i="7"/>
  <c r="CB367" i="7"/>
  <c r="BS367" i="7"/>
  <c r="BN343" i="7"/>
  <c r="BX343" i="7"/>
  <c r="BY327" i="7"/>
  <c r="BZ327" i="7"/>
  <c r="BI327" i="7"/>
  <c r="BJ319" i="7"/>
  <c r="BP319" i="7"/>
  <c r="CF319" i="7"/>
  <c r="BS287" i="7"/>
  <c r="BW287" i="7"/>
  <c r="AY287" i="7"/>
  <c r="BF279" i="7"/>
  <c r="BS279" i="7"/>
  <c r="BU279" i="7"/>
  <c r="BI263" i="7"/>
  <c r="BL263" i="7"/>
  <c r="BX263" i="7"/>
  <c r="BN239" i="7"/>
  <c r="CC239" i="7"/>
  <c r="BU239" i="7"/>
  <c r="BZ215" i="7"/>
  <c r="BE215" i="7"/>
  <c r="AZ199" i="7"/>
  <c r="BW199" i="7"/>
  <c r="BH167" i="7"/>
  <c r="BR167" i="7"/>
  <c r="BW151" i="7"/>
  <c r="AZ151" i="7"/>
  <c r="BT135" i="7"/>
  <c r="CD135" i="7"/>
  <c r="BB119" i="7"/>
  <c r="AZ119" i="7"/>
  <c r="CC111" i="7"/>
  <c r="CE111" i="7"/>
  <c r="CD95" i="7"/>
  <c r="BE95" i="7"/>
  <c r="CA95" i="7"/>
  <c r="CG95" i="7"/>
  <c r="BQ95" i="7"/>
  <c r="BZ95" i="7"/>
  <c r="BN95" i="7"/>
  <c r="BW95" i="7"/>
  <c r="CB95" i="7"/>
  <c r="BK95" i="7"/>
  <c r="BP95" i="7"/>
  <c r="BL95" i="7"/>
  <c r="BI95" i="7"/>
  <c r="BH95" i="7"/>
  <c r="BS95" i="7"/>
  <c r="CC95" i="7"/>
  <c r="BR95" i="7"/>
  <c r="CF95" i="7"/>
  <c r="CH850" i="7"/>
  <c r="CI850" i="7" s="1"/>
  <c r="CG834" i="7"/>
  <c r="BV834" i="7"/>
  <c r="BZ738" i="7"/>
  <c r="AY738" i="7"/>
  <c r="CD682" i="7"/>
  <c r="BQ682" i="7"/>
  <c r="CG682" i="7"/>
  <c r="BT682" i="7"/>
  <c r="CE682" i="7"/>
  <c r="BZ682" i="7"/>
  <c r="BK682" i="7"/>
  <c r="CA682" i="7"/>
  <c r="BN682" i="7"/>
  <c r="BV682" i="7"/>
  <c r="CB682" i="7"/>
  <c r="BM682" i="7"/>
  <c r="CC682" i="7"/>
  <c r="CF682" i="7"/>
  <c r="BH682" i="7"/>
  <c r="BU682" i="7"/>
  <c r="BO682" i="7"/>
  <c r="BW682" i="7"/>
  <c r="BI682" i="7"/>
  <c r="AY578" i="7"/>
  <c r="BU578" i="7"/>
  <c r="BM570" i="7"/>
  <c r="BT570" i="7"/>
  <c r="BA530" i="7"/>
  <c r="BE530" i="7"/>
  <c r="CG418" i="7"/>
  <c r="BA418" i="7"/>
  <c r="BY90" i="7"/>
  <c r="AY90" i="7"/>
  <c r="BD957" i="7"/>
  <c r="BE957" i="7"/>
  <c r="BM941" i="7"/>
  <c r="CF941" i="7"/>
  <c r="CH805" i="7"/>
  <c r="CI805" i="7" s="1"/>
  <c r="BE757" i="7"/>
  <c r="BO757" i="7"/>
  <c r="CA445" i="7"/>
  <c r="BX445" i="7"/>
  <c r="BX341" i="7"/>
  <c r="BD341" i="7"/>
  <c r="CF325" i="7"/>
  <c r="BM325" i="7"/>
  <c r="BP213" i="7"/>
  <c r="BM213" i="7"/>
  <c r="BK157" i="7"/>
  <c r="BY157" i="7"/>
  <c r="AZ101" i="7"/>
  <c r="BA101" i="7"/>
  <c r="BT1002" i="7"/>
  <c r="BF1002" i="7"/>
  <c r="BB1002" i="7"/>
  <c r="BA1002" i="7"/>
  <c r="BJ1002" i="7"/>
  <c r="BQ1002" i="7"/>
  <c r="CD1002" i="7"/>
  <c r="BS1002" i="7"/>
  <c r="BV1002" i="7"/>
  <c r="BM1002" i="7"/>
  <c r="CE1002" i="7"/>
  <c r="BY1002" i="7"/>
  <c r="BZ1002" i="7"/>
  <c r="BC1002" i="7"/>
  <c r="AX1002" i="7"/>
  <c r="BO1002" i="7"/>
  <c r="BD1002" i="7"/>
  <c r="BN1002" i="7"/>
  <c r="BP1002" i="7"/>
  <c r="CD986" i="7"/>
  <c r="BX986" i="7"/>
  <c r="CD962" i="7"/>
  <c r="CE938" i="7"/>
  <c r="BX938" i="7"/>
  <c r="BH906" i="7"/>
  <c r="BT882" i="7"/>
  <c r="BW882" i="7"/>
  <c r="CA858" i="7"/>
  <c r="CB858" i="7"/>
  <c r="BM602" i="7"/>
  <c r="CD138" i="7"/>
  <c r="BD869" i="7"/>
  <c r="AX869" i="7"/>
  <c r="CF869" i="7"/>
  <c r="BY869" i="7"/>
  <c r="BM869" i="7"/>
  <c r="BV869" i="7"/>
  <c r="BX869" i="7"/>
  <c r="BN869" i="7"/>
  <c r="BJ869" i="7"/>
  <c r="BI869" i="7"/>
  <c r="CD869" i="7"/>
  <c r="BT869" i="7"/>
  <c r="BO869" i="7"/>
  <c r="BF869" i="7"/>
  <c r="BZ869" i="7"/>
  <c r="CC869" i="7"/>
  <c r="CB869" i="7"/>
  <c r="BB869" i="7"/>
  <c r="BE869" i="7"/>
  <c r="BU869" i="7"/>
  <c r="BP869" i="7"/>
  <c r="BS869" i="7"/>
  <c r="CE869" i="7"/>
  <c r="BH869" i="7"/>
  <c r="BL869" i="7"/>
  <c r="CG869" i="7"/>
  <c r="BR869" i="7"/>
  <c r="CA869" i="7"/>
  <c r="AZ557" i="7"/>
  <c r="BZ405" i="7"/>
  <c r="CH30" i="7"/>
  <c r="CI30" i="7" s="1"/>
  <c r="BD1016" i="7"/>
  <c r="CD912" i="7"/>
  <c r="AZ225" i="7"/>
  <c r="BC225" i="7"/>
  <c r="BW225" i="7"/>
  <c r="CC225" i="7"/>
  <c r="BS818" i="7"/>
  <c r="BR818" i="7"/>
  <c r="BH818" i="7"/>
  <c r="BN818" i="7"/>
  <c r="CH730" i="7"/>
  <c r="CI730" i="7" s="1"/>
  <c r="CE674" i="7"/>
  <c r="BA674" i="7"/>
  <c r="AZ674" i="7"/>
  <c r="BK674" i="7"/>
  <c r="CB522" i="7"/>
  <c r="CD522" i="7"/>
  <c r="BS522" i="7"/>
  <c r="BM522" i="7"/>
  <c r="BA162" i="7"/>
  <c r="BM162" i="7"/>
  <c r="BT162" i="7"/>
  <c r="BC162" i="7"/>
  <c r="BO965" i="7"/>
  <c r="BE965" i="7"/>
  <c r="BD965" i="7"/>
  <c r="AZ965" i="7"/>
  <c r="CH901" i="7"/>
  <c r="CI901" i="7" s="1"/>
  <c r="CG845" i="7"/>
  <c r="CF845" i="7"/>
  <c r="BL845" i="7"/>
  <c r="AX845" i="7"/>
  <c r="CC765" i="7"/>
  <c r="CF765" i="7"/>
  <c r="BY765" i="7"/>
  <c r="BV765" i="7"/>
  <c r="BE733" i="7"/>
  <c r="CD733" i="7"/>
  <c r="CF733" i="7"/>
  <c r="BC733" i="7"/>
  <c r="CG549" i="7"/>
  <c r="BS549" i="7"/>
  <c r="AY549" i="7"/>
  <c r="BF549" i="7"/>
  <c r="CD549" i="7"/>
  <c r="BN421" i="7"/>
  <c r="BP421" i="7"/>
  <c r="BI421" i="7"/>
  <c r="AX421" i="7"/>
  <c r="BS277" i="7"/>
  <c r="BL277" i="7"/>
  <c r="BU277" i="7"/>
  <c r="CD277" i="7"/>
  <c r="BG229" i="7"/>
  <c r="BT229" i="7"/>
  <c r="BI229" i="7"/>
  <c r="BS229" i="7"/>
  <c r="BB972" i="7"/>
  <c r="BO972" i="7"/>
  <c r="BT972" i="7"/>
  <c r="CB972" i="7"/>
  <c r="BM940" i="7"/>
  <c r="CB940" i="7"/>
  <c r="BO940" i="7"/>
  <c r="BF940" i="7"/>
  <c r="BV940" i="7"/>
  <c r="BR812" i="7"/>
  <c r="CC812" i="7"/>
  <c r="BL812" i="7"/>
  <c r="BB812" i="7"/>
  <c r="CE812" i="7"/>
  <c r="BF804" i="7"/>
  <c r="CE804" i="7"/>
  <c r="BG804" i="7"/>
  <c r="CB804" i="7"/>
  <c r="BD796" i="7"/>
  <c r="BY796" i="7"/>
  <c r="BU796" i="7"/>
  <c r="BK796" i="7"/>
  <c r="BR796" i="7"/>
  <c r="BR780" i="7"/>
  <c r="BP780" i="7"/>
  <c r="CA780" i="7"/>
  <c r="BQ780" i="7"/>
  <c r="BW756" i="7"/>
  <c r="AX756" i="7"/>
  <c r="CC756" i="7"/>
  <c r="BC756" i="7"/>
  <c r="CE756" i="7"/>
  <c r="AY748" i="7"/>
  <c r="BS748" i="7"/>
  <c r="BP748" i="7"/>
  <c r="BN748" i="7"/>
  <c r="BT740" i="7"/>
  <c r="BI740" i="7"/>
  <c r="BE740" i="7"/>
  <c r="BF740" i="7"/>
  <c r="CE740" i="7"/>
  <c r="BZ732" i="7"/>
  <c r="BV732" i="7"/>
  <c r="BT732" i="7"/>
  <c r="CH732" i="7" s="1"/>
  <c r="CI732" i="7" s="1"/>
  <c r="CA732" i="7"/>
  <c r="BY700" i="7"/>
  <c r="BW700" i="7"/>
  <c r="BI700" i="7"/>
  <c r="BE700" i="7"/>
  <c r="BD692" i="7"/>
  <c r="BU692" i="7"/>
  <c r="CB692" i="7"/>
  <c r="BJ692" i="7"/>
  <c r="BO676" i="7"/>
  <c r="BY676" i="7"/>
  <c r="BC676" i="7"/>
  <c r="BN676" i="7"/>
  <c r="BF676" i="7"/>
  <c r="BS660" i="7"/>
  <c r="BC660" i="7"/>
  <c r="CB660" i="7"/>
  <c r="BR660" i="7"/>
  <c r="BB660" i="7"/>
  <c r="CA644" i="7"/>
  <c r="BX644" i="7"/>
  <c r="BH644" i="7"/>
  <c r="BJ644" i="7"/>
  <c r="BK644" i="7"/>
  <c r="BX628" i="7"/>
  <c r="CG628" i="7"/>
  <c r="BN628" i="7"/>
  <c r="BV628" i="7"/>
  <c r="CB628" i="7"/>
  <c r="CG620" i="7"/>
  <c r="CC620" i="7"/>
  <c r="CD620" i="7"/>
  <c r="BI620" i="7"/>
  <c r="CG588" i="7"/>
  <c r="BG588" i="7"/>
  <c r="BY588" i="7"/>
  <c r="BN588" i="7"/>
  <c r="BC588" i="7"/>
  <c r="BL580" i="7"/>
  <c r="CA580" i="7"/>
  <c r="BW580" i="7"/>
  <c r="AZ580" i="7"/>
  <c r="BZ572" i="7"/>
  <c r="BA572" i="7"/>
  <c r="BG572" i="7"/>
  <c r="BM572" i="7"/>
  <c r="BT572" i="7"/>
  <c r="BQ564" i="7"/>
  <c r="BO564" i="7"/>
  <c r="CA564" i="7"/>
  <c r="BY564" i="7"/>
  <c r="CE556" i="7"/>
  <c r="CB556" i="7"/>
  <c r="BA556" i="7"/>
  <c r="BT556" i="7"/>
  <c r="BJ524" i="7"/>
  <c r="AZ524" i="7"/>
  <c r="BW524" i="7"/>
  <c r="BB524" i="7"/>
  <c r="BH524" i="7"/>
  <c r="BK516" i="7"/>
  <c r="BA516" i="7"/>
  <c r="BU516" i="7"/>
  <c r="BP516" i="7"/>
  <c r="BV500" i="7"/>
  <c r="CC500" i="7"/>
  <c r="BX500" i="7"/>
  <c r="BZ500" i="7"/>
  <c r="BY492" i="7"/>
  <c r="CC492" i="7"/>
  <c r="CD492" i="7"/>
  <c r="BF492" i="7"/>
  <c r="BR492" i="7"/>
  <c r="BH476" i="7"/>
  <c r="AZ476" i="7"/>
  <c r="BC476" i="7"/>
  <c r="CB476" i="7"/>
  <c r="BD460" i="7"/>
  <c r="AY460" i="7"/>
  <c r="CD460" i="7"/>
  <c r="BZ460" i="7"/>
  <c r="BC444" i="7"/>
  <c r="BW444" i="7"/>
  <c r="BZ444" i="7"/>
  <c r="BN444" i="7"/>
  <c r="BB428" i="7"/>
  <c r="CC428" i="7"/>
  <c r="BK428" i="7"/>
  <c r="CB428" i="7"/>
  <c r="CH420" i="7"/>
  <c r="CI420" i="7" s="1"/>
  <c r="BH412" i="7"/>
  <c r="BO412" i="7"/>
  <c r="BG412" i="7"/>
  <c r="BR412" i="7"/>
  <c r="AZ404" i="7"/>
  <c r="BI404" i="7"/>
  <c r="BA404" i="7"/>
  <c r="BT404" i="7"/>
  <c r="BP388" i="7"/>
  <c r="BQ388" i="7"/>
  <c r="BO388" i="7"/>
  <c r="BZ388" i="7"/>
  <c r="BG388" i="7"/>
  <c r="CA380" i="7"/>
  <c r="CD380" i="7"/>
  <c r="CC380" i="7"/>
  <c r="BC380" i="7"/>
  <c r="BI372" i="7"/>
  <c r="BT372" i="7"/>
  <c r="BS372" i="7"/>
  <c r="CC372" i="7"/>
  <c r="BW372" i="7"/>
  <c r="BI364" i="7"/>
  <c r="BC364" i="7"/>
  <c r="BA364" i="7"/>
  <c r="BD364" i="7"/>
  <c r="BF356" i="7"/>
  <c r="BY356" i="7"/>
  <c r="CD356" i="7"/>
  <c r="BB356" i="7"/>
  <c r="BQ332" i="7"/>
  <c r="BU332" i="7"/>
  <c r="BZ332" i="7"/>
  <c r="BG332" i="7"/>
  <c r="BT324" i="7"/>
  <c r="AX324" i="7"/>
  <c r="BR324" i="7"/>
  <c r="BE324" i="7"/>
  <c r="BN324" i="7"/>
  <c r="CG316" i="7"/>
  <c r="BN316" i="7"/>
  <c r="AX316" i="7"/>
  <c r="BG316" i="7"/>
  <c r="BT308" i="7"/>
  <c r="CC308" i="7"/>
  <c r="BV308" i="7"/>
  <c r="BF308" i="7"/>
  <c r="BL308" i="7"/>
  <c r="AZ300" i="7"/>
  <c r="BL300" i="7"/>
  <c r="BJ300" i="7"/>
  <c r="BR300" i="7"/>
  <c r="BB292" i="7"/>
  <c r="BD292" i="7"/>
  <c r="BH292" i="7"/>
  <c r="BA292" i="7"/>
  <c r="BJ292" i="7"/>
  <c r="BK284" i="7"/>
  <c r="BN284" i="7"/>
  <c r="BC284" i="7"/>
  <c r="BZ284" i="7"/>
  <c r="BZ268" i="7"/>
  <c r="BW268" i="7"/>
  <c r="BF268" i="7"/>
  <c r="BI268" i="7"/>
  <c r="CF252" i="7"/>
  <c r="BL252" i="7"/>
  <c r="BU252" i="7"/>
  <c r="BV252" i="7"/>
  <c r="CE228" i="7"/>
  <c r="BW228" i="7"/>
  <c r="CC228" i="7"/>
  <c r="BC228" i="7"/>
  <c r="BZ220" i="7"/>
  <c r="BS220" i="7"/>
  <c r="AX220" i="7"/>
  <c r="CC220" i="7"/>
  <c r="BB220" i="7"/>
  <c r="BG212" i="7"/>
  <c r="CD212" i="7"/>
  <c r="BF212" i="7"/>
  <c r="BI212" i="7"/>
  <c r="CE204" i="7"/>
  <c r="BW204" i="7"/>
  <c r="BH204" i="7"/>
  <c r="BT204" i="7"/>
  <c r="CC204" i="7"/>
  <c r="BV196" i="7"/>
  <c r="AZ196" i="7"/>
  <c r="BJ196" i="7"/>
  <c r="BO196" i="7"/>
  <c r="BS188" i="7"/>
  <c r="CD188" i="7"/>
  <c r="CB188" i="7"/>
  <c r="BJ188" i="7"/>
  <c r="BA164" i="7"/>
  <c r="BC164" i="7"/>
  <c r="BI164" i="7"/>
  <c r="AY164" i="7"/>
  <c r="BP156" i="7"/>
  <c r="BQ156" i="7"/>
  <c r="BT156" i="7"/>
  <c r="BK156" i="7"/>
  <c r="BG156" i="7"/>
  <c r="BD148" i="7"/>
  <c r="BW148" i="7"/>
  <c r="BM148" i="7"/>
  <c r="BY148" i="7"/>
  <c r="BQ140" i="7"/>
  <c r="BT140" i="7"/>
  <c r="BK140" i="7"/>
  <c r="BG140" i="7"/>
  <c r="CB140" i="7"/>
  <c r="BX132" i="7"/>
  <c r="BE132" i="7"/>
  <c r="BP132" i="7"/>
  <c r="BQ132" i="7"/>
  <c r="BQ124" i="7"/>
  <c r="CD124" i="7"/>
  <c r="BT124" i="7"/>
  <c r="BK124" i="7"/>
  <c r="CH108" i="7"/>
  <c r="CI108" i="7" s="1"/>
  <c r="BD100" i="7"/>
  <c r="BZ100" i="7"/>
  <c r="BE100" i="7"/>
  <c r="AZ100" i="7"/>
  <c r="BA84" i="7"/>
  <c r="BH84" i="7"/>
  <c r="CF84" i="7"/>
  <c r="CC84" i="7"/>
  <c r="CB76" i="7"/>
  <c r="CE76" i="7"/>
  <c r="BS76" i="7"/>
  <c r="BO76" i="7"/>
  <c r="CA76" i="7"/>
  <c r="CG842" i="7"/>
  <c r="BX842" i="7"/>
  <c r="BY842" i="7"/>
  <c r="CF842" i="7"/>
  <c r="BD826" i="7"/>
  <c r="BS826" i="7"/>
  <c r="CF826" i="7"/>
  <c r="BN826" i="7"/>
  <c r="CC826" i="7"/>
  <c r="BE810" i="7"/>
  <c r="CG810" i="7"/>
  <c r="BX810" i="7"/>
  <c r="AZ810" i="7"/>
  <c r="BG770" i="7"/>
  <c r="BM770" i="7"/>
  <c r="CG770" i="7"/>
  <c r="BO770" i="7"/>
  <c r="CA698" i="7"/>
  <c r="BE698" i="7"/>
  <c r="BC698" i="7"/>
  <c r="BF698" i="7"/>
  <c r="BQ658" i="7"/>
  <c r="BK658" i="7"/>
  <c r="AY658" i="7"/>
  <c r="BE658" i="7"/>
  <c r="BD626" i="7"/>
  <c r="BT626" i="7"/>
  <c r="BA626" i="7"/>
  <c r="CE626" i="7"/>
  <c r="BU610" i="7"/>
  <c r="CC610" i="7"/>
  <c r="BZ610" i="7"/>
  <c r="BE610" i="7"/>
  <c r="AX610" i="7"/>
  <c r="BN490" i="7"/>
  <c r="BL490" i="7"/>
  <c r="BF490" i="7"/>
  <c r="BV490" i="7"/>
  <c r="BP458" i="7"/>
  <c r="BK458" i="7"/>
  <c r="BF458" i="7"/>
  <c r="BS458" i="7"/>
  <c r="BW458" i="7"/>
  <c r="BG370" i="7"/>
  <c r="CG370" i="7"/>
  <c r="BC370" i="7"/>
  <c r="BF370" i="7"/>
  <c r="CC330" i="7"/>
  <c r="BO330" i="7"/>
  <c r="CB330" i="7"/>
  <c r="BJ330" i="7"/>
  <c r="AY330" i="7"/>
  <c r="BK306" i="7"/>
  <c r="CF306" i="7"/>
  <c r="CC306" i="7"/>
  <c r="AX306" i="7"/>
  <c r="BM290" i="7"/>
  <c r="BP290" i="7"/>
  <c r="BE290" i="7"/>
  <c r="AY290" i="7"/>
  <c r="BK242" i="7"/>
  <c r="AY242" i="7"/>
  <c r="BE242" i="7"/>
  <c r="BR242" i="7"/>
  <c r="CG242" i="7"/>
  <c r="BT170" i="7"/>
  <c r="BO170" i="7"/>
  <c r="BP170" i="7"/>
  <c r="BV170" i="7"/>
  <c r="BX154" i="7"/>
  <c r="BK154" i="7"/>
  <c r="BE154" i="7"/>
  <c r="BF154" i="7"/>
  <c r="BZ154" i="7"/>
  <c r="BY122" i="7"/>
  <c r="CB122" i="7"/>
  <c r="BS122" i="7"/>
  <c r="BA122" i="7"/>
  <c r="BJ106" i="7"/>
  <c r="BT106" i="7"/>
  <c r="BN106" i="7"/>
  <c r="BW106" i="7"/>
  <c r="BU106" i="7"/>
  <c r="BS1005" i="7"/>
  <c r="BW1005" i="7"/>
  <c r="BK1005" i="7"/>
  <c r="BO1005" i="7"/>
  <c r="BQ1005" i="7"/>
  <c r="CC925" i="7"/>
  <c r="BC925" i="7"/>
  <c r="BP925" i="7"/>
  <c r="CF925" i="7"/>
  <c r="CB909" i="7"/>
  <c r="BK909" i="7"/>
  <c r="BC909" i="7"/>
  <c r="CE909" i="7"/>
  <c r="BG909" i="7"/>
  <c r="BK789" i="7"/>
  <c r="BG789" i="7"/>
  <c r="CG789" i="7"/>
  <c r="AZ789" i="7"/>
  <c r="CF725" i="7"/>
  <c r="BL725" i="7"/>
  <c r="BE725" i="7"/>
  <c r="CE725" i="7"/>
  <c r="BG725" i="7"/>
  <c r="CD661" i="7"/>
  <c r="BQ661" i="7"/>
  <c r="CC661" i="7"/>
  <c r="BG661" i="7"/>
  <c r="CD525" i="7"/>
  <c r="BB525" i="7"/>
  <c r="CA525" i="7"/>
  <c r="CB525" i="7"/>
  <c r="BQ525" i="7"/>
  <c r="BH437" i="7"/>
  <c r="CD437" i="7"/>
  <c r="BL437" i="7"/>
  <c r="BU437" i="7"/>
  <c r="CC389" i="7"/>
  <c r="BI389" i="7"/>
  <c r="BA389" i="7"/>
  <c r="BG389" i="7"/>
  <c r="BR389" i="7"/>
  <c r="BO373" i="7"/>
  <c r="CF373" i="7"/>
  <c r="BR373" i="7"/>
  <c r="CD373" i="7"/>
  <c r="AX317" i="7"/>
  <c r="BJ317" i="7"/>
  <c r="BR317" i="7"/>
  <c r="CE317" i="7"/>
  <c r="CF317" i="7"/>
  <c r="BV285" i="7"/>
  <c r="AX285" i="7"/>
  <c r="BG285" i="7"/>
  <c r="BM285" i="7"/>
  <c r="AZ261" i="7"/>
  <c r="BI261" i="7"/>
  <c r="BG261" i="7"/>
  <c r="BX261" i="7"/>
  <c r="CA261" i="7"/>
  <c r="BQ245" i="7"/>
  <c r="BZ245" i="7"/>
  <c r="BM245" i="7"/>
  <c r="BV245" i="7"/>
  <c r="AZ197" i="7"/>
  <c r="CA197" i="7"/>
  <c r="BL197" i="7"/>
  <c r="BK197" i="7"/>
  <c r="AZ85" i="7"/>
  <c r="BH85" i="7"/>
  <c r="BL85" i="7"/>
  <c r="BB85" i="7"/>
  <c r="CH39" i="7"/>
  <c r="CI39" i="7" s="1"/>
  <c r="BO1015" i="7"/>
  <c r="BV1015" i="7"/>
  <c r="BZ1015" i="7"/>
  <c r="BO1007" i="7"/>
  <c r="BH1007" i="7"/>
  <c r="BC1007" i="7"/>
  <c r="BQ1007" i="7"/>
  <c r="BQ991" i="7"/>
  <c r="BI991" i="7"/>
  <c r="BY991" i="7"/>
  <c r="BZ983" i="7"/>
  <c r="BV983" i="7"/>
  <c r="AZ983" i="7"/>
  <c r="BL983" i="7"/>
  <c r="BM967" i="7"/>
  <c r="BX967" i="7"/>
  <c r="CE967" i="7"/>
  <c r="CF967" i="7"/>
  <c r="BR951" i="7"/>
  <c r="BD951" i="7"/>
  <c r="CE951" i="7"/>
  <c r="AY935" i="7"/>
  <c r="BM935" i="7"/>
  <c r="BU935" i="7"/>
  <c r="BE935" i="7"/>
  <c r="AZ927" i="7"/>
  <c r="BQ927" i="7"/>
  <c r="BV927" i="7"/>
  <c r="BH911" i="7"/>
  <c r="BA911" i="7"/>
  <c r="CF911" i="7"/>
  <c r="BT895" i="7"/>
  <c r="BK895" i="7"/>
  <c r="CG895" i="7"/>
  <c r="CC895" i="7"/>
  <c r="AZ887" i="7"/>
  <c r="BW887" i="7"/>
  <c r="BM887" i="7"/>
  <c r="CA879" i="7"/>
  <c r="BH879" i="7"/>
  <c r="BX879" i="7"/>
  <c r="CC871" i="7"/>
  <c r="CG871" i="7"/>
  <c r="AY871" i="7"/>
  <c r="BF855" i="7"/>
  <c r="BQ855" i="7"/>
  <c r="BP855" i="7"/>
  <c r="BC839" i="7"/>
  <c r="AZ839" i="7"/>
  <c r="BJ839" i="7"/>
  <c r="AX831" i="7"/>
  <c r="AY831" i="7"/>
  <c r="BS831" i="7"/>
  <c r="BH831" i="7"/>
  <c r="CB823" i="7"/>
  <c r="BF823" i="7"/>
  <c r="BB823" i="7"/>
  <c r="BX815" i="7"/>
  <c r="BK815" i="7"/>
  <c r="CF815" i="7"/>
  <c r="BS815" i="7"/>
  <c r="CE799" i="7"/>
  <c r="BI799" i="7"/>
  <c r="BL799" i="7"/>
  <c r="BH791" i="7"/>
  <c r="BZ791" i="7"/>
  <c r="BL791" i="7"/>
  <c r="CB791" i="7"/>
  <c r="BX775" i="7"/>
  <c r="BF775" i="7"/>
  <c r="BM775" i="7"/>
  <c r="BU775" i="7"/>
  <c r="BB759" i="7"/>
  <c r="BE759" i="7"/>
  <c r="BL759" i="7"/>
  <c r="BD751" i="7"/>
  <c r="CA751" i="7"/>
  <c r="BT751" i="7"/>
  <c r="BC751" i="7"/>
  <c r="CF743" i="7"/>
  <c r="BA743" i="7"/>
  <c r="BB743" i="7"/>
  <c r="BY735" i="7"/>
  <c r="BW735" i="7"/>
  <c r="BB735" i="7"/>
  <c r="BX735" i="7"/>
  <c r="BZ735" i="7"/>
  <c r="BS735" i="7"/>
  <c r="BC735" i="7"/>
  <c r="BD735" i="7"/>
  <c r="BT735" i="7"/>
  <c r="CB735" i="7"/>
  <c r="BN735" i="7"/>
  <c r="CG727" i="7"/>
  <c r="BF727" i="7"/>
  <c r="BT727" i="7"/>
  <c r="BY719" i="7"/>
  <c r="BO719" i="7"/>
  <c r="BJ719" i="7"/>
  <c r="BH711" i="7"/>
  <c r="BE711" i="7"/>
  <c r="AY711" i="7"/>
  <c r="BO711" i="7"/>
  <c r="BO703" i="7"/>
  <c r="BW703" i="7"/>
  <c r="BU703" i="7"/>
  <c r="BD687" i="7"/>
  <c r="BO687" i="7"/>
  <c r="BG687" i="7"/>
  <c r="BR687" i="7"/>
  <c r="CA679" i="7"/>
  <c r="BT679" i="7"/>
  <c r="BF679" i="7"/>
  <c r="BQ671" i="7"/>
  <c r="AY671" i="7"/>
  <c r="BF671" i="7"/>
  <c r="BK663" i="7"/>
  <c r="CG663" i="7"/>
  <c r="BW663" i="7"/>
  <c r="BF647" i="7"/>
  <c r="BV647" i="7"/>
  <c r="BU647" i="7"/>
  <c r="CB639" i="7"/>
  <c r="BF639" i="7"/>
  <c r="BZ639" i="7"/>
  <c r="BS631" i="7"/>
  <c r="BL631" i="7"/>
  <c r="BZ631" i="7"/>
  <c r="BI631" i="7"/>
  <c r="BY631" i="7"/>
  <c r="BJ631" i="7"/>
  <c r="BP631" i="7"/>
  <c r="BD631" i="7"/>
  <c r="BS623" i="7"/>
  <c r="BI623" i="7"/>
  <c r="BZ623" i="7"/>
  <c r="BL607" i="7"/>
  <c r="CC607" i="7"/>
  <c r="BS607" i="7"/>
  <c r="CA599" i="7"/>
  <c r="CF599" i="7"/>
  <c r="BK599" i="7"/>
  <c r="CG599" i="7"/>
  <c r="CD591" i="7"/>
  <c r="BN591" i="7"/>
  <c r="BY591" i="7"/>
  <c r="BE583" i="7"/>
  <c r="CB583" i="7"/>
  <c r="CC583" i="7"/>
  <c r="CG575" i="7"/>
  <c r="BQ575" i="7"/>
  <c r="CA575" i="7"/>
  <c r="BS567" i="7"/>
  <c r="BM567" i="7"/>
  <c r="BF567" i="7"/>
  <c r="BO551" i="7"/>
  <c r="BA551" i="7"/>
  <c r="BI551" i="7"/>
  <c r="CA535" i="7"/>
  <c r="BR535" i="7"/>
  <c r="BV535" i="7"/>
  <c r="BZ535" i="7"/>
  <c r="BS535" i="7"/>
  <c r="AX535" i="7"/>
  <c r="CE535" i="7"/>
  <c r="BL535" i="7"/>
  <c r="BA527" i="7"/>
  <c r="BF527" i="7"/>
  <c r="BZ527" i="7"/>
  <c r="CD511" i="7"/>
  <c r="BC511" i="7"/>
  <c r="AY511" i="7"/>
  <c r="AX511" i="7"/>
  <c r="AZ511" i="7"/>
  <c r="BF511" i="7"/>
  <c r="BJ511" i="7"/>
  <c r="BV511" i="7"/>
  <c r="BI511" i="7"/>
  <c r="BI503" i="7"/>
  <c r="BA503" i="7"/>
  <c r="BL503" i="7"/>
  <c r="BD495" i="7"/>
  <c r="CD495" i="7"/>
  <c r="BO495" i="7"/>
  <c r="AY487" i="7"/>
  <c r="BI487" i="7"/>
  <c r="BN487" i="7"/>
  <c r="CA487" i="7"/>
  <c r="BH471" i="7"/>
  <c r="BB471" i="7"/>
  <c r="CD471" i="7"/>
  <c r="BM471" i="7"/>
  <c r="BZ455" i="7"/>
  <c r="BY455" i="7"/>
  <c r="BI455" i="7"/>
  <c r="AZ447" i="7"/>
  <c r="BU447" i="7"/>
  <c r="AY447" i="7"/>
  <c r="AX431" i="7"/>
  <c r="BY431" i="7"/>
  <c r="CG431" i="7"/>
  <c r="BB423" i="7"/>
  <c r="BR423" i="7"/>
  <c r="BP423" i="7"/>
  <c r="BL407" i="7"/>
  <c r="AY407" i="7"/>
  <c r="BD391" i="7"/>
  <c r="BG391" i="7"/>
  <c r="BJ391" i="7"/>
  <c r="BP383" i="7"/>
  <c r="BY383" i="7"/>
  <c r="BK367" i="7"/>
  <c r="BV367" i="7"/>
  <c r="CG367" i="7"/>
  <c r="AY351" i="7"/>
  <c r="BK351" i="7"/>
  <c r="CE351" i="7"/>
  <c r="BY351" i="7"/>
  <c r="BL351" i="7"/>
  <c r="BQ351" i="7"/>
  <c r="CB351" i="7"/>
  <c r="BZ351" i="7"/>
  <c r="BS351" i="7"/>
  <c r="BF351" i="7"/>
  <c r="BT351" i="7"/>
  <c r="BA351" i="7"/>
  <c r="BT343" i="7"/>
  <c r="CD343" i="7"/>
  <c r="BN327" i="7"/>
  <c r="BK327" i="7"/>
  <c r="AX327" i="7"/>
  <c r="BF319" i="7"/>
  <c r="BX319" i="7"/>
  <c r="BW319" i="7"/>
  <c r="BW303" i="7"/>
  <c r="BS303" i="7"/>
  <c r="CE303" i="7"/>
  <c r="BA303" i="7"/>
  <c r="BM303" i="7"/>
  <c r="CG303" i="7"/>
  <c r="BC303" i="7"/>
  <c r="BJ303" i="7"/>
  <c r="BT303" i="7"/>
  <c r="BD303" i="7"/>
  <c r="AY303" i="7"/>
  <c r="BX303" i="7"/>
  <c r="BP303" i="7"/>
  <c r="BK303" i="7"/>
  <c r="AX287" i="7"/>
  <c r="BL287" i="7"/>
  <c r="BD287" i="7"/>
  <c r="BM279" i="7"/>
  <c r="BJ279" i="7"/>
  <c r="BZ279" i="7"/>
  <c r="BH263" i="7"/>
  <c r="CF263" i="7"/>
  <c r="BF263" i="7"/>
  <c r="BQ255" i="7"/>
  <c r="CD255" i="7"/>
  <c r="CC255" i="7"/>
  <c r="CB255" i="7"/>
  <c r="BC255" i="7"/>
  <c r="BZ255" i="7"/>
  <c r="AZ255" i="7"/>
  <c r="BX255" i="7"/>
  <c r="CA255" i="7"/>
  <c r="BH255" i="7"/>
  <c r="BU255" i="7"/>
  <c r="BF255" i="7"/>
  <c r="BD255" i="7"/>
  <c r="BR255" i="7"/>
  <c r="BW255" i="7"/>
  <c r="BE239" i="7"/>
  <c r="BB239" i="7"/>
  <c r="BZ239" i="7"/>
  <c r="CE223" i="7"/>
  <c r="BK223" i="7"/>
  <c r="CG223" i="7"/>
  <c r="CF223" i="7"/>
  <c r="BA223" i="7"/>
  <c r="CC223" i="7"/>
  <c r="AZ223" i="7"/>
  <c r="BL223" i="7"/>
  <c r="BT223" i="7"/>
  <c r="BX223" i="7"/>
  <c r="BW223" i="7"/>
  <c r="BV223" i="7"/>
  <c r="BQ215" i="7"/>
  <c r="CD215" i="7"/>
  <c r="BG199" i="7"/>
  <c r="BV199" i="7"/>
  <c r="BS183" i="7"/>
  <c r="BM183" i="7"/>
  <c r="CG167" i="7"/>
  <c r="BW167" i="7"/>
  <c r="CD151" i="7"/>
  <c r="CC151" i="7"/>
  <c r="BC135" i="7"/>
  <c r="BU135" i="7"/>
  <c r="BI119" i="7"/>
  <c r="AY119" i="7"/>
  <c r="BZ119" i="7"/>
  <c r="AY111" i="7"/>
  <c r="BH111" i="7"/>
  <c r="CE95" i="7"/>
  <c r="AZ95" i="7"/>
  <c r="BB79" i="7"/>
  <c r="BK79" i="7"/>
  <c r="BP834" i="7"/>
  <c r="BE834" i="7"/>
  <c r="BW738" i="7"/>
  <c r="BB738" i="7"/>
  <c r="BC682" i="7"/>
  <c r="BD682" i="7"/>
  <c r="BQ594" i="7"/>
  <c r="BN594" i="7"/>
  <c r="BA578" i="7"/>
  <c r="CC578" i="7"/>
  <c r="BK578" i="7"/>
  <c r="BF570" i="7"/>
  <c r="CG570" i="7"/>
  <c r="BZ530" i="7"/>
  <c r="CE530" i="7"/>
  <c r="BX418" i="7"/>
  <c r="BF418" i="7"/>
  <c r="CD90" i="7"/>
  <c r="BO90" i="7"/>
  <c r="BK957" i="7"/>
  <c r="CA957" i="7"/>
  <c r="BX941" i="7"/>
  <c r="CB941" i="7"/>
  <c r="CB757" i="7"/>
  <c r="CF757" i="7"/>
  <c r="BH445" i="7"/>
  <c r="BU445" i="7"/>
  <c r="BO341" i="7"/>
  <c r="BZ341" i="7"/>
  <c r="BG325" i="7"/>
  <c r="AY325" i="7"/>
  <c r="BN213" i="7"/>
  <c r="CG213" i="7"/>
  <c r="BM157" i="7"/>
  <c r="BG157" i="7"/>
  <c r="BJ101" i="7"/>
  <c r="BW101" i="7"/>
  <c r="CA1002" i="7"/>
  <c r="CF1002" i="7"/>
  <c r="BH986" i="7"/>
  <c r="BI986" i="7"/>
  <c r="BQ962" i="7"/>
  <c r="BA938" i="7"/>
  <c r="BB938" i="7"/>
  <c r="AZ922" i="7"/>
  <c r="BO922" i="7"/>
  <c r="CC922" i="7"/>
  <c r="BU922" i="7"/>
  <c r="BQ922" i="7"/>
  <c r="BC922" i="7"/>
  <c r="BR922" i="7"/>
  <c r="BP922" i="7"/>
  <c r="BT922" i="7"/>
  <c r="BN922" i="7"/>
  <c r="BJ922" i="7"/>
  <c r="CA922" i="7"/>
  <c r="BL922" i="7"/>
  <c r="BG922" i="7"/>
  <c r="BF922" i="7"/>
  <c r="AX922" i="7"/>
  <c r="BV922" i="7"/>
  <c r="AY922" i="7"/>
  <c r="CF922" i="7"/>
  <c r="CB922" i="7"/>
  <c r="BH922" i="7"/>
  <c r="BX922" i="7"/>
  <c r="CE922" i="7"/>
  <c r="AZ906" i="7"/>
  <c r="AY906" i="7"/>
  <c r="BO882" i="7"/>
  <c r="AZ882" i="7"/>
  <c r="BV858" i="7"/>
  <c r="BW858" i="7"/>
  <c r="BK786" i="7"/>
  <c r="BR602" i="7"/>
  <c r="BE394" i="7"/>
  <c r="BV394" i="7"/>
  <c r="CF394" i="7"/>
  <c r="BT394" i="7"/>
  <c r="BF394" i="7"/>
  <c r="BH394" i="7"/>
  <c r="BR394" i="7"/>
  <c r="AX394" i="7"/>
  <c r="BZ394" i="7"/>
  <c r="BA394" i="7"/>
  <c r="AZ394" i="7"/>
  <c r="BB394" i="7"/>
  <c r="BG394" i="7"/>
  <c r="BJ394" i="7"/>
  <c r="BX394" i="7"/>
  <c r="BC394" i="7"/>
  <c r="CC394" i="7"/>
  <c r="CD394" i="7"/>
  <c r="CA394" i="7"/>
  <c r="CG394" i="7"/>
  <c r="CB394" i="7"/>
  <c r="BU394" i="7"/>
  <c r="BQ394" i="7"/>
  <c r="BY394" i="7"/>
  <c r="BL394" i="7"/>
  <c r="BW394" i="7"/>
  <c r="BM394" i="7"/>
  <c r="BC138" i="7"/>
  <c r="BA869" i="7"/>
  <c r="BP781" i="7"/>
  <c r="BE781" i="7"/>
  <c r="BX781" i="7"/>
  <c r="AX781" i="7"/>
  <c r="BJ781" i="7"/>
  <c r="BG781" i="7"/>
  <c r="BR781" i="7"/>
  <c r="BW781" i="7"/>
  <c r="BV781" i="7"/>
  <c r="CB781" i="7"/>
  <c r="CD781" i="7"/>
  <c r="BB781" i="7"/>
  <c r="BO781" i="7"/>
  <c r="BQ781" i="7"/>
  <c r="CE781" i="7"/>
  <c r="BY781" i="7"/>
  <c r="BN781" i="7"/>
  <c r="AY781" i="7"/>
  <c r="BD781" i="7"/>
  <c r="BC781" i="7"/>
  <c r="BL781" i="7"/>
  <c r="BI781" i="7"/>
  <c r="BH781" i="7"/>
  <c r="CF781" i="7"/>
  <c r="BU781" i="7"/>
  <c r="BA781" i="7"/>
  <c r="BS781" i="7"/>
  <c r="BG557" i="7"/>
  <c r="BH405" i="7"/>
  <c r="CH40" i="7"/>
  <c r="CI40" i="7" s="1"/>
  <c r="BL1016" i="7"/>
  <c r="BB992" i="7"/>
  <c r="BA992" i="7"/>
  <c r="BK992" i="7"/>
  <c r="AX992" i="7"/>
  <c r="CE992" i="7"/>
  <c r="BZ992" i="7"/>
  <c r="AY992" i="7"/>
  <c r="BW992" i="7"/>
  <c r="BR992" i="7"/>
  <c r="BP992" i="7"/>
  <c r="BL992" i="7"/>
  <c r="BV992" i="7"/>
  <c r="AZ992" i="7"/>
  <c r="CC992" i="7"/>
  <c r="BS992" i="7"/>
  <c r="BO992" i="7"/>
  <c r="BN992" i="7"/>
  <c r="BE992" i="7"/>
  <c r="BG992" i="7"/>
  <c r="BC992" i="7"/>
  <c r="BY992" i="7"/>
  <c r="BJ992" i="7"/>
  <c r="BD992" i="7"/>
  <c r="CD992" i="7"/>
  <c r="BF992" i="7"/>
  <c r="BI992" i="7"/>
  <c r="BH992" i="7"/>
  <c r="BU992" i="7"/>
  <c r="BD912" i="7"/>
  <c r="BD569" i="7"/>
  <c r="BS569" i="7"/>
  <c r="AZ569" i="7"/>
  <c r="BS553" i="7"/>
  <c r="BM553" i="7"/>
  <c r="CB553" i="7"/>
  <c r="CE553" i="7"/>
  <c r="BU537" i="7"/>
  <c r="BK537" i="7"/>
  <c r="BZ537" i="7"/>
  <c r="CE537" i="7"/>
  <c r="BS521" i="7"/>
  <c r="BK521" i="7"/>
  <c r="BZ521" i="7"/>
  <c r="BG521" i="7"/>
  <c r="BS433" i="7"/>
  <c r="BG433" i="7"/>
  <c r="CF433" i="7"/>
  <c r="BC433" i="7"/>
  <c r="BN393" i="7"/>
  <c r="BF393" i="7"/>
  <c r="CA393" i="7"/>
  <c r="CH377" i="7"/>
  <c r="CI377" i="7" s="1"/>
  <c r="BZ305" i="7"/>
  <c r="BW305" i="7"/>
  <c r="BQ305" i="7"/>
  <c r="AY249" i="7"/>
  <c r="BN249" i="7"/>
  <c r="BA249" i="7"/>
  <c r="CD225" i="7"/>
  <c r="BV225" i="7"/>
  <c r="CG225" i="7"/>
  <c r="CC185" i="7"/>
  <c r="BA185" i="7"/>
  <c r="BL185" i="7"/>
  <c r="CF145" i="7"/>
  <c r="BV145" i="7"/>
  <c r="CB145" i="7"/>
  <c r="BC129" i="7"/>
  <c r="BR129" i="7"/>
  <c r="BL129" i="7"/>
  <c r="CG129" i="7"/>
  <c r="BD113" i="7"/>
  <c r="BF113" i="7"/>
  <c r="CC113" i="7"/>
  <c r="BA113" i="7"/>
  <c r="BL818" i="7"/>
  <c r="BD818" i="7"/>
  <c r="BP818" i="7"/>
  <c r="BX674" i="7"/>
  <c r="CD674" i="7"/>
  <c r="BT674" i="7"/>
  <c r="BG522" i="7"/>
  <c r="BL522" i="7"/>
  <c r="BY522" i="7"/>
  <c r="BK522" i="7"/>
  <c r="BY442" i="7"/>
  <c r="BI442" i="7"/>
  <c r="BA442" i="7"/>
  <c r="BD442" i="7"/>
  <c r="BF162" i="7"/>
  <c r="BG162" i="7"/>
  <c r="CG162" i="7"/>
  <c r="CB965" i="7"/>
  <c r="BS965" i="7"/>
  <c r="CC965" i="7"/>
  <c r="BN965" i="7"/>
  <c r="CC845" i="7"/>
  <c r="CA845" i="7"/>
  <c r="BC845" i="7"/>
  <c r="CA765" i="7"/>
  <c r="BC765" i="7"/>
  <c r="BM765" i="7"/>
  <c r="CD765" i="7"/>
  <c r="BG733" i="7"/>
  <c r="BS733" i="7"/>
  <c r="BQ733" i="7"/>
  <c r="AX733" i="7"/>
  <c r="BW653" i="7"/>
  <c r="BJ653" i="7"/>
  <c r="BE653" i="7"/>
  <c r="BN653" i="7"/>
  <c r="AX549" i="7"/>
  <c r="BQ549" i="7"/>
  <c r="BH549" i="7"/>
  <c r="BM549" i="7"/>
  <c r="BA421" i="7"/>
  <c r="BM421" i="7"/>
  <c r="CF421" i="7"/>
  <c r="BF277" i="7"/>
  <c r="BW277" i="7"/>
  <c r="AY277" i="7"/>
  <c r="BE277" i="7"/>
  <c r="BF229" i="7"/>
  <c r="BE229" i="7"/>
  <c r="BX229" i="7"/>
  <c r="BZ229" i="7"/>
  <c r="BD189" i="7"/>
  <c r="BV189" i="7"/>
  <c r="BU189" i="7"/>
  <c r="CH62" i="7"/>
  <c r="CI62" i="7" s="1"/>
  <c r="BL1012" i="7"/>
  <c r="BG1012" i="7"/>
  <c r="CH1012" i="7" s="1"/>
  <c r="CI1012" i="7" s="1"/>
  <c r="BH1012" i="7"/>
  <c r="BX972" i="7"/>
  <c r="BQ972" i="7"/>
  <c r="CA972" i="7"/>
  <c r="CE972" i="7"/>
  <c r="CH956" i="7"/>
  <c r="CI956" i="7" s="1"/>
  <c r="BK940" i="7"/>
  <c r="CG940" i="7"/>
  <c r="CE940" i="7"/>
  <c r="BZ940" i="7"/>
  <c r="BB916" i="7"/>
  <c r="BK916" i="7"/>
  <c r="BG916" i="7"/>
  <c r="BF900" i="7"/>
  <c r="BA900" i="7"/>
  <c r="CB900" i="7"/>
  <c r="BP900" i="7"/>
  <c r="BF884" i="7"/>
  <c r="CG884" i="7"/>
  <c r="BA884" i="7"/>
  <c r="CA884" i="7"/>
  <c r="BD868" i="7"/>
  <c r="BA868" i="7"/>
  <c r="BF868" i="7"/>
  <c r="AY868" i="7"/>
  <c r="BP828" i="7"/>
  <c r="BB828" i="7"/>
  <c r="CE828" i="7"/>
  <c r="AY812" i="7"/>
  <c r="BT812" i="7"/>
  <c r="BV812" i="7"/>
  <c r="CG812" i="7"/>
  <c r="BY804" i="7"/>
  <c r="BI804" i="7"/>
  <c r="BH804" i="7"/>
  <c r="BT796" i="7"/>
  <c r="BX796" i="7"/>
  <c r="BL796" i="7"/>
  <c r="BH796" i="7"/>
  <c r="BI796" i="7"/>
  <c r="CD788" i="7"/>
  <c r="BV788" i="7"/>
  <c r="BR788" i="7"/>
  <c r="CE788" i="7"/>
  <c r="BC780" i="7"/>
  <c r="BN780" i="7"/>
  <c r="AY780" i="7"/>
  <c r="CF780" i="7"/>
  <c r="BG780" i="7"/>
  <c r="BT756" i="7"/>
  <c r="BR756" i="7"/>
  <c r="BL756" i="7"/>
  <c r="BY756" i="7"/>
  <c r="BO748" i="7"/>
  <c r="BD748" i="7"/>
  <c r="BG748" i="7"/>
  <c r="CC740" i="7"/>
  <c r="BC740" i="7"/>
  <c r="BS740" i="7"/>
  <c r="BZ740" i="7"/>
  <c r="BV740" i="7"/>
  <c r="CH708" i="7"/>
  <c r="CI708" i="7" s="1"/>
  <c r="BP700" i="7"/>
  <c r="BX700" i="7"/>
  <c r="BU700" i="7"/>
  <c r="AX700" i="7"/>
  <c r="BA700" i="7"/>
  <c r="CC676" i="7"/>
  <c r="AY676" i="7"/>
  <c r="BI676" i="7"/>
  <c r="BT676" i="7"/>
  <c r="BL676" i="7"/>
  <c r="CG660" i="7"/>
  <c r="BI660" i="7"/>
  <c r="BZ660" i="7"/>
  <c r="AZ660" i="7"/>
  <c r="BO660" i="7"/>
  <c r="AY644" i="7"/>
  <c r="CD644" i="7"/>
  <c r="BN644" i="7"/>
  <c r="BW644" i="7"/>
  <c r="CF644" i="7"/>
  <c r="BR628" i="7"/>
  <c r="BB628" i="7"/>
  <c r="AX628" i="7"/>
  <c r="BH628" i="7"/>
  <c r="CA628" i="7"/>
  <c r="CA620" i="7"/>
  <c r="BC620" i="7"/>
  <c r="BE620" i="7"/>
  <c r="CH604" i="7"/>
  <c r="CI604" i="7" s="1"/>
  <c r="AX588" i="7"/>
  <c r="BJ588" i="7"/>
  <c r="BP588" i="7"/>
  <c r="BE588" i="7"/>
  <c r="CD580" i="7"/>
  <c r="BQ580" i="7"/>
  <c r="BD580" i="7"/>
  <c r="CB572" i="7"/>
  <c r="BF572" i="7"/>
  <c r="BH572" i="7"/>
  <c r="BI572" i="7"/>
  <c r="BB572" i="7"/>
  <c r="CC556" i="7"/>
  <c r="BK556" i="7"/>
  <c r="BN556" i="7"/>
  <c r="AX556" i="7"/>
  <c r="BA524" i="7"/>
  <c r="BD524" i="7"/>
  <c r="BF524" i="7"/>
  <c r="BR524" i="7"/>
  <c r="BO516" i="7"/>
  <c r="BZ516" i="7"/>
  <c r="BI516" i="7"/>
  <c r="BT500" i="7"/>
  <c r="BK500" i="7"/>
  <c r="BE500" i="7"/>
  <c r="BF500" i="7"/>
  <c r="BE492" i="7"/>
  <c r="BX492" i="7"/>
  <c r="BU492" i="7"/>
  <c r="BW492" i="7"/>
  <c r="BI492" i="7"/>
  <c r="BZ476" i="7"/>
  <c r="AY476" i="7"/>
  <c r="CE476" i="7"/>
  <c r="BI476" i="7"/>
  <c r="BB476" i="7"/>
  <c r="CF460" i="7"/>
  <c r="CC460" i="7"/>
  <c r="CE460" i="7"/>
  <c r="BO460" i="7"/>
  <c r="CB460" i="7"/>
  <c r="CF444" i="7"/>
  <c r="CC444" i="7"/>
  <c r="BU444" i="7"/>
  <c r="BM444" i="7"/>
  <c r="BA444" i="7"/>
  <c r="BL428" i="7"/>
  <c r="CA428" i="7"/>
  <c r="BS428" i="7"/>
  <c r="BQ428" i="7"/>
  <c r="BO428" i="7"/>
  <c r="BE412" i="7"/>
  <c r="BJ412" i="7"/>
  <c r="BU412" i="7"/>
  <c r="BF412" i="7"/>
  <c r="BQ412" i="7"/>
  <c r="CF388" i="7"/>
  <c r="BV388" i="7"/>
  <c r="BM388" i="7"/>
  <c r="AZ388" i="7"/>
  <c r="BJ380" i="7"/>
  <c r="BG380" i="7"/>
  <c r="BB380" i="7"/>
  <c r="BN372" i="7"/>
  <c r="BO372" i="7"/>
  <c r="BP372" i="7"/>
  <c r="BQ372" i="7"/>
  <c r="BM372" i="7"/>
  <c r="BC356" i="7"/>
  <c r="CG356" i="7"/>
  <c r="BG356" i="7"/>
  <c r="BR356" i="7"/>
  <c r="BL332" i="7"/>
  <c r="BK332" i="7"/>
  <c r="CG332" i="7"/>
  <c r="BC332" i="7"/>
  <c r="BF332" i="7"/>
  <c r="CC324" i="7"/>
  <c r="BS324" i="7"/>
  <c r="BI324" i="7"/>
  <c r="CD324" i="7"/>
  <c r="BP316" i="7"/>
  <c r="BU316" i="7"/>
  <c r="BE316" i="7"/>
  <c r="BT316" i="7"/>
  <c r="CB308" i="7"/>
  <c r="BZ308" i="7"/>
  <c r="AZ308" i="7"/>
  <c r="AX308" i="7"/>
  <c r="BK308" i="7"/>
  <c r="AX300" i="7"/>
  <c r="BW300" i="7"/>
  <c r="AY300" i="7"/>
  <c r="CF300" i="7"/>
  <c r="CC292" i="7"/>
  <c r="CB292" i="7"/>
  <c r="BQ292" i="7"/>
  <c r="AY292" i="7"/>
  <c r="AZ292" i="7"/>
  <c r="BO284" i="7"/>
  <c r="BJ284" i="7"/>
  <c r="CG284" i="7"/>
  <c r="AZ284" i="7"/>
  <c r="AZ268" i="7"/>
  <c r="BN268" i="7"/>
  <c r="BS268" i="7"/>
  <c r="BA268" i="7"/>
  <c r="BT252" i="7"/>
  <c r="BY252" i="7"/>
  <c r="CA252" i="7"/>
  <c r="BZ252" i="7"/>
  <c r="BR228" i="7"/>
  <c r="BV228" i="7"/>
  <c r="BN228" i="7"/>
  <c r="BL228" i="7"/>
  <c r="BY228" i="7"/>
  <c r="BD220" i="7"/>
  <c r="BN220" i="7"/>
  <c r="BR220" i="7"/>
  <c r="BL220" i="7"/>
  <c r="AZ212" i="7"/>
  <c r="BE212" i="7"/>
  <c r="BK212" i="7"/>
  <c r="BZ204" i="7"/>
  <c r="BX204" i="7"/>
  <c r="BM204" i="7"/>
  <c r="BR204" i="7"/>
  <c r="BA204" i="7"/>
  <c r="BN188" i="7"/>
  <c r="BU188" i="7"/>
  <c r="BQ188" i="7"/>
  <c r="BR188" i="7"/>
  <c r="BX164" i="7"/>
  <c r="BV164" i="7"/>
  <c r="BH164" i="7"/>
  <c r="BN164" i="7"/>
  <c r="BO164" i="7"/>
  <c r="CF156" i="7"/>
  <c r="BV156" i="7"/>
  <c r="CG156" i="7"/>
  <c r="AZ156" i="7"/>
  <c r="BQ148" i="7"/>
  <c r="BT148" i="7"/>
  <c r="CC148" i="7"/>
  <c r="BV140" i="7"/>
  <c r="CG140" i="7"/>
  <c r="AZ140" i="7"/>
  <c r="AX140" i="7"/>
  <c r="BJ140" i="7"/>
  <c r="BR124" i="7"/>
  <c r="BG124" i="7"/>
  <c r="CG124" i="7"/>
  <c r="AZ124" i="7"/>
  <c r="CE100" i="7"/>
  <c r="BS100" i="7"/>
  <c r="BR100" i="7"/>
  <c r="BB100" i="7"/>
  <c r="BN100" i="7"/>
  <c r="CB84" i="7"/>
  <c r="BN84" i="7"/>
  <c r="AY84" i="7"/>
  <c r="BF84" i="7"/>
  <c r="BY84" i="7"/>
  <c r="BM76" i="7"/>
  <c r="BV76" i="7"/>
  <c r="CF76" i="7"/>
  <c r="BN76" i="7"/>
  <c r="CB842" i="7"/>
  <c r="BK842" i="7"/>
  <c r="CA842" i="7"/>
  <c r="BF826" i="7"/>
  <c r="CB826" i="7"/>
  <c r="BG826" i="7"/>
  <c r="BC826" i="7"/>
  <c r="BL826" i="7"/>
  <c r="BC770" i="7"/>
  <c r="CD770" i="7"/>
  <c r="AY770" i="7"/>
  <c r="BT770" i="7"/>
  <c r="BH698" i="7"/>
  <c r="BP698" i="7"/>
  <c r="AX698" i="7"/>
  <c r="BM698" i="7"/>
  <c r="BD698" i="7"/>
  <c r="BB626" i="7"/>
  <c r="BU626" i="7"/>
  <c r="BZ626" i="7"/>
  <c r="BQ626" i="7"/>
  <c r="CE610" i="7"/>
  <c r="BD610" i="7"/>
  <c r="BG610" i="7"/>
  <c r="CG610" i="7"/>
  <c r="BW610" i="7"/>
  <c r="CC490" i="7"/>
  <c r="BY490" i="7"/>
  <c r="BE490" i="7"/>
  <c r="BM490" i="7"/>
  <c r="BO458" i="7"/>
  <c r="BN458" i="7"/>
  <c r="CC458" i="7"/>
  <c r="BV458" i="7"/>
  <c r="BC458" i="7"/>
  <c r="AX370" i="7"/>
  <c r="BX370" i="7"/>
  <c r="AZ370" i="7"/>
  <c r="CA330" i="7"/>
  <c r="BB330" i="7"/>
  <c r="BD330" i="7"/>
  <c r="BM330" i="7"/>
  <c r="BT330" i="7"/>
  <c r="BK290" i="7"/>
  <c r="CC290" i="7"/>
  <c r="BC290" i="7"/>
  <c r="BL290" i="7"/>
  <c r="CA242" i="7"/>
  <c r="BO242" i="7"/>
  <c r="BS242" i="7"/>
  <c r="BZ242" i="7"/>
  <c r="BW242" i="7"/>
  <c r="BE170" i="7"/>
  <c r="BM170" i="7"/>
  <c r="BL170" i="7"/>
  <c r="BR170" i="7"/>
  <c r="BG170" i="7"/>
  <c r="BQ154" i="7"/>
  <c r="CG154" i="7"/>
  <c r="BU154" i="7"/>
  <c r="CA154" i="7"/>
  <c r="CD122" i="7"/>
  <c r="BJ122" i="7"/>
  <c r="BH122" i="7"/>
  <c r="BE106" i="7"/>
  <c r="CA106" i="7"/>
  <c r="BQ106" i="7"/>
  <c r="AX106" i="7"/>
  <c r="CF106" i="7"/>
  <c r="CH74" i="7"/>
  <c r="CI74" i="7" s="1"/>
  <c r="BZ925" i="7"/>
  <c r="BT925" i="7"/>
  <c r="BX925" i="7"/>
  <c r="BU925" i="7"/>
  <c r="CA909" i="7"/>
  <c r="BN909" i="7"/>
  <c r="BY909" i="7"/>
  <c r="BA909" i="7"/>
  <c r="BP909" i="7"/>
  <c r="CB789" i="7"/>
  <c r="BD789" i="7"/>
  <c r="AX789" i="7"/>
  <c r="BJ789" i="7"/>
  <c r="AY789" i="7"/>
  <c r="AX725" i="7"/>
  <c r="BI725" i="7"/>
  <c r="BJ725" i="7"/>
  <c r="BY725" i="7"/>
  <c r="BE661" i="7"/>
  <c r="CE661" i="7"/>
  <c r="BO661" i="7"/>
  <c r="BU661" i="7"/>
  <c r="BI525" i="7"/>
  <c r="CE525" i="7"/>
  <c r="BS525" i="7"/>
  <c r="BM525" i="7"/>
  <c r="BF525" i="7"/>
  <c r="BW437" i="7"/>
  <c r="CF437" i="7"/>
  <c r="BA437" i="7"/>
  <c r="BZ437" i="7"/>
  <c r="BB437" i="7"/>
  <c r="CB373" i="7"/>
  <c r="AY373" i="7"/>
  <c r="AX373" i="7"/>
  <c r="BD373" i="7"/>
  <c r="CA285" i="7"/>
  <c r="BQ285" i="7"/>
  <c r="CE285" i="7"/>
  <c r="BI285" i="7"/>
  <c r="BO245" i="7"/>
  <c r="BA245" i="7"/>
  <c r="BJ245" i="7"/>
  <c r="BH245" i="7"/>
  <c r="BS197" i="7"/>
  <c r="BJ197" i="7"/>
  <c r="BI197" i="7"/>
  <c r="BA197" i="7"/>
  <c r="BN85" i="7"/>
  <c r="AX85" i="7"/>
  <c r="BT85" i="7"/>
  <c r="BW85" i="7"/>
  <c r="AZ1015" i="7"/>
  <c r="BK1015" i="7"/>
  <c r="AY1015" i="7"/>
  <c r="CE1007" i="7"/>
  <c r="BU1007" i="7"/>
  <c r="CF1007" i="7"/>
  <c r="BL991" i="7"/>
  <c r="BM991" i="7"/>
  <c r="BO991" i="7"/>
  <c r="BY983" i="7"/>
  <c r="BK983" i="7"/>
  <c r="BG983" i="7"/>
  <c r="BR967" i="7"/>
  <c r="BT967" i="7"/>
  <c r="BP967" i="7"/>
  <c r="AX967" i="7"/>
  <c r="BJ951" i="7"/>
  <c r="CB951" i="7"/>
  <c r="BT951" i="7"/>
  <c r="BL935" i="7"/>
  <c r="BV935" i="7"/>
  <c r="BC935" i="7"/>
  <c r="CG927" i="7"/>
  <c r="BZ927" i="7"/>
  <c r="BY927" i="7"/>
  <c r="BE911" i="7"/>
  <c r="CG911" i="7"/>
  <c r="BD911" i="7"/>
  <c r="BY895" i="7"/>
  <c r="BD895" i="7"/>
  <c r="BU895" i="7"/>
  <c r="AX887" i="7"/>
  <c r="BF887" i="7"/>
  <c r="BR887" i="7"/>
  <c r="BO879" i="7"/>
  <c r="BF879" i="7"/>
  <c r="AZ879" i="7"/>
  <c r="BL879" i="7"/>
  <c r="BT879" i="7"/>
  <c r="AY879" i="7"/>
  <c r="BW879" i="7"/>
  <c r="BK879" i="7"/>
  <c r="BQ871" i="7"/>
  <c r="CF871" i="7"/>
  <c r="AX871" i="7"/>
  <c r="CE855" i="7"/>
  <c r="CD855" i="7"/>
  <c r="AY855" i="7"/>
  <c r="BD855" i="7"/>
  <c r="BY839" i="7"/>
  <c r="BM839" i="7"/>
  <c r="BW839" i="7"/>
  <c r="BK831" i="7"/>
  <c r="BD831" i="7"/>
  <c r="BO831" i="7"/>
  <c r="BH823" i="7"/>
  <c r="CD823" i="7"/>
  <c r="BG823" i="7"/>
  <c r="BN815" i="7"/>
  <c r="CE815" i="7"/>
  <c r="CA815" i="7"/>
  <c r="AX799" i="7"/>
  <c r="BN799" i="7"/>
  <c r="BY799" i="7"/>
  <c r="BW791" i="7"/>
  <c r="CC791" i="7"/>
  <c r="BK791" i="7"/>
  <c r="BV775" i="7"/>
  <c r="BC775" i="7"/>
  <c r="CD775" i="7"/>
  <c r="BT759" i="7"/>
  <c r="CD759" i="7"/>
  <c r="CB759" i="7"/>
  <c r="BB751" i="7"/>
  <c r="BH751" i="7"/>
  <c r="BU751" i="7"/>
  <c r="CB743" i="7"/>
  <c r="BX743" i="7"/>
  <c r="BG743" i="7"/>
  <c r="BL727" i="7"/>
  <c r="BH727" i="7"/>
  <c r="BW727" i="7"/>
  <c r="BE727" i="7"/>
  <c r="AZ719" i="7"/>
  <c r="BZ719" i="7"/>
  <c r="BX719" i="7"/>
  <c r="CD711" i="7"/>
  <c r="CA711" i="7"/>
  <c r="BY711" i="7"/>
  <c r="AZ703" i="7"/>
  <c r="BY703" i="7"/>
  <c r="AX703" i="7"/>
  <c r="BX687" i="7"/>
  <c r="AZ687" i="7"/>
  <c r="BC687" i="7"/>
  <c r="BL679" i="7"/>
  <c r="BI679" i="7"/>
  <c r="CC679" i="7"/>
  <c r="BW671" i="7"/>
  <c r="CA671" i="7"/>
  <c r="AZ671" i="7"/>
  <c r="CC671" i="7"/>
  <c r="BI671" i="7"/>
  <c r="BK671" i="7"/>
  <c r="BA671" i="7"/>
  <c r="BC671" i="7"/>
  <c r="CD663" i="7"/>
  <c r="BB663" i="7"/>
  <c r="BM663" i="7"/>
  <c r="BL647" i="7"/>
  <c r="BB647" i="7"/>
  <c r="BZ647" i="7"/>
  <c r="BJ647" i="7"/>
  <c r="BG647" i="7"/>
  <c r="CB647" i="7"/>
  <c r="CA647" i="7"/>
  <c r="CG647" i="7"/>
  <c r="BT639" i="7"/>
  <c r="BM639" i="7"/>
  <c r="AZ639" i="7"/>
  <c r="BW623" i="7"/>
  <c r="BU623" i="7"/>
  <c r="BN623" i="7"/>
  <c r="CE623" i="7"/>
  <c r="BG607" i="7"/>
  <c r="BC607" i="7"/>
  <c r="BI607" i="7"/>
  <c r="BJ599" i="7"/>
  <c r="BY599" i="7"/>
  <c r="BU599" i="7"/>
  <c r="BZ591" i="7"/>
  <c r="CF591" i="7"/>
  <c r="BQ591" i="7"/>
  <c r="BV583" i="7"/>
  <c r="CD583" i="7"/>
  <c r="BY583" i="7"/>
  <c r="AX583" i="7"/>
  <c r="CA583" i="7"/>
  <c r="BM583" i="7"/>
  <c r="BD583" i="7"/>
  <c r="BT583" i="7"/>
  <c r="BC583" i="7"/>
  <c r="CE583" i="7"/>
  <c r="BG575" i="7"/>
  <c r="BS575" i="7"/>
  <c r="BR575" i="7"/>
  <c r="CA567" i="7"/>
  <c r="BK567" i="7"/>
  <c r="BJ567" i="7"/>
  <c r="CA551" i="7"/>
  <c r="BE551" i="7"/>
  <c r="BQ551" i="7"/>
  <c r="BR551" i="7"/>
  <c r="CB527" i="7"/>
  <c r="CC527" i="7"/>
  <c r="CD527" i="7"/>
  <c r="BK527" i="7"/>
  <c r="BF503" i="7"/>
  <c r="BM503" i="7"/>
  <c r="BN503" i="7"/>
  <c r="BY503" i="7"/>
  <c r="BL495" i="7"/>
  <c r="BR495" i="7"/>
  <c r="BX495" i="7"/>
  <c r="AX487" i="7"/>
  <c r="BV487" i="7"/>
  <c r="BB487" i="7"/>
  <c r="AY471" i="7"/>
  <c r="BR471" i="7"/>
  <c r="BG471" i="7"/>
  <c r="CC471" i="7"/>
  <c r="CG455" i="7"/>
  <c r="AZ455" i="7"/>
  <c r="BL455" i="7"/>
  <c r="BH447" i="7"/>
  <c r="CD447" i="7"/>
  <c r="AX447" i="7"/>
  <c r="BP431" i="7"/>
  <c r="CC431" i="7"/>
  <c r="BF431" i="7"/>
  <c r="CE423" i="7"/>
  <c r="BW423" i="7"/>
  <c r="BG423" i="7"/>
  <c r="CF407" i="7"/>
  <c r="BG407" i="7"/>
  <c r="BD407" i="7"/>
  <c r="BX391" i="7"/>
  <c r="CA391" i="7"/>
  <c r="BB391" i="7"/>
  <c r="AX383" i="7"/>
  <c r="BQ383" i="7"/>
  <c r="BR383" i="7"/>
  <c r="BF383" i="7"/>
  <c r="CB383" i="7"/>
  <c r="BD383" i="7"/>
  <c r="BG383" i="7"/>
  <c r="BI383" i="7"/>
  <c r="BJ383" i="7"/>
  <c r="BH383" i="7"/>
  <c r="BB383" i="7"/>
  <c r="BU383" i="7"/>
  <c r="AY383" i="7"/>
  <c r="BM383" i="7"/>
  <c r="AZ383" i="7"/>
  <c r="BZ367" i="7"/>
  <c r="AY367" i="7"/>
  <c r="BF367" i="7"/>
  <c r="CB343" i="7"/>
  <c r="BJ343" i="7"/>
  <c r="BE343" i="7"/>
  <c r="CD327" i="7"/>
  <c r="BM327" i="7"/>
  <c r="BR327" i="7"/>
  <c r="BY319" i="7"/>
  <c r="BO319" i="7"/>
  <c r="BT319" i="7"/>
  <c r="BF287" i="7"/>
  <c r="CF287" i="7"/>
  <c r="BX287" i="7"/>
  <c r="BR279" i="7"/>
  <c r="BO279" i="7"/>
  <c r="BZ263" i="7"/>
  <c r="AZ263" i="7"/>
  <c r="BR239" i="7"/>
  <c r="BO239" i="7"/>
  <c r="BQ239" i="7"/>
  <c r="BF215" i="7"/>
  <c r="CG215" i="7"/>
  <c r="BD215" i="7"/>
  <c r="BF199" i="7"/>
  <c r="BD199" i="7"/>
  <c r="CG183" i="7"/>
  <c r="CA183" i="7"/>
  <c r="BF183" i="7"/>
  <c r="BU183" i="7"/>
  <c r="CB183" i="7"/>
  <c r="CC183" i="7"/>
  <c r="AX183" i="7"/>
  <c r="BY183" i="7"/>
  <c r="BN183" i="7"/>
  <c r="BX183" i="7"/>
  <c r="BH183" i="7"/>
  <c r="BP183" i="7"/>
  <c r="BC183" i="7"/>
  <c r="BR183" i="7"/>
  <c r="CF183" i="7"/>
  <c r="BI183" i="7"/>
  <c r="BQ183" i="7"/>
  <c r="BK183" i="7"/>
  <c r="AY183" i="7"/>
  <c r="BV167" i="7"/>
  <c r="BB167" i="7"/>
  <c r="BB151" i="7"/>
  <c r="CE151" i="7"/>
  <c r="AZ135" i="7"/>
  <c r="CC135" i="7"/>
  <c r="BV119" i="7"/>
  <c r="BK119" i="7"/>
  <c r="CD119" i="7"/>
  <c r="BN111" i="7"/>
  <c r="AX111" i="7"/>
  <c r="BO95" i="7"/>
  <c r="BY95" i="7"/>
  <c r="BL79" i="7"/>
  <c r="BR79" i="7"/>
  <c r="BV79" i="7"/>
  <c r="CC79" i="7"/>
  <c r="CA79" i="7"/>
  <c r="BN79" i="7"/>
  <c r="BG79" i="7"/>
  <c r="CE79" i="7"/>
  <c r="AY79" i="7"/>
  <c r="BA79" i="7"/>
  <c r="BW79" i="7"/>
  <c r="BO79" i="7"/>
  <c r="AX79" i="7"/>
  <c r="BZ79" i="7"/>
  <c r="CD79" i="7"/>
  <c r="AZ79" i="7"/>
  <c r="BP79" i="7"/>
  <c r="BM834" i="7"/>
  <c r="AX834" i="7"/>
  <c r="BG738" i="7"/>
  <c r="CF738" i="7"/>
  <c r="AZ682" i="7"/>
  <c r="BB682" i="7"/>
  <c r="BC594" i="7"/>
  <c r="BL594" i="7"/>
  <c r="CG594" i="7"/>
  <c r="BV594" i="7"/>
  <c r="CE594" i="7"/>
  <c r="BZ594" i="7"/>
  <c r="BK594" i="7"/>
  <c r="AZ594" i="7"/>
  <c r="BT594" i="7"/>
  <c r="CD594" i="7"/>
  <c r="BM594" i="7"/>
  <c r="BS594" i="7"/>
  <c r="CF594" i="7"/>
  <c r="BJ594" i="7"/>
  <c r="BF594" i="7"/>
  <c r="BP594" i="7"/>
  <c r="BY594" i="7"/>
  <c r="CA594" i="7"/>
  <c r="BX578" i="7"/>
  <c r="BZ578" i="7"/>
  <c r="BV578" i="7"/>
  <c r="AZ570" i="7"/>
  <c r="AY530" i="7"/>
  <c r="BR530" i="7"/>
  <c r="BI418" i="7"/>
  <c r="BS418" i="7"/>
  <c r="BJ90" i="7"/>
  <c r="BA90" i="7"/>
  <c r="BB957" i="7"/>
  <c r="BT957" i="7"/>
  <c r="BI941" i="7"/>
  <c r="BS941" i="7"/>
  <c r="BH757" i="7"/>
  <c r="BA757" i="7"/>
  <c r="BA445" i="7"/>
  <c r="BZ445" i="7"/>
  <c r="CC341" i="7"/>
  <c r="BQ341" i="7"/>
  <c r="BR325" i="7"/>
  <c r="BA325" i="7"/>
  <c r="BQ213" i="7"/>
  <c r="BX157" i="7"/>
  <c r="BT157" i="7"/>
  <c r="CG101" i="7"/>
  <c r="BL101" i="7"/>
  <c r="BI1002" i="7"/>
  <c r="CC1002" i="7"/>
  <c r="BF986" i="7"/>
  <c r="BP986" i="7"/>
  <c r="BR962" i="7"/>
  <c r="BO962" i="7"/>
  <c r="BN938" i="7"/>
  <c r="CD906" i="7"/>
  <c r="BS906" i="7"/>
  <c r="CE882" i="7"/>
  <c r="BN882" i="7"/>
  <c r="BH858" i="7"/>
  <c r="BM858" i="7"/>
  <c r="AX786" i="7"/>
  <c r="BN786" i="7"/>
  <c r="BR786" i="7"/>
  <c r="BF786" i="7"/>
  <c r="BB786" i="7"/>
  <c r="BP786" i="7"/>
  <c r="BT786" i="7"/>
  <c r="CF786" i="7"/>
  <c r="BD786" i="7"/>
  <c r="BL786" i="7"/>
  <c r="BS786" i="7"/>
  <c r="CC786" i="7"/>
  <c r="CG786" i="7"/>
  <c r="BW786" i="7"/>
  <c r="BJ786" i="7"/>
  <c r="BG786" i="7"/>
  <c r="AZ786" i="7"/>
  <c r="BM786" i="7"/>
  <c r="BQ786" i="7"/>
  <c r="BE786" i="7"/>
  <c r="BI786" i="7"/>
  <c r="AY786" i="7"/>
  <c r="BZ786" i="7"/>
  <c r="BZ602" i="7"/>
  <c r="BQ602" i="7"/>
  <c r="BX138" i="7"/>
  <c r="BW869" i="7"/>
  <c r="BL557" i="7"/>
  <c r="CB405" i="7"/>
  <c r="CH42" i="7"/>
  <c r="CI42" i="7" s="1"/>
  <c r="BC796" i="7"/>
  <c r="BA796" i="7"/>
  <c r="CB796" i="7"/>
  <c r="BP796" i="7"/>
  <c r="BI780" i="7"/>
  <c r="BF780" i="7"/>
  <c r="BD780" i="7"/>
  <c r="BS780" i="7"/>
  <c r="BM780" i="7"/>
  <c r="BR740" i="7"/>
  <c r="AZ740" i="7"/>
  <c r="BD740" i="7"/>
  <c r="CF740" i="7"/>
  <c r="CG700" i="7"/>
  <c r="AZ700" i="7"/>
  <c r="BJ700" i="7"/>
  <c r="CB700" i="7"/>
  <c r="BG700" i="7"/>
  <c r="BW572" i="7"/>
  <c r="BN572" i="7"/>
  <c r="BC572" i="7"/>
  <c r="BX572" i="7"/>
  <c r="BW556" i="7"/>
  <c r="BB556" i="7"/>
  <c r="BH556" i="7"/>
  <c r="CA556" i="7"/>
  <c r="BM556" i="7"/>
  <c r="BG492" i="7"/>
  <c r="BA492" i="7"/>
  <c r="BB492" i="7"/>
  <c r="BK492" i="7"/>
  <c r="BN476" i="7"/>
  <c r="CC476" i="7"/>
  <c r="BO476" i="7"/>
  <c r="BV476" i="7"/>
  <c r="BX476" i="7"/>
  <c r="BJ460" i="7"/>
  <c r="BB460" i="7"/>
  <c r="BU460" i="7"/>
  <c r="BM460" i="7"/>
  <c r="BA460" i="7"/>
  <c r="AX444" i="7"/>
  <c r="BP444" i="7"/>
  <c r="BY444" i="7"/>
  <c r="BQ444" i="7"/>
  <c r="CE444" i="7"/>
  <c r="CF428" i="7"/>
  <c r="BP428" i="7"/>
  <c r="BY428" i="7"/>
  <c r="CE428" i="7"/>
  <c r="BZ428" i="7"/>
  <c r="AX412" i="7"/>
  <c r="CA412" i="7"/>
  <c r="CG412" i="7"/>
  <c r="BS412" i="7"/>
  <c r="BV412" i="7"/>
  <c r="CA372" i="7"/>
  <c r="BE372" i="7"/>
  <c r="CF372" i="7"/>
  <c r="BV372" i="7"/>
  <c r="BE356" i="7"/>
  <c r="BA356" i="7"/>
  <c r="BK356" i="7"/>
  <c r="BZ356" i="7"/>
  <c r="BW356" i="7"/>
  <c r="BH332" i="7"/>
  <c r="BV332" i="7"/>
  <c r="BX332" i="7"/>
  <c r="AZ332" i="7"/>
  <c r="BS332" i="7"/>
  <c r="BH316" i="7"/>
  <c r="BK316" i="7"/>
  <c r="CB316" i="7"/>
  <c r="AY316" i="7"/>
  <c r="BM300" i="7"/>
  <c r="BF300" i="7"/>
  <c r="CG300" i="7"/>
  <c r="BT300" i="7"/>
  <c r="BP284" i="7"/>
  <c r="AY284" i="7"/>
  <c r="BX284" i="7"/>
  <c r="AX284" i="7"/>
  <c r="CD228" i="7"/>
  <c r="CF228" i="7"/>
  <c r="BK228" i="7"/>
  <c r="BA228" i="7"/>
  <c r="BB228" i="7"/>
  <c r="BP204" i="7"/>
  <c r="CG204" i="7"/>
  <c r="BL204" i="7"/>
  <c r="BC204" i="7"/>
  <c r="BE188" i="7"/>
  <c r="BO188" i="7"/>
  <c r="AX188" i="7"/>
  <c r="CG188" i="7"/>
  <c r="BH188" i="7"/>
  <c r="CH172" i="7"/>
  <c r="CI172" i="7" s="1"/>
  <c r="BQ164" i="7"/>
  <c r="CA164" i="7"/>
  <c r="CF164" i="7"/>
  <c r="BB164" i="7"/>
  <c r="BL164" i="7"/>
  <c r="BM140" i="7"/>
  <c r="BX140" i="7"/>
  <c r="BE140" i="7"/>
  <c r="BF140" i="7"/>
  <c r="BB124" i="7"/>
  <c r="CA124" i="7"/>
  <c r="AX124" i="7"/>
  <c r="BJ124" i="7"/>
  <c r="AY124" i="7"/>
  <c r="BF100" i="7"/>
  <c r="BA100" i="7"/>
  <c r="BJ100" i="7"/>
  <c r="BY100" i="7"/>
  <c r="BT100" i="7"/>
  <c r="BT84" i="7"/>
  <c r="BU84" i="7"/>
  <c r="AX84" i="7"/>
  <c r="BB84" i="7"/>
  <c r="BQ84" i="7"/>
  <c r="BB826" i="7"/>
  <c r="BO826" i="7"/>
  <c r="AZ826" i="7"/>
  <c r="BK826" i="7"/>
  <c r="BU770" i="7"/>
  <c r="BK770" i="7"/>
  <c r="BE770" i="7"/>
  <c r="BH770" i="7"/>
  <c r="BZ770" i="7"/>
  <c r="BL698" i="7"/>
  <c r="BA698" i="7"/>
  <c r="BJ698" i="7"/>
  <c r="CF698" i="7"/>
  <c r="BI698" i="7"/>
  <c r="CD626" i="7"/>
  <c r="BL626" i="7"/>
  <c r="BG626" i="7"/>
  <c r="BC626" i="7"/>
  <c r="BS626" i="7"/>
  <c r="BJ490" i="7"/>
  <c r="BO490" i="7"/>
  <c r="BR490" i="7"/>
  <c r="BI490" i="7"/>
  <c r="BH330" i="7"/>
  <c r="CG330" i="7"/>
  <c r="BR330" i="7"/>
  <c r="BQ330" i="7"/>
  <c r="BU290" i="7"/>
  <c r="AX290" i="7"/>
  <c r="CA290" i="7"/>
  <c r="BO290" i="7"/>
  <c r="BJ290" i="7"/>
  <c r="BJ242" i="7"/>
  <c r="BF242" i="7"/>
  <c r="BD242" i="7"/>
  <c r="CF242" i="7"/>
  <c r="BN242" i="7"/>
  <c r="BW170" i="7"/>
  <c r="BN170" i="7"/>
  <c r="BY170" i="7"/>
  <c r="BK170" i="7"/>
  <c r="AX170" i="7"/>
  <c r="BB106" i="7"/>
  <c r="BS106" i="7"/>
  <c r="CE106" i="7"/>
  <c r="BD106" i="7"/>
  <c r="BG106" i="7"/>
  <c r="BR925" i="7"/>
  <c r="BI925" i="7"/>
  <c r="BJ925" i="7"/>
  <c r="BS925" i="7"/>
  <c r="BB925" i="7"/>
  <c r="BV909" i="7"/>
  <c r="BM909" i="7"/>
  <c r="BB909" i="7"/>
  <c r="CD909" i="7"/>
  <c r="BT909" i="7"/>
  <c r="BB789" i="7"/>
  <c r="CE789" i="7"/>
  <c r="BS789" i="7"/>
  <c r="BZ789" i="7"/>
  <c r="BO789" i="7"/>
  <c r="BT661" i="7"/>
  <c r="BF661" i="7"/>
  <c r="BD661" i="7"/>
  <c r="CG661" i="7"/>
  <c r="BD525" i="7"/>
  <c r="BC525" i="7"/>
  <c r="BY525" i="7"/>
  <c r="BO525" i="7"/>
  <c r="BH525" i="7"/>
  <c r="AX437" i="7"/>
  <c r="BC437" i="7"/>
  <c r="CC437" i="7"/>
  <c r="BK437" i="7"/>
  <c r="CE437" i="7"/>
  <c r="BP373" i="7"/>
  <c r="CC373" i="7"/>
  <c r="BL373" i="7"/>
  <c r="BB373" i="7"/>
  <c r="BE373" i="7"/>
  <c r="CC285" i="7"/>
  <c r="BY285" i="7"/>
  <c r="BB285" i="7"/>
  <c r="BD285" i="7"/>
  <c r="BK285" i="7"/>
  <c r="CE245" i="7"/>
  <c r="CC245" i="7"/>
  <c r="BR245" i="7"/>
  <c r="BX245" i="7"/>
  <c r="CB197" i="7"/>
  <c r="CG197" i="7"/>
  <c r="BX197" i="7"/>
  <c r="BF85" i="7"/>
  <c r="CF85" i="7"/>
  <c r="CE85" i="7"/>
  <c r="CH49" i="7"/>
  <c r="CI49" i="7" s="1"/>
  <c r="BL1007" i="7"/>
  <c r="BW1007" i="7"/>
  <c r="BZ1007" i="7"/>
  <c r="BK1007" i="7"/>
  <c r="BR1007" i="7"/>
  <c r="CA1007" i="7"/>
  <c r="BX1007" i="7"/>
  <c r="BT1007" i="7"/>
  <c r="BA1007" i="7"/>
  <c r="BS1007" i="7"/>
  <c r="CD983" i="7"/>
  <c r="BC983" i="7"/>
  <c r="BM983" i="7"/>
  <c r="BD983" i="7"/>
  <c r="BR983" i="7"/>
  <c r="CE983" i="7"/>
  <c r="BN983" i="7"/>
  <c r="BW983" i="7"/>
  <c r="BA983" i="7"/>
  <c r="BF983" i="7"/>
  <c r="BW967" i="7"/>
  <c r="CC967" i="7"/>
  <c r="BQ967" i="7"/>
  <c r="BX951" i="7"/>
  <c r="CG951" i="7"/>
  <c r="CA951" i="7"/>
  <c r="BW935" i="7"/>
  <c r="BO935" i="7"/>
  <c r="BH935" i="7"/>
  <c r="CC935" i="7"/>
  <c r="BR935" i="7"/>
  <c r="BB935" i="7"/>
  <c r="BA935" i="7"/>
  <c r="BF935" i="7"/>
  <c r="BA927" i="7"/>
  <c r="BP927" i="7"/>
  <c r="CF927" i="7"/>
  <c r="BS911" i="7"/>
  <c r="BO911" i="7"/>
  <c r="BI911" i="7"/>
  <c r="BX895" i="7"/>
  <c r="BP895" i="7"/>
  <c r="BM895" i="7"/>
  <c r="BR895" i="7"/>
  <c r="BA895" i="7"/>
  <c r="BO895" i="7"/>
  <c r="BI895" i="7"/>
  <c r="AZ895" i="7"/>
  <c r="BI887" i="7"/>
  <c r="BP887" i="7"/>
  <c r="BP871" i="7"/>
  <c r="BB871" i="7"/>
  <c r="BW871" i="7"/>
  <c r="CH863" i="7"/>
  <c r="CI863" i="7" s="1"/>
  <c r="AZ855" i="7"/>
  <c r="BU855" i="7"/>
  <c r="BW855" i="7"/>
  <c r="BV831" i="7"/>
  <c r="BR831" i="7"/>
  <c r="BX831" i="7"/>
  <c r="BN831" i="7"/>
  <c r="CA831" i="7"/>
  <c r="BG831" i="7"/>
  <c r="BL831" i="7"/>
  <c r="BM831" i="7"/>
  <c r="AZ831" i="7"/>
  <c r="CE831" i="7"/>
  <c r="AX815" i="7"/>
  <c r="BO815" i="7"/>
  <c r="BF815" i="7"/>
  <c r="BE815" i="7"/>
  <c r="BH815" i="7"/>
  <c r="BU815" i="7"/>
  <c r="BL815" i="7"/>
  <c r="CC815" i="7"/>
  <c r="BB815" i="7"/>
  <c r="CB815" i="7"/>
  <c r="CD791" i="7"/>
  <c r="AZ791" i="7"/>
  <c r="BA791" i="7"/>
  <c r="BU791" i="7"/>
  <c r="BP791" i="7"/>
  <c r="BQ791" i="7"/>
  <c r="BC791" i="7"/>
  <c r="BO791" i="7"/>
  <c r="CG791" i="7"/>
  <c r="CA791" i="7"/>
  <c r="BW775" i="7"/>
  <c r="BN775" i="7"/>
  <c r="BP775" i="7"/>
  <c r="BR775" i="7"/>
  <c r="CA775" i="7"/>
  <c r="BQ775" i="7"/>
  <c r="BA775" i="7"/>
  <c r="BS775" i="7"/>
  <c r="BZ775" i="7"/>
  <c r="BT775" i="7"/>
  <c r="BW751" i="7"/>
  <c r="BR751" i="7"/>
  <c r="BS751" i="7"/>
  <c r="BK751" i="7"/>
  <c r="CG751" i="7"/>
  <c r="AX751" i="7"/>
  <c r="CF751" i="7"/>
  <c r="BX751" i="7"/>
  <c r="BJ751" i="7"/>
  <c r="CD751" i="7"/>
  <c r="BM743" i="7"/>
  <c r="BR743" i="7"/>
  <c r="BK743" i="7"/>
  <c r="CF727" i="7"/>
  <c r="BV727" i="7"/>
  <c r="AX727" i="7"/>
  <c r="BW719" i="7"/>
  <c r="BA719" i="7"/>
  <c r="AY719" i="7"/>
  <c r="BB711" i="7"/>
  <c r="BR711" i="7"/>
  <c r="BJ711" i="7"/>
  <c r="BT711" i="7"/>
  <c r="CC711" i="7"/>
  <c r="AZ711" i="7"/>
  <c r="BI711" i="7"/>
  <c r="BC711" i="7"/>
  <c r="CG711" i="7"/>
  <c r="CC703" i="7"/>
  <c r="BK703" i="7"/>
  <c r="CF703" i="7"/>
  <c r="CE687" i="7"/>
  <c r="BB687" i="7"/>
  <c r="BT687" i="7"/>
  <c r="CB687" i="7"/>
  <c r="AX687" i="7"/>
  <c r="CA687" i="7"/>
  <c r="CD687" i="7"/>
  <c r="AY687" i="7"/>
  <c r="BP679" i="7"/>
  <c r="BY679" i="7"/>
  <c r="BL663" i="7"/>
  <c r="BS663" i="7"/>
  <c r="AZ663" i="7"/>
  <c r="BO639" i="7"/>
  <c r="BY639" i="7"/>
  <c r="CC639" i="7"/>
  <c r="BJ623" i="7"/>
  <c r="BP623" i="7"/>
  <c r="BC623" i="7"/>
  <c r="BC599" i="7"/>
  <c r="BM599" i="7"/>
  <c r="BD599" i="7"/>
  <c r="BZ599" i="7"/>
  <c r="BE599" i="7"/>
  <c r="BN599" i="7"/>
  <c r="BX599" i="7"/>
  <c r="BS599" i="7"/>
  <c r="BF599" i="7"/>
  <c r="BP599" i="7"/>
  <c r="CB591" i="7"/>
  <c r="BW591" i="7"/>
  <c r="AY591" i="7"/>
  <c r="BW575" i="7"/>
  <c r="BT575" i="7"/>
  <c r="BV575" i="7"/>
  <c r="CE575" i="7"/>
  <c r="BW551" i="7"/>
  <c r="BF551" i="7"/>
  <c r="BX551" i="7"/>
  <c r="BW527" i="7"/>
  <c r="BJ527" i="7"/>
  <c r="BU527" i="7"/>
  <c r="CA503" i="7"/>
  <c r="CC503" i="7"/>
  <c r="BB503" i="7"/>
  <c r="CF487" i="7"/>
  <c r="CE487" i="7"/>
  <c r="CG487" i="7"/>
  <c r="BJ487" i="7"/>
  <c r="BO487" i="7"/>
  <c r="BP487" i="7"/>
  <c r="BK487" i="7"/>
  <c r="BT487" i="7"/>
  <c r="CB487" i="7"/>
  <c r="BG487" i="7"/>
  <c r="BO471" i="7"/>
  <c r="BK471" i="7"/>
  <c r="BP471" i="7"/>
  <c r="BC447" i="7"/>
  <c r="CC447" i="7"/>
  <c r="CF447" i="7"/>
  <c r="BG431" i="7"/>
  <c r="BJ431" i="7"/>
  <c r="BB431" i="7"/>
  <c r="BV423" i="7"/>
  <c r="BT423" i="7"/>
  <c r="BV391" i="7"/>
  <c r="CD391" i="7"/>
  <c r="BQ367" i="7"/>
  <c r="BY367" i="7"/>
  <c r="AX343" i="7"/>
  <c r="BI343" i="7"/>
  <c r="CE343" i="7"/>
  <c r="BU327" i="7"/>
  <c r="BB327" i="7"/>
  <c r="BC327" i="7"/>
  <c r="CE319" i="7"/>
  <c r="BG319" i="7"/>
  <c r="BP287" i="7"/>
  <c r="CA287" i="7"/>
  <c r="BY279" i="7"/>
  <c r="BA279" i="7"/>
  <c r="BC279" i="7"/>
  <c r="AY279" i="7"/>
  <c r="BL279" i="7"/>
  <c r="BI279" i="7"/>
  <c r="CB279" i="7"/>
  <c r="CG279" i="7"/>
  <c r="CE279" i="7"/>
  <c r="BK279" i="7"/>
  <c r="CA279" i="7"/>
  <c r="BN279" i="7"/>
  <c r="CC279" i="7"/>
  <c r="CD279" i="7"/>
  <c r="BE279" i="7"/>
  <c r="BT263" i="7"/>
  <c r="BR263" i="7"/>
  <c r="BG263" i="7"/>
  <c r="CE263" i="7"/>
  <c r="BQ263" i="7"/>
  <c r="BA263" i="7"/>
  <c r="BM263" i="7"/>
  <c r="BB263" i="7"/>
  <c r="BJ263" i="7"/>
  <c r="CA263" i="7"/>
  <c r="AX263" i="7"/>
  <c r="BC263" i="7"/>
  <c r="BE263" i="7"/>
  <c r="BW239" i="7"/>
  <c r="BF239" i="7"/>
  <c r="BV215" i="7"/>
  <c r="BM215" i="7"/>
  <c r="BI215" i="7"/>
  <c r="BE199" i="7"/>
  <c r="BE167" i="7"/>
  <c r="BQ167" i="7"/>
  <c r="BG167" i="7"/>
  <c r="BU167" i="7"/>
  <c r="CB167" i="7"/>
  <c r="BZ167" i="7"/>
  <c r="BS167" i="7"/>
  <c r="BK167" i="7"/>
  <c r="BO167" i="7"/>
  <c r="AX167" i="7"/>
  <c r="BC167" i="7"/>
  <c r="BD167" i="7"/>
  <c r="BY167" i="7"/>
  <c r="CA167" i="7"/>
  <c r="BX167" i="7"/>
  <c r="AZ167" i="7"/>
  <c r="BF167" i="7"/>
  <c r="CF167" i="7"/>
  <c r="BJ167" i="7"/>
  <c r="BC151" i="7"/>
  <c r="BH151" i="7"/>
  <c r="BH135" i="7"/>
  <c r="BL135" i="7"/>
  <c r="BT119" i="7"/>
  <c r="BP119" i="7"/>
  <c r="BE111" i="7"/>
  <c r="BC834" i="7"/>
  <c r="BS834" i="7"/>
  <c r="BL738" i="7"/>
  <c r="BN738" i="7"/>
  <c r="AX578" i="7"/>
  <c r="BQ578" i="7"/>
  <c r="BL530" i="7"/>
  <c r="CG530" i="7"/>
  <c r="BN418" i="7"/>
  <c r="BP418" i="7"/>
  <c r="BZ90" i="7"/>
  <c r="BI90" i="7"/>
  <c r="AZ957" i="7"/>
  <c r="CF957" i="7"/>
  <c r="CC957" i="7"/>
  <c r="BO941" i="7"/>
  <c r="CA941" i="7"/>
  <c r="CG757" i="7"/>
  <c r="BM445" i="7"/>
  <c r="BV445" i="7"/>
  <c r="BC325" i="7"/>
  <c r="BZ325" i="7"/>
  <c r="BZ213" i="7"/>
  <c r="AX213" i="7"/>
  <c r="BL213" i="7"/>
  <c r="BX213" i="7"/>
  <c r="AZ213" i="7"/>
  <c r="BJ213" i="7"/>
  <c r="BY213" i="7"/>
  <c r="BK213" i="7"/>
  <c r="BR213" i="7"/>
  <c r="CA213" i="7"/>
  <c r="BU213" i="7"/>
  <c r="BV213" i="7"/>
  <c r="CB213" i="7"/>
  <c r="BO213" i="7"/>
  <c r="BB213" i="7"/>
  <c r="BW213" i="7"/>
  <c r="BD213" i="7"/>
  <c r="AY213" i="7"/>
  <c r="CE213" i="7"/>
  <c r="BH213" i="7"/>
  <c r="AY157" i="7"/>
  <c r="BO157" i="7"/>
  <c r="BZ101" i="7"/>
  <c r="BB101" i="7"/>
  <c r="BE101" i="7"/>
  <c r="CD101" i="7"/>
  <c r="CB101" i="7"/>
  <c r="BI101" i="7"/>
  <c r="BM101" i="7"/>
  <c r="BR101" i="7"/>
  <c r="BX101" i="7"/>
  <c r="BY101" i="7"/>
  <c r="BF101" i="7"/>
  <c r="BN101" i="7"/>
  <c r="CE101" i="7"/>
  <c r="BT101" i="7"/>
  <c r="BS101" i="7"/>
  <c r="BD101" i="7"/>
  <c r="CF101" i="7"/>
  <c r="BQ101" i="7"/>
  <c r="CA101" i="7"/>
  <c r="BM986" i="7"/>
  <c r="CG986" i="7"/>
  <c r="CF962" i="7"/>
  <c r="BH962" i="7"/>
  <c r="CB938" i="7"/>
  <c r="CD938" i="7"/>
  <c r="CA938" i="7"/>
  <c r="BT938" i="7"/>
  <c r="BV938" i="7"/>
  <c r="BZ938" i="7"/>
  <c r="BM938" i="7"/>
  <c r="BI938" i="7"/>
  <c r="CG938" i="7"/>
  <c r="BO938" i="7"/>
  <c r="BF938" i="7"/>
  <c r="BE938" i="7"/>
  <c r="CF938" i="7"/>
  <c r="BR938" i="7"/>
  <c r="BD938" i="7"/>
  <c r="BG938" i="7"/>
  <c r="BW938" i="7"/>
  <c r="BP938" i="7"/>
  <c r="AX938" i="7"/>
  <c r="BS938" i="7"/>
  <c r="AY938" i="7"/>
  <c r="BJ938" i="7"/>
  <c r="BH938" i="7"/>
  <c r="BU938" i="7"/>
  <c r="BU906" i="7"/>
  <c r="BD906" i="7"/>
  <c r="BF882" i="7"/>
  <c r="BF858" i="7"/>
  <c r="BW602" i="7"/>
  <c r="BT602" i="7"/>
  <c r="BT557" i="7"/>
  <c r="BO557" i="7"/>
  <c r="BX557" i="7"/>
  <c r="CF557" i="7"/>
  <c r="BN557" i="7"/>
  <c r="BZ557" i="7"/>
  <c r="BS557" i="7"/>
  <c r="AX557" i="7"/>
  <c r="BC557" i="7"/>
  <c r="BQ557" i="7"/>
  <c r="BK557" i="7"/>
  <c r="BY557" i="7"/>
  <c r="BI557" i="7"/>
  <c r="BD557" i="7"/>
  <c r="BF557" i="7"/>
  <c r="BR557" i="7"/>
  <c r="BJ557" i="7"/>
  <c r="BA557" i="7"/>
  <c r="BV557" i="7"/>
  <c r="CE557" i="7"/>
  <c r="BU557" i="7"/>
  <c r="CD557" i="7"/>
  <c r="BH557" i="7"/>
  <c r="BM557" i="7"/>
  <c r="CC557" i="7"/>
  <c r="BW557" i="7"/>
  <c r="BB557" i="7"/>
  <c r="CE405" i="7"/>
  <c r="CH920" i="7"/>
  <c r="CI920" i="7" s="1"/>
  <c r="CE912" i="7"/>
  <c r="BA912" i="7"/>
  <c r="BX912" i="7"/>
  <c r="BO912" i="7"/>
  <c r="BW912" i="7"/>
  <c r="BV912" i="7"/>
  <c r="BG912" i="7"/>
  <c r="BS912" i="7"/>
  <c r="BK912" i="7"/>
  <c r="BI912" i="7"/>
  <c r="BZ912" i="7"/>
  <c r="BJ912" i="7"/>
  <c r="BN912" i="7"/>
  <c r="BC912" i="7"/>
  <c r="BP912" i="7"/>
  <c r="BH912" i="7"/>
  <c r="CF912" i="7"/>
  <c r="BB912" i="7"/>
  <c r="BY912" i="7"/>
  <c r="BR912" i="7"/>
  <c r="BM912" i="7"/>
  <c r="BT912" i="7"/>
  <c r="AZ912" i="7"/>
  <c r="BF912" i="7"/>
  <c r="CC912" i="7"/>
  <c r="BL912" i="7"/>
  <c r="AY912" i="7"/>
  <c r="CG912" i="7"/>
  <c r="BQ912" i="7"/>
  <c r="CA912" i="7"/>
  <c r="BE912" i="7"/>
  <c r="BU912" i="7"/>
  <c r="BY245" i="7"/>
  <c r="CA245" i="7"/>
  <c r="AY245" i="7"/>
  <c r="CB85" i="7"/>
  <c r="BI85" i="7"/>
  <c r="BQ85" i="7"/>
  <c r="BG85" i="7"/>
  <c r="CG85" i="7"/>
  <c r="BZ85" i="7"/>
  <c r="CH26" i="7"/>
  <c r="CI26" i="7" s="1"/>
  <c r="CH25" i="7"/>
  <c r="CI25" i="7" s="1"/>
  <c r="CH27" i="7"/>
  <c r="CI27" i="7" s="1"/>
  <c r="CH975" i="7"/>
  <c r="CI975" i="7" s="1"/>
  <c r="BK967" i="7"/>
  <c r="BZ967" i="7"/>
  <c r="BO967" i="7"/>
  <c r="BI967" i="7"/>
  <c r="BH967" i="7"/>
  <c r="BV967" i="7"/>
  <c r="BS967" i="7"/>
  <c r="BJ967" i="7"/>
  <c r="BU967" i="7"/>
  <c r="BR639" i="7"/>
  <c r="BJ639" i="7"/>
  <c r="BE639" i="7"/>
  <c r="BV639" i="7"/>
  <c r="CA639" i="7"/>
  <c r="BL639" i="7"/>
  <c r="AY639" i="7"/>
  <c r="BX639" i="7"/>
  <c r="BN639" i="7"/>
  <c r="BU639" i="7"/>
  <c r="BA639" i="7"/>
  <c r="CB623" i="7"/>
  <c r="AZ623" i="7"/>
  <c r="CG623" i="7"/>
  <c r="BO623" i="7"/>
  <c r="BL623" i="7"/>
  <c r="BX623" i="7"/>
  <c r="BB623" i="7"/>
  <c r="BQ623" i="7"/>
  <c r="AY623" i="7"/>
  <c r="BF623" i="7"/>
  <c r="CD551" i="7"/>
  <c r="BM551" i="7"/>
  <c r="BZ551" i="7"/>
  <c r="BU551" i="7"/>
  <c r="BS551" i="7"/>
  <c r="CC551" i="7"/>
  <c r="CB551" i="7"/>
  <c r="BJ551" i="7"/>
  <c r="BL551" i="7"/>
  <c r="CG551" i="7"/>
  <c r="AX527" i="7"/>
  <c r="AZ527" i="7"/>
  <c r="BE527" i="7"/>
  <c r="BH527" i="7"/>
  <c r="CF527" i="7"/>
  <c r="BI527" i="7"/>
  <c r="CE527" i="7"/>
  <c r="BL527" i="7"/>
  <c r="BN527" i="7"/>
  <c r="BM527" i="7"/>
  <c r="AX503" i="7"/>
  <c r="AZ503" i="7"/>
  <c r="CG503" i="7"/>
  <c r="BV503" i="7"/>
  <c r="CF503" i="7"/>
  <c r="BG503" i="7"/>
  <c r="BC503" i="7"/>
  <c r="BT503" i="7"/>
  <c r="BQ503" i="7"/>
  <c r="BP503" i="7"/>
  <c r="BV471" i="7"/>
  <c r="CA471" i="7"/>
  <c r="BE471" i="7"/>
  <c r="BA471" i="7"/>
  <c r="BS471" i="7"/>
  <c r="BI471" i="7"/>
  <c r="AX471" i="7"/>
  <c r="AZ471" i="7"/>
  <c r="BX471" i="7"/>
  <c r="BI423" i="7"/>
  <c r="BU423" i="7"/>
  <c r="BO423" i="7"/>
  <c r="CG423" i="7"/>
  <c r="BM423" i="7"/>
  <c r="BK423" i="7"/>
  <c r="CD423" i="7"/>
  <c r="BX423" i="7"/>
  <c r="BD423" i="7"/>
  <c r="CB423" i="7"/>
  <c r="BZ423" i="7"/>
  <c r="BN423" i="7"/>
  <c r="BC423" i="7"/>
  <c r="CA423" i="7"/>
  <c r="BF423" i="7"/>
  <c r="BN391" i="7"/>
  <c r="BR391" i="7"/>
  <c r="AZ391" i="7"/>
  <c r="BM391" i="7"/>
  <c r="BQ391" i="7"/>
  <c r="BC391" i="7"/>
  <c r="BU391" i="7"/>
  <c r="AY391" i="7"/>
  <c r="CE391" i="7"/>
  <c r="CF391" i="7"/>
  <c r="BW391" i="7"/>
  <c r="BY391" i="7"/>
  <c r="AY199" i="7"/>
  <c r="BO199" i="7"/>
  <c r="BB199" i="7"/>
  <c r="BA199" i="7"/>
  <c r="BL199" i="7"/>
  <c r="BJ199" i="7"/>
  <c r="CG199" i="7"/>
  <c r="CA199" i="7"/>
  <c r="BT199" i="7"/>
  <c r="CB199" i="7"/>
  <c r="BN199" i="7"/>
  <c r="CC199" i="7"/>
  <c r="AX199" i="7"/>
  <c r="BK199" i="7"/>
  <c r="BX199" i="7"/>
  <c r="BR199" i="7"/>
  <c r="BH199" i="7"/>
  <c r="BP199" i="7"/>
  <c r="BZ199" i="7"/>
  <c r="BY199" i="7"/>
  <c r="BE151" i="7"/>
  <c r="BA151" i="7"/>
  <c r="CA151" i="7"/>
  <c r="BK151" i="7"/>
  <c r="CB151" i="7"/>
  <c r="AX151" i="7"/>
  <c r="BP151" i="7"/>
  <c r="BO151" i="7"/>
  <c r="BF151" i="7"/>
  <c r="BX151" i="7"/>
  <c r="BL151" i="7"/>
  <c r="BY151" i="7"/>
  <c r="BR151" i="7"/>
  <c r="BU151" i="7"/>
  <c r="BI151" i="7"/>
  <c r="BN151" i="7"/>
  <c r="BV151" i="7"/>
  <c r="BZ151" i="7"/>
  <c r="BJ151" i="7"/>
  <c r="CF119" i="7"/>
  <c r="BF119" i="7"/>
  <c r="AX119" i="7"/>
  <c r="BW119" i="7"/>
  <c r="BR119" i="7"/>
  <c r="CA119" i="7"/>
  <c r="BH119" i="7"/>
  <c r="BS119" i="7"/>
  <c r="BY119" i="7"/>
  <c r="BG119" i="7"/>
  <c r="BC119" i="7"/>
  <c r="BD119" i="7"/>
  <c r="BM119" i="7"/>
  <c r="BA119" i="7"/>
  <c r="BL119" i="7"/>
  <c r="CB119" i="7"/>
  <c r="BO119" i="7"/>
  <c r="AZ578" i="7"/>
  <c r="BO578" i="7"/>
  <c r="BR578" i="7"/>
  <c r="CG578" i="7"/>
  <c r="BE578" i="7"/>
  <c r="BJ578" i="7"/>
  <c r="BM578" i="7"/>
  <c r="BY578" i="7"/>
  <c r="BB578" i="7"/>
  <c r="BD578" i="7"/>
  <c r="BF578" i="7"/>
  <c r="BP578" i="7"/>
  <c r="CD578" i="7"/>
  <c r="BH578" i="7"/>
  <c r="CE578" i="7"/>
  <c r="BI578" i="7"/>
  <c r="BG578" i="7"/>
  <c r="BQ757" i="7"/>
  <c r="CC757" i="7"/>
  <c r="BU757" i="7"/>
  <c r="BY757" i="7"/>
  <c r="CD757" i="7"/>
  <c r="BK757" i="7"/>
  <c r="BR757" i="7"/>
  <c r="AX757" i="7"/>
  <c r="BS757" i="7"/>
  <c r="BB757" i="7"/>
  <c r="BF757" i="7"/>
  <c r="BG757" i="7"/>
  <c r="BD757" i="7"/>
  <c r="CA757" i="7"/>
  <c r="BP757" i="7"/>
  <c r="CE757" i="7"/>
  <c r="BC757" i="7"/>
  <c r="BZ757" i="7"/>
  <c r="BV757" i="7"/>
  <c r="BM757" i="7"/>
  <c r="BD882" i="7"/>
  <c r="AY882" i="7"/>
  <c r="BQ882" i="7"/>
  <c r="CB882" i="7"/>
  <c r="BB882" i="7"/>
  <c r="BI882" i="7"/>
  <c r="BH882" i="7"/>
  <c r="CD882" i="7"/>
  <c r="BK882" i="7"/>
  <c r="BR882" i="7"/>
  <c r="AX882" i="7"/>
  <c r="BZ882" i="7"/>
  <c r="BE882" i="7"/>
  <c r="CG882" i="7"/>
  <c r="BJ882" i="7"/>
  <c r="BU882" i="7"/>
  <c r="BM882" i="7"/>
  <c r="CA882" i="7"/>
  <c r="BG882" i="7"/>
  <c r="BV882" i="7"/>
  <c r="CF882" i="7"/>
  <c r="CC882" i="7"/>
  <c r="CH469" i="7"/>
  <c r="CI469" i="7" s="1"/>
  <c r="BS556" i="7"/>
  <c r="BC556" i="7"/>
  <c r="BO556" i="7"/>
  <c r="BE556" i="7"/>
  <c r="AX356" i="7"/>
  <c r="BN356" i="7"/>
  <c r="BT356" i="7"/>
  <c r="BP356" i="7"/>
  <c r="CH340" i="7"/>
  <c r="CI340" i="7" s="1"/>
  <c r="BE332" i="7"/>
  <c r="CC332" i="7"/>
  <c r="BI332" i="7"/>
  <c r="BT332" i="7"/>
  <c r="CF332" i="7"/>
  <c r="BV316" i="7"/>
  <c r="BF316" i="7"/>
  <c r="CE316" i="7"/>
  <c r="BZ316" i="7"/>
  <c r="BL316" i="7"/>
  <c r="BC300" i="7"/>
  <c r="BQ300" i="7"/>
  <c r="BY300" i="7"/>
  <c r="BU300" i="7"/>
  <c r="BP300" i="7"/>
  <c r="CB284" i="7"/>
  <c r="BR284" i="7"/>
  <c r="BY284" i="7"/>
  <c r="BH284" i="7"/>
  <c r="BM284" i="7"/>
  <c r="CH236" i="7"/>
  <c r="CI236" i="7" s="1"/>
  <c r="AX228" i="7"/>
  <c r="AZ228" i="7"/>
  <c r="BJ228" i="7"/>
  <c r="AY228" i="7"/>
  <c r="CB228" i="7"/>
  <c r="BF188" i="7"/>
  <c r="BB188" i="7"/>
  <c r="BP188" i="7"/>
  <c r="CE188" i="7"/>
  <c r="BR164" i="7"/>
  <c r="BD164" i="7"/>
  <c r="BT164" i="7"/>
  <c r="CC164" i="7"/>
  <c r="CD164" i="7"/>
  <c r="BD124" i="7"/>
  <c r="CB124" i="7"/>
  <c r="BH124" i="7"/>
  <c r="BI124" i="7"/>
  <c r="CA84" i="7"/>
  <c r="BM84" i="7"/>
  <c r="BL84" i="7"/>
  <c r="BI84" i="7"/>
  <c r="BO84" i="7"/>
  <c r="BL770" i="7"/>
  <c r="BQ770" i="7"/>
  <c r="BD770" i="7"/>
  <c r="BA770" i="7"/>
  <c r="CH746" i="7"/>
  <c r="CI746" i="7" s="1"/>
  <c r="BE626" i="7"/>
  <c r="CA626" i="7"/>
  <c r="BR626" i="7"/>
  <c r="BW626" i="7"/>
  <c r="BP490" i="7"/>
  <c r="BU490" i="7"/>
  <c r="BD490" i="7"/>
  <c r="BT490" i="7"/>
  <c r="BX490" i="7"/>
  <c r="BQ290" i="7"/>
  <c r="CB290" i="7"/>
  <c r="CG290" i="7"/>
  <c r="BI290" i="7"/>
  <c r="BM242" i="7"/>
  <c r="BY242" i="7"/>
  <c r="BA242" i="7"/>
  <c r="BH242" i="7"/>
  <c r="BB170" i="7"/>
  <c r="AZ170" i="7"/>
  <c r="BX170" i="7"/>
  <c r="CB170" i="7"/>
  <c r="BH170" i="7"/>
  <c r="BM106" i="7"/>
  <c r="BY106" i="7"/>
  <c r="BL106" i="7"/>
  <c r="BO106" i="7"/>
  <c r="BQ925" i="7"/>
  <c r="CE925" i="7"/>
  <c r="BM925" i="7"/>
  <c r="BY925" i="7"/>
  <c r="CF909" i="7"/>
  <c r="BI909" i="7"/>
  <c r="BX909" i="7"/>
  <c r="AX909" i="7"/>
  <c r="BE789" i="7"/>
  <c r="BA789" i="7"/>
  <c r="BP789" i="7"/>
  <c r="BN789" i="7"/>
  <c r="BY789" i="7"/>
  <c r="BB661" i="7"/>
  <c r="BS661" i="7"/>
  <c r="BW661" i="7"/>
  <c r="BA661" i="7"/>
  <c r="CA661" i="7"/>
  <c r="CG525" i="7"/>
  <c r="BX525" i="7"/>
  <c r="BK525" i="7"/>
  <c r="BL525" i="7"/>
  <c r="CH509" i="7"/>
  <c r="CI509" i="7" s="1"/>
  <c r="BR437" i="7"/>
  <c r="BE437" i="7"/>
  <c r="AZ437" i="7"/>
  <c r="BQ437" i="7"/>
  <c r="AY437" i="7"/>
  <c r="BK373" i="7"/>
  <c r="CE373" i="7"/>
  <c r="BX373" i="7"/>
  <c r="BH373" i="7"/>
  <c r="BC373" i="7"/>
  <c r="BO285" i="7"/>
  <c r="BN285" i="7"/>
  <c r="AY285" i="7"/>
  <c r="BX285" i="7"/>
  <c r="BP285" i="7"/>
  <c r="BK245" i="7"/>
  <c r="BL245" i="7"/>
  <c r="BG245" i="7"/>
  <c r="BB245" i="7"/>
  <c r="BF197" i="7"/>
  <c r="AX197" i="7"/>
  <c r="BR197" i="7"/>
  <c r="BE197" i="7"/>
  <c r="BU85" i="7"/>
  <c r="BJ85" i="7"/>
  <c r="BK85" i="7"/>
  <c r="CH64" i="7"/>
  <c r="CI64" i="7" s="1"/>
  <c r="CG967" i="7"/>
  <c r="BF967" i="7"/>
  <c r="BB967" i="7"/>
  <c r="AX951" i="7"/>
  <c r="BM951" i="7"/>
  <c r="BV951" i="7"/>
  <c r="CC927" i="7"/>
  <c r="BS927" i="7"/>
  <c r="CD927" i="7"/>
  <c r="CH919" i="7"/>
  <c r="CI919" i="7" s="1"/>
  <c r="AY911" i="7"/>
  <c r="BZ911" i="7"/>
  <c r="CA911" i="7"/>
  <c r="CB887" i="7"/>
  <c r="BB887" i="7"/>
  <c r="BO887" i="7"/>
  <c r="BT887" i="7"/>
  <c r="BZ887" i="7"/>
  <c r="CA887" i="7"/>
  <c r="BS887" i="7"/>
  <c r="CD887" i="7"/>
  <c r="BK887" i="7"/>
  <c r="BH887" i="7"/>
  <c r="CG887" i="7"/>
  <c r="BY871" i="7"/>
  <c r="BF871" i="7"/>
  <c r="CD871" i="7"/>
  <c r="BZ871" i="7"/>
  <c r="BN871" i="7"/>
  <c r="AZ871" i="7"/>
  <c r="BH871" i="7"/>
  <c r="BG871" i="7"/>
  <c r="BM871" i="7"/>
  <c r="BK871" i="7"/>
  <c r="BK855" i="7"/>
  <c r="BT855" i="7"/>
  <c r="BJ855" i="7"/>
  <c r="BR855" i="7"/>
  <c r="BO855" i="7"/>
  <c r="BV855" i="7"/>
  <c r="BM855" i="7"/>
  <c r="CF855" i="7"/>
  <c r="BH855" i="7"/>
  <c r="BV743" i="7"/>
  <c r="AX743" i="7"/>
  <c r="BF743" i="7"/>
  <c r="BR727" i="7"/>
  <c r="BD727" i="7"/>
  <c r="BI727" i="7"/>
  <c r="BY727" i="7"/>
  <c r="BX727" i="7"/>
  <c r="CC727" i="7"/>
  <c r="BK727" i="7"/>
  <c r="CA727" i="7"/>
  <c r="BU727" i="7"/>
  <c r="CE719" i="7"/>
  <c r="CF719" i="7"/>
  <c r="BD703" i="7"/>
  <c r="CE703" i="7"/>
  <c r="CD703" i="7"/>
  <c r="CB679" i="7"/>
  <c r="BJ679" i="7"/>
  <c r="BR679" i="7"/>
  <c r="BH679" i="7"/>
  <c r="CE679" i="7"/>
  <c r="AY679" i="7"/>
  <c r="CG679" i="7"/>
  <c r="BK679" i="7"/>
  <c r="BV679" i="7"/>
  <c r="CF679" i="7"/>
  <c r="BQ679" i="7"/>
  <c r="BC663" i="7"/>
  <c r="CA663" i="7"/>
  <c r="BN663" i="7"/>
  <c r="BF663" i="7"/>
  <c r="BG663" i="7"/>
  <c r="AX663" i="7"/>
  <c r="BV663" i="7"/>
  <c r="BP663" i="7"/>
  <c r="BU663" i="7"/>
  <c r="CF663" i="7"/>
  <c r="BP639" i="7"/>
  <c r="BW639" i="7"/>
  <c r="BH639" i="7"/>
  <c r="CA623" i="7"/>
  <c r="CF623" i="7"/>
  <c r="BD623" i="7"/>
  <c r="CG591" i="7"/>
  <c r="AZ591" i="7"/>
  <c r="BJ591" i="7"/>
  <c r="AZ575" i="7"/>
  <c r="AY575" i="7"/>
  <c r="BI575" i="7"/>
  <c r="BY551" i="7"/>
  <c r="BK551" i="7"/>
  <c r="BT551" i="7"/>
  <c r="BV527" i="7"/>
  <c r="BX527" i="7"/>
  <c r="BP527" i="7"/>
  <c r="CE503" i="7"/>
  <c r="BH503" i="7"/>
  <c r="BK503" i="7"/>
  <c r="BT471" i="7"/>
  <c r="BU471" i="7"/>
  <c r="BW471" i="7"/>
  <c r="BB447" i="7"/>
  <c r="CA447" i="7"/>
  <c r="BW431" i="7"/>
  <c r="BC431" i="7"/>
  <c r="BH423" i="7"/>
  <c r="BS423" i="7"/>
  <c r="BS391" i="7"/>
  <c r="CC391" i="7"/>
  <c r="BF391" i="7"/>
  <c r="BB367" i="7"/>
  <c r="BO367" i="7"/>
  <c r="BA367" i="7"/>
  <c r="BD367" i="7"/>
  <c r="BT367" i="7"/>
  <c r="BU367" i="7"/>
  <c r="BX367" i="7"/>
  <c r="CA367" i="7"/>
  <c r="BG367" i="7"/>
  <c r="BN367" i="7"/>
  <c r="BE367" i="7"/>
  <c r="BH367" i="7"/>
  <c r="BM367" i="7"/>
  <c r="AX367" i="7"/>
  <c r="BB343" i="7"/>
  <c r="CF343" i="7"/>
  <c r="BG327" i="7"/>
  <c r="BV327" i="7"/>
  <c r="CD319" i="7"/>
  <c r="BC319" i="7"/>
  <c r="BK319" i="7"/>
  <c r="CC319" i="7"/>
  <c r="BM319" i="7"/>
  <c r="BN319" i="7"/>
  <c r="BR319" i="7"/>
  <c r="BZ319" i="7"/>
  <c r="CB319" i="7"/>
  <c r="BB319" i="7"/>
  <c r="BA319" i="7"/>
  <c r="AX319" i="7"/>
  <c r="BL319" i="7"/>
  <c r="BU319" i="7"/>
  <c r="AY319" i="7"/>
  <c r="CH311" i="7"/>
  <c r="CI311" i="7" s="1"/>
  <c r="BZ287" i="7"/>
  <c r="BM287" i="7"/>
  <c r="BY287" i="7"/>
  <c r="BN287" i="7"/>
  <c r="BH287" i="7"/>
  <c r="CB287" i="7"/>
  <c r="BG287" i="7"/>
  <c r="BT287" i="7"/>
  <c r="CE287" i="7"/>
  <c r="BI287" i="7"/>
  <c r="BB287" i="7"/>
  <c r="CD287" i="7"/>
  <c r="CH247" i="7"/>
  <c r="CI247" i="7" s="1"/>
  <c r="BG239" i="7"/>
  <c r="CE239" i="7"/>
  <c r="BJ239" i="7"/>
  <c r="CB239" i="7"/>
  <c r="CF239" i="7"/>
  <c r="AY239" i="7"/>
  <c r="BA239" i="7"/>
  <c r="CA239" i="7"/>
  <c r="CD239" i="7"/>
  <c r="BD239" i="7"/>
  <c r="CG239" i="7"/>
  <c r="BT239" i="7"/>
  <c r="BK239" i="7"/>
  <c r="AZ239" i="7"/>
  <c r="CB215" i="7"/>
  <c r="CF215" i="7"/>
  <c r="BM199" i="7"/>
  <c r="CD199" i="7"/>
  <c r="AY151" i="7"/>
  <c r="BM151" i="7"/>
  <c r="BM135" i="7"/>
  <c r="BX135" i="7"/>
  <c r="BX119" i="7"/>
  <c r="BN119" i="7"/>
  <c r="BV111" i="7"/>
  <c r="BU111" i="7"/>
  <c r="BT111" i="7"/>
  <c r="BQ111" i="7"/>
  <c r="BJ111" i="7"/>
  <c r="BX111" i="7"/>
  <c r="CB111" i="7"/>
  <c r="BA111" i="7"/>
  <c r="BR111" i="7"/>
  <c r="CA111" i="7"/>
  <c r="CG111" i="7"/>
  <c r="BD111" i="7"/>
  <c r="BP111" i="7"/>
  <c r="BC111" i="7"/>
  <c r="BW111" i="7"/>
  <c r="BF111" i="7"/>
  <c r="BO111" i="7"/>
  <c r="BK111" i="7"/>
  <c r="BL111" i="7"/>
  <c r="CF111" i="7"/>
  <c r="BQ834" i="7"/>
  <c r="CA834" i="7"/>
  <c r="AX738" i="7"/>
  <c r="BN578" i="7"/>
  <c r="CF578" i="7"/>
  <c r="BX570" i="7"/>
  <c r="BS570" i="7"/>
  <c r="BY570" i="7"/>
  <c r="CD570" i="7"/>
  <c r="BR570" i="7"/>
  <c r="BB570" i="7"/>
  <c r="BL570" i="7"/>
  <c r="CA570" i="7"/>
  <c r="BW570" i="7"/>
  <c r="CF570" i="7"/>
  <c r="BO570" i="7"/>
  <c r="BV570" i="7"/>
  <c r="CE570" i="7"/>
  <c r="BI570" i="7"/>
  <c r="BC570" i="7"/>
  <c r="CB570" i="7"/>
  <c r="BG570" i="7"/>
  <c r="BP570" i="7"/>
  <c r="BU570" i="7"/>
  <c r="BA570" i="7"/>
  <c r="CF530" i="7"/>
  <c r="BL418" i="7"/>
  <c r="BD418" i="7"/>
  <c r="BQ90" i="7"/>
  <c r="BU957" i="7"/>
  <c r="BH957" i="7"/>
  <c r="BW941" i="7"/>
  <c r="BJ757" i="7"/>
  <c r="BN757" i="7"/>
  <c r="BC445" i="7"/>
  <c r="AZ445" i="7"/>
  <c r="CB341" i="7"/>
  <c r="AZ341" i="7"/>
  <c r="BS341" i="7"/>
  <c r="BY341" i="7"/>
  <c r="BJ341" i="7"/>
  <c r="AX341" i="7"/>
  <c r="CE341" i="7"/>
  <c r="BE341" i="7"/>
  <c r="CA341" i="7"/>
  <c r="BI341" i="7"/>
  <c r="BB341" i="7"/>
  <c r="BT341" i="7"/>
  <c r="AY341" i="7"/>
  <c r="BK341" i="7"/>
  <c r="BU341" i="7"/>
  <c r="BL341" i="7"/>
  <c r="BV341" i="7"/>
  <c r="BF325" i="7"/>
  <c r="CD213" i="7"/>
  <c r="CC213" i="7"/>
  <c r="BH157" i="7"/>
  <c r="BR157" i="7"/>
  <c r="BG101" i="7"/>
  <c r="BO101" i="7"/>
  <c r="CH1010" i="7"/>
  <c r="CI1010" i="7" s="1"/>
  <c r="BK986" i="7"/>
  <c r="AZ986" i="7"/>
  <c r="BF962" i="7"/>
  <c r="BB906" i="7"/>
  <c r="BC882" i="7"/>
  <c r="CH866" i="7"/>
  <c r="CI866" i="7" s="1"/>
  <c r="BY858" i="7"/>
  <c r="CD858" i="7"/>
  <c r="BR858" i="7"/>
  <c r="BA858" i="7"/>
  <c r="BB858" i="7"/>
  <c r="BT858" i="7"/>
  <c r="BU858" i="7"/>
  <c r="BZ858" i="7"/>
  <c r="BK858" i="7"/>
  <c r="BE858" i="7"/>
  <c r="BG858" i="7"/>
  <c r="BC858" i="7"/>
  <c r="AZ858" i="7"/>
  <c r="BJ858" i="7"/>
  <c r="BP858" i="7"/>
  <c r="AX858" i="7"/>
  <c r="BL858" i="7"/>
  <c r="BD858" i="7"/>
  <c r="BQ858" i="7"/>
  <c r="CG858" i="7"/>
  <c r="BS858" i="7"/>
  <c r="AY858" i="7"/>
  <c r="CE858" i="7"/>
  <c r="BB602" i="7"/>
  <c r="BV138" i="7"/>
  <c r="BR138" i="7"/>
  <c r="BO138" i="7"/>
  <c r="BZ138" i="7"/>
  <c r="BH138" i="7"/>
  <c r="BU138" i="7"/>
  <c r="BF138" i="7"/>
  <c r="BS138" i="7"/>
  <c r="BT138" i="7"/>
  <c r="CA138" i="7"/>
  <c r="BJ138" i="7"/>
  <c r="BA138" i="7"/>
  <c r="CC138" i="7"/>
  <c r="BW138" i="7"/>
  <c r="AX138" i="7"/>
  <c r="CB138" i="7"/>
  <c r="BP138" i="7"/>
  <c r="BE138" i="7"/>
  <c r="CF138" i="7"/>
  <c r="BG138" i="7"/>
  <c r="CE138" i="7"/>
  <c r="BY138" i="7"/>
  <c r="BN138" i="7"/>
  <c r="AY138" i="7"/>
  <c r="BM138" i="7"/>
  <c r="BK138" i="7"/>
  <c r="BL138" i="7"/>
  <c r="BI138" i="7"/>
  <c r="BG869" i="7"/>
  <c r="CB557" i="7"/>
  <c r="BY405" i="7"/>
  <c r="CB1016" i="7"/>
  <c r="BA1016" i="7"/>
  <c r="BE1016" i="7"/>
  <c r="BC1016" i="7"/>
  <c r="BK1016" i="7"/>
  <c r="CE1016" i="7"/>
  <c r="BS1016" i="7"/>
  <c r="BU1016" i="7"/>
  <c r="BB1016" i="7"/>
  <c r="CD1016" i="7"/>
  <c r="BZ1016" i="7"/>
  <c r="CC1016" i="7"/>
  <c r="BP1016" i="7"/>
  <c r="BX1016" i="7"/>
  <c r="CF1016" i="7"/>
  <c r="BV1016" i="7"/>
  <c r="BO1016" i="7"/>
  <c r="AY1016" i="7"/>
  <c r="BT1016" i="7"/>
  <c r="CG1016" i="7"/>
  <c r="BF1016" i="7"/>
  <c r="BJ1016" i="7"/>
  <c r="BY1016" i="7"/>
  <c r="BQ1016" i="7"/>
  <c r="AX1016" i="7"/>
  <c r="BM1016" i="7"/>
  <c r="AZ1016" i="7"/>
  <c r="CC242" i="7"/>
  <c r="BB242" i="7"/>
  <c r="CD242" i="7"/>
  <c r="BT242" i="7"/>
  <c r="CH218" i="7"/>
  <c r="CI218" i="7" s="1"/>
  <c r="BP106" i="7"/>
  <c r="BH106" i="7"/>
  <c r="BK106" i="7"/>
  <c r="BZ106" i="7"/>
  <c r="BJ909" i="7"/>
  <c r="AY909" i="7"/>
  <c r="BE909" i="7"/>
  <c r="BR909" i="7"/>
  <c r="BR525" i="7"/>
  <c r="BW525" i="7"/>
  <c r="CC525" i="7"/>
  <c r="BV525" i="7"/>
  <c r="AZ245" i="7"/>
  <c r="BW245" i="7"/>
  <c r="BU245" i="7"/>
  <c r="CD245" i="7"/>
  <c r="BS85" i="7"/>
  <c r="BX85" i="7"/>
  <c r="BR85" i="7"/>
  <c r="BP85" i="7"/>
  <c r="CH56" i="7"/>
  <c r="CI56" i="7" s="1"/>
  <c r="AY967" i="7"/>
  <c r="CD967" i="7"/>
  <c r="BG967" i="7"/>
  <c r="BH927" i="7"/>
  <c r="BF927" i="7"/>
  <c r="BO927" i="7"/>
  <c r="BW927" i="7"/>
  <c r="AY927" i="7"/>
  <c r="BT927" i="7"/>
  <c r="BK927" i="7"/>
  <c r="BE927" i="7"/>
  <c r="CA927" i="7"/>
  <c r="BG927" i="7"/>
  <c r="CH783" i="7"/>
  <c r="CI783" i="7" s="1"/>
  <c r="BA703" i="7"/>
  <c r="BC703" i="7"/>
  <c r="BB703" i="7"/>
  <c r="BQ703" i="7"/>
  <c r="BV703" i="7"/>
  <c r="CA703" i="7"/>
  <c r="CG703" i="7"/>
  <c r="BG703" i="7"/>
  <c r="BS703" i="7"/>
  <c r="AY703" i="7"/>
  <c r="CF639" i="7"/>
  <c r="CD639" i="7"/>
  <c r="BI639" i="7"/>
  <c r="BM623" i="7"/>
  <c r="BR623" i="7"/>
  <c r="BA623" i="7"/>
  <c r="BJ575" i="7"/>
  <c r="CF575" i="7"/>
  <c r="BF575" i="7"/>
  <c r="BU575" i="7"/>
  <c r="BH575" i="7"/>
  <c r="BA575" i="7"/>
  <c r="CC575" i="7"/>
  <c r="BY575" i="7"/>
  <c r="BX575" i="7"/>
  <c r="BH551" i="7"/>
  <c r="BN551" i="7"/>
  <c r="BC551" i="7"/>
  <c r="AY527" i="7"/>
  <c r="BO527" i="7"/>
  <c r="BG527" i="7"/>
  <c r="CB503" i="7"/>
  <c r="AY503" i="7"/>
  <c r="BE503" i="7"/>
  <c r="CG471" i="7"/>
  <c r="BD471" i="7"/>
  <c r="CB471" i="7"/>
  <c r="BV447" i="7"/>
  <c r="BF447" i="7"/>
  <c r="BQ447" i="7"/>
  <c r="BE447" i="7"/>
  <c r="BM447" i="7"/>
  <c r="BZ447" i="7"/>
  <c r="BD447" i="7"/>
  <c r="BJ447" i="7"/>
  <c r="BS447" i="7"/>
  <c r="BL447" i="7"/>
  <c r="BT447" i="7"/>
  <c r="BW447" i="7"/>
  <c r="BI447" i="7"/>
  <c r="BK447" i="7"/>
  <c r="BA447" i="7"/>
  <c r="BU431" i="7"/>
  <c r="BL431" i="7"/>
  <c r="BH431" i="7"/>
  <c r="BM431" i="7"/>
  <c r="BR431" i="7"/>
  <c r="CD431" i="7"/>
  <c r="BO431" i="7"/>
  <c r="BN431" i="7"/>
  <c r="BI431" i="7"/>
  <c r="CB431" i="7"/>
  <c r="BX431" i="7"/>
  <c r="BA431" i="7"/>
  <c r="BD431" i="7"/>
  <c r="BA423" i="7"/>
  <c r="BY423" i="7"/>
  <c r="BK391" i="7"/>
  <c r="BO391" i="7"/>
  <c r="BT391" i="7"/>
  <c r="CF199" i="7"/>
  <c r="BC199" i="7"/>
  <c r="BQ151" i="7"/>
  <c r="CG151" i="7"/>
  <c r="BF135" i="7"/>
  <c r="BZ135" i="7"/>
  <c r="BY135" i="7"/>
  <c r="BD135" i="7"/>
  <c r="CF135" i="7"/>
  <c r="CE135" i="7"/>
  <c r="BJ135" i="7"/>
  <c r="BE135" i="7"/>
  <c r="BW135" i="7"/>
  <c r="BP135" i="7"/>
  <c r="BQ135" i="7"/>
  <c r="CA135" i="7"/>
  <c r="BN135" i="7"/>
  <c r="BO135" i="7"/>
  <c r="CB135" i="7"/>
  <c r="BS135" i="7"/>
  <c r="AX135" i="7"/>
  <c r="BI135" i="7"/>
  <c r="CE119" i="7"/>
  <c r="BE119" i="7"/>
  <c r="BB834" i="7"/>
  <c r="BD834" i="7"/>
  <c r="BF834" i="7"/>
  <c r="BL834" i="7"/>
  <c r="BZ834" i="7"/>
  <c r="CC834" i="7"/>
  <c r="CE834" i="7"/>
  <c r="AY834" i="7"/>
  <c r="BA834" i="7"/>
  <c r="BT834" i="7"/>
  <c r="BJ834" i="7"/>
  <c r="BO834" i="7"/>
  <c r="BU834" i="7"/>
  <c r="CD834" i="7"/>
  <c r="BK834" i="7"/>
  <c r="BW834" i="7"/>
  <c r="CB834" i="7"/>
  <c r="BN834" i="7"/>
  <c r="BI834" i="7"/>
  <c r="BL578" i="7"/>
  <c r="CB578" i="7"/>
  <c r="CC418" i="7"/>
  <c r="BG418" i="7"/>
  <c r="BC418" i="7"/>
  <c r="BU418" i="7"/>
  <c r="BQ418" i="7"/>
  <c r="CE418" i="7"/>
  <c r="CD418" i="7"/>
  <c r="CB418" i="7"/>
  <c r="BW418" i="7"/>
  <c r="BE418" i="7"/>
  <c r="BZ418" i="7"/>
  <c r="BY418" i="7"/>
  <c r="BJ418" i="7"/>
  <c r="AY418" i="7"/>
  <c r="CF418" i="7"/>
  <c r="BM418" i="7"/>
  <c r="CA418" i="7"/>
  <c r="BH418" i="7"/>
  <c r="BN957" i="7"/>
  <c r="AY957" i="7"/>
  <c r="CB957" i="7"/>
  <c r="BM957" i="7"/>
  <c r="BW957" i="7"/>
  <c r="AX957" i="7"/>
  <c r="CG957" i="7"/>
  <c r="BV957" i="7"/>
  <c r="BP957" i="7"/>
  <c r="BS957" i="7"/>
  <c r="BQ957" i="7"/>
  <c r="BF957" i="7"/>
  <c r="BY957" i="7"/>
  <c r="BX957" i="7"/>
  <c r="BR957" i="7"/>
  <c r="BG957" i="7"/>
  <c r="BI957" i="7"/>
  <c r="BX757" i="7"/>
  <c r="BI757" i="7"/>
  <c r="BD325" i="7"/>
  <c r="BX325" i="7"/>
  <c r="BK325" i="7"/>
  <c r="BJ325" i="7"/>
  <c r="BH325" i="7"/>
  <c r="CB325" i="7"/>
  <c r="BI325" i="7"/>
  <c r="BP325" i="7"/>
  <c r="BL325" i="7"/>
  <c r="CG325" i="7"/>
  <c r="BS325" i="7"/>
  <c r="BQ325" i="7"/>
  <c r="BE325" i="7"/>
  <c r="AX325" i="7"/>
  <c r="CC325" i="7"/>
  <c r="BU325" i="7"/>
  <c r="AZ325" i="7"/>
  <c r="BT325" i="7"/>
  <c r="BV325" i="7"/>
  <c r="BY325" i="7"/>
  <c r="CD157" i="7"/>
  <c r="BE157" i="7"/>
  <c r="CA157" i="7"/>
  <c r="BA157" i="7"/>
  <c r="CG157" i="7"/>
  <c r="AX157" i="7"/>
  <c r="BL157" i="7"/>
  <c r="CE157" i="7"/>
  <c r="BQ157" i="7"/>
  <c r="BF157" i="7"/>
  <c r="BP157" i="7"/>
  <c r="CB157" i="7"/>
  <c r="BI157" i="7"/>
  <c r="BN157" i="7"/>
  <c r="BS157" i="7"/>
  <c r="CC157" i="7"/>
  <c r="BJ157" i="7"/>
  <c r="BV157" i="7"/>
  <c r="BW986" i="7"/>
  <c r="BB986" i="7"/>
  <c r="CA986" i="7"/>
  <c r="AY986" i="7"/>
  <c r="BN986" i="7"/>
  <c r="BD986" i="7"/>
  <c r="BQ986" i="7"/>
  <c r="CF986" i="7"/>
  <c r="BR986" i="7"/>
  <c r="BZ986" i="7"/>
  <c r="CB986" i="7"/>
  <c r="CE986" i="7"/>
  <c r="BT986" i="7"/>
  <c r="BJ986" i="7"/>
  <c r="BG986" i="7"/>
  <c r="CC986" i="7"/>
  <c r="BC986" i="7"/>
  <c r="AX986" i="7"/>
  <c r="BQ906" i="7"/>
  <c r="BO906" i="7"/>
  <c r="CB906" i="7"/>
  <c r="CF906" i="7"/>
  <c r="BZ906" i="7"/>
  <c r="BF906" i="7"/>
  <c r="CC906" i="7"/>
  <c r="BR906" i="7"/>
  <c r="BC906" i="7"/>
  <c r="BA906" i="7"/>
  <c r="CE906" i="7"/>
  <c r="BX906" i="7"/>
  <c r="BM906" i="7"/>
  <c r="BG906" i="7"/>
  <c r="BT906" i="7"/>
  <c r="BE906" i="7"/>
  <c r="CG906" i="7"/>
  <c r="BV906" i="7"/>
  <c r="BP906" i="7"/>
  <c r="BN906" i="7"/>
  <c r="BI906" i="7"/>
  <c r="AX906" i="7"/>
  <c r="BY906" i="7"/>
  <c r="BA882" i="7"/>
  <c r="BS882" i="7"/>
  <c r="AX602" i="7"/>
  <c r="CG602" i="7"/>
  <c r="BV602" i="7"/>
  <c r="CD602" i="7"/>
  <c r="BO602" i="7"/>
  <c r="BS602" i="7"/>
  <c r="BH602" i="7"/>
  <c r="CA602" i="7"/>
  <c r="BU602" i="7"/>
  <c r="BJ602" i="7"/>
  <c r="BC602" i="7"/>
  <c r="CE602" i="7"/>
  <c r="BK602" i="7"/>
  <c r="BP602" i="7"/>
  <c r="BE602" i="7"/>
  <c r="BD602" i="7"/>
  <c r="CF602" i="7"/>
  <c r="BA602" i="7"/>
  <c r="BY602" i="7"/>
  <c r="BN602" i="7"/>
  <c r="AY602" i="7"/>
  <c r="BL602" i="7"/>
  <c r="CB602" i="7"/>
  <c r="BI602" i="7"/>
  <c r="CG557" i="7"/>
  <c r="CH468" i="7"/>
  <c r="CI468" i="7" s="1"/>
  <c r="CH404" i="7"/>
  <c r="CI404" i="7" s="1"/>
  <c r="AX332" i="7"/>
  <c r="BR332" i="7"/>
  <c r="CA332" i="7"/>
  <c r="BS228" i="7"/>
  <c r="BQ228" i="7"/>
  <c r="BX228" i="7"/>
  <c r="BU164" i="7"/>
  <c r="BG164" i="7"/>
  <c r="BJ164" i="7"/>
  <c r="BK84" i="7"/>
  <c r="BG84" i="7"/>
  <c r="BX84" i="7"/>
  <c r="BL242" i="7"/>
  <c r="AZ242" i="7"/>
  <c r="BU242" i="7"/>
  <c r="BS170" i="7"/>
  <c r="CG170" i="7"/>
  <c r="BF170" i="7"/>
  <c r="CD106" i="7"/>
  <c r="AZ106" i="7"/>
  <c r="BC106" i="7"/>
  <c r="BA106" i="7"/>
  <c r="BQ909" i="7"/>
  <c r="BO909" i="7"/>
  <c r="BS909" i="7"/>
  <c r="BR789" i="7"/>
  <c r="CA789" i="7"/>
  <c r="BW789" i="7"/>
  <c r="BE525" i="7"/>
  <c r="BT525" i="7"/>
  <c r="BU525" i="7"/>
  <c r="BT437" i="7"/>
  <c r="BY437" i="7"/>
  <c r="BX437" i="7"/>
  <c r="BA373" i="7"/>
  <c r="AZ373" i="7"/>
  <c r="BM373" i="7"/>
  <c r="BT373" i="7"/>
  <c r="CG285" i="7"/>
  <c r="CF285" i="7"/>
  <c r="BF285" i="7"/>
  <c r="BT285" i="7"/>
  <c r="BN245" i="7"/>
  <c r="AX245" i="7"/>
  <c r="BD245" i="7"/>
  <c r="BE245" i="7"/>
  <c r="BY85" i="7"/>
  <c r="BO85" i="7"/>
  <c r="CD85" i="7"/>
  <c r="BV85" i="7"/>
  <c r="CH33" i="7"/>
  <c r="CI33" i="7" s="1"/>
  <c r="BY967" i="7"/>
  <c r="BD967" i="7"/>
  <c r="CA967" i="7"/>
  <c r="BI951" i="7"/>
  <c r="BO951" i="7"/>
  <c r="BY951" i="7"/>
  <c r="CD951" i="7"/>
  <c r="BG951" i="7"/>
  <c r="BA951" i="7"/>
  <c r="AZ951" i="7"/>
  <c r="BP951" i="7"/>
  <c r="CF951" i="7"/>
  <c r="BL927" i="7"/>
  <c r="BJ927" i="7"/>
  <c r="BD927" i="7"/>
  <c r="BL911" i="7"/>
  <c r="BB911" i="7"/>
  <c r="CC911" i="7"/>
  <c r="AZ911" i="7"/>
  <c r="BW911" i="7"/>
  <c r="BK911" i="7"/>
  <c r="BM911" i="7"/>
  <c r="BP911" i="7"/>
  <c r="BU911" i="7"/>
  <c r="CG743" i="7"/>
  <c r="BT743" i="7"/>
  <c r="BU743" i="7"/>
  <c r="BI743" i="7"/>
  <c r="AZ743" i="7"/>
  <c r="BO743" i="7"/>
  <c r="CE743" i="7"/>
  <c r="BL743" i="7"/>
  <c r="BY743" i="7"/>
  <c r="CG719" i="7"/>
  <c r="BE719" i="7"/>
  <c r="BL719" i="7"/>
  <c r="CB719" i="7"/>
  <c r="BC719" i="7"/>
  <c r="BN719" i="7"/>
  <c r="CD719" i="7"/>
  <c r="BT719" i="7"/>
  <c r="CC719" i="7"/>
  <c r="AX719" i="7"/>
  <c r="CA719" i="7"/>
  <c r="BJ703" i="7"/>
  <c r="BP703" i="7"/>
  <c r="BI703" i="7"/>
  <c r="BK639" i="7"/>
  <c r="CG639" i="7"/>
  <c r="BB639" i="7"/>
  <c r="CC623" i="7"/>
  <c r="BH623" i="7"/>
  <c r="CD623" i="7"/>
  <c r="AX591" i="7"/>
  <c r="BD591" i="7"/>
  <c r="CC591" i="7"/>
  <c r="BT591" i="7"/>
  <c r="BH591" i="7"/>
  <c r="BB591" i="7"/>
  <c r="BL591" i="7"/>
  <c r="BR591" i="7"/>
  <c r="BI591" i="7"/>
  <c r="BB575" i="7"/>
  <c r="BE575" i="7"/>
  <c r="BM575" i="7"/>
  <c r="AY551" i="7"/>
  <c r="AZ551" i="7"/>
  <c r="BP551" i="7"/>
  <c r="CA527" i="7"/>
  <c r="BS527" i="7"/>
  <c r="BD527" i="7"/>
  <c r="BJ503" i="7"/>
  <c r="BO503" i="7"/>
  <c r="BU503" i="7"/>
  <c r="CH479" i="7"/>
  <c r="CI479" i="7" s="1"/>
  <c r="BF471" i="7"/>
  <c r="BQ471" i="7"/>
  <c r="BJ471" i="7"/>
  <c r="CB447" i="7"/>
  <c r="CG447" i="7"/>
  <c r="BK431" i="7"/>
  <c r="AY431" i="7"/>
  <c r="BE431" i="7"/>
  <c r="BQ423" i="7"/>
  <c r="CC423" i="7"/>
  <c r="BJ423" i="7"/>
  <c r="BP391" i="7"/>
  <c r="BI391" i="7"/>
  <c r="BH391" i="7"/>
  <c r="AZ343" i="7"/>
  <c r="BA343" i="7"/>
  <c r="BG343" i="7"/>
  <c r="BY343" i="7"/>
  <c r="BM343" i="7"/>
  <c r="BW343" i="7"/>
  <c r="CA343" i="7"/>
  <c r="CG343" i="7"/>
  <c r="BP343" i="7"/>
  <c r="AY343" i="7"/>
  <c r="BH343" i="7"/>
  <c r="BF343" i="7"/>
  <c r="BR343" i="7"/>
  <c r="BK343" i="7"/>
  <c r="BQ343" i="7"/>
  <c r="BW327" i="7"/>
  <c r="BH327" i="7"/>
  <c r="CB327" i="7"/>
  <c r="BP327" i="7"/>
  <c r="CA327" i="7"/>
  <c r="CF327" i="7"/>
  <c r="CG327" i="7"/>
  <c r="BF327" i="7"/>
  <c r="AZ327" i="7"/>
  <c r="BX327" i="7"/>
  <c r="BD327" i="7"/>
  <c r="BQ327" i="7"/>
  <c r="BJ327" i="7"/>
  <c r="BK215" i="7"/>
  <c r="AZ215" i="7"/>
  <c r="BS215" i="7"/>
  <c r="BL215" i="7"/>
  <c r="BO215" i="7"/>
  <c r="CC215" i="7"/>
  <c r="BW215" i="7"/>
  <c r="BC215" i="7"/>
  <c r="BH215" i="7"/>
  <c r="BB215" i="7"/>
  <c r="BP215" i="7"/>
  <c r="BR215" i="7"/>
  <c r="BG215" i="7"/>
  <c r="CE215" i="7"/>
  <c r="BX215" i="7"/>
  <c r="BS199" i="7"/>
  <c r="BQ199" i="7"/>
  <c r="BD151" i="7"/>
  <c r="BT151" i="7"/>
  <c r="BR135" i="7"/>
  <c r="BG135" i="7"/>
  <c r="BJ119" i="7"/>
  <c r="CG119" i="7"/>
  <c r="BR834" i="7"/>
  <c r="BH834" i="7"/>
  <c r="BD738" i="7"/>
  <c r="BS738" i="7"/>
  <c r="BQ738" i="7"/>
  <c r="CE738" i="7"/>
  <c r="CC738" i="7"/>
  <c r="CG738" i="7"/>
  <c r="BU738" i="7"/>
  <c r="BK738" i="7"/>
  <c r="BI738" i="7"/>
  <c r="BF738" i="7"/>
  <c r="BJ738" i="7"/>
  <c r="AZ738" i="7"/>
  <c r="BM738" i="7"/>
  <c r="BC738" i="7"/>
  <c r="BP738" i="7"/>
  <c r="BV738" i="7"/>
  <c r="BO738" i="7"/>
  <c r="BX738" i="7"/>
  <c r="BA738" i="7"/>
  <c r="BS578" i="7"/>
  <c r="BW578" i="7"/>
  <c r="BS530" i="7"/>
  <c r="BG530" i="7"/>
  <c r="BC530" i="7"/>
  <c r="CA530" i="7"/>
  <c r="BX530" i="7"/>
  <c r="BI530" i="7"/>
  <c r="BQ530" i="7"/>
  <c r="BM530" i="7"/>
  <c r="BP530" i="7"/>
  <c r="BJ530" i="7"/>
  <c r="BU530" i="7"/>
  <c r="CC530" i="7"/>
  <c r="BB530" i="7"/>
  <c r="BT530" i="7"/>
  <c r="CB530" i="7"/>
  <c r="BV530" i="7"/>
  <c r="AZ530" i="7"/>
  <c r="BY530" i="7"/>
  <c r="BO530" i="7"/>
  <c r="BK418" i="7"/>
  <c r="BO418" i="7"/>
  <c r="BE90" i="7"/>
  <c r="BX90" i="7"/>
  <c r="AX90" i="7"/>
  <c r="CB90" i="7"/>
  <c r="BP90" i="7"/>
  <c r="AZ90" i="7"/>
  <c r="CG90" i="7"/>
  <c r="CC90" i="7"/>
  <c r="CE90" i="7"/>
  <c r="BC90" i="7"/>
  <c r="BS90" i="7"/>
  <c r="BT90" i="7"/>
  <c r="BM90" i="7"/>
  <c r="BK90" i="7"/>
  <c r="BF90" i="7"/>
  <c r="BR90" i="7"/>
  <c r="BW90" i="7"/>
  <c r="BV90" i="7"/>
  <c r="BG90" i="7"/>
  <c r="BZ957" i="7"/>
  <c r="BC957" i="7"/>
  <c r="BP941" i="7"/>
  <c r="BJ941" i="7"/>
  <c r="BU941" i="7"/>
  <c r="BR941" i="7"/>
  <c r="AX941" i="7"/>
  <c r="CD941" i="7"/>
  <c r="BD941" i="7"/>
  <c r="BQ941" i="7"/>
  <c r="AY941" i="7"/>
  <c r="CC941" i="7"/>
  <c r="BE941" i="7"/>
  <c r="AZ941" i="7"/>
  <c r="BZ941" i="7"/>
  <c r="BL941" i="7"/>
  <c r="BY941" i="7"/>
  <c r="CG941" i="7"/>
  <c r="BN941" i="7"/>
  <c r="CE941" i="7"/>
  <c r="BF941" i="7"/>
  <c r="BB941" i="7"/>
  <c r="AY757" i="7"/>
  <c r="BW757" i="7"/>
  <c r="CB445" i="7"/>
  <c r="CC445" i="7"/>
  <c r="CG445" i="7"/>
  <c r="BF445" i="7"/>
  <c r="BD445" i="7"/>
  <c r="BW445" i="7"/>
  <c r="BQ445" i="7"/>
  <c r="BS445" i="7"/>
  <c r="BE445" i="7"/>
  <c r="AY445" i="7"/>
  <c r="BK445" i="7"/>
  <c r="CD445" i="7"/>
  <c r="BJ445" i="7"/>
  <c r="BY445" i="7"/>
  <c r="BI445" i="7"/>
  <c r="BR445" i="7"/>
  <c r="BO445" i="7"/>
  <c r="BP445" i="7"/>
  <c r="BO325" i="7"/>
  <c r="CD325" i="7"/>
  <c r="BD157" i="7"/>
  <c r="AZ157" i="7"/>
  <c r="BA986" i="7"/>
  <c r="BU986" i="7"/>
  <c r="CH970" i="7"/>
  <c r="CI970" i="7" s="1"/>
  <c r="BJ962" i="7"/>
  <c r="CG962" i="7"/>
  <c r="BD962" i="7"/>
  <c r="BY962" i="7"/>
  <c r="BE962" i="7"/>
  <c r="BG962" i="7"/>
  <c r="BN962" i="7"/>
  <c r="AY962" i="7"/>
  <c r="BU962" i="7"/>
  <c r="BT962" i="7"/>
  <c r="BW962" i="7"/>
  <c r="CC962" i="7"/>
  <c r="BC962" i="7"/>
  <c r="BV962" i="7"/>
  <c r="CA962" i="7"/>
  <c r="BA962" i="7"/>
  <c r="BM962" i="7"/>
  <c r="AX962" i="7"/>
  <c r="AZ962" i="7"/>
  <c r="BK962" i="7"/>
  <c r="BP962" i="7"/>
  <c r="CB962" i="7"/>
  <c r="BX962" i="7"/>
  <c r="BW906" i="7"/>
  <c r="BP882" i="7"/>
  <c r="BX882" i="7"/>
  <c r="BF602" i="7"/>
  <c r="BU405" i="7"/>
  <c r="BK405" i="7"/>
  <c r="AZ405" i="7"/>
  <c r="BN405" i="7"/>
  <c r="BF405" i="7"/>
  <c r="BS405" i="7"/>
  <c r="CG405" i="7"/>
  <c r="BE405" i="7"/>
  <c r="CD405" i="7"/>
  <c r="BQ405" i="7"/>
  <c r="BM405" i="7"/>
  <c r="AX405" i="7"/>
  <c r="CF405" i="7"/>
  <c r="BI405" i="7"/>
  <c r="BL405" i="7"/>
  <c r="BW405" i="7"/>
  <c r="BB405" i="7"/>
  <c r="CC405" i="7"/>
  <c r="CA405" i="7"/>
  <c r="BG405" i="7"/>
  <c r="BX405" i="7"/>
  <c r="BD405" i="7"/>
  <c r="BV405" i="7"/>
  <c r="BO405" i="7"/>
  <c r="BJ405" i="7"/>
  <c r="BA405" i="7"/>
  <c r="BT405" i="7"/>
  <c r="BR405" i="7"/>
  <c r="CH28" i="7"/>
  <c r="CI28" i="7" s="1"/>
  <c r="CH70" i="7"/>
  <c r="CI70" i="7" s="1"/>
  <c r="BW1016" i="7"/>
  <c r="CB912" i="7"/>
  <c r="CH48" i="7"/>
  <c r="CI48" i="7" s="1"/>
  <c r="CD999" i="7"/>
  <c r="AZ999" i="7"/>
  <c r="BR999" i="7"/>
  <c r="BZ999" i="7"/>
  <c r="CB959" i="7"/>
  <c r="AZ959" i="7"/>
  <c r="BW959" i="7"/>
  <c r="BT959" i="7"/>
  <c r="CG959" i="7"/>
  <c r="BB943" i="7"/>
  <c r="BM943" i="7"/>
  <c r="BV943" i="7"/>
  <c r="BN943" i="7"/>
  <c r="BY943" i="7"/>
  <c r="BU903" i="7"/>
  <c r="BF903" i="7"/>
  <c r="BZ903" i="7"/>
  <c r="BH903" i="7"/>
  <c r="BA903" i="7"/>
  <c r="BB847" i="7"/>
  <c r="AY847" i="7"/>
  <c r="BH847" i="7"/>
  <c r="BA847" i="7"/>
  <c r="CF847" i="7"/>
  <c r="CA807" i="7"/>
  <c r="BV807" i="7"/>
  <c r="AX807" i="7"/>
  <c r="BZ807" i="7"/>
  <c r="BN767" i="7"/>
  <c r="BE767" i="7"/>
  <c r="BK767" i="7"/>
  <c r="CF767" i="7"/>
  <c r="CE695" i="7"/>
  <c r="BS695" i="7"/>
  <c r="CB695" i="7"/>
  <c r="BB695" i="7"/>
  <c r="CA655" i="7"/>
  <c r="BV655" i="7"/>
  <c r="BI655" i="7"/>
  <c r="BG655" i="7"/>
  <c r="CD615" i="7"/>
  <c r="BT615" i="7"/>
  <c r="BX615" i="7"/>
  <c r="BK615" i="7"/>
  <c r="CG543" i="7"/>
  <c r="BP543" i="7"/>
  <c r="BM543" i="7"/>
  <c r="BN543" i="7"/>
  <c r="CE463" i="7"/>
  <c r="BG463" i="7"/>
  <c r="CG463" i="7"/>
  <c r="AZ463" i="7"/>
  <c r="CA463" i="7"/>
  <c r="CB439" i="7"/>
  <c r="CF439" i="7"/>
  <c r="BA439" i="7"/>
  <c r="BS439" i="7"/>
  <c r="BH399" i="7"/>
  <c r="BM399" i="7"/>
  <c r="BE399" i="7"/>
  <c r="BO399" i="7"/>
  <c r="CG399" i="7"/>
  <c r="CH375" i="7"/>
  <c r="CI375" i="7" s="1"/>
  <c r="BP359" i="7"/>
  <c r="BB359" i="7"/>
  <c r="BI359" i="7"/>
  <c r="BE359" i="7"/>
  <c r="BJ359" i="7"/>
  <c r="BL335" i="7"/>
  <c r="CE335" i="7"/>
  <c r="BQ335" i="7"/>
  <c r="BV335" i="7"/>
  <c r="BR295" i="7"/>
  <c r="BX295" i="7"/>
  <c r="AZ295" i="7"/>
  <c r="BZ295" i="7"/>
  <c r="CF295" i="7"/>
  <c r="CA271" i="7"/>
  <c r="BP271" i="7"/>
  <c r="BQ271" i="7"/>
  <c r="CF271" i="7"/>
  <c r="AY231" i="7"/>
  <c r="BH231" i="7"/>
  <c r="CE231" i="7"/>
  <c r="BU231" i="7"/>
  <c r="BL231" i="7"/>
  <c r="BY175" i="7"/>
  <c r="BM175" i="7"/>
  <c r="BC175" i="7"/>
  <c r="CB175" i="7"/>
  <c r="BN175" i="7"/>
  <c r="BX159" i="7"/>
  <c r="BY159" i="7"/>
  <c r="BV159" i="7"/>
  <c r="BH159" i="7"/>
  <c r="BW159" i="7"/>
  <c r="BP143" i="7"/>
  <c r="BF143" i="7"/>
  <c r="AX143" i="7"/>
  <c r="BU143" i="7"/>
  <c r="BD143" i="7"/>
  <c r="AX127" i="7"/>
  <c r="CE127" i="7"/>
  <c r="BM127" i="7"/>
  <c r="BI127" i="7"/>
  <c r="BT127" i="7"/>
  <c r="CC103" i="7"/>
  <c r="BG103" i="7"/>
  <c r="BL103" i="7"/>
  <c r="BH103" i="7"/>
  <c r="BN87" i="7"/>
  <c r="BY87" i="7"/>
  <c r="BF87" i="7"/>
  <c r="CG87" i="7"/>
  <c r="BC87" i="7"/>
  <c r="CA890" i="7"/>
  <c r="BF890" i="7"/>
  <c r="BD890" i="7"/>
  <c r="BA890" i="7"/>
  <c r="BE890" i="7"/>
  <c r="BC802" i="7"/>
  <c r="BR802" i="7"/>
  <c r="BB802" i="7"/>
  <c r="BY802" i="7"/>
  <c r="BZ802" i="7"/>
  <c r="CC690" i="7"/>
  <c r="BY690" i="7"/>
  <c r="BC690" i="7"/>
  <c r="BT690" i="7"/>
  <c r="BF690" i="7"/>
  <c r="CB618" i="7"/>
  <c r="BE618" i="7"/>
  <c r="CD618" i="7"/>
  <c r="BS618" i="7"/>
  <c r="BC618" i="7"/>
  <c r="AY586" i="7"/>
  <c r="BN586" i="7"/>
  <c r="BM586" i="7"/>
  <c r="BO586" i="7"/>
  <c r="BH586" i="7"/>
  <c r="BN554" i="7"/>
  <c r="BO554" i="7"/>
  <c r="AY554" i="7"/>
  <c r="CC554" i="7"/>
  <c r="BA202" i="7"/>
  <c r="CE202" i="7"/>
  <c r="CF202" i="7"/>
  <c r="BK202" i="7"/>
  <c r="AY202" i="7"/>
  <c r="BN973" i="7"/>
  <c r="CB973" i="7"/>
  <c r="BW973" i="7"/>
  <c r="BX973" i="7"/>
  <c r="CF973" i="7"/>
  <c r="AX613" i="7"/>
  <c r="BS613" i="7"/>
  <c r="BI613" i="7"/>
  <c r="BR613" i="7"/>
  <c r="BG357" i="7"/>
  <c r="CD357" i="7"/>
  <c r="CG357" i="7"/>
  <c r="BF357" i="7"/>
  <c r="BY357" i="7"/>
  <c r="CH309" i="7"/>
  <c r="CI309" i="7" s="1"/>
  <c r="BW173" i="7"/>
  <c r="CC173" i="7"/>
  <c r="CD173" i="7"/>
  <c r="CG173" i="7"/>
  <c r="BT133" i="7"/>
  <c r="BN133" i="7"/>
  <c r="BP133" i="7"/>
  <c r="BQ133" i="7"/>
  <c r="BV133" i="7"/>
  <c r="BQ994" i="7"/>
  <c r="AX994" i="7"/>
  <c r="AY994" i="7"/>
  <c r="BM994" i="7"/>
  <c r="CE994" i="7"/>
  <c r="BZ978" i="7"/>
  <c r="BA978" i="7"/>
  <c r="BX978" i="7"/>
  <c r="CA978" i="7"/>
  <c r="BF978" i="7"/>
  <c r="BC954" i="7"/>
  <c r="CH954" i="7" s="1"/>
  <c r="CI954" i="7" s="1"/>
  <c r="CG954" i="7"/>
  <c r="BO954" i="7"/>
  <c r="BT954" i="7"/>
  <c r="BH954" i="7"/>
  <c r="BQ946" i="7"/>
  <c r="BJ946" i="7"/>
  <c r="BR946" i="7"/>
  <c r="BT946" i="7"/>
  <c r="AZ930" i="7"/>
  <c r="BX930" i="7"/>
  <c r="CC930" i="7"/>
  <c r="BR930" i="7"/>
  <c r="BE914" i="7"/>
  <c r="AZ914" i="7"/>
  <c r="BS914" i="7"/>
  <c r="BA914" i="7"/>
  <c r="BD914" i="7"/>
  <c r="BM898" i="7"/>
  <c r="BI898" i="7"/>
  <c r="BA898" i="7"/>
  <c r="BC898" i="7"/>
  <c r="BW898" i="7"/>
  <c r="BR874" i="7"/>
  <c r="CF874" i="7"/>
  <c r="BI874" i="7"/>
  <c r="BN874" i="7"/>
  <c r="BA874" i="7"/>
  <c r="BO794" i="7"/>
  <c r="BS794" i="7"/>
  <c r="BD794" i="7"/>
  <c r="BX794" i="7"/>
  <c r="BK794" i="7"/>
  <c r="BU778" i="7"/>
  <c r="BO778" i="7"/>
  <c r="BD778" i="7"/>
  <c r="BT778" i="7"/>
  <c r="BC778" i="7"/>
  <c r="BG714" i="7"/>
  <c r="BI714" i="7"/>
  <c r="BE714" i="7"/>
  <c r="BF714" i="7"/>
  <c r="CH506" i="7"/>
  <c r="CI506" i="7" s="1"/>
  <c r="BJ426" i="7"/>
  <c r="BH426" i="7"/>
  <c r="BU426" i="7"/>
  <c r="BC426" i="7"/>
  <c r="BF410" i="7"/>
  <c r="BM410" i="7"/>
  <c r="BW410" i="7"/>
  <c r="BL410" i="7"/>
  <c r="CA314" i="7"/>
  <c r="BF314" i="7"/>
  <c r="BG314" i="7"/>
  <c r="BB314" i="7"/>
  <c r="AY314" i="7"/>
  <c r="CH226" i="7"/>
  <c r="CI226" i="7" s="1"/>
  <c r="BC114" i="7"/>
  <c r="CF114" i="7"/>
  <c r="BJ114" i="7"/>
  <c r="BH114" i="7"/>
  <c r="BK114" i="7"/>
  <c r="BY989" i="7"/>
  <c r="BC989" i="7"/>
  <c r="BA989" i="7"/>
  <c r="BE989" i="7"/>
  <c r="BW933" i="7"/>
  <c r="BT933" i="7"/>
  <c r="BV933" i="7"/>
  <c r="BZ933" i="7"/>
  <c r="AX933" i="7"/>
  <c r="BH893" i="7"/>
  <c r="AX893" i="7"/>
  <c r="CA893" i="7"/>
  <c r="BW893" i="7"/>
  <c r="CD853" i="7"/>
  <c r="CE853" i="7"/>
  <c r="AX853" i="7"/>
  <c r="CF853" i="7"/>
  <c r="BL853" i="7"/>
  <c r="AY741" i="7"/>
  <c r="AZ741" i="7"/>
  <c r="BF741" i="7"/>
  <c r="BQ741" i="7"/>
  <c r="CF741" i="7"/>
  <c r="BT645" i="7"/>
  <c r="BK645" i="7"/>
  <c r="CG645" i="7"/>
  <c r="CF645" i="7"/>
  <c r="BZ621" i="7"/>
  <c r="BY621" i="7"/>
  <c r="CC621" i="7"/>
  <c r="BL621" i="7"/>
  <c r="AZ493" i="7"/>
  <c r="CB493" i="7"/>
  <c r="BB493" i="7"/>
  <c r="BM493" i="7"/>
  <c r="CC493" i="7"/>
  <c r="BP333" i="7"/>
  <c r="BO333" i="7"/>
  <c r="CD333" i="7"/>
  <c r="BR333" i="7"/>
  <c r="BJ333" i="7"/>
  <c r="BC221" i="7"/>
  <c r="BT221" i="7"/>
  <c r="CE221" i="7"/>
  <c r="BM221" i="7"/>
  <c r="BU181" i="7"/>
  <c r="BX181" i="7"/>
  <c r="CG181" i="7"/>
  <c r="AX181" i="7"/>
  <c r="BR181" i="7"/>
  <c r="BN125" i="7"/>
  <c r="BJ125" i="7"/>
  <c r="BF125" i="7"/>
  <c r="BU125" i="7"/>
  <c r="CH24" i="7"/>
  <c r="CI24" i="7" s="1"/>
  <c r="BE1008" i="7"/>
  <c r="BW1008" i="7"/>
  <c r="BN1008" i="7"/>
  <c r="BF1008" i="7"/>
  <c r="CG1008" i="7"/>
  <c r="AZ984" i="7"/>
  <c r="BD984" i="7"/>
  <c r="CB984" i="7"/>
  <c r="CD984" i="7"/>
  <c r="BQ984" i="7"/>
  <c r="AZ976" i="7"/>
  <c r="BP976" i="7"/>
  <c r="BK976" i="7"/>
  <c r="BX976" i="7"/>
  <c r="BU968" i="7"/>
  <c r="AX968" i="7"/>
  <c r="BN968" i="7"/>
  <c r="CC968" i="7"/>
  <c r="BG968" i="7"/>
  <c r="BY960" i="7"/>
  <c r="BS960" i="7"/>
  <c r="BG960" i="7"/>
  <c r="BK960" i="7"/>
  <c r="BA952" i="7"/>
  <c r="CD952" i="7"/>
  <c r="CF952" i="7"/>
  <c r="CA952" i="7"/>
  <c r="BJ944" i="7"/>
  <c r="BQ944" i="7"/>
  <c r="BV944" i="7"/>
  <c r="BA944" i="7"/>
  <c r="BN944" i="7"/>
  <c r="BD936" i="7"/>
  <c r="BU936" i="7"/>
  <c r="BV936" i="7"/>
  <c r="CE936" i="7"/>
  <c r="BI928" i="7"/>
  <c r="BR928" i="7"/>
  <c r="BD928" i="7"/>
  <c r="BO928" i="7"/>
  <c r="AX928" i="7"/>
  <c r="CG904" i="7"/>
  <c r="BC904" i="7"/>
  <c r="BE904" i="7"/>
  <c r="BY904" i="7"/>
  <c r="BV904" i="7"/>
  <c r="BX896" i="7"/>
  <c r="AX896" i="7"/>
  <c r="BU896" i="7"/>
  <c r="CB896" i="7"/>
  <c r="BM888" i="7"/>
  <c r="CG888" i="7"/>
  <c r="BI888" i="7"/>
  <c r="BR888" i="7"/>
  <c r="BQ888" i="7"/>
  <c r="AZ880" i="7"/>
  <c r="BG880" i="7"/>
  <c r="BN880" i="7"/>
  <c r="CD880" i="7"/>
  <c r="BL872" i="7"/>
  <c r="BJ872" i="7"/>
  <c r="BT872" i="7"/>
  <c r="BN872" i="7"/>
  <c r="AZ864" i="7"/>
  <c r="BL864" i="7"/>
  <c r="BP864" i="7"/>
  <c r="BM864" i="7"/>
  <c r="CF864" i="7"/>
  <c r="BE856" i="7"/>
  <c r="BJ856" i="7"/>
  <c r="CC856" i="7"/>
  <c r="CB856" i="7"/>
  <c r="BD848" i="7"/>
  <c r="CC848" i="7"/>
  <c r="BC848" i="7"/>
  <c r="CF848" i="7"/>
  <c r="BV848" i="7"/>
  <c r="CG840" i="7"/>
  <c r="AY840" i="7"/>
  <c r="BQ840" i="7"/>
  <c r="BP840" i="7"/>
  <c r="BY832" i="7"/>
  <c r="BS832" i="7"/>
  <c r="BC832" i="7"/>
  <c r="BU832" i="7"/>
  <c r="BS824" i="7"/>
  <c r="BI824" i="7"/>
  <c r="BZ824" i="7"/>
  <c r="BJ824" i="7"/>
  <c r="BO824" i="7"/>
  <c r="BS816" i="7"/>
  <c r="BP816" i="7"/>
  <c r="BY816" i="7"/>
  <c r="AZ816" i="7"/>
  <c r="BV808" i="7"/>
  <c r="AX808" i="7"/>
  <c r="CC808" i="7"/>
  <c r="BY808" i="7"/>
  <c r="BH808" i="7"/>
  <c r="BA800" i="7"/>
  <c r="BV800" i="7"/>
  <c r="BM800" i="7"/>
  <c r="CG800" i="7"/>
  <c r="BN792" i="7"/>
  <c r="BZ792" i="7"/>
  <c r="CG792" i="7"/>
  <c r="BP792" i="7"/>
  <c r="BI792" i="7"/>
  <c r="CH784" i="7"/>
  <c r="CI784" i="7" s="1"/>
  <c r="BO776" i="7"/>
  <c r="BM776" i="7"/>
  <c r="CG776" i="7"/>
  <c r="BA776" i="7"/>
  <c r="BG768" i="7"/>
  <c r="BN768" i="7"/>
  <c r="BT768" i="7"/>
  <c r="AX768" i="7"/>
  <c r="BD768" i="7"/>
  <c r="BC760" i="7"/>
  <c r="CG760" i="7"/>
  <c r="BX760" i="7"/>
  <c r="BT760" i="7"/>
  <c r="BW752" i="7"/>
  <c r="BV752" i="7"/>
  <c r="CC752" i="7"/>
  <c r="CA752" i="7"/>
  <c r="BL752" i="7"/>
  <c r="CG744" i="7"/>
  <c r="CC744" i="7"/>
  <c r="CH744" i="7" s="1"/>
  <c r="CI744" i="7" s="1"/>
  <c r="BC744" i="7"/>
  <c r="BL744" i="7"/>
  <c r="BG736" i="7"/>
  <c r="BH736" i="7"/>
  <c r="BI736" i="7"/>
  <c r="BR736" i="7"/>
  <c r="BC728" i="7"/>
  <c r="BX728" i="7"/>
  <c r="CG728" i="7"/>
  <c r="BL728" i="7"/>
  <c r="BQ728" i="7"/>
  <c r="AY720" i="7"/>
  <c r="BA720" i="7"/>
  <c r="BP720" i="7"/>
  <c r="BO720" i="7"/>
  <c r="BW712" i="7"/>
  <c r="CH712" i="7" s="1"/>
  <c r="CI712" i="7" s="1"/>
  <c r="CA704" i="7"/>
  <c r="BM704" i="7"/>
  <c r="BY704" i="7"/>
  <c r="BA704" i="7"/>
  <c r="BY696" i="7"/>
  <c r="BE696" i="7"/>
  <c r="BR696" i="7"/>
  <c r="CG696" i="7"/>
  <c r="BM696" i="7"/>
  <c r="BT680" i="7"/>
  <c r="CC680" i="7"/>
  <c r="BX680" i="7"/>
  <c r="BK680" i="7"/>
  <c r="AZ672" i="7"/>
  <c r="BA672" i="7"/>
  <c r="CE672" i="7"/>
  <c r="BU672" i="7"/>
  <c r="BB672" i="7"/>
  <c r="BZ664" i="7"/>
  <c r="CG664" i="7"/>
  <c r="BB664" i="7"/>
  <c r="CE664" i="7"/>
  <c r="BW656" i="7"/>
  <c r="BP656" i="7"/>
  <c r="AX656" i="7"/>
  <c r="BQ656" i="7"/>
  <c r="BG656" i="7"/>
  <c r="BE648" i="7"/>
  <c r="BW648" i="7"/>
  <c r="BA648" i="7"/>
  <c r="BX648" i="7"/>
  <c r="CH648" i="7" s="1"/>
  <c r="CI648" i="7" s="1"/>
  <c r="BA640" i="7"/>
  <c r="CD640" i="7"/>
  <c r="BS640" i="7"/>
  <c r="BU640" i="7"/>
  <c r="BO632" i="7"/>
  <c r="BY632" i="7"/>
  <c r="AY632" i="7"/>
  <c r="BJ632" i="7"/>
  <c r="BZ632" i="7"/>
  <c r="BF624" i="7"/>
  <c r="BM624" i="7"/>
  <c r="BP624" i="7"/>
  <c r="BN624" i="7"/>
  <c r="BK616" i="7"/>
  <c r="BZ616" i="7"/>
  <c r="BR616" i="7"/>
  <c r="BX616" i="7"/>
  <c r="AZ616" i="7"/>
  <c r="BJ608" i="7"/>
  <c r="BH608" i="7"/>
  <c r="BG608" i="7"/>
  <c r="BZ608" i="7"/>
  <c r="BB600" i="7"/>
  <c r="BZ600" i="7"/>
  <c r="CB600" i="7"/>
  <c r="BH600" i="7"/>
  <c r="AX592" i="7"/>
  <c r="BD592" i="7"/>
  <c r="CD592" i="7"/>
  <c r="BK592" i="7"/>
  <c r="BA592" i="7"/>
  <c r="CF576" i="7"/>
  <c r="BX576" i="7"/>
  <c r="BO576" i="7"/>
  <c r="BS576" i="7"/>
  <c r="BM568" i="7"/>
  <c r="BO568" i="7"/>
  <c r="AY568" i="7"/>
  <c r="BV568" i="7"/>
  <c r="BP560" i="7"/>
  <c r="AZ560" i="7"/>
  <c r="BC560" i="7"/>
  <c r="CB560" i="7"/>
  <c r="CH552" i="7"/>
  <c r="CI552" i="7" s="1"/>
  <c r="BO544" i="7"/>
  <c r="BD544" i="7"/>
  <c r="BY544" i="7"/>
  <c r="AX544" i="7"/>
  <c r="CH536" i="7"/>
  <c r="CI536" i="7" s="1"/>
  <c r="BA528" i="7"/>
  <c r="BD528" i="7"/>
  <c r="AZ528" i="7"/>
  <c r="BU528" i="7"/>
  <c r="BR512" i="7"/>
  <c r="BB512" i="7"/>
  <c r="AZ512" i="7"/>
  <c r="CC512" i="7"/>
  <c r="BP504" i="7"/>
  <c r="BQ504" i="7"/>
  <c r="BR504" i="7"/>
  <c r="BJ504" i="7"/>
  <c r="BF504" i="7"/>
  <c r="BV496" i="7"/>
  <c r="BC496" i="7"/>
  <c r="BX496" i="7"/>
  <c r="BU496" i="7"/>
  <c r="BY488" i="7"/>
  <c r="BV488" i="7"/>
  <c r="BD488" i="7"/>
  <c r="BM488" i="7"/>
  <c r="AZ488" i="7"/>
  <c r="BD472" i="7"/>
  <c r="BS472" i="7"/>
  <c r="CB472" i="7"/>
  <c r="BV472" i="7"/>
  <c r="BK464" i="7"/>
  <c r="BO464" i="7"/>
  <c r="BE464" i="7"/>
  <c r="CF464" i="7"/>
  <c r="BW464" i="7"/>
  <c r="BY448" i="7"/>
  <c r="CA448" i="7"/>
  <c r="BO448" i="7"/>
  <c r="BX448" i="7"/>
  <c r="BA440" i="7"/>
  <c r="BT440" i="7"/>
  <c r="CF440" i="7"/>
  <c r="BV440" i="7"/>
  <c r="BM440" i="7"/>
  <c r="BQ432" i="7"/>
  <c r="BW432" i="7"/>
  <c r="CB432" i="7"/>
  <c r="CD432" i="7"/>
  <c r="CB424" i="7"/>
  <c r="BI424" i="7"/>
  <c r="BX424" i="7"/>
  <c r="BD424" i="7"/>
  <c r="BP424" i="7"/>
  <c r="BX408" i="7"/>
  <c r="BI408" i="7"/>
  <c r="CD408" i="7"/>
  <c r="CB408" i="7"/>
  <c r="BI400" i="7"/>
  <c r="BO400" i="7"/>
  <c r="BZ400" i="7"/>
  <c r="BL400" i="7"/>
  <c r="BU400" i="7"/>
  <c r="BZ384" i="7"/>
  <c r="BD384" i="7"/>
  <c r="BK384" i="7"/>
  <c r="BI384" i="7"/>
  <c r="CE376" i="7"/>
  <c r="BJ376" i="7"/>
  <c r="BY376" i="7"/>
  <c r="BZ376" i="7"/>
  <c r="BU376" i="7"/>
  <c r="BH368" i="7"/>
  <c r="BB368" i="7"/>
  <c r="BX368" i="7"/>
  <c r="CE368" i="7"/>
  <c r="BU360" i="7"/>
  <c r="BW360" i="7"/>
  <c r="CB360" i="7"/>
  <c r="CD360" i="7"/>
  <c r="CE360" i="7"/>
  <c r="BO352" i="7"/>
  <c r="BN352" i="7"/>
  <c r="BK352" i="7"/>
  <c r="BX352" i="7"/>
  <c r="BU344" i="7"/>
  <c r="BK344" i="7"/>
  <c r="CB344" i="7"/>
  <c r="CA344" i="7"/>
  <c r="CD344" i="7"/>
  <c r="BN328" i="7"/>
  <c r="CD328" i="7"/>
  <c r="BC328" i="7"/>
  <c r="CE328" i="7"/>
  <c r="BW320" i="7"/>
  <c r="BK320" i="7"/>
  <c r="BY320" i="7"/>
  <c r="CD320" i="7"/>
  <c r="BG320" i="7"/>
  <c r="CG304" i="7"/>
  <c r="BU304" i="7"/>
  <c r="AZ304" i="7"/>
  <c r="BA304" i="7"/>
  <c r="BI296" i="7"/>
  <c r="CG296" i="7"/>
  <c r="BE296" i="7"/>
  <c r="BF296" i="7"/>
  <c r="CE296" i="7"/>
  <c r="BA288" i="7"/>
  <c r="CE288" i="7"/>
  <c r="BP288" i="7"/>
  <c r="BY288" i="7"/>
  <c r="BK280" i="7"/>
  <c r="BA280" i="7"/>
  <c r="BH280" i="7"/>
  <c r="BR280" i="7"/>
  <c r="CG280" i="7"/>
  <c r="BJ264" i="7"/>
  <c r="BY264" i="7"/>
  <c r="BK264" i="7"/>
  <c r="BN264" i="7"/>
  <c r="CF256" i="7"/>
  <c r="BN256" i="7"/>
  <c r="BA256" i="7"/>
  <c r="BB256" i="7"/>
  <c r="BK256" i="7"/>
  <c r="AX248" i="7"/>
  <c r="BW248" i="7"/>
  <c r="BE248" i="7"/>
  <c r="BT248" i="7"/>
  <c r="BY240" i="7"/>
  <c r="BJ240" i="7"/>
  <c r="BG240" i="7"/>
  <c r="BS240" i="7"/>
  <c r="BK240" i="7"/>
  <c r="BR224" i="7"/>
  <c r="BS224" i="7"/>
  <c r="BZ224" i="7"/>
  <c r="BV224" i="7"/>
  <c r="CD208" i="7"/>
  <c r="CF208" i="7"/>
  <c r="BG208" i="7"/>
  <c r="BI208" i="7"/>
  <c r="BH192" i="7"/>
  <c r="AX192" i="7"/>
  <c r="BM192" i="7"/>
  <c r="CB192" i="7"/>
  <c r="BF176" i="7"/>
  <c r="BD176" i="7"/>
  <c r="BK176" i="7"/>
  <c r="BZ176" i="7"/>
  <c r="BK160" i="7"/>
  <c r="CC160" i="7"/>
  <c r="BE160" i="7"/>
  <c r="BT160" i="7"/>
  <c r="BL144" i="7"/>
  <c r="BZ144" i="7"/>
  <c r="CD144" i="7"/>
  <c r="BY144" i="7"/>
  <c r="BO128" i="7"/>
  <c r="BI128" i="7"/>
  <c r="CF128" i="7"/>
  <c r="CC128" i="7"/>
  <c r="CH120" i="7"/>
  <c r="CI120" i="7" s="1"/>
  <c r="AX112" i="7"/>
  <c r="CC112" i="7"/>
  <c r="BA112" i="7"/>
  <c r="BE112" i="7"/>
  <c r="BA104" i="7"/>
  <c r="BG104" i="7"/>
  <c r="AX104" i="7"/>
  <c r="BZ104" i="7"/>
  <c r="BE104" i="7"/>
  <c r="BI96" i="7"/>
  <c r="BL96" i="7"/>
  <c r="BC96" i="7"/>
  <c r="BM96" i="7"/>
  <c r="BP88" i="7"/>
  <c r="BK88" i="7"/>
  <c r="BS88" i="7"/>
  <c r="BF88" i="7"/>
  <c r="BU88" i="7"/>
  <c r="CA80" i="7"/>
  <c r="CE80" i="7"/>
  <c r="BG80" i="7"/>
  <c r="CG80" i="7"/>
  <c r="BE110" i="7"/>
  <c r="BF110" i="7"/>
  <c r="BZ110" i="7"/>
  <c r="AY110" i="7"/>
  <c r="CB94" i="7"/>
  <c r="BW94" i="7"/>
  <c r="BO94" i="7"/>
  <c r="BC94" i="7"/>
  <c r="CD94" i="7"/>
  <c r="BT466" i="7"/>
  <c r="BB466" i="7"/>
  <c r="BS466" i="7"/>
  <c r="CD466" i="7"/>
  <c r="BI402" i="7"/>
  <c r="BT402" i="7"/>
  <c r="BS402" i="7"/>
  <c r="BE402" i="7"/>
  <c r="BW402" i="7"/>
  <c r="CG298" i="7"/>
  <c r="BT298" i="7"/>
  <c r="BK298" i="7"/>
  <c r="BP298" i="7"/>
  <c r="BW282" i="7"/>
  <c r="CG282" i="7"/>
  <c r="CD282" i="7"/>
  <c r="BO282" i="7"/>
  <c r="BF282" i="7"/>
  <c r="BF194" i="7"/>
  <c r="BX194" i="7"/>
  <c r="BA194" i="7"/>
  <c r="AZ194" i="7"/>
  <c r="BX1013" i="7"/>
  <c r="BD1013" i="7"/>
  <c r="CD1013" i="7"/>
  <c r="BZ1013" i="7"/>
  <c r="BA981" i="7"/>
  <c r="AZ981" i="7"/>
  <c r="BC981" i="7"/>
  <c r="BY981" i="7"/>
  <c r="CA981" i="7"/>
  <c r="BY877" i="7"/>
  <c r="CG877" i="7"/>
  <c r="BZ877" i="7"/>
  <c r="BQ877" i="7"/>
  <c r="BK821" i="7"/>
  <c r="CF821" i="7"/>
  <c r="CG821" i="7"/>
  <c r="BN821" i="7"/>
  <c r="BY821" i="7"/>
  <c r="CH717" i="7"/>
  <c r="CI717" i="7" s="1"/>
  <c r="BE701" i="7"/>
  <c r="BX701" i="7"/>
  <c r="BS701" i="7"/>
  <c r="BT701" i="7"/>
  <c r="BH637" i="7"/>
  <c r="CD637" i="7"/>
  <c r="BB637" i="7"/>
  <c r="BF637" i="7"/>
  <c r="BL637" i="7"/>
  <c r="BX605" i="7"/>
  <c r="CF605" i="7"/>
  <c r="BO605" i="7"/>
  <c r="AY605" i="7"/>
  <c r="BL589" i="7"/>
  <c r="BI589" i="7"/>
  <c r="AX589" i="7"/>
  <c r="AY589" i="7"/>
  <c r="BT589" i="7"/>
  <c r="CE573" i="7"/>
  <c r="CC573" i="7"/>
  <c r="BO573" i="7"/>
  <c r="BU573" i="7"/>
  <c r="AZ517" i="7"/>
  <c r="BO517" i="7"/>
  <c r="CD517" i="7"/>
  <c r="BR517" i="7"/>
  <c r="BN517" i="7"/>
  <c r="BS485" i="7"/>
  <c r="CD485" i="7"/>
  <c r="BT485" i="7"/>
  <c r="BK485" i="7"/>
  <c r="BP429" i="7"/>
  <c r="BZ429" i="7"/>
  <c r="BV429" i="7"/>
  <c r="BJ429" i="7"/>
  <c r="BS429" i="7"/>
  <c r="BR413" i="7"/>
  <c r="BH413" i="7"/>
  <c r="BD413" i="7"/>
  <c r="BV413" i="7"/>
  <c r="BV397" i="7"/>
  <c r="CB397" i="7"/>
  <c r="BA397" i="7"/>
  <c r="BT397" i="7"/>
  <c r="BY397" i="7"/>
  <c r="BU269" i="7"/>
  <c r="BV269" i="7"/>
  <c r="CE269" i="7"/>
  <c r="BZ269" i="7"/>
  <c r="BF165" i="7"/>
  <c r="BG165" i="7"/>
  <c r="BO165" i="7"/>
  <c r="BQ165" i="7"/>
  <c r="CB141" i="7"/>
  <c r="BV141" i="7"/>
  <c r="BZ141" i="7"/>
  <c r="BB141" i="7"/>
  <c r="BH141" i="7"/>
  <c r="BD109" i="7"/>
  <c r="BY109" i="7"/>
  <c r="BU109" i="7"/>
  <c r="BK109" i="7"/>
  <c r="BV559" i="7"/>
  <c r="BH559" i="7"/>
  <c r="BA559" i="7"/>
  <c r="BY519" i="7"/>
  <c r="CD519" i="7"/>
  <c r="BL519" i="7"/>
  <c r="CB463" i="7"/>
  <c r="AX463" i="7"/>
  <c r="BX463" i="7"/>
  <c r="BE463" i="7"/>
  <c r="AY399" i="7"/>
  <c r="BB399" i="7"/>
  <c r="BS399" i="7"/>
  <c r="BI399" i="7"/>
  <c r="CE359" i="7"/>
  <c r="BD359" i="7"/>
  <c r="AX359" i="7"/>
  <c r="AY359" i="7"/>
  <c r="BW295" i="7"/>
  <c r="CC295" i="7"/>
  <c r="CD295" i="7"/>
  <c r="BQ295" i="7"/>
  <c r="BT231" i="7"/>
  <c r="CC231" i="7"/>
  <c r="AZ231" i="7"/>
  <c r="BZ231" i="7"/>
  <c r="CH207" i="7"/>
  <c r="CI207" i="7" s="1"/>
  <c r="BD127" i="7"/>
  <c r="CA127" i="7"/>
  <c r="BK127" i="7"/>
  <c r="BV127" i="7"/>
  <c r="BR127" i="7"/>
  <c r="BW87" i="7"/>
  <c r="BL87" i="7"/>
  <c r="AY87" i="7"/>
  <c r="BB87" i="7"/>
  <c r="AZ87" i="7"/>
  <c r="BN890" i="7"/>
  <c r="CF890" i="7"/>
  <c r="BP890" i="7"/>
  <c r="BT890" i="7"/>
  <c r="BI890" i="7"/>
  <c r="BX586" i="7"/>
  <c r="BS586" i="7"/>
  <c r="BU586" i="7"/>
  <c r="BR586" i="7"/>
  <c r="BP586" i="7"/>
  <c r="CH474" i="7"/>
  <c r="CI474" i="7" s="1"/>
  <c r="BR202" i="7"/>
  <c r="BC202" i="7"/>
  <c r="BT202" i="7"/>
  <c r="CA202" i="7"/>
  <c r="BO202" i="7"/>
  <c r="CG186" i="7"/>
  <c r="BE186" i="7"/>
  <c r="BF186" i="7"/>
  <c r="BD973" i="7"/>
  <c r="BO973" i="7"/>
  <c r="BQ973" i="7"/>
  <c r="BB973" i="7"/>
  <c r="BC973" i="7"/>
  <c r="BC357" i="7"/>
  <c r="BU357" i="7"/>
  <c r="BO357" i="7"/>
  <c r="AZ357" i="7"/>
  <c r="AY357" i="7"/>
  <c r="BC133" i="7"/>
  <c r="BE133" i="7"/>
  <c r="BJ133" i="7"/>
  <c r="BW133" i="7"/>
  <c r="BM133" i="7"/>
  <c r="CH117" i="7"/>
  <c r="CI117" i="7" s="1"/>
  <c r="CG994" i="7"/>
  <c r="BN994" i="7"/>
  <c r="CC994" i="7"/>
  <c r="BB994" i="7"/>
  <c r="BQ978" i="7"/>
  <c r="CE978" i="7"/>
  <c r="BT978" i="7"/>
  <c r="CB978" i="7"/>
  <c r="CC978" i="7"/>
  <c r="CA954" i="7"/>
  <c r="BI954" i="7"/>
  <c r="AY954" i="7"/>
  <c r="BY954" i="7"/>
  <c r="BI946" i="7"/>
  <c r="AX946" i="7"/>
  <c r="AY946" i="7"/>
  <c r="AZ946" i="7"/>
  <c r="BU874" i="7"/>
  <c r="CE874" i="7"/>
  <c r="BW874" i="7"/>
  <c r="CD874" i="7"/>
  <c r="BQ874" i="7"/>
  <c r="BS778" i="7"/>
  <c r="CD778" i="7"/>
  <c r="AX778" i="7"/>
  <c r="BN778" i="7"/>
  <c r="BV714" i="7"/>
  <c r="AY714" i="7"/>
  <c r="BZ714" i="7"/>
  <c r="BB714" i="7"/>
  <c r="BA426" i="7"/>
  <c r="BB426" i="7"/>
  <c r="BV426" i="7"/>
  <c r="BS426" i="7"/>
  <c r="BW426" i="7"/>
  <c r="BJ314" i="7"/>
  <c r="AZ314" i="7"/>
  <c r="AX314" i="7"/>
  <c r="BR314" i="7"/>
  <c r="BO314" i="7"/>
  <c r="BP989" i="7"/>
  <c r="BI989" i="7"/>
  <c r="AZ989" i="7"/>
  <c r="BB989" i="7"/>
  <c r="AZ933" i="7"/>
  <c r="CB933" i="7"/>
  <c r="BK933" i="7"/>
  <c r="BQ933" i="7"/>
  <c r="BN933" i="7"/>
  <c r="BI741" i="7"/>
  <c r="CB741" i="7"/>
  <c r="CD741" i="7"/>
  <c r="CA741" i="7"/>
  <c r="AX741" i="7"/>
  <c r="CH677" i="7"/>
  <c r="CI677" i="7" s="1"/>
  <c r="BX645" i="7"/>
  <c r="BB645" i="7"/>
  <c r="BQ645" i="7"/>
  <c r="CA645" i="7"/>
  <c r="BG645" i="7"/>
  <c r="BA493" i="7"/>
  <c r="BC493" i="7"/>
  <c r="BE493" i="7"/>
  <c r="BS493" i="7"/>
  <c r="BK493" i="7"/>
  <c r="AY333" i="7"/>
  <c r="BL333" i="7"/>
  <c r="BU333" i="7"/>
  <c r="BM333" i="7"/>
  <c r="BH221" i="7"/>
  <c r="CG221" i="7"/>
  <c r="BS221" i="7"/>
  <c r="BY221" i="7"/>
  <c r="BF181" i="7"/>
  <c r="AY181" i="7"/>
  <c r="BO181" i="7"/>
  <c r="BN181" i="7"/>
  <c r="BI181" i="7"/>
  <c r="BJ1008" i="7"/>
  <c r="AZ1008" i="7"/>
  <c r="BZ1008" i="7"/>
  <c r="BD1008" i="7"/>
  <c r="AY1008" i="7"/>
  <c r="BS984" i="7"/>
  <c r="BF984" i="7"/>
  <c r="BE984" i="7"/>
  <c r="BU984" i="7"/>
  <c r="BH976" i="7"/>
  <c r="CC976" i="7"/>
  <c r="BG976" i="7"/>
  <c r="CE976" i="7"/>
  <c r="BV968" i="7"/>
  <c r="BP968" i="7"/>
  <c r="BC968" i="7"/>
  <c r="BL968" i="7"/>
  <c r="BB968" i="7"/>
  <c r="BO952" i="7"/>
  <c r="BU952" i="7"/>
  <c r="CB952" i="7"/>
  <c r="AX952" i="7"/>
  <c r="BX944" i="7"/>
  <c r="AX944" i="7"/>
  <c r="CB944" i="7"/>
  <c r="BW944" i="7"/>
  <c r="AZ944" i="7"/>
  <c r="BB936" i="7"/>
  <c r="BW936" i="7"/>
  <c r="BC936" i="7"/>
  <c r="BR936" i="7"/>
  <c r="AY928" i="7"/>
  <c r="CD928" i="7"/>
  <c r="BL928" i="7"/>
  <c r="AZ928" i="7"/>
  <c r="BW928" i="7"/>
  <c r="BU904" i="7"/>
  <c r="AY904" i="7"/>
  <c r="BJ904" i="7"/>
  <c r="BP904" i="7"/>
  <c r="BO896" i="7"/>
  <c r="BK896" i="7"/>
  <c r="CF896" i="7"/>
  <c r="BT896" i="7"/>
  <c r="BT888" i="7"/>
  <c r="BN888" i="7"/>
  <c r="BD888" i="7"/>
  <c r="BU888" i="7"/>
  <c r="CB888" i="7"/>
  <c r="CF872" i="7"/>
  <c r="CA872" i="7"/>
  <c r="BO872" i="7"/>
  <c r="AX872" i="7"/>
  <c r="BE864" i="7"/>
  <c r="BB864" i="7"/>
  <c r="CD864" i="7"/>
  <c r="CG864" i="7"/>
  <c r="BK856" i="7"/>
  <c r="BN856" i="7"/>
  <c r="BI856" i="7"/>
  <c r="BR856" i="7"/>
  <c r="BG848" i="7"/>
  <c r="CA848" i="7"/>
  <c r="BS848" i="7"/>
  <c r="BP848" i="7"/>
  <c r="BZ848" i="7"/>
  <c r="BK832" i="7"/>
  <c r="BG832" i="7"/>
  <c r="BB832" i="7"/>
  <c r="BO832" i="7"/>
  <c r="BH816" i="7"/>
  <c r="BB816" i="7"/>
  <c r="BT816" i="7"/>
  <c r="CD816" i="7"/>
  <c r="BQ808" i="7"/>
  <c r="CE808" i="7"/>
  <c r="BM808" i="7"/>
  <c r="BJ808" i="7"/>
  <c r="BR800" i="7"/>
  <c r="BI800" i="7"/>
  <c r="BO800" i="7"/>
  <c r="CA800" i="7"/>
  <c r="BS792" i="7"/>
  <c r="BR792" i="7"/>
  <c r="CD792" i="7"/>
  <c r="BG792" i="7"/>
  <c r="BU792" i="7"/>
  <c r="CB776" i="7"/>
  <c r="CE776" i="7"/>
  <c r="CD776" i="7"/>
  <c r="BH776" i="7"/>
  <c r="AX776" i="7"/>
  <c r="BR768" i="7"/>
  <c r="BZ768" i="7"/>
  <c r="BV768" i="7"/>
  <c r="BP768" i="7"/>
  <c r="BN760" i="7"/>
  <c r="BK760" i="7"/>
  <c r="BF760" i="7"/>
  <c r="CE760" i="7"/>
  <c r="BY752" i="7"/>
  <c r="BS752" i="7"/>
  <c r="BN752" i="7"/>
  <c r="BM752" i="7"/>
  <c r="BJ752" i="7"/>
  <c r="BA736" i="7"/>
  <c r="CD736" i="7"/>
  <c r="BO736" i="7"/>
  <c r="AX736" i="7"/>
  <c r="CF720" i="7"/>
  <c r="BX720" i="7"/>
  <c r="BW720" i="7"/>
  <c r="BQ720" i="7"/>
  <c r="BL704" i="7"/>
  <c r="BN704" i="7"/>
  <c r="CB704" i="7"/>
  <c r="BH704" i="7"/>
  <c r="BB696" i="7"/>
  <c r="BS696" i="7"/>
  <c r="BZ696" i="7"/>
  <c r="BW696" i="7"/>
  <c r="CC696" i="7"/>
  <c r="BM688" i="7"/>
  <c r="BY688" i="7"/>
  <c r="CH688" i="7" s="1"/>
  <c r="CI688" i="7" s="1"/>
  <c r="BA688" i="7"/>
  <c r="BY680" i="7"/>
  <c r="BI680" i="7"/>
  <c r="BL680" i="7"/>
  <c r="BB680" i="7"/>
  <c r="AX680" i="7"/>
  <c r="CB672" i="7"/>
  <c r="BF672" i="7"/>
  <c r="CD672" i="7"/>
  <c r="BT672" i="7"/>
  <c r="BV664" i="7"/>
  <c r="BX664" i="7"/>
  <c r="BW664" i="7"/>
  <c r="CD664" i="7"/>
  <c r="BH656" i="7"/>
  <c r="BL656" i="7"/>
  <c r="BC656" i="7"/>
  <c r="BY656" i="7"/>
  <c r="CG656" i="7"/>
  <c r="BX640" i="7"/>
  <c r="BG640" i="7"/>
  <c r="BR640" i="7"/>
  <c r="BJ640" i="7"/>
  <c r="CC632" i="7"/>
  <c r="BV632" i="7"/>
  <c r="BC632" i="7"/>
  <c r="BD632" i="7"/>
  <c r="BP632" i="7"/>
  <c r="BK624" i="7"/>
  <c r="BL624" i="7"/>
  <c r="CD624" i="7"/>
  <c r="BS624" i="7"/>
  <c r="CA616" i="7"/>
  <c r="BF616" i="7"/>
  <c r="BQ616" i="7"/>
  <c r="CC616" i="7"/>
  <c r="CD616" i="7"/>
  <c r="BD600" i="7"/>
  <c r="BY600" i="7"/>
  <c r="CF600" i="7"/>
  <c r="BK600" i="7"/>
  <c r="BL592" i="7"/>
  <c r="BZ592" i="7"/>
  <c r="AY592" i="7"/>
  <c r="CA592" i="7"/>
  <c r="CE592" i="7"/>
  <c r="CA584" i="7"/>
  <c r="CH584" i="7" s="1"/>
  <c r="CI584" i="7" s="1"/>
  <c r="BT576" i="7"/>
  <c r="BF576" i="7"/>
  <c r="AX576" i="7"/>
  <c r="BB576" i="7"/>
  <c r="CD576" i="7"/>
  <c r="CA560" i="7"/>
  <c r="BN560" i="7"/>
  <c r="BI560" i="7"/>
  <c r="CF560" i="7"/>
  <c r="BJ544" i="7"/>
  <c r="CA544" i="7"/>
  <c r="AZ544" i="7"/>
  <c r="CC544" i="7"/>
  <c r="BJ528" i="7"/>
  <c r="CA528" i="7"/>
  <c r="BN528" i="7"/>
  <c r="AX528" i="7"/>
  <c r="BX512" i="7"/>
  <c r="CA512" i="7"/>
  <c r="BN512" i="7"/>
  <c r="BC512" i="7"/>
  <c r="BA504" i="7"/>
  <c r="BD504" i="7"/>
  <c r="BK504" i="7"/>
  <c r="BZ504" i="7"/>
  <c r="BM496" i="7"/>
  <c r="AZ496" i="7"/>
  <c r="BA496" i="7"/>
  <c r="BB496" i="7"/>
  <c r="BW488" i="7"/>
  <c r="CD488" i="7"/>
  <c r="BT488" i="7"/>
  <c r="CG488" i="7"/>
  <c r="CC488" i="7"/>
  <c r="BT472" i="7"/>
  <c r="CA472" i="7"/>
  <c r="BQ472" i="7"/>
  <c r="BM472" i="7"/>
  <c r="BH464" i="7"/>
  <c r="CA464" i="7"/>
  <c r="BY464" i="7"/>
  <c r="BZ464" i="7"/>
  <c r="BD464" i="7"/>
  <c r="BH456" i="7"/>
  <c r="AX456" i="7"/>
  <c r="BE456" i="7"/>
  <c r="AY448" i="7"/>
  <c r="BZ448" i="7"/>
  <c r="CD448" i="7"/>
  <c r="BT448" i="7"/>
  <c r="BI448" i="7"/>
  <c r="BF440" i="7"/>
  <c r="CH440" i="7" s="1"/>
  <c r="CI440" i="7" s="1"/>
  <c r="BU440" i="7"/>
  <c r="BW440" i="7"/>
  <c r="BL440" i="7"/>
  <c r="BK432" i="7"/>
  <c r="BU432" i="7"/>
  <c r="BC432" i="7"/>
  <c r="BG432" i="7"/>
  <c r="BL424" i="7"/>
  <c r="BN424" i="7"/>
  <c r="BA424" i="7"/>
  <c r="BT424" i="7"/>
  <c r="CF424" i="7"/>
  <c r="BA408" i="7"/>
  <c r="BG408" i="7"/>
  <c r="CC408" i="7"/>
  <c r="CA408" i="7"/>
  <c r="BN400" i="7"/>
  <c r="BM400" i="7"/>
  <c r="CE400" i="7"/>
  <c r="BG400" i="7"/>
  <c r="CG400" i="7"/>
  <c r="BT392" i="7"/>
  <c r="CA392" i="7"/>
  <c r="CE392" i="7"/>
  <c r="CG384" i="7"/>
  <c r="BU384" i="7"/>
  <c r="BT384" i="7"/>
  <c r="BS384" i="7"/>
  <c r="BV384" i="7"/>
  <c r="BW376" i="7"/>
  <c r="BI376" i="7"/>
  <c r="BG376" i="7"/>
  <c r="CH376" i="7" s="1"/>
  <c r="CI376" i="7" s="1"/>
  <c r="BA376" i="7"/>
  <c r="CC368" i="7"/>
  <c r="BQ368" i="7"/>
  <c r="BS368" i="7"/>
  <c r="CG368" i="7"/>
  <c r="BQ360" i="7"/>
  <c r="CC360" i="7"/>
  <c r="BC360" i="7"/>
  <c r="BX360" i="7"/>
  <c r="BE360" i="7"/>
  <c r="BG352" i="7"/>
  <c r="AZ352" i="7"/>
  <c r="BQ352" i="7"/>
  <c r="BJ352" i="7"/>
  <c r="BC344" i="7"/>
  <c r="BB344" i="7"/>
  <c r="AY344" i="7"/>
  <c r="BJ344" i="7"/>
  <c r="BG344" i="7"/>
  <c r="BO328" i="7"/>
  <c r="BE328" i="7"/>
  <c r="BU328" i="7"/>
  <c r="BR328" i="7"/>
  <c r="AX320" i="7"/>
  <c r="CB320" i="7"/>
  <c r="BS320" i="7"/>
  <c r="BP320" i="7"/>
  <c r="CF320" i="7"/>
  <c r="BK312" i="7"/>
  <c r="CG312" i="7"/>
  <c r="CB312" i="7"/>
  <c r="BC304" i="7"/>
  <c r="BF304" i="7"/>
  <c r="BB304" i="7"/>
  <c r="AX304" i="7"/>
  <c r="CE304" i="7"/>
  <c r="CF296" i="7"/>
  <c r="BW296" i="7"/>
  <c r="BM296" i="7"/>
  <c r="BZ296" i="7"/>
  <c r="CD288" i="7"/>
  <c r="BV288" i="7"/>
  <c r="BT288" i="7"/>
  <c r="BB288" i="7"/>
  <c r="CA280" i="7"/>
  <c r="CD280" i="7"/>
  <c r="CB280" i="7"/>
  <c r="BX280" i="7"/>
  <c r="BW280" i="7"/>
  <c r="CC264" i="7"/>
  <c r="BV264" i="7"/>
  <c r="BH264" i="7"/>
  <c r="AX264" i="7"/>
  <c r="BM256" i="7"/>
  <c r="BC256" i="7"/>
  <c r="CD256" i="7"/>
  <c r="BH256" i="7"/>
  <c r="CG248" i="7"/>
  <c r="BB248" i="7"/>
  <c r="BA248" i="7"/>
  <c r="BI248" i="7"/>
  <c r="BC240" i="7"/>
  <c r="BH240" i="7"/>
  <c r="CB240" i="7"/>
  <c r="BE240" i="7"/>
  <c r="BI240" i="7"/>
  <c r="BV232" i="7"/>
  <c r="BI232" i="7"/>
  <c r="BP232" i="7"/>
  <c r="CE224" i="7"/>
  <c r="BI224" i="7"/>
  <c r="CC224" i="7"/>
  <c r="BJ224" i="7"/>
  <c r="CB224" i="7"/>
  <c r="CF216" i="7"/>
  <c r="BK216" i="7"/>
  <c r="BP216" i="7"/>
  <c r="CH216" i="7" s="1"/>
  <c r="CI216" i="7" s="1"/>
  <c r="BS216" i="7"/>
  <c r="BW208" i="7"/>
  <c r="BR208" i="7"/>
  <c r="BQ208" i="7"/>
  <c r="BV208" i="7"/>
  <c r="CE208" i="7"/>
  <c r="BY200" i="7"/>
  <c r="CB200" i="7"/>
  <c r="CE200" i="7"/>
  <c r="BD200" i="7"/>
  <c r="BL192" i="7"/>
  <c r="BF192" i="7"/>
  <c r="CC192" i="7"/>
  <c r="BK192" i="7"/>
  <c r="BA192" i="7"/>
  <c r="BQ184" i="7"/>
  <c r="BZ184" i="7"/>
  <c r="BN184" i="7"/>
  <c r="BD184" i="7"/>
  <c r="BH176" i="7"/>
  <c r="BL176" i="7"/>
  <c r="CA176" i="7"/>
  <c r="BQ176" i="7"/>
  <c r="BX176" i="7"/>
  <c r="CD168" i="7"/>
  <c r="BN168" i="7"/>
  <c r="CE168" i="7"/>
  <c r="BO168" i="7"/>
  <c r="BL160" i="7"/>
  <c r="AX160" i="7"/>
  <c r="BU160" i="7"/>
  <c r="BB160" i="7"/>
  <c r="BY160" i="7"/>
  <c r="BJ152" i="7"/>
  <c r="BN152" i="7"/>
  <c r="BF152" i="7"/>
  <c r="BA152" i="7"/>
  <c r="BF144" i="7"/>
  <c r="BD144" i="7"/>
  <c r="BR144" i="7"/>
  <c r="CH144" i="7" s="1"/>
  <c r="CI144" i="7" s="1"/>
  <c r="BE144" i="7"/>
  <c r="AZ144" i="7"/>
  <c r="CB136" i="7"/>
  <c r="BH136" i="7"/>
  <c r="BN136" i="7"/>
  <c r="BF136" i="7"/>
  <c r="BF128" i="7"/>
  <c r="AX128" i="7"/>
  <c r="BV128" i="7"/>
  <c r="BK128" i="7"/>
  <c r="BP128" i="7"/>
  <c r="BT112" i="7"/>
  <c r="BS112" i="7"/>
  <c r="BK112" i="7"/>
  <c r="BF112" i="7"/>
  <c r="BU112" i="7"/>
  <c r="CB104" i="7"/>
  <c r="CE104" i="7"/>
  <c r="CA104" i="7"/>
  <c r="BI104" i="7"/>
  <c r="BU104" i="7"/>
  <c r="BN96" i="7"/>
  <c r="BY96" i="7"/>
  <c r="CE96" i="7"/>
  <c r="CC96" i="7"/>
  <c r="CF88" i="7"/>
  <c r="BH88" i="7"/>
  <c r="AZ88" i="7"/>
  <c r="CA88" i="7"/>
  <c r="BU110" i="7"/>
  <c r="CA110" i="7"/>
  <c r="BI110" i="7"/>
  <c r="BO110" i="7"/>
  <c r="BJ94" i="7"/>
  <c r="BQ94" i="7"/>
  <c r="BT94" i="7"/>
  <c r="BK94" i="7"/>
  <c r="BG94" i="7"/>
  <c r="BR466" i="7"/>
  <c r="BX466" i="7"/>
  <c r="BU466" i="7"/>
  <c r="BG466" i="7"/>
  <c r="BN402" i="7"/>
  <c r="BO402" i="7"/>
  <c r="BP402" i="7"/>
  <c r="BQ402" i="7"/>
  <c r="BU402" i="7"/>
  <c r="BG298" i="7"/>
  <c r="BA298" i="7"/>
  <c r="BY298" i="7"/>
  <c r="BU298" i="7"/>
  <c r="BI282" i="7"/>
  <c r="BG282" i="7"/>
  <c r="BT282" i="7"/>
  <c r="BQ282" i="7"/>
  <c r="BP282" i="7"/>
  <c r="CF250" i="7"/>
  <c r="BR250" i="7"/>
  <c r="BI250" i="7"/>
  <c r="BV194" i="7"/>
  <c r="BK194" i="7"/>
  <c r="BM194" i="7"/>
  <c r="CD194" i="7"/>
  <c r="CB1013" i="7"/>
  <c r="BY1013" i="7"/>
  <c r="CA1013" i="7"/>
  <c r="BO1013" i="7"/>
  <c r="BS981" i="7"/>
  <c r="BV981" i="7"/>
  <c r="BT981" i="7"/>
  <c r="CF981" i="7"/>
  <c r="BX981" i="7"/>
  <c r="BO877" i="7"/>
  <c r="BD877" i="7"/>
  <c r="AZ877" i="7"/>
  <c r="BJ877" i="7"/>
  <c r="CA821" i="7"/>
  <c r="AX821" i="7"/>
  <c r="AY821" i="7"/>
  <c r="BE821" i="7"/>
  <c r="BP821" i="7"/>
  <c r="CE701" i="7"/>
  <c r="BU701" i="7"/>
  <c r="AX701" i="7"/>
  <c r="CD701" i="7"/>
  <c r="BU637" i="7"/>
  <c r="BQ637" i="7"/>
  <c r="BO637" i="7"/>
  <c r="BC637" i="7"/>
  <c r="BA637" i="7"/>
  <c r="CD605" i="7"/>
  <c r="BF605" i="7"/>
  <c r="CC605" i="7"/>
  <c r="BA605" i="7"/>
  <c r="BK589" i="7"/>
  <c r="BP589" i="7"/>
  <c r="CG589" i="7"/>
  <c r="BV589" i="7"/>
  <c r="BO589" i="7"/>
  <c r="BK573" i="7"/>
  <c r="BX573" i="7"/>
  <c r="BZ573" i="7"/>
  <c r="AZ573" i="7"/>
  <c r="BH517" i="7"/>
  <c r="BL517" i="7"/>
  <c r="BU517" i="7"/>
  <c r="BK517" i="7"/>
  <c r="AY517" i="7"/>
  <c r="CE485" i="7"/>
  <c r="BG485" i="7"/>
  <c r="CG485" i="7"/>
  <c r="AZ485" i="7"/>
  <c r="BG429" i="7"/>
  <c r="BK429" i="7"/>
  <c r="AY429" i="7"/>
  <c r="BR429" i="7"/>
  <c r="BA429" i="7"/>
  <c r="BK413" i="7"/>
  <c r="BI413" i="7"/>
  <c r="BO413" i="7"/>
  <c r="AX413" i="7"/>
  <c r="AX397" i="7"/>
  <c r="AZ397" i="7"/>
  <c r="CD397" i="7"/>
  <c r="BM397" i="7"/>
  <c r="BS397" i="7"/>
  <c r="BX365" i="7"/>
  <c r="BU365" i="7"/>
  <c r="BZ365" i="7"/>
  <c r="BG269" i="7"/>
  <c r="BM269" i="7"/>
  <c r="BB269" i="7"/>
  <c r="BF269" i="7"/>
  <c r="BA269" i="7"/>
  <c r="BG237" i="7"/>
  <c r="BN237" i="7"/>
  <c r="BY237" i="7"/>
  <c r="BP237" i="7"/>
  <c r="BY165" i="7"/>
  <c r="AY165" i="7"/>
  <c r="BB165" i="7"/>
  <c r="AX165" i="7"/>
  <c r="CD165" i="7"/>
  <c r="AZ141" i="7"/>
  <c r="BG141" i="7"/>
  <c r="BR141" i="7"/>
  <c r="BT141" i="7"/>
  <c r="BN141" i="7"/>
  <c r="BT109" i="7"/>
  <c r="BX109" i="7"/>
  <c r="BL109" i="7"/>
  <c r="BH109" i="7"/>
  <c r="CB87" i="7"/>
  <c r="BU87" i="7"/>
  <c r="BK87" i="7"/>
  <c r="BR87" i="7"/>
  <c r="BQ890" i="7"/>
  <c r="BX890" i="7"/>
  <c r="CC890" i="7"/>
  <c r="CD890" i="7"/>
  <c r="AX890" i="7"/>
  <c r="CB586" i="7"/>
  <c r="BK586" i="7"/>
  <c r="BD586" i="7"/>
  <c r="BY586" i="7"/>
  <c r="CD202" i="7"/>
  <c r="BY202" i="7"/>
  <c r="CB202" i="7"/>
  <c r="BJ202" i="7"/>
  <c r="AZ133" i="7"/>
  <c r="BY133" i="7"/>
  <c r="BZ133" i="7"/>
  <c r="BD133" i="7"/>
  <c r="BN978" i="7"/>
  <c r="BH978" i="7"/>
  <c r="BU978" i="7"/>
  <c r="BI978" i="7"/>
  <c r="BU946" i="7"/>
  <c r="BV946" i="7"/>
  <c r="BF946" i="7"/>
  <c r="BK946" i="7"/>
  <c r="AZ874" i="7"/>
  <c r="BF874" i="7"/>
  <c r="BP874" i="7"/>
  <c r="BT874" i="7"/>
  <c r="BR714" i="7"/>
  <c r="BN714" i="7"/>
  <c r="CC714" i="7"/>
  <c r="BK714" i="7"/>
  <c r="BO426" i="7"/>
  <c r="BX426" i="7"/>
  <c r="CC426" i="7"/>
  <c r="CE426" i="7"/>
  <c r="AX426" i="7"/>
  <c r="BZ314" i="7"/>
  <c r="BD314" i="7"/>
  <c r="BK314" i="7"/>
  <c r="BI314" i="7"/>
  <c r="BS989" i="7"/>
  <c r="BO989" i="7"/>
  <c r="BM989" i="7"/>
  <c r="BG989" i="7"/>
  <c r="CD933" i="7"/>
  <c r="CA933" i="7"/>
  <c r="CF933" i="7"/>
  <c r="CG933" i="7"/>
  <c r="BD933" i="7"/>
  <c r="BY741" i="7"/>
  <c r="BX741" i="7"/>
  <c r="BD741" i="7"/>
  <c r="BB741" i="7"/>
  <c r="BP645" i="7"/>
  <c r="BY645" i="7"/>
  <c r="BH645" i="7"/>
  <c r="BD645" i="7"/>
  <c r="BU645" i="7"/>
  <c r="BF493" i="7"/>
  <c r="CE493" i="7"/>
  <c r="AX493" i="7"/>
  <c r="BR493" i="7"/>
  <c r="CA221" i="7"/>
  <c r="BV221" i="7"/>
  <c r="CD221" i="7"/>
  <c r="AY221" i="7"/>
  <c r="BV181" i="7"/>
  <c r="CE181" i="7"/>
  <c r="BT181" i="7"/>
  <c r="BE181" i="7"/>
  <c r="BY181" i="7"/>
  <c r="BO1008" i="7"/>
  <c r="BM1008" i="7"/>
  <c r="BC1008" i="7"/>
  <c r="CF1008" i="7"/>
  <c r="CH1000" i="7"/>
  <c r="CI1000" i="7" s="1"/>
  <c r="BO976" i="7"/>
  <c r="BR976" i="7"/>
  <c r="CF976" i="7"/>
  <c r="CB976" i="7"/>
  <c r="BS968" i="7"/>
  <c r="AZ968" i="7"/>
  <c r="BK968" i="7"/>
  <c r="BW968" i="7"/>
  <c r="CF968" i="7"/>
  <c r="BN952" i="7"/>
  <c r="BJ952" i="7"/>
  <c r="AY952" i="7"/>
  <c r="BX952" i="7"/>
  <c r="BR952" i="7"/>
  <c r="BO936" i="7"/>
  <c r="CC936" i="7"/>
  <c r="AZ936" i="7"/>
  <c r="BN936" i="7"/>
  <c r="BG928" i="7"/>
  <c r="BA928" i="7"/>
  <c r="BE928" i="7"/>
  <c r="BT928" i="7"/>
  <c r="BF896" i="7"/>
  <c r="BL896" i="7"/>
  <c r="CA896" i="7"/>
  <c r="BC896" i="7"/>
  <c r="BK888" i="7"/>
  <c r="BZ888" i="7"/>
  <c r="BW888" i="7"/>
  <c r="AY888" i="7"/>
  <c r="CD888" i="7"/>
  <c r="BM872" i="7"/>
  <c r="AZ872" i="7"/>
  <c r="CG872" i="7"/>
  <c r="CE872" i="7"/>
  <c r="CC872" i="7"/>
  <c r="CA856" i="7"/>
  <c r="BD856" i="7"/>
  <c r="BQ856" i="7"/>
  <c r="BH856" i="7"/>
  <c r="BB848" i="7"/>
  <c r="BN848" i="7"/>
  <c r="AY848" i="7"/>
  <c r="BM848" i="7"/>
  <c r="BK848" i="7"/>
  <c r="AY832" i="7"/>
  <c r="BW832" i="7"/>
  <c r="BH832" i="7"/>
  <c r="BR832" i="7"/>
  <c r="BQ832" i="7"/>
  <c r="BZ816" i="7"/>
  <c r="BM816" i="7"/>
  <c r="BO816" i="7"/>
  <c r="AY816" i="7"/>
  <c r="BD816" i="7"/>
  <c r="BZ800" i="7"/>
  <c r="BC800" i="7"/>
  <c r="AZ800" i="7"/>
  <c r="CC800" i="7"/>
  <c r="BF792" i="7"/>
  <c r="BA792" i="7"/>
  <c r="BO792" i="7"/>
  <c r="BX792" i="7"/>
  <c r="BE792" i="7"/>
  <c r="BJ776" i="7"/>
  <c r="BS776" i="7"/>
  <c r="BB776" i="7"/>
  <c r="BF776" i="7"/>
  <c r="BX776" i="7"/>
  <c r="BU760" i="7"/>
  <c r="BV760" i="7"/>
  <c r="BI760" i="7"/>
  <c r="BW760" i="7"/>
  <c r="AY752" i="7"/>
  <c r="BE752" i="7"/>
  <c r="BD752" i="7"/>
  <c r="BK752" i="7"/>
  <c r="BH752" i="7"/>
  <c r="BZ736" i="7"/>
  <c r="BP736" i="7"/>
  <c r="BS736" i="7"/>
  <c r="BN736" i="7"/>
  <c r="BQ736" i="7"/>
  <c r="CA720" i="7"/>
  <c r="CD720" i="7"/>
  <c r="BV720" i="7"/>
  <c r="BF720" i="7"/>
  <c r="BM720" i="7"/>
  <c r="BQ704" i="7"/>
  <c r="BP704" i="7"/>
  <c r="BI704" i="7"/>
  <c r="BJ704" i="7"/>
  <c r="BO704" i="7"/>
  <c r="AZ696" i="7"/>
  <c r="BD696" i="7"/>
  <c r="BX696" i="7"/>
  <c r="BN696" i="7"/>
  <c r="CG680" i="7"/>
  <c r="AY680" i="7"/>
  <c r="BA680" i="7"/>
  <c r="AZ680" i="7"/>
  <c r="BR680" i="7"/>
  <c r="BN664" i="7"/>
  <c r="BI664" i="7"/>
  <c r="CF664" i="7"/>
  <c r="AX664" i="7"/>
  <c r="BB656" i="7"/>
  <c r="BJ656" i="7"/>
  <c r="BV656" i="7"/>
  <c r="CE656" i="7"/>
  <c r="BU656" i="7"/>
  <c r="CA640" i="7"/>
  <c r="BP640" i="7"/>
  <c r="BB640" i="7"/>
  <c r="BE640" i="7"/>
  <c r="BF640" i="7"/>
  <c r="BB632" i="7"/>
  <c r="CA632" i="7"/>
  <c r="BR632" i="7"/>
  <c r="BQ632" i="7"/>
  <c r="BI624" i="7"/>
  <c r="BJ624" i="7"/>
  <c r="CA624" i="7"/>
  <c r="BA624" i="7"/>
  <c r="BB616" i="7"/>
  <c r="BV616" i="7"/>
  <c r="CG616" i="7"/>
  <c r="AX616" i="7"/>
  <c r="BD616" i="7"/>
  <c r="AY600" i="7"/>
  <c r="CC600" i="7"/>
  <c r="BQ600" i="7"/>
  <c r="AX600" i="7"/>
  <c r="CD600" i="7"/>
  <c r="BS592" i="7"/>
  <c r="BE592" i="7"/>
  <c r="CB592" i="7"/>
  <c r="BB592" i="7"/>
  <c r="BV576" i="7"/>
  <c r="BK576" i="7"/>
  <c r="BI576" i="7"/>
  <c r="BH576" i="7"/>
  <c r="BZ576" i="7"/>
  <c r="CD560" i="7"/>
  <c r="CG560" i="7"/>
  <c r="BE560" i="7"/>
  <c r="BW560" i="7"/>
  <c r="BG560" i="7"/>
  <c r="BA544" i="7"/>
  <c r="BB544" i="7"/>
  <c r="CG544" i="7"/>
  <c r="BN544" i="7"/>
  <c r="BW544" i="7"/>
  <c r="BO528" i="7"/>
  <c r="BB528" i="7"/>
  <c r="CG528" i="7"/>
  <c r="BE528" i="7"/>
  <c r="BC528" i="7"/>
  <c r="BA512" i="7"/>
  <c r="BP512" i="7"/>
  <c r="CG512" i="7"/>
  <c r="BE512" i="7"/>
  <c r="BI512" i="7"/>
  <c r="CG496" i="7"/>
  <c r="CC496" i="7"/>
  <c r="AY496" i="7"/>
  <c r="BL496" i="7"/>
  <c r="BF488" i="7"/>
  <c r="BU488" i="7"/>
  <c r="BC488" i="7"/>
  <c r="BX488" i="7"/>
  <c r="BL488" i="7"/>
  <c r="CH480" i="7"/>
  <c r="CI480" i="7" s="1"/>
  <c r="BH472" i="7"/>
  <c r="BC472" i="7"/>
  <c r="BJ472" i="7"/>
  <c r="BW472" i="7"/>
  <c r="BB472" i="7"/>
  <c r="AX464" i="7"/>
  <c r="BJ464" i="7"/>
  <c r="CE464" i="7"/>
  <c r="CD464" i="7"/>
  <c r="BE448" i="7"/>
  <c r="BF448" i="7"/>
  <c r="CB448" i="7"/>
  <c r="BM448" i="7"/>
  <c r="BW448" i="7"/>
  <c r="BV432" i="7"/>
  <c r="CG432" i="7"/>
  <c r="AZ432" i="7"/>
  <c r="BA432" i="7"/>
  <c r="BC424" i="7"/>
  <c r="BH424" i="7"/>
  <c r="BF424" i="7"/>
  <c r="BU424" i="7"/>
  <c r="BW424" i="7"/>
  <c r="BC408" i="7"/>
  <c r="BM408" i="7"/>
  <c r="BV408" i="7"/>
  <c r="BQ408" i="7"/>
  <c r="BU408" i="7"/>
  <c r="CA400" i="7"/>
  <c r="BY400" i="7"/>
  <c r="CC400" i="7"/>
  <c r="AX400" i="7"/>
  <c r="BN384" i="7"/>
  <c r="BF384" i="7"/>
  <c r="BE384" i="7"/>
  <c r="BP384" i="7"/>
  <c r="BL384" i="7"/>
  <c r="BC368" i="7"/>
  <c r="BN368" i="7"/>
  <c r="BJ368" i="7"/>
  <c r="BG368" i="7"/>
  <c r="BV360" i="7"/>
  <c r="CG360" i="7"/>
  <c r="AZ360" i="7"/>
  <c r="BA360" i="7"/>
  <c r="BT352" i="7"/>
  <c r="BU352" i="7"/>
  <c r="BI352" i="7"/>
  <c r="BD352" i="7"/>
  <c r="BI344" i="7"/>
  <c r="BE344" i="7"/>
  <c r="BO344" i="7"/>
  <c r="BZ344" i="7"/>
  <c r="BF344" i="7"/>
  <c r="BT328" i="7"/>
  <c r="AY328" i="7"/>
  <c r="BJ328" i="7"/>
  <c r="BH328" i="7"/>
  <c r="CF328" i="7"/>
  <c r="CE320" i="7"/>
  <c r="BO320" i="7"/>
  <c r="CC320" i="7"/>
  <c r="BB320" i="7"/>
  <c r="BR320" i="7"/>
  <c r="BX304" i="7"/>
  <c r="BV304" i="7"/>
  <c r="BR304" i="7"/>
  <c r="BN304" i="7"/>
  <c r="CA304" i="7"/>
  <c r="BU288" i="7"/>
  <c r="BK288" i="7"/>
  <c r="BI288" i="7"/>
  <c r="BJ288" i="7"/>
  <c r="BJ280" i="7"/>
  <c r="AY280" i="7"/>
  <c r="BS280" i="7"/>
  <c r="CF280" i="7"/>
  <c r="BW264" i="7"/>
  <c r="BP264" i="7"/>
  <c r="BU264" i="7"/>
  <c r="CD264" i="7"/>
  <c r="CF264" i="7"/>
  <c r="BJ248" i="7"/>
  <c r="BS248" i="7"/>
  <c r="BN248" i="7"/>
  <c r="BV248" i="7"/>
  <c r="BX240" i="7"/>
  <c r="BF240" i="7"/>
  <c r="BN240" i="7"/>
  <c r="BA240" i="7"/>
  <c r="BQ240" i="7"/>
  <c r="CF224" i="7"/>
  <c r="BF224" i="7"/>
  <c r="BA224" i="7"/>
  <c r="BM224" i="7"/>
  <c r="BY224" i="7"/>
  <c r="CC208" i="7"/>
  <c r="BT208" i="7"/>
  <c r="CB208" i="7"/>
  <c r="BD208" i="7"/>
  <c r="BM208" i="7"/>
  <c r="BJ192" i="7"/>
  <c r="BD192" i="7"/>
  <c r="BU192" i="7"/>
  <c r="BE192" i="7"/>
  <c r="BX192" i="7"/>
  <c r="CG112" i="7"/>
  <c r="BH112" i="7"/>
  <c r="AZ112" i="7"/>
  <c r="CA112" i="7"/>
  <c r="BD112" i="7"/>
  <c r="BB96" i="7"/>
  <c r="CD96" i="7"/>
  <c r="CB96" i="7"/>
  <c r="AX96" i="7"/>
  <c r="BN110" i="7"/>
  <c r="BD110" i="7"/>
  <c r="BP110" i="7"/>
  <c r="BQ110" i="7"/>
  <c r="BT110" i="7"/>
  <c r="BZ94" i="7"/>
  <c r="BV94" i="7"/>
  <c r="CG94" i="7"/>
  <c r="AZ94" i="7"/>
  <c r="AX94" i="7"/>
  <c r="CF466" i="7"/>
  <c r="BP466" i="7"/>
  <c r="BY466" i="7"/>
  <c r="BE466" i="7"/>
  <c r="CB298" i="7"/>
  <c r="BC298" i="7"/>
  <c r="BB298" i="7"/>
  <c r="BQ298" i="7"/>
  <c r="CF298" i="7"/>
  <c r="AZ282" i="7"/>
  <c r="BV282" i="7"/>
  <c r="BH282" i="7"/>
  <c r="BY282" i="7"/>
  <c r="BU282" i="7"/>
  <c r="BQ1013" i="7"/>
  <c r="BK1013" i="7"/>
  <c r="BT1013" i="7"/>
  <c r="AZ1013" i="7"/>
  <c r="BH981" i="7"/>
  <c r="CB981" i="7"/>
  <c r="BJ981" i="7"/>
  <c r="BO981" i="7"/>
  <c r="BQ981" i="7"/>
  <c r="CD877" i="7"/>
  <c r="BH877" i="7"/>
  <c r="BR877" i="7"/>
  <c r="BX877" i="7"/>
  <c r="BZ701" i="7"/>
  <c r="CB701" i="7"/>
  <c r="BP701" i="7"/>
  <c r="BK701" i="7"/>
  <c r="BD701" i="7"/>
  <c r="BE605" i="7"/>
  <c r="BL605" i="7"/>
  <c r="CA605" i="7"/>
  <c r="BH605" i="7"/>
  <c r="CD573" i="7"/>
  <c r="BN573" i="7"/>
  <c r="CA573" i="7"/>
  <c r="BH573" i="7"/>
  <c r="BX485" i="7"/>
  <c r="CB485" i="7"/>
  <c r="AX485" i="7"/>
  <c r="BJ485" i="7"/>
  <c r="AY485" i="7"/>
  <c r="BD429" i="7"/>
  <c r="BY429" i="7"/>
  <c r="CA429" i="7"/>
  <c r="BC429" i="7"/>
  <c r="BF429" i="7"/>
  <c r="BT413" i="7"/>
  <c r="BC413" i="7"/>
  <c r="CA413" i="7"/>
  <c r="BB413" i="7"/>
  <c r="BB397" i="7"/>
  <c r="BL397" i="7"/>
  <c r="BF397" i="7"/>
  <c r="BN397" i="7"/>
  <c r="BG397" i="7"/>
  <c r="BC109" i="7"/>
  <c r="BA109" i="7"/>
  <c r="CB109" i="7"/>
  <c r="BP109" i="7"/>
  <c r="BX946" i="7"/>
  <c r="CF946" i="7"/>
  <c r="BP946" i="7"/>
  <c r="BG946" i="7"/>
  <c r="AX714" i="7"/>
  <c r="BS714" i="7"/>
  <c r="BJ714" i="7"/>
  <c r="BL714" i="7"/>
  <c r="BR426" i="7"/>
  <c r="BP426" i="7"/>
  <c r="CA426" i="7"/>
  <c r="BQ426" i="7"/>
  <c r="BM426" i="7"/>
  <c r="CE989" i="7"/>
  <c r="CC989" i="7"/>
  <c r="BJ989" i="7"/>
  <c r="CG989" i="7"/>
  <c r="BU933" i="7"/>
  <c r="BC933" i="7"/>
  <c r="BA933" i="7"/>
  <c r="AY933" i="7"/>
  <c r="BJ933" i="7"/>
  <c r="AY645" i="7"/>
  <c r="AZ645" i="7"/>
  <c r="BV645" i="7"/>
  <c r="CC645" i="7"/>
  <c r="CB645" i="7"/>
  <c r="CC221" i="7"/>
  <c r="BZ221" i="7"/>
  <c r="BK221" i="7"/>
  <c r="BP221" i="7"/>
  <c r="BL181" i="7"/>
  <c r="BH181" i="7"/>
  <c r="BC181" i="7"/>
  <c r="BZ181" i="7"/>
  <c r="BP181" i="7"/>
  <c r="CH72" i="7"/>
  <c r="CI72" i="7" s="1"/>
  <c r="AX976" i="7"/>
  <c r="BB976" i="7"/>
  <c r="BN976" i="7"/>
  <c r="AY976" i="7"/>
  <c r="BT968" i="7"/>
  <c r="BI968" i="7"/>
  <c r="CA968" i="7"/>
  <c r="CD968" i="7"/>
  <c r="CB968" i="7"/>
  <c r="BC952" i="7"/>
  <c r="BH952" i="7"/>
  <c r="BF952" i="7"/>
  <c r="BY952" i="7"/>
  <c r="BI952" i="7"/>
  <c r="BQ936" i="7"/>
  <c r="BX936" i="7"/>
  <c r="BK936" i="7"/>
  <c r="CB936" i="7"/>
  <c r="CD936" i="7"/>
  <c r="AY896" i="7"/>
  <c r="BZ896" i="7"/>
  <c r="CE896" i="7"/>
  <c r="BQ896" i="7"/>
  <c r="BY888" i="7"/>
  <c r="BP888" i="7"/>
  <c r="CE888" i="7"/>
  <c r="BS888" i="7"/>
  <c r="BB888" i="7"/>
  <c r="BG872" i="7"/>
  <c r="BD872" i="7"/>
  <c r="BC872" i="7"/>
  <c r="BH872" i="7"/>
  <c r="BW872" i="7"/>
  <c r="BW856" i="7"/>
  <c r="BG856" i="7"/>
  <c r="AZ856" i="7"/>
  <c r="AY856" i="7"/>
  <c r="BE848" i="7"/>
  <c r="CG848" i="7"/>
  <c r="CD848" i="7"/>
  <c r="BL848" i="7"/>
  <c r="BI848" i="7"/>
  <c r="BM832" i="7"/>
  <c r="BN832" i="7"/>
  <c r="BZ832" i="7"/>
  <c r="CD832" i="7"/>
  <c r="CG832" i="7"/>
  <c r="BN816" i="7"/>
  <c r="BF816" i="7"/>
  <c r="BE816" i="7"/>
  <c r="BC816" i="7"/>
  <c r="BI816" i="7"/>
  <c r="CB800" i="7"/>
  <c r="AX800" i="7"/>
  <c r="BE800" i="7"/>
  <c r="BY800" i="7"/>
  <c r="BL776" i="7"/>
  <c r="BQ776" i="7"/>
  <c r="BI776" i="7"/>
  <c r="BE776" i="7"/>
  <c r="BR776" i="7"/>
  <c r="BH760" i="7"/>
  <c r="BP760" i="7"/>
  <c r="BJ760" i="7"/>
  <c r="BZ760" i="7"/>
  <c r="BR752" i="7"/>
  <c r="BC752" i="7"/>
  <c r="BI752" i="7"/>
  <c r="BA752" i="7"/>
  <c r="BW736" i="7"/>
  <c r="BF736" i="7"/>
  <c r="CE736" i="7"/>
  <c r="BT736" i="7"/>
  <c r="AY736" i="7"/>
  <c r="BU720" i="7"/>
  <c r="BE720" i="7"/>
  <c r="BR720" i="7"/>
  <c r="BL720" i="7"/>
  <c r="AZ720" i="7"/>
  <c r="BB704" i="7"/>
  <c r="CC704" i="7"/>
  <c r="AY704" i="7"/>
  <c r="BS704" i="7"/>
  <c r="BE704" i="7"/>
  <c r="BW680" i="7"/>
  <c r="CA680" i="7"/>
  <c r="CD680" i="7"/>
  <c r="CB680" i="7"/>
  <c r="BP680" i="7"/>
  <c r="BS664" i="7"/>
  <c r="CB664" i="7"/>
  <c r="BO664" i="7"/>
  <c r="AZ664" i="7"/>
  <c r="BA664" i="7"/>
  <c r="BX656" i="7"/>
  <c r="BD656" i="7"/>
  <c r="CB656" i="7"/>
  <c r="CD656" i="7"/>
  <c r="AZ640" i="7"/>
  <c r="BD640" i="7"/>
  <c r="BY640" i="7"/>
  <c r="BZ640" i="7"/>
  <c r="BH640" i="7"/>
  <c r="BR624" i="7"/>
  <c r="BX624" i="7"/>
  <c r="CG624" i="7"/>
  <c r="BZ624" i="7"/>
  <c r="BG616" i="7"/>
  <c r="BT616" i="7"/>
  <c r="AY616" i="7"/>
  <c r="BN616" i="7"/>
  <c r="BN600" i="7"/>
  <c r="BO600" i="7"/>
  <c r="BX600" i="7"/>
  <c r="BV600" i="7"/>
  <c r="BL600" i="7"/>
  <c r="CA576" i="7"/>
  <c r="BJ576" i="7"/>
  <c r="CE576" i="7"/>
  <c r="BU576" i="7"/>
  <c r="BN576" i="7"/>
  <c r="BX560" i="7"/>
  <c r="BH560" i="7"/>
  <c r="BK560" i="7"/>
  <c r="AX560" i="7"/>
  <c r="BR560" i="7"/>
  <c r="CB544" i="7"/>
  <c r="BX544" i="7"/>
  <c r="BH544" i="7"/>
  <c r="BU544" i="7"/>
  <c r="BC544" i="7"/>
  <c r="BR528" i="7"/>
  <c r="BX528" i="7"/>
  <c r="BH528" i="7"/>
  <c r="BK528" i="7"/>
  <c r="BI528" i="7"/>
  <c r="CF512" i="7"/>
  <c r="AY512" i="7"/>
  <c r="BH512" i="7"/>
  <c r="BK512" i="7"/>
  <c r="BW512" i="7"/>
  <c r="BF496" i="7"/>
  <c r="BR496" i="7"/>
  <c r="AX496" i="7"/>
  <c r="BS496" i="7"/>
  <c r="CB496" i="7"/>
  <c r="CE488" i="7"/>
  <c r="BB488" i="7"/>
  <c r="BK488" i="7"/>
  <c r="BA488" i="7"/>
  <c r="AX472" i="7"/>
  <c r="AZ472" i="7"/>
  <c r="BZ472" i="7"/>
  <c r="BF472" i="7"/>
  <c r="BR472" i="7"/>
  <c r="AZ448" i="7"/>
  <c r="BA448" i="7"/>
  <c r="BC448" i="7"/>
  <c r="BH448" i="7"/>
  <c r="CC448" i="7"/>
  <c r="BL432" i="7"/>
  <c r="BZ432" i="7"/>
  <c r="BX432" i="7"/>
  <c r="BD432" i="7"/>
  <c r="BF432" i="7"/>
  <c r="AZ424" i="7"/>
  <c r="AY424" i="7"/>
  <c r="BS424" i="7"/>
  <c r="BQ424" i="7"/>
  <c r="CH416" i="7"/>
  <c r="CI416" i="7" s="1"/>
  <c r="BP408" i="7"/>
  <c r="AX408" i="7"/>
  <c r="BY408" i="7"/>
  <c r="BR408" i="7"/>
  <c r="BS408" i="7"/>
  <c r="CE384" i="7"/>
  <c r="BH384" i="7"/>
  <c r="BQ384" i="7"/>
  <c r="CF384" i="7"/>
  <c r="CB384" i="7"/>
  <c r="BA368" i="7"/>
  <c r="BW368" i="7"/>
  <c r="BL368" i="7"/>
  <c r="BD368" i="7"/>
  <c r="BV368" i="7"/>
  <c r="BV352" i="7"/>
  <c r="BS352" i="7"/>
  <c r="BW352" i="7"/>
  <c r="BL352" i="7"/>
  <c r="BW344" i="7"/>
  <c r="BL344" i="7"/>
  <c r="CC344" i="7"/>
  <c r="AZ344" i="7"/>
  <c r="BS328" i="7"/>
  <c r="BZ328" i="7"/>
  <c r="BP328" i="7"/>
  <c r="BF328" i="7"/>
  <c r="BY328" i="7"/>
  <c r="CC304" i="7"/>
  <c r="CD304" i="7"/>
  <c r="BI304" i="7"/>
  <c r="BP304" i="7"/>
  <c r="BJ304" i="7"/>
  <c r="BF288" i="7"/>
  <c r="AX288" i="7"/>
  <c r="CA288" i="7"/>
  <c r="AY288" i="7"/>
  <c r="BX288" i="7"/>
  <c r="CH272" i="7"/>
  <c r="CI272" i="7" s="1"/>
  <c r="CA264" i="7"/>
  <c r="BM264" i="7"/>
  <c r="CB264" i="7"/>
  <c r="BE264" i="7"/>
  <c r="BC264" i="7"/>
  <c r="BR248" i="7"/>
  <c r="BD248" i="7"/>
  <c r="CD248" i="7"/>
  <c r="AY248" i="7"/>
  <c r="BK248" i="7"/>
  <c r="BP112" i="7"/>
  <c r="BJ112" i="7"/>
  <c r="AY112" i="7"/>
  <c r="BB112" i="7"/>
  <c r="BQ112" i="7"/>
  <c r="BW96" i="7"/>
  <c r="BR96" i="7"/>
  <c r="BG96" i="7"/>
  <c r="BJ96" i="7"/>
  <c r="BS96" i="7"/>
  <c r="BB110" i="7"/>
  <c r="BL110" i="7"/>
  <c r="CF110" i="7"/>
  <c r="BV110" i="7"/>
  <c r="CG110" i="7"/>
  <c r="AX466" i="7"/>
  <c r="CA466" i="7"/>
  <c r="AZ466" i="7"/>
  <c r="BC466" i="7"/>
  <c r="BZ298" i="7"/>
  <c r="CE298" i="7"/>
  <c r="BO298" i="7"/>
  <c r="BX298" i="7"/>
  <c r="CC298" i="7"/>
  <c r="BG1013" i="7"/>
  <c r="BV1013" i="7"/>
  <c r="BE1013" i="7"/>
  <c r="BM1013" i="7"/>
  <c r="AY1013" i="7"/>
  <c r="BF877" i="7"/>
  <c r="BU877" i="7"/>
  <c r="CE877" i="7"/>
  <c r="BC877" i="7"/>
  <c r="BH701" i="7"/>
  <c r="AZ701" i="7"/>
  <c r="BV701" i="7"/>
  <c r="BY701" i="7"/>
  <c r="BN701" i="7"/>
  <c r="BC605" i="7"/>
  <c r="BN605" i="7"/>
  <c r="BJ605" i="7"/>
  <c r="CG605" i="7"/>
  <c r="CB605" i="7"/>
  <c r="BR573" i="7"/>
  <c r="CG573" i="7"/>
  <c r="BY573" i="7"/>
  <c r="BM573" i="7"/>
  <c r="BC573" i="7"/>
  <c r="CH501" i="7"/>
  <c r="CI501" i="7" s="1"/>
  <c r="BM413" i="7"/>
  <c r="BJ413" i="7"/>
  <c r="BY413" i="7"/>
  <c r="CC413" i="7"/>
  <c r="BY141" i="7"/>
  <c r="BA141" i="7"/>
  <c r="BS141" i="7"/>
  <c r="AY141" i="7"/>
  <c r="BB109" i="7"/>
  <c r="AZ109" i="7"/>
  <c r="CE109" i="7"/>
  <c r="BQ109" i="7"/>
  <c r="CF109" i="7"/>
  <c r="CH67" i="7"/>
  <c r="CI67" i="7" s="1"/>
  <c r="BG952" i="7"/>
  <c r="BE952" i="7"/>
  <c r="BZ952" i="7"/>
  <c r="BD952" i="7"/>
  <c r="BM952" i="7"/>
  <c r="AY936" i="7"/>
  <c r="CG936" i="7"/>
  <c r="BE936" i="7"/>
  <c r="BT936" i="7"/>
  <c r="CA936" i="7"/>
  <c r="BP872" i="7"/>
  <c r="BE872" i="7"/>
  <c r="BB872" i="7"/>
  <c r="CD872" i="7"/>
  <c r="BS872" i="7"/>
  <c r="BJ832" i="7"/>
  <c r="BA832" i="7"/>
  <c r="BT832" i="7"/>
  <c r="BX832" i="7"/>
  <c r="AZ832" i="7"/>
  <c r="BA816" i="7"/>
  <c r="BJ816" i="7"/>
  <c r="CB816" i="7"/>
  <c r="BL816" i="7"/>
  <c r="BK816" i="7"/>
  <c r="BT776" i="7"/>
  <c r="BZ776" i="7"/>
  <c r="BG776" i="7"/>
  <c r="CC776" i="7"/>
  <c r="AZ776" i="7"/>
  <c r="CC736" i="7"/>
  <c r="BL736" i="7"/>
  <c r="BD736" i="7"/>
  <c r="BU736" i="7"/>
  <c r="BY736" i="7"/>
  <c r="CG720" i="7"/>
  <c r="BC720" i="7"/>
  <c r="BT720" i="7"/>
  <c r="BJ720" i="7"/>
  <c r="BK720" i="7"/>
  <c r="AX704" i="7"/>
  <c r="CE704" i="7"/>
  <c r="CG704" i="7"/>
  <c r="CD704" i="7"/>
  <c r="BZ704" i="7"/>
  <c r="BN680" i="7"/>
  <c r="BJ680" i="7"/>
  <c r="BU680" i="7"/>
  <c r="BQ680" i="7"/>
  <c r="BM680" i="7"/>
  <c r="BP664" i="7"/>
  <c r="BH664" i="7"/>
  <c r="CA664" i="7"/>
  <c r="BE664" i="7"/>
  <c r="BK640" i="7"/>
  <c r="BL640" i="7"/>
  <c r="CE640" i="7"/>
  <c r="BN640" i="7"/>
  <c r="BC640" i="7"/>
  <c r="BW624" i="7"/>
  <c r="CF624" i="7"/>
  <c r="AY624" i="7"/>
  <c r="BH624" i="7"/>
  <c r="BO624" i="7"/>
  <c r="BF600" i="7"/>
  <c r="BM600" i="7"/>
  <c r="BG600" i="7"/>
  <c r="BJ600" i="7"/>
  <c r="BI600" i="7"/>
  <c r="BD560" i="7"/>
  <c r="BS560" i="7"/>
  <c r="BQ560" i="7"/>
  <c r="CC560" i="7"/>
  <c r="BT560" i="7"/>
  <c r="BR544" i="7"/>
  <c r="BP544" i="7"/>
  <c r="BV544" i="7"/>
  <c r="BK544" i="7"/>
  <c r="BI544" i="7"/>
  <c r="CB528" i="7"/>
  <c r="BP528" i="7"/>
  <c r="BV528" i="7"/>
  <c r="BQ528" i="7"/>
  <c r="BW528" i="7"/>
  <c r="BO512" i="7"/>
  <c r="CD512" i="7"/>
  <c r="BV512" i="7"/>
  <c r="BQ512" i="7"/>
  <c r="AX512" i="7"/>
  <c r="BG496" i="7"/>
  <c r="BI496" i="7"/>
  <c r="BN496" i="7"/>
  <c r="BP496" i="7"/>
  <c r="BN472" i="7"/>
  <c r="CG472" i="7"/>
  <c r="CD472" i="7"/>
  <c r="CE472" i="7"/>
  <c r="BI472" i="7"/>
  <c r="BL448" i="7"/>
  <c r="BB448" i="7"/>
  <c r="BS448" i="7"/>
  <c r="AX448" i="7"/>
  <c r="BK448" i="7"/>
  <c r="BH432" i="7"/>
  <c r="CE432" i="7"/>
  <c r="BI432" i="7"/>
  <c r="BT432" i="7"/>
  <c r="BJ408" i="7"/>
  <c r="BT408" i="7"/>
  <c r="BK408" i="7"/>
  <c r="CG408" i="7"/>
  <c r="AY408" i="7"/>
  <c r="CA384" i="7"/>
  <c r="AY384" i="7"/>
  <c r="BY384" i="7"/>
  <c r="BW384" i="7"/>
  <c r="BC384" i="7"/>
  <c r="BT368" i="7"/>
  <c r="BE368" i="7"/>
  <c r="BK368" i="7"/>
  <c r="BM368" i="7"/>
  <c r="BI368" i="7"/>
  <c r="CB352" i="7"/>
  <c r="CC352" i="7"/>
  <c r="BY352" i="7"/>
  <c r="BC352" i="7"/>
  <c r="CD352" i="7"/>
  <c r="CC328" i="7"/>
  <c r="BA328" i="7"/>
  <c r="BI328" i="7"/>
  <c r="BW328" i="7"/>
  <c r="CA328" i="7"/>
  <c r="BQ320" i="7"/>
  <c r="BZ320" i="7"/>
  <c r="BH320" i="7"/>
  <c r="BL304" i="7"/>
  <c r="BS304" i="7"/>
  <c r="CF304" i="7"/>
  <c r="BM304" i="7"/>
  <c r="BZ304" i="7"/>
  <c r="BZ288" i="7"/>
  <c r="BH288" i="7"/>
  <c r="BR288" i="7"/>
  <c r="BO288" i="7"/>
  <c r="BG264" i="7"/>
  <c r="BZ264" i="7"/>
  <c r="BD264" i="7"/>
  <c r="BT264" i="7"/>
  <c r="BI264" i="7"/>
  <c r="CC248" i="7"/>
  <c r="BG248" i="7"/>
  <c r="BZ248" i="7"/>
  <c r="BC248" i="7"/>
  <c r="CF248" i="7"/>
  <c r="BO240" i="7"/>
  <c r="BV240" i="7"/>
  <c r="BU240" i="7"/>
  <c r="CF112" i="7"/>
  <c r="BZ112" i="7"/>
  <c r="BO112" i="7"/>
  <c r="BR112" i="7"/>
  <c r="BV112" i="7"/>
  <c r="BP104" i="7"/>
  <c r="BD104" i="7"/>
  <c r="BW104" i="7"/>
  <c r="BT96" i="7"/>
  <c r="BK96" i="7"/>
  <c r="BF96" i="7"/>
  <c r="BZ96" i="7"/>
  <c r="BR110" i="7"/>
  <c r="BY110" i="7"/>
  <c r="BW110" i="7"/>
  <c r="BM110" i="7"/>
  <c r="BX110" i="7"/>
  <c r="BF94" i="7"/>
  <c r="CC94" i="7"/>
  <c r="BA94" i="7"/>
  <c r="BU94" i="7"/>
  <c r="BF466" i="7"/>
  <c r="CE466" i="7"/>
  <c r="CG466" i="7"/>
  <c r="BO466" i="7"/>
  <c r="BI466" i="7"/>
  <c r="BE298" i="7"/>
  <c r="BV298" i="7"/>
  <c r="AY298" i="7"/>
  <c r="BF298" i="7"/>
  <c r="BI298" i="7"/>
  <c r="CC282" i="7"/>
  <c r="BR282" i="7"/>
  <c r="BD282" i="7"/>
  <c r="BK282" i="7"/>
  <c r="BC1013" i="7"/>
  <c r="BA1013" i="7"/>
  <c r="BI1013" i="7"/>
  <c r="BP1013" i="7"/>
  <c r="BS1013" i="7"/>
  <c r="BM981" i="7"/>
  <c r="BR981" i="7"/>
  <c r="CG981" i="7"/>
  <c r="AX981" i="7"/>
  <c r="BN877" i="7"/>
  <c r="BL877" i="7"/>
  <c r="BA877" i="7"/>
  <c r="BE877" i="7"/>
  <c r="BT877" i="7"/>
  <c r="BR701" i="7"/>
  <c r="BC701" i="7"/>
  <c r="BG701" i="7"/>
  <c r="AY701" i="7"/>
  <c r="CF701" i="7"/>
  <c r="BV637" i="7"/>
  <c r="BW637" i="7"/>
  <c r="BT637" i="7"/>
  <c r="BX637" i="7"/>
  <c r="BI605" i="7"/>
  <c r="BT605" i="7"/>
  <c r="BW605" i="7"/>
  <c r="BG605" i="7"/>
  <c r="BZ605" i="7"/>
  <c r="CF589" i="7"/>
  <c r="BD589" i="7"/>
  <c r="BH589" i="7"/>
  <c r="BY589" i="7"/>
  <c r="BI573" i="7"/>
  <c r="BW573" i="7"/>
  <c r="BF573" i="7"/>
  <c r="BB573" i="7"/>
  <c r="BL573" i="7"/>
  <c r="BF485" i="7"/>
  <c r="BU485" i="7"/>
  <c r="BH485" i="7"/>
  <c r="BI485" i="7"/>
  <c r="BL485" i="7"/>
  <c r="CD429" i="7"/>
  <c r="CB429" i="7"/>
  <c r="BQ429" i="7"/>
  <c r="BO429" i="7"/>
  <c r="BQ413" i="7"/>
  <c r="CB413" i="7"/>
  <c r="BE413" i="7"/>
  <c r="BG413" i="7"/>
  <c r="CF413" i="7"/>
  <c r="BX397" i="7"/>
  <c r="BD397" i="7"/>
  <c r="BP397" i="7"/>
  <c r="BH397" i="7"/>
  <c r="CB165" i="7"/>
  <c r="BP165" i="7"/>
  <c r="BM165" i="7"/>
  <c r="BU165" i="7"/>
  <c r="CF141" i="7"/>
  <c r="BX141" i="7"/>
  <c r="BP141" i="7"/>
  <c r="BD141" i="7"/>
  <c r="BR109" i="7"/>
  <c r="CC109" i="7"/>
  <c r="BS109" i="7"/>
  <c r="AY109" i="7"/>
  <c r="BV109" i="7"/>
  <c r="CH336" i="7"/>
  <c r="CI336" i="7" s="1"/>
  <c r="BC110" i="7"/>
  <c r="CD110" i="7"/>
  <c r="CE110" i="7"/>
  <c r="CC110" i="7"/>
  <c r="BA110" i="7"/>
  <c r="CA94" i="7"/>
  <c r="BS94" i="7"/>
  <c r="BN94" i="7"/>
  <c r="BZ466" i="7"/>
  <c r="BL466" i="7"/>
  <c r="BH466" i="7"/>
  <c r="BK466" i="7"/>
  <c r="BV466" i="7"/>
  <c r="BC402" i="7"/>
  <c r="BG402" i="7"/>
  <c r="CC402" i="7"/>
  <c r="BR298" i="7"/>
  <c r="BH298" i="7"/>
  <c r="BN298" i="7"/>
  <c r="BS298" i="7"/>
  <c r="AZ298" i="7"/>
  <c r="CA282" i="7"/>
  <c r="CB282" i="7"/>
  <c r="AY282" i="7"/>
  <c r="CF1013" i="7"/>
  <c r="BB1013" i="7"/>
  <c r="BR1013" i="7"/>
  <c r="CC1013" i="7"/>
  <c r="BK981" i="7"/>
  <c r="CD981" i="7"/>
  <c r="BN981" i="7"/>
  <c r="BI981" i="7"/>
  <c r="CB877" i="7"/>
  <c r="BP877" i="7"/>
  <c r="BK877" i="7"/>
  <c r="AX877" i="7"/>
  <c r="AY877" i="7"/>
  <c r="BF821" i="7"/>
  <c r="BR821" i="7"/>
  <c r="BD821" i="7"/>
  <c r="BW701" i="7"/>
  <c r="BI701" i="7"/>
  <c r="BL701" i="7"/>
  <c r="BB701" i="7"/>
  <c r="BM701" i="7"/>
  <c r="BD637" i="7"/>
  <c r="CA637" i="7"/>
  <c r="CF637" i="7"/>
  <c r="BZ637" i="7"/>
  <c r="BP605" i="7"/>
  <c r="BR605" i="7"/>
  <c r="AX605" i="7"/>
  <c r="BU605" i="7"/>
  <c r="BM605" i="7"/>
  <c r="BN589" i="7"/>
  <c r="BG589" i="7"/>
  <c r="CB589" i="7"/>
  <c r="BS589" i="7"/>
  <c r="BE573" i="7"/>
  <c r="CF573" i="7"/>
  <c r="BA573" i="7"/>
  <c r="BP573" i="7"/>
  <c r="BG573" i="7"/>
  <c r="BZ517" i="7"/>
  <c r="BI517" i="7"/>
  <c r="BP517" i="7"/>
  <c r="BC485" i="7"/>
  <c r="BD485" i="7"/>
  <c r="BP485" i="7"/>
  <c r="BN485" i="7"/>
  <c r="BU429" i="7"/>
  <c r="BM429" i="7"/>
  <c r="BH429" i="7"/>
  <c r="BL429" i="7"/>
  <c r="BP413" i="7"/>
  <c r="BN413" i="7"/>
  <c r="BL413" i="7"/>
  <c r="BS413" i="7"/>
  <c r="BU413" i="7"/>
  <c r="CC397" i="7"/>
  <c r="BE397" i="7"/>
  <c r="CE397" i="7"/>
  <c r="BI397" i="7"/>
  <c r="CG141" i="7"/>
  <c r="BI141" i="7"/>
  <c r="BL141" i="7"/>
  <c r="AX141" i="7"/>
  <c r="BI109" i="7"/>
  <c r="AX109" i="7"/>
  <c r="BJ109" i="7"/>
  <c r="BG109" i="7"/>
  <c r="BM109" i="7"/>
  <c r="BQ872" i="7"/>
  <c r="BZ872" i="7"/>
  <c r="CB872" i="7"/>
  <c r="BI872" i="7"/>
  <c r="BI832" i="7"/>
  <c r="BV832" i="7"/>
  <c r="BD832" i="7"/>
  <c r="CA832" i="7"/>
  <c r="CC816" i="7"/>
  <c r="CA816" i="7"/>
  <c r="BG816" i="7"/>
  <c r="CF816" i="7"/>
  <c r="BW776" i="7"/>
  <c r="BV776" i="7"/>
  <c r="BD776" i="7"/>
  <c r="CF776" i="7"/>
  <c r="BX736" i="7"/>
  <c r="BJ736" i="7"/>
  <c r="BM736" i="7"/>
  <c r="CF736" i="7"/>
  <c r="BG720" i="7"/>
  <c r="CB720" i="7"/>
  <c r="BH720" i="7"/>
  <c r="BD720" i="7"/>
  <c r="BG680" i="7"/>
  <c r="BE680" i="7"/>
  <c r="BF680" i="7"/>
  <c r="CE680" i="7"/>
  <c r="BL560" i="7"/>
  <c r="BY560" i="7"/>
  <c r="BF560" i="7"/>
  <c r="BA560" i="7"/>
  <c r="BG544" i="7"/>
  <c r="CD544" i="7"/>
  <c r="BE544" i="7"/>
  <c r="CE544" i="7"/>
  <c r="BG528" i="7"/>
  <c r="CD528" i="7"/>
  <c r="BS528" i="7"/>
  <c r="CC528" i="7"/>
  <c r="CH520" i="7"/>
  <c r="CI520" i="7" s="1"/>
  <c r="CB512" i="7"/>
  <c r="BD512" i="7"/>
  <c r="BS512" i="7"/>
  <c r="BF512" i="7"/>
  <c r="BN448" i="7"/>
  <c r="BP448" i="7"/>
  <c r="BQ448" i="7"/>
  <c r="BG448" i="7"/>
  <c r="BJ384" i="7"/>
  <c r="BM384" i="7"/>
  <c r="BG384" i="7"/>
  <c r="BB384" i="7"/>
  <c r="BE304" i="7"/>
  <c r="BO304" i="7"/>
  <c r="BT304" i="7"/>
  <c r="BG304" i="7"/>
  <c r="AZ264" i="7"/>
  <c r="BQ264" i="7"/>
  <c r="BB264" i="7"/>
  <c r="AY264" i="7"/>
  <c r="CD112" i="7"/>
  <c r="BN112" i="7"/>
  <c r="BY112" i="7"/>
  <c r="CE112" i="7"/>
  <c r="CD589" i="7"/>
  <c r="BW589" i="7"/>
  <c r="BM589" i="7"/>
  <c r="CB573" i="7"/>
  <c r="BD573" i="7"/>
  <c r="BS573" i="7"/>
  <c r="AX573" i="7"/>
  <c r="BB429" i="7"/>
  <c r="CF429" i="7"/>
  <c r="CG429" i="7"/>
  <c r="CE413" i="7"/>
  <c r="AY413" i="7"/>
  <c r="CD413" i="7"/>
  <c r="CG413" i="7"/>
  <c r="BX413" i="7"/>
  <c r="CF397" i="7"/>
  <c r="BC397" i="7"/>
  <c r="BR397" i="7"/>
  <c r="CG397" i="7"/>
  <c r="BM141" i="7"/>
  <c r="BJ141" i="7"/>
  <c r="BW141" i="7"/>
  <c r="CD141" i="7"/>
  <c r="BW109" i="7"/>
  <c r="BN109" i="7"/>
  <c r="BZ109" i="7"/>
  <c r="BF109" i="7"/>
  <c r="BT426" i="7"/>
  <c r="BD426" i="7"/>
  <c r="BN426" i="7"/>
  <c r="BI426" i="7"/>
  <c r="BP933" i="7"/>
  <c r="BF933" i="7"/>
  <c r="BR933" i="7"/>
  <c r="BL645" i="7"/>
  <c r="BF645" i="7"/>
  <c r="BI645" i="7"/>
  <c r="BR645" i="7"/>
  <c r="BB181" i="7"/>
  <c r="BQ181" i="7"/>
  <c r="BJ181" i="7"/>
  <c r="CH68" i="7"/>
  <c r="CI68" i="7" s="1"/>
  <c r="CH69" i="7"/>
  <c r="CI69" i="7" s="1"/>
  <c r="BA968" i="7"/>
  <c r="BQ968" i="7"/>
  <c r="BM968" i="7"/>
  <c r="BT952" i="7"/>
  <c r="BW952" i="7"/>
  <c r="BB952" i="7"/>
  <c r="AX936" i="7"/>
  <c r="BA936" i="7"/>
  <c r="BH936" i="7"/>
  <c r="BG936" i="7"/>
  <c r="BG888" i="7"/>
  <c r="BF888" i="7"/>
  <c r="BJ888" i="7"/>
  <c r="BF872" i="7"/>
  <c r="BA872" i="7"/>
  <c r="BR872" i="7"/>
  <c r="AY872" i="7"/>
  <c r="CB848" i="7"/>
  <c r="BT848" i="7"/>
  <c r="BX848" i="7"/>
  <c r="CE832" i="7"/>
  <c r="CC832" i="7"/>
  <c r="CF832" i="7"/>
  <c r="BP832" i="7"/>
  <c r="CE816" i="7"/>
  <c r="AX816" i="7"/>
  <c r="BX816" i="7"/>
  <c r="BU816" i="7"/>
  <c r="BN776" i="7"/>
  <c r="BU776" i="7"/>
  <c r="BC776" i="7"/>
  <c r="CG736" i="7"/>
  <c r="BB736" i="7"/>
  <c r="BK736" i="7"/>
  <c r="AZ736" i="7"/>
  <c r="BY720" i="7"/>
  <c r="BZ720" i="7"/>
  <c r="BN720" i="7"/>
  <c r="BB720" i="7"/>
  <c r="BX704" i="7"/>
  <c r="BG704" i="7"/>
  <c r="BD704" i="7"/>
  <c r="CF680" i="7"/>
  <c r="BS680" i="7"/>
  <c r="BZ680" i="7"/>
  <c r="BM640" i="7"/>
  <c r="CC640" i="7"/>
  <c r="BT640" i="7"/>
  <c r="AZ600" i="7"/>
  <c r="BU600" i="7"/>
  <c r="BT600" i="7"/>
  <c r="BB560" i="7"/>
  <c r="BM560" i="7"/>
  <c r="BU560" i="7"/>
  <c r="BO560" i="7"/>
  <c r="BT544" i="7"/>
  <c r="BL544" i="7"/>
  <c r="BS544" i="7"/>
  <c r="BF544" i="7"/>
  <c r="BT528" i="7"/>
  <c r="BL528" i="7"/>
  <c r="BY528" i="7"/>
  <c r="BF528" i="7"/>
  <c r="BT512" i="7"/>
  <c r="BJ512" i="7"/>
  <c r="BY512" i="7"/>
  <c r="BU512" i="7"/>
  <c r="BO472" i="7"/>
  <c r="AY472" i="7"/>
  <c r="BL472" i="7"/>
  <c r="CE448" i="7"/>
  <c r="CF448" i="7"/>
  <c r="BD448" i="7"/>
  <c r="BD408" i="7"/>
  <c r="CE408" i="7"/>
  <c r="BH408" i="7"/>
  <c r="BA384" i="7"/>
  <c r="AZ384" i="7"/>
  <c r="AX384" i="7"/>
  <c r="CA368" i="7"/>
  <c r="BU368" i="7"/>
  <c r="BY368" i="7"/>
  <c r="BP368" i="7"/>
  <c r="AZ328" i="7"/>
  <c r="CB328" i="7"/>
  <c r="BD328" i="7"/>
  <c r="BQ304" i="7"/>
  <c r="BH304" i="7"/>
  <c r="BK304" i="7"/>
  <c r="BL264" i="7"/>
  <c r="BA264" i="7"/>
  <c r="BR264" i="7"/>
  <c r="CE264" i="7"/>
  <c r="BL248" i="7"/>
  <c r="CB248" i="7"/>
  <c r="BY248" i="7"/>
  <c r="BP248" i="7"/>
  <c r="BG112" i="7"/>
  <c r="BM112" i="7"/>
  <c r="BX112" i="7"/>
  <c r="AZ110" i="7"/>
  <c r="AX110" i="7"/>
  <c r="BJ110" i="7"/>
  <c r="CH386" i="7"/>
  <c r="CI386" i="7" s="1"/>
  <c r="BW298" i="7"/>
  <c r="CD298" i="7"/>
  <c r="BM298" i="7"/>
  <c r="BA701" i="7"/>
  <c r="CA701" i="7"/>
  <c r="BJ701" i="7"/>
  <c r="BQ605" i="7"/>
  <c r="AZ605" i="7"/>
  <c r="BB605" i="7"/>
  <c r="BY605" i="7"/>
  <c r="CY18" i="7"/>
  <c r="CY1017" i="7"/>
  <c r="CY1016" i="7"/>
  <c r="CY1015" i="7"/>
  <c r="CY1014" i="7"/>
  <c r="CY1013" i="7"/>
  <c r="CY1012" i="7"/>
  <c r="CY1011" i="7"/>
  <c r="CY1010" i="7"/>
  <c r="CY1009" i="7"/>
  <c r="CY1008" i="7"/>
  <c r="CY1007" i="7"/>
  <c r="CY1006" i="7"/>
  <c r="CY1005" i="7"/>
  <c r="CY1004" i="7"/>
  <c r="CY1003" i="7"/>
  <c r="CY1002" i="7"/>
  <c r="CY1001" i="7"/>
  <c r="CY1000" i="7"/>
  <c r="CY999" i="7"/>
  <c r="CY998" i="7"/>
  <c r="CY997" i="7"/>
  <c r="CY996" i="7"/>
  <c r="CY995" i="7"/>
  <c r="CY994" i="7"/>
  <c r="CY993" i="7"/>
  <c r="CY992" i="7"/>
  <c r="CY991" i="7"/>
  <c r="CY990" i="7"/>
  <c r="CY989" i="7"/>
  <c r="CY988" i="7"/>
  <c r="CY987" i="7"/>
  <c r="CY986" i="7"/>
  <c r="CY985" i="7"/>
  <c r="CY984" i="7"/>
  <c r="CY983" i="7"/>
  <c r="CY982" i="7"/>
  <c r="CY981" i="7"/>
  <c r="CY980" i="7"/>
  <c r="CY979" i="7"/>
  <c r="CY978" i="7"/>
  <c r="CY977" i="7"/>
  <c r="CY976" i="7"/>
  <c r="CY975" i="7"/>
  <c r="CY974" i="7"/>
  <c r="CY973" i="7"/>
  <c r="CY972" i="7"/>
  <c r="CY971" i="7"/>
  <c r="CY970" i="7"/>
  <c r="CY969" i="7"/>
  <c r="CY968" i="7"/>
  <c r="CY967" i="7"/>
  <c r="CY966" i="7"/>
  <c r="CY965" i="7"/>
  <c r="CY964" i="7"/>
  <c r="CY963" i="7"/>
  <c r="CY962" i="7"/>
  <c r="CY961" i="7"/>
  <c r="CY960" i="7"/>
  <c r="CY959" i="7"/>
  <c r="CY958" i="7"/>
  <c r="CY957" i="7"/>
  <c r="CY956" i="7"/>
  <c r="CY955" i="7"/>
  <c r="CY954" i="7"/>
  <c r="CY953" i="7"/>
  <c r="CY952" i="7"/>
  <c r="CY951" i="7"/>
  <c r="CY950" i="7"/>
  <c r="CY949" i="7"/>
  <c r="CY948" i="7"/>
  <c r="CY947" i="7"/>
  <c r="CY946" i="7"/>
  <c r="CY945" i="7"/>
  <c r="CY944" i="7"/>
  <c r="CY943" i="7"/>
  <c r="CY942" i="7"/>
  <c r="CY941" i="7"/>
  <c r="CY940" i="7"/>
  <c r="CY939" i="7"/>
  <c r="CY938" i="7"/>
  <c r="CY937" i="7"/>
  <c r="CY936" i="7"/>
  <c r="CY935" i="7"/>
  <c r="CY934" i="7"/>
  <c r="CY933" i="7"/>
  <c r="CY932" i="7"/>
  <c r="CY931" i="7"/>
  <c r="CY930" i="7"/>
  <c r="CY929" i="7"/>
  <c r="CY928" i="7"/>
  <c r="CY927" i="7"/>
  <c r="CY926" i="7"/>
  <c r="CY925" i="7"/>
  <c r="CY924" i="7"/>
  <c r="CY923" i="7"/>
  <c r="CY922" i="7"/>
  <c r="CY921" i="7"/>
  <c r="CY920" i="7"/>
  <c r="CY919" i="7"/>
  <c r="CY918" i="7"/>
  <c r="CY917" i="7"/>
  <c r="CY916" i="7"/>
  <c r="CY915" i="7"/>
  <c r="CY914" i="7"/>
  <c r="CY913" i="7"/>
  <c r="CY912" i="7"/>
  <c r="CY911" i="7"/>
  <c r="CY910" i="7"/>
  <c r="CY909" i="7"/>
  <c r="CY908" i="7"/>
  <c r="CY907" i="7"/>
  <c r="CY906" i="7"/>
  <c r="CY905" i="7"/>
  <c r="CY904" i="7"/>
  <c r="CY903" i="7"/>
  <c r="CY902" i="7"/>
  <c r="CY901" i="7"/>
  <c r="CY900" i="7"/>
  <c r="CY899" i="7"/>
  <c r="CY898" i="7"/>
  <c r="CY897" i="7"/>
  <c r="CY896" i="7"/>
  <c r="CY895" i="7"/>
  <c r="CY894" i="7"/>
  <c r="CY893" i="7"/>
  <c r="CY892" i="7"/>
  <c r="CY891" i="7"/>
  <c r="CY890" i="7"/>
  <c r="CY889" i="7"/>
  <c r="CY888" i="7"/>
  <c r="CY887" i="7"/>
  <c r="CY886" i="7"/>
  <c r="CY885" i="7"/>
  <c r="CY884" i="7"/>
  <c r="CY883" i="7"/>
  <c r="CY882" i="7"/>
  <c r="CY881" i="7"/>
  <c r="CY880" i="7"/>
  <c r="CY879" i="7"/>
  <c r="CY878" i="7"/>
  <c r="CY877" i="7"/>
  <c r="CY876" i="7"/>
  <c r="CY875" i="7"/>
  <c r="CY874" i="7"/>
  <c r="CY873" i="7"/>
  <c r="CY872" i="7"/>
  <c r="CY871" i="7"/>
  <c r="CY870" i="7"/>
  <c r="CY869" i="7"/>
  <c r="CY868" i="7"/>
  <c r="CY867" i="7"/>
  <c r="CY866" i="7"/>
  <c r="CY865" i="7"/>
  <c r="CY864" i="7"/>
  <c r="CY863" i="7"/>
  <c r="CY862" i="7"/>
  <c r="CY861" i="7"/>
  <c r="CY860" i="7"/>
  <c r="CY859" i="7"/>
  <c r="CY858" i="7"/>
  <c r="CY857" i="7"/>
  <c r="CY856" i="7"/>
  <c r="CY855" i="7"/>
  <c r="CY854" i="7"/>
  <c r="CY853" i="7"/>
  <c r="CY852" i="7"/>
  <c r="CY851" i="7"/>
  <c r="CY850" i="7"/>
  <c r="CY849" i="7"/>
  <c r="CY848" i="7"/>
  <c r="CY847" i="7"/>
  <c r="CY846" i="7"/>
  <c r="CY845" i="7"/>
  <c r="CY844" i="7"/>
  <c r="CY843" i="7"/>
  <c r="CY842" i="7"/>
  <c r="CY841" i="7"/>
  <c r="CY840" i="7"/>
  <c r="CY839" i="7"/>
  <c r="CY838" i="7"/>
  <c r="CY837" i="7"/>
  <c r="CY836" i="7"/>
  <c r="CY835" i="7"/>
  <c r="CY834" i="7"/>
  <c r="CY833" i="7"/>
  <c r="CY832" i="7"/>
  <c r="CY831" i="7"/>
  <c r="CY830" i="7"/>
  <c r="CY829" i="7"/>
  <c r="CY828" i="7"/>
  <c r="CY827" i="7"/>
  <c r="CY826" i="7"/>
  <c r="CY825" i="7"/>
  <c r="CY824" i="7"/>
  <c r="CY823" i="7"/>
  <c r="CY822" i="7"/>
  <c r="CY821" i="7"/>
  <c r="CY820" i="7"/>
  <c r="CY819" i="7"/>
  <c r="CY818" i="7"/>
  <c r="CY817" i="7"/>
  <c r="CY816" i="7"/>
  <c r="CY815" i="7"/>
  <c r="CY814" i="7"/>
  <c r="CY813" i="7"/>
  <c r="CY812" i="7"/>
  <c r="CY811" i="7"/>
  <c r="CY810" i="7"/>
  <c r="CY809" i="7"/>
  <c r="CY808" i="7"/>
  <c r="CY807" i="7"/>
  <c r="CY806" i="7"/>
  <c r="CY805" i="7"/>
  <c r="CY804" i="7"/>
  <c r="CY803" i="7"/>
  <c r="CY802" i="7"/>
  <c r="CY801" i="7"/>
  <c r="CY800" i="7"/>
  <c r="CY799" i="7"/>
  <c r="CY798" i="7"/>
  <c r="CY797" i="7"/>
  <c r="CY796" i="7"/>
  <c r="CY795" i="7"/>
  <c r="CY794" i="7"/>
  <c r="CY793" i="7"/>
  <c r="CY792" i="7"/>
  <c r="CY791" i="7"/>
  <c r="CY790" i="7"/>
  <c r="CY789" i="7"/>
  <c r="CY788" i="7"/>
  <c r="CY787" i="7"/>
  <c r="CY786" i="7"/>
  <c r="CY785" i="7"/>
  <c r="CY784" i="7"/>
  <c r="CY783" i="7"/>
  <c r="CY782" i="7"/>
  <c r="CY781" i="7"/>
  <c r="CY780" i="7"/>
  <c r="CY779" i="7"/>
  <c r="CY778" i="7"/>
  <c r="CY777" i="7"/>
  <c r="CY776" i="7"/>
  <c r="CY775" i="7"/>
  <c r="CY774" i="7"/>
  <c r="CY773" i="7"/>
  <c r="CY772" i="7"/>
  <c r="CY771" i="7"/>
  <c r="CY770" i="7"/>
  <c r="CY769" i="7"/>
  <c r="CY768" i="7"/>
  <c r="CY767" i="7"/>
  <c r="CY766" i="7"/>
  <c r="CY765" i="7"/>
  <c r="CY764" i="7"/>
  <c r="CY763" i="7"/>
  <c r="CY762" i="7"/>
  <c r="CY761" i="7"/>
  <c r="CY760" i="7"/>
  <c r="CY759" i="7"/>
  <c r="CY758" i="7"/>
  <c r="CY757" i="7"/>
  <c r="CY756" i="7"/>
  <c r="CY755" i="7"/>
  <c r="CY754" i="7"/>
  <c r="CY753" i="7"/>
  <c r="CY752" i="7"/>
  <c r="CY751" i="7"/>
  <c r="CY750" i="7"/>
  <c r="CY749" i="7"/>
  <c r="CY748" i="7"/>
  <c r="CY747" i="7"/>
  <c r="CY746" i="7"/>
  <c r="CY745" i="7"/>
  <c r="CY744" i="7"/>
  <c r="CY743" i="7"/>
  <c r="CY742" i="7"/>
  <c r="CY741" i="7"/>
  <c r="CY740" i="7"/>
  <c r="CY739" i="7"/>
  <c r="CY738" i="7"/>
  <c r="CY737" i="7"/>
  <c r="CY736" i="7"/>
  <c r="CY735" i="7"/>
  <c r="CY734" i="7"/>
  <c r="CY733" i="7"/>
  <c r="CY732" i="7"/>
  <c r="CY731" i="7"/>
  <c r="CY730" i="7"/>
  <c r="CY729" i="7"/>
  <c r="CY728" i="7"/>
  <c r="CY727" i="7"/>
  <c r="CY726" i="7"/>
  <c r="CY725" i="7"/>
  <c r="CY724" i="7"/>
  <c r="CY723" i="7"/>
  <c r="CY722" i="7"/>
  <c r="CY721" i="7"/>
  <c r="CY720" i="7"/>
  <c r="CY719" i="7"/>
  <c r="CY718" i="7"/>
  <c r="CY717" i="7"/>
  <c r="CY716" i="7"/>
  <c r="CY715" i="7"/>
  <c r="CY714" i="7"/>
  <c r="CY713" i="7"/>
  <c r="CY712" i="7"/>
  <c r="CY711" i="7"/>
  <c r="CY710" i="7"/>
  <c r="CY709" i="7"/>
  <c r="CY708" i="7"/>
  <c r="CY707" i="7"/>
  <c r="CY706" i="7"/>
  <c r="CY705" i="7"/>
  <c r="CY704" i="7"/>
  <c r="CY703" i="7"/>
  <c r="CY702" i="7"/>
  <c r="CY701" i="7"/>
  <c r="CY700" i="7"/>
  <c r="CY699" i="7"/>
  <c r="CY698" i="7"/>
  <c r="CY697" i="7"/>
  <c r="CY696" i="7"/>
  <c r="CY695" i="7"/>
  <c r="CY694" i="7"/>
  <c r="CY693" i="7"/>
  <c r="CY692" i="7"/>
  <c r="CY691" i="7"/>
  <c r="CY690" i="7"/>
  <c r="CY689" i="7"/>
  <c r="CY688" i="7"/>
  <c r="CY687" i="7"/>
  <c r="CY686" i="7"/>
  <c r="CY685" i="7"/>
  <c r="CY684" i="7"/>
  <c r="CY683" i="7"/>
  <c r="CY682" i="7"/>
  <c r="CY681" i="7"/>
  <c r="CY680" i="7"/>
  <c r="CY679" i="7"/>
  <c r="CY678" i="7"/>
  <c r="CY677" i="7"/>
  <c r="CY676" i="7"/>
  <c r="CY675" i="7"/>
  <c r="CY674" i="7"/>
  <c r="CY673" i="7"/>
  <c r="CY672" i="7"/>
  <c r="CY671" i="7"/>
  <c r="CY670" i="7"/>
  <c r="CY669" i="7"/>
  <c r="CY668" i="7"/>
  <c r="CY667" i="7"/>
  <c r="CY666" i="7"/>
  <c r="CY665" i="7"/>
  <c r="CY664" i="7"/>
  <c r="CY663" i="7"/>
  <c r="CY662" i="7"/>
  <c r="CY661" i="7"/>
  <c r="CY660" i="7"/>
  <c r="CY659" i="7"/>
  <c r="CY658" i="7"/>
  <c r="CY657" i="7"/>
  <c r="CY656" i="7"/>
  <c r="CY655" i="7"/>
  <c r="CY654" i="7"/>
  <c r="CY653" i="7"/>
  <c r="CY652" i="7"/>
  <c r="CY651" i="7"/>
  <c r="CY650" i="7"/>
  <c r="CY649" i="7"/>
  <c r="CY648" i="7"/>
  <c r="CY647" i="7"/>
  <c r="CY646" i="7"/>
  <c r="CY645" i="7"/>
  <c r="CY644" i="7"/>
  <c r="CY643" i="7"/>
  <c r="CY642" i="7"/>
  <c r="CY641" i="7"/>
  <c r="CY640" i="7"/>
  <c r="CY639" i="7"/>
  <c r="CY638" i="7"/>
  <c r="CY637" i="7"/>
  <c r="CY636" i="7"/>
  <c r="CY635" i="7"/>
  <c r="CY634" i="7"/>
  <c r="CY633" i="7"/>
  <c r="CY632" i="7"/>
  <c r="CY631" i="7"/>
  <c r="CY630" i="7"/>
  <c r="CY629" i="7"/>
  <c r="CY628" i="7"/>
  <c r="CY627" i="7"/>
  <c r="CY626" i="7"/>
  <c r="CY625" i="7"/>
  <c r="CY624" i="7"/>
  <c r="CY623" i="7"/>
  <c r="CY622" i="7"/>
  <c r="CY621" i="7"/>
  <c r="CY620" i="7"/>
  <c r="CY619" i="7"/>
  <c r="CY618" i="7"/>
  <c r="CY617" i="7"/>
  <c r="CY616" i="7"/>
  <c r="CY615" i="7"/>
  <c r="CY614" i="7"/>
  <c r="CY613" i="7"/>
  <c r="CY612" i="7"/>
  <c r="CY611" i="7"/>
  <c r="CY610" i="7"/>
  <c r="CY609" i="7"/>
  <c r="CY608" i="7"/>
  <c r="CY607" i="7"/>
  <c r="CY606" i="7"/>
  <c r="CY605" i="7"/>
  <c r="CY604" i="7"/>
  <c r="CY603" i="7"/>
  <c r="CY602" i="7"/>
  <c r="CY601" i="7"/>
  <c r="CY600" i="7"/>
  <c r="CY599" i="7"/>
  <c r="CY598" i="7"/>
  <c r="CY597" i="7"/>
  <c r="CY596" i="7"/>
  <c r="CY595" i="7"/>
  <c r="CY594" i="7"/>
  <c r="CY593" i="7"/>
  <c r="CY592" i="7"/>
  <c r="CY591" i="7"/>
  <c r="CY590" i="7"/>
  <c r="CY589" i="7"/>
  <c r="CY588" i="7"/>
  <c r="CY587" i="7"/>
  <c r="CY586" i="7"/>
  <c r="CY585" i="7"/>
  <c r="CY584" i="7"/>
  <c r="CY583" i="7"/>
  <c r="CY582" i="7"/>
  <c r="CY581" i="7"/>
  <c r="CY580" i="7"/>
  <c r="CY579" i="7"/>
  <c r="CY578" i="7"/>
  <c r="CY577" i="7"/>
  <c r="CY576" i="7"/>
  <c r="CY575" i="7"/>
  <c r="CY574" i="7"/>
  <c r="CY573" i="7"/>
  <c r="CY572" i="7"/>
  <c r="CY571" i="7"/>
  <c r="CY570" i="7"/>
  <c r="CY569" i="7"/>
  <c r="CY568" i="7"/>
  <c r="CY567" i="7"/>
  <c r="CY566" i="7"/>
  <c r="CY565" i="7"/>
  <c r="CY564" i="7"/>
  <c r="CY563" i="7"/>
  <c r="CY562" i="7"/>
  <c r="CY561" i="7"/>
  <c r="CY560" i="7"/>
  <c r="CY559" i="7"/>
  <c r="CY558" i="7"/>
  <c r="CY557" i="7"/>
  <c r="CY556" i="7"/>
  <c r="CY555" i="7"/>
  <c r="CY554" i="7"/>
  <c r="CY553" i="7"/>
  <c r="CY552" i="7"/>
  <c r="CY551" i="7"/>
  <c r="CY550" i="7"/>
  <c r="CY549" i="7"/>
  <c r="CY548" i="7"/>
  <c r="CY547" i="7"/>
  <c r="CY546" i="7"/>
  <c r="CY545" i="7"/>
  <c r="CY544" i="7"/>
  <c r="CY543" i="7"/>
  <c r="CY542" i="7"/>
  <c r="CY541" i="7"/>
  <c r="CY540" i="7"/>
  <c r="CY539" i="7"/>
  <c r="CY538" i="7"/>
  <c r="CY537" i="7"/>
  <c r="CY536" i="7"/>
  <c r="CY535" i="7"/>
  <c r="CY534" i="7"/>
  <c r="CY533" i="7"/>
  <c r="CY532" i="7"/>
  <c r="CY531" i="7"/>
  <c r="CY530" i="7"/>
  <c r="CY529" i="7"/>
  <c r="CY528" i="7"/>
  <c r="CY527" i="7"/>
  <c r="CY526" i="7"/>
  <c r="CY525" i="7"/>
  <c r="CY524" i="7"/>
  <c r="CY523" i="7"/>
  <c r="CY522" i="7"/>
  <c r="CY521" i="7"/>
  <c r="CY520" i="7"/>
  <c r="CY519" i="7"/>
  <c r="CY518" i="7"/>
  <c r="CY517" i="7"/>
  <c r="CY516" i="7"/>
  <c r="CY515" i="7"/>
  <c r="CY514" i="7"/>
  <c r="CY513" i="7"/>
  <c r="CY512" i="7"/>
  <c r="CY511" i="7"/>
  <c r="CY510" i="7"/>
  <c r="CY509" i="7"/>
  <c r="CY508" i="7"/>
  <c r="CY507" i="7"/>
  <c r="CY506" i="7"/>
  <c r="CY505" i="7"/>
  <c r="CY504" i="7"/>
  <c r="CY503" i="7"/>
  <c r="CY502" i="7"/>
  <c r="CY501" i="7"/>
  <c r="CY500" i="7"/>
  <c r="CY499" i="7"/>
  <c r="CY498" i="7"/>
  <c r="CY497" i="7"/>
  <c r="CY496" i="7"/>
  <c r="CY495" i="7"/>
  <c r="CY494" i="7"/>
  <c r="CY493" i="7"/>
  <c r="CY492" i="7"/>
  <c r="CY491" i="7"/>
  <c r="CY490" i="7"/>
  <c r="CY489" i="7"/>
  <c r="CY488" i="7"/>
  <c r="CY487" i="7"/>
  <c r="CY486" i="7"/>
  <c r="CY485" i="7"/>
  <c r="CY484" i="7"/>
  <c r="CY483" i="7"/>
  <c r="CY482" i="7"/>
  <c r="CY481" i="7"/>
  <c r="CY480" i="7"/>
  <c r="CY479" i="7"/>
  <c r="CY478" i="7"/>
  <c r="CY477" i="7"/>
  <c r="CY476" i="7"/>
  <c r="CY475" i="7"/>
  <c r="CY474" i="7"/>
  <c r="CY473" i="7"/>
  <c r="CY472" i="7"/>
  <c r="CY471" i="7"/>
  <c r="CY470" i="7"/>
  <c r="CY469" i="7"/>
  <c r="CY468" i="7"/>
  <c r="CY467" i="7"/>
  <c r="CY466" i="7"/>
  <c r="CY465" i="7"/>
  <c r="CY464" i="7"/>
  <c r="CY463" i="7"/>
  <c r="CY462" i="7"/>
  <c r="CY461" i="7"/>
  <c r="CY460" i="7"/>
  <c r="CY459" i="7"/>
  <c r="CY458" i="7"/>
  <c r="CY457" i="7"/>
  <c r="CY456" i="7"/>
  <c r="CY455" i="7"/>
  <c r="CY454" i="7"/>
  <c r="CY453" i="7"/>
  <c r="CY452" i="7"/>
  <c r="CY451" i="7"/>
  <c r="CY450" i="7"/>
  <c r="CY449" i="7"/>
  <c r="CY448" i="7"/>
  <c r="CY447" i="7"/>
  <c r="CY446" i="7"/>
  <c r="CY445" i="7"/>
  <c r="CY444" i="7"/>
  <c r="CY443" i="7"/>
  <c r="CY442" i="7"/>
  <c r="CY441" i="7"/>
  <c r="CY440" i="7"/>
  <c r="CY439" i="7"/>
  <c r="CY438" i="7"/>
  <c r="CY437" i="7"/>
  <c r="CY436" i="7"/>
  <c r="CY435" i="7"/>
  <c r="CY434" i="7"/>
  <c r="CY433" i="7"/>
  <c r="CY432" i="7"/>
  <c r="CY431" i="7"/>
  <c r="CY430" i="7"/>
  <c r="CY429" i="7"/>
  <c r="CY428" i="7"/>
  <c r="CY427" i="7"/>
  <c r="CY426" i="7"/>
  <c r="CY425" i="7"/>
  <c r="CY424" i="7"/>
  <c r="CY423" i="7"/>
  <c r="CY422" i="7"/>
  <c r="CY421" i="7"/>
  <c r="CY420" i="7"/>
  <c r="CY419" i="7"/>
  <c r="CY418" i="7"/>
  <c r="CY417" i="7"/>
  <c r="CY416" i="7"/>
  <c r="CY415" i="7"/>
  <c r="CY414" i="7"/>
  <c r="CY413" i="7"/>
  <c r="CY412" i="7"/>
  <c r="CY411" i="7"/>
  <c r="CY410" i="7"/>
  <c r="CY409" i="7"/>
  <c r="CY408" i="7"/>
  <c r="CY407" i="7"/>
  <c r="CY406" i="7"/>
  <c r="CY405" i="7"/>
  <c r="CY404" i="7"/>
  <c r="CY403" i="7"/>
  <c r="CY402" i="7"/>
  <c r="CY401" i="7"/>
  <c r="CY400" i="7"/>
  <c r="CY399" i="7"/>
  <c r="CY398" i="7"/>
  <c r="CY397" i="7"/>
  <c r="CY396" i="7"/>
  <c r="CY395" i="7"/>
  <c r="CY394" i="7"/>
  <c r="CY393" i="7"/>
  <c r="CY392" i="7"/>
  <c r="CY391" i="7"/>
  <c r="CY390" i="7"/>
  <c r="CY389" i="7"/>
  <c r="CY388" i="7"/>
  <c r="CY387" i="7"/>
  <c r="CY386" i="7"/>
  <c r="CY385" i="7"/>
  <c r="CY384" i="7"/>
  <c r="CY383" i="7"/>
  <c r="CY382" i="7"/>
  <c r="CY381" i="7"/>
  <c r="CY380" i="7"/>
  <c r="CY379" i="7"/>
  <c r="CY378" i="7"/>
  <c r="CY377" i="7"/>
  <c r="CY376" i="7"/>
  <c r="CY375" i="7"/>
  <c r="CY374" i="7"/>
  <c r="CY373" i="7"/>
  <c r="CY372" i="7"/>
  <c r="CY371" i="7"/>
  <c r="CY370" i="7"/>
  <c r="CY369" i="7"/>
  <c r="CY368" i="7"/>
  <c r="CY367" i="7"/>
  <c r="CY366" i="7"/>
  <c r="CY365" i="7"/>
  <c r="CY364" i="7"/>
  <c r="CY363" i="7"/>
  <c r="CY362" i="7"/>
  <c r="CY361" i="7"/>
  <c r="CY360" i="7"/>
  <c r="CY359" i="7"/>
  <c r="CY358" i="7"/>
  <c r="CY357" i="7"/>
  <c r="CY356" i="7"/>
  <c r="CY355" i="7"/>
  <c r="CY354" i="7"/>
  <c r="CY353" i="7"/>
  <c r="CY352" i="7"/>
  <c r="CY351" i="7"/>
  <c r="CY350" i="7"/>
  <c r="CY349" i="7"/>
  <c r="CY348" i="7"/>
  <c r="CY347" i="7"/>
  <c r="CY346" i="7"/>
  <c r="CY345" i="7"/>
  <c r="CY344" i="7"/>
  <c r="CY343" i="7"/>
  <c r="CY342" i="7"/>
  <c r="CY341" i="7"/>
  <c r="CY340" i="7"/>
  <c r="CY339" i="7"/>
  <c r="CY338" i="7"/>
  <c r="CY337" i="7"/>
  <c r="CY336" i="7"/>
  <c r="CY335" i="7"/>
  <c r="CY334" i="7"/>
  <c r="CY333" i="7"/>
  <c r="CY332" i="7"/>
  <c r="CY331" i="7"/>
  <c r="CY330" i="7"/>
  <c r="CY329" i="7"/>
  <c r="CY328" i="7"/>
  <c r="CY327" i="7"/>
  <c r="CY326" i="7"/>
  <c r="CY325" i="7"/>
  <c r="CY324" i="7"/>
  <c r="CY323" i="7"/>
  <c r="CY322" i="7"/>
  <c r="CY321" i="7"/>
  <c r="CY320" i="7"/>
  <c r="CY319" i="7"/>
  <c r="CY318" i="7"/>
  <c r="CY317" i="7"/>
  <c r="CY316" i="7"/>
  <c r="CY315" i="7"/>
  <c r="CY314" i="7"/>
  <c r="CY313" i="7"/>
  <c r="CY312" i="7"/>
  <c r="CY311" i="7"/>
  <c r="CY310" i="7"/>
  <c r="CY309" i="7"/>
  <c r="CY308" i="7"/>
  <c r="CY307" i="7"/>
  <c r="CY306" i="7"/>
  <c r="CY305" i="7"/>
  <c r="CY304" i="7"/>
  <c r="CY303" i="7"/>
  <c r="CY302" i="7"/>
  <c r="CY301" i="7"/>
  <c r="CY300" i="7"/>
  <c r="CY299" i="7"/>
  <c r="CY298" i="7"/>
  <c r="CY297" i="7"/>
  <c r="CY296" i="7"/>
  <c r="CY295" i="7"/>
  <c r="CY294" i="7"/>
  <c r="CY293" i="7"/>
  <c r="CY292" i="7"/>
  <c r="CY291" i="7"/>
  <c r="CY290" i="7"/>
  <c r="CY289" i="7"/>
  <c r="CY288" i="7"/>
  <c r="CY287" i="7"/>
  <c r="CY286" i="7"/>
  <c r="CY285" i="7"/>
  <c r="CY284" i="7"/>
  <c r="CY283" i="7"/>
  <c r="CY282" i="7"/>
  <c r="CY281" i="7"/>
  <c r="CY280" i="7"/>
  <c r="CY279" i="7"/>
  <c r="CY278" i="7"/>
  <c r="CY277" i="7"/>
  <c r="CY276" i="7"/>
  <c r="CY275" i="7"/>
  <c r="CY274" i="7"/>
  <c r="CY273" i="7"/>
  <c r="CY272" i="7"/>
  <c r="CY271" i="7"/>
  <c r="CY270" i="7"/>
  <c r="CY269" i="7"/>
  <c r="CY268" i="7"/>
  <c r="CY267" i="7"/>
  <c r="CY266" i="7"/>
  <c r="CY265" i="7"/>
  <c r="CY264" i="7"/>
  <c r="CY263" i="7"/>
  <c r="CY262" i="7"/>
  <c r="CY261" i="7"/>
  <c r="CY260" i="7"/>
  <c r="CY259" i="7"/>
  <c r="CY258" i="7"/>
  <c r="CY257" i="7"/>
  <c r="CY256" i="7"/>
  <c r="CY255" i="7"/>
  <c r="CY254" i="7"/>
  <c r="CY253" i="7"/>
  <c r="CY252" i="7"/>
  <c r="CY251" i="7"/>
  <c r="CY250" i="7"/>
  <c r="CY249" i="7"/>
  <c r="CY248" i="7"/>
  <c r="CY247" i="7"/>
  <c r="CY246" i="7"/>
  <c r="CY245" i="7"/>
  <c r="CY244" i="7"/>
  <c r="CY243" i="7"/>
  <c r="CY242" i="7"/>
  <c r="CY241" i="7"/>
  <c r="CY240" i="7"/>
  <c r="CY239" i="7"/>
  <c r="CY238" i="7"/>
  <c r="CY237" i="7"/>
  <c r="CY236" i="7"/>
  <c r="CY235" i="7"/>
  <c r="CY234" i="7"/>
  <c r="CY233" i="7"/>
  <c r="CY232" i="7"/>
  <c r="CY231" i="7"/>
  <c r="CY230" i="7"/>
  <c r="CY229" i="7"/>
  <c r="CY228" i="7"/>
  <c r="CY227" i="7"/>
  <c r="CY226" i="7"/>
  <c r="CY225" i="7"/>
  <c r="CY224" i="7"/>
  <c r="CY223" i="7"/>
  <c r="CY222" i="7"/>
  <c r="CY221" i="7"/>
  <c r="CY220" i="7"/>
  <c r="CY219" i="7"/>
  <c r="CY218" i="7"/>
  <c r="CY217" i="7"/>
  <c r="CY216" i="7"/>
  <c r="CY215" i="7"/>
  <c r="CY214" i="7"/>
  <c r="CY213" i="7"/>
  <c r="CY212" i="7"/>
  <c r="CY211" i="7"/>
  <c r="CY210" i="7"/>
  <c r="CY209" i="7"/>
  <c r="CY208" i="7"/>
  <c r="CY207" i="7"/>
  <c r="CY206" i="7"/>
  <c r="CY205" i="7"/>
  <c r="CY204" i="7"/>
  <c r="CY203" i="7"/>
  <c r="CY202" i="7"/>
  <c r="CY201" i="7"/>
  <c r="CY200" i="7"/>
  <c r="CY199" i="7"/>
  <c r="CY198" i="7"/>
  <c r="CY197" i="7"/>
  <c r="CY196" i="7"/>
  <c r="CY195" i="7"/>
  <c r="CY194" i="7"/>
  <c r="CY193" i="7"/>
  <c r="CY192" i="7"/>
  <c r="CY191" i="7"/>
  <c r="CY190" i="7"/>
  <c r="CY189" i="7"/>
  <c r="CY188" i="7"/>
  <c r="CY187" i="7"/>
  <c r="CY186" i="7"/>
  <c r="CY185" i="7"/>
  <c r="CY184" i="7"/>
  <c r="CY183" i="7"/>
  <c r="CY182" i="7"/>
  <c r="CY181" i="7"/>
  <c r="CY180" i="7"/>
  <c r="CY179" i="7"/>
  <c r="CY178" i="7"/>
  <c r="CY177" i="7"/>
  <c r="CY176" i="7"/>
  <c r="CY175" i="7"/>
  <c r="CY174" i="7"/>
  <c r="CY173" i="7"/>
  <c r="CY172" i="7"/>
  <c r="CY171" i="7"/>
  <c r="CY170" i="7"/>
  <c r="CY169" i="7"/>
  <c r="CY168" i="7"/>
  <c r="CY167" i="7"/>
  <c r="CY166" i="7"/>
  <c r="CY165" i="7"/>
  <c r="CY164" i="7"/>
  <c r="CY163" i="7"/>
  <c r="CY162" i="7"/>
  <c r="CY161" i="7"/>
  <c r="CY160" i="7"/>
  <c r="CY159" i="7"/>
  <c r="CY158" i="7"/>
  <c r="CY157" i="7"/>
  <c r="CY156" i="7"/>
  <c r="CY155" i="7"/>
  <c r="CY154" i="7"/>
  <c r="CY153" i="7"/>
  <c r="CY152" i="7"/>
  <c r="CY151" i="7"/>
  <c r="CY150" i="7"/>
  <c r="CY149" i="7"/>
  <c r="CY148" i="7"/>
  <c r="CY147" i="7"/>
  <c r="CY146" i="7"/>
  <c r="CY145" i="7"/>
  <c r="CY144" i="7"/>
  <c r="CY143" i="7"/>
  <c r="CY142" i="7"/>
  <c r="CY141" i="7"/>
  <c r="CY140" i="7"/>
  <c r="CY139" i="7"/>
  <c r="CY138" i="7"/>
  <c r="CY137" i="7"/>
  <c r="CY136" i="7"/>
  <c r="CY135" i="7"/>
  <c r="CY134" i="7"/>
  <c r="CY133" i="7"/>
  <c r="CY132" i="7"/>
  <c r="CY131" i="7"/>
  <c r="CY130" i="7"/>
  <c r="CY129" i="7"/>
  <c r="CY128" i="7"/>
  <c r="CY127" i="7"/>
  <c r="CY126" i="7"/>
  <c r="CY125" i="7"/>
  <c r="CY124" i="7"/>
  <c r="CY123" i="7"/>
  <c r="CY122" i="7"/>
  <c r="CY121" i="7"/>
  <c r="CY120" i="7"/>
  <c r="CY119" i="7"/>
  <c r="CY118" i="7"/>
  <c r="CY117" i="7"/>
  <c r="CY116" i="7"/>
  <c r="CY115" i="7"/>
  <c r="CY114" i="7"/>
  <c r="CY113" i="7"/>
  <c r="CY112" i="7"/>
  <c r="CY111" i="7"/>
  <c r="CY110" i="7"/>
  <c r="CY109" i="7"/>
  <c r="CY108" i="7"/>
  <c r="CY107" i="7"/>
  <c r="CY106" i="7"/>
  <c r="CY105" i="7"/>
  <c r="CY104" i="7"/>
  <c r="CY103" i="7"/>
  <c r="CY102" i="7"/>
  <c r="CY101" i="7"/>
  <c r="CY100" i="7"/>
  <c r="CY99" i="7"/>
  <c r="CY98" i="7"/>
  <c r="CY97" i="7"/>
  <c r="CY96" i="7"/>
  <c r="CY95" i="7"/>
  <c r="CY93" i="7"/>
  <c r="CY92" i="7"/>
  <c r="CY91" i="7"/>
  <c r="CY90" i="7"/>
  <c r="CY89" i="7"/>
  <c r="CY88" i="7"/>
  <c r="CY87" i="7"/>
  <c r="CY86" i="7"/>
  <c r="CY85" i="7"/>
  <c r="CY84" i="7"/>
  <c r="CY83" i="7"/>
  <c r="CY82" i="7"/>
  <c r="CY81" i="7"/>
  <c r="CY80" i="7"/>
  <c r="CY79" i="7"/>
  <c r="CY78" i="7"/>
  <c r="CY77" i="7"/>
  <c r="CY76" i="7"/>
  <c r="CY75" i="7"/>
  <c r="CY74" i="7"/>
  <c r="CY73" i="7"/>
  <c r="CY72" i="7"/>
  <c r="CY71" i="7"/>
  <c r="CY70" i="7"/>
  <c r="CY69" i="7"/>
  <c r="CY68" i="7"/>
  <c r="CY67" i="7"/>
  <c r="CY66" i="7"/>
  <c r="CY65" i="7"/>
  <c r="CY64" i="7"/>
  <c r="CY63" i="7"/>
  <c r="CY62" i="7"/>
  <c r="CY61" i="7"/>
  <c r="CY60" i="7"/>
  <c r="CY59" i="7"/>
  <c r="CY58" i="7"/>
  <c r="CY57" i="7"/>
  <c r="CY56" i="7"/>
  <c r="CY55" i="7"/>
  <c r="CY54" i="7"/>
  <c r="CY53" i="7"/>
  <c r="CY52" i="7"/>
  <c r="CY51" i="7"/>
  <c r="CY50" i="7"/>
  <c r="CY49" i="7"/>
  <c r="CY48" i="7"/>
  <c r="CY47" i="7"/>
  <c r="CY46" i="7"/>
  <c r="CY45" i="7"/>
  <c r="CY44" i="7"/>
  <c r="CY43" i="7"/>
  <c r="CY42" i="7"/>
  <c r="CY41" i="7"/>
  <c r="CY40" i="7"/>
  <c r="CY39" i="7"/>
  <c r="CY38" i="7"/>
  <c r="CY37" i="7"/>
  <c r="CY36" i="7"/>
  <c r="CY35" i="7"/>
  <c r="CY34" i="7"/>
  <c r="CY33" i="7"/>
  <c r="CY32" i="7"/>
  <c r="CY31" i="7"/>
  <c r="CY30" i="7"/>
  <c r="CY29" i="7"/>
  <c r="CY28" i="7"/>
  <c r="CY27" i="7"/>
  <c r="CY26" i="7"/>
  <c r="CY25" i="7"/>
  <c r="CY24" i="7"/>
  <c r="CY23" i="7"/>
  <c r="CY22" i="7"/>
  <c r="CY21" i="7"/>
  <c r="CY20" i="7"/>
  <c r="CY19" i="7"/>
  <c r="CJ1013" i="7"/>
  <c r="CJ1010" i="7"/>
  <c r="CJ1005" i="7"/>
  <c r="CJ1002" i="7"/>
  <c r="CJ997" i="7"/>
  <c r="CJ994" i="7"/>
  <c r="CJ989" i="7"/>
  <c r="CJ986" i="7"/>
  <c r="CJ981" i="7"/>
  <c r="CJ978" i="7"/>
  <c r="CJ973" i="7"/>
  <c r="CJ970" i="7"/>
  <c r="CJ965" i="7"/>
  <c r="CJ962" i="7"/>
  <c r="CJ957" i="7"/>
  <c r="CJ954" i="7"/>
  <c r="CJ949" i="7"/>
  <c r="CJ946" i="7"/>
  <c r="CJ941" i="7"/>
  <c r="CJ938" i="7"/>
  <c r="CJ933" i="7"/>
  <c r="CJ930" i="7"/>
  <c r="CJ925" i="7"/>
  <c r="CJ922" i="7"/>
  <c r="CJ917" i="7"/>
  <c r="CJ914" i="7"/>
  <c r="CJ909" i="7"/>
  <c r="CJ906" i="7"/>
  <c r="CJ901" i="7"/>
  <c r="CJ898" i="7"/>
  <c r="CJ893" i="7"/>
  <c r="CJ890" i="7"/>
  <c r="CJ885" i="7"/>
  <c r="CJ882" i="7"/>
  <c r="CJ877" i="7"/>
  <c r="CJ874" i="7"/>
  <c r="CJ869" i="7"/>
  <c r="CJ866" i="7"/>
  <c r="CJ861" i="7"/>
  <c r="CJ858" i="7"/>
  <c r="CJ853" i="7"/>
  <c r="CJ850" i="7"/>
  <c r="CJ845" i="7"/>
  <c r="CJ842" i="7"/>
  <c r="CJ837" i="7"/>
  <c r="CJ834" i="7"/>
  <c r="CJ829" i="7"/>
  <c r="CJ826" i="7"/>
  <c r="CJ821" i="7"/>
  <c r="CJ818" i="7"/>
  <c r="CJ813" i="7"/>
  <c r="CJ810" i="7"/>
  <c r="CJ805" i="7"/>
  <c r="CJ802" i="7"/>
  <c r="CJ797" i="7"/>
  <c r="CJ794" i="7"/>
  <c r="CJ786" i="7"/>
  <c r="CJ781" i="7"/>
  <c r="CJ778" i="7"/>
  <c r="CJ773" i="7"/>
  <c r="CJ770" i="7"/>
  <c r="CJ765" i="7"/>
  <c r="CJ762" i="7"/>
  <c r="CJ757" i="7"/>
  <c r="CJ754" i="7"/>
  <c r="CJ749" i="7"/>
  <c r="CJ746" i="7"/>
  <c r="CJ741" i="7"/>
  <c r="CJ738" i="7"/>
  <c r="CJ733" i="7"/>
  <c r="CJ730" i="7"/>
  <c r="CJ725" i="7"/>
  <c r="CJ722" i="7"/>
  <c r="CJ717" i="7"/>
  <c r="CJ714" i="7"/>
  <c r="CJ709" i="7"/>
  <c r="CJ706" i="7"/>
  <c r="CJ701" i="7"/>
  <c r="CJ698" i="7"/>
  <c r="CJ693" i="7"/>
  <c r="CJ690" i="7"/>
  <c r="CJ685" i="7"/>
  <c r="CJ682" i="7"/>
  <c r="CJ677" i="7"/>
  <c r="CJ674" i="7"/>
  <c r="CJ669" i="7"/>
  <c r="CJ666" i="7"/>
  <c r="CJ661" i="7"/>
  <c r="CJ658" i="7"/>
  <c r="CJ653" i="7"/>
  <c r="CJ650" i="7"/>
  <c r="CJ645" i="7"/>
  <c r="CJ642" i="7"/>
  <c r="CJ637" i="7"/>
  <c r="CJ634" i="7"/>
  <c r="CJ629" i="7"/>
  <c r="CJ626" i="7"/>
  <c r="CJ621" i="7"/>
  <c r="CJ618" i="7"/>
  <c r="CJ613" i="7"/>
  <c r="CJ610" i="7"/>
  <c r="CJ605" i="7"/>
  <c r="CJ602" i="7"/>
  <c r="CJ597" i="7"/>
  <c r="CJ594" i="7"/>
  <c r="CJ589" i="7"/>
  <c r="CJ586" i="7"/>
  <c r="CJ581" i="7"/>
  <c r="CJ578" i="7"/>
  <c r="CJ573" i="7"/>
  <c r="CJ570" i="7"/>
  <c r="CJ565" i="7"/>
  <c r="CJ562" i="7"/>
  <c r="CJ557" i="7"/>
  <c r="CJ554" i="7"/>
  <c r="CJ549" i="7"/>
  <c r="CJ546" i="7"/>
  <c r="CJ541" i="7"/>
  <c r="CJ538" i="7"/>
  <c r="CJ533" i="7"/>
  <c r="CJ530" i="7"/>
  <c r="CJ525" i="7"/>
  <c r="CJ522" i="7"/>
  <c r="CJ517" i="7"/>
  <c r="CJ514" i="7"/>
  <c r="CJ509" i="7"/>
  <c r="CJ506" i="7"/>
  <c r="CJ501" i="7"/>
  <c r="CJ498" i="7"/>
  <c r="CJ493" i="7"/>
  <c r="CJ490" i="7"/>
  <c r="CJ485" i="7"/>
  <c r="CJ482" i="7"/>
  <c r="CJ477" i="7"/>
  <c r="CJ474" i="7"/>
  <c r="CJ469" i="7"/>
  <c r="CJ466" i="7"/>
  <c r="CJ461" i="7"/>
  <c r="CJ458" i="7"/>
  <c r="CJ453" i="7"/>
  <c r="CJ450" i="7"/>
  <c r="CJ445" i="7"/>
  <c r="CJ442" i="7"/>
  <c r="CJ437" i="7"/>
  <c r="CJ434" i="7"/>
  <c r="CJ429" i="7"/>
  <c r="CJ426" i="7"/>
  <c r="CJ421" i="7"/>
  <c r="CJ418" i="7"/>
  <c r="CJ413" i="7"/>
  <c r="CJ410" i="7"/>
  <c r="CJ405" i="7"/>
  <c r="CJ402" i="7"/>
  <c r="CJ397" i="7"/>
  <c r="CJ394" i="7"/>
  <c r="CJ389" i="7"/>
  <c r="CJ386" i="7"/>
  <c r="CJ381" i="7"/>
  <c r="CJ378" i="7"/>
  <c r="CJ373" i="7"/>
  <c r="CJ370" i="7"/>
  <c r="CJ365" i="7"/>
  <c r="CJ362" i="7"/>
  <c r="CJ357" i="7"/>
  <c r="CJ354" i="7"/>
  <c r="CJ349" i="7"/>
  <c r="CJ346" i="7"/>
  <c r="CJ341" i="7"/>
  <c r="CJ338" i="7"/>
  <c r="CJ333" i="7"/>
  <c r="CJ330" i="7"/>
  <c r="CJ325" i="7"/>
  <c r="CJ322" i="7"/>
  <c r="CJ317" i="7"/>
  <c r="CJ314" i="7"/>
  <c r="CJ309" i="7"/>
  <c r="CJ306" i="7"/>
  <c r="CJ301" i="7"/>
  <c r="CJ298" i="7"/>
  <c r="CJ293" i="7"/>
  <c r="CJ290" i="7"/>
  <c r="CJ285" i="7"/>
  <c r="CJ282" i="7"/>
  <c r="CJ277" i="7"/>
  <c r="CJ274" i="7"/>
  <c r="CJ269" i="7"/>
  <c r="CJ266" i="7"/>
  <c r="CJ261" i="7"/>
  <c r="CJ258" i="7"/>
  <c r="CJ253" i="7"/>
  <c r="CJ250" i="7"/>
  <c r="CJ245" i="7"/>
  <c r="CJ242" i="7"/>
  <c r="CJ237" i="7"/>
  <c r="CJ234" i="7"/>
  <c r="CJ229" i="7"/>
  <c r="CJ226" i="7"/>
  <c r="CJ221" i="7"/>
  <c r="CJ218" i="7"/>
  <c r="CJ213" i="7"/>
  <c r="CJ210" i="7"/>
  <c r="CJ205" i="7"/>
  <c r="CJ202" i="7"/>
  <c r="CJ197" i="7"/>
  <c r="CJ194" i="7"/>
  <c r="CJ189" i="7"/>
  <c r="CJ186" i="7"/>
  <c r="CJ181" i="7"/>
  <c r="CJ178" i="7"/>
  <c r="CJ173" i="7"/>
  <c r="CJ170" i="7"/>
  <c r="CJ165" i="7"/>
  <c r="CJ162" i="7"/>
  <c r="CJ157" i="7"/>
  <c r="CJ154" i="7"/>
  <c r="CJ149" i="7"/>
  <c r="CJ146" i="7"/>
  <c r="CJ141" i="7"/>
  <c r="CJ138" i="7"/>
  <c r="CJ133" i="7"/>
  <c r="CJ130" i="7"/>
  <c r="CJ125" i="7"/>
  <c r="CJ122" i="7"/>
  <c r="CJ117" i="7"/>
  <c r="CJ114" i="7"/>
  <c r="CJ109" i="7"/>
  <c r="CJ106" i="7"/>
  <c r="CJ101" i="7"/>
  <c r="CJ98" i="7"/>
  <c r="CY94" i="7"/>
  <c r="CJ93" i="7"/>
  <c r="CJ90" i="7"/>
  <c r="CJ85" i="7"/>
  <c r="CJ82" i="7"/>
  <c r="CJ77" i="7"/>
  <c r="CJ74" i="7"/>
  <c r="CJ69" i="7"/>
  <c r="CJ66" i="7"/>
  <c r="CJ61" i="7"/>
  <c r="CJ58" i="7"/>
  <c r="CJ53" i="7"/>
  <c r="CJ50" i="7"/>
  <c r="CJ45" i="7"/>
  <c r="CJ42" i="7"/>
  <c r="CJ37" i="7"/>
  <c r="CJ34" i="7"/>
  <c r="CJ29" i="7"/>
  <c r="CJ26" i="7"/>
  <c r="CJ21" i="7"/>
  <c r="CJ1017" i="7"/>
  <c r="CJ1016" i="7"/>
  <c r="CJ1015" i="7"/>
  <c r="CJ1014" i="7"/>
  <c r="CJ1012" i="7"/>
  <c r="CJ1011" i="7"/>
  <c r="CJ1009" i="7"/>
  <c r="CJ1008" i="7"/>
  <c r="CJ1007" i="7"/>
  <c r="CJ1006" i="7"/>
  <c r="CJ1004" i="7"/>
  <c r="CJ1003" i="7"/>
  <c r="CJ1001" i="7"/>
  <c r="CJ1000" i="7"/>
  <c r="CJ999" i="7"/>
  <c r="CJ998" i="7"/>
  <c r="CJ996" i="7"/>
  <c r="CJ995" i="7"/>
  <c r="CJ993" i="7"/>
  <c r="CJ992" i="7"/>
  <c r="CJ991" i="7"/>
  <c r="CJ990" i="7"/>
  <c r="CJ988" i="7"/>
  <c r="CJ987" i="7"/>
  <c r="CJ985" i="7"/>
  <c r="CJ984" i="7"/>
  <c r="CJ983" i="7"/>
  <c r="CJ982" i="7"/>
  <c r="CJ980" i="7"/>
  <c r="CJ979" i="7"/>
  <c r="CJ977" i="7"/>
  <c r="CJ976" i="7"/>
  <c r="CJ975" i="7"/>
  <c r="CJ974" i="7"/>
  <c r="CJ972" i="7"/>
  <c r="CJ971" i="7"/>
  <c r="CJ969" i="7"/>
  <c r="CJ968" i="7"/>
  <c r="CJ967" i="7"/>
  <c r="CJ966" i="7"/>
  <c r="CJ964" i="7"/>
  <c r="CJ963" i="7"/>
  <c r="CJ961" i="7"/>
  <c r="CJ960" i="7"/>
  <c r="CJ959" i="7"/>
  <c r="CJ958" i="7"/>
  <c r="CJ956" i="7"/>
  <c r="CJ955" i="7"/>
  <c r="CJ953" i="7"/>
  <c r="CJ952" i="7"/>
  <c r="CJ951" i="7"/>
  <c r="CJ950" i="7"/>
  <c r="CJ948" i="7"/>
  <c r="CJ947" i="7"/>
  <c r="CJ945" i="7"/>
  <c r="CJ944" i="7"/>
  <c r="CJ943" i="7"/>
  <c r="CJ942" i="7"/>
  <c r="CJ940" i="7"/>
  <c r="CJ939" i="7"/>
  <c r="CJ937" i="7"/>
  <c r="CJ936" i="7"/>
  <c r="CJ935" i="7"/>
  <c r="CJ934" i="7"/>
  <c r="CJ932" i="7"/>
  <c r="CJ931" i="7"/>
  <c r="CJ929" i="7"/>
  <c r="CJ928" i="7"/>
  <c r="CJ927" i="7"/>
  <c r="CJ926" i="7"/>
  <c r="CJ924" i="7"/>
  <c r="CJ923" i="7"/>
  <c r="CJ921" i="7"/>
  <c r="CJ920" i="7"/>
  <c r="CJ919" i="7"/>
  <c r="CJ918" i="7"/>
  <c r="CJ916" i="7"/>
  <c r="CJ915" i="7"/>
  <c r="CJ913" i="7"/>
  <c r="CJ912" i="7"/>
  <c r="CJ911" i="7"/>
  <c r="CJ910" i="7"/>
  <c r="CJ908" i="7"/>
  <c r="CJ907" i="7"/>
  <c r="CJ905" i="7"/>
  <c r="CJ904" i="7"/>
  <c r="CJ903" i="7"/>
  <c r="CJ902" i="7"/>
  <c r="CJ900" i="7"/>
  <c r="CJ899" i="7"/>
  <c r="CJ897" i="7"/>
  <c r="CJ896" i="7"/>
  <c r="CJ895" i="7"/>
  <c r="CJ894" i="7"/>
  <c r="CJ892" i="7"/>
  <c r="CJ891" i="7"/>
  <c r="CJ889" i="7"/>
  <c r="CJ888" i="7"/>
  <c r="CJ887" i="7"/>
  <c r="CJ886" i="7"/>
  <c r="CJ884" i="7"/>
  <c r="CJ883" i="7"/>
  <c r="CJ881" i="7"/>
  <c r="CJ880" i="7"/>
  <c r="CJ879" i="7"/>
  <c r="CJ878" i="7"/>
  <c r="CJ876" i="7"/>
  <c r="CJ875" i="7"/>
  <c r="CJ873" i="7"/>
  <c r="CJ872" i="7"/>
  <c r="CJ871" i="7"/>
  <c r="CJ870" i="7"/>
  <c r="CJ868" i="7"/>
  <c r="CJ867" i="7"/>
  <c r="CJ865" i="7"/>
  <c r="CJ864" i="7"/>
  <c r="CJ863" i="7"/>
  <c r="CJ862" i="7"/>
  <c r="CJ860" i="7"/>
  <c r="CJ859" i="7"/>
  <c r="CJ857" i="7"/>
  <c r="CJ856" i="7"/>
  <c r="CJ855" i="7"/>
  <c r="CJ854" i="7"/>
  <c r="CJ852" i="7"/>
  <c r="CJ851" i="7"/>
  <c r="CJ849" i="7"/>
  <c r="CJ848" i="7"/>
  <c r="CJ847" i="7"/>
  <c r="CJ846" i="7"/>
  <c r="CJ844" i="7"/>
  <c r="CJ843" i="7"/>
  <c r="CJ841" i="7"/>
  <c r="CJ840" i="7"/>
  <c r="CJ839" i="7"/>
  <c r="CJ838" i="7"/>
  <c r="CJ836" i="7"/>
  <c r="CJ835" i="7"/>
  <c r="CJ833" i="7"/>
  <c r="CJ832" i="7"/>
  <c r="CJ831" i="7"/>
  <c r="CJ830" i="7"/>
  <c r="CJ828" i="7"/>
  <c r="CJ827" i="7"/>
  <c r="CJ825" i="7"/>
  <c r="CJ824" i="7"/>
  <c r="CJ823" i="7"/>
  <c r="CJ822" i="7"/>
  <c r="CJ820" i="7"/>
  <c r="CJ819" i="7"/>
  <c r="CJ817" i="7"/>
  <c r="CJ816" i="7"/>
  <c r="CJ815" i="7"/>
  <c r="CJ814" i="7"/>
  <c r="CJ812" i="7"/>
  <c r="CJ811" i="7"/>
  <c r="CJ809" i="7"/>
  <c r="CJ808" i="7"/>
  <c r="CJ807" i="7"/>
  <c r="CJ806" i="7"/>
  <c r="CJ804" i="7"/>
  <c r="CJ803" i="7"/>
  <c r="CJ801" i="7"/>
  <c r="CJ800" i="7"/>
  <c r="CJ799" i="7"/>
  <c r="CJ798" i="7"/>
  <c r="CJ796" i="7"/>
  <c r="CJ795" i="7"/>
  <c r="CJ793" i="7"/>
  <c r="CJ792" i="7"/>
  <c r="CJ791" i="7"/>
  <c r="CJ790" i="7"/>
  <c r="CJ789" i="7"/>
  <c r="CJ788" i="7"/>
  <c r="CJ787" i="7"/>
  <c r="CJ785" i="7"/>
  <c r="CJ784" i="7"/>
  <c r="CJ783" i="7"/>
  <c r="CJ782" i="7"/>
  <c r="CJ780" i="7"/>
  <c r="CJ779" i="7"/>
  <c r="CJ777" i="7"/>
  <c r="CJ776" i="7"/>
  <c r="CJ775" i="7"/>
  <c r="CJ774" i="7"/>
  <c r="CJ772" i="7"/>
  <c r="CJ771" i="7"/>
  <c r="CJ769" i="7"/>
  <c r="CJ768" i="7"/>
  <c r="CJ767" i="7"/>
  <c r="CJ766" i="7"/>
  <c r="CJ764" i="7"/>
  <c r="CJ763" i="7"/>
  <c r="CJ761" i="7"/>
  <c r="CJ760" i="7"/>
  <c r="CJ759" i="7"/>
  <c r="CJ758" i="7"/>
  <c r="CJ756" i="7"/>
  <c r="CJ755" i="7"/>
  <c r="CJ753" i="7"/>
  <c r="CJ752" i="7"/>
  <c r="CJ751" i="7"/>
  <c r="CJ750" i="7"/>
  <c r="CJ748" i="7"/>
  <c r="CJ747" i="7"/>
  <c r="CJ745" i="7"/>
  <c r="CJ744" i="7"/>
  <c r="CJ743" i="7"/>
  <c r="CJ742" i="7"/>
  <c r="CJ740" i="7"/>
  <c r="CJ739" i="7"/>
  <c r="CJ737" i="7"/>
  <c r="CJ736" i="7"/>
  <c r="CJ735" i="7"/>
  <c r="CJ734" i="7"/>
  <c r="CJ732" i="7"/>
  <c r="CJ731" i="7"/>
  <c r="CJ729" i="7"/>
  <c r="CJ728" i="7"/>
  <c r="CJ727" i="7"/>
  <c r="CJ726" i="7"/>
  <c r="CJ724" i="7"/>
  <c r="CJ723" i="7"/>
  <c r="CJ721" i="7"/>
  <c r="CJ720" i="7"/>
  <c r="CJ719" i="7"/>
  <c r="CJ718" i="7"/>
  <c r="CJ716" i="7"/>
  <c r="CJ715" i="7"/>
  <c r="CJ713" i="7"/>
  <c r="CJ712" i="7"/>
  <c r="CJ711" i="7"/>
  <c r="CJ710" i="7"/>
  <c r="CJ708" i="7"/>
  <c r="CJ707" i="7"/>
  <c r="CJ705" i="7"/>
  <c r="CJ704" i="7"/>
  <c r="CJ703" i="7"/>
  <c r="CJ702" i="7"/>
  <c r="CJ700" i="7"/>
  <c r="CJ699" i="7"/>
  <c r="CJ697" i="7"/>
  <c r="CJ696" i="7"/>
  <c r="CJ695" i="7"/>
  <c r="CJ694" i="7"/>
  <c r="CJ692" i="7"/>
  <c r="CJ691" i="7"/>
  <c r="CJ689" i="7"/>
  <c r="CJ688" i="7"/>
  <c r="CJ687" i="7"/>
  <c r="CJ686" i="7"/>
  <c r="CJ684" i="7"/>
  <c r="CJ683" i="7"/>
  <c r="CJ681" i="7"/>
  <c r="CJ680" i="7"/>
  <c r="CJ679" i="7"/>
  <c r="CJ678" i="7"/>
  <c r="CJ676" i="7"/>
  <c r="CJ675" i="7"/>
  <c r="CJ673" i="7"/>
  <c r="CJ672" i="7"/>
  <c r="CJ671" i="7"/>
  <c r="CJ670" i="7"/>
  <c r="CJ668" i="7"/>
  <c r="CJ667" i="7"/>
  <c r="CJ665" i="7"/>
  <c r="CJ664" i="7"/>
  <c r="CJ663" i="7"/>
  <c r="CJ662" i="7"/>
  <c r="CJ660" i="7"/>
  <c r="CJ659" i="7"/>
  <c r="CJ657" i="7"/>
  <c r="CJ656" i="7"/>
  <c r="CJ655" i="7"/>
  <c r="CJ654" i="7"/>
  <c r="CJ652" i="7"/>
  <c r="CJ651" i="7"/>
  <c r="CJ649" i="7"/>
  <c r="CJ648" i="7"/>
  <c r="CJ647" i="7"/>
  <c r="CJ646" i="7"/>
  <c r="CJ644" i="7"/>
  <c r="CJ643" i="7"/>
  <c r="CJ641" i="7"/>
  <c r="CJ640" i="7"/>
  <c r="CJ639" i="7"/>
  <c r="CJ638" i="7"/>
  <c r="CJ636" i="7"/>
  <c r="CJ635" i="7"/>
  <c r="CJ633" i="7"/>
  <c r="CJ632" i="7"/>
  <c r="CJ631" i="7"/>
  <c r="CJ630" i="7"/>
  <c r="CJ628" i="7"/>
  <c r="CJ627" i="7"/>
  <c r="CJ625" i="7"/>
  <c r="CJ624" i="7"/>
  <c r="CJ623" i="7"/>
  <c r="CJ622" i="7"/>
  <c r="CJ620" i="7"/>
  <c r="CJ619" i="7"/>
  <c r="CJ617" i="7"/>
  <c r="CJ616" i="7"/>
  <c r="CJ615" i="7"/>
  <c r="CJ614" i="7"/>
  <c r="CJ612" i="7"/>
  <c r="CJ611" i="7"/>
  <c r="CJ609" i="7"/>
  <c r="CJ608" i="7"/>
  <c r="CJ607" i="7"/>
  <c r="CJ606" i="7"/>
  <c r="CJ604" i="7"/>
  <c r="CJ603" i="7"/>
  <c r="CJ601" i="7"/>
  <c r="CJ600" i="7"/>
  <c r="CJ599" i="7"/>
  <c r="CJ598" i="7"/>
  <c r="CJ596" i="7"/>
  <c r="CJ595" i="7"/>
  <c r="CJ593" i="7"/>
  <c r="CJ592" i="7"/>
  <c r="CJ591" i="7"/>
  <c r="CJ590" i="7"/>
  <c r="CJ588" i="7"/>
  <c r="CJ587" i="7"/>
  <c r="CJ585" i="7"/>
  <c r="CJ584" i="7"/>
  <c r="CJ583" i="7"/>
  <c r="CJ582" i="7"/>
  <c r="CJ580" i="7"/>
  <c r="CJ579" i="7"/>
  <c r="CJ577" i="7"/>
  <c r="CJ576" i="7"/>
  <c r="CJ575" i="7"/>
  <c r="CJ574" i="7"/>
  <c r="CJ572" i="7"/>
  <c r="CJ571" i="7"/>
  <c r="CJ569" i="7"/>
  <c r="CJ568" i="7"/>
  <c r="CJ567" i="7"/>
  <c r="CJ566" i="7"/>
  <c r="CJ564" i="7"/>
  <c r="CJ563" i="7"/>
  <c r="CJ561" i="7"/>
  <c r="CJ560" i="7"/>
  <c r="CJ559" i="7"/>
  <c r="CJ558" i="7"/>
  <c r="CJ556" i="7"/>
  <c r="CJ555" i="7"/>
  <c r="CJ553" i="7"/>
  <c r="CJ552" i="7"/>
  <c r="CJ551" i="7"/>
  <c r="CJ550" i="7"/>
  <c r="CJ548" i="7"/>
  <c r="CJ547" i="7"/>
  <c r="CJ545" i="7"/>
  <c r="CJ544" i="7"/>
  <c r="CJ543" i="7"/>
  <c r="CJ542" i="7"/>
  <c r="CJ540" i="7"/>
  <c r="CJ539" i="7"/>
  <c r="CJ537" i="7"/>
  <c r="CJ536" i="7"/>
  <c r="CJ535" i="7"/>
  <c r="CJ534" i="7"/>
  <c r="CJ532" i="7"/>
  <c r="CJ531" i="7"/>
  <c r="CJ529" i="7"/>
  <c r="CJ528" i="7"/>
  <c r="CJ527" i="7"/>
  <c r="CJ526" i="7"/>
  <c r="CJ524" i="7"/>
  <c r="CJ523" i="7"/>
  <c r="CJ521" i="7"/>
  <c r="CJ520" i="7"/>
  <c r="CJ519" i="7"/>
  <c r="CJ518" i="7"/>
  <c r="CJ516" i="7"/>
  <c r="CJ515" i="7"/>
  <c r="CJ513" i="7"/>
  <c r="CJ512" i="7"/>
  <c r="CJ511" i="7"/>
  <c r="CJ510" i="7"/>
  <c r="CJ508" i="7"/>
  <c r="CJ507" i="7"/>
  <c r="CJ505" i="7"/>
  <c r="CJ504" i="7"/>
  <c r="CJ503" i="7"/>
  <c r="CJ502" i="7"/>
  <c r="CJ500" i="7"/>
  <c r="CJ499" i="7"/>
  <c r="CJ497" i="7"/>
  <c r="CJ496" i="7"/>
  <c r="CJ495" i="7"/>
  <c r="CJ494" i="7"/>
  <c r="CJ492" i="7"/>
  <c r="CJ491" i="7"/>
  <c r="CJ489" i="7"/>
  <c r="CJ488" i="7"/>
  <c r="CJ487" i="7"/>
  <c r="CJ486" i="7"/>
  <c r="CJ484" i="7"/>
  <c r="CJ483" i="7"/>
  <c r="CJ481" i="7"/>
  <c r="CJ480" i="7"/>
  <c r="CJ479" i="7"/>
  <c r="CJ478" i="7"/>
  <c r="CJ476" i="7"/>
  <c r="CJ475" i="7"/>
  <c r="CJ473" i="7"/>
  <c r="CJ472" i="7"/>
  <c r="CJ471" i="7"/>
  <c r="CJ470" i="7"/>
  <c r="CJ468" i="7"/>
  <c r="CJ467" i="7"/>
  <c r="CJ465" i="7"/>
  <c r="CJ464" i="7"/>
  <c r="CJ463" i="7"/>
  <c r="CJ462" i="7"/>
  <c r="CJ460" i="7"/>
  <c r="CJ459" i="7"/>
  <c r="CJ457" i="7"/>
  <c r="CJ456" i="7"/>
  <c r="CJ455" i="7"/>
  <c r="CJ454" i="7"/>
  <c r="CJ452" i="7"/>
  <c r="CJ451" i="7"/>
  <c r="CJ449" i="7"/>
  <c r="CJ448" i="7"/>
  <c r="CJ447" i="7"/>
  <c r="CJ446" i="7"/>
  <c r="CJ444" i="7"/>
  <c r="CJ443" i="7"/>
  <c r="CJ441" i="7"/>
  <c r="CJ440" i="7"/>
  <c r="CJ439" i="7"/>
  <c r="CJ438" i="7"/>
  <c r="CJ436" i="7"/>
  <c r="CJ435" i="7"/>
  <c r="CJ433" i="7"/>
  <c r="CJ432" i="7"/>
  <c r="CJ431" i="7"/>
  <c r="CJ430" i="7"/>
  <c r="CJ428" i="7"/>
  <c r="CJ427" i="7"/>
  <c r="CJ425" i="7"/>
  <c r="CJ424" i="7"/>
  <c r="CJ423" i="7"/>
  <c r="CJ422" i="7"/>
  <c r="CJ420" i="7"/>
  <c r="CJ419" i="7"/>
  <c r="CJ417" i="7"/>
  <c r="CJ416" i="7"/>
  <c r="CJ415" i="7"/>
  <c r="CJ414" i="7"/>
  <c r="CJ412" i="7"/>
  <c r="CJ411" i="7"/>
  <c r="CJ409" i="7"/>
  <c r="CJ408" i="7"/>
  <c r="CJ407" i="7"/>
  <c r="CJ406" i="7"/>
  <c r="CJ404" i="7"/>
  <c r="CJ403" i="7"/>
  <c r="CJ401" i="7"/>
  <c r="CJ400" i="7"/>
  <c r="CJ399" i="7"/>
  <c r="CJ398" i="7"/>
  <c r="CJ396" i="7"/>
  <c r="CJ395" i="7"/>
  <c r="CJ393" i="7"/>
  <c r="CJ392" i="7"/>
  <c r="CJ391" i="7"/>
  <c r="CJ390" i="7"/>
  <c r="CJ388" i="7"/>
  <c r="CJ387" i="7"/>
  <c r="CJ385" i="7"/>
  <c r="CJ384" i="7"/>
  <c r="CJ383" i="7"/>
  <c r="CJ382" i="7"/>
  <c r="CJ380" i="7"/>
  <c r="CJ379" i="7"/>
  <c r="CJ377" i="7"/>
  <c r="CJ376" i="7"/>
  <c r="CJ375" i="7"/>
  <c r="CJ374" i="7"/>
  <c r="CJ372" i="7"/>
  <c r="CJ371" i="7"/>
  <c r="CJ369" i="7"/>
  <c r="CJ368" i="7"/>
  <c r="CJ367" i="7"/>
  <c r="CJ366" i="7"/>
  <c r="CJ364" i="7"/>
  <c r="CJ363" i="7"/>
  <c r="CJ361" i="7"/>
  <c r="CJ360" i="7"/>
  <c r="CJ359" i="7"/>
  <c r="CJ358" i="7"/>
  <c r="CJ356" i="7"/>
  <c r="CJ355" i="7"/>
  <c r="CJ353" i="7"/>
  <c r="CJ352" i="7"/>
  <c r="CJ351" i="7"/>
  <c r="CJ350" i="7"/>
  <c r="CJ348" i="7"/>
  <c r="CJ347" i="7"/>
  <c r="CJ345" i="7"/>
  <c r="CJ344" i="7"/>
  <c r="CJ343" i="7"/>
  <c r="CJ342" i="7"/>
  <c r="CJ340" i="7"/>
  <c r="CJ339" i="7"/>
  <c r="CJ337" i="7"/>
  <c r="CJ336" i="7"/>
  <c r="CJ335" i="7"/>
  <c r="CJ334" i="7"/>
  <c r="CJ332" i="7"/>
  <c r="CJ331" i="7"/>
  <c r="CJ329" i="7"/>
  <c r="CJ328" i="7"/>
  <c r="CJ327" i="7"/>
  <c r="CJ326" i="7"/>
  <c r="CJ324" i="7"/>
  <c r="CJ323" i="7"/>
  <c r="CJ321" i="7"/>
  <c r="CJ320" i="7"/>
  <c r="CJ319" i="7"/>
  <c r="CJ318" i="7"/>
  <c r="CJ316" i="7"/>
  <c r="CJ315" i="7"/>
  <c r="CJ313" i="7"/>
  <c r="CJ312" i="7"/>
  <c r="CJ311" i="7"/>
  <c r="CJ310" i="7"/>
  <c r="CJ308" i="7"/>
  <c r="CJ307" i="7"/>
  <c r="CJ305" i="7"/>
  <c r="CJ304" i="7"/>
  <c r="CJ303" i="7"/>
  <c r="CJ302" i="7"/>
  <c r="CJ300" i="7"/>
  <c r="CJ299" i="7"/>
  <c r="CJ297" i="7"/>
  <c r="CJ296" i="7"/>
  <c r="CJ295" i="7"/>
  <c r="CJ294" i="7"/>
  <c r="CJ292" i="7"/>
  <c r="CJ291" i="7"/>
  <c r="CJ289" i="7"/>
  <c r="CJ288" i="7"/>
  <c r="CJ287" i="7"/>
  <c r="CJ286" i="7"/>
  <c r="CJ284" i="7"/>
  <c r="CJ283" i="7"/>
  <c r="CJ281" i="7"/>
  <c r="CJ280" i="7"/>
  <c r="CJ279" i="7"/>
  <c r="CJ278" i="7"/>
  <c r="CJ276" i="7"/>
  <c r="CJ275" i="7"/>
  <c r="CJ273" i="7"/>
  <c r="CJ272" i="7"/>
  <c r="CJ271" i="7"/>
  <c r="CJ270" i="7"/>
  <c r="CJ268" i="7"/>
  <c r="CJ267" i="7"/>
  <c r="CJ265" i="7"/>
  <c r="CJ264" i="7"/>
  <c r="CJ263" i="7"/>
  <c r="CJ262" i="7"/>
  <c r="CJ260" i="7"/>
  <c r="CJ259" i="7"/>
  <c r="CJ257" i="7"/>
  <c r="CJ256" i="7"/>
  <c r="CJ255" i="7"/>
  <c r="CJ254" i="7"/>
  <c r="CJ252" i="7"/>
  <c r="CJ251" i="7"/>
  <c r="CJ249" i="7"/>
  <c r="CJ248" i="7"/>
  <c r="CJ247" i="7"/>
  <c r="CJ246" i="7"/>
  <c r="CJ244" i="7"/>
  <c r="CJ243" i="7"/>
  <c r="CJ241" i="7"/>
  <c r="CJ240" i="7"/>
  <c r="CJ239" i="7"/>
  <c r="CJ238" i="7"/>
  <c r="CJ236" i="7"/>
  <c r="CJ235" i="7"/>
  <c r="CJ233" i="7"/>
  <c r="CJ232" i="7"/>
  <c r="CJ231" i="7"/>
  <c r="CJ230" i="7"/>
  <c r="CJ228" i="7"/>
  <c r="CJ227" i="7"/>
  <c r="CJ225" i="7"/>
  <c r="CJ224" i="7"/>
  <c r="CJ223" i="7"/>
  <c r="CJ222" i="7"/>
  <c r="CJ220" i="7"/>
  <c r="CJ219" i="7"/>
  <c r="CJ217" i="7"/>
  <c r="CJ216" i="7"/>
  <c r="CJ215" i="7"/>
  <c r="CJ214" i="7"/>
  <c r="CJ212" i="7"/>
  <c r="CJ211" i="7"/>
  <c r="CJ209" i="7"/>
  <c r="CJ208" i="7"/>
  <c r="CJ207" i="7"/>
  <c r="CJ206" i="7"/>
  <c r="CJ204" i="7"/>
  <c r="CJ203" i="7"/>
  <c r="CJ201" i="7"/>
  <c r="CJ200" i="7"/>
  <c r="CJ199" i="7"/>
  <c r="CJ198" i="7"/>
  <c r="CJ196" i="7"/>
  <c r="CJ195" i="7"/>
  <c r="CJ193" i="7"/>
  <c r="CJ192" i="7"/>
  <c r="CJ191" i="7"/>
  <c r="CJ190" i="7"/>
  <c r="CJ188" i="7"/>
  <c r="CJ187" i="7"/>
  <c r="CJ185" i="7"/>
  <c r="CJ184" i="7"/>
  <c r="CJ183" i="7"/>
  <c r="CJ182" i="7"/>
  <c r="CJ180" i="7"/>
  <c r="CJ179" i="7"/>
  <c r="CJ177" i="7"/>
  <c r="CJ176" i="7"/>
  <c r="CJ175" i="7"/>
  <c r="CJ174" i="7"/>
  <c r="CJ172" i="7"/>
  <c r="CJ171" i="7"/>
  <c r="CJ169" i="7"/>
  <c r="CJ168" i="7"/>
  <c r="CJ167" i="7"/>
  <c r="CJ166" i="7"/>
  <c r="CJ164" i="7"/>
  <c r="CJ163" i="7"/>
  <c r="CJ161" i="7"/>
  <c r="CJ160" i="7"/>
  <c r="CJ159" i="7"/>
  <c r="CJ158" i="7"/>
  <c r="CJ156" i="7"/>
  <c r="CJ155" i="7"/>
  <c r="CJ153" i="7"/>
  <c r="CJ152" i="7"/>
  <c r="CJ151" i="7"/>
  <c r="CJ150" i="7"/>
  <c r="CJ148" i="7"/>
  <c r="CJ147" i="7"/>
  <c r="CJ145" i="7"/>
  <c r="CJ144" i="7"/>
  <c r="CJ143" i="7"/>
  <c r="CJ142" i="7"/>
  <c r="CJ140" i="7"/>
  <c r="CJ139" i="7"/>
  <c r="CJ137" i="7"/>
  <c r="CJ136" i="7"/>
  <c r="CJ135" i="7"/>
  <c r="CJ134" i="7"/>
  <c r="CJ132" i="7"/>
  <c r="CJ131" i="7"/>
  <c r="CJ129" i="7"/>
  <c r="CJ128" i="7"/>
  <c r="CJ127" i="7"/>
  <c r="CJ126" i="7"/>
  <c r="CJ124" i="7"/>
  <c r="CJ123" i="7"/>
  <c r="CJ121" i="7"/>
  <c r="CJ120" i="7"/>
  <c r="CJ119" i="7"/>
  <c r="CJ118" i="7"/>
  <c r="CJ116" i="7"/>
  <c r="CJ115" i="7"/>
  <c r="CJ113" i="7"/>
  <c r="CJ112" i="7"/>
  <c r="CJ111" i="7"/>
  <c r="CJ110" i="7"/>
  <c r="CJ108" i="7"/>
  <c r="CJ107" i="7"/>
  <c r="CJ105" i="7"/>
  <c r="CJ104" i="7"/>
  <c r="CJ103" i="7"/>
  <c r="CJ102" i="7"/>
  <c r="CJ100" i="7"/>
  <c r="CJ99" i="7"/>
  <c r="CJ97" i="7"/>
  <c r="CJ96" i="7"/>
  <c r="CJ95" i="7"/>
  <c r="CJ94" i="7"/>
  <c r="CJ92" i="7"/>
  <c r="CJ91" i="7"/>
  <c r="CJ89" i="7"/>
  <c r="CJ88" i="7"/>
  <c r="CJ87" i="7"/>
  <c r="CJ86" i="7"/>
  <c r="CJ84" i="7"/>
  <c r="CJ83" i="7"/>
  <c r="CJ81" i="7"/>
  <c r="CJ80" i="7"/>
  <c r="CJ79" i="7"/>
  <c r="CJ78" i="7"/>
  <c r="CJ76" i="7"/>
  <c r="CJ75" i="7"/>
  <c r="CJ73" i="7"/>
  <c r="CJ72" i="7"/>
  <c r="CJ71" i="7"/>
  <c r="CJ70" i="7"/>
  <c r="CJ68" i="7"/>
  <c r="CJ67" i="7"/>
  <c r="CJ65" i="7"/>
  <c r="CJ64" i="7"/>
  <c r="CJ63" i="7"/>
  <c r="CJ62" i="7"/>
  <c r="CJ60" i="7"/>
  <c r="CJ59" i="7"/>
  <c r="CJ57" i="7"/>
  <c r="CJ56" i="7"/>
  <c r="CJ55" i="7"/>
  <c r="CJ54" i="7"/>
  <c r="CJ52" i="7"/>
  <c r="CJ51" i="7"/>
  <c r="CJ49" i="7"/>
  <c r="CJ48" i="7"/>
  <c r="CJ47" i="7"/>
  <c r="CJ46" i="7"/>
  <c r="CJ44" i="7"/>
  <c r="CJ43" i="7"/>
  <c r="CJ41" i="7"/>
  <c r="CJ40" i="7"/>
  <c r="CJ39" i="7"/>
  <c r="CJ38" i="7"/>
  <c r="CJ36" i="7"/>
  <c r="CJ35" i="7"/>
  <c r="CJ33" i="7"/>
  <c r="CJ32" i="7"/>
  <c r="CJ31" i="7"/>
  <c r="CJ30" i="7"/>
  <c r="CJ28" i="7"/>
  <c r="CJ27" i="7"/>
  <c r="CJ25" i="7"/>
  <c r="CJ24" i="7"/>
  <c r="CJ23" i="7"/>
  <c r="CJ22" i="7"/>
  <c r="CJ20" i="7"/>
  <c r="CJ19" i="7"/>
  <c r="CH139" i="7" l="1"/>
  <c r="CI139" i="7" s="1"/>
  <c r="CH916" i="7"/>
  <c r="CI916" i="7" s="1"/>
  <c r="CH692" i="7"/>
  <c r="CI692" i="7" s="1"/>
  <c r="CH611" i="7"/>
  <c r="CI611" i="7" s="1"/>
  <c r="CH338" i="7"/>
  <c r="CI338" i="7" s="1"/>
  <c r="CH182" i="7"/>
  <c r="CI182" i="7" s="1"/>
  <c r="CH486" i="7"/>
  <c r="CI486" i="7" s="1"/>
  <c r="CH598" i="7"/>
  <c r="CI598" i="7" s="1"/>
  <c r="CH614" i="7"/>
  <c r="CI614" i="7" s="1"/>
  <c r="CH822" i="7"/>
  <c r="CI822" i="7" s="1"/>
  <c r="CH894" i="7"/>
  <c r="CI894" i="7" s="1"/>
  <c r="CH210" i="7"/>
  <c r="CI210" i="7" s="1"/>
  <c r="CH434" i="7"/>
  <c r="CI434" i="7" s="1"/>
  <c r="CH824" i="7"/>
  <c r="CI824" i="7" s="1"/>
  <c r="CH840" i="7"/>
  <c r="CI840" i="7" s="1"/>
  <c r="CH125" i="7"/>
  <c r="CI125" i="7" s="1"/>
  <c r="CH114" i="7"/>
  <c r="CI114" i="7" s="1"/>
  <c r="CH930" i="7"/>
  <c r="CI930" i="7" s="1"/>
  <c r="CH671" i="7"/>
  <c r="CI671" i="7" s="1"/>
  <c r="CH307" i="7"/>
  <c r="CI307" i="7" s="1"/>
  <c r="CH622" i="7"/>
  <c r="CI622" i="7" s="1"/>
  <c r="CH718" i="7"/>
  <c r="CI718" i="7" s="1"/>
  <c r="CH450" i="7"/>
  <c r="CI450" i="7" s="1"/>
  <c r="CH91" i="7"/>
  <c r="CI91" i="7" s="1"/>
  <c r="CH587" i="7"/>
  <c r="CI587" i="7" s="1"/>
  <c r="CH107" i="7"/>
  <c r="CI107" i="7" s="1"/>
  <c r="CH1006" i="7"/>
  <c r="CI1006" i="7" s="1"/>
  <c r="CH507" i="7"/>
  <c r="CI507" i="7" s="1"/>
  <c r="CH523" i="7"/>
  <c r="CI523" i="7" s="1"/>
  <c r="CH779" i="7"/>
  <c r="CI779" i="7" s="1"/>
  <c r="CH867" i="7"/>
  <c r="CI867" i="7" s="1"/>
  <c r="CH118" i="7"/>
  <c r="CI118" i="7" s="1"/>
  <c r="CH131" i="7"/>
  <c r="CI131" i="7" s="1"/>
  <c r="CH147" i="7"/>
  <c r="CI147" i="7" s="1"/>
  <c r="CH269" i="7"/>
  <c r="CI269" i="7" s="1"/>
  <c r="CH568" i="7"/>
  <c r="CI568" i="7" s="1"/>
  <c r="CH752" i="7"/>
  <c r="CI752" i="7" s="1"/>
  <c r="CH380" i="7"/>
  <c r="CI380" i="7" s="1"/>
  <c r="CH223" i="7"/>
  <c r="CI223" i="7" s="1"/>
  <c r="CH1005" i="7"/>
  <c r="CI1005" i="7" s="1"/>
  <c r="CH516" i="7"/>
  <c r="CI516" i="7" s="1"/>
  <c r="CH961" i="7"/>
  <c r="CI961" i="7" s="1"/>
  <c r="CH694" i="7"/>
  <c r="CI694" i="7" s="1"/>
  <c r="CH734" i="7"/>
  <c r="CI734" i="7" s="1"/>
  <c r="CH750" i="7"/>
  <c r="CI750" i="7" s="1"/>
  <c r="CH459" i="7"/>
  <c r="CI459" i="7" s="1"/>
  <c r="CH667" i="7"/>
  <c r="CI667" i="7" s="1"/>
  <c r="CH1011" i="7"/>
  <c r="CI1011" i="7" s="1"/>
  <c r="CH221" i="7"/>
  <c r="CI221" i="7" s="1"/>
  <c r="CH935" i="7"/>
  <c r="CI935" i="7" s="1"/>
  <c r="CH462" i="7"/>
  <c r="CI462" i="7" s="1"/>
  <c r="CH654" i="7"/>
  <c r="CI654" i="7" s="1"/>
  <c r="CH949" i="7"/>
  <c r="CI949" i="7" s="1"/>
  <c r="CH86" i="7"/>
  <c r="CI86" i="7" s="1"/>
  <c r="CH960" i="7"/>
  <c r="CI960" i="7" s="1"/>
  <c r="CH178" i="7"/>
  <c r="CI178" i="7" s="1"/>
  <c r="CH326" i="7"/>
  <c r="CI326" i="7" s="1"/>
  <c r="CH478" i="7"/>
  <c r="CI478" i="7" s="1"/>
  <c r="CH550" i="7"/>
  <c r="CI550" i="7" s="1"/>
  <c r="CH103" i="7"/>
  <c r="CI103" i="7" s="1"/>
  <c r="CH208" i="7"/>
  <c r="CI208" i="7" s="1"/>
  <c r="CH136" i="7"/>
  <c r="CI136" i="7" s="1"/>
  <c r="CH372" i="7"/>
  <c r="CI372" i="7" s="1"/>
  <c r="CH686" i="7"/>
  <c r="CI686" i="7" s="1"/>
  <c r="CH566" i="7"/>
  <c r="CI566" i="7" s="1"/>
  <c r="CH971" i="7"/>
  <c r="CI971" i="7" s="1"/>
  <c r="CH828" i="7"/>
  <c r="CI828" i="7" s="1"/>
  <c r="CH185" i="7"/>
  <c r="CI185" i="7" s="1"/>
  <c r="CH339" i="7"/>
  <c r="CI339" i="7" s="1"/>
  <c r="CH488" i="7"/>
  <c r="CI488" i="7" s="1"/>
  <c r="CH632" i="7"/>
  <c r="CI632" i="7" s="1"/>
  <c r="CH792" i="7"/>
  <c r="CI792" i="7" s="1"/>
  <c r="CH1008" i="7"/>
  <c r="CI1008" i="7" s="1"/>
  <c r="CH874" i="7"/>
  <c r="CI874" i="7" s="1"/>
  <c r="CH890" i="7"/>
  <c r="CI890" i="7" s="1"/>
  <c r="CH237" i="7"/>
  <c r="CI237" i="7" s="1"/>
  <c r="CH365" i="7"/>
  <c r="CI365" i="7" s="1"/>
  <c r="CH250" i="7"/>
  <c r="CI250" i="7" s="1"/>
  <c r="CH728" i="7"/>
  <c r="CI728" i="7" s="1"/>
  <c r="CH880" i="7"/>
  <c r="CI880" i="7" s="1"/>
  <c r="CH794" i="7"/>
  <c r="CI794" i="7" s="1"/>
  <c r="CH554" i="7"/>
  <c r="CI554" i="7" s="1"/>
  <c r="CH618" i="7"/>
  <c r="CI618" i="7" s="1"/>
  <c r="CH159" i="7"/>
  <c r="CI159" i="7" s="1"/>
  <c r="CH335" i="7"/>
  <c r="CI335" i="7" s="1"/>
  <c r="CH543" i="7"/>
  <c r="CI543" i="7" s="1"/>
  <c r="CH927" i="7"/>
  <c r="CI927" i="7" s="1"/>
  <c r="CH1015" i="7"/>
  <c r="CI1015" i="7" s="1"/>
  <c r="CH818" i="7"/>
  <c r="CI818" i="7" s="1"/>
  <c r="CH697" i="7"/>
  <c r="CI697" i="7" s="1"/>
  <c r="CH830" i="7"/>
  <c r="CI830" i="7" s="1"/>
  <c r="CH997" i="7"/>
  <c r="CI997" i="7" s="1"/>
  <c r="CH958" i="7"/>
  <c r="CI958" i="7" s="1"/>
  <c r="CH539" i="7"/>
  <c r="CI539" i="7" s="1"/>
  <c r="CH191" i="7"/>
  <c r="CI191" i="7" s="1"/>
  <c r="CH711" i="7"/>
  <c r="CI711" i="7" s="1"/>
  <c r="CH673" i="7"/>
  <c r="CI673" i="7" s="1"/>
  <c r="CH809" i="7"/>
  <c r="CI809" i="7" s="1"/>
  <c r="CH862" i="7"/>
  <c r="CI862" i="7" s="1"/>
  <c r="CH233" i="7"/>
  <c r="CI233" i="7" s="1"/>
  <c r="CH281" i="7"/>
  <c r="CI281" i="7" s="1"/>
  <c r="CH558" i="7"/>
  <c r="CI558" i="7" s="1"/>
  <c r="CH803" i="7"/>
  <c r="CI803" i="7" s="1"/>
  <c r="CH595" i="7"/>
  <c r="CI595" i="7" s="1"/>
  <c r="CH519" i="7"/>
  <c r="CI519" i="7" s="1"/>
  <c r="CH163" i="7"/>
  <c r="CI163" i="7" s="1"/>
  <c r="CH196" i="7"/>
  <c r="CI196" i="7" s="1"/>
  <c r="CH713" i="7"/>
  <c r="CI713" i="7" s="1"/>
  <c r="CH395" i="7"/>
  <c r="CI395" i="7" s="1"/>
  <c r="CH517" i="7"/>
  <c r="CI517" i="7" s="1"/>
  <c r="CH879" i="7"/>
  <c r="CI879" i="7" s="1"/>
  <c r="CH842" i="7"/>
  <c r="CI842" i="7" s="1"/>
  <c r="CH212" i="7"/>
  <c r="CI212" i="7" s="1"/>
  <c r="CH268" i="7"/>
  <c r="CI268" i="7" s="1"/>
  <c r="CH308" i="7"/>
  <c r="CI308" i="7" s="1"/>
  <c r="CH500" i="7"/>
  <c r="CI500" i="7" s="1"/>
  <c r="CH628" i="7"/>
  <c r="CI628" i="7" s="1"/>
  <c r="CH676" i="7"/>
  <c r="CI676" i="7" s="1"/>
  <c r="CH748" i="7"/>
  <c r="CI748" i="7" s="1"/>
  <c r="CH277" i="7"/>
  <c r="CI277" i="7" s="1"/>
  <c r="CH522" i="7"/>
  <c r="CI522" i="7" s="1"/>
  <c r="CH145" i="7"/>
  <c r="CI145" i="7" s="1"/>
  <c r="CH393" i="7"/>
  <c r="CI393" i="7" s="1"/>
  <c r="CH553" i="7"/>
  <c r="CI553" i="7" s="1"/>
  <c r="CH306" i="7"/>
  <c r="CI306" i="7" s="1"/>
  <c r="CH658" i="7"/>
  <c r="CI658" i="7" s="1"/>
  <c r="CH564" i="7"/>
  <c r="CI564" i="7" s="1"/>
  <c r="CH205" i="7"/>
  <c r="CI205" i="7" s="1"/>
  <c r="CH709" i="7"/>
  <c r="CI709" i="7" s="1"/>
  <c r="CH529" i="7"/>
  <c r="CI529" i="7" s="1"/>
  <c r="CH849" i="7"/>
  <c r="CI849" i="7" s="1"/>
  <c r="CH581" i="7"/>
  <c r="CI581" i="7" s="1"/>
  <c r="CH98" i="7"/>
  <c r="CI98" i="7" s="1"/>
  <c r="CH238" i="7"/>
  <c r="CI238" i="7" s="1"/>
  <c r="CH278" i="7"/>
  <c r="CI278" i="7" s="1"/>
  <c r="CH881" i="7"/>
  <c r="CI881" i="7" s="1"/>
  <c r="CH606" i="7"/>
  <c r="CI606" i="7" s="1"/>
  <c r="CH443" i="7"/>
  <c r="CI443" i="7" s="1"/>
  <c r="CH931" i="7"/>
  <c r="CI931" i="7" s="1"/>
  <c r="CH126" i="7"/>
  <c r="CI126" i="7" s="1"/>
  <c r="CH251" i="7"/>
  <c r="CI251" i="7" s="1"/>
  <c r="CH295" i="7"/>
  <c r="CI295" i="7" s="1"/>
  <c r="CH186" i="7"/>
  <c r="CI186" i="7" s="1"/>
  <c r="CH943" i="7"/>
  <c r="CI943" i="7" s="1"/>
  <c r="CH999" i="7"/>
  <c r="CI999" i="7" s="1"/>
  <c r="CH525" i="7"/>
  <c r="CI525" i="7" s="1"/>
  <c r="CH699" i="7"/>
  <c r="CI699" i="7" s="1"/>
  <c r="CH788" i="7"/>
  <c r="CI788" i="7" s="1"/>
  <c r="CH305" i="7"/>
  <c r="CI305" i="7" s="1"/>
  <c r="CH409" i="7"/>
  <c r="CI409" i="7" s="1"/>
  <c r="CH841" i="7"/>
  <c r="CI841" i="7" s="1"/>
  <c r="CH429" i="7"/>
  <c r="CI429" i="7" s="1"/>
  <c r="CH282" i="7"/>
  <c r="CI282" i="7" s="1"/>
  <c r="CH424" i="7"/>
  <c r="CI424" i="7" s="1"/>
  <c r="CH802" i="7"/>
  <c r="CI802" i="7" s="1"/>
  <c r="CH903" i="7"/>
  <c r="CI903" i="7" s="1"/>
  <c r="CH471" i="7"/>
  <c r="CI471" i="7" s="1"/>
  <c r="CH279" i="7"/>
  <c r="CI279" i="7" s="1"/>
  <c r="CH599" i="7"/>
  <c r="CI599" i="7" s="1"/>
  <c r="CH458" i="7"/>
  <c r="CI458" i="7" s="1"/>
  <c r="CH644" i="7"/>
  <c r="CI644" i="7" s="1"/>
  <c r="CH780" i="7"/>
  <c r="CI780" i="7" s="1"/>
  <c r="CH868" i="7"/>
  <c r="CI868" i="7" s="1"/>
  <c r="CH900" i="7"/>
  <c r="CI900" i="7" s="1"/>
  <c r="CH229" i="7"/>
  <c r="CI229" i="7" s="1"/>
  <c r="CH580" i="7"/>
  <c r="CI580" i="7" s="1"/>
  <c r="CH980" i="7"/>
  <c r="CI980" i="7" s="1"/>
  <c r="CH801" i="7"/>
  <c r="CI801" i="7" s="1"/>
  <c r="CH833" i="7"/>
  <c r="CI833" i="7" s="1"/>
  <c r="CH722" i="7"/>
  <c r="CI722" i="7" s="1"/>
  <c r="CH905" i="7"/>
  <c r="CI905" i="7" s="1"/>
  <c r="CH353" i="7"/>
  <c r="CI353" i="7" s="1"/>
  <c r="CH334" i="7"/>
  <c r="CI334" i="7" s="1"/>
  <c r="CH483" i="7"/>
  <c r="CI483" i="7" s="1"/>
  <c r="CH859" i="7"/>
  <c r="CI859" i="7" s="1"/>
  <c r="CH987" i="7"/>
  <c r="CI987" i="7" s="1"/>
  <c r="CH298" i="7"/>
  <c r="CI298" i="7" s="1"/>
  <c r="CH368" i="7"/>
  <c r="CI368" i="7" s="1"/>
  <c r="CH984" i="7"/>
  <c r="CI984" i="7" s="1"/>
  <c r="CH231" i="7"/>
  <c r="CI231" i="7" s="1"/>
  <c r="CH428" i="7"/>
  <c r="CI428" i="7" s="1"/>
  <c r="CH476" i="7"/>
  <c r="CI476" i="7" s="1"/>
  <c r="CH524" i="7"/>
  <c r="CI524" i="7" s="1"/>
  <c r="CH674" i="7"/>
  <c r="CI674" i="7" s="1"/>
  <c r="CH244" i="7"/>
  <c r="CI244" i="7" s="1"/>
  <c r="CH1001" i="7"/>
  <c r="CI1001" i="7" s="1"/>
  <c r="CH766" i="7"/>
  <c r="CI766" i="7" s="1"/>
  <c r="CH402" i="7"/>
  <c r="CI402" i="7" s="1"/>
  <c r="CH981" i="7"/>
  <c r="CI981" i="7" s="1"/>
  <c r="CH720" i="7"/>
  <c r="CI720" i="7" s="1"/>
  <c r="CH184" i="7"/>
  <c r="CI184" i="7" s="1"/>
  <c r="CH586" i="7"/>
  <c r="CI586" i="7" s="1"/>
  <c r="CH575" i="7"/>
  <c r="CI575" i="7" s="1"/>
  <c r="CH647" i="7"/>
  <c r="CI647" i="7" s="1"/>
  <c r="CH660" i="7"/>
  <c r="CI660" i="7" s="1"/>
  <c r="CH812" i="7"/>
  <c r="CI812" i="7" s="1"/>
  <c r="CH940" i="7"/>
  <c r="CI940" i="7" s="1"/>
  <c r="CH497" i="7"/>
  <c r="CI497" i="7" s="1"/>
  <c r="CH649" i="7"/>
  <c r="CI649" i="7" s="1"/>
  <c r="CH873" i="7"/>
  <c r="CI873" i="7" s="1"/>
  <c r="CH206" i="7"/>
  <c r="CI206" i="7" s="1"/>
  <c r="CH706" i="7"/>
  <c r="CI706" i="7" s="1"/>
  <c r="CH246" i="7"/>
  <c r="CI246" i="7" s="1"/>
  <c r="CH813" i="7"/>
  <c r="CI813" i="7" s="1"/>
  <c r="CH494" i="7"/>
  <c r="CI494" i="7" s="1"/>
  <c r="CH419" i="7"/>
  <c r="CI419" i="7" s="1"/>
  <c r="CH659" i="7"/>
  <c r="CI659" i="7" s="1"/>
  <c r="CH760" i="7"/>
  <c r="CI760" i="7" s="1"/>
  <c r="CH888" i="7"/>
  <c r="CI888" i="7" s="1"/>
  <c r="CH133" i="7"/>
  <c r="CI133" i="7" s="1"/>
  <c r="CH152" i="7"/>
  <c r="CI152" i="7" s="1"/>
  <c r="CH168" i="7"/>
  <c r="CI168" i="7" s="1"/>
  <c r="CH200" i="7"/>
  <c r="CI200" i="7" s="1"/>
  <c r="CH224" i="7"/>
  <c r="CI224" i="7" s="1"/>
  <c r="CH240" i="7"/>
  <c r="CI240" i="7" s="1"/>
  <c r="CH256" i="7"/>
  <c r="CI256" i="7" s="1"/>
  <c r="CH296" i="7"/>
  <c r="CI296" i="7" s="1"/>
  <c r="CH312" i="7"/>
  <c r="CI312" i="7" s="1"/>
  <c r="CH344" i="7"/>
  <c r="CI344" i="7" s="1"/>
  <c r="CH392" i="7"/>
  <c r="CI392" i="7" s="1"/>
  <c r="CH432" i="7"/>
  <c r="CI432" i="7" s="1"/>
  <c r="CH696" i="7"/>
  <c r="CI696" i="7" s="1"/>
  <c r="CH864" i="7"/>
  <c r="CI864" i="7" s="1"/>
  <c r="CH333" i="7"/>
  <c r="CI333" i="7" s="1"/>
  <c r="CH914" i="7"/>
  <c r="CI914" i="7" s="1"/>
  <c r="CH690" i="7"/>
  <c r="CI690" i="7" s="1"/>
  <c r="CH439" i="7"/>
  <c r="CI439" i="7" s="1"/>
  <c r="CH655" i="7"/>
  <c r="CI655" i="7" s="1"/>
  <c r="CH911" i="7"/>
  <c r="CI911" i="7" s="1"/>
  <c r="CH204" i="7"/>
  <c r="CI204" i="7" s="1"/>
  <c r="CH412" i="7"/>
  <c r="CI412" i="7" s="1"/>
  <c r="CH682" i="7"/>
  <c r="CI682" i="7" s="1"/>
  <c r="CH799" i="7"/>
  <c r="CI799" i="7" s="1"/>
  <c r="CH884" i="7"/>
  <c r="CI884" i="7" s="1"/>
  <c r="CH442" i="7"/>
  <c r="CI442" i="7" s="1"/>
  <c r="CH249" i="7"/>
  <c r="CI249" i="7" s="1"/>
  <c r="CH433" i="7"/>
  <c r="CI433" i="7" s="1"/>
  <c r="CH569" i="7"/>
  <c r="CI569" i="7" s="1"/>
  <c r="CH460" i="7"/>
  <c r="CI460" i="7" s="1"/>
  <c r="CH162" i="7"/>
  <c r="CI162" i="7" s="1"/>
  <c r="CH495" i="7"/>
  <c r="CI495" i="7" s="1"/>
  <c r="CH388" i="7"/>
  <c r="CI388" i="7" s="1"/>
  <c r="CH258" i="7"/>
  <c r="CI258" i="7" s="1"/>
  <c r="CH425" i="7"/>
  <c r="CI425" i="7" s="1"/>
  <c r="CH465" i="7"/>
  <c r="CI465" i="7" s="1"/>
  <c r="CH777" i="7"/>
  <c r="CI777" i="7" s="1"/>
  <c r="CH642" i="7"/>
  <c r="CI642" i="7" s="1"/>
  <c r="CH322" i="7"/>
  <c r="CI322" i="7" s="1"/>
  <c r="CH590" i="7"/>
  <c r="CI590" i="7" s="1"/>
  <c r="CH774" i="7"/>
  <c r="CI774" i="7" s="1"/>
  <c r="CH966" i="7"/>
  <c r="CI966" i="7" s="1"/>
  <c r="CH155" i="7"/>
  <c r="CI155" i="7" s="1"/>
  <c r="CH715" i="7"/>
  <c r="CI715" i="7" s="1"/>
  <c r="CH875" i="7"/>
  <c r="CI875" i="7" s="1"/>
  <c r="CH646" i="7"/>
  <c r="CI646" i="7" s="1"/>
  <c r="CH926" i="7"/>
  <c r="CI926" i="7" s="1"/>
  <c r="CH563" i="7"/>
  <c r="CI563" i="7" s="1"/>
  <c r="CH995" i="7"/>
  <c r="CI995" i="7" s="1"/>
  <c r="CH491" i="7"/>
  <c r="CI491" i="7" s="1"/>
  <c r="CH811" i="7"/>
  <c r="CI811" i="7" s="1"/>
  <c r="CH832" i="7"/>
  <c r="CI832" i="7" s="1"/>
  <c r="CH645" i="7"/>
  <c r="CI645" i="7" s="1"/>
  <c r="CH637" i="7"/>
  <c r="CI637" i="7" s="1"/>
  <c r="CH608" i="7"/>
  <c r="CI608" i="7" s="1"/>
  <c r="CH672" i="7"/>
  <c r="CI672" i="7" s="1"/>
  <c r="CH848" i="7"/>
  <c r="CI848" i="7" s="1"/>
  <c r="CH904" i="7"/>
  <c r="CI904" i="7" s="1"/>
  <c r="CH989" i="7"/>
  <c r="CI989" i="7" s="1"/>
  <c r="CH410" i="7"/>
  <c r="CI410" i="7" s="1"/>
  <c r="CH994" i="7"/>
  <c r="CI994" i="7" s="1"/>
  <c r="CH973" i="7"/>
  <c r="CI973" i="7" s="1"/>
  <c r="CH175" i="7"/>
  <c r="CI175" i="7" s="1"/>
  <c r="CH271" i="7"/>
  <c r="CI271" i="7" s="1"/>
  <c r="CH215" i="7"/>
  <c r="CI215" i="7" s="1"/>
  <c r="CH570" i="7"/>
  <c r="CI570" i="7" s="1"/>
  <c r="CH239" i="7"/>
  <c r="CI239" i="7" s="1"/>
  <c r="CH679" i="7"/>
  <c r="CI679" i="7" s="1"/>
  <c r="CH197" i="7"/>
  <c r="CI197" i="7" s="1"/>
  <c r="CH895" i="7"/>
  <c r="CI895" i="7" s="1"/>
  <c r="CH1007" i="7"/>
  <c r="CI1007" i="7" s="1"/>
  <c r="CH925" i="7"/>
  <c r="CI925" i="7" s="1"/>
  <c r="CH826" i="7"/>
  <c r="CI826" i="7" s="1"/>
  <c r="CH189" i="7"/>
  <c r="CI189" i="7" s="1"/>
  <c r="CH810" i="7"/>
  <c r="CI810" i="7" s="1"/>
  <c r="CH965" i="7"/>
  <c r="CI965" i="7" s="1"/>
  <c r="CH225" i="7"/>
  <c r="CI225" i="7" s="1"/>
  <c r="CH684" i="7"/>
  <c r="CI684" i="7" s="1"/>
  <c r="CH161" i="7"/>
  <c r="CI161" i="7" s="1"/>
  <c r="CH689" i="7"/>
  <c r="CI689" i="7" s="1"/>
  <c r="CH993" i="7"/>
  <c r="CI993" i="7" s="1"/>
  <c r="CH265" i="7"/>
  <c r="CI265" i="7" s="1"/>
  <c r="CH729" i="7"/>
  <c r="CI729" i="7" s="1"/>
  <c r="CH857" i="7"/>
  <c r="CI857" i="7" s="1"/>
  <c r="CH685" i="7"/>
  <c r="CI685" i="7" s="1"/>
  <c r="CH374" i="7"/>
  <c r="CI374" i="7" s="1"/>
  <c r="CH158" i="7"/>
  <c r="CI158" i="7" s="1"/>
  <c r="CH378" i="7"/>
  <c r="CI378" i="7" s="1"/>
  <c r="CH546" i="7"/>
  <c r="CI546" i="7" s="1"/>
  <c r="CH366" i="7"/>
  <c r="CI366" i="7" s="1"/>
  <c r="CH977" i="7"/>
  <c r="CI977" i="7" s="1"/>
  <c r="CH795" i="7"/>
  <c r="CI795" i="7" s="1"/>
  <c r="CH352" i="7"/>
  <c r="CI352" i="7" s="1"/>
  <c r="CH856" i="7"/>
  <c r="CI856" i="7" s="1"/>
  <c r="CH464" i="7"/>
  <c r="CI464" i="7" s="1"/>
  <c r="CH624" i="7"/>
  <c r="CI624" i="7" s="1"/>
  <c r="CH767" i="7"/>
  <c r="CI767" i="7" s="1"/>
  <c r="CH959" i="7"/>
  <c r="CI959" i="7" s="1"/>
  <c r="CH791" i="7"/>
  <c r="CI791" i="7" s="1"/>
  <c r="CH594" i="7"/>
  <c r="CI594" i="7" s="1"/>
  <c r="CH156" i="7"/>
  <c r="CI156" i="7" s="1"/>
  <c r="CH620" i="7"/>
  <c r="CI620" i="7" s="1"/>
  <c r="CH653" i="7"/>
  <c r="CI653" i="7" s="1"/>
  <c r="CH537" i="7"/>
  <c r="CI537" i="7" s="1"/>
  <c r="CH626" i="7"/>
  <c r="CI626" i="7" s="1"/>
  <c r="CH972" i="7"/>
  <c r="CI972" i="7" s="1"/>
  <c r="CH492" i="7"/>
  <c r="CI492" i="7" s="1"/>
  <c r="CH860" i="7"/>
  <c r="CI860" i="7" s="1"/>
  <c r="CH665" i="7"/>
  <c r="CI665" i="7" s="1"/>
  <c r="CH342" i="7"/>
  <c r="CI342" i="7" s="1"/>
  <c r="CH534" i="7"/>
  <c r="CI534" i="7" s="1"/>
  <c r="CH838" i="7"/>
  <c r="CI838" i="7" s="1"/>
  <c r="CH643" i="7"/>
  <c r="CI643" i="7" s="1"/>
  <c r="CH837" i="7"/>
  <c r="CI837" i="7" s="1"/>
  <c r="CH533" i="7"/>
  <c r="CI533" i="7" s="1"/>
  <c r="CH328" i="7"/>
  <c r="CI328" i="7" s="1"/>
  <c r="CH640" i="7"/>
  <c r="CI640" i="7" s="1"/>
  <c r="CH360" i="7"/>
  <c r="CI360" i="7" s="1"/>
  <c r="CH232" i="7"/>
  <c r="CI232" i="7" s="1"/>
  <c r="CH504" i="7"/>
  <c r="CI504" i="7" s="1"/>
  <c r="CH357" i="7"/>
  <c r="CI357" i="7" s="1"/>
  <c r="CH399" i="7"/>
  <c r="CI399" i="7" s="1"/>
  <c r="CH559" i="7"/>
  <c r="CI559" i="7" s="1"/>
  <c r="CH176" i="7"/>
  <c r="CI176" i="7" s="1"/>
  <c r="CH173" i="7"/>
  <c r="CI173" i="7" s="1"/>
  <c r="CH202" i="7"/>
  <c r="CI202" i="7" s="1"/>
  <c r="CH847" i="7"/>
  <c r="CI847" i="7" s="1"/>
  <c r="CH445" i="7"/>
  <c r="CI445" i="7" s="1"/>
  <c r="CH775" i="7"/>
  <c r="CI775" i="7" s="1"/>
  <c r="CH796" i="7"/>
  <c r="CI796" i="7" s="1"/>
  <c r="CH765" i="7"/>
  <c r="CI765" i="7" s="1"/>
  <c r="CH255" i="7"/>
  <c r="CI255" i="7" s="1"/>
  <c r="CH303" i="7"/>
  <c r="CI303" i="7" s="1"/>
  <c r="CH351" i="7"/>
  <c r="CI351" i="7" s="1"/>
  <c r="CH631" i="7"/>
  <c r="CI631" i="7" s="1"/>
  <c r="CH735" i="7"/>
  <c r="CI735" i="7" s="1"/>
  <c r="CH823" i="7"/>
  <c r="CI823" i="7" s="1"/>
  <c r="CH261" i="7"/>
  <c r="CI261" i="7" s="1"/>
  <c r="CH389" i="7"/>
  <c r="CI389" i="7" s="1"/>
  <c r="CH330" i="7"/>
  <c r="CI330" i="7" s="1"/>
  <c r="CH132" i="7"/>
  <c r="CI132" i="7" s="1"/>
  <c r="CH252" i="7"/>
  <c r="CI252" i="7" s="1"/>
  <c r="CH316" i="7"/>
  <c r="CI316" i="7" s="1"/>
  <c r="CH572" i="7"/>
  <c r="CI572" i="7" s="1"/>
  <c r="CH759" i="7"/>
  <c r="CI759" i="7" s="1"/>
  <c r="CH855" i="7"/>
  <c r="CI855" i="7" s="1"/>
  <c r="CH274" i="7"/>
  <c r="CI274" i="7" s="1"/>
  <c r="CH449" i="7"/>
  <c r="CI449" i="7" s="1"/>
  <c r="CH641" i="7"/>
  <c r="CI641" i="7" s="1"/>
  <c r="CH337" i="7"/>
  <c r="CI337" i="7" s="1"/>
  <c r="CH634" i="7"/>
  <c r="CI634" i="7" s="1"/>
  <c r="CH846" i="7"/>
  <c r="CI846" i="7" s="1"/>
  <c r="CH230" i="7"/>
  <c r="CI230" i="7" s="1"/>
  <c r="CH627" i="7"/>
  <c r="CI627" i="7" s="1"/>
  <c r="CH723" i="7"/>
  <c r="CI723" i="7" s="1"/>
  <c r="CH195" i="7"/>
  <c r="CI195" i="7" s="1"/>
  <c r="CH771" i="7"/>
  <c r="CI771" i="7" s="1"/>
  <c r="CH1013" i="7"/>
  <c r="CI1013" i="7" s="1"/>
  <c r="CH280" i="7"/>
  <c r="CI280" i="7" s="1"/>
  <c r="CH194" i="7"/>
  <c r="CI194" i="7" s="1"/>
  <c r="CH621" i="7"/>
  <c r="CI621" i="7" s="1"/>
  <c r="CH898" i="7"/>
  <c r="CI898" i="7" s="1"/>
  <c r="CH978" i="7"/>
  <c r="CI978" i="7" s="1"/>
  <c r="CH615" i="7"/>
  <c r="CI615" i="7" s="1"/>
  <c r="CH695" i="7"/>
  <c r="CI695" i="7" s="1"/>
  <c r="CH530" i="7"/>
  <c r="CI530" i="7" s="1"/>
  <c r="CH957" i="7"/>
  <c r="CI957" i="7" s="1"/>
  <c r="CH418" i="7"/>
  <c r="CI418" i="7" s="1"/>
  <c r="CH661" i="7"/>
  <c r="CI661" i="7" s="1"/>
  <c r="CH391" i="7"/>
  <c r="CI391" i="7" s="1"/>
  <c r="CH639" i="7"/>
  <c r="CI639" i="7" s="1"/>
  <c r="CH912" i="7"/>
  <c r="CI912" i="7" s="1"/>
  <c r="CH983" i="7"/>
  <c r="CI983" i="7" s="1"/>
  <c r="CH521" i="7"/>
  <c r="CI521" i="7" s="1"/>
  <c r="CH364" i="7"/>
  <c r="CI364" i="7" s="1"/>
  <c r="CH804" i="7"/>
  <c r="CI804" i="7" s="1"/>
  <c r="CH657" i="7"/>
  <c r="CI657" i="7" s="1"/>
  <c r="CH753" i="7"/>
  <c r="CI753" i="7" s="1"/>
  <c r="CH817" i="7"/>
  <c r="CI817" i="7" s="1"/>
  <c r="CH913" i="7"/>
  <c r="CI913" i="7" s="1"/>
  <c r="CH382" i="7"/>
  <c r="CI382" i="7" s="1"/>
  <c r="CH177" i="7"/>
  <c r="CI177" i="7" s="1"/>
  <c r="CH385" i="7"/>
  <c r="CI385" i="7" s="1"/>
  <c r="CH142" i="7"/>
  <c r="CI142" i="7" s="1"/>
  <c r="CH769" i="7"/>
  <c r="CI769" i="7" s="1"/>
  <c r="CH422" i="7"/>
  <c r="CI422" i="7" s="1"/>
  <c r="CH790" i="7"/>
  <c r="CI790" i="7" s="1"/>
  <c r="CH214" i="7"/>
  <c r="CI214" i="7" s="1"/>
  <c r="CH113" i="7"/>
  <c r="CI113" i="7" s="1"/>
  <c r="CH95" i="7"/>
  <c r="CI95" i="7" s="1"/>
  <c r="CH134" i="7"/>
  <c r="CI134" i="7" s="1"/>
  <c r="CH80" i="7"/>
  <c r="CI80" i="7" s="1"/>
  <c r="CH101" i="7"/>
  <c r="CI101" i="7" s="1"/>
  <c r="CH76" i="7"/>
  <c r="CI76" i="7" s="1"/>
  <c r="CH153" i="7"/>
  <c r="CI153" i="7" s="1"/>
  <c r="CH115" i="7"/>
  <c r="CI115" i="7" s="1"/>
  <c r="CH93" i="7"/>
  <c r="CI93" i="7" s="1"/>
  <c r="CH99" i="7"/>
  <c r="CI99" i="7" s="1"/>
  <c r="CH87" i="7"/>
  <c r="CI87" i="7" s="1"/>
  <c r="CH88" i="7"/>
  <c r="CI88" i="7" s="1"/>
  <c r="CH122" i="7"/>
  <c r="CI122" i="7" s="1"/>
  <c r="CH148" i="7"/>
  <c r="CI148" i="7" s="1"/>
  <c r="CH81" i="7"/>
  <c r="CI81" i="7" s="1"/>
  <c r="CH129" i="7"/>
  <c r="CI129" i="7" s="1"/>
  <c r="CH413" i="7"/>
  <c r="CI413" i="7" s="1"/>
  <c r="CH592" i="7"/>
  <c r="CI592" i="7" s="1"/>
  <c r="CH110" i="7"/>
  <c r="CI110" i="7" s="1"/>
  <c r="CH573" i="7"/>
  <c r="CI573" i="7" s="1"/>
  <c r="CH141" i="7"/>
  <c r="CI141" i="7" s="1"/>
  <c r="CH664" i="7"/>
  <c r="CI664" i="7" s="1"/>
  <c r="CH128" i="7"/>
  <c r="CI128" i="7" s="1"/>
  <c r="CH264" i="7"/>
  <c r="CI264" i="7" s="1"/>
  <c r="CH528" i="7"/>
  <c r="CI528" i="7" s="1"/>
  <c r="CH736" i="7"/>
  <c r="CI736" i="7" s="1"/>
  <c r="CH872" i="7"/>
  <c r="CI872" i="7" s="1"/>
  <c r="CH463" i="7"/>
  <c r="CI463" i="7" s="1"/>
  <c r="CH104" i="7"/>
  <c r="CI104" i="7" s="1"/>
  <c r="CH928" i="7"/>
  <c r="CI928" i="7" s="1"/>
  <c r="CH853" i="7"/>
  <c r="CI853" i="7" s="1"/>
  <c r="CH962" i="7"/>
  <c r="CI962" i="7" s="1"/>
  <c r="CH719" i="7"/>
  <c r="CI719" i="7" s="1"/>
  <c r="CH986" i="7"/>
  <c r="CI986" i="7" s="1"/>
  <c r="CH135" i="7"/>
  <c r="CI135" i="7" s="1"/>
  <c r="CH1016" i="7"/>
  <c r="CI1016" i="7" s="1"/>
  <c r="CH858" i="7"/>
  <c r="CI858" i="7" s="1"/>
  <c r="CH663" i="7"/>
  <c r="CI663" i="7" s="1"/>
  <c r="CH743" i="7"/>
  <c r="CI743" i="7" s="1"/>
  <c r="CH882" i="7"/>
  <c r="CI882" i="7" s="1"/>
  <c r="CH199" i="7"/>
  <c r="CI199" i="7" s="1"/>
  <c r="CH527" i="7"/>
  <c r="CI527" i="7" s="1"/>
  <c r="CH263" i="7"/>
  <c r="CI263" i="7" s="1"/>
  <c r="CH444" i="7"/>
  <c r="CI444" i="7" s="1"/>
  <c r="CH786" i="7"/>
  <c r="CI786" i="7" s="1"/>
  <c r="CH703" i="7"/>
  <c r="CI703" i="7" s="1"/>
  <c r="CH556" i="7"/>
  <c r="CI556" i="7" s="1"/>
  <c r="CH549" i="7"/>
  <c r="CI549" i="7" s="1"/>
  <c r="CH317" i="7"/>
  <c r="CI317" i="7" s="1"/>
  <c r="CH845" i="7"/>
  <c r="CI845" i="7" s="1"/>
  <c r="CH869" i="7"/>
  <c r="CI869" i="7" s="1"/>
  <c r="CH740" i="7"/>
  <c r="CI740" i="7" s="1"/>
  <c r="CH289" i="7"/>
  <c r="CI289" i="7" s="1"/>
  <c r="CH601" i="7"/>
  <c r="CI601" i="7" s="1"/>
  <c r="CH681" i="7"/>
  <c r="CI681" i="7" s="1"/>
  <c r="CH825" i="7"/>
  <c r="CI825" i="7" s="1"/>
  <c r="CH349" i="7"/>
  <c r="CI349" i="7" s="1"/>
  <c r="CH180" i="7"/>
  <c r="CI180" i="7" s="1"/>
  <c r="CH762" i="7"/>
  <c r="CI762" i="7" s="1"/>
  <c r="CH345" i="7"/>
  <c r="CI345" i="7" s="1"/>
  <c r="CH321" i="7"/>
  <c r="CI321" i="7" s="1"/>
  <c r="CH401" i="7"/>
  <c r="CI401" i="7" s="1"/>
  <c r="CH286" i="7"/>
  <c r="CI286" i="7" s="1"/>
  <c r="CH902" i="7"/>
  <c r="CI902" i="7" s="1"/>
  <c r="CH982" i="7"/>
  <c r="CI982" i="7" s="1"/>
  <c r="CH998" i="7"/>
  <c r="CI998" i="7" s="1"/>
  <c r="CH203" i="7"/>
  <c r="CI203" i="7" s="1"/>
  <c r="CH102" i="7"/>
  <c r="CI102" i="7" s="1"/>
  <c r="CH638" i="7"/>
  <c r="CI638" i="7" s="1"/>
  <c r="CH702" i="7"/>
  <c r="CI702" i="7" s="1"/>
  <c r="CH171" i="7"/>
  <c r="CI171" i="7" s="1"/>
  <c r="CH266" i="7"/>
  <c r="CI266" i="7" s="1"/>
  <c r="CH923" i="7"/>
  <c r="CI923" i="7" s="1"/>
  <c r="CH891" i="7"/>
  <c r="CI891" i="7" s="1"/>
  <c r="CH109" i="7"/>
  <c r="CI109" i="7" s="1"/>
  <c r="CH936" i="7"/>
  <c r="CI936" i="7" s="1"/>
  <c r="CH496" i="7"/>
  <c r="CI496" i="7" s="1"/>
  <c r="CH165" i="7"/>
  <c r="CI165" i="7" s="1"/>
  <c r="CH821" i="7"/>
  <c r="CI821" i="7" s="1"/>
  <c r="CH776" i="7"/>
  <c r="CI776" i="7" s="1"/>
  <c r="CH544" i="7"/>
  <c r="CI544" i="7" s="1"/>
  <c r="CH808" i="7"/>
  <c r="CI808" i="7" s="1"/>
  <c r="CH896" i="7"/>
  <c r="CI896" i="7" s="1"/>
  <c r="CH968" i="7"/>
  <c r="CI968" i="7" s="1"/>
  <c r="CH332" i="7"/>
  <c r="CI332" i="7" s="1"/>
  <c r="CH138" i="7"/>
  <c r="CI138" i="7" s="1"/>
  <c r="CH341" i="7"/>
  <c r="CI341" i="7" s="1"/>
  <c r="CH578" i="7"/>
  <c r="CI578" i="7" s="1"/>
  <c r="CH815" i="7"/>
  <c r="CI815" i="7" s="1"/>
  <c r="CH698" i="7"/>
  <c r="CI698" i="7" s="1"/>
  <c r="CH511" i="7"/>
  <c r="CI511" i="7" s="1"/>
  <c r="CH756" i="7"/>
  <c r="CI756" i="7" s="1"/>
  <c r="CH652" i="7"/>
  <c r="CI652" i="7" s="1"/>
  <c r="CH222" i="7"/>
  <c r="CI222" i="7" s="1"/>
  <c r="CH562" i="7"/>
  <c r="CI562" i="7" s="1"/>
  <c r="CH241" i="7"/>
  <c r="CI241" i="7" s="1"/>
  <c r="CH297" i="7"/>
  <c r="CI297" i="7" s="1"/>
  <c r="CH636" i="7"/>
  <c r="CI636" i="7" s="1"/>
  <c r="CH77" i="7"/>
  <c r="CI77" i="7" s="1"/>
  <c r="CH532" i="7"/>
  <c r="CI532" i="7" s="1"/>
  <c r="CH716" i="7"/>
  <c r="CI716" i="7" s="1"/>
  <c r="CH481" i="7"/>
  <c r="CI481" i="7" s="1"/>
  <c r="CH739" i="7"/>
  <c r="CI739" i="7" s="1"/>
  <c r="CH763" i="7"/>
  <c r="CI763" i="7" s="1"/>
  <c r="CH827" i="7"/>
  <c r="CI827" i="7" s="1"/>
  <c r="CH362" i="7"/>
  <c r="CI362" i="7" s="1"/>
  <c r="CH347" i="7"/>
  <c r="CI347" i="7" s="1"/>
  <c r="CH451" i="7"/>
  <c r="CI451" i="7" s="1"/>
  <c r="CH82" i="7"/>
  <c r="CI82" i="7" s="1"/>
  <c r="CH819" i="7"/>
  <c r="CI819" i="7" s="1"/>
  <c r="CH947" i="7"/>
  <c r="CI947" i="7" s="1"/>
  <c r="CH198" i="7"/>
  <c r="CI198" i="7" s="1"/>
  <c r="CH526" i="7"/>
  <c r="CI526" i="7" s="1"/>
  <c r="CH1014" i="7"/>
  <c r="CI1014" i="7" s="1"/>
  <c r="CH379" i="7"/>
  <c r="CI379" i="7" s="1"/>
  <c r="CH939" i="7"/>
  <c r="CI939" i="7" s="1"/>
  <c r="CH755" i="7"/>
  <c r="CI755" i="7" s="1"/>
  <c r="CH576" i="7"/>
  <c r="CI576" i="7" s="1"/>
  <c r="CH112" i="7"/>
  <c r="CI112" i="7" s="1"/>
  <c r="CH157" i="7"/>
  <c r="CI157" i="7" s="1"/>
  <c r="CH512" i="7"/>
  <c r="CI512" i="7" s="1"/>
  <c r="CH472" i="7"/>
  <c r="CI472" i="7" s="1"/>
  <c r="CH485" i="7"/>
  <c r="CI485" i="7" s="1"/>
  <c r="CH616" i="7"/>
  <c r="CI616" i="7" s="1"/>
  <c r="CH493" i="7"/>
  <c r="CI493" i="7" s="1"/>
  <c r="CH160" i="7"/>
  <c r="CI160" i="7" s="1"/>
  <c r="CH304" i="7"/>
  <c r="CI304" i="7" s="1"/>
  <c r="CH680" i="7"/>
  <c r="CI680" i="7" s="1"/>
  <c r="CH778" i="7"/>
  <c r="CI778" i="7" s="1"/>
  <c r="CH613" i="7"/>
  <c r="CI613" i="7" s="1"/>
  <c r="CH143" i="7"/>
  <c r="CI143" i="7" s="1"/>
  <c r="CH807" i="7"/>
  <c r="CI807" i="7" s="1"/>
  <c r="CH906" i="7"/>
  <c r="CI906" i="7" s="1"/>
  <c r="CH325" i="7"/>
  <c r="CI325" i="7" s="1"/>
  <c r="CH738" i="7"/>
  <c r="CI738" i="7" s="1"/>
  <c r="CH909" i="7"/>
  <c r="CI909" i="7" s="1"/>
  <c r="CH228" i="7"/>
  <c r="CI228" i="7" s="1"/>
  <c r="CH757" i="7"/>
  <c r="CI757" i="7" s="1"/>
  <c r="CH557" i="7"/>
  <c r="CI557" i="7" s="1"/>
  <c r="CH290" i="7"/>
  <c r="CI290" i="7" s="1"/>
  <c r="CH84" i="7"/>
  <c r="CI84" i="7" s="1"/>
  <c r="CH447" i="7"/>
  <c r="CI447" i="7" s="1"/>
  <c r="CH700" i="7"/>
  <c r="CI700" i="7" s="1"/>
  <c r="CH535" i="7"/>
  <c r="CI535" i="7" s="1"/>
  <c r="CH285" i="7"/>
  <c r="CI285" i="7" s="1"/>
  <c r="CH407" i="7"/>
  <c r="CI407" i="7" s="1"/>
  <c r="CH423" i="7"/>
  <c r="CI423" i="7" s="1"/>
  <c r="CH455" i="7"/>
  <c r="CI455" i="7" s="1"/>
  <c r="CH567" i="7"/>
  <c r="CI567" i="7" s="1"/>
  <c r="CH607" i="7"/>
  <c r="CI607" i="7" s="1"/>
  <c r="CH991" i="7"/>
  <c r="CI991" i="7" s="1"/>
  <c r="CH154" i="7"/>
  <c r="CI154" i="7" s="1"/>
  <c r="CH561" i="7"/>
  <c r="CI561" i="7" s="1"/>
  <c r="CH985" i="7"/>
  <c r="CI985" i="7" s="1"/>
  <c r="CH508" i="7"/>
  <c r="CI508" i="7" s="1"/>
  <c r="CH396" i="7"/>
  <c r="CI396" i="7" s="1"/>
  <c r="CH217" i="7"/>
  <c r="CI217" i="7" s="1"/>
  <c r="CH793" i="7"/>
  <c r="CI793" i="7" s="1"/>
  <c r="CH513" i="7"/>
  <c r="CI513" i="7" s="1"/>
  <c r="CH737" i="7"/>
  <c r="CI737" i="7" s="1"/>
  <c r="CH785" i="7"/>
  <c r="CI785" i="7" s="1"/>
  <c r="CH348" i="7"/>
  <c r="CI348" i="7" s="1"/>
  <c r="CH749" i="7"/>
  <c r="CI749" i="7" s="1"/>
  <c r="CH329" i="7"/>
  <c r="CI329" i="7" s="1"/>
  <c r="CH78" i="7"/>
  <c r="CI78" i="7" s="1"/>
  <c r="CH454" i="7"/>
  <c r="CI454" i="7" s="1"/>
  <c r="CH742" i="7"/>
  <c r="CI742" i="7" s="1"/>
  <c r="CH259" i="7"/>
  <c r="CI259" i="7" s="1"/>
  <c r="CH283" i="7"/>
  <c r="CI283" i="7" s="1"/>
  <c r="CH571" i="7"/>
  <c r="CI571" i="7" s="1"/>
  <c r="CH585" i="7"/>
  <c r="CI585" i="7" s="1"/>
  <c r="CH574" i="7"/>
  <c r="CI574" i="7" s="1"/>
  <c r="CH878" i="7"/>
  <c r="CI878" i="7" s="1"/>
  <c r="CH387" i="7"/>
  <c r="CI387" i="7" s="1"/>
  <c r="CH835" i="7"/>
  <c r="CI835" i="7" s="1"/>
  <c r="CH411" i="7"/>
  <c r="CI411" i="7" s="1"/>
  <c r="CH518" i="7"/>
  <c r="CI518" i="7" s="1"/>
  <c r="CH346" i="7"/>
  <c r="CI346" i="7" s="1"/>
  <c r="CH515" i="7"/>
  <c r="CI515" i="7" s="1"/>
  <c r="CH467" i="7"/>
  <c r="CI467" i="7" s="1"/>
  <c r="CH453" i="7"/>
  <c r="CI453" i="7" s="1"/>
  <c r="CH693" i="7"/>
  <c r="CI693" i="7" s="1"/>
  <c r="CH179" i="7"/>
  <c r="CI179" i="7" s="1"/>
  <c r="CH219" i="7"/>
  <c r="CI219" i="7" s="1"/>
  <c r="CH243" i="7"/>
  <c r="CI243" i="7" s="1"/>
  <c r="CH907" i="7"/>
  <c r="CI907" i="7" s="1"/>
  <c r="CH963" i="7"/>
  <c r="CI963" i="7" s="1"/>
  <c r="CH384" i="7"/>
  <c r="CI384" i="7" s="1"/>
  <c r="CH605" i="7"/>
  <c r="CI605" i="7" s="1"/>
  <c r="CH877" i="7"/>
  <c r="CI877" i="7" s="1"/>
  <c r="CH704" i="7"/>
  <c r="CI704" i="7" s="1"/>
  <c r="CH426" i="7"/>
  <c r="CI426" i="7" s="1"/>
  <c r="CH701" i="7"/>
  <c r="CI701" i="7" s="1"/>
  <c r="CH192" i="7"/>
  <c r="CI192" i="7" s="1"/>
  <c r="CH405" i="7"/>
  <c r="CI405" i="7" s="1"/>
  <c r="CH90" i="7"/>
  <c r="CI90" i="7" s="1"/>
  <c r="CH119" i="7"/>
  <c r="CI119" i="7" s="1"/>
  <c r="CH151" i="7"/>
  <c r="CI151" i="7" s="1"/>
  <c r="CH343" i="7"/>
  <c r="CI343" i="7" s="1"/>
  <c r="CH727" i="7"/>
  <c r="CI727" i="7" s="1"/>
  <c r="CH188" i="7"/>
  <c r="CI188" i="7" s="1"/>
  <c r="CH583" i="7"/>
  <c r="CI583" i="7" s="1"/>
  <c r="CH725" i="7"/>
  <c r="CI725" i="7" s="1"/>
  <c r="CH140" i="7"/>
  <c r="CI140" i="7" s="1"/>
  <c r="CH781" i="7"/>
  <c r="CI781" i="7" s="1"/>
  <c r="CH831" i="7"/>
  <c r="CI831" i="7" s="1"/>
  <c r="CH1002" i="7"/>
  <c r="CI1002" i="7" s="1"/>
  <c r="CH551" i="7"/>
  <c r="CI551" i="7" s="1"/>
  <c r="CH623" i="7"/>
  <c r="CI623" i="7" s="1"/>
  <c r="CH242" i="7"/>
  <c r="CI242" i="7" s="1"/>
  <c r="CH100" i="7"/>
  <c r="CI100" i="7" s="1"/>
  <c r="CH164" i="7"/>
  <c r="CI164" i="7" s="1"/>
  <c r="CH253" i="7"/>
  <c r="CI253" i="7" s="1"/>
  <c r="CH937" i="7"/>
  <c r="CI937" i="7" s="1"/>
  <c r="CH273" i="7"/>
  <c r="CI273" i="7" s="1"/>
  <c r="CH921" i="7"/>
  <c r="CI921" i="7" s="1"/>
  <c r="CH441" i="7"/>
  <c r="CI441" i="7" s="1"/>
  <c r="CH844" i="7"/>
  <c r="CI844" i="7" s="1"/>
  <c r="CH892" i="7"/>
  <c r="CI892" i="7" s="1"/>
  <c r="CH964" i="7"/>
  <c r="CI964" i="7" s="1"/>
  <c r="CH612" i="7"/>
  <c r="CI612" i="7" s="1"/>
  <c r="CH121" i="7"/>
  <c r="CI121" i="7" s="1"/>
  <c r="CH276" i="7"/>
  <c r="CI276" i="7" s="1"/>
  <c r="CH924" i="7"/>
  <c r="CI924" i="7" s="1"/>
  <c r="CH908" i="7"/>
  <c r="CI908" i="7" s="1"/>
  <c r="CH302" i="7"/>
  <c r="CI302" i="7" s="1"/>
  <c r="CH354" i="7"/>
  <c r="CI354" i="7" s="1"/>
  <c r="CH438" i="7"/>
  <c r="CI438" i="7" s="1"/>
  <c r="CH950" i="7"/>
  <c r="CI950" i="7" s="1"/>
  <c r="CH293" i="7"/>
  <c r="CI293" i="7" s="1"/>
  <c r="CH814" i="7"/>
  <c r="CI814" i="7" s="1"/>
  <c r="CH854" i="7"/>
  <c r="CI854" i="7" s="1"/>
  <c r="CH461" i="7"/>
  <c r="CI461" i="7" s="1"/>
  <c r="CH514" i="7"/>
  <c r="CI514" i="7" s="1"/>
  <c r="CH731" i="7"/>
  <c r="CI731" i="7" s="1"/>
  <c r="CH406" i="7"/>
  <c r="CI406" i="7" s="1"/>
  <c r="CH683" i="7"/>
  <c r="CI683" i="7" s="1"/>
  <c r="CH299" i="7"/>
  <c r="CI299" i="7" s="1"/>
  <c r="CH942" i="7"/>
  <c r="CI942" i="7" s="1"/>
  <c r="CH291" i="7"/>
  <c r="CI291" i="7" s="1"/>
  <c r="CH851" i="7"/>
  <c r="CI851" i="7" s="1"/>
  <c r="CH248" i="7"/>
  <c r="CI248" i="7" s="1"/>
  <c r="CH816" i="7"/>
  <c r="CI816" i="7" s="1"/>
  <c r="CH466" i="7"/>
  <c r="CI466" i="7" s="1"/>
  <c r="CH288" i="7"/>
  <c r="CI288" i="7" s="1"/>
  <c r="CH976" i="7"/>
  <c r="CI976" i="7" s="1"/>
  <c r="CH400" i="7"/>
  <c r="CI400" i="7" s="1"/>
  <c r="CH456" i="7"/>
  <c r="CI456" i="7" s="1"/>
  <c r="CH768" i="7"/>
  <c r="CI768" i="7" s="1"/>
  <c r="CH941" i="7"/>
  <c r="CI941" i="7" s="1"/>
  <c r="CH591" i="7"/>
  <c r="CI591" i="7" s="1"/>
  <c r="CH245" i="7"/>
  <c r="CI245" i="7" s="1"/>
  <c r="CH319" i="7"/>
  <c r="CI319" i="7" s="1"/>
  <c r="CH367" i="7"/>
  <c r="CI367" i="7" s="1"/>
  <c r="CH951" i="7"/>
  <c r="CI951" i="7" s="1"/>
  <c r="CH213" i="7"/>
  <c r="CI213" i="7" s="1"/>
  <c r="CH124" i="7"/>
  <c r="CI124" i="7" s="1"/>
  <c r="CH111" i="7"/>
  <c r="CI111" i="7" s="1"/>
  <c r="CH183" i="7"/>
  <c r="CI183" i="7" s="1"/>
  <c r="CH106" i="7"/>
  <c r="CI106" i="7" s="1"/>
  <c r="CH370" i="7"/>
  <c r="CI370" i="7" s="1"/>
  <c r="CH300" i="7"/>
  <c r="CI300" i="7" s="1"/>
  <c r="CH992" i="7"/>
  <c r="CI992" i="7" s="1"/>
  <c r="CH394" i="7"/>
  <c r="CI394" i="7" s="1"/>
  <c r="CH220" i="7"/>
  <c r="CI220" i="7" s="1"/>
  <c r="CH324" i="7"/>
  <c r="CI324" i="7" s="1"/>
  <c r="CH820" i="7"/>
  <c r="CI820" i="7" s="1"/>
  <c r="CH861" i="7"/>
  <c r="CI861" i="7" s="1"/>
  <c r="CH169" i="7"/>
  <c r="CI169" i="7" s="1"/>
  <c r="CH577" i="7"/>
  <c r="CI577" i="7" s="1"/>
  <c r="CH609" i="7"/>
  <c r="CI609" i="7" s="1"/>
  <c r="CH201" i="7"/>
  <c r="CI201" i="7" s="1"/>
  <c r="CH932" i="7"/>
  <c r="CI932" i="7" s="1"/>
  <c r="CH917" i="7"/>
  <c r="CI917" i="7" s="1"/>
  <c r="CH89" i="7"/>
  <c r="CI89" i="7" s="1"/>
  <c r="CH876" i="7"/>
  <c r="CI876" i="7" s="1"/>
  <c r="CH705" i="7"/>
  <c r="CI705" i="7" s="1"/>
  <c r="CH910" i="7"/>
  <c r="CI910" i="7" s="1"/>
  <c r="CH945" i="7"/>
  <c r="CI945" i="7" s="1"/>
  <c r="CH669" i="7"/>
  <c r="CI669" i="7" s="1"/>
  <c r="CH270" i="7"/>
  <c r="CI270" i="7" s="1"/>
  <c r="CH678" i="7"/>
  <c r="CI678" i="7" s="1"/>
  <c r="CH83" i="7"/>
  <c r="CI83" i="7" s="1"/>
  <c r="CH371" i="7"/>
  <c r="CI371" i="7" s="1"/>
  <c r="CH470" i="7"/>
  <c r="CI470" i="7" s="1"/>
  <c r="CH331" i="7"/>
  <c r="CI331" i="7" s="1"/>
  <c r="CH390" i="7"/>
  <c r="CI390" i="7" s="1"/>
  <c r="CH149" i="7"/>
  <c r="CI149" i="7" s="1"/>
  <c r="CH603" i="7"/>
  <c r="CI603" i="7" s="1"/>
  <c r="CH619" i="7"/>
  <c r="CI619" i="7" s="1"/>
  <c r="CH635" i="7"/>
  <c r="CI635" i="7" s="1"/>
  <c r="CH301" i="7"/>
  <c r="CI301" i="7" s="1"/>
  <c r="CH427" i="7"/>
  <c r="CI427" i="7" s="1"/>
  <c r="CH1003" i="7"/>
  <c r="CI1003" i="7" s="1"/>
  <c r="CH448" i="7"/>
  <c r="CI448" i="7" s="1"/>
  <c r="CH408" i="7"/>
  <c r="CI408" i="7" s="1"/>
  <c r="CH560" i="7"/>
  <c r="CI560" i="7" s="1"/>
  <c r="CH94" i="7"/>
  <c r="CI94" i="7" s="1"/>
  <c r="CH600" i="7"/>
  <c r="CI600" i="7" s="1"/>
  <c r="CH397" i="7"/>
  <c r="CI397" i="7" s="1"/>
  <c r="CH320" i="7"/>
  <c r="CI320" i="7" s="1"/>
  <c r="CH944" i="7"/>
  <c r="CI944" i="7" s="1"/>
  <c r="CH741" i="7"/>
  <c r="CI741" i="7" s="1"/>
  <c r="CH314" i="7"/>
  <c r="CI314" i="7" s="1"/>
  <c r="CH946" i="7"/>
  <c r="CI946" i="7" s="1"/>
  <c r="CH893" i="7"/>
  <c r="CI893" i="7" s="1"/>
  <c r="CH602" i="7"/>
  <c r="CI602" i="7" s="1"/>
  <c r="CH356" i="7"/>
  <c r="CI356" i="7" s="1"/>
  <c r="CH938" i="7"/>
  <c r="CI938" i="7" s="1"/>
  <c r="CH751" i="7"/>
  <c r="CI751" i="7" s="1"/>
  <c r="CH170" i="7"/>
  <c r="CI170" i="7" s="1"/>
  <c r="CH79" i="7"/>
  <c r="CI79" i="7" s="1"/>
  <c r="CH383" i="7"/>
  <c r="CI383" i="7" s="1"/>
  <c r="CH887" i="7"/>
  <c r="CI887" i="7" s="1"/>
  <c r="CH967" i="7"/>
  <c r="CI967" i="7" s="1"/>
  <c r="CH733" i="7"/>
  <c r="CI733" i="7" s="1"/>
  <c r="CH922" i="7"/>
  <c r="CI922" i="7" s="1"/>
  <c r="CH287" i="7"/>
  <c r="CI287" i="7" s="1"/>
  <c r="CH797" i="7"/>
  <c r="CI797" i="7" s="1"/>
  <c r="CH97" i="7"/>
  <c r="CI97" i="7" s="1"/>
  <c r="CH137" i="7"/>
  <c r="CI137" i="7" s="1"/>
  <c r="CH617" i="7"/>
  <c r="CI617" i="7" s="1"/>
  <c r="CH724" i="7"/>
  <c r="CI724" i="7" s="1"/>
  <c r="CH988" i="7"/>
  <c r="CI988" i="7" s="1"/>
  <c r="CH1004" i="7"/>
  <c r="CI1004" i="7" s="1"/>
  <c r="CH105" i="7"/>
  <c r="CI105" i="7" s="1"/>
  <c r="CH668" i="7"/>
  <c r="CI668" i="7" s="1"/>
  <c r="CH829" i="7"/>
  <c r="CI829" i="7" s="1"/>
  <c r="CH885" i="7"/>
  <c r="CI885" i="7" s="1"/>
  <c r="CH260" i="7"/>
  <c r="CI260" i="7" s="1"/>
  <c r="CH666" i="7"/>
  <c r="CI666" i="7" s="1"/>
  <c r="CH754" i="7"/>
  <c r="CI754" i="7" s="1"/>
  <c r="CH482" i="7"/>
  <c r="CI482" i="7" s="1"/>
  <c r="CH764" i="7"/>
  <c r="CI764" i="7" s="1"/>
  <c r="CH146" i="7"/>
  <c r="CI146" i="7" s="1"/>
  <c r="CH193" i="7"/>
  <c r="CI193" i="7" s="1"/>
  <c r="CH361" i="7"/>
  <c r="CI361" i="7" s="1"/>
  <c r="CH541" i="7"/>
  <c r="CI541" i="7" s="1"/>
  <c r="CH865" i="7"/>
  <c r="CI865" i="7" s="1"/>
  <c r="CH597" i="7"/>
  <c r="CI597" i="7" s="1"/>
  <c r="CH457" i="7"/>
  <c r="CI457" i="7" s="1"/>
  <c r="CH430" i="7"/>
  <c r="CI430" i="7" s="1"/>
  <c r="CH446" i="7"/>
  <c r="CI446" i="7" s="1"/>
  <c r="CH315" i="7"/>
  <c r="CI315" i="7" s="1"/>
  <c r="CH499" i="7"/>
  <c r="CI499" i="7" s="1"/>
  <c r="CH174" i="7"/>
  <c r="CI174" i="7" s="1"/>
  <c r="CH662" i="7"/>
  <c r="CI662" i="7" s="1"/>
  <c r="CH897" i="7"/>
  <c r="CI897" i="7" s="1"/>
  <c r="CH806" i="7"/>
  <c r="CI806" i="7" s="1"/>
  <c r="CH974" i="7"/>
  <c r="CI974" i="7" s="1"/>
  <c r="CH275" i="7"/>
  <c r="CI275" i="7" s="1"/>
  <c r="CH555" i="7"/>
  <c r="CI555" i="7" s="1"/>
  <c r="CH150" i="7"/>
  <c r="CI150" i="7" s="1"/>
  <c r="CH798" i="7"/>
  <c r="CI798" i="7" s="1"/>
  <c r="CH707" i="7"/>
  <c r="CI707" i="7" s="1"/>
  <c r="CH503" i="7"/>
  <c r="CI503" i="7" s="1"/>
  <c r="CH167" i="7"/>
  <c r="CI167" i="7" s="1"/>
  <c r="CH487" i="7"/>
  <c r="CI487" i="7" s="1"/>
  <c r="CH373" i="7"/>
  <c r="CI373" i="7" s="1"/>
  <c r="CH789" i="7"/>
  <c r="CI789" i="7" s="1"/>
  <c r="CH839" i="7"/>
  <c r="CI839" i="7" s="1"/>
  <c r="CH490" i="7"/>
  <c r="CI490" i="7" s="1"/>
  <c r="CH313" i="7"/>
  <c r="CI313" i="7" s="1"/>
  <c r="CH625" i="7"/>
  <c r="CI625" i="7" s="1"/>
  <c r="CH948" i="7"/>
  <c r="CI948" i="7" s="1"/>
  <c r="CH836" i="7"/>
  <c r="CI836" i="7" s="1"/>
  <c r="CH953" i="7"/>
  <c r="CI953" i="7" s="1"/>
  <c r="CH358" i="7"/>
  <c r="CI358" i="7" s="1"/>
  <c r="CH75" i="7"/>
  <c r="CI75" i="7" s="1"/>
  <c r="CH761" i="7"/>
  <c r="CI761" i="7" s="1"/>
  <c r="CH398" i="7"/>
  <c r="CI398" i="7" s="1"/>
  <c r="CH579" i="7"/>
  <c r="CI579" i="7" s="1"/>
  <c r="CH262" i="7"/>
  <c r="CI262" i="7" s="1"/>
  <c r="CH990" i="7"/>
  <c r="CI990" i="7" s="1"/>
  <c r="CH123" i="7"/>
  <c r="CI123" i="7" s="1"/>
  <c r="CH294" i="7"/>
  <c r="CI294" i="7" s="1"/>
  <c r="CH726" i="7"/>
  <c r="CI726" i="7" s="1"/>
  <c r="CH870" i="7"/>
  <c r="CI870" i="7" s="1"/>
  <c r="CH235" i="7"/>
  <c r="CI235" i="7" s="1"/>
  <c r="CH691" i="7"/>
  <c r="CI691" i="7" s="1"/>
  <c r="CH773" i="7"/>
  <c r="CI773" i="7" s="1"/>
  <c r="CH538" i="7"/>
  <c r="CI538" i="7" s="1"/>
  <c r="CH227" i="7"/>
  <c r="CI227" i="7" s="1"/>
  <c r="CH800" i="7"/>
  <c r="CI800" i="7" s="1"/>
  <c r="CH714" i="7"/>
  <c r="CI714" i="7" s="1"/>
  <c r="CH96" i="7"/>
  <c r="CI96" i="7" s="1"/>
  <c r="CH952" i="7"/>
  <c r="CI952" i="7" s="1"/>
  <c r="CH359" i="7"/>
  <c r="CI359" i="7" s="1"/>
  <c r="CH589" i="7"/>
  <c r="CI589" i="7" s="1"/>
  <c r="CH656" i="7"/>
  <c r="CI656" i="7" s="1"/>
  <c r="CH181" i="7"/>
  <c r="CI181" i="7" s="1"/>
  <c r="CH933" i="7"/>
  <c r="CI933" i="7" s="1"/>
  <c r="CH127" i="7"/>
  <c r="CI127" i="7" s="1"/>
  <c r="CH687" i="7"/>
  <c r="CI687" i="7" s="1"/>
  <c r="CH437" i="7"/>
  <c r="CI437" i="7" s="1"/>
  <c r="CH284" i="7"/>
  <c r="CI284" i="7" s="1"/>
  <c r="CH834" i="7"/>
  <c r="CI834" i="7" s="1"/>
  <c r="CH871" i="7"/>
  <c r="CI871" i="7" s="1"/>
  <c r="CH85" i="7"/>
  <c r="CI85" i="7" s="1"/>
  <c r="CH588" i="7"/>
  <c r="CI588" i="7" s="1"/>
  <c r="CH327" i="7"/>
  <c r="CI327" i="7" s="1"/>
  <c r="CH431" i="7"/>
  <c r="CI431" i="7" s="1"/>
  <c r="CH610" i="7"/>
  <c r="CI610" i="7" s="1"/>
  <c r="CH421" i="7"/>
  <c r="CI421" i="7" s="1"/>
  <c r="CH770" i="7"/>
  <c r="CI770" i="7" s="1"/>
  <c r="CH292" i="7"/>
  <c r="CI292" i="7" s="1"/>
  <c r="CH596" i="7"/>
  <c r="CI596" i="7" s="1"/>
  <c r="CH721" i="7"/>
  <c r="CI721" i="7" s="1"/>
  <c r="CH369" i="7"/>
  <c r="CI369" i="7" s="1"/>
  <c r="CH116" i="7"/>
  <c r="CI116" i="7" s="1"/>
  <c r="CH548" i="7"/>
  <c r="CI548" i="7" s="1"/>
  <c r="CH257" i="7"/>
  <c r="CI257" i="7" s="1"/>
  <c r="CH565" i="7"/>
  <c r="CI565" i="7" s="1"/>
  <c r="CH545" i="7"/>
  <c r="CI545" i="7" s="1"/>
  <c r="CH531" i="7"/>
  <c r="CI531" i="7" s="1"/>
  <c r="CH190" i="7"/>
  <c r="CI190" i="7" s="1"/>
  <c r="CH310" i="7"/>
  <c r="CI310" i="7" s="1"/>
  <c r="CH758" i="7"/>
  <c r="CI758" i="7" s="1"/>
  <c r="CH355" i="7"/>
  <c r="CI355" i="7" s="1"/>
  <c r="CH886" i="7"/>
  <c r="CI886" i="7" s="1"/>
  <c r="CH675" i="7"/>
  <c r="CI675" i="7" s="1"/>
  <c r="CH477" i="7"/>
  <c r="CI477" i="7" s="1"/>
  <c r="CH234" i="7"/>
  <c r="CI234" i="7" s="1"/>
  <c r="CH510" i="7"/>
  <c r="CI510" i="7" s="1"/>
  <c r="CH435" i="7"/>
  <c r="CI435" i="7" s="1"/>
  <c r="CK1017" i="7"/>
  <c r="CL1017" i="7" s="1"/>
  <c r="CK1016" i="7"/>
  <c r="CL1016" i="7" s="1"/>
  <c r="CN1016" i="7" s="1"/>
  <c r="CO1016" i="7" s="1"/>
  <c r="CK1015" i="7"/>
  <c r="CL1015" i="7" s="1"/>
  <c r="CN1015" i="7" s="1"/>
  <c r="CO1015" i="7" s="1"/>
  <c r="CK1014" i="7"/>
  <c r="CL1014" i="7" s="1"/>
  <c r="CM1014" i="7" s="1"/>
  <c r="CK1013" i="7"/>
  <c r="CL1013" i="7" s="1"/>
  <c r="CN1013" i="7" s="1"/>
  <c r="CO1013" i="7" s="1"/>
  <c r="CK1012" i="7"/>
  <c r="CL1012" i="7" s="1"/>
  <c r="CN1012" i="7" s="1"/>
  <c r="CO1012" i="7" s="1"/>
  <c r="CK1011" i="7"/>
  <c r="CL1011" i="7" s="1"/>
  <c r="CK1010" i="7"/>
  <c r="CL1010" i="7" s="1"/>
  <c r="CN1010" i="7" s="1"/>
  <c r="CO1010" i="7" s="1"/>
  <c r="CK1009" i="7"/>
  <c r="CL1009" i="7" s="1"/>
  <c r="CK1008" i="7"/>
  <c r="CL1008" i="7" s="1"/>
  <c r="CN1008" i="7" s="1"/>
  <c r="CO1008" i="7" s="1"/>
  <c r="CK1007" i="7"/>
  <c r="CL1007" i="7" s="1"/>
  <c r="CN1007" i="7" s="1"/>
  <c r="CO1007" i="7" s="1"/>
  <c r="CK1006" i="7"/>
  <c r="CL1006" i="7" s="1"/>
  <c r="CN1006" i="7" s="1"/>
  <c r="CO1006" i="7" s="1"/>
  <c r="CK1005" i="7"/>
  <c r="CL1005" i="7" s="1"/>
  <c r="CN1005" i="7" s="1"/>
  <c r="CO1005" i="7" s="1"/>
  <c r="CK1004" i="7"/>
  <c r="CL1004" i="7" s="1"/>
  <c r="CN1004" i="7" s="1"/>
  <c r="CO1004" i="7" s="1"/>
  <c r="CK1003" i="7"/>
  <c r="CL1003" i="7" s="1"/>
  <c r="CK1002" i="7"/>
  <c r="CL1002" i="7" s="1"/>
  <c r="CM1002" i="7" s="1"/>
  <c r="CK1001" i="7"/>
  <c r="CL1001" i="7" s="1"/>
  <c r="CK1000" i="7"/>
  <c r="CL1000" i="7" s="1"/>
  <c r="CN1000" i="7" s="1"/>
  <c r="CO1000" i="7" s="1"/>
  <c r="CK999" i="7"/>
  <c r="CL999" i="7" s="1"/>
  <c r="CN999" i="7" s="1"/>
  <c r="CO999" i="7" s="1"/>
  <c r="CK998" i="7"/>
  <c r="CL998" i="7" s="1"/>
  <c r="CN998" i="7" s="1"/>
  <c r="CO998" i="7" s="1"/>
  <c r="CK997" i="7"/>
  <c r="CL997" i="7" s="1"/>
  <c r="CM997" i="7" s="1"/>
  <c r="CK996" i="7"/>
  <c r="CL996" i="7" s="1"/>
  <c r="CN996" i="7" s="1"/>
  <c r="CO996" i="7" s="1"/>
  <c r="CK995" i="7"/>
  <c r="CL995" i="7" s="1"/>
  <c r="CK994" i="7"/>
  <c r="CL994" i="7" s="1"/>
  <c r="CN994" i="7" s="1"/>
  <c r="CO994" i="7" s="1"/>
  <c r="CK993" i="7"/>
  <c r="CL993" i="7" s="1"/>
  <c r="CK992" i="7"/>
  <c r="CL992" i="7" s="1"/>
  <c r="CN992" i="7" s="1"/>
  <c r="CO992" i="7" s="1"/>
  <c r="CK991" i="7"/>
  <c r="CL991" i="7" s="1"/>
  <c r="CN991" i="7" s="1"/>
  <c r="CO991" i="7" s="1"/>
  <c r="CK990" i="7"/>
  <c r="CL990" i="7" s="1"/>
  <c r="CM990" i="7" s="1"/>
  <c r="CK989" i="7"/>
  <c r="CL989" i="7" s="1"/>
  <c r="CM989" i="7" s="1"/>
  <c r="CK988" i="7"/>
  <c r="CL988" i="7" s="1"/>
  <c r="CM988" i="7" s="1"/>
  <c r="CK987" i="7"/>
  <c r="CL987" i="7" s="1"/>
  <c r="CK986" i="7"/>
  <c r="CL986" i="7" s="1"/>
  <c r="CN986" i="7" s="1"/>
  <c r="CO986" i="7" s="1"/>
  <c r="CK985" i="7"/>
  <c r="CL985" i="7" s="1"/>
  <c r="CK984" i="7"/>
  <c r="CL984" i="7" s="1"/>
  <c r="CN984" i="7" s="1"/>
  <c r="CO984" i="7" s="1"/>
  <c r="CK983" i="7"/>
  <c r="CL983" i="7" s="1"/>
  <c r="CN983" i="7" s="1"/>
  <c r="CO983" i="7" s="1"/>
  <c r="CK982" i="7"/>
  <c r="CL982" i="7" s="1"/>
  <c r="CM982" i="7" s="1"/>
  <c r="CK981" i="7"/>
  <c r="CL981" i="7" s="1"/>
  <c r="CN981" i="7" s="1"/>
  <c r="CO981" i="7" s="1"/>
  <c r="CK980" i="7"/>
  <c r="CL980" i="7" s="1"/>
  <c r="CM980" i="7" s="1"/>
  <c r="CK979" i="7"/>
  <c r="CL979" i="7" s="1"/>
  <c r="CK978" i="7"/>
  <c r="CL978" i="7" s="1"/>
  <c r="CN978" i="7" s="1"/>
  <c r="CO978" i="7" s="1"/>
  <c r="CK977" i="7"/>
  <c r="CL977" i="7" s="1"/>
  <c r="CK976" i="7"/>
  <c r="CL976" i="7" s="1"/>
  <c r="CN976" i="7" s="1"/>
  <c r="CO976" i="7" s="1"/>
  <c r="CK975" i="7"/>
  <c r="CL975" i="7" s="1"/>
  <c r="CN975" i="7" s="1"/>
  <c r="CO975" i="7" s="1"/>
  <c r="CK974" i="7"/>
  <c r="CL974" i="7" s="1"/>
  <c r="CN974" i="7" s="1"/>
  <c r="CO974" i="7" s="1"/>
  <c r="CK973" i="7"/>
  <c r="CL973" i="7" s="1"/>
  <c r="CN973" i="7" s="1"/>
  <c r="CO973" i="7" s="1"/>
  <c r="CK972" i="7"/>
  <c r="CL972" i="7" s="1"/>
  <c r="CM972" i="7" s="1"/>
  <c r="CK971" i="7"/>
  <c r="CL971" i="7" s="1"/>
  <c r="CK970" i="7"/>
  <c r="CL970" i="7" s="1"/>
  <c r="CM970" i="7" s="1"/>
  <c r="CK969" i="7"/>
  <c r="CL969" i="7" s="1"/>
  <c r="CK968" i="7"/>
  <c r="CL968" i="7" s="1"/>
  <c r="CN968" i="7" s="1"/>
  <c r="CO968" i="7" s="1"/>
  <c r="CK967" i="7"/>
  <c r="CL967" i="7" s="1"/>
  <c r="CN967" i="7" s="1"/>
  <c r="CO967" i="7" s="1"/>
  <c r="CK966" i="7"/>
  <c r="CL966" i="7" s="1"/>
  <c r="CN966" i="7" s="1"/>
  <c r="CO966" i="7" s="1"/>
  <c r="CK965" i="7"/>
  <c r="CL965" i="7" s="1"/>
  <c r="CM965" i="7" s="1"/>
  <c r="CK964" i="7"/>
  <c r="CL964" i="7" s="1"/>
  <c r="CM964" i="7" s="1"/>
  <c r="CK963" i="7"/>
  <c r="CL963" i="7" s="1"/>
  <c r="CK962" i="7"/>
  <c r="CL962" i="7" s="1"/>
  <c r="CN962" i="7" s="1"/>
  <c r="CO962" i="7" s="1"/>
  <c r="CK961" i="7"/>
  <c r="CL961" i="7" s="1"/>
  <c r="CK960" i="7"/>
  <c r="CL960" i="7" s="1"/>
  <c r="CN960" i="7" s="1"/>
  <c r="CO960" i="7" s="1"/>
  <c r="CK959" i="7"/>
  <c r="CL959" i="7" s="1"/>
  <c r="CN959" i="7" s="1"/>
  <c r="CO959" i="7" s="1"/>
  <c r="CK958" i="7"/>
  <c r="CL958" i="7" s="1"/>
  <c r="CN958" i="7" s="1"/>
  <c r="CO958" i="7" s="1"/>
  <c r="CK957" i="7"/>
  <c r="CL957" i="7" s="1"/>
  <c r="CM957" i="7" s="1"/>
  <c r="CK956" i="7"/>
  <c r="CL956" i="7" s="1"/>
  <c r="CN956" i="7" s="1"/>
  <c r="CO956" i="7" s="1"/>
  <c r="CK955" i="7"/>
  <c r="CL955" i="7" s="1"/>
  <c r="CK954" i="7"/>
  <c r="CL954" i="7" s="1"/>
  <c r="CN954" i="7" s="1"/>
  <c r="CO954" i="7" s="1"/>
  <c r="CK953" i="7"/>
  <c r="CL953" i="7" s="1"/>
  <c r="CK952" i="7"/>
  <c r="CL952" i="7" s="1"/>
  <c r="CN952" i="7" s="1"/>
  <c r="CO952" i="7" s="1"/>
  <c r="CK951" i="7"/>
  <c r="CL951" i="7" s="1"/>
  <c r="CN951" i="7" s="1"/>
  <c r="CO951" i="7" s="1"/>
  <c r="CK950" i="7"/>
  <c r="CL950" i="7" s="1"/>
  <c r="CM950" i="7" s="1"/>
  <c r="CK949" i="7"/>
  <c r="CL949" i="7" s="1"/>
  <c r="CN949" i="7" s="1"/>
  <c r="CO949" i="7" s="1"/>
  <c r="CK948" i="7"/>
  <c r="CL948" i="7" s="1"/>
  <c r="CN948" i="7" s="1"/>
  <c r="CO948" i="7" s="1"/>
  <c r="CK947" i="7"/>
  <c r="CL947" i="7" s="1"/>
  <c r="CK946" i="7"/>
  <c r="CL946" i="7" s="1"/>
  <c r="CN946" i="7" s="1"/>
  <c r="CO946" i="7" s="1"/>
  <c r="CK945" i="7"/>
  <c r="CL945" i="7" s="1"/>
  <c r="CK944" i="7"/>
  <c r="CL944" i="7" s="1"/>
  <c r="CN944" i="7" s="1"/>
  <c r="CO944" i="7" s="1"/>
  <c r="CK943" i="7"/>
  <c r="CL943" i="7" s="1"/>
  <c r="CN943" i="7" s="1"/>
  <c r="CO943" i="7" s="1"/>
  <c r="CK942" i="7"/>
  <c r="CL942" i="7" s="1"/>
  <c r="CM942" i="7" s="1"/>
  <c r="CK941" i="7"/>
  <c r="CL941" i="7" s="1"/>
  <c r="CN941" i="7" s="1"/>
  <c r="CO941" i="7" s="1"/>
  <c r="CK940" i="7"/>
  <c r="CL940" i="7" s="1"/>
  <c r="CN940" i="7" s="1"/>
  <c r="CO940" i="7" s="1"/>
  <c r="CK939" i="7"/>
  <c r="CL939" i="7" s="1"/>
  <c r="CK938" i="7"/>
  <c r="CL938" i="7" s="1"/>
  <c r="CM938" i="7" s="1"/>
  <c r="CK937" i="7"/>
  <c r="CL937" i="7" s="1"/>
  <c r="CK936" i="7"/>
  <c r="CL936" i="7" s="1"/>
  <c r="CN936" i="7" s="1"/>
  <c r="CO936" i="7" s="1"/>
  <c r="CK935" i="7"/>
  <c r="CL935" i="7" s="1"/>
  <c r="CN935" i="7" s="1"/>
  <c r="CO935" i="7" s="1"/>
  <c r="CK934" i="7"/>
  <c r="CL934" i="7" s="1"/>
  <c r="CN934" i="7" s="1"/>
  <c r="CO934" i="7" s="1"/>
  <c r="CK933" i="7"/>
  <c r="CL933" i="7" s="1"/>
  <c r="CM933" i="7" s="1"/>
  <c r="CK932" i="7"/>
  <c r="CL932" i="7" s="1"/>
  <c r="CN932" i="7" s="1"/>
  <c r="CO932" i="7" s="1"/>
  <c r="CK931" i="7"/>
  <c r="CL931" i="7" s="1"/>
  <c r="CK930" i="7"/>
  <c r="CL930" i="7" s="1"/>
  <c r="CN930" i="7" s="1"/>
  <c r="CO930" i="7" s="1"/>
  <c r="CK929" i="7"/>
  <c r="CL929" i="7" s="1"/>
  <c r="CK928" i="7"/>
  <c r="CL928" i="7" s="1"/>
  <c r="CN928" i="7" s="1"/>
  <c r="CO928" i="7" s="1"/>
  <c r="CK927" i="7"/>
  <c r="CL927" i="7" s="1"/>
  <c r="CN927" i="7" s="1"/>
  <c r="CO927" i="7" s="1"/>
  <c r="CK926" i="7"/>
  <c r="CL926" i="7" s="1"/>
  <c r="CN926" i="7" s="1"/>
  <c r="CO926" i="7" s="1"/>
  <c r="CK925" i="7"/>
  <c r="CL925" i="7" s="1"/>
  <c r="CM925" i="7" s="1"/>
  <c r="CK924" i="7"/>
  <c r="CL924" i="7" s="1"/>
  <c r="CM924" i="7" s="1"/>
  <c r="CK923" i="7"/>
  <c r="CL923" i="7" s="1"/>
  <c r="CK922" i="7"/>
  <c r="CL922" i="7" s="1"/>
  <c r="CN922" i="7" s="1"/>
  <c r="CO922" i="7" s="1"/>
  <c r="CK921" i="7"/>
  <c r="CL921" i="7" s="1"/>
  <c r="CK920" i="7"/>
  <c r="CL920" i="7" s="1"/>
  <c r="CN920" i="7" s="1"/>
  <c r="CO920" i="7" s="1"/>
  <c r="CK919" i="7"/>
  <c r="CL919" i="7" s="1"/>
  <c r="CN919" i="7" s="1"/>
  <c r="CO919" i="7" s="1"/>
  <c r="CK918" i="7"/>
  <c r="CL918" i="7" s="1"/>
  <c r="CK917" i="7"/>
  <c r="CL917" i="7" s="1"/>
  <c r="CM917" i="7" s="1"/>
  <c r="CK916" i="7"/>
  <c r="CL916" i="7" s="1"/>
  <c r="CN916" i="7" s="1"/>
  <c r="CO916" i="7" s="1"/>
  <c r="CK915" i="7"/>
  <c r="CL915" i="7" s="1"/>
  <c r="CK914" i="7"/>
  <c r="CL914" i="7" s="1"/>
  <c r="CN914" i="7" s="1"/>
  <c r="CO914" i="7" s="1"/>
  <c r="CK913" i="7"/>
  <c r="CL913" i="7" s="1"/>
  <c r="CK912" i="7"/>
  <c r="CL912" i="7" s="1"/>
  <c r="CN912" i="7" s="1"/>
  <c r="CO912" i="7" s="1"/>
  <c r="CK911" i="7"/>
  <c r="CL911" i="7" s="1"/>
  <c r="CN911" i="7" s="1"/>
  <c r="CO911" i="7" s="1"/>
  <c r="CK910" i="7"/>
  <c r="CL910" i="7" s="1"/>
  <c r="CN910" i="7" s="1"/>
  <c r="CO910" i="7" s="1"/>
  <c r="CK909" i="7"/>
  <c r="CL909" i="7" s="1"/>
  <c r="CM909" i="7" s="1"/>
  <c r="CK908" i="7"/>
  <c r="CL908" i="7" s="1"/>
  <c r="CN908" i="7" s="1"/>
  <c r="CO908" i="7" s="1"/>
  <c r="CK907" i="7"/>
  <c r="CL907" i="7" s="1"/>
  <c r="CK906" i="7"/>
  <c r="CL906" i="7" s="1"/>
  <c r="CN906" i="7" s="1"/>
  <c r="CO906" i="7" s="1"/>
  <c r="CK905" i="7"/>
  <c r="CL905" i="7" s="1"/>
  <c r="CK904" i="7"/>
  <c r="CL904" i="7" s="1"/>
  <c r="CK903" i="7"/>
  <c r="CL903" i="7" s="1"/>
  <c r="CN903" i="7" s="1"/>
  <c r="CO903" i="7" s="1"/>
  <c r="CK902" i="7"/>
  <c r="CL902" i="7" s="1"/>
  <c r="CK901" i="7"/>
  <c r="CL901" i="7" s="1"/>
  <c r="CK900" i="7"/>
  <c r="CL900" i="7" s="1"/>
  <c r="CN900" i="7" s="1"/>
  <c r="CO900" i="7" s="1"/>
  <c r="CK899" i="7"/>
  <c r="CL899" i="7" s="1"/>
  <c r="CK898" i="7"/>
  <c r="CL898" i="7" s="1"/>
  <c r="CK897" i="7"/>
  <c r="CL897" i="7" s="1"/>
  <c r="CK896" i="7"/>
  <c r="CL896" i="7" s="1"/>
  <c r="CK895" i="7"/>
  <c r="CL895" i="7" s="1"/>
  <c r="CN895" i="7" s="1"/>
  <c r="CO895" i="7" s="1"/>
  <c r="CK894" i="7"/>
  <c r="CL894" i="7" s="1"/>
  <c r="CN894" i="7" s="1"/>
  <c r="CO894" i="7" s="1"/>
  <c r="CK893" i="7"/>
  <c r="CL893" i="7" s="1"/>
  <c r="CM893" i="7" s="1"/>
  <c r="CK892" i="7"/>
  <c r="CL892" i="7" s="1"/>
  <c r="CN892" i="7" s="1"/>
  <c r="CO892" i="7" s="1"/>
  <c r="CK891" i="7"/>
  <c r="CL891" i="7" s="1"/>
  <c r="CM891" i="7" s="1"/>
  <c r="CK890" i="7"/>
  <c r="CL890" i="7" s="1"/>
  <c r="CN890" i="7" s="1"/>
  <c r="CO890" i="7" s="1"/>
  <c r="CK889" i="7"/>
  <c r="CL889" i="7" s="1"/>
  <c r="CK888" i="7"/>
  <c r="CL888" i="7" s="1"/>
  <c r="CN888" i="7" s="1"/>
  <c r="CO888" i="7" s="1"/>
  <c r="CK887" i="7"/>
  <c r="CL887" i="7" s="1"/>
  <c r="CN887" i="7" s="1"/>
  <c r="CO887" i="7" s="1"/>
  <c r="CK886" i="7"/>
  <c r="CL886" i="7" s="1"/>
  <c r="CK885" i="7"/>
  <c r="CL885" i="7" s="1"/>
  <c r="CM885" i="7" s="1"/>
  <c r="CK884" i="7"/>
  <c r="CL884" i="7" s="1"/>
  <c r="CM884" i="7" s="1"/>
  <c r="CK883" i="7"/>
  <c r="CL883" i="7" s="1"/>
  <c r="CM883" i="7" s="1"/>
  <c r="CK882" i="7"/>
  <c r="CL882" i="7" s="1"/>
  <c r="CN882" i="7" s="1"/>
  <c r="CO882" i="7" s="1"/>
  <c r="CK881" i="7"/>
  <c r="CL881" i="7" s="1"/>
  <c r="CK880" i="7"/>
  <c r="CL880" i="7" s="1"/>
  <c r="CK879" i="7"/>
  <c r="CL879" i="7" s="1"/>
  <c r="CN879" i="7" s="1"/>
  <c r="CO879" i="7" s="1"/>
  <c r="CK878" i="7"/>
  <c r="CL878" i="7" s="1"/>
  <c r="CN878" i="7" s="1"/>
  <c r="CO878" i="7" s="1"/>
  <c r="CK877" i="7"/>
  <c r="CL877" i="7" s="1"/>
  <c r="CM877" i="7" s="1"/>
  <c r="CK876" i="7"/>
  <c r="CL876" i="7" s="1"/>
  <c r="CM876" i="7" s="1"/>
  <c r="CK875" i="7"/>
  <c r="CL875" i="7" s="1"/>
  <c r="CM875" i="7" s="1"/>
  <c r="CK874" i="7"/>
  <c r="CL874" i="7" s="1"/>
  <c r="CN874" i="7" s="1"/>
  <c r="CO874" i="7" s="1"/>
  <c r="CK873" i="7"/>
  <c r="CL873" i="7" s="1"/>
  <c r="CK872" i="7"/>
  <c r="CL872" i="7" s="1"/>
  <c r="CK871" i="7"/>
  <c r="CL871" i="7" s="1"/>
  <c r="CN871" i="7" s="1"/>
  <c r="CO871" i="7" s="1"/>
  <c r="CK870" i="7"/>
  <c r="CL870" i="7" s="1"/>
  <c r="CN870" i="7" s="1"/>
  <c r="CO870" i="7" s="1"/>
  <c r="CK869" i="7"/>
  <c r="CL869" i="7" s="1"/>
  <c r="CM869" i="7" s="1"/>
  <c r="CK868" i="7"/>
  <c r="CL868" i="7" s="1"/>
  <c r="CK867" i="7"/>
  <c r="CL867" i="7" s="1"/>
  <c r="CM867" i="7" s="1"/>
  <c r="CK866" i="7"/>
  <c r="CL866" i="7" s="1"/>
  <c r="CK865" i="7"/>
  <c r="CL865" i="7" s="1"/>
  <c r="CK864" i="7"/>
  <c r="CL864" i="7" s="1"/>
  <c r="CN864" i="7" s="1"/>
  <c r="CO864" i="7" s="1"/>
  <c r="CK863" i="7"/>
  <c r="CL863" i="7" s="1"/>
  <c r="CK862" i="7"/>
  <c r="CL862" i="7" s="1"/>
  <c r="CN862" i="7" s="1"/>
  <c r="CO862" i="7" s="1"/>
  <c r="CK861" i="7"/>
  <c r="CL861" i="7" s="1"/>
  <c r="CM861" i="7" s="1"/>
  <c r="CK860" i="7"/>
  <c r="CL860" i="7" s="1"/>
  <c r="CN860" i="7" s="1"/>
  <c r="CO860" i="7" s="1"/>
  <c r="CK859" i="7"/>
  <c r="CL859" i="7" s="1"/>
  <c r="CM859" i="7" s="1"/>
  <c r="CK858" i="7"/>
  <c r="CL858" i="7" s="1"/>
  <c r="CK857" i="7"/>
  <c r="CL857" i="7" s="1"/>
  <c r="CM857" i="7" s="1"/>
  <c r="CK856" i="7"/>
  <c r="CL856" i="7" s="1"/>
  <c r="CN856" i="7" s="1"/>
  <c r="CO856" i="7" s="1"/>
  <c r="CK855" i="7"/>
  <c r="CL855" i="7" s="1"/>
  <c r="CK854" i="7"/>
  <c r="CL854" i="7" s="1"/>
  <c r="CN854" i="7" s="1"/>
  <c r="CO854" i="7" s="1"/>
  <c r="CK853" i="7"/>
  <c r="CL853" i="7" s="1"/>
  <c r="CM853" i="7" s="1"/>
  <c r="CK852" i="7"/>
  <c r="CL852" i="7" s="1"/>
  <c r="CN852" i="7" s="1"/>
  <c r="CO852" i="7" s="1"/>
  <c r="CK851" i="7"/>
  <c r="CL851" i="7" s="1"/>
  <c r="CM851" i="7" s="1"/>
  <c r="CK850" i="7"/>
  <c r="CL850" i="7" s="1"/>
  <c r="CK849" i="7"/>
  <c r="CL849" i="7" s="1"/>
  <c r="CM849" i="7" s="1"/>
  <c r="CK848" i="7"/>
  <c r="CL848" i="7" s="1"/>
  <c r="CM848" i="7" s="1"/>
  <c r="CK847" i="7"/>
  <c r="CL847" i="7" s="1"/>
  <c r="CM847" i="7" s="1"/>
  <c r="CK846" i="7"/>
  <c r="CL846" i="7" s="1"/>
  <c r="CK845" i="7"/>
  <c r="CL845" i="7" s="1"/>
  <c r="CN845" i="7" s="1"/>
  <c r="CO845" i="7" s="1"/>
  <c r="CK844" i="7"/>
  <c r="CL844" i="7" s="1"/>
  <c r="CM844" i="7" s="1"/>
  <c r="CK843" i="7"/>
  <c r="CL843" i="7" s="1"/>
  <c r="CN843" i="7" s="1"/>
  <c r="CO843" i="7" s="1"/>
  <c r="CK842" i="7"/>
  <c r="CL842" i="7" s="1"/>
  <c r="CN842" i="7" s="1"/>
  <c r="CO842" i="7" s="1"/>
  <c r="CK841" i="7"/>
  <c r="CL841" i="7" s="1"/>
  <c r="CK840" i="7"/>
  <c r="CL840" i="7" s="1"/>
  <c r="CN840" i="7" s="1"/>
  <c r="CO840" i="7" s="1"/>
  <c r="CK839" i="7"/>
  <c r="CL839" i="7" s="1"/>
  <c r="CN839" i="7" s="1"/>
  <c r="CO839" i="7" s="1"/>
  <c r="CK838" i="7"/>
  <c r="CL838" i="7" s="1"/>
  <c r="CM838" i="7" s="1"/>
  <c r="CK837" i="7"/>
  <c r="CL837" i="7" s="1"/>
  <c r="CN837" i="7" s="1"/>
  <c r="CO837" i="7" s="1"/>
  <c r="CK836" i="7"/>
  <c r="CL836" i="7" s="1"/>
  <c r="CM836" i="7" s="1"/>
  <c r="CK835" i="7"/>
  <c r="CL835" i="7" s="1"/>
  <c r="CN835" i="7" s="1"/>
  <c r="CO835" i="7" s="1"/>
  <c r="CK834" i="7"/>
  <c r="CL834" i="7" s="1"/>
  <c r="CM834" i="7" s="1"/>
  <c r="CK833" i="7"/>
  <c r="CL833" i="7" s="1"/>
  <c r="CK832" i="7"/>
  <c r="CL832" i="7" s="1"/>
  <c r="CN832" i="7" s="1"/>
  <c r="CO832" i="7" s="1"/>
  <c r="CK831" i="7"/>
  <c r="CL831" i="7" s="1"/>
  <c r="CM831" i="7" s="1"/>
  <c r="CK830" i="7"/>
  <c r="CL830" i="7" s="1"/>
  <c r="CK829" i="7"/>
  <c r="CL829" i="7" s="1"/>
  <c r="CN829" i="7" s="1"/>
  <c r="CO829" i="7" s="1"/>
  <c r="CK828" i="7"/>
  <c r="CL828" i="7" s="1"/>
  <c r="CM828" i="7" s="1"/>
  <c r="CK827" i="7"/>
  <c r="CL827" i="7" s="1"/>
  <c r="CK826" i="7"/>
  <c r="CL826" i="7" s="1"/>
  <c r="CN826" i="7" s="1"/>
  <c r="CO826" i="7" s="1"/>
  <c r="CK825" i="7"/>
  <c r="CL825" i="7" s="1"/>
  <c r="CM825" i="7" s="1"/>
  <c r="CK824" i="7"/>
  <c r="CL824" i="7" s="1"/>
  <c r="CK823" i="7"/>
  <c r="CL823" i="7" s="1"/>
  <c r="CN823" i="7" s="1"/>
  <c r="CO823" i="7" s="1"/>
  <c r="CK822" i="7"/>
  <c r="CL822" i="7" s="1"/>
  <c r="CN822" i="7" s="1"/>
  <c r="CO822" i="7" s="1"/>
  <c r="CK821" i="7"/>
  <c r="CL821" i="7" s="1"/>
  <c r="CN821" i="7" s="1"/>
  <c r="CO821" i="7" s="1"/>
  <c r="CK820" i="7"/>
  <c r="CL820" i="7" s="1"/>
  <c r="CM820" i="7" s="1"/>
  <c r="CK819" i="7"/>
  <c r="CL819" i="7" s="1"/>
  <c r="CN819" i="7" s="1"/>
  <c r="CO819" i="7" s="1"/>
  <c r="CK818" i="7"/>
  <c r="CL818" i="7" s="1"/>
  <c r="CN818" i="7" s="1"/>
  <c r="CO818" i="7" s="1"/>
  <c r="CK817" i="7"/>
  <c r="CL817" i="7" s="1"/>
  <c r="CN817" i="7" s="1"/>
  <c r="CO817" i="7" s="1"/>
  <c r="CK816" i="7"/>
  <c r="CL816" i="7" s="1"/>
  <c r="CN816" i="7" s="1"/>
  <c r="CO816" i="7" s="1"/>
  <c r="CK815" i="7"/>
  <c r="CL815" i="7" s="1"/>
  <c r="CN815" i="7" s="1"/>
  <c r="CO815" i="7" s="1"/>
  <c r="CK814" i="7"/>
  <c r="CL814" i="7" s="1"/>
  <c r="CK813" i="7"/>
  <c r="CL813" i="7" s="1"/>
  <c r="CN813" i="7" s="1"/>
  <c r="CO813" i="7" s="1"/>
  <c r="CK812" i="7"/>
  <c r="CL812" i="7" s="1"/>
  <c r="CK811" i="7"/>
  <c r="CL811" i="7" s="1"/>
  <c r="CN811" i="7" s="1"/>
  <c r="CO811" i="7" s="1"/>
  <c r="CK810" i="7"/>
  <c r="CL810" i="7" s="1"/>
  <c r="CM810" i="7" s="1"/>
  <c r="CK809" i="7"/>
  <c r="CL809" i="7" s="1"/>
  <c r="CK808" i="7"/>
  <c r="CL808" i="7" s="1"/>
  <c r="CN808" i="7" s="1"/>
  <c r="CO808" i="7" s="1"/>
  <c r="CK807" i="7"/>
  <c r="CL807" i="7" s="1"/>
  <c r="CN807" i="7" s="1"/>
  <c r="CO807" i="7" s="1"/>
  <c r="CK806" i="7"/>
  <c r="CL806" i="7" s="1"/>
  <c r="CN806" i="7" s="1"/>
  <c r="CO806" i="7" s="1"/>
  <c r="CK805" i="7"/>
  <c r="CL805" i="7" s="1"/>
  <c r="CK804" i="7"/>
  <c r="CL804" i="7" s="1"/>
  <c r="CK803" i="7"/>
  <c r="CL803" i="7" s="1"/>
  <c r="CK802" i="7"/>
  <c r="CL802" i="7" s="1"/>
  <c r="CN802" i="7" s="1"/>
  <c r="CO802" i="7" s="1"/>
  <c r="CK801" i="7"/>
  <c r="CL801" i="7" s="1"/>
  <c r="CM801" i="7" s="1"/>
  <c r="CK800" i="7"/>
  <c r="CL800" i="7" s="1"/>
  <c r="CN800" i="7" s="1"/>
  <c r="CO800" i="7" s="1"/>
  <c r="CK799" i="7"/>
  <c r="CL799" i="7" s="1"/>
  <c r="CM799" i="7" s="1"/>
  <c r="CK798" i="7"/>
  <c r="CL798" i="7" s="1"/>
  <c r="CK797" i="7"/>
  <c r="CL797" i="7" s="1"/>
  <c r="CN797" i="7" s="1"/>
  <c r="CO797" i="7" s="1"/>
  <c r="CK796" i="7"/>
  <c r="CL796" i="7" s="1"/>
  <c r="CK795" i="7"/>
  <c r="CL795" i="7" s="1"/>
  <c r="CK794" i="7"/>
  <c r="CL794" i="7" s="1"/>
  <c r="CM794" i="7" s="1"/>
  <c r="CK793" i="7"/>
  <c r="CL793" i="7" s="1"/>
  <c r="CK792" i="7"/>
  <c r="CL792" i="7" s="1"/>
  <c r="CM792" i="7" s="1"/>
  <c r="CK791" i="7"/>
  <c r="CL791" i="7" s="1"/>
  <c r="CM791" i="7" s="1"/>
  <c r="CK790" i="7"/>
  <c r="CL790" i="7" s="1"/>
  <c r="CK789" i="7"/>
  <c r="CL789" i="7" s="1"/>
  <c r="CN789" i="7" s="1"/>
  <c r="CO789" i="7" s="1"/>
  <c r="CK788" i="7"/>
  <c r="CL788" i="7" s="1"/>
  <c r="CK787" i="7"/>
  <c r="CL787" i="7" s="1"/>
  <c r="CM787" i="7" s="1"/>
  <c r="CK786" i="7"/>
  <c r="CL786" i="7" s="1"/>
  <c r="CM786" i="7" s="1"/>
  <c r="CK785" i="7"/>
  <c r="CL785" i="7" s="1"/>
  <c r="CN785" i="7" s="1"/>
  <c r="CO785" i="7" s="1"/>
  <c r="CK784" i="7"/>
  <c r="CL784" i="7" s="1"/>
  <c r="CM784" i="7" s="1"/>
  <c r="CK783" i="7"/>
  <c r="CL783" i="7" s="1"/>
  <c r="CK782" i="7"/>
  <c r="CL782" i="7" s="1"/>
  <c r="CK781" i="7"/>
  <c r="CL781" i="7" s="1"/>
  <c r="CN781" i="7" s="1"/>
  <c r="CO781" i="7" s="1"/>
  <c r="CK780" i="7"/>
  <c r="CL780" i="7" s="1"/>
  <c r="CK779" i="7"/>
  <c r="CL779" i="7" s="1"/>
  <c r="CK778" i="7"/>
  <c r="CL778" i="7" s="1"/>
  <c r="CM778" i="7" s="1"/>
  <c r="CK777" i="7"/>
  <c r="CL777" i="7" s="1"/>
  <c r="CK776" i="7"/>
  <c r="CL776" i="7" s="1"/>
  <c r="CK775" i="7"/>
  <c r="CL775" i="7" s="1"/>
  <c r="CM775" i="7" s="1"/>
  <c r="CK774" i="7"/>
  <c r="CL774" i="7" s="1"/>
  <c r="CK773" i="7"/>
  <c r="CL773" i="7" s="1"/>
  <c r="CN773" i="7" s="1"/>
  <c r="CO773" i="7" s="1"/>
  <c r="CK772" i="7"/>
  <c r="CL772" i="7" s="1"/>
  <c r="CK771" i="7"/>
  <c r="CL771" i="7" s="1"/>
  <c r="CN771" i="7" s="1"/>
  <c r="CO771" i="7" s="1"/>
  <c r="CK770" i="7"/>
  <c r="CL770" i="7" s="1"/>
  <c r="CM770" i="7" s="1"/>
  <c r="CK769" i="7"/>
  <c r="CL769" i="7" s="1"/>
  <c r="CN769" i="7" s="1"/>
  <c r="CO769" i="7" s="1"/>
  <c r="CK768" i="7"/>
  <c r="CL768" i="7" s="1"/>
  <c r="CN768" i="7" s="1"/>
  <c r="CO768" i="7" s="1"/>
  <c r="CK767" i="7"/>
  <c r="CL767" i="7" s="1"/>
  <c r="CK766" i="7"/>
  <c r="CL766" i="7" s="1"/>
  <c r="CN766" i="7" s="1"/>
  <c r="CO766" i="7" s="1"/>
  <c r="CK765" i="7"/>
  <c r="CL765" i="7" s="1"/>
  <c r="CK764" i="7"/>
  <c r="CL764" i="7" s="1"/>
  <c r="CK763" i="7"/>
  <c r="CL763" i="7" s="1"/>
  <c r="CK762" i="7"/>
  <c r="CL762" i="7" s="1"/>
  <c r="CM762" i="7" s="1"/>
  <c r="CK761" i="7"/>
  <c r="CL761" i="7" s="1"/>
  <c r="CK760" i="7"/>
  <c r="CL760" i="7" s="1"/>
  <c r="CN760" i="7" s="1"/>
  <c r="CO760" i="7" s="1"/>
  <c r="CK759" i="7"/>
  <c r="CL759" i="7" s="1"/>
  <c r="CM759" i="7" s="1"/>
  <c r="CK758" i="7"/>
  <c r="CL758" i="7" s="1"/>
  <c r="CK757" i="7"/>
  <c r="CL757" i="7" s="1"/>
  <c r="CN757" i="7" s="1"/>
  <c r="CO757" i="7" s="1"/>
  <c r="CK756" i="7"/>
  <c r="CL756" i="7" s="1"/>
  <c r="CM756" i="7" s="1"/>
  <c r="CK755" i="7"/>
  <c r="CL755" i="7" s="1"/>
  <c r="CN755" i="7" s="1"/>
  <c r="CO755" i="7" s="1"/>
  <c r="CK754" i="7"/>
  <c r="CL754" i="7" s="1"/>
  <c r="CK753" i="7"/>
  <c r="CL753" i="7" s="1"/>
  <c r="CN753" i="7" s="1"/>
  <c r="CO753" i="7" s="1"/>
  <c r="CK752" i="7"/>
  <c r="CL752" i="7" s="1"/>
  <c r="CM752" i="7" s="1"/>
  <c r="CK751" i="7"/>
  <c r="CL751" i="7" s="1"/>
  <c r="CK750" i="7"/>
  <c r="CL750" i="7" s="1"/>
  <c r="CN750" i="7" s="1"/>
  <c r="CO750" i="7" s="1"/>
  <c r="CK749" i="7"/>
  <c r="CL749" i="7" s="1"/>
  <c r="CN749" i="7" s="1"/>
  <c r="CO749" i="7" s="1"/>
  <c r="CK748" i="7"/>
  <c r="CL748" i="7" s="1"/>
  <c r="CN748" i="7" s="1"/>
  <c r="CO748" i="7" s="1"/>
  <c r="CK747" i="7"/>
  <c r="CL747" i="7" s="1"/>
  <c r="CK746" i="7"/>
  <c r="CL746" i="7" s="1"/>
  <c r="CM746" i="7" s="1"/>
  <c r="CK745" i="7"/>
  <c r="CL745" i="7" s="1"/>
  <c r="CK744" i="7"/>
  <c r="CL744" i="7" s="1"/>
  <c r="CN744" i="7" s="1"/>
  <c r="CO744" i="7" s="1"/>
  <c r="CK743" i="7"/>
  <c r="CL743" i="7" s="1"/>
  <c r="CK742" i="7"/>
  <c r="CL742" i="7" s="1"/>
  <c r="CN742" i="7" s="1"/>
  <c r="CO742" i="7" s="1"/>
  <c r="CK741" i="7"/>
  <c r="CL741" i="7" s="1"/>
  <c r="CN741" i="7" s="1"/>
  <c r="CO741" i="7" s="1"/>
  <c r="CK740" i="7"/>
  <c r="CL740" i="7" s="1"/>
  <c r="CN740" i="7" s="1"/>
  <c r="CO740" i="7" s="1"/>
  <c r="CK739" i="7"/>
  <c r="CL739" i="7" s="1"/>
  <c r="CM739" i="7" s="1"/>
  <c r="CK738" i="7"/>
  <c r="CL738" i="7" s="1"/>
  <c r="CN738" i="7" s="1"/>
  <c r="CO738" i="7" s="1"/>
  <c r="CK737" i="7"/>
  <c r="CL737" i="7" s="1"/>
  <c r="CN737" i="7" s="1"/>
  <c r="CO737" i="7" s="1"/>
  <c r="CK736" i="7"/>
  <c r="CL736" i="7" s="1"/>
  <c r="CN736" i="7" s="1"/>
  <c r="CO736" i="7" s="1"/>
  <c r="CK735" i="7"/>
  <c r="CL735" i="7" s="1"/>
  <c r="CK734" i="7"/>
  <c r="CL734" i="7" s="1"/>
  <c r="CM734" i="7" s="1"/>
  <c r="CK733" i="7"/>
  <c r="CL733" i="7" s="1"/>
  <c r="CN733" i="7" s="1"/>
  <c r="CO733" i="7" s="1"/>
  <c r="CK732" i="7"/>
  <c r="CL732" i="7" s="1"/>
  <c r="CN732" i="7" s="1"/>
  <c r="CO732" i="7" s="1"/>
  <c r="CK731" i="7"/>
  <c r="CL731" i="7" s="1"/>
  <c r="CK730" i="7"/>
  <c r="CL730" i="7" s="1"/>
  <c r="CM730" i="7" s="1"/>
  <c r="CK729" i="7"/>
  <c r="CL729" i="7" s="1"/>
  <c r="CK728" i="7"/>
  <c r="CL728" i="7" s="1"/>
  <c r="CM728" i="7" s="1"/>
  <c r="CK727" i="7"/>
  <c r="CL727" i="7" s="1"/>
  <c r="CK726" i="7"/>
  <c r="CL726" i="7" s="1"/>
  <c r="CK725" i="7"/>
  <c r="CL725" i="7" s="1"/>
  <c r="CN725" i="7" s="1"/>
  <c r="CO725" i="7" s="1"/>
  <c r="CK724" i="7"/>
  <c r="CL724" i="7" s="1"/>
  <c r="CN724" i="7" s="1"/>
  <c r="CO724" i="7" s="1"/>
  <c r="CK723" i="7"/>
  <c r="CL723" i="7" s="1"/>
  <c r="CN723" i="7" s="1"/>
  <c r="CO723" i="7" s="1"/>
  <c r="CK722" i="7"/>
  <c r="CL722" i="7" s="1"/>
  <c r="CK721" i="7"/>
  <c r="CL721" i="7" s="1"/>
  <c r="CM721" i="7" s="1"/>
  <c r="CK720" i="7"/>
  <c r="CL720" i="7" s="1"/>
  <c r="CN720" i="7" s="1"/>
  <c r="CO720" i="7" s="1"/>
  <c r="CK719" i="7"/>
  <c r="CL719" i="7" s="1"/>
  <c r="CM719" i="7" s="1"/>
  <c r="CK718" i="7"/>
  <c r="CL718" i="7" s="1"/>
  <c r="CK717" i="7"/>
  <c r="CL717" i="7" s="1"/>
  <c r="CN717" i="7" s="1"/>
  <c r="CO717" i="7" s="1"/>
  <c r="CK716" i="7"/>
  <c r="CL716" i="7" s="1"/>
  <c r="CK715" i="7"/>
  <c r="CL715" i="7" s="1"/>
  <c r="CN715" i="7" s="1"/>
  <c r="CO715" i="7" s="1"/>
  <c r="CK714" i="7"/>
  <c r="CL714" i="7" s="1"/>
  <c r="CM714" i="7" s="1"/>
  <c r="CK713" i="7"/>
  <c r="CL713" i="7" s="1"/>
  <c r="CK712" i="7"/>
  <c r="CL712" i="7" s="1"/>
  <c r="CN712" i="7" s="1"/>
  <c r="CO712" i="7" s="1"/>
  <c r="CK711" i="7"/>
  <c r="CL711" i="7" s="1"/>
  <c r="CK710" i="7"/>
  <c r="CL710" i="7" s="1"/>
  <c r="CN710" i="7" s="1"/>
  <c r="CO710" i="7" s="1"/>
  <c r="CK709" i="7"/>
  <c r="CL709" i="7" s="1"/>
  <c r="CN709" i="7" s="1"/>
  <c r="CO709" i="7" s="1"/>
  <c r="CK708" i="7"/>
  <c r="CL708" i="7" s="1"/>
  <c r="CK707" i="7"/>
  <c r="CL707" i="7" s="1"/>
  <c r="CM707" i="7" s="1"/>
  <c r="CK706" i="7"/>
  <c r="CL706" i="7" s="1"/>
  <c r="CN706" i="7" s="1"/>
  <c r="CO706" i="7" s="1"/>
  <c r="CK705" i="7"/>
  <c r="CL705" i="7" s="1"/>
  <c r="CN705" i="7" s="1"/>
  <c r="CO705" i="7" s="1"/>
  <c r="CK704" i="7"/>
  <c r="CL704" i="7" s="1"/>
  <c r="CK703" i="7"/>
  <c r="CL703" i="7" s="1"/>
  <c r="CK702" i="7"/>
  <c r="CL702" i="7" s="1"/>
  <c r="CN702" i="7" s="1"/>
  <c r="CO702" i="7" s="1"/>
  <c r="CK701" i="7"/>
  <c r="CL701" i="7" s="1"/>
  <c r="CM701" i="7" s="1"/>
  <c r="CK700" i="7"/>
  <c r="CL700" i="7" s="1"/>
  <c r="CN700" i="7" s="1"/>
  <c r="CO700" i="7" s="1"/>
  <c r="CK699" i="7"/>
  <c r="CL699" i="7" s="1"/>
  <c r="CM699" i="7" s="1"/>
  <c r="CK698" i="7"/>
  <c r="CL698" i="7" s="1"/>
  <c r="CM698" i="7" s="1"/>
  <c r="CK697" i="7"/>
  <c r="CL697" i="7" s="1"/>
  <c r="CK696" i="7"/>
  <c r="CL696" i="7" s="1"/>
  <c r="CN696" i="7" s="1"/>
  <c r="CO696" i="7" s="1"/>
  <c r="CK695" i="7"/>
  <c r="CL695" i="7" s="1"/>
  <c r="CK694" i="7"/>
  <c r="CL694" i="7" s="1"/>
  <c r="CM694" i="7" s="1"/>
  <c r="CK693" i="7"/>
  <c r="CL693" i="7" s="1"/>
  <c r="CN693" i="7" s="1"/>
  <c r="CO693" i="7" s="1"/>
  <c r="CK692" i="7"/>
  <c r="CL692" i="7" s="1"/>
  <c r="CK691" i="7"/>
  <c r="CL691" i="7" s="1"/>
  <c r="CK690" i="7"/>
  <c r="CL690" i="7" s="1"/>
  <c r="CK689" i="7"/>
  <c r="CL689" i="7" s="1"/>
  <c r="CK688" i="7"/>
  <c r="CL688" i="7" s="1"/>
  <c r="CK687" i="7"/>
  <c r="CL687" i="7" s="1"/>
  <c r="CN687" i="7" s="1"/>
  <c r="CO687" i="7" s="1"/>
  <c r="CK686" i="7"/>
  <c r="CL686" i="7" s="1"/>
  <c r="CM686" i="7" s="1"/>
  <c r="CK685" i="7"/>
  <c r="CL685" i="7" s="1"/>
  <c r="CN685" i="7" s="1"/>
  <c r="CO685" i="7" s="1"/>
  <c r="CK684" i="7"/>
  <c r="CL684" i="7" s="1"/>
  <c r="CN684" i="7" s="1"/>
  <c r="CO684" i="7" s="1"/>
  <c r="CK683" i="7"/>
  <c r="CL683" i="7" s="1"/>
  <c r="CK682" i="7"/>
  <c r="CL682" i="7" s="1"/>
  <c r="CM682" i="7" s="1"/>
  <c r="CK681" i="7"/>
  <c r="CL681" i="7" s="1"/>
  <c r="CK680" i="7"/>
  <c r="CL680" i="7" s="1"/>
  <c r="CN680" i="7" s="1"/>
  <c r="CO680" i="7" s="1"/>
  <c r="CK679" i="7"/>
  <c r="CL679" i="7" s="1"/>
  <c r="CK678" i="7"/>
  <c r="CL678" i="7" s="1"/>
  <c r="CN678" i="7" s="1"/>
  <c r="CO678" i="7" s="1"/>
  <c r="CK677" i="7"/>
  <c r="CL677" i="7" s="1"/>
  <c r="CN677" i="7" s="1"/>
  <c r="CO677" i="7" s="1"/>
  <c r="CK676" i="7"/>
  <c r="CL676" i="7" s="1"/>
  <c r="CK675" i="7"/>
  <c r="CL675" i="7" s="1"/>
  <c r="CM675" i="7" s="1"/>
  <c r="CK674" i="7"/>
  <c r="CL674" i="7" s="1"/>
  <c r="CN674" i="7" s="1"/>
  <c r="CO674" i="7" s="1"/>
  <c r="CK673" i="7"/>
  <c r="CL673" i="7" s="1"/>
  <c r="CK672" i="7"/>
  <c r="CL672" i="7" s="1"/>
  <c r="CK671" i="7"/>
  <c r="CL671" i="7" s="1"/>
  <c r="CM671" i="7" s="1"/>
  <c r="CK670" i="7"/>
  <c r="CL670" i="7" s="1"/>
  <c r="CM670" i="7" s="1"/>
  <c r="CK669" i="7"/>
  <c r="CL669" i="7" s="1"/>
  <c r="CN669" i="7" s="1"/>
  <c r="CO669" i="7" s="1"/>
  <c r="CK668" i="7"/>
  <c r="CL668" i="7" s="1"/>
  <c r="CN668" i="7" s="1"/>
  <c r="CO668" i="7" s="1"/>
  <c r="CK667" i="7"/>
  <c r="CL667" i="7" s="1"/>
  <c r="CK666" i="7"/>
  <c r="CL666" i="7" s="1"/>
  <c r="CM666" i="7" s="1"/>
  <c r="CK665" i="7"/>
  <c r="CL665" i="7" s="1"/>
  <c r="CK664" i="7"/>
  <c r="CL664" i="7" s="1"/>
  <c r="CK663" i="7"/>
  <c r="CL663" i="7" s="1"/>
  <c r="CK662" i="7"/>
  <c r="CL662" i="7" s="1"/>
  <c r="CK661" i="7"/>
  <c r="CL661" i="7" s="1"/>
  <c r="CN661" i="7" s="1"/>
  <c r="CO661" i="7" s="1"/>
  <c r="CK660" i="7"/>
  <c r="CL660" i="7" s="1"/>
  <c r="CK659" i="7"/>
  <c r="CL659" i="7" s="1"/>
  <c r="CK658" i="7"/>
  <c r="CL658" i="7" s="1"/>
  <c r="CM658" i="7" s="1"/>
  <c r="CK657" i="7"/>
  <c r="CL657" i="7" s="1"/>
  <c r="CK656" i="7"/>
  <c r="CL656" i="7" s="1"/>
  <c r="CK655" i="7"/>
  <c r="CL655" i="7" s="1"/>
  <c r="CK654" i="7"/>
  <c r="CL654" i="7" s="1"/>
  <c r="CN654" i="7" s="1"/>
  <c r="CO654" i="7" s="1"/>
  <c r="CK653" i="7"/>
  <c r="CL653" i="7" s="1"/>
  <c r="CN653" i="7" s="1"/>
  <c r="CO653" i="7" s="1"/>
  <c r="CK652" i="7"/>
  <c r="CL652" i="7" s="1"/>
  <c r="CN652" i="7" s="1"/>
  <c r="CO652" i="7" s="1"/>
  <c r="CK651" i="7"/>
  <c r="CL651" i="7" s="1"/>
  <c r="CN651" i="7" s="1"/>
  <c r="CO651" i="7" s="1"/>
  <c r="CK650" i="7"/>
  <c r="CL650" i="7" s="1"/>
  <c r="CM650" i="7" s="1"/>
  <c r="CK649" i="7"/>
  <c r="CL649" i="7" s="1"/>
  <c r="CM649" i="7" s="1"/>
  <c r="CK648" i="7"/>
  <c r="CL648" i="7" s="1"/>
  <c r="CM648" i="7" s="1"/>
  <c r="CK647" i="7"/>
  <c r="CL647" i="7" s="1"/>
  <c r="CK646" i="7"/>
  <c r="CL646" i="7" s="1"/>
  <c r="CM646" i="7" s="1"/>
  <c r="CK645" i="7"/>
  <c r="CL645" i="7" s="1"/>
  <c r="CM645" i="7" s="1"/>
  <c r="CK644" i="7"/>
  <c r="CL644" i="7" s="1"/>
  <c r="CK643" i="7"/>
  <c r="CL643" i="7" s="1"/>
  <c r="CN643" i="7" s="1"/>
  <c r="CO643" i="7" s="1"/>
  <c r="CK642" i="7"/>
  <c r="CL642" i="7" s="1"/>
  <c r="CK641" i="7"/>
  <c r="CL641" i="7" s="1"/>
  <c r="CK640" i="7"/>
  <c r="CL640" i="7" s="1"/>
  <c r="CK639" i="7"/>
  <c r="CL639" i="7" s="1"/>
  <c r="CK638" i="7"/>
  <c r="CL638" i="7" s="1"/>
  <c r="CN638" i="7" s="1"/>
  <c r="CO638" i="7" s="1"/>
  <c r="CK637" i="7"/>
  <c r="CL637" i="7" s="1"/>
  <c r="CK636" i="7"/>
  <c r="CL636" i="7" s="1"/>
  <c r="CN636" i="7" s="1"/>
  <c r="CO636" i="7" s="1"/>
  <c r="CK635" i="7"/>
  <c r="CL635" i="7" s="1"/>
  <c r="CK634" i="7"/>
  <c r="CL634" i="7" s="1"/>
  <c r="CK633" i="7"/>
  <c r="CL633" i="7" s="1"/>
  <c r="CN633" i="7" s="1"/>
  <c r="CO633" i="7" s="1"/>
  <c r="CK632" i="7"/>
  <c r="CL632" i="7" s="1"/>
  <c r="CK631" i="7"/>
  <c r="CL631" i="7" s="1"/>
  <c r="CM631" i="7" s="1"/>
  <c r="CK630" i="7"/>
  <c r="CL630" i="7" s="1"/>
  <c r="CK629" i="7"/>
  <c r="CL629" i="7" s="1"/>
  <c r="CK628" i="7"/>
  <c r="CL628" i="7" s="1"/>
  <c r="CK627" i="7"/>
  <c r="CL627" i="7" s="1"/>
  <c r="CK626" i="7"/>
  <c r="CL626" i="7" s="1"/>
  <c r="CN626" i="7" s="1"/>
  <c r="CO626" i="7" s="1"/>
  <c r="CK625" i="7"/>
  <c r="CL625" i="7" s="1"/>
  <c r="CN625" i="7" s="1"/>
  <c r="CO625" i="7" s="1"/>
  <c r="CK624" i="7"/>
  <c r="CL624" i="7" s="1"/>
  <c r="CK623" i="7"/>
  <c r="CL623" i="7" s="1"/>
  <c r="CK622" i="7"/>
  <c r="CL622" i="7" s="1"/>
  <c r="CK621" i="7"/>
  <c r="CL621" i="7" s="1"/>
  <c r="CK620" i="7"/>
  <c r="CL620" i="7" s="1"/>
  <c r="CN620" i="7" s="1"/>
  <c r="CO620" i="7" s="1"/>
  <c r="CK619" i="7"/>
  <c r="CL619" i="7" s="1"/>
  <c r="CM619" i="7" s="1"/>
  <c r="CK618" i="7"/>
  <c r="CL618" i="7" s="1"/>
  <c r="CN618" i="7" s="1"/>
  <c r="CO618" i="7" s="1"/>
  <c r="CK617" i="7"/>
  <c r="CL617" i="7" s="1"/>
  <c r="CK616" i="7"/>
  <c r="CL616" i="7" s="1"/>
  <c r="CK615" i="7"/>
  <c r="CL615" i="7" s="1"/>
  <c r="CK614" i="7"/>
  <c r="CL614" i="7" s="1"/>
  <c r="CK613" i="7"/>
  <c r="CL613" i="7" s="1"/>
  <c r="CK612" i="7"/>
  <c r="CL612" i="7" s="1"/>
  <c r="CK611" i="7"/>
  <c r="CL611" i="7" s="1"/>
  <c r="CK610" i="7"/>
  <c r="CL610" i="7" s="1"/>
  <c r="CK609" i="7"/>
  <c r="CL609" i="7" s="1"/>
  <c r="CK608" i="7"/>
  <c r="CL608" i="7" s="1"/>
  <c r="CK607" i="7"/>
  <c r="CL607" i="7" s="1"/>
  <c r="CN607" i="7" s="1"/>
  <c r="CO607" i="7" s="1"/>
  <c r="CK606" i="7"/>
  <c r="CL606" i="7" s="1"/>
  <c r="CK605" i="7"/>
  <c r="CL605" i="7" s="1"/>
  <c r="CK604" i="7"/>
  <c r="CL604" i="7" s="1"/>
  <c r="CK603" i="7"/>
  <c r="CL603" i="7" s="1"/>
  <c r="CK602" i="7"/>
  <c r="CL602" i="7" s="1"/>
  <c r="CK601" i="7"/>
  <c r="CL601" i="7" s="1"/>
  <c r="CM601" i="7" s="1"/>
  <c r="CK600" i="7"/>
  <c r="CL600" i="7" s="1"/>
  <c r="CK599" i="7"/>
  <c r="CL599" i="7" s="1"/>
  <c r="CK598" i="7"/>
  <c r="CL598" i="7" s="1"/>
  <c r="CK597" i="7"/>
  <c r="CL597" i="7" s="1"/>
  <c r="CN597" i="7" s="1"/>
  <c r="CO597" i="7" s="1"/>
  <c r="CK596" i="7"/>
  <c r="CL596" i="7" s="1"/>
  <c r="CK595" i="7"/>
  <c r="CL595" i="7" s="1"/>
  <c r="CK594" i="7"/>
  <c r="CL594" i="7" s="1"/>
  <c r="CK593" i="7"/>
  <c r="CL593" i="7" s="1"/>
  <c r="CN593" i="7" s="1"/>
  <c r="CO593" i="7" s="1"/>
  <c r="CK592" i="7"/>
  <c r="CL592" i="7" s="1"/>
  <c r="CK591" i="7"/>
  <c r="CL591" i="7" s="1"/>
  <c r="CM591" i="7" s="1"/>
  <c r="CK590" i="7"/>
  <c r="CL590" i="7" s="1"/>
  <c r="CM590" i="7" s="1"/>
  <c r="CK589" i="7"/>
  <c r="CL589" i="7" s="1"/>
  <c r="CN589" i="7" s="1"/>
  <c r="CO589" i="7" s="1"/>
  <c r="CK588" i="7"/>
  <c r="CL588" i="7" s="1"/>
  <c r="CK587" i="7"/>
  <c r="CL587" i="7" s="1"/>
  <c r="CK586" i="7"/>
  <c r="CL586" i="7" s="1"/>
  <c r="CK585" i="7"/>
  <c r="CL585" i="7" s="1"/>
  <c r="CM585" i="7" s="1"/>
  <c r="CK584" i="7"/>
  <c r="CL584" i="7" s="1"/>
  <c r="CK583" i="7"/>
  <c r="CL583" i="7" s="1"/>
  <c r="CM583" i="7" s="1"/>
  <c r="CK582" i="7"/>
  <c r="CL582" i="7" s="1"/>
  <c r="CM582" i="7" s="1"/>
  <c r="CK581" i="7"/>
  <c r="CL581" i="7" s="1"/>
  <c r="CK580" i="7"/>
  <c r="CL580" i="7" s="1"/>
  <c r="CK579" i="7"/>
  <c r="CL579" i="7" s="1"/>
  <c r="CK578" i="7"/>
  <c r="CL578" i="7" s="1"/>
  <c r="CK577" i="7"/>
  <c r="CL577" i="7" s="1"/>
  <c r="CM577" i="7" s="1"/>
  <c r="CK576" i="7"/>
  <c r="CL576" i="7" s="1"/>
  <c r="CK575" i="7"/>
  <c r="CL575" i="7" s="1"/>
  <c r="CK574" i="7"/>
  <c r="CL574" i="7" s="1"/>
  <c r="CK573" i="7"/>
  <c r="CL573" i="7" s="1"/>
  <c r="CM573" i="7" s="1"/>
  <c r="CK572" i="7"/>
  <c r="CL572" i="7" s="1"/>
  <c r="CK571" i="7"/>
  <c r="CL571" i="7" s="1"/>
  <c r="CK570" i="7"/>
  <c r="CL570" i="7" s="1"/>
  <c r="CN570" i="7" s="1"/>
  <c r="CO570" i="7" s="1"/>
  <c r="CK569" i="7"/>
  <c r="CL569" i="7" s="1"/>
  <c r="CK568" i="7"/>
  <c r="CL568" i="7" s="1"/>
  <c r="CK567" i="7"/>
  <c r="CL567" i="7" s="1"/>
  <c r="CK566" i="7"/>
  <c r="CL566" i="7" s="1"/>
  <c r="CK565" i="7"/>
  <c r="CL565" i="7" s="1"/>
  <c r="CM565" i="7" s="1"/>
  <c r="CK564" i="7"/>
  <c r="CL564" i="7" s="1"/>
  <c r="CM564" i="7" s="1"/>
  <c r="CK563" i="7"/>
  <c r="CL563" i="7" s="1"/>
  <c r="CK562" i="7"/>
  <c r="CL562" i="7" s="1"/>
  <c r="CK561" i="7"/>
  <c r="CL561" i="7" s="1"/>
  <c r="CN561" i="7" s="1"/>
  <c r="CO561" i="7" s="1"/>
  <c r="CK560" i="7"/>
  <c r="CL560" i="7" s="1"/>
  <c r="CK559" i="7"/>
  <c r="CL559" i="7" s="1"/>
  <c r="CK558" i="7"/>
  <c r="CL558" i="7" s="1"/>
  <c r="CK557" i="7"/>
  <c r="CL557" i="7" s="1"/>
  <c r="CK556" i="7"/>
  <c r="CL556" i="7" s="1"/>
  <c r="CK555" i="7"/>
  <c r="CL555" i="7" s="1"/>
  <c r="CN555" i="7" s="1"/>
  <c r="CO555" i="7" s="1"/>
  <c r="CK554" i="7"/>
  <c r="CL554" i="7" s="1"/>
  <c r="CN554" i="7" s="1"/>
  <c r="CO554" i="7" s="1"/>
  <c r="CK553" i="7"/>
  <c r="CL553" i="7" s="1"/>
  <c r="CM553" i="7" s="1"/>
  <c r="CK552" i="7"/>
  <c r="CL552" i="7" s="1"/>
  <c r="CK551" i="7"/>
  <c r="CL551" i="7" s="1"/>
  <c r="CM551" i="7" s="1"/>
  <c r="CK550" i="7"/>
  <c r="CL550" i="7" s="1"/>
  <c r="CK549" i="7"/>
  <c r="CL549" i="7" s="1"/>
  <c r="CK548" i="7"/>
  <c r="CL548" i="7" s="1"/>
  <c r="CK547" i="7"/>
  <c r="CL547" i="7" s="1"/>
  <c r="CK546" i="7"/>
  <c r="CL546" i="7" s="1"/>
  <c r="CN546" i="7" s="1"/>
  <c r="CO546" i="7" s="1"/>
  <c r="CK545" i="7"/>
  <c r="CL545" i="7" s="1"/>
  <c r="CM545" i="7" s="1"/>
  <c r="CK544" i="7"/>
  <c r="CL544" i="7" s="1"/>
  <c r="CK543" i="7"/>
  <c r="CL543" i="7" s="1"/>
  <c r="CK542" i="7"/>
  <c r="CL542" i="7" s="1"/>
  <c r="CK541" i="7"/>
  <c r="CL541" i="7" s="1"/>
  <c r="CN541" i="7" s="1"/>
  <c r="CO541" i="7" s="1"/>
  <c r="CK540" i="7"/>
  <c r="CL540" i="7" s="1"/>
  <c r="CN540" i="7" s="1"/>
  <c r="CO540" i="7" s="1"/>
  <c r="CK539" i="7"/>
  <c r="CL539" i="7" s="1"/>
  <c r="CK538" i="7"/>
  <c r="CL538" i="7" s="1"/>
  <c r="CK537" i="7"/>
  <c r="CL537" i="7" s="1"/>
  <c r="CK536" i="7"/>
  <c r="CL536" i="7" s="1"/>
  <c r="CM536" i="7" s="1"/>
  <c r="CK535" i="7"/>
  <c r="CL535" i="7" s="1"/>
  <c r="CK534" i="7"/>
  <c r="CL534" i="7" s="1"/>
  <c r="CK533" i="7"/>
  <c r="CL533" i="7" s="1"/>
  <c r="CM533" i="7" s="1"/>
  <c r="CK532" i="7"/>
  <c r="CL532" i="7" s="1"/>
  <c r="CN532" i="7" s="1"/>
  <c r="CO532" i="7" s="1"/>
  <c r="CK531" i="7"/>
  <c r="CL531" i="7" s="1"/>
  <c r="CK530" i="7"/>
  <c r="CL530" i="7" s="1"/>
  <c r="CN530" i="7" s="1"/>
  <c r="CO530" i="7" s="1"/>
  <c r="CK529" i="7"/>
  <c r="CL529" i="7" s="1"/>
  <c r="CM529" i="7" s="1"/>
  <c r="CK528" i="7"/>
  <c r="CL528" i="7" s="1"/>
  <c r="CK527" i="7"/>
  <c r="CL527" i="7" s="1"/>
  <c r="CM527" i="7" s="1"/>
  <c r="CK526" i="7"/>
  <c r="CL526" i="7" s="1"/>
  <c r="CM526" i="7" s="1"/>
  <c r="CK525" i="7"/>
  <c r="CL525" i="7" s="1"/>
  <c r="CK524" i="7"/>
  <c r="CL524" i="7" s="1"/>
  <c r="CK523" i="7"/>
  <c r="CL523" i="7" s="1"/>
  <c r="CK522" i="7"/>
  <c r="CL522" i="7" s="1"/>
  <c r="CN522" i="7" s="1"/>
  <c r="CO522" i="7" s="1"/>
  <c r="CK521" i="7"/>
  <c r="CL521" i="7" s="1"/>
  <c r="CN521" i="7" s="1"/>
  <c r="CO521" i="7" s="1"/>
  <c r="CK520" i="7"/>
  <c r="CL520" i="7" s="1"/>
  <c r="CK519" i="7"/>
  <c r="CL519" i="7" s="1"/>
  <c r="CN519" i="7" s="1"/>
  <c r="CO519" i="7" s="1"/>
  <c r="CK518" i="7"/>
  <c r="CL518" i="7" s="1"/>
  <c r="CK517" i="7"/>
  <c r="CL517" i="7" s="1"/>
  <c r="CM517" i="7" s="1"/>
  <c r="CK516" i="7"/>
  <c r="CL516" i="7" s="1"/>
  <c r="CN516" i="7" s="1"/>
  <c r="CO516" i="7" s="1"/>
  <c r="CK515" i="7"/>
  <c r="CL515" i="7" s="1"/>
  <c r="CK514" i="7"/>
  <c r="CL514" i="7" s="1"/>
  <c r="CM514" i="7" s="1"/>
  <c r="CK513" i="7"/>
  <c r="CL513" i="7" s="1"/>
  <c r="CN513" i="7" s="1"/>
  <c r="CO513" i="7" s="1"/>
  <c r="CK512" i="7"/>
  <c r="CL512" i="7" s="1"/>
  <c r="CK511" i="7"/>
  <c r="CL511" i="7" s="1"/>
  <c r="CM511" i="7" s="1"/>
  <c r="CK510" i="7"/>
  <c r="CL510" i="7" s="1"/>
  <c r="CK509" i="7"/>
  <c r="CL509" i="7" s="1"/>
  <c r="CN509" i="7" s="1"/>
  <c r="CO509" i="7" s="1"/>
  <c r="CK508" i="7"/>
  <c r="CL508" i="7" s="1"/>
  <c r="CK507" i="7"/>
  <c r="CL507" i="7" s="1"/>
  <c r="CK506" i="7"/>
  <c r="CL506" i="7" s="1"/>
  <c r="CK505" i="7"/>
  <c r="CL505" i="7" s="1"/>
  <c r="CM505" i="7" s="1"/>
  <c r="CK504" i="7"/>
  <c r="CL504" i="7" s="1"/>
  <c r="CK503" i="7"/>
  <c r="CL503" i="7" s="1"/>
  <c r="CK502" i="7"/>
  <c r="CL502" i="7" s="1"/>
  <c r="CM502" i="7" s="1"/>
  <c r="CK501" i="7"/>
  <c r="CL501" i="7" s="1"/>
  <c r="CN501" i="7" s="1"/>
  <c r="CO501" i="7" s="1"/>
  <c r="CK500" i="7"/>
  <c r="CL500" i="7" s="1"/>
  <c r="CM500" i="7" s="1"/>
  <c r="CK499" i="7"/>
  <c r="CL499" i="7" s="1"/>
  <c r="CK498" i="7"/>
  <c r="CL498" i="7" s="1"/>
  <c r="CN498" i="7" s="1"/>
  <c r="CO498" i="7" s="1"/>
  <c r="CK497" i="7"/>
  <c r="CL497" i="7" s="1"/>
  <c r="CM497" i="7" s="1"/>
  <c r="CK496" i="7"/>
  <c r="CL496" i="7" s="1"/>
  <c r="CK495" i="7"/>
  <c r="CL495" i="7" s="1"/>
  <c r="CM495" i="7" s="1"/>
  <c r="CK494" i="7"/>
  <c r="CL494" i="7" s="1"/>
  <c r="CK493" i="7"/>
  <c r="CL493" i="7" s="1"/>
  <c r="CM493" i="7" s="1"/>
  <c r="CK492" i="7"/>
  <c r="CL492" i="7" s="1"/>
  <c r="CM492" i="7" s="1"/>
  <c r="CK491" i="7"/>
  <c r="CL491" i="7" s="1"/>
  <c r="CK490" i="7"/>
  <c r="CL490" i="7" s="1"/>
  <c r="CN490" i="7" s="1"/>
  <c r="CO490" i="7" s="1"/>
  <c r="CK489" i="7"/>
  <c r="CL489" i="7" s="1"/>
  <c r="CK488" i="7"/>
  <c r="CL488" i="7" s="1"/>
  <c r="CK487" i="7"/>
  <c r="CL487" i="7" s="1"/>
  <c r="CK486" i="7"/>
  <c r="CL486" i="7" s="1"/>
  <c r="CK485" i="7"/>
  <c r="CL485" i="7" s="1"/>
  <c r="CK484" i="7"/>
  <c r="CL484" i="7" s="1"/>
  <c r="CK483" i="7"/>
  <c r="CL483" i="7" s="1"/>
  <c r="CK482" i="7"/>
  <c r="CL482" i="7" s="1"/>
  <c r="CM482" i="7" s="1"/>
  <c r="CK481" i="7"/>
  <c r="CL481" i="7" s="1"/>
  <c r="CN481" i="7" s="1"/>
  <c r="CO481" i="7" s="1"/>
  <c r="CK480" i="7"/>
  <c r="CL480" i="7" s="1"/>
  <c r="CK479" i="7"/>
  <c r="CL479" i="7" s="1"/>
  <c r="CM479" i="7" s="1"/>
  <c r="CK478" i="7"/>
  <c r="CL478" i="7" s="1"/>
  <c r="CN478" i="7" s="1"/>
  <c r="CO478" i="7" s="1"/>
  <c r="CK477" i="7"/>
  <c r="CL477" i="7" s="1"/>
  <c r="CM477" i="7" s="1"/>
  <c r="CK476" i="7"/>
  <c r="CL476" i="7" s="1"/>
  <c r="CM476" i="7" s="1"/>
  <c r="CK475" i="7"/>
  <c r="CL475" i="7" s="1"/>
  <c r="CK474" i="7"/>
  <c r="CL474" i="7" s="1"/>
  <c r="CK473" i="7"/>
  <c r="CL473" i="7" s="1"/>
  <c r="CN473" i="7" s="1"/>
  <c r="CO473" i="7" s="1"/>
  <c r="CK472" i="7"/>
  <c r="CL472" i="7" s="1"/>
  <c r="CK471" i="7"/>
  <c r="CL471" i="7" s="1"/>
  <c r="CN471" i="7" s="1"/>
  <c r="CO471" i="7" s="1"/>
  <c r="CK470" i="7"/>
  <c r="CL470" i="7" s="1"/>
  <c r="CM470" i="7" s="1"/>
  <c r="CK469" i="7"/>
  <c r="CL469" i="7" s="1"/>
  <c r="CM469" i="7" s="1"/>
  <c r="CK468" i="7"/>
  <c r="CL468" i="7" s="1"/>
  <c r="CN468" i="7" s="1"/>
  <c r="CO468" i="7" s="1"/>
  <c r="CK467" i="7"/>
  <c r="CL467" i="7" s="1"/>
  <c r="CK466" i="7"/>
  <c r="CL466" i="7" s="1"/>
  <c r="CN466" i="7" s="1"/>
  <c r="CO466" i="7" s="1"/>
  <c r="CK465" i="7"/>
  <c r="CL465" i="7" s="1"/>
  <c r="CN465" i="7" s="1"/>
  <c r="CO465" i="7" s="1"/>
  <c r="CK464" i="7"/>
  <c r="CL464" i="7" s="1"/>
  <c r="CK463" i="7"/>
  <c r="CL463" i="7" s="1"/>
  <c r="CK462" i="7"/>
  <c r="CL462" i="7" s="1"/>
  <c r="CK461" i="7"/>
  <c r="CL461" i="7" s="1"/>
  <c r="CN461" i="7" s="1"/>
  <c r="CO461" i="7" s="1"/>
  <c r="CK460" i="7"/>
  <c r="CL460" i="7" s="1"/>
  <c r="CM460" i="7" s="1"/>
  <c r="CK459" i="7"/>
  <c r="CL459" i="7" s="1"/>
  <c r="CK458" i="7"/>
  <c r="CL458" i="7" s="1"/>
  <c r="CK457" i="7"/>
  <c r="CL457" i="7" s="1"/>
  <c r="CN457" i="7" s="1"/>
  <c r="CO457" i="7" s="1"/>
  <c r="CK456" i="7"/>
  <c r="CL456" i="7" s="1"/>
  <c r="CK455" i="7"/>
  <c r="CL455" i="7" s="1"/>
  <c r="CM455" i="7" s="1"/>
  <c r="CK454" i="7"/>
  <c r="CL454" i="7" s="1"/>
  <c r="CK453" i="7"/>
  <c r="CL453" i="7" s="1"/>
  <c r="CK452" i="7"/>
  <c r="CL452" i="7" s="1"/>
  <c r="CK451" i="7"/>
  <c r="CL451" i="7" s="1"/>
  <c r="CK450" i="7"/>
  <c r="CL450" i="7" s="1"/>
  <c r="CK449" i="7"/>
  <c r="CL449" i="7" s="1"/>
  <c r="CM449" i="7" s="1"/>
  <c r="CK448" i="7"/>
  <c r="CL448" i="7" s="1"/>
  <c r="CM448" i="7" s="1"/>
  <c r="CK447" i="7"/>
  <c r="CL447" i="7" s="1"/>
  <c r="CK446" i="7"/>
  <c r="CL446" i="7" s="1"/>
  <c r="CM446" i="7" s="1"/>
  <c r="CK445" i="7"/>
  <c r="CL445" i="7" s="1"/>
  <c r="CN445" i="7" s="1"/>
  <c r="CO445" i="7" s="1"/>
  <c r="CK444" i="7"/>
  <c r="CL444" i="7" s="1"/>
  <c r="CK443" i="7"/>
  <c r="CL443" i="7" s="1"/>
  <c r="CK442" i="7"/>
  <c r="CL442" i="7" s="1"/>
  <c r="CN442" i="7" s="1"/>
  <c r="CO442" i="7" s="1"/>
  <c r="CK441" i="7"/>
  <c r="CL441" i="7" s="1"/>
  <c r="CK440" i="7"/>
  <c r="CL440" i="7" s="1"/>
  <c r="CN440" i="7" s="1"/>
  <c r="CO440" i="7" s="1"/>
  <c r="CK439" i="7"/>
  <c r="CL439" i="7" s="1"/>
  <c r="CK438" i="7"/>
  <c r="CL438" i="7" s="1"/>
  <c r="CK437" i="7"/>
  <c r="CL437" i="7" s="1"/>
  <c r="CK436" i="7"/>
  <c r="CL436" i="7" s="1"/>
  <c r="CK435" i="7"/>
  <c r="CL435" i="7" s="1"/>
  <c r="CK434" i="7"/>
  <c r="CL434" i="7" s="1"/>
  <c r="CM434" i="7" s="1"/>
  <c r="CK433" i="7"/>
  <c r="CL433" i="7" s="1"/>
  <c r="CK432" i="7"/>
  <c r="CL432" i="7" s="1"/>
  <c r="CK431" i="7"/>
  <c r="CL431" i="7" s="1"/>
  <c r="CK430" i="7"/>
  <c r="CL430" i="7" s="1"/>
  <c r="CK429" i="7"/>
  <c r="CL429" i="7" s="1"/>
  <c r="CN429" i="7" s="1"/>
  <c r="CO429" i="7" s="1"/>
  <c r="CK428" i="7"/>
  <c r="CL428" i="7" s="1"/>
  <c r="CK427" i="7"/>
  <c r="CL427" i="7" s="1"/>
  <c r="CN427" i="7" s="1"/>
  <c r="CO427" i="7" s="1"/>
  <c r="CK426" i="7"/>
  <c r="CL426" i="7" s="1"/>
  <c r="CM426" i="7" s="1"/>
  <c r="CK425" i="7"/>
  <c r="CL425" i="7" s="1"/>
  <c r="CK424" i="7"/>
  <c r="CL424" i="7" s="1"/>
  <c r="CK423" i="7"/>
  <c r="CL423" i="7" s="1"/>
  <c r="CM423" i="7" s="1"/>
  <c r="CK422" i="7"/>
  <c r="CL422" i="7" s="1"/>
  <c r="CK421" i="7"/>
  <c r="CL421" i="7" s="1"/>
  <c r="CK420" i="7"/>
  <c r="CL420" i="7" s="1"/>
  <c r="CK419" i="7"/>
  <c r="CL419" i="7" s="1"/>
  <c r="CK418" i="7"/>
  <c r="CL418" i="7" s="1"/>
  <c r="CM418" i="7" s="1"/>
  <c r="CK417" i="7"/>
  <c r="CL417" i="7" s="1"/>
  <c r="CM417" i="7" s="1"/>
  <c r="CK416" i="7"/>
  <c r="CL416" i="7" s="1"/>
  <c r="CM416" i="7" s="1"/>
  <c r="CK415" i="7"/>
  <c r="CL415" i="7" s="1"/>
  <c r="CK414" i="7"/>
  <c r="CL414" i="7" s="1"/>
  <c r="CK413" i="7"/>
  <c r="CL413" i="7" s="1"/>
  <c r="CK412" i="7"/>
  <c r="CL412" i="7" s="1"/>
  <c r="CK411" i="7"/>
  <c r="CL411" i="7" s="1"/>
  <c r="CN411" i="7" s="1"/>
  <c r="CO411" i="7" s="1"/>
  <c r="CK410" i="7"/>
  <c r="CL410" i="7" s="1"/>
  <c r="CM410" i="7" s="1"/>
  <c r="CK409" i="7"/>
  <c r="CL409" i="7" s="1"/>
  <c r="CK408" i="7"/>
  <c r="CL408" i="7" s="1"/>
  <c r="CK407" i="7"/>
  <c r="CL407" i="7" s="1"/>
  <c r="CK406" i="7"/>
  <c r="CL406" i="7" s="1"/>
  <c r="CK405" i="7"/>
  <c r="CL405" i="7" s="1"/>
  <c r="CK404" i="7"/>
  <c r="CL404" i="7" s="1"/>
  <c r="CK403" i="7"/>
  <c r="CL403" i="7" s="1"/>
  <c r="CK402" i="7"/>
  <c r="CL402" i="7" s="1"/>
  <c r="CN402" i="7" s="1"/>
  <c r="CO402" i="7" s="1"/>
  <c r="CK401" i="7"/>
  <c r="CL401" i="7" s="1"/>
  <c r="CK400" i="7"/>
  <c r="CL400" i="7" s="1"/>
  <c r="CN400" i="7" s="1"/>
  <c r="CO400" i="7" s="1"/>
  <c r="CK399" i="7"/>
  <c r="CL399" i="7" s="1"/>
  <c r="CK398" i="7"/>
  <c r="CL398" i="7" s="1"/>
  <c r="CK397" i="7"/>
  <c r="CL397" i="7" s="1"/>
  <c r="CK396" i="7"/>
  <c r="CL396" i="7" s="1"/>
  <c r="CK395" i="7"/>
  <c r="CL395" i="7" s="1"/>
  <c r="CM395" i="7" s="1"/>
  <c r="CK394" i="7"/>
  <c r="CL394" i="7" s="1"/>
  <c r="CK393" i="7"/>
  <c r="CL393" i="7" s="1"/>
  <c r="CK392" i="7"/>
  <c r="CL392" i="7" s="1"/>
  <c r="CK391" i="7"/>
  <c r="CL391" i="7" s="1"/>
  <c r="CK390" i="7"/>
  <c r="CL390" i="7" s="1"/>
  <c r="CK389" i="7"/>
  <c r="CL389" i="7" s="1"/>
  <c r="CK388" i="7"/>
  <c r="CL388" i="7" s="1"/>
  <c r="CK387" i="7"/>
  <c r="CL387" i="7" s="1"/>
  <c r="CK386" i="7"/>
  <c r="CL386" i="7" s="1"/>
  <c r="CK385" i="7"/>
  <c r="CL385" i="7" s="1"/>
  <c r="CK384" i="7"/>
  <c r="CL384" i="7" s="1"/>
  <c r="CK383" i="7"/>
  <c r="CL383" i="7" s="1"/>
  <c r="CK382" i="7"/>
  <c r="CL382" i="7" s="1"/>
  <c r="CK381" i="7"/>
  <c r="CL381" i="7" s="1"/>
  <c r="CN381" i="7" s="1"/>
  <c r="CO381" i="7" s="1"/>
  <c r="CK380" i="7"/>
  <c r="CL380" i="7" s="1"/>
  <c r="CK379" i="7"/>
  <c r="CL379" i="7" s="1"/>
  <c r="CK378" i="7"/>
  <c r="CL378" i="7" s="1"/>
  <c r="CM378" i="7" s="1"/>
  <c r="CK377" i="7"/>
  <c r="CL377" i="7" s="1"/>
  <c r="CK376" i="7"/>
  <c r="CL376" i="7" s="1"/>
  <c r="CK375" i="7"/>
  <c r="CL375" i="7" s="1"/>
  <c r="CM375" i="7" s="1"/>
  <c r="CK374" i="7"/>
  <c r="CL374" i="7" s="1"/>
  <c r="CK373" i="7"/>
  <c r="CL373" i="7" s="1"/>
  <c r="CK372" i="7"/>
  <c r="CL372" i="7" s="1"/>
  <c r="CK371" i="7"/>
  <c r="CL371" i="7" s="1"/>
  <c r="CK370" i="7"/>
  <c r="CL370" i="7" s="1"/>
  <c r="CN370" i="7" s="1"/>
  <c r="CO370" i="7" s="1"/>
  <c r="CK369" i="7"/>
  <c r="CL369" i="7" s="1"/>
  <c r="CM369" i="7" s="1"/>
  <c r="CK368" i="7"/>
  <c r="CL368" i="7" s="1"/>
  <c r="CK367" i="7"/>
  <c r="CL367" i="7" s="1"/>
  <c r="CK366" i="7"/>
  <c r="CL366" i="7" s="1"/>
  <c r="CK365" i="7"/>
  <c r="CL365" i="7" s="1"/>
  <c r="CM365" i="7" s="1"/>
  <c r="CK364" i="7"/>
  <c r="CL364" i="7" s="1"/>
  <c r="CK363" i="7"/>
  <c r="CL363" i="7" s="1"/>
  <c r="CN363" i="7" s="1"/>
  <c r="CO363" i="7" s="1"/>
  <c r="CK362" i="7"/>
  <c r="CL362" i="7" s="1"/>
  <c r="CM362" i="7" s="1"/>
  <c r="CK361" i="7"/>
  <c r="CL361" i="7" s="1"/>
  <c r="CK360" i="7"/>
  <c r="CL360" i="7" s="1"/>
  <c r="CK359" i="7"/>
  <c r="CL359" i="7" s="1"/>
  <c r="CK358" i="7"/>
  <c r="CL358" i="7" s="1"/>
  <c r="CN358" i="7" s="1"/>
  <c r="CO358" i="7" s="1"/>
  <c r="CK357" i="7"/>
  <c r="CL357" i="7" s="1"/>
  <c r="CK356" i="7"/>
  <c r="CL356" i="7" s="1"/>
  <c r="CK355" i="7"/>
  <c r="CL355" i="7" s="1"/>
  <c r="CK354" i="7"/>
  <c r="CL354" i="7" s="1"/>
  <c r="CN354" i="7" s="1"/>
  <c r="CO354" i="7" s="1"/>
  <c r="CK353" i="7"/>
  <c r="CL353" i="7" s="1"/>
  <c r="CK352" i="7"/>
  <c r="CL352" i="7" s="1"/>
  <c r="CK351" i="7"/>
  <c r="CL351" i="7" s="1"/>
  <c r="CK350" i="7"/>
  <c r="CL350" i="7" s="1"/>
  <c r="CK349" i="7"/>
  <c r="CL349" i="7" s="1"/>
  <c r="CK348" i="7"/>
  <c r="CL348" i="7" s="1"/>
  <c r="CK347" i="7"/>
  <c r="CL347" i="7" s="1"/>
  <c r="CN347" i="7" s="1"/>
  <c r="CO347" i="7" s="1"/>
  <c r="CK346" i="7"/>
  <c r="CL346" i="7" s="1"/>
  <c r="CK345" i="7"/>
  <c r="CL345" i="7" s="1"/>
  <c r="CK344" i="7"/>
  <c r="CL344" i="7" s="1"/>
  <c r="CK343" i="7"/>
  <c r="CL343" i="7" s="1"/>
  <c r="CM343" i="7" s="1"/>
  <c r="CK342" i="7"/>
  <c r="CL342" i="7" s="1"/>
  <c r="CK341" i="7"/>
  <c r="CL341" i="7" s="1"/>
  <c r="CK340" i="7"/>
  <c r="CL340" i="7" s="1"/>
  <c r="CK339" i="7"/>
  <c r="CL339" i="7" s="1"/>
  <c r="CK338" i="7"/>
  <c r="CL338" i="7" s="1"/>
  <c r="CN338" i="7" s="1"/>
  <c r="CO338" i="7" s="1"/>
  <c r="CK337" i="7"/>
  <c r="CL337" i="7" s="1"/>
  <c r="CM337" i="7" s="1"/>
  <c r="CK336" i="7"/>
  <c r="CL336" i="7" s="1"/>
  <c r="CN336" i="7" s="1"/>
  <c r="CO336" i="7" s="1"/>
  <c r="CK335" i="7"/>
  <c r="CL335" i="7" s="1"/>
  <c r="CK334" i="7"/>
  <c r="CL334" i="7" s="1"/>
  <c r="CK333" i="7"/>
  <c r="CL333" i="7" s="1"/>
  <c r="CK332" i="7"/>
  <c r="CL332" i="7" s="1"/>
  <c r="CK331" i="7"/>
  <c r="CL331" i="7" s="1"/>
  <c r="CK330" i="7"/>
  <c r="CL330" i="7" s="1"/>
  <c r="CN330" i="7" s="1"/>
  <c r="CO330" i="7" s="1"/>
  <c r="CK329" i="7"/>
  <c r="CL329" i="7" s="1"/>
  <c r="CK328" i="7"/>
  <c r="CL328" i="7" s="1"/>
  <c r="CK327" i="7"/>
  <c r="CL327" i="7" s="1"/>
  <c r="CM327" i="7" s="1"/>
  <c r="CK326" i="7"/>
  <c r="CL326" i="7" s="1"/>
  <c r="CK325" i="7"/>
  <c r="CL325" i="7" s="1"/>
  <c r="CM325" i="7" s="1"/>
  <c r="CK324" i="7"/>
  <c r="CL324" i="7" s="1"/>
  <c r="CK323" i="7"/>
  <c r="CL323" i="7" s="1"/>
  <c r="CK322" i="7"/>
  <c r="CL322" i="7" s="1"/>
  <c r="CM322" i="7" s="1"/>
  <c r="CK321" i="7"/>
  <c r="CL321" i="7" s="1"/>
  <c r="CK320" i="7"/>
  <c r="CL320" i="7" s="1"/>
  <c r="CK319" i="7"/>
  <c r="CL319" i="7" s="1"/>
  <c r="CK318" i="7"/>
  <c r="CL318" i="7" s="1"/>
  <c r="CM318" i="7" s="1"/>
  <c r="CK317" i="7"/>
  <c r="CL317" i="7" s="1"/>
  <c r="CK316" i="7"/>
  <c r="CL316" i="7" s="1"/>
  <c r="CK315" i="7"/>
  <c r="CL315" i="7" s="1"/>
  <c r="CK314" i="7"/>
  <c r="CL314" i="7" s="1"/>
  <c r="CM314" i="7" s="1"/>
  <c r="CK313" i="7"/>
  <c r="CL313" i="7" s="1"/>
  <c r="CM313" i="7" s="1"/>
  <c r="CK312" i="7"/>
  <c r="CL312" i="7" s="1"/>
  <c r="CK311" i="7"/>
  <c r="CL311" i="7" s="1"/>
  <c r="CK310" i="7"/>
  <c r="CL310" i="7" s="1"/>
  <c r="CM310" i="7" s="1"/>
  <c r="CK309" i="7"/>
  <c r="CL309" i="7" s="1"/>
  <c r="CK308" i="7"/>
  <c r="CL308" i="7" s="1"/>
  <c r="CK307" i="7"/>
  <c r="CL307" i="7" s="1"/>
  <c r="CK306" i="7"/>
  <c r="CL306" i="7" s="1"/>
  <c r="CK305" i="7"/>
  <c r="CL305" i="7" s="1"/>
  <c r="CM305" i="7" s="1"/>
  <c r="CK304" i="7"/>
  <c r="CL304" i="7" s="1"/>
  <c r="CK303" i="7"/>
  <c r="CL303" i="7" s="1"/>
  <c r="CK302" i="7"/>
  <c r="CL302" i="7" s="1"/>
  <c r="CK301" i="7"/>
  <c r="CL301" i="7" s="1"/>
  <c r="CK300" i="7"/>
  <c r="CL300" i="7" s="1"/>
  <c r="CK299" i="7"/>
  <c r="CL299" i="7" s="1"/>
  <c r="CK298" i="7"/>
  <c r="CL298" i="7" s="1"/>
  <c r="CK297" i="7"/>
  <c r="CL297" i="7" s="1"/>
  <c r="CK296" i="7"/>
  <c r="CL296" i="7" s="1"/>
  <c r="CK295" i="7"/>
  <c r="CL295" i="7" s="1"/>
  <c r="CK294" i="7"/>
  <c r="CL294" i="7" s="1"/>
  <c r="CK293" i="7"/>
  <c r="CL293" i="7" s="1"/>
  <c r="CK292" i="7"/>
  <c r="CL292" i="7" s="1"/>
  <c r="CK291" i="7"/>
  <c r="CL291" i="7" s="1"/>
  <c r="CK290" i="7"/>
  <c r="CL290" i="7" s="1"/>
  <c r="CN290" i="7" s="1"/>
  <c r="CO290" i="7" s="1"/>
  <c r="CK289" i="7"/>
  <c r="CL289" i="7" s="1"/>
  <c r="CM289" i="7" s="1"/>
  <c r="CK288" i="7"/>
  <c r="CL288" i="7" s="1"/>
  <c r="CK287" i="7"/>
  <c r="CL287" i="7" s="1"/>
  <c r="CK286" i="7"/>
  <c r="CL286" i="7" s="1"/>
  <c r="CM286" i="7" s="1"/>
  <c r="CK285" i="7"/>
  <c r="CL285" i="7" s="1"/>
  <c r="CN285" i="7" s="1"/>
  <c r="CO285" i="7" s="1"/>
  <c r="CK284" i="7"/>
  <c r="CL284" i="7" s="1"/>
  <c r="CK283" i="7"/>
  <c r="CL283" i="7" s="1"/>
  <c r="CK282" i="7"/>
  <c r="CL282" i="7" s="1"/>
  <c r="CK281" i="7"/>
  <c r="CL281" i="7" s="1"/>
  <c r="CM281" i="7" s="1"/>
  <c r="CK280" i="7"/>
  <c r="CL280" i="7" s="1"/>
  <c r="CK279" i="7"/>
  <c r="CL279" i="7" s="1"/>
  <c r="CK278" i="7"/>
  <c r="CL278" i="7" s="1"/>
  <c r="CK277" i="7"/>
  <c r="CL277" i="7" s="1"/>
  <c r="CN277" i="7" s="1"/>
  <c r="CO277" i="7" s="1"/>
  <c r="CK276" i="7"/>
  <c r="CL276" i="7" s="1"/>
  <c r="CK275" i="7"/>
  <c r="CL275" i="7" s="1"/>
  <c r="CK274" i="7"/>
  <c r="CL274" i="7" s="1"/>
  <c r="CK273" i="7"/>
  <c r="CL273" i="7" s="1"/>
  <c r="CK272" i="7"/>
  <c r="CL272" i="7" s="1"/>
  <c r="CK271" i="7"/>
  <c r="CL271" i="7" s="1"/>
  <c r="CK270" i="7"/>
  <c r="CL270" i="7" s="1"/>
  <c r="CK269" i="7"/>
  <c r="CL269" i="7" s="1"/>
  <c r="CN269" i="7" s="1"/>
  <c r="CO269" i="7" s="1"/>
  <c r="CK268" i="7"/>
  <c r="CL268" i="7" s="1"/>
  <c r="CK267" i="7"/>
  <c r="CL267" i="7" s="1"/>
  <c r="CN267" i="7" s="1"/>
  <c r="CO267" i="7" s="1"/>
  <c r="CK266" i="7"/>
  <c r="CL266" i="7" s="1"/>
  <c r="CK265" i="7"/>
  <c r="CL265" i="7" s="1"/>
  <c r="CM265" i="7" s="1"/>
  <c r="CK264" i="7"/>
  <c r="CL264" i="7" s="1"/>
  <c r="CK263" i="7"/>
  <c r="CL263" i="7" s="1"/>
  <c r="CK262" i="7"/>
  <c r="CL262" i="7" s="1"/>
  <c r="CK261" i="7"/>
  <c r="CL261" i="7" s="1"/>
  <c r="CN261" i="7" s="1"/>
  <c r="CO261" i="7" s="1"/>
  <c r="CK260" i="7"/>
  <c r="CL260" i="7" s="1"/>
  <c r="CK259" i="7"/>
  <c r="CL259" i="7" s="1"/>
  <c r="CK258" i="7"/>
  <c r="CL258" i="7" s="1"/>
  <c r="CM258" i="7" s="1"/>
  <c r="CK257" i="7"/>
  <c r="CL257" i="7" s="1"/>
  <c r="CN257" i="7" s="1"/>
  <c r="CO257" i="7" s="1"/>
  <c r="CK256" i="7"/>
  <c r="CL256" i="7" s="1"/>
  <c r="CK255" i="7"/>
  <c r="CL255" i="7" s="1"/>
  <c r="CK254" i="7"/>
  <c r="CL254" i="7" s="1"/>
  <c r="CM254" i="7" s="1"/>
  <c r="CK253" i="7"/>
  <c r="CL253" i="7" s="1"/>
  <c r="CK252" i="7"/>
  <c r="CL252" i="7" s="1"/>
  <c r="CK251" i="7"/>
  <c r="CL251" i="7" s="1"/>
  <c r="CK250" i="7"/>
  <c r="CL250" i="7" s="1"/>
  <c r="CN250" i="7" s="1"/>
  <c r="CO250" i="7" s="1"/>
  <c r="CK249" i="7"/>
  <c r="CL249" i="7" s="1"/>
  <c r="CM249" i="7" s="1"/>
  <c r="CK248" i="7"/>
  <c r="CL248" i="7" s="1"/>
  <c r="CK247" i="7"/>
  <c r="CL247" i="7" s="1"/>
  <c r="CK246" i="7"/>
  <c r="CL246" i="7" s="1"/>
  <c r="CK245" i="7"/>
  <c r="CL245" i="7" s="1"/>
  <c r="CK244" i="7"/>
  <c r="CL244" i="7" s="1"/>
  <c r="CK243" i="7"/>
  <c r="CL243" i="7" s="1"/>
  <c r="CK242" i="7"/>
  <c r="CL242" i="7" s="1"/>
  <c r="CK241" i="7"/>
  <c r="CL241" i="7" s="1"/>
  <c r="CK240" i="7"/>
  <c r="CL240" i="7" s="1"/>
  <c r="CK239" i="7"/>
  <c r="CL239" i="7" s="1"/>
  <c r="CK238" i="7"/>
  <c r="CL238" i="7" s="1"/>
  <c r="CK237" i="7"/>
  <c r="CL237" i="7" s="1"/>
  <c r="CK236" i="7"/>
  <c r="CL236" i="7" s="1"/>
  <c r="CK235" i="7"/>
  <c r="CL235" i="7" s="1"/>
  <c r="CK234" i="7"/>
  <c r="CL234" i="7" s="1"/>
  <c r="CM234" i="7" s="1"/>
  <c r="CK233" i="7"/>
  <c r="CL233" i="7" s="1"/>
  <c r="CK232" i="7"/>
  <c r="CL232" i="7" s="1"/>
  <c r="CK231" i="7"/>
  <c r="CL231" i="7" s="1"/>
  <c r="CK230" i="7"/>
  <c r="CL230" i="7" s="1"/>
  <c r="CK229" i="7"/>
  <c r="CL229" i="7" s="1"/>
  <c r="CK228" i="7"/>
  <c r="CL228" i="7" s="1"/>
  <c r="CN228" i="7" s="1"/>
  <c r="CO228" i="7" s="1"/>
  <c r="CK227" i="7"/>
  <c r="CL227" i="7" s="1"/>
  <c r="CK226" i="7"/>
  <c r="CL226" i="7" s="1"/>
  <c r="CM226" i="7" s="1"/>
  <c r="CK225" i="7"/>
  <c r="CL225" i="7" s="1"/>
  <c r="CM225" i="7" s="1"/>
  <c r="CK224" i="7"/>
  <c r="CL224" i="7" s="1"/>
  <c r="CK223" i="7"/>
  <c r="CL223" i="7" s="1"/>
  <c r="CK222" i="7"/>
  <c r="CL222" i="7" s="1"/>
  <c r="CK221" i="7"/>
  <c r="CL221" i="7" s="1"/>
  <c r="CN221" i="7" s="1"/>
  <c r="CO221" i="7" s="1"/>
  <c r="CK220" i="7"/>
  <c r="CL220" i="7" s="1"/>
  <c r="CK219" i="7"/>
  <c r="CL219" i="7" s="1"/>
  <c r="CK218" i="7"/>
  <c r="CL218" i="7" s="1"/>
  <c r="CK217" i="7"/>
  <c r="CL217" i="7" s="1"/>
  <c r="CN217" i="7" s="1"/>
  <c r="CO217" i="7" s="1"/>
  <c r="CK216" i="7"/>
  <c r="CL216" i="7" s="1"/>
  <c r="CK215" i="7"/>
  <c r="CL215" i="7" s="1"/>
  <c r="CM215" i="7" s="1"/>
  <c r="CK214" i="7"/>
  <c r="CL214" i="7" s="1"/>
  <c r="CM214" i="7" s="1"/>
  <c r="CK213" i="7"/>
  <c r="CL213" i="7" s="1"/>
  <c r="CK212" i="7"/>
  <c r="CL212" i="7" s="1"/>
  <c r="CK211" i="7"/>
  <c r="CL211" i="7" s="1"/>
  <c r="CM211" i="7" s="1"/>
  <c r="CK210" i="7"/>
  <c r="CL210" i="7" s="1"/>
  <c r="CK209" i="7"/>
  <c r="CL209" i="7" s="1"/>
  <c r="CK208" i="7"/>
  <c r="CL208" i="7" s="1"/>
  <c r="CK207" i="7"/>
  <c r="CL207" i="7" s="1"/>
  <c r="CN207" i="7" s="1"/>
  <c r="CO207" i="7" s="1"/>
  <c r="CK206" i="7"/>
  <c r="CL206" i="7" s="1"/>
  <c r="CK205" i="7"/>
  <c r="CL205" i="7" s="1"/>
  <c r="CK204" i="7"/>
  <c r="CL204" i="7" s="1"/>
  <c r="CK203" i="7"/>
  <c r="CL203" i="7" s="1"/>
  <c r="CK202" i="7"/>
  <c r="CL202" i="7" s="1"/>
  <c r="CK201" i="7"/>
  <c r="CL201" i="7" s="1"/>
  <c r="CK200" i="7"/>
  <c r="CL200" i="7" s="1"/>
  <c r="CK199" i="7"/>
  <c r="CL199" i="7" s="1"/>
  <c r="CM199" i="7" s="1"/>
  <c r="CK198" i="7"/>
  <c r="CL198" i="7" s="1"/>
  <c r="CK197" i="7"/>
  <c r="CL197" i="7" s="1"/>
  <c r="CK196" i="7"/>
  <c r="CL196" i="7" s="1"/>
  <c r="CK195" i="7"/>
  <c r="CL195" i="7" s="1"/>
  <c r="CK194" i="7"/>
  <c r="CL194" i="7" s="1"/>
  <c r="CK193" i="7"/>
  <c r="CL193" i="7" s="1"/>
  <c r="CM193" i="7" s="1"/>
  <c r="CK192" i="7"/>
  <c r="CL192" i="7" s="1"/>
  <c r="CK191" i="7"/>
  <c r="CL191" i="7" s="1"/>
  <c r="CM191" i="7" s="1"/>
  <c r="CK190" i="7"/>
  <c r="CL190" i="7" s="1"/>
  <c r="CK189" i="7"/>
  <c r="CL189" i="7" s="1"/>
  <c r="CK188" i="7"/>
  <c r="CL188" i="7" s="1"/>
  <c r="CK187" i="7"/>
  <c r="CL187" i="7" s="1"/>
  <c r="CK186" i="7"/>
  <c r="CL186" i="7" s="1"/>
  <c r="CK185" i="7"/>
  <c r="CL185" i="7" s="1"/>
  <c r="CK184" i="7"/>
  <c r="CL184" i="7" s="1"/>
  <c r="CK183" i="7"/>
  <c r="CL183" i="7" s="1"/>
  <c r="CK182" i="7"/>
  <c r="CL182" i="7" s="1"/>
  <c r="CK181" i="7"/>
  <c r="CL181" i="7" s="1"/>
  <c r="CK180" i="7"/>
  <c r="CL180" i="7" s="1"/>
  <c r="CK179" i="7"/>
  <c r="CL179" i="7" s="1"/>
  <c r="CN179" i="7" s="1"/>
  <c r="CO179" i="7" s="1"/>
  <c r="CK178" i="7"/>
  <c r="CL178" i="7" s="1"/>
  <c r="CK177" i="7"/>
  <c r="CL177" i="7" s="1"/>
  <c r="CK176" i="7"/>
  <c r="CL176" i="7" s="1"/>
  <c r="CK175" i="7"/>
  <c r="CL175" i="7" s="1"/>
  <c r="CN175" i="7" s="1"/>
  <c r="CO175" i="7" s="1"/>
  <c r="CK174" i="7"/>
  <c r="CL174" i="7" s="1"/>
  <c r="CK173" i="7"/>
  <c r="CL173" i="7" s="1"/>
  <c r="CK172" i="7"/>
  <c r="CL172" i="7" s="1"/>
  <c r="CK171" i="7"/>
  <c r="CL171" i="7" s="1"/>
  <c r="CM171" i="7" s="1"/>
  <c r="CK170" i="7"/>
  <c r="CL170" i="7" s="1"/>
  <c r="CK169" i="7"/>
  <c r="CL169" i="7" s="1"/>
  <c r="CM169" i="7" s="1"/>
  <c r="CK168" i="7"/>
  <c r="CL168" i="7" s="1"/>
  <c r="CK167" i="7"/>
  <c r="CL167" i="7" s="1"/>
  <c r="CN167" i="7" s="1"/>
  <c r="CO167" i="7" s="1"/>
  <c r="CK166" i="7"/>
  <c r="CL166" i="7" s="1"/>
  <c r="CK165" i="7"/>
  <c r="CL165" i="7" s="1"/>
  <c r="CK164" i="7"/>
  <c r="CL164" i="7" s="1"/>
  <c r="CK163" i="7"/>
  <c r="CL163" i="7" s="1"/>
  <c r="CK162" i="7"/>
  <c r="CL162" i="7" s="1"/>
  <c r="CK161" i="7"/>
  <c r="CL161" i="7" s="1"/>
  <c r="CK160" i="7"/>
  <c r="CL160" i="7" s="1"/>
  <c r="CN160" i="7" s="1"/>
  <c r="CO160" i="7" s="1"/>
  <c r="CK159" i="7"/>
  <c r="CL159" i="7" s="1"/>
  <c r="CK158" i="7"/>
  <c r="CL158" i="7" s="1"/>
  <c r="CK157" i="7"/>
  <c r="CL157" i="7" s="1"/>
  <c r="CK156" i="7"/>
  <c r="CL156" i="7" s="1"/>
  <c r="CK155" i="7"/>
  <c r="CL155" i="7" s="1"/>
  <c r="CK154" i="7"/>
  <c r="CL154" i="7" s="1"/>
  <c r="CK153" i="7"/>
  <c r="CL153" i="7" s="1"/>
  <c r="CN153" i="7" s="1"/>
  <c r="CO153" i="7" s="1"/>
  <c r="CK152" i="7"/>
  <c r="CL152" i="7" s="1"/>
  <c r="CM152" i="7" s="1"/>
  <c r="CK151" i="7"/>
  <c r="CL151" i="7" s="1"/>
  <c r="CN151" i="7" s="1"/>
  <c r="CO151" i="7" s="1"/>
  <c r="CK150" i="7"/>
  <c r="CL150" i="7" s="1"/>
  <c r="CN150" i="7" s="1"/>
  <c r="CO150" i="7" s="1"/>
  <c r="CK149" i="7"/>
  <c r="CL149" i="7" s="1"/>
  <c r="CM149" i="7" s="1"/>
  <c r="CK148" i="7"/>
  <c r="CL148" i="7" s="1"/>
  <c r="CK147" i="7"/>
  <c r="CL147" i="7" s="1"/>
  <c r="CN147" i="7" s="1"/>
  <c r="CO147" i="7" s="1"/>
  <c r="CK146" i="7"/>
  <c r="CL146" i="7" s="1"/>
  <c r="CK145" i="7"/>
  <c r="CL145" i="7" s="1"/>
  <c r="CK144" i="7"/>
  <c r="CL144" i="7" s="1"/>
  <c r="CN144" i="7" s="1"/>
  <c r="CO144" i="7" s="1"/>
  <c r="CK143" i="7"/>
  <c r="CL143" i="7" s="1"/>
  <c r="CM143" i="7" s="1"/>
  <c r="CK142" i="7"/>
  <c r="CL142" i="7" s="1"/>
  <c r="CM142" i="7" s="1"/>
  <c r="CK141" i="7"/>
  <c r="CL141" i="7" s="1"/>
  <c r="CM141" i="7" s="1"/>
  <c r="CK140" i="7"/>
  <c r="CL140" i="7" s="1"/>
  <c r="CN140" i="7" s="1"/>
  <c r="CO140" i="7" s="1"/>
  <c r="CK139" i="7"/>
  <c r="CL139" i="7" s="1"/>
  <c r="CM139" i="7" s="1"/>
  <c r="CK138" i="7"/>
  <c r="CL138" i="7" s="1"/>
  <c r="CK137" i="7"/>
  <c r="CL137" i="7" s="1"/>
  <c r="CM137" i="7" s="1"/>
  <c r="CK136" i="7"/>
  <c r="CL136" i="7" s="1"/>
  <c r="CK135" i="7"/>
  <c r="CL135" i="7" s="1"/>
  <c r="CK134" i="7"/>
  <c r="CL134" i="7" s="1"/>
  <c r="CK133" i="7"/>
  <c r="CL133" i="7" s="1"/>
  <c r="CM133" i="7" s="1"/>
  <c r="CK132" i="7"/>
  <c r="CL132" i="7" s="1"/>
  <c r="CM132" i="7" s="1"/>
  <c r="CK131" i="7"/>
  <c r="CL131" i="7" s="1"/>
  <c r="CK130" i="7"/>
  <c r="CL130" i="7" s="1"/>
  <c r="CK129" i="7"/>
  <c r="CL129" i="7" s="1"/>
  <c r="CM129" i="7" s="1"/>
  <c r="CK128" i="7"/>
  <c r="CL128" i="7" s="1"/>
  <c r="CK127" i="7"/>
  <c r="CL127" i="7" s="1"/>
  <c r="CN127" i="7" s="1"/>
  <c r="CO127" i="7" s="1"/>
  <c r="CK126" i="7"/>
  <c r="CL126" i="7" s="1"/>
  <c r="CK125" i="7"/>
  <c r="CL125" i="7" s="1"/>
  <c r="CM125" i="7" s="1"/>
  <c r="CK124" i="7"/>
  <c r="CL124" i="7" s="1"/>
  <c r="CK123" i="7"/>
  <c r="CL123" i="7" s="1"/>
  <c r="CK122" i="7"/>
  <c r="CL122" i="7" s="1"/>
  <c r="CK121" i="7"/>
  <c r="CL121" i="7" s="1"/>
  <c r="CK120" i="7"/>
  <c r="CL120" i="7" s="1"/>
  <c r="CK119" i="7"/>
  <c r="CL119" i="7" s="1"/>
  <c r="CK118" i="7"/>
  <c r="CL118" i="7" s="1"/>
  <c r="CN118" i="7" s="1"/>
  <c r="CO118" i="7" s="1"/>
  <c r="CK117" i="7"/>
  <c r="CL117" i="7" s="1"/>
  <c r="CK116" i="7"/>
  <c r="CL116" i="7" s="1"/>
  <c r="CK115" i="7"/>
  <c r="CL115" i="7" s="1"/>
  <c r="CM115" i="7" s="1"/>
  <c r="CK114" i="7"/>
  <c r="CL114" i="7" s="1"/>
  <c r="CK113" i="7"/>
  <c r="CL113" i="7" s="1"/>
  <c r="CM113" i="7" s="1"/>
  <c r="CK112" i="7"/>
  <c r="CL112" i="7" s="1"/>
  <c r="CK111" i="7"/>
  <c r="CL111" i="7" s="1"/>
  <c r="CK110" i="7"/>
  <c r="CL110" i="7" s="1"/>
  <c r="CK109" i="7"/>
  <c r="CL109" i="7" s="1"/>
  <c r="CN109" i="7" s="1"/>
  <c r="CO109" i="7" s="1"/>
  <c r="CK108" i="7"/>
  <c r="CL108" i="7" s="1"/>
  <c r="CK107" i="7"/>
  <c r="CL107" i="7" s="1"/>
  <c r="CM107" i="7" s="1"/>
  <c r="CK106" i="7"/>
  <c r="CL106" i="7" s="1"/>
  <c r="CK105" i="7"/>
  <c r="CL105" i="7" s="1"/>
  <c r="CK104" i="7"/>
  <c r="CL104" i="7" s="1"/>
  <c r="CK103" i="7"/>
  <c r="CL103" i="7" s="1"/>
  <c r="CK102" i="7"/>
  <c r="CL102" i="7" s="1"/>
  <c r="CK101" i="7"/>
  <c r="CL101" i="7" s="1"/>
  <c r="CN101" i="7" s="1"/>
  <c r="CO101" i="7" s="1"/>
  <c r="CK100" i="7"/>
  <c r="CL100" i="7" s="1"/>
  <c r="CK99" i="7"/>
  <c r="CL99" i="7" s="1"/>
  <c r="CK98" i="7"/>
  <c r="CL98" i="7" s="1"/>
  <c r="CK97" i="7"/>
  <c r="CL97" i="7" s="1"/>
  <c r="CN97" i="7" s="1"/>
  <c r="CO97" i="7" s="1"/>
  <c r="CK96" i="7"/>
  <c r="CL96" i="7" s="1"/>
  <c r="CK95" i="7"/>
  <c r="CL95" i="7" s="1"/>
  <c r="CK94" i="7"/>
  <c r="CL94" i="7" s="1"/>
  <c r="CN94" i="7" s="1"/>
  <c r="CO94" i="7" s="1"/>
  <c r="CK93" i="7"/>
  <c r="CL93" i="7" s="1"/>
  <c r="CN93" i="7" s="1"/>
  <c r="CO93" i="7" s="1"/>
  <c r="CK92" i="7"/>
  <c r="CL92" i="7" s="1"/>
  <c r="CK91" i="7"/>
  <c r="CL91" i="7" s="1"/>
  <c r="CK90" i="7"/>
  <c r="CL90" i="7" s="1"/>
  <c r="CK89" i="7"/>
  <c r="CL89" i="7" s="1"/>
  <c r="CK88" i="7"/>
  <c r="CL88" i="7" s="1"/>
  <c r="CK87" i="7"/>
  <c r="CL87" i="7" s="1"/>
  <c r="CK86" i="7"/>
  <c r="CL86" i="7" s="1"/>
  <c r="CK85" i="7"/>
  <c r="CL85" i="7" s="1"/>
  <c r="CK84" i="7"/>
  <c r="CL84" i="7" s="1"/>
  <c r="CK83" i="7"/>
  <c r="CL83" i="7" s="1"/>
  <c r="CK82" i="7"/>
  <c r="CL82" i="7" s="1"/>
  <c r="CK81" i="7"/>
  <c r="CL81" i="7" s="1"/>
  <c r="CM81" i="7" s="1"/>
  <c r="CK80" i="7"/>
  <c r="CL80" i="7" s="1"/>
  <c r="CK79" i="7"/>
  <c r="CL79" i="7" s="1"/>
  <c r="CK78" i="7"/>
  <c r="CL78" i="7" s="1"/>
  <c r="CM78" i="7" s="1"/>
  <c r="CK77" i="7"/>
  <c r="CL77" i="7" s="1"/>
  <c r="CM77" i="7" s="1"/>
  <c r="CK76" i="7"/>
  <c r="CL76" i="7" s="1"/>
  <c r="CK75" i="7"/>
  <c r="CL75" i="7" s="1"/>
  <c r="CM75" i="7" s="1"/>
  <c r="CK74" i="7"/>
  <c r="CL74" i="7" s="1"/>
  <c r="CK73" i="7"/>
  <c r="CL73" i="7" s="1"/>
  <c r="CM73" i="7" s="1"/>
  <c r="CK72" i="7"/>
  <c r="CL72" i="7" s="1"/>
  <c r="CK71" i="7"/>
  <c r="CL71" i="7" s="1"/>
  <c r="CK70" i="7"/>
  <c r="CL70" i="7" s="1"/>
  <c r="CN70" i="7" s="1"/>
  <c r="CO70" i="7" s="1"/>
  <c r="CK69" i="7"/>
  <c r="CL69" i="7" s="1"/>
  <c r="CN69" i="7" s="1"/>
  <c r="CO69" i="7" s="1"/>
  <c r="CK68" i="7"/>
  <c r="CL68" i="7" s="1"/>
  <c r="CK67" i="7"/>
  <c r="CL67" i="7" s="1"/>
  <c r="CM67" i="7" s="1"/>
  <c r="CK66" i="7"/>
  <c r="CL66" i="7" s="1"/>
  <c r="CK65" i="7"/>
  <c r="CL65" i="7" s="1"/>
  <c r="CN65" i="7" s="1"/>
  <c r="CO65" i="7" s="1"/>
  <c r="CK64" i="7"/>
  <c r="CL64" i="7" s="1"/>
  <c r="CK63" i="7"/>
  <c r="CL63" i="7" s="1"/>
  <c r="CK62" i="7"/>
  <c r="CL62" i="7" s="1"/>
  <c r="CK61" i="7"/>
  <c r="CL61" i="7" s="1"/>
  <c r="CN61" i="7" s="1"/>
  <c r="CO61" i="7" s="1"/>
  <c r="CK60" i="7"/>
  <c r="CL60" i="7" s="1"/>
  <c r="CN60" i="7" s="1"/>
  <c r="CO60" i="7" s="1"/>
  <c r="CK59" i="7"/>
  <c r="CL59" i="7" s="1"/>
  <c r="CM59" i="7" s="1"/>
  <c r="CK58" i="7"/>
  <c r="CL58" i="7" s="1"/>
  <c r="CK57" i="7"/>
  <c r="CL57" i="7" s="1"/>
  <c r="CK56" i="7"/>
  <c r="CL56" i="7" s="1"/>
  <c r="CM56" i="7" s="1"/>
  <c r="CK55" i="7"/>
  <c r="CL55" i="7" s="1"/>
  <c r="CK54" i="7"/>
  <c r="CL54" i="7" s="1"/>
  <c r="CK53" i="7"/>
  <c r="CL53" i="7" s="1"/>
  <c r="CK52" i="7"/>
  <c r="CL52" i="7" s="1"/>
  <c r="CK51" i="7"/>
  <c r="CL51" i="7" s="1"/>
  <c r="CN51" i="7" s="1"/>
  <c r="CO51" i="7" s="1"/>
  <c r="CK50" i="7"/>
  <c r="CL50" i="7" s="1"/>
  <c r="CK49" i="7"/>
  <c r="CL49" i="7" s="1"/>
  <c r="CK48" i="7"/>
  <c r="CL48" i="7" s="1"/>
  <c r="CM48" i="7" s="1"/>
  <c r="CK47" i="7"/>
  <c r="CL47" i="7" s="1"/>
  <c r="CK46" i="7"/>
  <c r="CL46" i="7" s="1"/>
  <c r="CN46" i="7" s="1"/>
  <c r="CO46" i="7" s="1"/>
  <c r="CK45" i="7"/>
  <c r="CL45" i="7" s="1"/>
  <c r="CN45" i="7" s="1"/>
  <c r="CO45" i="7" s="1"/>
  <c r="CK44" i="7"/>
  <c r="CL44" i="7" s="1"/>
  <c r="CK43" i="7"/>
  <c r="CL43" i="7" s="1"/>
  <c r="CK42" i="7"/>
  <c r="CL42" i="7" s="1"/>
  <c r="CK41" i="7"/>
  <c r="CL41" i="7" s="1"/>
  <c r="CK40" i="7"/>
  <c r="CL40" i="7" s="1"/>
  <c r="CN40" i="7" s="1"/>
  <c r="CO40" i="7" s="1"/>
  <c r="CK39" i="7"/>
  <c r="CL39" i="7" s="1"/>
  <c r="CK38" i="7"/>
  <c r="CL38" i="7" s="1"/>
  <c r="CK37" i="7"/>
  <c r="CL37" i="7" s="1"/>
  <c r="CN37" i="7" s="1"/>
  <c r="CO37" i="7" s="1"/>
  <c r="CK36" i="7"/>
  <c r="CL36" i="7" s="1"/>
  <c r="CK35" i="7"/>
  <c r="CL35" i="7" s="1"/>
  <c r="CK34" i="7"/>
  <c r="CL34" i="7" s="1"/>
  <c r="CK33" i="7"/>
  <c r="CL33" i="7" s="1"/>
  <c r="CK32" i="7"/>
  <c r="CL32" i="7" s="1"/>
  <c r="CM32" i="7" s="1"/>
  <c r="CK31" i="7"/>
  <c r="CL31" i="7" s="1"/>
  <c r="CK30" i="7"/>
  <c r="CL30" i="7" s="1"/>
  <c r="CK29" i="7"/>
  <c r="CL29" i="7" s="1"/>
  <c r="CM29" i="7" s="1"/>
  <c r="CK28" i="7"/>
  <c r="CL28" i="7" s="1"/>
  <c r="CK27" i="7"/>
  <c r="CL27" i="7" s="1"/>
  <c r="CK26" i="7"/>
  <c r="CL26" i="7" s="1"/>
  <c r="CK25" i="7"/>
  <c r="CL25" i="7" s="1"/>
  <c r="CK24" i="7"/>
  <c r="CL24" i="7" s="1"/>
  <c r="CM24" i="7" s="1"/>
  <c r="CK23" i="7"/>
  <c r="CL23" i="7" s="1"/>
  <c r="CK22" i="7"/>
  <c r="CL22" i="7" s="1"/>
  <c r="CK21" i="7"/>
  <c r="CL21" i="7" s="1"/>
  <c r="CN21" i="7" s="1"/>
  <c r="CO21" i="7" s="1"/>
  <c r="CK20" i="7"/>
  <c r="CL20" i="7" s="1"/>
  <c r="CK19" i="7"/>
  <c r="CL19" i="7" s="1"/>
  <c r="CK18" i="7"/>
  <c r="CL18" i="7" s="1"/>
  <c r="CM994" i="7" l="1"/>
  <c r="CN972" i="7"/>
  <c r="CO972" i="7" s="1"/>
  <c r="CM874" i="7"/>
  <c r="CM710" i="7"/>
  <c r="CN990" i="7"/>
  <c r="CO990" i="7" s="1"/>
  <c r="CN834" i="7"/>
  <c r="CO834" i="7" s="1"/>
  <c r="CM910" i="7"/>
  <c r="CM636" i="7"/>
  <c r="CM1004" i="7"/>
  <c r="CN460" i="7"/>
  <c r="CO460" i="7" s="1"/>
  <c r="CM996" i="7"/>
  <c r="CN199" i="7"/>
  <c r="CO199" i="7" s="1"/>
  <c r="CM852" i="7"/>
  <c r="CN980" i="7"/>
  <c r="CO980" i="7" s="1"/>
  <c r="CM930" i="7"/>
  <c r="CM832" i="7"/>
  <c r="CN686" i="7"/>
  <c r="CO686" i="7" s="1"/>
  <c r="CM768" i="7"/>
  <c r="CM481" i="7"/>
  <c r="CN416" i="7"/>
  <c r="CO416" i="7" s="1"/>
  <c r="CN982" i="7"/>
  <c r="CO982" i="7" s="1"/>
  <c r="CM862" i="7"/>
  <c r="CN964" i="7"/>
  <c r="CO964" i="7" s="1"/>
  <c r="CN884" i="7"/>
  <c r="CO884" i="7" s="1"/>
  <c r="CN801" i="7"/>
  <c r="CO801" i="7" s="1"/>
  <c r="CN784" i="7"/>
  <c r="CO784" i="7" s="1"/>
  <c r="CM626" i="7"/>
  <c r="CN286" i="7"/>
  <c r="CO286" i="7" s="1"/>
  <c r="CN225" i="7"/>
  <c r="CO225" i="7" s="1"/>
  <c r="CM999" i="7"/>
  <c r="CM974" i="7"/>
  <c r="CM1012" i="7"/>
  <c r="CM956" i="7"/>
  <c r="CN848" i="7"/>
  <c r="CO848" i="7" s="1"/>
  <c r="CN728" i="7"/>
  <c r="CO728" i="7" s="1"/>
  <c r="CN707" i="7"/>
  <c r="CO707" i="7" s="1"/>
  <c r="CM466" i="7"/>
  <c r="CN337" i="7"/>
  <c r="CO337" i="7" s="1"/>
  <c r="CM127" i="7"/>
  <c r="CM935" i="7"/>
  <c r="CM966" i="7"/>
  <c r="CM940" i="7"/>
  <c r="CN810" i="7"/>
  <c r="CO810" i="7" s="1"/>
  <c r="CN770" i="7"/>
  <c r="CO770" i="7" s="1"/>
  <c r="CN838" i="7"/>
  <c r="CO838" i="7" s="1"/>
  <c r="CN694" i="7"/>
  <c r="CO694" i="7" s="1"/>
  <c r="CN322" i="7"/>
  <c r="CO322" i="7" s="1"/>
  <c r="CM40" i="7"/>
  <c r="CN1014" i="7"/>
  <c r="CO1014" i="7" s="1"/>
  <c r="CM958" i="7"/>
  <c r="CM920" i="7"/>
  <c r="CM843" i="7"/>
  <c r="CN650" i="7"/>
  <c r="CO650" i="7" s="1"/>
  <c r="CN791" i="7"/>
  <c r="CO791" i="7" s="1"/>
  <c r="CN497" i="7"/>
  <c r="CO497" i="7" s="1"/>
  <c r="CM257" i="7"/>
  <c r="CN152" i="7"/>
  <c r="CO152" i="7" s="1"/>
  <c r="CM1006" i="7"/>
  <c r="CN950" i="7"/>
  <c r="CO950" i="7" s="1"/>
  <c r="CM878" i="7"/>
  <c r="CN759" i="7"/>
  <c r="CO759" i="7" s="1"/>
  <c r="CN675" i="7"/>
  <c r="CO675" i="7" s="1"/>
  <c r="CN423" i="7"/>
  <c r="CO423" i="7" s="1"/>
  <c r="CM267" i="7"/>
  <c r="CM167" i="7"/>
  <c r="CM998" i="7"/>
  <c r="CM934" i="7"/>
  <c r="CM984" i="7"/>
  <c r="CM962" i="7"/>
  <c r="CN799" i="7"/>
  <c r="CO799" i="7" s="1"/>
  <c r="CN752" i="7"/>
  <c r="CO752" i="7" s="1"/>
  <c r="CM737" i="7"/>
  <c r="CN448" i="7"/>
  <c r="CO448" i="7" s="1"/>
  <c r="CM217" i="7"/>
  <c r="CN24" i="7"/>
  <c r="CO24" i="7" s="1"/>
  <c r="CN55" i="7"/>
  <c r="CO55" i="7" s="1"/>
  <c r="CM55" i="7"/>
  <c r="CM26" i="7"/>
  <c r="CN26" i="7"/>
  <c r="CO26" i="7" s="1"/>
  <c r="CM50" i="7"/>
  <c r="CN50" i="7"/>
  <c r="CO50" i="7" s="1"/>
  <c r="CM74" i="7"/>
  <c r="CN74" i="7"/>
  <c r="CO74" i="7" s="1"/>
  <c r="CM90" i="7"/>
  <c r="CN90" i="7"/>
  <c r="CO90" i="7" s="1"/>
  <c r="CM122" i="7"/>
  <c r="CN122" i="7"/>
  <c r="CO122" i="7" s="1"/>
  <c r="CN19" i="7"/>
  <c r="CO19" i="7" s="1"/>
  <c r="CM19" i="7"/>
  <c r="CN35" i="7"/>
  <c r="CO35" i="7" s="1"/>
  <c r="CM35" i="7"/>
  <c r="CN43" i="7"/>
  <c r="CO43" i="7" s="1"/>
  <c r="CM43" i="7"/>
  <c r="CN20" i="7"/>
  <c r="CO20" i="7" s="1"/>
  <c r="CM20" i="7"/>
  <c r="CN28" i="7"/>
  <c r="CO28" i="7" s="1"/>
  <c r="CM28" i="7"/>
  <c r="CN36" i="7"/>
  <c r="CO36" i="7" s="1"/>
  <c r="CM36" i="7"/>
  <c r="CN44" i="7"/>
  <c r="CO44" i="7" s="1"/>
  <c r="CM44" i="7"/>
  <c r="CN52" i="7"/>
  <c r="CO52" i="7" s="1"/>
  <c r="CM52" i="7"/>
  <c r="CN68" i="7"/>
  <c r="CO68" i="7" s="1"/>
  <c r="CM68" i="7"/>
  <c r="CN76" i="7"/>
  <c r="CO76" i="7" s="1"/>
  <c r="CM76" i="7"/>
  <c r="CN84" i="7"/>
  <c r="CO84" i="7" s="1"/>
  <c r="CM84" i="7"/>
  <c r="CN92" i="7"/>
  <c r="CO92" i="7" s="1"/>
  <c r="CM92" i="7"/>
  <c r="CN100" i="7"/>
  <c r="CO100" i="7" s="1"/>
  <c r="CM100" i="7"/>
  <c r="CN108" i="7"/>
  <c r="CO108" i="7" s="1"/>
  <c r="CM108" i="7"/>
  <c r="CN116" i="7"/>
  <c r="CO116" i="7" s="1"/>
  <c r="CM116" i="7"/>
  <c r="CN124" i="7"/>
  <c r="CO124" i="7" s="1"/>
  <c r="CM124" i="7"/>
  <c r="CN148" i="7"/>
  <c r="CO148" i="7" s="1"/>
  <c r="CM148" i="7"/>
  <c r="CN156" i="7"/>
  <c r="CO156" i="7" s="1"/>
  <c r="CM156" i="7"/>
  <c r="CN164" i="7"/>
  <c r="CO164" i="7" s="1"/>
  <c r="CM164" i="7"/>
  <c r="CN172" i="7"/>
  <c r="CO172" i="7" s="1"/>
  <c r="CM172" i="7"/>
  <c r="CN180" i="7"/>
  <c r="CO180" i="7" s="1"/>
  <c r="CM180" i="7"/>
  <c r="CN188" i="7"/>
  <c r="CO188" i="7" s="1"/>
  <c r="CM188" i="7"/>
  <c r="CN196" i="7"/>
  <c r="CO196" i="7" s="1"/>
  <c r="CM196" i="7"/>
  <c r="CN204" i="7"/>
  <c r="CO204" i="7" s="1"/>
  <c r="CM204" i="7"/>
  <c r="CN212" i="7"/>
  <c r="CO212" i="7" s="1"/>
  <c r="CM212" i="7"/>
  <c r="CN220" i="7"/>
  <c r="CO220" i="7" s="1"/>
  <c r="CM220" i="7"/>
  <c r="CN236" i="7"/>
  <c r="CO236" i="7" s="1"/>
  <c r="CM236" i="7"/>
  <c r="CN244" i="7"/>
  <c r="CO244" i="7" s="1"/>
  <c r="CM244" i="7"/>
  <c r="CN252" i="7"/>
  <c r="CO252" i="7" s="1"/>
  <c r="CM252" i="7"/>
  <c r="CN260" i="7"/>
  <c r="CO260" i="7" s="1"/>
  <c r="CM260" i="7"/>
  <c r="CN268" i="7"/>
  <c r="CO268" i="7" s="1"/>
  <c r="CM268" i="7"/>
  <c r="CN276" i="7"/>
  <c r="CO276" i="7" s="1"/>
  <c r="CM276" i="7"/>
  <c r="CN284" i="7"/>
  <c r="CO284" i="7" s="1"/>
  <c r="CM284" i="7"/>
  <c r="CN292" i="7"/>
  <c r="CO292" i="7" s="1"/>
  <c r="CM292" i="7"/>
  <c r="CN300" i="7"/>
  <c r="CO300" i="7" s="1"/>
  <c r="CM300" i="7"/>
  <c r="CN308" i="7"/>
  <c r="CO308" i="7" s="1"/>
  <c r="CM308" i="7"/>
  <c r="CN316" i="7"/>
  <c r="CO316" i="7" s="1"/>
  <c r="CM316" i="7"/>
  <c r="CN324" i="7"/>
  <c r="CO324" i="7" s="1"/>
  <c r="CM324" i="7"/>
  <c r="CM332" i="7"/>
  <c r="CN332" i="7"/>
  <c r="CO332" i="7" s="1"/>
  <c r="CN340" i="7"/>
  <c r="CO340" i="7" s="1"/>
  <c r="CM340" i="7"/>
  <c r="CN348" i="7"/>
  <c r="CO348" i="7" s="1"/>
  <c r="CM348" i="7"/>
  <c r="CN356" i="7"/>
  <c r="CO356" i="7" s="1"/>
  <c r="CM356" i="7"/>
  <c r="CN364" i="7"/>
  <c r="CO364" i="7" s="1"/>
  <c r="CM364" i="7"/>
  <c r="CN372" i="7"/>
  <c r="CO372" i="7" s="1"/>
  <c r="CM372" i="7"/>
  <c r="CM380" i="7"/>
  <c r="CN380" i="7"/>
  <c r="CO380" i="7" s="1"/>
  <c r="CN388" i="7"/>
  <c r="CO388" i="7" s="1"/>
  <c r="CM388" i="7"/>
  <c r="CN396" i="7"/>
  <c r="CO396" i="7" s="1"/>
  <c r="CM396" i="7"/>
  <c r="CN404" i="7"/>
  <c r="CO404" i="7" s="1"/>
  <c r="CM404" i="7"/>
  <c r="CN412" i="7"/>
  <c r="CO412" i="7" s="1"/>
  <c r="CM412" i="7"/>
  <c r="CM420" i="7"/>
  <c r="CN420" i="7"/>
  <c r="CO420" i="7" s="1"/>
  <c r="CN428" i="7"/>
  <c r="CO428" i="7" s="1"/>
  <c r="CM428" i="7"/>
  <c r="CM436" i="7"/>
  <c r="CN436" i="7"/>
  <c r="CO436" i="7" s="1"/>
  <c r="CN444" i="7"/>
  <c r="CO444" i="7" s="1"/>
  <c r="CM444" i="7"/>
  <c r="CN452" i="7"/>
  <c r="CO452" i="7" s="1"/>
  <c r="CM452" i="7"/>
  <c r="CN484" i="7"/>
  <c r="CO484" i="7" s="1"/>
  <c r="CM484" i="7"/>
  <c r="CN508" i="7"/>
  <c r="CO508" i="7" s="1"/>
  <c r="CM508" i="7"/>
  <c r="CN524" i="7"/>
  <c r="CO524" i="7" s="1"/>
  <c r="CM524" i="7"/>
  <c r="CN548" i="7"/>
  <c r="CO548" i="7" s="1"/>
  <c r="CM548" i="7"/>
  <c r="CN556" i="7"/>
  <c r="CO556" i="7" s="1"/>
  <c r="CM556" i="7"/>
  <c r="CM572" i="7"/>
  <c r="CN572" i="7"/>
  <c r="CO572" i="7" s="1"/>
  <c r="CM580" i="7"/>
  <c r="CN580" i="7"/>
  <c r="CO580" i="7" s="1"/>
  <c r="CM588" i="7"/>
  <c r="CN588" i="7"/>
  <c r="CO588" i="7" s="1"/>
  <c r="CM596" i="7"/>
  <c r="CN596" i="7"/>
  <c r="CO596" i="7" s="1"/>
  <c r="CN604" i="7"/>
  <c r="CO604" i="7" s="1"/>
  <c r="CM604" i="7"/>
  <c r="CN612" i="7"/>
  <c r="CO612" i="7" s="1"/>
  <c r="CM612" i="7"/>
  <c r="CN628" i="7"/>
  <c r="CO628" i="7" s="1"/>
  <c r="CM628" i="7"/>
  <c r="CM644" i="7"/>
  <c r="CN644" i="7"/>
  <c r="CO644" i="7" s="1"/>
  <c r="CN660" i="7"/>
  <c r="CO660" i="7" s="1"/>
  <c r="CM660" i="7"/>
  <c r="CN676" i="7"/>
  <c r="CO676" i="7" s="1"/>
  <c r="CM676" i="7"/>
  <c r="CN692" i="7"/>
  <c r="CO692" i="7" s="1"/>
  <c r="CM692" i="7"/>
  <c r="CM708" i="7"/>
  <c r="CN708" i="7"/>
  <c r="CO708" i="7" s="1"/>
  <c r="CN716" i="7"/>
  <c r="CO716" i="7" s="1"/>
  <c r="CM716" i="7"/>
  <c r="CM764" i="7"/>
  <c r="CN764" i="7"/>
  <c r="CO764" i="7" s="1"/>
  <c r="CM772" i="7"/>
  <c r="CN772" i="7"/>
  <c r="CO772" i="7" s="1"/>
  <c r="CM780" i="7"/>
  <c r="CN780" i="7"/>
  <c r="CO780" i="7" s="1"/>
  <c r="CM788" i="7"/>
  <c r="CN788" i="7"/>
  <c r="CO788" i="7" s="1"/>
  <c r="CM796" i="7"/>
  <c r="CN796" i="7"/>
  <c r="CO796" i="7" s="1"/>
  <c r="CM804" i="7"/>
  <c r="CN804" i="7"/>
  <c r="CO804" i="7" s="1"/>
  <c r="CM812" i="7"/>
  <c r="CN812" i="7"/>
  <c r="CO812" i="7" s="1"/>
  <c r="CN868" i="7"/>
  <c r="CO868" i="7" s="1"/>
  <c r="CM868" i="7"/>
  <c r="CM1007" i="7"/>
  <c r="CM943" i="7"/>
  <c r="CN942" i="7"/>
  <c r="CO942" i="7" s="1"/>
  <c r="CN857" i="7"/>
  <c r="CO857" i="7" s="1"/>
  <c r="CN997" i="7"/>
  <c r="CO997" i="7" s="1"/>
  <c r="CN965" i="7"/>
  <c r="CO965" i="7" s="1"/>
  <c r="CN933" i="7"/>
  <c r="CO933" i="7" s="1"/>
  <c r="CN917" i="7"/>
  <c r="CO917" i="7" s="1"/>
  <c r="CN867" i="7"/>
  <c r="CO867" i="7" s="1"/>
  <c r="CM1008" i="7"/>
  <c r="CN988" i="7"/>
  <c r="CO988" i="7" s="1"/>
  <c r="CM944" i="7"/>
  <c r="CN924" i="7"/>
  <c r="CO924" i="7" s="1"/>
  <c r="CN876" i="7"/>
  <c r="CO876" i="7" s="1"/>
  <c r="CN1002" i="7"/>
  <c r="CO1002" i="7" s="1"/>
  <c r="CN970" i="7"/>
  <c r="CO970" i="7" s="1"/>
  <c r="CN938" i="7"/>
  <c r="CO938" i="7" s="1"/>
  <c r="CN877" i="7"/>
  <c r="CO877" i="7" s="1"/>
  <c r="CN847" i="7"/>
  <c r="CO847" i="7" s="1"/>
  <c r="CM890" i="7"/>
  <c r="CM725" i="7"/>
  <c r="CN831" i="7"/>
  <c r="CO831" i="7" s="1"/>
  <c r="CM738" i="7"/>
  <c r="CN787" i="7"/>
  <c r="CO787" i="7" s="1"/>
  <c r="CN666" i="7"/>
  <c r="CO666" i="7" s="1"/>
  <c r="CM757" i="7"/>
  <c r="CM677" i="7"/>
  <c r="CM821" i="7"/>
  <c r="CM653" i="7"/>
  <c r="CM678" i="7"/>
  <c r="CM811" i="7"/>
  <c r="CN553" i="7"/>
  <c r="CO553" i="7" s="1"/>
  <c r="CN734" i="7"/>
  <c r="CO734" i="7" s="1"/>
  <c r="CM652" i="7"/>
  <c r="CN482" i="7"/>
  <c r="CO482" i="7" s="1"/>
  <c r="CN719" i="7"/>
  <c r="CO719" i="7" s="1"/>
  <c r="CM516" i="7"/>
  <c r="CM501" i="7"/>
  <c r="CM347" i="7"/>
  <c r="CM445" i="7"/>
  <c r="CM461" i="7"/>
  <c r="CM519" i="7"/>
  <c r="CN477" i="7"/>
  <c r="CO477" i="7" s="1"/>
  <c r="CN343" i="7"/>
  <c r="CO343" i="7" s="1"/>
  <c r="CN434" i="7"/>
  <c r="CO434" i="7" s="1"/>
  <c r="CM427" i="7"/>
  <c r="CM336" i="7"/>
  <c r="CN313" i="7"/>
  <c r="CO313" i="7" s="1"/>
  <c r="CM221" i="7"/>
  <c r="CN469" i="7"/>
  <c r="CO469" i="7" s="1"/>
  <c r="CN226" i="7"/>
  <c r="CO226" i="7" s="1"/>
  <c r="CN129" i="7"/>
  <c r="CO129" i="7" s="1"/>
  <c r="CM37" i="7"/>
  <c r="CN137" i="7"/>
  <c r="CO137" i="7" s="1"/>
  <c r="CM70" i="7"/>
  <c r="CM160" i="7"/>
  <c r="CM61" i="7"/>
  <c r="CM69" i="7"/>
  <c r="CN181" i="7"/>
  <c r="CO181" i="7" s="1"/>
  <c r="CM181" i="7"/>
  <c r="CN229" i="7"/>
  <c r="CO229" i="7" s="1"/>
  <c r="CM229" i="7"/>
  <c r="CN245" i="7"/>
  <c r="CO245" i="7" s="1"/>
  <c r="CM245" i="7"/>
  <c r="CN293" i="7"/>
  <c r="CO293" i="7" s="1"/>
  <c r="CM293" i="7"/>
  <c r="CN341" i="7"/>
  <c r="CO341" i="7" s="1"/>
  <c r="CM341" i="7"/>
  <c r="CN389" i="7"/>
  <c r="CO389" i="7" s="1"/>
  <c r="CM389" i="7"/>
  <c r="CN485" i="7"/>
  <c r="CO485" i="7" s="1"/>
  <c r="CM485" i="7"/>
  <c r="CN525" i="7"/>
  <c r="CO525" i="7" s="1"/>
  <c r="CM525" i="7"/>
  <c r="CN605" i="7"/>
  <c r="CO605" i="7" s="1"/>
  <c r="CM605" i="7"/>
  <c r="CN22" i="7"/>
  <c r="CO22" i="7" s="1"/>
  <c r="CM22" i="7"/>
  <c r="CN30" i="7"/>
  <c r="CO30" i="7" s="1"/>
  <c r="CM30" i="7"/>
  <c r="CN38" i="7"/>
  <c r="CO38" i="7" s="1"/>
  <c r="CM38" i="7"/>
  <c r="CN54" i="7"/>
  <c r="CO54" i="7" s="1"/>
  <c r="CM54" i="7"/>
  <c r="CN62" i="7"/>
  <c r="CO62" i="7" s="1"/>
  <c r="CM62" i="7"/>
  <c r="CM86" i="7"/>
  <c r="CN86" i="7"/>
  <c r="CO86" i="7" s="1"/>
  <c r="CN102" i="7"/>
  <c r="CO102" i="7" s="1"/>
  <c r="CM102" i="7"/>
  <c r="CM110" i="7"/>
  <c r="CN110" i="7"/>
  <c r="CO110" i="7" s="1"/>
  <c r="CN126" i="7"/>
  <c r="CO126" i="7" s="1"/>
  <c r="CM126" i="7"/>
  <c r="CN134" i="7"/>
  <c r="CO134" i="7" s="1"/>
  <c r="CM134" i="7"/>
  <c r="CM158" i="7"/>
  <c r="CN158" i="7"/>
  <c r="CO158" i="7" s="1"/>
  <c r="CN166" i="7"/>
  <c r="CO166" i="7" s="1"/>
  <c r="CM166" i="7"/>
  <c r="CN174" i="7"/>
  <c r="CO174" i="7" s="1"/>
  <c r="CM174" i="7"/>
  <c r="CN182" i="7"/>
  <c r="CO182" i="7" s="1"/>
  <c r="CM182" i="7"/>
  <c r="CM190" i="7"/>
  <c r="CN190" i="7"/>
  <c r="CO190" i="7" s="1"/>
  <c r="CN198" i="7"/>
  <c r="CO198" i="7" s="1"/>
  <c r="CM198" i="7"/>
  <c r="CN206" i="7"/>
  <c r="CO206" i="7" s="1"/>
  <c r="CM206" i="7"/>
  <c r="CM222" i="7"/>
  <c r="CN222" i="7"/>
  <c r="CO222" i="7" s="1"/>
  <c r="CM230" i="7"/>
  <c r="CN230" i="7"/>
  <c r="CO230" i="7" s="1"/>
  <c r="CM238" i="7"/>
  <c r="CN238" i="7"/>
  <c r="CO238" i="7" s="1"/>
  <c r="CM246" i="7"/>
  <c r="CN246" i="7"/>
  <c r="CO246" i="7" s="1"/>
  <c r="CM262" i="7"/>
  <c r="CN262" i="7"/>
  <c r="CO262" i="7" s="1"/>
  <c r="CM270" i="7"/>
  <c r="CN270" i="7"/>
  <c r="CO270" i="7" s="1"/>
  <c r="CM278" i="7"/>
  <c r="CN278" i="7"/>
  <c r="CO278" i="7" s="1"/>
  <c r="CM294" i="7"/>
  <c r="CN294" i="7"/>
  <c r="CO294" i="7" s="1"/>
  <c r="CM302" i="7"/>
  <c r="CN302" i="7"/>
  <c r="CO302" i="7" s="1"/>
  <c r="CN326" i="7"/>
  <c r="CO326" i="7" s="1"/>
  <c r="CM326" i="7"/>
  <c r="CN334" i="7"/>
  <c r="CO334" i="7" s="1"/>
  <c r="CM334" i="7"/>
  <c r="CM342" i="7"/>
  <c r="CN342" i="7"/>
  <c r="CO342" i="7" s="1"/>
  <c r="CM350" i="7"/>
  <c r="CN350" i="7"/>
  <c r="CO350" i="7" s="1"/>
  <c r="CN366" i="7"/>
  <c r="CO366" i="7" s="1"/>
  <c r="CM366" i="7"/>
  <c r="CM374" i="7"/>
  <c r="CN374" i="7"/>
  <c r="CO374" i="7" s="1"/>
  <c r="CN382" i="7"/>
  <c r="CO382" i="7" s="1"/>
  <c r="CM382" i="7"/>
  <c r="CN390" i="7"/>
  <c r="CO390" i="7" s="1"/>
  <c r="CM390" i="7"/>
  <c r="CN398" i="7"/>
  <c r="CO398" i="7" s="1"/>
  <c r="CM398" i="7"/>
  <c r="CM406" i="7"/>
  <c r="CN406" i="7"/>
  <c r="CO406" i="7" s="1"/>
  <c r="CM414" i="7"/>
  <c r="CN414" i="7"/>
  <c r="CO414" i="7" s="1"/>
  <c r="CN422" i="7"/>
  <c r="CO422" i="7" s="1"/>
  <c r="CM422" i="7"/>
  <c r="CN430" i="7"/>
  <c r="CO430" i="7" s="1"/>
  <c r="CM430" i="7"/>
  <c r="CM438" i="7"/>
  <c r="CN438" i="7"/>
  <c r="CO438" i="7" s="1"/>
  <c r="CM454" i="7"/>
  <c r="CN454" i="7"/>
  <c r="CO454" i="7" s="1"/>
  <c r="CM462" i="7"/>
  <c r="CN462" i="7"/>
  <c r="CO462" i="7" s="1"/>
  <c r="CM486" i="7"/>
  <c r="CN486" i="7"/>
  <c r="CO486" i="7" s="1"/>
  <c r="CM494" i="7"/>
  <c r="CN494" i="7"/>
  <c r="CO494" i="7" s="1"/>
  <c r="CM510" i="7"/>
  <c r="CN510" i="7"/>
  <c r="CO510" i="7" s="1"/>
  <c r="CM518" i="7"/>
  <c r="CN518" i="7"/>
  <c r="CO518" i="7" s="1"/>
  <c r="CM534" i="7"/>
  <c r="CN534" i="7"/>
  <c r="CO534" i="7" s="1"/>
  <c r="CM542" i="7"/>
  <c r="CN542" i="7"/>
  <c r="CO542" i="7" s="1"/>
  <c r="CM550" i="7"/>
  <c r="CN550" i="7"/>
  <c r="CO550" i="7" s="1"/>
  <c r="CM558" i="7"/>
  <c r="CN558" i="7"/>
  <c r="CO558" i="7" s="1"/>
  <c r="CM566" i="7"/>
  <c r="CN566" i="7"/>
  <c r="CO566" i="7" s="1"/>
  <c r="CM574" i="7"/>
  <c r="CN574" i="7"/>
  <c r="CO574" i="7" s="1"/>
  <c r="CM598" i="7"/>
  <c r="CN598" i="7"/>
  <c r="CO598" i="7" s="1"/>
  <c r="CM606" i="7"/>
  <c r="CN606" i="7"/>
  <c r="CO606" i="7" s="1"/>
  <c r="CM614" i="7"/>
  <c r="CN614" i="7"/>
  <c r="CO614" i="7" s="1"/>
  <c r="CM622" i="7"/>
  <c r="CN622" i="7"/>
  <c r="CO622" i="7" s="1"/>
  <c r="CM630" i="7"/>
  <c r="CN630" i="7"/>
  <c r="CO630" i="7" s="1"/>
  <c r="CN662" i="7"/>
  <c r="CO662" i="7" s="1"/>
  <c r="CM662" i="7"/>
  <c r="CN718" i="7"/>
  <c r="CO718" i="7" s="1"/>
  <c r="CM718" i="7"/>
  <c r="CN726" i="7"/>
  <c r="CO726" i="7" s="1"/>
  <c r="CM726" i="7"/>
  <c r="CM758" i="7"/>
  <c r="CN758" i="7"/>
  <c r="CO758" i="7" s="1"/>
  <c r="CM774" i="7"/>
  <c r="CN774" i="7"/>
  <c r="CO774" i="7" s="1"/>
  <c r="CN782" i="7"/>
  <c r="CO782" i="7" s="1"/>
  <c r="CM782" i="7"/>
  <c r="CM790" i="7"/>
  <c r="CN790" i="7"/>
  <c r="CO790" i="7" s="1"/>
  <c r="CN798" i="7"/>
  <c r="CO798" i="7" s="1"/>
  <c r="CM798" i="7"/>
  <c r="CN814" i="7"/>
  <c r="CO814" i="7" s="1"/>
  <c r="CM814" i="7"/>
  <c r="CN830" i="7"/>
  <c r="CO830" i="7" s="1"/>
  <c r="CM830" i="7"/>
  <c r="CM846" i="7"/>
  <c r="CN846" i="7"/>
  <c r="CO846" i="7" s="1"/>
  <c r="CN886" i="7"/>
  <c r="CO886" i="7" s="1"/>
  <c r="CM886" i="7"/>
  <c r="CN902" i="7"/>
  <c r="CO902" i="7" s="1"/>
  <c r="CM902" i="7"/>
  <c r="CN918" i="7"/>
  <c r="CO918" i="7" s="1"/>
  <c r="CM918" i="7"/>
  <c r="CM991" i="7"/>
  <c r="CM927" i="7"/>
  <c r="CN849" i="7"/>
  <c r="CO849" i="7" s="1"/>
  <c r="CN989" i="7"/>
  <c r="CO989" i="7" s="1"/>
  <c r="CN957" i="7"/>
  <c r="CO957" i="7" s="1"/>
  <c r="CN925" i="7"/>
  <c r="CO925" i="7" s="1"/>
  <c r="CN891" i="7"/>
  <c r="CO891" i="7" s="1"/>
  <c r="CN859" i="7"/>
  <c r="CO859" i="7" s="1"/>
  <c r="CM960" i="7"/>
  <c r="CM906" i="7"/>
  <c r="CN909" i="7"/>
  <c r="CO909" i="7" s="1"/>
  <c r="CM871" i="7"/>
  <c r="CN875" i="7"/>
  <c r="CO875" i="7" s="1"/>
  <c r="CM887" i="7"/>
  <c r="CM797" i="7"/>
  <c r="CM823" i="7"/>
  <c r="CM839" i="7"/>
  <c r="CN794" i="7"/>
  <c r="CO794" i="7" s="1"/>
  <c r="CM709" i="7"/>
  <c r="CN861" i="7"/>
  <c r="CO861" i="7" s="1"/>
  <c r="CM771" i="7"/>
  <c r="CM723" i="7"/>
  <c r="CM750" i="7"/>
  <c r="CN893" i="7"/>
  <c r="CO893" i="7" s="1"/>
  <c r="CM740" i="7"/>
  <c r="CM661" i="7"/>
  <c r="CM749" i="7"/>
  <c r="CM816" i="7"/>
  <c r="CM732" i="7"/>
  <c r="CM680" i="7"/>
  <c r="CM760" i="7"/>
  <c r="CM625" i="7"/>
  <c r="CM781" i="7"/>
  <c r="CN699" i="7"/>
  <c r="CO699" i="7" s="1"/>
  <c r="CM808" i="7"/>
  <c r="CM773" i="7"/>
  <c r="CN701" i="7"/>
  <c r="CO701" i="7" s="1"/>
  <c r="CN730" i="7"/>
  <c r="CO730" i="7" s="1"/>
  <c r="CM593" i="7"/>
  <c r="CN619" i="7"/>
  <c r="CO619" i="7" s="1"/>
  <c r="CM837" i="7"/>
  <c r="CN631" i="7"/>
  <c r="CO631" i="7" s="1"/>
  <c r="CN505" i="7"/>
  <c r="CO505" i="7" s="1"/>
  <c r="CN455" i="7"/>
  <c r="CO455" i="7" s="1"/>
  <c r="CN585" i="7"/>
  <c r="CO585" i="7" s="1"/>
  <c r="CN369" i="7"/>
  <c r="CO369" i="7" s="1"/>
  <c r="CN418" i="7"/>
  <c r="CO418" i="7" s="1"/>
  <c r="CM478" i="7"/>
  <c r="CM442" i="7"/>
  <c r="CN281" i="7"/>
  <c r="CO281" i="7" s="1"/>
  <c r="CN325" i="7"/>
  <c r="CO325" i="7" s="1"/>
  <c r="CM285" i="7"/>
  <c r="CM261" i="7"/>
  <c r="CN254" i="7"/>
  <c r="CO254" i="7" s="1"/>
  <c r="CM607" i="7"/>
  <c r="CM402" i="7"/>
  <c r="CM144" i="7"/>
  <c r="CM175" i="7"/>
  <c r="CM65" i="7"/>
  <c r="CN107" i="7"/>
  <c r="CO107" i="7" s="1"/>
  <c r="CM21" i="7"/>
  <c r="CN141" i="7"/>
  <c r="CO141" i="7" s="1"/>
  <c r="CM151" i="7"/>
  <c r="CN258" i="7"/>
  <c r="CO258" i="7" s="1"/>
  <c r="CN189" i="7"/>
  <c r="CO189" i="7" s="1"/>
  <c r="CM189" i="7"/>
  <c r="CN237" i="7"/>
  <c r="CO237" i="7" s="1"/>
  <c r="CM237" i="7"/>
  <c r="CN333" i="7"/>
  <c r="CO333" i="7" s="1"/>
  <c r="CM333" i="7"/>
  <c r="CN373" i="7"/>
  <c r="CO373" i="7" s="1"/>
  <c r="CM373" i="7"/>
  <c r="CN405" i="7"/>
  <c r="CO405" i="7" s="1"/>
  <c r="CM405" i="7"/>
  <c r="CN437" i="7"/>
  <c r="CO437" i="7" s="1"/>
  <c r="CM437" i="7"/>
  <c r="CM629" i="7"/>
  <c r="CN629" i="7"/>
  <c r="CO629" i="7" s="1"/>
  <c r="CN47" i="7"/>
  <c r="CO47" i="7" s="1"/>
  <c r="CM47" i="7"/>
  <c r="CN79" i="7"/>
  <c r="CO79" i="7" s="1"/>
  <c r="CM79" i="7"/>
  <c r="CN87" i="7"/>
  <c r="CO87" i="7" s="1"/>
  <c r="CM87" i="7"/>
  <c r="CN95" i="7"/>
  <c r="CO95" i="7" s="1"/>
  <c r="CM95" i="7"/>
  <c r="CN103" i="7"/>
  <c r="CO103" i="7" s="1"/>
  <c r="CM103" i="7"/>
  <c r="CN111" i="7"/>
  <c r="CO111" i="7" s="1"/>
  <c r="CM111" i="7"/>
  <c r="CN119" i="7"/>
  <c r="CO119" i="7" s="1"/>
  <c r="CM119" i="7"/>
  <c r="CN135" i="7"/>
  <c r="CO135" i="7" s="1"/>
  <c r="CM135" i="7"/>
  <c r="CN159" i="7"/>
  <c r="CO159" i="7" s="1"/>
  <c r="CM159" i="7"/>
  <c r="CM183" i="7"/>
  <c r="CN183" i="7"/>
  <c r="CO183" i="7" s="1"/>
  <c r="CN223" i="7"/>
  <c r="CO223" i="7" s="1"/>
  <c r="CM223" i="7"/>
  <c r="CM231" i="7"/>
  <c r="CN231" i="7"/>
  <c r="CO231" i="7" s="1"/>
  <c r="CN239" i="7"/>
  <c r="CO239" i="7" s="1"/>
  <c r="CM239" i="7"/>
  <c r="CN247" i="7"/>
  <c r="CO247" i="7" s="1"/>
  <c r="CM247" i="7"/>
  <c r="CM255" i="7"/>
  <c r="CN255" i="7"/>
  <c r="CO255" i="7" s="1"/>
  <c r="CM263" i="7"/>
  <c r="CN263" i="7"/>
  <c r="CO263" i="7" s="1"/>
  <c r="CM271" i="7"/>
  <c r="CN271" i="7"/>
  <c r="CO271" i="7" s="1"/>
  <c r="CM279" i="7"/>
  <c r="CN279" i="7"/>
  <c r="CO279" i="7" s="1"/>
  <c r="CM287" i="7"/>
  <c r="CN287" i="7"/>
  <c r="CO287" i="7" s="1"/>
  <c r="CM295" i="7"/>
  <c r="CN295" i="7"/>
  <c r="CO295" i="7" s="1"/>
  <c r="CM303" i="7"/>
  <c r="CN303" i="7"/>
  <c r="CO303" i="7" s="1"/>
  <c r="CM311" i="7"/>
  <c r="CN311" i="7"/>
  <c r="CO311" i="7" s="1"/>
  <c r="CN319" i="7"/>
  <c r="CO319" i="7" s="1"/>
  <c r="CM319" i="7"/>
  <c r="CM335" i="7"/>
  <c r="CN335" i="7"/>
  <c r="CO335" i="7" s="1"/>
  <c r="CM351" i="7"/>
  <c r="CN351" i="7"/>
  <c r="CO351" i="7" s="1"/>
  <c r="CM359" i="7"/>
  <c r="CN359" i="7"/>
  <c r="CO359" i="7" s="1"/>
  <c r="CM367" i="7"/>
  <c r="CN367" i="7"/>
  <c r="CO367" i="7" s="1"/>
  <c r="CM383" i="7"/>
  <c r="CN383" i="7"/>
  <c r="CO383" i="7" s="1"/>
  <c r="CM391" i="7"/>
  <c r="CN391" i="7"/>
  <c r="CO391" i="7" s="1"/>
  <c r="CM399" i="7"/>
  <c r="CN399" i="7"/>
  <c r="CO399" i="7" s="1"/>
  <c r="CM407" i="7"/>
  <c r="CN407" i="7"/>
  <c r="CO407" i="7" s="1"/>
  <c r="CM415" i="7"/>
  <c r="CN415" i="7"/>
  <c r="CO415" i="7" s="1"/>
  <c r="CM431" i="7"/>
  <c r="CN431" i="7"/>
  <c r="CO431" i="7" s="1"/>
  <c r="CM439" i="7"/>
  <c r="CN439" i="7"/>
  <c r="CO439" i="7" s="1"/>
  <c r="CM447" i="7"/>
  <c r="CN447" i="7"/>
  <c r="CO447" i="7" s="1"/>
  <c r="CM463" i="7"/>
  <c r="CN463" i="7"/>
  <c r="CO463" i="7" s="1"/>
  <c r="CM487" i="7"/>
  <c r="CN487" i="7"/>
  <c r="CO487" i="7" s="1"/>
  <c r="CM503" i="7"/>
  <c r="CN503" i="7"/>
  <c r="CO503" i="7" s="1"/>
  <c r="CM535" i="7"/>
  <c r="CN535" i="7"/>
  <c r="CO535" i="7" s="1"/>
  <c r="CM543" i="7"/>
  <c r="CN543" i="7"/>
  <c r="CO543" i="7" s="1"/>
  <c r="CM559" i="7"/>
  <c r="CN559" i="7"/>
  <c r="CO559" i="7" s="1"/>
  <c r="CN567" i="7"/>
  <c r="CO567" i="7" s="1"/>
  <c r="CM567" i="7"/>
  <c r="CM575" i="7"/>
  <c r="CN575" i="7"/>
  <c r="CO575" i="7" s="1"/>
  <c r="CM599" i="7"/>
  <c r="CN599" i="7"/>
  <c r="CO599" i="7" s="1"/>
  <c r="CM615" i="7"/>
  <c r="CN615" i="7"/>
  <c r="CO615" i="7" s="1"/>
  <c r="CM623" i="7"/>
  <c r="CN623" i="7"/>
  <c r="CO623" i="7" s="1"/>
  <c r="CN639" i="7"/>
  <c r="CO639" i="7" s="1"/>
  <c r="CM639" i="7"/>
  <c r="CM647" i="7"/>
  <c r="CN647" i="7"/>
  <c r="CO647" i="7" s="1"/>
  <c r="CM655" i="7"/>
  <c r="CN655" i="7"/>
  <c r="CO655" i="7" s="1"/>
  <c r="CN663" i="7"/>
  <c r="CO663" i="7" s="1"/>
  <c r="CM663" i="7"/>
  <c r="CN679" i="7"/>
  <c r="CO679" i="7" s="1"/>
  <c r="CM679" i="7"/>
  <c r="CN695" i="7"/>
  <c r="CO695" i="7" s="1"/>
  <c r="CM695" i="7"/>
  <c r="CM703" i="7"/>
  <c r="CN703" i="7"/>
  <c r="CO703" i="7" s="1"/>
  <c r="CN711" i="7"/>
  <c r="CO711" i="7" s="1"/>
  <c r="CM711" i="7"/>
  <c r="CM727" i="7"/>
  <c r="CN727" i="7"/>
  <c r="CO727" i="7" s="1"/>
  <c r="CN735" i="7"/>
  <c r="CO735" i="7" s="1"/>
  <c r="CM735" i="7"/>
  <c r="CN743" i="7"/>
  <c r="CO743" i="7" s="1"/>
  <c r="CM743" i="7"/>
  <c r="CN751" i="7"/>
  <c r="CO751" i="7" s="1"/>
  <c r="CM751" i="7"/>
  <c r="CN767" i="7"/>
  <c r="CO767" i="7" s="1"/>
  <c r="CM767" i="7"/>
  <c r="CN783" i="7"/>
  <c r="CO783" i="7" s="1"/>
  <c r="CM783" i="7"/>
  <c r="CM855" i="7"/>
  <c r="CN855" i="7"/>
  <c r="CO855" i="7" s="1"/>
  <c r="CM863" i="7"/>
  <c r="CN863" i="7"/>
  <c r="CO863" i="7" s="1"/>
  <c r="CM983" i="7"/>
  <c r="CM919" i="7"/>
  <c r="CM926" i="7"/>
  <c r="CM1013" i="7"/>
  <c r="CM981" i="7"/>
  <c r="CM949" i="7"/>
  <c r="CM914" i="7"/>
  <c r="CN885" i="7"/>
  <c r="CO885" i="7" s="1"/>
  <c r="CM854" i="7"/>
  <c r="CM1000" i="7"/>
  <c r="CM936" i="7"/>
  <c r="CM903" i="7"/>
  <c r="CM900" i="7"/>
  <c r="CM986" i="7"/>
  <c r="CM954" i="7"/>
  <c r="CM922" i="7"/>
  <c r="CM785" i="7"/>
  <c r="CN869" i="7"/>
  <c r="CO869" i="7" s="1"/>
  <c r="CM819" i="7"/>
  <c r="CM669" i="7"/>
  <c r="CN671" i="7"/>
  <c r="CO671" i="7" s="1"/>
  <c r="CM684" i="7"/>
  <c r="CM706" i="7"/>
  <c r="CN583" i="7"/>
  <c r="CO583" i="7" s="1"/>
  <c r="CM530" i="7"/>
  <c r="CN775" i="7"/>
  <c r="CO775" i="7" s="1"/>
  <c r="CN591" i="7"/>
  <c r="CO591" i="7" s="1"/>
  <c r="CM468" i="7"/>
  <c r="CN446" i="7"/>
  <c r="CO446" i="7" s="1"/>
  <c r="CN564" i="7"/>
  <c r="CO564" i="7" s="1"/>
  <c r="CM651" i="7"/>
  <c r="CM354" i="7"/>
  <c r="CM471" i="7"/>
  <c r="CN410" i="7"/>
  <c r="CO410" i="7" s="1"/>
  <c r="CN234" i="7"/>
  <c r="CO234" i="7" s="1"/>
  <c r="CN314" i="7"/>
  <c r="CO314" i="7" s="1"/>
  <c r="CN265" i="7"/>
  <c r="CO265" i="7" s="1"/>
  <c r="CM541" i="7"/>
  <c r="CN249" i="7"/>
  <c r="CO249" i="7" s="1"/>
  <c r="CM153" i="7"/>
  <c r="CN395" i="7"/>
  <c r="CO395" i="7" s="1"/>
  <c r="CN132" i="7"/>
  <c r="CO132" i="7" s="1"/>
  <c r="CN171" i="7"/>
  <c r="CO171" i="7" s="1"/>
  <c r="CM277" i="7"/>
  <c r="CM94" i="7"/>
  <c r="CN125" i="7"/>
  <c r="CO125" i="7" s="1"/>
  <c r="CM118" i="7"/>
  <c r="CM93" i="7"/>
  <c r="CN133" i="7"/>
  <c r="CO133" i="7" s="1"/>
  <c r="CM117" i="7"/>
  <c r="CN117" i="7"/>
  <c r="CO117" i="7" s="1"/>
  <c r="CN165" i="7"/>
  <c r="CO165" i="7" s="1"/>
  <c r="CM165" i="7"/>
  <c r="CN205" i="7"/>
  <c r="CO205" i="7" s="1"/>
  <c r="CM205" i="7"/>
  <c r="CN301" i="7"/>
  <c r="CO301" i="7" s="1"/>
  <c r="CM301" i="7"/>
  <c r="CN413" i="7"/>
  <c r="CO413" i="7" s="1"/>
  <c r="CM413" i="7"/>
  <c r="CN453" i="7"/>
  <c r="CO453" i="7" s="1"/>
  <c r="CM453" i="7"/>
  <c r="CN557" i="7"/>
  <c r="CO557" i="7" s="1"/>
  <c r="CM557" i="7"/>
  <c r="CN581" i="7"/>
  <c r="CO581" i="7" s="1"/>
  <c r="CM581" i="7"/>
  <c r="CN613" i="7"/>
  <c r="CO613" i="7" s="1"/>
  <c r="CM613" i="7"/>
  <c r="CM71" i="7"/>
  <c r="CN71" i="7"/>
  <c r="CO71" i="7" s="1"/>
  <c r="CN64" i="7"/>
  <c r="CO64" i="7" s="1"/>
  <c r="CM64" i="7"/>
  <c r="CM72" i="7"/>
  <c r="CN72" i="7"/>
  <c r="CO72" i="7" s="1"/>
  <c r="CM80" i="7"/>
  <c r="CN80" i="7"/>
  <c r="CO80" i="7" s="1"/>
  <c r="CM88" i="7"/>
  <c r="CN88" i="7"/>
  <c r="CO88" i="7" s="1"/>
  <c r="CM96" i="7"/>
  <c r="CN96" i="7"/>
  <c r="CO96" i="7" s="1"/>
  <c r="CM104" i="7"/>
  <c r="CN104" i="7"/>
  <c r="CO104" i="7" s="1"/>
  <c r="CM112" i="7"/>
  <c r="CN112" i="7"/>
  <c r="CO112" i="7" s="1"/>
  <c r="CM120" i="7"/>
  <c r="CN120" i="7"/>
  <c r="CO120" i="7" s="1"/>
  <c r="CM128" i="7"/>
  <c r="CN128" i="7"/>
  <c r="CO128" i="7" s="1"/>
  <c r="CN136" i="7"/>
  <c r="CO136" i="7" s="1"/>
  <c r="CM136" i="7"/>
  <c r="CM168" i="7"/>
  <c r="CN168" i="7"/>
  <c r="CO168" i="7" s="1"/>
  <c r="CN176" i="7"/>
  <c r="CO176" i="7" s="1"/>
  <c r="CM176" i="7"/>
  <c r="CN184" i="7"/>
  <c r="CO184" i="7" s="1"/>
  <c r="CM184" i="7"/>
  <c r="CN192" i="7"/>
  <c r="CO192" i="7" s="1"/>
  <c r="CM192" i="7"/>
  <c r="CM200" i="7"/>
  <c r="CN200" i="7"/>
  <c r="CO200" i="7" s="1"/>
  <c r="CN208" i="7"/>
  <c r="CO208" i="7" s="1"/>
  <c r="CM208" i="7"/>
  <c r="CN216" i="7"/>
  <c r="CO216" i="7" s="1"/>
  <c r="CM216" i="7"/>
  <c r="CN224" i="7"/>
  <c r="CO224" i="7" s="1"/>
  <c r="CM224" i="7"/>
  <c r="CN232" i="7"/>
  <c r="CO232" i="7" s="1"/>
  <c r="CM232" i="7"/>
  <c r="CN240" i="7"/>
  <c r="CO240" i="7" s="1"/>
  <c r="CM240" i="7"/>
  <c r="CM248" i="7"/>
  <c r="CN248" i="7"/>
  <c r="CO248" i="7" s="1"/>
  <c r="CN256" i="7"/>
  <c r="CO256" i="7" s="1"/>
  <c r="CM256" i="7"/>
  <c r="CM264" i="7"/>
  <c r="CN264" i="7"/>
  <c r="CO264" i="7" s="1"/>
  <c r="CN272" i="7"/>
  <c r="CO272" i="7" s="1"/>
  <c r="CM272" i="7"/>
  <c r="CN280" i="7"/>
  <c r="CO280" i="7" s="1"/>
  <c r="CM280" i="7"/>
  <c r="CM288" i="7"/>
  <c r="CN288" i="7"/>
  <c r="CO288" i="7" s="1"/>
  <c r="CN296" i="7"/>
  <c r="CO296" i="7" s="1"/>
  <c r="CM296" i="7"/>
  <c r="CM304" i="7"/>
  <c r="CN304" i="7"/>
  <c r="CO304" i="7" s="1"/>
  <c r="CN312" i="7"/>
  <c r="CO312" i="7" s="1"/>
  <c r="CM312" i="7"/>
  <c r="CM320" i="7"/>
  <c r="CN320" i="7"/>
  <c r="CO320" i="7" s="1"/>
  <c r="CN328" i="7"/>
  <c r="CO328" i="7" s="1"/>
  <c r="CM328" i="7"/>
  <c r="CM344" i="7"/>
  <c r="CN344" i="7"/>
  <c r="CO344" i="7" s="1"/>
  <c r="CM352" i="7"/>
  <c r="CN352" i="7"/>
  <c r="CO352" i="7" s="1"/>
  <c r="CM360" i="7"/>
  <c r="CN360" i="7"/>
  <c r="CO360" i="7" s="1"/>
  <c r="CM368" i="7"/>
  <c r="CN368" i="7"/>
  <c r="CO368" i="7" s="1"/>
  <c r="CM376" i="7"/>
  <c r="CN376" i="7"/>
  <c r="CO376" i="7" s="1"/>
  <c r="CM384" i="7"/>
  <c r="CN384" i="7"/>
  <c r="CO384" i="7" s="1"/>
  <c r="CM392" i="7"/>
  <c r="CN392" i="7"/>
  <c r="CO392" i="7" s="1"/>
  <c r="CM408" i="7"/>
  <c r="CN408" i="7"/>
  <c r="CO408" i="7" s="1"/>
  <c r="CM424" i="7"/>
  <c r="CN424" i="7"/>
  <c r="CO424" i="7" s="1"/>
  <c r="CM432" i="7"/>
  <c r="CN432" i="7"/>
  <c r="CO432" i="7" s="1"/>
  <c r="CN456" i="7"/>
  <c r="CO456" i="7" s="1"/>
  <c r="CM456" i="7"/>
  <c r="CN464" i="7"/>
  <c r="CO464" i="7" s="1"/>
  <c r="CM464" i="7"/>
  <c r="CN472" i="7"/>
  <c r="CO472" i="7" s="1"/>
  <c r="CM472" i="7"/>
  <c r="CN480" i="7"/>
  <c r="CO480" i="7" s="1"/>
  <c r="CM480" i="7"/>
  <c r="CN488" i="7"/>
  <c r="CO488" i="7" s="1"/>
  <c r="CM488" i="7"/>
  <c r="CN496" i="7"/>
  <c r="CO496" i="7" s="1"/>
  <c r="CM496" i="7"/>
  <c r="CN504" i="7"/>
  <c r="CO504" i="7" s="1"/>
  <c r="CM504" i="7"/>
  <c r="CM512" i="7"/>
  <c r="CN512" i="7"/>
  <c r="CO512" i="7" s="1"/>
  <c r="CN520" i="7"/>
  <c r="CO520" i="7" s="1"/>
  <c r="CM520" i="7"/>
  <c r="CN528" i="7"/>
  <c r="CO528" i="7" s="1"/>
  <c r="CM528" i="7"/>
  <c r="CM544" i="7"/>
  <c r="CN544" i="7"/>
  <c r="CO544" i="7" s="1"/>
  <c r="CM552" i="7"/>
  <c r="CN552" i="7"/>
  <c r="CO552" i="7" s="1"/>
  <c r="CM560" i="7"/>
  <c r="CN560" i="7"/>
  <c r="CO560" i="7" s="1"/>
  <c r="CN568" i="7"/>
  <c r="CO568" i="7" s="1"/>
  <c r="CM568" i="7"/>
  <c r="CM576" i="7"/>
  <c r="CN576" i="7"/>
  <c r="CO576" i="7" s="1"/>
  <c r="CM584" i="7"/>
  <c r="CN584" i="7"/>
  <c r="CO584" i="7" s="1"/>
  <c r="CM592" i="7"/>
  <c r="CN592" i="7"/>
  <c r="CO592" i="7" s="1"/>
  <c r="CM600" i="7"/>
  <c r="CN600" i="7"/>
  <c r="CO600" i="7" s="1"/>
  <c r="CN608" i="7"/>
  <c r="CO608" i="7" s="1"/>
  <c r="CM608" i="7"/>
  <c r="CN616" i="7"/>
  <c r="CO616" i="7" s="1"/>
  <c r="CM616" i="7"/>
  <c r="CM624" i="7"/>
  <c r="CN624" i="7"/>
  <c r="CO624" i="7" s="1"/>
  <c r="CM632" i="7"/>
  <c r="CN632" i="7"/>
  <c r="CO632" i="7" s="1"/>
  <c r="CM640" i="7"/>
  <c r="CN640" i="7"/>
  <c r="CO640" i="7" s="1"/>
  <c r="CN656" i="7"/>
  <c r="CO656" i="7" s="1"/>
  <c r="CM656" i="7"/>
  <c r="CN664" i="7"/>
  <c r="CO664" i="7" s="1"/>
  <c r="CM664" i="7"/>
  <c r="CN672" i="7"/>
  <c r="CO672" i="7" s="1"/>
  <c r="CM672" i="7"/>
  <c r="CN688" i="7"/>
  <c r="CO688" i="7" s="1"/>
  <c r="CM688" i="7"/>
  <c r="CN704" i="7"/>
  <c r="CO704" i="7" s="1"/>
  <c r="CM704" i="7"/>
  <c r="CN776" i="7"/>
  <c r="CO776" i="7" s="1"/>
  <c r="CM776" i="7"/>
  <c r="CN824" i="7"/>
  <c r="CO824" i="7" s="1"/>
  <c r="CM824" i="7"/>
  <c r="CN872" i="7"/>
  <c r="CO872" i="7" s="1"/>
  <c r="CM872" i="7"/>
  <c r="CN880" i="7"/>
  <c r="CO880" i="7" s="1"/>
  <c r="CM880" i="7"/>
  <c r="CN896" i="7"/>
  <c r="CO896" i="7" s="1"/>
  <c r="CM896" i="7"/>
  <c r="CN904" i="7"/>
  <c r="CO904" i="7" s="1"/>
  <c r="CM904" i="7"/>
  <c r="CM975" i="7"/>
  <c r="CM911" i="7"/>
  <c r="CM882" i="7"/>
  <c r="CN851" i="7"/>
  <c r="CO851" i="7" s="1"/>
  <c r="CM976" i="7"/>
  <c r="CM932" i="7"/>
  <c r="CN844" i="7"/>
  <c r="CO844" i="7" s="1"/>
  <c r="CM864" i="7"/>
  <c r="CM840" i="7"/>
  <c r="CM916" i="7"/>
  <c r="CM807" i="7"/>
  <c r="CM835" i="7"/>
  <c r="CN778" i="7"/>
  <c r="CO778" i="7" s="1"/>
  <c r="CN853" i="7"/>
  <c r="CO853" i="7" s="1"/>
  <c r="CM744" i="7"/>
  <c r="CM818" i="7"/>
  <c r="CM720" i="7"/>
  <c r="CM822" i="7"/>
  <c r="CM712" i="7"/>
  <c r="CM806" i="7"/>
  <c r="CM736" i="7"/>
  <c r="CM813" i="7"/>
  <c r="CM715" i="7"/>
  <c r="CM633" i="7"/>
  <c r="CM748" i="7"/>
  <c r="CM829" i="7"/>
  <c r="CN756" i="7"/>
  <c r="CO756" i="7" s="1"/>
  <c r="CM702" i="7"/>
  <c r="CN746" i="7"/>
  <c r="CO746" i="7" s="1"/>
  <c r="CM668" i="7"/>
  <c r="CM654" i="7"/>
  <c r="CM597" i="7"/>
  <c r="CM555" i="7"/>
  <c r="CM522" i="7"/>
  <c r="CM618" i="7"/>
  <c r="CN577" i="7"/>
  <c r="CO577" i="7" s="1"/>
  <c r="CM465" i="7"/>
  <c r="CN426" i="7"/>
  <c r="CO426" i="7" s="1"/>
  <c r="CN527" i="7"/>
  <c r="CO527" i="7" s="1"/>
  <c r="CM643" i="7"/>
  <c r="CN670" i="7"/>
  <c r="CO670" i="7" s="1"/>
  <c r="CM742" i="7"/>
  <c r="CN378" i="7"/>
  <c r="CO378" i="7" s="1"/>
  <c r="CN365" i="7"/>
  <c r="CO365" i="7" s="1"/>
  <c r="CM250" i="7"/>
  <c r="CN470" i="7"/>
  <c r="CO470" i="7" s="1"/>
  <c r="CM429" i="7"/>
  <c r="CM228" i="7"/>
  <c r="CM674" i="7"/>
  <c r="CM358" i="7"/>
  <c r="CN115" i="7"/>
  <c r="CO115" i="7" s="1"/>
  <c r="CN143" i="7"/>
  <c r="CO143" i="7" s="1"/>
  <c r="CN215" i="7"/>
  <c r="CO215" i="7" s="1"/>
  <c r="CN77" i="7"/>
  <c r="CO77" i="7" s="1"/>
  <c r="CN75" i="7"/>
  <c r="CO75" i="7" s="1"/>
  <c r="CN73" i="7"/>
  <c r="CO73" i="7" s="1"/>
  <c r="CM46" i="7"/>
  <c r="CM60" i="7"/>
  <c r="CN53" i="7"/>
  <c r="CO53" i="7" s="1"/>
  <c r="CM53" i="7"/>
  <c r="CM85" i="7"/>
  <c r="CN85" i="7"/>
  <c r="CO85" i="7" s="1"/>
  <c r="CN253" i="7"/>
  <c r="CO253" i="7" s="1"/>
  <c r="CM253" i="7"/>
  <c r="CN309" i="7"/>
  <c r="CO309" i="7" s="1"/>
  <c r="CM309" i="7"/>
  <c r="CN421" i="7"/>
  <c r="CO421" i="7" s="1"/>
  <c r="CM421" i="7"/>
  <c r="CN621" i="7"/>
  <c r="CO621" i="7" s="1"/>
  <c r="CM621" i="7"/>
  <c r="CN765" i="7"/>
  <c r="CO765" i="7" s="1"/>
  <c r="CM765" i="7"/>
  <c r="CN39" i="7"/>
  <c r="CO39" i="7" s="1"/>
  <c r="CM39" i="7"/>
  <c r="CM25" i="7"/>
  <c r="CN25" i="7"/>
  <c r="CO25" i="7" s="1"/>
  <c r="CM33" i="7"/>
  <c r="CN33" i="7"/>
  <c r="CO33" i="7" s="1"/>
  <c r="CN41" i="7"/>
  <c r="CO41" i="7" s="1"/>
  <c r="CM41" i="7"/>
  <c r="CM49" i="7"/>
  <c r="CN49" i="7"/>
  <c r="CO49" i="7" s="1"/>
  <c r="CM57" i="7"/>
  <c r="CN57" i="7"/>
  <c r="CO57" i="7" s="1"/>
  <c r="CN89" i="7"/>
  <c r="CO89" i="7" s="1"/>
  <c r="CM89" i="7"/>
  <c r="CM105" i="7"/>
  <c r="CN105" i="7"/>
  <c r="CO105" i="7" s="1"/>
  <c r="CM121" i="7"/>
  <c r="CN121" i="7"/>
  <c r="CO121" i="7" s="1"/>
  <c r="CN145" i="7"/>
  <c r="CO145" i="7" s="1"/>
  <c r="CM145" i="7"/>
  <c r="CM161" i="7"/>
  <c r="CN161" i="7"/>
  <c r="CO161" i="7" s="1"/>
  <c r="CM177" i="7"/>
  <c r="CN177" i="7"/>
  <c r="CO177" i="7" s="1"/>
  <c r="CN185" i="7"/>
  <c r="CO185" i="7" s="1"/>
  <c r="CM185" i="7"/>
  <c r="CM201" i="7"/>
  <c r="CN201" i="7"/>
  <c r="CO201" i="7" s="1"/>
  <c r="CM209" i="7"/>
  <c r="CN209" i="7"/>
  <c r="CO209" i="7" s="1"/>
  <c r="CN233" i="7"/>
  <c r="CO233" i="7" s="1"/>
  <c r="CM233" i="7"/>
  <c r="CM241" i="7"/>
  <c r="CN241" i="7"/>
  <c r="CO241" i="7" s="1"/>
  <c r="CN273" i="7"/>
  <c r="CO273" i="7" s="1"/>
  <c r="CM273" i="7"/>
  <c r="CN297" i="7"/>
  <c r="CO297" i="7" s="1"/>
  <c r="CM297" i="7"/>
  <c r="CN321" i="7"/>
  <c r="CO321" i="7" s="1"/>
  <c r="CM321" i="7"/>
  <c r="CM329" i="7"/>
  <c r="CN329" i="7"/>
  <c r="CO329" i="7" s="1"/>
  <c r="CM345" i="7"/>
  <c r="CN345" i="7"/>
  <c r="CO345" i="7" s="1"/>
  <c r="CM353" i="7"/>
  <c r="CN353" i="7"/>
  <c r="CO353" i="7" s="1"/>
  <c r="CM361" i="7"/>
  <c r="CN361" i="7"/>
  <c r="CO361" i="7" s="1"/>
  <c r="CM377" i="7"/>
  <c r="CN377" i="7"/>
  <c r="CO377" i="7" s="1"/>
  <c r="CM385" i="7"/>
  <c r="CN385" i="7"/>
  <c r="CO385" i="7" s="1"/>
  <c r="CM393" i="7"/>
  <c r="CN393" i="7"/>
  <c r="CO393" i="7" s="1"/>
  <c r="CM401" i="7"/>
  <c r="CN401" i="7"/>
  <c r="CO401" i="7" s="1"/>
  <c r="CM409" i="7"/>
  <c r="CN409" i="7"/>
  <c r="CO409" i="7" s="1"/>
  <c r="CM425" i="7"/>
  <c r="CN425" i="7"/>
  <c r="CO425" i="7" s="1"/>
  <c r="CM433" i="7"/>
  <c r="CN433" i="7"/>
  <c r="CO433" i="7" s="1"/>
  <c r="CM441" i="7"/>
  <c r="CN441" i="7"/>
  <c r="CO441" i="7" s="1"/>
  <c r="CN489" i="7"/>
  <c r="CO489" i="7" s="1"/>
  <c r="CM489" i="7"/>
  <c r="CN537" i="7"/>
  <c r="CO537" i="7" s="1"/>
  <c r="CM537" i="7"/>
  <c r="CN569" i="7"/>
  <c r="CO569" i="7" s="1"/>
  <c r="CM569" i="7"/>
  <c r="CN609" i="7"/>
  <c r="CO609" i="7" s="1"/>
  <c r="CM609" i="7"/>
  <c r="CN617" i="7"/>
  <c r="CO617" i="7" s="1"/>
  <c r="CM617" i="7"/>
  <c r="CM641" i="7"/>
  <c r="CN641" i="7"/>
  <c r="CO641" i="7" s="1"/>
  <c r="CN657" i="7"/>
  <c r="CO657" i="7" s="1"/>
  <c r="CM657" i="7"/>
  <c r="CM665" i="7"/>
  <c r="CN665" i="7"/>
  <c r="CO665" i="7" s="1"/>
  <c r="CN673" i="7"/>
  <c r="CO673" i="7" s="1"/>
  <c r="CM673" i="7"/>
  <c r="CM681" i="7"/>
  <c r="CN681" i="7"/>
  <c r="CO681" i="7" s="1"/>
  <c r="CN689" i="7"/>
  <c r="CO689" i="7" s="1"/>
  <c r="CM689" i="7"/>
  <c r="CM697" i="7"/>
  <c r="CN697" i="7"/>
  <c r="CO697" i="7" s="1"/>
  <c r="CM713" i="7"/>
  <c r="CN713" i="7"/>
  <c r="CO713" i="7" s="1"/>
  <c r="CN729" i="7"/>
  <c r="CO729" i="7" s="1"/>
  <c r="CM729" i="7"/>
  <c r="CM745" i="7"/>
  <c r="CN745" i="7"/>
  <c r="CO745" i="7" s="1"/>
  <c r="CN761" i="7"/>
  <c r="CO761" i="7" s="1"/>
  <c r="CM761" i="7"/>
  <c r="CM777" i="7"/>
  <c r="CN777" i="7"/>
  <c r="CO777" i="7" s="1"/>
  <c r="CN793" i="7"/>
  <c r="CO793" i="7" s="1"/>
  <c r="CM793" i="7"/>
  <c r="CN809" i="7"/>
  <c r="CO809" i="7" s="1"/>
  <c r="CM809" i="7"/>
  <c r="CM833" i="7"/>
  <c r="CN833" i="7"/>
  <c r="CO833" i="7" s="1"/>
  <c r="CM841" i="7"/>
  <c r="CN841" i="7"/>
  <c r="CO841" i="7" s="1"/>
  <c r="CM865" i="7"/>
  <c r="CN865" i="7"/>
  <c r="CO865" i="7" s="1"/>
  <c r="CM873" i="7"/>
  <c r="CN873" i="7"/>
  <c r="CO873" i="7" s="1"/>
  <c r="CM881" i="7"/>
  <c r="CN881" i="7"/>
  <c r="CO881" i="7" s="1"/>
  <c r="CM889" i="7"/>
  <c r="CN889" i="7"/>
  <c r="CO889" i="7" s="1"/>
  <c r="CM897" i="7"/>
  <c r="CN897" i="7"/>
  <c r="CO897" i="7" s="1"/>
  <c r="CM905" i="7"/>
  <c r="CN905" i="7"/>
  <c r="CO905" i="7" s="1"/>
  <c r="CM913" i="7"/>
  <c r="CN913" i="7"/>
  <c r="CO913" i="7" s="1"/>
  <c r="CM921" i="7"/>
  <c r="CN921" i="7"/>
  <c r="CO921" i="7" s="1"/>
  <c r="CM929" i="7"/>
  <c r="CN929" i="7"/>
  <c r="CO929" i="7" s="1"/>
  <c r="CM937" i="7"/>
  <c r="CN937" i="7"/>
  <c r="CO937" i="7" s="1"/>
  <c r="CM945" i="7"/>
  <c r="CN945" i="7"/>
  <c r="CO945" i="7" s="1"/>
  <c r="CM953" i="7"/>
  <c r="CN953" i="7"/>
  <c r="CO953" i="7" s="1"/>
  <c r="CM961" i="7"/>
  <c r="CN961" i="7"/>
  <c r="CO961" i="7" s="1"/>
  <c r="CM969" i="7"/>
  <c r="CN969" i="7"/>
  <c r="CO969" i="7" s="1"/>
  <c r="CM977" i="7"/>
  <c r="CN977" i="7"/>
  <c r="CO977" i="7" s="1"/>
  <c r="CM985" i="7"/>
  <c r="CN985" i="7"/>
  <c r="CO985" i="7" s="1"/>
  <c r="CM993" i="7"/>
  <c r="CN993" i="7"/>
  <c r="CO993" i="7" s="1"/>
  <c r="CM1001" i="7"/>
  <c r="CN1001" i="7"/>
  <c r="CO1001" i="7" s="1"/>
  <c r="CM1009" i="7"/>
  <c r="CN1009" i="7"/>
  <c r="CO1009" i="7" s="1"/>
  <c r="CM1017" i="7"/>
  <c r="CN1017" i="7"/>
  <c r="CO1017" i="7" s="1"/>
  <c r="CM967" i="7"/>
  <c r="CM895" i="7"/>
  <c r="CM1005" i="7"/>
  <c r="CM973" i="7"/>
  <c r="CM941" i="7"/>
  <c r="CM892" i="7"/>
  <c r="CM879" i="7"/>
  <c r="CM1016" i="7"/>
  <c r="CM952" i="7"/>
  <c r="CM894" i="7"/>
  <c r="CM1010" i="7"/>
  <c r="CM978" i="7"/>
  <c r="CM946" i="7"/>
  <c r="CM908" i="7"/>
  <c r="CN836" i="7"/>
  <c r="CO836" i="7" s="1"/>
  <c r="CM826" i="7"/>
  <c r="CM769" i="7"/>
  <c r="CM842" i="7"/>
  <c r="CM755" i="7"/>
  <c r="CM638" i="7"/>
  <c r="CN648" i="7"/>
  <c r="CO648" i="7" s="1"/>
  <c r="CN573" i="7"/>
  <c r="CO573" i="7" s="1"/>
  <c r="CN536" i="7"/>
  <c r="CO536" i="7" s="1"/>
  <c r="CN514" i="7"/>
  <c r="CO514" i="7" s="1"/>
  <c r="CM561" i="7"/>
  <c r="CM540" i="7"/>
  <c r="CN449" i="7"/>
  <c r="CO449" i="7" s="1"/>
  <c r="CM411" i="7"/>
  <c r="CN500" i="7"/>
  <c r="CO500" i="7" s="1"/>
  <c r="CM554" i="7"/>
  <c r="CN646" i="7"/>
  <c r="CO646" i="7" s="1"/>
  <c r="CN721" i="7"/>
  <c r="CO721" i="7" s="1"/>
  <c r="CM513" i="7"/>
  <c r="CN327" i="7"/>
  <c r="CO327" i="7" s="1"/>
  <c r="CN310" i="7"/>
  <c r="CO310" i="7" s="1"/>
  <c r="CM400" i="7"/>
  <c r="CN417" i="7"/>
  <c r="CO417" i="7" s="1"/>
  <c r="CN193" i="7"/>
  <c r="CO193" i="7" s="1"/>
  <c r="CM140" i="7"/>
  <c r="CM338" i="7"/>
  <c r="CN81" i="7"/>
  <c r="CO81" i="7" s="1"/>
  <c r="CM101" i="7"/>
  <c r="CN211" i="7"/>
  <c r="CO211" i="7" s="1"/>
  <c r="CN59" i="7"/>
  <c r="CO59" i="7" s="1"/>
  <c r="CM269" i="7"/>
  <c r="CM51" i="7"/>
  <c r="CM207" i="7"/>
  <c r="CN78" i="7"/>
  <c r="CO78" i="7" s="1"/>
  <c r="CN173" i="7"/>
  <c r="CO173" i="7" s="1"/>
  <c r="CM173" i="7"/>
  <c r="CN213" i="7"/>
  <c r="CO213" i="7" s="1"/>
  <c r="CM213" i="7"/>
  <c r="CN357" i="7"/>
  <c r="CO357" i="7" s="1"/>
  <c r="CM357" i="7"/>
  <c r="CN637" i="7"/>
  <c r="CO637" i="7" s="1"/>
  <c r="CM637" i="7"/>
  <c r="CM589" i="7"/>
  <c r="CM23" i="7"/>
  <c r="CN23" i="7"/>
  <c r="CO23" i="7" s="1"/>
  <c r="CM42" i="7"/>
  <c r="CN42" i="7"/>
  <c r="CO42" i="7" s="1"/>
  <c r="CM66" i="7"/>
  <c r="CN66" i="7"/>
  <c r="CO66" i="7" s="1"/>
  <c r="CM98" i="7"/>
  <c r="CN98" i="7"/>
  <c r="CO98" i="7" s="1"/>
  <c r="CM114" i="7"/>
  <c r="CN114" i="7"/>
  <c r="CO114" i="7" s="1"/>
  <c r="CM138" i="7"/>
  <c r="CN138" i="7"/>
  <c r="CO138" i="7" s="1"/>
  <c r="CM146" i="7"/>
  <c r="CN146" i="7"/>
  <c r="CO146" i="7" s="1"/>
  <c r="CM154" i="7"/>
  <c r="CN154" i="7"/>
  <c r="CO154" i="7" s="1"/>
  <c r="CM162" i="7"/>
  <c r="CN162" i="7"/>
  <c r="CO162" i="7" s="1"/>
  <c r="CM170" i="7"/>
  <c r="CN170" i="7"/>
  <c r="CO170" i="7" s="1"/>
  <c r="CM178" i="7"/>
  <c r="CN178" i="7"/>
  <c r="CO178" i="7" s="1"/>
  <c r="CM186" i="7"/>
  <c r="CN186" i="7"/>
  <c r="CO186" i="7" s="1"/>
  <c r="CM194" i="7"/>
  <c r="CN194" i="7"/>
  <c r="CO194" i="7" s="1"/>
  <c r="CM202" i="7"/>
  <c r="CN202" i="7"/>
  <c r="CO202" i="7" s="1"/>
  <c r="CM210" i="7"/>
  <c r="CN210" i="7"/>
  <c r="CO210" i="7" s="1"/>
  <c r="CN218" i="7"/>
  <c r="CO218" i="7" s="1"/>
  <c r="CM218" i="7"/>
  <c r="CM242" i="7"/>
  <c r="CN242" i="7"/>
  <c r="CO242" i="7" s="1"/>
  <c r="CN266" i="7"/>
  <c r="CO266" i="7" s="1"/>
  <c r="CM266" i="7"/>
  <c r="CN274" i="7"/>
  <c r="CO274" i="7" s="1"/>
  <c r="CM274" i="7"/>
  <c r="CN282" i="7"/>
  <c r="CO282" i="7" s="1"/>
  <c r="CM282" i="7"/>
  <c r="CN298" i="7"/>
  <c r="CO298" i="7" s="1"/>
  <c r="CM298" i="7"/>
  <c r="CN306" i="7"/>
  <c r="CO306" i="7" s="1"/>
  <c r="CM306" i="7"/>
  <c r="CN346" i="7"/>
  <c r="CO346" i="7" s="1"/>
  <c r="CM346" i="7"/>
  <c r="CN386" i="7"/>
  <c r="CO386" i="7" s="1"/>
  <c r="CM386" i="7"/>
  <c r="CN394" i="7"/>
  <c r="CO394" i="7" s="1"/>
  <c r="CM394" i="7"/>
  <c r="CN450" i="7"/>
  <c r="CO450" i="7" s="1"/>
  <c r="CM450" i="7"/>
  <c r="CN458" i="7"/>
  <c r="CO458" i="7" s="1"/>
  <c r="CM458" i="7"/>
  <c r="CN474" i="7"/>
  <c r="CO474" i="7" s="1"/>
  <c r="CM474" i="7"/>
  <c r="CN506" i="7"/>
  <c r="CO506" i="7" s="1"/>
  <c r="CM506" i="7"/>
  <c r="CN538" i="7"/>
  <c r="CO538" i="7" s="1"/>
  <c r="CM538" i="7"/>
  <c r="CN562" i="7"/>
  <c r="CO562" i="7" s="1"/>
  <c r="CM562" i="7"/>
  <c r="CN578" i="7"/>
  <c r="CO578" i="7" s="1"/>
  <c r="CM578" i="7"/>
  <c r="CN586" i="7"/>
  <c r="CO586" i="7" s="1"/>
  <c r="CM586" i="7"/>
  <c r="CN594" i="7"/>
  <c r="CO594" i="7" s="1"/>
  <c r="CM594" i="7"/>
  <c r="CN602" i="7"/>
  <c r="CO602" i="7" s="1"/>
  <c r="CM602" i="7"/>
  <c r="CN610" i="7"/>
  <c r="CO610" i="7" s="1"/>
  <c r="CM610" i="7"/>
  <c r="CN634" i="7"/>
  <c r="CO634" i="7" s="1"/>
  <c r="CM634" i="7"/>
  <c r="CN642" i="7"/>
  <c r="CO642" i="7" s="1"/>
  <c r="CM642" i="7"/>
  <c r="CM690" i="7"/>
  <c r="CN690" i="7"/>
  <c r="CO690" i="7" s="1"/>
  <c r="CM722" i="7"/>
  <c r="CN722" i="7"/>
  <c r="CO722" i="7" s="1"/>
  <c r="CM754" i="7"/>
  <c r="CN754" i="7"/>
  <c r="CO754" i="7" s="1"/>
  <c r="CN850" i="7"/>
  <c r="CO850" i="7" s="1"/>
  <c r="CM850" i="7"/>
  <c r="CN858" i="7"/>
  <c r="CO858" i="7" s="1"/>
  <c r="CM858" i="7"/>
  <c r="CN866" i="7"/>
  <c r="CO866" i="7" s="1"/>
  <c r="CM866" i="7"/>
  <c r="CN898" i="7"/>
  <c r="CO898" i="7" s="1"/>
  <c r="CM898" i="7"/>
  <c r="CM959" i="7"/>
  <c r="CM992" i="7"/>
  <c r="CM948" i="7"/>
  <c r="CM928" i="7"/>
  <c r="CM888" i="7"/>
  <c r="CN828" i="7"/>
  <c r="CO828" i="7" s="1"/>
  <c r="CM856" i="7"/>
  <c r="CM815" i="7"/>
  <c r="CM912" i="7"/>
  <c r="CM802" i="7"/>
  <c r="CN762" i="7"/>
  <c r="CO762" i="7" s="1"/>
  <c r="CM845" i="7"/>
  <c r="CM741" i="7"/>
  <c r="CM800" i="7"/>
  <c r="CN698" i="7"/>
  <c r="CO698" i="7" s="1"/>
  <c r="CM766" i="7"/>
  <c r="CM693" i="7"/>
  <c r="CM789" i="7"/>
  <c r="CM733" i="7"/>
  <c r="CN786" i="7"/>
  <c r="CO786" i="7" s="1"/>
  <c r="CM700" i="7"/>
  <c r="CN590" i="7"/>
  <c r="CO590" i="7" s="1"/>
  <c r="CM696" i="7"/>
  <c r="CN825" i="7"/>
  <c r="CO825" i="7" s="1"/>
  <c r="CN714" i="7"/>
  <c r="CO714" i="7" s="1"/>
  <c r="CM685" i="7"/>
  <c r="CM705" i="7"/>
  <c r="CN658" i="7"/>
  <c r="CO658" i="7" s="1"/>
  <c r="CN649" i="7"/>
  <c r="CO649" i="7" s="1"/>
  <c r="CM546" i="7"/>
  <c r="CM457" i="7"/>
  <c r="CM498" i="7"/>
  <c r="CN545" i="7"/>
  <c r="CO545" i="7" s="1"/>
  <c r="CN526" i="7"/>
  <c r="CO526" i="7" s="1"/>
  <c r="CN565" i="7"/>
  <c r="CO565" i="7" s="1"/>
  <c r="CM381" i="7"/>
  <c r="CN493" i="7"/>
  <c r="CO493" i="7" s="1"/>
  <c r="CN533" i="7"/>
  <c r="CO533" i="7" s="1"/>
  <c r="CM532" i="7"/>
  <c r="CM687" i="7"/>
  <c r="CN476" i="7"/>
  <c r="CO476" i="7" s="1"/>
  <c r="CM521" i="7"/>
  <c r="CN305" i="7"/>
  <c r="CO305" i="7" s="1"/>
  <c r="CM370" i="7"/>
  <c r="CN375" i="7"/>
  <c r="CO375" i="7" s="1"/>
  <c r="CN169" i="7"/>
  <c r="CO169" i="7" s="1"/>
  <c r="CN495" i="7"/>
  <c r="CO495" i="7" s="1"/>
  <c r="CN289" i="7"/>
  <c r="CO289" i="7" s="1"/>
  <c r="CM45" i="7"/>
  <c r="CN67" i="7"/>
  <c r="CO67" i="7" s="1"/>
  <c r="CM147" i="7"/>
  <c r="CN48" i="7"/>
  <c r="CO48" i="7" s="1"/>
  <c r="CN214" i="7"/>
  <c r="CO214" i="7" s="1"/>
  <c r="CN32" i="7"/>
  <c r="CO32" i="7" s="1"/>
  <c r="CM150" i="7"/>
  <c r="CN139" i="7"/>
  <c r="CO139" i="7" s="1"/>
  <c r="CN157" i="7"/>
  <c r="CO157" i="7" s="1"/>
  <c r="CM157" i="7"/>
  <c r="CN197" i="7"/>
  <c r="CO197" i="7" s="1"/>
  <c r="CM197" i="7"/>
  <c r="CN317" i="7"/>
  <c r="CO317" i="7" s="1"/>
  <c r="CM317" i="7"/>
  <c r="CN349" i="7"/>
  <c r="CO349" i="7" s="1"/>
  <c r="CM349" i="7"/>
  <c r="CN397" i="7"/>
  <c r="CO397" i="7" s="1"/>
  <c r="CM397" i="7"/>
  <c r="CN549" i="7"/>
  <c r="CO549" i="7" s="1"/>
  <c r="CM549" i="7"/>
  <c r="CN805" i="7"/>
  <c r="CO805" i="7" s="1"/>
  <c r="CM805" i="7"/>
  <c r="CM901" i="7"/>
  <c r="CN901" i="7"/>
  <c r="CO901" i="7" s="1"/>
  <c r="CM717" i="7"/>
  <c r="CM509" i="7"/>
  <c r="CN149" i="7"/>
  <c r="CO149" i="7" s="1"/>
  <c r="CM31" i="7"/>
  <c r="CN31" i="7"/>
  <c r="CO31" i="7" s="1"/>
  <c r="CN63" i="7"/>
  <c r="CO63" i="7" s="1"/>
  <c r="CM63" i="7"/>
  <c r="CM34" i="7"/>
  <c r="CN34" i="7"/>
  <c r="CO34" i="7" s="1"/>
  <c r="CM58" i="7"/>
  <c r="CN58" i="7"/>
  <c r="CO58" i="7" s="1"/>
  <c r="CM82" i="7"/>
  <c r="CN82" i="7"/>
  <c r="CO82" i="7" s="1"/>
  <c r="CM106" i="7"/>
  <c r="CN106" i="7"/>
  <c r="CO106" i="7" s="1"/>
  <c r="CM130" i="7"/>
  <c r="CN130" i="7"/>
  <c r="CO130" i="7" s="1"/>
  <c r="CN27" i="7"/>
  <c r="CO27" i="7" s="1"/>
  <c r="CM27" i="7"/>
  <c r="CN83" i="7"/>
  <c r="CO83" i="7" s="1"/>
  <c r="CM83" i="7"/>
  <c r="CN91" i="7"/>
  <c r="CO91" i="7" s="1"/>
  <c r="CM91" i="7"/>
  <c r="CN99" i="7"/>
  <c r="CO99" i="7" s="1"/>
  <c r="CM99" i="7"/>
  <c r="CN123" i="7"/>
  <c r="CO123" i="7" s="1"/>
  <c r="CM123" i="7"/>
  <c r="CN131" i="7"/>
  <c r="CO131" i="7" s="1"/>
  <c r="CM131" i="7"/>
  <c r="CM155" i="7"/>
  <c r="CN155" i="7"/>
  <c r="CO155" i="7" s="1"/>
  <c r="CN163" i="7"/>
  <c r="CO163" i="7" s="1"/>
  <c r="CM163" i="7"/>
  <c r="CN187" i="7"/>
  <c r="CO187" i="7" s="1"/>
  <c r="CM187" i="7"/>
  <c r="CN195" i="7"/>
  <c r="CO195" i="7" s="1"/>
  <c r="CM195" i="7"/>
  <c r="CN203" i="7"/>
  <c r="CO203" i="7" s="1"/>
  <c r="CM203" i="7"/>
  <c r="CN219" i="7"/>
  <c r="CO219" i="7" s="1"/>
  <c r="CM219" i="7"/>
  <c r="CN227" i="7"/>
  <c r="CO227" i="7" s="1"/>
  <c r="CM227" i="7"/>
  <c r="CM235" i="7"/>
  <c r="CN235" i="7"/>
  <c r="CO235" i="7" s="1"/>
  <c r="CN243" i="7"/>
  <c r="CO243" i="7" s="1"/>
  <c r="CM243" i="7"/>
  <c r="CN251" i="7"/>
  <c r="CO251" i="7" s="1"/>
  <c r="CM251" i="7"/>
  <c r="CM259" i="7"/>
  <c r="CN259" i="7"/>
  <c r="CO259" i="7" s="1"/>
  <c r="CN275" i="7"/>
  <c r="CO275" i="7" s="1"/>
  <c r="CM275" i="7"/>
  <c r="CM283" i="7"/>
  <c r="CN283" i="7"/>
  <c r="CO283" i="7" s="1"/>
  <c r="CN291" i="7"/>
  <c r="CO291" i="7" s="1"/>
  <c r="CM291" i="7"/>
  <c r="CM299" i="7"/>
  <c r="CN299" i="7"/>
  <c r="CO299" i="7" s="1"/>
  <c r="CN307" i="7"/>
  <c r="CO307" i="7" s="1"/>
  <c r="CM307" i="7"/>
  <c r="CN315" i="7"/>
  <c r="CO315" i="7" s="1"/>
  <c r="CM315" i="7"/>
  <c r="CM323" i="7"/>
  <c r="CN323" i="7"/>
  <c r="CO323" i="7" s="1"/>
  <c r="CN331" i="7"/>
  <c r="CO331" i="7" s="1"/>
  <c r="CM331" i="7"/>
  <c r="CN339" i="7"/>
  <c r="CO339" i="7" s="1"/>
  <c r="CM339" i="7"/>
  <c r="CN355" i="7"/>
  <c r="CO355" i="7" s="1"/>
  <c r="CM355" i="7"/>
  <c r="CN371" i="7"/>
  <c r="CO371" i="7" s="1"/>
  <c r="CM371" i="7"/>
  <c r="CN379" i="7"/>
  <c r="CO379" i="7" s="1"/>
  <c r="CM379" i="7"/>
  <c r="CN387" i="7"/>
  <c r="CO387" i="7" s="1"/>
  <c r="CM387" i="7"/>
  <c r="CN403" i="7"/>
  <c r="CO403" i="7" s="1"/>
  <c r="CM403" i="7"/>
  <c r="CN419" i="7"/>
  <c r="CO419" i="7" s="1"/>
  <c r="CM419" i="7"/>
  <c r="CN435" i="7"/>
  <c r="CO435" i="7" s="1"/>
  <c r="CM435" i="7"/>
  <c r="CN443" i="7"/>
  <c r="CO443" i="7" s="1"/>
  <c r="CM443" i="7"/>
  <c r="CM451" i="7"/>
  <c r="CN451" i="7"/>
  <c r="CO451" i="7" s="1"/>
  <c r="CN459" i="7"/>
  <c r="CO459" i="7" s="1"/>
  <c r="CM459" i="7"/>
  <c r="CN467" i="7"/>
  <c r="CO467" i="7" s="1"/>
  <c r="CM467" i="7"/>
  <c r="CN475" i="7"/>
  <c r="CO475" i="7" s="1"/>
  <c r="CM475" i="7"/>
  <c r="CN483" i="7"/>
  <c r="CO483" i="7" s="1"/>
  <c r="CM483" i="7"/>
  <c r="CN491" i="7"/>
  <c r="CO491" i="7" s="1"/>
  <c r="CM491" i="7"/>
  <c r="CN499" i="7"/>
  <c r="CO499" i="7" s="1"/>
  <c r="CM499" i="7"/>
  <c r="CN507" i="7"/>
  <c r="CO507" i="7" s="1"/>
  <c r="CM507" i="7"/>
  <c r="CN515" i="7"/>
  <c r="CO515" i="7" s="1"/>
  <c r="CM515" i="7"/>
  <c r="CN523" i="7"/>
  <c r="CO523" i="7" s="1"/>
  <c r="CM523" i="7"/>
  <c r="CN531" i="7"/>
  <c r="CO531" i="7" s="1"/>
  <c r="CM531" i="7"/>
  <c r="CN539" i="7"/>
  <c r="CO539" i="7" s="1"/>
  <c r="CM539" i="7"/>
  <c r="CN547" i="7"/>
  <c r="CO547" i="7" s="1"/>
  <c r="CM547" i="7"/>
  <c r="CN563" i="7"/>
  <c r="CO563" i="7" s="1"/>
  <c r="CM563" i="7"/>
  <c r="CN571" i="7"/>
  <c r="CO571" i="7" s="1"/>
  <c r="CM571" i="7"/>
  <c r="CN579" i="7"/>
  <c r="CO579" i="7" s="1"/>
  <c r="CM579" i="7"/>
  <c r="CN587" i="7"/>
  <c r="CO587" i="7" s="1"/>
  <c r="CM587" i="7"/>
  <c r="CN595" i="7"/>
  <c r="CO595" i="7" s="1"/>
  <c r="CM595" i="7"/>
  <c r="CN603" i="7"/>
  <c r="CO603" i="7" s="1"/>
  <c r="CM603" i="7"/>
  <c r="CN611" i="7"/>
  <c r="CO611" i="7" s="1"/>
  <c r="CM611" i="7"/>
  <c r="CM627" i="7"/>
  <c r="CN627" i="7"/>
  <c r="CO627" i="7" s="1"/>
  <c r="CN635" i="7"/>
  <c r="CO635" i="7" s="1"/>
  <c r="CM635" i="7"/>
  <c r="CM659" i="7"/>
  <c r="CN659" i="7"/>
  <c r="CO659" i="7" s="1"/>
  <c r="CM667" i="7"/>
  <c r="CN667" i="7"/>
  <c r="CO667" i="7" s="1"/>
  <c r="CM683" i="7"/>
  <c r="CN683" i="7"/>
  <c r="CO683" i="7" s="1"/>
  <c r="CM691" i="7"/>
  <c r="CN691" i="7"/>
  <c r="CO691" i="7" s="1"/>
  <c r="CM731" i="7"/>
  <c r="CN731" i="7"/>
  <c r="CO731" i="7" s="1"/>
  <c r="CM747" i="7"/>
  <c r="CN747" i="7"/>
  <c r="CO747" i="7" s="1"/>
  <c r="CN763" i="7"/>
  <c r="CO763" i="7" s="1"/>
  <c r="CM763" i="7"/>
  <c r="CM779" i="7"/>
  <c r="CN779" i="7"/>
  <c r="CO779" i="7" s="1"/>
  <c r="CN795" i="7"/>
  <c r="CO795" i="7" s="1"/>
  <c r="CM795" i="7"/>
  <c r="CM803" i="7"/>
  <c r="CN803" i="7"/>
  <c r="CO803" i="7" s="1"/>
  <c r="CM827" i="7"/>
  <c r="CN827" i="7"/>
  <c r="CO827" i="7" s="1"/>
  <c r="CM899" i="7"/>
  <c r="CN899" i="7"/>
  <c r="CO899" i="7" s="1"/>
  <c r="CM907" i="7"/>
  <c r="CN907" i="7"/>
  <c r="CO907" i="7" s="1"/>
  <c r="CM915" i="7"/>
  <c r="CN915" i="7"/>
  <c r="CO915" i="7" s="1"/>
  <c r="CM923" i="7"/>
  <c r="CN923" i="7"/>
  <c r="CO923" i="7" s="1"/>
  <c r="CM931" i="7"/>
  <c r="CN931" i="7"/>
  <c r="CO931" i="7" s="1"/>
  <c r="CM939" i="7"/>
  <c r="CN939" i="7"/>
  <c r="CO939" i="7" s="1"/>
  <c r="CM947" i="7"/>
  <c r="CN947" i="7"/>
  <c r="CO947" i="7" s="1"/>
  <c r="CM955" i="7"/>
  <c r="CN955" i="7"/>
  <c r="CO955" i="7" s="1"/>
  <c r="CM963" i="7"/>
  <c r="CN963" i="7"/>
  <c r="CO963" i="7" s="1"/>
  <c r="CM971" i="7"/>
  <c r="CN971" i="7"/>
  <c r="CO971" i="7" s="1"/>
  <c r="CM979" i="7"/>
  <c r="CN979" i="7"/>
  <c r="CO979" i="7" s="1"/>
  <c r="CM987" i="7"/>
  <c r="CN987" i="7"/>
  <c r="CO987" i="7" s="1"/>
  <c r="CM995" i="7"/>
  <c r="CN995" i="7"/>
  <c r="CO995" i="7" s="1"/>
  <c r="CM1003" i="7"/>
  <c r="CN1003" i="7"/>
  <c r="CO1003" i="7" s="1"/>
  <c r="CM1011" i="7"/>
  <c r="CN1011" i="7"/>
  <c r="CO1011" i="7" s="1"/>
  <c r="CM1015" i="7"/>
  <c r="CM951" i="7"/>
  <c r="CM860" i="7"/>
  <c r="CM870" i="7"/>
  <c r="CM968" i="7"/>
  <c r="CN883" i="7"/>
  <c r="CO883" i="7" s="1"/>
  <c r="CN820" i="7"/>
  <c r="CO820" i="7" s="1"/>
  <c r="CM817" i="7"/>
  <c r="CM753" i="7"/>
  <c r="CN682" i="7"/>
  <c r="CO682" i="7" s="1"/>
  <c r="CN582" i="7"/>
  <c r="CO582" i="7" s="1"/>
  <c r="CM620" i="7"/>
  <c r="CN645" i="7"/>
  <c r="CO645" i="7" s="1"/>
  <c r="CM570" i="7"/>
  <c r="CN739" i="7"/>
  <c r="CO739" i="7" s="1"/>
  <c r="CN792" i="7"/>
  <c r="CO792" i="7" s="1"/>
  <c r="CM490" i="7"/>
  <c r="CM724" i="7"/>
  <c r="CN502" i="7"/>
  <c r="CO502" i="7" s="1"/>
  <c r="CN551" i="7"/>
  <c r="CO551" i="7" s="1"/>
  <c r="CN362" i="7"/>
  <c r="CO362" i="7" s="1"/>
  <c r="CN479" i="7"/>
  <c r="CO479" i="7" s="1"/>
  <c r="CN492" i="7"/>
  <c r="CO492" i="7" s="1"/>
  <c r="CN529" i="7"/>
  <c r="CO529" i="7" s="1"/>
  <c r="CN511" i="7"/>
  <c r="CO511" i="7" s="1"/>
  <c r="CM440" i="7"/>
  <c r="CN517" i="7"/>
  <c r="CO517" i="7" s="1"/>
  <c r="CM330" i="7"/>
  <c r="CM363" i="7"/>
  <c r="CN318" i="7"/>
  <c r="CO318" i="7" s="1"/>
  <c r="CN601" i="7"/>
  <c r="CO601" i="7" s="1"/>
  <c r="CM473" i="7"/>
  <c r="CM290" i="7"/>
  <c r="CM179" i="7"/>
  <c r="CN56" i="7"/>
  <c r="CO56" i="7" s="1"/>
  <c r="CN142" i="7"/>
  <c r="CO142" i="7" s="1"/>
  <c r="CN29" i="7"/>
  <c r="CO29" i="7" s="1"/>
  <c r="CN191" i="7"/>
  <c r="CO191" i="7" s="1"/>
  <c r="CM109" i="7"/>
  <c r="CN113" i="7"/>
  <c r="CO113" i="7" s="1"/>
  <c r="CM97" i="7"/>
  <c r="CM18" i="7"/>
  <c r="CN18" i="7"/>
  <c r="CO18" i="7" s="1"/>
  <c r="AV18" i="7" l="1"/>
  <c r="AW18" i="7" l="1"/>
  <c r="BW18" i="7" s="1"/>
  <c r="DH27" i="7"/>
  <c r="DJ27" i="7" s="1"/>
  <c r="DH35" i="7"/>
  <c r="DJ35" i="7" s="1"/>
  <c r="DH43" i="7"/>
  <c r="DJ43" i="7" s="1"/>
  <c r="DH51" i="7"/>
  <c r="DJ51" i="7" s="1"/>
  <c r="DH59" i="7"/>
  <c r="DJ59" i="7" s="1"/>
  <c r="DH28" i="7"/>
  <c r="DJ28" i="7" s="1"/>
  <c r="DH36" i="7"/>
  <c r="DJ36" i="7" s="1"/>
  <c r="DH44" i="7"/>
  <c r="DJ44" i="7" s="1"/>
  <c r="DH60" i="7"/>
  <c r="DJ60" i="7" s="1"/>
  <c r="DH21" i="7"/>
  <c r="DJ21" i="7" s="1"/>
  <c r="DH37" i="7"/>
  <c r="DJ37" i="7" s="1"/>
  <c r="DH45" i="7"/>
  <c r="DJ45" i="7" s="1"/>
  <c r="DH53" i="7"/>
  <c r="DJ53" i="7" s="1"/>
  <c r="DH61" i="7"/>
  <c r="DJ61" i="7" s="1"/>
  <c r="DH69" i="7"/>
  <c r="DJ69" i="7" s="1"/>
  <c r="DH22" i="7"/>
  <c r="DJ22" i="7" s="1"/>
  <c r="DH38" i="7"/>
  <c r="DJ38" i="7" s="1"/>
  <c r="DH54" i="7"/>
  <c r="DJ54" i="7" s="1"/>
  <c r="DH62" i="7"/>
  <c r="DJ62" i="7" s="1"/>
  <c r="DH70" i="7"/>
  <c r="DH30" i="7"/>
  <c r="DJ30" i="7" s="1"/>
  <c r="DH23" i="7"/>
  <c r="DJ23" i="7" s="1"/>
  <c r="DH31" i="7"/>
  <c r="DJ31" i="7" s="1"/>
  <c r="AU47" i="7"/>
  <c r="CX47" i="7" s="1"/>
  <c r="DH55" i="7"/>
  <c r="DJ55" i="7" s="1"/>
  <c r="DH63" i="7"/>
  <c r="DJ63" i="7" s="1"/>
  <c r="DH24" i="7"/>
  <c r="DJ24" i="7" s="1"/>
  <c r="DH40" i="7"/>
  <c r="DJ40" i="7" s="1"/>
  <c r="DH48" i="7"/>
  <c r="DJ48" i="7" s="1"/>
  <c r="DH56" i="7"/>
  <c r="DJ56" i="7" s="1"/>
  <c r="DH25" i="7"/>
  <c r="DJ25" i="7" s="1"/>
  <c r="DH41" i="7"/>
  <c r="DJ41" i="7" s="1"/>
  <c r="DH49" i="7"/>
  <c r="DJ49" i="7" s="1"/>
  <c r="DH65" i="7"/>
  <c r="DJ65" i="7" s="1"/>
  <c r="DH26" i="7"/>
  <c r="DJ26" i="7" s="1"/>
  <c r="DH42" i="7"/>
  <c r="DJ42" i="7" s="1"/>
  <c r="DH50" i="7"/>
  <c r="DJ50" i="7" s="1"/>
  <c r="DH58" i="7"/>
  <c r="DJ58" i="7" s="1"/>
  <c r="DH19" i="7"/>
  <c r="DH67" i="7"/>
  <c r="DJ67" i="7" s="1"/>
  <c r="DH71" i="7"/>
  <c r="DH72" i="7"/>
  <c r="DJ72" i="7" s="1"/>
  <c r="DH73" i="7"/>
  <c r="CZ19" i="7"/>
  <c r="DA19" i="7" s="1"/>
  <c r="CZ51" i="7"/>
  <c r="DA51" i="7" s="1"/>
  <c r="CZ20" i="7"/>
  <c r="DA20" i="7" s="1"/>
  <c r="CZ60" i="7"/>
  <c r="DA60" i="7" s="1"/>
  <c r="CZ27" i="7"/>
  <c r="CZ67" i="7"/>
  <c r="DA67" i="7" s="1"/>
  <c r="CZ44" i="7"/>
  <c r="DA44" i="7" s="1"/>
  <c r="CZ59" i="7"/>
  <c r="DA59" i="7" s="1"/>
  <c r="CZ52" i="7"/>
  <c r="DA52" i="7" s="1"/>
  <c r="CZ43" i="7"/>
  <c r="DA43" i="7" s="1"/>
  <c r="CZ28" i="7"/>
  <c r="CZ68" i="7"/>
  <c r="DA68" i="7" s="1"/>
  <c r="CZ35" i="7"/>
  <c r="CZ36" i="7"/>
  <c r="CZ18" i="7"/>
  <c r="CZ26" i="7"/>
  <c r="DA26" i="7" s="1"/>
  <c r="CZ34" i="7"/>
  <c r="CZ42" i="7"/>
  <c r="DA42" i="7" s="1"/>
  <c r="CZ50" i="7"/>
  <c r="CZ58" i="7"/>
  <c r="DA58" i="7" s="1"/>
  <c r="CZ66" i="7"/>
  <c r="CZ74" i="7"/>
  <c r="DA74" i="7" s="1"/>
  <c r="CZ29" i="7"/>
  <c r="CZ45" i="7"/>
  <c r="DA45" i="7" s="1"/>
  <c r="CZ61" i="7"/>
  <c r="DA61" i="7" s="1"/>
  <c r="CZ30" i="7"/>
  <c r="CZ54" i="7"/>
  <c r="DA54" i="7" s="1"/>
  <c r="CZ70" i="7"/>
  <c r="DA70" i="7" s="1"/>
  <c r="CZ23" i="7"/>
  <c r="DA23" i="7" s="1"/>
  <c r="CZ31" i="7"/>
  <c r="CZ39" i="7"/>
  <c r="DA39" i="7" s="1"/>
  <c r="CZ47" i="7"/>
  <c r="CZ55" i="7"/>
  <c r="DA55" i="7" s="1"/>
  <c r="CZ63" i="7"/>
  <c r="CZ71" i="7"/>
  <c r="DA71" i="7" s="1"/>
  <c r="CZ24" i="7"/>
  <c r="CZ32" i="7"/>
  <c r="DA32" i="7" s="1"/>
  <c r="CZ40" i="7"/>
  <c r="CZ48" i="7"/>
  <c r="DA48" i="7" s="1"/>
  <c r="CZ56" i="7"/>
  <c r="CZ64" i="7"/>
  <c r="DA64" i="7" s="1"/>
  <c r="CZ72" i="7"/>
  <c r="CZ21" i="7"/>
  <c r="DA21" i="7" s="1"/>
  <c r="CZ37" i="7"/>
  <c r="CZ53" i="7"/>
  <c r="DA53" i="7" s="1"/>
  <c r="CZ69" i="7"/>
  <c r="CZ22" i="7"/>
  <c r="CZ38" i="7"/>
  <c r="DA38" i="7" s="1"/>
  <c r="CZ46" i="7"/>
  <c r="CZ62" i="7"/>
  <c r="DA62" i="7" s="1"/>
  <c r="CZ25" i="7"/>
  <c r="CZ33" i="7"/>
  <c r="CZ41" i="7"/>
  <c r="CZ49" i="7"/>
  <c r="DA49" i="7" s="1"/>
  <c r="CZ57" i="7"/>
  <c r="CZ65" i="7"/>
  <c r="CZ73" i="7"/>
  <c r="CZ1017" i="7"/>
  <c r="CZ1016" i="7"/>
  <c r="CZ1015" i="7"/>
  <c r="DA1015" i="7" s="1"/>
  <c r="CZ1014" i="7"/>
  <c r="CZ1013" i="7"/>
  <c r="DA1013" i="7" s="1"/>
  <c r="CZ1012" i="7"/>
  <c r="CZ1011" i="7"/>
  <c r="DA1011" i="7" s="1"/>
  <c r="CZ1010" i="7"/>
  <c r="DA1010" i="7" s="1"/>
  <c r="CZ1009" i="7"/>
  <c r="DA1009" i="7" s="1"/>
  <c r="CZ1008" i="7"/>
  <c r="DA1008" i="7" s="1"/>
  <c r="CZ1007" i="7"/>
  <c r="CZ1006" i="7"/>
  <c r="DA1006" i="7" s="1"/>
  <c r="CZ1005" i="7"/>
  <c r="CZ1004" i="7"/>
  <c r="DA1004" i="7" s="1"/>
  <c r="CZ1003" i="7"/>
  <c r="DA1003" i="7" s="1"/>
  <c r="CZ1002" i="7"/>
  <c r="DA1002" i="7" s="1"/>
  <c r="CZ1001" i="7"/>
  <c r="CZ1000" i="7"/>
  <c r="CZ999" i="7"/>
  <c r="DA999" i="7" s="1"/>
  <c r="CZ998" i="7"/>
  <c r="CZ997" i="7"/>
  <c r="DA997" i="7" s="1"/>
  <c r="CZ996" i="7"/>
  <c r="CZ995" i="7"/>
  <c r="CZ994" i="7"/>
  <c r="DA994" i="7" s="1"/>
  <c r="CZ993" i="7"/>
  <c r="DA993" i="7" s="1"/>
  <c r="CZ992" i="7"/>
  <c r="DA992" i="7" s="1"/>
  <c r="CZ991" i="7"/>
  <c r="CZ990" i="7"/>
  <c r="DA990" i="7" s="1"/>
  <c r="CZ989" i="7"/>
  <c r="CZ988" i="7"/>
  <c r="DA988" i="7" s="1"/>
  <c r="CZ987" i="7"/>
  <c r="DA987" i="7" s="1"/>
  <c r="CZ986" i="7"/>
  <c r="CZ985" i="7"/>
  <c r="DA985" i="7" s="1"/>
  <c r="CZ984" i="7"/>
  <c r="CZ983" i="7"/>
  <c r="DA983" i="7" s="1"/>
  <c r="CZ982" i="7"/>
  <c r="CZ981" i="7"/>
  <c r="DA981" i="7" s="1"/>
  <c r="CZ980" i="7"/>
  <c r="CZ979" i="7"/>
  <c r="CZ978" i="7"/>
  <c r="DA978" i="7" s="1"/>
  <c r="CZ977" i="7"/>
  <c r="DA977" i="7" s="1"/>
  <c r="CZ976" i="7"/>
  <c r="CZ975" i="7"/>
  <c r="CZ974" i="7"/>
  <c r="CZ973" i="7"/>
  <c r="DA973" i="7" s="1"/>
  <c r="CZ972" i="7"/>
  <c r="DA972" i="7" s="1"/>
  <c r="CZ971" i="7"/>
  <c r="CZ970" i="7"/>
  <c r="DA970" i="7" s="1"/>
  <c r="CZ969" i="7"/>
  <c r="CZ968" i="7"/>
  <c r="CZ967" i="7"/>
  <c r="DA967" i="7" s="1"/>
  <c r="CZ966" i="7"/>
  <c r="CZ965" i="7"/>
  <c r="CZ964" i="7"/>
  <c r="DA964" i="7" s="1"/>
  <c r="CZ963" i="7"/>
  <c r="CZ962" i="7"/>
  <c r="DA962" i="7" s="1"/>
  <c r="CZ961" i="7"/>
  <c r="DA961" i="7" s="1"/>
  <c r="CZ960" i="7"/>
  <c r="DA960" i="7" s="1"/>
  <c r="CZ959" i="7"/>
  <c r="CZ958" i="7"/>
  <c r="DA958" i="7" s="1"/>
  <c r="CZ957" i="7"/>
  <c r="CZ956" i="7"/>
  <c r="DA956" i="7" s="1"/>
  <c r="CZ955" i="7"/>
  <c r="DA955" i="7" s="1"/>
  <c r="CZ954" i="7"/>
  <c r="CZ953" i="7"/>
  <c r="DA953" i="7" s="1"/>
  <c r="CZ952" i="7"/>
  <c r="CZ951" i="7"/>
  <c r="CZ950" i="7"/>
  <c r="DA950" i="7" s="1"/>
  <c r="CZ949" i="7"/>
  <c r="DA949" i="7" s="1"/>
  <c r="CZ948" i="7"/>
  <c r="CZ947" i="7"/>
  <c r="DA947" i="7" s="1"/>
  <c r="CZ946" i="7"/>
  <c r="DA946" i="7" s="1"/>
  <c r="CZ945" i="7"/>
  <c r="DA945" i="7" s="1"/>
  <c r="CZ944" i="7"/>
  <c r="DA944" i="7" s="1"/>
  <c r="CZ943" i="7"/>
  <c r="CZ942" i="7"/>
  <c r="CZ941" i="7"/>
  <c r="CZ940" i="7"/>
  <c r="CZ939" i="7"/>
  <c r="DA939" i="7" s="1"/>
  <c r="CZ938" i="7"/>
  <c r="DA938" i="7" s="1"/>
  <c r="CZ937" i="7"/>
  <c r="CZ936" i="7"/>
  <c r="CZ935" i="7"/>
  <c r="DA935" i="7" s="1"/>
  <c r="CZ934" i="7"/>
  <c r="CZ933" i="7"/>
  <c r="DA933" i="7" s="1"/>
  <c r="CZ932" i="7"/>
  <c r="CZ931" i="7"/>
  <c r="DA931" i="7" s="1"/>
  <c r="CZ930" i="7"/>
  <c r="DA930" i="7" s="1"/>
  <c r="CZ929" i="7"/>
  <c r="DA929" i="7" s="1"/>
  <c r="CZ928" i="7"/>
  <c r="CZ927" i="7"/>
  <c r="CZ926" i="7"/>
  <c r="DA926" i="7" s="1"/>
  <c r="CZ925" i="7"/>
  <c r="DA925" i="7" s="1"/>
  <c r="CZ924" i="7"/>
  <c r="CZ923" i="7"/>
  <c r="CZ922" i="7"/>
  <c r="CZ921" i="7"/>
  <c r="DA921" i="7" s="1"/>
  <c r="CZ920" i="7"/>
  <c r="CZ919" i="7"/>
  <c r="DA919" i="7" s="1"/>
  <c r="CZ918" i="7"/>
  <c r="DA918" i="7" s="1"/>
  <c r="CZ917" i="7"/>
  <c r="CZ916" i="7"/>
  <c r="DA916" i="7" s="1"/>
  <c r="CZ915" i="7"/>
  <c r="DA915" i="7" s="1"/>
  <c r="CZ914" i="7"/>
  <c r="DA914" i="7" s="1"/>
  <c r="CZ913" i="7"/>
  <c r="DA913" i="7" s="1"/>
  <c r="CZ912" i="7"/>
  <c r="DA912" i="7" s="1"/>
  <c r="CZ911" i="7"/>
  <c r="CZ910" i="7"/>
  <c r="CZ909" i="7"/>
  <c r="CZ908" i="7"/>
  <c r="CZ907" i="7"/>
  <c r="CZ906" i="7"/>
  <c r="DA906" i="7" s="1"/>
  <c r="CZ905" i="7"/>
  <c r="DA905" i="7" s="1"/>
  <c r="CZ904" i="7"/>
  <c r="CZ903" i="7"/>
  <c r="DA903" i="7" s="1"/>
  <c r="CZ902" i="7"/>
  <c r="CZ901" i="7"/>
  <c r="CZ900" i="7"/>
  <c r="DA900" i="7" s="1"/>
  <c r="CZ899" i="7"/>
  <c r="CZ898" i="7"/>
  <c r="DA898" i="7" s="1"/>
  <c r="CZ897" i="7"/>
  <c r="DA897" i="7" s="1"/>
  <c r="CZ896" i="7"/>
  <c r="DA896" i="7" s="1"/>
  <c r="CZ895" i="7"/>
  <c r="CZ894" i="7"/>
  <c r="DA894" i="7" s="1"/>
  <c r="CZ893" i="7"/>
  <c r="DA893" i="7" s="1"/>
  <c r="CZ892" i="7"/>
  <c r="DA892" i="7" s="1"/>
  <c r="CZ891" i="7"/>
  <c r="DA891" i="7" s="1"/>
  <c r="CZ890" i="7"/>
  <c r="CZ889" i="7"/>
  <c r="DA889" i="7" s="1"/>
  <c r="CZ888" i="7"/>
  <c r="CZ887" i="7"/>
  <c r="DA887" i="7" s="1"/>
  <c r="CZ886" i="7"/>
  <c r="DA886" i="7" s="1"/>
  <c r="CZ885" i="7"/>
  <c r="CZ884" i="7"/>
  <c r="CZ883" i="7"/>
  <c r="CZ882" i="7"/>
  <c r="DA882" i="7" s="1"/>
  <c r="CZ881" i="7"/>
  <c r="DA881" i="7" s="1"/>
  <c r="CZ880" i="7"/>
  <c r="DA880" i="7" s="1"/>
  <c r="CZ879" i="7"/>
  <c r="CZ878" i="7"/>
  <c r="CZ877" i="7"/>
  <c r="DA877" i="7" s="1"/>
  <c r="CZ876" i="7"/>
  <c r="DA876" i="7" s="1"/>
  <c r="CZ875" i="7"/>
  <c r="DA875" i="7" s="1"/>
  <c r="CZ874" i="7"/>
  <c r="DA874" i="7" s="1"/>
  <c r="CZ873" i="7"/>
  <c r="CZ872" i="7"/>
  <c r="CZ871" i="7"/>
  <c r="DA871" i="7" s="1"/>
  <c r="CZ870" i="7"/>
  <c r="CZ869" i="7"/>
  <c r="DA869" i="7" s="1"/>
  <c r="CZ868" i="7"/>
  <c r="CZ867" i="7"/>
  <c r="DA867" i="7" s="1"/>
  <c r="CZ866" i="7"/>
  <c r="DA866" i="7" s="1"/>
  <c r="CZ865" i="7"/>
  <c r="DA865" i="7" s="1"/>
  <c r="CZ864" i="7"/>
  <c r="DA864" i="7" s="1"/>
  <c r="CZ863" i="7"/>
  <c r="CZ862" i="7"/>
  <c r="CZ861" i="7"/>
  <c r="DA861" i="7" s="1"/>
  <c r="CZ860" i="7"/>
  <c r="DA860" i="7" s="1"/>
  <c r="CZ859" i="7"/>
  <c r="CZ858" i="7"/>
  <c r="CZ857" i="7"/>
  <c r="DA857" i="7" s="1"/>
  <c r="CZ856" i="7"/>
  <c r="CZ855" i="7"/>
  <c r="DA855" i="7" s="1"/>
  <c r="CZ854" i="7"/>
  <c r="DA854" i="7" s="1"/>
  <c r="CZ853" i="7"/>
  <c r="CZ852" i="7"/>
  <c r="CZ851" i="7"/>
  <c r="CZ850" i="7"/>
  <c r="CZ849" i="7"/>
  <c r="DA849" i="7" s="1"/>
  <c r="CZ848" i="7"/>
  <c r="DA848" i="7" s="1"/>
  <c r="CZ847" i="7"/>
  <c r="CZ846" i="7"/>
  <c r="CZ845" i="7"/>
  <c r="CZ844" i="7"/>
  <c r="DA844" i="7" s="1"/>
  <c r="CZ843" i="7"/>
  <c r="DA843" i="7" s="1"/>
  <c r="CZ842" i="7"/>
  <c r="DA842" i="7" s="1"/>
  <c r="CZ841" i="7"/>
  <c r="DA841" i="7" s="1"/>
  <c r="CZ840" i="7"/>
  <c r="CZ839" i="7"/>
  <c r="DA839" i="7" s="1"/>
  <c r="CZ838" i="7"/>
  <c r="CZ837" i="7"/>
  <c r="DA837" i="7" s="1"/>
  <c r="CZ836" i="7"/>
  <c r="CZ835" i="7"/>
  <c r="DA835" i="7" s="1"/>
  <c r="CZ834" i="7"/>
  <c r="DA834" i="7" s="1"/>
  <c r="CZ833" i="7"/>
  <c r="DA833" i="7" s="1"/>
  <c r="CZ832" i="7"/>
  <c r="DA832" i="7" s="1"/>
  <c r="CZ831" i="7"/>
  <c r="CZ830" i="7"/>
  <c r="DA830" i="7" s="1"/>
  <c r="CZ829" i="7"/>
  <c r="DA829" i="7" s="1"/>
  <c r="CZ828" i="7"/>
  <c r="CZ827" i="7"/>
  <c r="CZ826" i="7"/>
  <c r="CZ825" i="7"/>
  <c r="CZ824" i="7"/>
  <c r="CZ823" i="7"/>
  <c r="DA823" i="7" s="1"/>
  <c r="CZ822" i="7"/>
  <c r="CZ821" i="7"/>
  <c r="CZ820" i="7"/>
  <c r="CZ819" i="7"/>
  <c r="DA819" i="7" s="1"/>
  <c r="CZ818" i="7"/>
  <c r="DA818" i="7" s="1"/>
  <c r="CZ817" i="7"/>
  <c r="DA817" i="7" s="1"/>
  <c r="CZ816" i="7"/>
  <c r="DA816" i="7" s="1"/>
  <c r="CZ815" i="7"/>
  <c r="CZ814" i="7"/>
  <c r="DA814" i="7" s="1"/>
  <c r="CZ813" i="7"/>
  <c r="DA813" i="7" s="1"/>
  <c r="CZ812" i="7"/>
  <c r="DA812" i="7" s="1"/>
  <c r="CZ811" i="7"/>
  <c r="DA811" i="7" s="1"/>
  <c r="CZ810" i="7"/>
  <c r="DA810" i="7" s="1"/>
  <c r="CZ809" i="7"/>
  <c r="DA809" i="7" s="1"/>
  <c r="CZ808" i="7"/>
  <c r="CZ807" i="7"/>
  <c r="DA807" i="7" s="1"/>
  <c r="CZ806" i="7"/>
  <c r="CZ805" i="7"/>
  <c r="CZ804" i="7"/>
  <c r="CZ803" i="7"/>
  <c r="DA803" i="7" s="1"/>
  <c r="CZ802" i="7"/>
  <c r="DA802" i="7" s="1"/>
  <c r="CZ801" i="7"/>
  <c r="DA801" i="7" s="1"/>
  <c r="CZ800" i="7"/>
  <c r="DA800" i="7" s="1"/>
  <c r="CZ799" i="7"/>
  <c r="CZ798" i="7"/>
  <c r="CZ797" i="7"/>
  <c r="DA797" i="7" s="1"/>
  <c r="CZ796" i="7"/>
  <c r="DA796" i="7" s="1"/>
  <c r="CZ795" i="7"/>
  <c r="DA795" i="7" s="1"/>
  <c r="CZ794" i="7"/>
  <c r="CZ793" i="7"/>
  <c r="DA793" i="7" s="1"/>
  <c r="CZ792" i="7"/>
  <c r="CZ791" i="7"/>
  <c r="DA791" i="7" s="1"/>
  <c r="CZ790" i="7"/>
  <c r="CZ789" i="7"/>
  <c r="CZ788" i="7"/>
  <c r="DA788" i="7" s="1"/>
  <c r="CZ787" i="7"/>
  <c r="CZ786" i="7"/>
  <c r="DA786" i="7" s="1"/>
  <c r="CZ785" i="7"/>
  <c r="DA785" i="7" s="1"/>
  <c r="CZ784" i="7"/>
  <c r="DA784" i="7" s="1"/>
  <c r="CZ783" i="7"/>
  <c r="CZ782" i="7"/>
  <c r="DA782" i="7" s="1"/>
  <c r="CZ781" i="7"/>
  <c r="CZ780" i="7"/>
  <c r="DA780" i="7" s="1"/>
  <c r="CZ779" i="7"/>
  <c r="CZ778" i="7"/>
  <c r="DA778" i="7" s="1"/>
  <c r="CZ777" i="7"/>
  <c r="DA777" i="7" s="1"/>
  <c r="CZ776" i="7"/>
  <c r="CZ775" i="7"/>
  <c r="DA775" i="7" s="1"/>
  <c r="CZ774" i="7"/>
  <c r="DA774" i="7" s="1"/>
  <c r="CZ773" i="7"/>
  <c r="DA773" i="7" s="1"/>
  <c r="CZ772" i="7"/>
  <c r="DA772" i="7" s="1"/>
  <c r="CZ771" i="7"/>
  <c r="CZ770" i="7"/>
  <c r="DA770" i="7" s="1"/>
  <c r="CZ769" i="7"/>
  <c r="DA769" i="7" s="1"/>
  <c r="CZ768" i="7"/>
  <c r="DA768" i="7" s="1"/>
  <c r="CZ767" i="7"/>
  <c r="CZ766" i="7"/>
  <c r="CZ765" i="7"/>
  <c r="DA765" i="7" s="1"/>
  <c r="CZ764" i="7"/>
  <c r="DA764" i="7" s="1"/>
  <c r="CZ763" i="7"/>
  <c r="DA763" i="7" s="1"/>
  <c r="CZ762" i="7"/>
  <c r="CZ761" i="7"/>
  <c r="CZ760" i="7"/>
  <c r="CZ759" i="7"/>
  <c r="CZ758" i="7"/>
  <c r="CZ757" i="7"/>
  <c r="DA757" i="7" s="1"/>
  <c r="CZ756" i="7"/>
  <c r="CZ755" i="7"/>
  <c r="CZ754" i="7"/>
  <c r="CZ753" i="7"/>
  <c r="DA753" i="7" s="1"/>
  <c r="CZ752" i="7"/>
  <c r="DA752" i="7" s="1"/>
  <c r="CZ751" i="7"/>
  <c r="CZ750" i="7"/>
  <c r="DA750" i="7" s="1"/>
  <c r="CZ749" i="7"/>
  <c r="CZ748" i="7"/>
  <c r="CZ747" i="7"/>
  <c r="DA747" i="7" s="1"/>
  <c r="CZ746" i="7"/>
  <c r="DA746" i="7" s="1"/>
  <c r="CZ745" i="7"/>
  <c r="DA745" i="7" s="1"/>
  <c r="CZ744" i="7"/>
  <c r="CZ743" i="7"/>
  <c r="DA743" i="7" s="1"/>
  <c r="CZ742" i="7"/>
  <c r="CZ741" i="7"/>
  <c r="DA741" i="7" s="1"/>
  <c r="CZ740" i="7"/>
  <c r="CZ739" i="7"/>
  <c r="DA739" i="7" s="1"/>
  <c r="CZ738" i="7"/>
  <c r="CZ737" i="7"/>
  <c r="DA737" i="7" s="1"/>
  <c r="CZ736" i="7"/>
  <c r="DA736" i="7" s="1"/>
  <c r="CZ735" i="7"/>
  <c r="CZ734" i="7"/>
  <c r="CZ733" i="7"/>
  <c r="DA733" i="7" s="1"/>
  <c r="CZ732" i="7"/>
  <c r="DA732" i="7" s="1"/>
  <c r="CZ731" i="7"/>
  <c r="DA731" i="7" s="1"/>
  <c r="CZ730" i="7"/>
  <c r="DA730" i="7" s="1"/>
  <c r="CZ729" i="7"/>
  <c r="DA729" i="7" s="1"/>
  <c r="CZ728" i="7"/>
  <c r="CZ727" i="7"/>
  <c r="DA727" i="7" s="1"/>
  <c r="CZ726" i="7"/>
  <c r="CZ725" i="7"/>
  <c r="CZ724" i="7"/>
  <c r="CZ723" i="7"/>
  <c r="DA723" i="7" s="1"/>
  <c r="CZ722" i="7"/>
  <c r="CZ721" i="7"/>
  <c r="DA721" i="7" s="1"/>
  <c r="CZ720" i="7"/>
  <c r="DA720" i="7" s="1"/>
  <c r="CZ719" i="7"/>
  <c r="CZ718" i="7"/>
  <c r="CZ717" i="7"/>
  <c r="CZ716" i="7"/>
  <c r="CZ715" i="7"/>
  <c r="CZ714" i="7"/>
  <c r="DA714" i="7" s="1"/>
  <c r="CZ713" i="7"/>
  <c r="CZ712" i="7"/>
  <c r="CZ711" i="7"/>
  <c r="DA711" i="7" s="1"/>
  <c r="CZ710" i="7"/>
  <c r="DA710" i="7" s="1"/>
  <c r="CZ709" i="7"/>
  <c r="DA709" i="7" s="1"/>
  <c r="CZ708" i="7"/>
  <c r="DA708" i="7" s="1"/>
  <c r="CZ707" i="7"/>
  <c r="DA707" i="7" s="1"/>
  <c r="CZ706" i="7"/>
  <c r="CZ705" i="7"/>
  <c r="DA705" i="7" s="1"/>
  <c r="CZ704" i="7"/>
  <c r="DA704" i="7" s="1"/>
  <c r="CZ703" i="7"/>
  <c r="CZ702" i="7"/>
  <c r="CZ701" i="7"/>
  <c r="DA701" i="7" s="1"/>
  <c r="CZ700" i="7"/>
  <c r="DA700" i="7" s="1"/>
  <c r="CZ699" i="7"/>
  <c r="CZ698" i="7"/>
  <c r="DA698" i="7" s="1"/>
  <c r="CZ697" i="7"/>
  <c r="DA697" i="7" s="1"/>
  <c r="CZ696" i="7"/>
  <c r="CZ695" i="7"/>
  <c r="DA695" i="7" s="1"/>
  <c r="CZ694" i="7"/>
  <c r="CZ693" i="7"/>
  <c r="DA693" i="7" s="1"/>
  <c r="CZ692" i="7"/>
  <c r="DA692" i="7" s="1"/>
  <c r="CZ691" i="7"/>
  <c r="CZ690" i="7"/>
  <c r="CZ689" i="7"/>
  <c r="DA689" i="7" s="1"/>
  <c r="CZ688" i="7"/>
  <c r="DA688" i="7" s="1"/>
  <c r="CZ687" i="7"/>
  <c r="CZ686" i="7"/>
  <c r="DA686" i="7" s="1"/>
  <c r="CZ685" i="7"/>
  <c r="CZ684" i="7"/>
  <c r="CZ683" i="7"/>
  <c r="CZ682" i="7"/>
  <c r="DA682" i="7" s="1"/>
  <c r="CZ681" i="7"/>
  <c r="CZ680" i="7"/>
  <c r="CZ679" i="7"/>
  <c r="DA679" i="7" s="1"/>
  <c r="CZ678" i="7"/>
  <c r="DA678" i="7" s="1"/>
  <c r="CZ677" i="7"/>
  <c r="DA677" i="7" s="1"/>
  <c r="CZ676" i="7"/>
  <c r="DA676" i="7" s="1"/>
  <c r="CZ675" i="7"/>
  <c r="DA675" i="7" s="1"/>
  <c r="CZ674" i="7"/>
  <c r="CZ673" i="7"/>
  <c r="DA673" i="7" s="1"/>
  <c r="CZ672" i="7"/>
  <c r="DA672" i="7" s="1"/>
  <c r="CZ671" i="7"/>
  <c r="CZ670" i="7"/>
  <c r="CZ669" i="7"/>
  <c r="CZ668" i="7"/>
  <c r="CZ667" i="7"/>
  <c r="DA667" i="7" s="1"/>
  <c r="CZ666" i="7"/>
  <c r="DA666" i="7" s="1"/>
  <c r="CZ665" i="7"/>
  <c r="DA665" i="7" s="1"/>
  <c r="CZ664" i="7"/>
  <c r="CZ663" i="7"/>
  <c r="DA663" i="7" s="1"/>
  <c r="CZ662" i="7"/>
  <c r="CZ661" i="7"/>
  <c r="CZ660" i="7"/>
  <c r="CZ659" i="7"/>
  <c r="DA659" i="7" s="1"/>
  <c r="CZ658" i="7"/>
  <c r="CZ657" i="7"/>
  <c r="DA657" i="7" s="1"/>
  <c r="CZ656" i="7"/>
  <c r="DA656" i="7" s="1"/>
  <c r="CZ655" i="7"/>
  <c r="CZ654" i="7"/>
  <c r="DA654" i="7" s="1"/>
  <c r="CZ653" i="7"/>
  <c r="CZ652" i="7"/>
  <c r="CZ651" i="7"/>
  <c r="DA651" i="7" s="1"/>
  <c r="CZ650" i="7"/>
  <c r="DA650" i="7" s="1"/>
  <c r="CZ649" i="7"/>
  <c r="DA649" i="7" s="1"/>
  <c r="CZ648" i="7"/>
  <c r="CZ647" i="7"/>
  <c r="DA647" i="7" s="1"/>
  <c r="CZ646" i="7"/>
  <c r="DA646" i="7" s="1"/>
  <c r="CZ645" i="7"/>
  <c r="CZ644" i="7"/>
  <c r="DA644" i="7" s="1"/>
  <c r="CZ643" i="7"/>
  <c r="DA643" i="7" s="1"/>
  <c r="CZ642" i="7"/>
  <c r="CZ641" i="7"/>
  <c r="DA641" i="7" s="1"/>
  <c r="CZ640" i="7"/>
  <c r="DA640" i="7" s="1"/>
  <c r="CZ639" i="7"/>
  <c r="CZ638" i="7"/>
  <c r="CZ637" i="7"/>
  <c r="CZ636" i="7"/>
  <c r="DA636" i="7" s="1"/>
  <c r="CZ635" i="7"/>
  <c r="CZ634" i="7"/>
  <c r="DA634" i="7" s="1"/>
  <c r="CZ633" i="7"/>
  <c r="DA633" i="7" s="1"/>
  <c r="CZ632" i="7"/>
  <c r="CZ631" i="7"/>
  <c r="DA631" i="7" s="1"/>
  <c r="CZ630" i="7"/>
  <c r="CZ629" i="7"/>
  <c r="DA629" i="7" s="1"/>
  <c r="CZ628" i="7"/>
  <c r="DA628" i="7" s="1"/>
  <c r="CZ627" i="7"/>
  <c r="DA627" i="7" s="1"/>
  <c r="CZ626" i="7"/>
  <c r="CZ625" i="7"/>
  <c r="DA625" i="7" s="1"/>
  <c r="CZ624" i="7"/>
  <c r="DA624" i="7" s="1"/>
  <c r="CZ623" i="7"/>
  <c r="CZ622" i="7"/>
  <c r="CZ621" i="7"/>
  <c r="CZ620" i="7"/>
  <c r="DA620" i="7" s="1"/>
  <c r="CZ619" i="7"/>
  <c r="CZ618" i="7"/>
  <c r="DA618" i="7" s="1"/>
  <c r="CZ617" i="7"/>
  <c r="CZ616" i="7"/>
  <c r="CZ615" i="7"/>
  <c r="DA615" i="7" s="1"/>
  <c r="CZ614" i="7"/>
  <c r="DA614" i="7" s="1"/>
  <c r="CZ613" i="7"/>
  <c r="DA613" i="7" s="1"/>
  <c r="CZ612" i="7"/>
  <c r="DA612" i="7" s="1"/>
  <c r="CZ611" i="7"/>
  <c r="CZ610" i="7"/>
  <c r="CZ609" i="7"/>
  <c r="DA609" i="7" s="1"/>
  <c r="CZ608" i="7"/>
  <c r="DA608" i="7" s="1"/>
  <c r="CZ607" i="7"/>
  <c r="CZ606" i="7"/>
  <c r="CZ605" i="7"/>
  <c r="DA605" i="7" s="1"/>
  <c r="CZ604" i="7"/>
  <c r="DA604" i="7" s="1"/>
  <c r="CZ603" i="7"/>
  <c r="CZ602" i="7"/>
  <c r="CZ601" i="7"/>
  <c r="DA601" i="7" s="1"/>
  <c r="CZ600" i="7"/>
  <c r="CZ599" i="7"/>
  <c r="DA599" i="7" s="1"/>
  <c r="CZ598" i="7"/>
  <c r="CZ597" i="7"/>
  <c r="CZ596" i="7"/>
  <c r="CZ595" i="7"/>
  <c r="DA595" i="7" s="1"/>
  <c r="CZ594" i="7"/>
  <c r="CZ593" i="7"/>
  <c r="DA593" i="7" s="1"/>
  <c r="CZ592" i="7"/>
  <c r="DA592" i="7" s="1"/>
  <c r="CZ591" i="7"/>
  <c r="CZ590" i="7"/>
  <c r="DA590" i="7" s="1"/>
  <c r="CZ589" i="7"/>
  <c r="CZ588" i="7"/>
  <c r="CZ587" i="7"/>
  <c r="DA587" i="7" s="1"/>
  <c r="CZ586" i="7"/>
  <c r="DA586" i="7" s="1"/>
  <c r="CZ585" i="7"/>
  <c r="DA585" i="7" s="1"/>
  <c r="CZ584" i="7"/>
  <c r="CZ583" i="7"/>
  <c r="DA583" i="7" s="1"/>
  <c r="CZ582" i="7"/>
  <c r="DA582" i="7" s="1"/>
  <c r="CZ581" i="7"/>
  <c r="DA581" i="7" s="1"/>
  <c r="CZ580" i="7"/>
  <c r="DA580" i="7" s="1"/>
  <c r="CZ579" i="7"/>
  <c r="DA579" i="7" s="1"/>
  <c r="CZ578" i="7"/>
  <c r="CZ577" i="7"/>
  <c r="DA577" i="7" s="1"/>
  <c r="CZ576" i="7"/>
  <c r="DA576" i="7" s="1"/>
  <c r="CZ575" i="7"/>
  <c r="CZ574" i="7"/>
  <c r="CZ573" i="7"/>
  <c r="DA573" i="7" s="1"/>
  <c r="CZ572" i="7"/>
  <c r="CZ571" i="7"/>
  <c r="DA571" i="7" s="1"/>
  <c r="CZ570" i="7"/>
  <c r="DA570" i="7" s="1"/>
  <c r="CZ569" i="7"/>
  <c r="CZ568" i="7"/>
  <c r="CZ567" i="7"/>
  <c r="DA567" i="7" s="1"/>
  <c r="CZ566" i="7"/>
  <c r="CZ565" i="7"/>
  <c r="DA565" i="7" s="1"/>
  <c r="CZ564" i="7"/>
  <c r="CZ563" i="7"/>
  <c r="DA563" i="7" s="1"/>
  <c r="CZ562" i="7"/>
  <c r="CZ561" i="7"/>
  <c r="DA561" i="7" s="1"/>
  <c r="CZ560" i="7"/>
  <c r="DA560" i="7" s="1"/>
  <c r="CZ559" i="7"/>
  <c r="CZ558" i="7"/>
  <c r="CZ557" i="7"/>
  <c r="CZ556" i="7"/>
  <c r="DA556" i="7" s="1"/>
  <c r="CZ555" i="7"/>
  <c r="CZ554" i="7"/>
  <c r="DA554" i="7" s="1"/>
  <c r="CZ553" i="7"/>
  <c r="DA553" i="7" s="1"/>
  <c r="CZ552" i="7"/>
  <c r="CZ551" i="7"/>
  <c r="DA551" i="7" s="1"/>
  <c r="CZ550" i="7"/>
  <c r="DA550" i="7" s="1"/>
  <c r="CZ549" i="7"/>
  <c r="DA549" i="7" s="1"/>
  <c r="CZ548" i="7"/>
  <c r="DA548" i="7" s="1"/>
  <c r="CZ547" i="7"/>
  <c r="CZ546" i="7"/>
  <c r="CZ545" i="7"/>
  <c r="DA545" i="7" s="1"/>
  <c r="CZ544" i="7"/>
  <c r="DA544" i="7" s="1"/>
  <c r="CZ543" i="7"/>
  <c r="CZ542" i="7"/>
  <c r="CZ541" i="7"/>
  <c r="DA541" i="7" s="1"/>
  <c r="CZ540" i="7"/>
  <c r="DA540" i="7" s="1"/>
  <c r="CZ539" i="7"/>
  <c r="CZ538" i="7"/>
  <c r="DA538" i="7" s="1"/>
  <c r="CZ537" i="7"/>
  <c r="DA537" i="7" s="1"/>
  <c r="CZ536" i="7"/>
  <c r="CZ535" i="7"/>
  <c r="DA535" i="7" s="1"/>
  <c r="CZ534" i="7"/>
  <c r="CZ533" i="7"/>
  <c r="CZ532" i="7"/>
  <c r="CZ531" i="7"/>
  <c r="CZ530" i="7"/>
  <c r="CZ529" i="7"/>
  <c r="DA529" i="7" s="1"/>
  <c r="CZ528" i="7"/>
  <c r="DA528" i="7" s="1"/>
  <c r="CZ527" i="7"/>
  <c r="CZ526" i="7"/>
  <c r="DA526" i="7" s="1"/>
  <c r="CZ525" i="7"/>
  <c r="CZ524" i="7"/>
  <c r="CZ523" i="7"/>
  <c r="DA523" i="7" s="1"/>
  <c r="CZ522" i="7"/>
  <c r="DA522" i="7" s="1"/>
  <c r="CZ521" i="7"/>
  <c r="CZ520" i="7"/>
  <c r="CZ519" i="7"/>
  <c r="DA519" i="7" s="1"/>
  <c r="CZ518" i="7"/>
  <c r="DA518" i="7" s="1"/>
  <c r="CZ517" i="7"/>
  <c r="DA517" i="7" s="1"/>
  <c r="CZ516" i="7"/>
  <c r="DA516" i="7" s="1"/>
  <c r="CZ515" i="7"/>
  <c r="DA515" i="7" s="1"/>
  <c r="CZ514" i="7"/>
  <c r="CZ513" i="7"/>
  <c r="CZ512" i="7"/>
  <c r="DA512" i="7" s="1"/>
  <c r="CZ511" i="7"/>
  <c r="CZ510" i="7"/>
  <c r="CZ509" i="7"/>
  <c r="DA509" i="7" s="1"/>
  <c r="CZ508" i="7"/>
  <c r="DA508" i="7" s="1"/>
  <c r="CZ507" i="7"/>
  <c r="DA507" i="7" s="1"/>
  <c r="CZ506" i="7"/>
  <c r="DA506" i="7" s="1"/>
  <c r="CZ505" i="7"/>
  <c r="CZ504" i="7"/>
  <c r="CZ503" i="7"/>
  <c r="DA503" i="7" s="1"/>
  <c r="CZ502" i="7"/>
  <c r="DA502" i="7" s="1"/>
  <c r="CZ501" i="7"/>
  <c r="DA501" i="7" s="1"/>
  <c r="CZ500" i="7"/>
  <c r="CZ499" i="7"/>
  <c r="DA499" i="7" s="1"/>
  <c r="CZ498" i="7"/>
  <c r="CZ497" i="7"/>
  <c r="DA497" i="7" s="1"/>
  <c r="CZ496" i="7"/>
  <c r="DA496" i="7" s="1"/>
  <c r="CZ495" i="7"/>
  <c r="CZ494" i="7"/>
  <c r="CZ493" i="7"/>
  <c r="CZ492" i="7"/>
  <c r="CZ491" i="7"/>
  <c r="CZ490" i="7"/>
  <c r="DA490" i="7" s="1"/>
  <c r="CZ489" i="7"/>
  <c r="CZ488" i="7"/>
  <c r="CZ487" i="7"/>
  <c r="DA487" i="7" s="1"/>
  <c r="CZ486" i="7"/>
  <c r="CZ485" i="7"/>
  <c r="DA485" i="7" s="1"/>
  <c r="CZ484" i="7"/>
  <c r="CZ483" i="7"/>
  <c r="DA483" i="7" s="1"/>
  <c r="CZ482" i="7"/>
  <c r="CZ481" i="7"/>
  <c r="CZ480" i="7"/>
  <c r="DA480" i="7" s="1"/>
  <c r="CZ479" i="7"/>
  <c r="CZ478" i="7"/>
  <c r="CZ477" i="7"/>
  <c r="DA477" i="7" s="1"/>
  <c r="CZ476" i="7"/>
  <c r="DA476" i="7" s="1"/>
  <c r="CZ475" i="7"/>
  <c r="CZ474" i="7"/>
  <c r="DA474" i="7" s="1"/>
  <c r="CZ473" i="7"/>
  <c r="CZ472" i="7"/>
  <c r="CZ471" i="7"/>
  <c r="DA471" i="7" s="1"/>
  <c r="CZ470" i="7"/>
  <c r="DA470" i="7" s="1"/>
  <c r="CZ469" i="7"/>
  <c r="CZ468" i="7"/>
  <c r="DA468" i="7" s="1"/>
  <c r="CZ467" i="7"/>
  <c r="CZ466" i="7"/>
  <c r="CZ465" i="7"/>
  <c r="DA465" i="7" s="1"/>
  <c r="CZ464" i="7"/>
  <c r="DA464" i="7" s="1"/>
  <c r="CZ463" i="7"/>
  <c r="CZ462" i="7"/>
  <c r="CZ461" i="7"/>
  <c r="CZ460" i="7"/>
  <c r="DA460" i="7" s="1"/>
  <c r="CZ459" i="7"/>
  <c r="DA459" i="7" s="1"/>
  <c r="CZ458" i="7"/>
  <c r="DA458" i="7" s="1"/>
  <c r="CZ457" i="7"/>
  <c r="CZ456" i="7"/>
  <c r="CZ455" i="7"/>
  <c r="DA455" i="7" s="1"/>
  <c r="CZ454" i="7"/>
  <c r="CZ453" i="7"/>
  <c r="DA453" i="7" s="1"/>
  <c r="CZ452" i="7"/>
  <c r="DA452" i="7" s="1"/>
  <c r="CZ451" i="7"/>
  <c r="CZ450" i="7"/>
  <c r="CZ449" i="7"/>
  <c r="CZ448" i="7"/>
  <c r="DA448" i="7" s="1"/>
  <c r="CZ447" i="7"/>
  <c r="CZ446" i="7"/>
  <c r="CZ445" i="7"/>
  <c r="DA445" i="7" s="1"/>
  <c r="CZ444" i="7"/>
  <c r="DA444" i="7" s="1"/>
  <c r="CZ443" i="7"/>
  <c r="DA443" i="7" s="1"/>
  <c r="CZ442" i="7"/>
  <c r="DA442" i="7" s="1"/>
  <c r="CZ441" i="7"/>
  <c r="CZ440" i="7"/>
  <c r="CZ439" i="7"/>
  <c r="DA439" i="7" s="1"/>
  <c r="CZ438" i="7"/>
  <c r="DA438" i="7" s="1"/>
  <c r="CZ437" i="7"/>
  <c r="DA437" i="7" s="1"/>
  <c r="CZ436" i="7"/>
  <c r="DA436" i="7" s="1"/>
  <c r="CZ435" i="7"/>
  <c r="DA435" i="7" s="1"/>
  <c r="CZ434" i="7"/>
  <c r="CZ433" i="7"/>
  <c r="DA433" i="7" s="1"/>
  <c r="CZ432" i="7"/>
  <c r="DA432" i="7" s="1"/>
  <c r="CZ431" i="7"/>
  <c r="CZ430" i="7"/>
  <c r="CZ429" i="7"/>
  <c r="CZ428" i="7"/>
  <c r="CZ427" i="7"/>
  <c r="CZ426" i="7"/>
  <c r="DA426" i="7" s="1"/>
  <c r="CZ425" i="7"/>
  <c r="CZ424" i="7"/>
  <c r="CZ423" i="7"/>
  <c r="DA423" i="7" s="1"/>
  <c r="CZ422" i="7"/>
  <c r="CZ421" i="7"/>
  <c r="DA421" i="7" s="1"/>
  <c r="CZ420" i="7"/>
  <c r="CZ419" i="7"/>
  <c r="DA419" i="7" s="1"/>
  <c r="CZ418" i="7"/>
  <c r="CZ417" i="7"/>
  <c r="DA417" i="7" s="1"/>
  <c r="CZ416" i="7"/>
  <c r="DA416" i="7" s="1"/>
  <c r="CZ415" i="7"/>
  <c r="CZ414" i="7"/>
  <c r="CZ413" i="7"/>
  <c r="DA413" i="7" s="1"/>
  <c r="CZ412" i="7"/>
  <c r="CZ411" i="7"/>
  <c r="DA411" i="7" s="1"/>
  <c r="CZ410" i="7"/>
  <c r="DA410" i="7" s="1"/>
  <c r="CZ409" i="7"/>
  <c r="CZ408" i="7"/>
  <c r="CZ407" i="7"/>
  <c r="DA407" i="7" s="1"/>
  <c r="CZ406" i="7"/>
  <c r="CZ405" i="7"/>
  <c r="CZ404" i="7"/>
  <c r="DA404" i="7" s="1"/>
  <c r="CZ403" i="7"/>
  <c r="CZ402" i="7"/>
  <c r="CZ401" i="7"/>
  <c r="DA401" i="7" s="1"/>
  <c r="CZ400" i="7"/>
  <c r="DA400" i="7" s="1"/>
  <c r="CZ399" i="7"/>
  <c r="CZ398" i="7"/>
  <c r="CZ397" i="7"/>
  <c r="CZ396" i="7"/>
  <c r="CZ395" i="7"/>
  <c r="CZ394" i="7"/>
  <c r="DA394" i="7" s="1"/>
  <c r="CZ393" i="7"/>
  <c r="CZ392" i="7"/>
  <c r="CZ391" i="7"/>
  <c r="DA391" i="7" s="1"/>
  <c r="CZ390" i="7"/>
  <c r="DA390" i="7" s="1"/>
  <c r="CZ389" i="7"/>
  <c r="CZ388" i="7"/>
  <c r="CZ387" i="7"/>
  <c r="DA387" i="7" s="1"/>
  <c r="CZ386" i="7"/>
  <c r="CZ385" i="7"/>
  <c r="CZ384" i="7"/>
  <c r="DA384" i="7" s="1"/>
  <c r="CZ383" i="7"/>
  <c r="CZ382" i="7"/>
  <c r="CZ381" i="7"/>
  <c r="DA381" i="7" s="1"/>
  <c r="CZ380" i="7"/>
  <c r="DA380" i="7" s="1"/>
  <c r="CZ379" i="7"/>
  <c r="DA379" i="7" s="1"/>
  <c r="CZ378" i="7"/>
  <c r="DA378" i="7" s="1"/>
  <c r="CZ377" i="7"/>
  <c r="CZ376" i="7"/>
  <c r="CZ375" i="7"/>
  <c r="DA375" i="7" s="1"/>
  <c r="CZ374" i="7"/>
  <c r="CZ373" i="7"/>
  <c r="DA373" i="7" s="1"/>
  <c r="CZ372" i="7"/>
  <c r="DA372" i="7" s="1"/>
  <c r="CZ371" i="7"/>
  <c r="CZ370" i="7"/>
  <c r="CZ369" i="7"/>
  <c r="CZ368" i="7"/>
  <c r="DA368" i="7" s="1"/>
  <c r="CZ367" i="7"/>
  <c r="CZ366" i="7"/>
  <c r="DA366" i="7" s="1"/>
  <c r="CZ365" i="7"/>
  <c r="DA365" i="7" s="1"/>
  <c r="CZ364" i="7"/>
  <c r="DA364" i="7" s="1"/>
  <c r="CZ363" i="7"/>
  <c r="DA363" i="7" s="1"/>
  <c r="CZ362" i="7"/>
  <c r="DA362" i="7" s="1"/>
  <c r="CZ361" i="7"/>
  <c r="CZ360" i="7"/>
  <c r="CZ359" i="7"/>
  <c r="DA359" i="7" s="1"/>
  <c r="CZ358" i="7"/>
  <c r="CZ357" i="7"/>
  <c r="CZ356" i="7"/>
  <c r="DA356" i="7" s="1"/>
  <c r="CZ355" i="7"/>
  <c r="CZ354" i="7"/>
  <c r="CZ353" i="7"/>
  <c r="DA353" i="7" s="1"/>
  <c r="CZ352" i="7"/>
  <c r="DA352" i="7" s="1"/>
  <c r="CZ351" i="7"/>
  <c r="CZ350" i="7"/>
  <c r="CZ349" i="7"/>
  <c r="CZ348" i="7"/>
  <c r="CZ347" i="7"/>
  <c r="DA347" i="7" s="1"/>
  <c r="CZ346" i="7"/>
  <c r="CZ345" i="7"/>
  <c r="CZ344" i="7"/>
  <c r="CZ343" i="7"/>
  <c r="DA343" i="7" s="1"/>
  <c r="CZ342" i="7"/>
  <c r="CZ341" i="7"/>
  <c r="DA341" i="7" s="1"/>
  <c r="CZ340" i="7"/>
  <c r="CZ339" i="7"/>
  <c r="DA339" i="7" s="1"/>
  <c r="CZ338" i="7"/>
  <c r="CZ337" i="7"/>
  <c r="DA337" i="7" s="1"/>
  <c r="CZ336" i="7"/>
  <c r="DA336" i="7" s="1"/>
  <c r="CZ335" i="7"/>
  <c r="CZ334" i="7"/>
  <c r="DA334" i="7" s="1"/>
  <c r="CZ333" i="7"/>
  <c r="DA333" i="7" s="1"/>
  <c r="CZ332" i="7"/>
  <c r="CZ331" i="7"/>
  <c r="DA331" i="7" s="1"/>
  <c r="CZ330" i="7"/>
  <c r="DA330" i="7" s="1"/>
  <c r="CZ329" i="7"/>
  <c r="CZ328" i="7"/>
  <c r="CZ327" i="7"/>
  <c r="DA327" i="7" s="1"/>
  <c r="CZ326" i="7"/>
  <c r="DA326" i="7" s="1"/>
  <c r="CZ325" i="7"/>
  <c r="CZ324" i="7"/>
  <c r="CZ323" i="7"/>
  <c r="CZ322" i="7"/>
  <c r="CZ321" i="7"/>
  <c r="CZ320" i="7"/>
  <c r="DA320" i="7" s="1"/>
  <c r="CZ319" i="7"/>
  <c r="CZ318" i="7"/>
  <c r="CZ317" i="7"/>
  <c r="DA317" i="7" s="1"/>
  <c r="CZ316" i="7"/>
  <c r="DA316" i="7" s="1"/>
  <c r="CZ315" i="7"/>
  <c r="CZ314" i="7"/>
  <c r="DA314" i="7" s="1"/>
  <c r="CZ313" i="7"/>
  <c r="CZ312" i="7"/>
  <c r="CZ311" i="7"/>
  <c r="DA311" i="7" s="1"/>
  <c r="CZ310" i="7"/>
  <c r="CZ309" i="7"/>
  <c r="DA309" i="7" s="1"/>
  <c r="CZ308" i="7"/>
  <c r="DA308" i="7" s="1"/>
  <c r="CZ307" i="7"/>
  <c r="DA307" i="7" s="1"/>
  <c r="CZ306" i="7"/>
  <c r="CZ305" i="7"/>
  <c r="DA305" i="7" s="1"/>
  <c r="CZ304" i="7"/>
  <c r="DA304" i="7" s="1"/>
  <c r="CZ303" i="7"/>
  <c r="CZ302" i="7"/>
  <c r="DA302" i="7" s="1"/>
  <c r="CZ301" i="7"/>
  <c r="DA301" i="7" s="1"/>
  <c r="CZ300" i="7"/>
  <c r="DA300" i="7" s="1"/>
  <c r="CZ299" i="7"/>
  <c r="CZ298" i="7"/>
  <c r="DA298" i="7" s="1"/>
  <c r="CZ297" i="7"/>
  <c r="CZ296" i="7"/>
  <c r="CZ295" i="7"/>
  <c r="DA295" i="7" s="1"/>
  <c r="CZ294" i="7"/>
  <c r="DA294" i="7" s="1"/>
  <c r="CZ293" i="7"/>
  <c r="CZ292" i="7"/>
  <c r="DA292" i="7" s="1"/>
  <c r="CZ291" i="7"/>
  <c r="DA291" i="7" s="1"/>
  <c r="CZ290" i="7"/>
  <c r="CZ289" i="7"/>
  <c r="DA289" i="7" s="1"/>
  <c r="CZ288" i="7"/>
  <c r="DA288" i="7" s="1"/>
  <c r="CZ287" i="7"/>
  <c r="CZ286" i="7"/>
  <c r="CZ285" i="7"/>
  <c r="CZ284" i="7"/>
  <c r="DA284" i="7" s="1"/>
  <c r="CZ283" i="7"/>
  <c r="CZ282" i="7"/>
  <c r="DA282" i="7" s="1"/>
  <c r="CZ281" i="7"/>
  <c r="CZ280" i="7"/>
  <c r="CZ279" i="7"/>
  <c r="DA279" i="7" s="1"/>
  <c r="CZ278" i="7"/>
  <c r="CZ277" i="7"/>
  <c r="CZ276" i="7"/>
  <c r="CZ275" i="7"/>
  <c r="CZ274" i="7"/>
  <c r="CZ273" i="7"/>
  <c r="DA273" i="7" s="1"/>
  <c r="CZ272" i="7"/>
  <c r="CZ271" i="7"/>
  <c r="CZ270" i="7"/>
  <c r="DA270" i="7" s="1"/>
  <c r="CZ269" i="7"/>
  <c r="DA269" i="7" s="1"/>
  <c r="CZ268" i="7"/>
  <c r="CZ267" i="7"/>
  <c r="DA267" i="7" s="1"/>
  <c r="CZ266" i="7"/>
  <c r="DA266" i="7" s="1"/>
  <c r="CZ265" i="7"/>
  <c r="CZ264" i="7"/>
  <c r="CZ263" i="7"/>
  <c r="DA263" i="7" s="1"/>
  <c r="CZ262" i="7"/>
  <c r="DA262" i="7" s="1"/>
  <c r="CZ261" i="7"/>
  <c r="CZ260" i="7"/>
  <c r="CZ259" i="7"/>
  <c r="DA259" i="7" s="1"/>
  <c r="CZ258" i="7"/>
  <c r="CZ257" i="7"/>
  <c r="CZ256" i="7"/>
  <c r="DA256" i="7" s="1"/>
  <c r="CZ255" i="7"/>
  <c r="CZ254" i="7"/>
  <c r="CZ253" i="7"/>
  <c r="DA253" i="7" s="1"/>
  <c r="CZ252" i="7"/>
  <c r="DA252" i="7" s="1"/>
  <c r="CZ251" i="7"/>
  <c r="CZ250" i="7"/>
  <c r="DA250" i="7" s="1"/>
  <c r="CZ249" i="7"/>
  <c r="CZ248" i="7"/>
  <c r="CZ247" i="7"/>
  <c r="CZ246" i="7"/>
  <c r="CZ245" i="7"/>
  <c r="DA245" i="7" s="1"/>
  <c r="CZ244" i="7"/>
  <c r="CZ243" i="7"/>
  <c r="DA243" i="7" s="1"/>
  <c r="CZ242" i="7"/>
  <c r="CZ241" i="7"/>
  <c r="DA241" i="7" s="1"/>
  <c r="CZ240" i="7"/>
  <c r="DA240" i="7" s="1"/>
  <c r="CZ239" i="7"/>
  <c r="CZ238" i="7"/>
  <c r="DA238" i="7" s="1"/>
  <c r="CZ237" i="7"/>
  <c r="CZ236" i="7"/>
  <c r="DA236" i="7" s="1"/>
  <c r="CZ235" i="7"/>
  <c r="DA235" i="7" s="1"/>
  <c r="CZ234" i="7"/>
  <c r="DA234" i="7" s="1"/>
  <c r="CZ233" i="7"/>
  <c r="CZ232" i="7"/>
  <c r="CZ231" i="7"/>
  <c r="DA231" i="7" s="1"/>
  <c r="CZ230" i="7"/>
  <c r="CZ229" i="7"/>
  <c r="DA229" i="7" s="1"/>
  <c r="CZ228" i="7"/>
  <c r="DA228" i="7" s="1"/>
  <c r="CZ227" i="7"/>
  <c r="DA227" i="7" s="1"/>
  <c r="CZ226" i="7"/>
  <c r="CZ225" i="7"/>
  <c r="CZ224" i="7"/>
  <c r="DA224" i="7" s="1"/>
  <c r="CZ223" i="7"/>
  <c r="CZ222" i="7"/>
  <c r="CZ221" i="7"/>
  <c r="CZ220" i="7"/>
  <c r="DA220" i="7" s="1"/>
  <c r="CZ219" i="7"/>
  <c r="CZ218" i="7"/>
  <c r="DA218" i="7" s="1"/>
  <c r="CZ217" i="7"/>
  <c r="CZ216" i="7"/>
  <c r="CZ215" i="7"/>
  <c r="DA215" i="7" s="1"/>
  <c r="CZ214" i="7"/>
  <c r="CZ213" i="7"/>
  <c r="DA213" i="7" s="1"/>
  <c r="CZ212" i="7"/>
  <c r="DA212" i="7" s="1"/>
  <c r="CZ211" i="7"/>
  <c r="DA211" i="7" s="1"/>
  <c r="CZ210" i="7"/>
  <c r="CZ209" i="7"/>
  <c r="DA209" i="7" s="1"/>
  <c r="CZ208" i="7"/>
  <c r="DA208" i="7" s="1"/>
  <c r="CZ207" i="7"/>
  <c r="CZ206" i="7"/>
  <c r="CZ205" i="7"/>
  <c r="DA205" i="7" s="1"/>
  <c r="CZ204" i="7"/>
  <c r="DA204" i="7" s="1"/>
  <c r="CZ203" i="7"/>
  <c r="CZ202" i="7"/>
  <c r="DA202" i="7" s="1"/>
  <c r="CZ201" i="7"/>
  <c r="CZ200" i="7"/>
  <c r="CZ199" i="7"/>
  <c r="DA199" i="7" s="1"/>
  <c r="CZ198" i="7"/>
  <c r="CZ197" i="7"/>
  <c r="CZ196" i="7"/>
  <c r="CZ195" i="7"/>
  <c r="CZ194" i="7"/>
  <c r="CZ193" i="7"/>
  <c r="CZ192" i="7"/>
  <c r="DA192" i="7" s="1"/>
  <c r="CZ191" i="7"/>
  <c r="CZ190" i="7"/>
  <c r="CZ189" i="7"/>
  <c r="DA189" i="7" s="1"/>
  <c r="CZ188" i="7"/>
  <c r="CZ187" i="7"/>
  <c r="DA187" i="7" s="1"/>
  <c r="CZ186" i="7"/>
  <c r="DA186" i="7" s="1"/>
  <c r="CZ185" i="7"/>
  <c r="CZ184" i="7"/>
  <c r="CZ183" i="7"/>
  <c r="DA183" i="7" s="1"/>
  <c r="CZ182" i="7"/>
  <c r="CZ181" i="7"/>
  <c r="DA181" i="7" s="1"/>
  <c r="CZ180" i="7"/>
  <c r="CZ179" i="7"/>
  <c r="CZ178" i="7"/>
  <c r="CZ177" i="7"/>
  <c r="DA177" i="7" s="1"/>
  <c r="CZ176" i="7"/>
  <c r="DA176" i="7" s="1"/>
  <c r="CZ175" i="7"/>
  <c r="CZ174" i="7"/>
  <c r="DA174" i="7" s="1"/>
  <c r="CZ173" i="7"/>
  <c r="DA173" i="7" s="1"/>
  <c r="CZ172" i="7"/>
  <c r="DA172" i="7" s="1"/>
  <c r="CZ171" i="7"/>
  <c r="DA171" i="7" s="1"/>
  <c r="CZ170" i="7"/>
  <c r="CZ169" i="7"/>
  <c r="CZ168" i="7"/>
  <c r="CZ167" i="7"/>
  <c r="DA167" i="7" s="1"/>
  <c r="CZ166" i="7"/>
  <c r="DA166" i="7" s="1"/>
  <c r="CZ165" i="7"/>
  <c r="CZ164" i="7"/>
  <c r="CZ163" i="7"/>
  <c r="DA163" i="7" s="1"/>
  <c r="CZ162" i="7"/>
  <c r="CZ161" i="7"/>
  <c r="DA161" i="7" s="1"/>
  <c r="CZ160" i="7"/>
  <c r="DA160" i="7" s="1"/>
  <c r="CZ159" i="7"/>
  <c r="CZ158" i="7"/>
  <c r="CZ157" i="7"/>
  <c r="CZ156" i="7"/>
  <c r="CZ155" i="7"/>
  <c r="DA155" i="7" s="1"/>
  <c r="CZ154" i="7"/>
  <c r="DA154" i="7" s="1"/>
  <c r="CZ153" i="7"/>
  <c r="CZ152" i="7"/>
  <c r="CZ151" i="7"/>
  <c r="DA151" i="7" s="1"/>
  <c r="CZ150" i="7"/>
  <c r="DA150" i="7" s="1"/>
  <c r="CZ149" i="7"/>
  <c r="CZ148" i="7"/>
  <c r="DA148" i="7" s="1"/>
  <c r="CZ147" i="7"/>
  <c r="CZ146" i="7"/>
  <c r="CZ145" i="7"/>
  <c r="DA145" i="7" s="1"/>
  <c r="CZ144" i="7"/>
  <c r="DA144" i="7" s="1"/>
  <c r="CZ143" i="7"/>
  <c r="CZ142" i="7"/>
  <c r="CZ141" i="7"/>
  <c r="DA141" i="7" s="1"/>
  <c r="CZ140" i="7"/>
  <c r="DA140" i="7" s="1"/>
  <c r="CZ139" i="7"/>
  <c r="DA139" i="7" s="1"/>
  <c r="CZ138" i="7"/>
  <c r="DA138" i="7" s="1"/>
  <c r="CZ137" i="7"/>
  <c r="CZ136" i="7"/>
  <c r="CZ135" i="7"/>
  <c r="DA135" i="7" s="1"/>
  <c r="CZ134" i="7"/>
  <c r="DA134" i="7" s="1"/>
  <c r="CZ133" i="7"/>
  <c r="CZ132" i="7"/>
  <c r="DA132" i="7" s="1"/>
  <c r="CZ131" i="7"/>
  <c r="DA131" i="7" s="1"/>
  <c r="CZ130" i="7"/>
  <c r="CZ129" i="7"/>
  <c r="CZ128" i="7"/>
  <c r="DA128" i="7" s="1"/>
  <c r="CZ127" i="7"/>
  <c r="CZ126" i="7"/>
  <c r="DA126" i="7" s="1"/>
  <c r="CZ125" i="7"/>
  <c r="DA125" i="7" s="1"/>
  <c r="CZ124" i="7"/>
  <c r="DA124" i="7" s="1"/>
  <c r="CZ123" i="7"/>
  <c r="CZ122" i="7"/>
  <c r="DA122" i="7" s="1"/>
  <c r="CZ121" i="7"/>
  <c r="CZ120" i="7"/>
  <c r="CZ119" i="7"/>
  <c r="DA119" i="7" s="1"/>
  <c r="CZ118" i="7"/>
  <c r="CZ117" i="7"/>
  <c r="DA117" i="7" s="1"/>
  <c r="CZ116" i="7"/>
  <c r="CZ115" i="7"/>
  <c r="DA115" i="7" s="1"/>
  <c r="CZ114" i="7"/>
  <c r="CZ113" i="7"/>
  <c r="CZ112" i="7"/>
  <c r="DA112" i="7" s="1"/>
  <c r="CZ111" i="7"/>
  <c r="CZ110" i="7"/>
  <c r="DA110" i="7" s="1"/>
  <c r="CZ109" i="7"/>
  <c r="DA109" i="7" s="1"/>
  <c r="CZ108" i="7"/>
  <c r="CZ107" i="7"/>
  <c r="CZ106" i="7"/>
  <c r="DA106" i="7" s="1"/>
  <c r="CZ105" i="7"/>
  <c r="CZ104" i="7"/>
  <c r="CZ103" i="7"/>
  <c r="DA103" i="7" s="1"/>
  <c r="CZ102" i="7"/>
  <c r="CZ101" i="7"/>
  <c r="CZ100" i="7"/>
  <c r="DA100" i="7" s="1"/>
  <c r="CZ99" i="7"/>
  <c r="CZ98" i="7"/>
  <c r="CZ97" i="7"/>
  <c r="DA97" i="7" s="1"/>
  <c r="CZ96" i="7"/>
  <c r="DA96" i="7" s="1"/>
  <c r="CZ95" i="7"/>
  <c r="CZ94" i="7"/>
  <c r="CZ93" i="7"/>
  <c r="CZ92" i="7"/>
  <c r="CZ91" i="7"/>
  <c r="DA91" i="7" s="1"/>
  <c r="CZ90" i="7"/>
  <c r="DA90" i="7" s="1"/>
  <c r="CZ89" i="7"/>
  <c r="CZ88" i="7"/>
  <c r="CZ87" i="7"/>
  <c r="DA87" i="7" s="1"/>
  <c r="CZ86" i="7"/>
  <c r="CZ85" i="7"/>
  <c r="DA85" i="7" s="1"/>
  <c r="CZ84" i="7"/>
  <c r="CZ83" i="7"/>
  <c r="CZ82" i="7"/>
  <c r="CZ81" i="7"/>
  <c r="DA81" i="7" s="1"/>
  <c r="CZ80" i="7"/>
  <c r="DA80" i="7" s="1"/>
  <c r="CZ79" i="7"/>
  <c r="CZ78" i="7"/>
  <c r="DA78" i="7" s="1"/>
  <c r="CZ77" i="7"/>
  <c r="DA77" i="7" s="1"/>
  <c r="CZ76" i="7"/>
  <c r="DA76" i="7" s="1"/>
  <c r="CZ75" i="7"/>
  <c r="DA75" i="7" s="1"/>
  <c r="DI70" i="7" l="1"/>
  <c r="DJ70" i="7"/>
  <c r="DI73" i="7"/>
  <c r="DJ73" i="7"/>
  <c r="DI71" i="7"/>
  <c r="DJ71" i="7"/>
  <c r="CB18" i="7"/>
  <c r="CC18" i="7"/>
  <c r="CD18" i="7"/>
  <c r="CA18" i="7"/>
  <c r="CE18" i="7"/>
  <c r="CF18" i="7"/>
  <c r="CG18" i="7"/>
  <c r="BZ18" i="7"/>
  <c r="BD18" i="7"/>
  <c r="BE18" i="7"/>
  <c r="BM18" i="7"/>
  <c r="BP18" i="7"/>
  <c r="BF18" i="7"/>
  <c r="BQ18" i="7"/>
  <c r="BG18" i="7"/>
  <c r="BY18" i="7"/>
  <c r="BO18" i="7"/>
  <c r="BK18" i="7"/>
  <c r="AZ18" i="7"/>
  <c r="BL18" i="7"/>
  <c r="BN18" i="7"/>
  <c r="BA18" i="7"/>
  <c r="BB18" i="7"/>
  <c r="BT18" i="7"/>
  <c r="BV18" i="7"/>
  <c r="BI18" i="7"/>
  <c r="BJ18" i="7"/>
  <c r="BC18" i="7"/>
  <c r="AX18" i="7"/>
  <c r="BH18" i="7"/>
  <c r="BR18" i="7"/>
  <c r="BS18" i="7"/>
  <c r="AY18" i="7"/>
  <c r="BX18" i="7"/>
  <c r="BU18" i="7"/>
  <c r="DH47" i="7"/>
  <c r="DJ47" i="7" s="1"/>
  <c r="DH74" i="7"/>
  <c r="DJ74" i="7" s="1"/>
  <c r="DH64" i="7"/>
  <c r="DJ64" i="7" s="1"/>
  <c r="DH66" i="7"/>
  <c r="DJ66" i="7" s="1"/>
  <c r="DH57" i="7"/>
  <c r="DJ57" i="7" s="1"/>
  <c r="DH46" i="7"/>
  <c r="DJ46" i="7" s="1"/>
  <c r="DH29" i="7"/>
  <c r="DJ29" i="7" s="1"/>
  <c r="DH34" i="7"/>
  <c r="DJ34" i="7" s="1"/>
  <c r="DH33" i="7"/>
  <c r="DJ33" i="7" s="1"/>
  <c r="DH32" i="7"/>
  <c r="DJ32" i="7" s="1"/>
  <c r="DH39" i="7"/>
  <c r="DJ39" i="7" s="1"/>
  <c r="DH20" i="7"/>
  <c r="DJ20" i="7" s="1"/>
  <c r="DH68" i="7"/>
  <c r="DJ68" i="7" s="1"/>
  <c r="DH52" i="7"/>
  <c r="DJ52" i="7" s="1"/>
  <c r="DI72" i="7"/>
  <c r="DB518" i="7"/>
  <c r="DC518" i="7" s="1"/>
  <c r="DD518" i="7" s="1"/>
  <c r="DE518" i="7" s="1"/>
  <c r="DF518" i="7" s="1"/>
  <c r="DG518" i="7" s="1"/>
  <c r="DA806" i="7"/>
  <c r="DB806" i="7"/>
  <c r="DC806" i="7" s="1"/>
  <c r="DD806" i="7" s="1"/>
  <c r="DE806" i="7" s="1"/>
  <c r="DF806" i="7" s="1"/>
  <c r="DG806" i="7" s="1"/>
  <c r="DA637" i="7"/>
  <c r="DB637" i="7"/>
  <c r="DC637" i="7" s="1"/>
  <c r="DD637" i="7" s="1"/>
  <c r="DE637" i="7" s="1"/>
  <c r="DF637" i="7" s="1"/>
  <c r="DG637" i="7" s="1"/>
  <c r="DA901" i="7"/>
  <c r="DB901" i="7"/>
  <c r="DC901" i="7" s="1"/>
  <c r="DD901" i="7" s="1"/>
  <c r="DE901" i="7" s="1"/>
  <c r="DF901" i="7" s="1"/>
  <c r="DG901" i="7" s="1"/>
  <c r="DA398" i="7"/>
  <c r="DB398" i="7"/>
  <c r="DC398" i="7" s="1"/>
  <c r="DD398" i="7" s="1"/>
  <c r="DE398" i="7" s="1"/>
  <c r="DF398" i="7" s="1"/>
  <c r="DG398" i="7" s="1"/>
  <c r="DA446" i="7"/>
  <c r="DB446" i="7"/>
  <c r="DC446" i="7" s="1"/>
  <c r="DD446" i="7" s="1"/>
  <c r="DE446" i="7" s="1"/>
  <c r="DF446" i="7" s="1"/>
  <c r="DG446" i="7" s="1"/>
  <c r="DA272" i="7"/>
  <c r="DB272" i="7"/>
  <c r="DC272" i="7" s="1"/>
  <c r="DD272" i="7" s="1"/>
  <c r="DE272" i="7" s="1"/>
  <c r="DF272" i="7" s="1"/>
  <c r="DG272" i="7" s="1"/>
  <c r="DA976" i="7"/>
  <c r="DB976" i="7"/>
  <c r="DC976" i="7" s="1"/>
  <c r="DD976" i="7" s="1"/>
  <c r="DE976" i="7" s="1"/>
  <c r="DF976" i="7" s="1"/>
  <c r="DG976" i="7" s="1"/>
  <c r="DA1001" i="7"/>
  <c r="DB1001" i="7"/>
  <c r="DC1001" i="7" s="1"/>
  <c r="DD1001" i="7" s="1"/>
  <c r="DE1001" i="7" s="1"/>
  <c r="DF1001" i="7" s="1"/>
  <c r="DG1001" i="7" s="1"/>
  <c r="DA907" i="7"/>
  <c r="DB907" i="7"/>
  <c r="DC907" i="7" s="1"/>
  <c r="DD907" i="7" s="1"/>
  <c r="DE907" i="7" s="1"/>
  <c r="DF907" i="7" s="1"/>
  <c r="DG907" i="7" s="1"/>
  <c r="DA397" i="7"/>
  <c r="DB397" i="7"/>
  <c r="DC397" i="7" s="1"/>
  <c r="DD397" i="7" s="1"/>
  <c r="DE397" i="7" s="1"/>
  <c r="DF397" i="7" s="1"/>
  <c r="DG397" i="7" s="1"/>
  <c r="DA214" i="7"/>
  <c r="DB214" i="7"/>
  <c r="DC214" i="7" s="1"/>
  <c r="DD214" i="7" s="1"/>
  <c r="DE214" i="7" s="1"/>
  <c r="DF214" i="7" s="1"/>
  <c r="DG214" i="7" s="1"/>
  <c r="DA718" i="7"/>
  <c r="DB718" i="7"/>
  <c r="DC718" i="7" s="1"/>
  <c r="DD718" i="7" s="1"/>
  <c r="DE718" i="7" s="1"/>
  <c r="DF718" i="7" s="1"/>
  <c r="DG718" i="7" s="1"/>
  <c r="DB347" i="7"/>
  <c r="DC347" i="7" s="1"/>
  <c r="DD347" i="7" s="1"/>
  <c r="DE347" i="7" s="1"/>
  <c r="DF347" i="7" s="1"/>
  <c r="DG347" i="7" s="1"/>
  <c r="DA1005" i="7"/>
  <c r="DB1005" i="7"/>
  <c r="DC1005" i="7" s="1"/>
  <c r="DD1005" i="7" s="1"/>
  <c r="DE1005" i="7" s="1"/>
  <c r="DF1005" i="7" s="1"/>
  <c r="DG1005" i="7" s="1"/>
  <c r="DA247" i="7"/>
  <c r="DB247" i="7"/>
  <c r="DC247" i="7" s="1"/>
  <c r="DD247" i="7" s="1"/>
  <c r="DE247" i="7" s="1"/>
  <c r="DF247" i="7" s="1"/>
  <c r="DG247" i="7" s="1"/>
  <c r="DA759" i="7"/>
  <c r="DB759" i="7"/>
  <c r="DC759" i="7" s="1"/>
  <c r="DD759" i="7" s="1"/>
  <c r="DE759" i="7" s="1"/>
  <c r="DF759" i="7" s="1"/>
  <c r="DG759" i="7" s="1"/>
  <c r="DA951" i="7"/>
  <c r="DB951" i="7"/>
  <c r="DC951" i="7" s="1"/>
  <c r="DD951" i="7" s="1"/>
  <c r="DE951" i="7" s="1"/>
  <c r="DF951" i="7" s="1"/>
  <c r="DG951" i="7" s="1"/>
  <c r="DA645" i="7"/>
  <c r="DB645" i="7"/>
  <c r="DC645" i="7" s="1"/>
  <c r="DD645" i="7" s="1"/>
  <c r="DE645" i="7" s="1"/>
  <c r="DF645" i="7" s="1"/>
  <c r="DG645" i="7" s="1"/>
  <c r="DA170" i="7"/>
  <c r="DB170" i="7"/>
  <c r="DC170" i="7" s="1"/>
  <c r="DD170" i="7" s="1"/>
  <c r="DE170" i="7" s="1"/>
  <c r="DF170" i="7" s="1"/>
  <c r="DG170" i="7" s="1"/>
  <c r="DA346" i="7"/>
  <c r="DB346" i="7"/>
  <c r="DC346" i="7" s="1"/>
  <c r="DD346" i="7" s="1"/>
  <c r="DE346" i="7" s="1"/>
  <c r="DF346" i="7" s="1"/>
  <c r="DG346" i="7" s="1"/>
  <c r="DA602" i="7"/>
  <c r="DB602" i="7"/>
  <c r="DC602" i="7" s="1"/>
  <c r="DD602" i="7" s="1"/>
  <c r="DE602" i="7" s="1"/>
  <c r="DF602" i="7" s="1"/>
  <c r="DG602" i="7" s="1"/>
  <c r="DA850" i="7"/>
  <c r="DB850" i="7"/>
  <c r="DC850" i="7" s="1"/>
  <c r="DD850" i="7" s="1"/>
  <c r="DE850" i="7" s="1"/>
  <c r="DF850" i="7" s="1"/>
  <c r="DG850" i="7" s="1"/>
  <c r="DA315" i="7"/>
  <c r="DB315" i="7"/>
  <c r="DC315" i="7" s="1"/>
  <c r="DD315" i="7" s="1"/>
  <c r="DE315" i="7" s="1"/>
  <c r="DF315" i="7" s="1"/>
  <c r="DG315" i="7" s="1"/>
  <c r="DA467" i="7"/>
  <c r="DB467" i="7"/>
  <c r="DC467" i="7" s="1"/>
  <c r="DD467" i="7" s="1"/>
  <c r="DE467" i="7" s="1"/>
  <c r="DF467" i="7" s="1"/>
  <c r="DG467" i="7" s="1"/>
  <c r="DB464" i="7"/>
  <c r="DC464" i="7" s="1"/>
  <c r="DD464" i="7" s="1"/>
  <c r="DE464" i="7" s="1"/>
  <c r="DF464" i="7" s="1"/>
  <c r="DG464" i="7" s="1"/>
  <c r="DA156" i="7"/>
  <c r="DB156" i="7"/>
  <c r="DC156" i="7" s="1"/>
  <c r="DD156" i="7" s="1"/>
  <c r="DE156" i="7" s="1"/>
  <c r="DF156" i="7" s="1"/>
  <c r="DG156" i="7" s="1"/>
  <c r="DA388" i="7"/>
  <c r="DB388" i="7"/>
  <c r="DC388" i="7" s="1"/>
  <c r="DD388" i="7" s="1"/>
  <c r="DE388" i="7" s="1"/>
  <c r="DF388" i="7" s="1"/>
  <c r="DG388" i="7" s="1"/>
  <c r="DA532" i="7"/>
  <c r="DB532" i="7"/>
  <c r="DC532" i="7" s="1"/>
  <c r="DD532" i="7" s="1"/>
  <c r="DE532" i="7" s="1"/>
  <c r="DF532" i="7" s="1"/>
  <c r="DG532" i="7" s="1"/>
  <c r="DA724" i="7"/>
  <c r="DB724" i="7"/>
  <c r="DC724" i="7" s="1"/>
  <c r="DD724" i="7" s="1"/>
  <c r="DE724" i="7" s="1"/>
  <c r="DF724" i="7" s="1"/>
  <c r="DG724" i="7" s="1"/>
  <c r="DA908" i="7"/>
  <c r="DB908" i="7"/>
  <c r="DC908" i="7" s="1"/>
  <c r="DD908" i="7" s="1"/>
  <c r="DE908" i="7" s="1"/>
  <c r="DF908" i="7" s="1"/>
  <c r="DG908" i="7" s="1"/>
  <c r="DJ19" i="7"/>
  <c r="DB784" i="7"/>
  <c r="DC784" i="7" s="1"/>
  <c r="DD784" i="7" s="1"/>
  <c r="DE784" i="7" s="1"/>
  <c r="DB503" i="7"/>
  <c r="DC503" i="7" s="1"/>
  <c r="DD503" i="7" s="1"/>
  <c r="DE503" i="7" s="1"/>
  <c r="DB270" i="7"/>
  <c r="DC270" i="7" s="1"/>
  <c r="DD270" i="7" s="1"/>
  <c r="DE270" i="7" s="1"/>
  <c r="DB1010" i="7"/>
  <c r="DC1010" i="7" s="1"/>
  <c r="DD1010" i="7" s="1"/>
  <c r="DE1010" i="7" s="1"/>
  <c r="DB139" i="7"/>
  <c r="DC139" i="7" s="1"/>
  <c r="DD139" i="7" s="1"/>
  <c r="DE139" i="7" s="1"/>
  <c r="DB889" i="7"/>
  <c r="DC889" i="7" s="1"/>
  <c r="DD889" i="7" s="1"/>
  <c r="DE889" i="7" s="1"/>
  <c r="DF889" i="7" s="1"/>
  <c r="DG889" i="7" s="1"/>
  <c r="DB166" i="7"/>
  <c r="DC166" i="7" s="1"/>
  <c r="DD166" i="7" s="1"/>
  <c r="DE166" i="7" s="1"/>
  <c r="DB592" i="7"/>
  <c r="DC592" i="7" s="1"/>
  <c r="DD592" i="7" s="1"/>
  <c r="DE592" i="7" s="1"/>
  <c r="DB709" i="7"/>
  <c r="DC709" i="7" s="1"/>
  <c r="DD709" i="7" s="1"/>
  <c r="DE709" i="7" s="1"/>
  <c r="DB891" i="7"/>
  <c r="DC891" i="7" s="1"/>
  <c r="DD891" i="7" s="1"/>
  <c r="DE891" i="7" s="1"/>
  <c r="DB68" i="7"/>
  <c r="DC68" i="7" s="1"/>
  <c r="DD68" i="7" s="1"/>
  <c r="DE68" i="7" s="1"/>
  <c r="DB508" i="7"/>
  <c r="DC508" i="7" s="1"/>
  <c r="DD508" i="7" s="1"/>
  <c r="DE508" i="7" s="1"/>
  <c r="DB509" i="7"/>
  <c r="DC509" i="7" s="1"/>
  <c r="DD509" i="7" s="1"/>
  <c r="DE509" i="7" s="1"/>
  <c r="DB208" i="7"/>
  <c r="DC208" i="7" s="1"/>
  <c r="DD208" i="7" s="1"/>
  <c r="DE208" i="7" s="1"/>
  <c r="DF208" i="7" s="1"/>
  <c r="DG208" i="7" s="1"/>
  <c r="DB39" i="7"/>
  <c r="DC39" i="7" s="1"/>
  <c r="DD39" i="7" s="1"/>
  <c r="DE39" i="7" s="1"/>
  <c r="DB893" i="7"/>
  <c r="DC893" i="7" s="1"/>
  <c r="DD893" i="7" s="1"/>
  <c r="DE893" i="7" s="1"/>
  <c r="DB426" i="7"/>
  <c r="DC426" i="7" s="1"/>
  <c r="DD426" i="7" s="1"/>
  <c r="DE426" i="7" s="1"/>
  <c r="DB44" i="7"/>
  <c r="DC44" i="7" s="1"/>
  <c r="DD44" i="7" s="1"/>
  <c r="DE44" i="7" s="1"/>
  <c r="DB97" i="7"/>
  <c r="DC97" i="7" s="1"/>
  <c r="DD97" i="7" s="1"/>
  <c r="DE97" i="7" s="1"/>
  <c r="DF97" i="7" s="1"/>
  <c r="DG97" i="7" s="1"/>
  <c r="DB117" i="7"/>
  <c r="DC117" i="7" s="1"/>
  <c r="DD117" i="7" s="1"/>
  <c r="DE117" i="7" s="1"/>
  <c r="DB331" i="7"/>
  <c r="DC331" i="7" s="1"/>
  <c r="DD331" i="7" s="1"/>
  <c r="DE331" i="7" s="1"/>
  <c r="DB636" i="7"/>
  <c r="DC636" i="7" s="1"/>
  <c r="DD636" i="7" s="1"/>
  <c r="DE636" i="7" s="1"/>
  <c r="DB678" i="7"/>
  <c r="DC678" i="7" s="1"/>
  <c r="DD678" i="7" s="1"/>
  <c r="DE678" i="7" s="1"/>
  <c r="DF678" i="7" s="1"/>
  <c r="DG678" i="7" s="1"/>
  <c r="DB848" i="7"/>
  <c r="DC848" i="7" s="1"/>
  <c r="DD848" i="7" s="1"/>
  <c r="DE848" i="7" s="1"/>
  <c r="DB567" i="7"/>
  <c r="DC567" i="7" s="1"/>
  <c r="DD567" i="7" s="1"/>
  <c r="DE567" i="7" s="1"/>
  <c r="DB949" i="7"/>
  <c r="DC949" i="7" s="1"/>
  <c r="DD949" i="7" s="1"/>
  <c r="DE949" i="7" s="1"/>
  <c r="DB953" i="7"/>
  <c r="DC953" i="7" s="1"/>
  <c r="DD953" i="7" s="1"/>
  <c r="DE953" i="7" s="1"/>
  <c r="DB841" i="7"/>
  <c r="DC841" i="7" s="1"/>
  <c r="DD841" i="7" s="1"/>
  <c r="DE841" i="7" s="1"/>
  <c r="DB161" i="7"/>
  <c r="DC161" i="7" s="1"/>
  <c r="DD161" i="7" s="1"/>
  <c r="DE161" i="7" s="1"/>
  <c r="DB950" i="7"/>
  <c r="DC950" i="7" s="1"/>
  <c r="DD950" i="7" s="1"/>
  <c r="DE950" i="7" s="1"/>
  <c r="DB38" i="7"/>
  <c r="DC38" i="7" s="1"/>
  <c r="DD38" i="7" s="1"/>
  <c r="DE38" i="7" s="1"/>
  <c r="DB1004" i="7"/>
  <c r="DC1004" i="7" s="1"/>
  <c r="DD1004" i="7" s="1"/>
  <c r="DE1004" i="7" s="1"/>
  <c r="DB528" i="7"/>
  <c r="DC528" i="7" s="1"/>
  <c r="DD528" i="7" s="1"/>
  <c r="DE528" i="7" s="1"/>
  <c r="DB823" i="7"/>
  <c r="DC823" i="7" s="1"/>
  <c r="DD823" i="7" s="1"/>
  <c r="DE823" i="7" s="1"/>
  <c r="DB183" i="7"/>
  <c r="DC183" i="7" s="1"/>
  <c r="DD183" i="7" s="1"/>
  <c r="DE183" i="7" s="1"/>
  <c r="DB990" i="7"/>
  <c r="DC990" i="7" s="1"/>
  <c r="DD990" i="7" s="1"/>
  <c r="DE990" i="7" s="1"/>
  <c r="DB646" i="7"/>
  <c r="DC646" i="7" s="1"/>
  <c r="DD646" i="7" s="1"/>
  <c r="DE646" i="7" s="1"/>
  <c r="DB269" i="7"/>
  <c r="DC269" i="7" s="1"/>
  <c r="DD269" i="7" s="1"/>
  <c r="DE269" i="7" s="1"/>
  <c r="DB978" i="7"/>
  <c r="DC978" i="7" s="1"/>
  <c r="DD978" i="7" s="1"/>
  <c r="DE978" i="7" s="1"/>
  <c r="DB818" i="7"/>
  <c r="DC818" i="7" s="1"/>
  <c r="DD818" i="7" s="1"/>
  <c r="DE818" i="7" s="1"/>
  <c r="DB282" i="7"/>
  <c r="DC282" i="7" s="1"/>
  <c r="DD282" i="7" s="1"/>
  <c r="DE282" i="7" s="1"/>
  <c r="DB723" i="7"/>
  <c r="DC723" i="7" s="1"/>
  <c r="DD723" i="7" s="1"/>
  <c r="DE723" i="7" s="1"/>
  <c r="DB708" i="7"/>
  <c r="DC708" i="7" s="1"/>
  <c r="DD708" i="7" s="1"/>
  <c r="DE708" i="7" s="1"/>
  <c r="DB163" i="7"/>
  <c r="DC163" i="7" s="1"/>
  <c r="DD163" i="7" s="1"/>
  <c r="DE163" i="7" s="1"/>
  <c r="DB523" i="7"/>
  <c r="DC523" i="7" s="1"/>
  <c r="DD523" i="7" s="1"/>
  <c r="DE523" i="7" s="1"/>
  <c r="DB553" i="7"/>
  <c r="DC553" i="7" s="1"/>
  <c r="DD553" i="7" s="1"/>
  <c r="DE553" i="7" s="1"/>
  <c r="DB497" i="7"/>
  <c r="DC497" i="7" s="1"/>
  <c r="DD497" i="7" s="1"/>
  <c r="DE497" i="7" s="1"/>
  <c r="DF497" i="7" s="1"/>
  <c r="DG497" i="7" s="1"/>
  <c r="DB765" i="7"/>
  <c r="DC765" i="7" s="1"/>
  <c r="DD765" i="7" s="1"/>
  <c r="DE765" i="7" s="1"/>
  <c r="DB912" i="7"/>
  <c r="DC912" i="7" s="1"/>
  <c r="DD912" i="7" s="1"/>
  <c r="DE912" i="7" s="1"/>
  <c r="DB336" i="7"/>
  <c r="DC336" i="7" s="1"/>
  <c r="DD336" i="7" s="1"/>
  <c r="DE336" i="7" s="1"/>
  <c r="DB695" i="7"/>
  <c r="DC695" i="7" s="1"/>
  <c r="DD695" i="7" s="1"/>
  <c r="DE695" i="7" s="1"/>
  <c r="DB773" i="7"/>
  <c r="DC773" i="7" s="1"/>
  <c r="DD773" i="7" s="1"/>
  <c r="DE773" i="7" s="1"/>
  <c r="DB453" i="7"/>
  <c r="DC453" i="7" s="1"/>
  <c r="DD453" i="7" s="1"/>
  <c r="DE453" i="7" s="1"/>
  <c r="DB141" i="7"/>
  <c r="DC141" i="7" s="1"/>
  <c r="DD141" i="7" s="1"/>
  <c r="DE141" i="7" s="1"/>
  <c r="DB26" i="7"/>
  <c r="DC26" i="7" s="1"/>
  <c r="DD26" i="7" s="1"/>
  <c r="DE26" i="7" s="1"/>
  <c r="DB812" i="7"/>
  <c r="DC812" i="7" s="1"/>
  <c r="DD812" i="7" s="1"/>
  <c r="DE812" i="7" s="1"/>
  <c r="DB252" i="7"/>
  <c r="DC252" i="7" s="1"/>
  <c r="DD252" i="7" s="1"/>
  <c r="DE252" i="7" s="1"/>
  <c r="DB20" i="7"/>
  <c r="DC20" i="7" s="1"/>
  <c r="DD20" i="7" s="1"/>
  <c r="DE20" i="7" s="1"/>
  <c r="DB809" i="7"/>
  <c r="DC809" i="7" s="1"/>
  <c r="DD809" i="7" s="1"/>
  <c r="DE809" i="7" s="1"/>
  <c r="DB697" i="7"/>
  <c r="DC697" i="7" s="1"/>
  <c r="DD697" i="7" s="1"/>
  <c r="DE697" i="7" s="1"/>
  <c r="DB585" i="7"/>
  <c r="DC585" i="7" s="1"/>
  <c r="DD585" i="7" s="1"/>
  <c r="DE585" i="7" s="1"/>
  <c r="DB417" i="7"/>
  <c r="DC417" i="7" s="1"/>
  <c r="DD417" i="7" s="1"/>
  <c r="DE417" i="7" s="1"/>
  <c r="DB241" i="7"/>
  <c r="DC241" i="7" s="1"/>
  <c r="DD241" i="7" s="1"/>
  <c r="DE241" i="7" s="1"/>
  <c r="DF241" i="7" s="1"/>
  <c r="DG241" i="7" s="1"/>
  <c r="DB373" i="7"/>
  <c r="DC373" i="7" s="1"/>
  <c r="DD373" i="7" s="1"/>
  <c r="DE373" i="7" s="1"/>
  <c r="DB720" i="7"/>
  <c r="DC720" i="7" s="1"/>
  <c r="DD720" i="7" s="1"/>
  <c r="DE720" i="7" s="1"/>
  <c r="DB80" i="7"/>
  <c r="DC80" i="7" s="1"/>
  <c r="DD80" i="7" s="1"/>
  <c r="DE80" i="7" s="1"/>
  <c r="DB439" i="7"/>
  <c r="DC439" i="7" s="1"/>
  <c r="DD439" i="7" s="1"/>
  <c r="DE439" i="7" s="1"/>
  <c r="DB926" i="7"/>
  <c r="DC926" i="7" s="1"/>
  <c r="DD926" i="7" s="1"/>
  <c r="DE926" i="7" s="1"/>
  <c r="DB517" i="7"/>
  <c r="DC517" i="7" s="1"/>
  <c r="DD517" i="7" s="1"/>
  <c r="DE517" i="7" s="1"/>
  <c r="DB205" i="7"/>
  <c r="DC205" i="7" s="1"/>
  <c r="DD205" i="7" s="1"/>
  <c r="DE205" i="7" s="1"/>
  <c r="DB946" i="7"/>
  <c r="DC946" i="7" s="1"/>
  <c r="DD946" i="7" s="1"/>
  <c r="DE946" i="7" s="1"/>
  <c r="DB538" i="7"/>
  <c r="DC538" i="7" s="1"/>
  <c r="DD538" i="7" s="1"/>
  <c r="DE538" i="7" s="1"/>
  <c r="DB745" i="7"/>
  <c r="DC745" i="7" s="1"/>
  <c r="DD745" i="7" s="1"/>
  <c r="DE745" i="7" s="1"/>
  <c r="DF745" i="7" s="1"/>
  <c r="DG745" i="7" s="1"/>
  <c r="DB633" i="7"/>
  <c r="DC633" i="7" s="1"/>
  <c r="DD633" i="7" s="1"/>
  <c r="DE633" i="7" s="1"/>
  <c r="DB353" i="7"/>
  <c r="DC353" i="7" s="1"/>
  <c r="DD353" i="7" s="1"/>
  <c r="DE353" i="7" s="1"/>
  <c r="DB294" i="7"/>
  <c r="DC294" i="7" s="1"/>
  <c r="DD294" i="7" s="1"/>
  <c r="DE294" i="7" s="1"/>
  <c r="DB253" i="7"/>
  <c r="DC253" i="7" s="1"/>
  <c r="DD253" i="7" s="1"/>
  <c r="DE253" i="7" s="1"/>
  <c r="DB656" i="7"/>
  <c r="DC656" i="7" s="1"/>
  <c r="DD656" i="7" s="1"/>
  <c r="DE656" i="7" s="1"/>
  <c r="DB1015" i="7"/>
  <c r="DC1015" i="7" s="1"/>
  <c r="DD1015" i="7" s="1"/>
  <c r="DE1015" i="7" s="1"/>
  <c r="DB311" i="7"/>
  <c r="DC311" i="7" s="1"/>
  <c r="DD311" i="7" s="1"/>
  <c r="DE311" i="7" s="1"/>
  <c r="DB782" i="7"/>
  <c r="DC782" i="7" s="1"/>
  <c r="DD782" i="7" s="1"/>
  <c r="DE782" i="7" s="1"/>
  <c r="DB470" i="7"/>
  <c r="DC470" i="7" s="1"/>
  <c r="DD470" i="7" s="1"/>
  <c r="DE470" i="7" s="1"/>
  <c r="DB150" i="7"/>
  <c r="DC150" i="7" s="1"/>
  <c r="DD150" i="7" s="1"/>
  <c r="DE150" i="7" s="1"/>
  <c r="DB882" i="7"/>
  <c r="DC882" i="7" s="1"/>
  <c r="DD882" i="7" s="1"/>
  <c r="DE882" i="7" s="1"/>
  <c r="DB612" i="7"/>
  <c r="DC612" i="7" s="1"/>
  <c r="DD612" i="7" s="1"/>
  <c r="DE612" i="7" s="1"/>
  <c r="DB499" i="7"/>
  <c r="DC499" i="7" s="1"/>
  <c r="DD499" i="7" s="1"/>
  <c r="DE499" i="7" s="1"/>
  <c r="DB556" i="7"/>
  <c r="DC556" i="7" s="1"/>
  <c r="DD556" i="7" s="1"/>
  <c r="DE556" i="7" s="1"/>
  <c r="DB747" i="7"/>
  <c r="DC747" i="7" s="1"/>
  <c r="DD747" i="7" s="1"/>
  <c r="DE747" i="7" s="1"/>
  <c r="DB172" i="7"/>
  <c r="DC172" i="7" s="1"/>
  <c r="DD172" i="7" s="1"/>
  <c r="DE172" i="7" s="1"/>
  <c r="DB627" i="7"/>
  <c r="DC627" i="7" s="1"/>
  <c r="DD627" i="7" s="1"/>
  <c r="DE627" i="7" s="1"/>
  <c r="DB379" i="7"/>
  <c r="DC379" i="7" s="1"/>
  <c r="DD379" i="7" s="1"/>
  <c r="DE379" i="7" s="1"/>
  <c r="DA617" i="7"/>
  <c r="DB617" i="7"/>
  <c r="DC617" i="7" s="1"/>
  <c r="DD617" i="7" s="1"/>
  <c r="DE617" i="7" s="1"/>
  <c r="DA669" i="7"/>
  <c r="DB669" i="7"/>
  <c r="DC669" i="7" s="1"/>
  <c r="DD669" i="7" s="1"/>
  <c r="DE669" i="7" s="1"/>
  <c r="DA33" i="7"/>
  <c r="DB33" i="7"/>
  <c r="DC33" i="7" s="1"/>
  <c r="DD33" i="7" s="1"/>
  <c r="DE33" i="7" s="1"/>
  <c r="DA937" i="7"/>
  <c r="DB937" i="7"/>
  <c r="DC937" i="7" s="1"/>
  <c r="DD937" i="7" s="1"/>
  <c r="DE937" i="7" s="1"/>
  <c r="DA825" i="7"/>
  <c r="DB825" i="7"/>
  <c r="DC825" i="7" s="1"/>
  <c r="DD825" i="7" s="1"/>
  <c r="DE825" i="7" s="1"/>
  <c r="DA713" i="7"/>
  <c r="DB713" i="7"/>
  <c r="DC713" i="7" s="1"/>
  <c r="DD713" i="7" s="1"/>
  <c r="DE713" i="7" s="1"/>
  <c r="DA873" i="7"/>
  <c r="DB873" i="7"/>
  <c r="DC873" i="7" s="1"/>
  <c r="DD873" i="7" s="1"/>
  <c r="DE873" i="7" s="1"/>
  <c r="DA761" i="7"/>
  <c r="DB761" i="7"/>
  <c r="DC761" i="7" s="1"/>
  <c r="DD761" i="7" s="1"/>
  <c r="DE761" i="7" s="1"/>
  <c r="DA369" i="7"/>
  <c r="DB369" i="7"/>
  <c r="DC369" i="7" s="1"/>
  <c r="DD369" i="7" s="1"/>
  <c r="DE369" i="7" s="1"/>
  <c r="DA277" i="7"/>
  <c r="DB277" i="7"/>
  <c r="DC277" i="7" s="1"/>
  <c r="DD277" i="7" s="1"/>
  <c r="DE277" i="7" s="1"/>
  <c r="DA481" i="7"/>
  <c r="DB481" i="7"/>
  <c r="DC481" i="7" s="1"/>
  <c r="DD481" i="7" s="1"/>
  <c r="DE481" i="7" s="1"/>
  <c r="DA558" i="7"/>
  <c r="DB558" i="7"/>
  <c r="DC558" i="7" s="1"/>
  <c r="DD558" i="7" s="1"/>
  <c r="DE558" i="7" s="1"/>
  <c r="DA198" i="7"/>
  <c r="DB198" i="7"/>
  <c r="DC198" i="7" s="1"/>
  <c r="DD198" i="7" s="1"/>
  <c r="DE198" i="7" s="1"/>
  <c r="DF198" i="7" s="1"/>
  <c r="DG198" i="7" s="1"/>
  <c r="DA149" i="7"/>
  <c r="DB149" i="7"/>
  <c r="DC149" i="7" s="1"/>
  <c r="DD149" i="7" s="1"/>
  <c r="DE149" i="7" s="1"/>
  <c r="DA969" i="7"/>
  <c r="DB969" i="7"/>
  <c r="DC969" i="7" s="1"/>
  <c r="DD969" i="7" s="1"/>
  <c r="DE969" i="7" s="1"/>
  <c r="DA414" i="7"/>
  <c r="DB414" i="7"/>
  <c r="DC414" i="7" s="1"/>
  <c r="DD414" i="7" s="1"/>
  <c r="DE414" i="7" s="1"/>
  <c r="DA1017" i="7"/>
  <c r="DB1017" i="7"/>
  <c r="DC1017" i="7" s="1"/>
  <c r="DD1017" i="7" s="1"/>
  <c r="DE1017" i="7" s="1"/>
  <c r="DA113" i="7"/>
  <c r="DB113" i="7"/>
  <c r="DC113" i="7" s="1"/>
  <c r="DD113" i="7" s="1"/>
  <c r="DE113" i="7" s="1"/>
  <c r="DA941" i="7"/>
  <c r="DB941" i="7"/>
  <c r="DC941" i="7" s="1"/>
  <c r="DD941" i="7" s="1"/>
  <c r="DE941" i="7" s="1"/>
  <c r="DA681" i="7"/>
  <c r="DB681" i="7"/>
  <c r="DC681" i="7" s="1"/>
  <c r="DD681" i="7" s="1"/>
  <c r="DE681" i="7" s="1"/>
  <c r="DA569" i="7"/>
  <c r="DB569" i="7"/>
  <c r="DC569" i="7" s="1"/>
  <c r="DD569" i="7" s="1"/>
  <c r="DE569" i="7" s="1"/>
  <c r="DA225" i="7"/>
  <c r="DB225" i="7"/>
  <c r="DC225" i="7" s="1"/>
  <c r="DD225" i="7" s="1"/>
  <c r="DE225" i="7" s="1"/>
  <c r="DA805" i="7"/>
  <c r="DB805" i="7"/>
  <c r="DC805" i="7" s="1"/>
  <c r="DD805" i="7" s="1"/>
  <c r="DE805" i="7" s="1"/>
  <c r="DA928" i="7"/>
  <c r="DB928" i="7"/>
  <c r="DC928" i="7" s="1"/>
  <c r="DD928" i="7" s="1"/>
  <c r="DE928" i="7" s="1"/>
  <c r="DB875" i="7"/>
  <c r="DC875" i="7" s="1"/>
  <c r="DD875" i="7" s="1"/>
  <c r="DE875" i="7" s="1"/>
  <c r="DB227" i="7"/>
  <c r="DC227" i="7" s="1"/>
  <c r="DD227" i="7" s="1"/>
  <c r="DE227" i="7" s="1"/>
  <c r="DB413" i="7"/>
  <c r="DC413" i="7" s="1"/>
  <c r="DD413" i="7" s="1"/>
  <c r="DE413" i="7" s="1"/>
  <c r="DB992" i="7"/>
  <c r="DC992" i="7" s="1"/>
  <c r="DD992" i="7" s="1"/>
  <c r="DE992" i="7" s="1"/>
  <c r="DB736" i="7"/>
  <c r="DC736" i="7" s="1"/>
  <c r="DD736" i="7" s="1"/>
  <c r="DE736" i="7" s="1"/>
  <c r="DB480" i="7"/>
  <c r="DC480" i="7" s="1"/>
  <c r="DD480" i="7" s="1"/>
  <c r="DE480" i="7" s="1"/>
  <c r="DB224" i="7"/>
  <c r="DC224" i="7" s="1"/>
  <c r="DD224" i="7" s="1"/>
  <c r="DE224" i="7" s="1"/>
  <c r="DB967" i="7"/>
  <c r="DC967" i="7" s="1"/>
  <c r="DD967" i="7" s="1"/>
  <c r="DE967" i="7" s="1"/>
  <c r="DB711" i="7"/>
  <c r="DC711" i="7" s="1"/>
  <c r="DD711" i="7" s="1"/>
  <c r="DE711" i="7" s="1"/>
  <c r="DB455" i="7"/>
  <c r="DC455" i="7" s="1"/>
  <c r="DD455" i="7" s="1"/>
  <c r="DE455" i="7" s="1"/>
  <c r="DB199" i="7"/>
  <c r="DC199" i="7" s="1"/>
  <c r="DD199" i="7" s="1"/>
  <c r="DE199" i="7" s="1"/>
  <c r="DB55" i="7"/>
  <c r="DC55" i="7" s="1"/>
  <c r="DD55" i="7" s="1"/>
  <c r="DE55" i="7" s="1"/>
  <c r="DB814" i="7"/>
  <c r="DC814" i="7" s="1"/>
  <c r="DD814" i="7" s="1"/>
  <c r="DE814" i="7" s="1"/>
  <c r="DB550" i="7"/>
  <c r="DC550" i="7" s="1"/>
  <c r="DD550" i="7" s="1"/>
  <c r="DE550" i="7" s="1"/>
  <c r="DB302" i="7"/>
  <c r="DC302" i="7" s="1"/>
  <c r="DD302" i="7" s="1"/>
  <c r="DE302" i="7" s="1"/>
  <c r="DB54" i="7"/>
  <c r="DC54" i="7" s="1"/>
  <c r="DD54" i="7" s="1"/>
  <c r="DE54" i="7" s="1"/>
  <c r="DB797" i="7"/>
  <c r="DC797" i="7" s="1"/>
  <c r="DD797" i="7" s="1"/>
  <c r="DE797" i="7" s="1"/>
  <c r="DB549" i="7"/>
  <c r="DC549" i="7" s="1"/>
  <c r="DD549" i="7" s="1"/>
  <c r="DE549" i="7" s="1"/>
  <c r="DB301" i="7"/>
  <c r="DC301" i="7" s="1"/>
  <c r="DD301" i="7" s="1"/>
  <c r="DE301" i="7" s="1"/>
  <c r="DB45" i="7"/>
  <c r="DC45" i="7" s="1"/>
  <c r="DD45" i="7" s="1"/>
  <c r="DE45" i="7" s="1"/>
  <c r="DB898" i="7"/>
  <c r="DC898" i="7" s="1"/>
  <c r="DD898" i="7" s="1"/>
  <c r="DE898" i="7" s="1"/>
  <c r="DB770" i="7"/>
  <c r="DC770" i="7" s="1"/>
  <c r="DD770" i="7" s="1"/>
  <c r="DE770" i="7" s="1"/>
  <c r="DB666" i="7"/>
  <c r="DC666" i="7" s="1"/>
  <c r="DD666" i="7" s="1"/>
  <c r="DE666" i="7" s="1"/>
  <c r="DB554" i="7"/>
  <c r="DC554" i="7" s="1"/>
  <c r="DD554" i="7" s="1"/>
  <c r="DE554" i="7" s="1"/>
  <c r="DB772" i="7"/>
  <c r="DC772" i="7" s="1"/>
  <c r="DD772" i="7" s="1"/>
  <c r="DE772" i="7" s="1"/>
  <c r="DB211" i="7"/>
  <c r="DC211" i="7" s="1"/>
  <c r="DD211" i="7" s="1"/>
  <c r="DE211" i="7" s="1"/>
  <c r="DB692" i="7"/>
  <c r="DC692" i="7" s="1"/>
  <c r="DD692" i="7" s="1"/>
  <c r="DE692" i="7" s="1"/>
  <c r="DB563" i="7"/>
  <c r="DC563" i="7" s="1"/>
  <c r="DD563" i="7" s="1"/>
  <c r="DE563" i="7" s="1"/>
  <c r="DB796" i="7"/>
  <c r="DC796" i="7" s="1"/>
  <c r="DD796" i="7" s="1"/>
  <c r="DE796" i="7" s="1"/>
  <c r="DB140" i="7"/>
  <c r="DC140" i="7" s="1"/>
  <c r="DD140" i="7" s="1"/>
  <c r="DE140" i="7" s="1"/>
  <c r="DB515" i="7"/>
  <c r="DC515" i="7" s="1"/>
  <c r="DD515" i="7" s="1"/>
  <c r="DE515" i="7" s="1"/>
  <c r="DB892" i="7"/>
  <c r="DC892" i="7" s="1"/>
  <c r="DD892" i="7" s="1"/>
  <c r="DE892" i="7" s="1"/>
  <c r="DB672" i="7"/>
  <c r="DC672" i="7" s="1"/>
  <c r="DD672" i="7" s="1"/>
  <c r="DE672" i="7" s="1"/>
  <c r="DB416" i="7"/>
  <c r="DC416" i="7" s="1"/>
  <c r="DD416" i="7" s="1"/>
  <c r="DE416" i="7" s="1"/>
  <c r="DB160" i="7"/>
  <c r="DC160" i="7" s="1"/>
  <c r="DD160" i="7" s="1"/>
  <c r="DE160" i="7" s="1"/>
  <c r="DB903" i="7"/>
  <c r="DC903" i="7" s="1"/>
  <c r="DD903" i="7" s="1"/>
  <c r="DE903" i="7" s="1"/>
  <c r="DB647" i="7"/>
  <c r="DC647" i="7" s="1"/>
  <c r="DD647" i="7" s="1"/>
  <c r="DE647" i="7" s="1"/>
  <c r="DB391" i="7"/>
  <c r="DC391" i="7" s="1"/>
  <c r="DD391" i="7" s="1"/>
  <c r="DE391" i="7" s="1"/>
  <c r="DB135" i="7"/>
  <c r="DC135" i="7" s="1"/>
  <c r="DD135" i="7" s="1"/>
  <c r="DE135" i="7" s="1"/>
  <c r="DB87" i="7"/>
  <c r="DC87" i="7" s="1"/>
  <c r="DD87" i="7" s="1"/>
  <c r="DE87" i="7" s="1"/>
  <c r="DB886" i="7"/>
  <c r="DC886" i="7" s="1"/>
  <c r="DD886" i="7" s="1"/>
  <c r="DE886" i="7" s="1"/>
  <c r="DB614" i="7"/>
  <c r="DC614" i="7" s="1"/>
  <c r="DD614" i="7" s="1"/>
  <c r="DE614" i="7" s="1"/>
  <c r="DB366" i="7"/>
  <c r="DC366" i="7" s="1"/>
  <c r="DD366" i="7" s="1"/>
  <c r="DE366" i="7" s="1"/>
  <c r="DB110" i="7"/>
  <c r="DC110" i="7" s="1"/>
  <c r="DD110" i="7" s="1"/>
  <c r="DE110" i="7" s="1"/>
  <c r="DB861" i="7"/>
  <c r="DC861" i="7" s="1"/>
  <c r="DD861" i="7" s="1"/>
  <c r="DE861" i="7" s="1"/>
  <c r="DB613" i="7"/>
  <c r="DC613" i="7" s="1"/>
  <c r="DD613" i="7" s="1"/>
  <c r="DE613" i="7" s="1"/>
  <c r="DB365" i="7"/>
  <c r="DC365" i="7" s="1"/>
  <c r="DD365" i="7" s="1"/>
  <c r="DE365" i="7" s="1"/>
  <c r="DB109" i="7"/>
  <c r="DC109" i="7" s="1"/>
  <c r="DD109" i="7" s="1"/>
  <c r="DE109" i="7" s="1"/>
  <c r="DB930" i="7"/>
  <c r="DC930" i="7" s="1"/>
  <c r="DD930" i="7" s="1"/>
  <c r="DE930" i="7" s="1"/>
  <c r="DB802" i="7"/>
  <c r="DC802" i="7" s="1"/>
  <c r="DD802" i="7" s="1"/>
  <c r="DE802" i="7" s="1"/>
  <c r="DB218" i="7"/>
  <c r="DC218" i="7" s="1"/>
  <c r="DD218" i="7" s="1"/>
  <c r="DE218" i="7" s="1"/>
  <c r="DB452" i="7"/>
  <c r="DC452" i="7" s="1"/>
  <c r="DD452" i="7" s="1"/>
  <c r="DE452" i="7" s="1"/>
  <c r="DB931" i="7"/>
  <c r="DC931" i="7" s="1"/>
  <c r="DD931" i="7" s="1"/>
  <c r="DE931" i="7" s="1"/>
  <c r="DB43" i="7"/>
  <c r="DC43" i="7" s="1"/>
  <c r="DD43" i="7" s="1"/>
  <c r="DE43" i="7" s="1"/>
  <c r="DB59" i="7"/>
  <c r="DC59" i="7" s="1"/>
  <c r="DD59" i="7" s="1"/>
  <c r="DE59" i="7" s="1"/>
  <c r="DB308" i="7"/>
  <c r="DC308" i="7" s="1"/>
  <c r="DD308" i="7" s="1"/>
  <c r="DE308" i="7" s="1"/>
  <c r="DB675" i="7"/>
  <c r="DC675" i="7" s="1"/>
  <c r="DD675" i="7" s="1"/>
  <c r="DE675" i="7" s="1"/>
  <c r="DB67" i="7"/>
  <c r="DC67" i="7" s="1"/>
  <c r="DD67" i="7" s="1"/>
  <c r="DE67" i="7" s="1"/>
  <c r="DB436" i="7"/>
  <c r="DC436" i="7" s="1"/>
  <c r="DD436" i="7" s="1"/>
  <c r="DE436" i="7" s="1"/>
  <c r="DB803" i="7"/>
  <c r="DC803" i="7" s="1"/>
  <c r="DD803" i="7" s="1"/>
  <c r="DE803" i="7" s="1"/>
  <c r="DB131" i="7"/>
  <c r="DC131" i="7" s="1"/>
  <c r="DD131" i="7" s="1"/>
  <c r="DE131" i="7" s="1"/>
  <c r="DB864" i="7"/>
  <c r="DC864" i="7" s="1"/>
  <c r="DD864" i="7" s="1"/>
  <c r="DE864" i="7" s="1"/>
  <c r="DB608" i="7"/>
  <c r="DC608" i="7" s="1"/>
  <c r="DD608" i="7" s="1"/>
  <c r="DE608" i="7" s="1"/>
  <c r="DB352" i="7"/>
  <c r="DC352" i="7" s="1"/>
  <c r="DD352" i="7" s="1"/>
  <c r="DE352" i="7" s="1"/>
  <c r="DB96" i="7"/>
  <c r="DC96" i="7" s="1"/>
  <c r="DD96" i="7" s="1"/>
  <c r="DE96" i="7" s="1"/>
  <c r="DB839" i="7"/>
  <c r="DC839" i="7" s="1"/>
  <c r="DD839" i="7" s="1"/>
  <c r="DE839" i="7" s="1"/>
  <c r="DB583" i="7"/>
  <c r="DC583" i="7" s="1"/>
  <c r="DD583" i="7" s="1"/>
  <c r="DE583" i="7" s="1"/>
  <c r="DB327" i="7"/>
  <c r="DC327" i="7" s="1"/>
  <c r="DD327" i="7" s="1"/>
  <c r="DE327" i="7" s="1"/>
  <c r="DB958" i="7"/>
  <c r="DC958" i="7" s="1"/>
  <c r="DD958" i="7" s="1"/>
  <c r="DE958" i="7" s="1"/>
  <c r="DB686" i="7"/>
  <c r="DC686" i="7" s="1"/>
  <c r="DD686" i="7" s="1"/>
  <c r="DE686" i="7" s="1"/>
  <c r="DB438" i="7"/>
  <c r="DC438" i="7" s="1"/>
  <c r="DD438" i="7" s="1"/>
  <c r="DE438" i="7" s="1"/>
  <c r="DB174" i="7"/>
  <c r="DC174" i="7" s="1"/>
  <c r="DD174" i="7" s="1"/>
  <c r="DE174" i="7" s="1"/>
  <c r="DB925" i="7"/>
  <c r="DC925" i="7" s="1"/>
  <c r="DD925" i="7" s="1"/>
  <c r="DE925" i="7" s="1"/>
  <c r="DB677" i="7"/>
  <c r="DC677" i="7" s="1"/>
  <c r="DD677" i="7" s="1"/>
  <c r="DE677" i="7" s="1"/>
  <c r="DB421" i="7"/>
  <c r="DC421" i="7" s="1"/>
  <c r="DD421" i="7" s="1"/>
  <c r="DE421" i="7" s="1"/>
  <c r="DB173" i="7"/>
  <c r="DC173" i="7" s="1"/>
  <c r="DD173" i="7" s="1"/>
  <c r="DE173" i="7" s="1"/>
  <c r="DB962" i="7"/>
  <c r="DC962" i="7" s="1"/>
  <c r="DD962" i="7" s="1"/>
  <c r="DE962" i="7" s="1"/>
  <c r="DB834" i="7"/>
  <c r="DC834" i="7" s="1"/>
  <c r="DD834" i="7" s="1"/>
  <c r="DE834" i="7" s="1"/>
  <c r="DB474" i="7"/>
  <c r="DC474" i="7" s="1"/>
  <c r="DD474" i="7" s="1"/>
  <c r="DE474" i="7" s="1"/>
  <c r="DB154" i="7"/>
  <c r="DC154" i="7" s="1"/>
  <c r="DD154" i="7" s="1"/>
  <c r="DE154" i="7" s="1"/>
  <c r="DB42" i="7"/>
  <c r="DC42" i="7" s="1"/>
  <c r="DD42" i="7" s="1"/>
  <c r="DE42" i="7" s="1"/>
  <c r="DB316" i="7"/>
  <c r="DC316" i="7" s="1"/>
  <c r="DD316" i="7" s="1"/>
  <c r="DE316" i="7" s="1"/>
  <c r="DB628" i="7"/>
  <c r="DC628" i="7" s="1"/>
  <c r="DD628" i="7" s="1"/>
  <c r="DE628" i="7" s="1"/>
  <c r="DB52" i="7"/>
  <c r="DC52" i="7" s="1"/>
  <c r="DD52" i="7" s="1"/>
  <c r="DE52" i="7" s="1"/>
  <c r="DB243" i="7"/>
  <c r="DC243" i="7" s="1"/>
  <c r="DD243" i="7" s="1"/>
  <c r="DE243" i="7" s="1"/>
  <c r="DB476" i="7"/>
  <c r="DC476" i="7" s="1"/>
  <c r="DD476" i="7" s="1"/>
  <c r="DE476" i="7" s="1"/>
  <c r="DB819" i="7"/>
  <c r="DC819" i="7" s="1"/>
  <c r="DD819" i="7" s="1"/>
  <c r="DE819" i="7" s="1"/>
  <c r="DB235" i="7"/>
  <c r="DC235" i="7" s="1"/>
  <c r="DD235" i="7" s="1"/>
  <c r="DE235" i="7" s="1"/>
  <c r="DB580" i="7"/>
  <c r="DC580" i="7" s="1"/>
  <c r="DD580" i="7" s="1"/>
  <c r="DE580" i="7" s="1"/>
  <c r="DB955" i="7"/>
  <c r="DC955" i="7" s="1"/>
  <c r="DD955" i="7" s="1"/>
  <c r="DE955" i="7" s="1"/>
  <c r="DB307" i="7"/>
  <c r="DC307" i="7" s="1"/>
  <c r="DD307" i="7" s="1"/>
  <c r="DE307" i="7" s="1"/>
  <c r="DB400" i="7"/>
  <c r="DC400" i="7" s="1"/>
  <c r="DD400" i="7" s="1"/>
  <c r="DE400" i="7" s="1"/>
  <c r="DB144" i="7"/>
  <c r="DC144" i="7" s="1"/>
  <c r="DD144" i="7" s="1"/>
  <c r="DE144" i="7" s="1"/>
  <c r="DB887" i="7"/>
  <c r="DC887" i="7" s="1"/>
  <c r="DD887" i="7" s="1"/>
  <c r="DE887" i="7" s="1"/>
  <c r="DB631" i="7"/>
  <c r="DC631" i="7" s="1"/>
  <c r="DD631" i="7" s="1"/>
  <c r="DE631" i="7" s="1"/>
  <c r="DB375" i="7"/>
  <c r="DC375" i="7" s="1"/>
  <c r="DD375" i="7" s="1"/>
  <c r="DE375" i="7" s="1"/>
  <c r="DB119" i="7"/>
  <c r="DC119" i="7" s="1"/>
  <c r="DD119" i="7" s="1"/>
  <c r="DE119" i="7" s="1"/>
  <c r="DB71" i="7"/>
  <c r="DC71" i="7" s="1"/>
  <c r="DD71" i="7" s="1"/>
  <c r="DE71" i="7" s="1"/>
  <c r="DB854" i="7"/>
  <c r="DC854" i="7" s="1"/>
  <c r="DD854" i="7" s="1"/>
  <c r="DE854" i="7" s="1"/>
  <c r="DB582" i="7"/>
  <c r="DC582" i="7" s="1"/>
  <c r="DD582" i="7" s="1"/>
  <c r="DE582" i="7" s="1"/>
  <c r="DB334" i="7"/>
  <c r="DC334" i="7" s="1"/>
  <c r="DD334" i="7" s="1"/>
  <c r="DE334" i="7" s="1"/>
  <c r="DB78" i="7"/>
  <c r="DC78" i="7" s="1"/>
  <c r="DD78" i="7" s="1"/>
  <c r="DE78" i="7" s="1"/>
  <c r="DB829" i="7"/>
  <c r="DC829" i="7" s="1"/>
  <c r="DD829" i="7" s="1"/>
  <c r="DE829" i="7" s="1"/>
  <c r="DB581" i="7"/>
  <c r="DC581" i="7" s="1"/>
  <c r="DD581" i="7" s="1"/>
  <c r="DE581" i="7" s="1"/>
  <c r="DB333" i="7"/>
  <c r="DC333" i="7" s="1"/>
  <c r="DD333" i="7" s="1"/>
  <c r="DE333" i="7" s="1"/>
  <c r="DB77" i="7"/>
  <c r="DC77" i="7" s="1"/>
  <c r="DD77" i="7" s="1"/>
  <c r="DE77" i="7" s="1"/>
  <c r="DB914" i="7"/>
  <c r="DC914" i="7" s="1"/>
  <c r="DD914" i="7" s="1"/>
  <c r="DE914" i="7" s="1"/>
  <c r="DB786" i="7"/>
  <c r="DC786" i="7" s="1"/>
  <c r="DD786" i="7" s="1"/>
  <c r="DE786" i="7" s="1"/>
  <c r="DB682" i="7"/>
  <c r="DC682" i="7" s="1"/>
  <c r="DD682" i="7" s="1"/>
  <c r="DE682" i="7" s="1"/>
  <c r="DB90" i="7"/>
  <c r="DC90" i="7" s="1"/>
  <c r="DD90" i="7" s="1"/>
  <c r="DE90" i="7" s="1"/>
  <c r="DB835" i="7"/>
  <c r="DC835" i="7" s="1"/>
  <c r="DD835" i="7" s="1"/>
  <c r="DE835" i="7" s="1"/>
  <c r="DB291" i="7"/>
  <c r="DC291" i="7" s="1"/>
  <c r="DD291" i="7" s="1"/>
  <c r="DE291" i="7" s="1"/>
  <c r="DB284" i="7"/>
  <c r="DC284" i="7" s="1"/>
  <c r="DD284" i="7" s="1"/>
  <c r="DE284" i="7" s="1"/>
  <c r="DB876" i="7"/>
  <c r="DC876" i="7" s="1"/>
  <c r="DD876" i="7" s="1"/>
  <c r="DE876" i="7" s="1"/>
  <c r="DB220" i="7"/>
  <c r="DC220" i="7" s="1"/>
  <c r="DD220" i="7" s="1"/>
  <c r="DE220" i="7" s="1"/>
  <c r="DB595" i="7"/>
  <c r="DC595" i="7" s="1"/>
  <c r="DD595" i="7" s="1"/>
  <c r="DE595" i="7" s="1"/>
  <c r="DB956" i="7"/>
  <c r="DC956" i="7" s="1"/>
  <c r="DD956" i="7" s="1"/>
  <c r="DE956" i="7" s="1"/>
  <c r="DB356" i="7"/>
  <c r="DC356" i="7" s="1"/>
  <c r="DD356" i="7" s="1"/>
  <c r="DE356" i="7" s="1"/>
  <c r="DB707" i="7"/>
  <c r="DC707" i="7" s="1"/>
  <c r="DD707" i="7" s="1"/>
  <c r="DE707" i="7" s="1"/>
  <c r="DB51" i="7"/>
  <c r="DC51" i="7" s="1"/>
  <c r="DD51" i="7" s="1"/>
  <c r="DE51" i="7" s="1"/>
  <c r="DB289" i="7"/>
  <c r="DC289" i="7" s="1"/>
  <c r="DD289" i="7" s="1"/>
  <c r="DE289" i="7" s="1"/>
  <c r="DB918" i="7"/>
  <c r="DC918" i="7" s="1"/>
  <c r="DD918" i="7" s="1"/>
  <c r="DE918" i="7" s="1"/>
  <c r="DF918" i="7" s="1"/>
  <c r="DG918" i="7" s="1"/>
  <c r="DB710" i="7"/>
  <c r="DC710" i="7" s="1"/>
  <c r="DD710" i="7" s="1"/>
  <c r="DE710" i="7" s="1"/>
  <c r="DB62" i="7"/>
  <c r="DC62" i="7" s="1"/>
  <c r="DD62" i="7" s="1"/>
  <c r="DE62" i="7" s="1"/>
  <c r="DB541" i="7"/>
  <c r="DC541" i="7" s="1"/>
  <c r="DD541" i="7" s="1"/>
  <c r="DE541" i="7" s="1"/>
  <c r="DB21" i="7"/>
  <c r="DC21" i="7" s="1"/>
  <c r="DD21" i="7" s="1"/>
  <c r="DE21" i="7" s="1"/>
  <c r="DB800" i="7"/>
  <c r="DC800" i="7" s="1"/>
  <c r="DD800" i="7" s="1"/>
  <c r="DE800" i="7" s="1"/>
  <c r="DB544" i="7"/>
  <c r="DC544" i="7" s="1"/>
  <c r="DD544" i="7" s="1"/>
  <c r="DE544" i="7" s="1"/>
  <c r="DB288" i="7"/>
  <c r="DC288" i="7" s="1"/>
  <c r="DD288" i="7" s="1"/>
  <c r="DE288" i="7" s="1"/>
  <c r="DB32" i="7"/>
  <c r="DC32" i="7" s="1"/>
  <c r="DD32" i="7" s="1"/>
  <c r="DE32" i="7" s="1"/>
  <c r="DB775" i="7"/>
  <c r="DC775" i="7" s="1"/>
  <c r="DD775" i="7" s="1"/>
  <c r="DE775" i="7" s="1"/>
  <c r="DB519" i="7"/>
  <c r="DC519" i="7" s="1"/>
  <c r="DD519" i="7" s="1"/>
  <c r="DE519" i="7" s="1"/>
  <c r="DB263" i="7"/>
  <c r="DC263" i="7" s="1"/>
  <c r="DD263" i="7" s="1"/>
  <c r="DE263" i="7" s="1"/>
  <c r="DB23" i="7"/>
  <c r="DC23" i="7" s="1"/>
  <c r="DD23" i="7" s="1"/>
  <c r="DE23" i="7" s="1"/>
  <c r="DB750" i="7"/>
  <c r="DC750" i="7" s="1"/>
  <c r="DD750" i="7" s="1"/>
  <c r="DE750" i="7" s="1"/>
  <c r="DB502" i="7"/>
  <c r="DC502" i="7" s="1"/>
  <c r="DD502" i="7" s="1"/>
  <c r="DE502" i="7" s="1"/>
  <c r="DB238" i="7"/>
  <c r="DC238" i="7" s="1"/>
  <c r="DD238" i="7" s="1"/>
  <c r="DE238" i="7" s="1"/>
  <c r="DB981" i="7"/>
  <c r="DC981" i="7" s="1"/>
  <c r="DD981" i="7" s="1"/>
  <c r="DE981" i="7" s="1"/>
  <c r="DB741" i="7"/>
  <c r="DC741" i="7" s="1"/>
  <c r="DD741" i="7" s="1"/>
  <c r="DE741" i="7" s="1"/>
  <c r="DB485" i="7"/>
  <c r="DC485" i="7" s="1"/>
  <c r="DD485" i="7" s="1"/>
  <c r="DE485" i="7" s="1"/>
  <c r="DB229" i="7"/>
  <c r="DC229" i="7" s="1"/>
  <c r="DD229" i="7" s="1"/>
  <c r="DE229" i="7" s="1"/>
  <c r="DB994" i="7"/>
  <c r="DC994" i="7" s="1"/>
  <c r="DD994" i="7" s="1"/>
  <c r="DE994" i="7" s="1"/>
  <c r="DB866" i="7"/>
  <c r="DC866" i="7" s="1"/>
  <c r="DD866" i="7" s="1"/>
  <c r="DE866" i="7" s="1"/>
  <c r="DB730" i="7"/>
  <c r="DC730" i="7" s="1"/>
  <c r="DD730" i="7" s="1"/>
  <c r="DE730" i="7" s="1"/>
  <c r="DB410" i="7"/>
  <c r="DC410" i="7" s="1"/>
  <c r="DD410" i="7" s="1"/>
  <c r="DE410" i="7" s="1"/>
  <c r="DB298" i="7"/>
  <c r="DC298" i="7" s="1"/>
  <c r="DD298" i="7" s="1"/>
  <c r="DE298" i="7" s="1"/>
  <c r="DB507" i="7"/>
  <c r="DC507" i="7" s="1"/>
  <c r="DD507" i="7" s="1"/>
  <c r="DE507" i="7" s="1"/>
  <c r="DB1011" i="7"/>
  <c r="DC1011" i="7" s="1"/>
  <c r="DD1011" i="7" s="1"/>
  <c r="DE1011" i="7" s="1"/>
  <c r="DB459" i="7"/>
  <c r="DC459" i="7" s="1"/>
  <c r="DD459" i="7" s="1"/>
  <c r="DE459" i="7" s="1"/>
  <c r="DB411" i="7"/>
  <c r="DC411" i="7" s="1"/>
  <c r="DD411" i="7" s="1"/>
  <c r="DE411" i="7" s="1"/>
  <c r="DB644" i="7"/>
  <c r="DC644" i="7" s="1"/>
  <c r="DD644" i="7" s="1"/>
  <c r="DE644" i="7" s="1"/>
  <c r="DB947" i="7"/>
  <c r="DC947" i="7" s="1"/>
  <c r="DD947" i="7" s="1"/>
  <c r="DE947" i="7" s="1"/>
  <c r="DB387" i="7"/>
  <c r="DC387" i="7" s="1"/>
  <c r="DD387" i="7" s="1"/>
  <c r="DE387" i="7" s="1"/>
  <c r="DB732" i="7"/>
  <c r="DC732" i="7" s="1"/>
  <c r="DD732" i="7" s="1"/>
  <c r="DE732" i="7" s="1"/>
  <c r="DB100" i="7"/>
  <c r="DC100" i="7" s="1"/>
  <c r="DD100" i="7" s="1"/>
  <c r="DE100" i="7" s="1"/>
  <c r="DB443" i="7"/>
  <c r="DC443" i="7" s="1"/>
  <c r="DD443" i="7" s="1"/>
  <c r="DE443" i="7" s="1"/>
  <c r="DA449" i="7"/>
  <c r="DB449" i="7"/>
  <c r="DC449" i="7" s="1"/>
  <c r="DD449" i="7" s="1"/>
  <c r="DE449" i="7" s="1"/>
  <c r="DA193" i="7"/>
  <c r="DB193" i="7"/>
  <c r="DC193" i="7" s="1"/>
  <c r="DD193" i="7" s="1"/>
  <c r="DE193" i="7" s="1"/>
  <c r="DA862" i="7"/>
  <c r="DB862" i="7"/>
  <c r="DC862" i="7" s="1"/>
  <c r="DD862" i="7" s="1"/>
  <c r="DE862" i="7" s="1"/>
  <c r="DA358" i="7"/>
  <c r="DB358" i="7"/>
  <c r="DC358" i="7" s="1"/>
  <c r="DD358" i="7" s="1"/>
  <c r="DE358" i="7" s="1"/>
  <c r="DA393" i="7"/>
  <c r="DB393" i="7"/>
  <c r="DC393" i="7" s="1"/>
  <c r="DD393" i="7" s="1"/>
  <c r="DE393" i="7" s="1"/>
  <c r="DA345" i="7"/>
  <c r="DB345" i="7"/>
  <c r="DC345" i="7" s="1"/>
  <c r="DD345" i="7" s="1"/>
  <c r="DE345" i="7" s="1"/>
  <c r="DA137" i="7"/>
  <c r="DB137" i="7"/>
  <c r="DC137" i="7" s="1"/>
  <c r="DD137" i="7" s="1"/>
  <c r="DE137" i="7" s="1"/>
  <c r="DA89" i="7"/>
  <c r="DB89" i="7"/>
  <c r="DC89" i="7" s="1"/>
  <c r="DD89" i="7" s="1"/>
  <c r="DE89" i="7" s="1"/>
  <c r="DA758" i="7"/>
  <c r="DB758" i="7"/>
  <c r="DC758" i="7" s="1"/>
  <c r="DD758" i="7" s="1"/>
  <c r="DE758" i="7" s="1"/>
  <c r="DA662" i="7"/>
  <c r="DB662" i="7"/>
  <c r="DC662" i="7" s="1"/>
  <c r="DD662" i="7" s="1"/>
  <c r="DE662" i="7" s="1"/>
  <c r="DA246" i="7"/>
  <c r="DB246" i="7"/>
  <c r="DC246" i="7" s="1"/>
  <c r="DD246" i="7" s="1"/>
  <c r="DE246" i="7" s="1"/>
  <c r="DA142" i="7"/>
  <c r="DB142" i="7"/>
  <c r="DC142" i="7" s="1"/>
  <c r="DD142" i="7" s="1"/>
  <c r="DE142" i="7" s="1"/>
  <c r="DA385" i="7"/>
  <c r="DB385" i="7"/>
  <c r="DC385" i="7" s="1"/>
  <c r="DD385" i="7" s="1"/>
  <c r="DE385" i="7" s="1"/>
  <c r="DA129" i="7"/>
  <c r="DB129" i="7"/>
  <c r="DC129" i="7" s="1"/>
  <c r="DD129" i="7" s="1"/>
  <c r="DE129" i="7" s="1"/>
  <c r="DA742" i="7"/>
  <c r="DB742" i="7"/>
  <c r="DC742" i="7" s="1"/>
  <c r="DD742" i="7" s="1"/>
  <c r="DE742" i="7" s="1"/>
  <c r="DA222" i="7"/>
  <c r="DB222" i="7"/>
  <c r="DC222" i="7" s="1"/>
  <c r="DD222" i="7" s="1"/>
  <c r="DE222" i="7" s="1"/>
  <c r="DB921" i="7"/>
  <c r="DC921" i="7" s="1"/>
  <c r="DD921" i="7" s="1"/>
  <c r="DE921" i="7" s="1"/>
  <c r="DB793" i="7"/>
  <c r="DC793" i="7" s="1"/>
  <c r="DD793" i="7" s="1"/>
  <c r="DE793" i="7" s="1"/>
  <c r="DB665" i="7"/>
  <c r="DC665" i="7" s="1"/>
  <c r="DD665" i="7" s="1"/>
  <c r="DE665" i="7" s="1"/>
  <c r="DB537" i="7"/>
  <c r="DC537" i="7" s="1"/>
  <c r="DD537" i="7" s="1"/>
  <c r="DE537" i="7" s="1"/>
  <c r="DB433" i="7"/>
  <c r="DC433" i="7" s="1"/>
  <c r="DD433" i="7" s="1"/>
  <c r="DE433" i="7" s="1"/>
  <c r="DA329" i="7"/>
  <c r="DB329" i="7"/>
  <c r="DC329" i="7" s="1"/>
  <c r="DD329" i="7" s="1"/>
  <c r="DE329" i="7" s="1"/>
  <c r="DA281" i="7"/>
  <c r="DB281" i="7"/>
  <c r="DC281" i="7" s="1"/>
  <c r="DD281" i="7" s="1"/>
  <c r="DE281" i="7" s="1"/>
  <c r="DB177" i="7"/>
  <c r="DC177" i="7" s="1"/>
  <c r="DD177" i="7" s="1"/>
  <c r="DE177" i="7" s="1"/>
  <c r="DA73" i="7"/>
  <c r="DB73" i="7"/>
  <c r="DC73" i="7" s="1"/>
  <c r="DD73" i="7" s="1"/>
  <c r="DE73" i="7" s="1"/>
  <c r="DA25" i="7"/>
  <c r="DB25" i="7"/>
  <c r="DC25" i="7" s="1"/>
  <c r="DD25" i="7" s="1"/>
  <c r="DE25" i="7" s="1"/>
  <c r="DB830" i="7"/>
  <c r="DC830" i="7" s="1"/>
  <c r="DD830" i="7" s="1"/>
  <c r="DE830" i="7" s="1"/>
  <c r="DA630" i="7"/>
  <c r="DB630" i="7"/>
  <c r="DC630" i="7" s="1"/>
  <c r="DD630" i="7" s="1"/>
  <c r="DE630" i="7" s="1"/>
  <c r="DA542" i="7"/>
  <c r="DB542" i="7"/>
  <c r="DC542" i="7" s="1"/>
  <c r="DD542" i="7" s="1"/>
  <c r="DE542" i="7" s="1"/>
  <c r="DB326" i="7"/>
  <c r="DC326" i="7" s="1"/>
  <c r="DD326" i="7" s="1"/>
  <c r="DE326" i="7" s="1"/>
  <c r="DA118" i="7"/>
  <c r="DB118" i="7"/>
  <c r="DC118" i="7" s="1"/>
  <c r="DD118" i="7" s="1"/>
  <c r="DE118" i="7" s="1"/>
  <c r="DA22" i="7"/>
  <c r="DB22" i="7"/>
  <c r="DC22" i="7" s="1"/>
  <c r="DD22" i="7" s="1"/>
  <c r="DE22" i="7" s="1"/>
  <c r="DA321" i="7"/>
  <c r="DB321" i="7"/>
  <c r="DC321" i="7" s="1"/>
  <c r="DD321" i="7" s="1"/>
  <c r="DE321" i="7" s="1"/>
  <c r="DA65" i="7"/>
  <c r="DB65" i="7"/>
  <c r="DC65" i="7" s="1"/>
  <c r="DD65" i="7" s="1"/>
  <c r="DE65" i="7" s="1"/>
  <c r="DA622" i="7"/>
  <c r="DB622" i="7"/>
  <c r="DC622" i="7" s="1"/>
  <c r="DD622" i="7" s="1"/>
  <c r="DE622" i="7" s="1"/>
  <c r="DA102" i="7"/>
  <c r="DB102" i="7"/>
  <c r="DC102" i="7" s="1"/>
  <c r="DD102" i="7" s="1"/>
  <c r="DE102" i="7" s="1"/>
  <c r="DA521" i="7"/>
  <c r="DB521" i="7"/>
  <c r="DC521" i="7" s="1"/>
  <c r="DD521" i="7" s="1"/>
  <c r="DE521" i="7" s="1"/>
  <c r="DA473" i="7"/>
  <c r="DB473" i="7"/>
  <c r="DC473" i="7" s="1"/>
  <c r="DD473" i="7" s="1"/>
  <c r="DE473" i="7" s="1"/>
  <c r="DA265" i="7"/>
  <c r="DB265" i="7"/>
  <c r="DC265" i="7" s="1"/>
  <c r="DD265" i="7" s="1"/>
  <c r="DE265" i="7" s="1"/>
  <c r="DA217" i="7"/>
  <c r="DB217" i="7"/>
  <c r="DC217" i="7" s="1"/>
  <c r="DD217" i="7" s="1"/>
  <c r="DE217" i="7" s="1"/>
  <c r="DA998" i="7"/>
  <c r="DB998" i="7"/>
  <c r="DC998" i="7" s="1"/>
  <c r="DD998" i="7" s="1"/>
  <c r="DE998" i="7" s="1"/>
  <c r="DA910" i="7"/>
  <c r="DB910" i="7"/>
  <c r="DC910" i="7" s="1"/>
  <c r="DD910" i="7" s="1"/>
  <c r="DE910" i="7" s="1"/>
  <c r="DA494" i="7"/>
  <c r="DB494" i="7"/>
  <c r="DC494" i="7" s="1"/>
  <c r="DD494" i="7" s="1"/>
  <c r="DE494" i="7" s="1"/>
  <c r="DA406" i="7"/>
  <c r="DB406" i="7"/>
  <c r="DC406" i="7" s="1"/>
  <c r="DD406" i="7" s="1"/>
  <c r="DE406" i="7" s="1"/>
  <c r="DB905" i="7"/>
  <c r="DC905" i="7" s="1"/>
  <c r="DD905" i="7" s="1"/>
  <c r="DE905" i="7" s="1"/>
  <c r="DB777" i="7"/>
  <c r="DC777" i="7" s="1"/>
  <c r="DD777" i="7" s="1"/>
  <c r="DE777" i="7" s="1"/>
  <c r="DB649" i="7"/>
  <c r="DC649" i="7" s="1"/>
  <c r="DD649" i="7" s="1"/>
  <c r="DE649" i="7" s="1"/>
  <c r="DA513" i="7"/>
  <c r="DB513" i="7"/>
  <c r="DC513" i="7" s="1"/>
  <c r="DD513" i="7" s="1"/>
  <c r="DE513" i="7" s="1"/>
  <c r="DA257" i="7"/>
  <c r="DB257" i="7"/>
  <c r="DC257" i="7" s="1"/>
  <c r="DD257" i="7" s="1"/>
  <c r="DE257" i="7" s="1"/>
  <c r="DA982" i="7"/>
  <c r="DB982" i="7"/>
  <c r="DC982" i="7" s="1"/>
  <c r="DD982" i="7" s="1"/>
  <c r="DE982" i="7" s="1"/>
  <c r="DA478" i="7"/>
  <c r="DB478" i="7"/>
  <c r="DC478" i="7" s="1"/>
  <c r="DD478" i="7" s="1"/>
  <c r="DE478" i="7" s="1"/>
  <c r="DB985" i="7"/>
  <c r="DC985" i="7" s="1"/>
  <c r="DD985" i="7" s="1"/>
  <c r="DE985" i="7" s="1"/>
  <c r="DB857" i="7"/>
  <c r="DC857" i="7" s="1"/>
  <c r="DD857" i="7" s="1"/>
  <c r="DE857" i="7" s="1"/>
  <c r="DB729" i="7"/>
  <c r="DC729" i="7" s="1"/>
  <c r="DD729" i="7" s="1"/>
  <c r="DE729" i="7" s="1"/>
  <c r="DB601" i="7"/>
  <c r="DC601" i="7" s="1"/>
  <c r="DD601" i="7" s="1"/>
  <c r="DE601" i="7" s="1"/>
  <c r="DA457" i="7"/>
  <c r="DB457" i="7"/>
  <c r="DC457" i="7" s="1"/>
  <c r="DD457" i="7" s="1"/>
  <c r="DE457" i="7" s="1"/>
  <c r="DA409" i="7"/>
  <c r="DB409" i="7"/>
  <c r="DC409" i="7" s="1"/>
  <c r="DD409" i="7" s="1"/>
  <c r="DE409" i="7" s="1"/>
  <c r="DB305" i="7"/>
  <c r="DC305" i="7" s="1"/>
  <c r="DD305" i="7" s="1"/>
  <c r="DE305" i="7" s="1"/>
  <c r="DA201" i="7"/>
  <c r="DB201" i="7"/>
  <c r="DC201" i="7" s="1"/>
  <c r="DD201" i="7" s="1"/>
  <c r="DE201" i="7" s="1"/>
  <c r="DA153" i="7"/>
  <c r="DB153" i="7"/>
  <c r="DC153" i="7" s="1"/>
  <c r="DD153" i="7" s="1"/>
  <c r="DE153" i="7" s="1"/>
  <c r="DB49" i="7"/>
  <c r="DC49" i="7" s="1"/>
  <c r="DD49" i="7" s="1"/>
  <c r="DE49" i="7" s="1"/>
  <c r="DA878" i="7"/>
  <c r="DB878" i="7"/>
  <c r="DC878" i="7" s="1"/>
  <c r="DD878" i="7" s="1"/>
  <c r="DE878" i="7" s="1"/>
  <c r="DA790" i="7"/>
  <c r="DB790" i="7"/>
  <c r="DC790" i="7" s="1"/>
  <c r="DD790" i="7" s="1"/>
  <c r="DE790" i="7" s="1"/>
  <c r="DB590" i="7"/>
  <c r="DC590" i="7" s="1"/>
  <c r="DD590" i="7" s="1"/>
  <c r="DE590" i="7" s="1"/>
  <c r="DA374" i="7"/>
  <c r="DB374" i="7"/>
  <c r="DC374" i="7" s="1"/>
  <c r="DD374" i="7" s="1"/>
  <c r="DE374" i="7" s="1"/>
  <c r="DA278" i="7"/>
  <c r="DB278" i="7"/>
  <c r="DC278" i="7" s="1"/>
  <c r="DD278" i="7" s="1"/>
  <c r="DE278" i="7" s="1"/>
  <c r="DB1009" i="7"/>
  <c r="DC1009" i="7" s="1"/>
  <c r="DD1009" i="7" s="1"/>
  <c r="DE1009" i="7" s="1"/>
  <c r="DB977" i="7"/>
  <c r="DC977" i="7" s="1"/>
  <c r="DD977" i="7" s="1"/>
  <c r="DE977" i="7" s="1"/>
  <c r="DB945" i="7"/>
  <c r="DC945" i="7" s="1"/>
  <c r="DD945" i="7" s="1"/>
  <c r="DE945" i="7" s="1"/>
  <c r="DB913" i="7"/>
  <c r="DC913" i="7" s="1"/>
  <c r="DD913" i="7" s="1"/>
  <c r="DE913" i="7" s="1"/>
  <c r="DB881" i="7"/>
  <c r="DC881" i="7" s="1"/>
  <c r="DD881" i="7" s="1"/>
  <c r="DE881" i="7" s="1"/>
  <c r="DB849" i="7"/>
  <c r="DC849" i="7" s="1"/>
  <c r="DD849" i="7" s="1"/>
  <c r="DE849" i="7" s="1"/>
  <c r="DB817" i="7"/>
  <c r="DC817" i="7" s="1"/>
  <c r="DD817" i="7" s="1"/>
  <c r="DE817" i="7" s="1"/>
  <c r="DB785" i="7"/>
  <c r="DC785" i="7" s="1"/>
  <c r="DD785" i="7" s="1"/>
  <c r="DE785" i="7" s="1"/>
  <c r="DB753" i="7"/>
  <c r="DC753" i="7" s="1"/>
  <c r="DD753" i="7" s="1"/>
  <c r="DE753" i="7" s="1"/>
  <c r="DB721" i="7"/>
  <c r="DC721" i="7" s="1"/>
  <c r="DD721" i="7" s="1"/>
  <c r="DE721" i="7" s="1"/>
  <c r="DB689" i="7"/>
  <c r="DC689" i="7" s="1"/>
  <c r="DD689" i="7" s="1"/>
  <c r="DE689" i="7" s="1"/>
  <c r="DB657" i="7"/>
  <c r="DC657" i="7" s="1"/>
  <c r="DD657" i="7" s="1"/>
  <c r="DE657" i="7" s="1"/>
  <c r="DB625" i="7"/>
  <c r="DC625" i="7" s="1"/>
  <c r="DD625" i="7" s="1"/>
  <c r="DE625" i="7" s="1"/>
  <c r="DB593" i="7"/>
  <c r="DC593" i="7" s="1"/>
  <c r="DD593" i="7" s="1"/>
  <c r="DE593" i="7" s="1"/>
  <c r="DB561" i="7"/>
  <c r="DC561" i="7" s="1"/>
  <c r="DD561" i="7" s="1"/>
  <c r="DE561" i="7" s="1"/>
  <c r="DB529" i="7"/>
  <c r="DC529" i="7" s="1"/>
  <c r="DD529" i="7" s="1"/>
  <c r="DE529" i="7" s="1"/>
  <c r="DA441" i="7"/>
  <c r="DB441" i="7"/>
  <c r="DC441" i="7" s="1"/>
  <c r="DD441" i="7" s="1"/>
  <c r="DE441" i="7" s="1"/>
  <c r="DB401" i="7"/>
  <c r="DC401" i="7" s="1"/>
  <c r="DD401" i="7" s="1"/>
  <c r="DE401" i="7" s="1"/>
  <c r="DA313" i="7"/>
  <c r="DB313" i="7"/>
  <c r="DC313" i="7" s="1"/>
  <c r="DD313" i="7" s="1"/>
  <c r="DE313" i="7" s="1"/>
  <c r="DB273" i="7"/>
  <c r="DC273" i="7" s="1"/>
  <c r="DD273" i="7" s="1"/>
  <c r="DE273" i="7" s="1"/>
  <c r="DA185" i="7"/>
  <c r="DB185" i="7"/>
  <c r="DC185" i="7" s="1"/>
  <c r="DD185" i="7" s="1"/>
  <c r="DE185" i="7" s="1"/>
  <c r="DB145" i="7"/>
  <c r="DC145" i="7" s="1"/>
  <c r="DD145" i="7" s="1"/>
  <c r="DE145" i="7" s="1"/>
  <c r="DA57" i="7"/>
  <c r="DB57" i="7"/>
  <c r="DC57" i="7" s="1"/>
  <c r="DD57" i="7" s="1"/>
  <c r="DE57" i="7" s="1"/>
  <c r="DB1006" i="7"/>
  <c r="DC1006" i="7" s="1"/>
  <c r="DD1006" i="7" s="1"/>
  <c r="DE1006" i="7" s="1"/>
  <c r="DA846" i="7"/>
  <c r="DB846" i="7"/>
  <c r="DC846" i="7" s="1"/>
  <c r="DD846" i="7" s="1"/>
  <c r="DE846" i="7" s="1"/>
  <c r="DB774" i="7"/>
  <c r="DC774" i="7" s="1"/>
  <c r="DD774" i="7" s="1"/>
  <c r="DE774" i="7" s="1"/>
  <c r="DA606" i="7"/>
  <c r="DB606" i="7"/>
  <c r="DC606" i="7" s="1"/>
  <c r="DD606" i="7" s="1"/>
  <c r="DE606" i="7" s="1"/>
  <c r="DB526" i="7"/>
  <c r="DC526" i="7" s="1"/>
  <c r="DD526" i="7" s="1"/>
  <c r="DE526" i="7" s="1"/>
  <c r="DA342" i="7"/>
  <c r="DB342" i="7"/>
  <c r="DC342" i="7" s="1"/>
  <c r="DD342" i="7" s="1"/>
  <c r="DE342" i="7" s="1"/>
  <c r="DB262" i="7"/>
  <c r="DC262" i="7" s="1"/>
  <c r="DD262" i="7" s="1"/>
  <c r="DE262" i="7" s="1"/>
  <c r="DA86" i="7"/>
  <c r="DB86" i="7"/>
  <c r="DC86" i="7" s="1"/>
  <c r="DD86" i="7" s="1"/>
  <c r="DE86" i="7" s="1"/>
  <c r="DB1013" i="7"/>
  <c r="DC1013" i="7" s="1"/>
  <c r="DD1013" i="7" s="1"/>
  <c r="DE1013" i="7" s="1"/>
  <c r="DA821" i="7"/>
  <c r="DB821" i="7"/>
  <c r="DC821" i="7" s="1"/>
  <c r="DD821" i="7" s="1"/>
  <c r="DE821" i="7" s="1"/>
  <c r="DB733" i="7"/>
  <c r="DC733" i="7" s="1"/>
  <c r="DD733" i="7" s="1"/>
  <c r="DE733" i="7" s="1"/>
  <c r="DA557" i="7"/>
  <c r="DB557" i="7"/>
  <c r="DC557" i="7" s="1"/>
  <c r="DD557" i="7" s="1"/>
  <c r="DE557" i="7" s="1"/>
  <c r="DB477" i="7"/>
  <c r="DC477" i="7" s="1"/>
  <c r="DD477" i="7" s="1"/>
  <c r="DE477" i="7" s="1"/>
  <c r="DA293" i="7"/>
  <c r="DB293" i="7"/>
  <c r="DC293" i="7" s="1"/>
  <c r="DD293" i="7" s="1"/>
  <c r="DE293" i="7" s="1"/>
  <c r="DB213" i="7"/>
  <c r="DC213" i="7" s="1"/>
  <c r="DD213" i="7" s="1"/>
  <c r="DE213" i="7" s="1"/>
  <c r="DA37" i="7"/>
  <c r="DB37" i="7"/>
  <c r="DC37" i="7" s="1"/>
  <c r="DD37" i="7" s="1"/>
  <c r="DE37" i="7" s="1"/>
  <c r="DB988" i="7"/>
  <c r="DC988" i="7" s="1"/>
  <c r="DD988" i="7" s="1"/>
  <c r="DE988" i="7" s="1"/>
  <c r="DA936" i="7"/>
  <c r="DB936" i="7"/>
  <c r="DC936" i="7" s="1"/>
  <c r="DD936" i="7" s="1"/>
  <c r="DE936" i="7" s="1"/>
  <c r="DB896" i="7"/>
  <c r="DC896" i="7" s="1"/>
  <c r="DD896" i="7" s="1"/>
  <c r="DE896" i="7" s="1"/>
  <c r="DA808" i="7"/>
  <c r="DB808" i="7"/>
  <c r="DC808" i="7" s="1"/>
  <c r="DD808" i="7" s="1"/>
  <c r="DE808" i="7" s="1"/>
  <c r="DB768" i="7"/>
  <c r="DC768" i="7" s="1"/>
  <c r="DD768" i="7" s="1"/>
  <c r="DE768" i="7" s="1"/>
  <c r="DA680" i="7"/>
  <c r="DB680" i="7"/>
  <c r="DC680" i="7" s="1"/>
  <c r="DD680" i="7" s="1"/>
  <c r="DE680" i="7" s="1"/>
  <c r="DB640" i="7"/>
  <c r="DC640" i="7" s="1"/>
  <c r="DD640" i="7" s="1"/>
  <c r="DE640" i="7" s="1"/>
  <c r="DA552" i="7"/>
  <c r="DB552" i="7"/>
  <c r="DC552" i="7" s="1"/>
  <c r="DD552" i="7" s="1"/>
  <c r="DE552" i="7" s="1"/>
  <c r="DB512" i="7"/>
  <c r="DC512" i="7" s="1"/>
  <c r="DD512" i="7" s="1"/>
  <c r="DE512" i="7" s="1"/>
  <c r="DA424" i="7"/>
  <c r="DB424" i="7"/>
  <c r="DC424" i="7" s="1"/>
  <c r="DD424" i="7" s="1"/>
  <c r="DE424" i="7" s="1"/>
  <c r="DB384" i="7"/>
  <c r="DC384" i="7" s="1"/>
  <c r="DD384" i="7" s="1"/>
  <c r="DE384" i="7" s="1"/>
  <c r="DA296" i="7"/>
  <c r="DB296" i="7"/>
  <c r="DC296" i="7" s="1"/>
  <c r="DD296" i="7" s="1"/>
  <c r="DE296" i="7" s="1"/>
  <c r="DB256" i="7"/>
  <c r="DC256" i="7" s="1"/>
  <c r="DD256" i="7" s="1"/>
  <c r="DE256" i="7" s="1"/>
  <c r="DA168" i="7"/>
  <c r="DB168" i="7"/>
  <c r="DC168" i="7" s="1"/>
  <c r="DD168" i="7" s="1"/>
  <c r="DE168" i="7" s="1"/>
  <c r="DB128" i="7"/>
  <c r="DC128" i="7" s="1"/>
  <c r="DD128" i="7" s="1"/>
  <c r="DE128" i="7" s="1"/>
  <c r="DA40" i="7"/>
  <c r="DB40" i="7"/>
  <c r="DC40" i="7" s="1"/>
  <c r="DD40" i="7" s="1"/>
  <c r="DE40" i="7" s="1"/>
  <c r="DB999" i="7"/>
  <c r="DC999" i="7" s="1"/>
  <c r="DD999" i="7" s="1"/>
  <c r="DE999" i="7" s="1"/>
  <c r="DA911" i="7"/>
  <c r="DB911" i="7"/>
  <c r="DC911" i="7" s="1"/>
  <c r="DD911" i="7" s="1"/>
  <c r="DE911" i="7" s="1"/>
  <c r="DB871" i="7"/>
  <c r="DC871" i="7" s="1"/>
  <c r="DD871" i="7" s="1"/>
  <c r="DE871" i="7" s="1"/>
  <c r="DA783" i="7"/>
  <c r="DB783" i="7"/>
  <c r="DC783" i="7" s="1"/>
  <c r="DD783" i="7" s="1"/>
  <c r="DE783" i="7" s="1"/>
  <c r="DB743" i="7"/>
  <c r="DC743" i="7" s="1"/>
  <c r="DD743" i="7" s="1"/>
  <c r="DE743" i="7" s="1"/>
  <c r="DA655" i="7"/>
  <c r="DB655" i="7"/>
  <c r="DC655" i="7" s="1"/>
  <c r="DD655" i="7" s="1"/>
  <c r="DE655" i="7" s="1"/>
  <c r="DB615" i="7"/>
  <c r="DC615" i="7" s="1"/>
  <c r="DD615" i="7" s="1"/>
  <c r="DE615" i="7" s="1"/>
  <c r="DA527" i="7"/>
  <c r="DB527" i="7"/>
  <c r="DC527" i="7" s="1"/>
  <c r="DD527" i="7" s="1"/>
  <c r="DE527" i="7" s="1"/>
  <c r="DB487" i="7"/>
  <c r="DC487" i="7" s="1"/>
  <c r="DD487" i="7" s="1"/>
  <c r="DE487" i="7" s="1"/>
  <c r="DA399" i="7"/>
  <c r="DB399" i="7"/>
  <c r="DC399" i="7" s="1"/>
  <c r="DD399" i="7" s="1"/>
  <c r="DE399" i="7" s="1"/>
  <c r="DB359" i="7"/>
  <c r="DC359" i="7" s="1"/>
  <c r="DD359" i="7" s="1"/>
  <c r="DE359" i="7" s="1"/>
  <c r="DA271" i="7"/>
  <c r="DB271" i="7"/>
  <c r="DC271" i="7" s="1"/>
  <c r="DD271" i="7" s="1"/>
  <c r="DE271" i="7" s="1"/>
  <c r="DB231" i="7"/>
  <c r="DC231" i="7" s="1"/>
  <c r="DD231" i="7" s="1"/>
  <c r="DE231" i="7" s="1"/>
  <c r="DA143" i="7"/>
  <c r="DB143" i="7"/>
  <c r="DC143" i="7" s="1"/>
  <c r="DD143" i="7" s="1"/>
  <c r="DE143" i="7" s="1"/>
  <c r="DB103" i="7"/>
  <c r="DC103" i="7" s="1"/>
  <c r="DD103" i="7" s="1"/>
  <c r="DE103" i="7" s="1"/>
  <c r="DA1014" i="7"/>
  <c r="DB1014" i="7"/>
  <c r="DC1014" i="7" s="1"/>
  <c r="DD1014" i="7" s="1"/>
  <c r="DE1014" i="7" s="1"/>
  <c r="DA734" i="7"/>
  <c r="DB734" i="7"/>
  <c r="DC734" i="7" s="1"/>
  <c r="DD734" i="7" s="1"/>
  <c r="DE734" i="7" s="1"/>
  <c r="DA486" i="7"/>
  <c r="DB486" i="7"/>
  <c r="DC486" i="7" s="1"/>
  <c r="DD486" i="7" s="1"/>
  <c r="DE486" i="7" s="1"/>
  <c r="DA230" i="7"/>
  <c r="DB230" i="7"/>
  <c r="DC230" i="7" s="1"/>
  <c r="DD230" i="7" s="1"/>
  <c r="DE230" i="7" s="1"/>
  <c r="DA965" i="7"/>
  <c r="DB965" i="7"/>
  <c r="DC965" i="7" s="1"/>
  <c r="DD965" i="7" s="1"/>
  <c r="DE965" i="7" s="1"/>
  <c r="DA725" i="7"/>
  <c r="DB725" i="7"/>
  <c r="DC725" i="7" s="1"/>
  <c r="DD725" i="7" s="1"/>
  <c r="DE725" i="7" s="1"/>
  <c r="DA469" i="7"/>
  <c r="DB469" i="7"/>
  <c r="DC469" i="7" s="1"/>
  <c r="DD469" i="7" s="1"/>
  <c r="DE469" i="7" s="1"/>
  <c r="DA221" i="7"/>
  <c r="DB221" i="7"/>
  <c r="DC221" i="7" s="1"/>
  <c r="DD221" i="7" s="1"/>
  <c r="DE221" i="7" s="1"/>
  <c r="DA986" i="7"/>
  <c r="DB986" i="7"/>
  <c r="DC986" i="7" s="1"/>
  <c r="DD986" i="7" s="1"/>
  <c r="DE986" i="7" s="1"/>
  <c r="DA858" i="7"/>
  <c r="DB858" i="7"/>
  <c r="DC858" i="7" s="1"/>
  <c r="DD858" i="7" s="1"/>
  <c r="DE858" i="7" s="1"/>
  <c r="DA722" i="7"/>
  <c r="DB722" i="7"/>
  <c r="DC722" i="7" s="1"/>
  <c r="DD722" i="7" s="1"/>
  <c r="DE722" i="7" s="1"/>
  <c r="DA989" i="7"/>
  <c r="DB989" i="7"/>
  <c r="DC989" i="7" s="1"/>
  <c r="DD989" i="7" s="1"/>
  <c r="DE989" i="7" s="1"/>
  <c r="DA717" i="7"/>
  <c r="DB717" i="7"/>
  <c r="DC717" i="7" s="1"/>
  <c r="DD717" i="7" s="1"/>
  <c r="DE717" i="7" s="1"/>
  <c r="DA461" i="7"/>
  <c r="DB461" i="7"/>
  <c r="DC461" i="7" s="1"/>
  <c r="DD461" i="7" s="1"/>
  <c r="DE461" i="7" s="1"/>
  <c r="DA197" i="7"/>
  <c r="DB197" i="7"/>
  <c r="DC197" i="7" s="1"/>
  <c r="DD197" i="7" s="1"/>
  <c r="DE197" i="7" s="1"/>
  <c r="DA1016" i="7"/>
  <c r="DB1016" i="7"/>
  <c r="DC1016" i="7" s="1"/>
  <c r="DD1016" i="7" s="1"/>
  <c r="DE1016" i="7" s="1"/>
  <c r="DA888" i="7"/>
  <c r="DB888" i="7"/>
  <c r="DC888" i="7" s="1"/>
  <c r="DD888" i="7" s="1"/>
  <c r="DE888" i="7" s="1"/>
  <c r="DA760" i="7"/>
  <c r="DB760" i="7"/>
  <c r="DC760" i="7" s="1"/>
  <c r="DD760" i="7" s="1"/>
  <c r="DE760" i="7" s="1"/>
  <c r="DA632" i="7"/>
  <c r="DB632" i="7"/>
  <c r="DC632" i="7" s="1"/>
  <c r="DD632" i="7" s="1"/>
  <c r="DE632" i="7" s="1"/>
  <c r="DA504" i="7"/>
  <c r="DB504" i="7"/>
  <c r="DC504" i="7" s="1"/>
  <c r="DD504" i="7" s="1"/>
  <c r="DE504" i="7" s="1"/>
  <c r="DA376" i="7"/>
  <c r="DB376" i="7"/>
  <c r="DC376" i="7" s="1"/>
  <c r="DD376" i="7" s="1"/>
  <c r="DE376" i="7" s="1"/>
  <c r="DA248" i="7"/>
  <c r="DB248" i="7"/>
  <c r="DC248" i="7" s="1"/>
  <c r="DD248" i="7" s="1"/>
  <c r="DE248" i="7" s="1"/>
  <c r="DA120" i="7"/>
  <c r="DB120" i="7"/>
  <c r="DC120" i="7" s="1"/>
  <c r="DD120" i="7" s="1"/>
  <c r="DE120" i="7" s="1"/>
  <c r="DA991" i="7"/>
  <c r="DB991" i="7"/>
  <c r="DC991" i="7" s="1"/>
  <c r="DD991" i="7" s="1"/>
  <c r="DE991" i="7" s="1"/>
  <c r="DA863" i="7"/>
  <c r="DB863" i="7"/>
  <c r="DC863" i="7" s="1"/>
  <c r="DD863" i="7" s="1"/>
  <c r="DE863" i="7" s="1"/>
  <c r="DA735" i="7"/>
  <c r="DB735" i="7"/>
  <c r="DC735" i="7" s="1"/>
  <c r="DD735" i="7" s="1"/>
  <c r="DE735" i="7" s="1"/>
  <c r="DA607" i="7"/>
  <c r="DB607" i="7"/>
  <c r="DC607" i="7" s="1"/>
  <c r="DD607" i="7" s="1"/>
  <c r="DE607" i="7" s="1"/>
  <c r="DA479" i="7"/>
  <c r="DB479" i="7"/>
  <c r="DC479" i="7" s="1"/>
  <c r="DD479" i="7" s="1"/>
  <c r="DE479" i="7" s="1"/>
  <c r="DA351" i="7"/>
  <c r="DB351" i="7"/>
  <c r="DC351" i="7" s="1"/>
  <c r="DD351" i="7" s="1"/>
  <c r="DE351" i="7" s="1"/>
  <c r="DA223" i="7"/>
  <c r="DB223" i="7"/>
  <c r="DC223" i="7" s="1"/>
  <c r="DD223" i="7" s="1"/>
  <c r="DE223" i="7" s="1"/>
  <c r="DA95" i="7"/>
  <c r="DB95" i="7"/>
  <c r="DC95" i="7" s="1"/>
  <c r="DD95" i="7" s="1"/>
  <c r="DE95" i="7" s="1"/>
  <c r="DA902" i="7"/>
  <c r="DB902" i="7"/>
  <c r="DC902" i="7" s="1"/>
  <c r="DD902" i="7" s="1"/>
  <c r="DE902" i="7" s="1"/>
  <c r="DA638" i="7"/>
  <c r="DB638" i="7"/>
  <c r="DC638" i="7" s="1"/>
  <c r="DD638" i="7" s="1"/>
  <c r="DE638" i="7" s="1"/>
  <c r="DA382" i="7"/>
  <c r="DB382" i="7"/>
  <c r="DC382" i="7" s="1"/>
  <c r="DD382" i="7" s="1"/>
  <c r="DE382" i="7" s="1"/>
  <c r="DA885" i="7"/>
  <c r="DB885" i="7"/>
  <c r="DC885" i="7" s="1"/>
  <c r="DD885" i="7" s="1"/>
  <c r="DE885" i="7" s="1"/>
  <c r="DA621" i="7"/>
  <c r="DB621" i="7"/>
  <c r="DC621" i="7" s="1"/>
  <c r="DD621" i="7" s="1"/>
  <c r="DE621" i="7" s="1"/>
  <c r="DA357" i="7"/>
  <c r="DB357" i="7"/>
  <c r="DC357" i="7" s="1"/>
  <c r="DD357" i="7" s="1"/>
  <c r="DE357" i="7" s="1"/>
  <c r="DA101" i="7"/>
  <c r="DB101" i="7"/>
  <c r="DC101" i="7" s="1"/>
  <c r="DD101" i="7" s="1"/>
  <c r="DE101" i="7" s="1"/>
  <c r="DA968" i="7"/>
  <c r="DB968" i="7"/>
  <c r="DC968" i="7" s="1"/>
  <c r="DD968" i="7" s="1"/>
  <c r="DE968" i="7" s="1"/>
  <c r="DA840" i="7"/>
  <c r="DB840" i="7"/>
  <c r="DC840" i="7" s="1"/>
  <c r="DD840" i="7" s="1"/>
  <c r="DE840" i="7" s="1"/>
  <c r="DA712" i="7"/>
  <c r="DB712" i="7"/>
  <c r="DC712" i="7" s="1"/>
  <c r="DD712" i="7" s="1"/>
  <c r="DE712" i="7" s="1"/>
  <c r="DA584" i="7"/>
  <c r="DB584" i="7"/>
  <c r="DC584" i="7" s="1"/>
  <c r="DD584" i="7" s="1"/>
  <c r="DE584" i="7" s="1"/>
  <c r="DA456" i="7"/>
  <c r="DB456" i="7"/>
  <c r="DC456" i="7" s="1"/>
  <c r="DD456" i="7" s="1"/>
  <c r="DE456" i="7" s="1"/>
  <c r="DA328" i="7"/>
  <c r="DB328" i="7"/>
  <c r="DC328" i="7" s="1"/>
  <c r="DD328" i="7" s="1"/>
  <c r="DE328" i="7" s="1"/>
  <c r="DA200" i="7"/>
  <c r="DB200" i="7"/>
  <c r="DC200" i="7" s="1"/>
  <c r="DD200" i="7" s="1"/>
  <c r="DE200" i="7" s="1"/>
  <c r="DA72" i="7"/>
  <c r="DB72" i="7"/>
  <c r="DC72" i="7" s="1"/>
  <c r="DD72" i="7" s="1"/>
  <c r="DE72" i="7" s="1"/>
  <c r="DA943" i="7"/>
  <c r="DB943" i="7"/>
  <c r="DC943" i="7" s="1"/>
  <c r="DD943" i="7" s="1"/>
  <c r="DE943" i="7" s="1"/>
  <c r="DA815" i="7"/>
  <c r="DB815" i="7"/>
  <c r="DC815" i="7" s="1"/>
  <c r="DD815" i="7" s="1"/>
  <c r="DE815" i="7" s="1"/>
  <c r="DA687" i="7"/>
  <c r="DB687" i="7"/>
  <c r="DC687" i="7" s="1"/>
  <c r="DD687" i="7" s="1"/>
  <c r="DE687" i="7" s="1"/>
  <c r="DA559" i="7"/>
  <c r="DB559" i="7"/>
  <c r="DC559" i="7" s="1"/>
  <c r="DD559" i="7" s="1"/>
  <c r="DE559" i="7" s="1"/>
  <c r="DA431" i="7"/>
  <c r="DB431" i="7"/>
  <c r="DC431" i="7" s="1"/>
  <c r="DD431" i="7" s="1"/>
  <c r="DE431" i="7" s="1"/>
  <c r="DA303" i="7"/>
  <c r="DB303" i="7"/>
  <c r="DC303" i="7" s="1"/>
  <c r="DD303" i="7" s="1"/>
  <c r="DE303" i="7" s="1"/>
  <c r="DA175" i="7"/>
  <c r="DB175" i="7"/>
  <c r="DC175" i="7" s="1"/>
  <c r="DD175" i="7" s="1"/>
  <c r="DE175" i="7" s="1"/>
  <c r="DA47" i="7"/>
  <c r="DB47" i="7"/>
  <c r="DC47" i="7" s="1"/>
  <c r="DD47" i="7" s="1"/>
  <c r="DE47" i="7" s="1"/>
  <c r="DA798" i="7"/>
  <c r="DB798" i="7"/>
  <c r="DC798" i="7" s="1"/>
  <c r="DD798" i="7" s="1"/>
  <c r="DE798" i="7" s="1"/>
  <c r="DA534" i="7"/>
  <c r="DB534" i="7"/>
  <c r="DC534" i="7" s="1"/>
  <c r="DD534" i="7" s="1"/>
  <c r="DE534" i="7" s="1"/>
  <c r="DA286" i="7"/>
  <c r="DB286" i="7"/>
  <c r="DC286" i="7" s="1"/>
  <c r="DD286" i="7" s="1"/>
  <c r="DE286" i="7" s="1"/>
  <c r="DA30" i="7"/>
  <c r="DB30" i="7"/>
  <c r="DC30" i="7" s="1"/>
  <c r="DD30" i="7" s="1"/>
  <c r="DE30" i="7" s="1"/>
  <c r="DA781" i="7"/>
  <c r="DB781" i="7"/>
  <c r="DC781" i="7" s="1"/>
  <c r="DD781" i="7" s="1"/>
  <c r="DE781" i="7" s="1"/>
  <c r="DA533" i="7"/>
  <c r="DB533" i="7"/>
  <c r="DC533" i="7" s="1"/>
  <c r="DD533" i="7" s="1"/>
  <c r="DE533" i="7" s="1"/>
  <c r="DA285" i="7"/>
  <c r="DB285" i="7"/>
  <c r="DC285" i="7" s="1"/>
  <c r="DD285" i="7" s="1"/>
  <c r="DE285" i="7" s="1"/>
  <c r="DA29" i="7"/>
  <c r="DB29" i="7"/>
  <c r="DC29" i="7" s="1"/>
  <c r="DD29" i="7" s="1"/>
  <c r="DE29" i="7" s="1"/>
  <c r="DA890" i="7"/>
  <c r="DB890" i="7"/>
  <c r="DC890" i="7" s="1"/>
  <c r="DD890" i="7" s="1"/>
  <c r="DE890" i="7" s="1"/>
  <c r="DA762" i="7"/>
  <c r="DB762" i="7"/>
  <c r="DC762" i="7" s="1"/>
  <c r="DD762" i="7" s="1"/>
  <c r="DE762" i="7" s="1"/>
  <c r="DA425" i="7"/>
  <c r="DB425" i="7"/>
  <c r="DC425" i="7" s="1"/>
  <c r="DD425" i="7" s="1"/>
  <c r="DE425" i="7" s="1"/>
  <c r="DA297" i="7"/>
  <c r="DB297" i="7"/>
  <c r="DC297" i="7" s="1"/>
  <c r="DD297" i="7" s="1"/>
  <c r="DE297" i="7" s="1"/>
  <c r="DA169" i="7"/>
  <c r="DB169" i="7"/>
  <c r="DC169" i="7" s="1"/>
  <c r="DD169" i="7" s="1"/>
  <c r="DE169" i="7" s="1"/>
  <c r="DA41" i="7"/>
  <c r="DB41" i="7"/>
  <c r="DC41" i="7" s="1"/>
  <c r="DD41" i="7" s="1"/>
  <c r="DE41" i="7" s="1"/>
  <c r="DA822" i="7"/>
  <c r="DB822" i="7"/>
  <c r="DC822" i="7" s="1"/>
  <c r="DD822" i="7" s="1"/>
  <c r="DE822" i="7" s="1"/>
  <c r="DA574" i="7"/>
  <c r="DB574" i="7"/>
  <c r="DC574" i="7" s="1"/>
  <c r="DD574" i="7" s="1"/>
  <c r="DE574" i="7" s="1"/>
  <c r="DA310" i="7"/>
  <c r="DB310" i="7"/>
  <c r="DC310" i="7" s="1"/>
  <c r="DD310" i="7" s="1"/>
  <c r="DE310" i="7" s="1"/>
  <c r="DA46" i="7"/>
  <c r="DB46" i="7"/>
  <c r="DC46" i="7" s="1"/>
  <c r="DD46" i="7" s="1"/>
  <c r="DE46" i="7" s="1"/>
  <c r="DB973" i="7"/>
  <c r="DC973" i="7" s="1"/>
  <c r="DD973" i="7" s="1"/>
  <c r="DE973" i="7" s="1"/>
  <c r="DA789" i="7"/>
  <c r="DB789" i="7"/>
  <c r="DC789" i="7" s="1"/>
  <c r="DD789" i="7" s="1"/>
  <c r="DE789" i="7" s="1"/>
  <c r="DB701" i="7"/>
  <c r="DC701" i="7" s="1"/>
  <c r="DD701" i="7" s="1"/>
  <c r="DE701" i="7" s="1"/>
  <c r="DA525" i="7"/>
  <c r="DB525" i="7"/>
  <c r="DC525" i="7" s="1"/>
  <c r="DD525" i="7" s="1"/>
  <c r="DE525" i="7" s="1"/>
  <c r="DB445" i="7"/>
  <c r="DC445" i="7" s="1"/>
  <c r="DD445" i="7" s="1"/>
  <c r="DE445" i="7" s="1"/>
  <c r="DA261" i="7"/>
  <c r="DB261" i="7"/>
  <c r="DC261" i="7" s="1"/>
  <c r="DD261" i="7" s="1"/>
  <c r="DE261" i="7" s="1"/>
  <c r="DB181" i="7"/>
  <c r="DC181" i="7" s="1"/>
  <c r="DD181" i="7" s="1"/>
  <c r="DE181" i="7" s="1"/>
  <c r="DA1012" i="7"/>
  <c r="DB1012" i="7"/>
  <c r="DC1012" i="7" s="1"/>
  <c r="DD1012" i="7" s="1"/>
  <c r="DE1012" i="7" s="1"/>
  <c r="DB1008" i="7"/>
  <c r="DC1008" i="7" s="1"/>
  <c r="DD1008" i="7" s="1"/>
  <c r="DE1008" i="7" s="1"/>
  <c r="DA920" i="7"/>
  <c r="DB920" i="7"/>
  <c r="DC920" i="7" s="1"/>
  <c r="DD920" i="7" s="1"/>
  <c r="DE920" i="7" s="1"/>
  <c r="DB880" i="7"/>
  <c r="DC880" i="7" s="1"/>
  <c r="DD880" i="7" s="1"/>
  <c r="DE880" i="7" s="1"/>
  <c r="DA792" i="7"/>
  <c r="DB792" i="7"/>
  <c r="DC792" i="7" s="1"/>
  <c r="DD792" i="7" s="1"/>
  <c r="DE792" i="7" s="1"/>
  <c r="DB752" i="7"/>
  <c r="DC752" i="7" s="1"/>
  <c r="DD752" i="7" s="1"/>
  <c r="DE752" i="7" s="1"/>
  <c r="DA664" i="7"/>
  <c r="DB664" i="7"/>
  <c r="DC664" i="7" s="1"/>
  <c r="DD664" i="7" s="1"/>
  <c r="DE664" i="7" s="1"/>
  <c r="DB624" i="7"/>
  <c r="DC624" i="7" s="1"/>
  <c r="DD624" i="7" s="1"/>
  <c r="DE624" i="7" s="1"/>
  <c r="DA536" i="7"/>
  <c r="DB536" i="7"/>
  <c r="DC536" i="7" s="1"/>
  <c r="DD536" i="7" s="1"/>
  <c r="DE536" i="7" s="1"/>
  <c r="DB496" i="7"/>
  <c r="DC496" i="7" s="1"/>
  <c r="DD496" i="7" s="1"/>
  <c r="DE496" i="7" s="1"/>
  <c r="DA408" i="7"/>
  <c r="DB408" i="7"/>
  <c r="DC408" i="7" s="1"/>
  <c r="DD408" i="7" s="1"/>
  <c r="DE408" i="7" s="1"/>
  <c r="DB368" i="7"/>
  <c r="DC368" i="7" s="1"/>
  <c r="DD368" i="7" s="1"/>
  <c r="DE368" i="7" s="1"/>
  <c r="DA280" i="7"/>
  <c r="DB280" i="7"/>
  <c r="DC280" i="7" s="1"/>
  <c r="DD280" i="7" s="1"/>
  <c r="DE280" i="7" s="1"/>
  <c r="DB240" i="7"/>
  <c r="DC240" i="7" s="1"/>
  <c r="DD240" i="7" s="1"/>
  <c r="DE240" i="7" s="1"/>
  <c r="DA152" i="7"/>
  <c r="DB152" i="7"/>
  <c r="DC152" i="7" s="1"/>
  <c r="DD152" i="7" s="1"/>
  <c r="DE152" i="7" s="1"/>
  <c r="DB112" i="7"/>
  <c r="DC112" i="7" s="1"/>
  <c r="DD112" i="7" s="1"/>
  <c r="DE112" i="7" s="1"/>
  <c r="DA24" i="7"/>
  <c r="DB24" i="7"/>
  <c r="DC24" i="7" s="1"/>
  <c r="DD24" i="7" s="1"/>
  <c r="DE24" i="7" s="1"/>
  <c r="DB983" i="7"/>
  <c r="DC983" i="7" s="1"/>
  <c r="DD983" i="7" s="1"/>
  <c r="DE983" i="7" s="1"/>
  <c r="DA895" i="7"/>
  <c r="DB895" i="7"/>
  <c r="DC895" i="7" s="1"/>
  <c r="DD895" i="7" s="1"/>
  <c r="DE895" i="7" s="1"/>
  <c r="DB855" i="7"/>
  <c r="DC855" i="7" s="1"/>
  <c r="DD855" i="7" s="1"/>
  <c r="DE855" i="7" s="1"/>
  <c r="DA767" i="7"/>
  <c r="DB767" i="7"/>
  <c r="DC767" i="7" s="1"/>
  <c r="DD767" i="7" s="1"/>
  <c r="DE767" i="7" s="1"/>
  <c r="DB727" i="7"/>
  <c r="DC727" i="7" s="1"/>
  <c r="DD727" i="7" s="1"/>
  <c r="DE727" i="7" s="1"/>
  <c r="DA639" i="7"/>
  <c r="DB639" i="7"/>
  <c r="DC639" i="7" s="1"/>
  <c r="DD639" i="7" s="1"/>
  <c r="DE639" i="7" s="1"/>
  <c r="DB599" i="7"/>
  <c r="DC599" i="7" s="1"/>
  <c r="DD599" i="7" s="1"/>
  <c r="DE599" i="7" s="1"/>
  <c r="DA511" i="7"/>
  <c r="DB511" i="7"/>
  <c r="DC511" i="7" s="1"/>
  <c r="DD511" i="7" s="1"/>
  <c r="DE511" i="7" s="1"/>
  <c r="DB471" i="7"/>
  <c r="DC471" i="7" s="1"/>
  <c r="DD471" i="7" s="1"/>
  <c r="DE471" i="7" s="1"/>
  <c r="DA383" i="7"/>
  <c r="DB383" i="7"/>
  <c r="DC383" i="7" s="1"/>
  <c r="DD383" i="7" s="1"/>
  <c r="DE383" i="7" s="1"/>
  <c r="DB343" i="7"/>
  <c r="DC343" i="7" s="1"/>
  <c r="DD343" i="7" s="1"/>
  <c r="DE343" i="7" s="1"/>
  <c r="DA255" i="7"/>
  <c r="DB255" i="7"/>
  <c r="DC255" i="7" s="1"/>
  <c r="DD255" i="7" s="1"/>
  <c r="DE255" i="7" s="1"/>
  <c r="DB215" i="7"/>
  <c r="DC215" i="7" s="1"/>
  <c r="DD215" i="7" s="1"/>
  <c r="DE215" i="7" s="1"/>
  <c r="DA127" i="7"/>
  <c r="DB127" i="7"/>
  <c r="DC127" i="7" s="1"/>
  <c r="DD127" i="7" s="1"/>
  <c r="DE127" i="7" s="1"/>
  <c r="DA974" i="7"/>
  <c r="DB974" i="7"/>
  <c r="DC974" i="7" s="1"/>
  <c r="DD974" i="7" s="1"/>
  <c r="DE974" i="7" s="1"/>
  <c r="DA702" i="7"/>
  <c r="DB702" i="7"/>
  <c r="DC702" i="7" s="1"/>
  <c r="DD702" i="7" s="1"/>
  <c r="DE702" i="7" s="1"/>
  <c r="DA454" i="7"/>
  <c r="DB454" i="7"/>
  <c r="DC454" i="7" s="1"/>
  <c r="DD454" i="7" s="1"/>
  <c r="DE454" i="7" s="1"/>
  <c r="DA190" i="7"/>
  <c r="DB190" i="7"/>
  <c r="DC190" i="7" s="1"/>
  <c r="DD190" i="7" s="1"/>
  <c r="DE190" i="7" s="1"/>
  <c r="DB993" i="7"/>
  <c r="DC993" i="7" s="1"/>
  <c r="DD993" i="7" s="1"/>
  <c r="DE993" i="7" s="1"/>
  <c r="DB961" i="7"/>
  <c r="DC961" i="7" s="1"/>
  <c r="DD961" i="7" s="1"/>
  <c r="DE961" i="7" s="1"/>
  <c r="DB929" i="7"/>
  <c r="DC929" i="7" s="1"/>
  <c r="DD929" i="7" s="1"/>
  <c r="DE929" i="7" s="1"/>
  <c r="DB897" i="7"/>
  <c r="DC897" i="7" s="1"/>
  <c r="DD897" i="7" s="1"/>
  <c r="DE897" i="7" s="1"/>
  <c r="DB865" i="7"/>
  <c r="DC865" i="7" s="1"/>
  <c r="DD865" i="7" s="1"/>
  <c r="DE865" i="7" s="1"/>
  <c r="DB833" i="7"/>
  <c r="DC833" i="7" s="1"/>
  <c r="DD833" i="7" s="1"/>
  <c r="DE833" i="7" s="1"/>
  <c r="DB801" i="7"/>
  <c r="DC801" i="7" s="1"/>
  <c r="DD801" i="7" s="1"/>
  <c r="DE801" i="7" s="1"/>
  <c r="DB769" i="7"/>
  <c r="DC769" i="7" s="1"/>
  <c r="DD769" i="7" s="1"/>
  <c r="DE769" i="7" s="1"/>
  <c r="DB737" i="7"/>
  <c r="DC737" i="7" s="1"/>
  <c r="DD737" i="7" s="1"/>
  <c r="DE737" i="7" s="1"/>
  <c r="DB705" i="7"/>
  <c r="DC705" i="7" s="1"/>
  <c r="DD705" i="7" s="1"/>
  <c r="DE705" i="7" s="1"/>
  <c r="DB673" i="7"/>
  <c r="DC673" i="7" s="1"/>
  <c r="DD673" i="7" s="1"/>
  <c r="DE673" i="7" s="1"/>
  <c r="DB641" i="7"/>
  <c r="DC641" i="7" s="1"/>
  <c r="DD641" i="7" s="1"/>
  <c r="DE641" i="7" s="1"/>
  <c r="DB609" i="7"/>
  <c r="DC609" i="7" s="1"/>
  <c r="DD609" i="7" s="1"/>
  <c r="DE609" i="7" s="1"/>
  <c r="DB577" i="7"/>
  <c r="DC577" i="7" s="1"/>
  <c r="DD577" i="7" s="1"/>
  <c r="DE577" i="7" s="1"/>
  <c r="DB545" i="7"/>
  <c r="DC545" i="7" s="1"/>
  <c r="DD545" i="7" s="1"/>
  <c r="DE545" i="7" s="1"/>
  <c r="DA505" i="7"/>
  <c r="DB505" i="7"/>
  <c r="DC505" i="7" s="1"/>
  <c r="DD505" i="7" s="1"/>
  <c r="DE505" i="7" s="1"/>
  <c r="DB465" i="7"/>
  <c r="DC465" i="7" s="1"/>
  <c r="DD465" i="7" s="1"/>
  <c r="DE465" i="7" s="1"/>
  <c r="DA377" i="7"/>
  <c r="DB377" i="7"/>
  <c r="DC377" i="7" s="1"/>
  <c r="DD377" i="7" s="1"/>
  <c r="DE377" i="7" s="1"/>
  <c r="DB337" i="7"/>
  <c r="DC337" i="7" s="1"/>
  <c r="DD337" i="7" s="1"/>
  <c r="DE337" i="7" s="1"/>
  <c r="DA249" i="7"/>
  <c r="DB249" i="7"/>
  <c r="DC249" i="7" s="1"/>
  <c r="DD249" i="7" s="1"/>
  <c r="DE249" i="7" s="1"/>
  <c r="DB209" i="7"/>
  <c r="DC209" i="7" s="1"/>
  <c r="DD209" i="7" s="1"/>
  <c r="DE209" i="7" s="1"/>
  <c r="DA121" i="7"/>
  <c r="DB121" i="7"/>
  <c r="DC121" i="7" s="1"/>
  <c r="DD121" i="7" s="1"/>
  <c r="DE121" i="7" s="1"/>
  <c r="DB81" i="7"/>
  <c r="DC81" i="7" s="1"/>
  <c r="DD81" i="7" s="1"/>
  <c r="DE81" i="7" s="1"/>
  <c r="DA966" i="7"/>
  <c r="DB966" i="7"/>
  <c r="DC966" i="7" s="1"/>
  <c r="DD966" i="7" s="1"/>
  <c r="DE966" i="7" s="1"/>
  <c r="DB894" i="7"/>
  <c r="DC894" i="7" s="1"/>
  <c r="DD894" i="7" s="1"/>
  <c r="DE894" i="7" s="1"/>
  <c r="DA726" i="7"/>
  <c r="DB726" i="7"/>
  <c r="DC726" i="7" s="1"/>
  <c r="DD726" i="7" s="1"/>
  <c r="DE726" i="7" s="1"/>
  <c r="DB654" i="7"/>
  <c r="DC654" i="7" s="1"/>
  <c r="DD654" i="7" s="1"/>
  <c r="DE654" i="7" s="1"/>
  <c r="DA462" i="7"/>
  <c r="DB462" i="7"/>
  <c r="DC462" i="7" s="1"/>
  <c r="DD462" i="7" s="1"/>
  <c r="DE462" i="7" s="1"/>
  <c r="DB390" i="7"/>
  <c r="DC390" i="7" s="1"/>
  <c r="DD390" i="7" s="1"/>
  <c r="DE390" i="7" s="1"/>
  <c r="DA206" i="7"/>
  <c r="DB206" i="7"/>
  <c r="DC206" i="7" s="1"/>
  <c r="DD206" i="7" s="1"/>
  <c r="DE206" i="7" s="1"/>
  <c r="DB126" i="7"/>
  <c r="DC126" i="7" s="1"/>
  <c r="DD126" i="7" s="1"/>
  <c r="DE126" i="7" s="1"/>
  <c r="DA957" i="7"/>
  <c r="DB957" i="7"/>
  <c r="DC957" i="7" s="1"/>
  <c r="DD957" i="7" s="1"/>
  <c r="DE957" i="7" s="1"/>
  <c r="DB869" i="7"/>
  <c r="DC869" i="7" s="1"/>
  <c r="DD869" i="7" s="1"/>
  <c r="DE869" i="7" s="1"/>
  <c r="DA685" i="7"/>
  <c r="DB685" i="7"/>
  <c r="DC685" i="7" s="1"/>
  <c r="DD685" i="7" s="1"/>
  <c r="DE685" i="7" s="1"/>
  <c r="DB605" i="7"/>
  <c r="DC605" i="7" s="1"/>
  <c r="DD605" i="7" s="1"/>
  <c r="DE605" i="7" s="1"/>
  <c r="DA429" i="7"/>
  <c r="DB429" i="7"/>
  <c r="DC429" i="7" s="1"/>
  <c r="DD429" i="7" s="1"/>
  <c r="DE429" i="7" s="1"/>
  <c r="DB341" i="7"/>
  <c r="DC341" i="7" s="1"/>
  <c r="DD341" i="7" s="1"/>
  <c r="DE341" i="7" s="1"/>
  <c r="DA165" i="7"/>
  <c r="DB165" i="7"/>
  <c r="DC165" i="7" s="1"/>
  <c r="DD165" i="7" s="1"/>
  <c r="DE165" i="7" s="1"/>
  <c r="DB85" i="7"/>
  <c r="DC85" i="7" s="1"/>
  <c r="DD85" i="7" s="1"/>
  <c r="DE85" i="7" s="1"/>
  <c r="DA1000" i="7"/>
  <c r="DB1000" i="7"/>
  <c r="DC1000" i="7" s="1"/>
  <c r="DD1000" i="7" s="1"/>
  <c r="DE1000" i="7" s="1"/>
  <c r="DB960" i="7"/>
  <c r="DC960" i="7" s="1"/>
  <c r="DD960" i="7" s="1"/>
  <c r="DE960" i="7" s="1"/>
  <c r="DA872" i="7"/>
  <c r="DB872" i="7"/>
  <c r="DC872" i="7" s="1"/>
  <c r="DD872" i="7" s="1"/>
  <c r="DE872" i="7" s="1"/>
  <c r="DB832" i="7"/>
  <c r="DC832" i="7" s="1"/>
  <c r="DD832" i="7" s="1"/>
  <c r="DE832" i="7" s="1"/>
  <c r="DA744" i="7"/>
  <c r="DB744" i="7"/>
  <c r="DC744" i="7" s="1"/>
  <c r="DD744" i="7" s="1"/>
  <c r="DE744" i="7" s="1"/>
  <c r="DB704" i="7"/>
  <c r="DC704" i="7" s="1"/>
  <c r="DD704" i="7" s="1"/>
  <c r="DE704" i="7" s="1"/>
  <c r="DA616" i="7"/>
  <c r="DB616" i="7"/>
  <c r="DC616" i="7" s="1"/>
  <c r="DD616" i="7" s="1"/>
  <c r="DE616" i="7" s="1"/>
  <c r="DB576" i="7"/>
  <c r="DC576" i="7" s="1"/>
  <c r="DD576" i="7" s="1"/>
  <c r="DE576" i="7" s="1"/>
  <c r="DA488" i="7"/>
  <c r="DB488" i="7"/>
  <c r="DC488" i="7" s="1"/>
  <c r="DD488" i="7" s="1"/>
  <c r="DE488" i="7" s="1"/>
  <c r="DB448" i="7"/>
  <c r="DC448" i="7" s="1"/>
  <c r="DD448" i="7" s="1"/>
  <c r="DE448" i="7" s="1"/>
  <c r="DA360" i="7"/>
  <c r="DB360" i="7"/>
  <c r="DC360" i="7" s="1"/>
  <c r="DD360" i="7" s="1"/>
  <c r="DE360" i="7" s="1"/>
  <c r="DB320" i="7"/>
  <c r="DC320" i="7" s="1"/>
  <c r="DD320" i="7" s="1"/>
  <c r="DE320" i="7" s="1"/>
  <c r="DA232" i="7"/>
  <c r="DB232" i="7"/>
  <c r="DC232" i="7" s="1"/>
  <c r="DD232" i="7" s="1"/>
  <c r="DE232" i="7" s="1"/>
  <c r="DB192" i="7"/>
  <c r="DC192" i="7" s="1"/>
  <c r="DD192" i="7" s="1"/>
  <c r="DE192" i="7" s="1"/>
  <c r="DA104" i="7"/>
  <c r="DB104" i="7"/>
  <c r="DC104" i="7" s="1"/>
  <c r="DD104" i="7" s="1"/>
  <c r="DE104" i="7" s="1"/>
  <c r="DB64" i="7"/>
  <c r="DC64" i="7" s="1"/>
  <c r="DD64" i="7" s="1"/>
  <c r="DE64" i="7" s="1"/>
  <c r="DA975" i="7"/>
  <c r="DB975" i="7"/>
  <c r="DC975" i="7" s="1"/>
  <c r="DD975" i="7" s="1"/>
  <c r="DE975" i="7" s="1"/>
  <c r="DB935" i="7"/>
  <c r="DC935" i="7" s="1"/>
  <c r="DD935" i="7" s="1"/>
  <c r="DE935" i="7" s="1"/>
  <c r="DA847" i="7"/>
  <c r="DB847" i="7"/>
  <c r="DC847" i="7" s="1"/>
  <c r="DD847" i="7" s="1"/>
  <c r="DE847" i="7" s="1"/>
  <c r="DB807" i="7"/>
  <c r="DC807" i="7" s="1"/>
  <c r="DD807" i="7" s="1"/>
  <c r="DE807" i="7" s="1"/>
  <c r="DA719" i="7"/>
  <c r="DB719" i="7"/>
  <c r="DC719" i="7" s="1"/>
  <c r="DD719" i="7" s="1"/>
  <c r="DE719" i="7" s="1"/>
  <c r="DB679" i="7"/>
  <c r="DC679" i="7" s="1"/>
  <c r="DD679" i="7" s="1"/>
  <c r="DE679" i="7" s="1"/>
  <c r="DA591" i="7"/>
  <c r="DB591" i="7"/>
  <c r="DC591" i="7" s="1"/>
  <c r="DD591" i="7" s="1"/>
  <c r="DE591" i="7" s="1"/>
  <c r="DB551" i="7"/>
  <c r="DC551" i="7" s="1"/>
  <c r="DD551" i="7" s="1"/>
  <c r="DE551" i="7" s="1"/>
  <c r="DA463" i="7"/>
  <c r="DB463" i="7"/>
  <c r="DC463" i="7" s="1"/>
  <c r="DD463" i="7" s="1"/>
  <c r="DE463" i="7" s="1"/>
  <c r="DB423" i="7"/>
  <c r="DC423" i="7" s="1"/>
  <c r="DD423" i="7" s="1"/>
  <c r="DE423" i="7" s="1"/>
  <c r="DA335" i="7"/>
  <c r="DB335" i="7"/>
  <c r="DC335" i="7" s="1"/>
  <c r="DD335" i="7" s="1"/>
  <c r="DE335" i="7" s="1"/>
  <c r="DB295" i="7"/>
  <c r="DC295" i="7" s="1"/>
  <c r="DD295" i="7" s="1"/>
  <c r="DE295" i="7" s="1"/>
  <c r="DA207" i="7"/>
  <c r="DB207" i="7"/>
  <c r="DC207" i="7" s="1"/>
  <c r="DD207" i="7" s="1"/>
  <c r="DE207" i="7" s="1"/>
  <c r="DB167" i="7"/>
  <c r="DC167" i="7" s="1"/>
  <c r="DD167" i="7" s="1"/>
  <c r="DE167" i="7" s="1"/>
  <c r="DA79" i="7"/>
  <c r="DB79" i="7"/>
  <c r="DC79" i="7" s="1"/>
  <c r="DD79" i="7" s="1"/>
  <c r="DE79" i="7" s="1"/>
  <c r="DA870" i="7"/>
  <c r="DB870" i="7"/>
  <c r="DC870" i="7" s="1"/>
  <c r="DD870" i="7" s="1"/>
  <c r="DE870" i="7" s="1"/>
  <c r="DA598" i="7"/>
  <c r="DB598" i="7"/>
  <c r="DC598" i="7" s="1"/>
  <c r="DD598" i="7" s="1"/>
  <c r="DE598" i="7" s="1"/>
  <c r="DA350" i="7"/>
  <c r="DB350" i="7"/>
  <c r="DC350" i="7" s="1"/>
  <c r="DD350" i="7" s="1"/>
  <c r="DE350" i="7" s="1"/>
  <c r="DA94" i="7"/>
  <c r="DB94" i="7"/>
  <c r="DC94" i="7" s="1"/>
  <c r="DD94" i="7" s="1"/>
  <c r="DE94" i="7" s="1"/>
  <c r="DA845" i="7"/>
  <c r="DB845" i="7"/>
  <c r="DC845" i="7" s="1"/>
  <c r="DD845" i="7" s="1"/>
  <c r="DE845" i="7" s="1"/>
  <c r="DA597" i="7"/>
  <c r="DB597" i="7"/>
  <c r="DC597" i="7" s="1"/>
  <c r="DD597" i="7" s="1"/>
  <c r="DE597" i="7" s="1"/>
  <c r="DA349" i="7"/>
  <c r="DB349" i="7"/>
  <c r="DC349" i="7" s="1"/>
  <c r="DD349" i="7" s="1"/>
  <c r="DE349" i="7" s="1"/>
  <c r="DA93" i="7"/>
  <c r="DB93" i="7"/>
  <c r="DC93" i="7" s="1"/>
  <c r="DD93" i="7" s="1"/>
  <c r="DE93" i="7" s="1"/>
  <c r="DA922" i="7"/>
  <c r="DB922" i="7"/>
  <c r="DC922" i="7" s="1"/>
  <c r="DD922" i="7" s="1"/>
  <c r="DE922" i="7" s="1"/>
  <c r="DA794" i="7"/>
  <c r="DB794" i="7"/>
  <c r="DC794" i="7" s="1"/>
  <c r="DD794" i="7" s="1"/>
  <c r="DE794" i="7" s="1"/>
  <c r="DA853" i="7"/>
  <c r="DB853" i="7"/>
  <c r="DC853" i="7" s="1"/>
  <c r="DD853" i="7" s="1"/>
  <c r="DE853" i="7" s="1"/>
  <c r="DA589" i="7"/>
  <c r="DB589" i="7"/>
  <c r="DC589" i="7" s="1"/>
  <c r="DD589" i="7" s="1"/>
  <c r="DE589" i="7" s="1"/>
  <c r="DA325" i="7"/>
  <c r="DB325" i="7"/>
  <c r="DC325" i="7" s="1"/>
  <c r="DD325" i="7" s="1"/>
  <c r="DE325" i="7" s="1"/>
  <c r="DA69" i="7"/>
  <c r="DB69" i="7"/>
  <c r="DC69" i="7" s="1"/>
  <c r="DD69" i="7" s="1"/>
  <c r="DE69" i="7" s="1"/>
  <c r="DA952" i="7"/>
  <c r="DB952" i="7"/>
  <c r="DC952" i="7" s="1"/>
  <c r="DD952" i="7" s="1"/>
  <c r="DE952" i="7" s="1"/>
  <c r="DA824" i="7"/>
  <c r="DB824" i="7"/>
  <c r="DC824" i="7" s="1"/>
  <c r="DD824" i="7" s="1"/>
  <c r="DE824" i="7" s="1"/>
  <c r="DA696" i="7"/>
  <c r="DB696" i="7"/>
  <c r="DC696" i="7" s="1"/>
  <c r="DD696" i="7" s="1"/>
  <c r="DE696" i="7" s="1"/>
  <c r="DA568" i="7"/>
  <c r="DB568" i="7"/>
  <c r="DC568" i="7" s="1"/>
  <c r="DD568" i="7" s="1"/>
  <c r="DE568" i="7" s="1"/>
  <c r="DA440" i="7"/>
  <c r="DB440" i="7"/>
  <c r="DC440" i="7" s="1"/>
  <c r="DD440" i="7" s="1"/>
  <c r="DE440" i="7" s="1"/>
  <c r="DA312" i="7"/>
  <c r="DB312" i="7"/>
  <c r="DC312" i="7" s="1"/>
  <c r="DD312" i="7" s="1"/>
  <c r="DE312" i="7" s="1"/>
  <c r="DA184" i="7"/>
  <c r="DB184" i="7"/>
  <c r="DC184" i="7" s="1"/>
  <c r="DD184" i="7" s="1"/>
  <c r="DE184" i="7" s="1"/>
  <c r="DA56" i="7"/>
  <c r="DB56" i="7"/>
  <c r="DC56" i="7" s="1"/>
  <c r="DD56" i="7" s="1"/>
  <c r="DE56" i="7" s="1"/>
  <c r="DA927" i="7"/>
  <c r="DB927" i="7"/>
  <c r="DC927" i="7" s="1"/>
  <c r="DD927" i="7" s="1"/>
  <c r="DE927" i="7" s="1"/>
  <c r="DA799" i="7"/>
  <c r="DB799" i="7"/>
  <c r="DC799" i="7" s="1"/>
  <c r="DD799" i="7" s="1"/>
  <c r="DE799" i="7" s="1"/>
  <c r="DA671" i="7"/>
  <c r="DB671" i="7"/>
  <c r="DC671" i="7" s="1"/>
  <c r="DD671" i="7" s="1"/>
  <c r="DE671" i="7" s="1"/>
  <c r="DA543" i="7"/>
  <c r="DB543" i="7"/>
  <c r="DC543" i="7" s="1"/>
  <c r="DD543" i="7" s="1"/>
  <c r="DE543" i="7" s="1"/>
  <c r="DA415" i="7"/>
  <c r="DB415" i="7"/>
  <c r="DC415" i="7" s="1"/>
  <c r="DD415" i="7" s="1"/>
  <c r="DE415" i="7" s="1"/>
  <c r="DA287" i="7"/>
  <c r="DB287" i="7"/>
  <c r="DC287" i="7" s="1"/>
  <c r="DD287" i="7" s="1"/>
  <c r="DE287" i="7" s="1"/>
  <c r="DA159" i="7"/>
  <c r="DB159" i="7"/>
  <c r="DC159" i="7" s="1"/>
  <c r="DD159" i="7" s="1"/>
  <c r="DE159" i="7" s="1"/>
  <c r="DA31" i="7"/>
  <c r="DB31" i="7"/>
  <c r="DC31" i="7" s="1"/>
  <c r="DD31" i="7" s="1"/>
  <c r="DE31" i="7" s="1"/>
  <c r="DA766" i="7"/>
  <c r="DB766" i="7"/>
  <c r="DC766" i="7" s="1"/>
  <c r="DD766" i="7" s="1"/>
  <c r="DE766" i="7" s="1"/>
  <c r="DA510" i="7"/>
  <c r="DB510" i="7"/>
  <c r="DC510" i="7" s="1"/>
  <c r="DD510" i="7" s="1"/>
  <c r="DE510" i="7" s="1"/>
  <c r="DA254" i="7"/>
  <c r="DB254" i="7"/>
  <c r="DC254" i="7" s="1"/>
  <c r="DD254" i="7" s="1"/>
  <c r="DE254" i="7" s="1"/>
  <c r="DA749" i="7"/>
  <c r="DB749" i="7"/>
  <c r="DC749" i="7" s="1"/>
  <c r="DD749" i="7" s="1"/>
  <c r="DE749" i="7" s="1"/>
  <c r="DA493" i="7"/>
  <c r="DB493" i="7"/>
  <c r="DC493" i="7" s="1"/>
  <c r="DD493" i="7" s="1"/>
  <c r="DE493" i="7" s="1"/>
  <c r="DA237" i="7"/>
  <c r="DB237" i="7"/>
  <c r="DC237" i="7" s="1"/>
  <c r="DD237" i="7" s="1"/>
  <c r="DE237" i="7" s="1"/>
  <c r="DA996" i="7"/>
  <c r="DB996" i="7"/>
  <c r="DC996" i="7" s="1"/>
  <c r="DD996" i="7" s="1"/>
  <c r="DE996" i="7" s="1"/>
  <c r="DA904" i="7"/>
  <c r="DB904" i="7"/>
  <c r="DC904" i="7" s="1"/>
  <c r="DD904" i="7" s="1"/>
  <c r="DE904" i="7" s="1"/>
  <c r="DA776" i="7"/>
  <c r="DB776" i="7"/>
  <c r="DC776" i="7" s="1"/>
  <c r="DD776" i="7" s="1"/>
  <c r="DE776" i="7" s="1"/>
  <c r="DA648" i="7"/>
  <c r="DB648" i="7"/>
  <c r="DC648" i="7" s="1"/>
  <c r="DD648" i="7" s="1"/>
  <c r="DE648" i="7" s="1"/>
  <c r="DA520" i="7"/>
  <c r="DB520" i="7"/>
  <c r="DC520" i="7" s="1"/>
  <c r="DD520" i="7" s="1"/>
  <c r="DE520" i="7" s="1"/>
  <c r="DA392" i="7"/>
  <c r="DB392" i="7"/>
  <c r="DC392" i="7" s="1"/>
  <c r="DD392" i="7" s="1"/>
  <c r="DE392" i="7" s="1"/>
  <c r="DA264" i="7"/>
  <c r="DB264" i="7"/>
  <c r="DC264" i="7" s="1"/>
  <c r="DD264" i="7" s="1"/>
  <c r="DE264" i="7" s="1"/>
  <c r="DA136" i="7"/>
  <c r="DB136" i="7"/>
  <c r="DC136" i="7" s="1"/>
  <c r="DD136" i="7" s="1"/>
  <c r="DE136" i="7" s="1"/>
  <c r="DA1007" i="7"/>
  <c r="DB1007" i="7"/>
  <c r="DC1007" i="7" s="1"/>
  <c r="DD1007" i="7" s="1"/>
  <c r="DE1007" i="7" s="1"/>
  <c r="DA879" i="7"/>
  <c r="DB879" i="7"/>
  <c r="DC879" i="7" s="1"/>
  <c r="DD879" i="7" s="1"/>
  <c r="DE879" i="7" s="1"/>
  <c r="DA751" i="7"/>
  <c r="DB751" i="7"/>
  <c r="DC751" i="7" s="1"/>
  <c r="DD751" i="7" s="1"/>
  <c r="DE751" i="7" s="1"/>
  <c r="DA623" i="7"/>
  <c r="DB623" i="7"/>
  <c r="DC623" i="7" s="1"/>
  <c r="DD623" i="7" s="1"/>
  <c r="DE623" i="7" s="1"/>
  <c r="DA495" i="7"/>
  <c r="DB495" i="7"/>
  <c r="DC495" i="7" s="1"/>
  <c r="DD495" i="7" s="1"/>
  <c r="DE495" i="7" s="1"/>
  <c r="DA367" i="7"/>
  <c r="DB367" i="7"/>
  <c r="DC367" i="7" s="1"/>
  <c r="DD367" i="7" s="1"/>
  <c r="DE367" i="7" s="1"/>
  <c r="DA239" i="7"/>
  <c r="DB239" i="7"/>
  <c r="DC239" i="7" s="1"/>
  <c r="DD239" i="7" s="1"/>
  <c r="DE239" i="7" s="1"/>
  <c r="DA111" i="7"/>
  <c r="DB111" i="7"/>
  <c r="DC111" i="7" s="1"/>
  <c r="DD111" i="7" s="1"/>
  <c r="DE111" i="7" s="1"/>
  <c r="DA942" i="7"/>
  <c r="DB942" i="7"/>
  <c r="DC942" i="7" s="1"/>
  <c r="DD942" i="7" s="1"/>
  <c r="DE942" i="7" s="1"/>
  <c r="DA670" i="7"/>
  <c r="DB670" i="7"/>
  <c r="DC670" i="7" s="1"/>
  <c r="DD670" i="7" s="1"/>
  <c r="DE670" i="7" s="1"/>
  <c r="DA422" i="7"/>
  <c r="DB422" i="7"/>
  <c r="DC422" i="7" s="1"/>
  <c r="DD422" i="7" s="1"/>
  <c r="DE422" i="7" s="1"/>
  <c r="DA158" i="7"/>
  <c r="DB158" i="7"/>
  <c r="DC158" i="7" s="1"/>
  <c r="DD158" i="7" s="1"/>
  <c r="DE158" i="7" s="1"/>
  <c r="DA909" i="7"/>
  <c r="DB909" i="7"/>
  <c r="DC909" i="7" s="1"/>
  <c r="DD909" i="7" s="1"/>
  <c r="DE909" i="7" s="1"/>
  <c r="DA661" i="7"/>
  <c r="DB661" i="7"/>
  <c r="DC661" i="7" s="1"/>
  <c r="DD661" i="7" s="1"/>
  <c r="DE661" i="7" s="1"/>
  <c r="DA405" i="7"/>
  <c r="DB405" i="7"/>
  <c r="DC405" i="7" s="1"/>
  <c r="DD405" i="7" s="1"/>
  <c r="DE405" i="7" s="1"/>
  <c r="DA157" i="7"/>
  <c r="DB157" i="7"/>
  <c r="DC157" i="7" s="1"/>
  <c r="DD157" i="7" s="1"/>
  <c r="DE157" i="7" s="1"/>
  <c r="DA954" i="7"/>
  <c r="DB954" i="7"/>
  <c r="DC954" i="7" s="1"/>
  <c r="DD954" i="7" s="1"/>
  <c r="DE954" i="7" s="1"/>
  <c r="DA826" i="7"/>
  <c r="DB826" i="7"/>
  <c r="DC826" i="7" s="1"/>
  <c r="DD826" i="7" s="1"/>
  <c r="DE826" i="7" s="1"/>
  <c r="DA489" i="7"/>
  <c r="DB489" i="7"/>
  <c r="DC489" i="7" s="1"/>
  <c r="DD489" i="7" s="1"/>
  <c r="DE489" i="7" s="1"/>
  <c r="DA361" i="7"/>
  <c r="DB361" i="7"/>
  <c r="DC361" i="7" s="1"/>
  <c r="DD361" i="7" s="1"/>
  <c r="DE361" i="7" s="1"/>
  <c r="DA233" i="7"/>
  <c r="DB233" i="7"/>
  <c r="DC233" i="7" s="1"/>
  <c r="DD233" i="7" s="1"/>
  <c r="DE233" i="7" s="1"/>
  <c r="DA105" i="7"/>
  <c r="DB105" i="7"/>
  <c r="DC105" i="7" s="1"/>
  <c r="DD105" i="7" s="1"/>
  <c r="DE105" i="7" s="1"/>
  <c r="DA934" i="7"/>
  <c r="DB934" i="7"/>
  <c r="DC934" i="7" s="1"/>
  <c r="DD934" i="7" s="1"/>
  <c r="DE934" i="7" s="1"/>
  <c r="DA694" i="7"/>
  <c r="DB694" i="7"/>
  <c r="DC694" i="7" s="1"/>
  <c r="DD694" i="7" s="1"/>
  <c r="DE694" i="7" s="1"/>
  <c r="DA430" i="7"/>
  <c r="DB430" i="7"/>
  <c r="DC430" i="7" s="1"/>
  <c r="DD430" i="7" s="1"/>
  <c r="DE430" i="7" s="1"/>
  <c r="DA182" i="7"/>
  <c r="DB182" i="7"/>
  <c r="DC182" i="7" s="1"/>
  <c r="DD182" i="7" s="1"/>
  <c r="DE182" i="7" s="1"/>
  <c r="DA917" i="7"/>
  <c r="DB917" i="7"/>
  <c r="DC917" i="7" s="1"/>
  <c r="DD917" i="7" s="1"/>
  <c r="DE917" i="7" s="1"/>
  <c r="DB837" i="7"/>
  <c r="DC837" i="7" s="1"/>
  <c r="DD837" i="7" s="1"/>
  <c r="DE837" i="7" s="1"/>
  <c r="DA653" i="7"/>
  <c r="DB653" i="7"/>
  <c r="DC653" i="7" s="1"/>
  <c r="DD653" i="7" s="1"/>
  <c r="DE653" i="7" s="1"/>
  <c r="DB573" i="7"/>
  <c r="DC573" i="7" s="1"/>
  <c r="DD573" i="7" s="1"/>
  <c r="DE573" i="7" s="1"/>
  <c r="DA389" i="7"/>
  <c r="DB389" i="7"/>
  <c r="DC389" i="7" s="1"/>
  <c r="DD389" i="7" s="1"/>
  <c r="DE389" i="7" s="1"/>
  <c r="DB309" i="7"/>
  <c r="DC309" i="7" s="1"/>
  <c r="DD309" i="7" s="1"/>
  <c r="DE309" i="7" s="1"/>
  <c r="DA133" i="7"/>
  <c r="DB133" i="7"/>
  <c r="DC133" i="7" s="1"/>
  <c r="DD133" i="7" s="1"/>
  <c r="DE133" i="7" s="1"/>
  <c r="DB53" i="7"/>
  <c r="DC53" i="7" s="1"/>
  <c r="DD53" i="7" s="1"/>
  <c r="DE53" i="7" s="1"/>
  <c r="DA984" i="7"/>
  <c r="DB984" i="7"/>
  <c r="DC984" i="7" s="1"/>
  <c r="DD984" i="7" s="1"/>
  <c r="DE984" i="7" s="1"/>
  <c r="DB944" i="7"/>
  <c r="DC944" i="7" s="1"/>
  <c r="DD944" i="7" s="1"/>
  <c r="DE944" i="7" s="1"/>
  <c r="DA856" i="7"/>
  <c r="DB856" i="7"/>
  <c r="DC856" i="7" s="1"/>
  <c r="DD856" i="7" s="1"/>
  <c r="DE856" i="7" s="1"/>
  <c r="DB816" i="7"/>
  <c r="DC816" i="7" s="1"/>
  <c r="DD816" i="7" s="1"/>
  <c r="DE816" i="7" s="1"/>
  <c r="DA728" i="7"/>
  <c r="DB728" i="7"/>
  <c r="DC728" i="7" s="1"/>
  <c r="DD728" i="7" s="1"/>
  <c r="DE728" i="7" s="1"/>
  <c r="DB688" i="7"/>
  <c r="DC688" i="7" s="1"/>
  <c r="DD688" i="7" s="1"/>
  <c r="DE688" i="7" s="1"/>
  <c r="DA600" i="7"/>
  <c r="DB600" i="7"/>
  <c r="DC600" i="7" s="1"/>
  <c r="DD600" i="7" s="1"/>
  <c r="DE600" i="7" s="1"/>
  <c r="DB560" i="7"/>
  <c r="DC560" i="7" s="1"/>
  <c r="DD560" i="7" s="1"/>
  <c r="DE560" i="7" s="1"/>
  <c r="DA472" i="7"/>
  <c r="DB472" i="7"/>
  <c r="DC472" i="7" s="1"/>
  <c r="DD472" i="7" s="1"/>
  <c r="DE472" i="7" s="1"/>
  <c r="DB432" i="7"/>
  <c r="DC432" i="7" s="1"/>
  <c r="DD432" i="7" s="1"/>
  <c r="DE432" i="7" s="1"/>
  <c r="DA344" i="7"/>
  <c r="DB344" i="7"/>
  <c r="DC344" i="7" s="1"/>
  <c r="DD344" i="7" s="1"/>
  <c r="DE344" i="7" s="1"/>
  <c r="DB304" i="7"/>
  <c r="DC304" i="7" s="1"/>
  <c r="DD304" i="7" s="1"/>
  <c r="DE304" i="7" s="1"/>
  <c r="DA216" i="7"/>
  <c r="DB216" i="7"/>
  <c r="DC216" i="7" s="1"/>
  <c r="DD216" i="7" s="1"/>
  <c r="DE216" i="7" s="1"/>
  <c r="DB176" i="7"/>
  <c r="DC176" i="7" s="1"/>
  <c r="DD176" i="7" s="1"/>
  <c r="DE176" i="7" s="1"/>
  <c r="DA88" i="7"/>
  <c r="DB88" i="7"/>
  <c r="DC88" i="7" s="1"/>
  <c r="DD88" i="7" s="1"/>
  <c r="DE88" i="7" s="1"/>
  <c r="DB48" i="7"/>
  <c r="DC48" i="7" s="1"/>
  <c r="DD48" i="7" s="1"/>
  <c r="DE48" i="7" s="1"/>
  <c r="DA959" i="7"/>
  <c r="DB959" i="7"/>
  <c r="DC959" i="7" s="1"/>
  <c r="DD959" i="7" s="1"/>
  <c r="DE959" i="7" s="1"/>
  <c r="DB919" i="7"/>
  <c r="DC919" i="7" s="1"/>
  <c r="DD919" i="7" s="1"/>
  <c r="DE919" i="7" s="1"/>
  <c r="DA831" i="7"/>
  <c r="DB831" i="7"/>
  <c r="DC831" i="7" s="1"/>
  <c r="DD831" i="7" s="1"/>
  <c r="DE831" i="7" s="1"/>
  <c r="DB791" i="7"/>
  <c r="DC791" i="7" s="1"/>
  <c r="DD791" i="7" s="1"/>
  <c r="DE791" i="7" s="1"/>
  <c r="DA703" i="7"/>
  <c r="DB703" i="7"/>
  <c r="DC703" i="7" s="1"/>
  <c r="DD703" i="7" s="1"/>
  <c r="DE703" i="7" s="1"/>
  <c r="DB663" i="7"/>
  <c r="DC663" i="7" s="1"/>
  <c r="DD663" i="7" s="1"/>
  <c r="DE663" i="7" s="1"/>
  <c r="DA575" i="7"/>
  <c r="DB575" i="7"/>
  <c r="DC575" i="7" s="1"/>
  <c r="DD575" i="7" s="1"/>
  <c r="DE575" i="7" s="1"/>
  <c r="DB535" i="7"/>
  <c r="DC535" i="7" s="1"/>
  <c r="DD535" i="7" s="1"/>
  <c r="DE535" i="7" s="1"/>
  <c r="DA447" i="7"/>
  <c r="DB447" i="7"/>
  <c r="DC447" i="7" s="1"/>
  <c r="DD447" i="7" s="1"/>
  <c r="DE447" i="7" s="1"/>
  <c r="DB407" i="7"/>
  <c r="DC407" i="7" s="1"/>
  <c r="DD407" i="7" s="1"/>
  <c r="DE407" i="7" s="1"/>
  <c r="DA319" i="7"/>
  <c r="DB319" i="7"/>
  <c r="DC319" i="7" s="1"/>
  <c r="DD319" i="7" s="1"/>
  <c r="DE319" i="7" s="1"/>
  <c r="DB279" i="7"/>
  <c r="DC279" i="7" s="1"/>
  <c r="DD279" i="7" s="1"/>
  <c r="DE279" i="7" s="1"/>
  <c r="DA191" i="7"/>
  <c r="DB191" i="7"/>
  <c r="DC191" i="7" s="1"/>
  <c r="DD191" i="7" s="1"/>
  <c r="DE191" i="7" s="1"/>
  <c r="DB151" i="7"/>
  <c r="DC151" i="7" s="1"/>
  <c r="DD151" i="7" s="1"/>
  <c r="DE151" i="7" s="1"/>
  <c r="DA63" i="7"/>
  <c r="DB63" i="7"/>
  <c r="DC63" i="7" s="1"/>
  <c r="DD63" i="7" s="1"/>
  <c r="DE63" i="7" s="1"/>
  <c r="DA838" i="7"/>
  <c r="DB838" i="7"/>
  <c r="DC838" i="7" s="1"/>
  <c r="DD838" i="7" s="1"/>
  <c r="DE838" i="7" s="1"/>
  <c r="DA566" i="7"/>
  <c r="DB566" i="7"/>
  <c r="DC566" i="7" s="1"/>
  <c r="DD566" i="7" s="1"/>
  <c r="DE566" i="7" s="1"/>
  <c r="DA318" i="7"/>
  <c r="DB318" i="7"/>
  <c r="DC318" i="7" s="1"/>
  <c r="DD318" i="7" s="1"/>
  <c r="DE318" i="7" s="1"/>
  <c r="DA690" i="7"/>
  <c r="DB690" i="7"/>
  <c r="DC690" i="7" s="1"/>
  <c r="DD690" i="7" s="1"/>
  <c r="DE690" i="7" s="1"/>
  <c r="DB650" i="7"/>
  <c r="DC650" i="7" s="1"/>
  <c r="DD650" i="7" s="1"/>
  <c r="DE650" i="7" s="1"/>
  <c r="DA562" i="7"/>
  <c r="DB562" i="7"/>
  <c r="DC562" i="7" s="1"/>
  <c r="DD562" i="7" s="1"/>
  <c r="DE562" i="7" s="1"/>
  <c r="DB522" i="7"/>
  <c r="DC522" i="7" s="1"/>
  <c r="DD522" i="7" s="1"/>
  <c r="DE522" i="7" s="1"/>
  <c r="DA434" i="7"/>
  <c r="DB434" i="7"/>
  <c r="DC434" i="7" s="1"/>
  <c r="DD434" i="7" s="1"/>
  <c r="DE434" i="7" s="1"/>
  <c r="DB394" i="7"/>
  <c r="DC394" i="7" s="1"/>
  <c r="DD394" i="7" s="1"/>
  <c r="DE394" i="7" s="1"/>
  <c r="DA306" i="7"/>
  <c r="DB306" i="7"/>
  <c r="DC306" i="7" s="1"/>
  <c r="DD306" i="7" s="1"/>
  <c r="DE306" i="7" s="1"/>
  <c r="DB266" i="7"/>
  <c r="DC266" i="7" s="1"/>
  <c r="DD266" i="7" s="1"/>
  <c r="DE266" i="7" s="1"/>
  <c r="DA178" i="7"/>
  <c r="DB178" i="7"/>
  <c r="DC178" i="7" s="1"/>
  <c r="DD178" i="7" s="1"/>
  <c r="DE178" i="7" s="1"/>
  <c r="DB138" i="7"/>
  <c r="DC138" i="7" s="1"/>
  <c r="DD138" i="7" s="1"/>
  <c r="DE138" i="7" s="1"/>
  <c r="DA50" i="7"/>
  <c r="DB50" i="7"/>
  <c r="DC50" i="7" s="1"/>
  <c r="DD50" i="7" s="1"/>
  <c r="DE50" i="7" s="1"/>
  <c r="DB964" i="7"/>
  <c r="DC964" i="7" s="1"/>
  <c r="DD964" i="7" s="1"/>
  <c r="DE964" i="7" s="1"/>
  <c r="DA564" i="7"/>
  <c r="DB564" i="7"/>
  <c r="DC564" i="7" s="1"/>
  <c r="DD564" i="7" s="1"/>
  <c r="DE564" i="7" s="1"/>
  <c r="DB380" i="7"/>
  <c r="DC380" i="7" s="1"/>
  <c r="DD380" i="7" s="1"/>
  <c r="DE380" i="7" s="1"/>
  <c r="DA963" i="7"/>
  <c r="DB963" i="7"/>
  <c r="DC963" i="7" s="1"/>
  <c r="DD963" i="7" s="1"/>
  <c r="DE963" i="7" s="1"/>
  <c r="DB739" i="7"/>
  <c r="DC739" i="7" s="1"/>
  <c r="DD739" i="7" s="1"/>
  <c r="DE739" i="7" s="1"/>
  <c r="DA323" i="7"/>
  <c r="DB323" i="7"/>
  <c r="DC323" i="7" s="1"/>
  <c r="DD323" i="7" s="1"/>
  <c r="DE323" i="7" s="1"/>
  <c r="DB155" i="7"/>
  <c r="DC155" i="7" s="1"/>
  <c r="DD155" i="7" s="1"/>
  <c r="DE155" i="7" s="1"/>
  <c r="DA716" i="7"/>
  <c r="DB716" i="7"/>
  <c r="DC716" i="7" s="1"/>
  <c r="DD716" i="7" s="1"/>
  <c r="DE716" i="7" s="1"/>
  <c r="DB516" i="7"/>
  <c r="DC516" i="7" s="1"/>
  <c r="DD516" i="7" s="1"/>
  <c r="DE516" i="7" s="1"/>
  <c r="DA108" i="7"/>
  <c r="DB108" i="7"/>
  <c r="DC108" i="7" s="1"/>
  <c r="DD108" i="7" s="1"/>
  <c r="DE108" i="7" s="1"/>
  <c r="DB939" i="7"/>
  <c r="DC939" i="7" s="1"/>
  <c r="DD939" i="7" s="1"/>
  <c r="DE939" i="7" s="1"/>
  <c r="DA547" i="7"/>
  <c r="DB547" i="7"/>
  <c r="DC547" i="7" s="1"/>
  <c r="DD547" i="7" s="1"/>
  <c r="DE547" i="7" s="1"/>
  <c r="DB259" i="7"/>
  <c r="DC259" i="7" s="1"/>
  <c r="DD259" i="7" s="1"/>
  <c r="DE259" i="7" s="1"/>
  <c r="DA748" i="7"/>
  <c r="DB748" i="7"/>
  <c r="DC748" i="7" s="1"/>
  <c r="DD748" i="7" s="1"/>
  <c r="DE748" i="7" s="1"/>
  <c r="DB540" i="7"/>
  <c r="DC540" i="7" s="1"/>
  <c r="DD540" i="7" s="1"/>
  <c r="DE540" i="7" s="1"/>
  <c r="DA92" i="7"/>
  <c r="DB92" i="7"/>
  <c r="DC92" i="7" s="1"/>
  <c r="DD92" i="7" s="1"/>
  <c r="DE92" i="7" s="1"/>
  <c r="DB811" i="7"/>
  <c r="DC811" i="7" s="1"/>
  <c r="DD811" i="7" s="1"/>
  <c r="DE811" i="7" s="1"/>
  <c r="DA371" i="7"/>
  <c r="DB371" i="7"/>
  <c r="DC371" i="7" s="1"/>
  <c r="DD371" i="7" s="1"/>
  <c r="DE371" i="7" s="1"/>
  <c r="DA596" i="7"/>
  <c r="DB596" i="7"/>
  <c r="DC596" i="7" s="1"/>
  <c r="DD596" i="7" s="1"/>
  <c r="DE596" i="7" s="1"/>
  <c r="DA923" i="7"/>
  <c r="DB923" i="7"/>
  <c r="DC923" i="7" s="1"/>
  <c r="DD923" i="7" s="1"/>
  <c r="DE923" i="7" s="1"/>
  <c r="DA355" i="7"/>
  <c r="DB355" i="7"/>
  <c r="DC355" i="7" s="1"/>
  <c r="DD355" i="7" s="1"/>
  <c r="DE355" i="7" s="1"/>
  <c r="DA642" i="7"/>
  <c r="DB642" i="7"/>
  <c r="DC642" i="7" s="1"/>
  <c r="DD642" i="7" s="1"/>
  <c r="DE642" i="7" s="1"/>
  <c r="DA514" i="7"/>
  <c r="DB514" i="7"/>
  <c r="DC514" i="7" s="1"/>
  <c r="DD514" i="7" s="1"/>
  <c r="DE514" i="7" s="1"/>
  <c r="DA386" i="7"/>
  <c r="DB386" i="7"/>
  <c r="DC386" i="7" s="1"/>
  <c r="DD386" i="7" s="1"/>
  <c r="DE386" i="7" s="1"/>
  <c r="DA258" i="7"/>
  <c r="DB258" i="7"/>
  <c r="DC258" i="7" s="1"/>
  <c r="DD258" i="7" s="1"/>
  <c r="DE258" i="7" s="1"/>
  <c r="DA130" i="7"/>
  <c r="DB130" i="7"/>
  <c r="DC130" i="7" s="1"/>
  <c r="DD130" i="7" s="1"/>
  <c r="DE130" i="7" s="1"/>
  <c r="DA940" i="7"/>
  <c r="DB940" i="7"/>
  <c r="DC940" i="7" s="1"/>
  <c r="DD940" i="7" s="1"/>
  <c r="DE940" i="7" s="1"/>
  <c r="DA340" i="7"/>
  <c r="DB340" i="7"/>
  <c r="DC340" i="7" s="1"/>
  <c r="DD340" i="7" s="1"/>
  <c r="DE340" i="7" s="1"/>
  <c r="DA699" i="7"/>
  <c r="DB699" i="7"/>
  <c r="DC699" i="7" s="1"/>
  <c r="DD699" i="7" s="1"/>
  <c r="DE699" i="7" s="1"/>
  <c r="DA107" i="7"/>
  <c r="DB107" i="7"/>
  <c r="DC107" i="7" s="1"/>
  <c r="DD107" i="7" s="1"/>
  <c r="DE107" i="7" s="1"/>
  <c r="DA484" i="7"/>
  <c r="DB484" i="7"/>
  <c r="DC484" i="7" s="1"/>
  <c r="DD484" i="7" s="1"/>
  <c r="DE484" i="7" s="1"/>
  <c r="DA899" i="7"/>
  <c r="DB899" i="7"/>
  <c r="DC899" i="7" s="1"/>
  <c r="DD899" i="7" s="1"/>
  <c r="DE899" i="7" s="1"/>
  <c r="DA219" i="7"/>
  <c r="DB219" i="7"/>
  <c r="DC219" i="7" s="1"/>
  <c r="DD219" i="7" s="1"/>
  <c r="DE219" i="7" s="1"/>
  <c r="DA500" i="7"/>
  <c r="DB500" i="7"/>
  <c r="DC500" i="7" s="1"/>
  <c r="DD500" i="7" s="1"/>
  <c r="DE500" i="7" s="1"/>
  <c r="DA771" i="7"/>
  <c r="DB771" i="7"/>
  <c r="DC771" i="7" s="1"/>
  <c r="DD771" i="7" s="1"/>
  <c r="DE771" i="7" s="1"/>
  <c r="DA123" i="7"/>
  <c r="DB123" i="7"/>
  <c r="DC123" i="7" s="1"/>
  <c r="DD123" i="7" s="1"/>
  <c r="DE123" i="7" s="1"/>
  <c r="DA348" i="7"/>
  <c r="DB348" i="7"/>
  <c r="DC348" i="7" s="1"/>
  <c r="DD348" i="7" s="1"/>
  <c r="DE348" i="7" s="1"/>
  <c r="DA715" i="7"/>
  <c r="DB715" i="7"/>
  <c r="DC715" i="7" s="1"/>
  <c r="DD715" i="7" s="1"/>
  <c r="DE715" i="7" s="1"/>
  <c r="DA99" i="7"/>
  <c r="DB99" i="7"/>
  <c r="DC99" i="7" s="1"/>
  <c r="DD99" i="7" s="1"/>
  <c r="DE99" i="7" s="1"/>
  <c r="DA594" i="7"/>
  <c r="DB594" i="7"/>
  <c r="DC594" i="7" s="1"/>
  <c r="DD594" i="7" s="1"/>
  <c r="DE594" i="7" s="1"/>
  <c r="DA466" i="7"/>
  <c r="DB466" i="7"/>
  <c r="DC466" i="7" s="1"/>
  <c r="DD466" i="7" s="1"/>
  <c r="DE466" i="7" s="1"/>
  <c r="DA338" i="7"/>
  <c r="DB338" i="7"/>
  <c r="DC338" i="7" s="1"/>
  <c r="DD338" i="7" s="1"/>
  <c r="DE338" i="7" s="1"/>
  <c r="DA210" i="7"/>
  <c r="DB210" i="7"/>
  <c r="DC210" i="7" s="1"/>
  <c r="DD210" i="7" s="1"/>
  <c r="DE210" i="7" s="1"/>
  <c r="DA82" i="7"/>
  <c r="DB82" i="7"/>
  <c r="DC82" i="7" s="1"/>
  <c r="DD82" i="7" s="1"/>
  <c r="DE82" i="7" s="1"/>
  <c r="DA740" i="7"/>
  <c r="DB740" i="7"/>
  <c r="DC740" i="7" s="1"/>
  <c r="DD740" i="7" s="1"/>
  <c r="DE740" i="7" s="1"/>
  <c r="DA116" i="7"/>
  <c r="DB116" i="7"/>
  <c r="DC116" i="7" s="1"/>
  <c r="DD116" i="7" s="1"/>
  <c r="DE116" i="7" s="1"/>
  <c r="DA475" i="7"/>
  <c r="DB475" i="7"/>
  <c r="DC475" i="7" s="1"/>
  <c r="DD475" i="7" s="1"/>
  <c r="DE475" i="7" s="1"/>
  <c r="DA884" i="7"/>
  <c r="DB884" i="7"/>
  <c r="DC884" i="7" s="1"/>
  <c r="DD884" i="7" s="1"/>
  <c r="DE884" i="7" s="1"/>
  <c r="DA268" i="7"/>
  <c r="DB268" i="7"/>
  <c r="DC268" i="7" s="1"/>
  <c r="DD268" i="7" s="1"/>
  <c r="DE268" i="7" s="1"/>
  <c r="DA683" i="7"/>
  <c r="DB683" i="7"/>
  <c r="DC683" i="7" s="1"/>
  <c r="DD683" i="7" s="1"/>
  <c r="DE683" i="7" s="1"/>
  <c r="DA932" i="7"/>
  <c r="DB932" i="7"/>
  <c r="DC932" i="7" s="1"/>
  <c r="DD932" i="7" s="1"/>
  <c r="DE932" i="7" s="1"/>
  <c r="DA244" i="7"/>
  <c r="DB244" i="7"/>
  <c r="DC244" i="7" s="1"/>
  <c r="DD244" i="7" s="1"/>
  <c r="DE244" i="7" s="1"/>
  <c r="DA531" i="7"/>
  <c r="DB531" i="7"/>
  <c r="DC531" i="7" s="1"/>
  <c r="DD531" i="7" s="1"/>
  <c r="DE531" i="7" s="1"/>
  <c r="DA756" i="7"/>
  <c r="DB756" i="7"/>
  <c r="DC756" i="7" s="1"/>
  <c r="DD756" i="7" s="1"/>
  <c r="DE756" i="7" s="1"/>
  <c r="DA84" i="7"/>
  <c r="DB84" i="7"/>
  <c r="DC84" i="7" s="1"/>
  <c r="DD84" i="7" s="1"/>
  <c r="DE84" i="7" s="1"/>
  <c r="DA491" i="7"/>
  <c r="DB491" i="7"/>
  <c r="DC491" i="7" s="1"/>
  <c r="DD491" i="7" s="1"/>
  <c r="DE491" i="7" s="1"/>
  <c r="DA852" i="7"/>
  <c r="DB852" i="7"/>
  <c r="DC852" i="7" s="1"/>
  <c r="DD852" i="7" s="1"/>
  <c r="DE852" i="7" s="1"/>
  <c r="DA674" i="7"/>
  <c r="DB674" i="7"/>
  <c r="DC674" i="7" s="1"/>
  <c r="DD674" i="7" s="1"/>
  <c r="DE674" i="7" s="1"/>
  <c r="DB634" i="7"/>
  <c r="DC634" i="7" s="1"/>
  <c r="DD634" i="7" s="1"/>
  <c r="DE634" i="7" s="1"/>
  <c r="DA546" i="7"/>
  <c r="DB546" i="7"/>
  <c r="DC546" i="7" s="1"/>
  <c r="DD546" i="7" s="1"/>
  <c r="DE546" i="7" s="1"/>
  <c r="DB506" i="7"/>
  <c r="DC506" i="7" s="1"/>
  <c r="DD506" i="7" s="1"/>
  <c r="DE506" i="7" s="1"/>
  <c r="DA418" i="7"/>
  <c r="DB418" i="7"/>
  <c r="DC418" i="7" s="1"/>
  <c r="DD418" i="7" s="1"/>
  <c r="DE418" i="7" s="1"/>
  <c r="DB378" i="7"/>
  <c r="DC378" i="7" s="1"/>
  <c r="DD378" i="7" s="1"/>
  <c r="DE378" i="7" s="1"/>
  <c r="DA290" i="7"/>
  <c r="DB290" i="7"/>
  <c r="DC290" i="7" s="1"/>
  <c r="DD290" i="7" s="1"/>
  <c r="DE290" i="7" s="1"/>
  <c r="DB250" i="7"/>
  <c r="DC250" i="7" s="1"/>
  <c r="DD250" i="7" s="1"/>
  <c r="DE250" i="7" s="1"/>
  <c r="DA162" i="7"/>
  <c r="DB162" i="7"/>
  <c r="DC162" i="7" s="1"/>
  <c r="DD162" i="7" s="1"/>
  <c r="DE162" i="7" s="1"/>
  <c r="DB122" i="7"/>
  <c r="DC122" i="7" s="1"/>
  <c r="DD122" i="7" s="1"/>
  <c r="DE122" i="7" s="1"/>
  <c r="DA34" i="7"/>
  <c r="DB34" i="7"/>
  <c r="DC34" i="7" s="1"/>
  <c r="DD34" i="7" s="1"/>
  <c r="DE34" i="7" s="1"/>
  <c r="DB916" i="7"/>
  <c r="DC916" i="7" s="1"/>
  <c r="DD916" i="7" s="1"/>
  <c r="DE916" i="7" s="1"/>
  <c r="DA492" i="7"/>
  <c r="DB492" i="7"/>
  <c r="DC492" i="7" s="1"/>
  <c r="DD492" i="7" s="1"/>
  <c r="DE492" i="7" s="1"/>
  <c r="DB300" i="7"/>
  <c r="DC300" i="7" s="1"/>
  <c r="DD300" i="7" s="1"/>
  <c r="DE300" i="7" s="1"/>
  <c r="DA883" i="7"/>
  <c r="DB883" i="7"/>
  <c r="DC883" i="7" s="1"/>
  <c r="DD883" i="7" s="1"/>
  <c r="DE883" i="7" s="1"/>
  <c r="DB659" i="7"/>
  <c r="DC659" i="7" s="1"/>
  <c r="DD659" i="7" s="1"/>
  <c r="DE659" i="7" s="1"/>
  <c r="DA251" i="7"/>
  <c r="DB251" i="7"/>
  <c r="DC251" i="7" s="1"/>
  <c r="DD251" i="7" s="1"/>
  <c r="DE251" i="7" s="1"/>
  <c r="DB75" i="7"/>
  <c r="DC75" i="7" s="1"/>
  <c r="DD75" i="7" s="1"/>
  <c r="DE75" i="7" s="1"/>
  <c r="DA660" i="7"/>
  <c r="DB660" i="7"/>
  <c r="DC660" i="7" s="1"/>
  <c r="DD660" i="7" s="1"/>
  <c r="DE660" i="7" s="1"/>
  <c r="DB460" i="7"/>
  <c r="DC460" i="7" s="1"/>
  <c r="DD460" i="7" s="1"/>
  <c r="DE460" i="7" s="1"/>
  <c r="DA28" i="7"/>
  <c r="DB28" i="7"/>
  <c r="DC28" i="7" s="1"/>
  <c r="DD28" i="7" s="1"/>
  <c r="DE28" i="7" s="1"/>
  <c r="DB867" i="7"/>
  <c r="DC867" i="7" s="1"/>
  <c r="DD867" i="7" s="1"/>
  <c r="DE867" i="7" s="1"/>
  <c r="DA395" i="7"/>
  <c r="DB395" i="7"/>
  <c r="DC395" i="7" s="1"/>
  <c r="DD395" i="7" s="1"/>
  <c r="DE395" i="7" s="1"/>
  <c r="DB187" i="7"/>
  <c r="DC187" i="7" s="1"/>
  <c r="DD187" i="7" s="1"/>
  <c r="DE187" i="7" s="1"/>
  <c r="DA668" i="7"/>
  <c r="DB668" i="7"/>
  <c r="DC668" i="7" s="1"/>
  <c r="DD668" i="7" s="1"/>
  <c r="DE668" i="7" s="1"/>
  <c r="DB444" i="7"/>
  <c r="DC444" i="7" s="1"/>
  <c r="DD444" i="7" s="1"/>
  <c r="DE444" i="7" s="1"/>
  <c r="DA979" i="7"/>
  <c r="DB979" i="7"/>
  <c r="DC979" i="7" s="1"/>
  <c r="DD979" i="7" s="1"/>
  <c r="DE979" i="7" s="1"/>
  <c r="DB731" i="7"/>
  <c r="DC731" i="7" s="1"/>
  <c r="DD731" i="7" s="1"/>
  <c r="DE731" i="7" s="1"/>
  <c r="DA283" i="7"/>
  <c r="DB283" i="7"/>
  <c r="DC283" i="7" s="1"/>
  <c r="DD283" i="7" s="1"/>
  <c r="DE283" i="7" s="1"/>
  <c r="DA524" i="7"/>
  <c r="DB524" i="7"/>
  <c r="DC524" i="7" s="1"/>
  <c r="DD524" i="7" s="1"/>
  <c r="DE524" i="7" s="1"/>
  <c r="DA851" i="7"/>
  <c r="DB851" i="7"/>
  <c r="DC851" i="7" s="1"/>
  <c r="DD851" i="7" s="1"/>
  <c r="DE851" i="7" s="1"/>
  <c r="DA275" i="7"/>
  <c r="DB275" i="7"/>
  <c r="DC275" i="7" s="1"/>
  <c r="DD275" i="7" s="1"/>
  <c r="DE275" i="7" s="1"/>
  <c r="DA754" i="7"/>
  <c r="DB754" i="7"/>
  <c r="DC754" i="7" s="1"/>
  <c r="DD754" i="7" s="1"/>
  <c r="DE754" i="7" s="1"/>
  <c r="DB714" i="7"/>
  <c r="DC714" i="7" s="1"/>
  <c r="DD714" i="7" s="1"/>
  <c r="DE714" i="7" s="1"/>
  <c r="DA626" i="7"/>
  <c r="DB626" i="7"/>
  <c r="DC626" i="7" s="1"/>
  <c r="DD626" i="7" s="1"/>
  <c r="DE626" i="7" s="1"/>
  <c r="DB586" i="7"/>
  <c r="DC586" i="7" s="1"/>
  <c r="DD586" i="7" s="1"/>
  <c r="DE586" i="7" s="1"/>
  <c r="DA498" i="7"/>
  <c r="DB498" i="7"/>
  <c r="DC498" i="7" s="1"/>
  <c r="DD498" i="7" s="1"/>
  <c r="DE498" i="7" s="1"/>
  <c r="DB458" i="7"/>
  <c r="DC458" i="7" s="1"/>
  <c r="DD458" i="7" s="1"/>
  <c r="DE458" i="7" s="1"/>
  <c r="DA370" i="7"/>
  <c r="DB370" i="7"/>
  <c r="DC370" i="7" s="1"/>
  <c r="DD370" i="7" s="1"/>
  <c r="DE370" i="7" s="1"/>
  <c r="DB330" i="7"/>
  <c r="DC330" i="7" s="1"/>
  <c r="DD330" i="7" s="1"/>
  <c r="DE330" i="7" s="1"/>
  <c r="DA242" i="7"/>
  <c r="DB242" i="7"/>
  <c r="DC242" i="7" s="1"/>
  <c r="DD242" i="7" s="1"/>
  <c r="DE242" i="7" s="1"/>
  <c r="DB202" i="7"/>
  <c r="DC202" i="7" s="1"/>
  <c r="DD202" i="7" s="1"/>
  <c r="DE202" i="7" s="1"/>
  <c r="DA114" i="7"/>
  <c r="DB114" i="7"/>
  <c r="DC114" i="7" s="1"/>
  <c r="DD114" i="7" s="1"/>
  <c r="DE114" i="7" s="1"/>
  <c r="DB74" i="7"/>
  <c r="DC74" i="7" s="1"/>
  <c r="DD74" i="7" s="1"/>
  <c r="DE74" i="7" s="1"/>
  <c r="DA868" i="7"/>
  <c r="DB868" i="7"/>
  <c r="DC868" i="7" s="1"/>
  <c r="DD868" i="7" s="1"/>
  <c r="DE868" i="7" s="1"/>
  <c r="DB700" i="7"/>
  <c r="DC700" i="7" s="1"/>
  <c r="DD700" i="7" s="1"/>
  <c r="DE700" i="7" s="1"/>
  <c r="DA276" i="7"/>
  <c r="DB276" i="7"/>
  <c r="DC276" i="7" s="1"/>
  <c r="DD276" i="7" s="1"/>
  <c r="DE276" i="7" s="1"/>
  <c r="DB76" i="7"/>
  <c r="DC76" i="7" s="1"/>
  <c r="DD76" i="7" s="1"/>
  <c r="DE76" i="7" s="1"/>
  <c r="DA619" i="7"/>
  <c r="DB619" i="7"/>
  <c r="DC619" i="7" s="1"/>
  <c r="DD619" i="7" s="1"/>
  <c r="DE619" i="7" s="1"/>
  <c r="DB435" i="7"/>
  <c r="DC435" i="7" s="1"/>
  <c r="DD435" i="7" s="1"/>
  <c r="DE435" i="7" s="1"/>
  <c r="DA35" i="7"/>
  <c r="DB35" i="7"/>
  <c r="DC35" i="7" s="1"/>
  <c r="DD35" i="7" s="1"/>
  <c r="DE35" i="7" s="1"/>
  <c r="DB860" i="7"/>
  <c r="DC860" i="7" s="1"/>
  <c r="DD860" i="7" s="1"/>
  <c r="DE860" i="7" s="1"/>
  <c r="DA420" i="7"/>
  <c r="DB420" i="7"/>
  <c r="DC420" i="7" s="1"/>
  <c r="DD420" i="7" s="1"/>
  <c r="DE420" i="7" s="1"/>
  <c r="DB228" i="7"/>
  <c r="DC228" i="7" s="1"/>
  <c r="DD228" i="7" s="1"/>
  <c r="DE228" i="7" s="1"/>
  <c r="DA827" i="7"/>
  <c r="DB827" i="7"/>
  <c r="DC827" i="7" s="1"/>
  <c r="DD827" i="7" s="1"/>
  <c r="DE827" i="7" s="1"/>
  <c r="DB643" i="7"/>
  <c r="DC643" i="7" s="1"/>
  <c r="DD643" i="7" s="1"/>
  <c r="DE643" i="7" s="1"/>
  <c r="DA147" i="7"/>
  <c r="DB147" i="7"/>
  <c r="DC147" i="7" s="1"/>
  <c r="DD147" i="7" s="1"/>
  <c r="DE147" i="7" s="1"/>
  <c r="DB900" i="7"/>
  <c r="DC900" i="7" s="1"/>
  <c r="DD900" i="7" s="1"/>
  <c r="DE900" i="7" s="1"/>
  <c r="DA396" i="7"/>
  <c r="DB396" i="7"/>
  <c r="DC396" i="7" s="1"/>
  <c r="DD396" i="7" s="1"/>
  <c r="DE396" i="7" s="1"/>
  <c r="DB204" i="7"/>
  <c r="DC204" i="7" s="1"/>
  <c r="DD204" i="7" s="1"/>
  <c r="DE204" i="7" s="1"/>
  <c r="DA691" i="7"/>
  <c r="DB691" i="7"/>
  <c r="DC691" i="7" s="1"/>
  <c r="DD691" i="7" s="1"/>
  <c r="DE691" i="7" s="1"/>
  <c r="DA980" i="7"/>
  <c r="DB980" i="7"/>
  <c r="DC980" i="7" s="1"/>
  <c r="DD980" i="7" s="1"/>
  <c r="DE980" i="7" s="1"/>
  <c r="DA260" i="7"/>
  <c r="DB260" i="7"/>
  <c r="DC260" i="7" s="1"/>
  <c r="DD260" i="7" s="1"/>
  <c r="DE260" i="7" s="1"/>
  <c r="DA635" i="7"/>
  <c r="DB635" i="7"/>
  <c r="DC635" i="7" s="1"/>
  <c r="DD635" i="7" s="1"/>
  <c r="DE635" i="7" s="1"/>
  <c r="DA27" i="7"/>
  <c r="DB27" i="7"/>
  <c r="DC27" i="7" s="1"/>
  <c r="DD27" i="7" s="1"/>
  <c r="DE27" i="7" s="1"/>
  <c r="DA706" i="7"/>
  <c r="DB706" i="7"/>
  <c r="DC706" i="7" s="1"/>
  <c r="DD706" i="7" s="1"/>
  <c r="DE706" i="7" s="1"/>
  <c r="DA578" i="7"/>
  <c r="DB578" i="7"/>
  <c r="DC578" i="7" s="1"/>
  <c r="DD578" i="7" s="1"/>
  <c r="DE578" i="7" s="1"/>
  <c r="DA450" i="7"/>
  <c r="DB450" i="7"/>
  <c r="DC450" i="7" s="1"/>
  <c r="DD450" i="7" s="1"/>
  <c r="DE450" i="7" s="1"/>
  <c r="DA322" i="7"/>
  <c r="DB322" i="7"/>
  <c r="DC322" i="7" s="1"/>
  <c r="DD322" i="7" s="1"/>
  <c r="DE322" i="7" s="1"/>
  <c r="DA194" i="7"/>
  <c r="DB194" i="7"/>
  <c r="DC194" i="7" s="1"/>
  <c r="DD194" i="7" s="1"/>
  <c r="DE194" i="7" s="1"/>
  <c r="DA66" i="7"/>
  <c r="DB66" i="7"/>
  <c r="DC66" i="7" s="1"/>
  <c r="DD66" i="7" s="1"/>
  <c r="DE66" i="7" s="1"/>
  <c r="DA652" i="7"/>
  <c r="DB652" i="7"/>
  <c r="DC652" i="7" s="1"/>
  <c r="DD652" i="7" s="1"/>
  <c r="DE652" i="7" s="1"/>
  <c r="DA36" i="7"/>
  <c r="DB36" i="7"/>
  <c r="DC36" i="7" s="1"/>
  <c r="DD36" i="7" s="1"/>
  <c r="DE36" i="7" s="1"/>
  <c r="DA403" i="7"/>
  <c r="DB403" i="7"/>
  <c r="DC403" i="7" s="1"/>
  <c r="DD403" i="7" s="1"/>
  <c r="DE403" i="7" s="1"/>
  <c r="DA820" i="7"/>
  <c r="DB820" i="7"/>
  <c r="DC820" i="7" s="1"/>
  <c r="DD820" i="7" s="1"/>
  <c r="DE820" i="7" s="1"/>
  <c r="DA196" i="7"/>
  <c r="DB196" i="7"/>
  <c r="DC196" i="7" s="1"/>
  <c r="DD196" i="7" s="1"/>
  <c r="DE196" i="7" s="1"/>
  <c r="DA603" i="7"/>
  <c r="DB603" i="7"/>
  <c r="DC603" i="7" s="1"/>
  <c r="DD603" i="7" s="1"/>
  <c r="DE603" i="7" s="1"/>
  <c r="DA836" i="7"/>
  <c r="DB836" i="7"/>
  <c r="DC836" i="7" s="1"/>
  <c r="DD836" i="7" s="1"/>
  <c r="DE836" i="7" s="1"/>
  <c r="DA164" i="7"/>
  <c r="DB164" i="7"/>
  <c r="DC164" i="7" s="1"/>
  <c r="DD164" i="7" s="1"/>
  <c r="DE164" i="7" s="1"/>
  <c r="DA451" i="7"/>
  <c r="DB451" i="7"/>
  <c r="DC451" i="7" s="1"/>
  <c r="DD451" i="7" s="1"/>
  <c r="DE451" i="7" s="1"/>
  <c r="DA684" i="7"/>
  <c r="DB684" i="7"/>
  <c r="DC684" i="7" s="1"/>
  <c r="DD684" i="7" s="1"/>
  <c r="DE684" i="7" s="1"/>
  <c r="DA995" i="7"/>
  <c r="DB995" i="7"/>
  <c r="DC995" i="7" s="1"/>
  <c r="DD995" i="7" s="1"/>
  <c r="DE995" i="7" s="1"/>
  <c r="DA427" i="7"/>
  <c r="DB427" i="7"/>
  <c r="DC427" i="7" s="1"/>
  <c r="DD427" i="7" s="1"/>
  <c r="DE427" i="7" s="1"/>
  <c r="DB746" i="7"/>
  <c r="DC746" i="7" s="1"/>
  <c r="DD746" i="7" s="1"/>
  <c r="DE746" i="7" s="1"/>
  <c r="DA658" i="7"/>
  <c r="DB658" i="7"/>
  <c r="DC658" i="7" s="1"/>
  <c r="DD658" i="7" s="1"/>
  <c r="DE658" i="7" s="1"/>
  <c r="DB618" i="7"/>
  <c r="DC618" i="7" s="1"/>
  <c r="DD618" i="7" s="1"/>
  <c r="DE618" i="7" s="1"/>
  <c r="DA530" i="7"/>
  <c r="DB530" i="7"/>
  <c r="DC530" i="7" s="1"/>
  <c r="DD530" i="7" s="1"/>
  <c r="DE530" i="7" s="1"/>
  <c r="DB490" i="7"/>
  <c r="DC490" i="7" s="1"/>
  <c r="DD490" i="7" s="1"/>
  <c r="DE490" i="7" s="1"/>
  <c r="DA402" i="7"/>
  <c r="DB402" i="7"/>
  <c r="DC402" i="7" s="1"/>
  <c r="DD402" i="7" s="1"/>
  <c r="DE402" i="7" s="1"/>
  <c r="DB362" i="7"/>
  <c r="DC362" i="7" s="1"/>
  <c r="DD362" i="7" s="1"/>
  <c r="DE362" i="7" s="1"/>
  <c r="DA274" i="7"/>
  <c r="DB274" i="7"/>
  <c r="DC274" i="7" s="1"/>
  <c r="DD274" i="7" s="1"/>
  <c r="DE274" i="7" s="1"/>
  <c r="DB234" i="7"/>
  <c r="DC234" i="7" s="1"/>
  <c r="DD234" i="7" s="1"/>
  <c r="DE234" i="7" s="1"/>
  <c r="DA146" i="7"/>
  <c r="DB146" i="7"/>
  <c r="DC146" i="7" s="1"/>
  <c r="DD146" i="7" s="1"/>
  <c r="DE146" i="7" s="1"/>
  <c r="DB106" i="7"/>
  <c r="DC106" i="7" s="1"/>
  <c r="DD106" i="7" s="1"/>
  <c r="DE106" i="7" s="1"/>
  <c r="DA18" i="7"/>
  <c r="DB18" i="7"/>
  <c r="DC18" i="7" s="1"/>
  <c r="DD18" i="7" s="1"/>
  <c r="DE18" i="7" s="1"/>
  <c r="DB844" i="7"/>
  <c r="DC844" i="7" s="1"/>
  <c r="DD844" i="7" s="1"/>
  <c r="DE844" i="7" s="1"/>
  <c r="DA412" i="7"/>
  <c r="DB412" i="7"/>
  <c r="DC412" i="7" s="1"/>
  <c r="DD412" i="7" s="1"/>
  <c r="DE412" i="7" s="1"/>
  <c r="DB236" i="7"/>
  <c r="DC236" i="7" s="1"/>
  <c r="DD236" i="7" s="1"/>
  <c r="DE236" i="7" s="1"/>
  <c r="DA779" i="7"/>
  <c r="DB779" i="7"/>
  <c r="DC779" i="7" s="1"/>
  <c r="DD779" i="7" s="1"/>
  <c r="DE779" i="7" s="1"/>
  <c r="DB587" i="7"/>
  <c r="DC587" i="7" s="1"/>
  <c r="DD587" i="7" s="1"/>
  <c r="DE587" i="7" s="1"/>
  <c r="DA179" i="7"/>
  <c r="DB179" i="7"/>
  <c r="DC179" i="7" s="1"/>
  <c r="DD179" i="7" s="1"/>
  <c r="DE179" i="7" s="1"/>
  <c r="DB972" i="7"/>
  <c r="DC972" i="7" s="1"/>
  <c r="DD972" i="7" s="1"/>
  <c r="DE972" i="7" s="1"/>
  <c r="DA572" i="7"/>
  <c r="DB572" i="7"/>
  <c r="DC572" i="7" s="1"/>
  <c r="DD572" i="7" s="1"/>
  <c r="DE572" i="7" s="1"/>
  <c r="DB372" i="7"/>
  <c r="DC372" i="7" s="1"/>
  <c r="DD372" i="7" s="1"/>
  <c r="DE372" i="7" s="1"/>
  <c r="DA971" i="7"/>
  <c r="DB971" i="7"/>
  <c r="DC971" i="7" s="1"/>
  <c r="DD971" i="7" s="1"/>
  <c r="DE971" i="7" s="1"/>
  <c r="DB795" i="7"/>
  <c r="DC795" i="7" s="1"/>
  <c r="DD795" i="7" s="1"/>
  <c r="DE795" i="7" s="1"/>
  <c r="DA299" i="7"/>
  <c r="DB299" i="7"/>
  <c r="DC299" i="7" s="1"/>
  <c r="DD299" i="7" s="1"/>
  <c r="DE299" i="7" s="1"/>
  <c r="DB115" i="7"/>
  <c r="DC115" i="7" s="1"/>
  <c r="DD115" i="7" s="1"/>
  <c r="DE115" i="7" s="1"/>
  <c r="DA588" i="7"/>
  <c r="DB588" i="7"/>
  <c r="DC588" i="7" s="1"/>
  <c r="DD588" i="7" s="1"/>
  <c r="DE588" i="7" s="1"/>
  <c r="DB364" i="7"/>
  <c r="DC364" i="7" s="1"/>
  <c r="DD364" i="7" s="1"/>
  <c r="DE364" i="7" s="1"/>
  <c r="DA859" i="7"/>
  <c r="DB859" i="7"/>
  <c r="DC859" i="7" s="1"/>
  <c r="DD859" i="7" s="1"/>
  <c r="DE859" i="7" s="1"/>
  <c r="DB651" i="7"/>
  <c r="DC651" i="7" s="1"/>
  <c r="DD651" i="7" s="1"/>
  <c r="DE651" i="7" s="1"/>
  <c r="DA203" i="7"/>
  <c r="DB203" i="7"/>
  <c r="DC203" i="7" s="1"/>
  <c r="DD203" i="7" s="1"/>
  <c r="DE203" i="7" s="1"/>
  <c r="DA428" i="7"/>
  <c r="DB428" i="7"/>
  <c r="DC428" i="7" s="1"/>
  <c r="DD428" i="7" s="1"/>
  <c r="DE428" i="7" s="1"/>
  <c r="DA787" i="7"/>
  <c r="DB787" i="7"/>
  <c r="DC787" i="7" s="1"/>
  <c r="DD787" i="7" s="1"/>
  <c r="DE787" i="7" s="1"/>
  <c r="DA195" i="7"/>
  <c r="DB195" i="7"/>
  <c r="DC195" i="7" s="1"/>
  <c r="DD195" i="7" s="1"/>
  <c r="DE195" i="7" s="1"/>
  <c r="DB134" i="7"/>
  <c r="DC134" i="7" s="1"/>
  <c r="DD134" i="7" s="1"/>
  <c r="DE134" i="7" s="1"/>
  <c r="DB70" i="7"/>
  <c r="DC70" i="7" s="1"/>
  <c r="DD70" i="7" s="1"/>
  <c r="DE70" i="7" s="1"/>
  <c r="DB997" i="7"/>
  <c r="DC997" i="7" s="1"/>
  <c r="DD997" i="7" s="1"/>
  <c r="DE997" i="7" s="1"/>
  <c r="DB933" i="7"/>
  <c r="DC933" i="7" s="1"/>
  <c r="DD933" i="7" s="1"/>
  <c r="DE933" i="7" s="1"/>
  <c r="DB877" i="7"/>
  <c r="DC877" i="7" s="1"/>
  <c r="DD877" i="7" s="1"/>
  <c r="DE877" i="7" s="1"/>
  <c r="DB813" i="7"/>
  <c r="DC813" i="7" s="1"/>
  <c r="DD813" i="7" s="1"/>
  <c r="DE813" i="7" s="1"/>
  <c r="DB757" i="7"/>
  <c r="DC757" i="7" s="1"/>
  <c r="DD757" i="7" s="1"/>
  <c r="DE757" i="7" s="1"/>
  <c r="DB693" i="7"/>
  <c r="DC693" i="7" s="1"/>
  <c r="DD693" i="7" s="1"/>
  <c r="DE693" i="7" s="1"/>
  <c r="DB629" i="7"/>
  <c r="DC629" i="7" s="1"/>
  <c r="DD629" i="7" s="1"/>
  <c r="DE629" i="7" s="1"/>
  <c r="DB565" i="7"/>
  <c r="DC565" i="7" s="1"/>
  <c r="DD565" i="7" s="1"/>
  <c r="DE565" i="7" s="1"/>
  <c r="DB501" i="7"/>
  <c r="DC501" i="7" s="1"/>
  <c r="DD501" i="7" s="1"/>
  <c r="DE501" i="7" s="1"/>
  <c r="DB437" i="7"/>
  <c r="DC437" i="7" s="1"/>
  <c r="DD437" i="7" s="1"/>
  <c r="DE437" i="7" s="1"/>
  <c r="DB381" i="7"/>
  <c r="DC381" i="7" s="1"/>
  <c r="DD381" i="7" s="1"/>
  <c r="DE381" i="7" s="1"/>
  <c r="DB317" i="7"/>
  <c r="DC317" i="7" s="1"/>
  <c r="DD317" i="7" s="1"/>
  <c r="DE317" i="7" s="1"/>
  <c r="DB245" i="7"/>
  <c r="DC245" i="7" s="1"/>
  <c r="DD245" i="7" s="1"/>
  <c r="DE245" i="7" s="1"/>
  <c r="DB189" i="7"/>
  <c r="DC189" i="7" s="1"/>
  <c r="DD189" i="7" s="1"/>
  <c r="DE189" i="7" s="1"/>
  <c r="DB125" i="7"/>
  <c r="DC125" i="7" s="1"/>
  <c r="DD125" i="7" s="1"/>
  <c r="DE125" i="7" s="1"/>
  <c r="DB61" i="7"/>
  <c r="DC61" i="7" s="1"/>
  <c r="DD61" i="7" s="1"/>
  <c r="DE61" i="7" s="1"/>
  <c r="DB1002" i="7"/>
  <c r="DC1002" i="7" s="1"/>
  <c r="DD1002" i="7" s="1"/>
  <c r="DE1002" i="7" s="1"/>
  <c r="DB970" i="7"/>
  <c r="DC970" i="7" s="1"/>
  <c r="DD970" i="7" s="1"/>
  <c r="DE970" i="7" s="1"/>
  <c r="DB938" i="7"/>
  <c r="DC938" i="7" s="1"/>
  <c r="DD938" i="7" s="1"/>
  <c r="DE938" i="7" s="1"/>
  <c r="DB906" i="7"/>
  <c r="DC906" i="7" s="1"/>
  <c r="DD906" i="7" s="1"/>
  <c r="DE906" i="7" s="1"/>
  <c r="DB874" i="7"/>
  <c r="DC874" i="7" s="1"/>
  <c r="DD874" i="7" s="1"/>
  <c r="DE874" i="7" s="1"/>
  <c r="DB842" i="7"/>
  <c r="DC842" i="7" s="1"/>
  <c r="DD842" i="7" s="1"/>
  <c r="DE842" i="7" s="1"/>
  <c r="DB810" i="7"/>
  <c r="DC810" i="7" s="1"/>
  <c r="DD810" i="7" s="1"/>
  <c r="DE810" i="7" s="1"/>
  <c r="DB778" i="7"/>
  <c r="DC778" i="7" s="1"/>
  <c r="DD778" i="7" s="1"/>
  <c r="DE778" i="7" s="1"/>
  <c r="DA738" i="7"/>
  <c r="DB738" i="7"/>
  <c r="DC738" i="7" s="1"/>
  <c r="DD738" i="7" s="1"/>
  <c r="DE738" i="7" s="1"/>
  <c r="DB698" i="7"/>
  <c r="DC698" i="7" s="1"/>
  <c r="DD698" i="7" s="1"/>
  <c r="DE698" i="7" s="1"/>
  <c r="DA610" i="7"/>
  <c r="DB610" i="7"/>
  <c r="DC610" i="7" s="1"/>
  <c r="DD610" i="7" s="1"/>
  <c r="DE610" i="7" s="1"/>
  <c r="DB570" i="7"/>
  <c r="DC570" i="7" s="1"/>
  <c r="DD570" i="7" s="1"/>
  <c r="DE570" i="7" s="1"/>
  <c r="DA482" i="7"/>
  <c r="DB482" i="7"/>
  <c r="DC482" i="7" s="1"/>
  <c r="DD482" i="7" s="1"/>
  <c r="DE482" i="7" s="1"/>
  <c r="DB442" i="7"/>
  <c r="DC442" i="7" s="1"/>
  <c r="DD442" i="7" s="1"/>
  <c r="DE442" i="7" s="1"/>
  <c r="DA354" i="7"/>
  <c r="DB354" i="7"/>
  <c r="DC354" i="7" s="1"/>
  <c r="DD354" i="7" s="1"/>
  <c r="DE354" i="7" s="1"/>
  <c r="DB314" i="7"/>
  <c r="DC314" i="7" s="1"/>
  <c r="DD314" i="7" s="1"/>
  <c r="DE314" i="7" s="1"/>
  <c r="DA226" i="7"/>
  <c r="DB226" i="7"/>
  <c r="DC226" i="7" s="1"/>
  <c r="DD226" i="7" s="1"/>
  <c r="DE226" i="7" s="1"/>
  <c r="DB186" i="7"/>
  <c r="DC186" i="7" s="1"/>
  <c r="DD186" i="7" s="1"/>
  <c r="DE186" i="7" s="1"/>
  <c r="DA98" i="7"/>
  <c r="DB98" i="7"/>
  <c r="DC98" i="7" s="1"/>
  <c r="DD98" i="7" s="1"/>
  <c r="DE98" i="7" s="1"/>
  <c r="DB58" i="7"/>
  <c r="DC58" i="7" s="1"/>
  <c r="DD58" i="7" s="1"/>
  <c r="DE58" i="7" s="1"/>
  <c r="DA804" i="7"/>
  <c r="DB804" i="7"/>
  <c r="DC804" i="7" s="1"/>
  <c r="DD804" i="7" s="1"/>
  <c r="DE804" i="7" s="1"/>
  <c r="DB620" i="7"/>
  <c r="DC620" i="7" s="1"/>
  <c r="DD620" i="7" s="1"/>
  <c r="DE620" i="7" s="1"/>
  <c r="DA188" i="7"/>
  <c r="DB188" i="7"/>
  <c r="DC188" i="7" s="1"/>
  <c r="DD188" i="7" s="1"/>
  <c r="DE188" i="7" s="1"/>
  <c r="DB987" i="7"/>
  <c r="DC987" i="7" s="1"/>
  <c r="DD987" i="7" s="1"/>
  <c r="DE987" i="7" s="1"/>
  <c r="DA539" i="7"/>
  <c r="DB539" i="7"/>
  <c r="DC539" i="7" s="1"/>
  <c r="DD539" i="7" s="1"/>
  <c r="DE539" i="7" s="1"/>
  <c r="DB363" i="7"/>
  <c r="DC363" i="7" s="1"/>
  <c r="DD363" i="7" s="1"/>
  <c r="DE363" i="7" s="1"/>
  <c r="DA948" i="7"/>
  <c r="DB948" i="7"/>
  <c r="DC948" i="7" s="1"/>
  <c r="DD948" i="7" s="1"/>
  <c r="DE948" i="7" s="1"/>
  <c r="DB764" i="7"/>
  <c r="DC764" i="7" s="1"/>
  <c r="DD764" i="7" s="1"/>
  <c r="DE764" i="7" s="1"/>
  <c r="DA332" i="7"/>
  <c r="DB332" i="7"/>
  <c r="DC332" i="7" s="1"/>
  <c r="DD332" i="7" s="1"/>
  <c r="DE332" i="7" s="1"/>
  <c r="DB148" i="7"/>
  <c r="DC148" i="7" s="1"/>
  <c r="DD148" i="7" s="1"/>
  <c r="DE148" i="7" s="1"/>
  <c r="DA755" i="7"/>
  <c r="DB755" i="7"/>
  <c r="DC755" i="7" s="1"/>
  <c r="DD755" i="7" s="1"/>
  <c r="DE755" i="7" s="1"/>
  <c r="DB571" i="7"/>
  <c r="DC571" i="7" s="1"/>
  <c r="DD571" i="7" s="1"/>
  <c r="DE571" i="7" s="1"/>
  <c r="DA83" i="7"/>
  <c r="DB83" i="7"/>
  <c r="DC83" i="7" s="1"/>
  <c r="DD83" i="7" s="1"/>
  <c r="DE83" i="7" s="1"/>
  <c r="DB788" i="7"/>
  <c r="DC788" i="7" s="1"/>
  <c r="DD788" i="7" s="1"/>
  <c r="DE788" i="7" s="1"/>
  <c r="DA324" i="7"/>
  <c r="DB324" i="7"/>
  <c r="DC324" i="7" s="1"/>
  <c r="DD324" i="7" s="1"/>
  <c r="DE324" i="7" s="1"/>
  <c r="DB124" i="7"/>
  <c r="DC124" i="7" s="1"/>
  <c r="DD124" i="7" s="1"/>
  <c r="DE124" i="7" s="1"/>
  <c r="DA611" i="7"/>
  <c r="DB611" i="7"/>
  <c r="DC611" i="7" s="1"/>
  <c r="DD611" i="7" s="1"/>
  <c r="DE611" i="7" s="1"/>
  <c r="DA828" i="7"/>
  <c r="DB828" i="7"/>
  <c r="DC828" i="7" s="1"/>
  <c r="DD828" i="7" s="1"/>
  <c r="DE828" i="7" s="1"/>
  <c r="DA180" i="7"/>
  <c r="DB180" i="7"/>
  <c r="DC180" i="7" s="1"/>
  <c r="DD180" i="7" s="1"/>
  <c r="DE180" i="7" s="1"/>
  <c r="DA555" i="7"/>
  <c r="DB555" i="7"/>
  <c r="DC555" i="7" s="1"/>
  <c r="DD555" i="7" s="1"/>
  <c r="DE555" i="7" s="1"/>
  <c r="DA924" i="7"/>
  <c r="DB924" i="7"/>
  <c r="DC924" i="7" s="1"/>
  <c r="DD924" i="7" s="1"/>
  <c r="DE924" i="7" s="1"/>
  <c r="DB676" i="7"/>
  <c r="DC676" i="7" s="1"/>
  <c r="DD676" i="7" s="1"/>
  <c r="DE676" i="7" s="1"/>
  <c r="DB548" i="7"/>
  <c r="DC548" i="7" s="1"/>
  <c r="DD548" i="7" s="1"/>
  <c r="DE548" i="7" s="1"/>
  <c r="DB404" i="7"/>
  <c r="DC404" i="7" s="1"/>
  <c r="DD404" i="7" s="1"/>
  <c r="DE404" i="7" s="1"/>
  <c r="DB212" i="7"/>
  <c r="DC212" i="7" s="1"/>
  <c r="DD212" i="7" s="1"/>
  <c r="DE212" i="7" s="1"/>
  <c r="DB60" i="7"/>
  <c r="DC60" i="7" s="1"/>
  <c r="DD60" i="7" s="1"/>
  <c r="DE60" i="7" s="1"/>
  <c r="DB915" i="7"/>
  <c r="DC915" i="7" s="1"/>
  <c r="DD915" i="7" s="1"/>
  <c r="DE915" i="7" s="1"/>
  <c r="DB763" i="7"/>
  <c r="DC763" i="7" s="1"/>
  <c r="DD763" i="7" s="1"/>
  <c r="DE763" i="7" s="1"/>
  <c r="DB579" i="7"/>
  <c r="DC579" i="7" s="1"/>
  <c r="DD579" i="7" s="1"/>
  <c r="DE579" i="7" s="1"/>
  <c r="DB419" i="7"/>
  <c r="DC419" i="7" s="1"/>
  <c r="DD419" i="7" s="1"/>
  <c r="DE419" i="7" s="1"/>
  <c r="DB267" i="7"/>
  <c r="DC267" i="7" s="1"/>
  <c r="DD267" i="7" s="1"/>
  <c r="DE267" i="7" s="1"/>
  <c r="DB91" i="7"/>
  <c r="DC91" i="7" s="1"/>
  <c r="DD91" i="7" s="1"/>
  <c r="DE91" i="7" s="1"/>
  <c r="DB780" i="7"/>
  <c r="DC780" i="7" s="1"/>
  <c r="DD780" i="7" s="1"/>
  <c r="DE780" i="7" s="1"/>
  <c r="DB604" i="7"/>
  <c r="DC604" i="7" s="1"/>
  <c r="DD604" i="7" s="1"/>
  <c r="DE604" i="7" s="1"/>
  <c r="DB468" i="7"/>
  <c r="DC468" i="7" s="1"/>
  <c r="DD468" i="7" s="1"/>
  <c r="DE468" i="7" s="1"/>
  <c r="DB292" i="7"/>
  <c r="DC292" i="7" s="1"/>
  <c r="DD292" i="7" s="1"/>
  <c r="DE292" i="7" s="1"/>
  <c r="DB132" i="7"/>
  <c r="DC132" i="7" s="1"/>
  <c r="DD132" i="7" s="1"/>
  <c r="DE132" i="7" s="1"/>
  <c r="DB1003" i="7"/>
  <c r="DC1003" i="7" s="1"/>
  <c r="DD1003" i="7" s="1"/>
  <c r="DE1003" i="7" s="1"/>
  <c r="DB843" i="7"/>
  <c r="DC843" i="7" s="1"/>
  <c r="DD843" i="7" s="1"/>
  <c r="DE843" i="7" s="1"/>
  <c r="DB667" i="7"/>
  <c r="DC667" i="7" s="1"/>
  <c r="DD667" i="7" s="1"/>
  <c r="DE667" i="7" s="1"/>
  <c r="DB483" i="7"/>
  <c r="DC483" i="7" s="1"/>
  <c r="DD483" i="7" s="1"/>
  <c r="DE483" i="7" s="1"/>
  <c r="DB339" i="7"/>
  <c r="DC339" i="7" s="1"/>
  <c r="DD339" i="7" s="1"/>
  <c r="DE339" i="7" s="1"/>
  <c r="DB171" i="7"/>
  <c r="DC171" i="7" s="1"/>
  <c r="DD171" i="7" s="1"/>
  <c r="DE171" i="7" s="1"/>
  <c r="DB19" i="7"/>
  <c r="DC19" i="7" s="1"/>
  <c r="DD19" i="7" s="1"/>
  <c r="DE19" i="7" s="1"/>
  <c r="AG21" i="7"/>
  <c r="AH21" i="7" s="1"/>
  <c r="AI21" i="7" s="1"/>
  <c r="AG22" i="7"/>
  <c r="AH22" i="7" s="1"/>
  <c r="AI22" i="7" s="1"/>
  <c r="AG20" i="7"/>
  <c r="AH20" i="7" s="1"/>
  <c r="AI20" i="7" s="1"/>
  <c r="AG19" i="7"/>
  <c r="AH19" i="7" s="1"/>
  <c r="AI19" i="7" s="1"/>
  <c r="H18" i="7"/>
  <c r="CH18" i="7" l="1"/>
  <c r="CI18" i="7" s="1"/>
  <c r="DI74" i="7"/>
  <c r="DF848" i="7"/>
  <c r="DG848" i="7" s="1"/>
  <c r="DF893" i="7"/>
  <c r="DG893" i="7" s="1"/>
  <c r="DF592" i="7"/>
  <c r="DG592" i="7" s="1"/>
  <c r="DF39" i="7"/>
  <c r="DG39" i="7" s="1"/>
  <c r="DI39" i="7" s="1"/>
  <c r="DF166" i="7"/>
  <c r="DG166" i="7" s="1"/>
  <c r="DF636" i="7"/>
  <c r="DG636" i="7" s="1"/>
  <c r="DF331" i="7"/>
  <c r="DG331" i="7" s="1"/>
  <c r="DF509" i="7"/>
  <c r="DG509" i="7" s="1"/>
  <c r="DF139" i="7"/>
  <c r="DG139" i="7" s="1"/>
  <c r="DF117" i="7"/>
  <c r="DG117" i="7" s="1"/>
  <c r="DF508" i="7"/>
  <c r="DG508" i="7" s="1"/>
  <c r="DF1010" i="7"/>
  <c r="DG1010" i="7" s="1"/>
  <c r="DF68" i="7"/>
  <c r="DG68" i="7" s="1"/>
  <c r="DI68" i="7" s="1"/>
  <c r="DF270" i="7"/>
  <c r="DG270" i="7" s="1"/>
  <c r="DF949" i="7"/>
  <c r="DG949" i="7" s="1"/>
  <c r="DF44" i="7"/>
  <c r="DG44" i="7" s="1"/>
  <c r="DI44" i="7" s="1"/>
  <c r="DF891" i="7"/>
  <c r="DG891" i="7" s="1"/>
  <c r="DF503" i="7"/>
  <c r="DG503" i="7" s="1"/>
  <c r="DF567" i="7"/>
  <c r="DG567" i="7" s="1"/>
  <c r="DF426" i="7"/>
  <c r="DG426" i="7" s="1"/>
  <c r="DF709" i="7"/>
  <c r="DG709" i="7" s="1"/>
  <c r="DF784" i="7"/>
  <c r="DG784" i="7" s="1"/>
  <c r="DF747" i="7"/>
  <c r="DG747" i="7" s="1"/>
  <c r="DF311" i="7"/>
  <c r="DG311" i="7" s="1"/>
  <c r="DF538" i="7"/>
  <c r="DG538" i="7" s="1"/>
  <c r="DF373" i="7"/>
  <c r="DG373" i="7" s="1"/>
  <c r="DF252" i="7"/>
  <c r="DG252" i="7" s="1"/>
  <c r="DF912" i="7"/>
  <c r="DG912" i="7" s="1"/>
  <c r="DF282" i="7"/>
  <c r="DG282" i="7" s="1"/>
  <c r="DF528" i="7"/>
  <c r="DG528" i="7" s="1"/>
  <c r="DF556" i="7"/>
  <c r="DG556" i="7" s="1"/>
  <c r="DF1015" i="7"/>
  <c r="DG1015" i="7" s="1"/>
  <c r="DF946" i="7"/>
  <c r="DG946" i="7" s="1"/>
  <c r="DF812" i="7"/>
  <c r="DG812" i="7" s="1"/>
  <c r="DF765" i="7"/>
  <c r="DG765" i="7" s="1"/>
  <c r="DF818" i="7"/>
  <c r="DG818" i="7" s="1"/>
  <c r="DF1004" i="7"/>
  <c r="DG1004" i="7" s="1"/>
  <c r="DF499" i="7"/>
  <c r="DG499" i="7" s="1"/>
  <c r="DF656" i="7"/>
  <c r="DG656" i="7" s="1"/>
  <c r="DF205" i="7"/>
  <c r="DG205" i="7" s="1"/>
  <c r="DF417" i="7"/>
  <c r="DG417" i="7" s="1"/>
  <c r="DF26" i="7"/>
  <c r="DG26" i="7" s="1"/>
  <c r="DI26" i="7" s="1"/>
  <c r="DF978" i="7"/>
  <c r="DG978" i="7" s="1"/>
  <c r="DF38" i="7"/>
  <c r="DG38" i="7" s="1"/>
  <c r="DI38" i="7" s="1"/>
  <c r="DF612" i="7"/>
  <c r="DG612" i="7" s="1"/>
  <c r="DF253" i="7"/>
  <c r="DG253" i="7" s="1"/>
  <c r="DF517" i="7"/>
  <c r="DG517" i="7" s="1"/>
  <c r="DF585" i="7"/>
  <c r="DG585" i="7" s="1"/>
  <c r="DF141" i="7"/>
  <c r="DG141" i="7" s="1"/>
  <c r="DF553" i="7"/>
  <c r="DG553" i="7" s="1"/>
  <c r="DF269" i="7"/>
  <c r="DG269" i="7" s="1"/>
  <c r="DF950" i="7"/>
  <c r="DG950" i="7" s="1"/>
  <c r="DF882" i="7"/>
  <c r="DG882" i="7" s="1"/>
  <c r="DF294" i="7"/>
  <c r="DG294" i="7" s="1"/>
  <c r="DF926" i="7"/>
  <c r="DG926" i="7" s="1"/>
  <c r="DF697" i="7"/>
  <c r="DG697" i="7" s="1"/>
  <c r="DF453" i="7"/>
  <c r="DG453" i="7" s="1"/>
  <c r="DF523" i="7"/>
  <c r="DG523" i="7" s="1"/>
  <c r="DF646" i="7"/>
  <c r="DG646" i="7" s="1"/>
  <c r="DF161" i="7"/>
  <c r="DG161" i="7" s="1"/>
  <c r="DF379" i="7"/>
  <c r="DG379" i="7" s="1"/>
  <c r="DF150" i="7"/>
  <c r="DG150" i="7" s="1"/>
  <c r="DF353" i="7"/>
  <c r="DG353" i="7" s="1"/>
  <c r="DF439" i="7"/>
  <c r="DG439" i="7" s="1"/>
  <c r="DF809" i="7"/>
  <c r="DG809" i="7" s="1"/>
  <c r="DF773" i="7"/>
  <c r="DG773" i="7" s="1"/>
  <c r="DF163" i="7"/>
  <c r="DG163" i="7" s="1"/>
  <c r="DF990" i="7"/>
  <c r="DG990" i="7" s="1"/>
  <c r="DF841" i="7"/>
  <c r="DG841" i="7" s="1"/>
  <c r="DF627" i="7"/>
  <c r="DG627" i="7" s="1"/>
  <c r="DF470" i="7"/>
  <c r="DG470" i="7" s="1"/>
  <c r="DF633" i="7"/>
  <c r="DG633" i="7" s="1"/>
  <c r="DF80" i="7"/>
  <c r="DG80" i="7" s="1"/>
  <c r="DF695" i="7"/>
  <c r="DG695" i="7" s="1"/>
  <c r="DF708" i="7"/>
  <c r="DG708" i="7" s="1"/>
  <c r="DF183" i="7"/>
  <c r="DG183" i="7" s="1"/>
  <c r="DF953" i="7"/>
  <c r="DG953" i="7" s="1"/>
  <c r="DF172" i="7"/>
  <c r="DG172" i="7" s="1"/>
  <c r="DF782" i="7"/>
  <c r="DG782" i="7" s="1"/>
  <c r="DF720" i="7"/>
  <c r="DG720" i="7" s="1"/>
  <c r="DF20" i="7"/>
  <c r="DG20" i="7" s="1"/>
  <c r="DI20" i="7" s="1"/>
  <c r="DF336" i="7"/>
  <c r="DG336" i="7" s="1"/>
  <c r="DF723" i="7"/>
  <c r="DG723" i="7" s="1"/>
  <c r="DF823" i="7"/>
  <c r="DG823" i="7" s="1"/>
  <c r="DF644" i="7"/>
  <c r="DG644" i="7" s="1"/>
  <c r="DF866" i="7"/>
  <c r="DG866" i="7" s="1"/>
  <c r="DF750" i="7"/>
  <c r="DG750" i="7" s="1"/>
  <c r="DF800" i="7"/>
  <c r="DG800" i="7" s="1"/>
  <c r="DF707" i="7"/>
  <c r="DG707" i="7" s="1"/>
  <c r="DF835" i="7"/>
  <c r="DG835" i="7" s="1"/>
  <c r="DF829" i="7"/>
  <c r="DG829" i="7" s="1"/>
  <c r="DF631" i="7"/>
  <c r="DG631" i="7" s="1"/>
  <c r="DF819" i="7"/>
  <c r="DG819" i="7" s="1"/>
  <c r="DF474" i="7"/>
  <c r="DG474" i="7" s="1"/>
  <c r="DF438" i="7"/>
  <c r="DG438" i="7" s="1"/>
  <c r="DF608" i="7"/>
  <c r="DG608" i="7" s="1"/>
  <c r="DF59" i="7"/>
  <c r="DG59" i="7" s="1"/>
  <c r="DI59" i="7" s="1"/>
  <c r="DF365" i="7"/>
  <c r="DG365" i="7" s="1"/>
  <c r="DF135" i="7"/>
  <c r="DG135" i="7" s="1"/>
  <c r="DF772" i="7"/>
  <c r="DG772" i="7" s="1"/>
  <c r="DF797" i="7"/>
  <c r="DG797" i="7" s="1"/>
  <c r="DF711" i="7"/>
  <c r="DG711" i="7" s="1"/>
  <c r="DF875" i="7"/>
  <c r="DG875" i="7" s="1"/>
  <c r="DF277" i="7"/>
  <c r="DG277" i="7" s="1"/>
  <c r="DF873" i="7"/>
  <c r="DG873" i="7" s="1"/>
  <c r="DF937" i="7"/>
  <c r="DG937" i="7" s="1"/>
  <c r="DF411" i="7"/>
  <c r="DG411" i="7" s="1"/>
  <c r="DF994" i="7"/>
  <c r="DG994" i="7" s="1"/>
  <c r="DF23" i="7"/>
  <c r="DG23" i="7" s="1"/>
  <c r="DI23" i="7" s="1"/>
  <c r="DF21" i="7"/>
  <c r="DG21" i="7" s="1"/>
  <c r="DI21" i="7" s="1"/>
  <c r="DF356" i="7"/>
  <c r="DG356" i="7" s="1"/>
  <c r="DF90" i="7"/>
  <c r="DG90" i="7" s="1"/>
  <c r="DF78" i="7"/>
  <c r="DG78" i="7" s="1"/>
  <c r="DF887" i="7"/>
  <c r="DG887" i="7" s="1"/>
  <c r="DF476" i="7"/>
  <c r="DG476" i="7" s="1"/>
  <c r="DF834" i="7"/>
  <c r="DG834" i="7" s="1"/>
  <c r="DF686" i="7"/>
  <c r="DG686" i="7" s="1"/>
  <c r="DF864" i="7"/>
  <c r="DG864" i="7" s="1"/>
  <c r="DF43" i="7"/>
  <c r="DG43" i="7" s="1"/>
  <c r="DI43" i="7" s="1"/>
  <c r="DF613" i="7"/>
  <c r="DG613" i="7" s="1"/>
  <c r="DF391" i="7"/>
  <c r="DG391" i="7" s="1"/>
  <c r="DF892" i="7"/>
  <c r="DG892" i="7" s="1"/>
  <c r="DF554" i="7"/>
  <c r="DG554" i="7" s="1"/>
  <c r="DF54" i="7"/>
  <c r="DG54" i="7" s="1"/>
  <c r="DI54" i="7" s="1"/>
  <c r="DF967" i="7"/>
  <c r="DG967" i="7" s="1"/>
  <c r="DF928" i="7"/>
  <c r="DG928" i="7" s="1"/>
  <c r="DF681" i="7"/>
  <c r="DG681" i="7" s="1"/>
  <c r="DF414" i="7"/>
  <c r="DG414" i="7" s="1"/>
  <c r="DF558" i="7"/>
  <c r="DG558" i="7" s="1"/>
  <c r="DF459" i="7"/>
  <c r="DG459" i="7" s="1"/>
  <c r="DF229" i="7"/>
  <c r="DG229" i="7" s="1"/>
  <c r="DF263" i="7"/>
  <c r="DG263" i="7" s="1"/>
  <c r="DF541" i="7"/>
  <c r="DG541" i="7" s="1"/>
  <c r="DF956" i="7"/>
  <c r="DG956" i="7" s="1"/>
  <c r="DF682" i="7"/>
  <c r="DG682" i="7" s="1"/>
  <c r="DF334" i="7"/>
  <c r="DG334" i="7" s="1"/>
  <c r="DF144" i="7"/>
  <c r="DG144" i="7" s="1"/>
  <c r="DF243" i="7"/>
  <c r="DG243" i="7" s="1"/>
  <c r="DF962" i="7"/>
  <c r="DG962" i="7" s="1"/>
  <c r="DF958" i="7"/>
  <c r="DG958" i="7" s="1"/>
  <c r="DF131" i="7"/>
  <c r="DG131" i="7" s="1"/>
  <c r="DF931" i="7"/>
  <c r="DG931" i="7" s="1"/>
  <c r="DF861" i="7"/>
  <c r="DG861" i="7" s="1"/>
  <c r="DF647" i="7"/>
  <c r="DG647" i="7" s="1"/>
  <c r="DF515" i="7"/>
  <c r="DG515" i="7" s="1"/>
  <c r="DF666" i="7"/>
  <c r="DG666" i="7" s="1"/>
  <c r="DF302" i="7"/>
  <c r="DG302" i="7" s="1"/>
  <c r="DF224" i="7"/>
  <c r="DG224" i="7" s="1"/>
  <c r="DF33" i="7"/>
  <c r="DG33" i="7" s="1"/>
  <c r="DI33" i="7" s="1"/>
  <c r="DF443" i="7"/>
  <c r="DG443" i="7" s="1"/>
  <c r="DF1011" i="7"/>
  <c r="DG1011" i="7" s="1"/>
  <c r="DF485" i="7"/>
  <c r="DG485" i="7" s="1"/>
  <c r="DF519" i="7"/>
  <c r="DG519" i="7" s="1"/>
  <c r="DF62" i="7"/>
  <c r="DG62" i="7" s="1"/>
  <c r="DI62" i="7" s="1"/>
  <c r="DF595" i="7"/>
  <c r="DG595" i="7" s="1"/>
  <c r="DF786" i="7"/>
  <c r="DG786" i="7" s="1"/>
  <c r="DF582" i="7"/>
  <c r="DG582" i="7" s="1"/>
  <c r="DF400" i="7"/>
  <c r="DG400" i="7" s="1"/>
  <c r="DF52" i="7"/>
  <c r="DG52" i="7" s="1"/>
  <c r="DI52" i="7" s="1"/>
  <c r="DF173" i="7"/>
  <c r="DG173" i="7" s="1"/>
  <c r="DF327" i="7"/>
  <c r="DG327" i="7" s="1"/>
  <c r="DF803" i="7"/>
  <c r="DG803" i="7" s="1"/>
  <c r="DF452" i="7"/>
  <c r="DG452" i="7" s="1"/>
  <c r="DF110" i="7"/>
  <c r="DG110" i="7" s="1"/>
  <c r="DF903" i="7"/>
  <c r="DG903" i="7" s="1"/>
  <c r="DF140" i="7"/>
  <c r="DG140" i="7" s="1"/>
  <c r="DF770" i="7"/>
  <c r="DG770" i="7" s="1"/>
  <c r="DF550" i="7"/>
  <c r="DG550" i="7" s="1"/>
  <c r="DF480" i="7"/>
  <c r="DG480" i="7" s="1"/>
  <c r="DF805" i="7"/>
  <c r="DG805" i="7" s="1"/>
  <c r="DF941" i="7"/>
  <c r="DG941" i="7" s="1"/>
  <c r="DF969" i="7"/>
  <c r="DG969" i="7" s="1"/>
  <c r="DF100" i="7"/>
  <c r="DG100" i="7" s="1"/>
  <c r="DF507" i="7"/>
  <c r="DG507" i="7" s="1"/>
  <c r="DF741" i="7"/>
  <c r="DG741" i="7" s="1"/>
  <c r="DF775" i="7"/>
  <c r="DG775" i="7" s="1"/>
  <c r="DF710" i="7"/>
  <c r="DG710" i="7" s="1"/>
  <c r="DF220" i="7"/>
  <c r="DG220" i="7" s="1"/>
  <c r="DF914" i="7"/>
  <c r="DG914" i="7" s="1"/>
  <c r="DF854" i="7"/>
  <c r="DG854" i="7" s="1"/>
  <c r="DF307" i="7"/>
  <c r="DG307" i="7" s="1"/>
  <c r="DF628" i="7"/>
  <c r="DG628" i="7" s="1"/>
  <c r="DF421" i="7"/>
  <c r="DG421" i="7" s="1"/>
  <c r="DF583" i="7"/>
  <c r="DG583" i="7" s="1"/>
  <c r="DF436" i="7"/>
  <c r="DG436" i="7" s="1"/>
  <c r="DF218" i="7"/>
  <c r="DG218" i="7" s="1"/>
  <c r="DF366" i="7"/>
  <c r="DG366" i="7" s="1"/>
  <c r="DF160" i="7"/>
  <c r="DG160" i="7" s="1"/>
  <c r="DF796" i="7"/>
  <c r="DG796" i="7" s="1"/>
  <c r="DF898" i="7"/>
  <c r="DG898" i="7" s="1"/>
  <c r="DF814" i="7"/>
  <c r="DG814" i="7" s="1"/>
  <c r="DF736" i="7"/>
  <c r="DG736" i="7" s="1"/>
  <c r="DF369" i="7"/>
  <c r="DG369" i="7" s="1"/>
  <c r="DF713" i="7"/>
  <c r="DG713" i="7" s="1"/>
  <c r="DF669" i="7"/>
  <c r="DG669" i="7" s="1"/>
  <c r="DF732" i="7"/>
  <c r="DG732" i="7" s="1"/>
  <c r="DF298" i="7"/>
  <c r="DG298" i="7" s="1"/>
  <c r="DF981" i="7"/>
  <c r="DG981" i="7" s="1"/>
  <c r="DF32" i="7"/>
  <c r="DG32" i="7" s="1"/>
  <c r="DI32" i="7" s="1"/>
  <c r="DF876" i="7"/>
  <c r="DG876" i="7" s="1"/>
  <c r="DF77" i="7"/>
  <c r="DG77" i="7" s="1"/>
  <c r="DF71" i="7"/>
  <c r="DG71" i="7" s="1"/>
  <c r="DF955" i="7"/>
  <c r="DG955" i="7" s="1"/>
  <c r="DF316" i="7"/>
  <c r="DG316" i="7" s="1"/>
  <c r="DF677" i="7"/>
  <c r="DG677" i="7" s="1"/>
  <c r="DF839" i="7"/>
  <c r="DG839" i="7" s="1"/>
  <c r="DF67" i="7"/>
  <c r="DG67" i="7" s="1"/>
  <c r="DI67" i="7" s="1"/>
  <c r="DF802" i="7"/>
  <c r="DG802" i="7" s="1"/>
  <c r="DF614" i="7"/>
  <c r="DG614" i="7" s="1"/>
  <c r="DF416" i="7"/>
  <c r="DG416" i="7" s="1"/>
  <c r="DF563" i="7"/>
  <c r="DG563" i="7" s="1"/>
  <c r="DF45" i="7"/>
  <c r="DG45" i="7" s="1"/>
  <c r="DI45" i="7" s="1"/>
  <c r="DF55" i="7"/>
  <c r="DG55" i="7" s="1"/>
  <c r="DI55" i="7" s="1"/>
  <c r="DF992" i="7"/>
  <c r="DG992" i="7" s="1"/>
  <c r="DF225" i="7"/>
  <c r="DG225" i="7" s="1"/>
  <c r="DF113" i="7"/>
  <c r="DG113" i="7" s="1"/>
  <c r="DF149" i="7"/>
  <c r="DG149" i="7" s="1"/>
  <c r="DF481" i="7"/>
  <c r="DG481" i="7" s="1"/>
  <c r="DF387" i="7"/>
  <c r="DG387" i="7" s="1"/>
  <c r="DF410" i="7"/>
  <c r="DG410" i="7" s="1"/>
  <c r="DF238" i="7"/>
  <c r="DG238" i="7" s="1"/>
  <c r="DF288" i="7"/>
  <c r="DG288" i="7" s="1"/>
  <c r="DF289" i="7"/>
  <c r="DG289" i="7" s="1"/>
  <c r="DF284" i="7"/>
  <c r="DG284" i="7" s="1"/>
  <c r="DF333" i="7"/>
  <c r="DG333" i="7" s="1"/>
  <c r="DF119" i="7"/>
  <c r="DG119" i="7" s="1"/>
  <c r="DF580" i="7"/>
  <c r="DG580" i="7" s="1"/>
  <c r="DF42" i="7"/>
  <c r="DG42" i="7" s="1"/>
  <c r="DI42" i="7" s="1"/>
  <c r="DF925" i="7"/>
  <c r="DG925" i="7" s="1"/>
  <c r="DF96" i="7"/>
  <c r="DG96" i="7" s="1"/>
  <c r="DF675" i="7"/>
  <c r="DG675" i="7" s="1"/>
  <c r="DF930" i="7"/>
  <c r="DG930" i="7" s="1"/>
  <c r="DF886" i="7"/>
  <c r="DG886" i="7" s="1"/>
  <c r="DF672" i="7"/>
  <c r="DG672" i="7" s="1"/>
  <c r="DF692" i="7"/>
  <c r="DG692" i="7" s="1"/>
  <c r="DF301" i="7"/>
  <c r="DG301" i="7" s="1"/>
  <c r="DF199" i="7"/>
  <c r="DG199" i="7" s="1"/>
  <c r="DF413" i="7"/>
  <c r="DG413" i="7" s="1"/>
  <c r="DF761" i="7"/>
  <c r="DG761" i="7" s="1"/>
  <c r="DF825" i="7"/>
  <c r="DG825" i="7" s="1"/>
  <c r="DF617" i="7"/>
  <c r="DG617" i="7" s="1"/>
  <c r="DF947" i="7"/>
  <c r="DG947" i="7" s="1"/>
  <c r="DF730" i="7"/>
  <c r="DG730" i="7" s="1"/>
  <c r="DF502" i="7"/>
  <c r="DG502" i="7" s="1"/>
  <c r="DF544" i="7"/>
  <c r="DG544" i="7" s="1"/>
  <c r="DF51" i="7"/>
  <c r="DG51" i="7" s="1"/>
  <c r="DI51" i="7" s="1"/>
  <c r="DF291" i="7"/>
  <c r="DG291" i="7" s="1"/>
  <c r="DF581" i="7"/>
  <c r="DG581" i="7" s="1"/>
  <c r="DF375" i="7"/>
  <c r="DG375" i="7" s="1"/>
  <c r="DF235" i="7"/>
  <c r="DG235" i="7" s="1"/>
  <c r="DF154" i="7"/>
  <c r="DG154" i="7" s="1"/>
  <c r="DF174" i="7"/>
  <c r="DG174" i="7" s="1"/>
  <c r="DF352" i="7"/>
  <c r="DG352" i="7" s="1"/>
  <c r="DF308" i="7"/>
  <c r="DG308" i="7" s="1"/>
  <c r="DF109" i="7"/>
  <c r="DG109" i="7" s="1"/>
  <c r="DF87" i="7"/>
  <c r="DG87" i="7" s="1"/>
  <c r="DF211" i="7"/>
  <c r="DG211" i="7" s="1"/>
  <c r="DF549" i="7"/>
  <c r="DG549" i="7" s="1"/>
  <c r="DF455" i="7"/>
  <c r="DG455" i="7" s="1"/>
  <c r="DF227" i="7"/>
  <c r="DG227" i="7" s="1"/>
  <c r="DF569" i="7"/>
  <c r="DG569" i="7" s="1"/>
  <c r="DF1017" i="7"/>
  <c r="DG1017" i="7" s="1"/>
  <c r="DF843" i="7"/>
  <c r="DG843" i="7" s="1"/>
  <c r="DF267" i="7"/>
  <c r="DG267" i="7" s="1"/>
  <c r="DF548" i="7"/>
  <c r="DG548" i="7" s="1"/>
  <c r="DF828" i="7"/>
  <c r="DG828" i="7" s="1"/>
  <c r="DF83" i="7"/>
  <c r="DG83" i="7" s="1"/>
  <c r="DF764" i="7"/>
  <c r="DG764" i="7" s="1"/>
  <c r="DF226" i="7"/>
  <c r="DG226" i="7" s="1"/>
  <c r="DF570" i="7"/>
  <c r="DG570" i="7" s="1"/>
  <c r="DF842" i="7"/>
  <c r="DG842" i="7" s="1"/>
  <c r="DF189" i="7"/>
  <c r="DG189" i="7" s="1"/>
  <c r="DF693" i="7"/>
  <c r="DG693" i="7" s="1"/>
  <c r="DF195" i="7"/>
  <c r="DG195" i="7" s="1"/>
  <c r="DF651" i="7"/>
  <c r="DG651" i="7" s="1"/>
  <c r="DF179" i="7"/>
  <c r="DG179" i="7" s="1"/>
  <c r="DF844" i="7"/>
  <c r="DG844" i="7" s="1"/>
  <c r="DF658" i="7"/>
  <c r="DG658" i="7" s="1"/>
  <c r="DF827" i="7"/>
  <c r="DG827" i="7" s="1"/>
  <c r="DF435" i="7"/>
  <c r="DG435" i="7" s="1"/>
  <c r="DF370" i="7"/>
  <c r="DG370" i="7" s="1"/>
  <c r="DF714" i="7"/>
  <c r="DG714" i="7" s="1"/>
  <c r="DF660" i="7"/>
  <c r="DG660" i="7" s="1"/>
  <c r="DF300" i="7"/>
  <c r="DG300" i="7" s="1"/>
  <c r="DF546" i="7"/>
  <c r="DG546" i="7" s="1"/>
  <c r="DF540" i="7"/>
  <c r="DG540" i="7" s="1"/>
  <c r="DF963" i="7"/>
  <c r="DG963" i="7" s="1"/>
  <c r="DF138" i="7"/>
  <c r="DG138" i="7" s="1"/>
  <c r="DF191" i="7"/>
  <c r="DG191" i="7" s="1"/>
  <c r="DF535" i="7"/>
  <c r="DG535" i="7" s="1"/>
  <c r="DF216" i="7"/>
  <c r="DG216" i="7" s="1"/>
  <c r="DF560" i="7"/>
  <c r="DG560" i="7" s="1"/>
  <c r="DF389" i="7"/>
  <c r="DG389" i="7" s="1"/>
  <c r="DF182" i="7"/>
  <c r="DG182" i="7" s="1"/>
  <c r="DF105" i="7"/>
  <c r="DG105" i="7" s="1"/>
  <c r="DF826" i="7"/>
  <c r="DG826" i="7" s="1"/>
  <c r="DF661" i="7"/>
  <c r="DG661" i="7" s="1"/>
  <c r="DF670" i="7"/>
  <c r="DG670" i="7" s="1"/>
  <c r="DF367" i="7"/>
  <c r="DG367" i="7" s="1"/>
  <c r="DF879" i="7"/>
  <c r="DG879" i="7" s="1"/>
  <c r="DF392" i="7"/>
  <c r="DG392" i="7" s="1"/>
  <c r="DF904" i="7"/>
  <c r="DG904" i="7" s="1"/>
  <c r="DF749" i="7"/>
  <c r="DG749" i="7" s="1"/>
  <c r="DF31" i="7"/>
  <c r="DG31" i="7" s="1"/>
  <c r="DI31" i="7" s="1"/>
  <c r="DF543" i="7"/>
  <c r="DG543" i="7" s="1"/>
  <c r="DF56" i="7"/>
  <c r="DG56" i="7" s="1"/>
  <c r="DI56" i="7" s="1"/>
  <c r="DF568" i="7"/>
  <c r="DG568" i="7" s="1"/>
  <c r="DF69" i="7"/>
  <c r="DG69" i="7" s="1"/>
  <c r="DI69" i="7" s="1"/>
  <c r="DF794" i="7"/>
  <c r="DG794" i="7" s="1"/>
  <c r="DF597" i="7"/>
  <c r="DG597" i="7" s="1"/>
  <c r="DF598" i="7"/>
  <c r="DG598" i="7" s="1"/>
  <c r="DF591" i="7"/>
  <c r="DG591" i="7" s="1"/>
  <c r="DF935" i="7"/>
  <c r="DG935" i="7" s="1"/>
  <c r="DF616" i="7"/>
  <c r="DG616" i="7" s="1"/>
  <c r="DF960" i="7"/>
  <c r="DG960" i="7" s="1"/>
  <c r="DF206" i="7"/>
  <c r="DG206" i="7" s="1"/>
  <c r="DF894" i="7"/>
  <c r="DG894" i="7" s="1"/>
  <c r="DF577" i="7"/>
  <c r="DG577" i="7" s="1"/>
  <c r="DF833" i="7"/>
  <c r="DG833" i="7" s="1"/>
  <c r="DF454" i="7"/>
  <c r="DG454" i="7" s="1"/>
  <c r="DF215" i="7"/>
  <c r="DG215" i="7" s="1"/>
  <c r="DF895" i="7"/>
  <c r="DG895" i="7" s="1"/>
  <c r="DF240" i="7"/>
  <c r="DG240" i="7" s="1"/>
  <c r="DF920" i="7"/>
  <c r="DG920" i="7" s="1"/>
  <c r="DF445" i="7"/>
  <c r="DG445" i="7" s="1"/>
  <c r="DF143" i="7"/>
  <c r="DG143" i="7" s="1"/>
  <c r="DF487" i="7"/>
  <c r="DG487" i="7" s="1"/>
  <c r="DF168" i="7"/>
  <c r="DG168" i="7" s="1"/>
  <c r="DF512" i="7"/>
  <c r="DG512" i="7" s="1"/>
  <c r="DF293" i="7"/>
  <c r="DG293" i="7" s="1"/>
  <c r="DF1013" i="7"/>
  <c r="DG1013" i="7" s="1"/>
  <c r="DF185" i="7"/>
  <c r="DG185" i="7" s="1"/>
  <c r="DF529" i="7"/>
  <c r="DG529" i="7" s="1"/>
  <c r="DF785" i="7"/>
  <c r="DG785" i="7" s="1"/>
  <c r="DF278" i="7"/>
  <c r="DG278" i="7" s="1"/>
  <c r="DF777" i="7"/>
  <c r="DG777" i="7" s="1"/>
  <c r="DF910" i="7"/>
  <c r="DG910" i="7" s="1"/>
  <c r="DF473" i="7"/>
  <c r="DG473" i="7" s="1"/>
  <c r="DF118" i="7"/>
  <c r="DG118" i="7" s="1"/>
  <c r="DF25" i="7"/>
  <c r="DG25" i="7" s="1"/>
  <c r="DI25" i="7" s="1"/>
  <c r="DF742" i="7"/>
  <c r="DG742" i="7" s="1"/>
  <c r="DF246" i="7"/>
  <c r="DG246" i="7" s="1"/>
  <c r="DF137" i="7"/>
  <c r="DG137" i="7" s="1"/>
  <c r="DF862" i="7"/>
  <c r="DG862" i="7" s="1"/>
  <c r="DF1003" i="7"/>
  <c r="DG1003" i="7" s="1"/>
  <c r="DF419" i="7"/>
  <c r="DG419" i="7" s="1"/>
  <c r="DF676" i="7"/>
  <c r="DG676" i="7" s="1"/>
  <c r="DF948" i="7"/>
  <c r="DG948" i="7" s="1"/>
  <c r="DF620" i="7"/>
  <c r="DG620" i="7" s="1"/>
  <c r="DF610" i="7"/>
  <c r="DG610" i="7" s="1"/>
  <c r="DF874" i="7"/>
  <c r="DG874" i="7" s="1"/>
  <c r="DF245" i="7"/>
  <c r="DG245" i="7" s="1"/>
  <c r="DF757" i="7"/>
  <c r="DG757" i="7" s="1"/>
  <c r="DF859" i="7"/>
  <c r="DG859" i="7" s="1"/>
  <c r="DF795" i="7"/>
  <c r="DG795" i="7" s="1"/>
  <c r="DF18" i="7"/>
  <c r="DG18" i="7" s="1"/>
  <c r="DF362" i="7"/>
  <c r="DG362" i="7" s="1"/>
  <c r="DF451" i="7"/>
  <c r="DG451" i="7" s="1"/>
  <c r="DF196" i="7"/>
  <c r="DG196" i="7" s="1"/>
  <c r="DF652" i="7"/>
  <c r="DG652" i="7" s="1"/>
  <c r="DF450" i="7"/>
  <c r="DG450" i="7" s="1"/>
  <c r="DF635" i="7"/>
  <c r="DG635" i="7" s="1"/>
  <c r="DF204" i="7"/>
  <c r="DG204" i="7" s="1"/>
  <c r="DF619" i="7"/>
  <c r="DG619" i="7" s="1"/>
  <c r="DF74" i="7"/>
  <c r="DG74" i="7" s="1"/>
  <c r="DF754" i="7"/>
  <c r="DG754" i="7" s="1"/>
  <c r="DF283" i="7"/>
  <c r="DG283" i="7" s="1"/>
  <c r="DF187" i="7"/>
  <c r="DG187" i="7" s="1"/>
  <c r="DF492" i="7"/>
  <c r="DG492" i="7" s="1"/>
  <c r="DF250" i="7"/>
  <c r="DG250" i="7" s="1"/>
  <c r="DF84" i="7"/>
  <c r="DG84" i="7" s="1"/>
  <c r="DF932" i="7"/>
  <c r="DG932" i="7" s="1"/>
  <c r="DF475" i="7"/>
  <c r="DG475" i="7" s="1"/>
  <c r="DF210" i="7"/>
  <c r="DG210" i="7" s="1"/>
  <c r="DF99" i="7"/>
  <c r="DG99" i="7" s="1"/>
  <c r="DF771" i="7"/>
  <c r="DG771" i="7" s="1"/>
  <c r="DF484" i="7"/>
  <c r="DG484" i="7" s="1"/>
  <c r="DF940" i="7"/>
  <c r="DG940" i="7" s="1"/>
  <c r="DF514" i="7"/>
  <c r="DG514" i="7" s="1"/>
  <c r="DF596" i="7"/>
  <c r="DG596" i="7" s="1"/>
  <c r="DF748" i="7"/>
  <c r="DG748" i="7" s="1"/>
  <c r="DF516" i="7"/>
  <c r="DG516" i="7" s="1"/>
  <c r="DF178" i="7"/>
  <c r="DG178" i="7" s="1"/>
  <c r="DF522" i="7"/>
  <c r="DG522" i="7" s="1"/>
  <c r="DF566" i="7"/>
  <c r="DG566" i="7" s="1"/>
  <c r="DF575" i="7"/>
  <c r="DG575" i="7" s="1"/>
  <c r="DF919" i="7"/>
  <c r="DG919" i="7" s="1"/>
  <c r="DF600" i="7"/>
  <c r="DG600" i="7" s="1"/>
  <c r="DF944" i="7"/>
  <c r="DG944" i="7" s="1"/>
  <c r="DF295" i="7"/>
  <c r="DG295" i="7" s="1"/>
  <c r="DF975" i="7"/>
  <c r="DG975" i="7" s="1"/>
  <c r="DF320" i="7"/>
  <c r="DG320" i="7" s="1"/>
  <c r="DF1000" i="7"/>
  <c r="DG1000" i="7" s="1"/>
  <c r="DF605" i="7"/>
  <c r="DG605" i="7" s="1"/>
  <c r="DF966" i="7"/>
  <c r="DG966" i="7" s="1"/>
  <c r="DF337" i="7"/>
  <c r="DG337" i="7" s="1"/>
  <c r="DF609" i="7"/>
  <c r="DG609" i="7" s="1"/>
  <c r="DF865" i="7"/>
  <c r="DG865" i="7" s="1"/>
  <c r="DF255" i="7"/>
  <c r="DG255" i="7" s="1"/>
  <c r="DF599" i="7"/>
  <c r="DG599" i="7" s="1"/>
  <c r="DF280" i="7"/>
  <c r="DG280" i="7" s="1"/>
  <c r="DF624" i="7"/>
  <c r="DG624" i="7" s="1"/>
  <c r="DF525" i="7"/>
  <c r="DG525" i="7" s="1"/>
  <c r="DF310" i="7"/>
  <c r="DG310" i="7" s="1"/>
  <c r="DF169" i="7"/>
  <c r="DG169" i="7" s="1"/>
  <c r="DF890" i="7"/>
  <c r="DG890" i="7" s="1"/>
  <c r="DF781" i="7"/>
  <c r="DG781" i="7" s="1"/>
  <c r="DF798" i="7"/>
  <c r="DG798" i="7" s="1"/>
  <c r="DF431" i="7"/>
  <c r="DG431" i="7" s="1"/>
  <c r="DF943" i="7"/>
  <c r="DG943" i="7" s="1"/>
  <c r="DF456" i="7"/>
  <c r="DG456" i="7" s="1"/>
  <c r="DF968" i="7"/>
  <c r="DG968" i="7" s="1"/>
  <c r="DF885" i="7"/>
  <c r="DG885" i="7" s="1"/>
  <c r="DF95" i="7"/>
  <c r="DG95" i="7" s="1"/>
  <c r="DF607" i="7"/>
  <c r="DG607" i="7" s="1"/>
  <c r="DF120" i="7"/>
  <c r="DG120" i="7" s="1"/>
  <c r="DF632" i="7"/>
  <c r="DG632" i="7" s="1"/>
  <c r="DF197" i="7"/>
  <c r="DG197" i="7" s="1"/>
  <c r="DF722" i="7"/>
  <c r="DG722" i="7" s="1"/>
  <c r="DF469" i="7"/>
  <c r="DG469" i="7" s="1"/>
  <c r="DF486" i="7"/>
  <c r="DG486" i="7" s="1"/>
  <c r="DF527" i="7"/>
  <c r="DG527" i="7" s="1"/>
  <c r="DF871" i="7"/>
  <c r="DG871" i="7" s="1"/>
  <c r="DF552" i="7"/>
  <c r="DG552" i="7" s="1"/>
  <c r="DF896" i="7"/>
  <c r="DG896" i="7" s="1"/>
  <c r="DF86" i="7"/>
  <c r="DG86" i="7" s="1"/>
  <c r="DF774" i="7"/>
  <c r="DG774" i="7" s="1"/>
  <c r="DF561" i="7"/>
  <c r="DG561" i="7" s="1"/>
  <c r="DF817" i="7"/>
  <c r="DG817" i="7" s="1"/>
  <c r="DF49" i="7"/>
  <c r="DG49" i="7" s="1"/>
  <c r="DI49" i="7" s="1"/>
  <c r="DF457" i="7"/>
  <c r="DG457" i="7" s="1"/>
  <c r="DF982" i="7"/>
  <c r="DG982" i="7" s="1"/>
  <c r="DF905" i="7"/>
  <c r="DG905" i="7" s="1"/>
  <c r="DF433" i="7"/>
  <c r="DG433" i="7" s="1"/>
  <c r="DF132" i="7"/>
  <c r="DG132" i="7" s="1"/>
  <c r="DF579" i="7"/>
  <c r="DG579" i="7" s="1"/>
  <c r="DF924" i="7"/>
  <c r="DG924" i="7" s="1"/>
  <c r="DF611" i="7"/>
  <c r="DG611" i="7" s="1"/>
  <c r="DF571" i="7"/>
  <c r="DG571" i="7" s="1"/>
  <c r="DF804" i="7"/>
  <c r="DG804" i="7" s="1"/>
  <c r="DF314" i="7"/>
  <c r="DG314" i="7" s="1"/>
  <c r="DF906" i="7"/>
  <c r="DG906" i="7" s="1"/>
  <c r="DF317" i="7"/>
  <c r="DG317" i="7" s="1"/>
  <c r="DF813" i="7"/>
  <c r="DG813" i="7" s="1"/>
  <c r="DF787" i="7"/>
  <c r="DG787" i="7" s="1"/>
  <c r="DF971" i="7"/>
  <c r="DG971" i="7" s="1"/>
  <c r="DF587" i="7"/>
  <c r="DG587" i="7" s="1"/>
  <c r="DF402" i="7"/>
  <c r="DG402" i="7" s="1"/>
  <c r="DF746" i="7"/>
  <c r="DG746" i="7" s="1"/>
  <c r="DF396" i="7"/>
  <c r="DG396" i="7" s="1"/>
  <c r="DF228" i="7"/>
  <c r="DG228" i="7" s="1"/>
  <c r="DF114" i="7"/>
  <c r="DG114" i="7" s="1"/>
  <c r="DF458" i="7"/>
  <c r="DG458" i="7" s="1"/>
  <c r="DF395" i="7"/>
  <c r="DG395" i="7" s="1"/>
  <c r="DF75" i="7"/>
  <c r="DG75" i="7" s="1"/>
  <c r="DF290" i="7"/>
  <c r="DG290" i="7" s="1"/>
  <c r="DF634" i="7"/>
  <c r="DG634" i="7" s="1"/>
  <c r="DF716" i="7"/>
  <c r="DG716" i="7" s="1"/>
  <c r="DF380" i="7"/>
  <c r="DG380" i="7" s="1"/>
  <c r="DF562" i="7"/>
  <c r="DG562" i="7" s="1"/>
  <c r="DF279" i="7"/>
  <c r="DG279" i="7" s="1"/>
  <c r="DF959" i="7"/>
  <c r="DG959" i="7" s="1"/>
  <c r="DF304" i="7"/>
  <c r="DG304" i="7" s="1"/>
  <c r="DF984" i="7"/>
  <c r="DG984" i="7" s="1"/>
  <c r="DF573" i="7"/>
  <c r="DG573" i="7" s="1"/>
  <c r="DF430" i="7"/>
  <c r="DG430" i="7" s="1"/>
  <c r="DF233" i="7"/>
  <c r="DG233" i="7" s="1"/>
  <c r="DF954" i="7"/>
  <c r="DG954" i="7" s="1"/>
  <c r="DF909" i="7"/>
  <c r="DG909" i="7" s="1"/>
  <c r="DF942" i="7"/>
  <c r="DG942" i="7" s="1"/>
  <c r="DF495" i="7"/>
  <c r="DG495" i="7" s="1"/>
  <c r="DF1007" i="7"/>
  <c r="DG1007" i="7" s="1"/>
  <c r="DF520" i="7"/>
  <c r="DG520" i="7" s="1"/>
  <c r="DF996" i="7"/>
  <c r="DG996" i="7" s="1"/>
  <c r="DF254" i="7"/>
  <c r="DG254" i="7" s="1"/>
  <c r="DF159" i="7"/>
  <c r="DG159" i="7" s="1"/>
  <c r="DF671" i="7"/>
  <c r="DG671" i="7" s="1"/>
  <c r="DF184" i="7"/>
  <c r="DG184" i="7" s="1"/>
  <c r="DF696" i="7"/>
  <c r="DG696" i="7" s="1"/>
  <c r="DF325" i="7"/>
  <c r="DG325" i="7" s="1"/>
  <c r="DF922" i="7"/>
  <c r="DG922" i="7" s="1"/>
  <c r="DF845" i="7"/>
  <c r="DG845" i="7" s="1"/>
  <c r="DF870" i="7"/>
  <c r="DG870" i="7" s="1"/>
  <c r="DF335" i="7"/>
  <c r="DG335" i="7" s="1"/>
  <c r="DF679" i="7"/>
  <c r="DG679" i="7" s="1"/>
  <c r="DF360" i="7"/>
  <c r="DG360" i="7" s="1"/>
  <c r="DF704" i="7"/>
  <c r="DG704" i="7" s="1"/>
  <c r="DF685" i="7"/>
  <c r="DG685" i="7" s="1"/>
  <c r="DF390" i="7"/>
  <c r="DG390" i="7" s="1"/>
  <c r="DF377" i="7"/>
  <c r="DG377" i="7" s="1"/>
  <c r="DF641" i="7"/>
  <c r="DG641" i="7" s="1"/>
  <c r="DF897" i="7"/>
  <c r="DG897" i="7" s="1"/>
  <c r="DF702" i="7"/>
  <c r="DG702" i="7" s="1"/>
  <c r="DF639" i="7"/>
  <c r="DG639" i="7" s="1"/>
  <c r="DF983" i="7"/>
  <c r="DG983" i="7" s="1"/>
  <c r="DF664" i="7"/>
  <c r="DG664" i="7" s="1"/>
  <c r="DF1008" i="7"/>
  <c r="DG1008" i="7" s="1"/>
  <c r="DF231" i="7"/>
  <c r="DG231" i="7" s="1"/>
  <c r="DF911" i="7"/>
  <c r="DG911" i="7" s="1"/>
  <c r="DF256" i="7"/>
  <c r="DG256" i="7" s="1"/>
  <c r="DF936" i="7"/>
  <c r="DG936" i="7" s="1"/>
  <c r="DF477" i="7"/>
  <c r="DG477" i="7" s="1"/>
  <c r="DF846" i="7"/>
  <c r="DG846" i="7" s="1"/>
  <c r="DF273" i="7"/>
  <c r="DG273" i="7" s="1"/>
  <c r="DF593" i="7"/>
  <c r="DG593" i="7" s="1"/>
  <c r="DF849" i="7"/>
  <c r="DG849" i="7" s="1"/>
  <c r="DF374" i="7"/>
  <c r="DG374" i="7" s="1"/>
  <c r="DF153" i="7"/>
  <c r="DG153" i="7" s="1"/>
  <c r="DF998" i="7"/>
  <c r="DG998" i="7" s="1"/>
  <c r="DF521" i="7"/>
  <c r="DG521" i="7" s="1"/>
  <c r="DF65" i="7"/>
  <c r="DG65" i="7" s="1"/>
  <c r="DI65" i="7" s="1"/>
  <c r="DF326" i="7"/>
  <c r="DG326" i="7" s="1"/>
  <c r="DF73" i="7"/>
  <c r="DG73" i="7" s="1"/>
  <c r="DF537" i="7"/>
  <c r="DG537" i="7" s="1"/>
  <c r="DF129" i="7"/>
  <c r="DG129" i="7" s="1"/>
  <c r="DF662" i="7"/>
  <c r="DG662" i="7" s="1"/>
  <c r="DF345" i="7"/>
  <c r="DG345" i="7" s="1"/>
  <c r="DF19" i="7"/>
  <c r="DG19" i="7" s="1"/>
  <c r="DI19" i="7" s="1"/>
  <c r="DF292" i="7"/>
  <c r="DG292" i="7" s="1"/>
  <c r="DF763" i="7"/>
  <c r="DG763" i="7" s="1"/>
  <c r="DF755" i="7"/>
  <c r="DG755" i="7" s="1"/>
  <c r="DF363" i="7"/>
  <c r="DG363" i="7" s="1"/>
  <c r="DF354" i="7"/>
  <c r="DG354" i="7" s="1"/>
  <c r="DF698" i="7"/>
  <c r="DG698" i="7" s="1"/>
  <c r="DF938" i="7"/>
  <c r="DG938" i="7" s="1"/>
  <c r="DF381" i="7"/>
  <c r="DG381" i="7" s="1"/>
  <c r="DF877" i="7"/>
  <c r="DG877" i="7" s="1"/>
  <c r="DF364" i="7"/>
  <c r="DG364" i="7" s="1"/>
  <c r="DF779" i="7"/>
  <c r="DG779" i="7" s="1"/>
  <c r="DF106" i="7"/>
  <c r="DG106" i="7" s="1"/>
  <c r="DF427" i="7"/>
  <c r="DG427" i="7" s="1"/>
  <c r="DF164" i="7"/>
  <c r="DG164" i="7" s="1"/>
  <c r="DF820" i="7"/>
  <c r="DG820" i="7" s="1"/>
  <c r="DF66" i="7"/>
  <c r="DG66" i="7" s="1"/>
  <c r="DI66" i="7" s="1"/>
  <c r="DF578" i="7"/>
  <c r="DG578" i="7" s="1"/>
  <c r="DF260" i="7"/>
  <c r="DG260" i="7" s="1"/>
  <c r="DF420" i="7"/>
  <c r="DG420" i="7" s="1"/>
  <c r="DF76" i="7"/>
  <c r="DG76" i="7" s="1"/>
  <c r="DF498" i="7"/>
  <c r="DG498" i="7" s="1"/>
  <c r="DF275" i="7"/>
  <c r="DG275" i="7" s="1"/>
  <c r="DF731" i="7"/>
  <c r="DG731" i="7" s="1"/>
  <c r="DF251" i="7"/>
  <c r="DG251" i="7" s="1"/>
  <c r="DF916" i="7"/>
  <c r="DG916" i="7" s="1"/>
  <c r="DF674" i="7"/>
  <c r="DG674" i="7" s="1"/>
  <c r="DF756" i="7"/>
  <c r="DG756" i="7" s="1"/>
  <c r="DF683" i="7"/>
  <c r="DG683" i="7" s="1"/>
  <c r="DF116" i="7"/>
  <c r="DG116" i="7" s="1"/>
  <c r="DF338" i="7"/>
  <c r="DG338" i="7" s="1"/>
  <c r="DF715" i="7"/>
  <c r="DG715" i="7" s="1"/>
  <c r="DF500" i="7"/>
  <c r="DG500" i="7" s="1"/>
  <c r="DF107" i="7"/>
  <c r="DG107" i="7" s="1"/>
  <c r="DF130" i="7"/>
  <c r="DG130" i="7" s="1"/>
  <c r="DF642" i="7"/>
  <c r="DG642" i="7" s="1"/>
  <c r="DF371" i="7"/>
  <c r="DG371" i="7" s="1"/>
  <c r="DF259" i="7"/>
  <c r="DG259" i="7" s="1"/>
  <c r="DF564" i="7"/>
  <c r="DG564" i="7" s="1"/>
  <c r="DF266" i="7"/>
  <c r="DG266" i="7" s="1"/>
  <c r="DF838" i="7"/>
  <c r="DG838" i="7" s="1"/>
  <c r="DF319" i="7"/>
  <c r="DG319" i="7" s="1"/>
  <c r="DF663" i="7"/>
  <c r="DG663" i="7" s="1"/>
  <c r="DF344" i="7"/>
  <c r="DG344" i="7" s="1"/>
  <c r="DF688" i="7"/>
  <c r="DG688" i="7" s="1"/>
  <c r="DF653" i="7"/>
  <c r="DG653" i="7" s="1"/>
  <c r="DF719" i="7"/>
  <c r="DG719" i="7" s="1"/>
  <c r="DF64" i="7"/>
  <c r="DG64" i="7" s="1"/>
  <c r="DI64" i="7" s="1"/>
  <c r="DF744" i="7"/>
  <c r="DG744" i="7" s="1"/>
  <c r="DF85" i="7"/>
  <c r="DG85" i="7" s="1"/>
  <c r="DF462" i="7"/>
  <c r="DG462" i="7" s="1"/>
  <c r="DF81" i="7"/>
  <c r="DG81" i="7" s="1"/>
  <c r="DF673" i="7"/>
  <c r="DG673" i="7" s="1"/>
  <c r="DF929" i="7"/>
  <c r="DG929" i="7" s="1"/>
  <c r="DF343" i="7"/>
  <c r="DG343" i="7" s="1"/>
  <c r="DF24" i="7"/>
  <c r="DG24" i="7" s="1"/>
  <c r="DI24" i="7" s="1"/>
  <c r="DF368" i="7"/>
  <c r="DG368" i="7" s="1"/>
  <c r="DF1012" i="7"/>
  <c r="DG1012" i="7" s="1"/>
  <c r="DF701" i="7"/>
  <c r="DG701" i="7" s="1"/>
  <c r="DF574" i="7"/>
  <c r="DG574" i="7" s="1"/>
  <c r="DF297" i="7"/>
  <c r="DG297" i="7" s="1"/>
  <c r="DF29" i="7"/>
  <c r="DG29" i="7" s="1"/>
  <c r="DI29" i="7" s="1"/>
  <c r="DF30" i="7"/>
  <c r="DG30" i="7" s="1"/>
  <c r="DI30" i="7" s="1"/>
  <c r="DF47" i="7"/>
  <c r="DG47" i="7" s="1"/>
  <c r="DI47" i="7" s="1"/>
  <c r="DF559" i="7"/>
  <c r="DG559" i="7" s="1"/>
  <c r="DF72" i="7"/>
  <c r="DG72" i="7" s="1"/>
  <c r="DF584" i="7"/>
  <c r="DG584" i="7" s="1"/>
  <c r="DF101" i="7"/>
  <c r="DG101" i="7" s="1"/>
  <c r="DF382" i="7"/>
  <c r="DG382" i="7" s="1"/>
  <c r="DF223" i="7"/>
  <c r="DG223" i="7" s="1"/>
  <c r="DF735" i="7"/>
  <c r="DG735" i="7" s="1"/>
  <c r="DF248" i="7"/>
  <c r="DG248" i="7" s="1"/>
  <c r="DF760" i="7"/>
  <c r="DG760" i="7" s="1"/>
  <c r="DF461" i="7"/>
  <c r="DG461" i="7" s="1"/>
  <c r="DF858" i="7"/>
  <c r="DG858" i="7" s="1"/>
  <c r="DF725" i="7"/>
  <c r="DG725" i="7" s="1"/>
  <c r="DF734" i="7"/>
  <c r="DG734" i="7" s="1"/>
  <c r="DF271" i="7"/>
  <c r="DG271" i="7" s="1"/>
  <c r="DF615" i="7"/>
  <c r="DG615" i="7" s="1"/>
  <c r="DF296" i="7"/>
  <c r="DG296" i="7" s="1"/>
  <c r="DF640" i="7"/>
  <c r="DG640" i="7" s="1"/>
  <c r="DF557" i="7"/>
  <c r="DG557" i="7" s="1"/>
  <c r="DF262" i="7"/>
  <c r="DG262" i="7" s="1"/>
  <c r="DF313" i="7"/>
  <c r="DG313" i="7" s="1"/>
  <c r="DF625" i="7"/>
  <c r="DG625" i="7" s="1"/>
  <c r="DF881" i="7"/>
  <c r="DG881" i="7" s="1"/>
  <c r="DF601" i="7"/>
  <c r="DG601" i="7" s="1"/>
  <c r="DF257" i="7"/>
  <c r="DG257" i="7" s="1"/>
  <c r="DF542" i="7"/>
  <c r="DG542" i="7" s="1"/>
  <c r="DF665" i="7"/>
  <c r="DG665" i="7" s="1"/>
  <c r="DF171" i="7"/>
  <c r="DG171" i="7" s="1"/>
  <c r="DF468" i="7"/>
  <c r="DG468" i="7" s="1"/>
  <c r="DF915" i="7"/>
  <c r="DG915" i="7" s="1"/>
  <c r="DF555" i="7"/>
  <c r="DG555" i="7" s="1"/>
  <c r="DF124" i="7"/>
  <c r="DG124" i="7" s="1"/>
  <c r="DF539" i="7"/>
  <c r="DG539" i="7" s="1"/>
  <c r="DF58" i="7"/>
  <c r="DG58" i="7" s="1"/>
  <c r="DI58" i="7" s="1"/>
  <c r="DF738" i="7"/>
  <c r="DG738" i="7" s="1"/>
  <c r="DF970" i="7"/>
  <c r="DG970" i="7" s="1"/>
  <c r="DF437" i="7"/>
  <c r="DG437" i="7" s="1"/>
  <c r="DF933" i="7"/>
  <c r="DG933" i="7" s="1"/>
  <c r="DF428" i="7"/>
  <c r="DG428" i="7" s="1"/>
  <c r="DF588" i="7"/>
  <c r="DG588" i="7" s="1"/>
  <c r="DF372" i="7"/>
  <c r="DG372" i="7" s="1"/>
  <c r="DF146" i="7"/>
  <c r="DG146" i="7" s="1"/>
  <c r="DF490" i="7"/>
  <c r="DG490" i="7" s="1"/>
  <c r="DF900" i="7"/>
  <c r="DG900" i="7" s="1"/>
  <c r="DF276" i="7"/>
  <c r="DG276" i="7" s="1"/>
  <c r="DF202" i="7"/>
  <c r="DG202" i="7" s="1"/>
  <c r="DF979" i="7"/>
  <c r="DG979" i="7" s="1"/>
  <c r="DF867" i="7"/>
  <c r="DG867" i="7" s="1"/>
  <c r="DF34" i="7"/>
  <c r="DG34" i="7" s="1"/>
  <c r="DI34" i="7" s="1"/>
  <c r="DF378" i="7"/>
  <c r="DG378" i="7" s="1"/>
  <c r="DF547" i="7"/>
  <c r="DG547" i="7" s="1"/>
  <c r="DF155" i="7"/>
  <c r="DG155" i="7" s="1"/>
  <c r="DF306" i="7"/>
  <c r="DG306" i="7" s="1"/>
  <c r="DF650" i="7"/>
  <c r="DG650" i="7" s="1"/>
  <c r="DF703" i="7"/>
  <c r="DG703" i="7" s="1"/>
  <c r="DF48" i="7"/>
  <c r="DG48" i="7" s="1"/>
  <c r="DI48" i="7" s="1"/>
  <c r="DF728" i="7"/>
  <c r="DG728" i="7" s="1"/>
  <c r="DF53" i="7"/>
  <c r="DG53" i="7" s="1"/>
  <c r="DI53" i="7" s="1"/>
  <c r="DF694" i="7"/>
  <c r="DG694" i="7" s="1"/>
  <c r="DF361" i="7"/>
  <c r="DG361" i="7" s="1"/>
  <c r="DF157" i="7"/>
  <c r="DG157" i="7" s="1"/>
  <c r="DF158" i="7"/>
  <c r="DG158" i="7" s="1"/>
  <c r="DF111" i="7"/>
  <c r="DG111" i="7" s="1"/>
  <c r="DF623" i="7"/>
  <c r="DG623" i="7" s="1"/>
  <c r="DF136" i="7"/>
  <c r="DG136" i="7" s="1"/>
  <c r="DF648" i="7"/>
  <c r="DG648" i="7" s="1"/>
  <c r="DF237" i="7"/>
  <c r="DG237" i="7" s="1"/>
  <c r="DF510" i="7"/>
  <c r="DG510" i="7" s="1"/>
  <c r="DF287" i="7"/>
  <c r="DG287" i="7" s="1"/>
  <c r="DF799" i="7"/>
  <c r="DG799" i="7" s="1"/>
  <c r="DF312" i="7"/>
  <c r="DG312" i="7" s="1"/>
  <c r="DF824" i="7"/>
  <c r="DG824" i="7" s="1"/>
  <c r="DF589" i="7"/>
  <c r="DG589" i="7" s="1"/>
  <c r="DF93" i="7"/>
  <c r="DG93" i="7" s="1"/>
  <c r="DF94" i="7"/>
  <c r="DG94" i="7" s="1"/>
  <c r="DF79" i="7"/>
  <c r="DG79" i="7" s="1"/>
  <c r="DF423" i="7"/>
  <c r="DG423" i="7" s="1"/>
  <c r="DF104" i="7"/>
  <c r="DG104" i="7" s="1"/>
  <c r="DF448" i="7"/>
  <c r="DG448" i="7" s="1"/>
  <c r="DF165" i="7"/>
  <c r="DG165" i="7" s="1"/>
  <c r="DF869" i="7"/>
  <c r="DG869" i="7" s="1"/>
  <c r="DF121" i="7"/>
  <c r="DG121" i="7" s="1"/>
  <c r="DF465" i="7"/>
  <c r="DG465" i="7" s="1"/>
  <c r="DF705" i="7"/>
  <c r="DG705" i="7" s="1"/>
  <c r="DF961" i="7"/>
  <c r="DG961" i="7" s="1"/>
  <c r="DF974" i="7"/>
  <c r="DG974" i="7" s="1"/>
  <c r="DF383" i="7"/>
  <c r="DG383" i="7" s="1"/>
  <c r="DF727" i="7"/>
  <c r="DG727" i="7" s="1"/>
  <c r="DF408" i="7"/>
  <c r="DG408" i="7" s="1"/>
  <c r="DF752" i="7"/>
  <c r="DG752" i="7" s="1"/>
  <c r="DF789" i="7"/>
  <c r="DG789" i="7" s="1"/>
  <c r="DF655" i="7"/>
  <c r="DG655" i="7" s="1"/>
  <c r="DF999" i="7"/>
  <c r="DG999" i="7" s="1"/>
  <c r="DF680" i="7"/>
  <c r="DG680" i="7" s="1"/>
  <c r="DF988" i="7"/>
  <c r="DG988" i="7" s="1"/>
  <c r="DF342" i="7"/>
  <c r="DG342" i="7" s="1"/>
  <c r="DF1006" i="7"/>
  <c r="DG1006" i="7" s="1"/>
  <c r="DF657" i="7"/>
  <c r="DG657" i="7" s="1"/>
  <c r="DF913" i="7"/>
  <c r="DG913" i="7" s="1"/>
  <c r="DF590" i="7"/>
  <c r="DG590" i="7" s="1"/>
  <c r="DF201" i="7"/>
  <c r="DG201" i="7" s="1"/>
  <c r="DF729" i="7"/>
  <c r="DG729" i="7" s="1"/>
  <c r="DF406" i="7"/>
  <c r="DG406" i="7" s="1"/>
  <c r="DF217" i="7"/>
  <c r="DG217" i="7" s="1"/>
  <c r="DF102" i="7"/>
  <c r="DG102" i="7" s="1"/>
  <c r="DF321" i="7"/>
  <c r="DG321" i="7" s="1"/>
  <c r="DF177" i="7"/>
  <c r="DG177" i="7" s="1"/>
  <c r="DF793" i="7"/>
  <c r="DG793" i="7" s="1"/>
  <c r="DF385" i="7"/>
  <c r="DG385" i="7" s="1"/>
  <c r="DF758" i="7"/>
  <c r="DG758" i="7" s="1"/>
  <c r="DF393" i="7"/>
  <c r="DG393" i="7" s="1"/>
  <c r="DF193" i="7"/>
  <c r="DG193" i="7" s="1"/>
  <c r="DF339" i="7"/>
  <c r="DG339" i="7" s="1"/>
  <c r="DF604" i="7"/>
  <c r="DG604" i="7" s="1"/>
  <c r="DF60" i="7"/>
  <c r="DG60" i="7" s="1"/>
  <c r="DI60" i="7" s="1"/>
  <c r="DF324" i="7"/>
  <c r="DG324" i="7" s="1"/>
  <c r="DF148" i="7"/>
  <c r="DG148" i="7" s="1"/>
  <c r="DF98" i="7"/>
  <c r="DG98" i="7" s="1"/>
  <c r="DF442" i="7"/>
  <c r="DG442" i="7" s="1"/>
  <c r="DF1002" i="7"/>
  <c r="DG1002" i="7" s="1"/>
  <c r="DF501" i="7"/>
  <c r="DG501" i="7" s="1"/>
  <c r="DF997" i="7"/>
  <c r="DG997" i="7" s="1"/>
  <c r="DF572" i="7"/>
  <c r="DG572" i="7" s="1"/>
  <c r="DF236" i="7"/>
  <c r="DG236" i="7" s="1"/>
  <c r="DF530" i="7"/>
  <c r="DG530" i="7" s="1"/>
  <c r="DF995" i="7"/>
  <c r="DG995" i="7" s="1"/>
  <c r="DF836" i="7"/>
  <c r="DG836" i="7" s="1"/>
  <c r="DF403" i="7"/>
  <c r="DG403" i="7" s="1"/>
  <c r="DF194" i="7"/>
  <c r="DG194" i="7" s="1"/>
  <c r="DF706" i="7"/>
  <c r="DG706" i="7" s="1"/>
  <c r="DF980" i="7"/>
  <c r="DG980" i="7" s="1"/>
  <c r="DF147" i="7"/>
  <c r="DG147" i="7" s="1"/>
  <c r="DF860" i="7"/>
  <c r="DG860" i="7" s="1"/>
  <c r="DF242" i="7"/>
  <c r="DG242" i="7" s="1"/>
  <c r="DF586" i="7"/>
  <c r="DG586" i="7" s="1"/>
  <c r="DF851" i="7"/>
  <c r="DG851" i="7" s="1"/>
  <c r="DF28" i="7"/>
  <c r="DG28" i="7" s="1"/>
  <c r="DI28" i="7" s="1"/>
  <c r="DF659" i="7"/>
  <c r="DG659" i="7" s="1"/>
  <c r="DF418" i="7"/>
  <c r="DG418" i="7" s="1"/>
  <c r="DF852" i="7"/>
  <c r="DG852" i="7" s="1"/>
  <c r="DF531" i="7"/>
  <c r="DG531" i="7" s="1"/>
  <c r="DF268" i="7"/>
  <c r="DG268" i="7" s="1"/>
  <c r="DF740" i="7"/>
  <c r="DG740" i="7" s="1"/>
  <c r="DF466" i="7"/>
  <c r="DG466" i="7" s="1"/>
  <c r="DF348" i="7"/>
  <c r="DG348" i="7" s="1"/>
  <c r="DF219" i="7"/>
  <c r="DG219" i="7" s="1"/>
  <c r="DF699" i="7"/>
  <c r="DG699" i="7" s="1"/>
  <c r="DF258" i="7"/>
  <c r="DG258" i="7" s="1"/>
  <c r="DF355" i="7"/>
  <c r="DG355" i="7" s="1"/>
  <c r="DF811" i="7"/>
  <c r="DG811" i="7" s="1"/>
  <c r="DF323" i="7"/>
  <c r="DG323" i="7" s="1"/>
  <c r="DF964" i="7"/>
  <c r="DG964" i="7" s="1"/>
  <c r="DF690" i="7"/>
  <c r="DG690" i="7" s="1"/>
  <c r="DF63" i="7"/>
  <c r="DG63" i="7" s="1"/>
  <c r="DI63" i="7" s="1"/>
  <c r="DF407" i="7"/>
  <c r="DG407" i="7" s="1"/>
  <c r="DF88" i="7"/>
  <c r="DG88" i="7" s="1"/>
  <c r="DF432" i="7"/>
  <c r="DG432" i="7" s="1"/>
  <c r="DF133" i="7"/>
  <c r="DG133" i="7" s="1"/>
  <c r="DF837" i="7"/>
  <c r="DG837" i="7" s="1"/>
  <c r="DF463" i="7"/>
  <c r="DG463" i="7" s="1"/>
  <c r="DF807" i="7"/>
  <c r="DG807" i="7" s="1"/>
  <c r="DF488" i="7"/>
  <c r="DG488" i="7" s="1"/>
  <c r="DF832" i="7"/>
  <c r="DG832" i="7" s="1"/>
  <c r="DF957" i="7"/>
  <c r="DG957" i="7" s="1"/>
  <c r="DF654" i="7"/>
  <c r="DG654" i="7" s="1"/>
  <c r="DF505" i="7"/>
  <c r="DG505" i="7" s="1"/>
  <c r="DF737" i="7"/>
  <c r="DG737" i="7" s="1"/>
  <c r="DF993" i="7"/>
  <c r="DG993" i="7" s="1"/>
  <c r="DF767" i="7"/>
  <c r="DG767" i="7" s="1"/>
  <c r="DF112" i="7"/>
  <c r="DG112" i="7" s="1"/>
  <c r="DF792" i="7"/>
  <c r="DG792" i="7" s="1"/>
  <c r="DF181" i="7"/>
  <c r="DG181" i="7" s="1"/>
  <c r="DF822" i="7"/>
  <c r="DG822" i="7" s="1"/>
  <c r="DF425" i="7"/>
  <c r="DG425" i="7" s="1"/>
  <c r="DF285" i="7"/>
  <c r="DG285" i="7" s="1"/>
  <c r="DF286" i="7"/>
  <c r="DG286" i="7" s="1"/>
  <c r="DF175" i="7"/>
  <c r="DG175" i="7" s="1"/>
  <c r="DF687" i="7"/>
  <c r="DG687" i="7" s="1"/>
  <c r="DF200" i="7"/>
  <c r="DG200" i="7" s="1"/>
  <c r="DF712" i="7"/>
  <c r="DG712" i="7" s="1"/>
  <c r="DF357" i="7"/>
  <c r="DG357" i="7" s="1"/>
  <c r="DF638" i="7"/>
  <c r="DG638" i="7" s="1"/>
  <c r="DF351" i="7"/>
  <c r="DG351" i="7" s="1"/>
  <c r="DF863" i="7"/>
  <c r="DG863" i="7" s="1"/>
  <c r="DF376" i="7"/>
  <c r="DG376" i="7" s="1"/>
  <c r="DF888" i="7"/>
  <c r="DG888" i="7" s="1"/>
  <c r="DF717" i="7"/>
  <c r="DG717" i="7" s="1"/>
  <c r="DF986" i="7"/>
  <c r="DG986" i="7" s="1"/>
  <c r="DF965" i="7"/>
  <c r="DG965" i="7" s="1"/>
  <c r="DF1014" i="7"/>
  <c r="DG1014" i="7" s="1"/>
  <c r="DF359" i="7"/>
  <c r="DG359" i="7" s="1"/>
  <c r="DF40" i="7"/>
  <c r="DG40" i="7" s="1"/>
  <c r="DI40" i="7" s="1"/>
  <c r="DF384" i="7"/>
  <c r="DG384" i="7" s="1"/>
  <c r="DF37" i="7"/>
  <c r="DG37" i="7" s="1"/>
  <c r="DI37" i="7" s="1"/>
  <c r="DF733" i="7"/>
  <c r="DG733" i="7" s="1"/>
  <c r="DF57" i="7"/>
  <c r="DG57" i="7" s="1"/>
  <c r="DI57" i="7" s="1"/>
  <c r="DF401" i="7"/>
  <c r="DG401" i="7" s="1"/>
  <c r="DF689" i="7"/>
  <c r="DG689" i="7" s="1"/>
  <c r="DF945" i="7"/>
  <c r="DG945" i="7" s="1"/>
  <c r="DF790" i="7"/>
  <c r="DG790" i="7" s="1"/>
  <c r="DF857" i="7"/>
  <c r="DG857" i="7" s="1"/>
  <c r="DF513" i="7"/>
  <c r="DG513" i="7" s="1"/>
  <c r="DF630" i="7"/>
  <c r="DG630" i="7" s="1"/>
  <c r="DF281" i="7"/>
  <c r="DG281" i="7" s="1"/>
  <c r="DF921" i="7"/>
  <c r="DG921" i="7" s="1"/>
  <c r="DF483" i="7"/>
  <c r="DG483" i="7" s="1"/>
  <c r="DF780" i="7"/>
  <c r="DG780" i="7" s="1"/>
  <c r="DF212" i="7"/>
  <c r="DG212" i="7" s="1"/>
  <c r="DF180" i="7"/>
  <c r="DG180" i="7" s="1"/>
  <c r="DF332" i="7"/>
  <c r="DG332" i="7" s="1"/>
  <c r="DF987" i="7"/>
  <c r="DG987" i="7" s="1"/>
  <c r="DF482" i="7"/>
  <c r="DG482" i="7" s="1"/>
  <c r="DF778" i="7"/>
  <c r="DG778" i="7" s="1"/>
  <c r="DF61" i="7"/>
  <c r="DG61" i="7" s="1"/>
  <c r="DI61" i="7" s="1"/>
  <c r="DF565" i="7"/>
  <c r="DG565" i="7" s="1"/>
  <c r="DF70" i="7"/>
  <c r="DG70" i="7" s="1"/>
  <c r="DF203" i="7"/>
  <c r="DG203" i="7" s="1"/>
  <c r="DF115" i="7"/>
  <c r="DG115" i="7" s="1"/>
  <c r="DF412" i="7"/>
  <c r="DG412" i="7" s="1"/>
  <c r="DF234" i="7"/>
  <c r="DG234" i="7" s="1"/>
  <c r="DF35" i="7"/>
  <c r="DG35" i="7" s="1"/>
  <c r="DI35" i="7" s="1"/>
  <c r="DF700" i="7"/>
  <c r="DG700" i="7" s="1"/>
  <c r="DF626" i="7"/>
  <c r="DG626" i="7" s="1"/>
  <c r="DF444" i="7"/>
  <c r="DG444" i="7" s="1"/>
  <c r="DF883" i="7"/>
  <c r="DG883" i="7" s="1"/>
  <c r="DF122" i="7"/>
  <c r="DG122" i="7" s="1"/>
  <c r="DF92" i="7"/>
  <c r="DG92" i="7" s="1"/>
  <c r="DF939" i="7"/>
  <c r="DG939" i="7" s="1"/>
  <c r="DF50" i="7"/>
  <c r="DG50" i="7" s="1"/>
  <c r="DI50" i="7" s="1"/>
  <c r="DF394" i="7"/>
  <c r="DG394" i="7" s="1"/>
  <c r="DF447" i="7"/>
  <c r="DG447" i="7" s="1"/>
  <c r="DF791" i="7"/>
  <c r="DG791" i="7" s="1"/>
  <c r="DF472" i="7"/>
  <c r="DG472" i="7" s="1"/>
  <c r="DF816" i="7"/>
  <c r="DG816" i="7" s="1"/>
  <c r="DF917" i="7"/>
  <c r="DG917" i="7" s="1"/>
  <c r="DF934" i="7"/>
  <c r="DG934" i="7" s="1"/>
  <c r="DF489" i="7"/>
  <c r="DG489" i="7" s="1"/>
  <c r="DF405" i="7"/>
  <c r="DG405" i="7" s="1"/>
  <c r="DF422" i="7"/>
  <c r="DG422" i="7" s="1"/>
  <c r="DF239" i="7"/>
  <c r="DG239" i="7" s="1"/>
  <c r="DF751" i="7"/>
  <c r="DG751" i="7" s="1"/>
  <c r="DF264" i="7"/>
  <c r="DG264" i="7" s="1"/>
  <c r="DF776" i="7"/>
  <c r="DG776" i="7" s="1"/>
  <c r="DF493" i="7"/>
  <c r="DG493" i="7" s="1"/>
  <c r="DF766" i="7"/>
  <c r="DG766" i="7" s="1"/>
  <c r="DF415" i="7"/>
  <c r="DG415" i="7" s="1"/>
  <c r="DF927" i="7"/>
  <c r="DG927" i="7" s="1"/>
  <c r="DF440" i="7"/>
  <c r="DG440" i="7" s="1"/>
  <c r="DF952" i="7"/>
  <c r="DG952" i="7" s="1"/>
  <c r="DF853" i="7"/>
  <c r="DG853" i="7" s="1"/>
  <c r="DF349" i="7"/>
  <c r="DG349" i="7" s="1"/>
  <c r="DF350" i="7"/>
  <c r="DG350" i="7" s="1"/>
  <c r="DF167" i="7"/>
  <c r="DG167" i="7" s="1"/>
  <c r="DF847" i="7"/>
  <c r="DG847" i="7" s="1"/>
  <c r="DF192" i="7"/>
  <c r="DG192" i="7" s="1"/>
  <c r="DF872" i="7"/>
  <c r="DG872" i="7" s="1"/>
  <c r="DF341" i="7"/>
  <c r="DG341" i="7" s="1"/>
  <c r="DF726" i="7"/>
  <c r="DG726" i="7" s="1"/>
  <c r="DF209" i="7"/>
  <c r="DG209" i="7" s="1"/>
  <c r="DF769" i="7"/>
  <c r="DG769" i="7" s="1"/>
  <c r="DF190" i="7"/>
  <c r="DG190" i="7" s="1"/>
  <c r="DF127" i="7"/>
  <c r="DG127" i="7" s="1"/>
  <c r="DF471" i="7"/>
  <c r="DG471" i="7" s="1"/>
  <c r="DF152" i="7"/>
  <c r="DG152" i="7" s="1"/>
  <c r="DF496" i="7"/>
  <c r="DG496" i="7" s="1"/>
  <c r="DF261" i="7"/>
  <c r="DG261" i="7" s="1"/>
  <c r="DF973" i="7"/>
  <c r="DG973" i="7" s="1"/>
  <c r="DF399" i="7"/>
  <c r="DG399" i="7" s="1"/>
  <c r="DF743" i="7"/>
  <c r="DG743" i="7" s="1"/>
  <c r="DF424" i="7"/>
  <c r="DG424" i="7" s="1"/>
  <c r="DF768" i="7"/>
  <c r="DG768" i="7" s="1"/>
  <c r="DF821" i="7"/>
  <c r="DG821" i="7" s="1"/>
  <c r="DF526" i="7"/>
  <c r="DG526" i="7" s="1"/>
  <c r="DF441" i="7"/>
  <c r="DG441" i="7" s="1"/>
  <c r="DF721" i="7"/>
  <c r="DG721" i="7" s="1"/>
  <c r="DF977" i="7"/>
  <c r="DG977" i="7" s="1"/>
  <c r="DF305" i="7"/>
  <c r="DG305" i="7" s="1"/>
  <c r="DF985" i="7"/>
  <c r="DG985" i="7" s="1"/>
  <c r="DF494" i="7"/>
  <c r="DG494" i="7" s="1"/>
  <c r="DF265" i="7"/>
  <c r="DG265" i="7" s="1"/>
  <c r="DF622" i="7"/>
  <c r="DG622" i="7" s="1"/>
  <c r="DF22" i="7"/>
  <c r="DG22" i="7" s="1"/>
  <c r="DI22" i="7" s="1"/>
  <c r="DF222" i="7"/>
  <c r="DG222" i="7" s="1"/>
  <c r="DF142" i="7"/>
  <c r="DG142" i="7" s="1"/>
  <c r="DF89" i="7"/>
  <c r="DG89" i="7" s="1"/>
  <c r="DF358" i="7"/>
  <c r="DG358" i="7" s="1"/>
  <c r="DF449" i="7"/>
  <c r="DG449" i="7" s="1"/>
  <c r="DF667" i="7"/>
  <c r="DG667" i="7" s="1"/>
  <c r="DF91" i="7"/>
  <c r="DG91" i="7" s="1"/>
  <c r="DF404" i="7"/>
  <c r="DG404" i="7" s="1"/>
  <c r="DF788" i="7"/>
  <c r="DG788" i="7" s="1"/>
  <c r="DF188" i="7"/>
  <c r="DG188" i="7" s="1"/>
  <c r="DF186" i="7"/>
  <c r="DG186" i="7" s="1"/>
  <c r="DF810" i="7"/>
  <c r="DG810" i="7" s="1"/>
  <c r="DF125" i="7"/>
  <c r="DG125" i="7" s="1"/>
  <c r="DF629" i="7"/>
  <c r="DG629" i="7" s="1"/>
  <c r="DF134" i="7"/>
  <c r="DG134" i="7" s="1"/>
  <c r="DF299" i="7"/>
  <c r="DG299" i="7" s="1"/>
  <c r="DF972" i="7"/>
  <c r="DG972" i="7" s="1"/>
  <c r="DF274" i="7"/>
  <c r="DG274" i="7" s="1"/>
  <c r="DF618" i="7"/>
  <c r="DG618" i="7" s="1"/>
  <c r="DF684" i="7"/>
  <c r="DG684" i="7" s="1"/>
  <c r="DF603" i="7"/>
  <c r="DG603" i="7" s="1"/>
  <c r="DF36" i="7"/>
  <c r="DG36" i="7" s="1"/>
  <c r="DI36" i="7" s="1"/>
  <c r="DF322" i="7"/>
  <c r="DG322" i="7" s="1"/>
  <c r="DF27" i="7"/>
  <c r="DG27" i="7" s="1"/>
  <c r="DI27" i="7" s="1"/>
  <c r="DF691" i="7"/>
  <c r="DG691" i="7" s="1"/>
  <c r="DF643" i="7"/>
  <c r="DG643" i="7" s="1"/>
  <c r="DF868" i="7"/>
  <c r="DG868" i="7" s="1"/>
  <c r="DF330" i="7"/>
  <c r="DG330" i="7" s="1"/>
  <c r="DF524" i="7"/>
  <c r="DG524" i="7" s="1"/>
  <c r="DF668" i="7"/>
  <c r="DG668" i="7" s="1"/>
  <c r="DF460" i="7"/>
  <c r="DG460" i="7" s="1"/>
  <c r="DF162" i="7"/>
  <c r="DG162" i="7" s="1"/>
  <c r="DF506" i="7"/>
  <c r="DG506" i="7" s="1"/>
  <c r="DF491" i="7"/>
  <c r="DG491" i="7" s="1"/>
  <c r="DF244" i="7"/>
  <c r="DG244" i="7" s="1"/>
  <c r="DF884" i="7"/>
  <c r="DG884" i="7" s="1"/>
  <c r="DF82" i="7"/>
  <c r="DG82" i="7" s="1"/>
  <c r="DF594" i="7"/>
  <c r="DG594" i="7" s="1"/>
  <c r="DF123" i="7"/>
  <c r="DG123" i="7" s="1"/>
  <c r="DF899" i="7"/>
  <c r="DG899" i="7" s="1"/>
  <c r="DF340" i="7"/>
  <c r="DG340" i="7" s="1"/>
  <c r="DF386" i="7"/>
  <c r="DG386" i="7" s="1"/>
  <c r="DF923" i="7"/>
  <c r="DG923" i="7" s="1"/>
  <c r="DF108" i="7"/>
  <c r="DG108" i="7" s="1"/>
  <c r="DF739" i="7"/>
  <c r="DG739" i="7" s="1"/>
  <c r="DF434" i="7"/>
  <c r="DG434" i="7" s="1"/>
  <c r="DF318" i="7"/>
  <c r="DG318" i="7" s="1"/>
  <c r="DF151" i="7"/>
  <c r="DG151" i="7" s="1"/>
  <c r="DF831" i="7"/>
  <c r="DG831" i="7" s="1"/>
  <c r="DF176" i="7"/>
  <c r="DG176" i="7" s="1"/>
  <c r="DF856" i="7"/>
  <c r="DG856" i="7" s="1"/>
  <c r="DF309" i="7"/>
  <c r="DG309" i="7" s="1"/>
  <c r="DF207" i="7"/>
  <c r="DG207" i="7" s="1"/>
  <c r="DF551" i="7"/>
  <c r="DG551" i="7" s="1"/>
  <c r="DF232" i="7"/>
  <c r="DG232" i="7" s="1"/>
  <c r="DF576" i="7"/>
  <c r="DG576" i="7" s="1"/>
  <c r="DF429" i="7"/>
  <c r="DG429" i="7" s="1"/>
  <c r="DF126" i="7"/>
  <c r="DG126" i="7" s="1"/>
  <c r="DF249" i="7"/>
  <c r="DG249" i="7" s="1"/>
  <c r="DF545" i="7"/>
  <c r="DG545" i="7" s="1"/>
  <c r="DF801" i="7"/>
  <c r="DG801" i="7" s="1"/>
  <c r="DF511" i="7"/>
  <c r="DG511" i="7" s="1"/>
  <c r="DF855" i="7"/>
  <c r="DG855" i="7" s="1"/>
  <c r="DF536" i="7"/>
  <c r="DG536" i="7" s="1"/>
  <c r="DF880" i="7"/>
  <c r="DG880" i="7" s="1"/>
  <c r="DF46" i="7"/>
  <c r="DG46" i="7" s="1"/>
  <c r="DI46" i="7" s="1"/>
  <c r="DF41" i="7"/>
  <c r="DG41" i="7" s="1"/>
  <c r="DI41" i="7" s="1"/>
  <c r="DF762" i="7"/>
  <c r="DG762" i="7" s="1"/>
  <c r="DF533" i="7"/>
  <c r="DG533" i="7" s="1"/>
  <c r="DF534" i="7"/>
  <c r="DG534" i="7" s="1"/>
  <c r="DF303" i="7"/>
  <c r="DG303" i="7" s="1"/>
  <c r="DF815" i="7"/>
  <c r="DG815" i="7" s="1"/>
  <c r="DF328" i="7"/>
  <c r="DG328" i="7" s="1"/>
  <c r="DF840" i="7"/>
  <c r="DG840" i="7" s="1"/>
  <c r="DF621" i="7"/>
  <c r="DG621" i="7" s="1"/>
  <c r="DF902" i="7"/>
  <c r="DG902" i="7" s="1"/>
  <c r="DF479" i="7"/>
  <c r="DG479" i="7" s="1"/>
  <c r="DF991" i="7"/>
  <c r="DG991" i="7" s="1"/>
  <c r="DF504" i="7"/>
  <c r="DG504" i="7" s="1"/>
  <c r="DF1016" i="7"/>
  <c r="DG1016" i="7" s="1"/>
  <c r="DF989" i="7"/>
  <c r="DG989" i="7" s="1"/>
  <c r="DF221" i="7"/>
  <c r="DG221" i="7" s="1"/>
  <c r="DF230" i="7"/>
  <c r="DG230" i="7" s="1"/>
  <c r="DF103" i="7"/>
  <c r="DG103" i="7" s="1"/>
  <c r="DF783" i="7"/>
  <c r="DG783" i="7" s="1"/>
  <c r="DF128" i="7"/>
  <c r="DG128" i="7" s="1"/>
  <c r="DF808" i="7"/>
  <c r="DG808" i="7" s="1"/>
  <c r="DF213" i="7"/>
  <c r="DG213" i="7" s="1"/>
  <c r="DF606" i="7"/>
  <c r="DG606" i="7" s="1"/>
  <c r="DF145" i="7"/>
  <c r="DG145" i="7" s="1"/>
  <c r="DF753" i="7"/>
  <c r="DG753" i="7" s="1"/>
  <c r="DF1009" i="7"/>
  <c r="DG1009" i="7" s="1"/>
  <c r="DF878" i="7"/>
  <c r="DG878" i="7" s="1"/>
  <c r="DF409" i="7"/>
  <c r="DG409" i="7" s="1"/>
  <c r="DF478" i="7"/>
  <c r="DG478" i="7" s="1"/>
  <c r="DF649" i="7"/>
  <c r="DG649" i="7" s="1"/>
  <c r="DF830" i="7"/>
  <c r="DG830" i="7" s="1"/>
  <c r="DF329" i="7"/>
  <c r="DG329" i="7" s="1"/>
  <c r="AG69" i="7"/>
  <c r="AH69" i="7" s="1"/>
  <c r="AI69" i="7" s="1"/>
  <c r="AG68" i="7"/>
  <c r="AH68" i="7" s="1"/>
  <c r="AI68" i="7" s="1"/>
  <c r="AG67" i="7"/>
  <c r="AH67" i="7" s="1"/>
  <c r="AI67" i="7" s="1"/>
  <c r="AG66" i="7"/>
  <c r="AH66" i="7" s="1"/>
  <c r="AI66" i="7" s="1"/>
  <c r="AG65" i="7"/>
  <c r="AH65" i="7" s="1"/>
  <c r="AI65" i="7" s="1"/>
  <c r="AG64" i="7"/>
  <c r="AH64" i="7" s="1"/>
  <c r="AI64" i="7" s="1"/>
  <c r="AG63" i="7"/>
  <c r="AH63" i="7" s="1"/>
  <c r="AI63" i="7" s="1"/>
  <c r="AG62" i="7"/>
  <c r="AH62" i="7" s="1"/>
  <c r="AI62" i="7" s="1"/>
  <c r="AG61" i="7"/>
  <c r="AH61" i="7" s="1"/>
  <c r="AI61" i="7" s="1"/>
  <c r="AG60" i="7"/>
  <c r="AH60" i="7" s="1"/>
  <c r="AI60" i="7" s="1"/>
  <c r="AG59" i="7"/>
  <c r="AH59" i="7" s="1"/>
  <c r="AI59" i="7" s="1"/>
  <c r="AG58" i="7"/>
  <c r="AH58" i="7" s="1"/>
  <c r="AI58" i="7" s="1"/>
  <c r="AG57" i="7"/>
  <c r="AH57" i="7" s="1"/>
  <c r="AI57" i="7" s="1"/>
  <c r="AG56" i="7"/>
  <c r="AH56" i="7" s="1"/>
  <c r="AI56" i="7" s="1"/>
  <c r="AG55" i="7"/>
  <c r="AH55" i="7" s="1"/>
  <c r="AI55" i="7" s="1"/>
  <c r="AG54" i="7"/>
  <c r="AH54" i="7" s="1"/>
  <c r="AI54" i="7" s="1"/>
  <c r="AG53" i="7"/>
  <c r="AH53" i="7" s="1"/>
  <c r="AI53" i="7" s="1"/>
  <c r="AG52" i="7"/>
  <c r="AH52" i="7" s="1"/>
  <c r="AI52" i="7" s="1"/>
  <c r="AG51" i="7"/>
  <c r="AH51" i="7" s="1"/>
  <c r="AI51" i="7" s="1"/>
  <c r="AG50" i="7"/>
  <c r="AH50" i="7" s="1"/>
  <c r="AI50" i="7" s="1"/>
  <c r="AG49" i="7"/>
  <c r="AH49" i="7" s="1"/>
  <c r="AI49" i="7" s="1"/>
  <c r="AG48" i="7"/>
  <c r="AH48" i="7" s="1"/>
  <c r="AI48" i="7" s="1"/>
  <c r="AG47" i="7"/>
  <c r="AH47" i="7" s="1"/>
  <c r="AI47" i="7" s="1"/>
  <c r="AG46" i="7"/>
  <c r="AH46" i="7" s="1"/>
  <c r="AI46" i="7" s="1"/>
  <c r="AG45" i="7"/>
  <c r="AH45" i="7" s="1"/>
  <c r="AI45" i="7" s="1"/>
  <c r="AG44" i="7"/>
  <c r="AH44" i="7" s="1"/>
  <c r="AI44" i="7" s="1"/>
  <c r="AG43" i="7"/>
  <c r="AH43" i="7" s="1"/>
  <c r="AI43" i="7" s="1"/>
  <c r="AG42" i="7"/>
  <c r="AH42" i="7" s="1"/>
  <c r="AI42" i="7" s="1"/>
  <c r="AG41" i="7"/>
  <c r="AH41" i="7" s="1"/>
  <c r="AI41" i="7" s="1"/>
  <c r="AG40" i="7"/>
  <c r="AH40" i="7" s="1"/>
  <c r="AI40" i="7" s="1"/>
  <c r="AG39" i="7"/>
  <c r="AH39" i="7" s="1"/>
  <c r="AI39" i="7" s="1"/>
  <c r="AG38" i="7"/>
  <c r="AH38" i="7" s="1"/>
  <c r="AI38" i="7" s="1"/>
  <c r="AG37" i="7"/>
  <c r="AH37" i="7" s="1"/>
  <c r="AI37" i="7" s="1"/>
  <c r="AG36" i="7"/>
  <c r="AH36" i="7" s="1"/>
  <c r="AI36" i="7" s="1"/>
  <c r="AG35" i="7"/>
  <c r="AH35" i="7" s="1"/>
  <c r="AI35" i="7" s="1"/>
  <c r="AG34" i="7"/>
  <c r="AH34" i="7" s="1"/>
  <c r="AI34" i="7" s="1"/>
  <c r="AG33" i="7"/>
  <c r="AH33" i="7" s="1"/>
  <c r="AI33" i="7" s="1"/>
  <c r="AG32" i="7"/>
  <c r="AH32" i="7" s="1"/>
  <c r="AI32" i="7" s="1"/>
  <c r="AG31" i="7"/>
  <c r="AH31" i="7" s="1"/>
  <c r="AI31" i="7" s="1"/>
  <c r="AG30" i="7"/>
  <c r="AH30" i="7" s="1"/>
  <c r="AI30" i="7" s="1"/>
  <c r="AG29" i="7"/>
  <c r="AH29" i="7" s="1"/>
  <c r="AI29" i="7" s="1"/>
  <c r="AG28" i="7"/>
  <c r="AH28" i="7" s="1"/>
  <c r="AI28" i="7" s="1"/>
  <c r="AG27" i="7"/>
  <c r="AH27" i="7" s="1"/>
  <c r="AI27" i="7" s="1"/>
  <c r="AG26" i="7"/>
  <c r="AH26" i="7" s="1"/>
  <c r="AI26" i="7" s="1"/>
  <c r="AG25" i="7"/>
  <c r="AH25" i="7" s="1"/>
  <c r="AI25" i="7" s="1"/>
  <c r="AG24" i="7"/>
  <c r="AH24" i="7" s="1"/>
  <c r="AI24" i="7" s="1"/>
  <c r="AG23" i="7"/>
  <c r="AH23" i="7" s="1"/>
  <c r="AI23" i="7" s="1"/>
  <c r="DH137" i="7" l="1"/>
  <c r="DJ137" i="7" s="1"/>
  <c r="DH1015" i="7"/>
  <c r="DJ1015" i="7" s="1"/>
  <c r="DH983" i="7"/>
  <c r="DJ983" i="7" s="1"/>
  <c r="DH951" i="7"/>
  <c r="DJ951" i="7" s="1"/>
  <c r="DH919" i="7"/>
  <c r="DJ919" i="7" s="1"/>
  <c r="DH887" i="7"/>
  <c r="DJ887" i="7" s="1"/>
  <c r="DH855" i="7"/>
  <c r="DJ855" i="7" s="1"/>
  <c r="DH823" i="7"/>
  <c r="DJ823" i="7" s="1"/>
  <c r="DH791" i="7"/>
  <c r="DJ791" i="7" s="1"/>
  <c r="DH759" i="7"/>
  <c r="DJ759" i="7" s="1"/>
  <c r="DH727" i="7"/>
  <c r="DJ727" i="7" s="1"/>
  <c r="DH695" i="7"/>
  <c r="DJ695" i="7" s="1"/>
  <c r="DH663" i="7"/>
  <c r="DJ663" i="7" s="1"/>
  <c r="DH631" i="7"/>
  <c r="DJ631" i="7" s="1"/>
  <c r="DH599" i="7"/>
  <c r="DJ599" i="7" s="1"/>
  <c r="DH567" i="7"/>
  <c r="DJ567" i="7" s="1"/>
  <c r="DH535" i="7"/>
  <c r="DJ535" i="7" s="1"/>
  <c r="DH503" i="7"/>
  <c r="DJ503" i="7" s="1"/>
  <c r="DH471" i="7"/>
  <c r="DJ471" i="7" s="1"/>
  <c r="DH439" i="7"/>
  <c r="DJ439" i="7" s="1"/>
  <c r="DH407" i="7"/>
  <c r="DJ407" i="7" s="1"/>
  <c r="DH375" i="7"/>
  <c r="DJ375" i="7" s="1"/>
  <c r="DH343" i="7"/>
  <c r="DJ343" i="7" s="1"/>
  <c r="DH311" i="7"/>
  <c r="DJ311" i="7" s="1"/>
  <c r="DH279" i="7"/>
  <c r="DJ279" i="7" s="1"/>
  <c r="DH247" i="7"/>
  <c r="DJ247" i="7" s="1"/>
  <c r="DH215" i="7"/>
  <c r="DJ215" i="7" s="1"/>
  <c r="DH183" i="7"/>
  <c r="DJ183" i="7" s="1"/>
  <c r="DH135" i="7"/>
  <c r="DJ135" i="7" s="1"/>
  <c r="DH1017" i="7"/>
  <c r="DJ1017" i="7" s="1"/>
  <c r="DH793" i="7"/>
  <c r="DJ793" i="7" s="1"/>
  <c r="DH545" i="7"/>
  <c r="DJ545" i="7" s="1"/>
  <c r="DH329" i="7"/>
  <c r="DJ329" i="7" s="1"/>
  <c r="DH105" i="7"/>
  <c r="DJ105" i="7" s="1"/>
  <c r="DH998" i="7"/>
  <c r="DJ998" i="7" s="1"/>
  <c r="DH966" i="7"/>
  <c r="DJ966" i="7" s="1"/>
  <c r="DH934" i="7"/>
  <c r="DJ934" i="7" s="1"/>
  <c r="DH902" i="7"/>
  <c r="DJ902" i="7" s="1"/>
  <c r="DH870" i="7"/>
  <c r="DJ870" i="7" s="1"/>
  <c r="DH838" i="7"/>
  <c r="DJ838" i="7" s="1"/>
  <c r="DH806" i="7"/>
  <c r="DJ806" i="7" s="1"/>
  <c r="DH774" i="7"/>
  <c r="DJ774" i="7" s="1"/>
  <c r="DH742" i="7"/>
  <c r="DJ742" i="7" s="1"/>
  <c r="DH710" i="7"/>
  <c r="DJ710" i="7" s="1"/>
  <c r="DH678" i="7"/>
  <c r="DJ678" i="7" s="1"/>
  <c r="DH646" i="7"/>
  <c r="DJ646" i="7" s="1"/>
  <c r="DH614" i="7"/>
  <c r="DJ614" i="7" s="1"/>
  <c r="DH582" i="7"/>
  <c r="DJ582" i="7" s="1"/>
  <c r="DH550" i="7"/>
  <c r="DJ550" i="7" s="1"/>
  <c r="DH518" i="7"/>
  <c r="DJ518" i="7" s="1"/>
  <c r="DH486" i="7"/>
  <c r="DJ486" i="7" s="1"/>
  <c r="DH454" i="7"/>
  <c r="DJ454" i="7" s="1"/>
  <c r="DH422" i="7"/>
  <c r="DJ422" i="7" s="1"/>
  <c r="DH390" i="7"/>
  <c r="DJ390" i="7" s="1"/>
  <c r="DH358" i="7"/>
  <c r="DJ358" i="7" s="1"/>
  <c r="DH326" i="7"/>
  <c r="DJ326" i="7" s="1"/>
  <c r="DH294" i="7"/>
  <c r="DJ294" i="7" s="1"/>
  <c r="DH262" i="7"/>
  <c r="DJ262" i="7" s="1"/>
  <c r="DH230" i="7"/>
  <c r="DJ230" i="7" s="1"/>
  <c r="DH198" i="7"/>
  <c r="DJ198" i="7" s="1"/>
  <c r="DH166" i="7"/>
  <c r="DJ166" i="7" s="1"/>
  <c r="DH134" i="7"/>
  <c r="DJ134" i="7" s="1"/>
  <c r="DH102" i="7"/>
  <c r="DJ102" i="7" s="1"/>
  <c r="DH1001" i="7"/>
  <c r="DJ1001" i="7" s="1"/>
  <c r="DH785" i="7"/>
  <c r="DJ785" i="7" s="1"/>
  <c r="DH585" i="7"/>
  <c r="DJ585" i="7" s="1"/>
  <c r="DH353" i="7"/>
  <c r="DJ353" i="7" s="1"/>
  <c r="DH121" i="7"/>
  <c r="DJ121" i="7" s="1"/>
  <c r="DH989" i="7"/>
  <c r="DJ989" i="7" s="1"/>
  <c r="DH957" i="7"/>
  <c r="DJ957" i="7" s="1"/>
  <c r="DH925" i="7"/>
  <c r="DJ925" i="7" s="1"/>
  <c r="DH893" i="7"/>
  <c r="DJ893" i="7" s="1"/>
  <c r="DH861" i="7"/>
  <c r="DJ861" i="7" s="1"/>
  <c r="DH829" i="7"/>
  <c r="DJ829" i="7" s="1"/>
  <c r="DH1007" i="7"/>
  <c r="DJ1007" i="7" s="1"/>
  <c r="DH975" i="7"/>
  <c r="DJ975" i="7" s="1"/>
  <c r="DH943" i="7"/>
  <c r="DJ943" i="7" s="1"/>
  <c r="DH911" i="7"/>
  <c r="DJ911" i="7" s="1"/>
  <c r="DH879" i="7"/>
  <c r="DJ879" i="7" s="1"/>
  <c r="DH847" i="7"/>
  <c r="DJ847" i="7" s="1"/>
  <c r="DH815" i="7"/>
  <c r="DJ815" i="7" s="1"/>
  <c r="DH783" i="7"/>
  <c r="DJ783" i="7" s="1"/>
  <c r="DH751" i="7"/>
  <c r="DJ751" i="7" s="1"/>
  <c r="DH719" i="7"/>
  <c r="DJ719" i="7" s="1"/>
  <c r="DH687" i="7"/>
  <c r="DJ687" i="7" s="1"/>
  <c r="DH655" i="7"/>
  <c r="DJ655" i="7" s="1"/>
  <c r="DH623" i="7"/>
  <c r="DJ623" i="7" s="1"/>
  <c r="DH591" i="7"/>
  <c r="DJ591" i="7" s="1"/>
  <c r="DH559" i="7"/>
  <c r="DJ559" i="7" s="1"/>
  <c r="DH527" i="7"/>
  <c r="DJ527" i="7" s="1"/>
  <c r="DH495" i="7"/>
  <c r="DJ495" i="7" s="1"/>
  <c r="DH463" i="7"/>
  <c r="DJ463" i="7" s="1"/>
  <c r="DH431" i="7"/>
  <c r="DJ431" i="7" s="1"/>
  <c r="DH399" i="7"/>
  <c r="DJ399" i="7" s="1"/>
  <c r="DH367" i="7"/>
  <c r="DJ367" i="7" s="1"/>
  <c r="DH335" i="7"/>
  <c r="DJ335" i="7" s="1"/>
  <c r="DH303" i="7"/>
  <c r="DJ303" i="7" s="1"/>
  <c r="DH271" i="7"/>
  <c r="DJ271" i="7" s="1"/>
  <c r="DH999" i="7"/>
  <c r="DJ999" i="7" s="1"/>
  <c r="DH967" i="7"/>
  <c r="DJ967" i="7" s="1"/>
  <c r="DH935" i="7"/>
  <c r="DJ935" i="7" s="1"/>
  <c r="DH903" i="7"/>
  <c r="DJ903" i="7" s="1"/>
  <c r="DH871" i="7"/>
  <c r="DJ871" i="7" s="1"/>
  <c r="DH839" i="7"/>
  <c r="DJ839" i="7" s="1"/>
  <c r="DH807" i="7"/>
  <c r="DJ807" i="7" s="1"/>
  <c r="DH775" i="7"/>
  <c r="DJ775" i="7" s="1"/>
  <c r="DH743" i="7"/>
  <c r="DJ743" i="7" s="1"/>
  <c r="DH711" i="7"/>
  <c r="DJ711" i="7" s="1"/>
  <c r="DH679" i="7"/>
  <c r="DJ679" i="7" s="1"/>
  <c r="DH647" i="7"/>
  <c r="DJ647" i="7" s="1"/>
  <c r="DH615" i="7"/>
  <c r="DJ615" i="7" s="1"/>
  <c r="DH583" i="7"/>
  <c r="DJ583" i="7" s="1"/>
  <c r="DH551" i="7"/>
  <c r="DJ551" i="7" s="1"/>
  <c r="DH519" i="7"/>
  <c r="DJ519" i="7" s="1"/>
  <c r="DH487" i="7"/>
  <c r="DJ487" i="7" s="1"/>
  <c r="DH455" i="7"/>
  <c r="DJ455" i="7" s="1"/>
  <c r="DH423" i="7"/>
  <c r="DJ423" i="7" s="1"/>
  <c r="DH391" i="7"/>
  <c r="DJ391" i="7" s="1"/>
  <c r="DH359" i="7"/>
  <c r="DJ359" i="7" s="1"/>
  <c r="DH327" i="7"/>
  <c r="DJ327" i="7" s="1"/>
  <c r="DH295" i="7"/>
  <c r="DJ295" i="7" s="1"/>
  <c r="DH263" i="7"/>
  <c r="DJ263" i="7" s="1"/>
  <c r="DH991" i="7"/>
  <c r="DJ991" i="7" s="1"/>
  <c r="DH959" i="7"/>
  <c r="DJ959" i="7" s="1"/>
  <c r="DH927" i="7"/>
  <c r="DJ927" i="7" s="1"/>
  <c r="DH895" i="7"/>
  <c r="DJ895" i="7" s="1"/>
  <c r="DH863" i="7"/>
  <c r="DJ863" i="7" s="1"/>
  <c r="DH831" i="7"/>
  <c r="DJ831" i="7" s="1"/>
  <c r="DH799" i="7"/>
  <c r="DJ799" i="7" s="1"/>
  <c r="DH767" i="7"/>
  <c r="DJ767" i="7" s="1"/>
  <c r="DH735" i="7"/>
  <c r="DJ735" i="7" s="1"/>
  <c r="DH703" i="7"/>
  <c r="DJ703" i="7" s="1"/>
  <c r="DH671" i="7"/>
  <c r="DJ671" i="7" s="1"/>
  <c r="DH639" i="7"/>
  <c r="DJ639" i="7" s="1"/>
  <c r="DH607" i="7"/>
  <c r="DJ607" i="7" s="1"/>
  <c r="DH575" i="7"/>
  <c r="DJ575" i="7" s="1"/>
  <c r="DH543" i="7"/>
  <c r="DJ543" i="7" s="1"/>
  <c r="DH511" i="7"/>
  <c r="DJ511" i="7" s="1"/>
  <c r="DH479" i="7"/>
  <c r="DJ479" i="7" s="1"/>
  <c r="DH447" i="7"/>
  <c r="DJ447" i="7" s="1"/>
  <c r="DH415" i="7"/>
  <c r="DJ415" i="7" s="1"/>
  <c r="DH383" i="7"/>
  <c r="DJ383" i="7" s="1"/>
  <c r="DH351" i="7"/>
  <c r="DJ351" i="7" s="1"/>
  <c r="DH319" i="7"/>
  <c r="DJ319" i="7" s="1"/>
  <c r="DH287" i="7"/>
  <c r="DJ287" i="7" s="1"/>
  <c r="DH797" i="7"/>
  <c r="DJ797" i="7" s="1"/>
  <c r="DH765" i="7"/>
  <c r="DJ765" i="7" s="1"/>
  <c r="DH733" i="7"/>
  <c r="DJ733" i="7" s="1"/>
  <c r="DH701" i="7"/>
  <c r="DJ701" i="7" s="1"/>
  <c r="DH669" i="7"/>
  <c r="DJ669" i="7" s="1"/>
  <c r="DH637" i="7"/>
  <c r="DJ637" i="7" s="1"/>
  <c r="DH605" i="7"/>
  <c r="DJ605" i="7" s="1"/>
  <c r="DH573" i="7"/>
  <c r="DJ573" i="7" s="1"/>
  <c r="DH541" i="7"/>
  <c r="DJ541" i="7" s="1"/>
  <c r="DH509" i="7"/>
  <c r="DJ509" i="7" s="1"/>
  <c r="DH477" i="7"/>
  <c r="DJ477" i="7" s="1"/>
  <c r="DH445" i="7"/>
  <c r="DJ445" i="7" s="1"/>
  <c r="DH413" i="7"/>
  <c r="DJ413" i="7" s="1"/>
  <c r="DH381" i="7"/>
  <c r="DJ381" i="7" s="1"/>
  <c r="DH349" i="7"/>
  <c r="DJ349" i="7" s="1"/>
  <c r="DH317" i="7"/>
  <c r="DJ317" i="7" s="1"/>
  <c r="DH285" i="7"/>
  <c r="DJ285" i="7" s="1"/>
  <c r="DH253" i="7"/>
  <c r="DJ253" i="7" s="1"/>
  <c r="DH221" i="7"/>
  <c r="DJ221" i="7" s="1"/>
  <c r="DH189" i="7"/>
  <c r="DJ189" i="7" s="1"/>
  <c r="DH157" i="7"/>
  <c r="DJ157" i="7" s="1"/>
  <c r="DH125" i="7"/>
  <c r="DJ125" i="7" s="1"/>
  <c r="DH93" i="7"/>
  <c r="DJ93" i="7" s="1"/>
  <c r="DH945" i="7"/>
  <c r="DJ945" i="7" s="1"/>
  <c r="DH681" i="7"/>
  <c r="DJ681" i="7" s="1"/>
  <c r="DH433" i="7"/>
  <c r="DJ433" i="7" s="1"/>
  <c r="DH201" i="7"/>
  <c r="DJ201" i="7" s="1"/>
  <c r="DH1004" i="7"/>
  <c r="DJ1004" i="7" s="1"/>
  <c r="DH972" i="7"/>
  <c r="DJ972" i="7" s="1"/>
  <c r="DH940" i="7"/>
  <c r="DJ940" i="7" s="1"/>
  <c r="DH908" i="7"/>
  <c r="DJ908" i="7" s="1"/>
  <c r="DH876" i="7"/>
  <c r="DJ876" i="7" s="1"/>
  <c r="DH844" i="7"/>
  <c r="DJ844" i="7" s="1"/>
  <c r="DH812" i="7"/>
  <c r="DJ812" i="7" s="1"/>
  <c r="DH780" i="7"/>
  <c r="DJ780" i="7" s="1"/>
  <c r="DH748" i="7"/>
  <c r="DJ748" i="7" s="1"/>
  <c r="DH716" i="7"/>
  <c r="DJ716" i="7" s="1"/>
  <c r="DH684" i="7"/>
  <c r="DJ684" i="7" s="1"/>
  <c r="DH652" i="7"/>
  <c r="DJ652" i="7" s="1"/>
  <c r="DH620" i="7"/>
  <c r="DJ620" i="7" s="1"/>
  <c r="DH588" i="7"/>
  <c r="DJ588" i="7" s="1"/>
  <c r="DH556" i="7"/>
  <c r="DJ556" i="7" s="1"/>
  <c r="DH524" i="7"/>
  <c r="DJ524" i="7" s="1"/>
  <c r="DH492" i="7"/>
  <c r="DJ492" i="7" s="1"/>
  <c r="DH460" i="7"/>
  <c r="DJ460" i="7" s="1"/>
  <c r="DH428" i="7"/>
  <c r="DJ428" i="7" s="1"/>
  <c r="DH396" i="7"/>
  <c r="DJ396" i="7" s="1"/>
  <c r="DH364" i="7"/>
  <c r="DJ364" i="7" s="1"/>
  <c r="DH332" i="7"/>
  <c r="DJ332" i="7" s="1"/>
  <c r="DH300" i="7"/>
  <c r="DJ300" i="7" s="1"/>
  <c r="DH268" i="7"/>
  <c r="DJ268" i="7" s="1"/>
  <c r="DH236" i="7"/>
  <c r="DJ236" i="7" s="1"/>
  <c r="DH204" i="7"/>
  <c r="DJ204" i="7" s="1"/>
  <c r="DH172" i="7"/>
  <c r="DJ172" i="7" s="1"/>
  <c r="DH140" i="7"/>
  <c r="DJ140" i="7" s="1"/>
  <c r="DH108" i="7"/>
  <c r="DJ108" i="7" s="1"/>
  <c r="DH76" i="7"/>
  <c r="DJ76" i="7" s="1"/>
  <c r="DH825" i="7"/>
  <c r="DJ825" i="7" s="1"/>
  <c r="DH577" i="7"/>
  <c r="DJ577" i="7" s="1"/>
  <c r="DH377" i="7"/>
  <c r="DJ377" i="7" s="1"/>
  <c r="DH153" i="7"/>
  <c r="DJ153" i="7" s="1"/>
  <c r="DH995" i="7"/>
  <c r="DJ995" i="7" s="1"/>
  <c r="DH963" i="7"/>
  <c r="DJ963" i="7" s="1"/>
  <c r="DH931" i="7"/>
  <c r="DJ931" i="7" s="1"/>
  <c r="DH899" i="7"/>
  <c r="DJ899" i="7" s="1"/>
  <c r="DH867" i="7"/>
  <c r="DJ867" i="7" s="1"/>
  <c r="DH835" i="7"/>
  <c r="DJ835" i="7" s="1"/>
  <c r="DH803" i="7"/>
  <c r="DJ803" i="7" s="1"/>
  <c r="DH771" i="7"/>
  <c r="DJ771" i="7" s="1"/>
  <c r="DH739" i="7"/>
  <c r="DJ739" i="7" s="1"/>
  <c r="DH707" i="7"/>
  <c r="DJ707" i="7" s="1"/>
  <c r="DH675" i="7"/>
  <c r="DJ675" i="7" s="1"/>
  <c r="DH643" i="7"/>
  <c r="DJ643" i="7" s="1"/>
  <c r="DH611" i="7"/>
  <c r="DJ611" i="7" s="1"/>
  <c r="DH579" i="7"/>
  <c r="DJ579" i="7" s="1"/>
  <c r="DH547" i="7"/>
  <c r="DJ547" i="7" s="1"/>
  <c r="DH515" i="7"/>
  <c r="DJ515" i="7" s="1"/>
  <c r="DH483" i="7"/>
  <c r="DJ483" i="7" s="1"/>
  <c r="DH451" i="7"/>
  <c r="DJ451" i="7" s="1"/>
  <c r="DH419" i="7"/>
  <c r="DJ419" i="7" s="1"/>
  <c r="DH387" i="7"/>
  <c r="DJ387" i="7" s="1"/>
  <c r="DH355" i="7"/>
  <c r="DJ355" i="7" s="1"/>
  <c r="DH323" i="7"/>
  <c r="DJ323" i="7" s="1"/>
  <c r="DH291" i="7"/>
  <c r="DJ291" i="7" s="1"/>
  <c r="DH259" i="7"/>
  <c r="DJ259" i="7" s="1"/>
  <c r="DH239" i="7"/>
  <c r="DJ239" i="7" s="1"/>
  <c r="DH207" i="7"/>
  <c r="DJ207" i="7" s="1"/>
  <c r="DH175" i="7"/>
  <c r="DJ175" i="7" s="1"/>
  <c r="DH119" i="7"/>
  <c r="DJ119" i="7" s="1"/>
  <c r="DH961" i="7"/>
  <c r="DJ961" i="7" s="1"/>
  <c r="DH729" i="7"/>
  <c r="DJ729" i="7" s="1"/>
  <c r="DH481" i="7"/>
  <c r="DJ481" i="7" s="1"/>
  <c r="DH273" i="7"/>
  <c r="DJ273" i="7" s="1"/>
  <c r="DH990" i="7"/>
  <c r="DJ990" i="7" s="1"/>
  <c r="DH958" i="7"/>
  <c r="DJ958" i="7" s="1"/>
  <c r="DH926" i="7"/>
  <c r="DJ926" i="7" s="1"/>
  <c r="DH894" i="7"/>
  <c r="DJ894" i="7" s="1"/>
  <c r="DH862" i="7"/>
  <c r="DJ862" i="7" s="1"/>
  <c r="DH830" i="7"/>
  <c r="DJ830" i="7" s="1"/>
  <c r="DH798" i="7"/>
  <c r="DJ798" i="7" s="1"/>
  <c r="DH766" i="7"/>
  <c r="DJ766" i="7" s="1"/>
  <c r="DH734" i="7"/>
  <c r="DJ734" i="7" s="1"/>
  <c r="DH702" i="7"/>
  <c r="DJ702" i="7" s="1"/>
  <c r="DH670" i="7"/>
  <c r="DJ670" i="7" s="1"/>
  <c r="DH638" i="7"/>
  <c r="DJ638" i="7" s="1"/>
  <c r="DH606" i="7"/>
  <c r="DJ606" i="7" s="1"/>
  <c r="DH574" i="7"/>
  <c r="DJ574" i="7" s="1"/>
  <c r="DH542" i="7"/>
  <c r="DJ542" i="7" s="1"/>
  <c r="DH510" i="7"/>
  <c r="DJ510" i="7" s="1"/>
  <c r="DH478" i="7"/>
  <c r="DJ478" i="7" s="1"/>
  <c r="DH446" i="7"/>
  <c r="DJ446" i="7" s="1"/>
  <c r="DH414" i="7"/>
  <c r="DJ414" i="7" s="1"/>
  <c r="DH382" i="7"/>
  <c r="DJ382" i="7" s="1"/>
  <c r="DH350" i="7"/>
  <c r="DJ350" i="7" s="1"/>
  <c r="DH318" i="7"/>
  <c r="DJ318" i="7" s="1"/>
  <c r="DH286" i="7"/>
  <c r="DJ286" i="7" s="1"/>
  <c r="DH254" i="7"/>
  <c r="DJ254" i="7" s="1"/>
  <c r="DH222" i="7"/>
  <c r="DJ222" i="7" s="1"/>
  <c r="DH190" i="7"/>
  <c r="DJ190" i="7" s="1"/>
  <c r="DH158" i="7"/>
  <c r="DJ158" i="7" s="1"/>
  <c r="DH126" i="7"/>
  <c r="DJ126" i="7" s="1"/>
  <c r="DH94" i="7"/>
  <c r="DJ94" i="7" s="1"/>
  <c r="DH913" i="7"/>
  <c r="DJ913" i="7" s="1"/>
  <c r="DH737" i="7"/>
  <c r="DJ737" i="7" s="1"/>
  <c r="DH537" i="7"/>
  <c r="DJ537" i="7" s="1"/>
  <c r="DH297" i="7"/>
  <c r="DJ297" i="7" s="1"/>
  <c r="DH1013" i="7"/>
  <c r="DJ1013" i="7" s="1"/>
  <c r="DH981" i="7"/>
  <c r="DJ981" i="7" s="1"/>
  <c r="DH949" i="7"/>
  <c r="DJ949" i="7" s="1"/>
  <c r="DH917" i="7"/>
  <c r="DJ917" i="7" s="1"/>
  <c r="DH885" i="7"/>
  <c r="DJ885" i="7" s="1"/>
  <c r="DH853" i="7"/>
  <c r="DJ853" i="7" s="1"/>
  <c r="DH821" i="7"/>
  <c r="DJ821" i="7" s="1"/>
  <c r="DH789" i="7"/>
  <c r="DJ789" i="7" s="1"/>
  <c r="DH757" i="7"/>
  <c r="DJ757" i="7" s="1"/>
  <c r="DH725" i="7"/>
  <c r="DJ725" i="7" s="1"/>
  <c r="DH693" i="7"/>
  <c r="DJ693" i="7" s="1"/>
  <c r="DH661" i="7"/>
  <c r="DJ661" i="7" s="1"/>
  <c r="DH629" i="7"/>
  <c r="DJ629" i="7" s="1"/>
  <c r="DH597" i="7"/>
  <c r="DJ597" i="7" s="1"/>
  <c r="DH565" i="7"/>
  <c r="DJ565" i="7" s="1"/>
  <c r="DH533" i="7"/>
  <c r="DJ533" i="7" s="1"/>
  <c r="DH501" i="7"/>
  <c r="DJ501" i="7" s="1"/>
  <c r="DH469" i="7"/>
  <c r="DJ469" i="7" s="1"/>
  <c r="DH437" i="7"/>
  <c r="DJ437" i="7" s="1"/>
  <c r="DH405" i="7"/>
  <c r="DJ405" i="7" s="1"/>
  <c r="DH373" i="7"/>
  <c r="DJ373" i="7" s="1"/>
  <c r="DH341" i="7"/>
  <c r="DJ341" i="7" s="1"/>
  <c r="DH309" i="7"/>
  <c r="DJ309" i="7" s="1"/>
  <c r="DH277" i="7"/>
  <c r="DJ277" i="7" s="1"/>
  <c r="DH245" i="7"/>
  <c r="DJ245" i="7" s="1"/>
  <c r="DH213" i="7"/>
  <c r="DJ213" i="7" s="1"/>
  <c r="DH181" i="7"/>
  <c r="DJ181" i="7" s="1"/>
  <c r="DH149" i="7"/>
  <c r="DJ149" i="7" s="1"/>
  <c r="DH117" i="7"/>
  <c r="DJ117" i="7" s="1"/>
  <c r="DH85" i="7"/>
  <c r="DJ85" i="7" s="1"/>
  <c r="DH873" i="7"/>
  <c r="DJ873" i="7" s="1"/>
  <c r="DH625" i="7"/>
  <c r="DJ625" i="7" s="1"/>
  <c r="DH369" i="7"/>
  <c r="DJ369" i="7" s="1"/>
  <c r="DH145" i="7"/>
  <c r="DJ145" i="7" s="1"/>
  <c r="DH996" i="7"/>
  <c r="DJ996" i="7" s="1"/>
  <c r="DH964" i="7"/>
  <c r="DJ964" i="7" s="1"/>
  <c r="DH932" i="7"/>
  <c r="DJ932" i="7" s="1"/>
  <c r="DH900" i="7"/>
  <c r="DJ900" i="7" s="1"/>
  <c r="DH868" i="7"/>
  <c r="DJ868" i="7" s="1"/>
  <c r="DH836" i="7"/>
  <c r="DJ836" i="7" s="1"/>
  <c r="DH804" i="7"/>
  <c r="DJ804" i="7" s="1"/>
  <c r="DH772" i="7"/>
  <c r="DJ772" i="7" s="1"/>
  <c r="DH740" i="7"/>
  <c r="DJ740" i="7" s="1"/>
  <c r="DH708" i="7"/>
  <c r="DJ708" i="7" s="1"/>
  <c r="DH676" i="7"/>
  <c r="DJ676" i="7" s="1"/>
  <c r="DH644" i="7"/>
  <c r="DJ644" i="7" s="1"/>
  <c r="DH612" i="7"/>
  <c r="DJ612" i="7" s="1"/>
  <c r="DH580" i="7"/>
  <c r="DJ580" i="7" s="1"/>
  <c r="DH548" i="7"/>
  <c r="DJ548" i="7" s="1"/>
  <c r="DH516" i="7"/>
  <c r="DJ516" i="7" s="1"/>
  <c r="DH484" i="7"/>
  <c r="DJ484" i="7" s="1"/>
  <c r="DH452" i="7"/>
  <c r="DJ452" i="7" s="1"/>
  <c r="DH420" i="7"/>
  <c r="DJ420" i="7" s="1"/>
  <c r="DH388" i="7"/>
  <c r="DJ388" i="7" s="1"/>
  <c r="DH356" i="7"/>
  <c r="DJ356" i="7" s="1"/>
  <c r="DH324" i="7"/>
  <c r="DJ324" i="7" s="1"/>
  <c r="DH292" i="7"/>
  <c r="DJ292" i="7" s="1"/>
  <c r="DH260" i="7"/>
  <c r="DJ260" i="7" s="1"/>
  <c r="DH228" i="7"/>
  <c r="DJ228" i="7" s="1"/>
  <c r="DH196" i="7"/>
  <c r="DJ196" i="7" s="1"/>
  <c r="DH164" i="7"/>
  <c r="DJ164" i="7" s="1"/>
  <c r="DH132" i="7"/>
  <c r="DJ132" i="7" s="1"/>
  <c r="DH100" i="7"/>
  <c r="DJ100" i="7" s="1"/>
  <c r="DH969" i="7"/>
  <c r="DJ969" i="7" s="1"/>
  <c r="DH761" i="7"/>
  <c r="DJ761" i="7" s="1"/>
  <c r="DH521" i="7"/>
  <c r="DJ521" i="7" s="1"/>
  <c r="DH321" i="7"/>
  <c r="DJ321" i="7" s="1"/>
  <c r="DH89" i="7"/>
  <c r="DJ89" i="7" s="1"/>
  <c r="DH987" i="7"/>
  <c r="DJ987" i="7" s="1"/>
  <c r="DH955" i="7"/>
  <c r="DJ955" i="7" s="1"/>
  <c r="DH923" i="7"/>
  <c r="DJ923" i="7" s="1"/>
  <c r="DH891" i="7"/>
  <c r="DJ891" i="7" s="1"/>
  <c r="DH859" i="7"/>
  <c r="DJ859" i="7" s="1"/>
  <c r="DH827" i="7"/>
  <c r="DJ827" i="7" s="1"/>
  <c r="DH795" i="7"/>
  <c r="DJ795" i="7" s="1"/>
  <c r="DH763" i="7"/>
  <c r="DJ763" i="7" s="1"/>
  <c r="DH731" i="7"/>
  <c r="DJ731" i="7" s="1"/>
  <c r="DH699" i="7"/>
  <c r="DJ699" i="7" s="1"/>
  <c r="DH667" i="7"/>
  <c r="DJ667" i="7" s="1"/>
  <c r="DH635" i="7"/>
  <c r="DJ635" i="7" s="1"/>
  <c r="DH603" i="7"/>
  <c r="DJ603" i="7" s="1"/>
  <c r="DH571" i="7"/>
  <c r="DJ571" i="7" s="1"/>
  <c r="DH539" i="7"/>
  <c r="DJ539" i="7" s="1"/>
  <c r="DH507" i="7"/>
  <c r="DJ507" i="7" s="1"/>
  <c r="DH475" i="7"/>
  <c r="DJ475" i="7" s="1"/>
  <c r="DH231" i="7"/>
  <c r="DJ231" i="7" s="1"/>
  <c r="DH199" i="7"/>
  <c r="DJ199" i="7" s="1"/>
  <c r="DH167" i="7"/>
  <c r="DJ167" i="7" s="1"/>
  <c r="DH103" i="7"/>
  <c r="DJ103" i="7" s="1"/>
  <c r="DH905" i="7"/>
  <c r="DJ905" i="7" s="1"/>
  <c r="DH665" i="7"/>
  <c r="DJ665" i="7" s="1"/>
  <c r="DH417" i="7"/>
  <c r="DJ417" i="7" s="1"/>
  <c r="DH217" i="7"/>
  <c r="DJ217" i="7" s="1"/>
  <c r="DH1014" i="7"/>
  <c r="DJ1014" i="7" s="1"/>
  <c r="DH982" i="7"/>
  <c r="DJ982" i="7" s="1"/>
  <c r="DH950" i="7"/>
  <c r="DJ950" i="7" s="1"/>
  <c r="DH918" i="7"/>
  <c r="DJ918" i="7" s="1"/>
  <c r="DH886" i="7"/>
  <c r="DJ886" i="7" s="1"/>
  <c r="DH854" i="7"/>
  <c r="DJ854" i="7" s="1"/>
  <c r="DH822" i="7"/>
  <c r="DJ822" i="7" s="1"/>
  <c r="DH790" i="7"/>
  <c r="DJ790" i="7" s="1"/>
  <c r="DH758" i="7"/>
  <c r="DJ758" i="7" s="1"/>
  <c r="DH726" i="7"/>
  <c r="DJ726" i="7" s="1"/>
  <c r="DH694" i="7"/>
  <c r="DJ694" i="7" s="1"/>
  <c r="DH662" i="7"/>
  <c r="DJ662" i="7" s="1"/>
  <c r="DH630" i="7"/>
  <c r="DJ630" i="7" s="1"/>
  <c r="DH598" i="7"/>
  <c r="DJ598" i="7" s="1"/>
  <c r="DH566" i="7"/>
  <c r="DJ566" i="7" s="1"/>
  <c r="DH534" i="7"/>
  <c r="DJ534" i="7" s="1"/>
  <c r="DH502" i="7"/>
  <c r="DJ502" i="7" s="1"/>
  <c r="DH470" i="7"/>
  <c r="DJ470" i="7" s="1"/>
  <c r="DH438" i="7"/>
  <c r="DJ438" i="7" s="1"/>
  <c r="DH406" i="7"/>
  <c r="DJ406" i="7" s="1"/>
  <c r="DH374" i="7"/>
  <c r="DJ374" i="7" s="1"/>
  <c r="DH342" i="7"/>
  <c r="DJ342" i="7" s="1"/>
  <c r="DH310" i="7"/>
  <c r="DJ310" i="7" s="1"/>
  <c r="DH278" i="7"/>
  <c r="DJ278" i="7" s="1"/>
  <c r="DH246" i="7"/>
  <c r="DJ246" i="7" s="1"/>
  <c r="DH214" i="7"/>
  <c r="DJ214" i="7" s="1"/>
  <c r="DH182" i="7"/>
  <c r="DJ182" i="7" s="1"/>
  <c r="DH150" i="7"/>
  <c r="DJ150" i="7" s="1"/>
  <c r="DH118" i="7"/>
  <c r="DJ118" i="7" s="1"/>
  <c r="DH86" i="7"/>
  <c r="DJ86" i="7" s="1"/>
  <c r="DH881" i="7"/>
  <c r="DJ881" i="7" s="1"/>
  <c r="DH689" i="7"/>
  <c r="DJ689" i="7" s="1"/>
  <c r="DH473" i="7"/>
  <c r="DJ473" i="7" s="1"/>
  <c r="DH241" i="7"/>
  <c r="DJ241" i="7" s="1"/>
  <c r="DH1005" i="7"/>
  <c r="DJ1005" i="7" s="1"/>
  <c r="DH973" i="7"/>
  <c r="DJ973" i="7" s="1"/>
  <c r="DH941" i="7"/>
  <c r="DJ941" i="7" s="1"/>
  <c r="DH909" i="7"/>
  <c r="DJ909" i="7" s="1"/>
  <c r="DH877" i="7"/>
  <c r="DJ877" i="7" s="1"/>
  <c r="DH845" i="7"/>
  <c r="DJ845" i="7" s="1"/>
  <c r="DH813" i="7"/>
  <c r="DJ813" i="7" s="1"/>
  <c r="DH781" i="7"/>
  <c r="DJ781" i="7" s="1"/>
  <c r="DH749" i="7"/>
  <c r="DJ749" i="7" s="1"/>
  <c r="DH717" i="7"/>
  <c r="DJ717" i="7" s="1"/>
  <c r="DH685" i="7"/>
  <c r="DJ685" i="7" s="1"/>
  <c r="DH653" i="7"/>
  <c r="DJ653" i="7" s="1"/>
  <c r="DH621" i="7"/>
  <c r="DJ621" i="7" s="1"/>
  <c r="DH589" i="7"/>
  <c r="DJ589" i="7" s="1"/>
  <c r="DH557" i="7"/>
  <c r="DJ557" i="7" s="1"/>
  <c r="DH525" i="7"/>
  <c r="DJ525" i="7" s="1"/>
  <c r="DH493" i="7"/>
  <c r="DJ493" i="7" s="1"/>
  <c r="DH461" i="7"/>
  <c r="DJ461" i="7" s="1"/>
  <c r="DH429" i="7"/>
  <c r="DJ429" i="7" s="1"/>
  <c r="DH397" i="7"/>
  <c r="DJ397" i="7" s="1"/>
  <c r="DH365" i="7"/>
  <c r="DJ365" i="7" s="1"/>
  <c r="DH333" i="7"/>
  <c r="DJ333" i="7" s="1"/>
  <c r="DH301" i="7"/>
  <c r="DJ301" i="7" s="1"/>
  <c r="DH269" i="7"/>
  <c r="DJ269" i="7" s="1"/>
  <c r="DH237" i="7"/>
  <c r="DJ237" i="7" s="1"/>
  <c r="DH205" i="7"/>
  <c r="DJ205" i="7" s="1"/>
  <c r="DH173" i="7"/>
  <c r="DJ173" i="7" s="1"/>
  <c r="DH141" i="7"/>
  <c r="DJ141" i="7" s="1"/>
  <c r="DH109" i="7"/>
  <c r="DJ109" i="7" s="1"/>
  <c r="DH77" i="7"/>
  <c r="DJ77" i="7" s="1"/>
  <c r="DH801" i="7"/>
  <c r="DJ801" i="7" s="1"/>
  <c r="DH569" i="7"/>
  <c r="DJ569" i="7" s="1"/>
  <c r="DH313" i="7"/>
  <c r="DJ313" i="7" s="1"/>
  <c r="DH97" i="7"/>
  <c r="DJ97" i="7" s="1"/>
  <c r="DH988" i="7"/>
  <c r="DJ988" i="7" s="1"/>
  <c r="DH956" i="7"/>
  <c r="DJ956" i="7" s="1"/>
  <c r="DH924" i="7"/>
  <c r="DJ924" i="7" s="1"/>
  <c r="DH892" i="7"/>
  <c r="DJ892" i="7" s="1"/>
  <c r="DH860" i="7"/>
  <c r="DJ860" i="7" s="1"/>
  <c r="DH828" i="7"/>
  <c r="DJ828" i="7" s="1"/>
  <c r="DH796" i="7"/>
  <c r="DJ796" i="7" s="1"/>
  <c r="DH764" i="7"/>
  <c r="DJ764" i="7" s="1"/>
  <c r="DH732" i="7"/>
  <c r="DJ732" i="7" s="1"/>
  <c r="DH700" i="7"/>
  <c r="DJ700" i="7" s="1"/>
  <c r="DH668" i="7"/>
  <c r="DJ668" i="7" s="1"/>
  <c r="DH636" i="7"/>
  <c r="DJ636" i="7" s="1"/>
  <c r="DH604" i="7"/>
  <c r="DJ604" i="7" s="1"/>
  <c r="DH572" i="7"/>
  <c r="DJ572" i="7" s="1"/>
  <c r="DH540" i="7"/>
  <c r="DJ540" i="7" s="1"/>
  <c r="DH508" i="7"/>
  <c r="DJ508" i="7" s="1"/>
  <c r="DH476" i="7"/>
  <c r="DJ476" i="7" s="1"/>
  <c r="DH444" i="7"/>
  <c r="DJ444" i="7" s="1"/>
  <c r="DH412" i="7"/>
  <c r="DJ412" i="7" s="1"/>
  <c r="DH380" i="7"/>
  <c r="DJ380" i="7" s="1"/>
  <c r="DH348" i="7"/>
  <c r="DJ348" i="7" s="1"/>
  <c r="DH316" i="7"/>
  <c r="DJ316" i="7" s="1"/>
  <c r="DH284" i="7"/>
  <c r="DJ284" i="7" s="1"/>
  <c r="DH252" i="7"/>
  <c r="DJ252" i="7" s="1"/>
  <c r="DH220" i="7"/>
  <c r="DJ220" i="7" s="1"/>
  <c r="DH188" i="7"/>
  <c r="DJ188" i="7" s="1"/>
  <c r="DH156" i="7"/>
  <c r="DJ156" i="7" s="1"/>
  <c r="DH124" i="7"/>
  <c r="DJ124" i="7" s="1"/>
  <c r="DH92" i="7"/>
  <c r="DJ92" i="7" s="1"/>
  <c r="DH921" i="7"/>
  <c r="DJ921" i="7" s="1"/>
  <c r="DH713" i="7"/>
  <c r="DJ713" i="7" s="1"/>
  <c r="DH497" i="7"/>
  <c r="DJ497" i="7" s="1"/>
  <c r="DH265" i="7"/>
  <c r="DJ265" i="7" s="1"/>
  <c r="DH1011" i="7"/>
  <c r="DJ1011" i="7" s="1"/>
  <c r="DH979" i="7"/>
  <c r="DJ979" i="7" s="1"/>
  <c r="DH947" i="7"/>
  <c r="DJ947" i="7" s="1"/>
  <c r="DH915" i="7"/>
  <c r="DJ915" i="7" s="1"/>
  <c r="DH883" i="7"/>
  <c r="DJ883" i="7" s="1"/>
  <c r="DH851" i="7"/>
  <c r="DJ851" i="7" s="1"/>
  <c r="DH819" i="7"/>
  <c r="DJ819" i="7" s="1"/>
  <c r="DH787" i="7"/>
  <c r="DJ787" i="7" s="1"/>
  <c r="DH755" i="7"/>
  <c r="DJ755" i="7" s="1"/>
  <c r="DH723" i="7"/>
  <c r="DJ723" i="7" s="1"/>
  <c r="DH691" i="7"/>
  <c r="DJ691" i="7" s="1"/>
  <c r="DH659" i="7"/>
  <c r="DJ659" i="7" s="1"/>
  <c r="DH627" i="7"/>
  <c r="DJ627" i="7" s="1"/>
  <c r="DH595" i="7"/>
  <c r="DJ595" i="7" s="1"/>
  <c r="DH563" i="7"/>
  <c r="DJ563" i="7" s="1"/>
  <c r="DH531" i="7"/>
  <c r="DJ531" i="7" s="1"/>
  <c r="DH499" i="7"/>
  <c r="DJ499" i="7" s="1"/>
  <c r="DH467" i="7"/>
  <c r="DJ467" i="7" s="1"/>
  <c r="DH435" i="7"/>
  <c r="DJ435" i="7" s="1"/>
  <c r="DH403" i="7"/>
  <c r="DJ403" i="7" s="1"/>
  <c r="DH371" i="7"/>
  <c r="DJ371" i="7" s="1"/>
  <c r="DH339" i="7"/>
  <c r="DJ339" i="7" s="1"/>
  <c r="DH307" i="7"/>
  <c r="DJ307" i="7" s="1"/>
  <c r="DH275" i="7"/>
  <c r="DJ275" i="7" s="1"/>
  <c r="DH243" i="7"/>
  <c r="DJ243" i="7" s="1"/>
  <c r="DH255" i="7"/>
  <c r="DJ255" i="7" s="1"/>
  <c r="DH223" i="7"/>
  <c r="DJ223" i="7" s="1"/>
  <c r="DH191" i="7"/>
  <c r="DJ191" i="7" s="1"/>
  <c r="DH151" i="7"/>
  <c r="DJ151" i="7" s="1"/>
  <c r="DH87" i="7"/>
  <c r="DJ87" i="7" s="1"/>
  <c r="DH841" i="7"/>
  <c r="DJ841" i="7" s="1"/>
  <c r="DH617" i="7"/>
  <c r="DJ617" i="7" s="1"/>
  <c r="DH385" i="7"/>
  <c r="DJ385" i="7" s="1"/>
  <c r="DH161" i="7"/>
  <c r="DJ161" i="7" s="1"/>
  <c r="DH1006" i="7"/>
  <c r="DJ1006" i="7" s="1"/>
  <c r="DH974" i="7"/>
  <c r="DJ974" i="7" s="1"/>
  <c r="DH942" i="7"/>
  <c r="DJ942" i="7" s="1"/>
  <c r="DH910" i="7"/>
  <c r="DJ910" i="7" s="1"/>
  <c r="DH878" i="7"/>
  <c r="DJ878" i="7" s="1"/>
  <c r="DH846" i="7"/>
  <c r="DJ846" i="7" s="1"/>
  <c r="DH814" i="7"/>
  <c r="DJ814" i="7" s="1"/>
  <c r="DH782" i="7"/>
  <c r="DJ782" i="7" s="1"/>
  <c r="DH750" i="7"/>
  <c r="DJ750" i="7" s="1"/>
  <c r="DH718" i="7"/>
  <c r="DJ718" i="7" s="1"/>
  <c r="DH686" i="7"/>
  <c r="DJ686" i="7" s="1"/>
  <c r="DH654" i="7"/>
  <c r="DJ654" i="7" s="1"/>
  <c r="DH622" i="7"/>
  <c r="DJ622" i="7" s="1"/>
  <c r="DH590" i="7"/>
  <c r="DJ590" i="7" s="1"/>
  <c r="DH558" i="7"/>
  <c r="DJ558" i="7" s="1"/>
  <c r="DH526" i="7"/>
  <c r="DJ526" i="7" s="1"/>
  <c r="DH494" i="7"/>
  <c r="DJ494" i="7" s="1"/>
  <c r="DH462" i="7"/>
  <c r="DJ462" i="7" s="1"/>
  <c r="DH430" i="7"/>
  <c r="DJ430" i="7" s="1"/>
  <c r="DH398" i="7"/>
  <c r="DJ398" i="7" s="1"/>
  <c r="DH366" i="7"/>
  <c r="DJ366" i="7" s="1"/>
  <c r="DH334" i="7"/>
  <c r="DJ334" i="7" s="1"/>
  <c r="DH302" i="7"/>
  <c r="DJ302" i="7" s="1"/>
  <c r="DH270" i="7"/>
  <c r="DJ270" i="7" s="1"/>
  <c r="DH238" i="7"/>
  <c r="DJ238" i="7" s="1"/>
  <c r="DH206" i="7"/>
  <c r="DJ206" i="7" s="1"/>
  <c r="DH174" i="7"/>
  <c r="DJ174" i="7" s="1"/>
  <c r="DH142" i="7"/>
  <c r="DJ142" i="7" s="1"/>
  <c r="DH110" i="7"/>
  <c r="DJ110" i="7" s="1"/>
  <c r="DH78" i="7"/>
  <c r="DJ78" i="7" s="1"/>
  <c r="DH833" i="7"/>
  <c r="DJ833" i="7" s="1"/>
  <c r="DH641" i="7"/>
  <c r="DJ641" i="7" s="1"/>
  <c r="DH409" i="7"/>
  <c r="DJ409" i="7" s="1"/>
  <c r="DH185" i="7"/>
  <c r="DJ185" i="7" s="1"/>
  <c r="DH997" i="7"/>
  <c r="DJ997" i="7" s="1"/>
  <c r="DH965" i="7"/>
  <c r="DJ965" i="7" s="1"/>
  <c r="DH933" i="7"/>
  <c r="DJ933" i="7" s="1"/>
  <c r="DH901" i="7"/>
  <c r="DJ901" i="7" s="1"/>
  <c r="DH869" i="7"/>
  <c r="DJ869" i="7" s="1"/>
  <c r="DH837" i="7"/>
  <c r="DJ837" i="7" s="1"/>
  <c r="DH805" i="7"/>
  <c r="DJ805" i="7" s="1"/>
  <c r="DH773" i="7"/>
  <c r="DJ773" i="7" s="1"/>
  <c r="DH741" i="7"/>
  <c r="DJ741" i="7" s="1"/>
  <c r="DH709" i="7"/>
  <c r="DJ709" i="7" s="1"/>
  <c r="DH677" i="7"/>
  <c r="DJ677" i="7" s="1"/>
  <c r="DH645" i="7"/>
  <c r="DJ645" i="7" s="1"/>
  <c r="DH613" i="7"/>
  <c r="DJ613" i="7" s="1"/>
  <c r="DH581" i="7"/>
  <c r="DJ581" i="7" s="1"/>
  <c r="DH549" i="7"/>
  <c r="DJ549" i="7" s="1"/>
  <c r="DH517" i="7"/>
  <c r="DJ517" i="7" s="1"/>
  <c r="DH485" i="7"/>
  <c r="DJ485" i="7" s="1"/>
  <c r="DH453" i="7"/>
  <c r="DJ453" i="7" s="1"/>
  <c r="DH421" i="7"/>
  <c r="DJ421" i="7" s="1"/>
  <c r="DH389" i="7"/>
  <c r="DJ389" i="7" s="1"/>
  <c r="DH357" i="7"/>
  <c r="DJ357" i="7" s="1"/>
  <c r="DH325" i="7"/>
  <c r="DJ325" i="7" s="1"/>
  <c r="DH293" i="7"/>
  <c r="DJ293" i="7" s="1"/>
  <c r="DH261" i="7"/>
  <c r="DJ261" i="7" s="1"/>
  <c r="DH229" i="7"/>
  <c r="DJ229" i="7" s="1"/>
  <c r="DH197" i="7"/>
  <c r="DJ197" i="7" s="1"/>
  <c r="DH165" i="7"/>
  <c r="DJ165" i="7" s="1"/>
  <c r="DH133" i="7"/>
  <c r="DJ133" i="7" s="1"/>
  <c r="DH101" i="7"/>
  <c r="DJ101" i="7" s="1"/>
  <c r="DH1009" i="7"/>
  <c r="DJ1009" i="7" s="1"/>
  <c r="DH745" i="7"/>
  <c r="DJ745" i="7" s="1"/>
  <c r="DH489" i="7"/>
  <c r="DJ489" i="7" s="1"/>
  <c r="DH257" i="7"/>
  <c r="DJ257" i="7" s="1"/>
  <c r="DH1012" i="7"/>
  <c r="DJ1012" i="7" s="1"/>
  <c r="DH980" i="7"/>
  <c r="DJ980" i="7" s="1"/>
  <c r="DH948" i="7"/>
  <c r="DJ948" i="7" s="1"/>
  <c r="DH916" i="7"/>
  <c r="DJ916" i="7" s="1"/>
  <c r="DH884" i="7"/>
  <c r="DJ884" i="7" s="1"/>
  <c r="DH852" i="7"/>
  <c r="DJ852" i="7" s="1"/>
  <c r="DH820" i="7"/>
  <c r="DJ820" i="7" s="1"/>
  <c r="DH788" i="7"/>
  <c r="DJ788" i="7" s="1"/>
  <c r="DH756" i="7"/>
  <c r="DJ756" i="7" s="1"/>
  <c r="DH724" i="7"/>
  <c r="DJ724" i="7" s="1"/>
  <c r="DH692" i="7"/>
  <c r="DJ692" i="7" s="1"/>
  <c r="DH660" i="7"/>
  <c r="DJ660" i="7" s="1"/>
  <c r="DH628" i="7"/>
  <c r="DJ628" i="7" s="1"/>
  <c r="DH596" i="7"/>
  <c r="DJ596" i="7" s="1"/>
  <c r="DH564" i="7"/>
  <c r="DJ564" i="7" s="1"/>
  <c r="DH532" i="7"/>
  <c r="DJ532" i="7" s="1"/>
  <c r="DH500" i="7"/>
  <c r="DJ500" i="7" s="1"/>
  <c r="DH468" i="7"/>
  <c r="DJ468" i="7" s="1"/>
  <c r="DH436" i="7"/>
  <c r="DJ436" i="7" s="1"/>
  <c r="DH404" i="7"/>
  <c r="DJ404" i="7" s="1"/>
  <c r="DH372" i="7"/>
  <c r="DJ372" i="7" s="1"/>
  <c r="DH340" i="7"/>
  <c r="DJ340" i="7" s="1"/>
  <c r="DH308" i="7"/>
  <c r="DJ308" i="7" s="1"/>
  <c r="DH276" i="7"/>
  <c r="DJ276" i="7" s="1"/>
  <c r="DH244" i="7"/>
  <c r="DJ244" i="7" s="1"/>
  <c r="DH212" i="7"/>
  <c r="DJ212" i="7" s="1"/>
  <c r="DH180" i="7"/>
  <c r="DJ180" i="7" s="1"/>
  <c r="DH148" i="7"/>
  <c r="DJ148" i="7" s="1"/>
  <c r="DH116" i="7"/>
  <c r="DJ116" i="7" s="1"/>
  <c r="DH84" i="7"/>
  <c r="DJ84" i="7" s="1"/>
  <c r="DH865" i="7"/>
  <c r="DJ865" i="7" s="1"/>
  <c r="DH633" i="7"/>
  <c r="DJ633" i="7" s="1"/>
  <c r="DH441" i="7"/>
  <c r="DJ441" i="7" s="1"/>
  <c r="DH209" i="7"/>
  <c r="DJ209" i="7" s="1"/>
  <c r="DH1003" i="7"/>
  <c r="DJ1003" i="7" s="1"/>
  <c r="DH971" i="7"/>
  <c r="DJ971" i="7" s="1"/>
  <c r="DH939" i="7"/>
  <c r="DJ939" i="7" s="1"/>
  <c r="DH907" i="7"/>
  <c r="DJ907" i="7" s="1"/>
  <c r="DH875" i="7"/>
  <c r="DJ875" i="7" s="1"/>
  <c r="DH843" i="7"/>
  <c r="DJ843" i="7" s="1"/>
  <c r="DH811" i="7"/>
  <c r="DJ811" i="7" s="1"/>
  <c r="DH779" i="7"/>
  <c r="DJ779" i="7" s="1"/>
  <c r="DH747" i="7"/>
  <c r="DJ747" i="7" s="1"/>
  <c r="DH715" i="7"/>
  <c r="DJ715" i="7" s="1"/>
  <c r="DH683" i="7"/>
  <c r="DJ683" i="7" s="1"/>
  <c r="DH651" i="7"/>
  <c r="DJ651" i="7" s="1"/>
  <c r="DH619" i="7"/>
  <c r="DJ619" i="7" s="1"/>
  <c r="DH587" i="7"/>
  <c r="DJ587" i="7" s="1"/>
  <c r="DH555" i="7"/>
  <c r="DJ555" i="7" s="1"/>
  <c r="DH523" i="7"/>
  <c r="DJ523" i="7" s="1"/>
  <c r="DH491" i="7"/>
  <c r="DJ491" i="7" s="1"/>
  <c r="DH459" i="7"/>
  <c r="DJ459" i="7" s="1"/>
  <c r="DH227" i="7"/>
  <c r="DJ227" i="7" s="1"/>
  <c r="DH195" i="7"/>
  <c r="DJ195" i="7" s="1"/>
  <c r="DH163" i="7"/>
  <c r="DJ163" i="7" s="1"/>
  <c r="DH131" i="7"/>
  <c r="DJ131" i="7" s="1"/>
  <c r="DH99" i="7"/>
  <c r="DJ99" i="7" s="1"/>
  <c r="DH985" i="7"/>
  <c r="DJ985" i="7" s="1"/>
  <c r="DH777" i="7"/>
  <c r="DJ777" i="7" s="1"/>
  <c r="DH561" i="7"/>
  <c r="DJ561" i="7" s="1"/>
  <c r="DH337" i="7"/>
  <c r="DJ337" i="7" s="1"/>
  <c r="DH113" i="7"/>
  <c r="DJ113" i="7" s="1"/>
  <c r="DH986" i="7"/>
  <c r="DJ986" i="7" s="1"/>
  <c r="DH954" i="7"/>
  <c r="DJ954" i="7" s="1"/>
  <c r="DH922" i="7"/>
  <c r="DJ922" i="7" s="1"/>
  <c r="DH890" i="7"/>
  <c r="DJ890" i="7" s="1"/>
  <c r="DH858" i="7"/>
  <c r="DJ858" i="7" s="1"/>
  <c r="DH826" i="7"/>
  <c r="DJ826" i="7" s="1"/>
  <c r="DH794" i="7"/>
  <c r="DJ794" i="7" s="1"/>
  <c r="DH762" i="7"/>
  <c r="DJ762" i="7" s="1"/>
  <c r="DH730" i="7"/>
  <c r="DJ730" i="7" s="1"/>
  <c r="DH698" i="7"/>
  <c r="DJ698" i="7" s="1"/>
  <c r="DH666" i="7"/>
  <c r="DJ666" i="7" s="1"/>
  <c r="DH634" i="7"/>
  <c r="DJ634" i="7" s="1"/>
  <c r="DH602" i="7"/>
  <c r="DJ602" i="7" s="1"/>
  <c r="DH570" i="7"/>
  <c r="DJ570" i="7" s="1"/>
  <c r="DH538" i="7"/>
  <c r="DJ538" i="7" s="1"/>
  <c r="DH506" i="7"/>
  <c r="DJ506" i="7" s="1"/>
  <c r="DH474" i="7"/>
  <c r="DJ474" i="7" s="1"/>
  <c r="DH442" i="7"/>
  <c r="DJ442" i="7" s="1"/>
  <c r="DH410" i="7"/>
  <c r="DJ410" i="7" s="1"/>
  <c r="DH378" i="7"/>
  <c r="DJ378" i="7" s="1"/>
  <c r="DH346" i="7"/>
  <c r="DJ346" i="7" s="1"/>
  <c r="DH314" i="7"/>
  <c r="DJ314" i="7" s="1"/>
  <c r="DH282" i="7"/>
  <c r="DJ282" i="7" s="1"/>
  <c r="DH250" i="7"/>
  <c r="DJ250" i="7" s="1"/>
  <c r="DH218" i="7"/>
  <c r="DJ218" i="7" s="1"/>
  <c r="DH186" i="7"/>
  <c r="DJ186" i="7" s="1"/>
  <c r="DH154" i="7"/>
  <c r="DJ154" i="7" s="1"/>
  <c r="DH122" i="7"/>
  <c r="DJ122" i="7" s="1"/>
  <c r="DH90" i="7"/>
  <c r="DJ90" i="7" s="1"/>
  <c r="DH857" i="7"/>
  <c r="DJ857" i="7" s="1"/>
  <c r="DH649" i="7"/>
  <c r="DJ649" i="7" s="1"/>
  <c r="DH457" i="7"/>
  <c r="DJ457" i="7" s="1"/>
  <c r="DH233" i="7"/>
  <c r="DJ233" i="7" s="1"/>
  <c r="DH1008" i="7"/>
  <c r="DJ1008" i="7" s="1"/>
  <c r="DH976" i="7"/>
  <c r="DJ976" i="7" s="1"/>
  <c r="DH944" i="7"/>
  <c r="DJ944" i="7" s="1"/>
  <c r="DH912" i="7"/>
  <c r="DJ912" i="7" s="1"/>
  <c r="DH880" i="7"/>
  <c r="DJ880" i="7" s="1"/>
  <c r="DH848" i="7"/>
  <c r="DJ848" i="7" s="1"/>
  <c r="DH816" i="7"/>
  <c r="DJ816" i="7" s="1"/>
  <c r="DH784" i="7"/>
  <c r="DJ784" i="7" s="1"/>
  <c r="DH752" i="7"/>
  <c r="DJ752" i="7" s="1"/>
  <c r="DH720" i="7"/>
  <c r="DJ720" i="7" s="1"/>
  <c r="DH688" i="7"/>
  <c r="DJ688" i="7" s="1"/>
  <c r="DH656" i="7"/>
  <c r="DJ656" i="7" s="1"/>
  <c r="DH624" i="7"/>
  <c r="DJ624" i="7" s="1"/>
  <c r="DH592" i="7"/>
  <c r="DJ592" i="7" s="1"/>
  <c r="DH560" i="7"/>
  <c r="DJ560" i="7" s="1"/>
  <c r="DH528" i="7"/>
  <c r="DJ528" i="7" s="1"/>
  <c r="DH496" i="7"/>
  <c r="DJ496" i="7" s="1"/>
  <c r="DH464" i="7"/>
  <c r="DJ464" i="7" s="1"/>
  <c r="DH432" i="7"/>
  <c r="DJ432" i="7" s="1"/>
  <c r="DH400" i="7"/>
  <c r="DJ400" i="7" s="1"/>
  <c r="DH368" i="7"/>
  <c r="DJ368" i="7" s="1"/>
  <c r="DH336" i="7"/>
  <c r="DJ336" i="7" s="1"/>
  <c r="DH304" i="7"/>
  <c r="DJ304" i="7" s="1"/>
  <c r="DH272" i="7"/>
  <c r="DJ272" i="7" s="1"/>
  <c r="DH240" i="7"/>
  <c r="DJ240" i="7" s="1"/>
  <c r="DH208" i="7"/>
  <c r="DJ208" i="7" s="1"/>
  <c r="DH176" i="7"/>
  <c r="DJ176" i="7" s="1"/>
  <c r="DH144" i="7"/>
  <c r="DJ144" i="7" s="1"/>
  <c r="DH112" i="7"/>
  <c r="DJ112" i="7" s="1"/>
  <c r="DH80" i="7"/>
  <c r="DJ80" i="7" s="1"/>
  <c r="DH111" i="7"/>
  <c r="DJ111" i="7" s="1"/>
  <c r="DH929" i="7"/>
  <c r="DJ929" i="7" s="1"/>
  <c r="DH705" i="7"/>
  <c r="DJ705" i="7" s="1"/>
  <c r="DH465" i="7"/>
  <c r="DJ465" i="7" s="1"/>
  <c r="DH249" i="7"/>
  <c r="DJ249" i="7" s="1"/>
  <c r="DH443" i="7"/>
  <c r="DJ443" i="7" s="1"/>
  <c r="DH411" i="7"/>
  <c r="DJ411" i="7" s="1"/>
  <c r="DH379" i="7"/>
  <c r="DJ379" i="7" s="1"/>
  <c r="DH347" i="7"/>
  <c r="DJ347" i="7" s="1"/>
  <c r="DH315" i="7"/>
  <c r="DJ315" i="7" s="1"/>
  <c r="DH283" i="7"/>
  <c r="DJ283" i="7" s="1"/>
  <c r="DH251" i="7"/>
  <c r="DJ251" i="7" s="1"/>
  <c r="DH219" i="7"/>
  <c r="DJ219" i="7" s="1"/>
  <c r="DH187" i="7"/>
  <c r="DJ187" i="7" s="1"/>
  <c r="DH155" i="7"/>
  <c r="DJ155" i="7" s="1"/>
  <c r="DH123" i="7"/>
  <c r="DJ123" i="7" s="1"/>
  <c r="DH91" i="7"/>
  <c r="DJ91" i="7" s="1"/>
  <c r="DH953" i="7"/>
  <c r="DJ953" i="7" s="1"/>
  <c r="DH721" i="7"/>
  <c r="DJ721" i="7" s="1"/>
  <c r="DH513" i="7"/>
  <c r="DJ513" i="7" s="1"/>
  <c r="DH281" i="7"/>
  <c r="DJ281" i="7" s="1"/>
  <c r="DH1010" i="7"/>
  <c r="DJ1010" i="7" s="1"/>
  <c r="DH978" i="7"/>
  <c r="DJ978" i="7" s="1"/>
  <c r="DH946" i="7"/>
  <c r="DJ946" i="7" s="1"/>
  <c r="DH914" i="7"/>
  <c r="DJ914" i="7" s="1"/>
  <c r="DH882" i="7"/>
  <c r="DJ882" i="7" s="1"/>
  <c r="DH850" i="7"/>
  <c r="DJ850" i="7" s="1"/>
  <c r="DH818" i="7"/>
  <c r="DJ818" i="7" s="1"/>
  <c r="DH786" i="7"/>
  <c r="DJ786" i="7" s="1"/>
  <c r="DH754" i="7"/>
  <c r="DJ754" i="7" s="1"/>
  <c r="DH722" i="7"/>
  <c r="DJ722" i="7" s="1"/>
  <c r="DH690" i="7"/>
  <c r="DJ690" i="7" s="1"/>
  <c r="DH658" i="7"/>
  <c r="DJ658" i="7" s="1"/>
  <c r="DH626" i="7"/>
  <c r="DJ626" i="7" s="1"/>
  <c r="DH594" i="7"/>
  <c r="DJ594" i="7" s="1"/>
  <c r="DH562" i="7"/>
  <c r="DJ562" i="7" s="1"/>
  <c r="DH530" i="7"/>
  <c r="DJ530" i="7" s="1"/>
  <c r="DH498" i="7"/>
  <c r="DJ498" i="7" s="1"/>
  <c r="DH466" i="7"/>
  <c r="DJ466" i="7" s="1"/>
  <c r="DH434" i="7"/>
  <c r="DJ434" i="7" s="1"/>
  <c r="DH402" i="7"/>
  <c r="DJ402" i="7" s="1"/>
  <c r="DH370" i="7"/>
  <c r="DJ370" i="7" s="1"/>
  <c r="DH338" i="7"/>
  <c r="DJ338" i="7" s="1"/>
  <c r="DH306" i="7"/>
  <c r="DJ306" i="7" s="1"/>
  <c r="DH274" i="7"/>
  <c r="DJ274" i="7" s="1"/>
  <c r="DH242" i="7"/>
  <c r="DJ242" i="7" s="1"/>
  <c r="DH210" i="7"/>
  <c r="DJ210" i="7" s="1"/>
  <c r="DH178" i="7"/>
  <c r="DJ178" i="7" s="1"/>
  <c r="DH146" i="7"/>
  <c r="DJ146" i="7" s="1"/>
  <c r="DH114" i="7"/>
  <c r="DJ114" i="7" s="1"/>
  <c r="DH82" i="7"/>
  <c r="DJ82" i="7" s="1"/>
  <c r="DH809" i="7"/>
  <c r="DJ809" i="7" s="1"/>
  <c r="DH601" i="7"/>
  <c r="DJ601" i="7" s="1"/>
  <c r="DH401" i="7"/>
  <c r="DJ401" i="7" s="1"/>
  <c r="DH177" i="7"/>
  <c r="DJ177" i="7" s="1"/>
  <c r="DH1000" i="7"/>
  <c r="DJ1000" i="7" s="1"/>
  <c r="DH968" i="7"/>
  <c r="DJ968" i="7" s="1"/>
  <c r="DH936" i="7"/>
  <c r="DJ936" i="7" s="1"/>
  <c r="DH904" i="7"/>
  <c r="DJ904" i="7" s="1"/>
  <c r="DH872" i="7"/>
  <c r="DJ872" i="7" s="1"/>
  <c r="DH840" i="7"/>
  <c r="DJ840" i="7" s="1"/>
  <c r="DH808" i="7"/>
  <c r="DJ808" i="7" s="1"/>
  <c r="DH776" i="7"/>
  <c r="DJ776" i="7" s="1"/>
  <c r="DH744" i="7"/>
  <c r="DJ744" i="7" s="1"/>
  <c r="DH712" i="7"/>
  <c r="DJ712" i="7" s="1"/>
  <c r="DH680" i="7"/>
  <c r="DJ680" i="7" s="1"/>
  <c r="DH648" i="7"/>
  <c r="DJ648" i="7" s="1"/>
  <c r="DH616" i="7"/>
  <c r="DJ616" i="7" s="1"/>
  <c r="DH584" i="7"/>
  <c r="DJ584" i="7" s="1"/>
  <c r="DH552" i="7"/>
  <c r="DJ552" i="7" s="1"/>
  <c r="DH520" i="7"/>
  <c r="DJ520" i="7" s="1"/>
  <c r="DH488" i="7"/>
  <c r="DJ488" i="7" s="1"/>
  <c r="DH456" i="7"/>
  <c r="DJ456" i="7" s="1"/>
  <c r="DH424" i="7"/>
  <c r="DJ424" i="7" s="1"/>
  <c r="DH392" i="7"/>
  <c r="DJ392" i="7" s="1"/>
  <c r="DH360" i="7"/>
  <c r="DJ360" i="7" s="1"/>
  <c r="DH328" i="7"/>
  <c r="DJ328" i="7" s="1"/>
  <c r="DH296" i="7"/>
  <c r="DJ296" i="7" s="1"/>
  <c r="DH264" i="7"/>
  <c r="DJ264" i="7" s="1"/>
  <c r="DH232" i="7"/>
  <c r="DJ232" i="7" s="1"/>
  <c r="DH200" i="7"/>
  <c r="DJ200" i="7" s="1"/>
  <c r="DH168" i="7"/>
  <c r="DJ168" i="7" s="1"/>
  <c r="DH136" i="7"/>
  <c r="DJ136" i="7" s="1"/>
  <c r="DH104" i="7"/>
  <c r="DJ104" i="7" s="1"/>
  <c r="DH159" i="7"/>
  <c r="DJ159" i="7" s="1"/>
  <c r="DH95" i="7"/>
  <c r="DJ95" i="7" s="1"/>
  <c r="DH889" i="7"/>
  <c r="DJ889" i="7" s="1"/>
  <c r="DH657" i="7"/>
  <c r="DJ657" i="7" s="1"/>
  <c r="DH425" i="7"/>
  <c r="DJ425" i="7" s="1"/>
  <c r="DH193" i="7"/>
  <c r="DJ193" i="7" s="1"/>
  <c r="DH211" i="7"/>
  <c r="DJ211" i="7" s="1"/>
  <c r="DH179" i="7"/>
  <c r="DJ179" i="7" s="1"/>
  <c r="DH147" i="7"/>
  <c r="DJ147" i="7" s="1"/>
  <c r="DH115" i="7"/>
  <c r="DJ115" i="7" s="1"/>
  <c r="DH83" i="7"/>
  <c r="DJ83" i="7" s="1"/>
  <c r="DH897" i="7"/>
  <c r="DJ897" i="7" s="1"/>
  <c r="DH673" i="7"/>
  <c r="DJ673" i="7" s="1"/>
  <c r="DH449" i="7"/>
  <c r="DJ449" i="7" s="1"/>
  <c r="DH225" i="7"/>
  <c r="DJ225" i="7" s="1"/>
  <c r="DH1002" i="7"/>
  <c r="DJ1002" i="7" s="1"/>
  <c r="DH970" i="7"/>
  <c r="DJ970" i="7" s="1"/>
  <c r="DH938" i="7"/>
  <c r="DJ938" i="7" s="1"/>
  <c r="DH906" i="7"/>
  <c r="DJ906" i="7" s="1"/>
  <c r="DH874" i="7"/>
  <c r="DJ874" i="7" s="1"/>
  <c r="DH842" i="7"/>
  <c r="DJ842" i="7" s="1"/>
  <c r="DH810" i="7"/>
  <c r="DJ810" i="7" s="1"/>
  <c r="DH778" i="7"/>
  <c r="DJ778" i="7" s="1"/>
  <c r="DH746" i="7"/>
  <c r="DJ746" i="7" s="1"/>
  <c r="DH714" i="7"/>
  <c r="DJ714" i="7" s="1"/>
  <c r="DH682" i="7"/>
  <c r="DJ682" i="7" s="1"/>
  <c r="DH650" i="7"/>
  <c r="DJ650" i="7" s="1"/>
  <c r="DH618" i="7"/>
  <c r="DJ618" i="7" s="1"/>
  <c r="DH586" i="7"/>
  <c r="DJ586" i="7" s="1"/>
  <c r="DH554" i="7"/>
  <c r="DJ554" i="7" s="1"/>
  <c r="DH522" i="7"/>
  <c r="DJ522" i="7" s="1"/>
  <c r="DH490" i="7"/>
  <c r="DJ490" i="7" s="1"/>
  <c r="DH458" i="7"/>
  <c r="DJ458" i="7" s="1"/>
  <c r="DH426" i="7"/>
  <c r="DJ426" i="7" s="1"/>
  <c r="DH394" i="7"/>
  <c r="DJ394" i="7" s="1"/>
  <c r="DH362" i="7"/>
  <c r="DJ362" i="7" s="1"/>
  <c r="DH330" i="7"/>
  <c r="DJ330" i="7" s="1"/>
  <c r="DH298" i="7"/>
  <c r="DJ298" i="7" s="1"/>
  <c r="DH266" i="7"/>
  <c r="DJ266" i="7" s="1"/>
  <c r="DH234" i="7"/>
  <c r="DJ234" i="7" s="1"/>
  <c r="DH202" i="7"/>
  <c r="DJ202" i="7" s="1"/>
  <c r="DH170" i="7"/>
  <c r="DJ170" i="7" s="1"/>
  <c r="DH138" i="7"/>
  <c r="DJ138" i="7" s="1"/>
  <c r="DH106" i="7"/>
  <c r="DJ106" i="7" s="1"/>
  <c r="DH993" i="7"/>
  <c r="DJ993" i="7" s="1"/>
  <c r="DH753" i="7"/>
  <c r="DJ753" i="7" s="1"/>
  <c r="DH553" i="7"/>
  <c r="DJ553" i="7" s="1"/>
  <c r="DH345" i="7"/>
  <c r="DJ345" i="7" s="1"/>
  <c r="DH129" i="7"/>
  <c r="DJ129" i="7" s="1"/>
  <c r="DH992" i="7"/>
  <c r="DJ992" i="7" s="1"/>
  <c r="DH960" i="7"/>
  <c r="DJ960" i="7" s="1"/>
  <c r="DH928" i="7"/>
  <c r="DJ928" i="7" s="1"/>
  <c r="DH896" i="7"/>
  <c r="DJ896" i="7" s="1"/>
  <c r="DH864" i="7"/>
  <c r="DJ864" i="7" s="1"/>
  <c r="DH832" i="7"/>
  <c r="DJ832" i="7" s="1"/>
  <c r="DH800" i="7"/>
  <c r="DJ800" i="7" s="1"/>
  <c r="DH768" i="7"/>
  <c r="DJ768" i="7" s="1"/>
  <c r="DH736" i="7"/>
  <c r="DJ736" i="7" s="1"/>
  <c r="DH704" i="7"/>
  <c r="DJ704" i="7" s="1"/>
  <c r="DH672" i="7"/>
  <c r="DJ672" i="7" s="1"/>
  <c r="DH640" i="7"/>
  <c r="DJ640" i="7" s="1"/>
  <c r="DH608" i="7"/>
  <c r="DJ608" i="7" s="1"/>
  <c r="DH576" i="7"/>
  <c r="DJ576" i="7" s="1"/>
  <c r="DH544" i="7"/>
  <c r="DJ544" i="7" s="1"/>
  <c r="DH512" i="7"/>
  <c r="DJ512" i="7" s="1"/>
  <c r="DH480" i="7"/>
  <c r="DJ480" i="7" s="1"/>
  <c r="DH448" i="7"/>
  <c r="DJ448" i="7" s="1"/>
  <c r="DH416" i="7"/>
  <c r="DJ416" i="7" s="1"/>
  <c r="DH384" i="7"/>
  <c r="DJ384" i="7" s="1"/>
  <c r="DH352" i="7"/>
  <c r="DJ352" i="7" s="1"/>
  <c r="DH320" i="7"/>
  <c r="DJ320" i="7" s="1"/>
  <c r="DH288" i="7"/>
  <c r="DJ288" i="7" s="1"/>
  <c r="DH256" i="7"/>
  <c r="DJ256" i="7" s="1"/>
  <c r="DH224" i="7"/>
  <c r="DJ224" i="7" s="1"/>
  <c r="DH192" i="7"/>
  <c r="DJ192" i="7" s="1"/>
  <c r="DH160" i="7"/>
  <c r="DJ160" i="7" s="1"/>
  <c r="DH128" i="7"/>
  <c r="DJ128" i="7" s="1"/>
  <c r="DH96" i="7"/>
  <c r="DJ96" i="7" s="1"/>
  <c r="DH143" i="7"/>
  <c r="DJ143" i="7" s="1"/>
  <c r="DH79" i="7"/>
  <c r="DJ79" i="7" s="1"/>
  <c r="DH817" i="7"/>
  <c r="DJ817" i="7" s="1"/>
  <c r="DH593" i="7"/>
  <c r="DJ593" i="7" s="1"/>
  <c r="DH361" i="7"/>
  <c r="DJ361" i="7" s="1"/>
  <c r="DH427" i="7"/>
  <c r="DJ427" i="7" s="1"/>
  <c r="DH395" i="7"/>
  <c r="DJ395" i="7" s="1"/>
  <c r="DH363" i="7"/>
  <c r="DJ363" i="7" s="1"/>
  <c r="DH331" i="7"/>
  <c r="DJ331" i="7" s="1"/>
  <c r="DH299" i="7"/>
  <c r="DJ299" i="7" s="1"/>
  <c r="DH267" i="7"/>
  <c r="DJ267" i="7" s="1"/>
  <c r="DH235" i="7"/>
  <c r="DJ235" i="7" s="1"/>
  <c r="DH203" i="7"/>
  <c r="DJ203" i="7" s="1"/>
  <c r="DH171" i="7"/>
  <c r="DJ171" i="7" s="1"/>
  <c r="DH139" i="7"/>
  <c r="DJ139" i="7" s="1"/>
  <c r="DH107" i="7"/>
  <c r="DJ107" i="7" s="1"/>
  <c r="DH75" i="7"/>
  <c r="DJ75" i="7" s="1"/>
  <c r="DH849" i="7"/>
  <c r="DJ849" i="7" s="1"/>
  <c r="DH609" i="7"/>
  <c r="DJ609" i="7" s="1"/>
  <c r="DH393" i="7"/>
  <c r="DJ393" i="7" s="1"/>
  <c r="DH169" i="7"/>
  <c r="DJ169" i="7" s="1"/>
  <c r="DH994" i="7"/>
  <c r="DJ994" i="7" s="1"/>
  <c r="DH962" i="7"/>
  <c r="DJ962" i="7" s="1"/>
  <c r="DH930" i="7"/>
  <c r="DJ930" i="7" s="1"/>
  <c r="DH898" i="7"/>
  <c r="DJ898" i="7" s="1"/>
  <c r="DH866" i="7"/>
  <c r="DJ866" i="7" s="1"/>
  <c r="DH834" i="7"/>
  <c r="DJ834" i="7" s="1"/>
  <c r="DH802" i="7"/>
  <c r="DJ802" i="7" s="1"/>
  <c r="DH770" i="7"/>
  <c r="DJ770" i="7" s="1"/>
  <c r="DH738" i="7"/>
  <c r="DJ738" i="7" s="1"/>
  <c r="DH706" i="7"/>
  <c r="DJ706" i="7" s="1"/>
  <c r="DH674" i="7"/>
  <c r="DJ674" i="7" s="1"/>
  <c r="DH642" i="7"/>
  <c r="DJ642" i="7" s="1"/>
  <c r="DH610" i="7"/>
  <c r="DJ610" i="7" s="1"/>
  <c r="DH578" i="7"/>
  <c r="DJ578" i="7" s="1"/>
  <c r="DH546" i="7"/>
  <c r="DJ546" i="7" s="1"/>
  <c r="DH514" i="7"/>
  <c r="DJ514" i="7" s="1"/>
  <c r="DH482" i="7"/>
  <c r="DJ482" i="7" s="1"/>
  <c r="DH450" i="7"/>
  <c r="DJ450" i="7" s="1"/>
  <c r="DH418" i="7"/>
  <c r="DJ418" i="7" s="1"/>
  <c r="DH386" i="7"/>
  <c r="DJ386" i="7" s="1"/>
  <c r="DH354" i="7"/>
  <c r="DJ354" i="7" s="1"/>
  <c r="DH322" i="7"/>
  <c r="DJ322" i="7" s="1"/>
  <c r="DH290" i="7"/>
  <c r="DJ290" i="7" s="1"/>
  <c r="DH258" i="7"/>
  <c r="DJ258" i="7" s="1"/>
  <c r="DH226" i="7"/>
  <c r="DJ226" i="7" s="1"/>
  <c r="DH194" i="7"/>
  <c r="DJ194" i="7" s="1"/>
  <c r="DH162" i="7"/>
  <c r="DJ162" i="7" s="1"/>
  <c r="DH130" i="7"/>
  <c r="DJ130" i="7" s="1"/>
  <c r="DH98" i="7"/>
  <c r="DJ98" i="7" s="1"/>
  <c r="DH937" i="7"/>
  <c r="DJ937" i="7" s="1"/>
  <c r="DH697" i="7"/>
  <c r="DJ697" i="7" s="1"/>
  <c r="DH505" i="7"/>
  <c r="DJ505" i="7" s="1"/>
  <c r="DH289" i="7"/>
  <c r="DJ289" i="7" s="1"/>
  <c r="DH1016" i="7"/>
  <c r="DJ1016" i="7" s="1"/>
  <c r="DH984" i="7"/>
  <c r="DJ984" i="7" s="1"/>
  <c r="DH952" i="7"/>
  <c r="DJ952" i="7" s="1"/>
  <c r="DH920" i="7"/>
  <c r="DJ920" i="7" s="1"/>
  <c r="DH888" i="7"/>
  <c r="DJ888" i="7" s="1"/>
  <c r="DH856" i="7"/>
  <c r="DJ856" i="7" s="1"/>
  <c r="DH824" i="7"/>
  <c r="DJ824" i="7" s="1"/>
  <c r="DH792" i="7"/>
  <c r="DJ792" i="7" s="1"/>
  <c r="DH760" i="7"/>
  <c r="DJ760" i="7" s="1"/>
  <c r="DH728" i="7"/>
  <c r="DJ728" i="7" s="1"/>
  <c r="DH696" i="7"/>
  <c r="DJ696" i="7" s="1"/>
  <c r="DH664" i="7"/>
  <c r="DJ664" i="7" s="1"/>
  <c r="DH632" i="7"/>
  <c r="DJ632" i="7" s="1"/>
  <c r="DH600" i="7"/>
  <c r="DJ600" i="7" s="1"/>
  <c r="DH568" i="7"/>
  <c r="DJ568" i="7" s="1"/>
  <c r="DH536" i="7"/>
  <c r="DJ536" i="7" s="1"/>
  <c r="DH504" i="7"/>
  <c r="DJ504" i="7" s="1"/>
  <c r="DH472" i="7"/>
  <c r="DJ472" i="7" s="1"/>
  <c r="DH440" i="7"/>
  <c r="DJ440" i="7" s="1"/>
  <c r="DH408" i="7"/>
  <c r="DJ408" i="7" s="1"/>
  <c r="DH376" i="7"/>
  <c r="DJ376" i="7" s="1"/>
  <c r="DH344" i="7"/>
  <c r="DJ344" i="7" s="1"/>
  <c r="DH312" i="7"/>
  <c r="DJ312" i="7" s="1"/>
  <c r="DH280" i="7"/>
  <c r="DJ280" i="7" s="1"/>
  <c r="DH248" i="7"/>
  <c r="DJ248" i="7" s="1"/>
  <c r="DH216" i="7"/>
  <c r="DJ216" i="7" s="1"/>
  <c r="DH184" i="7"/>
  <c r="DJ184" i="7" s="1"/>
  <c r="DH152" i="7"/>
  <c r="DJ152" i="7" s="1"/>
  <c r="DH120" i="7"/>
  <c r="DJ120" i="7" s="1"/>
  <c r="DH88" i="7"/>
  <c r="DJ88" i="7" s="1"/>
  <c r="DH127" i="7"/>
  <c r="DJ127" i="7" s="1"/>
  <c r="DH977" i="7"/>
  <c r="DJ977" i="7" s="1"/>
  <c r="DH769" i="7"/>
  <c r="DJ769" i="7" s="1"/>
  <c r="DH529" i="7"/>
  <c r="DJ529" i="7" s="1"/>
  <c r="DH305" i="7"/>
  <c r="DJ305" i="7" s="1"/>
  <c r="DH81" i="7"/>
  <c r="DJ81" i="7" s="1"/>
  <c r="AU1017" i="7"/>
  <c r="CX1017" i="7" s="1"/>
  <c r="AU1016" i="7"/>
  <c r="CX1016" i="7" s="1"/>
  <c r="AU1015" i="7"/>
  <c r="CX1015" i="7" s="1"/>
  <c r="AU1014" i="7"/>
  <c r="CX1014" i="7" s="1"/>
  <c r="AU1013" i="7"/>
  <c r="CX1013" i="7" s="1"/>
  <c r="AU1012" i="7"/>
  <c r="CX1012" i="7" s="1"/>
  <c r="AU1011" i="7"/>
  <c r="CX1011" i="7" s="1"/>
  <c r="AU1010" i="7"/>
  <c r="CX1010" i="7" s="1"/>
  <c r="AU1009" i="7"/>
  <c r="CX1009" i="7" s="1"/>
  <c r="AU1008" i="7"/>
  <c r="CX1008" i="7" s="1"/>
  <c r="AU1007" i="7"/>
  <c r="CX1007" i="7" s="1"/>
  <c r="AU1006" i="7"/>
  <c r="CX1006" i="7" s="1"/>
  <c r="AU1005" i="7"/>
  <c r="CX1005" i="7" s="1"/>
  <c r="AU1004" i="7"/>
  <c r="CX1004" i="7" s="1"/>
  <c r="AU1003" i="7"/>
  <c r="CX1003" i="7" s="1"/>
  <c r="AU1002" i="7"/>
  <c r="CX1002" i="7" s="1"/>
  <c r="AU1001" i="7"/>
  <c r="CX1001" i="7" s="1"/>
  <c r="AU1000" i="7"/>
  <c r="CX1000" i="7" s="1"/>
  <c r="AU999" i="7"/>
  <c r="CX999" i="7" s="1"/>
  <c r="AU998" i="7"/>
  <c r="CX998" i="7" s="1"/>
  <c r="AU997" i="7"/>
  <c r="CX997" i="7" s="1"/>
  <c r="AU996" i="7"/>
  <c r="CX996" i="7" s="1"/>
  <c r="AU995" i="7"/>
  <c r="CX995" i="7" s="1"/>
  <c r="AU994" i="7"/>
  <c r="CX994" i="7" s="1"/>
  <c r="AU993" i="7"/>
  <c r="CX993" i="7" s="1"/>
  <c r="AU992" i="7"/>
  <c r="CX992" i="7" s="1"/>
  <c r="AU991" i="7"/>
  <c r="CX991" i="7" s="1"/>
  <c r="AU990" i="7"/>
  <c r="CX990" i="7" s="1"/>
  <c r="AU989" i="7"/>
  <c r="CX989" i="7" s="1"/>
  <c r="AU988" i="7"/>
  <c r="CX988" i="7" s="1"/>
  <c r="AU987" i="7"/>
  <c r="CX987" i="7" s="1"/>
  <c r="AU986" i="7"/>
  <c r="CX986" i="7" s="1"/>
  <c r="AU985" i="7"/>
  <c r="CX985" i="7" s="1"/>
  <c r="AU984" i="7"/>
  <c r="CX984" i="7" s="1"/>
  <c r="AU983" i="7"/>
  <c r="CX983" i="7" s="1"/>
  <c r="AU982" i="7"/>
  <c r="CX982" i="7" s="1"/>
  <c r="AU981" i="7"/>
  <c r="CX981" i="7" s="1"/>
  <c r="AU980" i="7"/>
  <c r="CX980" i="7" s="1"/>
  <c r="AU979" i="7"/>
  <c r="CX979" i="7" s="1"/>
  <c r="AU978" i="7"/>
  <c r="CX978" i="7" s="1"/>
  <c r="AU977" i="7"/>
  <c r="CX977" i="7" s="1"/>
  <c r="AU976" i="7"/>
  <c r="CX976" i="7" s="1"/>
  <c r="AU975" i="7"/>
  <c r="CX975" i="7" s="1"/>
  <c r="AU974" i="7"/>
  <c r="CX974" i="7" s="1"/>
  <c r="AU973" i="7"/>
  <c r="CX973" i="7" s="1"/>
  <c r="AU972" i="7"/>
  <c r="CX972" i="7" s="1"/>
  <c r="AU971" i="7"/>
  <c r="CX971" i="7" s="1"/>
  <c r="AU970" i="7"/>
  <c r="CX970" i="7" s="1"/>
  <c r="AU969" i="7"/>
  <c r="CX969" i="7" s="1"/>
  <c r="AU968" i="7"/>
  <c r="CX968" i="7" s="1"/>
  <c r="AU967" i="7"/>
  <c r="CX967" i="7" s="1"/>
  <c r="AU966" i="7"/>
  <c r="CX966" i="7" s="1"/>
  <c r="AU965" i="7"/>
  <c r="CX965" i="7" s="1"/>
  <c r="AU964" i="7"/>
  <c r="CX964" i="7" s="1"/>
  <c r="AU963" i="7"/>
  <c r="CX963" i="7" s="1"/>
  <c r="AU962" i="7"/>
  <c r="CX962" i="7" s="1"/>
  <c r="AU961" i="7"/>
  <c r="CX961" i="7" s="1"/>
  <c r="AU960" i="7"/>
  <c r="CX960" i="7" s="1"/>
  <c r="AU959" i="7"/>
  <c r="CX959" i="7" s="1"/>
  <c r="AU958" i="7"/>
  <c r="CX958" i="7" s="1"/>
  <c r="AU957" i="7"/>
  <c r="CX957" i="7" s="1"/>
  <c r="AU956" i="7"/>
  <c r="CX956" i="7" s="1"/>
  <c r="AU955" i="7"/>
  <c r="CX955" i="7" s="1"/>
  <c r="AU954" i="7"/>
  <c r="CX954" i="7" s="1"/>
  <c r="AU953" i="7"/>
  <c r="CX953" i="7" s="1"/>
  <c r="AU952" i="7"/>
  <c r="CX952" i="7" s="1"/>
  <c r="AU951" i="7"/>
  <c r="CX951" i="7" s="1"/>
  <c r="AU950" i="7"/>
  <c r="CX950" i="7" s="1"/>
  <c r="AU949" i="7"/>
  <c r="CX949" i="7" s="1"/>
  <c r="AU948" i="7"/>
  <c r="CX948" i="7" s="1"/>
  <c r="AU947" i="7"/>
  <c r="CX947" i="7" s="1"/>
  <c r="AU946" i="7"/>
  <c r="CX946" i="7" s="1"/>
  <c r="AU945" i="7"/>
  <c r="CX945" i="7" s="1"/>
  <c r="AU944" i="7"/>
  <c r="CX944" i="7" s="1"/>
  <c r="AU943" i="7"/>
  <c r="CX943" i="7" s="1"/>
  <c r="AU942" i="7"/>
  <c r="CX942" i="7" s="1"/>
  <c r="AU941" i="7"/>
  <c r="CX941" i="7" s="1"/>
  <c r="AU940" i="7"/>
  <c r="CX940" i="7" s="1"/>
  <c r="AU939" i="7"/>
  <c r="CX939" i="7" s="1"/>
  <c r="AU938" i="7"/>
  <c r="CX938" i="7" s="1"/>
  <c r="AU937" i="7"/>
  <c r="CX937" i="7" s="1"/>
  <c r="AU936" i="7"/>
  <c r="CX936" i="7" s="1"/>
  <c r="AU935" i="7"/>
  <c r="CX935" i="7" s="1"/>
  <c r="AU934" i="7"/>
  <c r="CX934" i="7" s="1"/>
  <c r="AU933" i="7"/>
  <c r="CX933" i="7" s="1"/>
  <c r="AU932" i="7"/>
  <c r="CX932" i="7" s="1"/>
  <c r="AU931" i="7"/>
  <c r="CX931" i="7" s="1"/>
  <c r="AU930" i="7"/>
  <c r="CX930" i="7" s="1"/>
  <c r="AU929" i="7"/>
  <c r="CX929" i="7" s="1"/>
  <c r="AU928" i="7"/>
  <c r="CX928" i="7" s="1"/>
  <c r="AU927" i="7"/>
  <c r="CX927" i="7" s="1"/>
  <c r="AU926" i="7"/>
  <c r="CX926" i="7" s="1"/>
  <c r="AU925" i="7"/>
  <c r="CX925" i="7" s="1"/>
  <c r="AU924" i="7"/>
  <c r="CX924" i="7" s="1"/>
  <c r="AU923" i="7"/>
  <c r="CX923" i="7" s="1"/>
  <c r="AU922" i="7"/>
  <c r="CX922" i="7" s="1"/>
  <c r="AU921" i="7"/>
  <c r="CX921" i="7" s="1"/>
  <c r="AU920" i="7"/>
  <c r="CX920" i="7" s="1"/>
  <c r="AU919" i="7"/>
  <c r="CX919" i="7" s="1"/>
  <c r="AU918" i="7"/>
  <c r="CX918" i="7" s="1"/>
  <c r="AU917" i="7"/>
  <c r="CX917" i="7" s="1"/>
  <c r="AU916" i="7"/>
  <c r="CX916" i="7" s="1"/>
  <c r="AU915" i="7"/>
  <c r="CX915" i="7" s="1"/>
  <c r="AU914" i="7"/>
  <c r="CX914" i="7" s="1"/>
  <c r="AU913" i="7"/>
  <c r="CX913" i="7" s="1"/>
  <c r="AU912" i="7"/>
  <c r="CX912" i="7" s="1"/>
  <c r="AU911" i="7"/>
  <c r="CX911" i="7" s="1"/>
  <c r="AU910" i="7"/>
  <c r="CX910" i="7" s="1"/>
  <c r="AU909" i="7"/>
  <c r="CX909" i="7" s="1"/>
  <c r="AU908" i="7"/>
  <c r="CX908" i="7" s="1"/>
  <c r="AU907" i="7"/>
  <c r="CX907" i="7" s="1"/>
  <c r="AU906" i="7"/>
  <c r="CX906" i="7" s="1"/>
  <c r="AU905" i="7"/>
  <c r="CX905" i="7" s="1"/>
  <c r="AU904" i="7"/>
  <c r="CX904" i="7" s="1"/>
  <c r="AU903" i="7"/>
  <c r="CX903" i="7" s="1"/>
  <c r="AU902" i="7"/>
  <c r="CX902" i="7" s="1"/>
  <c r="AU901" i="7"/>
  <c r="CX901" i="7" s="1"/>
  <c r="AU900" i="7"/>
  <c r="CX900" i="7" s="1"/>
  <c r="AU899" i="7"/>
  <c r="CX899" i="7" s="1"/>
  <c r="AU898" i="7"/>
  <c r="CX898" i="7" s="1"/>
  <c r="AU897" i="7"/>
  <c r="CX897" i="7" s="1"/>
  <c r="AU896" i="7"/>
  <c r="CX896" i="7" s="1"/>
  <c r="AU895" i="7"/>
  <c r="CX895" i="7" s="1"/>
  <c r="AU894" i="7"/>
  <c r="CX894" i="7" s="1"/>
  <c r="AU893" i="7"/>
  <c r="CX893" i="7" s="1"/>
  <c r="AU892" i="7"/>
  <c r="CX892" i="7" s="1"/>
  <c r="AU891" i="7"/>
  <c r="CX891" i="7" s="1"/>
  <c r="AU890" i="7"/>
  <c r="CX890" i="7" s="1"/>
  <c r="AU889" i="7"/>
  <c r="CX889" i="7" s="1"/>
  <c r="AU888" i="7"/>
  <c r="CX888" i="7" s="1"/>
  <c r="AU887" i="7"/>
  <c r="CX887" i="7" s="1"/>
  <c r="AU886" i="7"/>
  <c r="CX886" i="7" s="1"/>
  <c r="AU885" i="7"/>
  <c r="CX885" i="7" s="1"/>
  <c r="AU884" i="7"/>
  <c r="CX884" i="7" s="1"/>
  <c r="AU883" i="7"/>
  <c r="CX883" i="7" s="1"/>
  <c r="AU882" i="7"/>
  <c r="CX882" i="7" s="1"/>
  <c r="AU881" i="7"/>
  <c r="CX881" i="7" s="1"/>
  <c r="AU880" i="7"/>
  <c r="CX880" i="7" s="1"/>
  <c r="AU879" i="7"/>
  <c r="CX879" i="7" s="1"/>
  <c r="AU878" i="7"/>
  <c r="CX878" i="7" s="1"/>
  <c r="AU877" i="7"/>
  <c r="CX877" i="7" s="1"/>
  <c r="AU876" i="7"/>
  <c r="CX876" i="7" s="1"/>
  <c r="AU875" i="7"/>
  <c r="CX875" i="7" s="1"/>
  <c r="AU874" i="7"/>
  <c r="CX874" i="7" s="1"/>
  <c r="AU873" i="7"/>
  <c r="CX873" i="7" s="1"/>
  <c r="AU872" i="7"/>
  <c r="CX872" i="7" s="1"/>
  <c r="AU871" i="7"/>
  <c r="CX871" i="7" s="1"/>
  <c r="AU870" i="7"/>
  <c r="CX870" i="7" s="1"/>
  <c r="AU869" i="7"/>
  <c r="CX869" i="7" s="1"/>
  <c r="AU868" i="7"/>
  <c r="CX868" i="7" s="1"/>
  <c r="AU867" i="7"/>
  <c r="CX867" i="7" s="1"/>
  <c r="AU866" i="7"/>
  <c r="CX866" i="7" s="1"/>
  <c r="AU865" i="7"/>
  <c r="CX865" i="7" s="1"/>
  <c r="AU864" i="7"/>
  <c r="CX864" i="7" s="1"/>
  <c r="AU863" i="7"/>
  <c r="CX863" i="7" s="1"/>
  <c r="AU862" i="7"/>
  <c r="CX862" i="7" s="1"/>
  <c r="AU861" i="7"/>
  <c r="CX861" i="7" s="1"/>
  <c r="AU860" i="7"/>
  <c r="CX860" i="7" s="1"/>
  <c r="AU859" i="7"/>
  <c r="CX859" i="7" s="1"/>
  <c r="AU858" i="7"/>
  <c r="CX858" i="7" s="1"/>
  <c r="AU857" i="7"/>
  <c r="CX857" i="7" s="1"/>
  <c r="AU856" i="7"/>
  <c r="CX856" i="7" s="1"/>
  <c r="AU855" i="7"/>
  <c r="CX855" i="7" s="1"/>
  <c r="AU854" i="7"/>
  <c r="CX854" i="7" s="1"/>
  <c r="AU853" i="7"/>
  <c r="CX853" i="7" s="1"/>
  <c r="AU852" i="7"/>
  <c r="CX852" i="7" s="1"/>
  <c r="AU851" i="7"/>
  <c r="CX851" i="7" s="1"/>
  <c r="AU850" i="7"/>
  <c r="CX850" i="7" s="1"/>
  <c r="AU849" i="7"/>
  <c r="CX849" i="7" s="1"/>
  <c r="AU848" i="7"/>
  <c r="CX848" i="7" s="1"/>
  <c r="AU847" i="7"/>
  <c r="CX847" i="7" s="1"/>
  <c r="AU846" i="7"/>
  <c r="CX846" i="7" s="1"/>
  <c r="AU845" i="7"/>
  <c r="CX845" i="7" s="1"/>
  <c r="AU844" i="7"/>
  <c r="CX844" i="7" s="1"/>
  <c r="AU843" i="7"/>
  <c r="CX843" i="7" s="1"/>
  <c r="AU842" i="7"/>
  <c r="CX842" i="7" s="1"/>
  <c r="AU841" i="7"/>
  <c r="CX841" i="7" s="1"/>
  <c r="AU840" i="7"/>
  <c r="CX840" i="7" s="1"/>
  <c r="AU839" i="7"/>
  <c r="CX839" i="7" s="1"/>
  <c r="AU838" i="7"/>
  <c r="CX838" i="7" s="1"/>
  <c r="AU837" i="7"/>
  <c r="CX837" i="7" s="1"/>
  <c r="AU836" i="7"/>
  <c r="CX836" i="7" s="1"/>
  <c r="AU835" i="7"/>
  <c r="CX835" i="7" s="1"/>
  <c r="AU834" i="7"/>
  <c r="CX834" i="7" s="1"/>
  <c r="AU833" i="7"/>
  <c r="CX833" i="7" s="1"/>
  <c r="AU832" i="7"/>
  <c r="CX832" i="7" s="1"/>
  <c r="AU831" i="7"/>
  <c r="CX831" i="7" s="1"/>
  <c r="AU830" i="7"/>
  <c r="CX830" i="7" s="1"/>
  <c r="AU829" i="7"/>
  <c r="CX829" i="7" s="1"/>
  <c r="AU828" i="7"/>
  <c r="CX828" i="7" s="1"/>
  <c r="AU827" i="7"/>
  <c r="CX827" i="7" s="1"/>
  <c r="AU826" i="7"/>
  <c r="CX826" i="7" s="1"/>
  <c r="AU825" i="7"/>
  <c r="CX825" i="7" s="1"/>
  <c r="AU824" i="7"/>
  <c r="CX824" i="7" s="1"/>
  <c r="AU823" i="7"/>
  <c r="CX823" i="7" s="1"/>
  <c r="AU822" i="7"/>
  <c r="CX822" i="7" s="1"/>
  <c r="AU821" i="7"/>
  <c r="CX821" i="7" s="1"/>
  <c r="AU820" i="7"/>
  <c r="CX820" i="7" s="1"/>
  <c r="AU819" i="7"/>
  <c r="CX819" i="7" s="1"/>
  <c r="AU818" i="7"/>
  <c r="CX818" i="7" s="1"/>
  <c r="AU817" i="7"/>
  <c r="CX817" i="7" s="1"/>
  <c r="AU816" i="7"/>
  <c r="CX816" i="7" s="1"/>
  <c r="AU815" i="7"/>
  <c r="CX815" i="7" s="1"/>
  <c r="AU814" i="7"/>
  <c r="CX814" i="7" s="1"/>
  <c r="AU813" i="7"/>
  <c r="CX813" i="7" s="1"/>
  <c r="AU812" i="7"/>
  <c r="CX812" i="7" s="1"/>
  <c r="AU811" i="7"/>
  <c r="CX811" i="7" s="1"/>
  <c r="AU810" i="7"/>
  <c r="CX810" i="7" s="1"/>
  <c r="AU809" i="7"/>
  <c r="CX809" i="7" s="1"/>
  <c r="AU808" i="7"/>
  <c r="CX808" i="7" s="1"/>
  <c r="AU807" i="7"/>
  <c r="CX807" i="7" s="1"/>
  <c r="AU806" i="7"/>
  <c r="CX806" i="7" s="1"/>
  <c r="AU805" i="7"/>
  <c r="CX805" i="7" s="1"/>
  <c r="AU804" i="7"/>
  <c r="CX804" i="7" s="1"/>
  <c r="AU803" i="7"/>
  <c r="CX803" i="7" s="1"/>
  <c r="AU802" i="7"/>
  <c r="CX802" i="7" s="1"/>
  <c r="AU801" i="7"/>
  <c r="CX801" i="7" s="1"/>
  <c r="AU800" i="7"/>
  <c r="CX800" i="7" s="1"/>
  <c r="AU799" i="7"/>
  <c r="CX799" i="7" s="1"/>
  <c r="AU798" i="7"/>
  <c r="CX798" i="7" s="1"/>
  <c r="AU797" i="7"/>
  <c r="CX797" i="7" s="1"/>
  <c r="AU796" i="7"/>
  <c r="CX796" i="7" s="1"/>
  <c r="AU795" i="7"/>
  <c r="CX795" i="7" s="1"/>
  <c r="AU794" i="7"/>
  <c r="CX794" i="7" s="1"/>
  <c r="AU793" i="7"/>
  <c r="CX793" i="7" s="1"/>
  <c r="AU792" i="7"/>
  <c r="CX792" i="7" s="1"/>
  <c r="AU791" i="7"/>
  <c r="CX791" i="7" s="1"/>
  <c r="AU790" i="7"/>
  <c r="CX790" i="7" s="1"/>
  <c r="AU789" i="7"/>
  <c r="CX789" i="7" s="1"/>
  <c r="AU788" i="7"/>
  <c r="CX788" i="7" s="1"/>
  <c r="AU787" i="7"/>
  <c r="CX787" i="7" s="1"/>
  <c r="AU786" i="7"/>
  <c r="CX786" i="7" s="1"/>
  <c r="AU785" i="7"/>
  <c r="CX785" i="7" s="1"/>
  <c r="AU784" i="7"/>
  <c r="CX784" i="7" s="1"/>
  <c r="AU783" i="7"/>
  <c r="CX783" i="7" s="1"/>
  <c r="AU782" i="7"/>
  <c r="CX782" i="7" s="1"/>
  <c r="AU781" i="7"/>
  <c r="CX781" i="7" s="1"/>
  <c r="AU780" i="7"/>
  <c r="CX780" i="7" s="1"/>
  <c r="AU779" i="7"/>
  <c r="CX779" i="7" s="1"/>
  <c r="AU778" i="7"/>
  <c r="CX778" i="7" s="1"/>
  <c r="AU777" i="7"/>
  <c r="CX777" i="7" s="1"/>
  <c r="AU776" i="7"/>
  <c r="CX776" i="7" s="1"/>
  <c r="AU775" i="7"/>
  <c r="CX775" i="7" s="1"/>
  <c r="AU774" i="7"/>
  <c r="CX774" i="7" s="1"/>
  <c r="AU773" i="7"/>
  <c r="CX773" i="7" s="1"/>
  <c r="AU772" i="7"/>
  <c r="CX772" i="7" s="1"/>
  <c r="AU771" i="7"/>
  <c r="CX771" i="7" s="1"/>
  <c r="AU770" i="7"/>
  <c r="CX770" i="7" s="1"/>
  <c r="AU769" i="7"/>
  <c r="CX769" i="7" s="1"/>
  <c r="AU768" i="7"/>
  <c r="CX768" i="7" s="1"/>
  <c r="AU767" i="7"/>
  <c r="CX767" i="7" s="1"/>
  <c r="AU766" i="7"/>
  <c r="CX766" i="7" s="1"/>
  <c r="AU765" i="7"/>
  <c r="CX765" i="7" s="1"/>
  <c r="AU764" i="7"/>
  <c r="CX764" i="7" s="1"/>
  <c r="AU763" i="7"/>
  <c r="CX763" i="7" s="1"/>
  <c r="AU762" i="7"/>
  <c r="CX762" i="7" s="1"/>
  <c r="AU761" i="7"/>
  <c r="CX761" i="7" s="1"/>
  <c r="AU760" i="7"/>
  <c r="CX760" i="7" s="1"/>
  <c r="AU759" i="7"/>
  <c r="CX759" i="7" s="1"/>
  <c r="AU758" i="7"/>
  <c r="CX758" i="7" s="1"/>
  <c r="AU757" i="7"/>
  <c r="CX757" i="7" s="1"/>
  <c r="AU756" i="7"/>
  <c r="CX756" i="7" s="1"/>
  <c r="AU755" i="7"/>
  <c r="CX755" i="7" s="1"/>
  <c r="AU754" i="7"/>
  <c r="CX754" i="7" s="1"/>
  <c r="AU753" i="7"/>
  <c r="CX753" i="7" s="1"/>
  <c r="AU752" i="7"/>
  <c r="CX752" i="7" s="1"/>
  <c r="AU751" i="7"/>
  <c r="CX751" i="7" s="1"/>
  <c r="AU750" i="7"/>
  <c r="CX750" i="7" s="1"/>
  <c r="AU749" i="7"/>
  <c r="CX749" i="7" s="1"/>
  <c r="AU748" i="7"/>
  <c r="CX748" i="7" s="1"/>
  <c r="AU747" i="7"/>
  <c r="CX747" i="7" s="1"/>
  <c r="AU746" i="7"/>
  <c r="CX746" i="7" s="1"/>
  <c r="AU745" i="7"/>
  <c r="CX745" i="7" s="1"/>
  <c r="AU744" i="7"/>
  <c r="CX744" i="7" s="1"/>
  <c r="AU743" i="7"/>
  <c r="CX743" i="7" s="1"/>
  <c r="AU742" i="7"/>
  <c r="CX742" i="7" s="1"/>
  <c r="AU741" i="7"/>
  <c r="CX741" i="7" s="1"/>
  <c r="AU740" i="7"/>
  <c r="CX740" i="7" s="1"/>
  <c r="AU739" i="7"/>
  <c r="CX739" i="7" s="1"/>
  <c r="AU738" i="7"/>
  <c r="CX738" i="7" s="1"/>
  <c r="AU737" i="7"/>
  <c r="CX737" i="7" s="1"/>
  <c r="AU736" i="7"/>
  <c r="CX736" i="7" s="1"/>
  <c r="AU735" i="7"/>
  <c r="CX735" i="7" s="1"/>
  <c r="AU734" i="7"/>
  <c r="CX734" i="7" s="1"/>
  <c r="AU733" i="7"/>
  <c r="CX733" i="7" s="1"/>
  <c r="AU732" i="7"/>
  <c r="CX732" i="7" s="1"/>
  <c r="AU731" i="7"/>
  <c r="CX731" i="7" s="1"/>
  <c r="AU730" i="7"/>
  <c r="CX730" i="7" s="1"/>
  <c r="AU729" i="7"/>
  <c r="CX729" i="7" s="1"/>
  <c r="AU728" i="7"/>
  <c r="CX728" i="7" s="1"/>
  <c r="AU727" i="7"/>
  <c r="CX727" i="7" s="1"/>
  <c r="AU726" i="7"/>
  <c r="CX726" i="7" s="1"/>
  <c r="AU725" i="7"/>
  <c r="CX725" i="7" s="1"/>
  <c r="AU724" i="7"/>
  <c r="CX724" i="7" s="1"/>
  <c r="AU723" i="7"/>
  <c r="CX723" i="7" s="1"/>
  <c r="AU722" i="7"/>
  <c r="CX722" i="7" s="1"/>
  <c r="AU721" i="7"/>
  <c r="CX721" i="7" s="1"/>
  <c r="AU720" i="7"/>
  <c r="CX720" i="7" s="1"/>
  <c r="AU719" i="7"/>
  <c r="CX719" i="7" s="1"/>
  <c r="AU718" i="7"/>
  <c r="CX718" i="7" s="1"/>
  <c r="AU717" i="7"/>
  <c r="CX717" i="7" s="1"/>
  <c r="AU716" i="7"/>
  <c r="CX716" i="7" s="1"/>
  <c r="AU715" i="7"/>
  <c r="CX715" i="7" s="1"/>
  <c r="AU714" i="7"/>
  <c r="CX714" i="7" s="1"/>
  <c r="AU713" i="7"/>
  <c r="CX713" i="7" s="1"/>
  <c r="AU712" i="7"/>
  <c r="CX712" i="7" s="1"/>
  <c r="AU711" i="7"/>
  <c r="CX711" i="7" s="1"/>
  <c r="AU710" i="7"/>
  <c r="CX710" i="7" s="1"/>
  <c r="AU709" i="7"/>
  <c r="CX709" i="7" s="1"/>
  <c r="AU708" i="7"/>
  <c r="CX708" i="7" s="1"/>
  <c r="AU707" i="7"/>
  <c r="CX707" i="7" s="1"/>
  <c r="AU706" i="7"/>
  <c r="CX706" i="7" s="1"/>
  <c r="AU705" i="7"/>
  <c r="CX705" i="7" s="1"/>
  <c r="AU704" i="7"/>
  <c r="CX704" i="7" s="1"/>
  <c r="AU703" i="7"/>
  <c r="CX703" i="7" s="1"/>
  <c r="AU702" i="7"/>
  <c r="CX702" i="7" s="1"/>
  <c r="AU701" i="7"/>
  <c r="CX701" i="7" s="1"/>
  <c r="AU700" i="7"/>
  <c r="CX700" i="7" s="1"/>
  <c r="AU699" i="7"/>
  <c r="CX699" i="7" s="1"/>
  <c r="AU698" i="7"/>
  <c r="CX698" i="7" s="1"/>
  <c r="AU697" i="7"/>
  <c r="CX697" i="7" s="1"/>
  <c r="AU696" i="7"/>
  <c r="CX696" i="7" s="1"/>
  <c r="AU695" i="7"/>
  <c r="CX695" i="7" s="1"/>
  <c r="AU694" i="7"/>
  <c r="CX694" i="7" s="1"/>
  <c r="AU693" i="7"/>
  <c r="CX693" i="7" s="1"/>
  <c r="AU692" i="7"/>
  <c r="CX692" i="7" s="1"/>
  <c r="AU691" i="7"/>
  <c r="CX691" i="7" s="1"/>
  <c r="AU690" i="7"/>
  <c r="CX690" i="7" s="1"/>
  <c r="AU689" i="7"/>
  <c r="CX689" i="7" s="1"/>
  <c r="AU688" i="7"/>
  <c r="CX688" i="7" s="1"/>
  <c r="AU687" i="7"/>
  <c r="CX687" i="7" s="1"/>
  <c r="AU686" i="7"/>
  <c r="CX686" i="7" s="1"/>
  <c r="AU685" i="7"/>
  <c r="CX685" i="7" s="1"/>
  <c r="AU684" i="7"/>
  <c r="CX684" i="7" s="1"/>
  <c r="AU683" i="7"/>
  <c r="CX683" i="7" s="1"/>
  <c r="AU682" i="7"/>
  <c r="CX682" i="7" s="1"/>
  <c r="AU681" i="7"/>
  <c r="CX681" i="7" s="1"/>
  <c r="AU680" i="7"/>
  <c r="CX680" i="7" s="1"/>
  <c r="AU679" i="7"/>
  <c r="CX679" i="7" s="1"/>
  <c r="AU678" i="7"/>
  <c r="CX678" i="7" s="1"/>
  <c r="AU677" i="7"/>
  <c r="CX677" i="7" s="1"/>
  <c r="AU676" i="7"/>
  <c r="CX676" i="7" s="1"/>
  <c r="AU675" i="7"/>
  <c r="CX675" i="7" s="1"/>
  <c r="AU674" i="7"/>
  <c r="CX674" i="7" s="1"/>
  <c r="AU673" i="7"/>
  <c r="CX673" i="7" s="1"/>
  <c r="AU672" i="7"/>
  <c r="CX672" i="7" s="1"/>
  <c r="AU671" i="7"/>
  <c r="CX671" i="7" s="1"/>
  <c r="AU670" i="7"/>
  <c r="CX670" i="7" s="1"/>
  <c r="AU669" i="7"/>
  <c r="CX669" i="7" s="1"/>
  <c r="AU668" i="7"/>
  <c r="CX668" i="7" s="1"/>
  <c r="AU667" i="7"/>
  <c r="CX667" i="7" s="1"/>
  <c r="AU666" i="7"/>
  <c r="CX666" i="7" s="1"/>
  <c r="AU665" i="7"/>
  <c r="CX665" i="7" s="1"/>
  <c r="AU664" i="7"/>
  <c r="CX664" i="7" s="1"/>
  <c r="AU663" i="7"/>
  <c r="CX663" i="7" s="1"/>
  <c r="AU662" i="7"/>
  <c r="CX662" i="7" s="1"/>
  <c r="AU661" i="7"/>
  <c r="CX661" i="7" s="1"/>
  <c r="AU660" i="7"/>
  <c r="CX660" i="7" s="1"/>
  <c r="AU659" i="7"/>
  <c r="CX659" i="7" s="1"/>
  <c r="AU658" i="7"/>
  <c r="CX658" i="7" s="1"/>
  <c r="AU657" i="7"/>
  <c r="CX657" i="7" s="1"/>
  <c r="AU656" i="7"/>
  <c r="CX656" i="7" s="1"/>
  <c r="AU655" i="7"/>
  <c r="CX655" i="7" s="1"/>
  <c r="AU654" i="7"/>
  <c r="CX654" i="7" s="1"/>
  <c r="AU653" i="7"/>
  <c r="CX653" i="7" s="1"/>
  <c r="AU652" i="7"/>
  <c r="CX652" i="7" s="1"/>
  <c r="AU651" i="7"/>
  <c r="CX651" i="7" s="1"/>
  <c r="AU650" i="7"/>
  <c r="CX650" i="7" s="1"/>
  <c r="AU649" i="7"/>
  <c r="CX649" i="7" s="1"/>
  <c r="AU648" i="7"/>
  <c r="CX648" i="7" s="1"/>
  <c r="AU647" i="7"/>
  <c r="CX647" i="7" s="1"/>
  <c r="AU646" i="7"/>
  <c r="CX646" i="7" s="1"/>
  <c r="AU645" i="7"/>
  <c r="CX645" i="7" s="1"/>
  <c r="AU644" i="7"/>
  <c r="CX644" i="7" s="1"/>
  <c r="AU643" i="7"/>
  <c r="CX643" i="7" s="1"/>
  <c r="AU642" i="7"/>
  <c r="CX642" i="7" s="1"/>
  <c r="AU641" i="7"/>
  <c r="CX641" i="7" s="1"/>
  <c r="AU640" i="7"/>
  <c r="CX640" i="7" s="1"/>
  <c r="AU639" i="7"/>
  <c r="CX639" i="7" s="1"/>
  <c r="AU638" i="7"/>
  <c r="CX638" i="7" s="1"/>
  <c r="AU637" i="7"/>
  <c r="CX637" i="7" s="1"/>
  <c r="AU636" i="7"/>
  <c r="CX636" i="7" s="1"/>
  <c r="AU635" i="7"/>
  <c r="CX635" i="7" s="1"/>
  <c r="AU634" i="7"/>
  <c r="CX634" i="7" s="1"/>
  <c r="AU633" i="7"/>
  <c r="CX633" i="7" s="1"/>
  <c r="AU632" i="7"/>
  <c r="CX632" i="7" s="1"/>
  <c r="AU631" i="7"/>
  <c r="CX631" i="7" s="1"/>
  <c r="AU630" i="7"/>
  <c r="CX630" i="7" s="1"/>
  <c r="AU629" i="7"/>
  <c r="CX629" i="7" s="1"/>
  <c r="AU628" i="7"/>
  <c r="CX628" i="7" s="1"/>
  <c r="AU627" i="7"/>
  <c r="CX627" i="7" s="1"/>
  <c r="AU626" i="7"/>
  <c r="CX626" i="7" s="1"/>
  <c r="AU625" i="7"/>
  <c r="CX625" i="7" s="1"/>
  <c r="AU624" i="7"/>
  <c r="CX624" i="7" s="1"/>
  <c r="AU623" i="7"/>
  <c r="CX623" i="7" s="1"/>
  <c r="AU622" i="7"/>
  <c r="CX622" i="7" s="1"/>
  <c r="AU621" i="7"/>
  <c r="CX621" i="7" s="1"/>
  <c r="AU620" i="7"/>
  <c r="CX620" i="7" s="1"/>
  <c r="AU619" i="7"/>
  <c r="CX619" i="7" s="1"/>
  <c r="AU618" i="7"/>
  <c r="CX618" i="7" s="1"/>
  <c r="AU617" i="7"/>
  <c r="CX617" i="7" s="1"/>
  <c r="AU616" i="7"/>
  <c r="CX616" i="7" s="1"/>
  <c r="AU615" i="7"/>
  <c r="CX615" i="7" s="1"/>
  <c r="AU614" i="7"/>
  <c r="CX614" i="7" s="1"/>
  <c r="AU613" i="7"/>
  <c r="CX613" i="7" s="1"/>
  <c r="AU612" i="7"/>
  <c r="CX612" i="7" s="1"/>
  <c r="AU611" i="7"/>
  <c r="CX611" i="7" s="1"/>
  <c r="AU610" i="7"/>
  <c r="CX610" i="7" s="1"/>
  <c r="AU609" i="7"/>
  <c r="CX609" i="7" s="1"/>
  <c r="AU608" i="7"/>
  <c r="CX608" i="7" s="1"/>
  <c r="AU607" i="7"/>
  <c r="CX607" i="7" s="1"/>
  <c r="AU606" i="7"/>
  <c r="CX606" i="7" s="1"/>
  <c r="AU605" i="7"/>
  <c r="CX605" i="7" s="1"/>
  <c r="AU604" i="7"/>
  <c r="CX604" i="7" s="1"/>
  <c r="AU603" i="7"/>
  <c r="CX603" i="7" s="1"/>
  <c r="AU602" i="7"/>
  <c r="CX602" i="7" s="1"/>
  <c r="AU601" i="7"/>
  <c r="CX601" i="7" s="1"/>
  <c r="AU600" i="7"/>
  <c r="CX600" i="7" s="1"/>
  <c r="AU599" i="7"/>
  <c r="CX599" i="7" s="1"/>
  <c r="AU598" i="7"/>
  <c r="CX598" i="7" s="1"/>
  <c r="AU597" i="7"/>
  <c r="CX597" i="7" s="1"/>
  <c r="AU596" i="7"/>
  <c r="CX596" i="7" s="1"/>
  <c r="AU595" i="7"/>
  <c r="CX595" i="7" s="1"/>
  <c r="AU594" i="7"/>
  <c r="CX594" i="7" s="1"/>
  <c r="AU593" i="7"/>
  <c r="CX593" i="7" s="1"/>
  <c r="AU592" i="7"/>
  <c r="CX592" i="7" s="1"/>
  <c r="AU591" i="7"/>
  <c r="CX591" i="7" s="1"/>
  <c r="AU590" i="7"/>
  <c r="CX590" i="7" s="1"/>
  <c r="AU589" i="7"/>
  <c r="CX589" i="7" s="1"/>
  <c r="AU588" i="7"/>
  <c r="CX588" i="7" s="1"/>
  <c r="AU587" i="7"/>
  <c r="CX587" i="7" s="1"/>
  <c r="AU586" i="7"/>
  <c r="CX586" i="7" s="1"/>
  <c r="AU585" i="7"/>
  <c r="CX585" i="7" s="1"/>
  <c r="AU584" i="7"/>
  <c r="CX584" i="7" s="1"/>
  <c r="AU583" i="7"/>
  <c r="CX583" i="7" s="1"/>
  <c r="AU582" i="7"/>
  <c r="CX582" i="7" s="1"/>
  <c r="AU581" i="7"/>
  <c r="CX581" i="7" s="1"/>
  <c r="AU580" i="7"/>
  <c r="CX580" i="7" s="1"/>
  <c r="AU579" i="7"/>
  <c r="CX579" i="7" s="1"/>
  <c r="AU578" i="7"/>
  <c r="CX578" i="7" s="1"/>
  <c r="AU577" i="7"/>
  <c r="CX577" i="7" s="1"/>
  <c r="AU576" i="7"/>
  <c r="CX576" i="7" s="1"/>
  <c r="AU575" i="7"/>
  <c r="CX575" i="7" s="1"/>
  <c r="AU574" i="7"/>
  <c r="CX574" i="7" s="1"/>
  <c r="AU573" i="7"/>
  <c r="CX573" i="7" s="1"/>
  <c r="AU572" i="7"/>
  <c r="CX572" i="7" s="1"/>
  <c r="AU571" i="7"/>
  <c r="CX571" i="7" s="1"/>
  <c r="AU570" i="7"/>
  <c r="CX570" i="7" s="1"/>
  <c r="AU569" i="7"/>
  <c r="CX569" i="7" s="1"/>
  <c r="AU568" i="7"/>
  <c r="CX568" i="7" s="1"/>
  <c r="AU567" i="7"/>
  <c r="CX567" i="7" s="1"/>
  <c r="AU566" i="7"/>
  <c r="CX566" i="7" s="1"/>
  <c r="AU565" i="7"/>
  <c r="CX565" i="7" s="1"/>
  <c r="AU564" i="7"/>
  <c r="CX564" i="7" s="1"/>
  <c r="AU563" i="7"/>
  <c r="CX563" i="7" s="1"/>
  <c r="AU562" i="7"/>
  <c r="CX562" i="7" s="1"/>
  <c r="AU561" i="7"/>
  <c r="CX561" i="7" s="1"/>
  <c r="AU560" i="7"/>
  <c r="CX560" i="7" s="1"/>
  <c r="AU559" i="7"/>
  <c r="CX559" i="7" s="1"/>
  <c r="AU558" i="7"/>
  <c r="CX558" i="7" s="1"/>
  <c r="AU557" i="7"/>
  <c r="CX557" i="7" s="1"/>
  <c r="AU556" i="7"/>
  <c r="CX556" i="7" s="1"/>
  <c r="AU555" i="7"/>
  <c r="CX555" i="7" s="1"/>
  <c r="AU554" i="7"/>
  <c r="CX554" i="7" s="1"/>
  <c r="AU553" i="7"/>
  <c r="CX553" i="7" s="1"/>
  <c r="AU552" i="7"/>
  <c r="CX552" i="7" s="1"/>
  <c r="AU551" i="7"/>
  <c r="CX551" i="7" s="1"/>
  <c r="AU550" i="7"/>
  <c r="CX550" i="7" s="1"/>
  <c r="AU549" i="7"/>
  <c r="CX549" i="7" s="1"/>
  <c r="AU548" i="7"/>
  <c r="CX548" i="7" s="1"/>
  <c r="AU547" i="7"/>
  <c r="CX547" i="7" s="1"/>
  <c r="AU546" i="7"/>
  <c r="CX546" i="7" s="1"/>
  <c r="AU545" i="7"/>
  <c r="CX545" i="7" s="1"/>
  <c r="AU544" i="7"/>
  <c r="CX544" i="7" s="1"/>
  <c r="AU543" i="7"/>
  <c r="CX543" i="7" s="1"/>
  <c r="AU542" i="7"/>
  <c r="CX542" i="7" s="1"/>
  <c r="AU541" i="7"/>
  <c r="CX541" i="7" s="1"/>
  <c r="AU540" i="7"/>
  <c r="CX540" i="7" s="1"/>
  <c r="AU539" i="7"/>
  <c r="CX539" i="7" s="1"/>
  <c r="AU538" i="7"/>
  <c r="CX538" i="7" s="1"/>
  <c r="AU537" i="7"/>
  <c r="CX537" i="7" s="1"/>
  <c r="AU536" i="7"/>
  <c r="CX536" i="7" s="1"/>
  <c r="AU535" i="7"/>
  <c r="CX535" i="7" s="1"/>
  <c r="AU534" i="7"/>
  <c r="CX534" i="7" s="1"/>
  <c r="AU533" i="7"/>
  <c r="CX533" i="7" s="1"/>
  <c r="AU532" i="7"/>
  <c r="CX532" i="7" s="1"/>
  <c r="AU531" i="7"/>
  <c r="CX531" i="7" s="1"/>
  <c r="AU530" i="7"/>
  <c r="CX530" i="7" s="1"/>
  <c r="AU529" i="7"/>
  <c r="CX529" i="7" s="1"/>
  <c r="AU528" i="7"/>
  <c r="CX528" i="7" s="1"/>
  <c r="AU527" i="7"/>
  <c r="CX527" i="7" s="1"/>
  <c r="AU526" i="7"/>
  <c r="CX526" i="7" s="1"/>
  <c r="AU525" i="7"/>
  <c r="CX525" i="7" s="1"/>
  <c r="AU524" i="7"/>
  <c r="CX524" i="7" s="1"/>
  <c r="AU523" i="7"/>
  <c r="CX523" i="7" s="1"/>
  <c r="AU522" i="7"/>
  <c r="CX522" i="7" s="1"/>
  <c r="AU521" i="7"/>
  <c r="CX521" i="7" s="1"/>
  <c r="AU520" i="7"/>
  <c r="CX520" i="7" s="1"/>
  <c r="AU519" i="7"/>
  <c r="CX519" i="7" s="1"/>
  <c r="AU518" i="7"/>
  <c r="CX518" i="7" s="1"/>
  <c r="AU517" i="7"/>
  <c r="CX517" i="7" s="1"/>
  <c r="AU516" i="7"/>
  <c r="CX516" i="7" s="1"/>
  <c r="AU515" i="7"/>
  <c r="CX515" i="7" s="1"/>
  <c r="AU514" i="7"/>
  <c r="CX514" i="7" s="1"/>
  <c r="AU513" i="7"/>
  <c r="CX513" i="7" s="1"/>
  <c r="AU512" i="7"/>
  <c r="CX512" i="7" s="1"/>
  <c r="AU511" i="7"/>
  <c r="CX511" i="7" s="1"/>
  <c r="AU510" i="7"/>
  <c r="CX510" i="7" s="1"/>
  <c r="AU509" i="7"/>
  <c r="CX509" i="7" s="1"/>
  <c r="AU508" i="7"/>
  <c r="CX508" i="7" s="1"/>
  <c r="AU507" i="7"/>
  <c r="CX507" i="7" s="1"/>
  <c r="AU506" i="7"/>
  <c r="CX506" i="7" s="1"/>
  <c r="AU505" i="7"/>
  <c r="CX505" i="7" s="1"/>
  <c r="AU504" i="7"/>
  <c r="CX504" i="7" s="1"/>
  <c r="AU503" i="7"/>
  <c r="CX503" i="7" s="1"/>
  <c r="AU502" i="7"/>
  <c r="CX502" i="7" s="1"/>
  <c r="AU501" i="7"/>
  <c r="CX501" i="7" s="1"/>
  <c r="AU500" i="7"/>
  <c r="CX500" i="7" s="1"/>
  <c r="AU499" i="7"/>
  <c r="CX499" i="7" s="1"/>
  <c r="AU498" i="7"/>
  <c r="CX498" i="7" s="1"/>
  <c r="AU497" i="7"/>
  <c r="CX497" i="7" s="1"/>
  <c r="AU496" i="7"/>
  <c r="CX496" i="7" s="1"/>
  <c r="AU495" i="7"/>
  <c r="CX495" i="7" s="1"/>
  <c r="AU494" i="7"/>
  <c r="CX494" i="7" s="1"/>
  <c r="AU493" i="7"/>
  <c r="CX493" i="7" s="1"/>
  <c r="AU492" i="7"/>
  <c r="CX492" i="7" s="1"/>
  <c r="AU491" i="7"/>
  <c r="CX491" i="7" s="1"/>
  <c r="AU490" i="7"/>
  <c r="CX490" i="7" s="1"/>
  <c r="AU489" i="7"/>
  <c r="CX489" i="7" s="1"/>
  <c r="AU488" i="7"/>
  <c r="CX488" i="7" s="1"/>
  <c r="AU487" i="7"/>
  <c r="CX487" i="7" s="1"/>
  <c r="AU486" i="7"/>
  <c r="CX486" i="7" s="1"/>
  <c r="AU485" i="7"/>
  <c r="CX485" i="7" s="1"/>
  <c r="AU484" i="7"/>
  <c r="CX484" i="7" s="1"/>
  <c r="AU483" i="7"/>
  <c r="CX483" i="7" s="1"/>
  <c r="AU482" i="7"/>
  <c r="CX482" i="7" s="1"/>
  <c r="AU481" i="7"/>
  <c r="CX481" i="7" s="1"/>
  <c r="AU480" i="7"/>
  <c r="CX480" i="7" s="1"/>
  <c r="AU479" i="7"/>
  <c r="CX479" i="7" s="1"/>
  <c r="AU478" i="7"/>
  <c r="CX478" i="7" s="1"/>
  <c r="AU477" i="7"/>
  <c r="CX477" i="7" s="1"/>
  <c r="AU476" i="7"/>
  <c r="CX476" i="7" s="1"/>
  <c r="AU475" i="7"/>
  <c r="CX475" i="7" s="1"/>
  <c r="AU474" i="7"/>
  <c r="CX474" i="7" s="1"/>
  <c r="AU473" i="7"/>
  <c r="CX473" i="7" s="1"/>
  <c r="AU472" i="7"/>
  <c r="CX472" i="7" s="1"/>
  <c r="AU471" i="7"/>
  <c r="CX471" i="7" s="1"/>
  <c r="AU470" i="7"/>
  <c r="CX470" i="7" s="1"/>
  <c r="AU469" i="7"/>
  <c r="CX469" i="7" s="1"/>
  <c r="AU468" i="7"/>
  <c r="CX468" i="7" s="1"/>
  <c r="AU467" i="7"/>
  <c r="CX467" i="7" s="1"/>
  <c r="AU466" i="7"/>
  <c r="CX466" i="7" s="1"/>
  <c r="AU465" i="7"/>
  <c r="CX465" i="7" s="1"/>
  <c r="AU464" i="7"/>
  <c r="CX464" i="7" s="1"/>
  <c r="AU463" i="7"/>
  <c r="CX463" i="7" s="1"/>
  <c r="AU462" i="7"/>
  <c r="CX462" i="7" s="1"/>
  <c r="AU461" i="7"/>
  <c r="CX461" i="7" s="1"/>
  <c r="AU460" i="7"/>
  <c r="CX460" i="7" s="1"/>
  <c r="AU459" i="7"/>
  <c r="CX459" i="7" s="1"/>
  <c r="AU458" i="7"/>
  <c r="CX458" i="7" s="1"/>
  <c r="AU457" i="7"/>
  <c r="CX457" i="7" s="1"/>
  <c r="AU456" i="7"/>
  <c r="CX456" i="7" s="1"/>
  <c r="AU455" i="7"/>
  <c r="CX455" i="7" s="1"/>
  <c r="AU454" i="7"/>
  <c r="CX454" i="7" s="1"/>
  <c r="AU453" i="7"/>
  <c r="CX453" i="7" s="1"/>
  <c r="AU452" i="7"/>
  <c r="CX452" i="7" s="1"/>
  <c r="AU451" i="7"/>
  <c r="CX451" i="7" s="1"/>
  <c r="AU450" i="7"/>
  <c r="CX450" i="7" s="1"/>
  <c r="AU449" i="7"/>
  <c r="CX449" i="7" s="1"/>
  <c r="AU448" i="7"/>
  <c r="CX448" i="7" s="1"/>
  <c r="AU447" i="7"/>
  <c r="CX447" i="7" s="1"/>
  <c r="AU446" i="7"/>
  <c r="CX446" i="7" s="1"/>
  <c r="AU445" i="7"/>
  <c r="CX445" i="7" s="1"/>
  <c r="AU444" i="7"/>
  <c r="CX444" i="7" s="1"/>
  <c r="AU443" i="7"/>
  <c r="CX443" i="7" s="1"/>
  <c r="AU442" i="7"/>
  <c r="CX442" i="7" s="1"/>
  <c r="AU441" i="7"/>
  <c r="CX441" i="7" s="1"/>
  <c r="AU440" i="7"/>
  <c r="CX440" i="7" s="1"/>
  <c r="AU439" i="7"/>
  <c r="CX439" i="7" s="1"/>
  <c r="AU438" i="7"/>
  <c r="CX438" i="7" s="1"/>
  <c r="AU437" i="7"/>
  <c r="CX437" i="7" s="1"/>
  <c r="AU436" i="7"/>
  <c r="CX436" i="7" s="1"/>
  <c r="AU435" i="7"/>
  <c r="CX435" i="7" s="1"/>
  <c r="AU434" i="7"/>
  <c r="CX434" i="7" s="1"/>
  <c r="AU433" i="7"/>
  <c r="CX433" i="7" s="1"/>
  <c r="AU432" i="7"/>
  <c r="CX432" i="7" s="1"/>
  <c r="AU431" i="7"/>
  <c r="CX431" i="7" s="1"/>
  <c r="AU430" i="7"/>
  <c r="CX430" i="7" s="1"/>
  <c r="AU429" i="7"/>
  <c r="CX429" i="7" s="1"/>
  <c r="AU428" i="7"/>
  <c r="CX428" i="7" s="1"/>
  <c r="AU427" i="7"/>
  <c r="CX427" i="7" s="1"/>
  <c r="AU426" i="7"/>
  <c r="CX426" i="7" s="1"/>
  <c r="AU425" i="7"/>
  <c r="CX425" i="7" s="1"/>
  <c r="AU424" i="7"/>
  <c r="CX424" i="7" s="1"/>
  <c r="AU423" i="7"/>
  <c r="CX423" i="7" s="1"/>
  <c r="AU422" i="7"/>
  <c r="CX422" i="7" s="1"/>
  <c r="AU421" i="7"/>
  <c r="CX421" i="7" s="1"/>
  <c r="AU420" i="7"/>
  <c r="CX420" i="7" s="1"/>
  <c r="AU419" i="7"/>
  <c r="CX419" i="7" s="1"/>
  <c r="AU418" i="7"/>
  <c r="CX418" i="7" s="1"/>
  <c r="AU417" i="7"/>
  <c r="CX417" i="7" s="1"/>
  <c r="AU416" i="7"/>
  <c r="CX416" i="7" s="1"/>
  <c r="AU415" i="7"/>
  <c r="CX415" i="7" s="1"/>
  <c r="AU414" i="7"/>
  <c r="CX414" i="7" s="1"/>
  <c r="AU413" i="7"/>
  <c r="CX413" i="7" s="1"/>
  <c r="AU412" i="7"/>
  <c r="CX412" i="7" s="1"/>
  <c r="AU411" i="7"/>
  <c r="CX411" i="7" s="1"/>
  <c r="AU410" i="7"/>
  <c r="CX410" i="7" s="1"/>
  <c r="AU409" i="7"/>
  <c r="CX409" i="7" s="1"/>
  <c r="AU408" i="7"/>
  <c r="CX408" i="7" s="1"/>
  <c r="AU407" i="7"/>
  <c r="CX407" i="7" s="1"/>
  <c r="AU406" i="7"/>
  <c r="CX406" i="7" s="1"/>
  <c r="AU405" i="7"/>
  <c r="CX405" i="7" s="1"/>
  <c r="AU404" i="7"/>
  <c r="CX404" i="7" s="1"/>
  <c r="AU403" i="7"/>
  <c r="CX403" i="7" s="1"/>
  <c r="AU402" i="7"/>
  <c r="CX402" i="7" s="1"/>
  <c r="AU401" i="7"/>
  <c r="CX401" i="7" s="1"/>
  <c r="AU400" i="7"/>
  <c r="CX400" i="7" s="1"/>
  <c r="AU399" i="7"/>
  <c r="CX399" i="7" s="1"/>
  <c r="AU398" i="7"/>
  <c r="CX398" i="7" s="1"/>
  <c r="AU397" i="7"/>
  <c r="CX397" i="7" s="1"/>
  <c r="AU396" i="7"/>
  <c r="CX396" i="7" s="1"/>
  <c r="AU395" i="7"/>
  <c r="CX395" i="7" s="1"/>
  <c r="AU394" i="7"/>
  <c r="CX394" i="7" s="1"/>
  <c r="AU393" i="7"/>
  <c r="CX393" i="7" s="1"/>
  <c r="AU392" i="7"/>
  <c r="CX392" i="7" s="1"/>
  <c r="AU391" i="7"/>
  <c r="CX391" i="7" s="1"/>
  <c r="AU390" i="7"/>
  <c r="CX390" i="7" s="1"/>
  <c r="AU389" i="7"/>
  <c r="CX389" i="7" s="1"/>
  <c r="AU388" i="7"/>
  <c r="CX388" i="7" s="1"/>
  <c r="AU387" i="7"/>
  <c r="CX387" i="7" s="1"/>
  <c r="AU386" i="7"/>
  <c r="CX386" i="7" s="1"/>
  <c r="AU385" i="7"/>
  <c r="CX385" i="7" s="1"/>
  <c r="AU384" i="7"/>
  <c r="CX384" i="7" s="1"/>
  <c r="AU383" i="7"/>
  <c r="CX383" i="7" s="1"/>
  <c r="AU382" i="7"/>
  <c r="CX382" i="7" s="1"/>
  <c r="AU381" i="7"/>
  <c r="CX381" i="7" s="1"/>
  <c r="AU380" i="7"/>
  <c r="CX380" i="7" s="1"/>
  <c r="AU379" i="7"/>
  <c r="CX379" i="7" s="1"/>
  <c r="AU378" i="7"/>
  <c r="CX378" i="7" s="1"/>
  <c r="AU377" i="7"/>
  <c r="CX377" i="7" s="1"/>
  <c r="AU376" i="7"/>
  <c r="CX376" i="7" s="1"/>
  <c r="AU375" i="7"/>
  <c r="CX375" i="7" s="1"/>
  <c r="AU374" i="7"/>
  <c r="CX374" i="7" s="1"/>
  <c r="AU373" i="7"/>
  <c r="CX373" i="7" s="1"/>
  <c r="AU372" i="7"/>
  <c r="CX372" i="7" s="1"/>
  <c r="AU371" i="7"/>
  <c r="CX371" i="7" s="1"/>
  <c r="AU370" i="7"/>
  <c r="CX370" i="7" s="1"/>
  <c r="AU369" i="7"/>
  <c r="CX369" i="7" s="1"/>
  <c r="AU368" i="7"/>
  <c r="CX368" i="7" s="1"/>
  <c r="AU367" i="7"/>
  <c r="CX367" i="7" s="1"/>
  <c r="AU366" i="7"/>
  <c r="CX366" i="7" s="1"/>
  <c r="AU365" i="7"/>
  <c r="CX365" i="7" s="1"/>
  <c r="AU364" i="7"/>
  <c r="CX364" i="7" s="1"/>
  <c r="AU363" i="7"/>
  <c r="CX363" i="7" s="1"/>
  <c r="AU362" i="7"/>
  <c r="CX362" i="7" s="1"/>
  <c r="AU361" i="7"/>
  <c r="CX361" i="7" s="1"/>
  <c r="AU360" i="7"/>
  <c r="CX360" i="7" s="1"/>
  <c r="AU359" i="7"/>
  <c r="CX359" i="7" s="1"/>
  <c r="AU358" i="7"/>
  <c r="CX358" i="7" s="1"/>
  <c r="AU357" i="7"/>
  <c r="CX357" i="7" s="1"/>
  <c r="AU356" i="7"/>
  <c r="CX356" i="7" s="1"/>
  <c r="AU355" i="7"/>
  <c r="CX355" i="7" s="1"/>
  <c r="AU354" i="7"/>
  <c r="CX354" i="7" s="1"/>
  <c r="AU353" i="7"/>
  <c r="CX353" i="7" s="1"/>
  <c r="AU352" i="7"/>
  <c r="CX352" i="7" s="1"/>
  <c r="AU351" i="7"/>
  <c r="CX351" i="7" s="1"/>
  <c r="AU350" i="7"/>
  <c r="CX350" i="7" s="1"/>
  <c r="AU349" i="7"/>
  <c r="CX349" i="7" s="1"/>
  <c r="AU348" i="7"/>
  <c r="CX348" i="7" s="1"/>
  <c r="AU347" i="7"/>
  <c r="CX347" i="7" s="1"/>
  <c r="AU346" i="7"/>
  <c r="CX346" i="7" s="1"/>
  <c r="AU345" i="7"/>
  <c r="CX345" i="7" s="1"/>
  <c r="AU344" i="7"/>
  <c r="CX344" i="7" s="1"/>
  <c r="AU343" i="7"/>
  <c r="CX343" i="7" s="1"/>
  <c r="AU342" i="7"/>
  <c r="CX342" i="7" s="1"/>
  <c r="AU341" i="7"/>
  <c r="CX341" i="7" s="1"/>
  <c r="AU340" i="7"/>
  <c r="CX340" i="7" s="1"/>
  <c r="AU339" i="7"/>
  <c r="CX339" i="7" s="1"/>
  <c r="AU338" i="7"/>
  <c r="CX338" i="7" s="1"/>
  <c r="AU337" i="7"/>
  <c r="CX337" i="7" s="1"/>
  <c r="AU336" i="7"/>
  <c r="CX336" i="7" s="1"/>
  <c r="AU335" i="7"/>
  <c r="CX335" i="7" s="1"/>
  <c r="AU334" i="7"/>
  <c r="CX334" i="7" s="1"/>
  <c r="AU333" i="7"/>
  <c r="CX333" i="7" s="1"/>
  <c r="AU332" i="7"/>
  <c r="CX332" i="7" s="1"/>
  <c r="AU331" i="7"/>
  <c r="CX331" i="7" s="1"/>
  <c r="AU330" i="7"/>
  <c r="CX330" i="7" s="1"/>
  <c r="AU329" i="7"/>
  <c r="CX329" i="7" s="1"/>
  <c r="AU328" i="7"/>
  <c r="CX328" i="7" s="1"/>
  <c r="AU327" i="7"/>
  <c r="CX327" i="7" s="1"/>
  <c r="AU326" i="7"/>
  <c r="CX326" i="7" s="1"/>
  <c r="AU325" i="7"/>
  <c r="CX325" i="7" s="1"/>
  <c r="AU324" i="7"/>
  <c r="CX324" i="7" s="1"/>
  <c r="AU323" i="7"/>
  <c r="CX323" i="7" s="1"/>
  <c r="AU322" i="7"/>
  <c r="CX322" i="7" s="1"/>
  <c r="AU321" i="7"/>
  <c r="CX321" i="7" s="1"/>
  <c r="AU320" i="7"/>
  <c r="CX320" i="7" s="1"/>
  <c r="AU319" i="7"/>
  <c r="CX319" i="7" s="1"/>
  <c r="AU318" i="7"/>
  <c r="CX318" i="7" s="1"/>
  <c r="AU317" i="7"/>
  <c r="CX317" i="7" s="1"/>
  <c r="AU316" i="7"/>
  <c r="CX316" i="7" s="1"/>
  <c r="AU315" i="7"/>
  <c r="CX315" i="7" s="1"/>
  <c r="AU314" i="7"/>
  <c r="CX314" i="7" s="1"/>
  <c r="AU313" i="7"/>
  <c r="CX313" i="7" s="1"/>
  <c r="AU312" i="7"/>
  <c r="CX312" i="7" s="1"/>
  <c r="AU311" i="7"/>
  <c r="CX311" i="7" s="1"/>
  <c r="AU310" i="7"/>
  <c r="CX310" i="7" s="1"/>
  <c r="AU309" i="7"/>
  <c r="CX309" i="7" s="1"/>
  <c r="AU308" i="7"/>
  <c r="CX308" i="7" s="1"/>
  <c r="AU307" i="7"/>
  <c r="CX307" i="7" s="1"/>
  <c r="AU306" i="7"/>
  <c r="CX306" i="7" s="1"/>
  <c r="AU305" i="7"/>
  <c r="CX305" i="7" s="1"/>
  <c r="AU304" i="7"/>
  <c r="CX304" i="7" s="1"/>
  <c r="AU303" i="7"/>
  <c r="CX303" i="7" s="1"/>
  <c r="AU302" i="7"/>
  <c r="CX302" i="7" s="1"/>
  <c r="AU301" i="7"/>
  <c r="CX301" i="7" s="1"/>
  <c r="AU300" i="7"/>
  <c r="CX300" i="7" s="1"/>
  <c r="AU299" i="7"/>
  <c r="CX299" i="7" s="1"/>
  <c r="AU298" i="7"/>
  <c r="CX298" i="7" s="1"/>
  <c r="AU297" i="7"/>
  <c r="CX297" i="7" s="1"/>
  <c r="AU296" i="7"/>
  <c r="CX296" i="7" s="1"/>
  <c r="AU295" i="7"/>
  <c r="CX295" i="7" s="1"/>
  <c r="AU294" i="7"/>
  <c r="CX294" i="7" s="1"/>
  <c r="AU293" i="7"/>
  <c r="CX293" i="7" s="1"/>
  <c r="AU292" i="7"/>
  <c r="CX292" i="7" s="1"/>
  <c r="AU291" i="7"/>
  <c r="CX291" i="7" s="1"/>
  <c r="AU290" i="7"/>
  <c r="CX290" i="7" s="1"/>
  <c r="AU289" i="7"/>
  <c r="CX289" i="7" s="1"/>
  <c r="AU288" i="7"/>
  <c r="CX288" i="7" s="1"/>
  <c r="AU287" i="7"/>
  <c r="CX287" i="7" s="1"/>
  <c r="AU286" i="7"/>
  <c r="CX286" i="7" s="1"/>
  <c r="AU285" i="7"/>
  <c r="CX285" i="7" s="1"/>
  <c r="AU284" i="7"/>
  <c r="CX284" i="7" s="1"/>
  <c r="AU283" i="7"/>
  <c r="CX283" i="7" s="1"/>
  <c r="AU282" i="7"/>
  <c r="CX282" i="7" s="1"/>
  <c r="AU281" i="7"/>
  <c r="CX281" i="7" s="1"/>
  <c r="AU280" i="7"/>
  <c r="CX280" i="7" s="1"/>
  <c r="AU279" i="7"/>
  <c r="CX279" i="7" s="1"/>
  <c r="AU278" i="7"/>
  <c r="CX278" i="7" s="1"/>
  <c r="AU277" i="7"/>
  <c r="CX277" i="7" s="1"/>
  <c r="AU276" i="7"/>
  <c r="CX276" i="7" s="1"/>
  <c r="AU275" i="7"/>
  <c r="CX275" i="7" s="1"/>
  <c r="AU274" i="7"/>
  <c r="CX274" i="7" s="1"/>
  <c r="AU273" i="7"/>
  <c r="CX273" i="7" s="1"/>
  <c r="AU272" i="7"/>
  <c r="CX272" i="7" s="1"/>
  <c r="AU271" i="7"/>
  <c r="CX271" i="7" s="1"/>
  <c r="AU270" i="7"/>
  <c r="CX270" i="7" s="1"/>
  <c r="AU269" i="7"/>
  <c r="CX269" i="7" s="1"/>
  <c r="AU268" i="7"/>
  <c r="CX268" i="7" s="1"/>
  <c r="AU267" i="7"/>
  <c r="CX267" i="7" s="1"/>
  <c r="AU266" i="7"/>
  <c r="CX266" i="7" s="1"/>
  <c r="AU265" i="7"/>
  <c r="CX265" i="7" s="1"/>
  <c r="AU264" i="7"/>
  <c r="CX264" i="7" s="1"/>
  <c r="AU263" i="7"/>
  <c r="CX263" i="7" s="1"/>
  <c r="AU262" i="7"/>
  <c r="CX262" i="7" s="1"/>
  <c r="AU261" i="7"/>
  <c r="CX261" i="7" s="1"/>
  <c r="AU260" i="7"/>
  <c r="CX260" i="7" s="1"/>
  <c r="AU259" i="7"/>
  <c r="CX259" i="7" s="1"/>
  <c r="AU258" i="7"/>
  <c r="CX258" i="7" s="1"/>
  <c r="AU257" i="7"/>
  <c r="CX257" i="7" s="1"/>
  <c r="AU256" i="7"/>
  <c r="CX256" i="7" s="1"/>
  <c r="AU255" i="7"/>
  <c r="CX255" i="7" s="1"/>
  <c r="AU254" i="7"/>
  <c r="CX254" i="7" s="1"/>
  <c r="AU253" i="7"/>
  <c r="CX253" i="7" s="1"/>
  <c r="AU252" i="7"/>
  <c r="CX252" i="7" s="1"/>
  <c r="AU251" i="7"/>
  <c r="CX251" i="7" s="1"/>
  <c r="AU250" i="7"/>
  <c r="CX250" i="7" s="1"/>
  <c r="AU249" i="7"/>
  <c r="CX249" i="7" s="1"/>
  <c r="AU248" i="7"/>
  <c r="CX248" i="7" s="1"/>
  <c r="AU247" i="7"/>
  <c r="CX247" i="7" s="1"/>
  <c r="AU246" i="7"/>
  <c r="CX246" i="7" s="1"/>
  <c r="AU245" i="7"/>
  <c r="CX245" i="7" s="1"/>
  <c r="AU244" i="7"/>
  <c r="CX244" i="7" s="1"/>
  <c r="AU243" i="7"/>
  <c r="CX243" i="7" s="1"/>
  <c r="AU242" i="7"/>
  <c r="CX242" i="7" s="1"/>
  <c r="AU241" i="7"/>
  <c r="CX241" i="7" s="1"/>
  <c r="AU240" i="7"/>
  <c r="CX240" i="7" s="1"/>
  <c r="AU239" i="7"/>
  <c r="CX239" i="7" s="1"/>
  <c r="AU238" i="7"/>
  <c r="CX238" i="7" s="1"/>
  <c r="AU237" i="7"/>
  <c r="CX237" i="7" s="1"/>
  <c r="AU236" i="7"/>
  <c r="CX236" i="7" s="1"/>
  <c r="AU235" i="7"/>
  <c r="CX235" i="7" s="1"/>
  <c r="AU234" i="7"/>
  <c r="CX234" i="7" s="1"/>
  <c r="AU233" i="7"/>
  <c r="CX233" i="7" s="1"/>
  <c r="AU232" i="7"/>
  <c r="CX232" i="7" s="1"/>
  <c r="AU231" i="7"/>
  <c r="CX231" i="7" s="1"/>
  <c r="AU230" i="7"/>
  <c r="CX230" i="7" s="1"/>
  <c r="AU229" i="7"/>
  <c r="CX229" i="7" s="1"/>
  <c r="AU228" i="7"/>
  <c r="CX228" i="7" s="1"/>
  <c r="AU227" i="7"/>
  <c r="CX227" i="7" s="1"/>
  <c r="AU226" i="7"/>
  <c r="CX226" i="7" s="1"/>
  <c r="AU225" i="7"/>
  <c r="CX225" i="7" s="1"/>
  <c r="AU224" i="7"/>
  <c r="CX224" i="7" s="1"/>
  <c r="AU223" i="7"/>
  <c r="CX223" i="7" s="1"/>
  <c r="AU222" i="7"/>
  <c r="CX222" i="7" s="1"/>
  <c r="AU221" i="7"/>
  <c r="CX221" i="7" s="1"/>
  <c r="AU220" i="7"/>
  <c r="CX220" i="7" s="1"/>
  <c r="AU219" i="7"/>
  <c r="CX219" i="7" s="1"/>
  <c r="AU218" i="7"/>
  <c r="CX218" i="7" s="1"/>
  <c r="AU217" i="7"/>
  <c r="CX217" i="7" s="1"/>
  <c r="AU216" i="7"/>
  <c r="CX216" i="7" s="1"/>
  <c r="AU215" i="7"/>
  <c r="CX215" i="7" s="1"/>
  <c r="AU214" i="7"/>
  <c r="CX214" i="7" s="1"/>
  <c r="AU213" i="7"/>
  <c r="CX213" i="7" s="1"/>
  <c r="AU212" i="7"/>
  <c r="CX212" i="7" s="1"/>
  <c r="AU211" i="7"/>
  <c r="CX211" i="7" s="1"/>
  <c r="AU210" i="7"/>
  <c r="CX210" i="7" s="1"/>
  <c r="AU209" i="7"/>
  <c r="CX209" i="7" s="1"/>
  <c r="AU208" i="7"/>
  <c r="CX208" i="7" s="1"/>
  <c r="AU207" i="7"/>
  <c r="CX207" i="7" s="1"/>
  <c r="AU206" i="7"/>
  <c r="CX206" i="7" s="1"/>
  <c r="AU205" i="7"/>
  <c r="CX205" i="7" s="1"/>
  <c r="AU204" i="7"/>
  <c r="CX204" i="7" s="1"/>
  <c r="AU203" i="7"/>
  <c r="CX203" i="7" s="1"/>
  <c r="AU202" i="7"/>
  <c r="CX202" i="7" s="1"/>
  <c r="AU201" i="7"/>
  <c r="CX201" i="7" s="1"/>
  <c r="AU200" i="7"/>
  <c r="CX200" i="7" s="1"/>
  <c r="AU199" i="7"/>
  <c r="CX199" i="7" s="1"/>
  <c r="AU198" i="7"/>
  <c r="CX198" i="7" s="1"/>
  <c r="AU197" i="7"/>
  <c r="CX197" i="7" s="1"/>
  <c r="AU196" i="7"/>
  <c r="CX196" i="7" s="1"/>
  <c r="AU195" i="7"/>
  <c r="CX195" i="7" s="1"/>
  <c r="AU194" i="7"/>
  <c r="CX194" i="7" s="1"/>
  <c r="AU193" i="7"/>
  <c r="CX193" i="7" s="1"/>
  <c r="AU192" i="7"/>
  <c r="CX192" i="7" s="1"/>
  <c r="AU191" i="7"/>
  <c r="CX191" i="7" s="1"/>
  <c r="AU190" i="7"/>
  <c r="CX190" i="7" s="1"/>
  <c r="AU189" i="7"/>
  <c r="CX189" i="7" s="1"/>
  <c r="AU188" i="7"/>
  <c r="CX188" i="7" s="1"/>
  <c r="AU187" i="7"/>
  <c r="CX187" i="7" s="1"/>
  <c r="AU186" i="7"/>
  <c r="CX186" i="7" s="1"/>
  <c r="AU185" i="7"/>
  <c r="CX185" i="7" s="1"/>
  <c r="AU184" i="7"/>
  <c r="CX184" i="7" s="1"/>
  <c r="AU183" i="7"/>
  <c r="CX183" i="7" s="1"/>
  <c r="AU182" i="7"/>
  <c r="CX182" i="7" s="1"/>
  <c r="AU181" i="7"/>
  <c r="CX181" i="7" s="1"/>
  <c r="AU180" i="7"/>
  <c r="CX180" i="7" s="1"/>
  <c r="AU179" i="7"/>
  <c r="CX179" i="7" s="1"/>
  <c r="AU178" i="7"/>
  <c r="CX178" i="7" s="1"/>
  <c r="AU177" i="7"/>
  <c r="CX177" i="7" s="1"/>
  <c r="AU176" i="7"/>
  <c r="CX176" i="7" s="1"/>
  <c r="AU175" i="7"/>
  <c r="CX175" i="7" s="1"/>
  <c r="AU174" i="7"/>
  <c r="CX174" i="7" s="1"/>
  <c r="AU173" i="7"/>
  <c r="CX173" i="7" s="1"/>
  <c r="AU172" i="7"/>
  <c r="CX172" i="7" s="1"/>
  <c r="AU171" i="7"/>
  <c r="CX171" i="7" s="1"/>
  <c r="AU170" i="7"/>
  <c r="CX170" i="7" s="1"/>
  <c r="AU169" i="7"/>
  <c r="CX169" i="7" s="1"/>
  <c r="AU168" i="7"/>
  <c r="CX168" i="7" s="1"/>
  <c r="AU167" i="7"/>
  <c r="CX167" i="7" s="1"/>
  <c r="AU166" i="7"/>
  <c r="CX166" i="7" s="1"/>
  <c r="AU165" i="7"/>
  <c r="CX165" i="7" s="1"/>
  <c r="AU164" i="7"/>
  <c r="CX164" i="7" s="1"/>
  <c r="AU163" i="7"/>
  <c r="CX163" i="7" s="1"/>
  <c r="AU162" i="7"/>
  <c r="CX162" i="7" s="1"/>
  <c r="AU161" i="7"/>
  <c r="CX161" i="7" s="1"/>
  <c r="AU160" i="7"/>
  <c r="CX160" i="7" s="1"/>
  <c r="AU159" i="7"/>
  <c r="CX159" i="7" s="1"/>
  <c r="AU158" i="7"/>
  <c r="CX158" i="7" s="1"/>
  <c r="AU157" i="7"/>
  <c r="CX157" i="7" s="1"/>
  <c r="AU156" i="7"/>
  <c r="CX156" i="7" s="1"/>
  <c r="AU155" i="7"/>
  <c r="CX155" i="7" s="1"/>
  <c r="AU154" i="7"/>
  <c r="CX154" i="7" s="1"/>
  <c r="AU153" i="7"/>
  <c r="CX153" i="7" s="1"/>
  <c r="AU152" i="7"/>
  <c r="CX152" i="7" s="1"/>
  <c r="AU151" i="7"/>
  <c r="CX151" i="7" s="1"/>
  <c r="AU150" i="7"/>
  <c r="CX150" i="7" s="1"/>
  <c r="AU149" i="7"/>
  <c r="CX149" i="7" s="1"/>
  <c r="AU148" i="7"/>
  <c r="CX148" i="7" s="1"/>
  <c r="AU147" i="7"/>
  <c r="CX147" i="7" s="1"/>
  <c r="AU146" i="7"/>
  <c r="CX146" i="7" s="1"/>
  <c r="AU145" i="7"/>
  <c r="CX145" i="7" s="1"/>
  <c r="AU144" i="7"/>
  <c r="CX144" i="7" s="1"/>
  <c r="AU143" i="7"/>
  <c r="CX143" i="7" s="1"/>
  <c r="AU142" i="7"/>
  <c r="CX142" i="7" s="1"/>
  <c r="AU141" i="7"/>
  <c r="CX141" i="7" s="1"/>
  <c r="AU140" i="7"/>
  <c r="CX140" i="7" s="1"/>
  <c r="AU139" i="7"/>
  <c r="CX139" i="7" s="1"/>
  <c r="AU138" i="7"/>
  <c r="CX138" i="7" s="1"/>
  <c r="AU137" i="7"/>
  <c r="CX137" i="7" s="1"/>
  <c r="AU136" i="7"/>
  <c r="CX136" i="7" s="1"/>
  <c r="AU135" i="7"/>
  <c r="CX135" i="7" s="1"/>
  <c r="AU134" i="7"/>
  <c r="CX134" i="7" s="1"/>
  <c r="AU133" i="7"/>
  <c r="CX133" i="7" s="1"/>
  <c r="AU132" i="7"/>
  <c r="CX132" i="7" s="1"/>
  <c r="AU131" i="7"/>
  <c r="CX131" i="7" s="1"/>
  <c r="AU130" i="7"/>
  <c r="CX130" i="7" s="1"/>
  <c r="AU129" i="7"/>
  <c r="CX129" i="7" s="1"/>
  <c r="AU128" i="7"/>
  <c r="CX128" i="7" s="1"/>
  <c r="AU127" i="7"/>
  <c r="CX127" i="7" s="1"/>
  <c r="AU126" i="7"/>
  <c r="CX126" i="7" s="1"/>
  <c r="AU125" i="7"/>
  <c r="CX125" i="7" s="1"/>
  <c r="AU124" i="7"/>
  <c r="CX124" i="7" s="1"/>
  <c r="AU123" i="7"/>
  <c r="CX123" i="7" s="1"/>
  <c r="AU122" i="7"/>
  <c r="CX122" i="7" s="1"/>
  <c r="AU121" i="7"/>
  <c r="CX121" i="7" s="1"/>
  <c r="AU120" i="7"/>
  <c r="CX120" i="7" s="1"/>
  <c r="AU119" i="7"/>
  <c r="CX119" i="7" s="1"/>
  <c r="AU118" i="7"/>
  <c r="CX118" i="7" s="1"/>
  <c r="AU117" i="7"/>
  <c r="CX117" i="7" s="1"/>
  <c r="AU116" i="7"/>
  <c r="CX116" i="7" s="1"/>
  <c r="AU115" i="7"/>
  <c r="CX115" i="7" s="1"/>
  <c r="AU114" i="7"/>
  <c r="CX114" i="7" s="1"/>
  <c r="AU113" i="7"/>
  <c r="CX113" i="7" s="1"/>
  <c r="AU112" i="7"/>
  <c r="CX112" i="7" s="1"/>
  <c r="AU111" i="7"/>
  <c r="CX111" i="7" s="1"/>
  <c r="AU110" i="7"/>
  <c r="CX110" i="7" s="1"/>
  <c r="AU109" i="7"/>
  <c r="CX109" i="7" s="1"/>
  <c r="AU108" i="7"/>
  <c r="CX108" i="7" s="1"/>
  <c r="AU107" i="7"/>
  <c r="CX107" i="7" s="1"/>
  <c r="AU106" i="7"/>
  <c r="CX106" i="7" s="1"/>
  <c r="AU105" i="7"/>
  <c r="CX105" i="7" s="1"/>
  <c r="AU104" i="7"/>
  <c r="CX104" i="7" s="1"/>
  <c r="AU103" i="7"/>
  <c r="CX103" i="7" s="1"/>
  <c r="AU102" i="7"/>
  <c r="CX102" i="7" s="1"/>
  <c r="AU101" i="7"/>
  <c r="CX101" i="7" s="1"/>
  <c r="AU100" i="7"/>
  <c r="CX100" i="7" s="1"/>
  <c r="AU99" i="7"/>
  <c r="CX99" i="7" s="1"/>
  <c r="AU98" i="7"/>
  <c r="CX98" i="7" s="1"/>
  <c r="AU97" i="7"/>
  <c r="CX97" i="7" s="1"/>
  <c r="AU96" i="7"/>
  <c r="CX96" i="7" s="1"/>
  <c r="AU95" i="7"/>
  <c r="CX95" i="7" s="1"/>
  <c r="AU94" i="7"/>
  <c r="CX94" i="7" s="1"/>
  <c r="AU93" i="7"/>
  <c r="CX93" i="7" s="1"/>
  <c r="AU92" i="7"/>
  <c r="CX92" i="7" s="1"/>
  <c r="AU91" i="7"/>
  <c r="CX91" i="7" s="1"/>
  <c r="AU90" i="7"/>
  <c r="CX90" i="7" s="1"/>
  <c r="AU89" i="7"/>
  <c r="CX89" i="7" s="1"/>
  <c r="AU88" i="7"/>
  <c r="CX88" i="7" s="1"/>
  <c r="AU87" i="7"/>
  <c r="CX87" i="7" s="1"/>
  <c r="AU86" i="7"/>
  <c r="CX86" i="7" s="1"/>
  <c r="AU85" i="7"/>
  <c r="CX85" i="7" s="1"/>
  <c r="AU84" i="7"/>
  <c r="CX84" i="7" s="1"/>
  <c r="AU83" i="7"/>
  <c r="CX83" i="7" s="1"/>
  <c r="AU82" i="7"/>
  <c r="CX82" i="7" s="1"/>
  <c r="AU81" i="7"/>
  <c r="CX81" i="7" s="1"/>
  <c r="AU80" i="7"/>
  <c r="CX80" i="7" s="1"/>
  <c r="AU79" i="7"/>
  <c r="CX79" i="7" s="1"/>
  <c r="AU78" i="7"/>
  <c r="CX78" i="7" s="1"/>
  <c r="AU77" i="7"/>
  <c r="CX77" i="7" s="1"/>
  <c r="AU76" i="7"/>
  <c r="CX76" i="7" s="1"/>
  <c r="AU75" i="7"/>
  <c r="CX75" i="7" s="1"/>
  <c r="AU74" i="7"/>
  <c r="CX74" i="7" s="1"/>
  <c r="AU73" i="7"/>
  <c r="CX73" i="7" s="1"/>
  <c r="AU72" i="7"/>
  <c r="CX72" i="7" s="1"/>
  <c r="AU71" i="7"/>
  <c r="CX71" i="7" s="1"/>
  <c r="AU70" i="7"/>
  <c r="CX70" i="7" s="1"/>
  <c r="AU69" i="7"/>
  <c r="CX69" i="7" s="1"/>
  <c r="AU68" i="7"/>
  <c r="CX68" i="7" s="1"/>
  <c r="AU67" i="7"/>
  <c r="CX67" i="7" s="1"/>
  <c r="AU66" i="7"/>
  <c r="CX66" i="7" s="1"/>
  <c r="AU65" i="7"/>
  <c r="CX65" i="7" s="1"/>
  <c r="AU64" i="7"/>
  <c r="CX64" i="7" s="1"/>
  <c r="AU63" i="7"/>
  <c r="CX63" i="7" s="1"/>
  <c r="AU62" i="7"/>
  <c r="CX62" i="7" s="1"/>
  <c r="AU61" i="7"/>
  <c r="CX61" i="7" s="1"/>
  <c r="AU60" i="7"/>
  <c r="CX60" i="7" s="1"/>
  <c r="AU59" i="7"/>
  <c r="CX59" i="7" s="1"/>
  <c r="AU58" i="7"/>
  <c r="CX58" i="7" s="1"/>
  <c r="AU57" i="7"/>
  <c r="CX57" i="7" s="1"/>
  <c r="AU56" i="7"/>
  <c r="CX56" i="7" s="1"/>
  <c r="AU55" i="7"/>
  <c r="CX55" i="7" s="1"/>
  <c r="AU54" i="7"/>
  <c r="CX54" i="7" s="1"/>
  <c r="AU53" i="7"/>
  <c r="CX53" i="7" s="1"/>
  <c r="AU52" i="7"/>
  <c r="CX52" i="7" s="1"/>
  <c r="AU51" i="7"/>
  <c r="CX51" i="7" s="1"/>
  <c r="AU50" i="7"/>
  <c r="CX50" i="7" s="1"/>
  <c r="AU49" i="7"/>
  <c r="CX49" i="7" s="1"/>
  <c r="AU48" i="7"/>
  <c r="CX48" i="7" s="1"/>
  <c r="AU46" i="7"/>
  <c r="CX46" i="7" s="1"/>
  <c r="AU45" i="7"/>
  <c r="CX45" i="7" s="1"/>
  <c r="AU44" i="7"/>
  <c r="CX44" i="7" s="1"/>
  <c r="AU43" i="7"/>
  <c r="CX43" i="7" s="1"/>
  <c r="AU42" i="7"/>
  <c r="CX42" i="7" s="1"/>
  <c r="AU41" i="7"/>
  <c r="CX41" i="7" s="1"/>
  <c r="AU40" i="7"/>
  <c r="CX40" i="7" s="1"/>
  <c r="AU39" i="7"/>
  <c r="CX39" i="7" s="1"/>
  <c r="AU38" i="7"/>
  <c r="CX38" i="7" s="1"/>
  <c r="AU37" i="7"/>
  <c r="CX37" i="7" s="1"/>
  <c r="AU36" i="7"/>
  <c r="CX36" i="7" s="1"/>
  <c r="AU35" i="7"/>
  <c r="CX35" i="7" s="1"/>
  <c r="AU34" i="7"/>
  <c r="CX34" i="7" s="1"/>
  <c r="AU33" i="7"/>
  <c r="CX33" i="7" s="1"/>
  <c r="AU32" i="7"/>
  <c r="CX32" i="7" s="1"/>
  <c r="AU31" i="7"/>
  <c r="CX31" i="7" s="1"/>
  <c r="AU30" i="7"/>
  <c r="CX30" i="7" s="1"/>
  <c r="AU29" i="7"/>
  <c r="CX29" i="7" s="1"/>
  <c r="AU28" i="7"/>
  <c r="CX28" i="7" s="1"/>
  <c r="AU27" i="7"/>
  <c r="CX27" i="7" s="1"/>
  <c r="AU26" i="7"/>
  <c r="CX26" i="7" s="1"/>
  <c r="AU25" i="7"/>
  <c r="CX25" i="7" s="1"/>
  <c r="AU24" i="7"/>
  <c r="CX24" i="7" s="1"/>
  <c r="AU23" i="7"/>
  <c r="CX23" i="7" s="1"/>
  <c r="AU22" i="7"/>
  <c r="CX22" i="7" s="1"/>
  <c r="AU21" i="7"/>
  <c r="CX21" i="7" s="1"/>
  <c r="AU20" i="7"/>
  <c r="CX20" i="7" s="1"/>
  <c r="AU19" i="7"/>
  <c r="CX19" i="7" s="1"/>
  <c r="DI137" i="7" l="1"/>
  <c r="DI88" i="7"/>
  <c r="DI344" i="7"/>
  <c r="DI600" i="7"/>
  <c r="DI856" i="7"/>
  <c r="DI697" i="7"/>
  <c r="DI290" i="7"/>
  <c r="DI546" i="7"/>
  <c r="DI802" i="7"/>
  <c r="DI393" i="7"/>
  <c r="DI235" i="7"/>
  <c r="DI593" i="7"/>
  <c r="DI224" i="7"/>
  <c r="DI480" i="7"/>
  <c r="DI736" i="7"/>
  <c r="DI992" i="7"/>
  <c r="DI170" i="7"/>
  <c r="DI426" i="7"/>
  <c r="DI682" i="7"/>
  <c r="DI938" i="7"/>
  <c r="DI115" i="7"/>
  <c r="DI95" i="7"/>
  <c r="DI296" i="7"/>
  <c r="DI552" i="7"/>
  <c r="DI808" i="7"/>
  <c r="DI401" i="7"/>
  <c r="DI242" i="7"/>
  <c r="DI498" i="7"/>
  <c r="DI754" i="7"/>
  <c r="DI1010" i="7"/>
  <c r="DI187" i="7"/>
  <c r="DI443" i="7"/>
  <c r="DI144" i="7"/>
  <c r="DI400" i="7"/>
  <c r="DI656" i="7"/>
  <c r="DI912" i="7"/>
  <c r="DI90" i="7"/>
  <c r="DI346" i="7"/>
  <c r="DI602" i="7"/>
  <c r="DI858" i="7"/>
  <c r="DI777" i="7"/>
  <c r="DI491" i="7"/>
  <c r="DI747" i="7"/>
  <c r="DI1003" i="7"/>
  <c r="DI180" i="7"/>
  <c r="DI436" i="7"/>
  <c r="DI692" i="7"/>
  <c r="DI948" i="7"/>
  <c r="DI133" i="7"/>
  <c r="DI389" i="7"/>
  <c r="DI645" i="7"/>
  <c r="DI901" i="7"/>
  <c r="DI78" i="7"/>
  <c r="DI334" i="7"/>
  <c r="DI590" i="7"/>
  <c r="DI846" i="7"/>
  <c r="DI617" i="7"/>
  <c r="DI275" i="7"/>
  <c r="DI531" i="7"/>
  <c r="DI787" i="7"/>
  <c r="DI265" i="7"/>
  <c r="DI220" i="7"/>
  <c r="DI476" i="7"/>
  <c r="DI732" i="7"/>
  <c r="DI988" i="7"/>
  <c r="DI173" i="7"/>
  <c r="DI429" i="7"/>
  <c r="DI685" i="7"/>
  <c r="DI941" i="7"/>
  <c r="DI118" i="7"/>
  <c r="DI374" i="7"/>
  <c r="DI630" i="7"/>
  <c r="DI886" i="7"/>
  <c r="DI905" i="7"/>
  <c r="DI571" i="7"/>
  <c r="DI827" i="7"/>
  <c r="DI521" i="7"/>
  <c r="DI260" i="7"/>
  <c r="DI516" i="7"/>
  <c r="DI772" i="7"/>
  <c r="DI145" i="7"/>
  <c r="DI213" i="7"/>
  <c r="DI469" i="7"/>
  <c r="DI725" i="7"/>
  <c r="DI981" i="7"/>
  <c r="DI158" i="7"/>
  <c r="DI414" i="7"/>
  <c r="DI670" i="7"/>
  <c r="DI926" i="7"/>
  <c r="DI175" i="7"/>
  <c r="DI419" i="7"/>
  <c r="DI675" i="7"/>
  <c r="DI931" i="7"/>
  <c r="DI108" i="7"/>
  <c r="DI364" i="7"/>
  <c r="DI620" i="7"/>
  <c r="DI876" i="7"/>
  <c r="DI945" i="7"/>
  <c r="DI317" i="7"/>
  <c r="DI573" i="7"/>
  <c r="DI287" i="7"/>
  <c r="DI543" i="7"/>
  <c r="DI799" i="7"/>
  <c r="DI295" i="7"/>
  <c r="DI551" i="7"/>
  <c r="DI807" i="7"/>
  <c r="DI303" i="7"/>
  <c r="DI559" i="7"/>
  <c r="DI815" i="7"/>
  <c r="DI861" i="7"/>
  <c r="DI785" i="7"/>
  <c r="DI294" i="7"/>
  <c r="DI550" i="7"/>
  <c r="DI806" i="7"/>
  <c r="DI329" i="7"/>
  <c r="DI279" i="7"/>
  <c r="DI535" i="7"/>
  <c r="DI791" i="7"/>
  <c r="DI120" i="7"/>
  <c r="DI376" i="7"/>
  <c r="DI632" i="7"/>
  <c r="DI888" i="7"/>
  <c r="DI937" i="7"/>
  <c r="DI322" i="7"/>
  <c r="DI578" i="7"/>
  <c r="DI834" i="7"/>
  <c r="DI609" i="7"/>
  <c r="DI267" i="7"/>
  <c r="DI817" i="7"/>
  <c r="DI256" i="7"/>
  <c r="DI512" i="7"/>
  <c r="DI768" i="7"/>
  <c r="DI129" i="7"/>
  <c r="DI202" i="7"/>
  <c r="DI458" i="7"/>
  <c r="DI714" i="7"/>
  <c r="DI970" i="7"/>
  <c r="DI147" i="7"/>
  <c r="DI159" i="7"/>
  <c r="DI328" i="7"/>
  <c r="DI584" i="7"/>
  <c r="DI840" i="7"/>
  <c r="DI601" i="7"/>
  <c r="DI274" i="7"/>
  <c r="DI530" i="7"/>
  <c r="DI786" i="7"/>
  <c r="DI281" i="7"/>
  <c r="DI219" i="7"/>
  <c r="DI249" i="7"/>
  <c r="DI176" i="7"/>
  <c r="DI432" i="7"/>
  <c r="DI688" i="7"/>
  <c r="DI944" i="7"/>
  <c r="DI122" i="7"/>
  <c r="DI378" i="7"/>
  <c r="DI634" i="7"/>
  <c r="DI890" i="7"/>
  <c r="DI985" i="7"/>
  <c r="DI523" i="7"/>
  <c r="DI779" i="7"/>
  <c r="DI209" i="7"/>
  <c r="DI212" i="7"/>
  <c r="DI468" i="7"/>
  <c r="DI724" i="7"/>
  <c r="DI980" i="7"/>
  <c r="DI165" i="7"/>
  <c r="DI421" i="7"/>
  <c r="DI677" i="7"/>
  <c r="DI933" i="7"/>
  <c r="DI110" i="7"/>
  <c r="DI366" i="7"/>
  <c r="DI622" i="7"/>
  <c r="DI878" i="7"/>
  <c r="DI841" i="7"/>
  <c r="DI307" i="7"/>
  <c r="DI563" i="7"/>
  <c r="DI819" i="7"/>
  <c r="DI497" i="7"/>
  <c r="DI252" i="7"/>
  <c r="DI508" i="7"/>
  <c r="DI764" i="7"/>
  <c r="DI97" i="7"/>
  <c r="DI205" i="7"/>
  <c r="DI461" i="7"/>
  <c r="DI717" i="7"/>
  <c r="DI973" i="7"/>
  <c r="DI150" i="7"/>
  <c r="DI406" i="7"/>
  <c r="DI662" i="7"/>
  <c r="DI918" i="7"/>
  <c r="DI103" i="7"/>
  <c r="DI603" i="7"/>
  <c r="DI859" i="7"/>
  <c r="DI761" i="7"/>
  <c r="DI292" i="7"/>
  <c r="DI548" i="7"/>
  <c r="DI804" i="7"/>
  <c r="DI369" i="7"/>
  <c r="DI245" i="7"/>
  <c r="DI501" i="7"/>
  <c r="DI757" i="7"/>
  <c r="DI1013" i="7"/>
  <c r="DI190" i="7"/>
  <c r="DI446" i="7"/>
  <c r="DI702" i="7"/>
  <c r="DI958" i="7"/>
  <c r="DI207" i="7"/>
  <c r="DI451" i="7"/>
  <c r="DI707" i="7"/>
  <c r="DI963" i="7"/>
  <c r="DI140" i="7"/>
  <c r="DI396" i="7"/>
  <c r="DI652" i="7"/>
  <c r="DI908" i="7"/>
  <c r="DI93" i="7"/>
  <c r="DI349" i="7"/>
  <c r="DI605" i="7"/>
  <c r="DI319" i="7"/>
  <c r="DI575" i="7"/>
  <c r="DI831" i="7"/>
  <c r="DI327" i="7"/>
  <c r="DI583" i="7"/>
  <c r="DI839" i="7"/>
  <c r="DI335" i="7"/>
  <c r="DI591" i="7"/>
  <c r="DI847" i="7"/>
  <c r="DI893" i="7"/>
  <c r="DI1001" i="7"/>
  <c r="DI326" i="7"/>
  <c r="DI582" i="7"/>
  <c r="DI838" i="7"/>
  <c r="DI545" i="7"/>
  <c r="DI311" i="7"/>
  <c r="DI567" i="7"/>
  <c r="DI823" i="7"/>
  <c r="DI81" i="7"/>
  <c r="DI152" i="7"/>
  <c r="DI408" i="7"/>
  <c r="DI664" i="7"/>
  <c r="DI920" i="7"/>
  <c r="DI98" i="7"/>
  <c r="DI354" i="7"/>
  <c r="DI610" i="7"/>
  <c r="DI866" i="7"/>
  <c r="DI849" i="7"/>
  <c r="DI299" i="7"/>
  <c r="DI79" i="7"/>
  <c r="DI288" i="7"/>
  <c r="DI544" i="7"/>
  <c r="DI800" i="7"/>
  <c r="DI345" i="7"/>
  <c r="DI234" i="7"/>
  <c r="DI490" i="7"/>
  <c r="DI746" i="7"/>
  <c r="DI1002" i="7"/>
  <c r="DI179" i="7"/>
  <c r="DI104" i="7"/>
  <c r="DI360" i="7"/>
  <c r="DI616" i="7"/>
  <c r="DI872" i="7"/>
  <c r="DI809" i="7"/>
  <c r="DI306" i="7"/>
  <c r="DI562" i="7"/>
  <c r="DI818" i="7"/>
  <c r="DI513" i="7"/>
  <c r="DI251" i="7"/>
  <c r="DI465" i="7"/>
  <c r="DI208" i="7"/>
  <c r="DI464" i="7"/>
  <c r="DI720" i="7"/>
  <c r="DI976" i="7"/>
  <c r="DI154" i="7"/>
  <c r="DI410" i="7"/>
  <c r="DI666" i="7"/>
  <c r="DI922" i="7"/>
  <c r="DI99" i="7"/>
  <c r="DI555" i="7"/>
  <c r="DI811" i="7"/>
  <c r="DI441" i="7"/>
  <c r="DI244" i="7"/>
  <c r="DI500" i="7"/>
  <c r="DI756" i="7"/>
  <c r="DI1012" i="7"/>
  <c r="DI197" i="7"/>
  <c r="DI453" i="7"/>
  <c r="DI709" i="7"/>
  <c r="DI965" i="7"/>
  <c r="DI142" i="7"/>
  <c r="DI398" i="7"/>
  <c r="DI654" i="7"/>
  <c r="DI910" i="7"/>
  <c r="DI87" i="7"/>
  <c r="DI339" i="7"/>
  <c r="DI595" i="7"/>
  <c r="DI851" i="7"/>
  <c r="DI713" i="7"/>
  <c r="DI284" i="7"/>
  <c r="DI540" i="7"/>
  <c r="DI796" i="7"/>
  <c r="DI313" i="7"/>
  <c r="DI237" i="7"/>
  <c r="DI493" i="7"/>
  <c r="DI749" i="7"/>
  <c r="DI1005" i="7"/>
  <c r="DI182" i="7"/>
  <c r="DI438" i="7"/>
  <c r="DI694" i="7"/>
  <c r="DI950" i="7"/>
  <c r="DI167" i="7"/>
  <c r="DI635" i="7"/>
  <c r="DI891" i="7"/>
  <c r="DI969" i="7"/>
  <c r="DI324" i="7"/>
  <c r="DI580" i="7"/>
  <c r="DI836" i="7"/>
  <c r="DI625" i="7"/>
  <c r="DI277" i="7"/>
  <c r="DI533" i="7"/>
  <c r="DI789" i="7"/>
  <c r="DI297" i="7"/>
  <c r="DI222" i="7"/>
  <c r="DI478" i="7"/>
  <c r="DI734" i="7"/>
  <c r="DI990" i="7"/>
  <c r="DI239" i="7"/>
  <c r="DI483" i="7"/>
  <c r="DI739" i="7"/>
  <c r="DI995" i="7"/>
  <c r="DI172" i="7"/>
  <c r="DI428" i="7"/>
  <c r="DI684" i="7"/>
  <c r="DI940" i="7"/>
  <c r="DI125" i="7"/>
  <c r="DI381" i="7"/>
  <c r="DI637" i="7"/>
  <c r="DI351" i="7"/>
  <c r="DI607" i="7"/>
  <c r="DI863" i="7"/>
  <c r="DI359" i="7"/>
  <c r="DI615" i="7"/>
  <c r="DI871" i="7"/>
  <c r="DI367" i="7"/>
  <c r="DI623" i="7"/>
  <c r="DI879" i="7"/>
  <c r="DI925" i="7"/>
  <c r="DI102" i="7"/>
  <c r="DI358" i="7"/>
  <c r="DI614" i="7"/>
  <c r="DI870" i="7"/>
  <c r="DI793" i="7"/>
  <c r="DI343" i="7"/>
  <c r="DI599" i="7"/>
  <c r="DI855" i="7"/>
  <c r="DI305" i="7"/>
  <c r="DI184" i="7"/>
  <c r="DI440" i="7"/>
  <c r="DI696" i="7"/>
  <c r="DI952" i="7"/>
  <c r="DI130" i="7"/>
  <c r="DI386" i="7"/>
  <c r="DI642" i="7"/>
  <c r="DI898" i="7"/>
  <c r="DI75" i="7"/>
  <c r="DI331" i="7"/>
  <c r="DI143" i="7"/>
  <c r="DI320" i="7"/>
  <c r="DI576" i="7"/>
  <c r="DI832" i="7"/>
  <c r="DI553" i="7"/>
  <c r="DI266" i="7"/>
  <c r="DI522" i="7"/>
  <c r="DI778" i="7"/>
  <c r="DI225" i="7"/>
  <c r="DI211" i="7"/>
  <c r="DI136" i="7"/>
  <c r="DI392" i="7"/>
  <c r="DI648" i="7"/>
  <c r="DI904" i="7"/>
  <c r="DI82" i="7"/>
  <c r="DI338" i="7"/>
  <c r="DI594" i="7"/>
  <c r="DI850" i="7"/>
  <c r="DI721" i="7"/>
  <c r="DI283" i="7"/>
  <c r="DI705" i="7"/>
  <c r="DI240" i="7"/>
  <c r="DI496" i="7"/>
  <c r="DI752" i="7"/>
  <c r="DI1008" i="7"/>
  <c r="DI186" i="7"/>
  <c r="DI442" i="7"/>
  <c r="DI698" i="7"/>
  <c r="DI954" i="7"/>
  <c r="DI131" i="7"/>
  <c r="DI587" i="7"/>
  <c r="DI843" i="7"/>
  <c r="DI633" i="7"/>
  <c r="DI276" i="7"/>
  <c r="DI532" i="7"/>
  <c r="DI788" i="7"/>
  <c r="DI257" i="7"/>
  <c r="DI229" i="7"/>
  <c r="DI485" i="7"/>
  <c r="DI741" i="7"/>
  <c r="DI997" i="7"/>
  <c r="DI174" i="7"/>
  <c r="DI430" i="7"/>
  <c r="DI686" i="7"/>
  <c r="DI942" i="7"/>
  <c r="DI151" i="7"/>
  <c r="DI371" i="7"/>
  <c r="DI627" i="7"/>
  <c r="DI883" i="7"/>
  <c r="DI921" i="7"/>
  <c r="DI316" i="7"/>
  <c r="DI572" i="7"/>
  <c r="DI828" i="7"/>
  <c r="DI569" i="7"/>
  <c r="DI269" i="7"/>
  <c r="DI525" i="7"/>
  <c r="DI781" i="7"/>
  <c r="DI241" i="7"/>
  <c r="DI214" i="7"/>
  <c r="DI470" i="7"/>
  <c r="DI726" i="7"/>
  <c r="DI982" i="7"/>
  <c r="DI199" i="7"/>
  <c r="DI667" i="7"/>
  <c r="DI923" i="7"/>
  <c r="DI100" i="7"/>
  <c r="DI356" i="7"/>
  <c r="DI612" i="7"/>
  <c r="DI868" i="7"/>
  <c r="DI873" i="7"/>
  <c r="DI309" i="7"/>
  <c r="DI565" i="7"/>
  <c r="DI821" i="7"/>
  <c r="DI537" i="7"/>
  <c r="DI254" i="7"/>
  <c r="DI510" i="7"/>
  <c r="DI766" i="7"/>
  <c r="DI273" i="7"/>
  <c r="DI259" i="7"/>
  <c r="DI515" i="7"/>
  <c r="DI771" i="7"/>
  <c r="DI153" i="7"/>
  <c r="DI204" i="7"/>
  <c r="DI460" i="7"/>
  <c r="DI716" i="7"/>
  <c r="DI972" i="7"/>
  <c r="DI157" i="7"/>
  <c r="DI413" i="7"/>
  <c r="DI669" i="7"/>
  <c r="DI383" i="7"/>
  <c r="DI639" i="7"/>
  <c r="DI895" i="7"/>
  <c r="DI391" i="7"/>
  <c r="DI647" i="7"/>
  <c r="DI903" i="7"/>
  <c r="DI399" i="7"/>
  <c r="DI655" i="7"/>
  <c r="DI911" i="7"/>
  <c r="DI957" i="7"/>
  <c r="DI134" i="7"/>
  <c r="DI390" i="7"/>
  <c r="DI646" i="7"/>
  <c r="DI902" i="7"/>
  <c r="DI1017" i="7"/>
  <c r="DI375" i="7"/>
  <c r="DI631" i="7"/>
  <c r="DI887" i="7"/>
  <c r="DI529" i="7"/>
  <c r="DI216" i="7"/>
  <c r="DI472" i="7"/>
  <c r="DI728" i="7"/>
  <c r="DI984" i="7"/>
  <c r="DI162" i="7"/>
  <c r="DI418" i="7"/>
  <c r="DI674" i="7"/>
  <c r="DI930" i="7"/>
  <c r="DI107" i="7"/>
  <c r="DI363" i="7"/>
  <c r="DI96" i="7"/>
  <c r="DI352" i="7"/>
  <c r="DI608" i="7"/>
  <c r="DI864" i="7"/>
  <c r="DI753" i="7"/>
  <c r="DI298" i="7"/>
  <c r="DI554" i="7"/>
  <c r="DI810" i="7"/>
  <c r="DI449" i="7"/>
  <c r="DI193" i="7"/>
  <c r="DI168" i="7"/>
  <c r="DI424" i="7"/>
  <c r="DI680" i="7"/>
  <c r="DI936" i="7"/>
  <c r="DI114" i="7"/>
  <c r="DI370" i="7"/>
  <c r="DI626" i="7"/>
  <c r="DI882" i="7"/>
  <c r="DI953" i="7"/>
  <c r="DI315" i="7"/>
  <c r="DI929" i="7"/>
  <c r="DI272" i="7"/>
  <c r="DI528" i="7"/>
  <c r="DI784" i="7"/>
  <c r="DI233" i="7"/>
  <c r="DI218" i="7"/>
  <c r="DI474" i="7"/>
  <c r="DI730" i="7"/>
  <c r="DI986" i="7"/>
  <c r="DI163" i="7"/>
  <c r="DI619" i="7"/>
  <c r="DI875" i="7"/>
  <c r="DI865" i="7"/>
  <c r="DI308" i="7"/>
  <c r="DI564" i="7"/>
  <c r="DI820" i="7"/>
  <c r="DI489" i="7"/>
  <c r="DI261" i="7"/>
  <c r="DI517" i="7"/>
  <c r="DI773" i="7"/>
  <c r="DI185" i="7"/>
  <c r="DI206" i="7"/>
  <c r="DI462" i="7"/>
  <c r="DI718" i="7"/>
  <c r="DI974" i="7"/>
  <c r="DI191" i="7"/>
  <c r="DI403" i="7"/>
  <c r="DI659" i="7"/>
  <c r="DI915" i="7"/>
  <c r="DI92" i="7"/>
  <c r="DI348" i="7"/>
  <c r="DI604" i="7"/>
  <c r="DI860" i="7"/>
  <c r="DI801" i="7"/>
  <c r="DI301" i="7"/>
  <c r="DI557" i="7"/>
  <c r="DI813" i="7"/>
  <c r="DI473" i="7"/>
  <c r="DI246" i="7"/>
  <c r="DI502" i="7"/>
  <c r="DI758" i="7"/>
  <c r="DI1014" i="7"/>
  <c r="DI231" i="7"/>
  <c r="DI699" i="7"/>
  <c r="DI955" i="7"/>
  <c r="DI132" i="7"/>
  <c r="DI388" i="7"/>
  <c r="DI644" i="7"/>
  <c r="DI900" i="7"/>
  <c r="DI85" i="7"/>
  <c r="DI341" i="7"/>
  <c r="DI597" i="7"/>
  <c r="DI853" i="7"/>
  <c r="DI737" i="7"/>
  <c r="DI286" i="7"/>
  <c r="DI542" i="7"/>
  <c r="DI798" i="7"/>
  <c r="DI481" i="7"/>
  <c r="DI291" i="7"/>
  <c r="DI547" i="7"/>
  <c r="DI803" i="7"/>
  <c r="DI377" i="7"/>
  <c r="DI236" i="7"/>
  <c r="DI492" i="7"/>
  <c r="DI748" i="7"/>
  <c r="DI1004" i="7"/>
  <c r="DI189" i="7"/>
  <c r="DI445" i="7"/>
  <c r="DI701" i="7"/>
  <c r="DI415" i="7"/>
  <c r="DI671" i="7"/>
  <c r="DI927" i="7"/>
  <c r="DI423" i="7"/>
  <c r="DI679" i="7"/>
  <c r="DI935" i="7"/>
  <c r="DI431" i="7"/>
  <c r="DI687" i="7"/>
  <c r="DI943" i="7"/>
  <c r="DI989" i="7"/>
  <c r="DI166" i="7"/>
  <c r="DI422" i="7"/>
  <c r="DI678" i="7"/>
  <c r="DI934" i="7"/>
  <c r="DI135" i="7"/>
  <c r="DI407" i="7"/>
  <c r="DI663" i="7"/>
  <c r="DI919" i="7"/>
  <c r="DI769" i="7"/>
  <c r="DI248" i="7"/>
  <c r="DI504" i="7"/>
  <c r="DI760" i="7"/>
  <c r="DI1016" i="7"/>
  <c r="DI194" i="7"/>
  <c r="DI450" i="7"/>
  <c r="DI706" i="7"/>
  <c r="DI962" i="7"/>
  <c r="DI139" i="7"/>
  <c r="DI395" i="7"/>
  <c r="DI128" i="7"/>
  <c r="DI384" i="7"/>
  <c r="DI640" i="7"/>
  <c r="DI896" i="7"/>
  <c r="DI993" i="7"/>
  <c r="DI330" i="7"/>
  <c r="DI586" i="7"/>
  <c r="DI842" i="7"/>
  <c r="DI673" i="7"/>
  <c r="DI425" i="7"/>
  <c r="DI200" i="7"/>
  <c r="DI456" i="7"/>
  <c r="DI712" i="7"/>
  <c r="DI968" i="7"/>
  <c r="DI146" i="7"/>
  <c r="DI402" i="7"/>
  <c r="DI658" i="7"/>
  <c r="DI914" i="7"/>
  <c r="DI91" i="7"/>
  <c r="DI347" i="7"/>
  <c r="DI111" i="7"/>
  <c r="DI304" i="7"/>
  <c r="DI560" i="7"/>
  <c r="DI816" i="7"/>
  <c r="DI457" i="7"/>
  <c r="DI250" i="7"/>
  <c r="DI506" i="7"/>
  <c r="DI762" i="7"/>
  <c r="DI113" i="7"/>
  <c r="DI195" i="7"/>
  <c r="DI651" i="7"/>
  <c r="DI907" i="7"/>
  <c r="DI84" i="7"/>
  <c r="DI340" i="7"/>
  <c r="DI596" i="7"/>
  <c r="DI852" i="7"/>
  <c r="DI745" i="7"/>
  <c r="DI293" i="7"/>
  <c r="DI549" i="7"/>
  <c r="DI805" i="7"/>
  <c r="DI409" i="7"/>
  <c r="DI238" i="7"/>
  <c r="DI494" i="7"/>
  <c r="DI750" i="7"/>
  <c r="DI1006" i="7"/>
  <c r="DI223" i="7"/>
  <c r="DI435" i="7"/>
  <c r="DI691" i="7"/>
  <c r="DI947" i="7"/>
  <c r="DI124" i="7"/>
  <c r="DI380" i="7"/>
  <c r="DI636" i="7"/>
  <c r="DI892" i="7"/>
  <c r="DI77" i="7"/>
  <c r="DI333" i="7"/>
  <c r="DI589" i="7"/>
  <c r="DI845" i="7"/>
  <c r="DI689" i="7"/>
  <c r="DI278" i="7"/>
  <c r="DI534" i="7"/>
  <c r="DI790" i="7"/>
  <c r="DI217" i="7"/>
  <c r="DI475" i="7"/>
  <c r="DI731" i="7"/>
  <c r="DI987" i="7"/>
  <c r="DI164" i="7"/>
  <c r="DI420" i="7"/>
  <c r="DI676" i="7"/>
  <c r="DI932" i="7"/>
  <c r="DI117" i="7"/>
  <c r="DI373" i="7"/>
  <c r="DI629" i="7"/>
  <c r="DI885" i="7"/>
  <c r="DI913" i="7"/>
  <c r="DI318" i="7"/>
  <c r="DI574" i="7"/>
  <c r="DI830" i="7"/>
  <c r="DI729" i="7"/>
  <c r="DI323" i="7"/>
  <c r="DI579" i="7"/>
  <c r="DI835" i="7"/>
  <c r="DI577" i="7"/>
  <c r="DI268" i="7"/>
  <c r="DI524" i="7"/>
  <c r="DI780" i="7"/>
  <c r="DI201" i="7"/>
  <c r="DI221" i="7"/>
  <c r="DI477" i="7"/>
  <c r="DI733" i="7"/>
  <c r="DI447" i="7"/>
  <c r="DI703" i="7"/>
  <c r="DI959" i="7"/>
  <c r="DI455" i="7"/>
  <c r="DI711" i="7"/>
  <c r="DI967" i="7"/>
  <c r="DI463" i="7"/>
  <c r="DI719" i="7"/>
  <c r="DI975" i="7"/>
  <c r="DI121" i="7"/>
  <c r="DI198" i="7"/>
  <c r="DI454" i="7"/>
  <c r="DI710" i="7"/>
  <c r="DI966" i="7"/>
  <c r="DI183" i="7"/>
  <c r="DI439" i="7"/>
  <c r="DI695" i="7"/>
  <c r="DI951" i="7"/>
  <c r="DI977" i="7"/>
  <c r="DI280" i="7"/>
  <c r="DI536" i="7"/>
  <c r="DI792" i="7"/>
  <c r="DI289" i="7"/>
  <c r="DI226" i="7"/>
  <c r="DI482" i="7"/>
  <c r="DI738" i="7"/>
  <c r="DI994" i="7"/>
  <c r="DI171" i="7"/>
  <c r="DI427" i="7"/>
  <c r="DI160" i="7"/>
  <c r="DI416" i="7"/>
  <c r="DI672" i="7"/>
  <c r="DI928" i="7"/>
  <c r="DI106" i="7"/>
  <c r="DI362" i="7"/>
  <c r="DI618" i="7"/>
  <c r="DI874" i="7"/>
  <c r="DI897" i="7"/>
  <c r="DI657" i="7"/>
  <c r="DI232" i="7"/>
  <c r="DI488" i="7"/>
  <c r="DI744" i="7"/>
  <c r="DI1000" i="7"/>
  <c r="DI178" i="7"/>
  <c r="DI434" i="7"/>
  <c r="DI690" i="7"/>
  <c r="DI946" i="7"/>
  <c r="DI123" i="7"/>
  <c r="DI379" i="7"/>
  <c r="DI80" i="7"/>
  <c r="DI336" i="7"/>
  <c r="DI592" i="7"/>
  <c r="DI848" i="7"/>
  <c r="DI649" i="7"/>
  <c r="DI282" i="7"/>
  <c r="DI538" i="7"/>
  <c r="DI794" i="7"/>
  <c r="DI337" i="7"/>
  <c r="DI227" i="7"/>
  <c r="DI683" i="7"/>
  <c r="DI939" i="7"/>
  <c r="DI116" i="7"/>
  <c r="DI372" i="7"/>
  <c r="DI628" i="7"/>
  <c r="DI884" i="7"/>
  <c r="DI1009" i="7"/>
  <c r="DI325" i="7"/>
  <c r="DI581" i="7"/>
  <c r="DI837" i="7"/>
  <c r="DI641" i="7"/>
  <c r="DI270" i="7"/>
  <c r="DI526" i="7"/>
  <c r="DI782" i="7"/>
  <c r="DI161" i="7"/>
  <c r="DI255" i="7"/>
  <c r="DI467" i="7"/>
  <c r="DI723" i="7"/>
  <c r="DI979" i="7"/>
  <c r="DI156" i="7"/>
  <c r="DI412" i="7"/>
  <c r="DI668" i="7"/>
  <c r="DI924" i="7"/>
  <c r="DI109" i="7"/>
  <c r="DI365" i="7"/>
  <c r="DI621" i="7"/>
  <c r="DI877" i="7"/>
  <c r="DI881" i="7"/>
  <c r="DI310" i="7"/>
  <c r="DI566" i="7"/>
  <c r="DI822" i="7"/>
  <c r="DI417" i="7"/>
  <c r="DI507" i="7"/>
  <c r="DI763" i="7"/>
  <c r="DI89" i="7"/>
  <c r="DI196" i="7"/>
  <c r="DI452" i="7"/>
  <c r="DI708" i="7"/>
  <c r="DI964" i="7"/>
  <c r="DI149" i="7"/>
  <c r="DI405" i="7"/>
  <c r="DI661" i="7"/>
  <c r="DI917" i="7"/>
  <c r="DI94" i="7"/>
  <c r="DI350" i="7"/>
  <c r="DI606" i="7"/>
  <c r="DI862" i="7"/>
  <c r="DI961" i="7"/>
  <c r="DI355" i="7"/>
  <c r="DI611" i="7"/>
  <c r="DI867" i="7"/>
  <c r="DI825" i="7"/>
  <c r="DI300" i="7"/>
  <c r="DI556" i="7"/>
  <c r="DI812" i="7"/>
  <c r="DI433" i="7"/>
  <c r="DI253" i="7"/>
  <c r="DI509" i="7"/>
  <c r="DI765" i="7"/>
  <c r="DI479" i="7"/>
  <c r="DI735" i="7"/>
  <c r="DI991" i="7"/>
  <c r="DI487" i="7"/>
  <c r="DI743" i="7"/>
  <c r="DI999" i="7"/>
  <c r="DI495" i="7"/>
  <c r="DI751" i="7"/>
  <c r="DI1007" i="7"/>
  <c r="DI353" i="7"/>
  <c r="DI230" i="7"/>
  <c r="DI486" i="7"/>
  <c r="DI742" i="7"/>
  <c r="DI998" i="7"/>
  <c r="DI215" i="7"/>
  <c r="DI471" i="7"/>
  <c r="DI727" i="7"/>
  <c r="DI983" i="7"/>
  <c r="DI127" i="7"/>
  <c r="DI312" i="7"/>
  <c r="DI568" i="7"/>
  <c r="DI824" i="7"/>
  <c r="DI505" i="7"/>
  <c r="DI258" i="7"/>
  <c r="DI514" i="7"/>
  <c r="DI770" i="7"/>
  <c r="DI169" i="7"/>
  <c r="DI203" i="7"/>
  <c r="DI361" i="7"/>
  <c r="DI192" i="7"/>
  <c r="DI448" i="7"/>
  <c r="DI704" i="7"/>
  <c r="DI960" i="7"/>
  <c r="DI138" i="7"/>
  <c r="DI394" i="7"/>
  <c r="DI650" i="7"/>
  <c r="DI906" i="7"/>
  <c r="DI83" i="7"/>
  <c r="DI889" i="7"/>
  <c r="DI264" i="7"/>
  <c r="DI520" i="7"/>
  <c r="DI776" i="7"/>
  <c r="DI177" i="7"/>
  <c r="DI210" i="7"/>
  <c r="DI466" i="7"/>
  <c r="DI722" i="7"/>
  <c r="DI978" i="7"/>
  <c r="DI155" i="7"/>
  <c r="DI411" i="7"/>
  <c r="DI112" i="7"/>
  <c r="DI368" i="7"/>
  <c r="DI624" i="7"/>
  <c r="DI880" i="7"/>
  <c r="DI857" i="7"/>
  <c r="DI314" i="7"/>
  <c r="DI570" i="7"/>
  <c r="DI826" i="7"/>
  <c r="DI561" i="7"/>
  <c r="DI459" i="7"/>
  <c r="DI715" i="7"/>
  <c r="DI971" i="7"/>
  <c r="DI148" i="7"/>
  <c r="DI404" i="7"/>
  <c r="DI660" i="7"/>
  <c r="DI916" i="7"/>
  <c r="DI101" i="7"/>
  <c r="DI357" i="7"/>
  <c r="DI613" i="7"/>
  <c r="DI869" i="7"/>
  <c r="DI833" i="7"/>
  <c r="DI302" i="7"/>
  <c r="DI558" i="7"/>
  <c r="DI814" i="7"/>
  <c r="DI385" i="7"/>
  <c r="DI243" i="7"/>
  <c r="DI499" i="7"/>
  <c r="DI755" i="7"/>
  <c r="DI1011" i="7"/>
  <c r="DI188" i="7"/>
  <c r="DI444" i="7"/>
  <c r="DI700" i="7"/>
  <c r="DI956" i="7"/>
  <c r="DI141" i="7"/>
  <c r="DI397" i="7"/>
  <c r="DI653" i="7"/>
  <c r="DI909" i="7"/>
  <c r="DI86" i="7"/>
  <c r="DI342" i="7"/>
  <c r="DI598" i="7"/>
  <c r="DI854" i="7"/>
  <c r="DI665" i="7"/>
  <c r="DI539" i="7"/>
  <c r="DI795" i="7"/>
  <c r="DI321" i="7"/>
  <c r="DI228" i="7"/>
  <c r="DI484" i="7"/>
  <c r="DI740" i="7"/>
  <c r="DI996" i="7"/>
  <c r="DI181" i="7"/>
  <c r="DI437" i="7"/>
  <c r="DI693" i="7"/>
  <c r="DI949" i="7"/>
  <c r="DI126" i="7"/>
  <c r="DI382" i="7"/>
  <c r="DI638" i="7"/>
  <c r="DI894" i="7"/>
  <c r="DI119" i="7"/>
  <c r="DI387" i="7"/>
  <c r="DI643" i="7"/>
  <c r="DI899" i="7"/>
  <c r="DI76" i="7"/>
  <c r="DI332" i="7"/>
  <c r="DI588" i="7"/>
  <c r="DI844" i="7"/>
  <c r="DI681" i="7"/>
  <c r="DI285" i="7"/>
  <c r="DI541" i="7"/>
  <c r="DI797" i="7"/>
  <c r="DI511" i="7"/>
  <c r="DI767" i="7"/>
  <c r="DI263" i="7"/>
  <c r="DI519" i="7"/>
  <c r="DI775" i="7"/>
  <c r="DI271" i="7"/>
  <c r="DI527" i="7"/>
  <c r="DI783" i="7"/>
  <c r="DI829" i="7"/>
  <c r="DI585" i="7"/>
  <c r="DI262" i="7"/>
  <c r="DI518" i="7"/>
  <c r="DI774" i="7"/>
  <c r="DI105" i="7"/>
  <c r="DI247" i="7"/>
  <c r="DI503" i="7"/>
  <c r="DI759" i="7"/>
  <c r="DI1015" i="7"/>
  <c r="AG75" i="7"/>
  <c r="AH75" i="7" s="1"/>
  <c r="AI75" i="7" s="1"/>
  <c r="AG83" i="7"/>
  <c r="AH83" i="7" s="1"/>
  <c r="AI83" i="7" s="1"/>
  <c r="AG91" i="7"/>
  <c r="AH91" i="7" s="1"/>
  <c r="AI91" i="7" s="1"/>
  <c r="AG99" i="7"/>
  <c r="AH99" i="7" s="1"/>
  <c r="AI99" i="7" s="1"/>
  <c r="AG107" i="7"/>
  <c r="AH107" i="7" s="1"/>
  <c r="AI107" i="7" s="1"/>
  <c r="AG115" i="7"/>
  <c r="AH115" i="7" s="1"/>
  <c r="AI115" i="7" s="1"/>
  <c r="AG123" i="7"/>
  <c r="AH123" i="7" s="1"/>
  <c r="AI123" i="7" s="1"/>
  <c r="AG131" i="7"/>
  <c r="AH131" i="7" s="1"/>
  <c r="AI131" i="7" s="1"/>
  <c r="AG139" i="7"/>
  <c r="AH139" i="7" s="1"/>
  <c r="AI139" i="7" s="1"/>
  <c r="AG147" i="7"/>
  <c r="AH147" i="7" s="1"/>
  <c r="AI147" i="7" s="1"/>
  <c r="AG155" i="7"/>
  <c r="AH155" i="7" s="1"/>
  <c r="AI155" i="7" s="1"/>
  <c r="AG163" i="7"/>
  <c r="AH163" i="7" s="1"/>
  <c r="AI163" i="7" s="1"/>
  <c r="AG171" i="7"/>
  <c r="AH171" i="7" s="1"/>
  <c r="AI171" i="7" s="1"/>
  <c r="AG179" i="7"/>
  <c r="AH179" i="7" s="1"/>
  <c r="AI179" i="7" s="1"/>
  <c r="AG187" i="7"/>
  <c r="AH187" i="7" s="1"/>
  <c r="AI187" i="7" s="1"/>
  <c r="AG195" i="7"/>
  <c r="AH195" i="7" s="1"/>
  <c r="AI195" i="7" s="1"/>
  <c r="AG203" i="7"/>
  <c r="AH203" i="7" s="1"/>
  <c r="AI203" i="7" s="1"/>
  <c r="AG211" i="7"/>
  <c r="AH211" i="7" s="1"/>
  <c r="AI211" i="7" s="1"/>
  <c r="AG219" i="7"/>
  <c r="AH219" i="7" s="1"/>
  <c r="AI219" i="7" s="1"/>
  <c r="AG227" i="7"/>
  <c r="AH227" i="7" s="1"/>
  <c r="AI227" i="7" s="1"/>
  <c r="AG235" i="7"/>
  <c r="AH235" i="7" s="1"/>
  <c r="AI235" i="7" s="1"/>
  <c r="AG243" i="7"/>
  <c r="AH243" i="7" s="1"/>
  <c r="AI243" i="7" s="1"/>
  <c r="AG251" i="7"/>
  <c r="AH251" i="7" s="1"/>
  <c r="AI251" i="7" s="1"/>
  <c r="AG259" i="7"/>
  <c r="AH259" i="7" s="1"/>
  <c r="AI259" i="7" s="1"/>
  <c r="AG267" i="7"/>
  <c r="AH267" i="7" s="1"/>
  <c r="AI267" i="7" s="1"/>
  <c r="AG275" i="7"/>
  <c r="AH275" i="7" s="1"/>
  <c r="AI275" i="7" s="1"/>
  <c r="AG283" i="7"/>
  <c r="AH283" i="7" s="1"/>
  <c r="AI283" i="7" s="1"/>
  <c r="AG291" i="7"/>
  <c r="AH291" i="7" s="1"/>
  <c r="AI291" i="7" s="1"/>
  <c r="AG299" i="7"/>
  <c r="AH299" i="7" s="1"/>
  <c r="AI299" i="7" s="1"/>
  <c r="AG307" i="7"/>
  <c r="AH307" i="7" s="1"/>
  <c r="AI307" i="7" s="1"/>
  <c r="AG315" i="7"/>
  <c r="AH315" i="7" s="1"/>
  <c r="AI315" i="7" s="1"/>
  <c r="AG323" i="7"/>
  <c r="AH323" i="7" s="1"/>
  <c r="AI323" i="7" s="1"/>
  <c r="AG331" i="7"/>
  <c r="AH331" i="7" s="1"/>
  <c r="AI331" i="7" s="1"/>
  <c r="AG339" i="7"/>
  <c r="AH339" i="7" s="1"/>
  <c r="AI339" i="7" s="1"/>
  <c r="AG347" i="7"/>
  <c r="AH347" i="7" s="1"/>
  <c r="AI347" i="7" s="1"/>
  <c r="AG355" i="7"/>
  <c r="AH355" i="7" s="1"/>
  <c r="AI355" i="7" s="1"/>
  <c r="AG363" i="7"/>
  <c r="AH363" i="7" s="1"/>
  <c r="AI363" i="7" s="1"/>
  <c r="AG371" i="7"/>
  <c r="AH371" i="7" s="1"/>
  <c r="AI371" i="7" s="1"/>
  <c r="AG379" i="7"/>
  <c r="AH379" i="7" s="1"/>
  <c r="AI379" i="7" s="1"/>
  <c r="AG387" i="7"/>
  <c r="AH387" i="7" s="1"/>
  <c r="AI387" i="7" s="1"/>
  <c r="AG395" i="7"/>
  <c r="AH395" i="7" s="1"/>
  <c r="AI395" i="7" s="1"/>
  <c r="AG403" i="7"/>
  <c r="AH403" i="7" s="1"/>
  <c r="AI403" i="7" s="1"/>
  <c r="AG411" i="7"/>
  <c r="AH411" i="7" s="1"/>
  <c r="AI411" i="7" s="1"/>
  <c r="AG419" i="7"/>
  <c r="AH419" i="7" s="1"/>
  <c r="AI419" i="7" s="1"/>
  <c r="AG427" i="7"/>
  <c r="AH427" i="7" s="1"/>
  <c r="AI427" i="7" s="1"/>
  <c r="AG435" i="7"/>
  <c r="AH435" i="7" s="1"/>
  <c r="AI435" i="7" s="1"/>
  <c r="AG443" i="7"/>
  <c r="AH443" i="7" s="1"/>
  <c r="AI443" i="7" s="1"/>
  <c r="AG451" i="7"/>
  <c r="AH451" i="7" s="1"/>
  <c r="AI451" i="7" s="1"/>
  <c r="AG459" i="7"/>
  <c r="AH459" i="7" s="1"/>
  <c r="AI459" i="7" s="1"/>
  <c r="AG467" i="7"/>
  <c r="AH467" i="7" s="1"/>
  <c r="AI467" i="7" s="1"/>
  <c r="AG475" i="7"/>
  <c r="AH475" i="7" s="1"/>
  <c r="AI475" i="7" s="1"/>
  <c r="AG483" i="7"/>
  <c r="AH483" i="7" s="1"/>
  <c r="AI483" i="7" s="1"/>
  <c r="AG491" i="7"/>
  <c r="AH491" i="7" s="1"/>
  <c r="AI491" i="7" s="1"/>
  <c r="AG499" i="7"/>
  <c r="AH499" i="7" s="1"/>
  <c r="AI499" i="7" s="1"/>
  <c r="AG507" i="7"/>
  <c r="AH507" i="7" s="1"/>
  <c r="AI507" i="7" s="1"/>
  <c r="AG515" i="7"/>
  <c r="AH515" i="7" s="1"/>
  <c r="AI515" i="7" s="1"/>
  <c r="AG523" i="7"/>
  <c r="AH523" i="7" s="1"/>
  <c r="AI523" i="7" s="1"/>
  <c r="AG531" i="7"/>
  <c r="AH531" i="7" s="1"/>
  <c r="AI531" i="7" s="1"/>
  <c r="AG539" i="7"/>
  <c r="AH539" i="7" s="1"/>
  <c r="AI539" i="7" s="1"/>
  <c r="AG547" i="7"/>
  <c r="AH547" i="7" s="1"/>
  <c r="AI547" i="7" s="1"/>
  <c r="AG555" i="7"/>
  <c r="AH555" i="7" s="1"/>
  <c r="AI555" i="7" s="1"/>
  <c r="AG563" i="7"/>
  <c r="AH563" i="7" s="1"/>
  <c r="AI563" i="7" s="1"/>
  <c r="AG571" i="7"/>
  <c r="AH571" i="7" s="1"/>
  <c r="AI571" i="7" s="1"/>
  <c r="AG579" i="7"/>
  <c r="AH579" i="7" s="1"/>
  <c r="AI579" i="7" s="1"/>
  <c r="AG587" i="7"/>
  <c r="AH587" i="7" s="1"/>
  <c r="AI587" i="7" s="1"/>
  <c r="AG595" i="7"/>
  <c r="AH595" i="7" s="1"/>
  <c r="AI595" i="7" s="1"/>
  <c r="AG603" i="7"/>
  <c r="AH603" i="7" s="1"/>
  <c r="AI603" i="7" s="1"/>
  <c r="AG611" i="7"/>
  <c r="AH611" i="7" s="1"/>
  <c r="AI611" i="7" s="1"/>
  <c r="AG619" i="7"/>
  <c r="AH619" i="7" s="1"/>
  <c r="AI619" i="7" s="1"/>
  <c r="AG627" i="7"/>
  <c r="AH627" i="7" s="1"/>
  <c r="AI627" i="7" s="1"/>
  <c r="AG635" i="7"/>
  <c r="AH635" i="7" s="1"/>
  <c r="AI635" i="7" s="1"/>
  <c r="AG643" i="7"/>
  <c r="AH643" i="7" s="1"/>
  <c r="AI643" i="7" s="1"/>
  <c r="AG651" i="7"/>
  <c r="AH651" i="7" s="1"/>
  <c r="AI651" i="7" s="1"/>
  <c r="AG659" i="7"/>
  <c r="AH659" i="7" s="1"/>
  <c r="AI659" i="7" s="1"/>
  <c r="AG667" i="7"/>
  <c r="AH667" i="7" s="1"/>
  <c r="AI667" i="7" s="1"/>
  <c r="AG675" i="7"/>
  <c r="AH675" i="7" s="1"/>
  <c r="AI675" i="7" s="1"/>
  <c r="AG683" i="7"/>
  <c r="AH683" i="7" s="1"/>
  <c r="AI683" i="7" s="1"/>
  <c r="AG691" i="7"/>
  <c r="AH691" i="7" s="1"/>
  <c r="AI691" i="7" s="1"/>
  <c r="AG699" i="7"/>
  <c r="AH699" i="7" s="1"/>
  <c r="AI699" i="7" s="1"/>
  <c r="AG707" i="7"/>
  <c r="AH707" i="7" s="1"/>
  <c r="AI707" i="7" s="1"/>
  <c r="AG715" i="7"/>
  <c r="AH715" i="7" s="1"/>
  <c r="AI715" i="7" s="1"/>
  <c r="AG723" i="7"/>
  <c r="AH723" i="7" s="1"/>
  <c r="AI723" i="7" s="1"/>
  <c r="AG731" i="7"/>
  <c r="AH731" i="7" s="1"/>
  <c r="AI731" i="7" s="1"/>
  <c r="AG739" i="7"/>
  <c r="AH739" i="7" s="1"/>
  <c r="AI739" i="7" s="1"/>
  <c r="AG747" i="7"/>
  <c r="AH747" i="7" s="1"/>
  <c r="AI747" i="7" s="1"/>
  <c r="AG755" i="7"/>
  <c r="AH755" i="7" s="1"/>
  <c r="AI755" i="7" s="1"/>
  <c r="AG763" i="7"/>
  <c r="AH763" i="7" s="1"/>
  <c r="AI763" i="7" s="1"/>
  <c r="AG771" i="7"/>
  <c r="AH771" i="7" s="1"/>
  <c r="AI771" i="7" s="1"/>
  <c r="AG779" i="7"/>
  <c r="AH779" i="7" s="1"/>
  <c r="AI779" i="7" s="1"/>
  <c r="AG787" i="7"/>
  <c r="AH787" i="7" s="1"/>
  <c r="AI787" i="7" s="1"/>
  <c r="AG795" i="7"/>
  <c r="AH795" i="7" s="1"/>
  <c r="AI795" i="7" s="1"/>
  <c r="AG803" i="7"/>
  <c r="AH803" i="7" s="1"/>
  <c r="AI803" i="7" s="1"/>
  <c r="AG811" i="7"/>
  <c r="AH811" i="7" s="1"/>
  <c r="AI811" i="7" s="1"/>
  <c r="AG819" i="7"/>
  <c r="AH819" i="7" s="1"/>
  <c r="AI819" i="7" s="1"/>
  <c r="AG827" i="7"/>
  <c r="AH827" i="7" s="1"/>
  <c r="AI827" i="7" s="1"/>
  <c r="AG835" i="7"/>
  <c r="AH835" i="7" s="1"/>
  <c r="AI835" i="7" s="1"/>
  <c r="AG843" i="7"/>
  <c r="AH843" i="7" s="1"/>
  <c r="AI843" i="7" s="1"/>
  <c r="AG851" i="7"/>
  <c r="AH851" i="7" s="1"/>
  <c r="AI851" i="7" s="1"/>
  <c r="AG859" i="7"/>
  <c r="AH859" i="7" s="1"/>
  <c r="AI859" i="7" s="1"/>
  <c r="AG867" i="7"/>
  <c r="AH867" i="7" s="1"/>
  <c r="AI867" i="7" s="1"/>
  <c r="AG875" i="7"/>
  <c r="AH875" i="7" s="1"/>
  <c r="AI875" i="7" s="1"/>
  <c r="AG883" i="7"/>
  <c r="AH883" i="7" s="1"/>
  <c r="AI883" i="7" s="1"/>
  <c r="AG891" i="7"/>
  <c r="AH891" i="7" s="1"/>
  <c r="AI891" i="7" s="1"/>
  <c r="AG899" i="7"/>
  <c r="AH899" i="7" s="1"/>
  <c r="AI899" i="7" s="1"/>
  <c r="AG907" i="7"/>
  <c r="AH907" i="7" s="1"/>
  <c r="AI907" i="7" s="1"/>
  <c r="AG915" i="7"/>
  <c r="AH915" i="7" s="1"/>
  <c r="AI915" i="7" s="1"/>
  <c r="AG923" i="7"/>
  <c r="AH923" i="7" s="1"/>
  <c r="AI923" i="7" s="1"/>
  <c r="AG931" i="7"/>
  <c r="AH931" i="7" s="1"/>
  <c r="AI931" i="7" s="1"/>
  <c r="AG939" i="7"/>
  <c r="AH939" i="7" s="1"/>
  <c r="AI939" i="7" s="1"/>
  <c r="AG947" i="7"/>
  <c r="AH947" i="7" s="1"/>
  <c r="AI947" i="7" s="1"/>
  <c r="AG955" i="7"/>
  <c r="AH955" i="7" s="1"/>
  <c r="AI955" i="7" s="1"/>
  <c r="AG963" i="7"/>
  <c r="AH963" i="7" s="1"/>
  <c r="AI963" i="7" s="1"/>
  <c r="AG971" i="7"/>
  <c r="AH971" i="7" s="1"/>
  <c r="AI971" i="7" s="1"/>
  <c r="AG979" i="7"/>
  <c r="AH979" i="7" s="1"/>
  <c r="AI979" i="7" s="1"/>
  <c r="AG987" i="7"/>
  <c r="AH987" i="7" s="1"/>
  <c r="AI987" i="7" s="1"/>
  <c r="AG995" i="7"/>
  <c r="AH995" i="7" s="1"/>
  <c r="AI995" i="7" s="1"/>
  <c r="AG1003" i="7"/>
  <c r="AH1003" i="7" s="1"/>
  <c r="AI1003" i="7" s="1"/>
  <c r="AG1011" i="7"/>
  <c r="AH1011" i="7" s="1"/>
  <c r="AI1011" i="7" s="1"/>
  <c r="AG76" i="7"/>
  <c r="AH76" i="7" s="1"/>
  <c r="AI76" i="7" s="1"/>
  <c r="AG84" i="7"/>
  <c r="AH84" i="7" s="1"/>
  <c r="AI84" i="7" s="1"/>
  <c r="AG92" i="7"/>
  <c r="AH92" i="7" s="1"/>
  <c r="AI92" i="7" s="1"/>
  <c r="AG100" i="7"/>
  <c r="AH100" i="7" s="1"/>
  <c r="AI100" i="7" s="1"/>
  <c r="AG108" i="7"/>
  <c r="AH108" i="7" s="1"/>
  <c r="AI108" i="7" s="1"/>
  <c r="AG116" i="7"/>
  <c r="AH116" i="7" s="1"/>
  <c r="AI116" i="7" s="1"/>
  <c r="AG124" i="7"/>
  <c r="AH124" i="7" s="1"/>
  <c r="AI124" i="7" s="1"/>
  <c r="AG132" i="7"/>
  <c r="AH132" i="7" s="1"/>
  <c r="AI132" i="7" s="1"/>
  <c r="AG140" i="7"/>
  <c r="AH140" i="7" s="1"/>
  <c r="AI140" i="7" s="1"/>
  <c r="AG148" i="7"/>
  <c r="AH148" i="7" s="1"/>
  <c r="AI148" i="7" s="1"/>
  <c r="AG156" i="7"/>
  <c r="AH156" i="7" s="1"/>
  <c r="AI156" i="7" s="1"/>
  <c r="AG164" i="7"/>
  <c r="AH164" i="7" s="1"/>
  <c r="AI164" i="7" s="1"/>
  <c r="AG172" i="7"/>
  <c r="AH172" i="7" s="1"/>
  <c r="AI172" i="7" s="1"/>
  <c r="AG180" i="7"/>
  <c r="AH180" i="7" s="1"/>
  <c r="AI180" i="7" s="1"/>
  <c r="AG188" i="7"/>
  <c r="AH188" i="7" s="1"/>
  <c r="AI188" i="7" s="1"/>
  <c r="AG196" i="7"/>
  <c r="AH196" i="7" s="1"/>
  <c r="AI196" i="7" s="1"/>
  <c r="AG204" i="7"/>
  <c r="AH204" i="7" s="1"/>
  <c r="AI204" i="7" s="1"/>
  <c r="AG212" i="7"/>
  <c r="AH212" i="7" s="1"/>
  <c r="AI212" i="7" s="1"/>
  <c r="AG220" i="7"/>
  <c r="AH220" i="7" s="1"/>
  <c r="AI220" i="7" s="1"/>
  <c r="AG228" i="7"/>
  <c r="AH228" i="7" s="1"/>
  <c r="AI228" i="7" s="1"/>
  <c r="AG236" i="7"/>
  <c r="AH236" i="7" s="1"/>
  <c r="AI236" i="7" s="1"/>
  <c r="AG244" i="7"/>
  <c r="AH244" i="7" s="1"/>
  <c r="AI244" i="7" s="1"/>
  <c r="AG252" i="7"/>
  <c r="AH252" i="7" s="1"/>
  <c r="AI252" i="7" s="1"/>
  <c r="AG260" i="7"/>
  <c r="AH260" i="7" s="1"/>
  <c r="AI260" i="7" s="1"/>
  <c r="AG268" i="7"/>
  <c r="AH268" i="7" s="1"/>
  <c r="AI268" i="7" s="1"/>
  <c r="AG276" i="7"/>
  <c r="AH276" i="7" s="1"/>
  <c r="AI276" i="7" s="1"/>
  <c r="AG284" i="7"/>
  <c r="AH284" i="7" s="1"/>
  <c r="AI284" i="7" s="1"/>
  <c r="AG292" i="7"/>
  <c r="AH292" i="7" s="1"/>
  <c r="AI292" i="7" s="1"/>
  <c r="AG300" i="7"/>
  <c r="AH300" i="7" s="1"/>
  <c r="AI300" i="7" s="1"/>
  <c r="AG308" i="7"/>
  <c r="AH308" i="7" s="1"/>
  <c r="AI308" i="7" s="1"/>
  <c r="AG316" i="7"/>
  <c r="AH316" i="7" s="1"/>
  <c r="AI316" i="7" s="1"/>
  <c r="AG324" i="7"/>
  <c r="AH324" i="7" s="1"/>
  <c r="AI324" i="7" s="1"/>
  <c r="AG332" i="7"/>
  <c r="AH332" i="7" s="1"/>
  <c r="AI332" i="7" s="1"/>
  <c r="AG340" i="7"/>
  <c r="AH340" i="7" s="1"/>
  <c r="AI340" i="7" s="1"/>
  <c r="AG348" i="7"/>
  <c r="AH348" i="7" s="1"/>
  <c r="AI348" i="7" s="1"/>
  <c r="AG356" i="7"/>
  <c r="AH356" i="7" s="1"/>
  <c r="AI356" i="7" s="1"/>
  <c r="AG364" i="7"/>
  <c r="AH364" i="7" s="1"/>
  <c r="AI364" i="7" s="1"/>
  <c r="AG372" i="7"/>
  <c r="AH372" i="7" s="1"/>
  <c r="AI372" i="7" s="1"/>
  <c r="AG380" i="7"/>
  <c r="AH380" i="7" s="1"/>
  <c r="AI380" i="7" s="1"/>
  <c r="AG388" i="7"/>
  <c r="AH388" i="7" s="1"/>
  <c r="AI388" i="7" s="1"/>
  <c r="AG396" i="7"/>
  <c r="AH396" i="7" s="1"/>
  <c r="AI396" i="7" s="1"/>
  <c r="AG404" i="7"/>
  <c r="AH404" i="7" s="1"/>
  <c r="AI404" i="7" s="1"/>
  <c r="AG412" i="7"/>
  <c r="AH412" i="7" s="1"/>
  <c r="AI412" i="7" s="1"/>
  <c r="AG420" i="7"/>
  <c r="AH420" i="7" s="1"/>
  <c r="AI420" i="7" s="1"/>
  <c r="AG428" i="7"/>
  <c r="AH428" i="7" s="1"/>
  <c r="AI428" i="7" s="1"/>
  <c r="AG436" i="7"/>
  <c r="AH436" i="7" s="1"/>
  <c r="AI436" i="7" s="1"/>
  <c r="AG444" i="7"/>
  <c r="AH444" i="7" s="1"/>
  <c r="AI444" i="7" s="1"/>
  <c r="AG452" i="7"/>
  <c r="AH452" i="7" s="1"/>
  <c r="AI452" i="7" s="1"/>
  <c r="AG460" i="7"/>
  <c r="AH460" i="7" s="1"/>
  <c r="AI460" i="7" s="1"/>
  <c r="AG468" i="7"/>
  <c r="AH468" i="7" s="1"/>
  <c r="AI468" i="7" s="1"/>
  <c r="AG476" i="7"/>
  <c r="AH476" i="7" s="1"/>
  <c r="AI476" i="7" s="1"/>
  <c r="AG484" i="7"/>
  <c r="AH484" i="7" s="1"/>
  <c r="AI484" i="7" s="1"/>
  <c r="AG492" i="7"/>
  <c r="AH492" i="7" s="1"/>
  <c r="AI492" i="7" s="1"/>
  <c r="AG500" i="7"/>
  <c r="AH500" i="7" s="1"/>
  <c r="AI500" i="7" s="1"/>
  <c r="AG508" i="7"/>
  <c r="AH508" i="7" s="1"/>
  <c r="AI508" i="7" s="1"/>
  <c r="AG516" i="7"/>
  <c r="AH516" i="7" s="1"/>
  <c r="AI516" i="7" s="1"/>
  <c r="AG524" i="7"/>
  <c r="AH524" i="7" s="1"/>
  <c r="AI524" i="7" s="1"/>
  <c r="AG532" i="7"/>
  <c r="AH532" i="7" s="1"/>
  <c r="AI532" i="7" s="1"/>
  <c r="AG540" i="7"/>
  <c r="AH540" i="7" s="1"/>
  <c r="AI540" i="7" s="1"/>
  <c r="AG548" i="7"/>
  <c r="AH548" i="7" s="1"/>
  <c r="AI548" i="7" s="1"/>
  <c r="AG556" i="7"/>
  <c r="AH556" i="7" s="1"/>
  <c r="AI556" i="7" s="1"/>
  <c r="AG564" i="7"/>
  <c r="AH564" i="7" s="1"/>
  <c r="AI564" i="7" s="1"/>
  <c r="AG572" i="7"/>
  <c r="AH572" i="7" s="1"/>
  <c r="AI572" i="7" s="1"/>
  <c r="AG580" i="7"/>
  <c r="AH580" i="7" s="1"/>
  <c r="AI580" i="7" s="1"/>
  <c r="AG588" i="7"/>
  <c r="AH588" i="7" s="1"/>
  <c r="AI588" i="7" s="1"/>
  <c r="AG596" i="7"/>
  <c r="AH596" i="7" s="1"/>
  <c r="AI596" i="7" s="1"/>
  <c r="AG604" i="7"/>
  <c r="AH604" i="7" s="1"/>
  <c r="AI604" i="7" s="1"/>
  <c r="AG612" i="7"/>
  <c r="AH612" i="7" s="1"/>
  <c r="AI612" i="7" s="1"/>
  <c r="AG620" i="7"/>
  <c r="AH620" i="7" s="1"/>
  <c r="AI620" i="7" s="1"/>
  <c r="AG628" i="7"/>
  <c r="AH628" i="7" s="1"/>
  <c r="AI628" i="7" s="1"/>
  <c r="AG636" i="7"/>
  <c r="AH636" i="7" s="1"/>
  <c r="AI636" i="7" s="1"/>
  <c r="AG644" i="7"/>
  <c r="AH644" i="7" s="1"/>
  <c r="AI644" i="7" s="1"/>
  <c r="AG652" i="7"/>
  <c r="AH652" i="7" s="1"/>
  <c r="AI652" i="7" s="1"/>
  <c r="AG660" i="7"/>
  <c r="AH660" i="7" s="1"/>
  <c r="AI660" i="7" s="1"/>
  <c r="AG668" i="7"/>
  <c r="AH668" i="7" s="1"/>
  <c r="AI668" i="7" s="1"/>
  <c r="AG676" i="7"/>
  <c r="AH676" i="7" s="1"/>
  <c r="AI676" i="7" s="1"/>
  <c r="AG684" i="7"/>
  <c r="AH684" i="7" s="1"/>
  <c r="AI684" i="7" s="1"/>
  <c r="AG692" i="7"/>
  <c r="AH692" i="7" s="1"/>
  <c r="AI692" i="7" s="1"/>
  <c r="AG700" i="7"/>
  <c r="AH700" i="7" s="1"/>
  <c r="AI700" i="7" s="1"/>
  <c r="AG708" i="7"/>
  <c r="AH708" i="7" s="1"/>
  <c r="AI708" i="7" s="1"/>
  <c r="AG716" i="7"/>
  <c r="AH716" i="7" s="1"/>
  <c r="AI716" i="7" s="1"/>
  <c r="AG724" i="7"/>
  <c r="AH724" i="7" s="1"/>
  <c r="AI724" i="7" s="1"/>
  <c r="AG732" i="7"/>
  <c r="AH732" i="7" s="1"/>
  <c r="AI732" i="7" s="1"/>
  <c r="AG740" i="7"/>
  <c r="AH740" i="7" s="1"/>
  <c r="AI740" i="7" s="1"/>
  <c r="AG748" i="7"/>
  <c r="AH748" i="7" s="1"/>
  <c r="AI748" i="7" s="1"/>
  <c r="AG756" i="7"/>
  <c r="AH756" i="7" s="1"/>
  <c r="AI756" i="7" s="1"/>
  <c r="AG764" i="7"/>
  <c r="AH764" i="7" s="1"/>
  <c r="AI764" i="7" s="1"/>
  <c r="AG772" i="7"/>
  <c r="AH772" i="7" s="1"/>
  <c r="AI772" i="7" s="1"/>
  <c r="AG780" i="7"/>
  <c r="AH780" i="7" s="1"/>
  <c r="AI780" i="7" s="1"/>
  <c r="AG788" i="7"/>
  <c r="AH788" i="7" s="1"/>
  <c r="AI788" i="7" s="1"/>
  <c r="AG796" i="7"/>
  <c r="AH796" i="7" s="1"/>
  <c r="AI796" i="7" s="1"/>
  <c r="AG804" i="7"/>
  <c r="AH804" i="7" s="1"/>
  <c r="AI804" i="7" s="1"/>
  <c r="AG812" i="7"/>
  <c r="AH812" i="7" s="1"/>
  <c r="AI812" i="7" s="1"/>
  <c r="AG820" i="7"/>
  <c r="AH820" i="7" s="1"/>
  <c r="AI820" i="7" s="1"/>
  <c r="AG828" i="7"/>
  <c r="AH828" i="7" s="1"/>
  <c r="AI828" i="7" s="1"/>
  <c r="AG836" i="7"/>
  <c r="AH836" i="7" s="1"/>
  <c r="AI836" i="7" s="1"/>
  <c r="AG844" i="7"/>
  <c r="AH844" i="7" s="1"/>
  <c r="AI844" i="7" s="1"/>
  <c r="AG852" i="7"/>
  <c r="AH852" i="7" s="1"/>
  <c r="AI852" i="7" s="1"/>
  <c r="AG860" i="7"/>
  <c r="AH860" i="7" s="1"/>
  <c r="AI860" i="7" s="1"/>
  <c r="AG868" i="7"/>
  <c r="AH868" i="7" s="1"/>
  <c r="AI868" i="7" s="1"/>
  <c r="AG876" i="7"/>
  <c r="AH876" i="7" s="1"/>
  <c r="AI876" i="7" s="1"/>
  <c r="AG884" i="7"/>
  <c r="AH884" i="7" s="1"/>
  <c r="AI884" i="7" s="1"/>
  <c r="AG892" i="7"/>
  <c r="AH892" i="7" s="1"/>
  <c r="AI892" i="7" s="1"/>
  <c r="AG900" i="7"/>
  <c r="AH900" i="7" s="1"/>
  <c r="AI900" i="7" s="1"/>
  <c r="AG908" i="7"/>
  <c r="AH908" i="7" s="1"/>
  <c r="AI908" i="7" s="1"/>
  <c r="AG916" i="7"/>
  <c r="AH916" i="7" s="1"/>
  <c r="AI916" i="7" s="1"/>
  <c r="AG924" i="7"/>
  <c r="AH924" i="7" s="1"/>
  <c r="AI924" i="7" s="1"/>
  <c r="AG932" i="7"/>
  <c r="AH932" i="7" s="1"/>
  <c r="AI932" i="7" s="1"/>
  <c r="AG940" i="7"/>
  <c r="AH940" i="7" s="1"/>
  <c r="AI940" i="7" s="1"/>
  <c r="AG948" i="7"/>
  <c r="AH948" i="7" s="1"/>
  <c r="AI948" i="7" s="1"/>
  <c r="AG956" i="7"/>
  <c r="AH956" i="7" s="1"/>
  <c r="AI956" i="7" s="1"/>
  <c r="AG964" i="7"/>
  <c r="AH964" i="7" s="1"/>
  <c r="AI964" i="7" s="1"/>
  <c r="AG972" i="7"/>
  <c r="AH972" i="7" s="1"/>
  <c r="AI972" i="7" s="1"/>
  <c r="AG980" i="7"/>
  <c r="AH980" i="7" s="1"/>
  <c r="AI980" i="7" s="1"/>
  <c r="AG988" i="7"/>
  <c r="AH988" i="7" s="1"/>
  <c r="AI988" i="7" s="1"/>
  <c r="AG996" i="7"/>
  <c r="AH996" i="7" s="1"/>
  <c r="AI996" i="7" s="1"/>
  <c r="AG1004" i="7"/>
  <c r="AH1004" i="7" s="1"/>
  <c r="AI1004" i="7" s="1"/>
  <c r="AG1012" i="7"/>
  <c r="AH1012" i="7" s="1"/>
  <c r="AI1012" i="7" s="1"/>
  <c r="AG77" i="7"/>
  <c r="AH77" i="7" s="1"/>
  <c r="AI77" i="7" s="1"/>
  <c r="AG85" i="7"/>
  <c r="AH85" i="7" s="1"/>
  <c r="AI85" i="7" s="1"/>
  <c r="AG93" i="7"/>
  <c r="AH93" i="7" s="1"/>
  <c r="AI93" i="7" s="1"/>
  <c r="AG101" i="7"/>
  <c r="AH101" i="7" s="1"/>
  <c r="AI101" i="7" s="1"/>
  <c r="AG109" i="7"/>
  <c r="AH109" i="7" s="1"/>
  <c r="AI109" i="7" s="1"/>
  <c r="AG117" i="7"/>
  <c r="AH117" i="7" s="1"/>
  <c r="AI117" i="7" s="1"/>
  <c r="AG125" i="7"/>
  <c r="AH125" i="7" s="1"/>
  <c r="AI125" i="7" s="1"/>
  <c r="AG133" i="7"/>
  <c r="AH133" i="7" s="1"/>
  <c r="AI133" i="7" s="1"/>
  <c r="AG141" i="7"/>
  <c r="AH141" i="7" s="1"/>
  <c r="AI141" i="7" s="1"/>
  <c r="AG149" i="7"/>
  <c r="AH149" i="7" s="1"/>
  <c r="AI149" i="7" s="1"/>
  <c r="AG157" i="7"/>
  <c r="AH157" i="7" s="1"/>
  <c r="AI157" i="7" s="1"/>
  <c r="AG165" i="7"/>
  <c r="AH165" i="7" s="1"/>
  <c r="AI165" i="7" s="1"/>
  <c r="AG173" i="7"/>
  <c r="AH173" i="7" s="1"/>
  <c r="AI173" i="7" s="1"/>
  <c r="AG181" i="7"/>
  <c r="AH181" i="7" s="1"/>
  <c r="AI181" i="7" s="1"/>
  <c r="AG189" i="7"/>
  <c r="AH189" i="7" s="1"/>
  <c r="AI189" i="7" s="1"/>
  <c r="AG197" i="7"/>
  <c r="AH197" i="7" s="1"/>
  <c r="AI197" i="7" s="1"/>
  <c r="AG205" i="7"/>
  <c r="AH205" i="7" s="1"/>
  <c r="AI205" i="7" s="1"/>
  <c r="AG213" i="7"/>
  <c r="AH213" i="7" s="1"/>
  <c r="AI213" i="7" s="1"/>
  <c r="AG221" i="7"/>
  <c r="AH221" i="7" s="1"/>
  <c r="AI221" i="7" s="1"/>
  <c r="AG229" i="7"/>
  <c r="AH229" i="7" s="1"/>
  <c r="AI229" i="7" s="1"/>
  <c r="AG237" i="7"/>
  <c r="AH237" i="7" s="1"/>
  <c r="AI237" i="7" s="1"/>
  <c r="AG245" i="7"/>
  <c r="AH245" i="7" s="1"/>
  <c r="AI245" i="7" s="1"/>
  <c r="AG253" i="7"/>
  <c r="AH253" i="7" s="1"/>
  <c r="AI253" i="7" s="1"/>
  <c r="AG261" i="7"/>
  <c r="AH261" i="7" s="1"/>
  <c r="AI261" i="7" s="1"/>
  <c r="AG269" i="7"/>
  <c r="AH269" i="7" s="1"/>
  <c r="AI269" i="7" s="1"/>
  <c r="AG277" i="7"/>
  <c r="AH277" i="7" s="1"/>
  <c r="AI277" i="7" s="1"/>
  <c r="AG285" i="7"/>
  <c r="AH285" i="7" s="1"/>
  <c r="AI285" i="7" s="1"/>
  <c r="AG293" i="7"/>
  <c r="AH293" i="7" s="1"/>
  <c r="AI293" i="7" s="1"/>
  <c r="AG301" i="7"/>
  <c r="AH301" i="7" s="1"/>
  <c r="AI301" i="7" s="1"/>
  <c r="AG309" i="7"/>
  <c r="AH309" i="7" s="1"/>
  <c r="AI309" i="7" s="1"/>
  <c r="AG317" i="7"/>
  <c r="AH317" i="7" s="1"/>
  <c r="AI317" i="7" s="1"/>
  <c r="AG325" i="7"/>
  <c r="AH325" i="7" s="1"/>
  <c r="AI325" i="7" s="1"/>
  <c r="AG333" i="7"/>
  <c r="AH333" i="7" s="1"/>
  <c r="AI333" i="7" s="1"/>
  <c r="AG341" i="7"/>
  <c r="AH341" i="7" s="1"/>
  <c r="AI341" i="7" s="1"/>
  <c r="AG349" i="7"/>
  <c r="AH349" i="7" s="1"/>
  <c r="AI349" i="7" s="1"/>
  <c r="AG357" i="7"/>
  <c r="AH357" i="7" s="1"/>
  <c r="AI357" i="7" s="1"/>
  <c r="AG365" i="7"/>
  <c r="AH365" i="7" s="1"/>
  <c r="AI365" i="7" s="1"/>
  <c r="AG373" i="7"/>
  <c r="AH373" i="7" s="1"/>
  <c r="AI373" i="7" s="1"/>
  <c r="AG381" i="7"/>
  <c r="AH381" i="7" s="1"/>
  <c r="AI381" i="7" s="1"/>
  <c r="AG389" i="7"/>
  <c r="AH389" i="7" s="1"/>
  <c r="AI389" i="7" s="1"/>
  <c r="AG397" i="7"/>
  <c r="AH397" i="7" s="1"/>
  <c r="AI397" i="7" s="1"/>
  <c r="AG405" i="7"/>
  <c r="AH405" i="7" s="1"/>
  <c r="AI405" i="7" s="1"/>
  <c r="AG413" i="7"/>
  <c r="AH413" i="7" s="1"/>
  <c r="AI413" i="7" s="1"/>
  <c r="AG421" i="7"/>
  <c r="AH421" i="7" s="1"/>
  <c r="AI421" i="7" s="1"/>
  <c r="AG429" i="7"/>
  <c r="AH429" i="7" s="1"/>
  <c r="AI429" i="7" s="1"/>
  <c r="AG437" i="7"/>
  <c r="AH437" i="7" s="1"/>
  <c r="AI437" i="7" s="1"/>
  <c r="AG445" i="7"/>
  <c r="AH445" i="7" s="1"/>
  <c r="AI445" i="7" s="1"/>
  <c r="AG453" i="7"/>
  <c r="AH453" i="7" s="1"/>
  <c r="AI453" i="7" s="1"/>
  <c r="AG461" i="7"/>
  <c r="AH461" i="7" s="1"/>
  <c r="AI461" i="7" s="1"/>
  <c r="AG469" i="7"/>
  <c r="AH469" i="7" s="1"/>
  <c r="AI469" i="7" s="1"/>
  <c r="AG477" i="7"/>
  <c r="AH477" i="7" s="1"/>
  <c r="AI477" i="7" s="1"/>
  <c r="AG485" i="7"/>
  <c r="AH485" i="7" s="1"/>
  <c r="AI485" i="7" s="1"/>
  <c r="AG493" i="7"/>
  <c r="AH493" i="7" s="1"/>
  <c r="AI493" i="7" s="1"/>
  <c r="AG501" i="7"/>
  <c r="AH501" i="7" s="1"/>
  <c r="AI501" i="7" s="1"/>
  <c r="AG509" i="7"/>
  <c r="AH509" i="7" s="1"/>
  <c r="AI509" i="7" s="1"/>
  <c r="AG517" i="7"/>
  <c r="AH517" i="7" s="1"/>
  <c r="AI517" i="7" s="1"/>
  <c r="AG525" i="7"/>
  <c r="AH525" i="7" s="1"/>
  <c r="AI525" i="7" s="1"/>
  <c r="AG533" i="7"/>
  <c r="AH533" i="7" s="1"/>
  <c r="AI533" i="7" s="1"/>
  <c r="AG541" i="7"/>
  <c r="AH541" i="7" s="1"/>
  <c r="AI541" i="7" s="1"/>
  <c r="AG549" i="7"/>
  <c r="AH549" i="7" s="1"/>
  <c r="AI549" i="7" s="1"/>
  <c r="AG557" i="7"/>
  <c r="AH557" i="7" s="1"/>
  <c r="AI557" i="7" s="1"/>
  <c r="AG565" i="7"/>
  <c r="AH565" i="7" s="1"/>
  <c r="AI565" i="7" s="1"/>
  <c r="AG573" i="7"/>
  <c r="AH573" i="7" s="1"/>
  <c r="AI573" i="7" s="1"/>
  <c r="AG581" i="7"/>
  <c r="AH581" i="7" s="1"/>
  <c r="AI581" i="7" s="1"/>
  <c r="AG589" i="7"/>
  <c r="AH589" i="7" s="1"/>
  <c r="AI589" i="7" s="1"/>
  <c r="AG597" i="7"/>
  <c r="AH597" i="7" s="1"/>
  <c r="AI597" i="7" s="1"/>
  <c r="AG605" i="7"/>
  <c r="AH605" i="7" s="1"/>
  <c r="AI605" i="7" s="1"/>
  <c r="AG613" i="7"/>
  <c r="AH613" i="7" s="1"/>
  <c r="AI613" i="7" s="1"/>
  <c r="AG621" i="7"/>
  <c r="AH621" i="7" s="1"/>
  <c r="AI621" i="7" s="1"/>
  <c r="AG629" i="7"/>
  <c r="AH629" i="7" s="1"/>
  <c r="AI629" i="7" s="1"/>
  <c r="AG637" i="7"/>
  <c r="AH637" i="7" s="1"/>
  <c r="AI637" i="7" s="1"/>
  <c r="AG645" i="7"/>
  <c r="AH645" i="7" s="1"/>
  <c r="AI645" i="7" s="1"/>
  <c r="AG653" i="7"/>
  <c r="AH653" i="7" s="1"/>
  <c r="AI653" i="7" s="1"/>
  <c r="AG661" i="7"/>
  <c r="AH661" i="7" s="1"/>
  <c r="AI661" i="7" s="1"/>
  <c r="AG669" i="7"/>
  <c r="AH669" i="7" s="1"/>
  <c r="AI669" i="7" s="1"/>
  <c r="AG677" i="7"/>
  <c r="AH677" i="7" s="1"/>
  <c r="AI677" i="7" s="1"/>
  <c r="AG685" i="7"/>
  <c r="AH685" i="7" s="1"/>
  <c r="AI685" i="7" s="1"/>
  <c r="AG693" i="7"/>
  <c r="AH693" i="7" s="1"/>
  <c r="AI693" i="7" s="1"/>
  <c r="AG701" i="7"/>
  <c r="AH701" i="7" s="1"/>
  <c r="AI701" i="7" s="1"/>
  <c r="AG709" i="7"/>
  <c r="AH709" i="7" s="1"/>
  <c r="AI709" i="7" s="1"/>
  <c r="AG717" i="7"/>
  <c r="AH717" i="7" s="1"/>
  <c r="AI717" i="7" s="1"/>
  <c r="AG725" i="7"/>
  <c r="AH725" i="7" s="1"/>
  <c r="AI725" i="7" s="1"/>
  <c r="AG733" i="7"/>
  <c r="AH733" i="7" s="1"/>
  <c r="AI733" i="7" s="1"/>
  <c r="AG741" i="7"/>
  <c r="AH741" i="7" s="1"/>
  <c r="AI741" i="7" s="1"/>
  <c r="AG749" i="7"/>
  <c r="AH749" i="7" s="1"/>
  <c r="AI749" i="7" s="1"/>
  <c r="AG757" i="7"/>
  <c r="AH757" i="7" s="1"/>
  <c r="AI757" i="7" s="1"/>
  <c r="AG765" i="7"/>
  <c r="AH765" i="7" s="1"/>
  <c r="AI765" i="7" s="1"/>
  <c r="AG773" i="7"/>
  <c r="AH773" i="7" s="1"/>
  <c r="AI773" i="7" s="1"/>
  <c r="AG781" i="7"/>
  <c r="AH781" i="7" s="1"/>
  <c r="AI781" i="7" s="1"/>
  <c r="AG789" i="7"/>
  <c r="AH789" i="7" s="1"/>
  <c r="AI789" i="7" s="1"/>
  <c r="AG797" i="7"/>
  <c r="AH797" i="7" s="1"/>
  <c r="AI797" i="7" s="1"/>
  <c r="AG805" i="7"/>
  <c r="AH805" i="7" s="1"/>
  <c r="AI805" i="7" s="1"/>
  <c r="AG813" i="7"/>
  <c r="AH813" i="7" s="1"/>
  <c r="AI813" i="7" s="1"/>
  <c r="AG821" i="7"/>
  <c r="AH821" i="7" s="1"/>
  <c r="AI821" i="7" s="1"/>
  <c r="AG829" i="7"/>
  <c r="AH829" i="7" s="1"/>
  <c r="AI829" i="7" s="1"/>
  <c r="AG837" i="7"/>
  <c r="AH837" i="7" s="1"/>
  <c r="AI837" i="7" s="1"/>
  <c r="AG845" i="7"/>
  <c r="AH845" i="7" s="1"/>
  <c r="AI845" i="7" s="1"/>
  <c r="AG853" i="7"/>
  <c r="AH853" i="7" s="1"/>
  <c r="AI853" i="7" s="1"/>
  <c r="AG861" i="7"/>
  <c r="AH861" i="7" s="1"/>
  <c r="AI861" i="7" s="1"/>
  <c r="AG869" i="7"/>
  <c r="AH869" i="7" s="1"/>
  <c r="AI869" i="7" s="1"/>
  <c r="AG877" i="7"/>
  <c r="AH877" i="7" s="1"/>
  <c r="AI877" i="7" s="1"/>
  <c r="AG885" i="7"/>
  <c r="AH885" i="7" s="1"/>
  <c r="AI885" i="7" s="1"/>
  <c r="AG893" i="7"/>
  <c r="AH893" i="7" s="1"/>
  <c r="AI893" i="7" s="1"/>
  <c r="AG901" i="7"/>
  <c r="AH901" i="7" s="1"/>
  <c r="AI901" i="7" s="1"/>
  <c r="AG909" i="7"/>
  <c r="AH909" i="7" s="1"/>
  <c r="AI909" i="7" s="1"/>
  <c r="AG917" i="7"/>
  <c r="AH917" i="7" s="1"/>
  <c r="AI917" i="7" s="1"/>
  <c r="AG925" i="7"/>
  <c r="AH925" i="7" s="1"/>
  <c r="AI925" i="7" s="1"/>
  <c r="AG933" i="7"/>
  <c r="AH933" i="7" s="1"/>
  <c r="AI933" i="7" s="1"/>
  <c r="AG941" i="7"/>
  <c r="AH941" i="7" s="1"/>
  <c r="AI941" i="7" s="1"/>
  <c r="AG949" i="7"/>
  <c r="AH949" i="7" s="1"/>
  <c r="AI949" i="7" s="1"/>
  <c r="AG957" i="7"/>
  <c r="AH957" i="7" s="1"/>
  <c r="AI957" i="7" s="1"/>
  <c r="AG965" i="7"/>
  <c r="AH965" i="7" s="1"/>
  <c r="AI965" i="7" s="1"/>
  <c r="AG973" i="7"/>
  <c r="AH973" i="7" s="1"/>
  <c r="AI973" i="7" s="1"/>
  <c r="AG981" i="7"/>
  <c r="AH981" i="7" s="1"/>
  <c r="AI981" i="7" s="1"/>
  <c r="AG989" i="7"/>
  <c r="AH989" i="7" s="1"/>
  <c r="AI989" i="7" s="1"/>
  <c r="AG997" i="7"/>
  <c r="AH997" i="7" s="1"/>
  <c r="AI997" i="7" s="1"/>
  <c r="AG1005" i="7"/>
  <c r="AH1005" i="7" s="1"/>
  <c r="AI1005" i="7" s="1"/>
  <c r="AG1013" i="7"/>
  <c r="AH1013" i="7" s="1"/>
  <c r="AI1013" i="7" s="1"/>
  <c r="AG70" i="7"/>
  <c r="AH70" i="7" s="1"/>
  <c r="AI70" i="7" s="1"/>
  <c r="AG78" i="7"/>
  <c r="AH78" i="7" s="1"/>
  <c r="AI78" i="7" s="1"/>
  <c r="AG86" i="7"/>
  <c r="AH86" i="7" s="1"/>
  <c r="AI86" i="7" s="1"/>
  <c r="AG94" i="7"/>
  <c r="AH94" i="7" s="1"/>
  <c r="AI94" i="7" s="1"/>
  <c r="AG102" i="7"/>
  <c r="AH102" i="7" s="1"/>
  <c r="AI102" i="7" s="1"/>
  <c r="AG110" i="7"/>
  <c r="AH110" i="7" s="1"/>
  <c r="AI110" i="7" s="1"/>
  <c r="AG118" i="7"/>
  <c r="AH118" i="7" s="1"/>
  <c r="AI118" i="7" s="1"/>
  <c r="AG126" i="7"/>
  <c r="AH126" i="7" s="1"/>
  <c r="AI126" i="7" s="1"/>
  <c r="AG134" i="7"/>
  <c r="AH134" i="7" s="1"/>
  <c r="AI134" i="7" s="1"/>
  <c r="AG142" i="7"/>
  <c r="AH142" i="7" s="1"/>
  <c r="AI142" i="7" s="1"/>
  <c r="AG150" i="7"/>
  <c r="AH150" i="7" s="1"/>
  <c r="AI150" i="7" s="1"/>
  <c r="AG158" i="7"/>
  <c r="AH158" i="7" s="1"/>
  <c r="AI158" i="7" s="1"/>
  <c r="AG166" i="7"/>
  <c r="AH166" i="7" s="1"/>
  <c r="AI166" i="7" s="1"/>
  <c r="AG174" i="7"/>
  <c r="AH174" i="7" s="1"/>
  <c r="AI174" i="7" s="1"/>
  <c r="AG182" i="7"/>
  <c r="AH182" i="7" s="1"/>
  <c r="AI182" i="7" s="1"/>
  <c r="AG190" i="7"/>
  <c r="AH190" i="7" s="1"/>
  <c r="AI190" i="7" s="1"/>
  <c r="AG198" i="7"/>
  <c r="AH198" i="7" s="1"/>
  <c r="AI198" i="7" s="1"/>
  <c r="AG206" i="7"/>
  <c r="AH206" i="7" s="1"/>
  <c r="AI206" i="7" s="1"/>
  <c r="AG214" i="7"/>
  <c r="AH214" i="7" s="1"/>
  <c r="AI214" i="7" s="1"/>
  <c r="AG222" i="7"/>
  <c r="AH222" i="7" s="1"/>
  <c r="AI222" i="7" s="1"/>
  <c r="AG230" i="7"/>
  <c r="AH230" i="7" s="1"/>
  <c r="AI230" i="7" s="1"/>
  <c r="AG238" i="7"/>
  <c r="AH238" i="7" s="1"/>
  <c r="AI238" i="7" s="1"/>
  <c r="AG246" i="7"/>
  <c r="AH246" i="7" s="1"/>
  <c r="AI246" i="7" s="1"/>
  <c r="AG254" i="7"/>
  <c r="AH254" i="7" s="1"/>
  <c r="AI254" i="7" s="1"/>
  <c r="AG262" i="7"/>
  <c r="AH262" i="7" s="1"/>
  <c r="AI262" i="7" s="1"/>
  <c r="AG270" i="7"/>
  <c r="AH270" i="7" s="1"/>
  <c r="AI270" i="7" s="1"/>
  <c r="AG278" i="7"/>
  <c r="AH278" i="7" s="1"/>
  <c r="AI278" i="7" s="1"/>
  <c r="AG286" i="7"/>
  <c r="AH286" i="7" s="1"/>
  <c r="AI286" i="7" s="1"/>
  <c r="AG294" i="7"/>
  <c r="AH294" i="7" s="1"/>
  <c r="AI294" i="7" s="1"/>
  <c r="AG302" i="7"/>
  <c r="AH302" i="7" s="1"/>
  <c r="AI302" i="7" s="1"/>
  <c r="AG310" i="7"/>
  <c r="AH310" i="7" s="1"/>
  <c r="AI310" i="7" s="1"/>
  <c r="AG318" i="7"/>
  <c r="AH318" i="7" s="1"/>
  <c r="AI318" i="7" s="1"/>
  <c r="AG326" i="7"/>
  <c r="AH326" i="7" s="1"/>
  <c r="AI326" i="7" s="1"/>
  <c r="AG334" i="7"/>
  <c r="AH334" i="7" s="1"/>
  <c r="AI334" i="7" s="1"/>
  <c r="AG342" i="7"/>
  <c r="AH342" i="7" s="1"/>
  <c r="AI342" i="7" s="1"/>
  <c r="AG350" i="7"/>
  <c r="AH350" i="7" s="1"/>
  <c r="AI350" i="7" s="1"/>
  <c r="AG358" i="7"/>
  <c r="AH358" i="7" s="1"/>
  <c r="AI358" i="7" s="1"/>
  <c r="AG366" i="7"/>
  <c r="AH366" i="7" s="1"/>
  <c r="AI366" i="7" s="1"/>
  <c r="AG374" i="7"/>
  <c r="AH374" i="7" s="1"/>
  <c r="AI374" i="7" s="1"/>
  <c r="AG382" i="7"/>
  <c r="AH382" i="7" s="1"/>
  <c r="AI382" i="7" s="1"/>
  <c r="AG390" i="7"/>
  <c r="AH390" i="7" s="1"/>
  <c r="AI390" i="7" s="1"/>
  <c r="AG398" i="7"/>
  <c r="AH398" i="7" s="1"/>
  <c r="AI398" i="7" s="1"/>
  <c r="AG406" i="7"/>
  <c r="AH406" i="7" s="1"/>
  <c r="AI406" i="7" s="1"/>
  <c r="AG414" i="7"/>
  <c r="AH414" i="7" s="1"/>
  <c r="AI414" i="7" s="1"/>
  <c r="AG422" i="7"/>
  <c r="AH422" i="7" s="1"/>
  <c r="AI422" i="7" s="1"/>
  <c r="AG430" i="7"/>
  <c r="AH430" i="7" s="1"/>
  <c r="AI430" i="7" s="1"/>
  <c r="AG438" i="7"/>
  <c r="AH438" i="7" s="1"/>
  <c r="AI438" i="7" s="1"/>
  <c r="AG446" i="7"/>
  <c r="AH446" i="7" s="1"/>
  <c r="AI446" i="7" s="1"/>
  <c r="AG454" i="7"/>
  <c r="AH454" i="7" s="1"/>
  <c r="AI454" i="7" s="1"/>
  <c r="AG462" i="7"/>
  <c r="AH462" i="7" s="1"/>
  <c r="AI462" i="7" s="1"/>
  <c r="AG470" i="7"/>
  <c r="AH470" i="7" s="1"/>
  <c r="AI470" i="7" s="1"/>
  <c r="AG478" i="7"/>
  <c r="AH478" i="7" s="1"/>
  <c r="AI478" i="7" s="1"/>
  <c r="AG486" i="7"/>
  <c r="AH486" i="7" s="1"/>
  <c r="AI486" i="7" s="1"/>
  <c r="AG494" i="7"/>
  <c r="AH494" i="7" s="1"/>
  <c r="AI494" i="7" s="1"/>
  <c r="AG502" i="7"/>
  <c r="AH502" i="7" s="1"/>
  <c r="AI502" i="7" s="1"/>
  <c r="AG510" i="7"/>
  <c r="AH510" i="7" s="1"/>
  <c r="AI510" i="7" s="1"/>
  <c r="AG518" i="7"/>
  <c r="AH518" i="7" s="1"/>
  <c r="AI518" i="7" s="1"/>
  <c r="AG526" i="7"/>
  <c r="AH526" i="7" s="1"/>
  <c r="AI526" i="7" s="1"/>
  <c r="AG534" i="7"/>
  <c r="AH534" i="7" s="1"/>
  <c r="AI534" i="7" s="1"/>
  <c r="AG542" i="7"/>
  <c r="AH542" i="7" s="1"/>
  <c r="AI542" i="7" s="1"/>
  <c r="AG550" i="7"/>
  <c r="AH550" i="7" s="1"/>
  <c r="AI550" i="7" s="1"/>
  <c r="AG558" i="7"/>
  <c r="AH558" i="7" s="1"/>
  <c r="AI558" i="7" s="1"/>
  <c r="AG566" i="7"/>
  <c r="AH566" i="7" s="1"/>
  <c r="AI566" i="7" s="1"/>
  <c r="AG574" i="7"/>
  <c r="AH574" i="7" s="1"/>
  <c r="AI574" i="7" s="1"/>
  <c r="AG582" i="7"/>
  <c r="AH582" i="7" s="1"/>
  <c r="AI582" i="7" s="1"/>
  <c r="AG590" i="7"/>
  <c r="AH590" i="7" s="1"/>
  <c r="AI590" i="7" s="1"/>
  <c r="AG598" i="7"/>
  <c r="AH598" i="7" s="1"/>
  <c r="AI598" i="7" s="1"/>
  <c r="AG606" i="7"/>
  <c r="AH606" i="7" s="1"/>
  <c r="AI606" i="7" s="1"/>
  <c r="AG614" i="7"/>
  <c r="AH614" i="7" s="1"/>
  <c r="AI614" i="7" s="1"/>
  <c r="AG622" i="7"/>
  <c r="AH622" i="7" s="1"/>
  <c r="AI622" i="7" s="1"/>
  <c r="AG630" i="7"/>
  <c r="AH630" i="7" s="1"/>
  <c r="AI630" i="7" s="1"/>
  <c r="AG638" i="7"/>
  <c r="AH638" i="7" s="1"/>
  <c r="AI638" i="7" s="1"/>
  <c r="AG646" i="7"/>
  <c r="AH646" i="7" s="1"/>
  <c r="AI646" i="7" s="1"/>
  <c r="AG654" i="7"/>
  <c r="AH654" i="7" s="1"/>
  <c r="AI654" i="7" s="1"/>
  <c r="AG662" i="7"/>
  <c r="AH662" i="7" s="1"/>
  <c r="AI662" i="7" s="1"/>
  <c r="AG670" i="7"/>
  <c r="AH670" i="7" s="1"/>
  <c r="AI670" i="7" s="1"/>
  <c r="AG678" i="7"/>
  <c r="AH678" i="7" s="1"/>
  <c r="AI678" i="7" s="1"/>
  <c r="AG686" i="7"/>
  <c r="AH686" i="7" s="1"/>
  <c r="AI686" i="7" s="1"/>
  <c r="AG694" i="7"/>
  <c r="AH694" i="7" s="1"/>
  <c r="AI694" i="7" s="1"/>
  <c r="AG702" i="7"/>
  <c r="AH702" i="7" s="1"/>
  <c r="AI702" i="7" s="1"/>
  <c r="AG710" i="7"/>
  <c r="AH710" i="7" s="1"/>
  <c r="AI710" i="7" s="1"/>
  <c r="AG718" i="7"/>
  <c r="AH718" i="7" s="1"/>
  <c r="AI718" i="7" s="1"/>
  <c r="AG726" i="7"/>
  <c r="AH726" i="7" s="1"/>
  <c r="AI726" i="7" s="1"/>
  <c r="AG734" i="7"/>
  <c r="AH734" i="7" s="1"/>
  <c r="AI734" i="7" s="1"/>
  <c r="AG742" i="7"/>
  <c r="AH742" i="7" s="1"/>
  <c r="AI742" i="7" s="1"/>
  <c r="AG750" i="7"/>
  <c r="AH750" i="7" s="1"/>
  <c r="AI750" i="7" s="1"/>
  <c r="AG758" i="7"/>
  <c r="AH758" i="7" s="1"/>
  <c r="AI758" i="7" s="1"/>
  <c r="AG766" i="7"/>
  <c r="AH766" i="7" s="1"/>
  <c r="AI766" i="7" s="1"/>
  <c r="AG774" i="7"/>
  <c r="AH774" i="7" s="1"/>
  <c r="AI774" i="7" s="1"/>
  <c r="AG782" i="7"/>
  <c r="AH782" i="7" s="1"/>
  <c r="AI782" i="7" s="1"/>
  <c r="AG790" i="7"/>
  <c r="AH790" i="7" s="1"/>
  <c r="AI790" i="7" s="1"/>
  <c r="AG798" i="7"/>
  <c r="AH798" i="7" s="1"/>
  <c r="AI798" i="7" s="1"/>
  <c r="AG806" i="7"/>
  <c r="AH806" i="7" s="1"/>
  <c r="AI806" i="7" s="1"/>
  <c r="AG814" i="7"/>
  <c r="AH814" i="7" s="1"/>
  <c r="AI814" i="7" s="1"/>
  <c r="AG822" i="7"/>
  <c r="AH822" i="7" s="1"/>
  <c r="AI822" i="7" s="1"/>
  <c r="AG830" i="7"/>
  <c r="AH830" i="7" s="1"/>
  <c r="AI830" i="7" s="1"/>
  <c r="AG838" i="7"/>
  <c r="AH838" i="7" s="1"/>
  <c r="AI838" i="7" s="1"/>
  <c r="AG846" i="7"/>
  <c r="AH846" i="7" s="1"/>
  <c r="AI846" i="7" s="1"/>
  <c r="AG854" i="7"/>
  <c r="AH854" i="7" s="1"/>
  <c r="AI854" i="7" s="1"/>
  <c r="AG862" i="7"/>
  <c r="AH862" i="7" s="1"/>
  <c r="AI862" i="7" s="1"/>
  <c r="AG870" i="7"/>
  <c r="AH870" i="7" s="1"/>
  <c r="AI870" i="7" s="1"/>
  <c r="AG878" i="7"/>
  <c r="AH878" i="7" s="1"/>
  <c r="AI878" i="7" s="1"/>
  <c r="AG886" i="7"/>
  <c r="AH886" i="7" s="1"/>
  <c r="AI886" i="7" s="1"/>
  <c r="AG894" i="7"/>
  <c r="AH894" i="7" s="1"/>
  <c r="AI894" i="7" s="1"/>
  <c r="AG902" i="7"/>
  <c r="AH902" i="7" s="1"/>
  <c r="AI902" i="7" s="1"/>
  <c r="AG910" i="7"/>
  <c r="AH910" i="7" s="1"/>
  <c r="AI910" i="7" s="1"/>
  <c r="AG918" i="7"/>
  <c r="AH918" i="7" s="1"/>
  <c r="AI918" i="7" s="1"/>
  <c r="AG926" i="7"/>
  <c r="AH926" i="7" s="1"/>
  <c r="AI926" i="7" s="1"/>
  <c r="AG934" i="7"/>
  <c r="AH934" i="7" s="1"/>
  <c r="AI934" i="7" s="1"/>
  <c r="AG942" i="7"/>
  <c r="AH942" i="7" s="1"/>
  <c r="AI942" i="7" s="1"/>
  <c r="AG950" i="7"/>
  <c r="AH950" i="7" s="1"/>
  <c r="AI950" i="7" s="1"/>
  <c r="AG958" i="7"/>
  <c r="AH958" i="7" s="1"/>
  <c r="AI958" i="7" s="1"/>
  <c r="AG966" i="7"/>
  <c r="AH966" i="7" s="1"/>
  <c r="AI966" i="7" s="1"/>
  <c r="AG974" i="7"/>
  <c r="AH974" i="7" s="1"/>
  <c r="AI974" i="7" s="1"/>
  <c r="AG982" i="7"/>
  <c r="AH982" i="7" s="1"/>
  <c r="AI982" i="7" s="1"/>
  <c r="AG990" i="7"/>
  <c r="AH990" i="7" s="1"/>
  <c r="AI990" i="7" s="1"/>
  <c r="AG998" i="7"/>
  <c r="AH998" i="7" s="1"/>
  <c r="AI998" i="7" s="1"/>
  <c r="AG1006" i="7"/>
  <c r="AH1006" i="7" s="1"/>
  <c r="AI1006" i="7" s="1"/>
  <c r="AG1014" i="7"/>
  <c r="AH1014" i="7" s="1"/>
  <c r="AI1014" i="7" s="1"/>
  <c r="AG71" i="7"/>
  <c r="AH71" i="7" s="1"/>
  <c r="AI71" i="7" s="1"/>
  <c r="AG79" i="7"/>
  <c r="AH79" i="7" s="1"/>
  <c r="AI79" i="7" s="1"/>
  <c r="AG87" i="7"/>
  <c r="AH87" i="7" s="1"/>
  <c r="AI87" i="7" s="1"/>
  <c r="AG95" i="7"/>
  <c r="AH95" i="7" s="1"/>
  <c r="AI95" i="7" s="1"/>
  <c r="AG103" i="7"/>
  <c r="AH103" i="7" s="1"/>
  <c r="AI103" i="7" s="1"/>
  <c r="AG111" i="7"/>
  <c r="AH111" i="7" s="1"/>
  <c r="AI111" i="7" s="1"/>
  <c r="AG119" i="7"/>
  <c r="AH119" i="7" s="1"/>
  <c r="AI119" i="7" s="1"/>
  <c r="AG127" i="7"/>
  <c r="AH127" i="7" s="1"/>
  <c r="AI127" i="7" s="1"/>
  <c r="AG135" i="7"/>
  <c r="AH135" i="7" s="1"/>
  <c r="AI135" i="7" s="1"/>
  <c r="AG143" i="7"/>
  <c r="AH143" i="7" s="1"/>
  <c r="AI143" i="7" s="1"/>
  <c r="AG151" i="7"/>
  <c r="AH151" i="7" s="1"/>
  <c r="AI151" i="7" s="1"/>
  <c r="AG159" i="7"/>
  <c r="AH159" i="7" s="1"/>
  <c r="AI159" i="7" s="1"/>
  <c r="AG167" i="7"/>
  <c r="AH167" i="7" s="1"/>
  <c r="AI167" i="7" s="1"/>
  <c r="AG175" i="7"/>
  <c r="AH175" i="7" s="1"/>
  <c r="AI175" i="7" s="1"/>
  <c r="AG183" i="7"/>
  <c r="AH183" i="7" s="1"/>
  <c r="AI183" i="7" s="1"/>
  <c r="AG191" i="7"/>
  <c r="AH191" i="7" s="1"/>
  <c r="AI191" i="7" s="1"/>
  <c r="AG199" i="7"/>
  <c r="AH199" i="7" s="1"/>
  <c r="AI199" i="7" s="1"/>
  <c r="AG207" i="7"/>
  <c r="AH207" i="7" s="1"/>
  <c r="AI207" i="7" s="1"/>
  <c r="AG215" i="7"/>
  <c r="AH215" i="7" s="1"/>
  <c r="AI215" i="7" s="1"/>
  <c r="AG223" i="7"/>
  <c r="AH223" i="7" s="1"/>
  <c r="AI223" i="7" s="1"/>
  <c r="AG231" i="7"/>
  <c r="AH231" i="7" s="1"/>
  <c r="AI231" i="7" s="1"/>
  <c r="AG239" i="7"/>
  <c r="AH239" i="7" s="1"/>
  <c r="AI239" i="7" s="1"/>
  <c r="AG247" i="7"/>
  <c r="AH247" i="7" s="1"/>
  <c r="AI247" i="7" s="1"/>
  <c r="AG255" i="7"/>
  <c r="AH255" i="7" s="1"/>
  <c r="AI255" i="7" s="1"/>
  <c r="AG263" i="7"/>
  <c r="AH263" i="7" s="1"/>
  <c r="AI263" i="7" s="1"/>
  <c r="AG271" i="7"/>
  <c r="AH271" i="7" s="1"/>
  <c r="AI271" i="7" s="1"/>
  <c r="AG279" i="7"/>
  <c r="AH279" i="7" s="1"/>
  <c r="AI279" i="7" s="1"/>
  <c r="AG287" i="7"/>
  <c r="AH287" i="7" s="1"/>
  <c r="AI287" i="7" s="1"/>
  <c r="AG295" i="7"/>
  <c r="AH295" i="7" s="1"/>
  <c r="AI295" i="7" s="1"/>
  <c r="AG303" i="7"/>
  <c r="AH303" i="7" s="1"/>
  <c r="AI303" i="7" s="1"/>
  <c r="AG311" i="7"/>
  <c r="AH311" i="7" s="1"/>
  <c r="AI311" i="7" s="1"/>
  <c r="AG319" i="7"/>
  <c r="AH319" i="7" s="1"/>
  <c r="AI319" i="7" s="1"/>
  <c r="AG327" i="7"/>
  <c r="AH327" i="7" s="1"/>
  <c r="AI327" i="7" s="1"/>
  <c r="AG335" i="7"/>
  <c r="AH335" i="7" s="1"/>
  <c r="AI335" i="7" s="1"/>
  <c r="AG343" i="7"/>
  <c r="AH343" i="7" s="1"/>
  <c r="AI343" i="7" s="1"/>
  <c r="AG351" i="7"/>
  <c r="AH351" i="7" s="1"/>
  <c r="AI351" i="7" s="1"/>
  <c r="AG359" i="7"/>
  <c r="AH359" i="7" s="1"/>
  <c r="AI359" i="7" s="1"/>
  <c r="AG367" i="7"/>
  <c r="AH367" i="7" s="1"/>
  <c r="AI367" i="7" s="1"/>
  <c r="AG375" i="7"/>
  <c r="AH375" i="7" s="1"/>
  <c r="AI375" i="7" s="1"/>
  <c r="AG383" i="7"/>
  <c r="AH383" i="7" s="1"/>
  <c r="AI383" i="7" s="1"/>
  <c r="AG391" i="7"/>
  <c r="AH391" i="7" s="1"/>
  <c r="AI391" i="7" s="1"/>
  <c r="AG399" i="7"/>
  <c r="AH399" i="7" s="1"/>
  <c r="AI399" i="7" s="1"/>
  <c r="AG407" i="7"/>
  <c r="AH407" i="7" s="1"/>
  <c r="AI407" i="7" s="1"/>
  <c r="AG415" i="7"/>
  <c r="AH415" i="7" s="1"/>
  <c r="AI415" i="7" s="1"/>
  <c r="AG423" i="7"/>
  <c r="AH423" i="7" s="1"/>
  <c r="AI423" i="7" s="1"/>
  <c r="AG431" i="7"/>
  <c r="AH431" i="7" s="1"/>
  <c r="AI431" i="7" s="1"/>
  <c r="AG439" i="7"/>
  <c r="AH439" i="7" s="1"/>
  <c r="AI439" i="7" s="1"/>
  <c r="AG447" i="7"/>
  <c r="AH447" i="7" s="1"/>
  <c r="AI447" i="7" s="1"/>
  <c r="AG455" i="7"/>
  <c r="AH455" i="7" s="1"/>
  <c r="AI455" i="7" s="1"/>
  <c r="AG463" i="7"/>
  <c r="AH463" i="7" s="1"/>
  <c r="AI463" i="7" s="1"/>
  <c r="AG471" i="7"/>
  <c r="AH471" i="7" s="1"/>
  <c r="AI471" i="7" s="1"/>
  <c r="AG479" i="7"/>
  <c r="AH479" i="7" s="1"/>
  <c r="AI479" i="7" s="1"/>
  <c r="AG487" i="7"/>
  <c r="AH487" i="7" s="1"/>
  <c r="AI487" i="7" s="1"/>
  <c r="AG495" i="7"/>
  <c r="AH495" i="7" s="1"/>
  <c r="AI495" i="7" s="1"/>
  <c r="AG503" i="7"/>
  <c r="AH503" i="7" s="1"/>
  <c r="AI503" i="7" s="1"/>
  <c r="AG511" i="7"/>
  <c r="AH511" i="7" s="1"/>
  <c r="AI511" i="7" s="1"/>
  <c r="AG519" i="7"/>
  <c r="AH519" i="7" s="1"/>
  <c r="AI519" i="7" s="1"/>
  <c r="AG527" i="7"/>
  <c r="AH527" i="7" s="1"/>
  <c r="AI527" i="7" s="1"/>
  <c r="AG535" i="7"/>
  <c r="AH535" i="7" s="1"/>
  <c r="AI535" i="7" s="1"/>
  <c r="AG543" i="7"/>
  <c r="AH543" i="7" s="1"/>
  <c r="AI543" i="7" s="1"/>
  <c r="AG551" i="7"/>
  <c r="AH551" i="7" s="1"/>
  <c r="AI551" i="7" s="1"/>
  <c r="AG559" i="7"/>
  <c r="AH559" i="7" s="1"/>
  <c r="AI559" i="7" s="1"/>
  <c r="AG567" i="7"/>
  <c r="AH567" i="7" s="1"/>
  <c r="AI567" i="7" s="1"/>
  <c r="AG575" i="7"/>
  <c r="AH575" i="7" s="1"/>
  <c r="AI575" i="7" s="1"/>
  <c r="AG583" i="7"/>
  <c r="AH583" i="7" s="1"/>
  <c r="AI583" i="7" s="1"/>
  <c r="AG591" i="7"/>
  <c r="AH591" i="7" s="1"/>
  <c r="AI591" i="7" s="1"/>
  <c r="AG599" i="7"/>
  <c r="AH599" i="7" s="1"/>
  <c r="AI599" i="7" s="1"/>
  <c r="AG607" i="7"/>
  <c r="AH607" i="7" s="1"/>
  <c r="AI607" i="7" s="1"/>
  <c r="AG615" i="7"/>
  <c r="AH615" i="7" s="1"/>
  <c r="AI615" i="7" s="1"/>
  <c r="AG623" i="7"/>
  <c r="AH623" i="7" s="1"/>
  <c r="AI623" i="7" s="1"/>
  <c r="AG631" i="7"/>
  <c r="AH631" i="7" s="1"/>
  <c r="AI631" i="7" s="1"/>
  <c r="AG639" i="7"/>
  <c r="AH639" i="7" s="1"/>
  <c r="AI639" i="7" s="1"/>
  <c r="AG647" i="7"/>
  <c r="AH647" i="7" s="1"/>
  <c r="AI647" i="7" s="1"/>
  <c r="AG655" i="7"/>
  <c r="AH655" i="7" s="1"/>
  <c r="AI655" i="7" s="1"/>
  <c r="AG663" i="7"/>
  <c r="AH663" i="7" s="1"/>
  <c r="AI663" i="7" s="1"/>
  <c r="AG671" i="7"/>
  <c r="AH671" i="7" s="1"/>
  <c r="AI671" i="7" s="1"/>
  <c r="AG679" i="7"/>
  <c r="AH679" i="7" s="1"/>
  <c r="AI679" i="7" s="1"/>
  <c r="AG687" i="7"/>
  <c r="AH687" i="7" s="1"/>
  <c r="AI687" i="7" s="1"/>
  <c r="AG695" i="7"/>
  <c r="AH695" i="7" s="1"/>
  <c r="AI695" i="7" s="1"/>
  <c r="AG703" i="7"/>
  <c r="AH703" i="7" s="1"/>
  <c r="AI703" i="7" s="1"/>
  <c r="AG711" i="7"/>
  <c r="AH711" i="7" s="1"/>
  <c r="AI711" i="7" s="1"/>
  <c r="AG719" i="7"/>
  <c r="AH719" i="7" s="1"/>
  <c r="AI719" i="7" s="1"/>
  <c r="AG727" i="7"/>
  <c r="AH727" i="7" s="1"/>
  <c r="AI727" i="7" s="1"/>
  <c r="AG735" i="7"/>
  <c r="AH735" i="7" s="1"/>
  <c r="AI735" i="7" s="1"/>
  <c r="AG743" i="7"/>
  <c r="AH743" i="7" s="1"/>
  <c r="AI743" i="7" s="1"/>
  <c r="AG751" i="7"/>
  <c r="AH751" i="7" s="1"/>
  <c r="AI751" i="7" s="1"/>
  <c r="AG759" i="7"/>
  <c r="AH759" i="7" s="1"/>
  <c r="AI759" i="7" s="1"/>
  <c r="AG767" i="7"/>
  <c r="AH767" i="7" s="1"/>
  <c r="AI767" i="7" s="1"/>
  <c r="AG775" i="7"/>
  <c r="AH775" i="7" s="1"/>
  <c r="AI775" i="7" s="1"/>
  <c r="AG783" i="7"/>
  <c r="AH783" i="7" s="1"/>
  <c r="AI783" i="7" s="1"/>
  <c r="AG791" i="7"/>
  <c r="AH791" i="7" s="1"/>
  <c r="AI791" i="7" s="1"/>
  <c r="AG799" i="7"/>
  <c r="AH799" i="7" s="1"/>
  <c r="AI799" i="7" s="1"/>
  <c r="AG807" i="7"/>
  <c r="AH807" i="7" s="1"/>
  <c r="AI807" i="7" s="1"/>
  <c r="AG815" i="7"/>
  <c r="AH815" i="7" s="1"/>
  <c r="AI815" i="7" s="1"/>
  <c r="AG823" i="7"/>
  <c r="AH823" i="7" s="1"/>
  <c r="AI823" i="7" s="1"/>
  <c r="AG831" i="7"/>
  <c r="AH831" i="7" s="1"/>
  <c r="AI831" i="7" s="1"/>
  <c r="AG839" i="7"/>
  <c r="AH839" i="7" s="1"/>
  <c r="AI839" i="7" s="1"/>
  <c r="AG847" i="7"/>
  <c r="AH847" i="7" s="1"/>
  <c r="AI847" i="7" s="1"/>
  <c r="AG855" i="7"/>
  <c r="AH855" i="7" s="1"/>
  <c r="AI855" i="7" s="1"/>
  <c r="AG863" i="7"/>
  <c r="AH863" i="7" s="1"/>
  <c r="AI863" i="7" s="1"/>
  <c r="AG871" i="7"/>
  <c r="AH871" i="7" s="1"/>
  <c r="AI871" i="7" s="1"/>
  <c r="AG879" i="7"/>
  <c r="AH879" i="7" s="1"/>
  <c r="AI879" i="7" s="1"/>
  <c r="AG887" i="7"/>
  <c r="AH887" i="7" s="1"/>
  <c r="AI887" i="7" s="1"/>
  <c r="AG895" i="7"/>
  <c r="AH895" i="7" s="1"/>
  <c r="AI895" i="7" s="1"/>
  <c r="AG903" i="7"/>
  <c r="AH903" i="7" s="1"/>
  <c r="AI903" i="7" s="1"/>
  <c r="AG911" i="7"/>
  <c r="AH911" i="7" s="1"/>
  <c r="AI911" i="7" s="1"/>
  <c r="AG919" i="7"/>
  <c r="AH919" i="7" s="1"/>
  <c r="AI919" i="7" s="1"/>
  <c r="AG927" i="7"/>
  <c r="AH927" i="7" s="1"/>
  <c r="AI927" i="7" s="1"/>
  <c r="AG935" i="7"/>
  <c r="AH935" i="7" s="1"/>
  <c r="AI935" i="7" s="1"/>
  <c r="AG943" i="7"/>
  <c r="AH943" i="7" s="1"/>
  <c r="AI943" i="7" s="1"/>
  <c r="AG951" i="7"/>
  <c r="AH951" i="7" s="1"/>
  <c r="AI951" i="7" s="1"/>
  <c r="AG959" i="7"/>
  <c r="AH959" i="7" s="1"/>
  <c r="AI959" i="7" s="1"/>
  <c r="AG967" i="7"/>
  <c r="AH967" i="7" s="1"/>
  <c r="AI967" i="7" s="1"/>
  <c r="AG975" i="7"/>
  <c r="AH975" i="7" s="1"/>
  <c r="AI975" i="7" s="1"/>
  <c r="AG983" i="7"/>
  <c r="AH983" i="7" s="1"/>
  <c r="AI983" i="7" s="1"/>
  <c r="AG991" i="7"/>
  <c r="AH991" i="7" s="1"/>
  <c r="AI991" i="7" s="1"/>
  <c r="AG999" i="7"/>
  <c r="AH999" i="7" s="1"/>
  <c r="AI999" i="7" s="1"/>
  <c r="AG1007" i="7"/>
  <c r="AH1007" i="7" s="1"/>
  <c r="AI1007" i="7" s="1"/>
  <c r="AG1015" i="7"/>
  <c r="AH1015" i="7" s="1"/>
  <c r="AI1015" i="7" s="1"/>
  <c r="AG72" i="7"/>
  <c r="AH72" i="7" s="1"/>
  <c r="AI72" i="7" s="1"/>
  <c r="AG80" i="7"/>
  <c r="AH80" i="7" s="1"/>
  <c r="AI80" i="7" s="1"/>
  <c r="AG88" i="7"/>
  <c r="AH88" i="7" s="1"/>
  <c r="AI88" i="7" s="1"/>
  <c r="AG96" i="7"/>
  <c r="AH96" i="7" s="1"/>
  <c r="AI96" i="7" s="1"/>
  <c r="AG104" i="7"/>
  <c r="AH104" i="7" s="1"/>
  <c r="AI104" i="7" s="1"/>
  <c r="AG112" i="7"/>
  <c r="AH112" i="7" s="1"/>
  <c r="AI112" i="7" s="1"/>
  <c r="AG120" i="7"/>
  <c r="AH120" i="7" s="1"/>
  <c r="AI120" i="7" s="1"/>
  <c r="AG128" i="7"/>
  <c r="AH128" i="7" s="1"/>
  <c r="AI128" i="7" s="1"/>
  <c r="AG136" i="7"/>
  <c r="AH136" i="7" s="1"/>
  <c r="AI136" i="7" s="1"/>
  <c r="AG144" i="7"/>
  <c r="AH144" i="7" s="1"/>
  <c r="AI144" i="7" s="1"/>
  <c r="AG152" i="7"/>
  <c r="AH152" i="7" s="1"/>
  <c r="AI152" i="7" s="1"/>
  <c r="AG160" i="7"/>
  <c r="AH160" i="7" s="1"/>
  <c r="AI160" i="7" s="1"/>
  <c r="AG168" i="7"/>
  <c r="AH168" i="7" s="1"/>
  <c r="AI168" i="7" s="1"/>
  <c r="AG176" i="7"/>
  <c r="AH176" i="7" s="1"/>
  <c r="AI176" i="7" s="1"/>
  <c r="AG184" i="7"/>
  <c r="AH184" i="7" s="1"/>
  <c r="AI184" i="7" s="1"/>
  <c r="AG192" i="7"/>
  <c r="AH192" i="7" s="1"/>
  <c r="AI192" i="7" s="1"/>
  <c r="AG200" i="7"/>
  <c r="AH200" i="7" s="1"/>
  <c r="AI200" i="7" s="1"/>
  <c r="AG208" i="7"/>
  <c r="AH208" i="7" s="1"/>
  <c r="AI208" i="7" s="1"/>
  <c r="AG216" i="7"/>
  <c r="AH216" i="7" s="1"/>
  <c r="AI216" i="7" s="1"/>
  <c r="AG224" i="7"/>
  <c r="AH224" i="7" s="1"/>
  <c r="AI224" i="7" s="1"/>
  <c r="AG232" i="7"/>
  <c r="AH232" i="7" s="1"/>
  <c r="AI232" i="7" s="1"/>
  <c r="AG240" i="7"/>
  <c r="AH240" i="7" s="1"/>
  <c r="AI240" i="7" s="1"/>
  <c r="AG248" i="7"/>
  <c r="AH248" i="7" s="1"/>
  <c r="AI248" i="7" s="1"/>
  <c r="AG256" i="7"/>
  <c r="AH256" i="7" s="1"/>
  <c r="AI256" i="7" s="1"/>
  <c r="AG264" i="7"/>
  <c r="AH264" i="7" s="1"/>
  <c r="AI264" i="7" s="1"/>
  <c r="AG272" i="7"/>
  <c r="AH272" i="7" s="1"/>
  <c r="AI272" i="7" s="1"/>
  <c r="AG280" i="7"/>
  <c r="AH280" i="7" s="1"/>
  <c r="AI280" i="7" s="1"/>
  <c r="AG288" i="7"/>
  <c r="AH288" i="7" s="1"/>
  <c r="AI288" i="7" s="1"/>
  <c r="AG296" i="7"/>
  <c r="AH296" i="7" s="1"/>
  <c r="AI296" i="7" s="1"/>
  <c r="AG304" i="7"/>
  <c r="AH304" i="7" s="1"/>
  <c r="AI304" i="7" s="1"/>
  <c r="AG312" i="7"/>
  <c r="AH312" i="7" s="1"/>
  <c r="AI312" i="7" s="1"/>
  <c r="AG320" i="7"/>
  <c r="AH320" i="7" s="1"/>
  <c r="AI320" i="7" s="1"/>
  <c r="AG328" i="7"/>
  <c r="AH328" i="7" s="1"/>
  <c r="AI328" i="7" s="1"/>
  <c r="AG336" i="7"/>
  <c r="AH336" i="7" s="1"/>
  <c r="AI336" i="7" s="1"/>
  <c r="AG344" i="7"/>
  <c r="AH344" i="7" s="1"/>
  <c r="AI344" i="7" s="1"/>
  <c r="AG352" i="7"/>
  <c r="AH352" i="7" s="1"/>
  <c r="AI352" i="7" s="1"/>
  <c r="AG360" i="7"/>
  <c r="AH360" i="7" s="1"/>
  <c r="AI360" i="7" s="1"/>
  <c r="AG368" i="7"/>
  <c r="AH368" i="7" s="1"/>
  <c r="AI368" i="7" s="1"/>
  <c r="AG376" i="7"/>
  <c r="AH376" i="7" s="1"/>
  <c r="AI376" i="7" s="1"/>
  <c r="AG384" i="7"/>
  <c r="AH384" i="7" s="1"/>
  <c r="AI384" i="7" s="1"/>
  <c r="AG392" i="7"/>
  <c r="AH392" i="7" s="1"/>
  <c r="AI392" i="7" s="1"/>
  <c r="AG400" i="7"/>
  <c r="AH400" i="7" s="1"/>
  <c r="AI400" i="7" s="1"/>
  <c r="AG408" i="7"/>
  <c r="AH408" i="7" s="1"/>
  <c r="AI408" i="7" s="1"/>
  <c r="AG416" i="7"/>
  <c r="AH416" i="7" s="1"/>
  <c r="AI416" i="7" s="1"/>
  <c r="AG424" i="7"/>
  <c r="AH424" i="7" s="1"/>
  <c r="AI424" i="7" s="1"/>
  <c r="AG432" i="7"/>
  <c r="AH432" i="7" s="1"/>
  <c r="AI432" i="7" s="1"/>
  <c r="AG440" i="7"/>
  <c r="AH440" i="7" s="1"/>
  <c r="AI440" i="7" s="1"/>
  <c r="AG448" i="7"/>
  <c r="AH448" i="7" s="1"/>
  <c r="AI448" i="7" s="1"/>
  <c r="AG456" i="7"/>
  <c r="AH456" i="7" s="1"/>
  <c r="AI456" i="7" s="1"/>
  <c r="AG464" i="7"/>
  <c r="AH464" i="7" s="1"/>
  <c r="AI464" i="7" s="1"/>
  <c r="AG472" i="7"/>
  <c r="AH472" i="7" s="1"/>
  <c r="AI472" i="7" s="1"/>
  <c r="AG480" i="7"/>
  <c r="AH480" i="7" s="1"/>
  <c r="AI480" i="7" s="1"/>
  <c r="AG488" i="7"/>
  <c r="AH488" i="7" s="1"/>
  <c r="AI488" i="7" s="1"/>
  <c r="AG496" i="7"/>
  <c r="AH496" i="7" s="1"/>
  <c r="AI496" i="7" s="1"/>
  <c r="AG504" i="7"/>
  <c r="AH504" i="7" s="1"/>
  <c r="AI504" i="7" s="1"/>
  <c r="AG512" i="7"/>
  <c r="AH512" i="7" s="1"/>
  <c r="AI512" i="7" s="1"/>
  <c r="AG520" i="7"/>
  <c r="AH520" i="7" s="1"/>
  <c r="AI520" i="7" s="1"/>
  <c r="AG528" i="7"/>
  <c r="AH528" i="7" s="1"/>
  <c r="AI528" i="7" s="1"/>
  <c r="AG536" i="7"/>
  <c r="AH536" i="7" s="1"/>
  <c r="AI536" i="7" s="1"/>
  <c r="AG544" i="7"/>
  <c r="AH544" i="7" s="1"/>
  <c r="AI544" i="7" s="1"/>
  <c r="AG552" i="7"/>
  <c r="AH552" i="7" s="1"/>
  <c r="AI552" i="7" s="1"/>
  <c r="AG560" i="7"/>
  <c r="AH560" i="7" s="1"/>
  <c r="AI560" i="7" s="1"/>
  <c r="AG568" i="7"/>
  <c r="AH568" i="7" s="1"/>
  <c r="AI568" i="7" s="1"/>
  <c r="AG576" i="7"/>
  <c r="AH576" i="7" s="1"/>
  <c r="AI576" i="7" s="1"/>
  <c r="AG584" i="7"/>
  <c r="AH584" i="7" s="1"/>
  <c r="AI584" i="7" s="1"/>
  <c r="AG592" i="7"/>
  <c r="AH592" i="7" s="1"/>
  <c r="AI592" i="7" s="1"/>
  <c r="AG600" i="7"/>
  <c r="AH600" i="7" s="1"/>
  <c r="AI600" i="7" s="1"/>
  <c r="AG608" i="7"/>
  <c r="AH608" i="7" s="1"/>
  <c r="AI608" i="7" s="1"/>
  <c r="AG616" i="7"/>
  <c r="AH616" i="7" s="1"/>
  <c r="AI616" i="7" s="1"/>
  <c r="AG624" i="7"/>
  <c r="AH624" i="7" s="1"/>
  <c r="AI624" i="7" s="1"/>
  <c r="AG632" i="7"/>
  <c r="AH632" i="7" s="1"/>
  <c r="AI632" i="7" s="1"/>
  <c r="AG640" i="7"/>
  <c r="AH640" i="7" s="1"/>
  <c r="AI640" i="7" s="1"/>
  <c r="AG648" i="7"/>
  <c r="AH648" i="7" s="1"/>
  <c r="AI648" i="7" s="1"/>
  <c r="AG656" i="7"/>
  <c r="AH656" i="7" s="1"/>
  <c r="AI656" i="7" s="1"/>
  <c r="AG664" i="7"/>
  <c r="AH664" i="7" s="1"/>
  <c r="AI664" i="7" s="1"/>
  <c r="AG672" i="7"/>
  <c r="AH672" i="7" s="1"/>
  <c r="AI672" i="7" s="1"/>
  <c r="AG680" i="7"/>
  <c r="AH680" i="7" s="1"/>
  <c r="AI680" i="7" s="1"/>
  <c r="AG688" i="7"/>
  <c r="AH688" i="7" s="1"/>
  <c r="AI688" i="7" s="1"/>
  <c r="AG696" i="7"/>
  <c r="AH696" i="7" s="1"/>
  <c r="AI696" i="7" s="1"/>
  <c r="AG704" i="7"/>
  <c r="AH704" i="7" s="1"/>
  <c r="AI704" i="7" s="1"/>
  <c r="AG712" i="7"/>
  <c r="AH712" i="7" s="1"/>
  <c r="AI712" i="7" s="1"/>
  <c r="AG720" i="7"/>
  <c r="AH720" i="7" s="1"/>
  <c r="AI720" i="7" s="1"/>
  <c r="AG728" i="7"/>
  <c r="AH728" i="7" s="1"/>
  <c r="AI728" i="7" s="1"/>
  <c r="AG736" i="7"/>
  <c r="AH736" i="7" s="1"/>
  <c r="AI736" i="7" s="1"/>
  <c r="AG744" i="7"/>
  <c r="AH744" i="7" s="1"/>
  <c r="AI744" i="7" s="1"/>
  <c r="AG752" i="7"/>
  <c r="AH752" i="7" s="1"/>
  <c r="AI752" i="7" s="1"/>
  <c r="AG760" i="7"/>
  <c r="AH760" i="7" s="1"/>
  <c r="AI760" i="7" s="1"/>
  <c r="AG768" i="7"/>
  <c r="AH768" i="7" s="1"/>
  <c r="AI768" i="7" s="1"/>
  <c r="AG776" i="7"/>
  <c r="AH776" i="7" s="1"/>
  <c r="AI776" i="7" s="1"/>
  <c r="AG784" i="7"/>
  <c r="AH784" i="7" s="1"/>
  <c r="AI784" i="7" s="1"/>
  <c r="AG792" i="7"/>
  <c r="AH792" i="7" s="1"/>
  <c r="AI792" i="7" s="1"/>
  <c r="AG800" i="7"/>
  <c r="AH800" i="7" s="1"/>
  <c r="AI800" i="7" s="1"/>
  <c r="AG808" i="7"/>
  <c r="AH808" i="7" s="1"/>
  <c r="AI808" i="7" s="1"/>
  <c r="AG816" i="7"/>
  <c r="AH816" i="7" s="1"/>
  <c r="AI816" i="7" s="1"/>
  <c r="AG824" i="7"/>
  <c r="AH824" i="7" s="1"/>
  <c r="AI824" i="7" s="1"/>
  <c r="AG832" i="7"/>
  <c r="AH832" i="7" s="1"/>
  <c r="AI832" i="7" s="1"/>
  <c r="AG840" i="7"/>
  <c r="AH840" i="7" s="1"/>
  <c r="AI840" i="7" s="1"/>
  <c r="AG848" i="7"/>
  <c r="AH848" i="7" s="1"/>
  <c r="AI848" i="7" s="1"/>
  <c r="AG856" i="7"/>
  <c r="AH856" i="7" s="1"/>
  <c r="AI856" i="7" s="1"/>
  <c r="AG864" i="7"/>
  <c r="AH864" i="7" s="1"/>
  <c r="AI864" i="7" s="1"/>
  <c r="AG872" i="7"/>
  <c r="AH872" i="7" s="1"/>
  <c r="AI872" i="7" s="1"/>
  <c r="AG880" i="7"/>
  <c r="AH880" i="7" s="1"/>
  <c r="AI880" i="7" s="1"/>
  <c r="AG888" i="7"/>
  <c r="AH888" i="7" s="1"/>
  <c r="AI888" i="7" s="1"/>
  <c r="AG896" i="7"/>
  <c r="AH896" i="7" s="1"/>
  <c r="AI896" i="7" s="1"/>
  <c r="AG904" i="7"/>
  <c r="AH904" i="7" s="1"/>
  <c r="AI904" i="7" s="1"/>
  <c r="AG912" i="7"/>
  <c r="AH912" i="7" s="1"/>
  <c r="AI912" i="7" s="1"/>
  <c r="AG920" i="7"/>
  <c r="AH920" i="7" s="1"/>
  <c r="AI920" i="7" s="1"/>
  <c r="AG928" i="7"/>
  <c r="AH928" i="7" s="1"/>
  <c r="AI928" i="7" s="1"/>
  <c r="AG936" i="7"/>
  <c r="AH936" i="7" s="1"/>
  <c r="AI936" i="7" s="1"/>
  <c r="AG944" i="7"/>
  <c r="AH944" i="7" s="1"/>
  <c r="AI944" i="7" s="1"/>
  <c r="AG952" i="7"/>
  <c r="AH952" i="7" s="1"/>
  <c r="AI952" i="7" s="1"/>
  <c r="AG960" i="7"/>
  <c r="AH960" i="7" s="1"/>
  <c r="AI960" i="7" s="1"/>
  <c r="AG968" i="7"/>
  <c r="AH968" i="7" s="1"/>
  <c r="AI968" i="7" s="1"/>
  <c r="AG976" i="7"/>
  <c r="AH976" i="7" s="1"/>
  <c r="AI976" i="7" s="1"/>
  <c r="AG984" i="7"/>
  <c r="AH984" i="7" s="1"/>
  <c r="AI984" i="7" s="1"/>
  <c r="AG992" i="7"/>
  <c r="AH992" i="7" s="1"/>
  <c r="AI992" i="7" s="1"/>
  <c r="AG1000" i="7"/>
  <c r="AH1000" i="7" s="1"/>
  <c r="AI1000" i="7" s="1"/>
  <c r="AG1008" i="7"/>
  <c r="AH1008" i="7" s="1"/>
  <c r="AI1008" i="7" s="1"/>
  <c r="AG1016" i="7"/>
  <c r="AH1016" i="7" s="1"/>
  <c r="AI1016" i="7" s="1"/>
  <c r="AG73" i="7"/>
  <c r="AH73" i="7" s="1"/>
  <c r="AI73" i="7" s="1"/>
  <c r="AG81" i="7"/>
  <c r="AH81" i="7" s="1"/>
  <c r="AI81" i="7" s="1"/>
  <c r="AG89" i="7"/>
  <c r="AH89" i="7" s="1"/>
  <c r="AI89" i="7" s="1"/>
  <c r="AG97" i="7"/>
  <c r="AH97" i="7" s="1"/>
  <c r="AI97" i="7" s="1"/>
  <c r="AG105" i="7"/>
  <c r="AH105" i="7" s="1"/>
  <c r="AI105" i="7" s="1"/>
  <c r="AG113" i="7"/>
  <c r="AH113" i="7" s="1"/>
  <c r="AI113" i="7" s="1"/>
  <c r="AG121" i="7"/>
  <c r="AH121" i="7" s="1"/>
  <c r="AI121" i="7" s="1"/>
  <c r="AG129" i="7"/>
  <c r="AH129" i="7" s="1"/>
  <c r="AI129" i="7" s="1"/>
  <c r="AG137" i="7"/>
  <c r="AH137" i="7" s="1"/>
  <c r="AI137" i="7" s="1"/>
  <c r="AG145" i="7"/>
  <c r="AH145" i="7" s="1"/>
  <c r="AI145" i="7" s="1"/>
  <c r="AG153" i="7"/>
  <c r="AH153" i="7" s="1"/>
  <c r="AI153" i="7" s="1"/>
  <c r="AG161" i="7"/>
  <c r="AH161" i="7" s="1"/>
  <c r="AI161" i="7" s="1"/>
  <c r="AG169" i="7"/>
  <c r="AH169" i="7" s="1"/>
  <c r="AI169" i="7" s="1"/>
  <c r="AG177" i="7"/>
  <c r="AH177" i="7" s="1"/>
  <c r="AI177" i="7" s="1"/>
  <c r="AG185" i="7"/>
  <c r="AH185" i="7" s="1"/>
  <c r="AI185" i="7" s="1"/>
  <c r="AG193" i="7"/>
  <c r="AH193" i="7" s="1"/>
  <c r="AI193" i="7" s="1"/>
  <c r="AG201" i="7"/>
  <c r="AH201" i="7" s="1"/>
  <c r="AI201" i="7" s="1"/>
  <c r="AG209" i="7"/>
  <c r="AH209" i="7" s="1"/>
  <c r="AI209" i="7" s="1"/>
  <c r="AG217" i="7"/>
  <c r="AH217" i="7" s="1"/>
  <c r="AI217" i="7" s="1"/>
  <c r="AG225" i="7"/>
  <c r="AH225" i="7" s="1"/>
  <c r="AI225" i="7" s="1"/>
  <c r="AG233" i="7"/>
  <c r="AH233" i="7" s="1"/>
  <c r="AI233" i="7" s="1"/>
  <c r="AG241" i="7"/>
  <c r="AH241" i="7" s="1"/>
  <c r="AI241" i="7" s="1"/>
  <c r="AG249" i="7"/>
  <c r="AH249" i="7" s="1"/>
  <c r="AI249" i="7" s="1"/>
  <c r="AG257" i="7"/>
  <c r="AH257" i="7" s="1"/>
  <c r="AI257" i="7" s="1"/>
  <c r="AG265" i="7"/>
  <c r="AH265" i="7" s="1"/>
  <c r="AI265" i="7" s="1"/>
  <c r="AG273" i="7"/>
  <c r="AH273" i="7" s="1"/>
  <c r="AI273" i="7" s="1"/>
  <c r="AG281" i="7"/>
  <c r="AH281" i="7" s="1"/>
  <c r="AI281" i="7" s="1"/>
  <c r="AG289" i="7"/>
  <c r="AH289" i="7" s="1"/>
  <c r="AI289" i="7" s="1"/>
  <c r="AG297" i="7"/>
  <c r="AH297" i="7" s="1"/>
  <c r="AI297" i="7" s="1"/>
  <c r="AG305" i="7"/>
  <c r="AH305" i="7" s="1"/>
  <c r="AI305" i="7" s="1"/>
  <c r="AG313" i="7"/>
  <c r="AH313" i="7" s="1"/>
  <c r="AI313" i="7" s="1"/>
  <c r="AG321" i="7"/>
  <c r="AH321" i="7" s="1"/>
  <c r="AI321" i="7" s="1"/>
  <c r="AG329" i="7"/>
  <c r="AH329" i="7" s="1"/>
  <c r="AI329" i="7" s="1"/>
  <c r="AG337" i="7"/>
  <c r="AH337" i="7" s="1"/>
  <c r="AI337" i="7" s="1"/>
  <c r="AG345" i="7"/>
  <c r="AH345" i="7" s="1"/>
  <c r="AI345" i="7" s="1"/>
  <c r="AG353" i="7"/>
  <c r="AH353" i="7" s="1"/>
  <c r="AI353" i="7" s="1"/>
  <c r="AG361" i="7"/>
  <c r="AH361" i="7" s="1"/>
  <c r="AI361" i="7" s="1"/>
  <c r="AG369" i="7"/>
  <c r="AH369" i="7" s="1"/>
  <c r="AI369" i="7" s="1"/>
  <c r="AG377" i="7"/>
  <c r="AH377" i="7" s="1"/>
  <c r="AI377" i="7" s="1"/>
  <c r="AG385" i="7"/>
  <c r="AH385" i="7" s="1"/>
  <c r="AI385" i="7" s="1"/>
  <c r="AG393" i="7"/>
  <c r="AH393" i="7" s="1"/>
  <c r="AI393" i="7" s="1"/>
  <c r="AG401" i="7"/>
  <c r="AH401" i="7" s="1"/>
  <c r="AI401" i="7" s="1"/>
  <c r="AG409" i="7"/>
  <c r="AH409" i="7" s="1"/>
  <c r="AI409" i="7" s="1"/>
  <c r="AG417" i="7"/>
  <c r="AH417" i="7" s="1"/>
  <c r="AI417" i="7" s="1"/>
  <c r="AG425" i="7"/>
  <c r="AH425" i="7" s="1"/>
  <c r="AI425" i="7" s="1"/>
  <c r="AG433" i="7"/>
  <c r="AH433" i="7" s="1"/>
  <c r="AI433" i="7" s="1"/>
  <c r="AG441" i="7"/>
  <c r="AH441" i="7" s="1"/>
  <c r="AI441" i="7" s="1"/>
  <c r="AG449" i="7"/>
  <c r="AH449" i="7" s="1"/>
  <c r="AI449" i="7" s="1"/>
  <c r="AG457" i="7"/>
  <c r="AH457" i="7" s="1"/>
  <c r="AI457" i="7" s="1"/>
  <c r="AG465" i="7"/>
  <c r="AH465" i="7" s="1"/>
  <c r="AI465" i="7" s="1"/>
  <c r="AG473" i="7"/>
  <c r="AH473" i="7" s="1"/>
  <c r="AI473" i="7" s="1"/>
  <c r="AG481" i="7"/>
  <c r="AH481" i="7" s="1"/>
  <c r="AI481" i="7" s="1"/>
  <c r="AG489" i="7"/>
  <c r="AH489" i="7" s="1"/>
  <c r="AI489" i="7" s="1"/>
  <c r="AG497" i="7"/>
  <c r="AH497" i="7" s="1"/>
  <c r="AI497" i="7" s="1"/>
  <c r="AG505" i="7"/>
  <c r="AH505" i="7" s="1"/>
  <c r="AI505" i="7" s="1"/>
  <c r="AG513" i="7"/>
  <c r="AH513" i="7" s="1"/>
  <c r="AI513" i="7" s="1"/>
  <c r="AG521" i="7"/>
  <c r="AH521" i="7" s="1"/>
  <c r="AI521" i="7" s="1"/>
  <c r="AG529" i="7"/>
  <c r="AH529" i="7" s="1"/>
  <c r="AI529" i="7" s="1"/>
  <c r="AG537" i="7"/>
  <c r="AH537" i="7" s="1"/>
  <c r="AI537" i="7" s="1"/>
  <c r="AG545" i="7"/>
  <c r="AH545" i="7" s="1"/>
  <c r="AI545" i="7" s="1"/>
  <c r="AG553" i="7"/>
  <c r="AH553" i="7" s="1"/>
  <c r="AI553" i="7" s="1"/>
  <c r="AG561" i="7"/>
  <c r="AH561" i="7" s="1"/>
  <c r="AI561" i="7" s="1"/>
  <c r="AG569" i="7"/>
  <c r="AH569" i="7" s="1"/>
  <c r="AI569" i="7" s="1"/>
  <c r="AG577" i="7"/>
  <c r="AH577" i="7" s="1"/>
  <c r="AI577" i="7" s="1"/>
  <c r="AG585" i="7"/>
  <c r="AH585" i="7" s="1"/>
  <c r="AI585" i="7" s="1"/>
  <c r="AG593" i="7"/>
  <c r="AH593" i="7" s="1"/>
  <c r="AI593" i="7" s="1"/>
  <c r="AG601" i="7"/>
  <c r="AH601" i="7" s="1"/>
  <c r="AI601" i="7" s="1"/>
  <c r="AG609" i="7"/>
  <c r="AH609" i="7" s="1"/>
  <c r="AI609" i="7" s="1"/>
  <c r="AG617" i="7"/>
  <c r="AH617" i="7" s="1"/>
  <c r="AI617" i="7" s="1"/>
  <c r="AG625" i="7"/>
  <c r="AH625" i="7" s="1"/>
  <c r="AI625" i="7" s="1"/>
  <c r="AG633" i="7"/>
  <c r="AH633" i="7" s="1"/>
  <c r="AI633" i="7" s="1"/>
  <c r="AG641" i="7"/>
  <c r="AH641" i="7" s="1"/>
  <c r="AI641" i="7" s="1"/>
  <c r="AG649" i="7"/>
  <c r="AH649" i="7" s="1"/>
  <c r="AI649" i="7" s="1"/>
  <c r="AG657" i="7"/>
  <c r="AH657" i="7" s="1"/>
  <c r="AI657" i="7" s="1"/>
  <c r="AG665" i="7"/>
  <c r="AH665" i="7" s="1"/>
  <c r="AI665" i="7" s="1"/>
  <c r="AG673" i="7"/>
  <c r="AH673" i="7" s="1"/>
  <c r="AI673" i="7" s="1"/>
  <c r="AG681" i="7"/>
  <c r="AH681" i="7" s="1"/>
  <c r="AI681" i="7" s="1"/>
  <c r="AG689" i="7"/>
  <c r="AH689" i="7" s="1"/>
  <c r="AI689" i="7" s="1"/>
  <c r="AG697" i="7"/>
  <c r="AH697" i="7" s="1"/>
  <c r="AI697" i="7" s="1"/>
  <c r="AG705" i="7"/>
  <c r="AH705" i="7" s="1"/>
  <c r="AI705" i="7" s="1"/>
  <c r="AG713" i="7"/>
  <c r="AH713" i="7" s="1"/>
  <c r="AI713" i="7" s="1"/>
  <c r="AG721" i="7"/>
  <c r="AH721" i="7" s="1"/>
  <c r="AI721" i="7" s="1"/>
  <c r="AG729" i="7"/>
  <c r="AH729" i="7" s="1"/>
  <c r="AI729" i="7" s="1"/>
  <c r="AG737" i="7"/>
  <c r="AH737" i="7" s="1"/>
  <c r="AI737" i="7" s="1"/>
  <c r="AG745" i="7"/>
  <c r="AH745" i="7" s="1"/>
  <c r="AI745" i="7" s="1"/>
  <c r="AG753" i="7"/>
  <c r="AH753" i="7" s="1"/>
  <c r="AI753" i="7" s="1"/>
  <c r="AG761" i="7"/>
  <c r="AH761" i="7" s="1"/>
  <c r="AI761" i="7" s="1"/>
  <c r="AG769" i="7"/>
  <c r="AH769" i="7" s="1"/>
  <c r="AI769" i="7" s="1"/>
  <c r="AG777" i="7"/>
  <c r="AH777" i="7" s="1"/>
  <c r="AI777" i="7" s="1"/>
  <c r="AG785" i="7"/>
  <c r="AH785" i="7" s="1"/>
  <c r="AI785" i="7" s="1"/>
  <c r="AG793" i="7"/>
  <c r="AH793" i="7" s="1"/>
  <c r="AI793" i="7" s="1"/>
  <c r="AG801" i="7"/>
  <c r="AH801" i="7" s="1"/>
  <c r="AI801" i="7" s="1"/>
  <c r="AG809" i="7"/>
  <c r="AH809" i="7" s="1"/>
  <c r="AI809" i="7" s="1"/>
  <c r="AG817" i="7"/>
  <c r="AH817" i="7" s="1"/>
  <c r="AI817" i="7" s="1"/>
  <c r="AG825" i="7"/>
  <c r="AH825" i="7" s="1"/>
  <c r="AI825" i="7" s="1"/>
  <c r="AG833" i="7"/>
  <c r="AH833" i="7" s="1"/>
  <c r="AI833" i="7" s="1"/>
  <c r="AG841" i="7"/>
  <c r="AH841" i="7" s="1"/>
  <c r="AI841" i="7" s="1"/>
  <c r="AG849" i="7"/>
  <c r="AH849" i="7" s="1"/>
  <c r="AI849" i="7" s="1"/>
  <c r="AG857" i="7"/>
  <c r="AH857" i="7" s="1"/>
  <c r="AI857" i="7" s="1"/>
  <c r="AG865" i="7"/>
  <c r="AH865" i="7" s="1"/>
  <c r="AI865" i="7" s="1"/>
  <c r="AG873" i="7"/>
  <c r="AH873" i="7" s="1"/>
  <c r="AI873" i="7" s="1"/>
  <c r="AG881" i="7"/>
  <c r="AH881" i="7" s="1"/>
  <c r="AI881" i="7" s="1"/>
  <c r="AG889" i="7"/>
  <c r="AH889" i="7" s="1"/>
  <c r="AI889" i="7" s="1"/>
  <c r="AG897" i="7"/>
  <c r="AH897" i="7" s="1"/>
  <c r="AI897" i="7" s="1"/>
  <c r="AG905" i="7"/>
  <c r="AH905" i="7" s="1"/>
  <c r="AI905" i="7" s="1"/>
  <c r="AG913" i="7"/>
  <c r="AH913" i="7" s="1"/>
  <c r="AI913" i="7" s="1"/>
  <c r="AG921" i="7"/>
  <c r="AH921" i="7" s="1"/>
  <c r="AI921" i="7" s="1"/>
  <c r="AG929" i="7"/>
  <c r="AH929" i="7" s="1"/>
  <c r="AI929" i="7" s="1"/>
  <c r="AG937" i="7"/>
  <c r="AH937" i="7" s="1"/>
  <c r="AI937" i="7" s="1"/>
  <c r="AG945" i="7"/>
  <c r="AH945" i="7" s="1"/>
  <c r="AI945" i="7" s="1"/>
  <c r="AG953" i="7"/>
  <c r="AH953" i="7" s="1"/>
  <c r="AI953" i="7" s="1"/>
  <c r="AG961" i="7"/>
  <c r="AH961" i="7" s="1"/>
  <c r="AI961" i="7" s="1"/>
  <c r="AG969" i="7"/>
  <c r="AH969" i="7" s="1"/>
  <c r="AI969" i="7" s="1"/>
  <c r="AG977" i="7"/>
  <c r="AH977" i="7" s="1"/>
  <c r="AI977" i="7" s="1"/>
  <c r="AG985" i="7"/>
  <c r="AH985" i="7" s="1"/>
  <c r="AI985" i="7" s="1"/>
  <c r="AG993" i="7"/>
  <c r="AH993" i="7" s="1"/>
  <c r="AI993" i="7" s="1"/>
  <c r="AG1001" i="7"/>
  <c r="AH1001" i="7" s="1"/>
  <c r="AI1001" i="7" s="1"/>
  <c r="AG1009" i="7"/>
  <c r="AH1009" i="7" s="1"/>
  <c r="AI1009" i="7" s="1"/>
  <c r="AG74" i="7"/>
  <c r="AH74" i="7" s="1"/>
  <c r="AI74" i="7" s="1"/>
  <c r="AG82" i="7"/>
  <c r="AH82" i="7" s="1"/>
  <c r="AI82" i="7" s="1"/>
  <c r="AG90" i="7"/>
  <c r="AH90" i="7" s="1"/>
  <c r="AI90" i="7" s="1"/>
  <c r="AG98" i="7"/>
  <c r="AH98" i="7" s="1"/>
  <c r="AI98" i="7" s="1"/>
  <c r="AG106" i="7"/>
  <c r="AH106" i="7" s="1"/>
  <c r="AI106" i="7" s="1"/>
  <c r="AG114" i="7"/>
  <c r="AH114" i="7" s="1"/>
  <c r="AI114" i="7" s="1"/>
  <c r="AG122" i="7"/>
  <c r="AH122" i="7" s="1"/>
  <c r="AI122" i="7" s="1"/>
  <c r="AG130" i="7"/>
  <c r="AH130" i="7" s="1"/>
  <c r="AI130" i="7" s="1"/>
  <c r="AG138" i="7"/>
  <c r="AH138" i="7" s="1"/>
  <c r="AI138" i="7" s="1"/>
  <c r="AG146" i="7"/>
  <c r="AH146" i="7" s="1"/>
  <c r="AI146" i="7" s="1"/>
  <c r="AG154" i="7"/>
  <c r="AH154" i="7" s="1"/>
  <c r="AI154" i="7" s="1"/>
  <c r="AG162" i="7"/>
  <c r="AH162" i="7" s="1"/>
  <c r="AI162" i="7" s="1"/>
  <c r="AG170" i="7"/>
  <c r="AH170" i="7" s="1"/>
  <c r="AI170" i="7" s="1"/>
  <c r="AG178" i="7"/>
  <c r="AH178" i="7" s="1"/>
  <c r="AI178" i="7" s="1"/>
  <c r="AG186" i="7"/>
  <c r="AH186" i="7" s="1"/>
  <c r="AI186" i="7" s="1"/>
  <c r="AG194" i="7"/>
  <c r="AH194" i="7" s="1"/>
  <c r="AI194" i="7" s="1"/>
  <c r="AG202" i="7"/>
  <c r="AH202" i="7" s="1"/>
  <c r="AI202" i="7" s="1"/>
  <c r="AG210" i="7"/>
  <c r="AH210" i="7" s="1"/>
  <c r="AI210" i="7" s="1"/>
  <c r="AG218" i="7"/>
  <c r="AH218" i="7" s="1"/>
  <c r="AI218" i="7" s="1"/>
  <c r="AG226" i="7"/>
  <c r="AH226" i="7" s="1"/>
  <c r="AI226" i="7" s="1"/>
  <c r="AG234" i="7"/>
  <c r="AH234" i="7" s="1"/>
  <c r="AI234" i="7" s="1"/>
  <c r="AG242" i="7"/>
  <c r="AH242" i="7" s="1"/>
  <c r="AI242" i="7" s="1"/>
  <c r="AG250" i="7"/>
  <c r="AH250" i="7" s="1"/>
  <c r="AI250" i="7" s="1"/>
  <c r="AG258" i="7"/>
  <c r="AH258" i="7" s="1"/>
  <c r="AI258" i="7" s="1"/>
  <c r="AG266" i="7"/>
  <c r="AH266" i="7" s="1"/>
  <c r="AI266" i="7" s="1"/>
  <c r="AG274" i="7"/>
  <c r="AH274" i="7" s="1"/>
  <c r="AI274" i="7" s="1"/>
  <c r="AG282" i="7"/>
  <c r="AH282" i="7" s="1"/>
  <c r="AI282" i="7" s="1"/>
  <c r="AG290" i="7"/>
  <c r="AH290" i="7" s="1"/>
  <c r="AI290" i="7" s="1"/>
  <c r="AG298" i="7"/>
  <c r="AH298" i="7" s="1"/>
  <c r="AI298" i="7" s="1"/>
  <c r="AG306" i="7"/>
  <c r="AH306" i="7" s="1"/>
  <c r="AI306" i="7" s="1"/>
  <c r="AG314" i="7"/>
  <c r="AH314" i="7" s="1"/>
  <c r="AI314" i="7" s="1"/>
  <c r="AG322" i="7"/>
  <c r="AH322" i="7" s="1"/>
  <c r="AI322" i="7" s="1"/>
  <c r="AG330" i="7"/>
  <c r="AH330" i="7" s="1"/>
  <c r="AI330" i="7" s="1"/>
  <c r="AG338" i="7"/>
  <c r="AH338" i="7" s="1"/>
  <c r="AI338" i="7" s="1"/>
  <c r="AG346" i="7"/>
  <c r="AH346" i="7" s="1"/>
  <c r="AI346" i="7" s="1"/>
  <c r="AG354" i="7"/>
  <c r="AH354" i="7" s="1"/>
  <c r="AI354" i="7" s="1"/>
  <c r="AG362" i="7"/>
  <c r="AH362" i="7" s="1"/>
  <c r="AI362" i="7" s="1"/>
  <c r="AG370" i="7"/>
  <c r="AH370" i="7" s="1"/>
  <c r="AI370" i="7" s="1"/>
  <c r="AG378" i="7"/>
  <c r="AH378" i="7" s="1"/>
  <c r="AI378" i="7" s="1"/>
  <c r="AG386" i="7"/>
  <c r="AH386" i="7" s="1"/>
  <c r="AI386" i="7" s="1"/>
  <c r="AG394" i="7"/>
  <c r="AH394" i="7" s="1"/>
  <c r="AI394" i="7" s="1"/>
  <c r="AG402" i="7"/>
  <c r="AH402" i="7" s="1"/>
  <c r="AI402" i="7" s="1"/>
  <c r="AG410" i="7"/>
  <c r="AH410" i="7" s="1"/>
  <c r="AI410" i="7" s="1"/>
  <c r="AG418" i="7"/>
  <c r="AH418" i="7" s="1"/>
  <c r="AI418" i="7" s="1"/>
  <c r="AG426" i="7"/>
  <c r="AH426" i="7" s="1"/>
  <c r="AI426" i="7" s="1"/>
  <c r="AG434" i="7"/>
  <c r="AH434" i="7" s="1"/>
  <c r="AI434" i="7" s="1"/>
  <c r="AG442" i="7"/>
  <c r="AH442" i="7" s="1"/>
  <c r="AI442" i="7" s="1"/>
  <c r="AG450" i="7"/>
  <c r="AH450" i="7" s="1"/>
  <c r="AI450" i="7" s="1"/>
  <c r="AG458" i="7"/>
  <c r="AH458" i="7" s="1"/>
  <c r="AI458" i="7" s="1"/>
  <c r="AG466" i="7"/>
  <c r="AH466" i="7" s="1"/>
  <c r="AI466" i="7" s="1"/>
  <c r="AG474" i="7"/>
  <c r="AH474" i="7" s="1"/>
  <c r="AI474" i="7" s="1"/>
  <c r="AG482" i="7"/>
  <c r="AH482" i="7" s="1"/>
  <c r="AI482" i="7" s="1"/>
  <c r="AG490" i="7"/>
  <c r="AH490" i="7" s="1"/>
  <c r="AI490" i="7" s="1"/>
  <c r="AG498" i="7"/>
  <c r="AH498" i="7" s="1"/>
  <c r="AI498" i="7" s="1"/>
  <c r="AG506" i="7"/>
  <c r="AH506" i="7" s="1"/>
  <c r="AI506" i="7" s="1"/>
  <c r="AG514" i="7"/>
  <c r="AH514" i="7" s="1"/>
  <c r="AI514" i="7" s="1"/>
  <c r="AG522" i="7"/>
  <c r="AH522" i="7" s="1"/>
  <c r="AI522" i="7" s="1"/>
  <c r="AG530" i="7"/>
  <c r="AH530" i="7" s="1"/>
  <c r="AI530" i="7" s="1"/>
  <c r="AG538" i="7"/>
  <c r="AH538" i="7" s="1"/>
  <c r="AI538" i="7" s="1"/>
  <c r="AG546" i="7"/>
  <c r="AH546" i="7" s="1"/>
  <c r="AI546" i="7" s="1"/>
  <c r="AG554" i="7"/>
  <c r="AH554" i="7" s="1"/>
  <c r="AI554" i="7" s="1"/>
  <c r="AG562" i="7"/>
  <c r="AH562" i="7" s="1"/>
  <c r="AI562" i="7" s="1"/>
  <c r="AG570" i="7"/>
  <c r="AH570" i="7" s="1"/>
  <c r="AI570" i="7" s="1"/>
  <c r="AG578" i="7"/>
  <c r="AH578" i="7" s="1"/>
  <c r="AI578" i="7" s="1"/>
  <c r="AG586" i="7"/>
  <c r="AH586" i="7" s="1"/>
  <c r="AI586" i="7" s="1"/>
  <c r="AG594" i="7"/>
  <c r="AH594" i="7" s="1"/>
  <c r="AI594" i="7" s="1"/>
  <c r="AG602" i="7"/>
  <c r="AH602" i="7" s="1"/>
  <c r="AI602" i="7" s="1"/>
  <c r="AG610" i="7"/>
  <c r="AH610" i="7" s="1"/>
  <c r="AI610" i="7" s="1"/>
  <c r="AG618" i="7"/>
  <c r="AH618" i="7" s="1"/>
  <c r="AI618" i="7" s="1"/>
  <c r="AG626" i="7"/>
  <c r="AH626" i="7" s="1"/>
  <c r="AI626" i="7" s="1"/>
  <c r="AG634" i="7"/>
  <c r="AH634" i="7" s="1"/>
  <c r="AI634" i="7" s="1"/>
  <c r="AG642" i="7"/>
  <c r="AH642" i="7" s="1"/>
  <c r="AI642" i="7" s="1"/>
  <c r="AG650" i="7"/>
  <c r="AH650" i="7" s="1"/>
  <c r="AI650" i="7" s="1"/>
  <c r="AG658" i="7"/>
  <c r="AH658" i="7" s="1"/>
  <c r="AI658" i="7" s="1"/>
  <c r="AG666" i="7"/>
  <c r="AH666" i="7" s="1"/>
  <c r="AI666" i="7" s="1"/>
  <c r="AG674" i="7"/>
  <c r="AH674" i="7" s="1"/>
  <c r="AI674" i="7" s="1"/>
  <c r="AG682" i="7"/>
  <c r="AH682" i="7" s="1"/>
  <c r="AI682" i="7" s="1"/>
  <c r="AG690" i="7"/>
  <c r="AH690" i="7" s="1"/>
  <c r="AI690" i="7" s="1"/>
  <c r="AG698" i="7"/>
  <c r="AH698" i="7" s="1"/>
  <c r="AI698" i="7" s="1"/>
  <c r="AG706" i="7"/>
  <c r="AH706" i="7" s="1"/>
  <c r="AI706" i="7" s="1"/>
  <c r="AG714" i="7"/>
  <c r="AH714" i="7" s="1"/>
  <c r="AI714" i="7" s="1"/>
  <c r="AG722" i="7"/>
  <c r="AH722" i="7" s="1"/>
  <c r="AI722" i="7" s="1"/>
  <c r="AG730" i="7"/>
  <c r="AH730" i="7" s="1"/>
  <c r="AI730" i="7" s="1"/>
  <c r="AG738" i="7"/>
  <c r="AH738" i="7" s="1"/>
  <c r="AI738" i="7" s="1"/>
  <c r="AG746" i="7"/>
  <c r="AH746" i="7" s="1"/>
  <c r="AI746" i="7" s="1"/>
  <c r="AG754" i="7"/>
  <c r="AH754" i="7" s="1"/>
  <c r="AI754" i="7" s="1"/>
  <c r="AG762" i="7"/>
  <c r="AH762" i="7" s="1"/>
  <c r="AI762" i="7" s="1"/>
  <c r="AG770" i="7"/>
  <c r="AH770" i="7" s="1"/>
  <c r="AI770" i="7" s="1"/>
  <c r="AG778" i="7"/>
  <c r="AH778" i="7" s="1"/>
  <c r="AI778" i="7" s="1"/>
  <c r="AG786" i="7"/>
  <c r="AH786" i="7" s="1"/>
  <c r="AI786" i="7" s="1"/>
  <c r="AG794" i="7"/>
  <c r="AH794" i="7" s="1"/>
  <c r="AI794" i="7" s="1"/>
  <c r="AG802" i="7"/>
  <c r="AH802" i="7" s="1"/>
  <c r="AI802" i="7" s="1"/>
  <c r="AG810" i="7"/>
  <c r="AH810" i="7" s="1"/>
  <c r="AI810" i="7" s="1"/>
  <c r="AG818" i="7"/>
  <c r="AH818" i="7" s="1"/>
  <c r="AI818" i="7" s="1"/>
  <c r="AG826" i="7"/>
  <c r="AH826" i="7" s="1"/>
  <c r="AI826" i="7" s="1"/>
  <c r="AG834" i="7"/>
  <c r="AH834" i="7" s="1"/>
  <c r="AI834" i="7" s="1"/>
  <c r="AG842" i="7"/>
  <c r="AH842" i="7" s="1"/>
  <c r="AI842" i="7" s="1"/>
  <c r="AG850" i="7"/>
  <c r="AH850" i="7" s="1"/>
  <c r="AI850" i="7" s="1"/>
  <c r="AG858" i="7"/>
  <c r="AH858" i="7" s="1"/>
  <c r="AI858" i="7" s="1"/>
  <c r="AG866" i="7"/>
  <c r="AH866" i="7" s="1"/>
  <c r="AI866" i="7" s="1"/>
  <c r="AG874" i="7"/>
  <c r="AH874" i="7" s="1"/>
  <c r="AI874" i="7" s="1"/>
  <c r="AG882" i="7"/>
  <c r="AH882" i="7" s="1"/>
  <c r="AI882" i="7" s="1"/>
  <c r="AG890" i="7"/>
  <c r="AH890" i="7" s="1"/>
  <c r="AI890" i="7" s="1"/>
  <c r="AG898" i="7"/>
  <c r="AH898" i="7" s="1"/>
  <c r="AI898" i="7" s="1"/>
  <c r="AG906" i="7"/>
  <c r="AH906" i="7" s="1"/>
  <c r="AI906" i="7" s="1"/>
  <c r="AG914" i="7"/>
  <c r="AH914" i="7" s="1"/>
  <c r="AI914" i="7" s="1"/>
  <c r="AG922" i="7"/>
  <c r="AH922" i="7" s="1"/>
  <c r="AI922" i="7" s="1"/>
  <c r="AG930" i="7"/>
  <c r="AH930" i="7" s="1"/>
  <c r="AI930" i="7" s="1"/>
  <c r="AG938" i="7"/>
  <c r="AH938" i="7" s="1"/>
  <c r="AI938" i="7" s="1"/>
  <c r="AG946" i="7"/>
  <c r="AH946" i="7" s="1"/>
  <c r="AI946" i="7" s="1"/>
  <c r="AG954" i="7"/>
  <c r="AH954" i="7" s="1"/>
  <c r="AI954" i="7" s="1"/>
  <c r="AG962" i="7"/>
  <c r="AH962" i="7" s="1"/>
  <c r="AI962" i="7" s="1"/>
  <c r="AG970" i="7"/>
  <c r="AH970" i="7" s="1"/>
  <c r="AI970" i="7" s="1"/>
  <c r="AG978" i="7"/>
  <c r="AH978" i="7" s="1"/>
  <c r="AI978" i="7" s="1"/>
  <c r="AG986" i="7"/>
  <c r="AH986" i="7" s="1"/>
  <c r="AI986" i="7" s="1"/>
  <c r="AG994" i="7"/>
  <c r="AH994" i="7" s="1"/>
  <c r="AI994" i="7" s="1"/>
  <c r="AG1002" i="7"/>
  <c r="AH1002" i="7" s="1"/>
  <c r="AI1002" i="7" s="1"/>
  <c r="AG1010" i="7"/>
  <c r="AH1010" i="7" s="1"/>
  <c r="AI1010" i="7" s="1"/>
  <c r="W19" i="7" l="1"/>
  <c r="X19" i="7" s="1"/>
  <c r="Y19" i="7" s="1"/>
  <c r="Z19" i="7" s="1"/>
  <c r="AA19" i="7" s="1"/>
  <c r="AB19" i="7" s="1"/>
  <c r="AC19" i="7" s="1"/>
  <c r="AD19" i="7" s="1"/>
  <c r="AE19" i="7" s="1"/>
  <c r="AF19" i="7" s="1"/>
  <c r="L23" i="7" l="1"/>
  <c r="L20" i="7"/>
  <c r="L1017" i="7"/>
  <c r="L1016" i="7"/>
  <c r="L1015" i="7"/>
  <c r="L1014" i="7"/>
  <c r="L1013" i="7"/>
  <c r="L1012" i="7"/>
  <c r="L1011" i="7"/>
  <c r="L1010" i="7"/>
  <c r="L1009" i="7"/>
  <c r="L1008" i="7"/>
  <c r="L1007" i="7"/>
  <c r="L1006" i="7"/>
  <c r="L1005" i="7"/>
  <c r="L1004" i="7"/>
  <c r="L1003" i="7"/>
  <c r="L1002" i="7"/>
  <c r="L1001" i="7"/>
  <c r="L1000" i="7"/>
  <c r="L999" i="7"/>
  <c r="L998" i="7"/>
  <c r="L997" i="7"/>
  <c r="L996" i="7"/>
  <c r="L995" i="7"/>
  <c r="L994" i="7"/>
  <c r="L993" i="7"/>
  <c r="L992" i="7"/>
  <c r="L991" i="7"/>
  <c r="L990" i="7"/>
  <c r="L989" i="7"/>
  <c r="L988" i="7"/>
  <c r="L987" i="7"/>
  <c r="L986" i="7"/>
  <c r="L985" i="7"/>
  <c r="L984" i="7"/>
  <c r="L983" i="7"/>
  <c r="L982" i="7"/>
  <c r="L981" i="7"/>
  <c r="L980" i="7"/>
  <c r="L979" i="7"/>
  <c r="L978" i="7"/>
  <c r="L977" i="7"/>
  <c r="L976" i="7"/>
  <c r="L975" i="7"/>
  <c r="L974" i="7"/>
  <c r="L973" i="7"/>
  <c r="L972" i="7"/>
  <c r="L971" i="7"/>
  <c r="L970" i="7"/>
  <c r="L969" i="7"/>
  <c r="L968" i="7"/>
  <c r="L967" i="7"/>
  <c r="L966" i="7"/>
  <c r="L965" i="7"/>
  <c r="L964" i="7"/>
  <c r="L963" i="7"/>
  <c r="L962" i="7"/>
  <c r="L961" i="7"/>
  <c r="L960" i="7"/>
  <c r="L959" i="7"/>
  <c r="L958" i="7"/>
  <c r="L957" i="7"/>
  <c r="L956" i="7"/>
  <c r="L955" i="7"/>
  <c r="L954" i="7"/>
  <c r="L953" i="7"/>
  <c r="L952" i="7"/>
  <c r="L951" i="7"/>
  <c r="L950" i="7"/>
  <c r="L949" i="7"/>
  <c r="L948" i="7"/>
  <c r="L947" i="7"/>
  <c r="L946" i="7"/>
  <c r="L945" i="7"/>
  <c r="L944" i="7"/>
  <c r="L943" i="7"/>
  <c r="L942" i="7"/>
  <c r="L941" i="7"/>
  <c r="L940" i="7"/>
  <c r="L939" i="7"/>
  <c r="L938" i="7"/>
  <c r="L937" i="7"/>
  <c r="L936" i="7"/>
  <c r="L935" i="7"/>
  <c r="L934" i="7"/>
  <c r="L933" i="7"/>
  <c r="L932" i="7"/>
  <c r="L931" i="7"/>
  <c r="L930" i="7"/>
  <c r="L929" i="7"/>
  <c r="L928" i="7"/>
  <c r="L927" i="7"/>
  <c r="L926" i="7"/>
  <c r="L925" i="7"/>
  <c r="L924" i="7"/>
  <c r="L923" i="7"/>
  <c r="L922" i="7"/>
  <c r="L921" i="7"/>
  <c r="L920" i="7"/>
  <c r="L919" i="7"/>
  <c r="L918" i="7"/>
  <c r="L917" i="7"/>
  <c r="L916" i="7"/>
  <c r="L915" i="7"/>
  <c r="L914" i="7"/>
  <c r="L913" i="7"/>
  <c r="L912" i="7"/>
  <c r="L911" i="7"/>
  <c r="L910" i="7"/>
  <c r="L909" i="7"/>
  <c r="L908" i="7"/>
  <c r="L907" i="7"/>
  <c r="L906" i="7"/>
  <c r="L905" i="7"/>
  <c r="L904" i="7"/>
  <c r="L903" i="7"/>
  <c r="L902" i="7"/>
  <c r="L901" i="7"/>
  <c r="L900" i="7"/>
  <c r="L899" i="7"/>
  <c r="L898" i="7"/>
  <c r="L897" i="7"/>
  <c r="L896" i="7"/>
  <c r="L895" i="7"/>
  <c r="L894" i="7"/>
  <c r="L893" i="7"/>
  <c r="L892" i="7"/>
  <c r="L891" i="7"/>
  <c r="L890" i="7"/>
  <c r="L889" i="7"/>
  <c r="L888" i="7"/>
  <c r="L887" i="7"/>
  <c r="L886" i="7"/>
  <c r="L885" i="7"/>
  <c r="L884" i="7"/>
  <c r="L883" i="7"/>
  <c r="L882" i="7"/>
  <c r="L881" i="7"/>
  <c r="L880" i="7"/>
  <c r="L879" i="7"/>
  <c r="L878" i="7"/>
  <c r="L877" i="7"/>
  <c r="L876" i="7"/>
  <c r="L875" i="7"/>
  <c r="L874" i="7"/>
  <c r="L873" i="7"/>
  <c r="L872" i="7"/>
  <c r="L871" i="7"/>
  <c r="L870" i="7"/>
  <c r="L869" i="7"/>
  <c r="L868" i="7"/>
  <c r="L867" i="7"/>
  <c r="L866" i="7"/>
  <c r="L865" i="7"/>
  <c r="L864" i="7"/>
  <c r="L863" i="7"/>
  <c r="L862" i="7"/>
  <c r="L861" i="7"/>
  <c r="L860" i="7"/>
  <c r="L859" i="7"/>
  <c r="L858" i="7"/>
  <c r="L857" i="7"/>
  <c r="L856" i="7"/>
  <c r="L855" i="7"/>
  <c r="L854" i="7"/>
  <c r="L853" i="7"/>
  <c r="L852" i="7"/>
  <c r="L851" i="7"/>
  <c r="L850" i="7"/>
  <c r="L849" i="7"/>
  <c r="L848" i="7"/>
  <c r="L847" i="7"/>
  <c r="L846" i="7"/>
  <c r="L845" i="7"/>
  <c r="L844" i="7"/>
  <c r="L843" i="7"/>
  <c r="L842" i="7"/>
  <c r="L841" i="7"/>
  <c r="L840" i="7"/>
  <c r="L839" i="7"/>
  <c r="L838" i="7"/>
  <c r="L837" i="7"/>
  <c r="L836" i="7"/>
  <c r="L835" i="7"/>
  <c r="L834" i="7"/>
  <c r="L833" i="7"/>
  <c r="L832" i="7"/>
  <c r="L831" i="7"/>
  <c r="L830" i="7"/>
  <c r="L829" i="7"/>
  <c r="L828" i="7"/>
  <c r="L827" i="7"/>
  <c r="L826" i="7"/>
  <c r="L825" i="7"/>
  <c r="L824" i="7"/>
  <c r="L823" i="7"/>
  <c r="L822" i="7"/>
  <c r="L821" i="7"/>
  <c r="L820" i="7"/>
  <c r="L819" i="7"/>
  <c r="L818" i="7"/>
  <c r="L817" i="7"/>
  <c r="L816" i="7"/>
  <c r="L815" i="7"/>
  <c r="L814" i="7"/>
  <c r="L813" i="7"/>
  <c r="L812" i="7"/>
  <c r="L811" i="7"/>
  <c r="L810" i="7"/>
  <c r="L809" i="7"/>
  <c r="L808" i="7"/>
  <c r="L807" i="7"/>
  <c r="L806" i="7"/>
  <c r="L805" i="7"/>
  <c r="L804" i="7"/>
  <c r="L803" i="7"/>
  <c r="L802" i="7"/>
  <c r="L801" i="7"/>
  <c r="L800" i="7"/>
  <c r="L799" i="7"/>
  <c r="L798" i="7"/>
  <c r="L797" i="7"/>
  <c r="L796" i="7"/>
  <c r="L795" i="7"/>
  <c r="L794" i="7"/>
  <c r="L793" i="7"/>
  <c r="L792" i="7"/>
  <c r="L791" i="7"/>
  <c r="L790" i="7"/>
  <c r="L789" i="7"/>
  <c r="L788" i="7"/>
  <c r="L787" i="7"/>
  <c r="L786" i="7"/>
  <c r="L785" i="7"/>
  <c r="L784" i="7"/>
  <c r="L783" i="7"/>
  <c r="L782" i="7"/>
  <c r="L781" i="7"/>
  <c r="L780" i="7"/>
  <c r="L779" i="7"/>
  <c r="L778" i="7"/>
  <c r="L777" i="7"/>
  <c r="L776" i="7"/>
  <c r="L775" i="7"/>
  <c r="L774" i="7"/>
  <c r="L773" i="7"/>
  <c r="L772" i="7"/>
  <c r="L771" i="7"/>
  <c r="L770" i="7"/>
  <c r="L769" i="7"/>
  <c r="L768" i="7"/>
  <c r="L767" i="7"/>
  <c r="L766" i="7"/>
  <c r="L765" i="7"/>
  <c r="L764" i="7"/>
  <c r="L763" i="7"/>
  <c r="L762" i="7"/>
  <c r="L761" i="7"/>
  <c r="L760" i="7"/>
  <c r="L759" i="7"/>
  <c r="L758" i="7"/>
  <c r="L757" i="7"/>
  <c r="L756" i="7"/>
  <c r="L755" i="7"/>
  <c r="L754" i="7"/>
  <c r="L753" i="7"/>
  <c r="L752" i="7"/>
  <c r="L751" i="7"/>
  <c r="L750" i="7"/>
  <c r="L749" i="7"/>
  <c r="L748" i="7"/>
  <c r="L747" i="7"/>
  <c r="L746" i="7"/>
  <c r="L745" i="7"/>
  <c r="L744" i="7"/>
  <c r="L743" i="7"/>
  <c r="L742" i="7"/>
  <c r="L741" i="7"/>
  <c r="L740" i="7"/>
  <c r="L739" i="7"/>
  <c r="L738" i="7"/>
  <c r="L737" i="7"/>
  <c r="L736" i="7"/>
  <c r="L735" i="7"/>
  <c r="L734" i="7"/>
  <c r="L733" i="7"/>
  <c r="L732" i="7"/>
  <c r="L731" i="7"/>
  <c r="L730" i="7"/>
  <c r="L729" i="7"/>
  <c r="L728" i="7"/>
  <c r="L727" i="7"/>
  <c r="L726" i="7"/>
  <c r="L725" i="7"/>
  <c r="L724" i="7"/>
  <c r="L723" i="7"/>
  <c r="L722" i="7"/>
  <c r="L721" i="7"/>
  <c r="L720" i="7"/>
  <c r="L719" i="7"/>
  <c r="L718" i="7"/>
  <c r="L717" i="7"/>
  <c r="L716" i="7"/>
  <c r="L715" i="7"/>
  <c r="L714" i="7"/>
  <c r="L713" i="7"/>
  <c r="L712" i="7"/>
  <c r="L711" i="7"/>
  <c r="L710" i="7"/>
  <c r="L709" i="7"/>
  <c r="L708" i="7"/>
  <c r="L707" i="7"/>
  <c r="L706" i="7"/>
  <c r="L705" i="7"/>
  <c r="L704" i="7"/>
  <c r="L703" i="7"/>
  <c r="L702" i="7"/>
  <c r="L701" i="7"/>
  <c r="L700" i="7"/>
  <c r="L699" i="7"/>
  <c r="L698" i="7"/>
  <c r="L697" i="7"/>
  <c r="L696" i="7"/>
  <c r="L695" i="7"/>
  <c r="L694" i="7"/>
  <c r="L693" i="7"/>
  <c r="L692" i="7"/>
  <c r="L691" i="7"/>
  <c r="L690" i="7"/>
  <c r="L689" i="7"/>
  <c r="L688" i="7"/>
  <c r="L687" i="7"/>
  <c r="L686" i="7"/>
  <c r="L685" i="7"/>
  <c r="L684" i="7"/>
  <c r="L683" i="7"/>
  <c r="L682" i="7"/>
  <c r="L681" i="7"/>
  <c r="L680" i="7"/>
  <c r="L679" i="7"/>
  <c r="L678" i="7"/>
  <c r="L677" i="7"/>
  <c r="L676" i="7"/>
  <c r="L675" i="7"/>
  <c r="L674" i="7"/>
  <c r="L673" i="7"/>
  <c r="L672" i="7"/>
  <c r="L671" i="7"/>
  <c r="L670" i="7"/>
  <c r="L669" i="7"/>
  <c r="L668" i="7"/>
  <c r="L667" i="7"/>
  <c r="L666" i="7"/>
  <c r="L665" i="7"/>
  <c r="L664" i="7"/>
  <c r="L663" i="7"/>
  <c r="L662" i="7"/>
  <c r="L661" i="7"/>
  <c r="L660" i="7"/>
  <c r="L659" i="7"/>
  <c r="L658" i="7"/>
  <c r="L657" i="7"/>
  <c r="L656" i="7"/>
  <c r="L655" i="7"/>
  <c r="L654" i="7"/>
  <c r="L653" i="7"/>
  <c r="L652" i="7"/>
  <c r="L651" i="7"/>
  <c r="L650" i="7"/>
  <c r="L649" i="7"/>
  <c r="L648" i="7"/>
  <c r="L647" i="7"/>
  <c r="L646" i="7"/>
  <c r="L645" i="7"/>
  <c r="L644" i="7"/>
  <c r="L643" i="7"/>
  <c r="L642" i="7"/>
  <c r="L641" i="7"/>
  <c r="L640" i="7"/>
  <c r="L639" i="7"/>
  <c r="L638" i="7"/>
  <c r="L637" i="7"/>
  <c r="L636" i="7"/>
  <c r="L635" i="7"/>
  <c r="L634" i="7"/>
  <c r="L633" i="7"/>
  <c r="L632" i="7"/>
  <c r="L631" i="7"/>
  <c r="L630" i="7"/>
  <c r="L629" i="7"/>
  <c r="L628" i="7"/>
  <c r="L627" i="7"/>
  <c r="L626" i="7"/>
  <c r="L625" i="7"/>
  <c r="L624" i="7"/>
  <c r="L623" i="7"/>
  <c r="L622" i="7"/>
  <c r="L621" i="7"/>
  <c r="L620" i="7"/>
  <c r="L619" i="7"/>
  <c r="L618" i="7"/>
  <c r="L617" i="7"/>
  <c r="L616" i="7"/>
  <c r="L615" i="7"/>
  <c r="L614" i="7"/>
  <c r="L613" i="7"/>
  <c r="L612" i="7"/>
  <c r="L611" i="7"/>
  <c r="L610" i="7"/>
  <c r="L609" i="7"/>
  <c r="L608" i="7"/>
  <c r="L607" i="7"/>
  <c r="L606" i="7"/>
  <c r="L605" i="7"/>
  <c r="L604" i="7"/>
  <c r="L603" i="7"/>
  <c r="L602" i="7"/>
  <c r="L601" i="7"/>
  <c r="L600" i="7"/>
  <c r="L599" i="7"/>
  <c r="L598" i="7"/>
  <c r="L597" i="7"/>
  <c r="L596" i="7"/>
  <c r="L595" i="7"/>
  <c r="L594" i="7"/>
  <c r="L593" i="7"/>
  <c r="L592" i="7"/>
  <c r="L591" i="7"/>
  <c r="L590" i="7"/>
  <c r="L589" i="7"/>
  <c r="L588" i="7"/>
  <c r="L587" i="7"/>
  <c r="L586" i="7"/>
  <c r="L585" i="7"/>
  <c r="L584" i="7"/>
  <c r="L583" i="7"/>
  <c r="L582" i="7"/>
  <c r="L581" i="7"/>
  <c r="L580" i="7"/>
  <c r="L579" i="7"/>
  <c r="L578" i="7"/>
  <c r="L577" i="7"/>
  <c r="L576" i="7"/>
  <c r="L575" i="7"/>
  <c r="L574" i="7"/>
  <c r="L573" i="7"/>
  <c r="L572" i="7"/>
  <c r="L571" i="7"/>
  <c r="L570" i="7"/>
  <c r="L569" i="7"/>
  <c r="L568" i="7"/>
  <c r="L567" i="7"/>
  <c r="L566" i="7"/>
  <c r="L565" i="7"/>
  <c r="L564" i="7"/>
  <c r="L563" i="7"/>
  <c r="L562" i="7"/>
  <c r="L561" i="7"/>
  <c r="L560" i="7"/>
  <c r="L559" i="7"/>
  <c r="L558" i="7"/>
  <c r="L557" i="7"/>
  <c r="L556" i="7"/>
  <c r="L555" i="7"/>
  <c r="L554" i="7"/>
  <c r="L553" i="7"/>
  <c r="L552" i="7"/>
  <c r="L551" i="7"/>
  <c r="L550" i="7"/>
  <c r="L549" i="7"/>
  <c r="L548" i="7"/>
  <c r="L547" i="7"/>
  <c r="L546" i="7"/>
  <c r="L545" i="7"/>
  <c r="L544" i="7"/>
  <c r="L543" i="7"/>
  <c r="L542" i="7"/>
  <c r="L541" i="7"/>
  <c r="L540" i="7"/>
  <c r="L539" i="7"/>
  <c r="L538" i="7"/>
  <c r="L537" i="7"/>
  <c r="L536" i="7"/>
  <c r="L535" i="7"/>
  <c r="L534" i="7"/>
  <c r="L533" i="7"/>
  <c r="L532" i="7"/>
  <c r="L531" i="7"/>
  <c r="L530" i="7"/>
  <c r="L529" i="7"/>
  <c r="L528" i="7"/>
  <c r="L527" i="7"/>
  <c r="L526" i="7"/>
  <c r="L525" i="7"/>
  <c r="L524" i="7"/>
  <c r="L523" i="7"/>
  <c r="L522" i="7"/>
  <c r="L521" i="7"/>
  <c r="L520" i="7"/>
  <c r="L519" i="7"/>
  <c r="L518" i="7"/>
  <c r="L517" i="7"/>
  <c r="L516" i="7"/>
  <c r="L515" i="7"/>
  <c r="L514" i="7"/>
  <c r="L513" i="7"/>
  <c r="L512" i="7"/>
  <c r="L511" i="7"/>
  <c r="L510" i="7"/>
  <c r="L509" i="7"/>
  <c r="L508" i="7"/>
  <c r="L507" i="7"/>
  <c r="L506" i="7"/>
  <c r="L505" i="7"/>
  <c r="L504" i="7"/>
  <c r="L503" i="7"/>
  <c r="L502" i="7"/>
  <c r="L501" i="7"/>
  <c r="L500" i="7"/>
  <c r="L499" i="7"/>
  <c r="L498" i="7"/>
  <c r="L497" i="7"/>
  <c r="L496" i="7"/>
  <c r="L495" i="7"/>
  <c r="L494" i="7"/>
  <c r="L493" i="7"/>
  <c r="L492" i="7"/>
  <c r="L491" i="7"/>
  <c r="L490" i="7"/>
  <c r="L489" i="7"/>
  <c r="L488" i="7"/>
  <c r="L487" i="7"/>
  <c r="L486" i="7"/>
  <c r="L485" i="7"/>
  <c r="L484" i="7"/>
  <c r="L483" i="7"/>
  <c r="L482" i="7"/>
  <c r="L481" i="7"/>
  <c r="L480" i="7"/>
  <c r="L479" i="7"/>
  <c r="L478" i="7"/>
  <c r="L477" i="7"/>
  <c r="L476" i="7"/>
  <c r="L475" i="7"/>
  <c r="L474" i="7"/>
  <c r="L473" i="7"/>
  <c r="L472" i="7"/>
  <c r="L471" i="7"/>
  <c r="L470" i="7"/>
  <c r="L469" i="7"/>
  <c r="L468" i="7"/>
  <c r="L467" i="7"/>
  <c r="L466" i="7"/>
  <c r="L465" i="7"/>
  <c r="L464" i="7"/>
  <c r="L463" i="7"/>
  <c r="L462" i="7"/>
  <c r="L461" i="7"/>
  <c r="L460" i="7"/>
  <c r="L459" i="7"/>
  <c r="L458" i="7"/>
  <c r="L457" i="7"/>
  <c r="L456" i="7"/>
  <c r="L455" i="7"/>
  <c r="L454" i="7"/>
  <c r="L453" i="7"/>
  <c r="L452" i="7"/>
  <c r="L451" i="7"/>
  <c r="L450" i="7"/>
  <c r="L449" i="7"/>
  <c r="L448" i="7"/>
  <c r="L447" i="7"/>
  <c r="L446" i="7"/>
  <c r="L445" i="7"/>
  <c r="L444" i="7"/>
  <c r="L443" i="7"/>
  <c r="L442" i="7"/>
  <c r="L441" i="7"/>
  <c r="L440" i="7"/>
  <c r="L439" i="7"/>
  <c r="L438" i="7"/>
  <c r="L437" i="7"/>
  <c r="L436" i="7"/>
  <c r="L435" i="7"/>
  <c r="L434" i="7"/>
  <c r="L433" i="7"/>
  <c r="L432" i="7"/>
  <c r="L431" i="7"/>
  <c r="L430" i="7"/>
  <c r="L429" i="7"/>
  <c r="L428" i="7"/>
  <c r="L427" i="7"/>
  <c r="L426" i="7"/>
  <c r="L425" i="7"/>
  <c r="L424" i="7"/>
  <c r="L423" i="7"/>
  <c r="L422" i="7"/>
  <c r="L421" i="7"/>
  <c r="L420" i="7"/>
  <c r="L419" i="7"/>
  <c r="L418" i="7"/>
  <c r="L417" i="7"/>
  <c r="L416" i="7"/>
  <c r="L415" i="7"/>
  <c r="L414" i="7"/>
  <c r="L413" i="7"/>
  <c r="L412" i="7"/>
  <c r="L411" i="7"/>
  <c r="L410" i="7"/>
  <c r="L409" i="7"/>
  <c r="L408" i="7"/>
  <c r="L407" i="7"/>
  <c r="L406" i="7"/>
  <c r="L405" i="7"/>
  <c r="L404" i="7"/>
  <c r="L403" i="7"/>
  <c r="L402" i="7"/>
  <c r="L401" i="7"/>
  <c r="L400" i="7"/>
  <c r="L399" i="7"/>
  <c r="L398" i="7"/>
  <c r="L397" i="7"/>
  <c r="L396" i="7"/>
  <c r="L395" i="7"/>
  <c r="L394" i="7"/>
  <c r="L393" i="7"/>
  <c r="L392" i="7"/>
  <c r="L391" i="7"/>
  <c r="L390" i="7"/>
  <c r="L389" i="7"/>
  <c r="L388" i="7"/>
  <c r="L387" i="7"/>
  <c r="L386" i="7"/>
  <c r="L385" i="7"/>
  <c r="L384" i="7"/>
  <c r="L383" i="7"/>
  <c r="L382" i="7"/>
  <c r="L381" i="7"/>
  <c r="L380" i="7"/>
  <c r="L379" i="7"/>
  <c r="L378" i="7"/>
  <c r="L377" i="7"/>
  <c r="L376" i="7"/>
  <c r="L375" i="7"/>
  <c r="L374" i="7"/>
  <c r="L373" i="7"/>
  <c r="L372" i="7"/>
  <c r="L371" i="7"/>
  <c r="L370" i="7"/>
  <c r="L369" i="7"/>
  <c r="L368" i="7"/>
  <c r="L367" i="7"/>
  <c r="L366" i="7"/>
  <c r="L365" i="7"/>
  <c r="L364" i="7"/>
  <c r="L363" i="7"/>
  <c r="L362" i="7"/>
  <c r="L361" i="7"/>
  <c r="L360" i="7"/>
  <c r="L359" i="7"/>
  <c r="L358" i="7"/>
  <c r="L357" i="7"/>
  <c r="L356" i="7"/>
  <c r="L355" i="7"/>
  <c r="L354" i="7"/>
  <c r="L353" i="7"/>
  <c r="L352" i="7"/>
  <c r="L351" i="7"/>
  <c r="L350" i="7"/>
  <c r="L349" i="7"/>
  <c r="L348" i="7"/>
  <c r="L347" i="7"/>
  <c r="L346" i="7"/>
  <c r="L345" i="7"/>
  <c r="L344" i="7"/>
  <c r="L343" i="7"/>
  <c r="L342" i="7"/>
  <c r="L341" i="7"/>
  <c r="L340" i="7"/>
  <c r="L339" i="7"/>
  <c r="L338" i="7"/>
  <c r="L337" i="7"/>
  <c r="L336" i="7"/>
  <c r="L335" i="7"/>
  <c r="L334" i="7"/>
  <c r="L333" i="7"/>
  <c r="L332" i="7"/>
  <c r="L331" i="7"/>
  <c r="L330" i="7"/>
  <c r="L329" i="7"/>
  <c r="L328" i="7"/>
  <c r="L327" i="7"/>
  <c r="L326" i="7"/>
  <c r="L325" i="7"/>
  <c r="L324" i="7"/>
  <c r="L323" i="7"/>
  <c r="L322" i="7"/>
  <c r="L321" i="7"/>
  <c r="L320" i="7"/>
  <c r="L319" i="7"/>
  <c r="L318" i="7"/>
  <c r="L317" i="7"/>
  <c r="L316" i="7"/>
  <c r="L315" i="7"/>
  <c r="L314" i="7"/>
  <c r="L313" i="7"/>
  <c r="L312" i="7"/>
  <c r="L311" i="7"/>
  <c r="L310" i="7"/>
  <c r="L309" i="7"/>
  <c r="L308" i="7"/>
  <c r="L307" i="7"/>
  <c r="L306" i="7"/>
  <c r="L305" i="7"/>
  <c r="L304" i="7"/>
  <c r="L303" i="7"/>
  <c r="L302" i="7"/>
  <c r="L301" i="7"/>
  <c r="L300" i="7"/>
  <c r="L299" i="7"/>
  <c r="L298" i="7"/>
  <c r="L297" i="7"/>
  <c r="L296" i="7"/>
  <c r="L295" i="7"/>
  <c r="L294" i="7"/>
  <c r="L293" i="7"/>
  <c r="L292" i="7"/>
  <c r="L291" i="7"/>
  <c r="L290" i="7"/>
  <c r="L289" i="7"/>
  <c r="L288" i="7"/>
  <c r="L287" i="7"/>
  <c r="L286" i="7"/>
  <c r="L285" i="7"/>
  <c r="L284" i="7"/>
  <c r="L283" i="7"/>
  <c r="L282" i="7"/>
  <c r="L281" i="7"/>
  <c r="L280" i="7"/>
  <c r="L279" i="7"/>
  <c r="L278" i="7"/>
  <c r="L277" i="7"/>
  <c r="L276" i="7"/>
  <c r="L275" i="7"/>
  <c r="L274" i="7"/>
  <c r="L273" i="7"/>
  <c r="L272" i="7"/>
  <c r="L271" i="7"/>
  <c r="L270" i="7"/>
  <c r="L269" i="7"/>
  <c r="L268" i="7"/>
  <c r="L267" i="7"/>
  <c r="L266" i="7"/>
  <c r="L265" i="7"/>
  <c r="L264" i="7"/>
  <c r="L263" i="7"/>
  <c r="L262" i="7"/>
  <c r="L261" i="7"/>
  <c r="L260" i="7"/>
  <c r="L259" i="7"/>
  <c r="L258" i="7"/>
  <c r="L257" i="7"/>
  <c r="L256" i="7"/>
  <c r="L255" i="7"/>
  <c r="L254" i="7"/>
  <c r="L253" i="7"/>
  <c r="L252" i="7"/>
  <c r="L251" i="7"/>
  <c r="L250" i="7"/>
  <c r="L249" i="7"/>
  <c r="L248" i="7"/>
  <c r="L247" i="7"/>
  <c r="L246" i="7"/>
  <c r="L245" i="7"/>
  <c r="L244" i="7"/>
  <c r="L243" i="7"/>
  <c r="L242" i="7"/>
  <c r="L241" i="7"/>
  <c r="L240" i="7"/>
  <c r="L239" i="7"/>
  <c r="L238" i="7"/>
  <c r="L237" i="7"/>
  <c r="L236" i="7"/>
  <c r="L235" i="7"/>
  <c r="L234" i="7"/>
  <c r="L233" i="7"/>
  <c r="L232" i="7"/>
  <c r="L231" i="7"/>
  <c r="L230" i="7"/>
  <c r="L229" i="7"/>
  <c r="L228" i="7"/>
  <c r="L227" i="7"/>
  <c r="L226" i="7"/>
  <c r="L225" i="7"/>
  <c r="L224" i="7"/>
  <c r="L223" i="7"/>
  <c r="L222" i="7"/>
  <c r="L221" i="7"/>
  <c r="L220" i="7"/>
  <c r="L219" i="7"/>
  <c r="L218" i="7"/>
  <c r="L217" i="7"/>
  <c r="L216" i="7"/>
  <c r="L215" i="7"/>
  <c r="L214" i="7"/>
  <c r="L213" i="7"/>
  <c r="L212" i="7"/>
  <c r="L211" i="7"/>
  <c r="L210" i="7"/>
  <c r="L209" i="7"/>
  <c r="L208" i="7"/>
  <c r="L207" i="7"/>
  <c r="L206" i="7"/>
  <c r="L205" i="7"/>
  <c r="L204" i="7"/>
  <c r="L203" i="7"/>
  <c r="L202" i="7"/>
  <c r="L201" i="7"/>
  <c r="L200" i="7"/>
  <c r="L199" i="7"/>
  <c r="L198" i="7"/>
  <c r="L197" i="7"/>
  <c r="L196" i="7"/>
  <c r="L195" i="7"/>
  <c r="L194" i="7"/>
  <c r="L193" i="7"/>
  <c r="L192" i="7"/>
  <c r="L191" i="7"/>
  <c r="L190" i="7"/>
  <c r="L189" i="7"/>
  <c r="L188" i="7"/>
  <c r="L187" i="7"/>
  <c r="L186" i="7"/>
  <c r="L185" i="7"/>
  <c r="L184" i="7"/>
  <c r="L183" i="7"/>
  <c r="L182" i="7"/>
  <c r="L181" i="7"/>
  <c r="L180" i="7"/>
  <c r="L179" i="7"/>
  <c r="L178" i="7"/>
  <c r="L177" i="7"/>
  <c r="L176" i="7"/>
  <c r="L175" i="7"/>
  <c r="L174" i="7"/>
  <c r="L173" i="7"/>
  <c r="L172" i="7"/>
  <c r="L171" i="7"/>
  <c r="L170" i="7"/>
  <c r="L169" i="7"/>
  <c r="L168" i="7"/>
  <c r="L167" i="7"/>
  <c r="L166" i="7"/>
  <c r="L165" i="7"/>
  <c r="L164" i="7"/>
  <c r="L163" i="7"/>
  <c r="L162" i="7"/>
  <c r="L161" i="7"/>
  <c r="L160" i="7"/>
  <c r="L159" i="7"/>
  <c r="L158" i="7"/>
  <c r="L157" i="7"/>
  <c r="L156" i="7"/>
  <c r="L155" i="7"/>
  <c r="L154" i="7"/>
  <c r="L153" i="7"/>
  <c r="L152" i="7"/>
  <c r="L151" i="7"/>
  <c r="L150" i="7"/>
  <c r="L149" i="7"/>
  <c r="L148" i="7"/>
  <c r="L147" i="7"/>
  <c r="L146" i="7"/>
  <c r="L145" i="7"/>
  <c r="L144" i="7"/>
  <c r="L143" i="7"/>
  <c r="L142" i="7"/>
  <c r="L141" i="7"/>
  <c r="L140" i="7"/>
  <c r="L139" i="7"/>
  <c r="L138" i="7"/>
  <c r="L137" i="7"/>
  <c r="L136" i="7"/>
  <c r="L135" i="7"/>
  <c r="L134" i="7"/>
  <c r="L133" i="7"/>
  <c r="L132" i="7"/>
  <c r="L131" i="7"/>
  <c r="L130" i="7"/>
  <c r="L129" i="7"/>
  <c r="L128" i="7"/>
  <c r="L127" i="7"/>
  <c r="L126" i="7"/>
  <c r="L125" i="7"/>
  <c r="L124" i="7"/>
  <c r="L123" i="7"/>
  <c r="L122" i="7"/>
  <c r="L121" i="7"/>
  <c r="L120" i="7"/>
  <c r="L119" i="7"/>
  <c r="L118" i="7"/>
  <c r="L117" i="7"/>
  <c r="L116" i="7"/>
  <c r="L115" i="7"/>
  <c r="L114" i="7"/>
  <c r="L113" i="7"/>
  <c r="L112" i="7"/>
  <c r="L111" i="7"/>
  <c r="L110" i="7"/>
  <c r="L109" i="7"/>
  <c r="L108" i="7"/>
  <c r="L107" i="7"/>
  <c r="L106" i="7"/>
  <c r="L105" i="7"/>
  <c r="L104" i="7"/>
  <c r="L103" i="7"/>
  <c r="L102" i="7"/>
  <c r="L101" i="7"/>
  <c r="L100" i="7"/>
  <c r="L99" i="7"/>
  <c r="L98" i="7"/>
  <c r="L97" i="7"/>
  <c r="L96" i="7"/>
  <c r="L95" i="7"/>
  <c r="L94" i="7"/>
  <c r="L93" i="7"/>
  <c r="L92" i="7"/>
  <c r="L91" i="7"/>
  <c r="L90" i="7"/>
  <c r="L89" i="7"/>
  <c r="L88" i="7"/>
  <c r="L87" i="7"/>
  <c r="L86" i="7"/>
  <c r="L85" i="7"/>
  <c r="L84" i="7"/>
  <c r="L83" i="7"/>
  <c r="L82" i="7"/>
  <c r="L81" i="7"/>
  <c r="L80" i="7"/>
  <c r="L79" i="7"/>
  <c r="L78" i="7"/>
  <c r="L77" i="7"/>
  <c r="L76" i="7"/>
  <c r="L75" i="7"/>
  <c r="L74" i="7"/>
  <c r="L73" i="7"/>
  <c r="L72" i="7"/>
  <c r="L71" i="7"/>
  <c r="L70" i="7"/>
  <c r="L69" i="7"/>
  <c r="L68" i="7"/>
  <c r="L67" i="7"/>
  <c r="L66" i="7"/>
  <c r="L65" i="7"/>
  <c r="L64" i="7"/>
  <c r="L63" i="7"/>
  <c r="L62" i="7"/>
  <c r="L61" i="7"/>
  <c r="L60" i="7"/>
  <c r="L59" i="7"/>
  <c r="L58" i="7"/>
  <c r="L57" i="7"/>
  <c r="L56" i="7"/>
  <c r="L55" i="7"/>
  <c r="L54" i="7"/>
  <c r="L53" i="7"/>
  <c r="L52" i="7"/>
  <c r="L51" i="7"/>
  <c r="L50" i="7"/>
  <c r="L49" i="7"/>
  <c r="L48" i="7"/>
  <c r="L47" i="7"/>
  <c r="L46" i="7"/>
  <c r="L45" i="7"/>
  <c r="L44" i="7"/>
  <c r="L43" i="7"/>
  <c r="L42" i="7"/>
  <c r="L41" i="7"/>
  <c r="L40" i="7"/>
  <c r="L39" i="7"/>
  <c r="L38" i="7"/>
  <c r="L37" i="7"/>
  <c r="L36" i="7"/>
  <c r="L35" i="7"/>
  <c r="L34" i="7"/>
  <c r="L33" i="7"/>
  <c r="L32" i="7"/>
  <c r="L31" i="7"/>
  <c r="L30" i="7"/>
  <c r="L29" i="7"/>
  <c r="L28" i="7"/>
  <c r="L27" i="7"/>
  <c r="L26" i="7"/>
  <c r="L25" i="7"/>
  <c r="L24" i="7"/>
  <c r="L22" i="7"/>
  <c r="L21" i="7"/>
  <c r="L18" i="7"/>
  <c r="L19" i="7"/>
  <c r="AG1017" i="7" l="1"/>
  <c r="AH1017" i="7" s="1"/>
  <c r="AI1017" i="7" s="1"/>
  <c r="DK19" i="7" l="1"/>
  <c r="H19" i="7"/>
  <c r="DL1014" i="7" l="1"/>
  <c r="DL1013" i="7"/>
  <c r="DL1011" i="7"/>
  <c r="DL1006" i="7"/>
  <c r="DL1003" i="7"/>
  <c r="DL1000" i="7"/>
  <c r="DL998" i="7"/>
  <c r="DL995" i="7"/>
  <c r="DL992" i="7"/>
  <c r="DL990" i="7"/>
  <c r="DL989" i="7"/>
  <c r="DL987" i="7"/>
  <c r="DL982" i="7"/>
  <c r="DL981" i="7"/>
  <c r="DL979" i="7"/>
  <c r="DL974" i="7"/>
  <c r="DL971" i="7"/>
  <c r="DL968" i="7"/>
  <c r="DL966" i="7"/>
  <c r="DL963" i="7"/>
  <c r="DL960" i="7"/>
  <c r="DL958" i="7"/>
  <c r="DL957" i="7"/>
  <c r="DL955" i="7"/>
  <c r="DL950" i="7"/>
  <c r="DL949" i="7"/>
  <c r="DL947" i="7"/>
  <c r="DL944" i="7"/>
  <c r="DL942" i="7"/>
  <c r="DL939" i="7"/>
  <c r="DL936" i="7"/>
  <c r="DL934" i="7"/>
  <c r="DL931" i="7"/>
  <c r="DL928" i="7"/>
  <c r="DL926" i="7"/>
  <c r="DL925" i="7"/>
  <c r="DL923" i="7"/>
  <c r="DL920" i="7"/>
  <c r="DL918" i="7"/>
  <c r="DL917" i="7"/>
  <c r="DL915" i="7"/>
  <c r="DL910" i="7"/>
  <c r="DL907" i="7"/>
  <c r="DL904" i="7"/>
  <c r="DL902" i="7"/>
  <c r="DL899" i="7"/>
  <c r="DL896" i="7"/>
  <c r="DL894" i="7"/>
  <c r="DL893" i="7"/>
  <c r="DL891" i="7"/>
  <c r="DL886" i="7"/>
  <c r="DL885" i="7"/>
  <c r="DL883" i="7"/>
  <c r="DL880" i="7"/>
  <c r="DL878" i="7"/>
  <c r="DL875" i="7"/>
  <c r="DL872" i="7"/>
  <c r="DL870" i="7"/>
  <c r="DL867" i="7"/>
  <c r="DL864" i="7"/>
  <c r="DL862" i="7"/>
  <c r="DL861" i="7"/>
  <c r="DL859" i="7"/>
  <c r="DL856" i="7"/>
  <c r="DL854" i="7"/>
  <c r="DL853" i="7"/>
  <c r="DL851" i="7"/>
  <c r="DL846" i="7"/>
  <c r="DL843" i="7"/>
  <c r="DL840" i="7"/>
  <c r="DL838" i="7"/>
  <c r="DL835" i="7"/>
  <c r="DL832" i="7"/>
  <c r="DL830" i="7"/>
  <c r="DL829" i="7"/>
  <c r="DL827" i="7"/>
  <c r="DL824" i="7"/>
  <c r="DL822" i="7"/>
  <c r="DL821" i="7"/>
  <c r="DL819" i="7"/>
  <c r="DL816" i="7"/>
  <c r="DL814" i="7"/>
  <c r="DL811" i="7"/>
  <c r="DL808" i="7"/>
  <c r="DL806" i="7"/>
  <c r="DL803" i="7"/>
  <c r="DL800" i="7"/>
  <c r="DL798" i="7"/>
  <c r="DL797" i="7"/>
  <c r="DL795" i="7"/>
  <c r="DL792" i="7"/>
  <c r="DL790" i="7"/>
  <c r="DL789" i="7"/>
  <c r="DL787" i="7"/>
  <c r="DL782" i="7"/>
  <c r="DL779" i="7"/>
  <c r="DL776" i="7"/>
  <c r="DL774" i="7"/>
  <c r="DL771" i="7"/>
  <c r="DL768" i="7"/>
  <c r="DL766" i="7"/>
  <c r="DL765" i="7"/>
  <c r="DL763" i="7"/>
  <c r="DL760" i="7"/>
  <c r="DL758" i="7"/>
  <c r="DL757" i="7"/>
  <c r="DL755" i="7"/>
  <c r="DL752" i="7"/>
  <c r="DL750" i="7"/>
  <c r="DL747" i="7"/>
  <c r="DL744" i="7"/>
  <c r="DL742" i="7"/>
  <c r="DL739" i="7"/>
  <c r="DL736" i="7"/>
  <c r="DL734" i="7"/>
  <c r="DL733" i="7"/>
  <c r="DL731" i="7"/>
  <c r="DL728" i="7"/>
  <c r="DL726" i="7"/>
  <c r="DL725" i="7"/>
  <c r="DL723" i="7"/>
  <c r="DL718" i="7"/>
  <c r="DL715" i="7"/>
  <c r="DL712" i="7"/>
  <c r="DL710" i="7"/>
  <c r="DL707" i="7"/>
  <c r="DL704" i="7"/>
  <c r="DL702" i="7"/>
  <c r="DL701" i="7"/>
  <c r="DL699" i="7"/>
  <c r="DL696" i="7"/>
  <c r="DL694" i="7"/>
  <c r="DL693" i="7"/>
  <c r="DL691" i="7"/>
  <c r="DL688" i="7"/>
  <c r="DL686" i="7"/>
  <c r="DL683" i="7"/>
  <c r="DL680" i="7"/>
  <c r="DL678" i="7"/>
  <c r="DL675" i="7"/>
  <c r="DL672" i="7"/>
  <c r="DL670" i="7"/>
  <c r="DL669" i="7"/>
  <c r="DL667" i="7"/>
  <c r="DL664" i="7"/>
  <c r="DL662" i="7"/>
  <c r="DL661" i="7"/>
  <c r="DL659" i="7"/>
  <c r="DL654" i="7"/>
  <c r="DL653" i="7"/>
  <c r="DL651" i="7"/>
  <c r="DL648" i="7"/>
  <c r="DL646" i="7"/>
  <c r="DL643" i="7"/>
  <c r="DL640" i="7"/>
  <c r="DL638" i="7"/>
  <c r="DL637" i="7"/>
  <c r="DL635" i="7"/>
  <c r="DL632" i="7"/>
  <c r="DL630" i="7"/>
  <c r="DL629" i="7"/>
  <c r="DL627" i="7"/>
  <c r="DL624" i="7"/>
  <c r="DL622" i="7"/>
  <c r="DL619" i="7"/>
  <c r="DL616" i="7"/>
  <c r="DL614" i="7"/>
  <c r="DL613" i="7"/>
  <c r="DL611" i="7"/>
  <c r="DL608" i="7"/>
  <c r="DL606" i="7"/>
  <c r="DL605" i="7"/>
  <c r="DL603" i="7"/>
  <c r="DL600" i="7"/>
  <c r="DL598" i="7"/>
  <c r="DL597" i="7"/>
  <c r="DL595" i="7"/>
  <c r="DL590" i="7"/>
  <c r="DL589" i="7"/>
  <c r="DL587" i="7"/>
  <c r="DL584" i="7"/>
  <c r="DL582" i="7"/>
  <c r="DL579" i="7"/>
  <c r="DL576" i="7"/>
  <c r="DL574" i="7"/>
  <c r="DL573" i="7"/>
  <c r="DL571" i="7"/>
  <c r="DL568" i="7"/>
  <c r="DL566" i="7"/>
  <c r="DL565" i="7"/>
  <c r="DL563" i="7"/>
  <c r="DL560" i="7"/>
  <c r="DL558" i="7"/>
  <c r="DL555" i="7"/>
  <c r="DL552" i="7"/>
  <c r="DL550" i="7"/>
  <c r="DL549" i="7"/>
  <c r="DL547" i="7"/>
  <c r="DL544" i="7"/>
  <c r="DL542" i="7"/>
  <c r="DL541" i="7"/>
  <c r="DL539" i="7"/>
  <c r="DL536" i="7"/>
  <c r="DL534" i="7"/>
  <c r="DL533" i="7"/>
  <c r="DL531" i="7"/>
  <c r="DL526" i="7"/>
  <c r="DL525" i="7"/>
  <c r="DL523" i="7"/>
  <c r="DL520" i="7"/>
  <c r="DL518" i="7"/>
  <c r="DL517" i="7"/>
  <c r="DL515" i="7"/>
  <c r="DL512" i="7"/>
  <c r="DL510" i="7"/>
  <c r="DL509" i="7"/>
  <c r="DL507" i="7"/>
  <c r="DL504" i="7"/>
  <c r="DL502" i="7"/>
  <c r="DL501" i="7"/>
  <c r="DL499" i="7"/>
  <c r="DL496" i="7"/>
  <c r="DL494" i="7"/>
  <c r="DL491" i="7"/>
  <c r="DL488" i="7"/>
  <c r="DL486" i="7"/>
  <c r="DL485" i="7"/>
  <c r="DL483" i="7"/>
  <c r="DL480" i="7"/>
  <c r="DL478" i="7"/>
  <c r="DL477" i="7"/>
  <c r="DL475" i="7"/>
  <c r="DL472" i="7"/>
  <c r="DL470" i="7"/>
  <c r="DL469" i="7"/>
  <c r="DL467" i="7"/>
  <c r="DL462" i="7"/>
  <c r="DL461" i="7"/>
  <c r="DL459" i="7"/>
  <c r="DL456" i="7"/>
  <c r="DL454" i="7"/>
  <c r="DL453" i="7"/>
  <c r="DL451" i="7"/>
  <c r="DL448" i="7"/>
  <c r="DL446" i="7"/>
  <c r="DL445" i="7"/>
  <c r="DL443" i="7"/>
  <c r="DL440" i="7"/>
  <c r="DL438" i="7"/>
  <c r="DL437" i="7"/>
  <c r="DL435" i="7"/>
  <c r="DL432" i="7"/>
  <c r="DL430" i="7"/>
  <c r="DL427" i="7"/>
  <c r="DL424" i="7"/>
  <c r="DL422" i="7"/>
  <c r="DL421" i="7"/>
  <c r="DL419" i="7"/>
  <c r="DL416" i="7"/>
  <c r="DL414" i="7"/>
  <c r="DL413" i="7"/>
  <c r="DL411" i="7"/>
  <c r="DL408" i="7"/>
  <c r="DL406" i="7"/>
  <c r="DL405" i="7"/>
  <c r="DL403" i="7"/>
  <c r="DL398" i="7"/>
  <c r="DL397" i="7"/>
  <c r="DL395" i="7"/>
  <c r="DL392" i="7"/>
  <c r="DL390" i="7"/>
  <c r="DL389" i="7"/>
  <c r="DL387" i="7"/>
  <c r="DL384" i="7"/>
  <c r="DL382" i="7"/>
  <c r="DL381" i="7"/>
  <c r="DL379" i="7"/>
  <c r="DL376" i="7"/>
  <c r="DL374" i="7"/>
  <c r="DL373" i="7"/>
  <c r="DL371" i="7"/>
  <c r="DL368" i="7"/>
  <c r="DL366" i="7"/>
  <c r="DL363" i="7"/>
  <c r="DL360" i="7"/>
  <c r="DL358" i="7"/>
  <c r="DL357" i="7"/>
  <c r="DL355" i="7"/>
  <c r="DL352" i="7"/>
  <c r="DL350" i="7"/>
  <c r="DL349" i="7"/>
  <c r="DL347" i="7"/>
  <c r="DL344" i="7"/>
  <c r="DL342" i="7"/>
  <c r="DL341" i="7"/>
  <c r="DL339" i="7"/>
  <c r="DL334" i="7"/>
  <c r="DL333" i="7"/>
  <c r="DL331" i="7"/>
  <c r="DL328" i="7"/>
  <c r="DL326" i="7"/>
  <c r="DL325" i="7"/>
  <c r="DL323" i="7"/>
  <c r="DL320" i="7"/>
  <c r="DL318" i="7"/>
  <c r="DL317" i="7"/>
  <c r="DL315" i="7"/>
  <c r="DL312" i="7"/>
  <c r="DL310" i="7"/>
  <c r="DL309" i="7"/>
  <c r="DL307" i="7"/>
  <c r="DL304" i="7"/>
  <c r="DL302" i="7"/>
  <c r="DL299" i="7"/>
  <c r="DL296" i="7"/>
  <c r="DL294" i="7"/>
  <c r="DL293" i="7"/>
  <c r="DL291" i="7"/>
  <c r="DL288" i="7"/>
  <c r="DL286" i="7"/>
  <c r="DL285" i="7"/>
  <c r="DL283" i="7"/>
  <c r="DL280" i="7"/>
  <c r="DL278" i="7"/>
  <c r="DL277" i="7"/>
  <c r="DL275" i="7"/>
  <c r="DL272" i="7"/>
  <c r="DL270" i="7"/>
  <c r="DL269" i="7"/>
  <c r="DL267" i="7"/>
  <c r="DL264" i="7"/>
  <c r="DL262" i="7"/>
  <c r="DL261" i="7"/>
  <c r="DL259" i="7"/>
  <c r="DL256" i="7"/>
  <c r="DL254" i="7"/>
  <c r="DL253" i="7"/>
  <c r="DL251" i="7"/>
  <c r="DL248" i="7"/>
  <c r="DL246" i="7"/>
  <c r="DL245" i="7"/>
  <c r="DL243" i="7"/>
  <c r="DL240" i="7"/>
  <c r="DL238" i="7"/>
  <c r="DL237" i="7"/>
  <c r="DL235" i="7"/>
  <c r="DL232" i="7"/>
  <c r="DL230" i="7"/>
  <c r="DL229" i="7"/>
  <c r="DL227" i="7"/>
  <c r="DL224" i="7"/>
  <c r="DL222" i="7"/>
  <c r="DL221" i="7"/>
  <c r="DL219" i="7"/>
  <c r="DL216" i="7"/>
  <c r="DL214" i="7"/>
  <c r="DL213" i="7"/>
  <c r="DL211" i="7"/>
  <c r="DL208" i="7"/>
  <c r="DL206" i="7"/>
  <c r="DL205" i="7"/>
  <c r="DL203" i="7"/>
  <c r="DL200" i="7"/>
  <c r="DL198" i="7"/>
  <c r="DL195" i="7"/>
  <c r="DL192" i="7"/>
  <c r="DL190" i="7"/>
  <c r="DL189" i="7"/>
  <c r="DL187" i="7"/>
  <c r="DL182" i="7"/>
  <c r="DL181" i="7"/>
  <c r="DL179" i="7"/>
  <c r="DL176" i="7"/>
  <c r="DL174" i="7"/>
  <c r="DL173" i="7"/>
  <c r="DL171" i="7"/>
  <c r="DL168" i="7"/>
  <c r="DL166" i="7"/>
  <c r="DL165" i="7"/>
  <c r="DL163" i="7"/>
  <c r="DL160" i="7"/>
  <c r="DL158" i="7"/>
  <c r="DL157" i="7"/>
  <c r="DL155" i="7"/>
  <c r="DL152" i="7"/>
  <c r="DL150" i="7"/>
  <c r="DL149" i="7"/>
  <c r="DL147" i="7"/>
  <c r="DL144" i="7"/>
  <c r="DL142" i="7"/>
  <c r="DL141" i="7"/>
  <c r="DL139" i="7"/>
  <c r="DL136" i="7"/>
  <c r="DL134" i="7"/>
  <c r="DL133" i="7"/>
  <c r="DL131" i="7"/>
  <c r="DL128" i="7"/>
  <c r="DL126" i="7"/>
  <c r="DL125" i="7"/>
  <c r="DL123" i="7"/>
  <c r="DL120" i="7"/>
  <c r="DL118" i="7"/>
  <c r="DL117" i="7"/>
  <c r="DL115" i="7"/>
  <c r="DL112" i="7"/>
  <c r="DL110" i="7"/>
  <c r="DL109" i="7"/>
  <c r="DL107" i="7"/>
  <c r="DL104" i="7"/>
  <c r="DL102" i="7"/>
  <c r="DL101" i="7"/>
  <c r="DL99" i="7"/>
  <c r="DL96" i="7"/>
  <c r="DL94" i="7"/>
  <c r="DL93" i="7"/>
  <c r="DL91" i="7"/>
  <c r="DL88" i="7"/>
  <c r="DL86" i="7"/>
  <c r="DL85" i="7"/>
  <c r="DL83" i="7"/>
  <c r="DL80" i="7"/>
  <c r="DL78" i="7"/>
  <c r="DL77" i="7"/>
  <c r="DL75" i="7"/>
  <c r="DL72" i="7"/>
  <c r="DL70" i="7"/>
  <c r="DL69" i="7"/>
  <c r="DL67" i="7"/>
  <c r="DL64" i="7"/>
  <c r="DL62" i="7"/>
  <c r="DL61" i="7"/>
  <c r="DL59" i="7"/>
  <c r="DL56" i="7"/>
  <c r="DL54" i="7"/>
  <c r="DL53" i="7"/>
  <c r="DL51" i="7"/>
  <c r="DL48" i="7"/>
  <c r="DL46" i="7"/>
  <c r="DL45" i="7"/>
  <c r="DL43" i="7"/>
  <c r="DL1017" i="7"/>
  <c r="DL1016" i="7"/>
  <c r="DL1015" i="7"/>
  <c r="DL1012" i="7"/>
  <c r="DL1010" i="7"/>
  <c r="DL1009" i="7"/>
  <c r="DL1008" i="7"/>
  <c r="DL1007" i="7"/>
  <c r="DL1005" i="7"/>
  <c r="DL1004" i="7"/>
  <c r="DL1002" i="7"/>
  <c r="DL1001" i="7"/>
  <c r="DL999" i="7"/>
  <c r="DL997" i="7"/>
  <c r="DL996" i="7"/>
  <c r="DL994" i="7"/>
  <c r="DL993" i="7"/>
  <c r="DL991" i="7"/>
  <c r="DL988" i="7"/>
  <c r="DL986" i="7"/>
  <c r="DL985" i="7"/>
  <c r="DL984" i="7"/>
  <c r="DL983" i="7"/>
  <c r="DL980" i="7"/>
  <c r="DL978" i="7"/>
  <c r="DL977" i="7"/>
  <c r="DL976" i="7"/>
  <c r="DL975" i="7"/>
  <c r="DL973" i="7"/>
  <c r="DL972" i="7"/>
  <c r="DL970" i="7"/>
  <c r="DL969" i="7"/>
  <c r="DL967" i="7"/>
  <c r="DL965" i="7"/>
  <c r="DL964" i="7"/>
  <c r="DL962" i="7"/>
  <c r="DL961" i="7"/>
  <c r="DL959" i="7"/>
  <c r="DL956" i="7"/>
  <c r="DL954" i="7"/>
  <c r="DL953" i="7"/>
  <c r="DL952" i="7"/>
  <c r="DL951" i="7"/>
  <c r="DL948" i="7"/>
  <c r="DL946" i="7"/>
  <c r="DL945" i="7"/>
  <c r="DL943" i="7"/>
  <c r="DL941" i="7"/>
  <c r="DL940" i="7"/>
  <c r="DL938" i="7"/>
  <c r="DL937" i="7"/>
  <c r="DL935" i="7"/>
  <c r="DL933" i="7"/>
  <c r="DL932" i="7"/>
  <c r="DL930" i="7"/>
  <c r="DL929" i="7"/>
  <c r="DL927" i="7"/>
  <c r="DL924" i="7"/>
  <c r="DL922" i="7"/>
  <c r="DL921" i="7"/>
  <c r="DL919" i="7"/>
  <c r="DL916" i="7"/>
  <c r="DL914" i="7"/>
  <c r="DL913" i="7"/>
  <c r="DL912" i="7"/>
  <c r="DL911" i="7"/>
  <c r="DL909" i="7"/>
  <c r="DL908" i="7"/>
  <c r="DL906" i="7"/>
  <c r="DL905" i="7"/>
  <c r="DL903" i="7"/>
  <c r="DL901" i="7"/>
  <c r="DL900" i="7"/>
  <c r="DL898" i="7"/>
  <c r="DL897" i="7"/>
  <c r="DL895" i="7"/>
  <c r="DL892" i="7"/>
  <c r="DL890" i="7"/>
  <c r="DL889" i="7"/>
  <c r="DL888" i="7"/>
  <c r="DL887" i="7"/>
  <c r="DL884" i="7"/>
  <c r="DL882" i="7"/>
  <c r="DL881" i="7"/>
  <c r="DL879" i="7"/>
  <c r="DL877" i="7"/>
  <c r="DL876" i="7"/>
  <c r="DL874" i="7"/>
  <c r="DL873" i="7"/>
  <c r="DL871" i="7"/>
  <c r="DL869" i="7"/>
  <c r="DL868" i="7"/>
  <c r="DL866" i="7"/>
  <c r="DL865" i="7"/>
  <c r="DL863" i="7"/>
  <c r="DL860" i="7"/>
  <c r="DL858" i="7"/>
  <c r="DL857" i="7"/>
  <c r="DL855" i="7"/>
  <c r="DL852" i="7"/>
  <c r="DL850" i="7"/>
  <c r="DL849" i="7"/>
  <c r="DL848" i="7"/>
  <c r="DL847" i="7"/>
  <c r="DL845" i="7"/>
  <c r="DL844" i="7"/>
  <c r="DL842" i="7"/>
  <c r="DL841" i="7"/>
  <c r="DL839" i="7"/>
  <c r="DL837" i="7"/>
  <c r="DL836" i="7"/>
  <c r="DL834" i="7"/>
  <c r="DL833" i="7"/>
  <c r="DL831" i="7"/>
  <c r="DL828" i="7"/>
  <c r="DL826" i="7"/>
  <c r="DL825" i="7"/>
  <c r="DL823" i="7"/>
  <c r="DL820" i="7"/>
  <c r="DL818" i="7"/>
  <c r="DL817" i="7"/>
  <c r="DL815" i="7"/>
  <c r="DL813" i="7"/>
  <c r="DL812" i="7"/>
  <c r="DL810" i="7"/>
  <c r="DL809" i="7"/>
  <c r="DL807" i="7"/>
  <c r="DL805" i="7"/>
  <c r="DL804" i="7"/>
  <c r="DL802" i="7"/>
  <c r="DL801" i="7"/>
  <c r="DL799" i="7"/>
  <c r="DL796" i="7"/>
  <c r="DL794" i="7"/>
  <c r="DL793" i="7"/>
  <c r="DL791" i="7"/>
  <c r="DL788" i="7"/>
  <c r="DL786" i="7"/>
  <c r="DL785" i="7"/>
  <c r="DL784" i="7"/>
  <c r="DL783" i="7"/>
  <c r="DL781" i="7"/>
  <c r="DL780" i="7"/>
  <c r="DL778" i="7"/>
  <c r="DL777" i="7"/>
  <c r="DL775" i="7"/>
  <c r="DL773" i="7"/>
  <c r="DL772" i="7"/>
  <c r="DL770" i="7"/>
  <c r="DL769" i="7"/>
  <c r="DL767" i="7"/>
  <c r="DL764" i="7"/>
  <c r="DL762" i="7"/>
  <c r="DL761" i="7"/>
  <c r="DL759" i="7"/>
  <c r="DL756" i="7"/>
  <c r="DL754" i="7"/>
  <c r="DL753" i="7"/>
  <c r="DL751" i="7"/>
  <c r="DL749" i="7"/>
  <c r="DL748" i="7"/>
  <c r="DL746" i="7"/>
  <c r="DL745" i="7"/>
  <c r="DL743" i="7"/>
  <c r="DL741" i="7"/>
  <c r="DL740" i="7"/>
  <c r="DL738" i="7"/>
  <c r="DL737" i="7"/>
  <c r="DL735" i="7"/>
  <c r="DL732" i="7"/>
  <c r="DL730" i="7"/>
  <c r="DL729" i="7"/>
  <c r="DL727" i="7"/>
  <c r="DL724" i="7"/>
  <c r="DL722" i="7"/>
  <c r="DL721" i="7"/>
  <c r="DL720" i="7"/>
  <c r="DL719" i="7"/>
  <c r="DL717" i="7"/>
  <c r="DL716" i="7"/>
  <c r="DL714" i="7"/>
  <c r="DL713" i="7"/>
  <c r="DL711" i="7"/>
  <c r="DL709" i="7"/>
  <c r="DL708" i="7"/>
  <c r="DL706" i="7"/>
  <c r="DL705" i="7"/>
  <c r="DL703" i="7"/>
  <c r="DL700" i="7"/>
  <c r="DL698" i="7"/>
  <c r="DL697" i="7"/>
  <c r="DL695" i="7"/>
  <c r="DL692" i="7"/>
  <c r="DL690" i="7"/>
  <c r="DL689" i="7"/>
  <c r="DL687" i="7"/>
  <c r="DL685" i="7"/>
  <c r="DL684" i="7"/>
  <c r="DL682" i="7"/>
  <c r="DL681" i="7"/>
  <c r="DL679" i="7"/>
  <c r="DL677" i="7"/>
  <c r="DL676" i="7"/>
  <c r="DL674" i="7"/>
  <c r="DL673" i="7"/>
  <c r="DL671" i="7"/>
  <c r="DL668" i="7"/>
  <c r="DL666" i="7"/>
  <c r="DL665" i="7"/>
  <c r="DL663" i="7"/>
  <c r="DL660" i="7"/>
  <c r="DL658" i="7"/>
  <c r="DL657" i="7"/>
  <c r="DL656" i="7"/>
  <c r="DL655" i="7"/>
  <c r="DL652" i="7"/>
  <c r="DL650" i="7"/>
  <c r="DL649" i="7"/>
  <c r="DL647" i="7"/>
  <c r="DL645" i="7"/>
  <c r="DL644" i="7"/>
  <c r="DL642" i="7"/>
  <c r="DL641" i="7"/>
  <c r="DL639" i="7"/>
  <c r="DL636" i="7"/>
  <c r="DL634" i="7"/>
  <c r="DL633" i="7"/>
  <c r="DL631" i="7"/>
  <c r="DL628" i="7"/>
  <c r="DL626" i="7"/>
  <c r="DL625" i="7"/>
  <c r="DL623" i="7"/>
  <c r="DL621" i="7"/>
  <c r="DL620" i="7"/>
  <c r="DL618" i="7"/>
  <c r="DL617" i="7"/>
  <c r="DL615" i="7"/>
  <c r="DL612" i="7"/>
  <c r="DL610" i="7"/>
  <c r="DL609" i="7"/>
  <c r="DL607" i="7"/>
  <c r="DL604" i="7"/>
  <c r="DL602" i="7"/>
  <c r="DL601" i="7"/>
  <c r="DL599" i="7"/>
  <c r="DL596" i="7"/>
  <c r="DL594" i="7"/>
  <c r="DL593" i="7"/>
  <c r="DL592" i="7"/>
  <c r="DL591" i="7"/>
  <c r="DL588" i="7"/>
  <c r="DL586" i="7"/>
  <c r="DL585" i="7"/>
  <c r="DL583" i="7"/>
  <c r="DL581" i="7"/>
  <c r="DL580" i="7"/>
  <c r="DL578" i="7"/>
  <c r="DL577" i="7"/>
  <c r="DL575" i="7"/>
  <c r="DL572" i="7"/>
  <c r="DL570" i="7"/>
  <c r="DL569" i="7"/>
  <c r="DL567" i="7"/>
  <c r="DL564" i="7"/>
  <c r="DL562" i="7"/>
  <c r="DL561" i="7"/>
  <c r="DL559" i="7"/>
  <c r="DL557" i="7"/>
  <c r="DL556" i="7"/>
  <c r="DL554" i="7"/>
  <c r="DL553" i="7"/>
  <c r="DL551" i="7"/>
  <c r="DL548" i="7"/>
  <c r="DL546" i="7"/>
  <c r="DL545" i="7"/>
  <c r="DL543" i="7"/>
  <c r="DL540" i="7"/>
  <c r="DL538" i="7"/>
  <c r="DL537" i="7"/>
  <c r="DL535" i="7"/>
  <c r="DL532" i="7"/>
  <c r="DL530" i="7"/>
  <c r="DL529" i="7"/>
  <c r="DL528" i="7"/>
  <c r="DL527" i="7"/>
  <c r="DL524" i="7"/>
  <c r="DL522" i="7"/>
  <c r="DL521" i="7"/>
  <c r="DL519" i="7"/>
  <c r="DL516" i="7"/>
  <c r="DL514" i="7"/>
  <c r="DL513" i="7"/>
  <c r="DL511" i="7"/>
  <c r="DL508" i="7"/>
  <c r="DL506" i="7"/>
  <c r="DL505" i="7"/>
  <c r="DL503" i="7"/>
  <c r="DL500" i="7"/>
  <c r="DL498" i="7"/>
  <c r="DL497" i="7"/>
  <c r="DL495" i="7"/>
  <c r="DL493" i="7"/>
  <c r="DL492" i="7"/>
  <c r="DL490" i="7"/>
  <c r="DL489" i="7"/>
  <c r="DL487" i="7"/>
  <c r="DL484" i="7"/>
  <c r="DL482" i="7"/>
  <c r="DL481" i="7"/>
  <c r="DL479" i="7"/>
  <c r="DL476" i="7"/>
  <c r="DL474" i="7"/>
  <c r="DL473" i="7"/>
  <c r="DL471" i="7"/>
  <c r="DL468" i="7"/>
  <c r="DL466" i="7"/>
  <c r="DL465" i="7"/>
  <c r="DL464" i="7"/>
  <c r="DL463" i="7"/>
  <c r="DL460" i="7"/>
  <c r="DL458" i="7"/>
  <c r="DL457" i="7"/>
  <c r="DL455" i="7"/>
  <c r="DL452" i="7"/>
  <c r="DL450" i="7"/>
  <c r="DL449" i="7"/>
  <c r="DL447" i="7"/>
  <c r="DL444" i="7"/>
  <c r="DL442" i="7"/>
  <c r="DL441" i="7"/>
  <c r="DL439" i="7"/>
  <c r="DL436" i="7"/>
  <c r="DL434" i="7"/>
  <c r="DL433" i="7"/>
  <c r="DL431" i="7"/>
  <c r="DL429" i="7"/>
  <c r="DL428" i="7"/>
  <c r="DL426" i="7"/>
  <c r="DL425" i="7"/>
  <c r="DL423" i="7"/>
  <c r="DL420" i="7"/>
  <c r="DL418" i="7"/>
  <c r="DL417" i="7"/>
  <c r="DL415" i="7"/>
  <c r="DL412" i="7"/>
  <c r="DL410" i="7"/>
  <c r="DL409" i="7"/>
  <c r="DL407" i="7"/>
  <c r="DL404" i="7"/>
  <c r="DL402" i="7"/>
  <c r="DL401" i="7"/>
  <c r="DL400" i="7"/>
  <c r="DL399" i="7"/>
  <c r="DL396" i="7"/>
  <c r="DL394" i="7"/>
  <c r="DL393" i="7"/>
  <c r="DL391" i="7"/>
  <c r="DL388" i="7"/>
  <c r="DL386" i="7"/>
  <c r="DL385" i="7"/>
  <c r="DL383" i="7"/>
  <c r="DL380" i="7"/>
  <c r="DL378" i="7"/>
  <c r="DL377" i="7"/>
  <c r="DL375" i="7"/>
  <c r="DL372" i="7"/>
  <c r="DL370" i="7"/>
  <c r="DL369" i="7"/>
  <c r="DL367" i="7"/>
  <c r="DL365" i="7"/>
  <c r="DL364" i="7"/>
  <c r="DL362" i="7"/>
  <c r="DL361" i="7"/>
  <c r="DL359" i="7"/>
  <c r="DL356" i="7"/>
  <c r="DL354" i="7"/>
  <c r="DL353" i="7"/>
  <c r="DL351" i="7"/>
  <c r="DL348" i="7"/>
  <c r="DL346" i="7"/>
  <c r="DL345" i="7"/>
  <c r="DL343" i="7"/>
  <c r="DL340" i="7"/>
  <c r="DL338" i="7"/>
  <c r="DL337" i="7"/>
  <c r="DL336" i="7"/>
  <c r="DL335" i="7"/>
  <c r="DL332" i="7"/>
  <c r="DL330" i="7"/>
  <c r="DL329" i="7"/>
  <c r="DL327" i="7"/>
  <c r="DL324" i="7"/>
  <c r="DL322" i="7"/>
  <c r="DL321" i="7"/>
  <c r="DL319" i="7"/>
  <c r="DL316" i="7"/>
  <c r="DL314" i="7"/>
  <c r="DL313" i="7"/>
  <c r="DL311" i="7"/>
  <c r="DL308" i="7"/>
  <c r="DL306" i="7"/>
  <c r="DL305" i="7"/>
  <c r="DL303" i="7"/>
  <c r="DL301" i="7"/>
  <c r="DL300" i="7"/>
  <c r="DL298" i="7"/>
  <c r="DL297" i="7"/>
  <c r="DL295" i="7"/>
  <c r="DL292" i="7"/>
  <c r="DL290" i="7"/>
  <c r="DL289" i="7"/>
  <c r="DL287" i="7"/>
  <c r="DL284" i="7"/>
  <c r="DL282" i="7"/>
  <c r="DL281" i="7"/>
  <c r="DL279" i="7"/>
  <c r="DL276" i="7"/>
  <c r="DL274" i="7"/>
  <c r="DL273" i="7"/>
  <c r="DL271" i="7"/>
  <c r="DL268" i="7"/>
  <c r="DL266" i="7"/>
  <c r="DL265" i="7"/>
  <c r="DL263" i="7"/>
  <c r="DL260" i="7"/>
  <c r="DL258" i="7"/>
  <c r="DL257" i="7"/>
  <c r="DL255" i="7"/>
  <c r="DL252" i="7"/>
  <c r="DL250" i="7"/>
  <c r="DL249" i="7"/>
  <c r="DL247" i="7"/>
  <c r="DL244" i="7"/>
  <c r="DL242" i="7"/>
  <c r="DL241" i="7"/>
  <c r="DL239" i="7"/>
  <c r="DL236" i="7"/>
  <c r="DL234" i="7"/>
  <c r="DL233" i="7"/>
  <c r="DL231" i="7"/>
  <c r="DL228" i="7"/>
  <c r="DL226" i="7"/>
  <c r="DL225" i="7"/>
  <c r="DL223" i="7"/>
  <c r="DL220" i="7"/>
  <c r="DL218" i="7"/>
  <c r="DL217" i="7"/>
  <c r="DL215" i="7"/>
  <c r="DL212" i="7"/>
  <c r="DL210" i="7"/>
  <c r="DL209" i="7"/>
  <c r="DL207" i="7"/>
  <c r="DL204" i="7"/>
  <c r="DL202" i="7"/>
  <c r="DL201" i="7"/>
  <c r="DL199" i="7"/>
  <c r="DL197" i="7"/>
  <c r="DL196" i="7"/>
  <c r="DL194" i="7"/>
  <c r="DL193" i="7"/>
  <c r="DL191" i="7"/>
  <c r="DL188" i="7"/>
  <c r="DL186" i="7"/>
  <c r="DL185" i="7"/>
  <c r="DL184" i="7"/>
  <c r="DL183" i="7"/>
  <c r="DL180" i="7"/>
  <c r="DL178" i="7"/>
  <c r="DL177" i="7"/>
  <c r="DL175" i="7"/>
  <c r="DL172" i="7"/>
  <c r="DL170" i="7"/>
  <c r="DL169" i="7"/>
  <c r="DL167" i="7"/>
  <c r="DL164" i="7"/>
  <c r="DL162" i="7"/>
  <c r="DL161" i="7"/>
  <c r="DL159" i="7"/>
  <c r="DL156" i="7"/>
  <c r="DL154" i="7"/>
  <c r="DL153" i="7"/>
  <c r="DL151" i="7"/>
  <c r="DL148" i="7"/>
  <c r="DL146" i="7"/>
  <c r="DL145" i="7"/>
  <c r="DL143" i="7"/>
  <c r="DL140" i="7"/>
  <c r="DL138" i="7"/>
  <c r="DL137" i="7"/>
  <c r="DL135" i="7"/>
  <c r="DL132" i="7"/>
  <c r="DL130" i="7"/>
  <c r="DL129" i="7"/>
  <c r="DL127" i="7"/>
  <c r="DL124" i="7"/>
  <c r="DL122" i="7"/>
  <c r="DL121" i="7"/>
  <c r="DL119" i="7"/>
  <c r="DL116" i="7"/>
  <c r="DL114" i="7"/>
  <c r="DL113" i="7"/>
  <c r="DL111" i="7"/>
  <c r="DL108" i="7"/>
  <c r="DL106" i="7"/>
  <c r="DL105" i="7"/>
  <c r="DL103" i="7"/>
  <c r="DL100" i="7"/>
  <c r="DL98" i="7"/>
  <c r="DL97" i="7"/>
  <c r="DL95" i="7"/>
  <c r="DL92" i="7"/>
  <c r="DL90" i="7"/>
  <c r="DL89" i="7"/>
  <c r="DL87" i="7"/>
  <c r="DL84" i="7"/>
  <c r="DL82" i="7"/>
  <c r="DL81" i="7"/>
  <c r="DL79" i="7"/>
  <c r="DL76" i="7"/>
  <c r="DL74" i="7"/>
  <c r="DL73" i="7"/>
  <c r="DL71" i="7"/>
  <c r="DL68" i="7"/>
  <c r="DL66" i="7"/>
  <c r="DL65" i="7"/>
  <c r="DL63" i="7"/>
  <c r="DL60" i="7"/>
  <c r="DL58" i="7"/>
  <c r="DL57" i="7"/>
  <c r="DL55" i="7"/>
  <c r="DL52" i="7"/>
  <c r="DL50" i="7"/>
  <c r="DL49" i="7"/>
  <c r="DL47" i="7"/>
  <c r="DL44" i="7"/>
  <c r="DL42" i="7"/>
  <c r="DL41" i="7"/>
  <c r="DL18" i="7"/>
  <c r="DL40" i="7"/>
  <c r="DL39" i="7"/>
  <c r="DL38" i="7"/>
  <c r="DL37" i="7"/>
  <c r="DL36" i="7"/>
  <c r="DL35" i="7"/>
  <c r="DL34" i="7"/>
  <c r="DL33" i="7"/>
  <c r="DL32" i="7"/>
  <c r="DL31" i="7"/>
  <c r="DL30" i="7"/>
  <c r="DL29" i="7"/>
  <c r="DL28" i="7"/>
  <c r="DL27" i="7"/>
  <c r="DL26" i="7"/>
  <c r="DL25" i="7"/>
  <c r="DL24" i="7"/>
  <c r="DL23" i="7"/>
  <c r="DL22" i="7"/>
  <c r="DL21" i="7"/>
  <c r="DL20" i="7"/>
  <c r="DL19" i="7"/>
  <c r="M35" i="7" l="1"/>
  <c r="N35" i="7" s="1"/>
  <c r="O35" i="7" s="1"/>
  <c r="J35" i="7"/>
  <c r="K35" i="7" s="1"/>
  <c r="B18" i="7"/>
  <c r="M18" i="7" l="1"/>
  <c r="N18" i="7" s="1"/>
  <c r="O18" i="7" s="1"/>
  <c r="J18" i="7"/>
  <c r="K18" i="7" s="1"/>
  <c r="W23" i="7" l="1"/>
  <c r="X23" i="7" s="1"/>
  <c r="Y23" i="7" s="1"/>
  <c r="Z23" i="7" s="1"/>
  <c r="AA23" i="7" s="1"/>
  <c r="AB23" i="7" s="1"/>
  <c r="AC23" i="7" s="1"/>
  <c r="AD23" i="7" s="1"/>
  <c r="AE23" i="7" s="1"/>
  <c r="AF23" i="7" s="1"/>
  <c r="CS17" i="7" l="1"/>
  <c r="W22" i="7"/>
  <c r="X22" i="7" s="1"/>
  <c r="Y22" i="7" s="1"/>
  <c r="Z22" i="7" s="1"/>
  <c r="AA22" i="7" s="1"/>
  <c r="AB22" i="7" s="1"/>
  <c r="AC22" i="7" s="1"/>
  <c r="AD22" i="7" s="1"/>
  <c r="AE22" i="7" s="1"/>
  <c r="AF22" i="7" s="1"/>
  <c r="W21" i="7"/>
  <c r="X21" i="7" s="1"/>
  <c r="Y21" i="7" s="1"/>
  <c r="Z21" i="7" s="1"/>
  <c r="AA21" i="7" s="1"/>
  <c r="AB21" i="7" s="1"/>
  <c r="AC21" i="7" s="1"/>
  <c r="AD21" i="7" s="1"/>
  <c r="AE21" i="7" s="1"/>
  <c r="AF21" i="7" s="1"/>
  <c r="W20" i="7"/>
  <c r="X20" i="7" s="1"/>
  <c r="Y20" i="7" s="1"/>
  <c r="Z20" i="7" s="1"/>
  <c r="AA20" i="7" s="1"/>
  <c r="AB20" i="7" s="1"/>
  <c r="AC20" i="7" s="1"/>
  <c r="AD20" i="7" s="1"/>
  <c r="AE20" i="7" s="1"/>
  <c r="AF20" i="7" s="1"/>
  <c r="W18" i="7"/>
  <c r="W24" i="7"/>
  <c r="X24" i="7" s="1"/>
  <c r="Y24" i="7" s="1"/>
  <c r="Z24" i="7" s="1"/>
  <c r="AA24" i="7" s="1"/>
  <c r="AB24" i="7" s="1"/>
  <c r="AC24" i="7" s="1"/>
  <c r="AD24" i="7" s="1"/>
  <c r="AE24" i="7" s="1"/>
  <c r="AF24" i="7" s="1"/>
  <c r="AJ24" i="7" s="1"/>
  <c r="U989" i="7"/>
  <c r="AJ917" i="7"/>
  <c r="AJ773" i="7"/>
  <c r="AJ669" i="7"/>
  <c r="AJ629" i="7"/>
  <c r="AJ573" i="7"/>
  <c r="AJ453" i="7"/>
  <c r="AJ285" i="7"/>
  <c r="U237" i="7"/>
  <c r="AJ129" i="7"/>
  <c r="U23" i="7"/>
  <c r="U604" i="7"/>
  <c r="U300" i="7"/>
  <c r="U124" i="7"/>
  <c r="U1014" i="7"/>
  <c r="U1008" i="7"/>
  <c r="U1007" i="7"/>
  <c r="U1006" i="7"/>
  <c r="U1002" i="7"/>
  <c r="U998" i="7"/>
  <c r="U994" i="7"/>
  <c r="U990" i="7"/>
  <c r="U983" i="7"/>
  <c r="U982" i="7"/>
  <c r="U978" i="7"/>
  <c r="U974" i="7"/>
  <c r="U967" i="7"/>
  <c r="U966" i="7"/>
  <c r="U960" i="7"/>
  <c r="U958" i="7"/>
  <c r="U954" i="7"/>
  <c r="U951" i="7"/>
  <c r="U950" i="7"/>
  <c r="U949" i="7"/>
  <c r="U942" i="7"/>
  <c r="U934" i="7"/>
  <c r="U930" i="7"/>
  <c r="U928" i="7"/>
  <c r="U926" i="7"/>
  <c r="U922" i="7"/>
  <c r="U919" i="7"/>
  <c r="U918" i="7"/>
  <c r="U911" i="7"/>
  <c r="U910" i="7"/>
  <c r="U906" i="7"/>
  <c r="U903" i="7"/>
  <c r="U902" i="7"/>
  <c r="U894" i="7"/>
  <c r="U888" i="7"/>
  <c r="U887" i="7"/>
  <c r="U886" i="7"/>
  <c r="U878" i="7"/>
  <c r="U877" i="7"/>
  <c r="U870" i="7"/>
  <c r="U862" i="7"/>
  <c r="U861" i="7"/>
  <c r="U855" i="7"/>
  <c r="U854" i="7"/>
  <c r="U847" i="7"/>
  <c r="U846" i="7"/>
  <c r="U842" i="7"/>
  <c r="U838" i="7"/>
  <c r="U832" i="7"/>
  <c r="U830" i="7"/>
  <c r="U823" i="7"/>
  <c r="U822" i="7"/>
  <c r="U818" i="7"/>
  <c r="U815" i="7"/>
  <c r="U814" i="7"/>
  <c r="U813" i="7"/>
  <c r="U808" i="7"/>
  <c r="U806" i="7"/>
  <c r="U799" i="7"/>
  <c r="U798" i="7"/>
  <c r="U790" i="7"/>
  <c r="U782" i="7"/>
  <c r="U774" i="7"/>
  <c r="U770" i="7"/>
  <c r="U767" i="7"/>
  <c r="U766" i="7"/>
  <c r="U762" i="7"/>
  <c r="U759" i="7"/>
  <c r="U758" i="7"/>
  <c r="U751" i="7"/>
  <c r="U750" i="7"/>
  <c r="U746" i="7"/>
  <c r="U745" i="7"/>
  <c r="U743" i="7"/>
  <c r="U742" i="7"/>
  <c r="U735" i="7"/>
  <c r="U734" i="7"/>
  <c r="U730" i="7"/>
  <c r="U727" i="7"/>
  <c r="U726" i="7"/>
  <c r="U722" i="7"/>
  <c r="U720" i="7"/>
  <c r="U718" i="7"/>
  <c r="U712" i="7"/>
  <c r="U710" i="7"/>
  <c r="U706" i="7"/>
  <c r="U702" i="7"/>
  <c r="U698" i="7"/>
  <c r="U696" i="7"/>
  <c r="U694" i="7"/>
  <c r="U688" i="7"/>
  <c r="U686" i="7"/>
  <c r="U682" i="7"/>
  <c r="U679" i="7"/>
  <c r="U678" i="7"/>
  <c r="U671" i="7"/>
  <c r="U670" i="7"/>
  <c r="U662" i="7"/>
  <c r="U661" i="7"/>
  <c r="U654" i="7"/>
  <c r="U648" i="7"/>
  <c r="U647" i="7"/>
  <c r="U646" i="7"/>
  <c r="U642" i="7"/>
  <c r="U638" i="7"/>
  <c r="U630" i="7"/>
  <c r="U622" i="7"/>
  <c r="U614" i="7"/>
  <c r="U613" i="7"/>
  <c r="U610" i="7"/>
  <c r="U607" i="7"/>
  <c r="U606" i="7"/>
  <c r="U599" i="7"/>
  <c r="U598" i="7"/>
  <c r="U590" i="7"/>
  <c r="U589" i="7"/>
  <c r="U583" i="7"/>
  <c r="U582" i="7"/>
  <c r="U575" i="7"/>
  <c r="U574" i="7"/>
  <c r="U570" i="7"/>
  <c r="U566" i="7"/>
  <c r="U559" i="7"/>
  <c r="U558" i="7"/>
  <c r="U552" i="7"/>
  <c r="U550" i="7"/>
  <c r="U546" i="7"/>
  <c r="U542" i="7"/>
  <c r="U534" i="7"/>
  <c r="U528" i="7"/>
  <c r="U527" i="7"/>
  <c r="U526" i="7"/>
  <c r="U522" i="7"/>
  <c r="U518" i="7"/>
  <c r="U517" i="7"/>
  <c r="U514" i="7"/>
  <c r="U511" i="7"/>
  <c r="U510" i="7"/>
  <c r="U502" i="7"/>
  <c r="U498" i="7"/>
  <c r="U495" i="7"/>
  <c r="U494" i="7"/>
  <c r="U493" i="7"/>
  <c r="U487" i="7"/>
  <c r="U486" i="7"/>
  <c r="U478" i="7"/>
  <c r="U474" i="7"/>
  <c r="U470" i="7"/>
  <c r="U466" i="7"/>
  <c r="U462" i="7"/>
  <c r="U454" i="7"/>
  <c r="U446" i="7"/>
  <c r="U442" i="7"/>
  <c r="U439" i="7"/>
  <c r="U438" i="7"/>
  <c r="U437" i="7"/>
  <c r="U432" i="7"/>
  <c r="U431" i="7"/>
  <c r="U430" i="7"/>
  <c r="U426" i="7"/>
  <c r="U423" i="7"/>
  <c r="U422" i="7"/>
  <c r="U421" i="7"/>
  <c r="U414" i="7"/>
  <c r="U407" i="7"/>
  <c r="U406" i="7"/>
  <c r="U398" i="7"/>
  <c r="U390" i="7"/>
  <c r="U382" i="7"/>
  <c r="U378" i="7"/>
  <c r="U374" i="7"/>
  <c r="U367" i="7"/>
  <c r="U366" i="7"/>
  <c r="U360" i="7"/>
  <c r="U359" i="7"/>
  <c r="U358" i="7"/>
  <c r="U354" i="7"/>
  <c r="U350" i="7"/>
  <c r="U349" i="7"/>
  <c r="U343" i="7"/>
  <c r="U342" i="7"/>
  <c r="U336" i="7"/>
  <c r="U334" i="7"/>
  <c r="U326" i="7"/>
  <c r="U325" i="7"/>
  <c r="U319" i="7"/>
  <c r="U318" i="7"/>
  <c r="U314" i="7"/>
  <c r="U310" i="7"/>
  <c r="U304" i="7"/>
  <c r="U302" i="7"/>
  <c r="U294" i="7"/>
  <c r="U287" i="7"/>
  <c r="U286" i="7"/>
  <c r="U279" i="7"/>
  <c r="U278" i="7"/>
  <c r="U271" i="7"/>
  <c r="U270" i="7"/>
  <c r="U269" i="7"/>
  <c r="U266" i="7"/>
  <c r="U262" i="7"/>
  <c r="U258" i="7"/>
  <c r="U254" i="7"/>
  <c r="U247" i="7"/>
  <c r="U246" i="7"/>
  <c r="U242" i="7"/>
  <c r="U238" i="7"/>
  <c r="U231" i="7"/>
  <c r="U230" i="7"/>
  <c r="U229" i="7"/>
  <c r="U223" i="7"/>
  <c r="U222" i="7"/>
  <c r="U218" i="7"/>
  <c r="U214" i="7"/>
  <c r="U210" i="7"/>
  <c r="U208" i="7"/>
  <c r="U206" i="7"/>
  <c r="U199" i="7"/>
  <c r="U198" i="7"/>
  <c r="U194" i="7"/>
  <c r="U191" i="7"/>
  <c r="U190" i="7"/>
  <c r="U182" i="7"/>
  <c r="U174" i="7"/>
  <c r="U173" i="7"/>
  <c r="U170" i="7"/>
  <c r="U168" i="7"/>
  <c r="U167" i="7"/>
  <c r="U166" i="7"/>
  <c r="U158" i="7"/>
  <c r="U157" i="7"/>
  <c r="U154" i="7"/>
  <c r="U150" i="7"/>
  <c r="U142" i="7"/>
  <c r="U135" i="7"/>
  <c r="U134" i="7"/>
  <c r="U127" i="7"/>
  <c r="U126" i="7"/>
  <c r="U119" i="7"/>
  <c r="U118" i="7"/>
  <c r="U112" i="7"/>
  <c r="U110" i="7"/>
  <c r="U106" i="7"/>
  <c r="U103" i="7"/>
  <c r="U102" i="7"/>
  <c r="U98" i="7"/>
  <c r="U95" i="7"/>
  <c r="U94" i="7"/>
  <c r="U86" i="7"/>
  <c r="U82" i="7"/>
  <c r="U78" i="7"/>
  <c r="U71" i="7"/>
  <c r="U70" i="7"/>
  <c r="U64" i="7"/>
  <c r="U62" i="7"/>
  <c r="U58" i="7"/>
  <c r="U54" i="7"/>
  <c r="U48" i="7"/>
  <c r="U47" i="7"/>
  <c r="U46" i="7"/>
  <c r="U39" i="7"/>
  <c r="U38" i="7"/>
  <c r="U34" i="7"/>
  <c r="U31" i="7"/>
  <c r="U30" i="7"/>
  <c r="U24" i="7"/>
  <c r="U22" i="7"/>
  <c r="AJ1015" i="7"/>
  <c r="AJ1014" i="7"/>
  <c r="AJ1012" i="7"/>
  <c r="AJ1007" i="7"/>
  <c r="AJ1006" i="7"/>
  <c r="AJ999" i="7"/>
  <c r="AJ998" i="7"/>
  <c r="AJ997" i="7"/>
  <c r="AJ996" i="7"/>
  <c r="AJ991" i="7"/>
  <c r="AJ990" i="7"/>
  <c r="AJ985" i="7"/>
  <c r="AJ983" i="7"/>
  <c r="AJ982" i="7"/>
  <c r="AJ978" i="7"/>
  <c r="AJ976" i="7"/>
  <c r="AJ975" i="7"/>
  <c r="AJ974" i="7"/>
  <c r="AJ973" i="7"/>
  <c r="AJ972" i="7"/>
  <c r="AJ967" i="7"/>
  <c r="AJ966" i="7"/>
  <c r="AJ959" i="7"/>
  <c r="AJ958" i="7"/>
  <c r="AJ952" i="7"/>
  <c r="AJ951" i="7"/>
  <c r="AJ950" i="7"/>
  <c r="AJ946" i="7"/>
  <c r="AJ943" i="7"/>
  <c r="AJ942" i="7"/>
  <c r="AJ935" i="7"/>
  <c r="AJ934" i="7"/>
  <c r="AJ928" i="7"/>
  <c r="AJ927" i="7"/>
  <c r="AJ926" i="7"/>
  <c r="AJ922" i="7"/>
  <c r="AJ919" i="7"/>
  <c r="AJ918" i="7"/>
  <c r="AJ912" i="7"/>
  <c r="AJ911" i="7"/>
  <c r="AJ910" i="7"/>
  <c r="AJ903" i="7"/>
  <c r="AJ902" i="7"/>
  <c r="AJ901" i="7"/>
  <c r="AJ896" i="7"/>
  <c r="AJ895" i="7"/>
  <c r="AJ894" i="7"/>
  <c r="AJ887" i="7"/>
  <c r="AJ886" i="7"/>
  <c r="AJ880" i="7"/>
  <c r="AJ879" i="7"/>
  <c r="AJ878" i="7"/>
  <c r="AJ874" i="7"/>
  <c r="AJ871" i="7"/>
  <c r="AJ870" i="7"/>
  <c r="AJ868" i="7"/>
  <c r="AJ863" i="7"/>
  <c r="AJ862" i="7"/>
  <c r="AJ858" i="7"/>
  <c r="AJ856" i="7"/>
  <c r="AJ855" i="7"/>
  <c r="AJ854" i="7"/>
  <c r="AJ847" i="7"/>
  <c r="AJ846" i="7"/>
  <c r="AJ845" i="7"/>
  <c r="AJ842" i="7"/>
  <c r="AJ840" i="7"/>
  <c r="AJ839" i="7"/>
  <c r="AJ838" i="7"/>
  <c r="AJ831" i="7"/>
  <c r="AJ830" i="7"/>
  <c r="AJ823" i="7"/>
  <c r="AJ822" i="7"/>
  <c r="AJ821" i="7"/>
  <c r="AJ818" i="7"/>
  <c r="AJ815" i="7"/>
  <c r="AJ814" i="7"/>
  <c r="AJ808" i="7"/>
  <c r="AJ807" i="7"/>
  <c r="AJ806" i="7"/>
  <c r="AJ805" i="7"/>
  <c r="AJ802" i="7"/>
  <c r="AJ799" i="7"/>
  <c r="AJ798" i="7"/>
  <c r="AJ796" i="7"/>
  <c r="AJ791" i="7"/>
  <c r="AJ790" i="7"/>
  <c r="AJ783" i="7"/>
  <c r="AJ782" i="7"/>
  <c r="AJ781" i="7"/>
  <c r="AJ780" i="7"/>
  <c r="AJ775" i="7"/>
  <c r="AJ774" i="7"/>
  <c r="AJ767" i="7"/>
  <c r="AJ766" i="7"/>
  <c r="AJ761" i="7"/>
  <c r="AJ760" i="7"/>
  <c r="AJ759" i="7"/>
  <c r="AJ758" i="7"/>
  <c r="AJ751" i="7"/>
  <c r="AJ750" i="7"/>
  <c r="AJ749" i="7"/>
  <c r="AJ744" i="7"/>
  <c r="AJ743" i="7"/>
  <c r="AJ742" i="7"/>
  <c r="AJ735" i="7"/>
  <c r="AJ734" i="7"/>
  <c r="AJ727" i="7"/>
  <c r="AJ726" i="7"/>
  <c r="AJ725" i="7"/>
  <c r="AJ724" i="7"/>
  <c r="AJ720" i="7"/>
  <c r="AJ719" i="7"/>
  <c r="AJ718" i="7"/>
  <c r="AJ713" i="7"/>
  <c r="AJ711" i="7"/>
  <c r="AJ710" i="7"/>
  <c r="AJ709" i="7"/>
  <c r="AJ706" i="7"/>
  <c r="AJ703" i="7"/>
  <c r="AJ702" i="7"/>
  <c r="AJ695" i="7"/>
  <c r="AJ694" i="7"/>
  <c r="AJ690" i="7"/>
  <c r="AJ687" i="7"/>
  <c r="AJ686" i="7"/>
  <c r="AJ685" i="7"/>
  <c r="AJ679" i="7"/>
  <c r="AJ678" i="7"/>
  <c r="AJ674" i="7"/>
  <c r="AJ671" i="7"/>
  <c r="AJ670" i="7"/>
  <c r="AJ666" i="7"/>
  <c r="AJ663" i="7"/>
  <c r="AJ662" i="7"/>
  <c r="AJ661" i="7"/>
  <c r="AJ660" i="7"/>
  <c r="AJ658" i="7"/>
  <c r="AJ655" i="7"/>
  <c r="AJ654" i="7"/>
  <c r="AJ652" i="7"/>
  <c r="AJ647" i="7"/>
  <c r="AJ646" i="7"/>
  <c r="AJ640" i="7"/>
  <c r="AJ639" i="7"/>
  <c r="AJ638" i="7"/>
  <c r="AJ637" i="7"/>
  <c r="AJ636" i="7"/>
  <c r="AJ631" i="7"/>
  <c r="AJ630" i="7"/>
  <c r="AJ628" i="7"/>
  <c r="AJ626" i="7"/>
  <c r="AJ623" i="7"/>
  <c r="AJ622" i="7"/>
  <c r="AJ615" i="7"/>
  <c r="AJ614" i="7"/>
  <c r="AJ613" i="7"/>
  <c r="AJ612" i="7"/>
  <c r="AJ610" i="7"/>
  <c r="AJ607" i="7"/>
  <c r="AJ606" i="7"/>
  <c r="AJ605" i="7"/>
  <c r="AJ604" i="7"/>
  <c r="AJ599" i="7"/>
  <c r="AJ598" i="7"/>
  <c r="AJ594" i="7"/>
  <c r="AJ592" i="7"/>
  <c r="AJ591" i="7"/>
  <c r="AJ590" i="7"/>
  <c r="AJ588" i="7"/>
  <c r="AJ583" i="7"/>
  <c r="AJ582" i="7"/>
  <c r="AJ581" i="7"/>
  <c r="AJ580" i="7"/>
  <c r="AJ578" i="7"/>
  <c r="AJ576" i="7"/>
  <c r="AJ575" i="7"/>
  <c r="AJ574" i="7"/>
  <c r="AJ567" i="7"/>
  <c r="AJ566" i="7"/>
  <c r="AJ559" i="7"/>
  <c r="AJ558" i="7"/>
  <c r="AJ556" i="7"/>
  <c r="AJ551" i="7"/>
  <c r="AJ550" i="7"/>
  <c r="AJ546" i="7"/>
  <c r="AJ544" i="7"/>
  <c r="AJ543" i="7"/>
  <c r="AJ542" i="7"/>
  <c r="AJ535" i="7"/>
  <c r="AJ534" i="7"/>
  <c r="AJ530" i="7"/>
  <c r="AJ527" i="7"/>
  <c r="AJ526" i="7"/>
  <c r="AJ522" i="7"/>
  <c r="AJ519" i="7"/>
  <c r="AJ518" i="7"/>
  <c r="AJ517" i="7"/>
  <c r="AJ516" i="7"/>
  <c r="AJ514" i="7"/>
  <c r="AJ511" i="7"/>
  <c r="AJ510" i="7"/>
  <c r="AJ508" i="7"/>
  <c r="AJ503" i="7"/>
  <c r="AJ502" i="7"/>
  <c r="AJ496" i="7"/>
  <c r="AJ495" i="7"/>
  <c r="AJ494" i="7"/>
  <c r="AJ493" i="7"/>
  <c r="AJ492" i="7"/>
  <c r="AJ487" i="7"/>
  <c r="AJ486" i="7"/>
  <c r="AJ484" i="7"/>
  <c r="AJ482" i="7"/>
  <c r="AJ479" i="7"/>
  <c r="AJ478" i="7"/>
  <c r="AJ471" i="7"/>
  <c r="AJ470" i="7"/>
  <c r="AJ468" i="7"/>
  <c r="AJ466" i="7"/>
  <c r="AJ463" i="7"/>
  <c r="AJ462" i="7"/>
  <c r="AJ458" i="7"/>
  <c r="AJ455" i="7"/>
  <c r="AJ454" i="7"/>
  <c r="AJ447" i="7"/>
  <c r="AJ446" i="7"/>
  <c r="AJ442" i="7"/>
  <c r="AJ439" i="7"/>
  <c r="AJ438" i="7"/>
  <c r="AJ431" i="7"/>
  <c r="AJ430" i="7"/>
  <c r="AJ424" i="7"/>
  <c r="AJ423" i="7"/>
  <c r="AJ422" i="7"/>
  <c r="AJ420" i="7"/>
  <c r="AJ415" i="7"/>
  <c r="AJ414" i="7"/>
  <c r="AJ413" i="7"/>
  <c r="AJ410" i="7"/>
  <c r="AJ407" i="7"/>
  <c r="AJ406" i="7"/>
  <c r="AJ402" i="7"/>
  <c r="AJ399" i="7"/>
  <c r="AJ398" i="7"/>
  <c r="AJ391" i="7"/>
  <c r="AJ390" i="7"/>
  <c r="AJ386" i="7"/>
  <c r="AJ383" i="7"/>
  <c r="AJ382" i="7"/>
  <c r="AJ376" i="7"/>
  <c r="AJ375" i="7"/>
  <c r="AJ374" i="7"/>
  <c r="AJ372" i="7"/>
  <c r="AJ370" i="7"/>
  <c r="AJ367" i="7"/>
  <c r="AJ366" i="7"/>
  <c r="AJ360" i="7"/>
  <c r="AJ359" i="7"/>
  <c r="AJ358" i="7"/>
  <c r="AJ354" i="7"/>
  <c r="AJ351" i="7"/>
  <c r="AJ350" i="7"/>
  <c r="AJ346" i="7"/>
  <c r="AJ343" i="7"/>
  <c r="AJ342" i="7"/>
  <c r="AJ341" i="7"/>
  <c r="AJ335" i="7"/>
  <c r="AJ334" i="7"/>
  <c r="AJ328" i="7"/>
  <c r="AJ327" i="7"/>
  <c r="AJ326" i="7"/>
  <c r="AJ319" i="7"/>
  <c r="AJ318" i="7"/>
  <c r="AJ316" i="7"/>
  <c r="AJ313" i="7"/>
  <c r="AJ311" i="7"/>
  <c r="AJ310" i="7"/>
  <c r="AJ303" i="7"/>
  <c r="AJ302" i="7"/>
  <c r="AJ301" i="7"/>
  <c r="AJ300" i="7"/>
  <c r="AJ298" i="7"/>
  <c r="AJ295" i="7"/>
  <c r="AJ294" i="7"/>
  <c r="AJ292" i="7"/>
  <c r="AJ287" i="7"/>
  <c r="AJ286" i="7"/>
  <c r="AJ280" i="7"/>
  <c r="AJ279" i="7"/>
  <c r="AJ278" i="7"/>
  <c r="AJ277" i="7"/>
  <c r="AJ276" i="7"/>
  <c r="AJ274" i="7"/>
  <c r="AJ271" i="7"/>
  <c r="AJ270" i="7"/>
  <c r="AJ269" i="7"/>
  <c r="AJ268" i="7"/>
  <c r="AJ263" i="7"/>
  <c r="AJ262" i="7"/>
  <c r="AJ258" i="7"/>
  <c r="AJ257" i="7"/>
  <c r="AJ256" i="7"/>
  <c r="AJ255" i="7"/>
  <c r="AJ254" i="7"/>
  <c r="AJ247" i="7"/>
  <c r="AJ246" i="7"/>
  <c r="AJ242" i="7"/>
  <c r="AJ240" i="7"/>
  <c r="AJ239" i="7"/>
  <c r="AJ238" i="7"/>
  <c r="AJ231" i="7"/>
  <c r="AJ230" i="7"/>
  <c r="AJ229" i="7"/>
  <c r="AJ226" i="7"/>
  <c r="AJ223" i="7"/>
  <c r="AJ222" i="7"/>
  <c r="AJ220" i="7"/>
  <c r="AJ217" i="7"/>
  <c r="AJ216" i="7"/>
  <c r="AJ215" i="7"/>
  <c r="AJ214" i="7"/>
  <c r="AJ213" i="7"/>
  <c r="AJ209" i="7"/>
  <c r="AJ207" i="7"/>
  <c r="AJ206" i="7"/>
  <c r="AJ199" i="7"/>
  <c r="AJ198" i="7"/>
  <c r="AJ194" i="7"/>
  <c r="AJ191" i="7"/>
  <c r="AJ190" i="7"/>
  <c r="AJ183" i="7"/>
  <c r="AJ182" i="7"/>
  <c r="AJ180" i="7"/>
  <c r="AJ178" i="7"/>
  <c r="AJ175" i="7"/>
  <c r="AJ174" i="7"/>
  <c r="AJ170" i="7"/>
  <c r="AJ167" i="7"/>
  <c r="AJ166" i="7"/>
  <c r="AJ159" i="7"/>
  <c r="AJ158" i="7"/>
  <c r="AJ156" i="7"/>
  <c r="AJ151" i="7"/>
  <c r="AJ150" i="7"/>
  <c r="AJ148" i="7"/>
  <c r="AJ143" i="7"/>
  <c r="AJ142" i="7"/>
  <c r="AJ138" i="7"/>
  <c r="AJ136" i="7"/>
  <c r="AJ135" i="7"/>
  <c r="AJ134" i="7"/>
  <c r="AJ132" i="7"/>
  <c r="AJ127" i="7"/>
  <c r="AJ126" i="7"/>
  <c r="AJ125" i="7"/>
  <c r="AJ124" i="7"/>
  <c r="AJ122" i="7"/>
  <c r="AJ121" i="7"/>
  <c r="AJ119" i="7"/>
  <c r="AJ118" i="7"/>
  <c r="AJ111" i="7"/>
  <c r="AJ110" i="7"/>
  <c r="AJ108" i="7"/>
  <c r="AJ106" i="7"/>
  <c r="AJ103" i="7"/>
  <c r="AJ102" i="7"/>
  <c r="AJ100" i="7"/>
  <c r="AJ96" i="7"/>
  <c r="AJ95" i="7"/>
  <c r="AJ94" i="7"/>
  <c r="AJ90" i="7"/>
  <c r="AJ87" i="7"/>
  <c r="AJ86" i="7"/>
  <c r="AJ84" i="7"/>
  <c r="AJ81" i="7"/>
  <c r="AJ79" i="7"/>
  <c r="AJ78" i="7"/>
  <c r="AJ74" i="7"/>
  <c r="AJ71" i="7"/>
  <c r="AJ70" i="7"/>
  <c r="AJ21" i="7"/>
  <c r="AJ22" i="7" l="1"/>
  <c r="X18" i="7"/>
  <c r="Y18" i="7" s="1"/>
  <c r="Z18" i="7" s="1"/>
  <c r="AA18" i="7" s="1"/>
  <c r="AB18" i="7" s="1"/>
  <c r="AC18" i="7" s="1"/>
  <c r="AD18" i="7" s="1"/>
  <c r="AE18" i="7" s="1"/>
  <c r="AF18" i="7" s="1"/>
  <c r="AJ82" i="7"/>
  <c r="AJ98" i="7"/>
  <c r="AJ114" i="7"/>
  <c r="AJ290" i="7"/>
  <c r="AJ338" i="7"/>
  <c r="AJ426" i="7"/>
  <c r="AJ498" i="7"/>
  <c r="AJ570" i="7"/>
  <c r="AJ642" i="7"/>
  <c r="AJ778" i="7"/>
  <c r="AJ794" i="7"/>
  <c r="AJ826" i="7"/>
  <c r="AJ930" i="7"/>
  <c r="AJ970" i="7"/>
  <c r="U130" i="7"/>
  <c r="U290" i="7"/>
  <c r="U338" i="7"/>
  <c r="U410" i="7"/>
  <c r="U450" i="7"/>
  <c r="U482" i="7"/>
  <c r="U594" i="7"/>
  <c r="U666" i="7"/>
  <c r="U802" i="7"/>
  <c r="U866" i="7"/>
  <c r="AJ130" i="7"/>
  <c r="AJ146" i="7"/>
  <c r="AJ162" i="7"/>
  <c r="AJ202" i="7"/>
  <c r="AJ306" i="7"/>
  <c r="AJ322" i="7"/>
  <c r="AJ394" i="7"/>
  <c r="AJ450" i="7"/>
  <c r="AJ554" i="7"/>
  <c r="AJ586" i="7"/>
  <c r="AJ602" i="7"/>
  <c r="AJ698" i="7"/>
  <c r="AJ714" i="7"/>
  <c r="AJ746" i="7"/>
  <c r="AJ810" i="7"/>
  <c r="AJ898" i="7"/>
  <c r="AJ914" i="7"/>
  <c r="U42" i="7"/>
  <c r="U90" i="7"/>
  <c r="U178" i="7"/>
  <c r="U202" i="7"/>
  <c r="U226" i="7"/>
  <c r="U386" i="7"/>
  <c r="U506" i="7"/>
  <c r="U618" i="7"/>
  <c r="U690" i="7"/>
  <c r="U714" i="7"/>
  <c r="U754" i="7"/>
  <c r="U778" i="7"/>
  <c r="U890" i="7"/>
  <c r="U914" i="7"/>
  <c r="U938" i="7"/>
  <c r="U66" i="7"/>
  <c r="U114" i="7"/>
  <c r="U162" i="7"/>
  <c r="U250" i="7"/>
  <c r="U274" i="7"/>
  <c r="U298" i="7"/>
  <c r="U322" i="7"/>
  <c r="U362" i="7"/>
  <c r="U418" i="7"/>
  <c r="U434" i="7"/>
  <c r="U458" i="7"/>
  <c r="U554" i="7"/>
  <c r="U578" i="7"/>
  <c r="U738" i="7"/>
  <c r="U826" i="7"/>
  <c r="U850" i="7"/>
  <c r="U874" i="7"/>
  <c r="U962" i="7"/>
  <c r="U986" i="7"/>
  <c r="U1010" i="7"/>
  <c r="AJ250" i="7"/>
  <c r="AJ266" i="7"/>
  <c r="AJ490" i="7"/>
  <c r="AJ538" i="7"/>
  <c r="AJ634" i="7"/>
  <c r="AJ682" i="7"/>
  <c r="AJ730" i="7"/>
  <c r="AJ762" i="7"/>
  <c r="AJ866" i="7"/>
  <c r="AJ882" i="7"/>
  <c r="AJ954" i="7"/>
  <c r="AJ986" i="7"/>
  <c r="AJ1002" i="7"/>
  <c r="AJ186" i="7"/>
  <c r="AJ218" i="7"/>
  <c r="AJ234" i="7"/>
  <c r="AJ362" i="7"/>
  <c r="AJ378" i="7"/>
  <c r="AJ418" i="7"/>
  <c r="AJ434" i="7"/>
  <c r="AJ474" i="7"/>
  <c r="AJ506" i="7"/>
  <c r="AJ618" i="7"/>
  <c r="AJ650" i="7"/>
  <c r="AJ834" i="7"/>
  <c r="AJ850" i="7"/>
  <c r="AJ938" i="7"/>
  <c r="U26" i="7"/>
  <c r="U138" i="7"/>
  <c r="U186" i="7"/>
  <c r="U346" i="7"/>
  <c r="U394" i="7"/>
  <c r="U490" i="7"/>
  <c r="U530" i="7"/>
  <c r="U602" i="7"/>
  <c r="U626" i="7"/>
  <c r="U650" i="7"/>
  <c r="U674" i="7"/>
  <c r="U786" i="7"/>
  <c r="U810" i="7"/>
  <c r="U898" i="7"/>
  <c r="U946" i="7"/>
  <c r="AJ154" i="7"/>
  <c r="AJ210" i="7"/>
  <c r="AJ282" i="7"/>
  <c r="AJ314" i="7"/>
  <c r="AJ330" i="7"/>
  <c r="AJ562" i="7"/>
  <c r="AJ722" i="7"/>
  <c r="AJ738" i="7"/>
  <c r="AJ754" i="7"/>
  <c r="AJ770" i="7"/>
  <c r="AJ786" i="7"/>
  <c r="AJ890" i="7"/>
  <c r="AJ906" i="7"/>
  <c r="AJ962" i="7"/>
  <c r="AJ994" i="7"/>
  <c r="AJ1010" i="7"/>
  <c r="U50" i="7"/>
  <c r="U74" i="7"/>
  <c r="U122" i="7"/>
  <c r="U146" i="7"/>
  <c r="U234" i="7"/>
  <c r="U282" i="7"/>
  <c r="U306" i="7"/>
  <c r="U330" i="7"/>
  <c r="U370" i="7"/>
  <c r="U402" i="7"/>
  <c r="U538" i="7"/>
  <c r="U562" i="7"/>
  <c r="U586" i="7"/>
  <c r="U634" i="7"/>
  <c r="U658" i="7"/>
  <c r="U794" i="7"/>
  <c r="U834" i="7"/>
  <c r="U858" i="7"/>
  <c r="U882" i="7"/>
  <c r="U970" i="7"/>
  <c r="U88" i="7"/>
  <c r="U144" i="7"/>
  <c r="U184" i="7"/>
  <c r="U240" i="7"/>
  <c r="U376" i="7"/>
  <c r="U400" i="7"/>
  <c r="U592" i="7"/>
  <c r="U864" i="7"/>
  <c r="U904" i="7"/>
  <c r="U579" i="7"/>
  <c r="AJ112" i="7"/>
  <c r="AJ168" i="7"/>
  <c r="AJ184" i="7"/>
  <c r="AJ312" i="7"/>
  <c r="AJ408" i="7"/>
  <c r="AJ456" i="7"/>
  <c r="AJ472" i="7"/>
  <c r="AJ528" i="7"/>
  <c r="AJ616" i="7"/>
  <c r="AJ672" i="7"/>
  <c r="AJ688" i="7"/>
  <c r="AJ792" i="7"/>
  <c r="AJ1008" i="7"/>
  <c r="U264" i="7"/>
  <c r="U280" i="7"/>
  <c r="U456" i="7"/>
  <c r="U480" i="7"/>
  <c r="U496" i="7"/>
  <c r="U576" i="7"/>
  <c r="U672" i="7"/>
  <c r="U736" i="7"/>
  <c r="U768" i="7"/>
  <c r="U792" i="7"/>
  <c r="U984" i="7"/>
  <c r="AJ72" i="7"/>
  <c r="AJ288" i="7"/>
  <c r="AJ504" i="7"/>
  <c r="AJ648" i="7"/>
  <c r="AJ736" i="7"/>
  <c r="AJ872" i="7"/>
  <c r="AJ888" i="7"/>
  <c r="AJ936" i="7"/>
  <c r="AJ984" i="7"/>
  <c r="U72" i="7"/>
  <c r="U384" i="7"/>
  <c r="U424" i="7"/>
  <c r="U520" i="7"/>
  <c r="U616" i="7"/>
  <c r="U640" i="7"/>
  <c r="AJ88" i="7"/>
  <c r="AJ144" i="7"/>
  <c r="AJ208" i="7"/>
  <c r="AJ232" i="7"/>
  <c r="AJ264" i="7"/>
  <c r="AJ552" i="7"/>
  <c r="AJ568" i="7"/>
  <c r="AJ768" i="7"/>
  <c r="AJ904" i="7"/>
  <c r="U96" i="7"/>
  <c r="U192" i="7"/>
  <c r="U328" i="7"/>
  <c r="U408" i="7"/>
  <c r="U504" i="7"/>
  <c r="U544" i="7"/>
  <c r="U600" i="7"/>
  <c r="U816" i="7"/>
  <c r="U856" i="7"/>
  <c r="U912" i="7"/>
  <c r="U952" i="7"/>
  <c r="AJ120" i="7"/>
  <c r="AJ160" i="7"/>
  <c r="AJ192" i="7"/>
  <c r="AJ304" i="7"/>
  <c r="AJ400" i="7"/>
  <c r="AJ448" i="7"/>
  <c r="AJ480" i="7"/>
  <c r="AJ520" i="7"/>
  <c r="AJ624" i="7"/>
  <c r="AJ664" i="7"/>
  <c r="AJ696" i="7"/>
  <c r="AJ712" i="7"/>
  <c r="AJ784" i="7"/>
  <c r="AJ1000" i="7"/>
  <c r="U136" i="7"/>
  <c r="U216" i="7"/>
  <c r="U232" i="7"/>
  <c r="U288" i="7"/>
  <c r="U312" i="7"/>
  <c r="U568" i="7"/>
  <c r="U664" i="7"/>
  <c r="U744" i="7"/>
  <c r="U760" i="7"/>
  <c r="U840" i="7"/>
  <c r="U936" i="7"/>
  <c r="U976" i="7"/>
  <c r="AJ523" i="7"/>
  <c r="AJ336" i="7"/>
  <c r="AJ352" i="7"/>
  <c r="AJ384" i="7"/>
  <c r="AJ432" i="7"/>
  <c r="AJ600" i="7"/>
  <c r="AJ816" i="7"/>
  <c r="AJ832" i="7"/>
  <c r="AJ864" i="7"/>
  <c r="AJ960" i="7"/>
  <c r="U40" i="7"/>
  <c r="U120" i="7"/>
  <c r="U160" i="7"/>
  <c r="U256" i="7"/>
  <c r="U352" i="7"/>
  <c r="U448" i="7"/>
  <c r="U472" i="7"/>
  <c r="U624" i="7"/>
  <c r="U784" i="7"/>
  <c r="U880" i="7"/>
  <c r="U1000" i="7"/>
  <c r="AJ20" i="7"/>
  <c r="AJ597" i="7"/>
  <c r="AJ632" i="7"/>
  <c r="U200" i="7"/>
  <c r="AJ248" i="7"/>
  <c r="AJ776" i="7"/>
  <c r="U933" i="7"/>
  <c r="U765" i="7"/>
  <c r="U909" i="7"/>
  <c r="AJ245" i="7"/>
  <c r="AJ437" i="7"/>
  <c r="U128" i="7"/>
  <c r="U183" i="7"/>
  <c r="U711" i="7"/>
  <c r="AJ320" i="7"/>
  <c r="AJ485" i="7"/>
  <c r="AJ521" i="7"/>
  <c r="AJ728" i="7"/>
  <c r="U159" i="7"/>
  <c r="U375" i="7"/>
  <c r="U656" i="7"/>
  <c r="AJ344" i="7"/>
  <c r="AJ572" i="7"/>
  <c r="U519" i="7"/>
  <c r="AJ509" i="7"/>
  <c r="AJ797" i="7"/>
  <c r="AJ956" i="7"/>
  <c r="U471" i="7"/>
  <c r="U329" i="7"/>
  <c r="U663" i="7"/>
  <c r="U831" i="7"/>
  <c r="U944" i="7"/>
  <c r="U968" i="7"/>
  <c r="U992" i="7"/>
  <c r="AJ869" i="7"/>
  <c r="U197" i="7"/>
  <c r="AJ411" i="7"/>
  <c r="AJ656" i="7"/>
  <c r="AJ824" i="7"/>
  <c r="U560" i="7"/>
  <c r="AJ128" i="7"/>
  <c r="AJ296" i="7"/>
  <c r="AJ965" i="7"/>
  <c r="U255" i="7"/>
  <c r="U533" i="7"/>
  <c r="U615" i="7"/>
  <c r="U975" i="7"/>
  <c r="AJ488" i="7"/>
  <c r="AJ692" i="7"/>
  <c r="AJ788" i="7"/>
  <c r="U296" i="7"/>
  <c r="U680" i="7"/>
  <c r="AJ164" i="7"/>
  <c r="AJ224" i="7"/>
  <c r="AJ584" i="7"/>
  <c r="AJ752" i="7"/>
  <c r="AJ848" i="7"/>
  <c r="U152" i="7"/>
  <c r="U224" i="7"/>
  <c r="U248" i="7"/>
  <c r="U272" i="7"/>
  <c r="U632" i="7"/>
  <c r="U1016" i="7"/>
  <c r="AJ92" i="7"/>
  <c r="AJ284" i="7"/>
  <c r="AJ524" i="7"/>
  <c r="AJ620" i="7"/>
  <c r="AJ1016" i="7"/>
  <c r="U176" i="7"/>
  <c r="U584" i="7"/>
  <c r="U608" i="7"/>
  <c r="U104" i="7"/>
  <c r="U488" i="7"/>
  <c r="U512" i="7"/>
  <c r="U896" i="7"/>
  <c r="U80" i="7"/>
  <c r="U464" i="7"/>
  <c r="U536" i="7"/>
  <c r="U872" i="7"/>
  <c r="U920" i="7"/>
  <c r="AJ116" i="7"/>
  <c r="AJ368" i="7"/>
  <c r="AJ512" i="7"/>
  <c r="AJ680" i="7"/>
  <c r="AJ740" i="7"/>
  <c r="AJ836" i="7"/>
  <c r="AJ920" i="7"/>
  <c r="AJ944" i="7"/>
  <c r="AJ80" i="7"/>
  <c r="AJ152" i="7"/>
  <c r="AJ272" i="7"/>
  <c r="AJ392" i="7"/>
  <c r="AJ608" i="7"/>
  <c r="AJ1004" i="7"/>
  <c r="U416" i="7"/>
  <c r="U848" i="7"/>
  <c r="U548" i="7"/>
  <c r="AJ416" i="7"/>
  <c r="AJ644" i="7"/>
  <c r="AJ704" i="7"/>
  <c r="AJ968" i="7"/>
  <c r="U56" i="7"/>
  <c r="U800" i="7"/>
  <c r="U824" i="7"/>
  <c r="AJ176" i="7"/>
  <c r="AJ500" i="7"/>
  <c r="AJ596" i="7"/>
  <c r="AJ764" i="7"/>
  <c r="U32" i="7"/>
  <c r="U392" i="7"/>
  <c r="U440" i="7"/>
  <c r="U728" i="7"/>
  <c r="AJ200" i="7"/>
  <c r="AJ440" i="7"/>
  <c r="AJ464" i="7"/>
  <c r="AJ536" i="7"/>
  <c r="AJ800" i="7"/>
  <c r="U704" i="7"/>
  <c r="U752" i="7"/>
  <c r="U776" i="7"/>
  <c r="U692" i="7"/>
  <c r="AJ104" i="7"/>
  <c r="AJ140" i="7"/>
  <c r="AJ356" i="7"/>
  <c r="AJ560" i="7"/>
  <c r="AJ992" i="7"/>
  <c r="U320" i="7"/>
  <c r="U344" i="7"/>
  <c r="U368" i="7"/>
  <c r="AJ1005" i="7"/>
  <c r="U717" i="7"/>
  <c r="U741" i="7"/>
  <c r="AJ309" i="7"/>
  <c r="AJ549" i="7"/>
  <c r="AJ693" i="7"/>
  <c r="AJ933" i="7"/>
  <c r="AJ357" i="7"/>
  <c r="AJ717" i="7"/>
  <c r="U477" i="7"/>
  <c r="U549" i="7"/>
  <c r="AJ189" i="7"/>
  <c r="AJ381" i="7"/>
  <c r="AJ645" i="7"/>
  <c r="AJ169" i="7"/>
  <c r="AJ305" i="7"/>
  <c r="AJ481" i="7"/>
  <c r="AJ665" i="7"/>
  <c r="AJ753" i="7"/>
  <c r="U233" i="7"/>
  <c r="AJ345" i="7"/>
  <c r="AJ801" i="7"/>
  <c r="AJ993" i="7"/>
  <c r="U489" i="7"/>
  <c r="U585" i="7"/>
  <c r="U1001" i="7"/>
  <c r="AJ265" i="7"/>
  <c r="AJ569" i="7"/>
  <c r="AJ473" i="7"/>
  <c r="AJ945" i="7"/>
  <c r="U73" i="7"/>
  <c r="U841" i="7"/>
  <c r="U65" i="7"/>
  <c r="U129" i="7"/>
  <c r="U193" i="7"/>
  <c r="U257" i="7"/>
  <c r="U385" i="7"/>
  <c r="U449" i="7"/>
  <c r="U92" i="7"/>
  <c r="U148" i="7"/>
  <c r="AJ204" i="7"/>
  <c r="U260" i="7"/>
  <c r="U348" i="7"/>
  <c r="U460" i="7"/>
  <c r="U628" i="7"/>
  <c r="U796" i="7"/>
  <c r="U932" i="7"/>
  <c r="U37" i="7"/>
  <c r="U69" i="7"/>
  <c r="AJ77" i="7"/>
  <c r="U85" i="7"/>
  <c r="AJ109" i="7"/>
  <c r="U125" i="7"/>
  <c r="AJ157" i="7"/>
  <c r="U165" i="7"/>
  <c r="AJ205" i="7"/>
  <c r="U213" i="7"/>
  <c r="AJ237" i="7"/>
  <c r="AJ253" i="7"/>
  <c r="U285" i="7"/>
  <c r="AJ325" i="7"/>
  <c r="U333" i="7"/>
  <c r="AJ349" i="7"/>
  <c r="U365" i="7"/>
  <c r="U389" i="7"/>
  <c r="U405" i="7"/>
  <c r="AJ421" i="7"/>
  <c r="U453" i="7"/>
  <c r="U461" i="7"/>
  <c r="AJ469" i="7"/>
  <c r="U525" i="7"/>
  <c r="U573" i="7"/>
  <c r="U581" i="7"/>
  <c r="AJ621" i="7"/>
  <c r="U629" i="7"/>
  <c r="U669" i="7"/>
  <c r="AJ677" i="7"/>
  <c r="AJ701" i="7"/>
  <c r="U709" i="7"/>
  <c r="AJ733" i="7"/>
  <c r="U749" i="7"/>
  <c r="AJ757" i="7"/>
  <c r="AJ765" i="7"/>
  <c r="U773" i="7"/>
  <c r="AJ789" i="7"/>
  <c r="U805" i="7"/>
  <c r="AJ813" i="7"/>
  <c r="U821" i="7"/>
  <c r="AJ837" i="7"/>
  <c r="U845" i="7"/>
  <c r="AJ861" i="7"/>
  <c r="AJ885" i="7"/>
  <c r="U901" i="7"/>
  <c r="AJ909" i="7"/>
  <c r="U917" i="7"/>
  <c r="AJ925" i="7"/>
  <c r="AJ949" i="7"/>
  <c r="U973" i="7"/>
  <c r="AJ989" i="7"/>
  <c r="U1013" i="7"/>
  <c r="U63" i="7"/>
  <c r="U87" i="7"/>
  <c r="U151" i="7"/>
  <c r="U175" i="7"/>
  <c r="U207" i="7"/>
  <c r="U215" i="7"/>
  <c r="U239" i="7"/>
  <c r="U263" i="7"/>
  <c r="U303" i="7"/>
  <c r="U327" i="7"/>
  <c r="U351" i="7"/>
  <c r="U415" i="7"/>
  <c r="U447" i="7"/>
  <c r="U455" i="7"/>
  <c r="U463" i="7"/>
  <c r="U503" i="7"/>
  <c r="U543" i="7"/>
  <c r="U551" i="7"/>
  <c r="U567" i="7"/>
  <c r="U631" i="7"/>
  <c r="U639" i="7"/>
  <c r="U655" i="7"/>
  <c r="U695" i="7"/>
  <c r="U783" i="7"/>
  <c r="U807" i="7"/>
  <c r="U871" i="7"/>
  <c r="U895" i="7"/>
  <c r="U935" i="7"/>
  <c r="U943" i="7"/>
  <c r="U959" i="7"/>
  <c r="U999" i="7"/>
  <c r="AJ195" i="7"/>
  <c r="AJ219" i="7"/>
  <c r="AJ315" i="7"/>
  <c r="AJ443" i="7"/>
  <c r="U523" i="7"/>
  <c r="AJ563" i="7"/>
  <c r="U627" i="7"/>
  <c r="AJ691" i="7"/>
  <c r="U691" i="7"/>
  <c r="AJ707" i="7"/>
  <c r="U707" i="7"/>
  <c r="U715" i="7"/>
  <c r="U755" i="7"/>
  <c r="U779" i="7"/>
  <c r="U819" i="7"/>
  <c r="AJ835" i="7"/>
  <c r="U835" i="7"/>
  <c r="AJ843" i="7"/>
  <c r="U883" i="7"/>
  <c r="AJ883" i="7"/>
  <c r="U899" i="7"/>
  <c r="U907" i="7"/>
  <c r="U963" i="7"/>
  <c r="U971" i="7"/>
  <c r="AJ1011" i="7"/>
  <c r="U1011" i="7"/>
  <c r="AJ715" i="7"/>
  <c r="AJ899" i="7"/>
  <c r="U771" i="7"/>
  <c r="AJ155" i="7"/>
  <c r="U843" i="7"/>
  <c r="U947" i="7"/>
  <c r="U141" i="7"/>
  <c r="U45" i="7"/>
  <c r="U101" i="7"/>
  <c r="U21" i="7"/>
  <c r="AJ101" i="7"/>
  <c r="AJ141" i="7"/>
  <c r="AJ173" i="7"/>
  <c r="AJ197" i="7"/>
  <c r="AJ317" i="7"/>
  <c r="AJ365" i="7"/>
  <c r="AJ389" i="7"/>
  <c r="AJ525" i="7"/>
  <c r="AJ829" i="7"/>
  <c r="AJ853" i="7"/>
  <c r="AJ877" i="7"/>
  <c r="AJ941" i="7"/>
  <c r="U61" i="7"/>
  <c r="U117" i="7"/>
  <c r="U253" i="7"/>
  <c r="U293" i="7"/>
  <c r="U309" i="7"/>
  <c r="U645" i="7"/>
  <c r="U685" i="7"/>
  <c r="U701" i="7"/>
  <c r="U781" i="7"/>
  <c r="U797" i="7"/>
  <c r="U837" i="7"/>
  <c r="U893" i="7"/>
  <c r="U965" i="7"/>
  <c r="U1005" i="7"/>
  <c r="AJ93" i="7"/>
  <c r="AJ133" i="7"/>
  <c r="AJ165" i="7"/>
  <c r="AJ221" i="7"/>
  <c r="AJ333" i="7"/>
  <c r="AJ405" i="7"/>
  <c r="AJ429" i="7"/>
  <c r="AJ477" i="7"/>
  <c r="AJ541" i="7"/>
  <c r="AJ565" i="7"/>
  <c r="AJ741" i="7"/>
  <c r="AJ893" i="7"/>
  <c r="U77" i="7"/>
  <c r="U93" i="7"/>
  <c r="U133" i="7"/>
  <c r="U189" i="7"/>
  <c r="U341" i="7"/>
  <c r="U381" i="7"/>
  <c r="U397" i="7"/>
  <c r="U469" i="7"/>
  <c r="U509" i="7"/>
  <c r="U565" i="7"/>
  <c r="U605" i="7"/>
  <c r="U733" i="7"/>
  <c r="U757" i="7"/>
  <c r="U853" i="7"/>
  <c r="U981" i="7"/>
  <c r="U149" i="7"/>
  <c r="U245" i="7"/>
  <c r="U357" i="7"/>
  <c r="U413" i="7"/>
  <c r="U485" i="7"/>
  <c r="U677" i="7"/>
  <c r="U829" i="7"/>
  <c r="U869" i="7"/>
  <c r="U885" i="7"/>
  <c r="U925" i="7"/>
  <c r="U941" i="7"/>
  <c r="U997" i="7"/>
  <c r="U53" i="7"/>
  <c r="U109" i="7"/>
  <c r="U205" i="7"/>
  <c r="U221" i="7"/>
  <c r="U301" i="7"/>
  <c r="U317" i="7"/>
  <c r="U429" i="7"/>
  <c r="U621" i="7"/>
  <c r="U637" i="7"/>
  <c r="U693" i="7"/>
  <c r="U789" i="7"/>
  <c r="U957" i="7"/>
  <c r="AJ85" i="7"/>
  <c r="AJ117" i="7"/>
  <c r="AJ261" i="7"/>
  <c r="AJ445" i="7"/>
  <c r="AJ957" i="7"/>
  <c r="AJ981" i="7"/>
  <c r="AJ293" i="7"/>
  <c r="AJ397" i="7"/>
  <c r="AJ501" i="7"/>
  <c r="AJ533" i="7"/>
  <c r="AJ557" i="7"/>
  <c r="AJ589" i="7"/>
  <c r="AJ653" i="7"/>
  <c r="AJ1013" i="7"/>
  <c r="U29" i="7"/>
  <c r="U181" i="7"/>
  <c r="U261" i="7"/>
  <c r="U373" i="7"/>
  <c r="U541" i="7"/>
  <c r="U557" i="7"/>
  <c r="U597" i="7"/>
  <c r="U653" i="7"/>
  <c r="U725" i="7"/>
  <c r="AJ149" i="7"/>
  <c r="AJ181" i="7"/>
  <c r="AJ373" i="7"/>
  <c r="AJ461" i="7"/>
  <c r="U277" i="7"/>
  <c r="U445" i="7"/>
  <c r="U501" i="7"/>
  <c r="U36" i="7"/>
  <c r="U204" i="7"/>
  <c r="U380" i="7"/>
  <c r="U524" i="7"/>
  <c r="U20" i="7"/>
  <c r="U44" i="7"/>
  <c r="U52" i="7"/>
  <c r="U68" i="7"/>
  <c r="U76" i="7"/>
  <c r="AJ76" i="7"/>
  <c r="U100" i="7"/>
  <c r="U108" i="7"/>
  <c r="U116" i="7"/>
  <c r="U132" i="7"/>
  <c r="U140" i="7"/>
  <c r="U156" i="7"/>
  <c r="U164" i="7"/>
  <c r="U172" i="7"/>
  <c r="AJ172" i="7"/>
  <c r="U188" i="7"/>
  <c r="AJ188" i="7"/>
  <c r="U196" i="7"/>
  <c r="U212" i="7"/>
  <c r="U220" i="7"/>
  <c r="AJ228" i="7"/>
  <c r="U228" i="7"/>
  <c r="AJ236" i="7"/>
  <c r="U244" i="7"/>
  <c r="AJ244" i="7"/>
  <c r="U252" i="7"/>
  <c r="U268" i="7"/>
  <c r="U276" i="7"/>
  <c r="U284" i="7"/>
  <c r="U292" i="7"/>
  <c r="U308" i="7"/>
  <c r="AJ308" i="7"/>
  <c r="U324" i="7"/>
  <c r="AJ332" i="7"/>
  <c r="U332" i="7"/>
  <c r="AJ340" i="7"/>
  <c r="U340" i="7"/>
  <c r="U364" i="7"/>
  <c r="U372" i="7"/>
  <c r="U388" i="7"/>
  <c r="AJ396" i="7"/>
  <c r="U396" i="7"/>
  <c r="AJ404" i="7"/>
  <c r="U404" i="7"/>
  <c r="AJ412" i="7"/>
  <c r="U420" i="7"/>
  <c r="U428" i="7"/>
  <c r="AJ428" i="7"/>
  <c r="AJ436" i="7"/>
  <c r="U444" i="7"/>
  <c r="AJ444" i="7"/>
  <c r="U452" i="7"/>
  <c r="U476" i="7"/>
  <c r="AJ476" i="7"/>
  <c r="U484" i="7"/>
  <c r="U500" i="7"/>
  <c r="U508" i="7"/>
  <c r="U516" i="7"/>
  <c r="U532" i="7"/>
  <c r="AJ532" i="7"/>
  <c r="U540" i="7"/>
  <c r="AJ540" i="7"/>
  <c r="AJ548" i="7"/>
  <c r="U556" i="7"/>
  <c r="AJ564" i="7"/>
  <c r="U564" i="7"/>
  <c r="U572" i="7"/>
  <c r="U588" i="7"/>
  <c r="U596" i="7"/>
  <c r="U612" i="7"/>
  <c r="U620" i="7"/>
  <c r="U644" i="7"/>
  <c r="U652" i="7"/>
  <c r="AJ668" i="7"/>
  <c r="U668" i="7"/>
  <c r="AJ676" i="7"/>
  <c r="U676" i="7"/>
  <c r="U684" i="7"/>
  <c r="AJ684" i="7"/>
  <c r="U700" i="7"/>
  <c r="AJ700" i="7"/>
  <c r="AJ708" i="7"/>
  <c r="U716" i="7"/>
  <c r="U724" i="7"/>
  <c r="U732" i="7"/>
  <c r="U748" i="7"/>
  <c r="AJ756" i="7"/>
  <c r="U764" i="7"/>
  <c r="U772" i="7"/>
  <c r="U788" i="7"/>
  <c r="AJ812" i="7"/>
  <c r="U812" i="7"/>
  <c r="AJ820" i="7"/>
  <c r="U820" i="7"/>
  <c r="U828" i="7"/>
  <c r="AJ828" i="7"/>
  <c r="U836" i="7"/>
  <c r="AJ844" i="7"/>
  <c r="AJ852" i="7"/>
  <c r="U852" i="7"/>
  <c r="U860" i="7"/>
  <c r="AJ860" i="7"/>
  <c r="U868" i="7"/>
  <c r="AJ876" i="7"/>
  <c r="U876" i="7"/>
  <c r="U884" i="7"/>
  <c r="AJ884" i="7"/>
  <c r="U892" i="7"/>
  <c r="AJ892" i="7"/>
  <c r="U900" i="7"/>
  <c r="AJ908" i="7"/>
  <c r="U908" i="7"/>
  <c r="U916" i="7"/>
  <c r="AJ916" i="7"/>
  <c r="AJ924" i="7"/>
  <c r="U940" i="7"/>
  <c r="AJ940" i="7"/>
  <c r="U948" i="7"/>
  <c r="U956" i="7"/>
  <c r="U964" i="7"/>
  <c r="U972" i="7"/>
  <c r="U980" i="7"/>
  <c r="AJ988" i="7"/>
  <c r="U996" i="7"/>
  <c r="U1004" i="7"/>
  <c r="U1012" i="7"/>
  <c r="U60" i="7"/>
  <c r="U236" i="7"/>
  <c r="U412" i="7"/>
  <c r="U780" i="7"/>
  <c r="AJ196" i="7"/>
  <c r="AJ252" i="7"/>
  <c r="AJ348" i="7"/>
  <c r="AJ380" i="7"/>
  <c r="AJ716" i="7"/>
  <c r="AJ748" i="7"/>
  <c r="AJ932" i="7"/>
  <c r="AJ964" i="7"/>
  <c r="U84" i="7"/>
  <c r="U436" i="7"/>
  <c r="U580" i="7"/>
  <c r="U708" i="7"/>
  <c r="U804" i="7"/>
  <c r="U924" i="7"/>
  <c r="U468" i="7"/>
  <c r="U740" i="7"/>
  <c r="AJ772" i="7"/>
  <c r="AJ900" i="7"/>
  <c r="U316" i="7"/>
  <c r="U492" i="7"/>
  <c r="U636" i="7"/>
  <c r="AJ212" i="7"/>
  <c r="AJ364" i="7"/>
  <c r="AJ460" i="7"/>
  <c r="AJ732" i="7"/>
  <c r="AJ804" i="7"/>
  <c r="AJ948" i="7"/>
  <c r="AJ980" i="7"/>
  <c r="U28" i="7"/>
  <c r="U180" i="7"/>
  <c r="U356" i="7"/>
  <c r="U660" i="7"/>
  <c r="U756" i="7"/>
  <c r="U844" i="7"/>
  <c r="U988" i="7"/>
  <c r="U55" i="7"/>
  <c r="U79" i="7"/>
  <c r="U143" i="7"/>
  <c r="U295" i="7"/>
  <c r="U383" i="7"/>
  <c r="U535" i="7"/>
  <c r="U623" i="7"/>
  <c r="U687" i="7"/>
  <c r="U775" i="7"/>
  <c r="U839" i="7"/>
  <c r="U863" i="7"/>
  <c r="U927" i="7"/>
  <c r="U991" i="7"/>
  <c r="U1015" i="7"/>
  <c r="U311" i="7"/>
  <c r="U335" i="7"/>
  <c r="U399" i="7"/>
  <c r="U703" i="7"/>
  <c r="U791" i="7"/>
  <c r="U879" i="7"/>
  <c r="U111" i="7"/>
  <c r="U479" i="7"/>
  <c r="U591" i="7"/>
  <c r="U719" i="7"/>
  <c r="U391" i="7"/>
  <c r="AJ123" i="7"/>
  <c r="AJ379" i="7"/>
  <c r="AJ283" i="7"/>
  <c r="AJ187" i="7"/>
  <c r="AJ91" i="7"/>
  <c r="AJ347" i="7"/>
  <c r="AJ251" i="7"/>
  <c r="U25" i="7"/>
  <c r="U33" i="7"/>
  <c r="U49" i="7"/>
  <c r="U57" i="7"/>
  <c r="AJ73" i="7"/>
  <c r="U81" i="7"/>
  <c r="U89" i="7"/>
  <c r="AJ97" i="7"/>
  <c r="U97" i="7"/>
  <c r="U113" i="7"/>
  <c r="AJ113" i="7"/>
  <c r="U121" i="7"/>
  <c r="AJ137" i="7"/>
  <c r="U145" i="7"/>
  <c r="U153" i="7"/>
  <c r="AJ161" i="7"/>
  <c r="U161" i="7"/>
  <c r="U177" i="7"/>
  <c r="AJ177" i="7"/>
  <c r="U185" i="7"/>
  <c r="AJ201" i="7"/>
  <c r="U209" i="7"/>
  <c r="U217" i="7"/>
  <c r="AJ225" i="7"/>
  <c r="U225" i="7"/>
  <c r="U241" i="7"/>
  <c r="AJ241" i="7"/>
  <c r="U249" i="7"/>
  <c r="U273" i="7"/>
  <c r="AJ281" i="7"/>
  <c r="U281" i="7"/>
  <c r="U289" i="7"/>
  <c r="AJ297" i="7"/>
  <c r="U305" i="7"/>
  <c r="U313" i="7"/>
  <c r="U321" i="7"/>
  <c r="AJ321" i="7"/>
  <c r="U337" i="7"/>
  <c r="AJ337" i="7"/>
  <c r="U345" i="7"/>
  <c r="AJ353" i="7"/>
  <c r="U353" i="7"/>
  <c r="U369" i="7"/>
  <c r="U377" i="7"/>
  <c r="AJ377" i="7"/>
  <c r="AJ393" i="7"/>
  <c r="U401" i="7"/>
  <c r="U409" i="7"/>
  <c r="AJ409" i="7"/>
  <c r="U417" i="7"/>
  <c r="U433" i="7"/>
  <c r="AJ433" i="7"/>
  <c r="U441" i="7"/>
  <c r="U465" i="7"/>
  <c r="AJ465" i="7"/>
  <c r="U473" i="7"/>
  <c r="U481" i="7"/>
  <c r="AJ489" i="7"/>
  <c r="U497" i="7"/>
  <c r="U505" i="7"/>
  <c r="AJ513" i="7"/>
  <c r="U513" i="7"/>
  <c r="U529" i="7"/>
  <c r="AJ529" i="7"/>
  <c r="U537" i="7"/>
  <c r="U545" i="7"/>
  <c r="AJ553" i="7"/>
  <c r="U561" i="7"/>
  <c r="U569" i="7"/>
  <c r="AJ577" i="7"/>
  <c r="U577" i="7"/>
  <c r="U593" i="7"/>
  <c r="AJ593" i="7"/>
  <c r="U601" i="7"/>
  <c r="U609" i="7"/>
  <c r="AJ617" i="7"/>
  <c r="U625" i="7"/>
  <c r="U633" i="7"/>
  <c r="AJ641" i="7"/>
  <c r="U641" i="7"/>
  <c r="U657" i="7"/>
  <c r="AJ657" i="7"/>
  <c r="U665" i="7"/>
  <c r="U673" i="7"/>
  <c r="AJ681" i="7"/>
  <c r="U689" i="7"/>
  <c r="U697" i="7"/>
  <c r="AJ705" i="7"/>
  <c r="U705" i="7"/>
  <c r="U721" i="7"/>
  <c r="AJ721" i="7"/>
  <c r="U729" i="7"/>
  <c r="U737" i="7"/>
  <c r="AJ745" i="7"/>
  <c r="U753" i="7"/>
  <c r="U761" i="7"/>
  <c r="AJ769" i="7"/>
  <c r="U769" i="7"/>
  <c r="U785" i="7"/>
  <c r="AJ785" i="7"/>
  <c r="U793" i="7"/>
  <c r="U801" i="7"/>
  <c r="AJ809" i="7"/>
  <c r="U817" i="7"/>
  <c r="U825" i="7"/>
  <c r="AJ833" i="7"/>
  <c r="U833" i="7"/>
  <c r="U849" i="7"/>
  <c r="AJ849" i="7"/>
  <c r="U857" i="7"/>
  <c r="U865" i="7"/>
  <c r="AJ873" i="7"/>
  <c r="U881" i="7"/>
  <c r="U889" i="7"/>
  <c r="AJ897" i="7"/>
  <c r="U897" i="7"/>
  <c r="U913" i="7"/>
  <c r="AJ913" i="7"/>
  <c r="U921" i="7"/>
  <c r="U929" i="7"/>
  <c r="AJ937" i="7"/>
  <c r="U945" i="7"/>
  <c r="U953" i="7"/>
  <c r="AJ961" i="7"/>
  <c r="U961" i="7"/>
  <c r="U977" i="7"/>
  <c r="AJ977" i="7"/>
  <c r="U985" i="7"/>
  <c r="U993" i="7"/>
  <c r="AJ1001" i="7"/>
  <c r="U1009" i="7"/>
  <c r="U1017" i="7"/>
  <c r="AJ385" i="7"/>
  <c r="AJ425" i="7"/>
  <c r="AJ561" i="7"/>
  <c r="AJ609" i="7"/>
  <c r="AJ793" i="7"/>
  <c r="AJ841" i="7"/>
  <c r="AJ889" i="7"/>
  <c r="U137" i="7"/>
  <c r="U393" i="7"/>
  <c r="U649" i="7"/>
  <c r="U905" i="7"/>
  <c r="AJ249" i="7"/>
  <c r="AJ417" i="7"/>
  <c r="AJ601" i="7"/>
  <c r="AJ649" i="7"/>
  <c r="AJ697" i="7"/>
  <c r="AJ881" i="7"/>
  <c r="AJ929" i="7"/>
  <c r="U41" i="7"/>
  <c r="U297" i="7"/>
  <c r="U553" i="7"/>
  <c r="U809" i="7"/>
  <c r="AJ105" i="7"/>
  <c r="AJ153" i="7"/>
  <c r="AJ289" i="7"/>
  <c r="AJ329" i="7"/>
  <c r="AJ457" i="7"/>
  <c r="AJ505" i="7"/>
  <c r="AJ689" i="7"/>
  <c r="AJ737" i="7"/>
  <c r="AJ921" i="7"/>
  <c r="AJ969" i="7"/>
  <c r="AJ1017" i="7"/>
  <c r="U201" i="7"/>
  <c r="U457" i="7"/>
  <c r="U713" i="7"/>
  <c r="U969" i="7"/>
  <c r="AJ145" i="7"/>
  <c r="AJ193" i="7"/>
  <c r="AJ369" i="7"/>
  <c r="AJ497" i="7"/>
  <c r="AJ545" i="7"/>
  <c r="AJ729" i="7"/>
  <c r="AJ777" i="7"/>
  <c r="AJ825" i="7"/>
  <c r="AJ1009" i="7"/>
  <c r="U105" i="7"/>
  <c r="U361" i="7"/>
  <c r="U617" i="7"/>
  <c r="U873" i="7"/>
  <c r="AJ185" i="7"/>
  <c r="AJ233" i="7"/>
  <c r="AJ361" i="7"/>
  <c r="AJ401" i="7"/>
  <c r="AJ449" i="7"/>
  <c r="AJ537" i="7"/>
  <c r="AJ585" i="7"/>
  <c r="AJ633" i="7"/>
  <c r="AJ817" i="7"/>
  <c r="AJ865" i="7"/>
  <c r="U265" i="7"/>
  <c r="U521" i="7"/>
  <c r="U777" i="7"/>
  <c r="AJ89" i="7"/>
  <c r="AJ273" i="7"/>
  <c r="AJ441" i="7"/>
  <c r="AJ625" i="7"/>
  <c r="AJ673" i="7"/>
  <c r="AJ857" i="7"/>
  <c r="AJ905" i="7"/>
  <c r="AJ953" i="7"/>
  <c r="U169" i="7"/>
  <c r="U425" i="7"/>
  <c r="U681" i="7"/>
  <c r="U937" i="7"/>
  <c r="AJ203" i="7"/>
  <c r="U67" i="7"/>
  <c r="AJ99" i="7"/>
  <c r="AJ131" i="7"/>
  <c r="AJ163" i="7"/>
  <c r="U195" i="7"/>
  <c r="AJ227" i="7"/>
  <c r="AJ259" i="7"/>
  <c r="AJ291" i="7"/>
  <c r="AJ323" i="7"/>
  <c r="AJ355" i="7"/>
  <c r="U387" i="7"/>
  <c r="AJ419" i="7"/>
  <c r="AJ451" i="7"/>
  <c r="U499" i="7"/>
  <c r="U587" i="7"/>
  <c r="AJ371" i="7"/>
  <c r="U643" i="7"/>
  <c r="AJ387" i="7"/>
  <c r="AJ75" i="7"/>
  <c r="AJ107" i="7"/>
  <c r="AJ139" i="7"/>
  <c r="AJ171" i="7"/>
  <c r="U203" i="7"/>
  <c r="AJ235" i="7"/>
  <c r="AJ267" i="7"/>
  <c r="AJ299" i="7"/>
  <c r="U331" i="7"/>
  <c r="AJ363" i="7"/>
  <c r="U395" i="7"/>
  <c r="AJ427" i="7"/>
  <c r="AJ459" i="7"/>
  <c r="U515" i="7"/>
  <c r="U563" i="7"/>
  <c r="U651" i="7"/>
  <c r="U51" i="7"/>
  <c r="AJ83" i="7"/>
  <c r="AJ115" i="7"/>
  <c r="AJ147" i="7"/>
  <c r="U179" i="7"/>
  <c r="AJ211" i="7"/>
  <c r="U243" i="7"/>
  <c r="AJ275" i="7"/>
  <c r="AJ307" i="7"/>
  <c r="AJ339" i="7"/>
  <c r="U371" i="7"/>
  <c r="AJ403" i="7"/>
  <c r="AJ435" i="7"/>
  <c r="AJ179" i="7"/>
  <c r="AJ331" i="7"/>
  <c r="AJ515" i="7"/>
  <c r="U467" i="7"/>
  <c r="AJ467" i="7"/>
  <c r="AJ475" i="7"/>
  <c r="U475" i="7"/>
  <c r="AJ483" i="7"/>
  <c r="U483" i="7"/>
  <c r="AJ491" i="7"/>
  <c r="U491" i="7"/>
  <c r="U507" i="7"/>
  <c r="AJ507" i="7"/>
  <c r="U531" i="7"/>
  <c r="AJ531" i="7"/>
  <c r="AJ539" i="7"/>
  <c r="U539" i="7"/>
  <c r="AJ547" i="7"/>
  <c r="U547" i="7"/>
  <c r="AJ555" i="7"/>
  <c r="U555" i="7"/>
  <c r="U571" i="7"/>
  <c r="AJ571" i="7"/>
  <c r="U595" i="7"/>
  <c r="AJ595" i="7"/>
  <c r="AJ603" i="7"/>
  <c r="U603" i="7"/>
  <c r="AJ611" i="7"/>
  <c r="U611" i="7"/>
  <c r="AJ619" i="7"/>
  <c r="U619" i="7"/>
  <c r="U635" i="7"/>
  <c r="AJ635" i="7"/>
  <c r="U659" i="7"/>
  <c r="AJ659" i="7"/>
  <c r="AJ667" i="7"/>
  <c r="U667" i="7"/>
  <c r="AJ675" i="7"/>
  <c r="U675" i="7"/>
  <c r="AJ683" i="7"/>
  <c r="U683" i="7"/>
  <c r="U699" i="7"/>
  <c r="AJ699" i="7"/>
  <c r="U723" i="7"/>
  <c r="AJ723" i="7"/>
  <c r="AJ731" i="7"/>
  <c r="U731" i="7"/>
  <c r="AJ739" i="7"/>
  <c r="U739" i="7"/>
  <c r="AJ747" i="7"/>
  <c r="U747" i="7"/>
  <c r="U763" i="7"/>
  <c r="AJ763" i="7"/>
  <c r="U787" i="7"/>
  <c r="AJ787" i="7"/>
  <c r="AJ795" i="7"/>
  <c r="U795" i="7"/>
  <c r="AJ803" i="7"/>
  <c r="U803" i="7"/>
  <c r="AJ811" i="7"/>
  <c r="U811" i="7"/>
  <c r="U827" i="7"/>
  <c r="AJ827" i="7"/>
  <c r="U851" i="7"/>
  <c r="AJ851" i="7"/>
  <c r="AJ859" i="7"/>
  <c r="U859" i="7"/>
  <c r="AJ867" i="7"/>
  <c r="U867" i="7"/>
  <c r="AJ875" i="7"/>
  <c r="U875" i="7"/>
  <c r="U891" i="7"/>
  <c r="AJ891" i="7"/>
  <c r="U915" i="7"/>
  <c r="AJ915" i="7"/>
  <c r="AJ923" i="7"/>
  <c r="U923" i="7"/>
  <c r="AJ931" i="7"/>
  <c r="U931" i="7"/>
  <c r="AJ939" i="7"/>
  <c r="U939" i="7"/>
  <c r="U955" i="7"/>
  <c r="AJ955" i="7"/>
  <c r="U979" i="7"/>
  <c r="AJ979" i="7"/>
  <c r="AJ987" i="7"/>
  <c r="U987" i="7"/>
  <c r="AJ995" i="7"/>
  <c r="U995" i="7"/>
  <c r="AJ1003" i="7"/>
  <c r="U1003" i="7"/>
  <c r="AJ243" i="7"/>
  <c r="AJ395" i="7"/>
  <c r="AJ579" i="7"/>
  <c r="AJ755" i="7"/>
  <c r="AJ907" i="7"/>
  <c r="U27" i="7"/>
  <c r="U35" i="7"/>
  <c r="U43" i="7"/>
  <c r="U59" i="7"/>
  <c r="U75" i="7"/>
  <c r="U83" i="7"/>
  <c r="U91" i="7"/>
  <c r="U99" i="7"/>
  <c r="U107" i="7"/>
  <c r="U115" i="7"/>
  <c r="U123" i="7"/>
  <c r="U131" i="7"/>
  <c r="U139" i="7"/>
  <c r="U147" i="7"/>
  <c r="U155" i="7"/>
  <c r="U163" i="7"/>
  <c r="U171" i="7"/>
  <c r="U187" i="7"/>
  <c r="U211" i="7"/>
  <c r="U219" i="7"/>
  <c r="U227" i="7"/>
  <c r="U235" i="7"/>
  <c r="U251" i="7"/>
  <c r="U259" i="7"/>
  <c r="U267" i="7"/>
  <c r="U275" i="7"/>
  <c r="U283" i="7"/>
  <c r="U291" i="7"/>
  <c r="U299" i="7"/>
  <c r="U307" i="7"/>
  <c r="U315" i="7"/>
  <c r="U323" i="7"/>
  <c r="U339" i="7"/>
  <c r="U347" i="7"/>
  <c r="U355" i="7"/>
  <c r="U363" i="7"/>
  <c r="U379" i="7"/>
  <c r="U403" i="7"/>
  <c r="U411" i="7"/>
  <c r="U419" i="7"/>
  <c r="U427" i="7"/>
  <c r="U435" i="7"/>
  <c r="U443" i="7"/>
  <c r="U451" i="7"/>
  <c r="U459" i="7"/>
  <c r="AJ587" i="7"/>
  <c r="AJ771" i="7"/>
  <c r="AJ947" i="7"/>
  <c r="AJ260" i="7"/>
  <c r="AJ324" i="7"/>
  <c r="AJ388" i="7"/>
  <c r="AJ452" i="7"/>
  <c r="AJ627" i="7"/>
  <c r="AJ779" i="7"/>
  <c r="AJ963" i="7"/>
  <c r="AJ643" i="7"/>
  <c r="AJ819" i="7"/>
  <c r="AJ971" i="7"/>
  <c r="AJ499" i="7"/>
  <c r="AJ651" i="7"/>
  <c r="AJ23" i="7" l="1"/>
  <c r="Q1017" i="7" l="1"/>
  <c r="Q1016" i="7"/>
  <c r="Q1015" i="7"/>
  <c r="Q1014" i="7"/>
  <c r="Q1013" i="7"/>
  <c r="Q1012" i="7"/>
  <c r="Q1011" i="7"/>
  <c r="Q1010" i="7"/>
  <c r="Q1009" i="7"/>
  <c r="Q1008" i="7"/>
  <c r="Q1007" i="7"/>
  <c r="Q1006" i="7"/>
  <c r="Q1005" i="7"/>
  <c r="Q1004" i="7"/>
  <c r="Q1003" i="7"/>
  <c r="Q1002" i="7"/>
  <c r="Q1001" i="7"/>
  <c r="Q1000" i="7"/>
  <c r="Q999" i="7"/>
  <c r="Q998" i="7"/>
  <c r="Q997" i="7"/>
  <c r="Q996" i="7"/>
  <c r="Q995" i="7"/>
  <c r="Q994" i="7"/>
  <c r="Q993" i="7"/>
  <c r="Q992" i="7"/>
  <c r="Q991" i="7"/>
  <c r="Q990" i="7"/>
  <c r="Q989" i="7"/>
  <c r="Q988" i="7"/>
  <c r="Q987" i="7"/>
  <c r="Q986" i="7"/>
  <c r="Q985" i="7"/>
  <c r="Q984" i="7"/>
  <c r="Q983" i="7"/>
  <c r="Q982" i="7"/>
  <c r="Q981" i="7"/>
  <c r="Q980" i="7"/>
  <c r="Q979" i="7"/>
  <c r="Q978" i="7"/>
  <c r="Q977" i="7"/>
  <c r="Q976" i="7"/>
  <c r="Q975" i="7"/>
  <c r="Q974" i="7"/>
  <c r="Q973" i="7"/>
  <c r="Q972" i="7"/>
  <c r="Q971" i="7"/>
  <c r="Q970" i="7"/>
  <c r="Q969" i="7"/>
  <c r="Q968" i="7"/>
  <c r="Q967" i="7"/>
  <c r="Q966" i="7"/>
  <c r="Q965" i="7"/>
  <c r="Q964" i="7"/>
  <c r="Q963" i="7"/>
  <c r="Q962" i="7"/>
  <c r="Q961" i="7"/>
  <c r="Q960" i="7"/>
  <c r="Q959" i="7"/>
  <c r="Q958" i="7"/>
  <c r="Q957" i="7"/>
  <c r="Q956" i="7"/>
  <c r="Q955" i="7"/>
  <c r="Q954" i="7"/>
  <c r="Q953" i="7"/>
  <c r="Q952" i="7"/>
  <c r="Q951" i="7"/>
  <c r="Q950" i="7"/>
  <c r="Q949" i="7"/>
  <c r="Q948" i="7"/>
  <c r="Q947" i="7"/>
  <c r="Q946" i="7"/>
  <c r="Q945" i="7"/>
  <c r="Q944" i="7"/>
  <c r="Q943" i="7"/>
  <c r="Q942" i="7"/>
  <c r="Q941" i="7"/>
  <c r="Q940" i="7"/>
  <c r="Q939" i="7"/>
  <c r="Q938" i="7"/>
  <c r="Q937" i="7"/>
  <c r="Q936" i="7"/>
  <c r="Q935" i="7"/>
  <c r="Q934" i="7"/>
  <c r="Q933" i="7"/>
  <c r="Q932" i="7"/>
  <c r="Q931" i="7"/>
  <c r="Q930" i="7"/>
  <c r="Q929" i="7"/>
  <c r="Q928" i="7"/>
  <c r="Q927" i="7"/>
  <c r="Q926" i="7"/>
  <c r="Q925" i="7"/>
  <c r="Q924" i="7"/>
  <c r="Q923" i="7"/>
  <c r="Q922" i="7"/>
  <c r="Q921" i="7"/>
  <c r="Q920" i="7"/>
  <c r="Q919" i="7"/>
  <c r="Q918" i="7"/>
  <c r="Q917" i="7"/>
  <c r="Q916" i="7"/>
  <c r="Q915" i="7"/>
  <c r="Q914" i="7"/>
  <c r="Q913" i="7"/>
  <c r="Q912" i="7"/>
  <c r="Q911" i="7"/>
  <c r="Q910" i="7"/>
  <c r="Q909" i="7"/>
  <c r="Q908" i="7"/>
  <c r="Q907" i="7"/>
  <c r="Q906" i="7"/>
  <c r="Q905" i="7"/>
  <c r="Q904" i="7"/>
  <c r="Q903" i="7"/>
  <c r="Q902" i="7"/>
  <c r="Q901" i="7"/>
  <c r="Q900" i="7"/>
  <c r="Q899" i="7"/>
  <c r="Q898" i="7"/>
  <c r="Q897" i="7"/>
  <c r="Q896" i="7"/>
  <c r="Q895" i="7"/>
  <c r="Q894" i="7"/>
  <c r="Q893" i="7"/>
  <c r="Q892" i="7"/>
  <c r="Q891" i="7"/>
  <c r="Q890" i="7"/>
  <c r="Q889" i="7"/>
  <c r="Q888" i="7"/>
  <c r="Q887" i="7"/>
  <c r="Q886" i="7"/>
  <c r="Q885" i="7"/>
  <c r="Q884" i="7"/>
  <c r="Q883" i="7"/>
  <c r="Q882" i="7"/>
  <c r="Q881" i="7"/>
  <c r="Q880" i="7"/>
  <c r="Q879" i="7"/>
  <c r="Q878" i="7"/>
  <c r="Q877" i="7"/>
  <c r="Q876" i="7"/>
  <c r="Q875" i="7"/>
  <c r="Q874" i="7"/>
  <c r="Q873" i="7"/>
  <c r="Q872" i="7"/>
  <c r="Q871" i="7"/>
  <c r="Q870" i="7"/>
  <c r="Q869" i="7"/>
  <c r="Q868" i="7"/>
  <c r="Q867" i="7"/>
  <c r="Q866" i="7"/>
  <c r="Q865" i="7"/>
  <c r="Q864" i="7"/>
  <c r="Q863" i="7"/>
  <c r="Q862" i="7"/>
  <c r="Q861" i="7"/>
  <c r="Q860" i="7"/>
  <c r="Q859" i="7"/>
  <c r="Q858" i="7"/>
  <c r="Q857" i="7"/>
  <c r="Q856" i="7"/>
  <c r="Q855" i="7"/>
  <c r="Q854" i="7"/>
  <c r="Q853" i="7"/>
  <c r="Q852" i="7"/>
  <c r="Q851" i="7"/>
  <c r="Q850" i="7"/>
  <c r="Q849" i="7"/>
  <c r="Q848" i="7"/>
  <c r="Q847" i="7"/>
  <c r="Q846" i="7"/>
  <c r="Q845" i="7"/>
  <c r="Q844" i="7"/>
  <c r="Q843" i="7"/>
  <c r="Q842" i="7"/>
  <c r="Q841" i="7"/>
  <c r="Q840" i="7"/>
  <c r="Q839" i="7"/>
  <c r="Q838" i="7"/>
  <c r="Q837" i="7"/>
  <c r="Q836" i="7"/>
  <c r="Q835" i="7"/>
  <c r="Q834" i="7"/>
  <c r="Q833" i="7"/>
  <c r="Q832" i="7"/>
  <c r="Q831" i="7"/>
  <c r="Q830" i="7"/>
  <c r="Q829" i="7"/>
  <c r="Q828" i="7"/>
  <c r="Q827" i="7"/>
  <c r="Q826" i="7"/>
  <c r="Q825" i="7"/>
  <c r="Q824" i="7"/>
  <c r="Q823" i="7"/>
  <c r="Q822" i="7"/>
  <c r="Q821" i="7"/>
  <c r="Q820" i="7"/>
  <c r="Q819" i="7"/>
  <c r="Q818" i="7"/>
  <c r="Q817" i="7"/>
  <c r="Q816" i="7"/>
  <c r="Q815" i="7"/>
  <c r="Q814" i="7"/>
  <c r="Q813" i="7"/>
  <c r="Q812" i="7"/>
  <c r="Q811" i="7"/>
  <c r="Q810" i="7"/>
  <c r="Q809" i="7"/>
  <c r="Q808" i="7"/>
  <c r="Q807" i="7"/>
  <c r="Q806" i="7"/>
  <c r="Q805" i="7"/>
  <c r="Q804" i="7"/>
  <c r="Q803" i="7"/>
  <c r="Q802" i="7"/>
  <c r="Q801" i="7"/>
  <c r="Q800" i="7"/>
  <c r="Q799" i="7"/>
  <c r="Q798" i="7"/>
  <c r="Q797" i="7"/>
  <c r="Q796" i="7"/>
  <c r="Q795" i="7"/>
  <c r="Q794" i="7"/>
  <c r="Q793" i="7"/>
  <c r="Q792" i="7"/>
  <c r="Q791" i="7"/>
  <c r="Q790" i="7"/>
  <c r="Q789" i="7"/>
  <c r="Q788" i="7"/>
  <c r="Q787" i="7"/>
  <c r="Q786" i="7"/>
  <c r="Q785" i="7"/>
  <c r="Q784" i="7"/>
  <c r="Q783" i="7"/>
  <c r="Q782" i="7"/>
  <c r="Q781" i="7"/>
  <c r="Q780" i="7"/>
  <c r="Q779" i="7"/>
  <c r="Q778" i="7"/>
  <c r="Q777" i="7"/>
  <c r="Q776" i="7"/>
  <c r="Q775" i="7"/>
  <c r="Q774" i="7"/>
  <c r="Q773" i="7"/>
  <c r="Q772" i="7"/>
  <c r="Q771" i="7"/>
  <c r="Q770" i="7"/>
  <c r="Q769" i="7"/>
  <c r="Q768" i="7"/>
  <c r="Q767" i="7"/>
  <c r="Q766" i="7"/>
  <c r="Q765" i="7"/>
  <c r="Q764" i="7"/>
  <c r="Q763" i="7"/>
  <c r="Q762" i="7"/>
  <c r="Q761" i="7"/>
  <c r="Q760" i="7"/>
  <c r="Q759" i="7"/>
  <c r="Q758" i="7"/>
  <c r="Q757" i="7"/>
  <c r="Q756" i="7"/>
  <c r="Q755" i="7"/>
  <c r="Q754" i="7"/>
  <c r="Q753" i="7"/>
  <c r="Q752" i="7"/>
  <c r="Q751" i="7"/>
  <c r="Q750" i="7"/>
  <c r="Q749" i="7"/>
  <c r="Q748" i="7"/>
  <c r="Q747" i="7"/>
  <c r="Q746" i="7"/>
  <c r="Q745" i="7"/>
  <c r="Q744" i="7"/>
  <c r="Q743" i="7"/>
  <c r="Q742" i="7"/>
  <c r="Q741" i="7"/>
  <c r="Q740" i="7"/>
  <c r="Q739" i="7"/>
  <c r="Q738" i="7"/>
  <c r="Q737" i="7"/>
  <c r="Q736" i="7"/>
  <c r="Q735" i="7"/>
  <c r="Q734" i="7"/>
  <c r="Q733" i="7"/>
  <c r="Q732" i="7"/>
  <c r="Q731" i="7"/>
  <c r="Q730" i="7"/>
  <c r="Q729" i="7"/>
  <c r="Q728" i="7"/>
  <c r="Q727" i="7"/>
  <c r="Q726" i="7"/>
  <c r="Q725" i="7"/>
  <c r="Q724" i="7"/>
  <c r="Q723" i="7"/>
  <c r="Q722" i="7"/>
  <c r="Q721" i="7"/>
  <c r="Q720" i="7"/>
  <c r="Q719" i="7"/>
  <c r="Q718" i="7"/>
  <c r="Q717" i="7"/>
  <c r="Q716" i="7"/>
  <c r="Q715" i="7"/>
  <c r="Q714" i="7"/>
  <c r="Q713" i="7"/>
  <c r="Q712" i="7"/>
  <c r="Q711" i="7"/>
  <c r="Q710" i="7"/>
  <c r="Q709" i="7"/>
  <c r="Q708" i="7"/>
  <c r="Q707" i="7"/>
  <c r="Q706" i="7"/>
  <c r="Q705" i="7"/>
  <c r="Q704" i="7"/>
  <c r="Q703" i="7"/>
  <c r="Q702" i="7"/>
  <c r="Q701" i="7"/>
  <c r="Q700" i="7"/>
  <c r="Q699" i="7"/>
  <c r="Q698" i="7"/>
  <c r="Q697" i="7"/>
  <c r="Q696" i="7"/>
  <c r="Q695" i="7"/>
  <c r="Q694" i="7"/>
  <c r="Q693" i="7"/>
  <c r="Q692" i="7"/>
  <c r="Q691" i="7"/>
  <c r="Q690" i="7"/>
  <c r="Q689" i="7"/>
  <c r="Q688" i="7"/>
  <c r="Q687" i="7"/>
  <c r="Q686" i="7"/>
  <c r="Q685" i="7"/>
  <c r="Q684" i="7"/>
  <c r="Q683" i="7"/>
  <c r="Q682" i="7"/>
  <c r="Q681" i="7"/>
  <c r="Q680" i="7"/>
  <c r="Q679" i="7"/>
  <c r="Q678" i="7"/>
  <c r="Q677" i="7"/>
  <c r="Q676" i="7"/>
  <c r="Q675" i="7"/>
  <c r="Q674" i="7"/>
  <c r="Q673" i="7"/>
  <c r="Q672" i="7"/>
  <c r="Q671" i="7"/>
  <c r="Q670" i="7"/>
  <c r="Q669" i="7"/>
  <c r="Q668" i="7"/>
  <c r="Q667" i="7"/>
  <c r="Q666" i="7"/>
  <c r="Q665" i="7"/>
  <c r="Q664" i="7"/>
  <c r="Q663" i="7"/>
  <c r="Q662" i="7"/>
  <c r="Q661" i="7"/>
  <c r="Q660" i="7"/>
  <c r="Q659" i="7"/>
  <c r="Q658" i="7"/>
  <c r="Q657" i="7"/>
  <c r="Q656" i="7"/>
  <c r="Q655" i="7"/>
  <c r="Q654" i="7"/>
  <c r="Q653" i="7"/>
  <c r="Q652" i="7"/>
  <c r="Q651" i="7"/>
  <c r="Q650" i="7"/>
  <c r="Q649" i="7"/>
  <c r="Q648" i="7"/>
  <c r="Q647" i="7"/>
  <c r="Q646" i="7"/>
  <c r="Q645" i="7"/>
  <c r="Q644" i="7"/>
  <c r="Q643" i="7"/>
  <c r="Q642" i="7"/>
  <c r="Q641" i="7"/>
  <c r="Q640" i="7"/>
  <c r="Q639" i="7"/>
  <c r="Q638" i="7"/>
  <c r="Q637" i="7"/>
  <c r="Q636" i="7"/>
  <c r="Q635" i="7"/>
  <c r="Q634" i="7"/>
  <c r="Q633" i="7"/>
  <c r="Q632" i="7"/>
  <c r="Q631" i="7"/>
  <c r="Q630" i="7"/>
  <c r="Q629" i="7"/>
  <c r="Q628" i="7"/>
  <c r="Q627" i="7"/>
  <c r="Q626" i="7"/>
  <c r="Q625" i="7"/>
  <c r="Q624" i="7"/>
  <c r="Q623" i="7"/>
  <c r="Q622" i="7"/>
  <c r="Q621" i="7"/>
  <c r="Q620" i="7"/>
  <c r="Q619" i="7"/>
  <c r="Q618" i="7"/>
  <c r="Q617" i="7"/>
  <c r="Q616" i="7"/>
  <c r="Q615" i="7"/>
  <c r="Q614" i="7"/>
  <c r="Q613" i="7"/>
  <c r="Q612" i="7"/>
  <c r="Q611" i="7"/>
  <c r="Q610" i="7"/>
  <c r="Q609" i="7"/>
  <c r="Q608" i="7"/>
  <c r="Q607" i="7"/>
  <c r="Q606" i="7"/>
  <c r="Q605" i="7"/>
  <c r="Q604" i="7"/>
  <c r="Q603" i="7"/>
  <c r="Q602" i="7"/>
  <c r="Q601" i="7"/>
  <c r="Q600" i="7"/>
  <c r="Q599" i="7"/>
  <c r="Q598" i="7"/>
  <c r="Q597" i="7"/>
  <c r="Q596" i="7"/>
  <c r="Q595" i="7"/>
  <c r="Q594" i="7"/>
  <c r="Q593" i="7"/>
  <c r="Q592" i="7"/>
  <c r="Q591" i="7"/>
  <c r="Q590" i="7"/>
  <c r="Q589" i="7"/>
  <c r="Q588" i="7"/>
  <c r="Q587" i="7"/>
  <c r="Q586" i="7"/>
  <c r="Q585" i="7"/>
  <c r="Q584" i="7"/>
  <c r="Q583" i="7"/>
  <c r="Q582" i="7"/>
  <c r="Q581" i="7"/>
  <c r="Q580" i="7"/>
  <c r="Q579" i="7"/>
  <c r="Q578" i="7"/>
  <c r="Q577" i="7"/>
  <c r="Q576" i="7"/>
  <c r="Q575" i="7"/>
  <c r="Q574" i="7"/>
  <c r="Q573" i="7"/>
  <c r="Q572" i="7"/>
  <c r="Q571" i="7"/>
  <c r="Q570" i="7"/>
  <c r="Q569" i="7"/>
  <c r="Q568" i="7"/>
  <c r="Q567" i="7"/>
  <c r="Q566" i="7"/>
  <c r="Q565" i="7"/>
  <c r="Q564" i="7"/>
  <c r="Q563" i="7"/>
  <c r="Q562" i="7"/>
  <c r="Q561" i="7"/>
  <c r="Q560" i="7"/>
  <c r="Q559" i="7"/>
  <c r="Q558" i="7"/>
  <c r="Q557" i="7"/>
  <c r="Q556" i="7"/>
  <c r="Q555" i="7"/>
  <c r="Q554" i="7"/>
  <c r="Q553" i="7"/>
  <c r="Q552" i="7"/>
  <c r="Q551" i="7"/>
  <c r="Q550" i="7"/>
  <c r="Q549" i="7"/>
  <c r="Q548" i="7"/>
  <c r="Q547" i="7"/>
  <c r="Q546" i="7"/>
  <c r="Q545" i="7"/>
  <c r="Q544" i="7"/>
  <c r="Q543" i="7"/>
  <c r="Q542" i="7"/>
  <c r="Q541" i="7"/>
  <c r="Q540" i="7"/>
  <c r="Q539" i="7"/>
  <c r="Q538" i="7"/>
  <c r="Q537" i="7"/>
  <c r="Q536" i="7"/>
  <c r="Q535" i="7"/>
  <c r="Q534" i="7"/>
  <c r="Q533" i="7"/>
  <c r="Q532" i="7"/>
  <c r="Q531" i="7"/>
  <c r="Q530" i="7"/>
  <c r="Q529" i="7"/>
  <c r="Q528" i="7"/>
  <c r="Q527" i="7"/>
  <c r="Q526" i="7"/>
  <c r="Q525" i="7"/>
  <c r="Q524" i="7"/>
  <c r="Q523" i="7"/>
  <c r="Q522" i="7"/>
  <c r="Q521" i="7"/>
  <c r="Q520" i="7"/>
  <c r="Q519" i="7"/>
  <c r="Q518" i="7"/>
  <c r="Q517" i="7"/>
  <c r="Q516" i="7"/>
  <c r="Q515" i="7"/>
  <c r="Q514" i="7"/>
  <c r="Q513" i="7"/>
  <c r="Q512" i="7"/>
  <c r="Q511" i="7"/>
  <c r="Q510" i="7"/>
  <c r="Q509" i="7"/>
  <c r="Q508" i="7"/>
  <c r="Q507" i="7"/>
  <c r="Q506" i="7"/>
  <c r="Q505" i="7"/>
  <c r="Q504" i="7"/>
  <c r="Q503" i="7"/>
  <c r="Q502" i="7"/>
  <c r="Q501" i="7"/>
  <c r="Q500" i="7"/>
  <c r="Q499" i="7"/>
  <c r="Q498" i="7"/>
  <c r="Q497" i="7"/>
  <c r="Q496" i="7"/>
  <c r="Q495" i="7"/>
  <c r="Q494" i="7"/>
  <c r="Q493" i="7"/>
  <c r="Q492" i="7"/>
  <c r="Q491" i="7"/>
  <c r="Q490" i="7"/>
  <c r="Q489" i="7"/>
  <c r="Q488" i="7"/>
  <c r="Q487" i="7"/>
  <c r="Q486" i="7"/>
  <c r="Q485" i="7"/>
  <c r="Q484" i="7"/>
  <c r="Q483" i="7"/>
  <c r="Q482" i="7"/>
  <c r="Q481" i="7"/>
  <c r="Q480" i="7"/>
  <c r="Q479" i="7"/>
  <c r="Q478" i="7"/>
  <c r="Q477" i="7"/>
  <c r="Q476" i="7"/>
  <c r="Q475" i="7"/>
  <c r="Q474" i="7"/>
  <c r="Q473" i="7"/>
  <c r="Q472" i="7"/>
  <c r="Q471" i="7"/>
  <c r="Q470" i="7"/>
  <c r="Q469" i="7"/>
  <c r="Q468" i="7"/>
  <c r="Q467" i="7"/>
  <c r="Q466" i="7"/>
  <c r="Q465" i="7"/>
  <c r="Q464" i="7"/>
  <c r="Q463" i="7"/>
  <c r="Q462" i="7"/>
  <c r="Q461" i="7"/>
  <c r="Q460" i="7"/>
  <c r="Q459" i="7"/>
  <c r="Q458" i="7"/>
  <c r="Q457" i="7"/>
  <c r="Q456" i="7"/>
  <c r="Q455" i="7"/>
  <c r="Q454" i="7"/>
  <c r="Q453" i="7"/>
  <c r="Q452" i="7"/>
  <c r="Q451" i="7"/>
  <c r="Q450" i="7"/>
  <c r="Q449" i="7"/>
  <c r="Q448" i="7"/>
  <c r="Q447" i="7"/>
  <c r="Q446" i="7"/>
  <c r="Q445" i="7"/>
  <c r="Q444" i="7"/>
  <c r="Q443" i="7"/>
  <c r="Q442" i="7"/>
  <c r="Q441" i="7"/>
  <c r="Q440" i="7"/>
  <c r="Q439" i="7"/>
  <c r="Q438" i="7"/>
  <c r="Q437" i="7"/>
  <c r="Q436" i="7"/>
  <c r="Q435" i="7"/>
  <c r="Q434" i="7"/>
  <c r="Q433" i="7"/>
  <c r="Q432" i="7"/>
  <c r="Q431" i="7"/>
  <c r="Q430" i="7"/>
  <c r="Q429" i="7"/>
  <c r="Q428" i="7"/>
  <c r="Q427" i="7"/>
  <c r="Q426" i="7"/>
  <c r="Q425" i="7"/>
  <c r="Q424" i="7"/>
  <c r="Q423" i="7"/>
  <c r="Q422" i="7"/>
  <c r="Q421" i="7"/>
  <c r="Q420" i="7"/>
  <c r="Q419" i="7"/>
  <c r="Q418" i="7"/>
  <c r="Q417" i="7"/>
  <c r="Q416" i="7"/>
  <c r="Q415" i="7"/>
  <c r="Q414" i="7"/>
  <c r="Q413" i="7"/>
  <c r="Q412" i="7"/>
  <c r="Q411" i="7"/>
  <c r="Q410" i="7"/>
  <c r="Q409" i="7"/>
  <c r="Q408" i="7"/>
  <c r="Q407" i="7"/>
  <c r="Q406" i="7"/>
  <c r="Q405" i="7"/>
  <c r="Q404" i="7"/>
  <c r="Q403" i="7"/>
  <c r="Q402" i="7"/>
  <c r="Q401" i="7"/>
  <c r="Q400" i="7"/>
  <c r="Q399" i="7"/>
  <c r="Q398" i="7"/>
  <c r="Q397" i="7"/>
  <c r="Q396" i="7"/>
  <c r="Q395" i="7"/>
  <c r="Q394" i="7"/>
  <c r="Q393" i="7"/>
  <c r="Q392" i="7"/>
  <c r="Q391" i="7"/>
  <c r="Q390" i="7"/>
  <c r="Q389" i="7"/>
  <c r="Q388" i="7"/>
  <c r="Q387" i="7"/>
  <c r="Q386" i="7"/>
  <c r="Q385" i="7"/>
  <c r="Q384" i="7"/>
  <c r="Q383" i="7"/>
  <c r="Q382" i="7"/>
  <c r="Q381" i="7"/>
  <c r="Q380" i="7"/>
  <c r="Q379" i="7"/>
  <c r="Q378" i="7"/>
  <c r="Q377" i="7"/>
  <c r="Q376" i="7"/>
  <c r="Q375" i="7"/>
  <c r="Q374" i="7"/>
  <c r="Q373" i="7"/>
  <c r="Q372" i="7"/>
  <c r="Q371" i="7"/>
  <c r="Q370" i="7"/>
  <c r="Q369" i="7"/>
  <c r="Q368" i="7"/>
  <c r="Q367" i="7"/>
  <c r="Q366" i="7"/>
  <c r="Q365" i="7"/>
  <c r="Q364" i="7"/>
  <c r="Q363" i="7"/>
  <c r="Q362" i="7"/>
  <c r="Q361" i="7"/>
  <c r="Q360" i="7"/>
  <c r="Q359" i="7"/>
  <c r="Q358" i="7"/>
  <c r="Q357" i="7"/>
  <c r="Q356" i="7"/>
  <c r="Q355" i="7"/>
  <c r="Q354" i="7"/>
  <c r="Q353" i="7"/>
  <c r="Q352" i="7"/>
  <c r="Q351" i="7"/>
  <c r="Q350" i="7"/>
  <c r="Q349" i="7"/>
  <c r="Q348" i="7"/>
  <c r="Q347" i="7"/>
  <c r="Q346" i="7"/>
  <c r="Q345" i="7"/>
  <c r="Q344" i="7"/>
  <c r="Q343" i="7"/>
  <c r="Q342" i="7"/>
  <c r="Q341" i="7"/>
  <c r="Q340" i="7"/>
  <c r="Q339" i="7"/>
  <c r="Q338" i="7"/>
  <c r="Q337" i="7"/>
  <c r="Q336" i="7"/>
  <c r="Q335" i="7"/>
  <c r="Q334" i="7"/>
  <c r="Q333" i="7"/>
  <c r="Q332" i="7"/>
  <c r="Q331" i="7"/>
  <c r="Q330" i="7"/>
  <c r="Q329" i="7"/>
  <c r="Q328" i="7"/>
  <c r="Q327" i="7"/>
  <c r="Q326" i="7"/>
  <c r="Q325" i="7"/>
  <c r="Q324" i="7"/>
  <c r="Q323" i="7"/>
  <c r="Q322" i="7"/>
  <c r="Q321" i="7"/>
  <c r="Q320" i="7"/>
  <c r="Q319" i="7"/>
  <c r="Q318" i="7"/>
  <c r="Q317" i="7"/>
  <c r="Q316" i="7"/>
  <c r="Q315" i="7"/>
  <c r="Q314" i="7"/>
  <c r="Q313" i="7"/>
  <c r="Q312" i="7"/>
  <c r="Q311" i="7"/>
  <c r="Q310" i="7"/>
  <c r="Q309" i="7"/>
  <c r="Q308" i="7"/>
  <c r="Q307" i="7"/>
  <c r="Q306" i="7"/>
  <c r="Q305" i="7"/>
  <c r="Q304" i="7"/>
  <c r="Q303" i="7"/>
  <c r="Q302" i="7"/>
  <c r="Q301" i="7"/>
  <c r="Q300" i="7"/>
  <c r="Q299" i="7"/>
  <c r="Q298" i="7"/>
  <c r="Q297" i="7"/>
  <c r="Q296" i="7"/>
  <c r="Q295" i="7"/>
  <c r="Q294" i="7"/>
  <c r="Q293" i="7"/>
  <c r="Q292" i="7"/>
  <c r="Q291" i="7"/>
  <c r="Q290" i="7"/>
  <c r="Q289" i="7"/>
  <c r="Q288" i="7"/>
  <c r="Q287" i="7"/>
  <c r="Q286" i="7"/>
  <c r="Q285" i="7"/>
  <c r="Q284" i="7"/>
  <c r="Q283" i="7"/>
  <c r="Q282" i="7"/>
  <c r="Q281" i="7"/>
  <c r="Q280" i="7"/>
  <c r="Q279" i="7"/>
  <c r="Q278" i="7"/>
  <c r="Q277" i="7"/>
  <c r="Q276" i="7"/>
  <c r="Q275" i="7"/>
  <c r="Q274" i="7"/>
  <c r="Q273" i="7"/>
  <c r="Q272" i="7"/>
  <c r="Q271" i="7"/>
  <c r="Q270" i="7"/>
  <c r="Q269" i="7"/>
  <c r="Q268" i="7"/>
  <c r="Q267" i="7"/>
  <c r="Q266" i="7"/>
  <c r="Q265" i="7"/>
  <c r="Q264" i="7"/>
  <c r="Q263" i="7"/>
  <c r="Q262" i="7"/>
  <c r="Q261" i="7"/>
  <c r="Q260" i="7"/>
  <c r="Q259" i="7"/>
  <c r="Q258" i="7"/>
  <c r="Q257" i="7"/>
  <c r="Q256" i="7"/>
  <c r="Q255" i="7"/>
  <c r="Q254" i="7"/>
  <c r="Q253" i="7"/>
  <c r="Q252" i="7"/>
  <c r="Q251" i="7"/>
  <c r="Q250" i="7"/>
  <c r="Q249" i="7"/>
  <c r="Q248" i="7"/>
  <c r="Q247" i="7"/>
  <c r="Q246" i="7"/>
  <c r="Q245" i="7"/>
  <c r="Q244" i="7"/>
  <c r="Q243" i="7"/>
  <c r="Q242" i="7"/>
  <c r="Q241" i="7"/>
  <c r="Q240" i="7"/>
  <c r="Q239" i="7"/>
  <c r="Q238" i="7"/>
  <c r="Q237" i="7"/>
  <c r="Q236" i="7"/>
  <c r="Q235" i="7"/>
  <c r="Q234" i="7"/>
  <c r="Q233" i="7"/>
  <c r="Q232" i="7"/>
  <c r="Q231" i="7"/>
  <c r="Q230" i="7"/>
  <c r="Q229" i="7"/>
  <c r="Q228" i="7"/>
  <c r="Q227" i="7"/>
  <c r="Q226" i="7"/>
  <c r="Q225" i="7"/>
  <c r="Q224" i="7"/>
  <c r="Q223" i="7"/>
  <c r="Q222" i="7"/>
  <c r="Q221" i="7"/>
  <c r="Q220" i="7"/>
  <c r="Q219" i="7"/>
  <c r="Q218" i="7"/>
  <c r="Q217" i="7"/>
  <c r="Q216" i="7"/>
  <c r="Q215" i="7"/>
  <c r="Q214" i="7"/>
  <c r="Q213" i="7"/>
  <c r="Q212" i="7"/>
  <c r="Q211" i="7"/>
  <c r="Q210" i="7"/>
  <c r="Q209" i="7"/>
  <c r="Q208" i="7"/>
  <c r="Q207" i="7"/>
  <c r="Q206" i="7"/>
  <c r="Q205" i="7"/>
  <c r="Q204" i="7"/>
  <c r="Q203" i="7"/>
  <c r="Q202" i="7"/>
  <c r="Q201" i="7"/>
  <c r="Q200" i="7"/>
  <c r="Q199" i="7"/>
  <c r="Q198" i="7"/>
  <c r="Q197" i="7"/>
  <c r="Q196" i="7"/>
  <c r="Q195" i="7"/>
  <c r="Q194" i="7"/>
  <c r="Q193" i="7"/>
  <c r="Q192" i="7"/>
  <c r="Q191" i="7"/>
  <c r="Q190" i="7"/>
  <c r="Q189" i="7"/>
  <c r="Q188" i="7"/>
  <c r="Q187" i="7"/>
  <c r="Q186" i="7"/>
  <c r="Q185" i="7"/>
  <c r="Q184" i="7"/>
  <c r="Q183" i="7"/>
  <c r="Q182" i="7"/>
  <c r="Q181" i="7"/>
  <c r="Q180" i="7"/>
  <c r="Q179" i="7"/>
  <c r="Q178" i="7"/>
  <c r="Q177" i="7"/>
  <c r="Q176" i="7"/>
  <c r="Q175" i="7"/>
  <c r="Q174" i="7"/>
  <c r="Q173" i="7"/>
  <c r="Q172" i="7"/>
  <c r="Q171" i="7"/>
  <c r="Q170" i="7"/>
  <c r="Q169" i="7"/>
  <c r="Q168" i="7"/>
  <c r="Q167" i="7"/>
  <c r="Q166" i="7"/>
  <c r="Q165" i="7"/>
  <c r="Q164" i="7"/>
  <c r="Q163" i="7"/>
  <c r="Q162" i="7"/>
  <c r="Q161" i="7"/>
  <c r="Q160" i="7"/>
  <c r="Q159" i="7"/>
  <c r="Q158" i="7"/>
  <c r="Q157" i="7"/>
  <c r="Q156" i="7"/>
  <c r="Q155" i="7"/>
  <c r="Q154" i="7"/>
  <c r="Q153" i="7"/>
  <c r="Q152" i="7"/>
  <c r="Q151" i="7"/>
  <c r="Q150" i="7"/>
  <c r="Q149" i="7"/>
  <c r="Q148" i="7"/>
  <c r="Q147" i="7"/>
  <c r="Q146" i="7"/>
  <c r="Q145" i="7"/>
  <c r="Q144" i="7"/>
  <c r="Q143" i="7"/>
  <c r="Q142" i="7"/>
  <c r="Q141" i="7"/>
  <c r="Q140" i="7"/>
  <c r="Q139" i="7"/>
  <c r="Q138" i="7"/>
  <c r="Q137" i="7"/>
  <c r="Q136" i="7"/>
  <c r="Q135" i="7"/>
  <c r="Q134" i="7"/>
  <c r="Q133" i="7"/>
  <c r="Q132" i="7"/>
  <c r="Q131" i="7"/>
  <c r="Q130" i="7"/>
  <c r="Q129" i="7"/>
  <c r="Q128" i="7"/>
  <c r="Q127" i="7"/>
  <c r="Q126" i="7"/>
  <c r="Q125" i="7"/>
  <c r="Q124" i="7"/>
  <c r="Q123" i="7"/>
  <c r="Q122" i="7"/>
  <c r="Q121" i="7"/>
  <c r="Q120" i="7"/>
  <c r="Q119" i="7"/>
  <c r="Q118" i="7"/>
  <c r="Q117" i="7"/>
  <c r="Q116" i="7"/>
  <c r="Q115" i="7"/>
  <c r="Q114" i="7"/>
  <c r="Q113" i="7"/>
  <c r="Q112" i="7"/>
  <c r="Q111" i="7"/>
  <c r="Q110" i="7"/>
  <c r="Q109" i="7"/>
  <c r="Q108" i="7"/>
  <c r="Q107" i="7"/>
  <c r="Q106" i="7"/>
  <c r="Q105" i="7"/>
  <c r="Q104" i="7"/>
  <c r="Q103" i="7"/>
  <c r="Q102" i="7"/>
  <c r="Q101" i="7"/>
  <c r="Q100" i="7"/>
  <c r="Q99" i="7"/>
  <c r="Q98" i="7"/>
  <c r="Q97" i="7"/>
  <c r="Q96" i="7"/>
  <c r="Q95" i="7"/>
  <c r="Q94" i="7"/>
  <c r="Q93" i="7"/>
  <c r="Q92" i="7"/>
  <c r="Q91" i="7"/>
  <c r="Q90" i="7"/>
  <c r="Q89" i="7"/>
  <c r="Q88" i="7"/>
  <c r="Q87" i="7"/>
  <c r="Q86" i="7"/>
  <c r="Q85" i="7"/>
  <c r="Q84" i="7"/>
  <c r="Q83" i="7"/>
  <c r="Q82" i="7"/>
  <c r="Q81" i="7"/>
  <c r="Q80" i="7"/>
  <c r="Q79" i="7"/>
  <c r="Q78" i="7"/>
  <c r="Q77" i="7"/>
  <c r="Q76" i="7"/>
  <c r="Q75" i="7"/>
  <c r="Q74" i="7"/>
  <c r="Q73" i="7"/>
  <c r="Q72" i="7"/>
  <c r="Q71" i="7"/>
  <c r="Q70" i="7"/>
  <c r="Q69" i="7"/>
  <c r="Q68" i="7"/>
  <c r="Q67" i="7"/>
  <c r="Q66" i="7"/>
  <c r="Q65" i="7"/>
  <c r="Q64" i="7"/>
  <c r="Q63" i="7"/>
  <c r="Q62" i="7"/>
  <c r="Q61" i="7"/>
  <c r="Q60" i="7"/>
  <c r="Q59" i="7"/>
  <c r="Q58" i="7"/>
  <c r="Q57" i="7"/>
  <c r="Q56" i="7"/>
  <c r="Q55" i="7"/>
  <c r="Q54" i="7"/>
  <c r="Q53" i="7"/>
  <c r="Q52" i="7"/>
  <c r="Q51" i="7"/>
  <c r="Q50" i="7"/>
  <c r="Q49" i="7"/>
  <c r="Q48" i="7"/>
  <c r="Q47" i="7"/>
  <c r="Q46" i="7"/>
  <c r="Q45" i="7"/>
  <c r="Q44" i="7"/>
  <c r="Q43" i="7"/>
  <c r="Q42" i="7"/>
  <c r="Q41" i="7"/>
  <c r="Q40" i="7"/>
  <c r="Q39" i="7"/>
  <c r="Q38" i="7"/>
  <c r="Q37" i="7"/>
  <c r="Q36" i="7"/>
  <c r="Q35" i="7"/>
  <c r="Q34" i="7"/>
  <c r="Q33" i="7"/>
  <c r="Q32" i="7"/>
  <c r="Q31" i="7"/>
  <c r="Q30" i="7"/>
  <c r="Q29" i="7"/>
  <c r="Q28" i="7"/>
  <c r="Q26" i="7"/>
  <c r="Q25" i="7"/>
  <c r="Q24" i="7"/>
  <c r="Q23" i="7"/>
  <c r="Q22" i="7"/>
  <c r="Q21" i="7"/>
  <c r="Q20" i="7"/>
  <c r="Q19" i="7"/>
  <c r="Q18" i="7"/>
  <c r="Q27" i="7"/>
  <c r="T18" i="7"/>
  <c r="W1017" i="7"/>
  <c r="X1017" i="7" s="1"/>
  <c r="Y1017" i="7" s="1"/>
  <c r="Z1017" i="7" s="1"/>
  <c r="AA1017" i="7" s="1"/>
  <c r="AB1017" i="7" s="1"/>
  <c r="AC1017" i="7" s="1"/>
  <c r="AD1017" i="7" s="1"/>
  <c r="AE1017" i="7" s="1"/>
  <c r="AF1017" i="7" s="1"/>
  <c r="V1017" i="7"/>
  <c r="W1016" i="7"/>
  <c r="X1016" i="7" s="1"/>
  <c r="Y1016" i="7" s="1"/>
  <c r="Z1016" i="7" s="1"/>
  <c r="AA1016" i="7" s="1"/>
  <c r="AB1016" i="7" s="1"/>
  <c r="AC1016" i="7" s="1"/>
  <c r="AD1016" i="7" s="1"/>
  <c r="AE1016" i="7" s="1"/>
  <c r="AF1016" i="7" s="1"/>
  <c r="V1016" i="7"/>
  <c r="W1015" i="7"/>
  <c r="X1015" i="7" s="1"/>
  <c r="Y1015" i="7" s="1"/>
  <c r="Z1015" i="7" s="1"/>
  <c r="AA1015" i="7" s="1"/>
  <c r="AB1015" i="7" s="1"/>
  <c r="AC1015" i="7" s="1"/>
  <c r="AD1015" i="7" s="1"/>
  <c r="AE1015" i="7" s="1"/>
  <c r="AF1015" i="7" s="1"/>
  <c r="V1015" i="7"/>
  <c r="W1014" i="7"/>
  <c r="X1014" i="7" s="1"/>
  <c r="Y1014" i="7" s="1"/>
  <c r="Z1014" i="7" s="1"/>
  <c r="AA1014" i="7" s="1"/>
  <c r="AB1014" i="7" s="1"/>
  <c r="AC1014" i="7" s="1"/>
  <c r="AD1014" i="7" s="1"/>
  <c r="AE1014" i="7" s="1"/>
  <c r="AF1014" i="7" s="1"/>
  <c r="V1014" i="7"/>
  <c r="W1013" i="7"/>
  <c r="X1013" i="7" s="1"/>
  <c r="Y1013" i="7" s="1"/>
  <c r="Z1013" i="7" s="1"/>
  <c r="AA1013" i="7" s="1"/>
  <c r="AB1013" i="7" s="1"/>
  <c r="AC1013" i="7" s="1"/>
  <c r="AD1013" i="7" s="1"/>
  <c r="AE1013" i="7" s="1"/>
  <c r="AF1013" i="7" s="1"/>
  <c r="V1013" i="7"/>
  <c r="W1012" i="7"/>
  <c r="X1012" i="7" s="1"/>
  <c r="Y1012" i="7" s="1"/>
  <c r="Z1012" i="7" s="1"/>
  <c r="AA1012" i="7" s="1"/>
  <c r="AB1012" i="7" s="1"/>
  <c r="AC1012" i="7" s="1"/>
  <c r="AD1012" i="7" s="1"/>
  <c r="AE1012" i="7" s="1"/>
  <c r="AF1012" i="7" s="1"/>
  <c r="V1012" i="7"/>
  <c r="W1011" i="7"/>
  <c r="X1011" i="7" s="1"/>
  <c r="Y1011" i="7" s="1"/>
  <c r="Z1011" i="7" s="1"/>
  <c r="AA1011" i="7" s="1"/>
  <c r="AB1011" i="7" s="1"/>
  <c r="AC1011" i="7" s="1"/>
  <c r="AD1011" i="7" s="1"/>
  <c r="AE1011" i="7" s="1"/>
  <c r="AF1011" i="7" s="1"/>
  <c r="V1011" i="7"/>
  <c r="W1010" i="7"/>
  <c r="X1010" i="7" s="1"/>
  <c r="Y1010" i="7" s="1"/>
  <c r="Z1010" i="7" s="1"/>
  <c r="AA1010" i="7" s="1"/>
  <c r="AB1010" i="7" s="1"/>
  <c r="AC1010" i="7" s="1"/>
  <c r="AD1010" i="7" s="1"/>
  <c r="AE1010" i="7" s="1"/>
  <c r="AF1010" i="7" s="1"/>
  <c r="V1010" i="7"/>
  <c r="W1009" i="7"/>
  <c r="X1009" i="7" s="1"/>
  <c r="Y1009" i="7" s="1"/>
  <c r="Z1009" i="7" s="1"/>
  <c r="AA1009" i="7" s="1"/>
  <c r="AB1009" i="7" s="1"/>
  <c r="AC1009" i="7" s="1"/>
  <c r="AD1009" i="7" s="1"/>
  <c r="AE1009" i="7" s="1"/>
  <c r="AF1009" i="7" s="1"/>
  <c r="V1009" i="7"/>
  <c r="W1008" i="7"/>
  <c r="X1008" i="7" s="1"/>
  <c r="Y1008" i="7" s="1"/>
  <c r="Z1008" i="7" s="1"/>
  <c r="AA1008" i="7" s="1"/>
  <c r="AB1008" i="7" s="1"/>
  <c r="AC1008" i="7" s="1"/>
  <c r="AD1008" i="7" s="1"/>
  <c r="AE1008" i="7" s="1"/>
  <c r="AF1008" i="7" s="1"/>
  <c r="V1008" i="7"/>
  <c r="W1007" i="7"/>
  <c r="X1007" i="7" s="1"/>
  <c r="Y1007" i="7" s="1"/>
  <c r="Z1007" i="7" s="1"/>
  <c r="AA1007" i="7" s="1"/>
  <c r="AB1007" i="7" s="1"/>
  <c r="AC1007" i="7" s="1"/>
  <c r="AD1007" i="7" s="1"/>
  <c r="AE1007" i="7" s="1"/>
  <c r="AF1007" i="7" s="1"/>
  <c r="V1007" i="7"/>
  <c r="W1006" i="7"/>
  <c r="X1006" i="7" s="1"/>
  <c r="Y1006" i="7" s="1"/>
  <c r="Z1006" i="7" s="1"/>
  <c r="AA1006" i="7" s="1"/>
  <c r="AB1006" i="7" s="1"/>
  <c r="AC1006" i="7" s="1"/>
  <c r="AD1006" i="7" s="1"/>
  <c r="AE1006" i="7" s="1"/>
  <c r="AF1006" i="7" s="1"/>
  <c r="V1006" i="7"/>
  <c r="W1005" i="7"/>
  <c r="X1005" i="7" s="1"/>
  <c r="Y1005" i="7" s="1"/>
  <c r="Z1005" i="7" s="1"/>
  <c r="AA1005" i="7" s="1"/>
  <c r="AB1005" i="7" s="1"/>
  <c r="AC1005" i="7" s="1"/>
  <c r="AD1005" i="7" s="1"/>
  <c r="AE1005" i="7" s="1"/>
  <c r="AF1005" i="7" s="1"/>
  <c r="V1005" i="7"/>
  <c r="W1004" i="7"/>
  <c r="X1004" i="7" s="1"/>
  <c r="Y1004" i="7" s="1"/>
  <c r="Z1004" i="7" s="1"/>
  <c r="AA1004" i="7" s="1"/>
  <c r="AB1004" i="7" s="1"/>
  <c r="AC1004" i="7" s="1"/>
  <c r="AD1004" i="7" s="1"/>
  <c r="AE1004" i="7" s="1"/>
  <c r="AF1004" i="7" s="1"/>
  <c r="V1004" i="7"/>
  <c r="W1003" i="7"/>
  <c r="X1003" i="7" s="1"/>
  <c r="Y1003" i="7" s="1"/>
  <c r="Z1003" i="7" s="1"/>
  <c r="AA1003" i="7" s="1"/>
  <c r="AB1003" i="7" s="1"/>
  <c r="AC1003" i="7" s="1"/>
  <c r="AD1003" i="7" s="1"/>
  <c r="AE1003" i="7" s="1"/>
  <c r="AF1003" i="7" s="1"/>
  <c r="V1003" i="7"/>
  <c r="W1002" i="7"/>
  <c r="X1002" i="7" s="1"/>
  <c r="Y1002" i="7" s="1"/>
  <c r="Z1002" i="7" s="1"/>
  <c r="AA1002" i="7" s="1"/>
  <c r="AB1002" i="7" s="1"/>
  <c r="AC1002" i="7" s="1"/>
  <c r="AD1002" i="7" s="1"/>
  <c r="AE1002" i="7" s="1"/>
  <c r="AF1002" i="7" s="1"/>
  <c r="V1002" i="7"/>
  <c r="W1001" i="7"/>
  <c r="X1001" i="7" s="1"/>
  <c r="Y1001" i="7" s="1"/>
  <c r="Z1001" i="7" s="1"/>
  <c r="AA1001" i="7" s="1"/>
  <c r="AB1001" i="7" s="1"/>
  <c r="AC1001" i="7" s="1"/>
  <c r="AD1001" i="7" s="1"/>
  <c r="AE1001" i="7" s="1"/>
  <c r="AF1001" i="7" s="1"/>
  <c r="V1001" i="7"/>
  <c r="W1000" i="7"/>
  <c r="X1000" i="7" s="1"/>
  <c r="Y1000" i="7" s="1"/>
  <c r="Z1000" i="7" s="1"/>
  <c r="AA1000" i="7" s="1"/>
  <c r="AB1000" i="7" s="1"/>
  <c r="AC1000" i="7" s="1"/>
  <c r="AD1000" i="7" s="1"/>
  <c r="AE1000" i="7" s="1"/>
  <c r="AF1000" i="7" s="1"/>
  <c r="V1000" i="7"/>
  <c r="W999" i="7"/>
  <c r="X999" i="7" s="1"/>
  <c r="Y999" i="7" s="1"/>
  <c r="Z999" i="7" s="1"/>
  <c r="AA999" i="7" s="1"/>
  <c r="AB999" i="7" s="1"/>
  <c r="AC999" i="7" s="1"/>
  <c r="AD999" i="7" s="1"/>
  <c r="AE999" i="7" s="1"/>
  <c r="AF999" i="7" s="1"/>
  <c r="V999" i="7"/>
  <c r="W998" i="7"/>
  <c r="X998" i="7" s="1"/>
  <c r="Y998" i="7" s="1"/>
  <c r="Z998" i="7" s="1"/>
  <c r="AA998" i="7" s="1"/>
  <c r="AB998" i="7" s="1"/>
  <c r="AC998" i="7" s="1"/>
  <c r="AD998" i="7" s="1"/>
  <c r="AE998" i="7" s="1"/>
  <c r="AF998" i="7" s="1"/>
  <c r="V998" i="7"/>
  <c r="W997" i="7"/>
  <c r="X997" i="7" s="1"/>
  <c r="Y997" i="7" s="1"/>
  <c r="Z997" i="7" s="1"/>
  <c r="AA997" i="7" s="1"/>
  <c r="AB997" i="7" s="1"/>
  <c r="AC997" i="7" s="1"/>
  <c r="AD997" i="7" s="1"/>
  <c r="AE997" i="7" s="1"/>
  <c r="AF997" i="7" s="1"/>
  <c r="V997" i="7"/>
  <c r="W996" i="7"/>
  <c r="X996" i="7" s="1"/>
  <c r="Y996" i="7" s="1"/>
  <c r="Z996" i="7" s="1"/>
  <c r="AA996" i="7" s="1"/>
  <c r="AB996" i="7" s="1"/>
  <c r="AC996" i="7" s="1"/>
  <c r="AD996" i="7" s="1"/>
  <c r="AE996" i="7" s="1"/>
  <c r="AF996" i="7" s="1"/>
  <c r="V996" i="7"/>
  <c r="W995" i="7"/>
  <c r="X995" i="7" s="1"/>
  <c r="Y995" i="7" s="1"/>
  <c r="Z995" i="7" s="1"/>
  <c r="AA995" i="7" s="1"/>
  <c r="AB995" i="7" s="1"/>
  <c r="AC995" i="7" s="1"/>
  <c r="AD995" i="7" s="1"/>
  <c r="AE995" i="7" s="1"/>
  <c r="AF995" i="7" s="1"/>
  <c r="V995" i="7"/>
  <c r="W994" i="7"/>
  <c r="X994" i="7" s="1"/>
  <c r="Y994" i="7" s="1"/>
  <c r="Z994" i="7" s="1"/>
  <c r="AA994" i="7" s="1"/>
  <c r="AB994" i="7" s="1"/>
  <c r="AC994" i="7" s="1"/>
  <c r="AD994" i="7" s="1"/>
  <c r="AE994" i="7" s="1"/>
  <c r="AF994" i="7" s="1"/>
  <c r="V994" i="7"/>
  <c r="W993" i="7"/>
  <c r="X993" i="7" s="1"/>
  <c r="Y993" i="7" s="1"/>
  <c r="Z993" i="7" s="1"/>
  <c r="AA993" i="7" s="1"/>
  <c r="AB993" i="7" s="1"/>
  <c r="AC993" i="7" s="1"/>
  <c r="AD993" i="7" s="1"/>
  <c r="AE993" i="7" s="1"/>
  <c r="AF993" i="7" s="1"/>
  <c r="V993" i="7"/>
  <c r="W992" i="7"/>
  <c r="X992" i="7" s="1"/>
  <c r="Y992" i="7" s="1"/>
  <c r="Z992" i="7" s="1"/>
  <c r="AA992" i="7" s="1"/>
  <c r="AB992" i="7" s="1"/>
  <c r="AC992" i="7" s="1"/>
  <c r="AD992" i="7" s="1"/>
  <c r="AE992" i="7" s="1"/>
  <c r="AF992" i="7" s="1"/>
  <c r="V992" i="7"/>
  <c r="W991" i="7"/>
  <c r="X991" i="7" s="1"/>
  <c r="Y991" i="7" s="1"/>
  <c r="Z991" i="7" s="1"/>
  <c r="AA991" i="7" s="1"/>
  <c r="AB991" i="7" s="1"/>
  <c r="AC991" i="7" s="1"/>
  <c r="AD991" i="7" s="1"/>
  <c r="AE991" i="7" s="1"/>
  <c r="AF991" i="7" s="1"/>
  <c r="V991" i="7"/>
  <c r="W990" i="7"/>
  <c r="X990" i="7" s="1"/>
  <c r="Y990" i="7" s="1"/>
  <c r="Z990" i="7" s="1"/>
  <c r="AA990" i="7" s="1"/>
  <c r="AB990" i="7" s="1"/>
  <c r="AC990" i="7" s="1"/>
  <c r="AD990" i="7" s="1"/>
  <c r="AE990" i="7" s="1"/>
  <c r="AF990" i="7" s="1"/>
  <c r="V990" i="7"/>
  <c r="W989" i="7"/>
  <c r="X989" i="7" s="1"/>
  <c r="Y989" i="7" s="1"/>
  <c r="Z989" i="7" s="1"/>
  <c r="AA989" i="7" s="1"/>
  <c r="AB989" i="7" s="1"/>
  <c r="AC989" i="7" s="1"/>
  <c r="AD989" i="7" s="1"/>
  <c r="AE989" i="7" s="1"/>
  <c r="AF989" i="7" s="1"/>
  <c r="V989" i="7"/>
  <c r="W988" i="7"/>
  <c r="X988" i="7" s="1"/>
  <c r="Y988" i="7" s="1"/>
  <c r="Z988" i="7" s="1"/>
  <c r="AA988" i="7" s="1"/>
  <c r="AB988" i="7" s="1"/>
  <c r="AC988" i="7" s="1"/>
  <c r="AD988" i="7" s="1"/>
  <c r="AE988" i="7" s="1"/>
  <c r="AF988" i="7" s="1"/>
  <c r="V988" i="7"/>
  <c r="W987" i="7"/>
  <c r="X987" i="7" s="1"/>
  <c r="Y987" i="7" s="1"/>
  <c r="Z987" i="7" s="1"/>
  <c r="AA987" i="7" s="1"/>
  <c r="AB987" i="7" s="1"/>
  <c r="AC987" i="7" s="1"/>
  <c r="AD987" i="7" s="1"/>
  <c r="AE987" i="7" s="1"/>
  <c r="AF987" i="7" s="1"/>
  <c r="V987" i="7"/>
  <c r="W986" i="7"/>
  <c r="X986" i="7" s="1"/>
  <c r="Y986" i="7" s="1"/>
  <c r="Z986" i="7" s="1"/>
  <c r="AA986" i="7" s="1"/>
  <c r="AB986" i="7" s="1"/>
  <c r="AC986" i="7" s="1"/>
  <c r="AD986" i="7" s="1"/>
  <c r="AE986" i="7" s="1"/>
  <c r="AF986" i="7" s="1"/>
  <c r="V986" i="7"/>
  <c r="W985" i="7"/>
  <c r="X985" i="7" s="1"/>
  <c r="Y985" i="7" s="1"/>
  <c r="Z985" i="7" s="1"/>
  <c r="AA985" i="7" s="1"/>
  <c r="AB985" i="7" s="1"/>
  <c r="AC985" i="7" s="1"/>
  <c r="AD985" i="7" s="1"/>
  <c r="AE985" i="7" s="1"/>
  <c r="AF985" i="7" s="1"/>
  <c r="V985" i="7"/>
  <c r="W984" i="7"/>
  <c r="X984" i="7" s="1"/>
  <c r="Y984" i="7" s="1"/>
  <c r="Z984" i="7" s="1"/>
  <c r="AA984" i="7" s="1"/>
  <c r="AB984" i="7" s="1"/>
  <c r="AC984" i="7" s="1"/>
  <c r="AD984" i="7" s="1"/>
  <c r="AE984" i="7" s="1"/>
  <c r="AF984" i="7" s="1"/>
  <c r="V984" i="7"/>
  <c r="W983" i="7"/>
  <c r="X983" i="7" s="1"/>
  <c r="Y983" i="7" s="1"/>
  <c r="Z983" i="7" s="1"/>
  <c r="AA983" i="7" s="1"/>
  <c r="AB983" i="7" s="1"/>
  <c r="AC983" i="7" s="1"/>
  <c r="AD983" i="7" s="1"/>
  <c r="AE983" i="7" s="1"/>
  <c r="AF983" i="7" s="1"/>
  <c r="V983" i="7"/>
  <c r="W982" i="7"/>
  <c r="X982" i="7" s="1"/>
  <c r="Y982" i="7" s="1"/>
  <c r="Z982" i="7" s="1"/>
  <c r="AA982" i="7" s="1"/>
  <c r="AB982" i="7" s="1"/>
  <c r="AC982" i="7" s="1"/>
  <c r="AD982" i="7" s="1"/>
  <c r="AE982" i="7" s="1"/>
  <c r="AF982" i="7" s="1"/>
  <c r="V982" i="7"/>
  <c r="W981" i="7"/>
  <c r="X981" i="7" s="1"/>
  <c r="Y981" i="7" s="1"/>
  <c r="Z981" i="7" s="1"/>
  <c r="AA981" i="7" s="1"/>
  <c r="AB981" i="7" s="1"/>
  <c r="AC981" i="7" s="1"/>
  <c r="AD981" i="7" s="1"/>
  <c r="AE981" i="7" s="1"/>
  <c r="AF981" i="7" s="1"/>
  <c r="V981" i="7"/>
  <c r="W980" i="7"/>
  <c r="X980" i="7" s="1"/>
  <c r="Y980" i="7" s="1"/>
  <c r="Z980" i="7" s="1"/>
  <c r="AA980" i="7" s="1"/>
  <c r="AB980" i="7" s="1"/>
  <c r="AC980" i="7" s="1"/>
  <c r="AD980" i="7" s="1"/>
  <c r="AE980" i="7" s="1"/>
  <c r="AF980" i="7" s="1"/>
  <c r="V980" i="7"/>
  <c r="W979" i="7"/>
  <c r="X979" i="7" s="1"/>
  <c r="Y979" i="7" s="1"/>
  <c r="Z979" i="7" s="1"/>
  <c r="AA979" i="7" s="1"/>
  <c r="AB979" i="7" s="1"/>
  <c r="AC979" i="7" s="1"/>
  <c r="AD979" i="7" s="1"/>
  <c r="AE979" i="7" s="1"/>
  <c r="AF979" i="7" s="1"/>
  <c r="V979" i="7"/>
  <c r="W978" i="7"/>
  <c r="X978" i="7" s="1"/>
  <c r="Y978" i="7" s="1"/>
  <c r="Z978" i="7" s="1"/>
  <c r="AA978" i="7" s="1"/>
  <c r="AB978" i="7" s="1"/>
  <c r="AC978" i="7" s="1"/>
  <c r="AD978" i="7" s="1"/>
  <c r="AE978" i="7" s="1"/>
  <c r="AF978" i="7" s="1"/>
  <c r="V978" i="7"/>
  <c r="W977" i="7"/>
  <c r="X977" i="7" s="1"/>
  <c r="Y977" i="7" s="1"/>
  <c r="Z977" i="7" s="1"/>
  <c r="AA977" i="7" s="1"/>
  <c r="AB977" i="7" s="1"/>
  <c r="AC977" i="7" s="1"/>
  <c r="AD977" i="7" s="1"/>
  <c r="AE977" i="7" s="1"/>
  <c r="AF977" i="7" s="1"/>
  <c r="V977" i="7"/>
  <c r="W976" i="7"/>
  <c r="X976" i="7" s="1"/>
  <c r="Y976" i="7" s="1"/>
  <c r="Z976" i="7" s="1"/>
  <c r="AA976" i="7" s="1"/>
  <c r="AB976" i="7" s="1"/>
  <c r="AC976" i="7" s="1"/>
  <c r="AD976" i="7" s="1"/>
  <c r="AE976" i="7" s="1"/>
  <c r="AF976" i="7" s="1"/>
  <c r="V976" i="7"/>
  <c r="W975" i="7"/>
  <c r="X975" i="7" s="1"/>
  <c r="Y975" i="7" s="1"/>
  <c r="Z975" i="7" s="1"/>
  <c r="AA975" i="7" s="1"/>
  <c r="AB975" i="7" s="1"/>
  <c r="AC975" i="7" s="1"/>
  <c r="AD975" i="7" s="1"/>
  <c r="AE975" i="7" s="1"/>
  <c r="AF975" i="7" s="1"/>
  <c r="V975" i="7"/>
  <c r="W974" i="7"/>
  <c r="X974" i="7" s="1"/>
  <c r="Y974" i="7" s="1"/>
  <c r="Z974" i="7" s="1"/>
  <c r="AA974" i="7" s="1"/>
  <c r="AB974" i="7" s="1"/>
  <c r="AC974" i="7" s="1"/>
  <c r="AD974" i="7" s="1"/>
  <c r="AE974" i="7" s="1"/>
  <c r="AF974" i="7" s="1"/>
  <c r="V974" i="7"/>
  <c r="W973" i="7"/>
  <c r="X973" i="7" s="1"/>
  <c r="Y973" i="7" s="1"/>
  <c r="Z973" i="7" s="1"/>
  <c r="AA973" i="7" s="1"/>
  <c r="AB973" i="7" s="1"/>
  <c r="AC973" i="7" s="1"/>
  <c r="AD973" i="7" s="1"/>
  <c r="AE973" i="7" s="1"/>
  <c r="AF973" i="7" s="1"/>
  <c r="V973" i="7"/>
  <c r="W972" i="7"/>
  <c r="X972" i="7" s="1"/>
  <c r="Y972" i="7" s="1"/>
  <c r="Z972" i="7" s="1"/>
  <c r="AA972" i="7" s="1"/>
  <c r="AB972" i="7" s="1"/>
  <c r="AC972" i="7" s="1"/>
  <c r="AD972" i="7" s="1"/>
  <c r="AE972" i="7" s="1"/>
  <c r="AF972" i="7" s="1"/>
  <c r="V972" i="7"/>
  <c r="W971" i="7"/>
  <c r="X971" i="7" s="1"/>
  <c r="Y971" i="7" s="1"/>
  <c r="Z971" i="7" s="1"/>
  <c r="AA971" i="7" s="1"/>
  <c r="AB971" i="7" s="1"/>
  <c r="AC971" i="7" s="1"/>
  <c r="AD971" i="7" s="1"/>
  <c r="AE971" i="7" s="1"/>
  <c r="AF971" i="7" s="1"/>
  <c r="V971" i="7"/>
  <c r="W970" i="7"/>
  <c r="X970" i="7" s="1"/>
  <c r="Y970" i="7" s="1"/>
  <c r="Z970" i="7" s="1"/>
  <c r="AA970" i="7" s="1"/>
  <c r="AB970" i="7" s="1"/>
  <c r="AC970" i="7" s="1"/>
  <c r="AD970" i="7" s="1"/>
  <c r="AE970" i="7" s="1"/>
  <c r="AF970" i="7" s="1"/>
  <c r="V970" i="7"/>
  <c r="W969" i="7"/>
  <c r="X969" i="7" s="1"/>
  <c r="Y969" i="7" s="1"/>
  <c r="Z969" i="7" s="1"/>
  <c r="AA969" i="7" s="1"/>
  <c r="AB969" i="7" s="1"/>
  <c r="AC969" i="7" s="1"/>
  <c r="AD969" i="7" s="1"/>
  <c r="AE969" i="7" s="1"/>
  <c r="AF969" i="7" s="1"/>
  <c r="V969" i="7"/>
  <c r="W968" i="7"/>
  <c r="X968" i="7" s="1"/>
  <c r="Y968" i="7" s="1"/>
  <c r="Z968" i="7" s="1"/>
  <c r="AA968" i="7" s="1"/>
  <c r="AB968" i="7" s="1"/>
  <c r="AC968" i="7" s="1"/>
  <c r="AD968" i="7" s="1"/>
  <c r="AE968" i="7" s="1"/>
  <c r="AF968" i="7" s="1"/>
  <c r="V968" i="7"/>
  <c r="W967" i="7"/>
  <c r="X967" i="7" s="1"/>
  <c r="Y967" i="7" s="1"/>
  <c r="Z967" i="7" s="1"/>
  <c r="AA967" i="7" s="1"/>
  <c r="AB967" i="7" s="1"/>
  <c r="AC967" i="7" s="1"/>
  <c r="AD967" i="7" s="1"/>
  <c r="AE967" i="7" s="1"/>
  <c r="AF967" i="7" s="1"/>
  <c r="V967" i="7"/>
  <c r="W966" i="7"/>
  <c r="X966" i="7" s="1"/>
  <c r="Y966" i="7" s="1"/>
  <c r="Z966" i="7" s="1"/>
  <c r="AA966" i="7" s="1"/>
  <c r="AB966" i="7" s="1"/>
  <c r="AC966" i="7" s="1"/>
  <c r="AD966" i="7" s="1"/>
  <c r="AE966" i="7" s="1"/>
  <c r="AF966" i="7" s="1"/>
  <c r="V966" i="7"/>
  <c r="W965" i="7"/>
  <c r="X965" i="7" s="1"/>
  <c r="Y965" i="7" s="1"/>
  <c r="Z965" i="7" s="1"/>
  <c r="AA965" i="7" s="1"/>
  <c r="AB965" i="7" s="1"/>
  <c r="AC965" i="7" s="1"/>
  <c r="AD965" i="7" s="1"/>
  <c r="AE965" i="7" s="1"/>
  <c r="AF965" i="7" s="1"/>
  <c r="V965" i="7"/>
  <c r="W964" i="7"/>
  <c r="X964" i="7" s="1"/>
  <c r="Y964" i="7" s="1"/>
  <c r="Z964" i="7" s="1"/>
  <c r="AA964" i="7" s="1"/>
  <c r="AB964" i="7" s="1"/>
  <c r="AC964" i="7" s="1"/>
  <c r="AD964" i="7" s="1"/>
  <c r="AE964" i="7" s="1"/>
  <c r="AF964" i="7" s="1"/>
  <c r="V964" i="7"/>
  <c r="W963" i="7"/>
  <c r="X963" i="7" s="1"/>
  <c r="Y963" i="7" s="1"/>
  <c r="Z963" i="7" s="1"/>
  <c r="AA963" i="7" s="1"/>
  <c r="AB963" i="7" s="1"/>
  <c r="AC963" i="7" s="1"/>
  <c r="AD963" i="7" s="1"/>
  <c r="AE963" i="7" s="1"/>
  <c r="AF963" i="7" s="1"/>
  <c r="V963" i="7"/>
  <c r="W962" i="7"/>
  <c r="X962" i="7" s="1"/>
  <c r="Y962" i="7" s="1"/>
  <c r="Z962" i="7" s="1"/>
  <c r="AA962" i="7" s="1"/>
  <c r="AB962" i="7" s="1"/>
  <c r="AC962" i="7" s="1"/>
  <c r="AD962" i="7" s="1"/>
  <c r="AE962" i="7" s="1"/>
  <c r="AF962" i="7" s="1"/>
  <c r="V962" i="7"/>
  <c r="W961" i="7"/>
  <c r="X961" i="7" s="1"/>
  <c r="Y961" i="7" s="1"/>
  <c r="Z961" i="7" s="1"/>
  <c r="AA961" i="7" s="1"/>
  <c r="AB961" i="7" s="1"/>
  <c r="AC961" i="7" s="1"/>
  <c r="AD961" i="7" s="1"/>
  <c r="AE961" i="7" s="1"/>
  <c r="AF961" i="7" s="1"/>
  <c r="V961" i="7"/>
  <c r="W960" i="7"/>
  <c r="X960" i="7" s="1"/>
  <c r="Y960" i="7" s="1"/>
  <c r="Z960" i="7" s="1"/>
  <c r="AA960" i="7" s="1"/>
  <c r="AB960" i="7" s="1"/>
  <c r="AC960" i="7" s="1"/>
  <c r="AD960" i="7" s="1"/>
  <c r="AE960" i="7" s="1"/>
  <c r="AF960" i="7" s="1"/>
  <c r="V960" i="7"/>
  <c r="W959" i="7"/>
  <c r="X959" i="7" s="1"/>
  <c r="Y959" i="7" s="1"/>
  <c r="Z959" i="7" s="1"/>
  <c r="AA959" i="7" s="1"/>
  <c r="AB959" i="7" s="1"/>
  <c r="AC959" i="7" s="1"/>
  <c r="AD959" i="7" s="1"/>
  <c r="AE959" i="7" s="1"/>
  <c r="AF959" i="7" s="1"/>
  <c r="V959" i="7"/>
  <c r="W958" i="7"/>
  <c r="X958" i="7" s="1"/>
  <c r="Y958" i="7" s="1"/>
  <c r="Z958" i="7" s="1"/>
  <c r="AA958" i="7" s="1"/>
  <c r="AB958" i="7" s="1"/>
  <c r="AC958" i="7" s="1"/>
  <c r="AD958" i="7" s="1"/>
  <c r="AE958" i="7" s="1"/>
  <c r="AF958" i="7" s="1"/>
  <c r="V958" i="7"/>
  <c r="W957" i="7"/>
  <c r="X957" i="7" s="1"/>
  <c r="Y957" i="7" s="1"/>
  <c r="Z957" i="7" s="1"/>
  <c r="AA957" i="7" s="1"/>
  <c r="AB957" i="7" s="1"/>
  <c r="AC957" i="7" s="1"/>
  <c r="AD957" i="7" s="1"/>
  <c r="AE957" i="7" s="1"/>
  <c r="AF957" i="7" s="1"/>
  <c r="V957" i="7"/>
  <c r="W956" i="7"/>
  <c r="X956" i="7" s="1"/>
  <c r="Y956" i="7" s="1"/>
  <c r="Z956" i="7" s="1"/>
  <c r="AA956" i="7" s="1"/>
  <c r="AB956" i="7" s="1"/>
  <c r="AC956" i="7" s="1"/>
  <c r="AD956" i="7" s="1"/>
  <c r="AE956" i="7" s="1"/>
  <c r="AF956" i="7" s="1"/>
  <c r="V956" i="7"/>
  <c r="W955" i="7"/>
  <c r="X955" i="7" s="1"/>
  <c r="Y955" i="7" s="1"/>
  <c r="Z955" i="7" s="1"/>
  <c r="AA955" i="7" s="1"/>
  <c r="AB955" i="7" s="1"/>
  <c r="AC955" i="7" s="1"/>
  <c r="AD955" i="7" s="1"/>
  <c r="AE955" i="7" s="1"/>
  <c r="AF955" i="7" s="1"/>
  <c r="V955" i="7"/>
  <c r="W954" i="7"/>
  <c r="X954" i="7" s="1"/>
  <c r="Y954" i="7" s="1"/>
  <c r="Z954" i="7" s="1"/>
  <c r="AA954" i="7" s="1"/>
  <c r="AB954" i="7" s="1"/>
  <c r="AC954" i="7" s="1"/>
  <c r="AD954" i="7" s="1"/>
  <c r="AE954" i="7" s="1"/>
  <c r="AF954" i="7" s="1"/>
  <c r="V954" i="7"/>
  <c r="W953" i="7"/>
  <c r="X953" i="7" s="1"/>
  <c r="Y953" i="7" s="1"/>
  <c r="Z953" i="7" s="1"/>
  <c r="AA953" i="7" s="1"/>
  <c r="AB953" i="7" s="1"/>
  <c r="AC953" i="7" s="1"/>
  <c r="AD953" i="7" s="1"/>
  <c r="AE953" i="7" s="1"/>
  <c r="AF953" i="7" s="1"/>
  <c r="V953" i="7"/>
  <c r="W952" i="7"/>
  <c r="X952" i="7" s="1"/>
  <c r="Y952" i="7" s="1"/>
  <c r="Z952" i="7" s="1"/>
  <c r="AA952" i="7" s="1"/>
  <c r="AB952" i="7" s="1"/>
  <c r="AC952" i="7" s="1"/>
  <c r="AD952" i="7" s="1"/>
  <c r="AE952" i="7" s="1"/>
  <c r="AF952" i="7" s="1"/>
  <c r="V952" i="7"/>
  <c r="W951" i="7"/>
  <c r="X951" i="7" s="1"/>
  <c r="Y951" i="7" s="1"/>
  <c r="Z951" i="7" s="1"/>
  <c r="AA951" i="7" s="1"/>
  <c r="AB951" i="7" s="1"/>
  <c r="AC951" i="7" s="1"/>
  <c r="AD951" i="7" s="1"/>
  <c r="AE951" i="7" s="1"/>
  <c r="AF951" i="7" s="1"/>
  <c r="V951" i="7"/>
  <c r="W950" i="7"/>
  <c r="X950" i="7" s="1"/>
  <c r="Y950" i="7" s="1"/>
  <c r="Z950" i="7" s="1"/>
  <c r="AA950" i="7" s="1"/>
  <c r="AB950" i="7" s="1"/>
  <c r="AC950" i="7" s="1"/>
  <c r="AD950" i="7" s="1"/>
  <c r="AE950" i="7" s="1"/>
  <c r="AF950" i="7" s="1"/>
  <c r="V950" i="7"/>
  <c r="W949" i="7"/>
  <c r="X949" i="7" s="1"/>
  <c r="Y949" i="7" s="1"/>
  <c r="Z949" i="7" s="1"/>
  <c r="AA949" i="7" s="1"/>
  <c r="AB949" i="7" s="1"/>
  <c r="AC949" i="7" s="1"/>
  <c r="AD949" i="7" s="1"/>
  <c r="AE949" i="7" s="1"/>
  <c r="AF949" i="7" s="1"/>
  <c r="V949" i="7"/>
  <c r="W948" i="7"/>
  <c r="X948" i="7" s="1"/>
  <c r="Y948" i="7" s="1"/>
  <c r="Z948" i="7" s="1"/>
  <c r="AA948" i="7" s="1"/>
  <c r="AB948" i="7" s="1"/>
  <c r="AC948" i="7" s="1"/>
  <c r="AD948" i="7" s="1"/>
  <c r="AE948" i="7" s="1"/>
  <c r="AF948" i="7" s="1"/>
  <c r="V948" i="7"/>
  <c r="W947" i="7"/>
  <c r="X947" i="7" s="1"/>
  <c r="Y947" i="7" s="1"/>
  <c r="Z947" i="7" s="1"/>
  <c r="AA947" i="7" s="1"/>
  <c r="AB947" i="7" s="1"/>
  <c r="AC947" i="7" s="1"/>
  <c r="AD947" i="7" s="1"/>
  <c r="AE947" i="7" s="1"/>
  <c r="AF947" i="7" s="1"/>
  <c r="V947" i="7"/>
  <c r="W946" i="7"/>
  <c r="X946" i="7" s="1"/>
  <c r="Y946" i="7" s="1"/>
  <c r="Z946" i="7" s="1"/>
  <c r="AA946" i="7" s="1"/>
  <c r="AB946" i="7" s="1"/>
  <c r="AC946" i="7" s="1"/>
  <c r="AD946" i="7" s="1"/>
  <c r="AE946" i="7" s="1"/>
  <c r="AF946" i="7" s="1"/>
  <c r="V946" i="7"/>
  <c r="W945" i="7"/>
  <c r="X945" i="7" s="1"/>
  <c r="Y945" i="7" s="1"/>
  <c r="Z945" i="7" s="1"/>
  <c r="AA945" i="7" s="1"/>
  <c r="AB945" i="7" s="1"/>
  <c r="AC945" i="7" s="1"/>
  <c r="AD945" i="7" s="1"/>
  <c r="AE945" i="7" s="1"/>
  <c r="AF945" i="7" s="1"/>
  <c r="V945" i="7"/>
  <c r="W944" i="7"/>
  <c r="X944" i="7" s="1"/>
  <c r="Y944" i="7" s="1"/>
  <c r="Z944" i="7" s="1"/>
  <c r="AA944" i="7" s="1"/>
  <c r="AB944" i="7" s="1"/>
  <c r="AC944" i="7" s="1"/>
  <c r="AD944" i="7" s="1"/>
  <c r="AE944" i="7" s="1"/>
  <c r="AF944" i="7" s="1"/>
  <c r="V944" i="7"/>
  <c r="W943" i="7"/>
  <c r="X943" i="7" s="1"/>
  <c r="Y943" i="7" s="1"/>
  <c r="Z943" i="7" s="1"/>
  <c r="AA943" i="7" s="1"/>
  <c r="AB943" i="7" s="1"/>
  <c r="AC943" i="7" s="1"/>
  <c r="AD943" i="7" s="1"/>
  <c r="AE943" i="7" s="1"/>
  <c r="AF943" i="7" s="1"/>
  <c r="V943" i="7"/>
  <c r="W942" i="7"/>
  <c r="X942" i="7" s="1"/>
  <c r="Y942" i="7" s="1"/>
  <c r="Z942" i="7" s="1"/>
  <c r="AA942" i="7" s="1"/>
  <c r="AB942" i="7" s="1"/>
  <c r="AC942" i="7" s="1"/>
  <c r="AD942" i="7" s="1"/>
  <c r="AE942" i="7" s="1"/>
  <c r="AF942" i="7" s="1"/>
  <c r="V942" i="7"/>
  <c r="W941" i="7"/>
  <c r="X941" i="7" s="1"/>
  <c r="Y941" i="7" s="1"/>
  <c r="Z941" i="7" s="1"/>
  <c r="AA941" i="7" s="1"/>
  <c r="AB941" i="7" s="1"/>
  <c r="AC941" i="7" s="1"/>
  <c r="AD941" i="7" s="1"/>
  <c r="AE941" i="7" s="1"/>
  <c r="AF941" i="7" s="1"/>
  <c r="V941" i="7"/>
  <c r="W940" i="7"/>
  <c r="X940" i="7" s="1"/>
  <c r="Y940" i="7" s="1"/>
  <c r="Z940" i="7" s="1"/>
  <c r="AA940" i="7" s="1"/>
  <c r="AB940" i="7" s="1"/>
  <c r="AC940" i="7" s="1"/>
  <c r="AD940" i="7" s="1"/>
  <c r="AE940" i="7" s="1"/>
  <c r="AF940" i="7" s="1"/>
  <c r="V940" i="7"/>
  <c r="W939" i="7"/>
  <c r="X939" i="7" s="1"/>
  <c r="Y939" i="7" s="1"/>
  <c r="Z939" i="7" s="1"/>
  <c r="AA939" i="7" s="1"/>
  <c r="AB939" i="7" s="1"/>
  <c r="AC939" i="7" s="1"/>
  <c r="AD939" i="7" s="1"/>
  <c r="AE939" i="7" s="1"/>
  <c r="AF939" i="7" s="1"/>
  <c r="V939" i="7"/>
  <c r="W938" i="7"/>
  <c r="X938" i="7" s="1"/>
  <c r="Y938" i="7" s="1"/>
  <c r="Z938" i="7" s="1"/>
  <c r="AA938" i="7" s="1"/>
  <c r="AB938" i="7" s="1"/>
  <c r="AC938" i="7" s="1"/>
  <c r="AD938" i="7" s="1"/>
  <c r="AE938" i="7" s="1"/>
  <c r="AF938" i="7" s="1"/>
  <c r="V938" i="7"/>
  <c r="W937" i="7"/>
  <c r="X937" i="7" s="1"/>
  <c r="Y937" i="7" s="1"/>
  <c r="Z937" i="7" s="1"/>
  <c r="AA937" i="7" s="1"/>
  <c r="AB937" i="7" s="1"/>
  <c r="AC937" i="7" s="1"/>
  <c r="AD937" i="7" s="1"/>
  <c r="AE937" i="7" s="1"/>
  <c r="AF937" i="7" s="1"/>
  <c r="V937" i="7"/>
  <c r="W936" i="7"/>
  <c r="X936" i="7" s="1"/>
  <c r="Y936" i="7" s="1"/>
  <c r="Z936" i="7" s="1"/>
  <c r="AA936" i="7" s="1"/>
  <c r="AB936" i="7" s="1"/>
  <c r="AC936" i="7" s="1"/>
  <c r="AD936" i="7" s="1"/>
  <c r="AE936" i="7" s="1"/>
  <c r="AF936" i="7" s="1"/>
  <c r="V936" i="7"/>
  <c r="W935" i="7"/>
  <c r="X935" i="7" s="1"/>
  <c r="Y935" i="7" s="1"/>
  <c r="Z935" i="7" s="1"/>
  <c r="AA935" i="7" s="1"/>
  <c r="AB935" i="7" s="1"/>
  <c r="AC935" i="7" s="1"/>
  <c r="AD935" i="7" s="1"/>
  <c r="AE935" i="7" s="1"/>
  <c r="AF935" i="7" s="1"/>
  <c r="V935" i="7"/>
  <c r="W934" i="7"/>
  <c r="X934" i="7" s="1"/>
  <c r="Y934" i="7" s="1"/>
  <c r="Z934" i="7" s="1"/>
  <c r="AA934" i="7" s="1"/>
  <c r="AB934" i="7" s="1"/>
  <c r="AC934" i="7" s="1"/>
  <c r="AD934" i="7" s="1"/>
  <c r="AE934" i="7" s="1"/>
  <c r="AF934" i="7" s="1"/>
  <c r="V934" i="7"/>
  <c r="W933" i="7"/>
  <c r="X933" i="7" s="1"/>
  <c r="Y933" i="7" s="1"/>
  <c r="Z933" i="7" s="1"/>
  <c r="AA933" i="7" s="1"/>
  <c r="AB933" i="7" s="1"/>
  <c r="AC933" i="7" s="1"/>
  <c r="AD933" i="7" s="1"/>
  <c r="AE933" i="7" s="1"/>
  <c r="AF933" i="7" s="1"/>
  <c r="V933" i="7"/>
  <c r="W932" i="7"/>
  <c r="X932" i="7" s="1"/>
  <c r="Y932" i="7" s="1"/>
  <c r="Z932" i="7" s="1"/>
  <c r="AA932" i="7" s="1"/>
  <c r="AB932" i="7" s="1"/>
  <c r="AC932" i="7" s="1"/>
  <c r="AD932" i="7" s="1"/>
  <c r="AE932" i="7" s="1"/>
  <c r="AF932" i="7" s="1"/>
  <c r="V932" i="7"/>
  <c r="W931" i="7"/>
  <c r="X931" i="7" s="1"/>
  <c r="Y931" i="7" s="1"/>
  <c r="Z931" i="7" s="1"/>
  <c r="AA931" i="7" s="1"/>
  <c r="AB931" i="7" s="1"/>
  <c r="AC931" i="7" s="1"/>
  <c r="AD931" i="7" s="1"/>
  <c r="AE931" i="7" s="1"/>
  <c r="AF931" i="7" s="1"/>
  <c r="V931" i="7"/>
  <c r="W930" i="7"/>
  <c r="X930" i="7" s="1"/>
  <c r="Y930" i="7" s="1"/>
  <c r="Z930" i="7" s="1"/>
  <c r="AA930" i="7" s="1"/>
  <c r="AB930" i="7" s="1"/>
  <c r="AC930" i="7" s="1"/>
  <c r="AD930" i="7" s="1"/>
  <c r="AE930" i="7" s="1"/>
  <c r="AF930" i="7" s="1"/>
  <c r="V930" i="7"/>
  <c r="W929" i="7"/>
  <c r="X929" i="7" s="1"/>
  <c r="Y929" i="7" s="1"/>
  <c r="Z929" i="7" s="1"/>
  <c r="AA929" i="7" s="1"/>
  <c r="AB929" i="7" s="1"/>
  <c r="AC929" i="7" s="1"/>
  <c r="AD929" i="7" s="1"/>
  <c r="AE929" i="7" s="1"/>
  <c r="AF929" i="7" s="1"/>
  <c r="V929" i="7"/>
  <c r="W928" i="7"/>
  <c r="X928" i="7" s="1"/>
  <c r="Y928" i="7" s="1"/>
  <c r="Z928" i="7" s="1"/>
  <c r="AA928" i="7" s="1"/>
  <c r="AB928" i="7" s="1"/>
  <c r="AC928" i="7" s="1"/>
  <c r="AD928" i="7" s="1"/>
  <c r="AE928" i="7" s="1"/>
  <c r="AF928" i="7" s="1"/>
  <c r="V928" i="7"/>
  <c r="W927" i="7"/>
  <c r="X927" i="7" s="1"/>
  <c r="Y927" i="7" s="1"/>
  <c r="Z927" i="7" s="1"/>
  <c r="AA927" i="7" s="1"/>
  <c r="AB927" i="7" s="1"/>
  <c r="AC927" i="7" s="1"/>
  <c r="AD927" i="7" s="1"/>
  <c r="AE927" i="7" s="1"/>
  <c r="AF927" i="7" s="1"/>
  <c r="V927" i="7"/>
  <c r="W926" i="7"/>
  <c r="X926" i="7" s="1"/>
  <c r="Y926" i="7" s="1"/>
  <c r="Z926" i="7" s="1"/>
  <c r="AA926" i="7" s="1"/>
  <c r="AB926" i="7" s="1"/>
  <c r="AC926" i="7" s="1"/>
  <c r="AD926" i="7" s="1"/>
  <c r="AE926" i="7" s="1"/>
  <c r="AF926" i="7" s="1"/>
  <c r="V926" i="7"/>
  <c r="W925" i="7"/>
  <c r="X925" i="7" s="1"/>
  <c r="Y925" i="7" s="1"/>
  <c r="Z925" i="7" s="1"/>
  <c r="AA925" i="7" s="1"/>
  <c r="AB925" i="7" s="1"/>
  <c r="AC925" i="7" s="1"/>
  <c r="AD925" i="7" s="1"/>
  <c r="AE925" i="7" s="1"/>
  <c r="AF925" i="7" s="1"/>
  <c r="V925" i="7"/>
  <c r="W924" i="7"/>
  <c r="X924" i="7" s="1"/>
  <c r="Y924" i="7" s="1"/>
  <c r="Z924" i="7" s="1"/>
  <c r="AA924" i="7" s="1"/>
  <c r="AB924" i="7" s="1"/>
  <c r="AC924" i="7" s="1"/>
  <c r="AD924" i="7" s="1"/>
  <c r="AE924" i="7" s="1"/>
  <c r="AF924" i="7" s="1"/>
  <c r="V924" i="7"/>
  <c r="W923" i="7"/>
  <c r="X923" i="7" s="1"/>
  <c r="Y923" i="7" s="1"/>
  <c r="Z923" i="7" s="1"/>
  <c r="AA923" i="7" s="1"/>
  <c r="AB923" i="7" s="1"/>
  <c r="AC923" i="7" s="1"/>
  <c r="AD923" i="7" s="1"/>
  <c r="AE923" i="7" s="1"/>
  <c r="AF923" i="7" s="1"/>
  <c r="V923" i="7"/>
  <c r="W922" i="7"/>
  <c r="X922" i="7" s="1"/>
  <c r="Y922" i="7" s="1"/>
  <c r="Z922" i="7" s="1"/>
  <c r="AA922" i="7" s="1"/>
  <c r="AB922" i="7" s="1"/>
  <c r="AC922" i="7" s="1"/>
  <c r="AD922" i="7" s="1"/>
  <c r="AE922" i="7" s="1"/>
  <c r="AF922" i="7" s="1"/>
  <c r="V922" i="7"/>
  <c r="W921" i="7"/>
  <c r="X921" i="7" s="1"/>
  <c r="Y921" i="7" s="1"/>
  <c r="Z921" i="7" s="1"/>
  <c r="AA921" i="7" s="1"/>
  <c r="AB921" i="7" s="1"/>
  <c r="AC921" i="7" s="1"/>
  <c r="AD921" i="7" s="1"/>
  <c r="AE921" i="7" s="1"/>
  <c r="AF921" i="7" s="1"/>
  <c r="V921" i="7"/>
  <c r="W920" i="7"/>
  <c r="X920" i="7" s="1"/>
  <c r="Y920" i="7" s="1"/>
  <c r="Z920" i="7" s="1"/>
  <c r="AA920" i="7" s="1"/>
  <c r="AB920" i="7" s="1"/>
  <c r="AC920" i="7" s="1"/>
  <c r="AD920" i="7" s="1"/>
  <c r="AE920" i="7" s="1"/>
  <c r="AF920" i="7" s="1"/>
  <c r="V920" i="7"/>
  <c r="W919" i="7"/>
  <c r="X919" i="7" s="1"/>
  <c r="Y919" i="7" s="1"/>
  <c r="Z919" i="7" s="1"/>
  <c r="AA919" i="7" s="1"/>
  <c r="AB919" i="7" s="1"/>
  <c r="AC919" i="7" s="1"/>
  <c r="AD919" i="7" s="1"/>
  <c r="AE919" i="7" s="1"/>
  <c r="AF919" i="7" s="1"/>
  <c r="V919" i="7"/>
  <c r="W918" i="7"/>
  <c r="X918" i="7" s="1"/>
  <c r="Y918" i="7" s="1"/>
  <c r="Z918" i="7" s="1"/>
  <c r="AA918" i="7" s="1"/>
  <c r="AB918" i="7" s="1"/>
  <c r="AC918" i="7" s="1"/>
  <c r="AD918" i="7" s="1"/>
  <c r="AE918" i="7" s="1"/>
  <c r="AF918" i="7" s="1"/>
  <c r="V918" i="7"/>
  <c r="W917" i="7"/>
  <c r="X917" i="7" s="1"/>
  <c r="Y917" i="7" s="1"/>
  <c r="Z917" i="7" s="1"/>
  <c r="AA917" i="7" s="1"/>
  <c r="AB917" i="7" s="1"/>
  <c r="AC917" i="7" s="1"/>
  <c r="AD917" i="7" s="1"/>
  <c r="AE917" i="7" s="1"/>
  <c r="AF917" i="7" s="1"/>
  <c r="V917" i="7"/>
  <c r="W916" i="7"/>
  <c r="X916" i="7" s="1"/>
  <c r="Y916" i="7" s="1"/>
  <c r="Z916" i="7" s="1"/>
  <c r="AA916" i="7" s="1"/>
  <c r="AB916" i="7" s="1"/>
  <c r="AC916" i="7" s="1"/>
  <c r="AD916" i="7" s="1"/>
  <c r="AE916" i="7" s="1"/>
  <c r="AF916" i="7" s="1"/>
  <c r="V916" i="7"/>
  <c r="W915" i="7"/>
  <c r="X915" i="7" s="1"/>
  <c r="Y915" i="7" s="1"/>
  <c r="Z915" i="7" s="1"/>
  <c r="AA915" i="7" s="1"/>
  <c r="AB915" i="7" s="1"/>
  <c r="AC915" i="7" s="1"/>
  <c r="AD915" i="7" s="1"/>
  <c r="AE915" i="7" s="1"/>
  <c r="AF915" i="7" s="1"/>
  <c r="V915" i="7"/>
  <c r="W914" i="7"/>
  <c r="X914" i="7" s="1"/>
  <c r="Y914" i="7" s="1"/>
  <c r="Z914" i="7" s="1"/>
  <c r="AA914" i="7" s="1"/>
  <c r="AB914" i="7" s="1"/>
  <c r="AC914" i="7" s="1"/>
  <c r="AD914" i="7" s="1"/>
  <c r="AE914" i="7" s="1"/>
  <c r="AF914" i="7" s="1"/>
  <c r="V914" i="7"/>
  <c r="W913" i="7"/>
  <c r="X913" i="7" s="1"/>
  <c r="Y913" i="7" s="1"/>
  <c r="Z913" i="7" s="1"/>
  <c r="AA913" i="7" s="1"/>
  <c r="AB913" i="7" s="1"/>
  <c r="AC913" i="7" s="1"/>
  <c r="AD913" i="7" s="1"/>
  <c r="AE913" i="7" s="1"/>
  <c r="AF913" i="7" s="1"/>
  <c r="V913" i="7"/>
  <c r="W912" i="7"/>
  <c r="X912" i="7" s="1"/>
  <c r="Y912" i="7" s="1"/>
  <c r="Z912" i="7" s="1"/>
  <c r="AA912" i="7" s="1"/>
  <c r="AB912" i="7" s="1"/>
  <c r="AC912" i="7" s="1"/>
  <c r="AD912" i="7" s="1"/>
  <c r="AE912" i="7" s="1"/>
  <c r="AF912" i="7" s="1"/>
  <c r="V912" i="7"/>
  <c r="W911" i="7"/>
  <c r="X911" i="7" s="1"/>
  <c r="Y911" i="7" s="1"/>
  <c r="Z911" i="7" s="1"/>
  <c r="AA911" i="7" s="1"/>
  <c r="AB911" i="7" s="1"/>
  <c r="AC911" i="7" s="1"/>
  <c r="AD911" i="7" s="1"/>
  <c r="AE911" i="7" s="1"/>
  <c r="AF911" i="7" s="1"/>
  <c r="V911" i="7"/>
  <c r="W910" i="7"/>
  <c r="X910" i="7" s="1"/>
  <c r="Y910" i="7" s="1"/>
  <c r="Z910" i="7" s="1"/>
  <c r="AA910" i="7" s="1"/>
  <c r="AB910" i="7" s="1"/>
  <c r="AC910" i="7" s="1"/>
  <c r="AD910" i="7" s="1"/>
  <c r="AE910" i="7" s="1"/>
  <c r="AF910" i="7" s="1"/>
  <c r="V910" i="7"/>
  <c r="W909" i="7"/>
  <c r="X909" i="7" s="1"/>
  <c r="Y909" i="7" s="1"/>
  <c r="Z909" i="7" s="1"/>
  <c r="AA909" i="7" s="1"/>
  <c r="AB909" i="7" s="1"/>
  <c r="AC909" i="7" s="1"/>
  <c r="AD909" i="7" s="1"/>
  <c r="AE909" i="7" s="1"/>
  <c r="AF909" i="7" s="1"/>
  <c r="V909" i="7"/>
  <c r="W908" i="7"/>
  <c r="X908" i="7" s="1"/>
  <c r="Y908" i="7" s="1"/>
  <c r="Z908" i="7" s="1"/>
  <c r="AA908" i="7" s="1"/>
  <c r="AB908" i="7" s="1"/>
  <c r="AC908" i="7" s="1"/>
  <c r="AD908" i="7" s="1"/>
  <c r="AE908" i="7" s="1"/>
  <c r="AF908" i="7" s="1"/>
  <c r="V908" i="7"/>
  <c r="W907" i="7"/>
  <c r="X907" i="7" s="1"/>
  <c r="Y907" i="7" s="1"/>
  <c r="Z907" i="7" s="1"/>
  <c r="AA907" i="7" s="1"/>
  <c r="AB907" i="7" s="1"/>
  <c r="AC907" i="7" s="1"/>
  <c r="AD907" i="7" s="1"/>
  <c r="AE907" i="7" s="1"/>
  <c r="AF907" i="7" s="1"/>
  <c r="V907" i="7"/>
  <c r="W906" i="7"/>
  <c r="X906" i="7" s="1"/>
  <c r="Y906" i="7" s="1"/>
  <c r="Z906" i="7" s="1"/>
  <c r="AA906" i="7" s="1"/>
  <c r="AB906" i="7" s="1"/>
  <c r="AC906" i="7" s="1"/>
  <c r="AD906" i="7" s="1"/>
  <c r="AE906" i="7" s="1"/>
  <c r="AF906" i="7" s="1"/>
  <c r="V906" i="7"/>
  <c r="W905" i="7"/>
  <c r="X905" i="7" s="1"/>
  <c r="Y905" i="7" s="1"/>
  <c r="Z905" i="7" s="1"/>
  <c r="AA905" i="7" s="1"/>
  <c r="AB905" i="7" s="1"/>
  <c r="AC905" i="7" s="1"/>
  <c r="AD905" i="7" s="1"/>
  <c r="AE905" i="7" s="1"/>
  <c r="AF905" i="7" s="1"/>
  <c r="V905" i="7"/>
  <c r="W904" i="7"/>
  <c r="X904" i="7" s="1"/>
  <c r="Y904" i="7" s="1"/>
  <c r="Z904" i="7" s="1"/>
  <c r="AA904" i="7" s="1"/>
  <c r="AB904" i="7" s="1"/>
  <c r="AC904" i="7" s="1"/>
  <c r="AD904" i="7" s="1"/>
  <c r="AE904" i="7" s="1"/>
  <c r="AF904" i="7" s="1"/>
  <c r="V904" i="7"/>
  <c r="W903" i="7"/>
  <c r="X903" i="7" s="1"/>
  <c r="Y903" i="7" s="1"/>
  <c r="Z903" i="7" s="1"/>
  <c r="AA903" i="7" s="1"/>
  <c r="AB903" i="7" s="1"/>
  <c r="AC903" i="7" s="1"/>
  <c r="AD903" i="7" s="1"/>
  <c r="AE903" i="7" s="1"/>
  <c r="AF903" i="7" s="1"/>
  <c r="V903" i="7"/>
  <c r="W902" i="7"/>
  <c r="X902" i="7" s="1"/>
  <c r="Y902" i="7" s="1"/>
  <c r="Z902" i="7" s="1"/>
  <c r="AA902" i="7" s="1"/>
  <c r="AB902" i="7" s="1"/>
  <c r="AC902" i="7" s="1"/>
  <c r="AD902" i="7" s="1"/>
  <c r="AE902" i="7" s="1"/>
  <c r="AF902" i="7" s="1"/>
  <c r="V902" i="7"/>
  <c r="W901" i="7"/>
  <c r="X901" i="7" s="1"/>
  <c r="Y901" i="7" s="1"/>
  <c r="Z901" i="7" s="1"/>
  <c r="AA901" i="7" s="1"/>
  <c r="AB901" i="7" s="1"/>
  <c r="AC901" i="7" s="1"/>
  <c r="AD901" i="7" s="1"/>
  <c r="AE901" i="7" s="1"/>
  <c r="AF901" i="7" s="1"/>
  <c r="V901" i="7"/>
  <c r="W900" i="7"/>
  <c r="X900" i="7" s="1"/>
  <c r="Y900" i="7" s="1"/>
  <c r="Z900" i="7" s="1"/>
  <c r="AA900" i="7" s="1"/>
  <c r="AB900" i="7" s="1"/>
  <c r="AC900" i="7" s="1"/>
  <c r="AD900" i="7" s="1"/>
  <c r="AE900" i="7" s="1"/>
  <c r="AF900" i="7" s="1"/>
  <c r="V900" i="7"/>
  <c r="W899" i="7"/>
  <c r="X899" i="7" s="1"/>
  <c r="Y899" i="7" s="1"/>
  <c r="Z899" i="7" s="1"/>
  <c r="AA899" i="7" s="1"/>
  <c r="AB899" i="7" s="1"/>
  <c r="AC899" i="7" s="1"/>
  <c r="AD899" i="7" s="1"/>
  <c r="AE899" i="7" s="1"/>
  <c r="AF899" i="7" s="1"/>
  <c r="V899" i="7"/>
  <c r="W898" i="7"/>
  <c r="X898" i="7" s="1"/>
  <c r="Y898" i="7" s="1"/>
  <c r="Z898" i="7" s="1"/>
  <c r="AA898" i="7" s="1"/>
  <c r="AB898" i="7" s="1"/>
  <c r="AC898" i="7" s="1"/>
  <c r="AD898" i="7" s="1"/>
  <c r="AE898" i="7" s="1"/>
  <c r="AF898" i="7" s="1"/>
  <c r="V898" i="7"/>
  <c r="W897" i="7"/>
  <c r="X897" i="7" s="1"/>
  <c r="Y897" i="7" s="1"/>
  <c r="Z897" i="7" s="1"/>
  <c r="AA897" i="7" s="1"/>
  <c r="AB897" i="7" s="1"/>
  <c r="AC897" i="7" s="1"/>
  <c r="AD897" i="7" s="1"/>
  <c r="AE897" i="7" s="1"/>
  <c r="AF897" i="7" s="1"/>
  <c r="V897" i="7"/>
  <c r="W896" i="7"/>
  <c r="X896" i="7" s="1"/>
  <c r="Y896" i="7" s="1"/>
  <c r="Z896" i="7" s="1"/>
  <c r="AA896" i="7" s="1"/>
  <c r="AB896" i="7" s="1"/>
  <c r="AC896" i="7" s="1"/>
  <c r="AD896" i="7" s="1"/>
  <c r="AE896" i="7" s="1"/>
  <c r="AF896" i="7" s="1"/>
  <c r="V896" i="7"/>
  <c r="W895" i="7"/>
  <c r="X895" i="7" s="1"/>
  <c r="Y895" i="7" s="1"/>
  <c r="Z895" i="7" s="1"/>
  <c r="AA895" i="7" s="1"/>
  <c r="AB895" i="7" s="1"/>
  <c r="AC895" i="7" s="1"/>
  <c r="AD895" i="7" s="1"/>
  <c r="AE895" i="7" s="1"/>
  <c r="AF895" i="7" s="1"/>
  <c r="V895" i="7"/>
  <c r="W894" i="7"/>
  <c r="X894" i="7" s="1"/>
  <c r="Y894" i="7" s="1"/>
  <c r="Z894" i="7" s="1"/>
  <c r="AA894" i="7" s="1"/>
  <c r="AB894" i="7" s="1"/>
  <c r="AC894" i="7" s="1"/>
  <c r="AD894" i="7" s="1"/>
  <c r="AE894" i="7" s="1"/>
  <c r="AF894" i="7" s="1"/>
  <c r="V894" i="7"/>
  <c r="W893" i="7"/>
  <c r="X893" i="7" s="1"/>
  <c r="Y893" i="7" s="1"/>
  <c r="Z893" i="7" s="1"/>
  <c r="AA893" i="7" s="1"/>
  <c r="AB893" i="7" s="1"/>
  <c r="AC893" i="7" s="1"/>
  <c r="AD893" i="7" s="1"/>
  <c r="AE893" i="7" s="1"/>
  <c r="AF893" i="7" s="1"/>
  <c r="V893" i="7"/>
  <c r="W892" i="7"/>
  <c r="X892" i="7" s="1"/>
  <c r="Y892" i="7" s="1"/>
  <c r="Z892" i="7" s="1"/>
  <c r="AA892" i="7" s="1"/>
  <c r="AB892" i="7" s="1"/>
  <c r="AC892" i="7" s="1"/>
  <c r="AD892" i="7" s="1"/>
  <c r="AE892" i="7" s="1"/>
  <c r="AF892" i="7" s="1"/>
  <c r="V892" i="7"/>
  <c r="W891" i="7"/>
  <c r="X891" i="7" s="1"/>
  <c r="Y891" i="7" s="1"/>
  <c r="Z891" i="7" s="1"/>
  <c r="AA891" i="7" s="1"/>
  <c r="AB891" i="7" s="1"/>
  <c r="AC891" i="7" s="1"/>
  <c r="AD891" i="7" s="1"/>
  <c r="AE891" i="7" s="1"/>
  <c r="AF891" i="7" s="1"/>
  <c r="V891" i="7"/>
  <c r="W890" i="7"/>
  <c r="X890" i="7" s="1"/>
  <c r="Y890" i="7" s="1"/>
  <c r="Z890" i="7" s="1"/>
  <c r="AA890" i="7" s="1"/>
  <c r="AB890" i="7" s="1"/>
  <c r="AC890" i="7" s="1"/>
  <c r="AD890" i="7" s="1"/>
  <c r="AE890" i="7" s="1"/>
  <c r="AF890" i="7" s="1"/>
  <c r="V890" i="7"/>
  <c r="W889" i="7"/>
  <c r="X889" i="7" s="1"/>
  <c r="Y889" i="7" s="1"/>
  <c r="Z889" i="7" s="1"/>
  <c r="AA889" i="7" s="1"/>
  <c r="AB889" i="7" s="1"/>
  <c r="AC889" i="7" s="1"/>
  <c r="AD889" i="7" s="1"/>
  <c r="AE889" i="7" s="1"/>
  <c r="AF889" i="7" s="1"/>
  <c r="V889" i="7"/>
  <c r="W888" i="7"/>
  <c r="X888" i="7" s="1"/>
  <c r="Y888" i="7" s="1"/>
  <c r="Z888" i="7" s="1"/>
  <c r="AA888" i="7" s="1"/>
  <c r="AB888" i="7" s="1"/>
  <c r="AC888" i="7" s="1"/>
  <c r="AD888" i="7" s="1"/>
  <c r="AE888" i="7" s="1"/>
  <c r="AF888" i="7" s="1"/>
  <c r="V888" i="7"/>
  <c r="W887" i="7"/>
  <c r="X887" i="7" s="1"/>
  <c r="Y887" i="7" s="1"/>
  <c r="Z887" i="7" s="1"/>
  <c r="AA887" i="7" s="1"/>
  <c r="AB887" i="7" s="1"/>
  <c r="AC887" i="7" s="1"/>
  <c r="AD887" i="7" s="1"/>
  <c r="AE887" i="7" s="1"/>
  <c r="AF887" i="7" s="1"/>
  <c r="V887" i="7"/>
  <c r="W886" i="7"/>
  <c r="X886" i="7" s="1"/>
  <c r="Y886" i="7" s="1"/>
  <c r="Z886" i="7" s="1"/>
  <c r="AA886" i="7" s="1"/>
  <c r="AB886" i="7" s="1"/>
  <c r="AC886" i="7" s="1"/>
  <c r="AD886" i="7" s="1"/>
  <c r="AE886" i="7" s="1"/>
  <c r="AF886" i="7" s="1"/>
  <c r="V886" i="7"/>
  <c r="W885" i="7"/>
  <c r="X885" i="7" s="1"/>
  <c r="Y885" i="7" s="1"/>
  <c r="Z885" i="7" s="1"/>
  <c r="AA885" i="7" s="1"/>
  <c r="AB885" i="7" s="1"/>
  <c r="AC885" i="7" s="1"/>
  <c r="AD885" i="7" s="1"/>
  <c r="AE885" i="7" s="1"/>
  <c r="AF885" i="7" s="1"/>
  <c r="V885" i="7"/>
  <c r="W884" i="7"/>
  <c r="X884" i="7" s="1"/>
  <c r="Y884" i="7" s="1"/>
  <c r="Z884" i="7" s="1"/>
  <c r="AA884" i="7" s="1"/>
  <c r="AB884" i="7" s="1"/>
  <c r="AC884" i="7" s="1"/>
  <c r="AD884" i="7" s="1"/>
  <c r="AE884" i="7" s="1"/>
  <c r="AF884" i="7" s="1"/>
  <c r="V884" i="7"/>
  <c r="W883" i="7"/>
  <c r="X883" i="7" s="1"/>
  <c r="Y883" i="7" s="1"/>
  <c r="Z883" i="7" s="1"/>
  <c r="AA883" i="7" s="1"/>
  <c r="AB883" i="7" s="1"/>
  <c r="AC883" i="7" s="1"/>
  <c r="AD883" i="7" s="1"/>
  <c r="AE883" i="7" s="1"/>
  <c r="AF883" i="7" s="1"/>
  <c r="V883" i="7"/>
  <c r="W882" i="7"/>
  <c r="X882" i="7" s="1"/>
  <c r="Y882" i="7" s="1"/>
  <c r="Z882" i="7" s="1"/>
  <c r="AA882" i="7" s="1"/>
  <c r="AB882" i="7" s="1"/>
  <c r="AC882" i="7" s="1"/>
  <c r="AD882" i="7" s="1"/>
  <c r="AE882" i="7" s="1"/>
  <c r="AF882" i="7" s="1"/>
  <c r="V882" i="7"/>
  <c r="W881" i="7"/>
  <c r="X881" i="7" s="1"/>
  <c r="Y881" i="7" s="1"/>
  <c r="Z881" i="7" s="1"/>
  <c r="AA881" i="7" s="1"/>
  <c r="AB881" i="7" s="1"/>
  <c r="AC881" i="7" s="1"/>
  <c r="AD881" i="7" s="1"/>
  <c r="AE881" i="7" s="1"/>
  <c r="AF881" i="7" s="1"/>
  <c r="V881" i="7"/>
  <c r="W880" i="7"/>
  <c r="X880" i="7" s="1"/>
  <c r="Y880" i="7" s="1"/>
  <c r="Z880" i="7" s="1"/>
  <c r="AA880" i="7" s="1"/>
  <c r="AB880" i="7" s="1"/>
  <c r="AC880" i="7" s="1"/>
  <c r="AD880" i="7" s="1"/>
  <c r="AE880" i="7" s="1"/>
  <c r="AF880" i="7" s="1"/>
  <c r="V880" i="7"/>
  <c r="W879" i="7"/>
  <c r="X879" i="7" s="1"/>
  <c r="Y879" i="7" s="1"/>
  <c r="Z879" i="7" s="1"/>
  <c r="AA879" i="7" s="1"/>
  <c r="AB879" i="7" s="1"/>
  <c r="AC879" i="7" s="1"/>
  <c r="AD879" i="7" s="1"/>
  <c r="AE879" i="7" s="1"/>
  <c r="AF879" i="7" s="1"/>
  <c r="V879" i="7"/>
  <c r="W878" i="7"/>
  <c r="X878" i="7" s="1"/>
  <c r="Y878" i="7" s="1"/>
  <c r="Z878" i="7" s="1"/>
  <c r="AA878" i="7" s="1"/>
  <c r="AB878" i="7" s="1"/>
  <c r="AC878" i="7" s="1"/>
  <c r="AD878" i="7" s="1"/>
  <c r="AE878" i="7" s="1"/>
  <c r="AF878" i="7" s="1"/>
  <c r="V878" i="7"/>
  <c r="W877" i="7"/>
  <c r="X877" i="7" s="1"/>
  <c r="Y877" i="7" s="1"/>
  <c r="Z877" i="7" s="1"/>
  <c r="AA877" i="7" s="1"/>
  <c r="AB877" i="7" s="1"/>
  <c r="AC877" i="7" s="1"/>
  <c r="AD877" i="7" s="1"/>
  <c r="AE877" i="7" s="1"/>
  <c r="AF877" i="7" s="1"/>
  <c r="V877" i="7"/>
  <c r="W876" i="7"/>
  <c r="X876" i="7" s="1"/>
  <c r="Y876" i="7" s="1"/>
  <c r="Z876" i="7" s="1"/>
  <c r="AA876" i="7" s="1"/>
  <c r="AB876" i="7" s="1"/>
  <c r="AC876" i="7" s="1"/>
  <c r="AD876" i="7" s="1"/>
  <c r="AE876" i="7" s="1"/>
  <c r="AF876" i="7" s="1"/>
  <c r="V876" i="7"/>
  <c r="W875" i="7"/>
  <c r="X875" i="7" s="1"/>
  <c r="Y875" i="7" s="1"/>
  <c r="Z875" i="7" s="1"/>
  <c r="AA875" i="7" s="1"/>
  <c r="AB875" i="7" s="1"/>
  <c r="AC875" i="7" s="1"/>
  <c r="AD875" i="7" s="1"/>
  <c r="AE875" i="7" s="1"/>
  <c r="AF875" i="7" s="1"/>
  <c r="V875" i="7"/>
  <c r="W874" i="7"/>
  <c r="X874" i="7" s="1"/>
  <c r="Y874" i="7" s="1"/>
  <c r="Z874" i="7" s="1"/>
  <c r="AA874" i="7" s="1"/>
  <c r="AB874" i="7" s="1"/>
  <c r="AC874" i="7" s="1"/>
  <c r="AD874" i="7" s="1"/>
  <c r="AE874" i="7" s="1"/>
  <c r="AF874" i="7" s="1"/>
  <c r="V874" i="7"/>
  <c r="W873" i="7"/>
  <c r="X873" i="7" s="1"/>
  <c r="Y873" i="7" s="1"/>
  <c r="Z873" i="7" s="1"/>
  <c r="AA873" i="7" s="1"/>
  <c r="AB873" i="7" s="1"/>
  <c r="AC873" i="7" s="1"/>
  <c r="AD873" i="7" s="1"/>
  <c r="AE873" i="7" s="1"/>
  <c r="AF873" i="7" s="1"/>
  <c r="V873" i="7"/>
  <c r="W872" i="7"/>
  <c r="X872" i="7" s="1"/>
  <c r="Y872" i="7" s="1"/>
  <c r="Z872" i="7" s="1"/>
  <c r="AA872" i="7" s="1"/>
  <c r="AB872" i="7" s="1"/>
  <c r="AC872" i="7" s="1"/>
  <c r="AD872" i="7" s="1"/>
  <c r="AE872" i="7" s="1"/>
  <c r="AF872" i="7" s="1"/>
  <c r="V872" i="7"/>
  <c r="W871" i="7"/>
  <c r="X871" i="7" s="1"/>
  <c r="Y871" i="7" s="1"/>
  <c r="Z871" i="7" s="1"/>
  <c r="AA871" i="7" s="1"/>
  <c r="AB871" i="7" s="1"/>
  <c r="AC871" i="7" s="1"/>
  <c r="AD871" i="7" s="1"/>
  <c r="AE871" i="7" s="1"/>
  <c r="AF871" i="7" s="1"/>
  <c r="V871" i="7"/>
  <c r="W870" i="7"/>
  <c r="X870" i="7" s="1"/>
  <c r="Y870" i="7" s="1"/>
  <c r="Z870" i="7" s="1"/>
  <c r="AA870" i="7" s="1"/>
  <c r="AB870" i="7" s="1"/>
  <c r="AC870" i="7" s="1"/>
  <c r="AD870" i="7" s="1"/>
  <c r="AE870" i="7" s="1"/>
  <c r="AF870" i="7" s="1"/>
  <c r="V870" i="7"/>
  <c r="W869" i="7"/>
  <c r="X869" i="7" s="1"/>
  <c r="Y869" i="7" s="1"/>
  <c r="Z869" i="7" s="1"/>
  <c r="AA869" i="7" s="1"/>
  <c r="AB869" i="7" s="1"/>
  <c r="AC869" i="7" s="1"/>
  <c r="AD869" i="7" s="1"/>
  <c r="AE869" i="7" s="1"/>
  <c r="AF869" i="7" s="1"/>
  <c r="V869" i="7"/>
  <c r="W868" i="7"/>
  <c r="X868" i="7" s="1"/>
  <c r="Y868" i="7" s="1"/>
  <c r="Z868" i="7" s="1"/>
  <c r="AA868" i="7" s="1"/>
  <c r="AB868" i="7" s="1"/>
  <c r="AC868" i="7" s="1"/>
  <c r="AD868" i="7" s="1"/>
  <c r="AE868" i="7" s="1"/>
  <c r="AF868" i="7" s="1"/>
  <c r="V868" i="7"/>
  <c r="W867" i="7"/>
  <c r="X867" i="7" s="1"/>
  <c r="Y867" i="7" s="1"/>
  <c r="Z867" i="7" s="1"/>
  <c r="AA867" i="7" s="1"/>
  <c r="AB867" i="7" s="1"/>
  <c r="AC867" i="7" s="1"/>
  <c r="AD867" i="7" s="1"/>
  <c r="AE867" i="7" s="1"/>
  <c r="AF867" i="7" s="1"/>
  <c r="V867" i="7"/>
  <c r="W866" i="7"/>
  <c r="X866" i="7" s="1"/>
  <c r="Y866" i="7" s="1"/>
  <c r="Z866" i="7" s="1"/>
  <c r="AA866" i="7" s="1"/>
  <c r="AB866" i="7" s="1"/>
  <c r="AC866" i="7" s="1"/>
  <c r="AD866" i="7" s="1"/>
  <c r="AE866" i="7" s="1"/>
  <c r="AF866" i="7" s="1"/>
  <c r="V866" i="7"/>
  <c r="W865" i="7"/>
  <c r="X865" i="7" s="1"/>
  <c r="Y865" i="7" s="1"/>
  <c r="Z865" i="7" s="1"/>
  <c r="AA865" i="7" s="1"/>
  <c r="AB865" i="7" s="1"/>
  <c r="AC865" i="7" s="1"/>
  <c r="AD865" i="7" s="1"/>
  <c r="AE865" i="7" s="1"/>
  <c r="AF865" i="7" s="1"/>
  <c r="V865" i="7"/>
  <c r="W864" i="7"/>
  <c r="X864" i="7" s="1"/>
  <c r="Y864" i="7" s="1"/>
  <c r="Z864" i="7" s="1"/>
  <c r="AA864" i="7" s="1"/>
  <c r="AB864" i="7" s="1"/>
  <c r="AC864" i="7" s="1"/>
  <c r="AD864" i="7" s="1"/>
  <c r="AE864" i="7" s="1"/>
  <c r="AF864" i="7" s="1"/>
  <c r="V864" i="7"/>
  <c r="W863" i="7"/>
  <c r="X863" i="7" s="1"/>
  <c r="Y863" i="7" s="1"/>
  <c r="Z863" i="7" s="1"/>
  <c r="AA863" i="7" s="1"/>
  <c r="AB863" i="7" s="1"/>
  <c r="AC863" i="7" s="1"/>
  <c r="AD863" i="7" s="1"/>
  <c r="AE863" i="7" s="1"/>
  <c r="AF863" i="7" s="1"/>
  <c r="V863" i="7"/>
  <c r="W862" i="7"/>
  <c r="X862" i="7" s="1"/>
  <c r="Y862" i="7" s="1"/>
  <c r="Z862" i="7" s="1"/>
  <c r="AA862" i="7" s="1"/>
  <c r="AB862" i="7" s="1"/>
  <c r="AC862" i="7" s="1"/>
  <c r="AD862" i="7" s="1"/>
  <c r="AE862" i="7" s="1"/>
  <c r="AF862" i="7" s="1"/>
  <c r="V862" i="7"/>
  <c r="W861" i="7"/>
  <c r="X861" i="7" s="1"/>
  <c r="Y861" i="7" s="1"/>
  <c r="Z861" i="7" s="1"/>
  <c r="AA861" i="7" s="1"/>
  <c r="AB861" i="7" s="1"/>
  <c r="AC861" i="7" s="1"/>
  <c r="AD861" i="7" s="1"/>
  <c r="AE861" i="7" s="1"/>
  <c r="AF861" i="7" s="1"/>
  <c r="V861" i="7"/>
  <c r="W860" i="7"/>
  <c r="X860" i="7" s="1"/>
  <c r="Y860" i="7" s="1"/>
  <c r="Z860" i="7" s="1"/>
  <c r="AA860" i="7" s="1"/>
  <c r="AB860" i="7" s="1"/>
  <c r="AC860" i="7" s="1"/>
  <c r="AD860" i="7" s="1"/>
  <c r="AE860" i="7" s="1"/>
  <c r="AF860" i="7" s="1"/>
  <c r="V860" i="7"/>
  <c r="W859" i="7"/>
  <c r="X859" i="7" s="1"/>
  <c r="Y859" i="7" s="1"/>
  <c r="Z859" i="7" s="1"/>
  <c r="AA859" i="7" s="1"/>
  <c r="AB859" i="7" s="1"/>
  <c r="AC859" i="7" s="1"/>
  <c r="AD859" i="7" s="1"/>
  <c r="AE859" i="7" s="1"/>
  <c r="AF859" i="7" s="1"/>
  <c r="V859" i="7"/>
  <c r="W858" i="7"/>
  <c r="X858" i="7" s="1"/>
  <c r="Y858" i="7" s="1"/>
  <c r="Z858" i="7" s="1"/>
  <c r="AA858" i="7" s="1"/>
  <c r="AB858" i="7" s="1"/>
  <c r="AC858" i="7" s="1"/>
  <c r="AD858" i="7" s="1"/>
  <c r="AE858" i="7" s="1"/>
  <c r="AF858" i="7" s="1"/>
  <c r="V858" i="7"/>
  <c r="W857" i="7"/>
  <c r="X857" i="7" s="1"/>
  <c r="Y857" i="7" s="1"/>
  <c r="Z857" i="7" s="1"/>
  <c r="AA857" i="7" s="1"/>
  <c r="AB857" i="7" s="1"/>
  <c r="AC857" i="7" s="1"/>
  <c r="AD857" i="7" s="1"/>
  <c r="AE857" i="7" s="1"/>
  <c r="AF857" i="7" s="1"/>
  <c r="V857" i="7"/>
  <c r="W856" i="7"/>
  <c r="X856" i="7" s="1"/>
  <c r="Y856" i="7" s="1"/>
  <c r="Z856" i="7" s="1"/>
  <c r="AA856" i="7" s="1"/>
  <c r="AB856" i="7" s="1"/>
  <c r="AC856" i="7" s="1"/>
  <c r="AD856" i="7" s="1"/>
  <c r="AE856" i="7" s="1"/>
  <c r="AF856" i="7" s="1"/>
  <c r="V856" i="7"/>
  <c r="W855" i="7"/>
  <c r="X855" i="7" s="1"/>
  <c r="Y855" i="7" s="1"/>
  <c r="Z855" i="7" s="1"/>
  <c r="AA855" i="7" s="1"/>
  <c r="AB855" i="7" s="1"/>
  <c r="AC855" i="7" s="1"/>
  <c r="AD855" i="7" s="1"/>
  <c r="AE855" i="7" s="1"/>
  <c r="AF855" i="7" s="1"/>
  <c r="V855" i="7"/>
  <c r="W854" i="7"/>
  <c r="X854" i="7" s="1"/>
  <c r="Y854" i="7" s="1"/>
  <c r="Z854" i="7" s="1"/>
  <c r="AA854" i="7" s="1"/>
  <c r="AB854" i="7" s="1"/>
  <c r="AC854" i="7" s="1"/>
  <c r="AD854" i="7" s="1"/>
  <c r="AE854" i="7" s="1"/>
  <c r="AF854" i="7" s="1"/>
  <c r="V854" i="7"/>
  <c r="W853" i="7"/>
  <c r="X853" i="7" s="1"/>
  <c r="Y853" i="7" s="1"/>
  <c r="Z853" i="7" s="1"/>
  <c r="AA853" i="7" s="1"/>
  <c r="AB853" i="7" s="1"/>
  <c r="AC853" i="7" s="1"/>
  <c r="AD853" i="7" s="1"/>
  <c r="AE853" i="7" s="1"/>
  <c r="AF853" i="7" s="1"/>
  <c r="V853" i="7"/>
  <c r="W852" i="7"/>
  <c r="X852" i="7" s="1"/>
  <c r="Y852" i="7" s="1"/>
  <c r="Z852" i="7" s="1"/>
  <c r="AA852" i="7" s="1"/>
  <c r="AB852" i="7" s="1"/>
  <c r="AC852" i="7" s="1"/>
  <c r="AD852" i="7" s="1"/>
  <c r="AE852" i="7" s="1"/>
  <c r="AF852" i="7" s="1"/>
  <c r="V852" i="7"/>
  <c r="W851" i="7"/>
  <c r="X851" i="7" s="1"/>
  <c r="Y851" i="7" s="1"/>
  <c r="Z851" i="7" s="1"/>
  <c r="AA851" i="7" s="1"/>
  <c r="AB851" i="7" s="1"/>
  <c r="AC851" i="7" s="1"/>
  <c r="AD851" i="7" s="1"/>
  <c r="AE851" i="7" s="1"/>
  <c r="AF851" i="7" s="1"/>
  <c r="V851" i="7"/>
  <c r="W850" i="7"/>
  <c r="X850" i="7" s="1"/>
  <c r="Y850" i="7" s="1"/>
  <c r="Z850" i="7" s="1"/>
  <c r="AA850" i="7" s="1"/>
  <c r="AB850" i="7" s="1"/>
  <c r="AC850" i="7" s="1"/>
  <c r="AD850" i="7" s="1"/>
  <c r="AE850" i="7" s="1"/>
  <c r="AF850" i="7" s="1"/>
  <c r="V850" i="7"/>
  <c r="W849" i="7"/>
  <c r="X849" i="7" s="1"/>
  <c r="Y849" i="7" s="1"/>
  <c r="Z849" i="7" s="1"/>
  <c r="AA849" i="7" s="1"/>
  <c r="AB849" i="7" s="1"/>
  <c r="AC849" i="7" s="1"/>
  <c r="AD849" i="7" s="1"/>
  <c r="AE849" i="7" s="1"/>
  <c r="AF849" i="7" s="1"/>
  <c r="V849" i="7"/>
  <c r="W848" i="7"/>
  <c r="X848" i="7" s="1"/>
  <c r="Y848" i="7" s="1"/>
  <c r="Z848" i="7" s="1"/>
  <c r="AA848" i="7" s="1"/>
  <c r="AB848" i="7" s="1"/>
  <c r="AC848" i="7" s="1"/>
  <c r="AD848" i="7" s="1"/>
  <c r="AE848" i="7" s="1"/>
  <c r="AF848" i="7" s="1"/>
  <c r="V848" i="7"/>
  <c r="W847" i="7"/>
  <c r="X847" i="7" s="1"/>
  <c r="Y847" i="7" s="1"/>
  <c r="Z847" i="7" s="1"/>
  <c r="AA847" i="7" s="1"/>
  <c r="AB847" i="7" s="1"/>
  <c r="AC847" i="7" s="1"/>
  <c r="AD847" i="7" s="1"/>
  <c r="AE847" i="7" s="1"/>
  <c r="AF847" i="7" s="1"/>
  <c r="V847" i="7"/>
  <c r="W846" i="7"/>
  <c r="X846" i="7" s="1"/>
  <c r="Y846" i="7" s="1"/>
  <c r="Z846" i="7" s="1"/>
  <c r="AA846" i="7" s="1"/>
  <c r="AB846" i="7" s="1"/>
  <c r="AC846" i="7" s="1"/>
  <c r="AD846" i="7" s="1"/>
  <c r="AE846" i="7" s="1"/>
  <c r="AF846" i="7" s="1"/>
  <c r="V846" i="7"/>
  <c r="W845" i="7"/>
  <c r="X845" i="7" s="1"/>
  <c r="Y845" i="7" s="1"/>
  <c r="Z845" i="7" s="1"/>
  <c r="AA845" i="7" s="1"/>
  <c r="AB845" i="7" s="1"/>
  <c r="AC845" i="7" s="1"/>
  <c r="AD845" i="7" s="1"/>
  <c r="AE845" i="7" s="1"/>
  <c r="AF845" i="7" s="1"/>
  <c r="V845" i="7"/>
  <c r="W844" i="7"/>
  <c r="X844" i="7" s="1"/>
  <c r="Y844" i="7" s="1"/>
  <c r="Z844" i="7" s="1"/>
  <c r="AA844" i="7" s="1"/>
  <c r="AB844" i="7" s="1"/>
  <c r="AC844" i="7" s="1"/>
  <c r="AD844" i="7" s="1"/>
  <c r="AE844" i="7" s="1"/>
  <c r="AF844" i="7" s="1"/>
  <c r="V844" i="7"/>
  <c r="W843" i="7"/>
  <c r="X843" i="7" s="1"/>
  <c r="Y843" i="7" s="1"/>
  <c r="Z843" i="7" s="1"/>
  <c r="AA843" i="7" s="1"/>
  <c r="AB843" i="7" s="1"/>
  <c r="AC843" i="7" s="1"/>
  <c r="AD843" i="7" s="1"/>
  <c r="AE843" i="7" s="1"/>
  <c r="AF843" i="7" s="1"/>
  <c r="V843" i="7"/>
  <c r="W842" i="7"/>
  <c r="X842" i="7" s="1"/>
  <c r="Y842" i="7" s="1"/>
  <c r="Z842" i="7" s="1"/>
  <c r="AA842" i="7" s="1"/>
  <c r="AB842" i="7" s="1"/>
  <c r="AC842" i="7" s="1"/>
  <c r="AD842" i="7" s="1"/>
  <c r="AE842" i="7" s="1"/>
  <c r="AF842" i="7" s="1"/>
  <c r="V842" i="7"/>
  <c r="W841" i="7"/>
  <c r="X841" i="7" s="1"/>
  <c r="Y841" i="7" s="1"/>
  <c r="Z841" i="7" s="1"/>
  <c r="AA841" i="7" s="1"/>
  <c r="AB841" i="7" s="1"/>
  <c r="AC841" i="7" s="1"/>
  <c r="AD841" i="7" s="1"/>
  <c r="AE841" i="7" s="1"/>
  <c r="AF841" i="7" s="1"/>
  <c r="V841" i="7"/>
  <c r="W840" i="7"/>
  <c r="X840" i="7" s="1"/>
  <c r="Y840" i="7" s="1"/>
  <c r="Z840" i="7" s="1"/>
  <c r="AA840" i="7" s="1"/>
  <c r="AB840" i="7" s="1"/>
  <c r="AC840" i="7" s="1"/>
  <c r="AD840" i="7" s="1"/>
  <c r="AE840" i="7" s="1"/>
  <c r="AF840" i="7" s="1"/>
  <c r="V840" i="7"/>
  <c r="W839" i="7"/>
  <c r="X839" i="7" s="1"/>
  <c r="Y839" i="7" s="1"/>
  <c r="Z839" i="7" s="1"/>
  <c r="AA839" i="7" s="1"/>
  <c r="AB839" i="7" s="1"/>
  <c r="AC839" i="7" s="1"/>
  <c r="AD839" i="7" s="1"/>
  <c r="AE839" i="7" s="1"/>
  <c r="AF839" i="7" s="1"/>
  <c r="V839" i="7"/>
  <c r="W838" i="7"/>
  <c r="X838" i="7" s="1"/>
  <c r="Y838" i="7" s="1"/>
  <c r="Z838" i="7" s="1"/>
  <c r="AA838" i="7" s="1"/>
  <c r="AB838" i="7" s="1"/>
  <c r="AC838" i="7" s="1"/>
  <c r="AD838" i="7" s="1"/>
  <c r="AE838" i="7" s="1"/>
  <c r="AF838" i="7" s="1"/>
  <c r="V838" i="7"/>
  <c r="W837" i="7"/>
  <c r="X837" i="7" s="1"/>
  <c r="Y837" i="7" s="1"/>
  <c r="Z837" i="7" s="1"/>
  <c r="AA837" i="7" s="1"/>
  <c r="AB837" i="7" s="1"/>
  <c r="AC837" i="7" s="1"/>
  <c r="AD837" i="7" s="1"/>
  <c r="AE837" i="7" s="1"/>
  <c r="AF837" i="7" s="1"/>
  <c r="V837" i="7"/>
  <c r="W836" i="7"/>
  <c r="X836" i="7" s="1"/>
  <c r="Y836" i="7" s="1"/>
  <c r="Z836" i="7" s="1"/>
  <c r="AA836" i="7" s="1"/>
  <c r="AB836" i="7" s="1"/>
  <c r="AC836" i="7" s="1"/>
  <c r="AD836" i="7" s="1"/>
  <c r="AE836" i="7" s="1"/>
  <c r="AF836" i="7" s="1"/>
  <c r="V836" i="7"/>
  <c r="W835" i="7"/>
  <c r="X835" i="7" s="1"/>
  <c r="Y835" i="7" s="1"/>
  <c r="Z835" i="7" s="1"/>
  <c r="AA835" i="7" s="1"/>
  <c r="AB835" i="7" s="1"/>
  <c r="AC835" i="7" s="1"/>
  <c r="AD835" i="7" s="1"/>
  <c r="AE835" i="7" s="1"/>
  <c r="AF835" i="7" s="1"/>
  <c r="V835" i="7"/>
  <c r="W834" i="7"/>
  <c r="X834" i="7" s="1"/>
  <c r="Y834" i="7" s="1"/>
  <c r="Z834" i="7" s="1"/>
  <c r="AA834" i="7" s="1"/>
  <c r="AB834" i="7" s="1"/>
  <c r="AC834" i="7" s="1"/>
  <c r="AD834" i="7" s="1"/>
  <c r="AE834" i="7" s="1"/>
  <c r="AF834" i="7" s="1"/>
  <c r="V834" i="7"/>
  <c r="W833" i="7"/>
  <c r="X833" i="7" s="1"/>
  <c r="Y833" i="7" s="1"/>
  <c r="Z833" i="7" s="1"/>
  <c r="AA833" i="7" s="1"/>
  <c r="AB833" i="7" s="1"/>
  <c r="AC833" i="7" s="1"/>
  <c r="AD833" i="7" s="1"/>
  <c r="AE833" i="7" s="1"/>
  <c r="AF833" i="7" s="1"/>
  <c r="V833" i="7"/>
  <c r="W832" i="7"/>
  <c r="X832" i="7" s="1"/>
  <c r="Y832" i="7" s="1"/>
  <c r="Z832" i="7" s="1"/>
  <c r="AA832" i="7" s="1"/>
  <c r="AB832" i="7" s="1"/>
  <c r="AC832" i="7" s="1"/>
  <c r="AD832" i="7" s="1"/>
  <c r="AE832" i="7" s="1"/>
  <c r="AF832" i="7" s="1"/>
  <c r="V832" i="7"/>
  <c r="W831" i="7"/>
  <c r="X831" i="7" s="1"/>
  <c r="Y831" i="7" s="1"/>
  <c r="Z831" i="7" s="1"/>
  <c r="AA831" i="7" s="1"/>
  <c r="AB831" i="7" s="1"/>
  <c r="AC831" i="7" s="1"/>
  <c r="AD831" i="7" s="1"/>
  <c r="AE831" i="7" s="1"/>
  <c r="AF831" i="7" s="1"/>
  <c r="V831" i="7"/>
  <c r="W830" i="7"/>
  <c r="X830" i="7" s="1"/>
  <c r="Y830" i="7" s="1"/>
  <c r="Z830" i="7" s="1"/>
  <c r="AA830" i="7" s="1"/>
  <c r="AB830" i="7" s="1"/>
  <c r="AC830" i="7" s="1"/>
  <c r="AD830" i="7" s="1"/>
  <c r="AE830" i="7" s="1"/>
  <c r="AF830" i="7" s="1"/>
  <c r="V830" i="7"/>
  <c r="W829" i="7"/>
  <c r="X829" i="7" s="1"/>
  <c r="Y829" i="7" s="1"/>
  <c r="Z829" i="7" s="1"/>
  <c r="AA829" i="7" s="1"/>
  <c r="AB829" i="7" s="1"/>
  <c r="AC829" i="7" s="1"/>
  <c r="AD829" i="7" s="1"/>
  <c r="AE829" i="7" s="1"/>
  <c r="AF829" i="7" s="1"/>
  <c r="V829" i="7"/>
  <c r="W828" i="7"/>
  <c r="X828" i="7" s="1"/>
  <c r="Y828" i="7" s="1"/>
  <c r="Z828" i="7" s="1"/>
  <c r="AA828" i="7" s="1"/>
  <c r="AB828" i="7" s="1"/>
  <c r="AC828" i="7" s="1"/>
  <c r="AD828" i="7" s="1"/>
  <c r="AE828" i="7" s="1"/>
  <c r="AF828" i="7" s="1"/>
  <c r="V828" i="7"/>
  <c r="W827" i="7"/>
  <c r="X827" i="7" s="1"/>
  <c r="Y827" i="7" s="1"/>
  <c r="Z827" i="7" s="1"/>
  <c r="AA827" i="7" s="1"/>
  <c r="AB827" i="7" s="1"/>
  <c r="AC827" i="7" s="1"/>
  <c r="AD827" i="7" s="1"/>
  <c r="AE827" i="7" s="1"/>
  <c r="AF827" i="7" s="1"/>
  <c r="V827" i="7"/>
  <c r="W826" i="7"/>
  <c r="X826" i="7" s="1"/>
  <c r="Y826" i="7" s="1"/>
  <c r="Z826" i="7" s="1"/>
  <c r="AA826" i="7" s="1"/>
  <c r="AB826" i="7" s="1"/>
  <c r="AC826" i="7" s="1"/>
  <c r="AD826" i="7" s="1"/>
  <c r="AE826" i="7" s="1"/>
  <c r="AF826" i="7" s="1"/>
  <c r="V826" i="7"/>
  <c r="W825" i="7"/>
  <c r="X825" i="7" s="1"/>
  <c r="Y825" i="7" s="1"/>
  <c r="Z825" i="7" s="1"/>
  <c r="AA825" i="7" s="1"/>
  <c r="AB825" i="7" s="1"/>
  <c r="AC825" i="7" s="1"/>
  <c r="AD825" i="7" s="1"/>
  <c r="AE825" i="7" s="1"/>
  <c r="AF825" i="7" s="1"/>
  <c r="V825" i="7"/>
  <c r="W824" i="7"/>
  <c r="X824" i="7" s="1"/>
  <c r="Y824" i="7" s="1"/>
  <c r="Z824" i="7" s="1"/>
  <c r="AA824" i="7" s="1"/>
  <c r="AB824" i="7" s="1"/>
  <c r="AC824" i="7" s="1"/>
  <c r="AD824" i="7" s="1"/>
  <c r="AE824" i="7" s="1"/>
  <c r="AF824" i="7" s="1"/>
  <c r="V824" i="7"/>
  <c r="W823" i="7"/>
  <c r="X823" i="7" s="1"/>
  <c r="Y823" i="7" s="1"/>
  <c r="Z823" i="7" s="1"/>
  <c r="AA823" i="7" s="1"/>
  <c r="AB823" i="7" s="1"/>
  <c r="AC823" i="7" s="1"/>
  <c r="AD823" i="7" s="1"/>
  <c r="AE823" i="7" s="1"/>
  <c r="AF823" i="7" s="1"/>
  <c r="V823" i="7"/>
  <c r="W822" i="7"/>
  <c r="X822" i="7" s="1"/>
  <c r="Y822" i="7" s="1"/>
  <c r="Z822" i="7" s="1"/>
  <c r="AA822" i="7" s="1"/>
  <c r="AB822" i="7" s="1"/>
  <c r="AC822" i="7" s="1"/>
  <c r="AD822" i="7" s="1"/>
  <c r="AE822" i="7" s="1"/>
  <c r="AF822" i="7" s="1"/>
  <c r="V822" i="7"/>
  <c r="W821" i="7"/>
  <c r="X821" i="7" s="1"/>
  <c r="Y821" i="7" s="1"/>
  <c r="Z821" i="7" s="1"/>
  <c r="AA821" i="7" s="1"/>
  <c r="AB821" i="7" s="1"/>
  <c r="AC821" i="7" s="1"/>
  <c r="AD821" i="7" s="1"/>
  <c r="AE821" i="7" s="1"/>
  <c r="AF821" i="7" s="1"/>
  <c r="V821" i="7"/>
  <c r="W820" i="7"/>
  <c r="X820" i="7" s="1"/>
  <c r="Y820" i="7" s="1"/>
  <c r="Z820" i="7" s="1"/>
  <c r="AA820" i="7" s="1"/>
  <c r="AB820" i="7" s="1"/>
  <c r="AC820" i="7" s="1"/>
  <c r="AD820" i="7" s="1"/>
  <c r="AE820" i="7" s="1"/>
  <c r="AF820" i="7" s="1"/>
  <c r="V820" i="7"/>
  <c r="W819" i="7"/>
  <c r="X819" i="7" s="1"/>
  <c r="Y819" i="7" s="1"/>
  <c r="Z819" i="7" s="1"/>
  <c r="AA819" i="7" s="1"/>
  <c r="AB819" i="7" s="1"/>
  <c r="AC819" i="7" s="1"/>
  <c r="AD819" i="7" s="1"/>
  <c r="AE819" i="7" s="1"/>
  <c r="AF819" i="7" s="1"/>
  <c r="V819" i="7"/>
  <c r="W818" i="7"/>
  <c r="X818" i="7" s="1"/>
  <c r="Y818" i="7" s="1"/>
  <c r="Z818" i="7" s="1"/>
  <c r="AA818" i="7" s="1"/>
  <c r="AB818" i="7" s="1"/>
  <c r="AC818" i="7" s="1"/>
  <c r="AD818" i="7" s="1"/>
  <c r="AE818" i="7" s="1"/>
  <c r="AF818" i="7" s="1"/>
  <c r="V818" i="7"/>
  <c r="W817" i="7"/>
  <c r="X817" i="7" s="1"/>
  <c r="Y817" i="7" s="1"/>
  <c r="Z817" i="7" s="1"/>
  <c r="AA817" i="7" s="1"/>
  <c r="AB817" i="7" s="1"/>
  <c r="AC817" i="7" s="1"/>
  <c r="AD817" i="7" s="1"/>
  <c r="AE817" i="7" s="1"/>
  <c r="AF817" i="7" s="1"/>
  <c r="V817" i="7"/>
  <c r="W816" i="7"/>
  <c r="X816" i="7" s="1"/>
  <c r="Y816" i="7" s="1"/>
  <c r="Z816" i="7" s="1"/>
  <c r="AA816" i="7" s="1"/>
  <c r="AB816" i="7" s="1"/>
  <c r="AC816" i="7" s="1"/>
  <c r="AD816" i="7" s="1"/>
  <c r="AE816" i="7" s="1"/>
  <c r="AF816" i="7" s="1"/>
  <c r="V816" i="7"/>
  <c r="W815" i="7"/>
  <c r="X815" i="7" s="1"/>
  <c r="Y815" i="7" s="1"/>
  <c r="Z815" i="7" s="1"/>
  <c r="AA815" i="7" s="1"/>
  <c r="AB815" i="7" s="1"/>
  <c r="AC815" i="7" s="1"/>
  <c r="AD815" i="7" s="1"/>
  <c r="AE815" i="7" s="1"/>
  <c r="AF815" i="7" s="1"/>
  <c r="V815" i="7"/>
  <c r="W814" i="7"/>
  <c r="X814" i="7" s="1"/>
  <c r="Y814" i="7" s="1"/>
  <c r="Z814" i="7" s="1"/>
  <c r="AA814" i="7" s="1"/>
  <c r="AB814" i="7" s="1"/>
  <c r="AC814" i="7" s="1"/>
  <c r="AD814" i="7" s="1"/>
  <c r="AE814" i="7" s="1"/>
  <c r="AF814" i="7" s="1"/>
  <c r="V814" i="7"/>
  <c r="W813" i="7"/>
  <c r="X813" i="7" s="1"/>
  <c r="Y813" i="7" s="1"/>
  <c r="Z813" i="7" s="1"/>
  <c r="AA813" i="7" s="1"/>
  <c r="AB813" i="7" s="1"/>
  <c r="AC813" i="7" s="1"/>
  <c r="AD813" i="7" s="1"/>
  <c r="AE813" i="7" s="1"/>
  <c r="AF813" i="7" s="1"/>
  <c r="V813" i="7"/>
  <c r="W812" i="7"/>
  <c r="X812" i="7" s="1"/>
  <c r="Y812" i="7" s="1"/>
  <c r="Z812" i="7" s="1"/>
  <c r="AA812" i="7" s="1"/>
  <c r="AB812" i="7" s="1"/>
  <c r="AC812" i="7" s="1"/>
  <c r="AD812" i="7" s="1"/>
  <c r="AE812" i="7" s="1"/>
  <c r="AF812" i="7" s="1"/>
  <c r="V812" i="7"/>
  <c r="W811" i="7"/>
  <c r="X811" i="7" s="1"/>
  <c r="Y811" i="7" s="1"/>
  <c r="Z811" i="7" s="1"/>
  <c r="AA811" i="7" s="1"/>
  <c r="AB811" i="7" s="1"/>
  <c r="AC811" i="7" s="1"/>
  <c r="AD811" i="7" s="1"/>
  <c r="AE811" i="7" s="1"/>
  <c r="AF811" i="7" s="1"/>
  <c r="V811" i="7"/>
  <c r="W810" i="7"/>
  <c r="X810" i="7" s="1"/>
  <c r="Y810" i="7" s="1"/>
  <c r="Z810" i="7" s="1"/>
  <c r="AA810" i="7" s="1"/>
  <c r="AB810" i="7" s="1"/>
  <c r="AC810" i="7" s="1"/>
  <c r="AD810" i="7" s="1"/>
  <c r="AE810" i="7" s="1"/>
  <c r="AF810" i="7" s="1"/>
  <c r="V810" i="7"/>
  <c r="W809" i="7"/>
  <c r="X809" i="7" s="1"/>
  <c r="Y809" i="7" s="1"/>
  <c r="Z809" i="7" s="1"/>
  <c r="AA809" i="7" s="1"/>
  <c r="AB809" i="7" s="1"/>
  <c r="AC809" i="7" s="1"/>
  <c r="AD809" i="7" s="1"/>
  <c r="AE809" i="7" s="1"/>
  <c r="AF809" i="7" s="1"/>
  <c r="V809" i="7"/>
  <c r="W808" i="7"/>
  <c r="X808" i="7" s="1"/>
  <c r="Y808" i="7" s="1"/>
  <c r="Z808" i="7" s="1"/>
  <c r="AA808" i="7" s="1"/>
  <c r="AB808" i="7" s="1"/>
  <c r="AC808" i="7" s="1"/>
  <c r="AD808" i="7" s="1"/>
  <c r="AE808" i="7" s="1"/>
  <c r="AF808" i="7" s="1"/>
  <c r="V808" i="7"/>
  <c r="W807" i="7"/>
  <c r="X807" i="7" s="1"/>
  <c r="Y807" i="7" s="1"/>
  <c r="Z807" i="7" s="1"/>
  <c r="AA807" i="7" s="1"/>
  <c r="AB807" i="7" s="1"/>
  <c r="AC807" i="7" s="1"/>
  <c r="AD807" i="7" s="1"/>
  <c r="AE807" i="7" s="1"/>
  <c r="AF807" i="7" s="1"/>
  <c r="V807" i="7"/>
  <c r="W806" i="7"/>
  <c r="X806" i="7" s="1"/>
  <c r="Y806" i="7" s="1"/>
  <c r="Z806" i="7" s="1"/>
  <c r="AA806" i="7" s="1"/>
  <c r="AB806" i="7" s="1"/>
  <c r="AC806" i="7" s="1"/>
  <c r="AD806" i="7" s="1"/>
  <c r="AE806" i="7" s="1"/>
  <c r="AF806" i="7" s="1"/>
  <c r="V806" i="7"/>
  <c r="W805" i="7"/>
  <c r="X805" i="7" s="1"/>
  <c r="Y805" i="7" s="1"/>
  <c r="Z805" i="7" s="1"/>
  <c r="AA805" i="7" s="1"/>
  <c r="AB805" i="7" s="1"/>
  <c r="AC805" i="7" s="1"/>
  <c r="AD805" i="7" s="1"/>
  <c r="AE805" i="7" s="1"/>
  <c r="AF805" i="7" s="1"/>
  <c r="V805" i="7"/>
  <c r="W804" i="7"/>
  <c r="X804" i="7" s="1"/>
  <c r="Y804" i="7" s="1"/>
  <c r="Z804" i="7" s="1"/>
  <c r="AA804" i="7" s="1"/>
  <c r="AB804" i="7" s="1"/>
  <c r="AC804" i="7" s="1"/>
  <c r="AD804" i="7" s="1"/>
  <c r="AE804" i="7" s="1"/>
  <c r="AF804" i="7" s="1"/>
  <c r="V804" i="7"/>
  <c r="W803" i="7"/>
  <c r="X803" i="7" s="1"/>
  <c r="Y803" i="7" s="1"/>
  <c r="Z803" i="7" s="1"/>
  <c r="AA803" i="7" s="1"/>
  <c r="AB803" i="7" s="1"/>
  <c r="AC803" i="7" s="1"/>
  <c r="AD803" i="7" s="1"/>
  <c r="AE803" i="7" s="1"/>
  <c r="AF803" i="7" s="1"/>
  <c r="V803" i="7"/>
  <c r="W802" i="7"/>
  <c r="X802" i="7" s="1"/>
  <c r="Y802" i="7" s="1"/>
  <c r="Z802" i="7" s="1"/>
  <c r="AA802" i="7" s="1"/>
  <c r="AB802" i="7" s="1"/>
  <c r="AC802" i="7" s="1"/>
  <c r="AD802" i="7" s="1"/>
  <c r="AE802" i="7" s="1"/>
  <c r="AF802" i="7" s="1"/>
  <c r="V802" i="7"/>
  <c r="W801" i="7"/>
  <c r="X801" i="7" s="1"/>
  <c r="Y801" i="7" s="1"/>
  <c r="Z801" i="7" s="1"/>
  <c r="AA801" i="7" s="1"/>
  <c r="AB801" i="7" s="1"/>
  <c r="AC801" i="7" s="1"/>
  <c r="AD801" i="7" s="1"/>
  <c r="AE801" i="7" s="1"/>
  <c r="AF801" i="7" s="1"/>
  <c r="V801" i="7"/>
  <c r="W800" i="7"/>
  <c r="X800" i="7" s="1"/>
  <c r="Y800" i="7" s="1"/>
  <c r="Z800" i="7" s="1"/>
  <c r="AA800" i="7" s="1"/>
  <c r="AB800" i="7" s="1"/>
  <c r="AC800" i="7" s="1"/>
  <c r="AD800" i="7" s="1"/>
  <c r="AE800" i="7" s="1"/>
  <c r="AF800" i="7" s="1"/>
  <c r="V800" i="7"/>
  <c r="W799" i="7"/>
  <c r="X799" i="7" s="1"/>
  <c r="Y799" i="7" s="1"/>
  <c r="Z799" i="7" s="1"/>
  <c r="AA799" i="7" s="1"/>
  <c r="AB799" i="7" s="1"/>
  <c r="AC799" i="7" s="1"/>
  <c r="AD799" i="7" s="1"/>
  <c r="AE799" i="7" s="1"/>
  <c r="AF799" i="7" s="1"/>
  <c r="V799" i="7"/>
  <c r="W798" i="7"/>
  <c r="X798" i="7" s="1"/>
  <c r="Y798" i="7" s="1"/>
  <c r="Z798" i="7" s="1"/>
  <c r="AA798" i="7" s="1"/>
  <c r="AB798" i="7" s="1"/>
  <c r="AC798" i="7" s="1"/>
  <c r="AD798" i="7" s="1"/>
  <c r="AE798" i="7" s="1"/>
  <c r="AF798" i="7" s="1"/>
  <c r="V798" i="7"/>
  <c r="W797" i="7"/>
  <c r="X797" i="7" s="1"/>
  <c r="Y797" i="7" s="1"/>
  <c r="Z797" i="7" s="1"/>
  <c r="AA797" i="7" s="1"/>
  <c r="AB797" i="7" s="1"/>
  <c r="AC797" i="7" s="1"/>
  <c r="AD797" i="7" s="1"/>
  <c r="AE797" i="7" s="1"/>
  <c r="AF797" i="7" s="1"/>
  <c r="V797" i="7"/>
  <c r="W796" i="7"/>
  <c r="X796" i="7" s="1"/>
  <c r="Y796" i="7" s="1"/>
  <c r="Z796" i="7" s="1"/>
  <c r="AA796" i="7" s="1"/>
  <c r="AB796" i="7" s="1"/>
  <c r="AC796" i="7" s="1"/>
  <c r="AD796" i="7" s="1"/>
  <c r="AE796" i="7" s="1"/>
  <c r="AF796" i="7" s="1"/>
  <c r="V796" i="7"/>
  <c r="W795" i="7"/>
  <c r="X795" i="7" s="1"/>
  <c r="Y795" i="7" s="1"/>
  <c r="Z795" i="7" s="1"/>
  <c r="AA795" i="7" s="1"/>
  <c r="AB795" i="7" s="1"/>
  <c r="AC795" i="7" s="1"/>
  <c r="AD795" i="7" s="1"/>
  <c r="AE795" i="7" s="1"/>
  <c r="AF795" i="7" s="1"/>
  <c r="V795" i="7"/>
  <c r="W794" i="7"/>
  <c r="X794" i="7" s="1"/>
  <c r="Y794" i="7" s="1"/>
  <c r="Z794" i="7" s="1"/>
  <c r="AA794" i="7" s="1"/>
  <c r="AB794" i="7" s="1"/>
  <c r="AC794" i="7" s="1"/>
  <c r="AD794" i="7" s="1"/>
  <c r="AE794" i="7" s="1"/>
  <c r="AF794" i="7" s="1"/>
  <c r="V794" i="7"/>
  <c r="W793" i="7"/>
  <c r="X793" i="7" s="1"/>
  <c r="Y793" i="7" s="1"/>
  <c r="Z793" i="7" s="1"/>
  <c r="AA793" i="7" s="1"/>
  <c r="AB793" i="7" s="1"/>
  <c r="AC793" i="7" s="1"/>
  <c r="AD793" i="7" s="1"/>
  <c r="AE793" i="7" s="1"/>
  <c r="AF793" i="7" s="1"/>
  <c r="V793" i="7"/>
  <c r="W792" i="7"/>
  <c r="X792" i="7" s="1"/>
  <c r="Y792" i="7" s="1"/>
  <c r="Z792" i="7" s="1"/>
  <c r="AA792" i="7" s="1"/>
  <c r="AB792" i="7" s="1"/>
  <c r="AC792" i="7" s="1"/>
  <c r="AD792" i="7" s="1"/>
  <c r="AE792" i="7" s="1"/>
  <c r="AF792" i="7" s="1"/>
  <c r="V792" i="7"/>
  <c r="W791" i="7"/>
  <c r="X791" i="7" s="1"/>
  <c r="Y791" i="7" s="1"/>
  <c r="Z791" i="7" s="1"/>
  <c r="AA791" i="7" s="1"/>
  <c r="AB791" i="7" s="1"/>
  <c r="AC791" i="7" s="1"/>
  <c r="AD791" i="7" s="1"/>
  <c r="AE791" i="7" s="1"/>
  <c r="AF791" i="7" s="1"/>
  <c r="V791" i="7"/>
  <c r="W790" i="7"/>
  <c r="X790" i="7" s="1"/>
  <c r="Y790" i="7" s="1"/>
  <c r="Z790" i="7" s="1"/>
  <c r="AA790" i="7" s="1"/>
  <c r="AB790" i="7" s="1"/>
  <c r="AC790" i="7" s="1"/>
  <c r="AD790" i="7" s="1"/>
  <c r="AE790" i="7" s="1"/>
  <c r="AF790" i="7" s="1"/>
  <c r="V790" i="7"/>
  <c r="W789" i="7"/>
  <c r="X789" i="7" s="1"/>
  <c r="Y789" i="7" s="1"/>
  <c r="Z789" i="7" s="1"/>
  <c r="AA789" i="7" s="1"/>
  <c r="AB789" i="7" s="1"/>
  <c r="AC789" i="7" s="1"/>
  <c r="AD789" i="7" s="1"/>
  <c r="AE789" i="7" s="1"/>
  <c r="AF789" i="7" s="1"/>
  <c r="V789" i="7"/>
  <c r="W788" i="7"/>
  <c r="X788" i="7" s="1"/>
  <c r="Y788" i="7" s="1"/>
  <c r="Z788" i="7" s="1"/>
  <c r="AA788" i="7" s="1"/>
  <c r="AB788" i="7" s="1"/>
  <c r="AC788" i="7" s="1"/>
  <c r="AD788" i="7" s="1"/>
  <c r="AE788" i="7" s="1"/>
  <c r="AF788" i="7" s="1"/>
  <c r="V788" i="7"/>
  <c r="W787" i="7"/>
  <c r="X787" i="7" s="1"/>
  <c r="Y787" i="7" s="1"/>
  <c r="Z787" i="7" s="1"/>
  <c r="AA787" i="7" s="1"/>
  <c r="AB787" i="7" s="1"/>
  <c r="AC787" i="7" s="1"/>
  <c r="AD787" i="7" s="1"/>
  <c r="AE787" i="7" s="1"/>
  <c r="AF787" i="7" s="1"/>
  <c r="V787" i="7"/>
  <c r="W786" i="7"/>
  <c r="X786" i="7" s="1"/>
  <c r="Y786" i="7" s="1"/>
  <c r="Z786" i="7" s="1"/>
  <c r="AA786" i="7" s="1"/>
  <c r="AB786" i="7" s="1"/>
  <c r="AC786" i="7" s="1"/>
  <c r="AD786" i="7" s="1"/>
  <c r="AE786" i="7" s="1"/>
  <c r="AF786" i="7" s="1"/>
  <c r="V786" i="7"/>
  <c r="W785" i="7"/>
  <c r="X785" i="7" s="1"/>
  <c r="Y785" i="7" s="1"/>
  <c r="Z785" i="7" s="1"/>
  <c r="AA785" i="7" s="1"/>
  <c r="AB785" i="7" s="1"/>
  <c r="AC785" i="7" s="1"/>
  <c r="AD785" i="7" s="1"/>
  <c r="AE785" i="7" s="1"/>
  <c r="AF785" i="7" s="1"/>
  <c r="V785" i="7"/>
  <c r="W784" i="7"/>
  <c r="X784" i="7" s="1"/>
  <c r="Y784" i="7" s="1"/>
  <c r="Z784" i="7" s="1"/>
  <c r="AA784" i="7" s="1"/>
  <c r="AB784" i="7" s="1"/>
  <c r="AC784" i="7" s="1"/>
  <c r="AD784" i="7" s="1"/>
  <c r="AE784" i="7" s="1"/>
  <c r="AF784" i="7" s="1"/>
  <c r="V784" i="7"/>
  <c r="W783" i="7"/>
  <c r="X783" i="7" s="1"/>
  <c r="Y783" i="7" s="1"/>
  <c r="Z783" i="7" s="1"/>
  <c r="AA783" i="7" s="1"/>
  <c r="AB783" i="7" s="1"/>
  <c r="AC783" i="7" s="1"/>
  <c r="AD783" i="7" s="1"/>
  <c r="AE783" i="7" s="1"/>
  <c r="AF783" i="7" s="1"/>
  <c r="V783" i="7"/>
  <c r="W782" i="7"/>
  <c r="X782" i="7" s="1"/>
  <c r="Y782" i="7" s="1"/>
  <c r="Z782" i="7" s="1"/>
  <c r="AA782" i="7" s="1"/>
  <c r="AB782" i="7" s="1"/>
  <c r="AC782" i="7" s="1"/>
  <c r="AD782" i="7" s="1"/>
  <c r="AE782" i="7" s="1"/>
  <c r="AF782" i="7" s="1"/>
  <c r="V782" i="7"/>
  <c r="W781" i="7"/>
  <c r="X781" i="7" s="1"/>
  <c r="Y781" i="7" s="1"/>
  <c r="Z781" i="7" s="1"/>
  <c r="AA781" i="7" s="1"/>
  <c r="AB781" i="7" s="1"/>
  <c r="AC781" i="7" s="1"/>
  <c r="AD781" i="7" s="1"/>
  <c r="AE781" i="7" s="1"/>
  <c r="AF781" i="7" s="1"/>
  <c r="V781" i="7"/>
  <c r="W780" i="7"/>
  <c r="X780" i="7" s="1"/>
  <c r="Y780" i="7" s="1"/>
  <c r="Z780" i="7" s="1"/>
  <c r="AA780" i="7" s="1"/>
  <c r="AB780" i="7" s="1"/>
  <c r="AC780" i="7" s="1"/>
  <c r="AD780" i="7" s="1"/>
  <c r="AE780" i="7" s="1"/>
  <c r="AF780" i="7" s="1"/>
  <c r="V780" i="7"/>
  <c r="W779" i="7"/>
  <c r="X779" i="7" s="1"/>
  <c r="Y779" i="7" s="1"/>
  <c r="Z779" i="7" s="1"/>
  <c r="AA779" i="7" s="1"/>
  <c r="AB779" i="7" s="1"/>
  <c r="AC779" i="7" s="1"/>
  <c r="AD779" i="7" s="1"/>
  <c r="AE779" i="7" s="1"/>
  <c r="AF779" i="7" s="1"/>
  <c r="V779" i="7"/>
  <c r="W778" i="7"/>
  <c r="X778" i="7" s="1"/>
  <c r="Y778" i="7" s="1"/>
  <c r="Z778" i="7" s="1"/>
  <c r="AA778" i="7" s="1"/>
  <c r="AB778" i="7" s="1"/>
  <c r="AC778" i="7" s="1"/>
  <c r="AD778" i="7" s="1"/>
  <c r="AE778" i="7" s="1"/>
  <c r="AF778" i="7" s="1"/>
  <c r="V778" i="7"/>
  <c r="W777" i="7"/>
  <c r="X777" i="7" s="1"/>
  <c r="Y777" i="7" s="1"/>
  <c r="Z777" i="7" s="1"/>
  <c r="AA777" i="7" s="1"/>
  <c r="AB777" i="7" s="1"/>
  <c r="AC777" i="7" s="1"/>
  <c r="AD777" i="7" s="1"/>
  <c r="AE777" i="7" s="1"/>
  <c r="AF777" i="7" s="1"/>
  <c r="V777" i="7"/>
  <c r="W776" i="7"/>
  <c r="X776" i="7" s="1"/>
  <c r="Y776" i="7" s="1"/>
  <c r="Z776" i="7" s="1"/>
  <c r="AA776" i="7" s="1"/>
  <c r="AB776" i="7" s="1"/>
  <c r="AC776" i="7" s="1"/>
  <c r="AD776" i="7" s="1"/>
  <c r="AE776" i="7" s="1"/>
  <c r="AF776" i="7" s="1"/>
  <c r="V776" i="7"/>
  <c r="W775" i="7"/>
  <c r="X775" i="7" s="1"/>
  <c r="Y775" i="7" s="1"/>
  <c r="Z775" i="7" s="1"/>
  <c r="AA775" i="7" s="1"/>
  <c r="AB775" i="7" s="1"/>
  <c r="AC775" i="7" s="1"/>
  <c r="AD775" i="7" s="1"/>
  <c r="AE775" i="7" s="1"/>
  <c r="AF775" i="7" s="1"/>
  <c r="V775" i="7"/>
  <c r="W774" i="7"/>
  <c r="X774" i="7" s="1"/>
  <c r="Y774" i="7" s="1"/>
  <c r="Z774" i="7" s="1"/>
  <c r="AA774" i="7" s="1"/>
  <c r="AB774" i="7" s="1"/>
  <c r="AC774" i="7" s="1"/>
  <c r="AD774" i="7" s="1"/>
  <c r="AE774" i="7" s="1"/>
  <c r="AF774" i="7" s="1"/>
  <c r="V774" i="7"/>
  <c r="W773" i="7"/>
  <c r="X773" i="7" s="1"/>
  <c r="Y773" i="7" s="1"/>
  <c r="Z773" i="7" s="1"/>
  <c r="AA773" i="7" s="1"/>
  <c r="AB773" i="7" s="1"/>
  <c r="AC773" i="7" s="1"/>
  <c r="AD773" i="7" s="1"/>
  <c r="AE773" i="7" s="1"/>
  <c r="AF773" i="7" s="1"/>
  <c r="V773" i="7"/>
  <c r="W772" i="7"/>
  <c r="X772" i="7" s="1"/>
  <c r="Y772" i="7" s="1"/>
  <c r="Z772" i="7" s="1"/>
  <c r="AA772" i="7" s="1"/>
  <c r="AB772" i="7" s="1"/>
  <c r="AC772" i="7" s="1"/>
  <c r="AD772" i="7" s="1"/>
  <c r="AE772" i="7" s="1"/>
  <c r="AF772" i="7" s="1"/>
  <c r="V772" i="7"/>
  <c r="W771" i="7"/>
  <c r="X771" i="7" s="1"/>
  <c r="Y771" i="7" s="1"/>
  <c r="Z771" i="7" s="1"/>
  <c r="AA771" i="7" s="1"/>
  <c r="AB771" i="7" s="1"/>
  <c r="AC771" i="7" s="1"/>
  <c r="AD771" i="7" s="1"/>
  <c r="AE771" i="7" s="1"/>
  <c r="AF771" i="7" s="1"/>
  <c r="V771" i="7"/>
  <c r="W770" i="7"/>
  <c r="X770" i="7" s="1"/>
  <c r="Y770" i="7" s="1"/>
  <c r="Z770" i="7" s="1"/>
  <c r="AA770" i="7" s="1"/>
  <c r="AB770" i="7" s="1"/>
  <c r="AC770" i="7" s="1"/>
  <c r="AD770" i="7" s="1"/>
  <c r="AE770" i="7" s="1"/>
  <c r="AF770" i="7" s="1"/>
  <c r="V770" i="7"/>
  <c r="W769" i="7"/>
  <c r="X769" i="7" s="1"/>
  <c r="Y769" i="7" s="1"/>
  <c r="Z769" i="7" s="1"/>
  <c r="AA769" i="7" s="1"/>
  <c r="AB769" i="7" s="1"/>
  <c r="AC769" i="7" s="1"/>
  <c r="AD769" i="7" s="1"/>
  <c r="AE769" i="7" s="1"/>
  <c r="AF769" i="7" s="1"/>
  <c r="V769" i="7"/>
  <c r="W768" i="7"/>
  <c r="X768" i="7" s="1"/>
  <c r="Y768" i="7" s="1"/>
  <c r="Z768" i="7" s="1"/>
  <c r="AA768" i="7" s="1"/>
  <c r="AB768" i="7" s="1"/>
  <c r="AC768" i="7" s="1"/>
  <c r="AD768" i="7" s="1"/>
  <c r="AE768" i="7" s="1"/>
  <c r="AF768" i="7" s="1"/>
  <c r="V768" i="7"/>
  <c r="W767" i="7"/>
  <c r="X767" i="7" s="1"/>
  <c r="Y767" i="7" s="1"/>
  <c r="Z767" i="7" s="1"/>
  <c r="AA767" i="7" s="1"/>
  <c r="AB767" i="7" s="1"/>
  <c r="AC767" i="7" s="1"/>
  <c r="AD767" i="7" s="1"/>
  <c r="AE767" i="7" s="1"/>
  <c r="AF767" i="7" s="1"/>
  <c r="V767" i="7"/>
  <c r="W766" i="7"/>
  <c r="X766" i="7" s="1"/>
  <c r="Y766" i="7" s="1"/>
  <c r="Z766" i="7" s="1"/>
  <c r="AA766" i="7" s="1"/>
  <c r="AB766" i="7" s="1"/>
  <c r="AC766" i="7" s="1"/>
  <c r="AD766" i="7" s="1"/>
  <c r="AE766" i="7" s="1"/>
  <c r="AF766" i="7" s="1"/>
  <c r="V766" i="7"/>
  <c r="W765" i="7"/>
  <c r="X765" i="7" s="1"/>
  <c r="Y765" i="7" s="1"/>
  <c r="Z765" i="7" s="1"/>
  <c r="AA765" i="7" s="1"/>
  <c r="AB765" i="7" s="1"/>
  <c r="AC765" i="7" s="1"/>
  <c r="AD765" i="7" s="1"/>
  <c r="AE765" i="7" s="1"/>
  <c r="AF765" i="7" s="1"/>
  <c r="V765" i="7"/>
  <c r="W764" i="7"/>
  <c r="X764" i="7" s="1"/>
  <c r="Y764" i="7" s="1"/>
  <c r="Z764" i="7" s="1"/>
  <c r="AA764" i="7" s="1"/>
  <c r="AB764" i="7" s="1"/>
  <c r="AC764" i="7" s="1"/>
  <c r="AD764" i="7" s="1"/>
  <c r="AE764" i="7" s="1"/>
  <c r="AF764" i="7" s="1"/>
  <c r="V764" i="7"/>
  <c r="W763" i="7"/>
  <c r="X763" i="7" s="1"/>
  <c r="Y763" i="7" s="1"/>
  <c r="Z763" i="7" s="1"/>
  <c r="AA763" i="7" s="1"/>
  <c r="AB763" i="7" s="1"/>
  <c r="AC763" i="7" s="1"/>
  <c r="AD763" i="7" s="1"/>
  <c r="AE763" i="7" s="1"/>
  <c r="AF763" i="7" s="1"/>
  <c r="V763" i="7"/>
  <c r="W762" i="7"/>
  <c r="X762" i="7" s="1"/>
  <c r="Y762" i="7" s="1"/>
  <c r="Z762" i="7" s="1"/>
  <c r="AA762" i="7" s="1"/>
  <c r="AB762" i="7" s="1"/>
  <c r="AC762" i="7" s="1"/>
  <c r="AD762" i="7" s="1"/>
  <c r="AE762" i="7" s="1"/>
  <c r="AF762" i="7" s="1"/>
  <c r="V762" i="7"/>
  <c r="W761" i="7"/>
  <c r="X761" i="7" s="1"/>
  <c r="Y761" i="7" s="1"/>
  <c r="Z761" i="7" s="1"/>
  <c r="AA761" i="7" s="1"/>
  <c r="AB761" i="7" s="1"/>
  <c r="AC761" i="7" s="1"/>
  <c r="AD761" i="7" s="1"/>
  <c r="AE761" i="7" s="1"/>
  <c r="AF761" i="7" s="1"/>
  <c r="V761" i="7"/>
  <c r="W760" i="7"/>
  <c r="X760" i="7" s="1"/>
  <c r="Y760" i="7" s="1"/>
  <c r="Z760" i="7" s="1"/>
  <c r="AA760" i="7" s="1"/>
  <c r="AB760" i="7" s="1"/>
  <c r="AC760" i="7" s="1"/>
  <c r="AD760" i="7" s="1"/>
  <c r="AE760" i="7" s="1"/>
  <c r="AF760" i="7" s="1"/>
  <c r="V760" i="7"/>
  <c r="W759" i="7"/>
  <c r="X759" i="7" s="1"/>
  <c r="Y759" i="7" s="1"/>
  <c r="Z759" i="7" s="1"/>
  <c r="AA759" i="7" s="1"/>
  <c r="AB759" i="7" s="1"/>
  <c r="AC759" i="7" s="1"/>
  <c r="AD759" i="7" s="1"/>
  <c r="AE759" i="7" s="1"/>
  <c r="AF759" i="7" s="1"/>
  <c r="V759" i="7"/>
  <c r="W758" i="7"/>
  <c r="X758" i="7" s="1"/>
  <c r="Y758" i="7" s="1"/>
  <c r="Z758" i="7" s="1"/>
  <c r="AA758" i="7" s="1"/>
  <c r="AB758" i="7" s="1"/>
  <c r="AC758" i="7" s="1"/>
  <c r="AD758" i="7" s="1"/>
  <c r="AE758" i="7" s="1"/>
  <c r="AF758" i="7" s="1"/>
  <c r="V758" i="7"/>
  <c r="W757" i="7"/>
  <c r="X757" i="7" s="1"/>
  <c r="Y757" i="7" s="1"/>
  <c r="Z757" i="7" s="1"/>
  <c r="AA757" i="7" s="1"/>
  <c r="AB757" i="7" s="1"/>
  <c r="AC757" i="7" s="1"/>
  <c r="AD757" i="7" s="1"/>
  <c r="AE757" i="7" s="1"/>
  <c r="AF757" i="7" s="1"/>
  <c r="V757" i="7"/>
  <c r="W756" i="7"/>
  <c r="X756" i="7" s="1"/>
  <c r="Y756" i="7" s="1"/>
  <c r="Z756" i="7" s="1"/>
  <c r="AA756" i="7" s="1"/>
  <c r="AB756" i="7" s="1"/>
  <c r="AC756" i="7" s="1"/>
  <c r="AD756" i="7" s="1"/>
  <c r="AE756" i="7" s="1"/>
  <c r="AF756" i="7" s="1"/>
  <c r="V756" i="7"/>
  <c r="W755" i="7"/>
  <c r="X755" i="7" s="1"/>
  <c r="Y755" i="7" s="1"/>
  <c r="Z755" i="7" s="1"/>
  <c r="AA755" i="7" s="1"/>
  <c r="AB755" i="7" s="1"/>
  <c r="AC755" i="7" s="1"/>
  <c r="AD755" i="7" s="1"/>
  <c r="AE755" i="7" s="1"/>
  <c r="AF755" i="7" s="1"/>
  <c r="V755" i="7"/>
  <c r="W754" i="7"/>
  <c r="X754" i="7" s="1"/>
  <c r="Y754" i="7" s="1"/>
  <c r="Z754" i="7" s="1"/>
  <c r="AA754" i="7" s="1"/>
  <c r="AB754" i="7" s="1"/>
  <c r="AC754" i="7" s="1"/>
  <c r="AD754" i="7" s="1"/>
  <c r="AE754" i="7" s="1"/>
  <c r="AF754" i="7" s="1"/>
  <c r="V754" i="7"/>
  <c r="W753" i="7"/>
  <c r="X753" i="7" s="1"/>
  <c r="Y753" i="7" s="1"/>
  <c r="Z753" i="7" s="1"/>
  <c r="AA753" i="7" s="1"/>
  <c r="AB753" i="7" s="1"/>
  <c r="AC753" i="7" s="1"/>
  <c r="AD753" i="7" s="1"/>
  <c r="AE753" i="7" s="1"/>
  <c r="AF753" i="7" s="1"/>
  <c r="V753" i="7"/>
  <c r="W752" i="7"/>
  <c r="X752" i="7" s="1"/>
  <c r="Y752" i="7" s="1"/>
  <c r="Z752" i="7" s="1"/>
  <c r="AA752" i="7" s="1"/>
  <c r="AB752" i="7" s="1"/>
  <c r="AC752" i="7" s="1"/>
  <c r="AD752" i="7" s="1"/>
  <c r="AE752" i="7" s="1"/>
  <c r="AF752" i="7" s="1"/>
  <c r="V752" i="7"/>
  <c r="W751" i="7"/>
  <c r="X751" i="7" s="1"/>
  <c r="Y751" i="7" s="1"/>
  <c r="Z751" i="7" s="1"/>
  <c r="AA751" i="7" s="1"/>
  <c r="AB751" i="7" s="1"/>
  <c r="AC751" i="7" s="1"/>
  <c r="AD751" i="7" s="1"/>
  <c r="AE751" i="7" s="1"/>
  <c r="AF751" i="7" s="1"/>
  <c r="V751" i="7"/>
  <c r="W750" i="7"/>
  <c r="X750" i="7" s="1"/>
  <c r="Y750" i="7" s="1"/>
  <c r="Z750" i="7" s="1"/>
  <c r="AA750" i="7" s="1"/>
  <c r="AB750" i="7" s="1"/>
  <c r="AC750" i="7" s="1"/>
  <c r="AD750" i="7" s="1"/>
  <c r="AE750" i="7" s="1"/>
  <c r="AF750" i="7" s="1"/>
  <c r="V750" i="7"/>
  <c r="W749" i="7"/>
  <c r="X749" i="7" s="1"/>
  <c r="Y749" i="7" s="1"/>
  <c r="Z749" i="7" s="1"/>
  <c r="AA749" i="7" s="1"/>
  <c r="AB749" i="7" s="1"/>
  <c r="AC749" i="7" s="1"/>
  <c r="AD749" i="7" s="1"/>
  <c r="AE749" i="7" s="1"/>
  <c r="AF749" i="7" s="1"/>
  <c r="V749" i="7"/>
  <c r="W748" i="7"/>
  <c r="X748" i="7" s="1"/>
  <c r="Y748" i="7" s="1"/>
  <c r="Z748" i="7" s="1"/>
  <c r="AA748" i="7" s="1"/>
  <c r="AB748" i="7" s="1"/>
  <c r="AC748" i="7" s="1"/>
  <c r="AD748" i="7" s="1"/>
  <c r="AE748" i="7" s="1"/>
  <c r="AF748" i="7" s="1"/>
  <c r="V748" i="7"/>
  <c r="W747" i="7"/>
  <c r="X747" i="7" s="1"/>
  <c r="Y747" i="7" s="1"/>
  <c r="Z747" i="7" s="1"/>
  <c r="AA747" i="7" s="1"/>
  <c r="AB747" i="7" s="1"/>
  <c r="AC747" i="7" s="1"/>
  <c r="AD747" i="7" s="1"/>
  <c r="AE747" i="7" s="1"/>
  <c r="AF747" i="7" s="1"/>
  <c r="V747" i="7"/>
  <c r="W746" i="7"/>
  <c r="X746" i="7" s="1"/>
  <c r="Y746" i="7" s="1"/>
  <c r="Z746" i="7" s="1"/>
  <c r="AA746" i="7" s="1"/>
  <c r="AB746" i="7" s="1"/>
  <c r="AC746" i="7" s="1"/>
  <c r="AD746" i="7" s="1"/>
  <c r="AE746" i="7" s="1"/>
  <c r="AF746" i="7" s="1"/>
  <c r="V746" i="7"/>
  <c r="W745" i="7"/>
  <c r="X745" i="7" s="1"/>
  <c r="Y745" i="7" s="1"/>
  <c r="Z745" i="7" s="1"/>
  <c r="AA745" i="7" s="1"/>
  <c r="AB745" i="7" s="1"/>
  <c r="AC745" i="7" s="1"/>
  <c r="AD745" i="7" s="1"/>
  <c r="AE745" i="7" s="1"/>
  <c r="AF745" i="7" s="1"/>
  <c r="V745" i="7"/>
  <c r="W744" i="7"/>
  <c r="X744" i="7" s="1"/>
  <c r="Y744" i="7" s="1"/>
  <c r="Z744" i="7" s="1"/>
  <c r="AA744" i="7" s="1"/>
  <c r="AB744" i="7" s="1"/>
  <c r="AC744" i="7" s="1"/>
  <c r="AD744" i="7" s="1"/>
  <c r="AE744" i="7" s="1"/>
  <c r="AF744" i="7" s="1"/>
  <c r="V744" i="7"/>
  <c r="W743" i="7"/>
  <c r="X743" i="7" s="1"/>
  <c r="Y743" i="7" s="1"/>
  <c r="Z743" i="7" s="1"/>
  <c r="AA743" i="7" s="1"/>
  <c r="AB743" i="7" s="1"/>
  <c r="AC743" i="7" s="1"/>
  <c r="AD743" i="7" s="1"/>
  <c r="AE743" i="7" s="1"/>
  <c r="AF743" i="7" s="1"/>
  <c r="V743" i="7"/>
  <c r="W742" i="7"/>
  <c r="X742" i="7" s="1"/>
  <c r="Y742" i="7" s="1"/>
  <c r="Z742" i="7" s="1"/>
  <c r="AA742" i="7" s="1"/>
  <c r="AB742" i="7" s="1"/>
  <c r="AC742" i="7" s="1"/>
  <c r="AD742" i="7" s="1"/>
  <c r="AE742" i="7" s="1"/>
  <c r="AF742" i="7" s="1"/>
  <c r="V742" i="7"/>
  <c r="W741" i="7"/>
  <c r="X741" i="7" s="1"/>
  <c r="Y741" i="7" s="1"/>
  <c r="Z741" i="7" s="1"/>
  <c r="AA741" i="7" s="1"/>
  <c r="AB741" i="7" s="1"/>
  <c r="AC741" i="7" s="1"/>
  <c r="AD741" i="7" s="1"/>
  <c r="AE741" i="7" s="1"/>
  <c r="AF741" i="7" s="1"/>
  <c r="V741" i="7"/>
  <c r="W740" i="7"/>
  <c r="X740" i="7" s="1"/>
  <c r="Y740" i="7" s="1"/>
  <c r="Z740" i="7" s="1"/>
  <c r="AA740" i="7" s="1"/>
  <c r="AB740" i="7" s="1"/>
  <c r="AC740" i="7" s="1"/>
  <c r="AD740" i="7" s="1"/>
  <c r="AE740" i="7" s="1"/>
  <c r="AF740" i="7" s="1"/>
  <c r="V740" i="7"/>
  <c r="W739" i="7"/>
  <c r="X739" i="7" s="1"/>
  <c r="Y739" i="7" s="1"/>
  <c r="Z739" i="7" s="1"/>
  <c r="AA739" i="7" s="1"/>
  <c r="AB739" i="7" s="1"/>
  <c r="AC739" i="7" s="1"/>
  <c r="AD739" i="7" s="1"/>
  <c r="AE739" i="7" s="1"/>
  <c r="AF739" i="7" s="1"/>
  <c r="V739" i="7"/>
  <c r="W738" i="7"/>
  <c r="X738" i="7" s="1"/>
  <c r="Y738" i="7" s="1"/>
  <c r="Z738" i="7" s="1"/>
  <c r="AA738" i="7" s="1"/>
  <c r="AB738" i="7" s="1"/>
  <c r="AC738" i="7" s="1"/>
  <c r="AD738" i="7" s="1"/>
  <c r="AE738" i="7" s="1"/>
  <c r="AF738" i="7" s="1"/>
  <c r="V738" i="7"/>
  <c r="W737" i="7"/>
  <c r="X737" i="7" s="1"/>
  <c r="Y737" i="7" s="1"/>
  <c r="Z737" i="7" s="1"/>
  <c r="AA737" i="7" s="1"/>
  <c r="AB737" i="7" s="1"/>
  <c r="AC737" i="7" s="1"/>
  <c r="AD737" i="7" s="1"/>
  <c r="AE737" i="7" s="1"/>
  <c r="AF737" i="7" s="1"/>
  <c r="V737" i="7"/>
  <c r="W736" i="7"/>
  <c r="X736" i="7" s="1"/>
  <c r="Y736" i="7" s="1"/>
  <c r="Z736" i="7" s="1"/>
  <c r="AA736" i="7" s="1"/>
  <c r="AB736" i="7" s="1"/>
  <c r="AC736" i="7" s="1"/>
  <c r="AD736" i="7" s="1"/>
  <c r="AE736" i="7" s="1"/>
  <c r="AF736" i="7" s="1"/>
  <c r="V736" i="7"/>
  <c r="W735" i="7"/>
  <c r="X735" i="7" s="1"/>
  <c r="Y735" i="7" s="1"/>
  <c r="Z735" i="7" s="1"/>
  <c r="AA735" i="7" s="1"/>
  <c r="AB735" i="7" s="1"/>
  <c r="AC735" i="7" s="1"/>
  <c r="AD735" i="7" s="1"/>
  <c r="AE735" i="7" s="1"/>
  <c r="AF735" i="7" s="1"/>
  <c r="V735" i="7"/>
  <c r="W734" i="7"/>
  <c r="X734" i="7" s="1"/>
  <c r="Y734" i="7" s="1"/>
  <c r="Z734" i="7" s="1"/>
  <c r="AA734" i="7" s="1"/>
  <c r="AB734" i="7" s="1"/>
  <c r="AC734" i="7" s="1"/>
  <c r="AD734" i="7" s="1"/>
  <c r="AE734" i="7" s="1"/>
  <c r="AF734" i="7" s="1"/>
  <c r="V734" i="7"/>
  <c r="W733" i="7"/>
  <c r="X733" i="7" s="1"/>
  <c r="Y733" i="7" s="1"/>
  <c r="Z733" i="7" s="1"/>
  <c r="AA733" i="7" s="1"/>
  <c r="AB733" i="7" s="1"/>
  <c r="AC733" i="7" s="1"/>
  <c r="AD733" i="7" s="1"/>
  <c r="AE733" i="7" s="1"/>
  <c r="AF733" i="7" s="1"/>
  <c r="V733" i="7"/>
  <c r="W732" i="7"/>
  <c r="X732" i="7" s="1"/>
  <c r="Y732" i="7" s="1"/>
  <c r="Z732" i="7" s="1"/>
  <c r="AA732" i="7" s="1"/>
  <c r="AB732" i="7" s="1"/>
  <c r="AC732" i="7" s="1"/>
  <c r="AD732" i="7" s="1"/>
  <c r="AE732" i="7" s="1"/>
  <c r="AF732" i="7" s="1"/>
  <c r="V732" i="7"/>
  <c r="W731" i="7"/>
  <c r="X731" i="7" s="1"/>
  <c r="Y731" i="7" s="1"/>
  <c r="Z731" i="7" s="1"/>
  <c r="AA731" i="7" s="1"/>
  <c r="AB731" i="7" s="1"/>
  <c r="AC731" i="7" s="1"/>
  <c r="AD731" i="7" s="1"/>
  <c r="AE731" i="7" s="1"/>
  <c r="AF731" i="7" s="1"/>
  <c r="V731" i="7"/>
  <c r="W730" i="7"/>
  <c r="X730" i="7" s="1"/>
  <c r="Y730" i="7" s="1"/>
  <c r="Z730" i="7" s="1"/>
  <c r="AA730" i="7" s="1"/>
  <c r="AB730" i="7" s="1"/>
  <c r="AC730" i="7" s="1"/>
  <c r="AD730" i="7" s="1"/>
  <c r="AE730" i="7" s="1"/>
  <c r="AF730" i="7" s="1"/>
  <c r="V730" i="7"/>
  <c r="W729" i="7"/>
  <c r="X729" i="7" s="1"/>
  <c r="Y729" i="7" s="1"/>
  <c r="Z729" i="7" s="1"/>
  <c r="AA729" i="7" s="1"/>
  <c r="AB729" i="7" s="1"/>
  <c r="AC729" i="7" s="1"/>
  <c r="AD729" i="7" s="1"/>
  <c r="AE729" i="7" s="1"/>
  <c r="AF729" i="7" s="1"/>
  <c r="V729" i="7"/>
  <c r="W728" i="7"/>
  <c r="X728" i="7" s="1"/>
  <c r="Y728" i="7" s="1"/>
  <c r="Z728" i="7" s="1"/>
  <c r="AA728" i="7" s="1"/>
  <c r="AB728" i="7" s="1"/>
  <c r="AC728" i="7" s="1"/>
  <c r="AD728" i="7" s="1"/>
  <c r="AE728" i="7" s="1"/>
  <c r="AF728" i="7" s="1"/>
  <c r="V728" i="7"/>
  <c r="W727" i="7"/>
  <c r="X727" i="7" s="1"/>
  <c r="Y727" i="7" s="1"/>
  <c r="Z727" i="7" s="1"/>
  <c r="AA727" i="7" s="1"/>
  <c r="AB727" i="7" s="1"/>
  <c r="AC727" i="7" s="1"/>
  <c r="AD727" i="7" s="1"/>
  <c r="AE727" i="7" s="1"/>
  <c r="AF727" i="7" s="1"/>
  <c r="V727" i="7"/>
  <c r="W726" i="7"/>
  <c r="X726" i="7" s="1"/>
  <c r="Y726" i="7" s="1"/>
  <c r="Z726" i="7" s="1"/>
  <c r="AA726" i="7" s="1"/>
  <c r="AB726" i="7" s="1"/>
  <c r="AC726" i="7" s="1"/>
  <c r="AD726" i="7" s="1"/>
  <c r="AE726" i="7" s="1"/>
  <c r="AF726" i="7" s="1"/>
  <c r="V726" i="7"/>
  <c r="W725" i="7"/>
  <c r="X725" i="7" s="1"/>
  <c r="Y725" i="7" s="1"/>
  <c r="Z725" i="7" s="1"/>
  <c r="AA725" i="7" s="1"/>
  <c r="AB725" i="7" s="1"/>
  <c r="AC725" i="7" s="1"/>
  <c r="AD725" i="7" s="1"/>
  <c r="AE725" i="7" s="1"/>
  <c r="AF725" i="7" s="1"/>
  <c r="V725" i="7"/>
  <c r="W724" i="7"/>
  <c r="X724" i="7" s="1"/>
  <c r="Y724" i="7" s="1"/>
  <c r="Z724" i="7" s="1"/>
  <c r="AA724" i="7" s="1"/>
  <c r="AB724" i="7" s="1"/>
  <c r="AC724" i="7" s="1"/>
  <c r="AD724" i="7" s="1"/>
  <c r="AE724" i="7" s="1"/>
  <c r="AF724" i="7" s="1"/>
  <c r="V724" i="7"/>
  <c r="W723" i="7"/>
  <c r="X723" i="7" s="1"/>
  <c r="Y723" i="7" s="1"/>
  <c r="Z723" i="7" s="1"/>
  <c r="AA723" i="7" s="1"/>
  <c r="AB723" i="7" s="1"/>
  <c r="AC723" i="7" s="1"/>
  <c r="AD723" i="7" s="1"/>
  <c r="AE723" i="7" s="1"/>
  <c r="AF723" i="7" s="1"/>
  <c r="V723" i="7"/>
  <c r="W722" i="7"/>
  <c r="X722" i="7" s="1"/>
  <c r="Y722" i="7" s="1"/>
  <c r="Z722" i="7" s="1"/>
  <c r="AA722" i="7" s="1"/>
  <c r="AB722" i="7" s="1"/>
  <c r="AC722" i="7" s="1"/>
  <c r="AD722" i="7" s="1"/>
  <c r="AE722" i="7" s="1"/>
  <c r="AF722" i="7" s="1"/>
  <c r="V722" i="7"/>
  <c r="W721" i="7"/>
  <c r="X721" i="7" s="1"/>
  <c r="Y721" i="7" s="1"/>
  <c r="Z721" i="7" s="1"/>
  <c r="AA721" i="7" s="1"/>
  <c r="AB721" i="7" s="1"/>
  <c r="AC721" i="7" s="1"/>
  <c r="AD721" i="7" s="1"/>
  <c r="AE721" i="7" s="1"/>
  <c r="AF721" i="7" s="1"/>
  <c r="V721" i="7"/>
  <c r="W720" i="7"/>
  <c r="X720" i="7" s="1"/>
  <c r="Y720" i="7" s="1"/>
  <c r="Z720" i="7" s="1"/>
  <c r="AA720" i="7" s="1"/>
  <c r="AB720" i="7" s="1"/>
  <c r="AC720" i="7" s="1"/>
  <c r="AD720" i="7" s="1"/>
  <c r="AE720" i="7" s="1"/>
  <c r="AF720" i="7" s="1"/>
  <c r="V720" i="7"/>
  <c r="W719" i="7"/>
  <c r="X719" i="7" s="1"/>
  <c r="Y719" i="7" s="1"/>
  <c r="Z719" i="7" s="1"/>
  <c r="AA719" i="7" s="1"/>
  <c r="AB719" i="7" s="1"/>
  <c r="AC719" i="7" s="1"/>
  <c r="AD719" i="7" s="1"/>
  <c r="AE719" i="7" s="1"/>
  <c r="AF719" i="7" s="1"/>
  <c r="V719" i="7"/>
  <c r="W718" i="7"/>
  <c r="X718" i="7" s="1"/>
  <c r="Y718" i="7" s="1"/>
  <c r="Z718" i="7" s="1"/>
  <c r="AA718" i="7" s="1"/>
  <c r="AB718" i="7" s="1"/>
  <c r="AC718" i="7" s="1"/>
  <c r="AD718" i="7" s="1"/>
  <c r="AE718" i="7" s="1"/>
  <c r="AF718" i="7" s="1"/>
  <c r="V718" i="7"/>
  <c r="W717" i="7"/>
  <c r="X717" i="7" s="1"/>
  <c r="Y717" i="7" s="1"/>
  <c r="Z717" i="7" s="1"/>
  <c r="AA717" i="7" s="1"/>
  <c r="AB717" i="7" s="1"/>
  <c r="AC717" i="7" s="1"/>
  <c r="AD717" i="7" s="1"/>
  <c r="AE717" i="7" s="1"/>
  <c r="AF717" i="7" s="1"/>
  <c r="V717" i="7"/>
  <c r="W716" i="7"/>
  <c r="X716" i="7" s="1"/>
  <c r="Y716" i="7" s="1"/>
  <c r="Z716" i="7" s="1"/>
  <c r="AA716" i="7" s="1"/>
  <c r="AB716" i="7" s="1"/>
  <c r="AC716" i="7" s="1"/>
  <c r="AD716" i="7" s="1"/>
  <c r="AE716" i="7" s="1"/>
  <c r="AF716" i="7" s="1"/>
  <c r="V716" i="7"/>
  <c r="W715" i="7"/>
  <c r="X715" i="7" s="1"/>
  <c r="Y715" i="7" s="1"/>
  <c r="Z715" i="7" s="1"/>
  <c r="AA715" i="7" s="1"/>
  <c r="AB715" i="7" s="1"/>
  <c r="AC715" i="7" s="1"/>
  <c r="AD715" i="7" s="1"/>
  <c r="AE715" i="7" s="1"/>
  <c r="AF715" i="7" s="1"/>
  <c r="V715" i="7"/>
  <c r="W714" i="7"/>
  <c r="X714" i="7" s="1"/>
  <c r="Y714" i="7" s="1"/>
  <c r="Z714" i="7" s="1"/>
  <c r="AA714" i="7" s="1"/>
  <c r="AB714" i="7" s="1"/>
  <c r="AC714" i="7" s="1"/>
  <c r="AD714" i="7" s="1"/>
  <c r="AE714" i="7" s="1"/>
  <c r="AF714" i="7" s="1"/>
  <c r="V714" i="7"/>
  <c r="W713" i="7"/>
  <c r="X713" i="7" s="1"/>
  <c r="Y713" i="7" s="1"/>
  <c r="Z713" i="7" s="1"/>
  <c r="AA713" i="7" s="1"/>
  <c r="AB713" i="7" s="1"/>
  <c r="AC713" i="7" s="1"/>
  <c r="AD713" i="7" s="1"/>
  <c r="AE713" i="7" s="1"/>
  <c r="AF713" i="7" s="1"/>
  <c r="V713" i="7"/>
  <c r="W712" i="7"/>
  <c r="X712" i="7" s="1"/>
  <c r="Y712" i="7" s="1"/>
  <c r="Z712" i="7" s="1"/>
  <c r="AA712" i="7" s="1"/>
  <c r="AB712" i="7" s="1"/>
  <c r="AC712" i="7" s="1"/>
  <c r="AD712" i="7" s="1"/>
  <c r="AE712" i="7" s="1"/>
  <c r="AF712" i="7" s="1"/>
  <c r="V712" i="7"/>
  <c r="W711" i="7"/>
  <c r="X711" i="7" s="1"/>
  <c r="Y711" i="7" s="1"/>
  <c r="Z711" i="7" s="1"/>
  <c r="AA711" i="7" s="1"/>
  <c r="AB711" i="7" s="1"/>
  <c r="AC711" i="7" s="1"/>
  <c r="AD711" i="7" s="1"/>
  <c r="AE711" i="7" s="1"/>
  <c r="AF711" i="7" s="1"/>
  <c r="V711" i="7"/>
  <c r="W710" i="7"/>
  <c r="X710" i="7" s="1"/>
  <c r="Y710" i="7" s="1"/>
  <c r="Z710" i="7" s="1"/>
  <c r="AA710" i="7" s="1"/>
  <c r="AB710" i="7" s="1"/>
  <c r="AC710" i="7" s="1"/>
  <c r="AD710" i="7" s="1"/>
  <c r="AE710" i="7" s="1"/>
  <c r="AF710" i="7" s="1"/>
  <c r="V710" i="7"/>
  <c r="W709" i="7"/>
  <c r="X709" i="7" s="1"/>
  <c r="Y709" i="7" s="1"/>
  <c r="Z709" i="7" s="1"/>
  <c r="AA709" i="7" s="1"/>
  <c r="AB709" i="7" s="1"/>
  <c r="AC709" i="7" s="1"/>
  <c r="AD709" i="7" s="1"/>
  <c r="AE709" i="7" s="1"/>
  <c r="AF709" i="7" s="1"/>
  <c r="V709" i="7"/>
  <c r="W708" i="7"/>
  <c r="X708" i="7" s="1"/>
  <c r="Y708" i="7" s="1"/>
  <c r="Z708" i="7" s="1"/>
  <c r="AA708" i="7" s="1"/>
  <c r="AB708" i="7" s="1"/>
  <c r="AC708" i="7" s="1"/>
  <c r="AD708" i="7" s="1"/>
  <c r="AE708" i="7" s="1"/>
  <c r="AF708" i="7" s="1"/>
  <c r="V708" i="7"/>
  <c r="W707" i="7"/>
  <c r="X707" i="7" s="1"/>
  <c r="Y707" i="7" s="1"/>
  <c r="Z707" i="7" s="1"/>
  <c r="AA707" i="7" s="1"/>
  <c r="AB707" i="7" s="1"/>
  <c r="AC707" i="7" s="1"/>
  <c r="AD707" i="7" s="1"/>
  <c r="AE707" i="7" s="1"/>
  <c r="AF707" i="7" s="1"/>
  <c r="V707" i="7"/>
  <c r="W706" i="7"/>
  <c r="X706" i="7" s="1"/>
  <c r="Y706" i="7" s="1"/>
  <c r="Z706" i="7" s="1"/>
  <c r="AA706" i="7" s="1"/>
  <c r="AB706" i="7" s="1"/>
  <c r="AC706" i="7" s="1"/>
  <c r="AD706" i="7" s="1"/>
  <c r="AE706" i="7" s="1"/>
  <c r="AF706" i="7" s="1"/>
  <c r="V706" i="7"/>
  <c r="W705" i="7"/>
  <c r="X705" i="7" s="1"/>
  <c r="Y705" i="7" s="1"/>
  <c r="Z705" i="7" s="1"/>
  <c r="AA705" i="7" s="1"/>
  <c r="AB705" i="7" s="1"/>
  <c r="AC705" i="7" s="1"/>
  <c r="AD705" i="7" s="1"/>
  <c r="AE705" i="7" s="1"/>
  <c r="AF705" i="7" s="1"/>
  <c r="V705" i="7"/>
  <c r="W704" i="7"/>
  <c r="X704" i="7" s="1"/>
  <c r="Y704" i="7" s="1"/>
  <c r="Z704" i="7" s="1"/>
  <c r="AA704" i="7" s="1"/>
  <c r="AB704" i="7" s="1"/>
  <c r="AC704" i="7" s="1"/>
  <c r="AD704" i="7" s="1"/>
  <c r="AE704" i="7" s="1"/>
  <c r="AF704" i="7" s="1"/>
  <c r="V704" i="7"/>
  <c r="W703" i="7"/>
  <c r="X703" i="7" s="1"/>
  <c r="Y703" i="7" s="1"/>
  <c r="Z703" i="7" s="1"/>
  <c r="AA703" i="7" s="1"/>
  <c r="AB703" i="7" s="1"/>
  <c r="AC703" i="7" s="1"/>
  <c r="AD703" i="7" s="1"/>
  <c r="AE703" i="7" s="1"/>
  <c r="AF703" i="7" s="1"/>
  <c r="V703" i="7"/>
  <c r="W702" i="7"/>
  <c r="X702" i="7" s="1"/>
  <c r="Y702" i="7" s="1"/>
  <c r="Z702" i="7" s="1"/>
  <c r="AA702" i="7" s="1"/>
  <c r="AB702" i="7" s="1"/>
  <c r="AC702" i="7" s="1"/>
  <c r="AD702" i="7" s="1"/>
  <c r="AE702" i="7" s="1"/>
  <c r="AF702" i="7" s="1"/>
  <c r="V702" i="7"/>
  <c r="W701" i="7"/>
  <c r="X701" i="7" s="1"/>
  <c r="Y701" i="7" s="1"/>
  <c r="Z701" i="7" s="1"/>
  <c r="AA701" i="7" s="1"/>
  <c r="AB701" i="7" s="1"/>
  <c r="AC701" i="7" s="1"/>
  <c r="AD701" i="7" s="1"/>
  <c r="AE701" i="7" s="1"/>
  <c r="AF701" i="7" s="1"/>
  <c r="V701" i="7"/>
  <c r="W700" i="7"/>
  <c r="X700" i="7" s="1"/>
  <c r="Y700" i="7" s="1"/>
  <c r="Z700" i="7" s="1"/>
  <c r="AA700" i="7" s="1"/>
  <c r="AB700" i="7" s="1"/>
  <c r="AC700" i="7" s="1"/>
  <c r="AD700" i="7" s="1"/>
  <c r="AE700" i="7" s="1"/>
  <c r="AF700" i="7" s="1"/>
  <c r="V700" i="7"/>
  <c r="W699" i="7"/>
  <c r="X699" i="7" s="1"/>
  <c r="Y699" i="7" s="1"/>
  <c r="Z699" i="7" s="1"/>
  <c r="AA699" i="7" s="1"/>
  <c r="AB699" i="7" s="1"/>
  <c r="AC699" i="7" s="1"/>
  <c r="AD699" i="7" s="1"/>
  <c r="AE699" i="7" s="1"/>
  <c r="AF699" i="7" s="1"/>
  <c r="V699" i="7"/>
  <c r="W698" i="7"/>
  <c r="X698" i="7" s="1"/>
  <c r="Y698" i="7" s="1"/>
  <c r="Z698" i="7" s="1"/>
  <c r="AA698" i="7" s="1"/>
  <c r="AB698" i="7" s="1"/>
  <c r="AC698" i="7" s="1"/>
  <c r="AD698" i="7" s="1"/>
  <c r="AE698" i="7" s="1"/>
  <c r="AF698" i="7" s="1"/>
  <c r="V698" i="7"/>
  <c r="W697" i="7"/>
  <c r="X697" i="7" s="1"/>
  <c r="Y697" i="7" s="1"/>
  <c r="Z697" i="7" s="1"/>
  <c r="AA697" i="7" s="1"/>
  <c r="AB697" i="7" s="1"/>
  <c r="AC697" i="7" s="1"/>
  <c r="AD697" i="7" s="1"/>
  <c r="AE697" i="7" s="1"/>
  <c r="AF697" i="7" s="1"/>
  <c r="V697" i="7"/>
  <c r="W696" i="7"/>
  <c r="X696" i="7" s="1"/>
  <c r="Y696" i="7" s="1"/>
  <c r="Z696" i="7" s="1"/>
  <c r="AA696" i="7" s="1"/>
  <c r="AB696" i="7" s="1"/>
  <c r="AC696" i="7" s="1"/>
  <c r="AD696" i="7" s="1"/>
  <c r="AE696" i="7" s="1"/>
  <c r="AF696" i="7" s="1"/>
  <c r="V696" i="7"/>
  <c r="W695" i="7"/>
  <c r="X695" i="7" s="1"/>
  <c r="Y695" i="7" s="1"/>
  <c r="Z695" i="7" s="1"/>
  <c r="AA695" i="7" s="1"/>
  <c r="AB695" i="7" s="1"/>
  <c r="AC695" i="7" s="1"/>
  <c r="AD695" i="7" s="1"/>
  <c r="AE695" i="7" s="1"/>
  <c r="AF695" i="7" s="1"/>
  <c r="V695" i="7"/>
  <c r="W694" i="7"/>
  <c r="X694" i="7" s="1"/>
  <c r="Y694" i="7" s="1"/>
  <c r="Z694" i="7" s="1"/>
  <c r="AA694" i="7" s="1"/>
  <c r="AB694" i="7" s="1"/>
  <c r="AC694" i="7" s="1"/>
  <c r="AD694" i="7" s="1"/>
  <c r="AE694" i="7" s="1"/>
  <c r="AF694" i="7" s="1"/>
  <c r="V694" i="7"/>
  <c r="W693" i="7"/>
  <c r="X693" i="7" s="1"/>
  <c r="Y693" i="7" s="1"/>
  <c r="Z693" i="7" s="1"/>
  <c r="AA693" i="7" s="1"/>
  <c r="AB693" i="7" s="1"/>
  <c r="AC693" i="7" s="1"/>
  <c r="AD693" i="7" s="1"/>
  <c r="AE693" i="7" s="1"/>
  <c r="AF693" i="7" s="1"/>
  <c r="V693" i="7"/>
  <c r="W692" i="7"/>
  <c r="X692" i="7" s="1"/>
  <c r="Y692" i="7" s="1"/>
  <c r="Z692" i="7" s="1"/>
  <c r="AA692" i="7" s="1"/>
  <c r="AB692" i="7" s="1"/>
  <c r="AC692" i="7" s="1"/>
  <c r="AD692" i="7" s="1"/>
  <c r="AE692" i="7" s="1"/>
  <c r="AF692" i="7" s="1"/>
  <c r="V692" i="7"/>
  <c r="W691" i="7"/>
  <c r="X691" i="7" s="1"/>
  <c r="Y691" i="7" s="1"/>
  <c r="Z691" i="7" s="1"/>
  <c r="AA691" i="7" s="1"/>
  <c r="AB691" i="7" s="1"/>
  <c r="AC691" i="7" s="1"/>
  <c r="AD691" i="7" s="1"/>
  <c r="AE691" i="7" s="1"/>
  <c r="AF691" i="7" s="1"/>
  <c r="V691" i="7"/>
  <c r="W690" i="7"/>
  <c r="X690" i="7" s="1"/>
  <c r="Y690" i="7" s="1"/>
  <c r="Z690" i="7" s="1"/>
  <c r="AA690" i="7" s="1"/>
  <c r="AB690" i="7" s="1"/>
  <c r="AC690" i="7" s="1"/>
  <c r="AD690" i="7" s="1"/>
  <c r="AE690" i="7" s="1"/>
  <c r="AF690" i="7" s="1"/>
  <c r="V690" i="7"/>
  <c r="W689" i="7"/>
  <c r="X689" i="7" s="1"/>
  <c r="Y689" i="7" s="1"/>
  <c r="Z689" i="7" s="1"/>
  <c r="AA689" i="7" s="1"/>
  <c r="AB689" i="7" s="1"/>
  <c r="AC689" i="7" s="1"/>
  <c r="AD689" i="7" s="1"/>
  <c r="AE689" i="7" s="1"/>
  <c r="AF689" i="7" s="1"/>
  <c r="V689" i="7"/>
  <c r="W688" i="7"/>
  <c r="X688" i="7" s="1"/>
  <c r="Y688" i="7" s="1"/>
  <c r="Z688" i="7" s="1"/>
  <c r="AA688" i="7" s="1"/>
  <c r="AB688" i="7" s="1"/>
  <c r="AC688" i="7" s="1"/>
  <c r="AD688" i="7" s="1"/>
  <c r="AE688" i="7" s="1"/>
  <c r="AF688" i="7" s="1"/>
  <c r="V688" i="7"/>
  <c r="W687" i="7"/>
  <c r="X687" i="7" s="1"/>
  <c r="Y687" i="7" s="1"/>
  <c r="Z687" i="7" s="1"/>
  <c r="AA687" i="7" s="1"/>
  <c r="AB687" i="7" s="1"/>
  <c r="AC687" i="7" s="1"/>
  <c r="AD687" i="7" s="1"/>
  <c r="AE687" i="7" s="1"/>
  <c r="AF687" i="7" s="1"/>
  <c r="V687" i="7"/>
  <c r="W686" i="7"/>
  <c r="X686" i="7" s="1"/>
  <c r="Y686" i="7" s="1"/>
  <c r="Z686" i="7" s="1"/>
  <c r="AA686" i="7" s="1"/>
  <c r="AB686" i="7" s="1"/>
  <c r="AC686" i="7" s="1"/>
  <c r="AD686" i="7" s="1"/>
  <c r="AE686" i="7" s="1"/>
  <c r="AF686" i="7" s="1"/>
  <c r="V686" i="7"/>
  <c r="W685" i="7"/>
  <c r="X685" i="7" s="1"/>
  <c r="Y685" i="7" s="1"/>
  <c r="Z685" i="7" s="1"/>
  <c r="AA685" i="7" s="1"/>
  <c r="AB685" i="7" s="1"/>
  <c r="AC685" i="7" s="1"/>
  <c r="AD685" i="7" s="1"/>
  <c r="AE685" i="7" s="1"/>
  <c r="AF685" i="7" s="1"/>
  <c r="V685" i="7"/>
  <c r="W684" i="7"/>
  <c r="X684" i="7" s="1"/>
  <c r="Y684" i="7" s="1"/>
  <c r="Z684" i="7" s="1"/>
  <c r="AA684" i="7" s="1"/>
  <c r="AB684" i="7" s="1"/>
  <c r="AC684" i="7" s="1"/>
  <c r="AD684" i="7" s="1"/>
  <c r="AE684" i="7" s="1"/>
  <c r="AF684" i="7" s="1"/>
  <c r="V684" i="7"/>
  <c r="W683" i="7"/>
  <c r="X683" i="7" s="1"/>
  <c r="Y683" i="7" s="1"/>
  <c r="Z683" i="7" s="1"/>
  <c r="AA683" i="7" s="1"/>
  <c r="AB683" i="7" s="1"/>
  <c r="AC683" i="7" s="1"/>
  <c r="AD683" i="7" s="1"/>
  <c r="AE683" i="7" s="1"/>
  <c r="AF683" i="7" s="1"/>
  <c r="V683" i="7"/>
  <c r="W682" i="7"/>
  <c r="X682" i="7" s="1"/>
  <c r="Y682" i="7" s="1"/>
  <c r="Z682" i="7" s="1"/>
  <c r="AA682" i="7" s="1"/>
  <c r="AB682" i="7" s="1"/>
  <c r="AC682" i="7" s="1"/>
  <c r="AD682" i="7" s="1"/>
  <c r="AE682" i="7" s="1"/>
  <c r="AF682" i="7" s="1"/>
  <c r="V682" i="7"/>
  <c r="W681" i="7"/>
  <c r="X681" i="7" s="1"/>
  <c r="Y681" i="7" s="1"/>
  <c r="Z681" i="7" s="1"/>
  <c r="AA681" i="7" s="1"/>
  <c r="AB681" i="7" s="1"/>
  <c r="AC681" i="7" s="1"/>
  <c r="AD681" i="7" s="1"/>
  <c r="AE681" i="7" s="1"/>
  <c r="AF681" i="7" s="1"/>
  <c r="V681" i="7"/>
  <c r="W680" i="7"/>
  <c r="X680" i="7" s="1"/>
  <c r="Y680" i="7" s="1"/>
  <c r="Z680" i="7" s="1"/>
  <c r="AA680" i="7" s="1"/>
  <c r="AB680" i="7" s="1"/>
  <c r="AC680" i="7" s="1"/>
  <c r="AD680" i="7" s="1"/>
  <c r="AE680" i="7" s="1"/>
  <c r="AF680" i="7" s="1"/>
  <c r="V680" i="7"/>
  <c r="W679" i="7"/>
  <c r="X679" i="7" s="1"/>
  <c r="Y679" i="7" s="1"/>
  <c r="Z679" i="7" s="1"/>
  <c r="AA679" i="7" s="1"/>
  <c r="AB679" i="7" s="1"/>
  <c r="AC679" i="7" s="1"/>
  <c r="AD679" i="7" s="1"/>
  <c r="AE679" i="7" s="1"/>
  <c r="AF679" i="7" s="1"/>
  <c r="V679" i="7"/>
  <c r="W678" i="7"/>
  <c r="X678" i="7" s="1"/>
  <c r="Y678" i="7" s="1"/>
  <c r="Z678" i="7" s="1"/>
  <c r="AA678" i="7" s="1"/>
  <c r="AB678" i="7" s="1"/>
  <c r="AC678" i="7" s="1"/>
  <c r="AD678" i="7" s="1"/>
  <c r="AE678" i="7" s="1"/>
  <c r="AF678" i="7" s="1"/>
  <c r="V678" i="7"/>
  <c r="W677" i="7"/>
  <c r="X677" i="7" s="1"/>
  <c r="Y677" i="7" s="1"/>
  <c r="Z677" i="7" s="1"/>
  <c r="AA677" i="7" s="1"/>
  <c r="AB677" i="7" s="1"/>
  <c r="AC677" i="7" s="1"/>
  <c r="AD677" i="7" s="1"/>
  <c r="AE677" i="7" s="1"/>
  <c r="AF677" i="7" s="1"/>
  <c r="V677" i="7"/>
  <c r="W676" i="7"/>
  <c r="X676" i="7" s="1"/>
  <c r="Y676" i="7" s="1"/>
  <c r="Z676" i="7" s="1"/>
  <c r="AA676" i="7" s="1"/>
  <c r="AB676" i="7" s="1"/>
  <c r="AC676" i="7" s="1"/>
  <c r="AD676" i="7" s="1"/>
  <c r="AE676" i="7" s="1"/>
  <c r="AF676" i="7" s="1"/>
  <c r="V676" i="7"/>
  <c r="W675" i="7"/>
  <c r="X675" i="7" s="1"/>
  <c r="Y675" i="7" s="1"/>
  <c r="Z675" i="7" s="1"/>
  <c r="AA675" i="7" s="1"/>
  <c r="AB675" i="7" s="1"/>
  <c r="AC675" i="7" s="1"/>
  <c r="AD675" i="7" s="1"/>
  <c r="AE675" i="7" s="1"/>
  <c r="AF675" i="7" s="1"/>
  <c r="V675" i="7"/>
  <c r="W674" i="7"/>
  <c r="X674" i="7" s="1"/>
  <c r="Y674" i="7" s="1"/>
  <c r="Z674" i="7" s="1"/>
  <c r="AA674" i="7" s="1"/>
  <c r="AB674" i="7" s="1"/>
  <c r="AC674" i="7" s="1"/>
  <c r="AD674" i="7" s="1"/>
  <c r="AE674" i="7" s="1"/>
  <c r="AF674" i="7" s="1"/>
  <c r="V674" i="7"/>
  <c r="W673" i="7"/>
  <c r="X673" i="7" s="1"/>
  <c r="Y673" i="7" s="1"/>
  <c r="Z673" i="7" s="1"/>
  <c r="AA673" i="7" s="1"/>
  <c r="AB673" i="7" s="1"/>
  <c r="AC673" i="7" s="1"/>
  <c r="AD673" i="7" s="1"/>
  <c r="AE673" i="7" s="1"/>
  <c r="AF673" i="7" s="1"/>
  <c r="V673" i="7"/>
  <c r="W672" i="7"/>
  <c r="X672" i="7" s="1"/>
  <c r="Y672" i="7" s="1"/>
  <c r="Z672" i="7" s="1"/>
  <c r="AA672" i="7" s="1"/>
  <c r="AB672" i="7" s="1"/>
  <c r="AC672" i="7" s="1"/>
  <c r="AD672" i="7" s="1"/>
  <c r="AE672" i="7" s="1"/>
  <c r="AF672" i="7" s="1"/>
  <c r="V672" i="7"/>
  <c r="W671" i="7"/>
  <c r="X671" i="7" s="1"/>
  <c r="Y671" i="7" s="1"/>
  <c r="Z671" i="7" s="1"/>
  <c r="AA671" i="7" s="1"/>
  <c r="AB671" i="7" s="1"/>
  <c r="AC671" i="7" s="1"/>
  <c r="AD671" i="7" s="1"/>
  <c r="AE671" i="7" s="1"/>
  <c r="AF671" i="7" s="1"/>
  <c r="V671" i="7"/>
  <c r="W670" i="7"/>
  <c r="X670" i="7" s="1"/>
  <c r="Y670" i="7" s="1"/>
  <c r="Z670" i="7" s="1"/>
  <c r="AA670" i="7" s="1"/>
  <c r="AB670" i="7" s="1"/>
  <c r="AC670" i="7" s="1"/>
  <c r="AD670" i="7" s="1"/>
  <c r="AE670" i="7" s="1"/>
  <c r="AF670" i="7" s="1"/>
  <c r="V670" i="7"/>
  <c r="W669" i="7"/>
  <c r="X669" i="7" s="1"/>
  <c r="Y669" i="7" s="1"/>
  <c r="Z669" i="7" s="1"/>
  <c r="AA669" i="7" s="1"/>
  <c r="AB669" i="7" s="1"/>
  <c r="AC669" i="7" s="1"/>
  <c r="AD669" i="7" s="1"/>
  <c r="AE669" i="7" s="1"/>
  <c r="AF669" i="7" s="1"/>
  <c r="V669" i="7"/>
  <c r="W668" i="7"/>
  <c r="X668" i="7" s="1"/>
  <c r="Y668" i="7" s="1"/>
  <c r="Z668" i="7" s="1"/>
  <c r="AA668" i="7" s="1"/>
  <c r="AB668" i="7" s="1"/>
  <c r="AC668" i="7" s="1"/>
  <c r="AD668" i="7" s="1"/>
  <c r="AE668" i="7" s="1"/>
  <c r="AF668" i="7" s="1"/>
  <c r="V668" i="7"/>
  <c r="W667" i="7"/>
  <c r="X667" i="7" s="1"/>
  <c r="Y667" i="7" s="1"/>
  <c r="Z667" i="7" s="1"/>
  <c r="AA667" i="7" s="1"/>
  <c r="AB667" i="7" s="1"/>
  <c r="AC667" i="7" s="1"/>
  <c r="AD667" i="7" s="1"/>
  <c r="AE667" i="7" s="1"/>
  <c r="AF667" i="7" s="1"/>
  <c r="V667" i="7"/>
  <c r="W666" i="7"/>
  <c r="X666" i="7" s="1"/>
  <c r="Y666" i="7" s="1"/>
  <c r="Z666" i="7" s="1"/>
  <c r="AA666" i="7" s="1"/>
  <c r="AB666" i="7" s="1"/>
  <c r="AC666" i="7" s="1"/>
  <c r="AD666" i="7" s="1"/>
  <c r="AE666" i="7" s="1"/>
  <c r="AF666" i="7" s="1"/>
  <c r="V666" i="7"/>
  <c r="W665" i="7"/>
  <c r="X665" i="7" s="1"/>
  <c r="Y665" i="7" s="1"/>
  <c r="Z665" i="7" s="1"/>
  <c r="AA665" i="7" s="1"/>
  <c r="AB665" i="7" s="1"/>
  <c r="AC665" i="7" s="1"/>
  <c r="AD665" i="7" s="1"/>
  <c r="AE665" i="7" s="1"/>
  <c r="AF665" i="7" s="1"/>
  <c r="V665" i="7"/>
  <c r="W664" i="7"/>
  <c r="X664" i="7" s="1"/>
  <c r="Y664" i="7" s="1"/>
  <c r="Z664" i="7" s="1"/>
  <c r="AA664" i="7" s="1"/>
  <c r="AB664" i="7" s="1"/>
  <c r="AC664" i="7" s="1"/>
  <c r="AD664" i="7" s="1"/>
  <c r="AE664" i="7" s="1"/>
  <c r="AF664" i="7" s="1"/>
  <c r="V664" i="7"/>
  <c r="W663" i="7"/>
  <c r="X663" i="7" s="1"/>
  <c r="Y663" i="7" s="1"/>
  <c r="Z663" i="7" s="1"/>
  <c r="AA663" i="7" s="1"/>
  <c r="AB663" i="7" s="1"/>
  <c r="AC663" i="7" s="1"/>
  <c r="AD663" i="7" s="1"/>
  <c r="AE663" i="7" s="1"/>
  <c r="AF663" i="7" s="1"/>
  <c r="V663" i="7"/>
  <c r="W662" i="7"/>
  <c r="X662" i="7" s="1"/>
  <c r="Y662" i="7" s="1"/>
  <c r="Z662" i="7" s="1"/>
  <c r="AA662" i="7" s="1"/>
  <c r="AB662" i="7" s="1"/>
  <c r="AC662" i="7" s="1"/>
  <c r="AD662" i="7" s="1"/>
  <c r="AE662" i="7" s="1"/>
  <c r="AF662" i="7" s="1"/>
  <c r="V662" i="7"/>
  <c r="W661" i="7"/>
  <c r="X661" i="7" s="1"/>
  <c r="Y661" i="7" s="1"/>
  <c r="Z661" i="7" s="1"/>
  <c r="AA661" i="7" s="1"/>
  <c r="AB661" i="7" s="1"/>
  <c r="AC661" i="7" s="1"/>
  <c r="AD661" i="7" s="1"/>
  <c r="AE661" i="7" s="1"/>
  <c r="AF661" i="7" s="1"/>
  <c r="V661" i="7"/>
  <c r="W660" i="7"/>
  <c r="X660" i="7" s="1"/>
  <c r="Y660" i="7" s="1"/>
  <c r="Z660" i="7" s="1"/>
  <c r="AA660" i="7" s="1"/>
  <c r="AB660" i="7" s="1"/>
  <c r="AC660" i="7" s="1"/>
  <c r="AD660" i="7" s="1"/>
  <c r="AE660" i="7" s="1"/>
  <c r="AF660" i="7" s="1"/>
  <c r="V660" i="7"/>
  <c r="W659" i="7"/>
  <c r="X659" i="7" s="1"/>
  <c r="Y659" i="7" s="1"/>
  <c r="Z659" i="7" s="1"/>
  <c r="AA659" i="7" s="1"/>
  <c r="AB659" i="7" s="1"/>
  <c r="AC659" i="7" s="1"/>
  <c r="AD659" i="7" s="1"/>
  <c r="AE659" i="7" s="1"/>
  <c r="AF659" i="7" s="1"/>
  <c r="V659" i="7"/>
  <c r="W658" i="7"/>
  <c r="X658" i="7" s="1"/>
  <c r="Y658" i="7" s="1"/>
  <c r="Z658" i="7" s="1"/>
  <c r="AA658" i="7" s="1"/>
  <c r="AB658" i="7" s="1"/>
  <c r="AC658" i="7" s="1"/>
  <c r="AD658" i="7" s="1"/>
  <c r="AE658" i="7" s="1"/>
  <c r="AF658" i="7" s="1"/>
  <c r="V658" i="7"/>
  <c r="W657" i="7"/>
  <c r="X657" i="7" s="1"/>
  <c r="Y657" i="7" s="1"/>
  <c r="Z657" i="7" s="1"/>
  <c r="AA657" i="7" s="1"/>
  <c r="AB657" i="7" s="1"/>
  <c r="AC657" i="7" s="1"/>
  <c r="AD657" i="7" s="1"/>
  <c r="AE657" i="7" s="1"/>
  <c r="AF657" i="7" s="1"/>
  <c r="V657" i="7"/>
  <c r="W656" i="7"/>
  <c r="X656" i="7" s="1"/>
  <c r="Y656" i="7" s="1"/>
  <c r="Z656" i="7" s="1"/>
  <c r="AA656" i="7" s="1"/>
  <c r="AB656" i="7" s="1"/>
  <c r="AC656" i="7" s="1"/>
  <c r="AD656" i="7" s="1"/>
  <c r="AE656" i="7" s="1"/>
  <c r="AF656" i="7" s="1"/>
  <c r="V656" i="7"/>
  <c r="W655" i="7"/>
  <c r="X655" i="7" s="1"/>
  <c r="Y655" i="7" s="1"/>
  <c r="Z655" i="7" s="1"/>
  <c r="AA655" i="7" s="1"/>
  <c r="AB655" i="7" s="1"/>
  <c r="AC655" i="7" s="1"/>
  <c r="AD655" i="7" s="1"/>
  <c r="AE655" i="7" s="1"/>
  <c r="AF655" i="7" s="1"/>
  <c r="V655" i="7"/>
  <c r="W654" i="7"/>
  <c r="X654" i="7" s="1"/>
  <c r="Y654" i="7" s="1"/>
  <c r="Z654" i="7" s="1"/>
  <c r="AA654" i="7" s="1"/>
  <c r="AB654" i="7" s="1"/>
  <c r="AC654" i="7" s="1"/>
  <c r="AD654" i="7" s="1"/>
  <c r="AE654" i="7" s="1"/>
  <c r="AF654" i="7" s="1"/>
  <c r="V654" i="7"/>
  <c r="W653" i="7"/>
  <c r="X653" i="7" s="1"/>
  <c r="Y653" i="7" s="1"/>
  <c r="Z653" i="7" s="1"/>
  <c r="AA653" i="7" s="1"/>
  <c r="AB653" i="7" s="1"/>
  <c r="AC653" i="7" s="1"/>
  <c r="AD653" i="7" s="1"/>
  <c r="AE653" i="7" s="1"/>
  <c r="AF653" i="7" s="1"/>
  <c r="V653" i="7"/>
  <c r="W652" i="7"/>
  <c r="X652" i="7" s="1"/>
  <c r="Y652" i="7" s="1"/>
  <c r="Z652" i="7" s="1"/>
  <c r="AA652" i="7" s="1"/>
  <c r="AB652" i="7" s="1"/>
  <c r="AC652" i="7" s="1"/>
  <c r="AD652" i="7" s="1"/>
  <c r="AE652" i="7" s="1"/>
  <c r="AF652" i="7" s="1"/>
  <c r="V652" i="7"/>
  <c r="W651" i="7"/>
  <c r="X651" i="7" s="1"/>
  <c r="Y651" i="7" s="1"/>
  <c r="Z651" i="7" s="1"/>
  <c r="AA651" i="7" s="1"/>
  <c r="AB651" i="7" s="1"/>
  <c r="AC651" i="7" s="1"/>
  <c r="AD651" i="7" s="1"/>
  <c r="AE651" i="7" s="1"/>
  <c r="AF651" i="7" s="1"/>
  <c r="V651" i="7"/>
  <c r="W650" i="7"/>
  <c r="X650" i="7" s="1"/>
  <c r="Y650" i="7" s="1"/>
  <c r="Z650" i="7" s="1"/>
  <c r="AA650" i="7" s="1"/>
  <c r="AB650" i="7" s="1"/>
  <c r="AC650" i="7" s="1"/>
  <c r="AD650" i="7" s="1"/>
  <c r="AE650" i="7" s="1"/>
  <c r="AF650" i="7" s="1"/>
  <c r="V650" i="7"/>
  <c r="W649" i="7"/>
  <c r="X649" i="7" s="1"/>
  <c r="Y649" i="7" s="1"/>
  <c r="Z649" i="7" s="1"/>
  <c r="AA649" i="7" s="1"/>
  <c r="AB649" i="7" s="1"/>
  <c r="AC649" i="7" s="1"/>
  <c r="AD649" i="7" s="1"/>
  <c r="AE649" i="7" s="1"/>
  <c r="AF649" i="7" s="1"/>
  <c r="V649" i="7"/>
  <c r="W648" i="7"/>
  <c r="X648" i="7" s="1"/>
  <c r="Y648" i="7" s="1"/>
  <c r="Z648" i="7" s="1"/>
  <c r="AA648" i="7" s="1"/>
  <c r="AB648" i="7" s="1"/>
  <c r="AC648" i="7" s="1"/>
  <c r="AD648" i="7" s="1"/>
  <c r="AE648" i="7" s="1"/>
  <c r="AF648" i="7" s="1"/>
  <c r="V648" i="7"/>
  <c r="W647" i="7"/>
  <c r="X647" i="7" s="1"/>
  <c r="Y647" i="7" s="1"/>
  <c r="Z647" i="7" s="1"/>
  <c r="AA647" i="7" s="1"/>
  <c r="AB647" i="7" s="1"/>
  <c r="AC647" i="7" s="1"/>
  <c r="AD647" i="7" s="1"/>
  <c r="AE647" i="7" s="1"/>
  <c r="AF647" i="7" s="1"/>
  <c r="V647" i="7"/>
  <c r="W646" i="7"/>
  <c r="X646" i="7" s="1"/>
  <c r="Y646" i="7" s="1"/>
  <c r="Z646" i="7" s="1"/>
  <c r="AA646" i="7" s="1"/>
  <c r="AB646" i="7" s="1"/>
  <c r="AC646" i="7" s="1"/>
  <c r="AD646" i="7" s="1"/>
  <c r="AE646" i="7" s="1"/>
  <c r="AF646" i="7" s="1"/>
  <c r="V646" i="7"/>
  <c r="W645" i="7"/>
  <c r="X645" i="7" s="1"/>
  <c r="Y645" i="7" s="1"/>
  <c r="Z645" i="7" s="1"/>
  <c r="AA645" i="7" s="1"/>
  <c r="AB645" i="7" s="1"/>
  <c r="AC645" i="7" s="1"/>
  <c r="AD645" i="7" s="1"/>
  <c r="AE645" i="7" s="1"/>
  <c r="AF645" i="7" s="1"/>
  <c r="V645" i="7"/>
  <c r="W644" i="7"/>
  <c r="X644" i="7" s="1"/>
  <c r="Y644" i="7" s="1"/>
  <c r="Z644" i="7" s="1"/>
  <c r="AA644" i="7" s="1"/>
  <c r="AB644" i="7" s="1"/>
  <c r="AC644" i="7" s="1"/>
  <c r="AD644" i="7" s="1"/>
  <c r="AE644" i="7" s="1"/>
  <c r="AF644" i="7" s="1"/>
  <c r="V644" i="7"/>
  <c r="W643" i="7"/>
  <c r="X643" i="7" s="1"/>
  <c r="Y643" i="7" s="1"/>
  <c r="Z643" i="7" s="1"/>
  <c r="AA643" i="7" s="1"/>
  <c r="AB643" i="7" s="1"/>
  <c r="AC643" i="7" s="1"/>
  <c r="AD643" i="7" s="1"/>
  <c r="AE643" i="7" s="1"/>
  <c r="AF643" i="7" s="1"/>
  <c r="V643" i="7"/>
  <c r="W642" i="7"/>
  <c r="X642" i="7" s="1"/>
  <c r="Y642" i="7" s="1"/>
  <c r="Z642" i="7" s="1"/>
  <c r="AA642" i="7" s="1"/>
  <c r="AB642" i="7" s="1"/>
  <c r="AC642" i="7" s="1"/>
  <c r="AD642" i="7" s="1"/>
  <c r="AE642" i="7" s="1"/>
  <c r="AF642" i="7" s="1"/>
  <c r="V642" i="7"/>
  <c r="W641" i="7"/>
  <c r="X641" i="7" s="1"/>
  <c r="Y641" i="7" s="1"/>
  <c r="Z641" i="7" s="1"/>
  <c r="AA641" i="7" s="1"/>
  <c r="AB641" i="7" s="1"/>
  <c r="AC641" i="7" s="1"/>
  <c r="AD641" i="7" s="1"/>
  <c r="AE641" i="7" s="1"/>
  <c r="AF641" i="7" s="1"/>
  <c r="V641" i="7"/>
  <c r="W640" i="7"/>
  <c r="X640" i="7" s="1"/>
  <c r="Y640" i="7" s="1"/>
  <c r="Z640" i="7" s="1"/>
  <c r="AA640" i="7" s="1"/>
  <c r="AB640" i="7" s="1"/>
  <c r="AC640" i="7" s="1"/>
  <c r="AD640" i="7" s="1"/>
  <c r="AE640" i="7" s="1"/>
  <c r="AF640" i="7" s="1"/>
  <c r="V640" i="7"/>
  <c r="W639" i="7"/>
  <c r="X639" i="7" s="1"/>
  <c r="Y639" i="7" s="1"/>
  <c r="Z639" i="7" s="1"/>
  <c r="AA639" i="7" s="1"/>
  <c r="AB639" i="7" s="1"/>
  <c r="AC639" i="7" s="1"/>
  <c r="AD639" i="7" s="1"/>
  <c r="AE639" i="7" s="1"/>
  <c r="AF639" i="7" s="1"/>
  <c r="V639" i="7"/>
  <c r="W638" i="7"/>
  <c r="X638" i="7" s="1"/>
  <c r="Y638" i="7" s="1"/>
  <c r="Z638" i="7" s="1"/>
  <c r="AA638" i="7" s="1"/>
  <c r="AB638" i="7" s="1"/>
  <c r="AC638" i="7" s="1"/>
  <c r="AD638" i="7" s="1"/>
  <c r="AE638" i="7" s="1"/>
  <c r="AF638" i="7" s="1"/>
  <c r="V638" i="7"/>
  <c r="W637" i="7"/>
  <c r="X637" i="7" s="1"/>
  <c r="Y637" i="7" s="1"/>
  <c r="Z637" i="7" s="1"/>
  <c r="AA637" i="7" s="1"/>
  <c r="AB637" i="7" s="1"/>
  <c r="AC637" i="7" s="1"/>
  <c r="AD637" i="7" s="1"/>
  <c r="AE637" i="7" s="1"/>
  <c r="AF637" i="7" s="1"/>
  <c r="V637" i="7"/>
  <c r="W636" i="7"/>
  <c r="X636" i="7" s="1"/>
  <c r="Y636" i="7" s="1"/>
  <c r="Z636" i="7" s="1"/>
  <c r="AA636" i="7" s="1"/>
  <c r="AB636" i="7" s="1"/>
  <c r="AC636" i="7" s="1"/>
  <c r="AD636" i="7" s="1"/>
  <c r="AE636" i="7" s="1"/>
  <c r="AF636" i="7" s="1"/>
  <c r="V636" i="7"/>
  <c r="W635" i="7"/>
  <c r="X635" i="7" s="1"/>
  <c r="Y635" i="7" s="1"/>
  <c r="Z635" i="7" s="1"/>
  <c r="AA635" i="7" s="1"/>
  <c r="AB635" i="7" s="1"/>
  <c r="AC635" i="7" s="1"/>
  <c r="AD635" i="7" s="1"/>
  <c r="AE635" i="7" s="1"/>
  <c r="AF635" i="7" s="1"/>
  <c r="V635" i="7"/>
  <c r="W634" i="7"/>
  <c r="X634" i="7" s="1"/>
  <c r="Y634" i="7" s="1"/>
  <c r="Z634" i="7" s="1"/>
  <c r="AA634" i="7" s="1"/>
  <c r="AB634" i="7" s="1"/>
  <c r="AC634" i="7" s="1"/>
  <c r="AD634" i="7" s="1"/>
  <c r="AE634" i="7" s="1"/>
  <c r="AF634" i="7" s="1"/>
  <c r="V634" i="7"/>
  <c r="W633" i="7"/>
  <c r="X633" i="7" s="1"/>
  <c r="Y633" i="7" s="1"/>
  <c r="Z633" i="7" s="1"/>
  <c r="AA633" i="7" s="1"/>
  <c r="AB633" i="7" s="1"/>
  <c r="AC633" i="7" s="1"/>
  <c r="AD633" i="7" s="1"/>
  <c r="AE633" i="7" s="1"/>
  <c r="AF633" i="7" s="1"/>
  <c r="V633" i="7"/>
  <c r="W632" i="7"/>
  <c r="X632" i="7" s="1"/>
  <c r="Y632" i="7" s="1"/>
  <c r="Z632" i="7" s="1"/>
  <c r="AA632" i="7" s="1"/>
  <c r="AB632" i="7" s="1"/>
  <c r="AC632" i="7" s="1"/>
  <c r="AD632" i="7" s="1"/>
  <c r="AE632" i="7" s="1"/>
  <c r="AF632" i="7" s="1"/>
  <c r="V632" i="7"/>
  <c r="W631" i="7"/>
  <c r="X631" i="7" s="1"/>
  <c r="Y631" i="7" s="1"/>
  <c r="Z631" i="7" s="1"/>
  <c r="AA631" i="7" s="1"/>
  <c r="AB631" i="7" s="1"/>
  <c r="AC631" i="7" s="1"/>
  <c r="AD631" i="7" s="1"/>
  <c r="AE631" i="7" s="1"/>
  <c r="AF631" i="7" s="1"/>
  <c r="V631" i="7"/>
  <c r="W630" i="7"/>
  <c r="X630" i="7" s="1"/>
  <c r="Y630" i="7" s="1"/>
  <c r="Z630" i="7" s="1"/>
  <c r="AA630" i="7" s="1"/>
  <c r="AB630" i="7" s="1"/>
  <c r="AC630" i="7" s="1"/>
  <c r="AD630" i="7" s="1"/>
  <c r="AE630" i="7" s="1"/>
  <c r="AF630" i="7" s="1"/>
  <c r="V630" i="7"/>
  <c r="W629" i="7"/>
  <c r="X629" i="7" s="1"/>
  <c r="Y629" i="7" s="1"/>
  <c r="Z629" i="7" s="1"/>
  <c r="AA629" i="7" s="1"/>
  <c r="AB629" i="7" s="1"/>
  <c r="AC629" i="7" s="1"/>
  <c r="AD629" i="7" s="1"/>
  <c r="AE629" i="7" s="1"/>
  <c r="AF629" i="7" s="1"/>
  <c r="V629" i="7"/>
  <c r="W628" i="7"/>
  <c r="X628" i="7" s="1"/>
  <c r="Y628" i="7" s="1"/>
  <c r="Z628" i="7" s="1"/>
  <c r="AA628" i="7" s="1"/>
  <c r="AB628" i="7" s="1"/>
  <c r="AC628" i="7" s="1"/>
  <c r="AD628" i="7" s="1"/>
  <c r="AE628" i="7" s="1"/>
  <c r="AF628" i="7" s="1"/>
  <c r="V628" i="7"/>
  <c r="W627" i="7"/>
  <c r="X627" i="7" s="1"/>
  <c r="Y627" i="7" s="1"/>
  <c r="Z627" i="7" s="1"/>
  <c r="AA627" i="7" s="1"/>
  <c r="AB627" i="7" s="1"/>
  <c r="AC627" i="7" s="1"/>
  <c r="AD627" i="7" s="1"/>
  <c r="AE627" i="7" s="1"/>
  <c r="AF627" i="7" s="1"/>
  <c r="V627" i="7"/>
  <c r="W626" i="7"/>
  <c r="X626" i="7" s="1"/>
  <c r="Y626" i="7" s="1"/>
  <c r="Z626" i="7" s="1"/>
  <c r="AA626" i="7" s="1"/>
  <c r="AB626" i="7" s="1"/>
  <c r="AC626" i="7" s="1"/>
  <c r="AD626" i="7" s="1"/>
  <c r="AE626" i="7" s="1"/>
  <c r="AF626" i="7" s="1"/>
  <c r="V626" i="7"/>
  <c r="W625" i="7"/>
  <c r="X625" i="7" s="1"/>
  <c r="Y625" i="7" s="1"/>
  <c r="Z625" i="7" s="1"/>
  <c r="AA625" i="7" s="1"/>
  <c r="AB625" i="7" s="1"/>
  <c r="AC625" i="7" s="1"/>
  <c r="AD625" i="7" s="1"/>
  <c r="AE625" i="7" s="1"/>
  <c r="AF625" i="7" s="1"/>
  <c r="V625" i="7"/>
  <c r="W624" i="7"/>
  <c r="X624" i="7" s="1"/>
  <c r="Y624" i="7" s="1"/>
  <c r="Z624" i="7" s="1"/>
  <c r="AA624" i="7" s="1"/>
  <c r="AB624" i="7" s="1"/>
  <c r="AC624" i="7" s="1"/>
  <c r="AD624" i="7" s="1"/>
  <c r="AE624" i="7" s="1"/>
  <c r="AF624" i="7" s="1"/>
  <c r="V624" i="7"/>
  <c r="W623" i="7"/>
  <c r="X623" i="7" s="1"/>
  <c r="Y623" i="7" s="1"/>
  <c r="Z623" i="7" s="1"/>
  <c r="AA623" i="7" s="1"/>
  <c r="AB623" i="7" s="1"/>
  <c r="AC623" i="7" s="1"/>
  <c r="AD623" i="7" s="1"/>
  <c r="AE623" i="7" s="1"/>
  <c r="AF623" i="7" s="1"/>
  <c r="V623" i="7"/>
  <c r="W622" i="7"/>
  <c r="X622" i="7" s="1"/>
  <c r="Y622" i="7" s="1"/>
  <c r="Z622" i="7" s="1"/>
  <c r="AA622" i="7" s="1"/>
  <c r="AB622" i="7" s="1"/>
  <c r="AC622" i="7" s="1"/>
  <c r="AD622" i="7" s="1"/>
  <c r="AE622" i="7" s="1"/>
  <c r="AF622" i="7" s="1"/>
  <c r="V622" i="7"/>
  <c r="W621" i="7"/>
  <c r="X621" i="7" s="1"/>
  <c r="Y621" i="7" s="1"/>
  <c r="Z621" i="7" s="1"/>
  <c r="AA621" i="7" s="1"/>
  <c r="AB621" i="7" s="1"/>
  <c r="AC621" i="7" s="1"/>
  <c r="AD621" i="7" s="1"/>
  <c r="AE621" i="7" s="1"/>
  <c r="AF621" i="7" s="1"/>
  <c r="V621" i="7"/>
  <c r="W620" i="7"/>
  <c r="X620" i="7" s="1"/>
  <c r="Y620" i="7" s="1"/>
  <c r="Z620" i="7" s="1"/>
  <c r="AA620" i="7" s="1"/>
  <c r="AB620" i="7" s="1"/>
  <c r="AC620" i="7" s="1"/>
  <c r="AD620" i="7" s="1"/>
  <c r="AE620" i="7" s="1"/>
  <c r="AF620" i="7" s="1"/>
  <c r="V620" i="7"/>
  <c r="W619" i="7"/>
  <c r="X619" i="7" s="1"/>
  <c r="Y619" i="7" s="1"/>
  <c r="Z619" i="7" s="1"/>
  <c r="AA619" i="7" s="1"/>
  <c r="AB619" i="7" s="1"/>
  <c r="AC619" i="7" s="1"/>
  <c r="AD619" i="7" s="1"/>
  <c r="AE619" i="7" s="1"/>
  <c r="AF619" i="7" s="1"/>
  <c r="V619" i="7"/>
  <c r="W618" i="7"/>
  <c r="X618" i="7" s="1"/>
  <c r="Y618" i="7" s="1"/>
  <c r="Z618" i="7" s="1"/>
  <c r="AA618" i="7" s="1"/>
  <c r="AB618" i="7" s="1"/>
  <c r="AC618" i="7" s="1"/>
  <c r="AD618" i="7" s="1"/>
  <c r="AE618" i="7" s="1"/>
  <c r="AF618" i="7" s="1"/>
  <c r="V618" i="7"/>
  <c r="W617" i="7"/>
  <c r="X617" i="7" s="1"/>
  <c r="Y617" i="7" s="1"/>
  <c r="Z617" i="7" s="1"/>
  <c r="AA617" i="7" s="1"/>
  <c r="AB617" i="7" s="1"/>
  <c r="AC617" i="7" s="1"/>
  <c r="AD617" i="7" s="1"/>
  <c r="AE617" i="7" s="1"/>
  <c r="AF617" i="7" s="1"/>
  <c r="V617" i="7"/>
  <c r="W616" i="7"/>
  <c r="X616" i="7" s="1"/>
  <c r="Y616" i="7" s="1"/>
  <c r="Z616" i="7" s="1"/>
  <c r="AA616" i="7" s="1"/>
  <c r="AB616" i="7" s="1"/>
  <c r="AC616" i="7" s="1"/>
  <c r="AD616" i="7" s="1"/>
  <c r="AE616" i="7" s="1"/>
  <c r="AF616" i="7" s="1"/>
  <c r="V616" i="7"/>
  <c r="W615" i="7"/>
  <c r="X615" i="7" s="1"/>
  <c r="Y615" i="7" s="1"/>
  <c r="Z615" i="7" s="1"/>
  <c r="AA615" i="7" s="1"/>
  <c r="AB615" i="7" s="1"/>
  <c r="AC615" i="7" s="1"/>
  <c r="AD615" i="7" s="1"/>
  <c r="AE615" i="7" s="1"/>
  <c r="AF615" i="7" s="1"/>
  <c r="V615" i="7"/>
  <c r="W614" i="7"/>
  <c r="X614" i="7" s="1"/>
  <c r="Y614" i="7" s="1"/>
  <c r="Z614" i="7" s="1"/>
  <c r="AA614" i="7" s="1"/>
  <c r="AB614" i="7" s="1"/>
  <c r="AC614" i="7" s="1"/>
  <c r="AD614" i="7" s="1"/>
  <c r="AE614" i="7" s="1"/>
  <c r="AF614" i="7" s="1"/>
  <c r="V614" i="7"/>
  <c r="W613" i="7"/>
  <c r="X613" i="7" s="1"/>
  <c r="Y613" i="7" s="1"/>
  <c r="Z613" i="7" s="1"/>
  <c r="AA613" i="7" s="1"/>
  <c r="AB613" i="7" s="1"/>
  <c r="AC613" i="7" s="1"/>
  <c r="AD613" i="7" s="1"/>
  <c r="AE613" i="7" s="1"/>
  <c r="AF613" i="7" s="1"/>
  <c r="V613" i="7"/>
  <c r="W612" i="7"/>
  <c r="X612" i="7" s="1"/>
  <c r="Y612" i="7" s="1"/>
  <c r="Z612" i="7" s="1"/>
  <c r="AA612" i="7" s="1"/>
  <c r="AB612" i="7" s="1"/>
  <c r="AC612" i="7" s="1"/>
  <c r="AD612" i="7" s="1"/>
  <c r="AE612" i="7" s="1"/>
  <c r="AF612" i="7" s="1"/>
  <c r="V612" i="7"/>
  <c r="W611" i="7"/>
  <c r="X611" i="7" s="1"/>
  <c r="Y611" i="7" s="1"/>
  <c r="Z611" i="7" s="1"/>
  <c r="AA611" i="7" s="1"/>
  <c r="AB611" i="7" s="1"/>
  <c r="AC611" i="7" s="1"/>
  <c r="AD611" i="7" s="1"/>
  <c r="AE611" i="7" s="1"/>
  <c r="AF611" i="7" s="1"/>
  <c r="V611" i="7"/>
  <c r="W610" i="7"/>
  <c r="X610" i="7" s="1"/>
  <c r="Y610" i="7" s="1"/>
  <c r="Z610" i="7" s="1"/>
  <c r="AA610" i="7" s="1"/>
  <c r="AB610" i="7" s="1"/>
  <c r="AC610" i="7" s="1"/>
  <c r="AD610" i="7" s="1"/>
  <c r="AE610" i="7" s="1"/>
  <c r="AF610" i="7" s="1"/>
  <c r="V610" i="7"/>
  <c r="W609" i="7"/>
  <c r="X609" i="7" s="1"/>
  <c r="Y609" i="7" s="1"/>
  <c r="Z609" i="7" s="1"/>
  <c r="AA609" i="7" s="1"/>
  <c r="AB609" i="7" s="1"/>
  <c r="AC609" i="7" s="1"/>
  <c r="AD609" i="7" s="1"/>
  <c r="AE609" i="7" s="1"/>
  <c r="AF609" i="7" s="1"/>
  <c r="V609" i="7"/>
  <c r="W608" i="7"/>
  <c r="X608" i="7" s="1"/>
  <c r="Y608" i="7" s="1"/>
  <c r="Z608" i="7" s="1"/>
  <c r="AA608" i="7" s="1"/>
  <c r="AB608" i="7" s="1"/>
  <c r="AC608" i="7" s="1"/>
  <c r="AD608" i="7" s="1"/>
  <c r="AE608" i="7" s="1"/>
  <c r="AF608" i="7" s="1"/>
  <c r="V608" i="7"/>
  <c r="W607" i="7"/>
  <c r="X607" i="7" s="1"/>
  <c r="Y607" i="7" s="1"/>
  <c r="Z607" i="7" s="1"/>
  <c r="AA607" i="7" s="1"/>
  <c r="AB607" i="7" s="1"/>
  <c r="AC607" i="7" s="1"/>
  <c r="AD607" i="7" s="1"/>
  <c r="AE607" i="7" s="1"/>
  <c r="AF607" i="7" s="1"/>
  <c r="V607" i="7"/>
  <c r="W606" i="7"/>
  <c r="X606" i="7" s="1"/>
  <c r="Y606" i="7" s="1"/>
  <c r="Z606" i="7" s="1"/>
  <c r="AA606" i="7" s="1"/>
  <c r="AB606" i="7" s="1"/>
  <c r="AC606" i="7" s="1"/>
  <c r="AD606" i="7" s="1"/>
  <c r="AE606" i="7" s="1"/>
  <c r="AF606" i="7" s="1"/>
  <c r="V606" i="7"/>
  <c r="W605" i="7"/>
  <c r="X605" i="7" s="1"/>
  <c r="Y605" i="7" s="1"/>
  <c r="Z605" i="7" s="1"/>
  <c r="AA605" i="7" s="1"/>
  <c r="AB605" i="7" s="1"/>
  <c r="AC605" i="7" s="1"/>
  <c r="AD605" i="7" s="1"/>
  <c r="AE605" i="7" s="1"/>
  <c r="AF605" i="7" s="1"/>
  <c r="V605" i="7"/>
  <c r="W604" i="7"/>
  <c r="X604" i="7" s="1"/>
  <c r="Y604" i="7" s="1"/>
  <c r="Z604" i="7" s="1"/>
  <c r="AA604" i="7" s="1"/>
  <c r="AB604" i="7" s="1"/>
  <c r="AC604" i="7" s="1"/>
  <c r="AD604" i="7" s="1"/>
  <c r="AE604" i="7" s="1"/>
  <c r="AF604" i="7" s="1"/>
  <c r="V604" i="7"/>
  <c r="W603" i="7"/>
  <c r="X603" i="7" s="1"/>
  <c r="Y603" i="7" s="1"/>
  <c r="Z603" i="7" s="1"/>
  <c r="AA603" i="7" s="1"/>
  <c r="AB603" i="7" s="1"/>
  <c r="AC603" i="7" s="1"/>
  <c r="AD603" i="7" s="1"/>
  <c r="AE603" i="7" s="1"/>
  <c r="AF603" i="7" s="1"/>
  <c r="V603" i="7"/>
  <c r="W602" i="7"/>
  <c r="X602" i="7" s="1"/>
  <c r="Y602" i="7" s="1"/>
  <c r="Z602" i="7" s="1"/>
  <c r="AA602" i="7" s="1"/>
  <c r="AB602" i="7" s="1"/>
  <c r="AC602" i="7" s="1"/>
  <c r="AD602" i="7" s="1"/>
  <c r="AE602" i="7" s="1"/>
  <c r="AF602" i="7" s="1"/>
  <c r="V602" i="7"/>
  <c r="W601" i="7"/>
  <c r="X601" i="7" s="1"/>
  <c r="Y601" i="7" s="1"/>
  <c r="Z601" i="7" s="1"/>
  <c r="AA601" i="7" s="1"/>
  <c r="AB601" i="7" s="1"/>
  <c r="AC601" i="7" s="1"/>
  <c r="AD601" i="7" s="1"/>
  <c r="AE601" i="7" s="1"/>
  <c r="AF601" i="7" s="1"/>
  <c r="V601" i="7"/>
  <c r="W600" i="7"/>
  <c r="X600" i="7" s="1"/>
  <c r="Y600" i="7" s="1"/>
  <c r="Z600" i="7" s="1"/>
  <c r="AA600" i="7" s="1"/>
  <c r="AB600" i="7" s="1"/>
  <c r="AC600" i="7" s="1"/>
  <c r="AD600" i="7" s="1"/>
  <c r="AE600" i="7" s="1"/>
  <c r="AF600" i="7" s="1"/>
  <c r="V600" i="7"/>
  <c r="W599" i="7"/>
  <c r="X599" i="7" s="1"/>
  <c r="Y599" i="7" s="1"/>
  <c r="Z599" i="7" s="1"/>
  <c r="AA599" i="7" s="1"/>
  <c r="AB599" i="7" s="1"/>
  <c r="AC599" i="7" s="1"/>
  <c r="AD599" i="7" s="1"/>
  <c r="AE599" i="7" s="1"/>
  <c r="AF599" i="7" s="1"/>
  <c r="V599" i="7"/>
  <c r="W598" i="7"/>
  <c r="X598" i="7" s="1"/>
  <c r="Y598" i="7" s="1"/>
  <c r="Z598" i="7" s="1"/>
  <c r="AA598" i="7" s="1"/>
  <c r="AB598" i="7" s="1"/>
  <c r="AC598" i="7" s="1"/>
  <c r="AD598" i="7" s="1"/>
  <c r="AE598" i="7" s="1"/>
  <c r="AF598" i="7" s="1"/>
  <c r="V598" i="7"/>
  <c r="W597" i="7"/>
  <c r="X597" i="7" s="1"/>
  <c r="Y597" i="7" s="1"/>
  <c r="Z597" i="7" s="1"/>
  <c r="AA597" i="7" s="1"/>
  <c r="AB597" i="7" s="1"/>
  <c r="AC597" i="7" s="1"/>
  <c r="AD597" i="7" s="1"/>
  <c r="AE597" i="7" s="1"/>
  <c r="AF597" i="7" s="1"/>
  <c r="V597" i="7"/>
  <c r="W596" i="7"/>
  <c r="X596" i="7" s="1"/>
  <c r="Y596" i="7" s="1"/>
  <c r="Z596" i="7" s="1"/>
  <c r="AA596" i="7" s="1"/>
  <c r="AB596" i="7" s="1"/>
  <c r="AC596" i="7" s="1"/>
  <c r="AD596" i="7" s="1"/>
  <c r="AE596" i="7" s="1"/>
  <c r="AF596" i="7" s="1"/>
  <c r="V596" i="7"/>
  <c r="W595" i="7"/>
  <c r="X595" i="7" s="1"/>
  <c r="Y595" i="7" s="1"/>
  <c r="Z595" i="7" s="1"/>
  <c r="AA595" i="7" s="1"/>
  <c r="AB595" i="7" s="1"/>
  <c r="AC595" i="7" s="1"/>
  <c r="AD595" i="7" s="1"/>
  <c r="AE595" i="7" s="1"/>
  <c r="AF595" i="7" s="1"/>
  <c r="V595" i="7"/>
  <c r="W594" i="7"/>
  <c r="X594" i="7" s="1"/>
  <c r="Y594" i="7" s="1"/>
  <c r="Z594" i="7" s="1"/>
  <c r="AA594" i="7" s="1"/>
  <c r="AB594" i="7" s="1"/>
  <c r="AC594" i="7" s="1"/>
  <c r="AD594" i="7" s="1"/>
  <c r="AE594" i="7" s="1"/>
  <c r="AF594" i="7" s="1"/>
  <c r="V594" i="7"/>
  <c r="W593" i="7"/>
  <c r="X593" i="7" s="1"/>
  <c r="Y593" i="7" s="1"/>
  <c r="Z593" i="7" s="1"/>
  <c r="AA593" i="7" s="1"/>
  <c r="AB593" i="7" s="1"/>
  <c r="AC593" i="7" s="1"/>
  <c r="AD593" i="7" s="1"/>
  <c r="AE593" i="7" s="1"/>
  <c r="AF593" i="7" s="1"/>
  <c r="V593" i="7"/>
  <c r="W592" i="7"/>
  <c r="X592" i="7" s="1"/>
  <c r="Y592" i="7" s="1"/>
  <c r="Z592" i="7" s="1"/>
  <c r="AA592" i="7" s="1"/>
  <c r="AB592" i="7" s="1"/>
  <c r="AC592" i="7" s="1"/>
  <c r="AD592" i="7" s="1"/>
  <c r="AE592" i="7" s="1"/>
  <c r="AF592" i="7" s="1"/>
  <c r="V592" i="7"/>
  <c r="W591" i="7"/>
  <c r="X591" i="7" s="1"/>
  <c r="Y591" i="7" s="1"/>
  <c r="Z591" i="7" s="1"/>
  <c r="AA591" i="7" s="1"/>
  <c r="AB591" i="7" s="1"/>
  <c r="AC591" i="7" s="1"/>
  <c r="AD591" i="7" s="1"/>
  <c r="AE591" i="7" s="1"/>
  <c r="AF591" i="7" s="1"/>
  <c r="V591" i="7"/>
  <c r="W590" i="7"/>
  <c r="X590" i="7" s="1"/>
  <c r="Y590" i="7" s="1"/>
  <c r="Z590" i="7" s="1"/>
  <c r="AA590" i="7" s="1"/>
  <c r="AB590" i="7" s="1"/>
  <c r="AC590" i="7" s="1"/>
  <c r="AD590" i="7" s="1"/>
  <c r="AE590" i="7" s="1"/>
  <c r="AF590" i="7" s="1"/>
  <c r="V590" i="7"/>
  <c r="W589" i="7"/>
  <c r="X589" i="7" s="1"/>
  <c r="Y589" i="7" s="1"/>
  <c r="Z589" i="7" s="1"/>
  <c r="AA589" i="7" s="1"/>
  <c r="AB589" i="7" s="1"/>
  <c r="AC589" i="7" s="1"/>
  <c r="AD589" i="7" s="1"/>
  <c r="AE589" i="7" s="1"/>
  <c r="AF589" i="7" s="1"/>
  <c r="V589" i="7"/>
  <c r="W588" i="7"/>
  <c r="X588" i="7" s="1"/>
  <c r="Y588" i="7" s="1"/>
  <c r="Z588" i="7" s="1"/>
  <c r="AA588" i="7" s="1"/>
  <c r="AB588" i="7" s="1"/>
  <c r="AC588" i="7" s="1"/>
  <c r="AD588" i="7" s="1"/>
  <c r="AE588" i="7" s="1"/>
  <c r="AF588" i="7" s="1"/>
  <c r="V588" i="7"/>
  <c r="W587" i="7"/>
  <c r="X587" i="7" s="1"/>
  <c r="Y587" i="7" s="1"/>
  <c r="Z587" i="7" s="1"/>
  <c r="AA587" i="7" s="1"/>
  <c r="AB587" i="7" s="1"/>
  <c r="AC587" i="7" s="1"/>
  <c r="AD587" i="7" s="1"/>
  <c r="AE587" i="7" s="1"/>
  <c r="AF587" i="7" s="1"/>
  <c r="V587" i="7"/>
  <c r="W586" i="7"/>
  <c r="X586" i="7" s="1"/>
  <c r="Y586" i="7" s="1"/>
  <c r="Z586" i="7" s="1"/>
  <c r="AA586" i="7" s="1"/>
  <c r="AB586" i="7" s="1"/>
  <c r="AC586" i="7" s="1"/>
  <c r="AD586" i="7" s="1"/>
  <c r="AE586" i="7" s="1"/>
  <c r="AF586" i="7" s="1"/>
  <c r="V586" i="7"/>
  <c r="W585" i="7"/>
  <c r="X585" i="7" s="1"/>
  <c r="Y585" i="7" s="1"/>
  <c r="Z585" i="7" s="1"/>
  <c r="AA585" i="7" s="1"/>
  <c r="AB585" i="7" s="1"/>
  <c r="AC585" i="7" s="1"/>
  <c r="AD585" i="7" s="1"/>
  <c r="AE585" i="7" s="1"/>
  <c r="AF585" i="7" s="1"/>
  <c r="V585" i="7"/>
  <c r="W584" i="7"/>
  <c r="X584" i="7" s="1"/>
  <c r="Y584" i="7" s="1"/>
  <c r="Z584" i="7" s="1"/>
  <c r="AA584" i="7" s="1"/>
  <c r="AB584" i="7" s="1"/>
  <c r="AC584" i="7" s="1"/>
  <c r="AD584" i="7" s="1"/>
  <c r="AE584" i="7" s="1"/>
  <c r="AF584" i="7" s="1"/>
  <c r="V584" i="7"/>
  <c r="W583" i="7"/>
  <c r="X583" i="7" s="1"/>
  <c r="Y583" i="7" s="1"/>
  <c r="Z583" i="7" s="1"/>
  <c r="AA583" i="7" s="1"/>
  <c r="AB583" i="7" s="1"/>
  <c r="AC583" i="7" s="1"/>
  <c r="AD583" i="7" s="1"/>
  <c r="AE583" i="7" s="1"/>
  <c r="AF583" i="7" s="1"/>
  <c r="V583" i="7"/>
  <c r="W582" i="7"/>
  <c r="X582" i="7" s="1"/>
  <c r="Y582" i="7" s="1"/>
  <c r="Z582" i="7" s="1"/>
  <c r="AA582" i="7" s="1"/>
  <c r="AB582" i="7" s="1"/>
  <c r="AC582" i="7" s="1"/>
  <c r="AD582" i="7" s="1"/>
  <c r="AE582" i="7" s="1"/>
  <c r="AF582" i="7" s="1"/>
  <c r="V582" i="7"/>
  <c r="W581" i="7"/>
  <c r="X581" i="7" s="1"/>
  <c r="Y581" i="7" s="1"/>
  <c r="Z581" i="7" s="1"/>
  <c r="AA581" i="7" s="1"/>
  <c r="AB581" i="7" s="1"/>
  <c r="AC581" i="7" s="1"/>
  <c r="AD581" i="7" s="1"/>
  <c r="AE581" i="7" s="1"/>
  <c r="AF581" i="7" s="1"/>
  <c r="V581" i="7"/>
  <c r="W580" i="7"/>
  <c r="X580" i="7" s="1"/>
  <c r="Y580" i="7" s="1"/>
  <c r="Z580" i="7" s="1"/>
  <c r="AA580" i="7" s="1"/>
  <c r="AB580" i="7" s="1"/>
  <c r="AC580" i="7" s="1"/>
  <c r="AD580" i="7" s="1"/>
  <c r="AE580" i="7" s="1"/>
  <c r="AF580" i="7" s="1"/>
  <c r="V580" i="7"/>
  <c r="W579" i="7"/>
  <c r="X579" i="7" s="1"/>
  <c r="Y579" i="7" s="1"/>
  <c r="Z579" i="7" s="1"/>
  <c r="AA579" i="7" s="1"/>
  <c r="AB579" i="7" s="1"/>
  <c r="AC579" i="7" s="1"/>
  <c r="AD579" i="7" s="1"/>
  <c r="AE579" i="7" s="1"/>
  <c r="AF579" i="7" s="1"/>
  <c r="V579" i="7"/>
  <c r="W578" i="7"/>
  <c r="X578" i="7" s="1"/>
  <c r="Y578" i="7" s="1"/>
  <c r="Z578" i="7" s="1"/>
  <c r="AA578" i="7" s="1"/>
  <c r="AB578" i="7" s="1"/>
  <c r="AC578" i="7" s="1"/>
  <c r="AD578" i="7" s="1"/>
  <c r="AE578" i="7" s="1"/>
  <c r="AF578" i="7" s="1"/>
  <c r="V578" i="7"/>
  <c r="W577" i="7"/>
  <c r="X577" i="7" s="1"/>
  <c r="Y577" i="7" s="1"/>
  <c r="Z577" i="7" s="1"/>
  <c r="AA577" i="7" s="1"/>
  <c r="AB577" i="7" s="1"/>
  <c r="AC577" i="7" s="1"/>
  <c r="AD577" i="7" s="1"/>
  <c r="AE577" i="7" s="1"/>
  <c r="AF577" i="7" s="1"/>
  <c r="V577" i="7"/>
  <c r="W576" i="7"/>
  <c r="X576" i="7" s="1"/>
  <c r="Y576" i="7" s="1"/>
  <c r="Z576" i="7" s="1"/>
  <c r="AA576" i="7" s="1"/>
  <c r="AB576" i="7" s="1"/>
  <c r="AC576" i="7" s="1"/>
  <c r="AD576" i="7" s="1"/>
  <c r="AE576" i="7" s="1"/>
  <c r="AF576" i="7" s="1"/>
  <c r="V576" i="7"/>
  <c r="W575" i="7"/>
  <c r="X575" i="7" s="1"/>
  <c r="Y575" i="7" s="1"/>
  <c r="Z575" i="7" s="1"/>
  <c r="AA575" i="7" s="1"/>
  <c r="AB575" i="7" s="1"/>
  <c r="AC575" i="7" s="1"/>
  <c r="AD575" i="7" s="1"/>
  <c r="AE575" i="7" s="1"/>
  <c r="AF575" i="7" s="1"/>
  <c r="V575" i="7"/>
  <c r="W574" i="7"/>
  <c r="X574" i="7" s="1"/>
  <c r="Y574" i="7" s="1"/>
  <c r="Z574" i="7" s="1"/>
  <c r="AA574" i="7" s="1"/>
  <c r="AB574" i="7" s="1"/>
  <c r="AC574" i="7" s="1"/>
  <c r="AD574" i="7" s="1"/>
  <c r="AE574" i="7" s="1"/>
  <c r="AF574" i="7" s="1"/>
  <c r="V574" i="7"/>
  <c r="W573" i="7"/>
  <c r="X573" i="7" s="1"/>
  <c r="Y573" i="7" s="1"/>
  <c r="Z573" i="7" s="1"/>
  <c r="AA573" i="7" s="1"/>
  <c r="AB573" i="7" s="1"/>
  <c r="AC573" i="7" s="1"/>
  <c r="AD573" i="7" s="1"/>
  <c r="AE573" i="7" s="1"/>
  <c r="AF573" i="7" s="1"/>
  <c r="V573" i="7"/>
  <c r="W572" i="7"/>
  <c r="X572" i="7" s="1"/>
  <c r="Y572" i="7" s="1"/>
  <c r="Z572" i="7" s="1"/>
  <c r="AA572" i="7" s="1"/>
  <c r="AB572" i="7" s="1"/>
  <c r="AC572" i="7" s="1"/>
  <c r="AD572" i="7" s="1"/>
  <c r="AE572" i="7" s="1"/>
  <c r="AF572" i="7" s="1"/>
  <c r="V572" i="7"/>
  <c r="W571" i="7"/>
  <c r="X571" i="7" s="1"/>
  <c r="Y571" i="7" s="1"/>
  <c r="Z571" i="7" s="1"/>
  <c r="AA571" i="7" s="1"/>
  <c r="AB571" i="7" s="1"/>
  <c r="AC571" i="7" s="1"/>
  <c r="AD571" i="7" s="1"/>
  <c r="AE571" i="7" s="1"/>
  <c r="AF571" i="7" s="1"/>
  <c r="V571" i="7"/>
  <c r="W570" i="7"/>
  <c r="X570" i="7" s="1"/>
  <c r="Y570" i="7" s="1"/>
  <c r="Z570" i="7" s="1"/>
  <c r="AA570" i="7" s="1"/>
  <c r="AB570" i="7" s="1"/>
  <c r="AC570" i="7" s="1"/>
  <c r="AD570" i="7" s="1"/>
  <c r="AE570" i="7" s="1"/>
  <c r="AF570" i="7" s="1"/>
  <c r="V570" i="7"/>
  <c r="W569" i="7"/>
  <c r="X569" i="7" s="1"/>
  <c r="Y569" i="7" s="1"/>
  <c r="Z569" i="7" s="1"/>
  <c r="AA569" i="7" s="1"/>
  <c r="AB569" i="7" s="1"/>
  <c r="AC569" i="7" s="1"/>
  <c r="AD569" i="7" s="1"/>
  <c r="AE569" i="7" s="1"/>
  <c r="AF569" i="7" s="1"/>
  <c r="V569" i="7"/>
  <c r="W568" i="7"/>
  <c r="X568" i="7" s="1"/>
  <c r="Y568" i="7" s="1"/>
  <c r="Z568" i="7" s="1"/>
  <c r="AA568" i="7" s="1"/>
  <c r="AB568" i="7" s="1"/>
  <c r="AC568" i="7" s="1"/>
  <c r="AD568" i="7" s="1"/>
  <c r="AE568" i="7" s="1"/>
  <c r="AF568" i="7" s="1"/>
  <c r="V568" i="7"/>
  <c r="W567" i="7"/>
  <c r="X567" i="7" s="1"/>
  <c r="Y567" i="7" s="1"/>
  <c r="Z567" i="7" s="1"/>
  <c r="AA567" i="7" s="1"/>
  <c r="AB567" i="7" s="1"/>
  <c r="AC567" i="7" s="1"/>
  <c r="AD567" i="7" s="1"/>
  <c r="AE567" i="7" s="1"/>
  <c r="AF567" i="7" s="1"/>
  <c r="V567" i="7"/>
  <c r="W566" i="7"/>
  <c r="X566" i="7" s="1"/>
  <c r="Y566" i="7" s="1"/>
  <c r="Z566" i="7" s="1"/>
  <c r="AA566" i="7" s="1"/>
  <c r="AB566" i="7" s="1"/>
  <c r="AC566" i="7" s="1"/>
  <c r="AD566" i="7" s="1"/>
  <c r="AE566" i="7" s="1"/>
  <c r="AF566" i="7" s="1"/>
  <c r="V566" i="7"/>
  <c r="W565" i="7"/>
  <c r="X565" i="7" s="1"/>
  <c r="Y565" i="7" s="1"/>
  <c r="Z565" i="7" s="1"/>
  <c r="AA565" i="7" s="1"/>
  <c r="AB565" i="7" s="1"/>
  <c r="AC565" i="7" s="1"/>
  <c r="AD565" i="7" s="1"/>
  <c r="AE565" i="7" s="1"/>
  <c r="AF565" i="7" s="1"/>
  <c r="V565" i="7"/>
  <c r="W564" i="7"/>
  <c r="X564" i="7" s="1"/>
  <c r="Y564" i="7" s="1"/>
  <c r="Z564" i="7" s="1"/>
  <c r="AA564" i="7" s="1"/>
  <c r="AB564" i="7" s="1"/>
  <c r="AC564" i="7" s="1"/>
  <c r="AD564" i="7" s="1"/>
  <c r="AE564" i="7" s="1"/>
  <c r="AF564" i="7" s="1"/>
  <c r="V564" i="7"/>
  <c r="W563" i="7"/>
  <c r="X563" i="7" s="1"/>
  <c r="Y563" i="7" s="1"/>
  <c r="Z563" i="7" s="1"/>
  <c r="AA563" i="7" s="1"/>
  <c r="AB563" i="7" s="1"/>
  <c r="AC563" i="7" s="1"/>
  <c r="AD563" i="7" s="1"/>
  <c r="AE563" i="7" s="1"/>
  <c r="AF563" i="7" s="1"/>
  <c r="V563" i="7"/>
  <c r="W562" i="7"/>
  <c r="X562" i="7" s="1"/>
  <c r="Y562" i="7" s="1"/>
  <c r="Z562" i="7" s="1"/>
  <c r="AA562" i="7" s="1"/>
  <c r="AB562" i="7" s="1"/>
  <c r="AC562" i="7" s="1"/>
  <c r="AD562" i="7" s="1"/>
  <c r="AE562" i="7" s="1"/>
  <c r="AF562" i="7" s="1"/>
  <c r="V562" i="7"/>
  <c r="W561" i="7"/>
  <c r="X561" i="7" s="1"/>
  <c r="Y561" i="7" s="1"/>
  <c r="Z561" i="7" s="1"/>
  <c r="AA561" i="7" s="1"/>
  <c r="AB561" i="7" s="1"/>
  <c r="AC561" i="7" s="1"/>
  <c r="AD561" i="7" s="1"/>
  <c r="AE561" i="7" s="1"/>
  <c r="AF561" i="7" s="1"/>
  <c r="V561" i="7"/>
  <c r="W560" i="7"/>
  <c r="X560" i="7" s="1"/>
  <c r="Y560" i="7" s="1"/>
  <c r="Z560" i="7" s="1"/>
  <c r="AA560" i="7" s="1"/>
  <c r="AB560" i="7" s="1"/>
  <c r="AC560" i="7" s="1"/>
  <c r="AD560" i="7" s="1"/>
  <c r="AE560" i="7" s="1"/>
  <c r="AF560" i="7" s="1"/>
  <c r="V560" i="7"/>
  <c r="W559" i="7"/>
  <c r="X559" i="7" s="1"/>
  <c r="Y559" i="7" s="1"/>
  <c r="Z559" i="7" s="1"/>
  <c r="AA559" i="7" s="1"/>
  <c r="AB559" i="7" s="1"/>
  <c r="AC559" i="7" s="1"/>
  <c r="AD559" i="7" s="1"/>
  <c r="AE559" i="7" s="1"/>
  <c r="AF559" i="7" s="1"/>
  <c r="V559" i="7"/>
  <c r="W558" i="7"/>
  <c r="X558" i="7" s="1"/>
  <c r="Y558" i="7" s="1"/>
  <c r="Z558" i="7" s="1"/>
  <c r="AA558" i="7" s="1"/>
  <c r="AB558" i="7" s="1"/>
  <c r="AC558" i="7" s="1"/>
  <c r="AD558" i="7" s="1"/>
  <c r="AE558" i="7" s="1"/>
  <c r="AF558" i="7" s="1"/>
  <c r="V558" i="7"/>
  <c r="W557" i="7"/>
  <c r="X557" i="7" s="1"/>
  <c r="Y557" i="7" s="1"/>
  <c r="Z557" i="7" s="1"/>
  <c r="AA557" i="7" s="1"/>
  <c r="AB557" i="7" s="1"/>
  <c r="AC557" i="7" s="1"/>
  <c r="AD557" i="7" s="1"/>
  <c r="AE557" i="7" s="1"/>
  <c r="AF557" i="7" s="1"/>
  <c r="V557" i="7"/>
  <c r="W556" i="7"/>
  <c r="X556" i="7" s="1"/>
  <c r="Y556" i="7" s="1"/>
  <c r="Z556" i="7" s="1"/>
  <c r="AA556" i="7" s="1"/>
  <c r="AB556" i="7" s="1"/>
  <c r="AC556" i="7" s="1"/>
  <c r="AD556" i="7" s="1"/>
  <c r="AE556" i="7" s="1"/>
  <c r="AF556" i="7" s="1"/>
  <c r="V556" i="7"/>
  <c r="W555" i="7"/>
  <c r="X555" i="7" s="1"/>
  <c r="Y555" i="7" s="1"/>
  <c r="Z555" i="7" s="1"/>
  <c r="AA555" i="7" s="1"/>
  <c r="AB555" i="7" s="1"/>
  <c r="AC555" i="7" s="1"/>
  <c r="AD555" i="7" s="1"/>
  <c r="AE555" i="7" s="1"/>
  <c r="AF555" i="7" s="1"/>
  <c r="V555" i="7"/>
  <c r="W554" i="7"/>
  <c r="X554" i="7" s="1"/>
  <c r="Y554" i="7" s="1"/>
  <c r="Z554" i="7" s="1"/>
  <c r="AA554" i="7" s="1"/>
  <c r="AB554" i="7" s="1"/>
  <c r="AC554" i="7" s="1"/>
  <c r="AD554" i="7" s="1"/>
  <c r="AE554" i="7" s="1"/>
  <c r="AF554" i="7" s="1"/>
  <c r="V554" i="7"/>
  <c r="W553" i="7"/>
  <c r="X553" i="7" s="1"/>
  <c r="Y553" i="7" s="1"/>
  <c r="Z553" i="7" s="1"/>
  <c r="AA553" i="7" s="1"/>
  <c r="AB553" i="7" s="1"/>
  <c r="AC553" i="7" s="1"/>
  <c r="AD553" i="7" s="1"/>
  <c r="AE553" i="7" s="1"/>
  <c r="AF553" i="7" s="1"/>
  <c r="V553" i="7"/>
  <c r="W552" i="7"/>
  <c r="X552" i="7" s="1"/>
  <c r="Y552" i="7" s="1"/>
  <c r="Z552" i="7" s="1"/>
  <c r="AA552" i="7" s="1"/>
  <c r="AB552" i="7" s="1"/>
  <c r="AC552" i="7" s="1"/>
  <c r="AD552" i="7" s="1"/>
  <c r="AE552" i="7" s="1"/>
  <c r="AF552" i="7" s="1"/>
  <c r="V552" i="7"/>
  <c r="W551" i="7"/>
  <c r="X551" i="7" s="1"/>
  <c r="Y551" i="7" s="1"/>
  <c r="Z551" i="7" s="1"/>
  <c r="AA551" i="7" s="1"/>
  <c r="AB551" i="7" s="1"/>
  <c r="AC551" i="7" s="1"/>
  <c r="AD551" i="7" s="1"/>
  <c r="AE551" i="7" s="1"/>
  <c r="AF551" i="7" s="1"/>
  <c r="V551" i="7"/>
  <c r="W550" i="7"/>
  <c r="X550" i="7" s="1"/>
  <c r="Y550" i="7" s="1"/>
  <c r="Z550" i="7" s="1"/>
  <c r="AA550" i="7" s="1"/>
  <c r="AB550" i="7" s="1"/>
  <c r="AC550" i="7" s="1"/>
  <c r="AD550" i="7" s="1"/>
  <c r="AE550" i="7" s="1"/>
  <c r="AF550" i="7" s="1"/>
  <c r="V550" i="7"/>
  <c r="W549" i="7"/>
  <c r="X549" i="7" s="1"/>
  <c r="Y549" i="7" s="1"/>
  <c r="Z549" i="7" s="1"/>
  <c r="AA549" i="7" s="1"/>
  <c r="AB549" i="7" s="1"/>
  <c r="AC549" i="7" s="1"/>
  <c r="AD549" i="7" s="1"/>
  <c r="AE549" i="7" s="1"/>
  <c r="AF549" i="7" s="1"/>
  <c r="V549" i="7"/>
  <c r="W548" i="7"/>
  <c r="X548" i="7" s="1"/>
  <c r="Y548" i="7" s="1"/>
  <c r="Z548" i="7" s="1"/>
  <c r="AA548" i="7" s="1"/>
  <c r="AB548" i="7" s="1"/>
  <c r="AC548" i="7" s="1"/>
  <c r="AD548" i="7" s="1"/>
  <c r="AE548" i="7" s="1"/>
  <c r="AF548" i="7" s="1"/>
  <c r="V548" i="7"/>
  <c r="W547" i="7"/>
  <c r="X547" i="7" s="1"/>
  <c r="Y547" i="7" s="1"/>
  <c r="Z547" i="7" s="1"/>
  <c r="AA547" i="7" s="1"/>
  <c r="AB547" i="7" s="1"/>
  <c r="AC547" i="7" s="1"/>
  <c r="AD547" i="7" s="1"/>
  <c r="AE547" i="7" s="1"/>
  <c r="AF547" i="7" s="1"/>
  <c r="V547" i="7"/>
  <c r="W546" i="7"/>
  <c r="X546" i="7" s="1"/>
  <c r="Y546" i="7" s="1"/>
  <c r="Z546" i="7" s="1"/>
  <c r="AA546" i="7" s="1"/>
  <c r="AB546" i="7" s="1"/>
  <c r="AC546" i="7" s="1"/>
  <c r="AD546" i="7" s="1"/>
  <c r="AE546" i="7" s="1"/>
  <c r="AF546" i="7" s="1"/>
  <c r="V546" i="7"/>
  <c r="W545" i="7"/>
  <c r="X545" i="7" s="1"/>
  <c r="Y545" i="7" s="1"/>
  <c r="Z545" i="7" s="1"/>
  <c r="AA545" i="7" s="1"/>
  <c r="AB545" i="7" s="1"/>
  <c r="AC545" i="7" s="1"/>
  <c r="AD545" i="7" s="1"/>
  <c r="AE545" i="7" s="1"/>
  <c r="AF545" i="7" s="1"/>
  <c r="V545" i="7"/>
  <c r="W544" i="7"/>
  <c r="X544" i="7" s="1"/>
  <c r="Y544" i="7" s="1"/>
  <c r="Z544" i="7" s="1"/>
  <c r="AA544" i="7" s="1"/>
  <c r="AB544" i="7" s="1"/>
  <c r="AC544" i="7" s="1"/>
  <c r="AD544" i="7" s="1"/>
  <c r="AE544" i="7" s="1"/>
  <c r="AF544" i="7" s="1"/>
  <c r="V544" i="7"/>
  <c r="W543" i="7"/>
  <c r="X543" i="7" s="1"/>
  <c r="Y543" i="7" s="1"/>
  <c r="Z543" i="7" s="1"/>
  <c r="AA543" i="7" s="1"/>
  <c r="AB543" i="7" s="1"/>
  <c r="AC543" i="7" s="1"/>
  <c r="AD543" i="7" s="1"/>
  <c r="AE543" i="7" s="1"/>
  <c r="AF543" i="7" s="1"/>
  <c r="V543" i="7"/>
  <c r="W542" i="7"/>
  <c r="X542" i="7" s="1"/>
  <c r="Y542" i="7" s="1"/>
  <c r="Z542" i="7" s="1"/>
  <c r="AA542" i="7" s="1"/>
  <c r="AB542" i="7" s="1"/>
  <c r="AC542" i="7" s="1"/>
  <c r="AD542" i="7" s="1"/>
  <c r="AE542" i="7" s="1"/>
  <c r="AF542" i="7" s="1"/>
  <c r="V542" i="7"/>
  <c r="W541" i="7"/>
  <c r="X541" i="7" s="1"/>
  <c r="Y541" i="7" s="1"/>
  <c r="Z541" i="7" s="1"/>
  <c r="AA541" i="7" s="1"/>
  <c r="AB541" i="7" s="1"/>
  <c r="AC541" i="7" s="1"/>
  <c r="AD541" i="7" s="1"/>
  <c r="AE541" i="7" s="1"/>
  <c r="AF541" i="7" s="1"/>
  <c r="V541" i="7"/>
  <c r="W540" i="7"/>
  <c r="X540" i="7" s="1"/>
  <c r="Y540" i="7" s="1"/>
  <c r="Z540" i="7" s="1"/>
  <c r="AA540" i="7" s="1"/>
  <c r="AB540" i="7" s="1"/>
  <c r="AC540" i="7" s="1"/>
  <c r="AD540" i="7" s="1"/>
  <c r="AE540" i="7" s="1"/>
  <c r="AF540" i="7" s="1"/>
  <c r="V540" i="7"/>
  <c r="W539" i="7"/>
  <c r="X539" i="7" s="1"/>
  <c r="Y539" i="7" s="1"/>
  <c r="Z539" i="7" s="1"/>
  <c r="AA539" i="7" s="1"/>
  <c r="AB539" i="7" s="1"/>
  <c r="AC539" i="7" s="1"/>
  <c r="AD539" i="7" s="1"/>
  <c r="AE539" i="7" s="1"/>
  <c r="AF539" i="7" s="1"/>
  <c r="V539" i="7"/>
  <c r="W538" i="7"/>
  <c r="X538" i="7" s="1"/>
  <c r="Y538" i="7" s="1"/>
  <c r="Z538" i="7" s="1"/>
  <c r="AA538" i="7" s="1"/>
  <c r="AB538" i="7" s="1"/>
  <c r="AC538" i="7" s="1"/>
  <c r="AD538" i="7" s="1"/>
  <c r="AE538" i="7" s="1"/>
  <c r="AF538" i="7" s="1"/>
  <c r="V538" i="7"/>
  <c r="W537" i="7"/>
  <c r="X537" i="7" s="1"/>
  <c r="Y537" i="7" s="1"/>
  <c r="Z537" i="7" s="1"/>
  <c r="AA537" i="7" s="1"/>
  <c r="AB537" i="7" s="1"/>
  <c r="AC537" i="7" s="1"/>
  <c r="AD537" i="7" s="1"/>
  <c r="AE537" i="7" s="1"/>
  <c r="AF537" i="7" s="1"/>
  <c r="V537" i="7"/>
  <c r="W536" i="7"/>
  <c r="X536" i="7" s="1"/>
  <c r="Y536" i="7" s="1"/>
  <c r="Z536" i="7" s="1"/>
  <c r="AA536" i="7" s="1"/>
  <c r="AB536" i="7" s="1"/>
  <c r="AC536" i="7" s="1"/>
  <c r="AD536" i="7" s="1"/>
  <c r="AE536" i="7" s="1"/>
  <c r="AF536" i="7" s="1"/>
  <c r="V536" i="7"/>
  <c r="W535" i="7"/>
  <c r="X535" i="7" s="1"/>
  <c r="Y535" i="7" s="1"/>
  <c r="Z535" i="7" s="1"/>
  <c r="AA535" i="7" s="1"/>
  <c r="AB535" i="7" s="1"/>
  <c r="AC535" i="7" s="1"/>
  <c r="AD535" i="7" s="1"/>
  <c r="AE535" i="7" s="1"/>
  <c r="AF535" i="7" s="1"/>
  <c r="V535" i="7"/>
  <c r="W534" i="7"/>
  <c r="X534" i="7" s="1"/>
  <c r="Y534" i="7" s="1"/>
  <c r="Z534" i="7" s="1"/>
  <c r="AA534" i="7" s="1"/>
  <c r="AB534" i="7" s="1"/>
  <c r="AC534" i="7" s="1"/>
  <c r="AD534" i="7" s="1"/>
  <c r="AE534" i="7" s="1"/>
  <c r="AF534" i="7" s="1"/>
  <c r="V534" i="7"/>
  <c r="W533" i="7"/>
  <c r="X533" i="7" s="1"/>
  <c r="Y533" i="7" s="1"/>
  <c r="Z533" i="7" s="1"/>
  <c r="AA533" i="7" s="1"/>
  <c r="AB533" i="7" s="1"/>
  <c r="AC533" i="7" s="1"/>
  <c r="AD533" i="7" s="1"/>
  <c r="AE533" i="7" s="1"/>
  <c r="AF533" i="7" s="1"/>
  <c r="V533" i="7"/>
  <c r="W532" i="7"/>
  <c r="X532" i="7" s="1"/>
  <c r="Y532" i="7" s="1"/>
  <c r="Z532" i="7" s="1"/>
  <c r="AA532" i="7" s="1"/>
  <c r="AB532" i="7" s="1"/>
  <c r="AC532" i="7" s="1"/>
  <c r="AD532" i="7" s="1"/>
  <c r="AE532" i="7" s="1"/>
  <c r="AF532" i="7" s="1"/>
  <c r="V532" i="7"/>
  <c r="W531" i="7"/>
  <c r="X531" i="7" s="1"/>
  <c r="Y531" i="7" s="1"/>
  <c r="Z531" i="7" s="1"/>
  <c r="AA531" i="7" s="1"/>
  <c r="AB531" i="7" s="1"/>
  <c r="AC531" i="7" s="1"/>
  <c r="AD531" i="7" s="1"/>
  <c r="AE531" i="7" s="1"/>
  <c r="AF531" i="7" s="1"/>
  <c r="V531" i="7"/>
  <c r="W530" i="7"/>
  <c r="X530" i="7" s="1"/>
  <c r="Y530" i="7" s="1"/>
  <c r="Z530" i="7" s="1"/>
  <c r="AA530" i="7" s="1"/>
  <c r="AB530" i="7" s="1"/>
  <c r="AC530" i="7" s="1"/>
  <c r="AD530" i="7" s="1"/>
  <c r="AE530" i="7" s="1"/>
  <c r="AF530" i="7" s="1"/>
  <c r="V530" i="7"/>
  <c r="W529" i="7"/>
  <c r="X529" i="7" s="1"/>
  <c r="Y529" i="7" s="1"/>
  <c r="Z529" i="7" s="1"/>
  <c r="AA529" i="7" s="1"/>
  <c r="AB529" i="7" s="1"/>
  <c r="AC529" i="7" s="1"/>
  <c r="AD529" i="7" s="1"/>
  <c r="AE529" i="7" s="1"/>
  <c r="AF529" i="7" s="1"/>
  <c r="V529" i="7"/>
  <c r="W528" i="7"/>
  <c r="X528" i="7" s="1"/>
  <c r="Y528" i="7" s="1"/>
  <c r="Z528" i="7" s="1"/>
  <c r="AA528" i="7" s="1"/>
  <c r="AB528" i="7" s="1"/>
  <c r="AC528" i="7" s="1"/>
  <c r="AD528" i="7" s="1"/>
  <c r="AE528" i="7" s="1"/>
  <c r="AF528" i="7" s="1"/>
  <c r="V528" i="7"/>
  <c r="W527" i="7"/>
  <c r="X527" i="7" s="1"/>
  <c r="Y527" i="7" s="1"/>
  <c r="Z527" i="7" s="1"/>
  <c r="AA527" i="7" s="1"/>
  <c r="AB527" i="7" s="1"/>
  <c r="AC527" i="7" s="1"/>
  <c r="AD527" i="7" s="1"/>
  <c r="AE527" i="7" s="1"/>
  <c r="AF527" i="7" s="1"/>
  <c r="V527" i="7"/>
  <c r="W526" i="7"/>
  <c r="X526" i="7" s="1"/>
  <c r="Y526" i="7" s="1"/>
  <c r="Z526" i="7" s="1"/>
  <c r="AA526" i="7" s="1"/>
  <c r="AB526" i="7" s="1"/>
  <c r="AC526" i="7" s="1"/>
  <c r="AD526" i="7" s="1"/>
  <c r="AE526" i="7" s="1"/>
  <c r="AF526" i="7" s="1"/>
  <c r="V526" i="7"/>
  <c r="W525" i="7"/>
  <c r="X525" i="7" s="1"/>
  <c r="Y525" i="7" s="1"/>
  <c r="Z525" i="7" s="1"/>
  <c r="AA525" i="7" s="1"/>
  <c r="AB525" i="7" s="1"/>
  <c r="AC525" i="7" s="1"/>
  <c r="AD525" i="7" s="1"/>
  <c r="AE525" i="7" s="1"/>
  <c r="AF525" i="7" s="1"/>
  <c r="V525" i="7"/>
  <c r="W524" i="7"/>
  <c r="X524" i="7" s="1"/>
  <c r="Y524" i="7" s="1"/>
  <c r="Z524" i="7" s="1"/>
  <c r="AA524" i="7" s="1"/>
  <c r="AB524" i="7" s="1"/>
  <c r="AC524" i="7" s="1"/>
  <c r="AD524" i="7" s="1"/>
  <c r="AE524" i="7" s="1"/>
  <c r="AF524" i="7" s="1"/>
  <c r="V524" i="7"/>
  <c r="W523" i="7"/>
  <c r="X523" i="7" s="1"/>
  <c r="Y523" i="7" s="1"/>
  <c r="Z523" i="7" s="1"/>
  <c r="AA523" i="7" s="1"/>
  <c r="AB523" i="7" s="1"/>
  <c r="AC523" i="7" s="1"/>
  <c r="AD523" i="7" s="1"/>
  <c r="AE523" i="7" s="1"/>
  <c r="AF523" i="7" s="1"/>
  <c r="V523" i="7"/>
  <c r="W522" i="7"/>
  <c r="X522" i="7" s="1"/>
  <c r="Y522" i="7" s="1"/>
  <c r="Z522" i="7" s="1"/>
  <c r="AA522" i="7" s="1"/>
  <c r="AB522" i="7" s="1"/>
  <c r="AC522" i="7" s="1"/>
  <c r="AD522" i="7" s="1"/>
  <c r="AE522" i="7" s="1"/>
  <c r="AF522" i="7" s="1"/>
  <c r="V522" i="7"/>
  <c r="W521" i="7"/>
  <c r="X521" i="7" s="1"/>
  <c r="Y521" i="7" s="1"/>
  <c r="Z521" i="7" s="1"/>
  <c r="AA521" i="7" s="1"/>
  <c r="AB521" i="7" s="1"/>
  <c r="AC521" i="7" s="1"/>
  <c r="AD521" i="7" s="1"/>
  <c r="AE521" i="7" s="1"/>
  <c r="AF521" i="7" s="1"/>
  <c r="V521" i="7"/>
  <c r="W520" i="7"/>
  <c r="X520" i="7" s="1"/>
  <c r="Y520" i="7" s="1"/>
  <c r="Z520" i="7" s="1"/>
  <c r="AA520" i="7" s="1"/>
  <c r="AB520" i="7" s="1"/>
  <c r="AC520" i="7" s="1"/>
  <c r="AD520" i="7" s="1"/>
  <c r="AE520" i="7" s="1"/>
  <c r="AF520" i="7" s="1"/>
  <c r="V520" i="7"/>
  <c r="W519" i="7"/>
  <c r="X519" i="7" s="1"/>
  <c r="Y519" i="7" s="1"/>
  <c r="Z519" i="7" s="1"/>
  <c r="AA519" i="7" s="1"/>
  <c r="AB519" i="7" s="1"/>
  <c r="AC519" i="7" s="1"/>
  <c r="AD519" i="7" s="1"/>
  <c r="AE519" i="7" s="1"/>
  <c r="AF519" i="7" s="1"/>
  <c r="V519" i="7"/>
  <c r="W518" i="7"/>
  <c r="X518" i="7" s="1"/>
  <c r="Y518" i="7" s="1"/>
  <c r="Z518" i="7" s="1"/>
  <c r="AA518" i="7" s="1"/>
  <c r="AB518" i="7" s="1"/>
  <c r="AC518" i="7" s="1"/>
  <c r="AD518" i="7" s="1"/>
  <c r="AE518" i="7" s="1"/>
  <c r="AF518" i="7" s="1"/>
  <c r="V518" i="7"/>
  <c r="W517" i="7"/>
  <c r="X517" i="7" s="1"/>
  <c r="Y517" i="7" s="1"/>
  <c r="Z517" i="7" s="1"/>
  <c r="AA517" i="7" s="1"/>
  <c r="AB517" i="7" s="1"/>
  <c r="AC517" i="7" s="1"/>
  <c r="AD517" i="7" s="1"/>
  <c r="AE517" i="7" s="1"/>
  <c r="AF517" i="7" s="1"/>
  <c r="V517" i="7"/>
  <c r="W516" i="7"/>
  <c r="X516" i="7" s="1"/>
  <c r="Y516" i="7" s="1"/>
  <c r="Z516" i="7" s="1"/>
  <c r="AA516" i="7" s="1"/>
  <c r="AB516" i="7" s="1"/>
  <c r="AC516" i="7" s="1"/>
  <c r="AD516" i="7" s="1"/>
  <c r="AE516" i="7" s="1"/>
  <c r="AF516" i="7" s="1"/>
  <c r="V516" i="7"/>
  <c r="W515" i="7"/>
  <c r="X515" i="7" s="1"/>
  <c r="Y515" i="7" s="1"/>
  <c r="Z515" i="7" s="1"/>
  <c r="AA515" i="7" s="1"/>
  <c r="AB515" i="7" s="1"/>
  <c r="AC515" i="7" s="1"/>
  <c r="AD515" i="7" s="1"/>
  <c r="AE515" i="7" s="1"/>
  <c r="AF515" i="7" s="1"/>
  <c r="V515" i="7"/>
  <c r="W514" i="7"/>
  <c r="X514" i="7" s="1"/>
  <c r="Y514" i="7" s="1"/>
  <c r="Z514" i="7" s="1"/>
  <c r="AA514" i="7" s="1"/>
  <c r="AB514" i="7" s="1"/>
  <c r="AC514" i="7" s="1"/>
  <c r="AD514" i="7" s="1"/>
  <c r="AE514" i="7" s="1"/>
  <c r="AF514" i="7" s="1"/>
  <c r="V514" i="7"/>
  <c r="W513" i="7"/>
  <c r="X513" i="7" s="1"/>
  <c r="Y513" i="7" s="1"/>
  <c r="Z513" i="7" s="1"/>
  <c r="AA513" i="7" s="1"/>
  <c r="AB513" i="7" s="1"/>
  <c r="AC513" i="7" s="1"/>
  <c r="AD513" i="7" s="1"/>
  <c r="AE513" i="7" s="1"/>
  <c r="AF513" i="7" s="1"/>
  <c r="V513" i="7"/>
  <c r="W512" i="7"/>
  <c r="X512" i="7" s="1"/>
  <c r="Y512" i="7" s="1"/>
  <c r="Z512" i="7" s="1"/>
  <c r="AA512" i="7" s="1"/>
  <c r="AB512" i="7" s="1"/>
  <c r="AC512" i="7" s="1"/>
  <c r="AD512" i="7" s="1"/>
  <c r="AE512" i="7" s="1"/>
  <c r="AF512" i="7" s="1"/>
  <c r="V512" i="7"/>
  <c r="W511" i="7"/>
  <c r="X511" i="7" s="1"/>
  <c r="Y511" i="7" s="1"/>
  <c r="Z511" i="7" s="1"/>
  <c r="AA511" i="7" s="1"/>
  <c r="AB511" i="7" s="1"/>
  <c r="AC511" i="7" s="1"/>
  <c r="AD511" i="7" s="1"/>
  <c r="AE511" i="7" s="1"/>
  <c r="AF511" i="7" s="1"/>
  <c r="V511" i="7"/>
  <c r="W510" i="7"/>
  <c r="X510" i="7" s="1"/>
  <c r="Y510" i="7" s="1"/>
  <c r="Z510" i="7" s="1"/>
  <c r="AA510" i="7" s="1"/>
  <c r="AB510" i="7" s="1"/>
  <c r="AC510" i="7" s="1"/>
  <c r="AD510" i="7" s="1"/>
  <c r="AE510" i="7" s="1"/>
  <c r="AF510" i="7" s="1"/>
  <c r="V510" i="7"/>
  <c r="W509" i="7"/>
  <c r="X509" i="7" s="1"/>
  <c r="Y509" i="7" s="1"/>
  <c r="Z509" i="7" s="1"/>
  <c r="AA509" i="7" s="1"/>
  <c r="AB509" i="7" s="1"/>
  <c r="AC509" i="7" s="1"/>
  <c r="AD509" i="7" s="1"/>
  <c r="AE509" i="7" s="1"/>
  <c r="AF509" i="7" s="1"/>
  <c r="V509" i="7"/>
  <c r="W508" i="7"/>
  <c r="X508" i="7" s="1"/>
  <c r="Y508" i="7" s="1"/>
  <c r="Z508" i="7" s="1"/>
  <c r="AA508" i="7" s="1"/>
  <c r="AB508" i="7" s="1"/>
  <c r="AC508" i="7" s="1"/>
  <c r="AD508" i="7" s="1"/>
  <c r="AE508" i="7" s="1"/>
  <c r="AF508" i="7" s="1"/>
  <c r="V508" i="7"/>
  <c r="W507" i="7"/>
  <c r="X507" i="7" s="1"/>
  <c r="Y507" i="7" s="1"/>
  <c r="Z507" i="7" s="1"/>
  <c r="AA507" i="7" s="1"/>
  <c r="AB507" i="7" s="1"/>
  <c r="AC507" i="7" s="1"/>
  <c r="AD507" i="7" s="1"/>
  <c r="AE507" i="7" s="1"/>
  <c r="AF507" i="7" s="1"/>
  <c r="V507" i="7"/>
  <c r="W506" i="7"/>
  <c r="X506" i="7" s="1"/>
  <c r="Y506" i="7" s="1"/>
  <c r="Z506" i="7" s="1"/>
  <c r="AA506" i="7" s="1"/>
  <c r="AB506" i="7" s="1"/>
  <c r="AC506" i="7" s="1"/>
  <c r="AD506" i="7" s="1"/>
  <c r="AE506" i="7" s="1"/>
  <c r="AF506" i="7" s="1"/>
  <c r="V506" i="7"/>
  <c r="W505" i="7"/>
  <c r="X505" i="7" s="1"/>
  <c r="Y505" i="7" s="1"/>
  <c r="Z505" i="7" s="1"/>
  <c r="AA505" i="7" s="1"/>
  <c r="AB505" i="7" s="1"/>
  <c r="AC505" i="7" s="1"/>
  <c r="AD505" i="7" s="1"/>
  <c r="AE505" i="7" s="1"/>
  <c r="AF505" i="7" s="1"/>
  <c r="V505" i="7"/>
  <c r="W504" i="7"/>
  <c r="X504" i="7" s="1"/>
  <c r="Y504" i="7" s="1"/>
  <c r="Z504" i="7" s="1"/>
  <c r="AA504" i="7" s="1"/>
  <c r="AB504" i="7" s="1"/>
  <c r="AC504" i="7" s="1"/>
  <c r="AD504" i="7" s="1"/>
  <c r="AE504" i="7" s="1"/>
  <c r="AF504" i="7" s="1"/>
  <c r="V504" i="7"/>
  <c r="W503" i="7"/>
  <c r="X503" i="7" s="1"/>
  <c r="Y503" i="7" s="1"/>
  <c r="Z503" i="7" s="1"/>
  <c r="AA503" i="7" s="1"/>
  <c r="AB503" i="7" s="1"/>
  <c r="AC503" i="7" s="1"/>
  <c r="AD503" i="7" s="1"/>
  <c r="AE503" i="7" s="1"/>
  <c r="AF503" i="7" s="1"/>
  <c r="V503" i="7"/>
  <c r="W502" i="7"/>
  <c r="X502" i="7" s="1"/>
  <c r="Y502" i="7" s="1"/>
  <c r="Z502" i="7" s="1"/>
  <c r="AA502" i="7" s="1"/>
  <c r="AB502" i="7" s="1"/>
  <c r="AC502" i="7" s="1"/>
  <c r="AD502" i="7" s="1"/>
  <c r="AE502" i="7" s="1"/>
  <c r="AF502" i="7" s="1"/>
  <c r="V502" i="7"/>
  <c r="W501" i="7"/>
  <c r="X501" i="7" s="1"/>
  <c r="Y501" i="7" s="1"/>
  <c r="Z501" i="7" s="1"/>
  <c r="AA501" i="7" s="1"/>
  <c r="AB501" i="7" s="1"/>
  <c r="AC501" i="7" s="1"/>
  <c r="AD501" i="7" s="1"/>
  <c r="AE501" i="7" s="1"/>
  <c r="AF501" i="7" s="1"/>
  <c r="V501" i="7"/>
  <c r="W500" i="7"/>
  <c r="X500" i="7" s="1"/>
  <c r="Y500" i="7" s="1"/>
  <c r="Z500" i="7" s="1"/>
  <c r="AA500" i="7" s="1"/>
  <c r="AB500" i="7" s="1"/>
  <c r="AC500" i="7" s="1"/>
  <c r="AD500" i="7" s="1"/>
  <c r="AE500" i="7" s="1"/>
  <c r="AF500" i="7" s="1"/>
  <c r="V500" i="7"/>
  <c r="W499" i="7"/>
  <c r="X499" i="7" s="1"/>
  <c r="Y499" i="7" s="1"/>
  <c r="Z499" i="7" s="1"/>
  <c r="AA499" i="7" s="1"/>
  <c r="AB499" i="7" s="1"/>
  <c r="AC499" i="7" s="1"/>
  <c r="AD499" i="7" s="1"/>
  <c r="AE499" i="7" s="1"/>
  <c r="AF499" i="7" s="1"/>
  <c r="V499" i="7"/>
  <c r="W498" i="7"/>
  <c r="X498" i="7" s="1"/>
  <c r="Y498" i="7" s="1"/>
  <c r="Z498" i="7" s="1"/>
  <c r="AA498" i="7" s="1"/>
  <c r="AB498" i="7" s="1"/>
  <c r="AC498" i="7" s="1"/>
  <c r="AD498" i="7" s="1"/>
  <c r="AE498" i="7" s="1"/>
  <c r="AF498" i="7" s="1"/>
  <c r="V498" i="7"/>
  <c r="W497" i="7"/>
  <c r="X497" i="7" s="1"/>
  <c r="Y497" i="7" s="1"/>
  <c r="Z497" i="7" s="1"/>
  <c r="AA497" i="7" s="1"/>
  <c r="AB497" i="7" s="1"/>
  <c r="AC497" i="7" s="1"/>
  <c r="AD497" i="7" s="1"/>
  <c r="AE497" i="7" s="1"/>
  <c r="AF497" i="7" s="1"/>
  <c r="V497" i="7"/>
  <c r="W496" i="7"/>
  <c r="X496" i="7" s="1"/>
  <c r="Y496" i="7" s="1"/>
  <c r="Z496" i="7" s="1"/>
  <c r="AA496" i="7" s="1"/>
  <c r="AB496" i="7" s="1"/>
  <c r="AC496" i="7" s="1"/>
  <c r="AD496" i="7" s="1"/>
  <c r="AE496" i="7" s="1"/>
  <c r="AF496" i="7" s="1"/>
  <c r="V496" i="7"/>
  <c r="W495" i="7"/>
  <c r="X495" i="7" s="1"/>
  <c r="Y495" i="7" s="1"/>
  <c r="Z495" i="7" s="1"/>
  <c r="AA495" i="7" s="1"/>
  <c r="AB495" i="7" s="1"/>
  <c r="AC495" i="7" s="1"/>
  <c r="AD495" i="7" s="1"/>
  <c r="AE495" i="7" s="1"/>
  <c r="AF495" i="7" s="1"/>
  <c r="V495" i="7"/>
  <c r="W494" i="7"/>
  <c r="X494" i="7" s="1"/>
  <c r="Y494" i="7" s="1"/>
  <c r="Z494" i="7" s="1"/>
  <c r="AA494" i="7" s="1"/>
  <c r="AB494" i="7" s="1"/>
  <c r="AC494" i="7" s="1"/>
  <c r="AD494" i="7" s="1"/>
  <c r="AE494" i="7" s="1"/>
  <c r="AF494" i="7" s="1"/>
  <c r="V494" i="7"/>
  <c r="W493" i="7"/>
  <c r="X493" i="7" s="1"/>
  <c r="Y493" i="7" s="1"/>
  <c r="Z493" i="7" s="1"/>
  <c r="AA493" i="7" s="1"/>
  <c r="AB493" i="7" s="1"/>
  <c r="AC493" i="7" s="1"/>
  <c r="AD493" i="7" s="1"/>
  <c r="AE493" i="7" s="1"/>
  <c r="AF493" i="7" s="1"/>
  <c r="V493" i="7"/>
  <c r="W492" i="7"/>
  <c r="X492" i="7" s="1"/>
  <c r="Y492" i="7" s="1"/>
  <c r="Z492" i="7" s="1"/>
  <c r="AA492" i="7" s="1"/>
  <c r="AB492" i="7" s="1"/>
  <c r="AC492" i="7" s="1"/>
  <c r="AD492" i="7" s="1"/>
  <c r="AE492" i="7" s="1"/>
  <c r="AF492" i="7" s="1"/>
  <c r="V492" i="7"/>
  <c r="W491" i="7"/>
  <c r="X491" i="7" s="1"/>
  <c r="Y491" i="7" s="1"/>
  <c r="Z491" i="7" s="1"/>
  <c r="AA491" i="7" s="1"/>
  <c r="AB491" i="7" s="1"/>
  <c r="AC491" i="7" s="1"/>
  <c r="AD491" i="7" s="1"/>
  <c r="AE491" i="7" s="1"/>
  <c r="AF491" i="7" s="1"/>
  <c r="V491" i="7"/>
  <c r="W490" i="7"/>
  <c r="X490" i="7" s="1"/>
  <c r="Y490" i="7" s="1"/>
  <c r="Z490" i="7" s="1"/>
  <c r="AA490" i="7" s="1"/>
  <c r="AB490" i="7" s="1"/>
  <c r="AC490" i="7" s="1"/>
  <c r="AD490" i="7" s="1"/>
  <c r="AE490" i="7" s="1"/>
  <c r="AF490" i="7" s="1"/>
  <c r="V490" i="7"/>
  <c r="W489" i="7"/>
  <c r="X489" i="7" s="1"/>
  <c r="Y489" i="7" s="1"/>
  <c r="Z489" i="7" s="1"/>
  <c r="AA489" i="7" s="1"/>
  <c r="AB489" i="7" s="1"/>
  <c r="AC489" i="7" s="1"/>
  <c r="AD489" i="7" s="1"/>
  <c r="AE489" i="7" s="1"/>
  <c r="AF489" i="7" s="1"/>
  <c r="V489" i="7"/>
  <c r="W488" i="7"/>
  <c r="X488" i="7" s="1"/>
  <c r="Y488" i="7" s="1"/>
  <c r="Z488" i="7" s="1"/>
  <c r="AA488" i="7" s="1"/>
  <c r="AB488" i="7" s="1"/>
  <c r="AC488" i="7" s="1"/>
  <c r="AD488" i="7" s="1"/>
  <c r="AE488" i="7" s="1"/>
  <c r="AF488" i="7" s="1"/>
  <c r="V488" i="7"/>
  <c r="W487" i="7"/>
  <c r="X487" i="7" s="1"/>
  <c r="Y487" i="7" s="1"/>
  <c r="Z487" i="7" s="1"/>
  <c r="AA487" i="7" s="1"/>
  <c r="AB487" i="7" s="1"/>
  <c r="AC487" i="7" s="1"/>
  <c r="AD487" i="7" s="1"/>
  <c r="AE487" i="7" s="1"/>
  <c r="AF487" i="7" s="1"/>
  <c r="V487" i="7"/>
  <c r="W486" i="7"/>
  <c r="X486" i="7" s="1"/>
  <c r="Y486" i="7" s="1"/>
  <c r="Z486" i="7" s="1"/>
  <c r="AA486" i="7" s="1"/>
  <c r="AB486" i="7" s="1"/>
  <c r="AC486" i="7" s="1"/>
  <c r="AD486" i="7" s="1"/>
  <c r="AE486" i="7" s="1"/>
  <c r="AF486" i="7" s="1"/>
  <c r="V486" i="7"/>
  <c r="W485" i="7"/>
  <c r="X485" i="7" s="1"/>
  <c r="Y485" i="7" s="1"/>
  <c r="Z485" i="7" s="1"/>
  <c r="AA485" i="7" s="1"/>
  <c r="AB485" i="7" s="1"/>
  <c r="AC485" i="7" s="1"/>
  <c r="AD485" i="7" s="1"/>
  <c r="AE485" i="7" s="1"/>
  <c r="AF485" i="7" s="1"/>
  <c r="V485" i="7"/>
  <c r="W484" i="7"/>
  <c r="X484" i="7" s="1"/>
  <c r="Y484" i="7" s="1"/>
  <c r="Z484" i="7" s="1"/>
  <c r="AA484" i="7" s="1"/>
  <c r="AB484" i="7" s="1"/>
  <c r="AC484" i="7" s="1"/>
  <c r="AD484" i="7" s="1"/>
  <c r="AE484" i="7" s="1"/>
  <c r="AF484" i="7" s="1"/>
  <c r="V484" i="7"/>
  <c r="W483" i="7"/>
  <c r="X483" i="7" s="1"/>
  <c r="Y483" i="7" s="1"/>
  <c r="Z483" i="7" s="1"/>
  <c r="AA483" i="7" s="1"/>
  <c r="AB483" i="7" s="1"/>
  <c r="AC483" i="7" s="1"/>
  <c r="AD483" i="7" s="1"/>
  <c r="AE483" i="7" s="1"/>
  <c r="AF483" i="7" s="1"/>
  <c r="V483" i="7"/>
  <c r="W482" i="7"/>
  <c r="X482" i="7" s="1"/>
  <c r="Y482" i="7" s="1"/>
  <c r="Z482" i="7" s="1"/>
  <c r="AA482" i="7" s="1"/>
  <c r="AB482" i="7" s="1"/>
  <c r="AC482" i="7" s="1"/>
  <c r="AD482" i="7" s="1"/>
  <c r="AE482" i="7" s="1"/>
  <c r="AF482" i="7" s="1"/>
  <c r="V482" i="7"/>
  <c r="W481" i="7"/>
  <c r="X481" i="7" s="1"/>
  <c r="Y481" i="7" s="1"/>
  <c r="Z481" i="7" s="1"/>
  <c r="AA481" i="7" s="1"/>
  <c r="AB481" i="7" s="1"/>
  <c r="AC481" i="7" s="1"/>
  <c r="AD481" i="7" s="1"/>
  <c r="AE481" i="7" s="1"/>
  <c r="AF481" i="7" s="1"/>
  <c r="V481" i="7"/>
  <c r="W480" i="7"/>
  <c r="X480" i="7" s="1"/>
  <c r="Y480" i="7" s="1"/>
  <c r="Z480" i="7" s="1"/>
  <c r="AA480" i="7" s="1"/>
  <c r="AB480" i="7" s="1"/>
  <c r="AC480" i="7" s="1"/>
  <c r="AD480" i="7" s="1"/>
  <c r="AE480" i="7" s="1"/>
  <c r="AF480" i="7" s="1"/>
  <c r="V480" i="7"/>
  <c r="W479" i="7"/>
  <c r="X479" i="7" s="1"/>
  <c r="Y479" i="7" s="1"/>
  <c r="Z479" i="7" s="1"/>
  <c r="AA479" i="7" s="1"/>
  <c r="AB479" i="7" s="1"/>
  <c r="AC479" i="7" s="1"/>
  <c r="AD479" i="7" s="1"/>
  <c r="AE479" i="7" s="1"/>
  <c r="AF479" i="7" s="1"/>
  <c r="V479" i="7"/>
  <c r="W478" i="7"/>
  <c r="X478" i="7" s="1"/>
  <c r="Y478" i="7" s="1"/>
  <c r="Z478" i="7" s="1"/>
  <c r="AA478" i="7" s="1"/>
  <c r="AB478" i="7" s="1"/>
  <c r="AC478" i="7" s="1"/>
  <c r="AD478" i="7" s="1"/>
  <c r="AE478" i="7" s="1"/>
  <c r="AF478" i="7" s="1"/>
  <c r="V478" i="7"/>
  <c r="W477" i="7"/>
  <c r="X477" i="7" s="1"/>
  <c r="Y477" i="7" s="1"/>
  <c r="Z477" i="7" s="1"/>
  <c r="AA477" i="7" s="1"/>
  <c r="AB477" i="7" s="1"/>
  <c r="AC477" i="7" s="1"/>
  <c r="AD477" i="7" s="1"/>
  <c r="AE477" i="7" s="1"/>
  <c r="AF477" i="7" s="1"/>
  <c r="V477" i="7"/>
  <c r="W476" i="7"/>
  <c r="X476" i="7" s="1"/>
  <c r="Y476" i="7" s="1"/>
  <c r="Z476" i="7" s="1"/>
  <c r="AA476" i="7" s="1"/>
  <c r="AB476" i="7" s="1"/>
  <c r="AC476" i="7" s="1"/>
  <c r="AD476" i="7" s="1"/>
  <c r="AE476" i="7" s="1"/>
  <c r="AF476" i="7" s="1"/>
  <c r="V476" i="7"/>
  <c r="W475" i="7"/>
  <c r="X475" i="7" s="1"/>
  <c r="Y475" i="7" s="1"/>
  <c r="Z475" i="7" s="1"/>
  <c r="AA475" i="7" s="1"/>
  <c r="AB475" i="7" s="1"/>
  <c r="AC475" i="7" s="1"/>
  <c r="AD475" i="7" s="1"/>
  <c r="AE475" i="7" s="1"/>
  <c r="AF475" i="7" s="1"/>
  <c r="V475" i="7"/>
  <c r="W474" i="7"/>
  <c r="X474" i="7" s="1"/>
  <c r="Y474" i="7" s="1"/>
  <c r="Z474" i="7" s="1"/>
  <c r="AA474" i="7" s="1"/>
  <c r="AB474" i="7" s="1"/>
  <c r="AC474" i="7" s="1"/>
  <c r="AD474" i="7" s="1"/>
  <c r="AE474" i="7" s="1"/>
  <c r="AF474" i="7" s="1"/>
  <c r="V474" i="7"/>
  <c r="W473" i="7"/>
  <c r="X473" i="7" s="1"/>
  <c r="Y473" i="7" s="1"/>
  <c r="Z473" i="7" s="1"/>
  <c r="AA473" i="7" s="1"/>
  <c r="AB473" i="7" s="1"/>
  <c r="AC473" i="7" s="1"/>
  <c r="AD473" i="7" s="1"/>
  <c r="AE473" i="7" s="1"/>
  <c r="AF473" i="7" s="1"/>
  <c r="V473" i="7"/>
  <c r="W472" i="7"/>
  <c r="X472" i="7" s="1"/>
  <c r="Y472" i="7" s="1"/>
  <c r="Z472" i="7" s="1"/>
  <c r="AA472" i="7" s="1"/>
  <c r="AB472" i="7" s="1"/>
  <c r="AC472" i="7" s="1"/>
  <c r="AD472" i="7" s="1"/>
  <c r="AE472" i="7" s="1"/>
  <c r="AF472" i="7" s="1"/>
  <c r="V472" i="7"/>
  <c r="W471" i="7"/>
  <c r="X471" i="7" s="1"/>
  <c r="Y471" i="7" s="1"/>
  <c r="Z471" i="7" s="1"/>
  <c r="AA471" i="7" s="1"/>
  <c r="AB471" i="7" s="1"/>
  <c r="AC471" i="7" s="1"/>
  <c r="AD471" i="7" s="1"/>
  <c r="AE471" i="7" s="1"/>
  <c r="AF471" i="7" s="1"/>
  <c r="V471" i="7"/>
  <c r="W470" i="7"/>
  <c r="X470" i="7" s="1"/>
  <c r="Y470" i="7" s="1"/>
  <c r="Z470" i="7" s="1"/>
  <c r="AA470" i="7" s="1"/>
  <c r="AB470" i="7" s="1"/>
  <c r="AC470" i="7" s="1"/>
  <c r="AD470" i="7" s="1"/>
  <c r="AE470" i="7" s="1"/>
  <c r="AF470" i="7" s="1"/>
  <c r="V470" i="7"/>
  <c r="W469" i="7"/>
  <c r="X469" i="7" s="1"/>
  <c r="Y469" i="7" s="1"/>
  <c r="Z469" i="7" s="1"/>
  <c r="AA469" i="7" s="1"/>
  <c r="AB469" i="7" s="1"/>
  <c r="AC469" i="7" s="1"/>
  <c r="AD469" i="7" s="1"/>
  <c r="AE469" i="7" s="1"/>
  <c r="AF469" i="7" s="1"/>
  <c r="V469" i="7"/>
  <c r="W468" i="7"/>
  <c r="X468" i="7" s="1"/>
  <c r="Y468" i="7" s="1"/>
  <c r="Z468" i="7" s="1"/>
  <c r="AA468" i="7" s="1"/>
  <c r="AB468" i="7" s="1"/>
  <c r="AC468" i="7" s="1"/>
  <c r="AD468" i="7" s="1"/>
  <c r="AE468" i="7" s="1"/>
  <c r="AF468" i="7" s="1"/>
  <c r="V468" i="7"/>
  <c r="W467" i="7"/>
  <c r="X467" i="7" s="1"/>
  <c r="Y467" i="7" s="1"/>
  <c r="Z467" i="7" s="1"/>
  <c r="AA467" i="7" s="1"/>
  <c r="AB467" i="7" s="1"/>
  <c r="AC467" i="7" s="1"/>
  <c r="AD467" i="7" s="1"/>
  <c r="AE467" i="7" s="1"/>
  <c r="AF467" i="7" s="1"/>
  <c r="V467" i="7"/>
  <c r="W466" i="7"/>
  <c r="X466" i="7" s="1"/>
  <c r="Y466" i="7" s="1"/>
  <c r="Z466" i="7" s="1"/>
  <c r="AA466" i="7" s="1"/>
  <c r="AB466" i="7" s="1"/>
  <c r="AC466" i="7" s="1"/>
  <c r="AD466" i="7" s="1"/>
  <c r="AE466" i="7" s="1"/>
  <c r="AF466" i="7" s="1"/>
  <c r="V466" i="7"/>
  <c r="W465" i="7"/>
  <c r="X465" i="7" s="1"/>
  <c r="Y465" i="7" s="1"/>
  <c r="Z465" i="7" s="1"/>
  <c r="AA465" i="7" s="1"/>
  <c r="AB465" i="7" s="1"/>
  <c r="AC465" i="7" s="1"/>
  <c r="AD465" i="7" s="1"/>
  <c r="AE465" i="7" s="1"/>
  <c r="AF465" i="7" s="1"/>
  <c r="V465" i="7"/>
  <c r="W464" i="7"/>
  <c r="X464" i="7" s="1"/>
  <c r="Y464" i="7" s="1"/>
  <c r="Z464" i="7" s="1"/>
  <c r="AA464" i="7" s="1"/>
  <c r="AB464" i="7" s="1"/>
  <c r="AC464" i="7" s="1"/>
  <c r="AD464" i="7" s="1"/>
  <c r="AE464" i="7" s="1"/>
  <c r="AF464" i="7" s="1"/>
  <c r="V464" i="7"/>
  <c r="W463" i="7"/>
  <c r="X463" i="7" s="1"/>
  <c r="Y463" i="7" s="1"/>
  <c r="Z463" i="7" s="1"/>
  <c r="AA463" i="7" s="1"/>
  <c r="AB463" i="7" s="1"/>
  <c r="AC463" i="7" s="1"/>
  <c r="AD463" i="7" s="1"/>
  <c r="AE463" i="7" s="1"/>
  <c r="AF463" i="7" s="1"/>
  <c r="V463" i="7"/>
  <c r="W462" i="7"/>
  <c r="X462" i="7" s="1"/>
  <c r="Y462" i="7" s="1"/>
  <c r="Z462" i="7" s="1"/>
  <c r="AA462" i="7" s="1"/>
  <c r="AB462" i="7" s="1"/>
  <c r="AC462" i="7" s="1"/>
  <c r="AD462" i="7" s="1"/>
  <c r="AE462" i="7" s="1"/>
  <c r="AF462" i="7" s="1"/>
  <c r="V462" i="7"/>
  <c r="W461" i="7"/>
  <c r="X461" i="7" s="1"/>
  <c r="Y461" i="7" s="1"/>
  <c r="Z461" i="7" s="1"/>
  <c r="AA461" i="7" s="1"/>
  <c r="AB461" i="7" s="1"/>
  <c r="AC461" i="7" s="1"/>
  <c r="AD461" i="7" s="1"/>
  <c r="AE461" i="7" s="1"/>
  <c r="AF461" i="7" s="1"/>
  <c r="V461" i="7"/>
  <c r="W460" i="7"/>
  <c r="X460" i="7" s="1"/>
  <c r="Y460" i="7" s="1"/>
  <c r="Z460" i="7" s="1"/>
  <c r="AA460" i="7" s="1"/>
  <c r="AB460" i="7" s="1"/>
  <c r="AC460" i="7" s="1"/>
  <c r="AD460" i="7" s="1"/>
  <c r="AE460" i="7" s="1"/>
  <c r="AF460" i="7" s="1"/>
  <c r="V460" i="7"/>
  <c r="W459" i="7"/>
  <c r="X459" i="7" s="1"/>
  <c r="Y459" i="7" s="1"/>
  <c r="Z459" i="7" s="1"/>
  <c r="AA459" i="7" s="1"/>
  <c r="AB459" i="7" s="1"/>
  <c r="AC459" i="7" s="1"/>
  <c r="AD459" i="7" s="1"/>
  <c r="AE459" i="7" s="1"/>
  <c r="AF459" i="7" s="1"/>
  <c r="V459" i="7"/>
  <c r="W458" i="7"/>
  <c r="X458" i="7" s="1"/>
  <c r="Y458" i="7" s="1"/>
  <c r="Z458" i="7" s="1"/>
  <c r="AA458" i="7" s="1"/>
  <c r="AB458" i="7" s="1"/>
  <c r="AC458" i="7" s="1"/>
  <c r="AD458" i="7" s="1"/>
  <c r="AE458" i="7" s="1"/>
  <c r="AF458" i="7" s="1"/>
  <c r="V458" i="7"/>
  <c r="W457" i="7"/>
  <c r="X457" i="7" s="1"/>
  <c r="Y457" i="7" s="1"/>
  <c r="Z457" i="7" s="1"/>
  <c r="AA457" i="7" s="1"/>
  <c r="AB457" i="7" s="1"/>
  <c r="AC457" i="7" s="1"/>
  <c r="AD457" i="7" s="1"/>
  <c r="AE457" i="7" s="1"/>
  <c r="AF457" i="7" s="1"/>
  <c r="V457" i="7"/>
  <c r="W456" i="7"/>
  <c r="X456" i="7" s="1"/>
  <c r="Y456" i="7" s="1"/>
  <c r="Z456" i="7" s="1"/>
  <c r="AA456" i="7" s="1"/>
  <c r="AB456" i="7" s="1"/>
  <c r="AC456" i="7" s="1"/>
  <c r="AD456" i="7" s="1"/>
  <c r="AE456" i="7" s="1"/>
  <c r="AF456" i="7" s="1"/>
  <c r="V456" i="7"/>
  <c r="W455" i="7"/>
  <c r="X455" i="7" s="1"/>
  <c r="Y455" i="7" s="1"/>
  <c r="Z455" i="7" s="1"/>
  <c r="AA455" i="7" s="1"/>
  <c r="AB455" i="7" s="1"/>
  <c r="AC455" i="7" s="1"/>
  <c r="AD455" i="7" s="1"/>
  <c r="AE455" i="7" s="1"/>
  <c r="AF455" i="7" s="1"/>
  <c r="V455" i="7"/>
  <c r="W454" i="7"/>
  <c r="X454" i="7" s="1"/>
  <c r="Y454" i="7" s="1"/>
  <c r="Z454" i="7" s="1"/>
  <c r="AA454" i="7" s="1"/>
  <c r="AB454" i="7" s="1"/>
  <c r="AC454" i="7" s="1"/>
  <c r="AD454" i="7" s="1"/>
  <c r="AE454" i="7" s="1"/>
  <c r="AF454" i="7" s="1"/>
  <c r="V454" i="7"/>
  <c r="W453" i="7"/>
  <c r="X453" i="7" s="1"/>
  <c r="Y453" i="7" s="1"/>
  <c r="Z453" i="7" s="1"/>
  <c r="AA453" i="7" s="1"/>
  <c r="AB453" i="7" s="1"/>
  <c r="AC453" i="7" s="1"/>
  <c r="AD453" i="7" s="1"/>
  <c r="AE453" i="7" s="1"/>
  <c r="AF453" i="7" s="1"/>
  <c r="V453" i="7"/>
  <c r="W452" i="7"/>
  <c r="X452" i="7" s="1"/>
  <c r="Y452" i="7" s="1"/>
  <c r="Z452" i="7" s="1"/>
  <c r="AA452" i="7" s="1"/>
  <c r="AB452" i="7" s="1"/>
  <c r="AC452" i="7" s="1"/>
  <c r="AD452" i="7" s="1"/>
  <c r="AE452" i="7" s="1"/>
  <c r="AF452" i="7" s="1"/>
  <c r="V452" i="7"/>
  <c r="W451" i="7"/>
  <c r="X451" i="7" s="1"/>
  <c r="Y451" i="7" s="1"/>
  <c r="Z451" i="7" s="1"/>
  <c r="AA451" i="7" s="1"/>
  <c r="AB451" i="7" s="1"/>
  <c r="AC451" i="7" s="1"/>
  <c r="AD451" i="7" s="1"/>
  <c r="AE451" i="7" s="1"/>
  <c r="AF451" i="7" s="1"/>
  <c r="V451" i="7"/>
  <c r="W450" i="7"/>
  <c r="X450" i="7" s="1"/>
  <c r="Y450" i="7" s="1"/>
  <c r="Z450" i="7" s="1"/>
  <c r="AA450" i="7" s="1"/>
  <c r="AB450" i="7" s="1"/>
  <c r="AC450" i="7" s="1"/>
  <c r="AD450" i="7" s="1"/>
  <c r="AE450" i="7" s="1"/>
  <c r="AF450" i="7" s="1"/>
  <c r="V450" i="7"/>
  <c r="W449" i="7"/>
  <c r="X449" i="7" s="1"/>
  <c r="Y449" i="7" s="1"/>
  <c r="Z449" i="7" s="1"/>
  <c r="AA449" i="7" s="1"/>
  <c r="AB449" i="7" s="1"/>
  <c r="AC449" i="7" s="1"/>
  <c r="AD449" i="7" s="1"/>
  <c r="AE449" i="7" s="1"/>
  <c r="AF449" i="7" s="1"/>
  <c r="V449" i="7"/>
  <c r="W448" i="7"/>
  <c r="X448" i="7" s="1"/>
  <c r="Y448" i="7" s="1"/>
  <c r="Z448" i="7" s="1"/>
  <c r="AA448" i="7" s="1"/>
  <c r="AB448" i="7" s="1"/>
  <c r="AC448" i="7" s="1"/>
  <c r="AD448" i="7" s="1"/>
  <c r="AE448" i="7" s="1"/>
  <c r="AF448" i="7" s="1"/>
  <c r="V448" i="7"/>
  <c r="W447" i="7"/>
  <c r="X447" i="7" s="1"/>
  <c r="Y447" i="7" s="1"/>
  <c r="Z447" i="7" s="1"/>
  <c r="AA447" i="7" s="1"/>
  <c r="AB447" i="7" s="1"/>
  <c r="AC447" i="7" s="1"/>
  <c r="AD447" i="7" s="1"/>
  <c r="AE447" i="7" s="1"/>
  <c r="AF447" i="7" s="1"/>
  <c r="V447" i="7"/>
  <c r="W446" i="7"/>
  <c r="X446" i="7" s="1"/>
  <c r="Y446" i="7" s="1"/>
  <c r="Z446" i="7" s="1"/>
  <c r="AA446" i="7" s="1"/>
  <c r="AB446" i="7" s="1"/>
  <c r="AC446" i="7" s="1"/>
  <c r="AD446" i="7" s="1"/>
  <c r="AE446" i="7" s="1"/>
  <c r="AF446" i="7" s="1"/>
  <c r="V446" i="7"/>
  <c r="W445" i="7"/>
  <c r="X445" i="7" s="1"/>
  <c r="Y445" i="7" s="1"/>
  <c r="Z445" i="7" s="1"/>
  <c r="AA445" i="7" s="1"/>
  <c r="AB445" i="7" s="1"/>
  <c r="AC445" i="7" s="1"/>
  <c r="AD445" i="7" s="1"/>
  <c r="AE445" i="7" s="1"/>
  <c r="AF445" i="7" s="1"/>
  <c r="V445" i="7"/>
  <c r="W444" i="7"/>
  <c r="X444" i="7" s="1"/>
  <c r="Y444" i="7" s="1"/>
  <c r="Z444" i="7" s="1"/>
  <c r="AA444" i="7" s="1"/>
  <c r="AB444" i="7" s="1"/>
  <c r="AC444" i="7" s="1"/>
  <c r="AD444" i="7" s="1"/>
  <c r="AE444" i="7" s="1"/>
  <c r="AF444" i="7" s="1"/>
  <c r="V444" i="7"/>
  <c r="W443" i="7"/>
  <c r="X443" i="7" s="1"/>
  <c r="Y443" i="7" s="1"/>
  <c r="Z443" i="7" s="1"/>
  <c r="AA443" i="7" s="1"/>
  <c r="AB443" i="7" s="1"/>
  <c r="AC443" i="7" s="1"/>
  <c r="AD443" i="7" s="1"/>
  <c r="AE443" i="7" s="1"/>
  <c r="AF443" i="7" s="1"/>
  <c r="V443" i="7"/>
  <c r="W442" i="7"/>
  <c r="X442" i="7" s="1"/>
  <c r="Y442" i="7" s="1"/>
  <c r="Z442" i="7" s="1"/>
  <c r="AA442" i="7" s="1"/>
  <c r="AB442" i="7" s="1"/>
  <c r="AC442" i="7" s="1"/>
  <c r="AD442" i="7" s="1"/>
  <c r="AE442" i="7" s="1"/>
  <c r="AF442" i="7" s="1"/>
  <c r="V442" i="7"/>
  <c r="W441" i="7"/>
  <c r="X441" i="7" s="1"/>
  <c r="Y441" i="7" s="1"/>
  <c r="Z441" i="7" s="1"/>
  <c r="AA441" i="7" s="1"/>
  <c r="AB441" i="7" s="1"/>
  <c r="AC441" i="7" s="1"/>
  <c r="AD441" i="7" s="1"/>
  <c r="AE441" i="7" s="1"/>
  <c r="AF441" i="7" s="1"/>
  <c r="V441" i="7"/>
  <c r="W440" i="7"/>
  <c r="X440" i="7" s="1"/>
  <c r="Y440" i="7" s="1"/>
  <c r="Z440" i="7" s="1"/>
  <c r="AA440" i="7" s="1"/>
  <c r="AB440" i="7" s="1"/>
  <c r="AC440" i="7" s="1"/>
  <c r="AD440" i="7" s="1"/>
  <c r="AE440" i="7" s="1"/>
  <c r="AF440" i="7" s="1"/>
  <c r="V440" i="7"/>
  <c r="W439" i="7"/>
  <c r="X439" i="7" s="1"/>
  <c r="Y439" i="7" s="1"/>
  <c r="Z439" i="7" s="1"/>
  <c r="AA439" i="7" s="1"/>
  <c r="AB439" i="7" s="1"/>
  <c r="AC439" i="7" s="1"/>
  <c r="AD439" i="7" s="1"/>
  <c r="AE439" i="7" s="1"/>
  <c r="AF439" i="7" s="1"/>
  <c r="V439" i="7"/>
  <c r="W438" i="7"/>
  <c r="X438" i="7" s="1"/>
  <c r="Y438" i="7" s="1"/>
  <c r="Z438" i="7" s="1"/>
  <c r="AA438" i="7" s="1"/>
  <c r="AB438" i="7" s="1"/>
  <c r="AC438" i="7" s="1"/>
  <c r="AD438" i="7" s="1"/>
  <c r="AE438" i="7" s="1"/>
  <c r="AF438" i="7" s="1"/>
  <c r="V438" i="7"/>
  <c r="W437" i="7"/>
  <c r="X437" i="7" s="1"/>
  <c r="Y437" i="7" s="1"/>
  <c r="Z437" i="7" s="1"/>
  <c r="AA437" i="7" s="1"/>
  <c r="AB437" i="7" s="1"/>
  <c r="AC437" i="7" s="1"/>
  <c r="AD437" i="7" s="1"/>
  <c r="AE437" i="7" s="1"/>
  <c r="AF437" i="7" s="1"/>
  <c r="V437" i="7"/>
  <c r="W436" i="7"/>
  <c r="X436" i="7" s="1"/>
  <c r="Y436" i="7" s="1"/>
  <c r="Z436" i="7" s="1"/>
  <c r="AA436" i="7" s="1"/>
  <c r="AB436" i="7" s="1"/>
  <c r="AC436" i="7" s="1"/>
  <c r="AD436" i="7" s="1"/>
  <c r="AE436" i="7" s="1"/>
  <c r="AF436" i="7" s="1"/>
  <c r="V436" i="7"/>
  <c r="W435" i="7"/>
  <c r="X435" i="7" s="1"/>
  <c r="Y435" i="7" s="1"/>
  <c r="Z435" i="7" s="1"/>
  <c r="AA435" i="7" s="1"/>
  <c r="AB435" i="7" s="1"/>
  <c r="AC435" i="7" s="1"/>
  <c r="AD435" i="7" s="1"/>
  <c r="AE435" i="7" s="1"/>
  <c r="AF435" i="7" s="1"/>
  <c r="V435" i="7"/>
  <c r="W434" i="7"/>
  <c r="X434" i="7" s="1"/>
  <c r="Y434" i="7" s="1"/>
  <c r="Z434" i="7" s="1"/>
  <c r="AA434" i="7" s="1"/>
  <c r="AB434" i="7" s="1"/>
  <c r="AC434" i="7" s="1"/>
  <c r="AD434" i="7" s="1"/>
  <c r="AE434" i="7" s="1"/>
  <c r="AF434" i="7" s="1"/>
  <c r="V434" i="7"/>
  <c r="W433" i="7"/>
  <c r="X433" i="7" s="1"/>
  <c r="Y433" i="7" s="1"/>
  <c r="Z433" i="7" s="1"/>
  <c r="AA433" i="7" s="1"/>
  <c r="AB433" i="7" s="1"/>
  <c r="AC433" i="7" s="1"/>
  <c r="AD433" i="7" s="1"/>
  <c r="AE433" i="7" s="1"/>
  <c r="AF433" i="7" s="1"/>
  <c r="V433" i="7"/>
  <c r="W432" i="7"/>
  <c r="X432" i="7" s="1"/>
  <c r="Y432" i="7" s="1"/>
  <c r="Z432" i="7" s="1"/>
  <c r="AA432" i="7" s="1"/>
  <c r="AB432" i="7" s="1"/>
  <c r="AC432" i="7" s="1"/>
  <c r="AD432" i="7" s="1"/>
  <c r="AE432" i="7" s="1"/>
  <c r="AF432" i="7" s="1"/>
  <c r="V432" i="7"/>
  <c r="W431" i="7"/>
  <c r="X431" i="7" s="1"/>
  <c r="Y431" i="7" s="1"/>
  <c r="Z431" i="7" s="1"/>
  <c r="AA431" i="7" s="1"/>
  <c r="AB431" i="7" s="1"/>
  <c r="AC431" i="7" s="1"/>
  <c r="AD431" i="7" s="1"/>
  <c r="AE431" i="7" s="1"/>
  <c r="AF431" i="7" s="1"/>
  <c r="V431" i="7"/>
  <c r="W430" i="7"/>
  <c r="X430" i="7" s="1"/>
  <c r="Y430" i="7" s="1"/>
  <c r="Z430" i="7" s="1"/>
  <c r="AA430" i="7" s="1"/>
  <c r="AB430" i="7" s="1"/>
  <c r="AC430" i="7" s="1"/>
  <c r="AD430" i="7" s="1"/>
  <c r="AE430" i="7" s="1"/>
  <c r="AF430" i="7" s="1"/>
  <c r="V430" i="7"/>
  <c r="W429" i="7"/>
  <c r="X429" i="7" s="1"/>
  <c r="Y429" i="7" s="1"/>
  <c r="Z429" i="7" s="1"/>
  <c r="AA429" i="7" s="1"/>
  <c r="AB429" i="7" s="1"/>
  <c r="AC429" i="7" s="1"/>
  <c r="AD429" i="7" s="1"/>
  <c r="AE429" i="7" s="1"/>
  <c r="AF429" i="7" s="1"/>
  <c r="V429" i="7"/>
  <c r="W428" i="7"/>
  <c r="X428" i="7" s="1"/>
  <c r="Y428" i="7" s="1"/>
  <c r="Z428" i="7" s="1"/>
  <c r="AA428" i="7" s="1"/>
  <c r="AB428" i="7" s="1"/>
  <c r="AC428" i="7" s="1"/>
  <c r="AD428" i="7" s="1"/>
  <c r="AE428" i="7" s="1"/>
  <c r="AF428" i="7" s="1"/>
  <c r="V428" i="7"/>
  <c r="W427" i="7"/>
  <c r="X427" i="7" s="1"/>
  <c r="Y427" i="7" s="1"/>
  <c r="Z427" i="7" s="1"/>
  <c r="AA427" i="7" s="1"/>
  <c r="AB427" i="7" s="1"/>
  <c r="AC427" i="7" s="1"/>
  <c r="AD427" i="7" s="1"/>
  <c r="AE427" i="7" s="1"/>
  <c r="AF427" i="7" s="1"/>
  <c r="V427" i="7"/>
  <c r="W426" i="7"/>
  <c r="X426" i="7" s="1"/>
  <c r="Y426" i="7" s="1"/>
  <c r="Z426" i="7" s="1"/>
  <c r="AA426" i="7" s="1"/>
  <c r="AB426" i="7" s="1"/>
  <c r="AC426" i="7" s="1"/>
  <c r="AD426" i="7" s="1"/>
  <c r="AE426" i="7" s="1"/>
  <c r="AF426" i="7" s="1"/>
  <c r="V426" i="7"/>
  <c r="W425" i="7"/>
  <c r="X425" i="7" s="1"/>
  <c r="Y425" i="7" s="1"/>
  <c r="Z425" i="7" s="1"/>
  <c r="AA425" i="7" s="1"/>
  <c r="AB425" i="7" s="1"/>
  <c r="AC425" i="7" s="1"/>
  <c r="AD425" i="7" s="1"/>
  <c r="AE425" i="7" s="1"/>
  <c r="AF425" i="7" s="1"/>
  <c r="V425" i="7"/>
  <c r="W424" i="7"/>
  <c r="X424" i="7" s="1"/>
  <c r="Y424" i="7" s="1"/>
  <c r="Z424" i="7" s="1"/>
  <c r="AA424" i="7" s="1"/>
  <c r="AB424" i="7" s="1"/>
  <c r="AC424" i="7" s="1"/>
  <c r="AD424" i="7" s="1"/>
  <c r="AE424" i="7" s="1"/>
  <c r="AF424" i="7" s="1"/>
  <c r="V424" i="7"/>
  <c r="W423" i="7"/>
  <c r="X423" i="7" s="1"/>
  <c r="Y423" i="7" s="1"/>
  <c r="Z423" i="7" s="1"/>
  <c r="AA423" i="7" s="1"/>
  <c r="AB423" i="7" s="1"/>
  <c r="AC423" i="7" s="1"/>
  <c r="AD423" i="7" s="1"/>
  <c r="AE423" i="7" s="1"/>
  <c r="AF423" i="7" s="1"/>
  <c r="V423" i="7"/>
  <c r="W422" i="7"/>
  <c r="X422" i="7" s="1"/>
  <c r="Y422" i="7" s="1"/>
  <c r="Z422" i="7" s="1"/>
  <c r="AA422" i="7" s="1"/>
  <c r="AB422" i="7" s="1"/>
  <c r="AC422" i="7" s="1"/>
  <c r="AD422" i="7" s="1"/>
  <c r="AE422" i="7" s="1"/>
  <c r="AF422" i="7" s="1"/>
  <c r="V422" i="7"/>
  <c r="W421" i="7"/>
  <c r="X421" i="7" s="1"/>
  <c r="Y421" i="7" s="1"/>
  <c r="Z421" i="7" s="1"/>
  <c r="AA421" i="7" s="1"/>
  <c r="AB421" i="7" s="1"/>
  <c r="AC421" i="7" s="1"/>
  <c r="AD421" i="7" s="1"/>
  <c r="AE421" i="7" s="1"/>
  <c r="AF421" i="7" s="1"/>
  <c r="V421" i="7"/>
  <c r="W420" i="7"/>
  <c r="X420" i="7" s="1"/>
  <c r="Y420" i="7" s="1"/>
  <c r="Z420" i="7" s="1"/>
  <c r="AA420" i="7" s="1"/>
  <c r="AB420" i="7" s="1"/>
  <c r="AC420" i="7" s="1"/>
  <c r="AD420" i="7" s="1"/>
  <c r="AE420" i="7" s="1"/>
  <c r="AF420" i="7" s="1"/>
  <c r="V420" i="7"/>
  <c r="W419" i="7"/>
  <c r="X419" i="7" s="1"/>
  <c r="Y419" i="7" s="1"/>
  <c r="Z419" i="7" s="1"/>
  <c r="AA419" i="7" s="1"/>
  <c r="AB419" i="7" s="1"/>
  <c r="AC419" i="7" s="1"/>
  <c r="AD419" i="7" s="1"/>
  <c r="AE419" i="7" s="1"/>
  <c r="AF419" i="7" s="1"/>
  <c r="V419" i="7"/>
  <c r="W418" i="7"/>
  <c r="X418" i="7" s="1"/>
  <c r="Y418" i="7" s="1"/>
  <c r="Z418" i="7" s="1"/>
  <c r="AA418" i="7" s="1"/>
  <c r="AB418" i="7" s="1"/>
  <c r="AC418" i="7" s="1"/>
  <c r="AD418" i="7" s="1"/>
  <c r="AE418" i="7" s="1"/>
  <c r="AF418" i="7" s="1"/>
  <c r="V418" i="7"/>
  <c r="W417" i="7"/>
  <c r="X417" i="7" s="1"/>
  <c r="Y417" i="7" s="1"/>
  <c r="Z417" i="7" s="1"/>
  <c r="AA417" i="7" s="1"/>
  <c r="AB417" i="7" s="1"/>
  <c r="AC417" i="7" s="1"/>
  <c r="AD417" i="7" s="1"/>
  <c r="AE417" i="7" s="1"/>
  <c r="AF417" i="7" s="1"/>
  <c r="V417" i="7"/>
  <c r="W416" i="7"/>
  <c r="X416" i="7" s="1"/>
  <c r="Y416" i="7" s="1"/>
  <c r="Z416" i="7" s="1"/>
  <c r="AA416" i="7" s="1"/>
  <c r="AB416" i="7" s="1"/>
  <c r="AC416" i="7" s="1"/>
  <c r="AD416" i="7" s="1"/>
  <c r="AE416" i="7" s="1"/>
  <c r="AF416" i="7" s="1"/>
  <c r="V416" i="7"/>
  <c r="W415" i="7"/>
  <c r="X415" i="7" s="1"/>
  <c r="Y415" i="7" s="1"/>
  <c r="Z415" i="7" s="1"/>
  <c r="AA415" i="7" s="1"/>
  <c r="AB415" i="7" s="1"/>
  <c r="AC415" i="7" s="1"/>
  <c r="AD415" i="7" s="1"/>
  <c r="AE415" i="7" s="1"/>
  <c r="AF415" i="7" s="1"/>
  <c r="V415" i="7"/>
  <c r="W414" i="7"/>
  <c r="X414" i="7" s="1"/>
  <c r="Y414" i="7" s="1"/>
  <c r="Z414" i="7" s="1"/>
  <c r="AA414" i="7" s="1"/>
  <c r="AB414" i="7" s="1"/>
  <c r="AC414" i="7" s="1"/>
  <c r="AD414" i="7" s="1"/>
  <c r="AE414" i="7" s="1"/>
  <c r="AF414" i="7" s="1"/>
  <c r="V414" i="7"/>
  <c r="W413" i="7"/>
  <c r="X413" i="7" s="1"/>
  <c r="Y413" i="7" s="1"/>
  <c r="Z413" i="7" s="1"/>
  <c r="AA413" i="7" s="1"/>
  <c r="AB413" i="7" s="1"/>
  <c r="AC413" i="7" s="1"/>
  <c r="AD413" i="7" s="1"/>
  <c r="AE413" i="7" s="1"/>
  <c r="AF413" i="7" s="1"/>
  <c r="V413" i="7"/>
  <c r="W412" i="7"/>
  <c r="X412" i="7" s="1"/>
  <c r="Y412" i="7" s="1"/>
  <c r="Z412" i="7" s="1"/>
  <c r="AA412" i="7" s="1"/>
  <c r="AB412" i="7" s="1"/>
  <c r="AC412" i="7" s="1"/>
  <c r="AD412" i="7" s="1"/>
  <c r="AE412" i="7" s="1"/>
  <c r="AF412" i="7" s="1"/>
  <c r="V412" i="7"/>
  <c r="W411" i="7"/>
  <c r="X411" i="7" s="1"/>
  <c r="Y411" i="7" s="1"/>
  <c r="Z411" i="7" s="1"/>
  <c r="AA411" i="7" s="1"/>
  <c r="AB411" i="7" s="1"/>
  <c r="AC411" i="7" s="1"/>
  <c r="AD411" i="7" s="1"/>
  <c r="AE411" i="7" s="1"/>
  <c r="AF411" i="7" s="1"/>
  <c r="V411" i="7"/>
  <c r="W410" i="7"/>
  <c r="X410" i="7" s="1"/>
  <c r="Y410" i="7" s="1"/>
  <c r="Z410" i="7" s="1"/>
  <c r="AA410" i="7" s="1"/>
  <c r="AB410" i="7" s="1"/>
  <c r="AC410" i="7" s="1"/>
  <c r="AD410" i="7" s="1"/>
  <c r="AE410" i="7" s="1"/>
  <c r="AF410" i="7" s="1"/>
  <c r="V410" i="7"/>
  <c r="W409" i="7"/>
  <c r="X409" i="7" s="1"/>
  <c r="Y409" i="7" s="1"/>
  <c r="Z409" i="7" s="1"/>
  <c r="AA409" i="7" s="1"/>
  <c r="AB409" i="7" s="1"/>
  <c r="AC409" i="7" s="1"/>
  <c r="AD409" i="7" s="1"/>
  <c r="AE409" i="7" s="1"/>
  <c r="AF409" i="7" s="1"/>
  <c r="V409" i="7"/>
  <c r="W408" i="7"/>
  <c r="X408" i="7" s="1"/>
  <c r="Y408" i="7" s="1"/>
  <c r="Z408" i="7" s="1"/>
  <c r="AA408" i="7" s="1"/>
  <c r="AB408" i="7" s="1"/>
  <c r="AC408" i="7" s="1"/>
  <c r="AD408" i="7" s="1"/>
  <c r="AE408" i="7" s="1"/>
  <c r="AF408" i="7" s="1"/>
  <c r="V408" i="7"/>
  <c r="W407" i="7"/>
  <c r="X407" i="7" s="1"/>
  <c r="Y407" i="7" s="1"/>
  <c r="Z407" i="7" s="1"/>
  <c r="AA407" i="7" s="1"/>
  <c r="AB407" i="7" s="1"/>
  <c r="AC407" i="7" s="1"/>
  <c r="AD407" i="7" s="1"/>
  <c r="AE407" i="7" s="1"/>
  <c r="AF407" i="7" s="1"/>
  <c r="V407" i="7"/>
  <c r="W406" i="7"/>
  <c r="X406" i="7" s="1"/>
  <c r="Y406" i="7" s="1"/>
  <c r="Z406" i="7" s="1"/>
  <c r="AA406" i="7" s="1"/>
  <c r="AB406" i="7" s="1"/>
  <c r="AC406" i="7" s="1"/>
  <c r="AD406" i="7" s="1"/>
  <c r="AE406" i="7" s="1"/>
  <c r="AF406" i="7" s="1"/>
  <c r="V406" i="7"/>
  <c r="W405" i="7"/>
  <c r="X405" i="7" s="1"/>
  <c r="Y405" i="7" s="1"/>
  <c r="Z405" i="7" s="1"/>
  <c r="AA405" i="7" s="1"/>
  <c r="AB405" i="7" s="1"/>
  <c r="AC405" i="7" s="1"/>
  <c r="AD405" i="7" s="1"/>
  <c r="AE405" i="7" s="1"/>
  <c r="AF405" i="7" s="1"/>
  <c r="V405" i="7"/>
  <c r="W404" i="7"/>
  <c r="X404" i="7" s="1"/>
  <c r="Y404" i="7" s="1"/>
  <c r="Z404" i="7" s="1"/>
  <c r="AA404" i="7" s="1"/>
  <c r="AB404" i="7" s="1"/>
  <c r="AC404" i="7" s="1"/>
  <c r="AD404" i="7" s="1"/>
  <c r="AE404" i="7" s="1"/>
  <c r="AF404" i="7" s="1"/>
  <c r="V404" i="7"/>
  <c r="W403" i="7"/>
  <c r="X403" i="7" s="1"/>
  <c r="Y403" i="7" s="1"/>
  <c r="Z403" i="7" s="1"/>
  <c r="AA403" i="7" s="1"/>
  <c r="AB403" i="7" s="1"/>
  <c r="AC403" i="7" s="1"/>
  <c r="AD403" i="7" s="1"/>
  <c r="AE403" i="7" s="1"/>
  <c r="AF403" i="7" s="1"/>
  <c r="V403" i="7"/>
  <c r="W402" i="7"/>
  <c r="X402" i="7" s="1"/>
  <c r="Y402" i="7" s="1"/>
  <c r="Z402" i="7" s="1"/>
  <c r="AA402" i="7" s="1"/>
  <c r="AB402" i="7" s="1"/>
  <c r="AC402" i="7" s="1"/>
  <c r="AD402" i="7" s="1"/>
  <c r="AE402" i="7" s="1"/>
  <c r="AF402" i="7" s="1"/>
  <c r="V402" i="7"/>
  <c r="W401" i="7"/>
  <c r="X401" i="7" s="1"/>
  <c r="Y401" i="7" s="1"/>
  <c r="Z401" i="7" s="1"/>
  <c r="AA401" i="7" s="1"/>
  <c r="AB401" i="7" s="1"/>
  <c r="AC401" i="7" s="1"/>
  <c r="AD401" i="7" s="1"/>
  <c r="AE401" i="7" s="1"/>
  <c r="AF401" i="7" s="1"/>
  <c r="V401" i="7"/>
  <c r="W400" i="7"/>
  <c r="X400" i="7" s="1"/>
  <c r="Y400" i="7" s="1"/>
  <c r="Z400" i="7" s="1"/>
  <c r="AA400" i="7" s="1"/>
  <c r="AB400" i="7" s="1"/>
  <c r="AC400" i="7" s="1"/>
  <c r="AD400" i="7" s="1"/>
  <c r="AE400" i="7" s="1"/>
  <c r="AF400" i="7" s="1"/>
  <c r="V400" i="7"/>
  <c r="W399" i="7"/>
  <c r="X399" i="7" s="1"/>
  <c r="Y399" i="7" s="1"/>
  <c r="Z399" i="7" s="1"/>
  <c r="AA399" i="7" s="1"/>
  <c r="AB399" i="7" s="1"/>
  <c r="AC399" i="7" s="1"/>
  <c r="AD399" i="7" s="1"/>
  <c r="AE399" i="7" s="1"/>
  <c r="AF399" i="7" s="1"/>
  <c r="V399" i="7"/>
  <c r="W398" i="7"/>
  <c r="X398" i="7" s="1"/>
  <c r="Y398" i="7" s="1"/>
  <c r="Z398" i="7" s="1"/>
  <c r="AA398" i="7" s="1"/>
  <c r="AB398" i="7" s="1"/>
  <c r="AC398" i="7" s="1"/>
  <c r="AD398" i="7" s="1"/>
  <c r="AE398" i="7" s="1"/>
  <c r="AF398" i="7" s="1"/>
  <c r="V398" i="7"/>
  <c r="W397" i="7"/>
  <c r="X397" i="7" s="1"/>
  <c r="Y397" i="7" s="1"/>
  <c r="Z397" i="7" s="1"/>
  <c r="AA397" i="7" s="1"/>
  <c r="AB397" i="7" s="1"/>
  <c r="AC397" i="7" s="1"/>
  <c r="AD397" i="7" s="1"/>
  <c r="AE397" i="7" s="1"/>
  <c r="AF397" i="7" s="1"/>
  <c r="V397" i="7"/>
  <c r="W396" i="7"/>
  <c r="X396" i="7" s="1"/>
  <c r="Y396" i="7" s="1"/>
  <c r="Z396" i="7" s="1"/>
  <c r="AA396" i="7" s="1"/>
  <c r="AB396" i="7" s="1"/>
  <c r="AC396" i="7" s="1"/>
  <c r="AD396" i="7" s="1"/>
  <c r="AE396" i="7" s="1"/>
  <c r="AF396" i="7" s="1"/>
  <c r="V396" i="7"/>
  <c r="W395" i="7"/>
  <c r="X395" i="7" s="1"/>
  <c r="Y395" i="7" s="1"/>
  <c r="Z395" i="7" s="1"/>
  <c r="AA395" i="7" s="1"/>
  <c r="AB395" i="7" s="1"/>
  <c r="AC395" i="7" s="1"/>
  <c r="AD395" i="7" s="1"/>
  <c r="AE395" i="7" s="1"/>
  <c r="AF395" i="7" s="1"/>
  <c r="V395" i="7"/>
  <c r="W394" i="7"/>
  <c r="X394" i="7" s="1"/>
  <c r="Y394" i="7" s="1"/>
  <c r="Z394" i="7" s="1"/>
  <c r="AA394" i="7" s="1"/>
  <c r="AB394" i="7" s="1"/>
  <c r="AC394" i="7" s="1"/>
  <c r="AD394" i="7" s="1"/>
  <c r="AE394" i="7" s="1"/>
  <c r="AF394" i="7" s="1"/>
  <c r="V394" i="7"/>
  <c r="W393" i="7"/>
  <c r="X393" i="7" s="1"/>
  <c r="Y393" i="7" s="1"/>
  <c r="Z393" i="7" s="1"/>
  <c r="AA393" i="7" s="1"/>
  <c r="AB393" i="7" s="1"/>
  <c r="AC393" i="7" s="1"/>
  <c r="AD393" i="7" s="1"/>
  <c r="AE393" i="7" s="1"/>
  <c r="AF393" i="7" s="1"/>
  <c r="V393" i="7"/>
  <c r="W392" i="7"/>
  <c r="X392" i="7" s="1"/>
  <c r="Y392" i="7" s="1"/>
  <c r="Z392" i="7" s="1"/>
  <c r="AA392" i="7" s="1"/>
  <c r="AB392" i="7" s="1"/>
  <c r="AC392" i="7" s="1"/>
  <c r="AD392" i="7" s="1"/>
  <c r="AE392" i="7" s="1"/>
  <c r="AF392" i="7" s="1"/>
  <c r="V392" i="7"/>
  <c r="W391" i="7"/>
  <c r="X391" i="7" s="1"/>
  <c r="Y391" i="7" s="1"/>
  <c r="Z391" i="7" s="1"/>
  <c r="AA391" i="7" s="1"/>
  <c r="AB391" i="7" s="1"/>
  <c r="AC391" i="7" s="1"/>
  <c r="AD391" i="7" s="1"/>
  <c r="AE391" i="7" s="1"/>
  <c r="AF391" i="7" s="1"/>
  <c r="V391" i="7"/>
  <c r="W390" i="7"/>
  <c r="X390" i="7" s="1"/>
  <c r="Y390" i="7" s="1"/>
  <c r="Z390" i="7" s="1"/>
  <c r="AA390" i="7" s="1"/>
  <c r="AB390" i="7" s="1"/>
  <c r="AC390" i="7" s="1"/>
  <c r="AD390" i="7" s="1"/>
  <c r="AE390" i="7" s="1"/>
  <c r="AF390" i="7" s="1"/>
  <c r="V390" i="7"/>
  <c r="W389" i="7"/>
  <c r="X389" i="7" s="1"/>
  <c r="Y389" i="7" s="1"/>
  <c r="Z389" i="7" s="1"/>
  <c r="AA389" i="7" s="1"/>
  <c r="AB389" i="7" s="1"/>
  <c r="AC389" i="7" s="1"/>
  <c r="AD389" i="7" s="1"/>
  <c r="AE389" i="7" s="1"/>
  <c r="AF389" i="7" s="1"/>
  <c r="V389" i="7"/>
  <c r="W388" i="7"/>
  <c r="X388" i="7" s="1"/>
  <c r="Y388" i="7" s="1"/>
  <c r="Z388" i="7" s="1"/>
  <c r="AA388" i="7" s="1"/>
  <c r="AB388" i="7" s="1"/>
  <c r="AC388" i="7" s="1"/>
  <c r="AD388" i="7" s="1"/>
  <c r="AE388" i="7" s="1"/>
  <c r="AF388" i="7" s="1"/>
  <c r="V388" i="7"/>
  <c r="W387" i="7"/>
  <c r="X387" i="7" s="1"/>
  <c r="Y387" i="7" s="1"/>
  <c r="Z387" i="7" s="1"/>
  <c r="AA387" i="7" s="1"/>
  <c r="AB387" i="7" s="1"/>
  <c r="AC387" i="7" s="1"/>
  <c r="AD387" i="7" s="1"/>
  <c r="AE387" i="7" s="1"/>
  <c r="AF387" i="7" s="1"/>
  <c r="V387" i="7"/>
  <c r="W386" i="7"/>
  <c r="X386" i="7" s="1"/>
  <c r="Y386" i="7" s="1"/>
  <c r="Z386" i="7" s="1"/>
  <c r="AA386" i="7" s="1"/>
  <c r="AB386" i="7" s="1"/>
  <c r="AC386" i="7" s="1"/>
  <c r="AD386" i="7" s="1"/>
  <c r="AE386" i="7" s="1"/>
  <c r="AF386" i="7" s="1"/>
  <c r="V386" i="7"/>
  <c r="W385" i="7"/>
  <c r="X385" i="7" s="1"/>
  <c r="Y385" i="7" s="1"/>
  <c r="Z385" i="7" s="1"/>
  <c r="AA385" i="7" s="1"/>
  <c r="AB385" i="7" s="1"/>
  <c r="AC385" i="7" s="1"/>
  <c r="AD385" i="7" s="1"/>
  <c r="AE385" i="7" s="1"/>
  <c r="AF385" i="7" s="1"/>
  <c r="V385" i="7"/>
  <c r="W384" i="7"/>
  <c r="X384" i="7" s="1"/>
  <c r="Y384" i="7" s="1"/>
  <c r="Z384" i="7" s="1"/>
  <c r="AA384" i="7" s="1"/>
  <c r="AB384" i="7" s="1"/>
  <c r="AC384" i="7" s="1"/>
  <c r="AD384" i="7" s="1"/>
  <c r="AE384" i="7" s="1"/>
  <c r="AF384" i="7" s="1"/>
  <c r="V384" i="7"/>
  <c r="W383" i="7"/>
  <c r="X383" i="7" s="1"/>
  <c r="Y383" i="7" s="1"/>
  <c r="Z383" i="7" s="1"/>
  <c r="AA383" i="7" s="1"/>
  <c r="AB383" i="7" s="1"/>
  <c r="AC383" i="7" s="1"/>
  <c r="AD383" i="7" s="1"/>
  <c r="AE383" i="7" s="1"/>
  <c r="AF383" i="7" s="1"/>
  <c r="V383" i="7"/>
  <c r="W382" i="7"/>
  <c r="X382" i="7" s="1"/>
  <c r="Y382" i="7" s="1"/>
  <c r="Z382" i="7" s="1"/>
  <c r="AA382" i="7" s="1"/>
  <c r="AB382" i="7" s="1"/>
  <c r="AC382" i="7" s="1"/>
  <c r="AD382" i="7" s="1"/>
  <c r="AE382" i="7" s="1"/>
  <c r="AF382" i="7" s="1"/>
  <c r="V382" i="7"/>
  <c r="W381" i="7"/>
  <c r="X381" i="7" s="1"/>
  <c r="Y381" i="7" s="1"/>
  <c r="Z381" i="7" s="1"/>
  <c r="AA381" i="7" s="1"/>
  <c r="AB381" i="7" s="1"/>
  <c r="AC381" i="7" s="1"/>
  <c r="AD381" i="7" s="1"/>
  <c r="AE381" i="7" s="1"/>
  <c r="AF381" i="7" s="1"/>
  <c r="V381" i="7"/>
  <c r="W380" i="7"/>
  <c r="X380" i="7" s="1"/>
  <c r="Y380" i="7" s="1"/>
  <c r="Z380" i="7" s="1"/>
  <c r="AA380" i="7" s="1"/>
  <c r="AB380" i="7" s="1"/>
  <c r="AC380" i="7" s="1"/>
  <c r="AD380" i="7" s="1"/>
  <c r="AE380" i="7" s="1"/>
  <c r="AF380" i="7" s="1"/>
  <c r="V380" i="7"/>
  <c r="W379" i="7"/>
  <c r="X379" i="7" s="1"/>
  <c r="Y379" i="7" s="1"/>
  <c r="Z379" i="7" s="1"/>
  <c r="AA379" i="7" s="1"/>
  <c r="AB379" i="7" s="1"/>
  <c r="AC379" i="7" s="1"/>
  <c r="AD379" i="7" s="1"/>
  <c r="AE379" i="7" s="1"/>
  <c r="AF379" i="7" s="1"/>
  <c r="V379" i="7"/>
  <c r="W378" i="7"/>
  <c r="X378" i="7" s="1"/>
  <c r="Y378" i="7" s="1"/>
  <c r="Z378" i="7" s="1"/>
  <c r="AA378" i="7" s="1"/>
  <c r="AB378" i="7" s="1"/>
  <c r="AC378" i="7" s="1"/>
  <c r="AD378" i="7" s="1"/>
  <c r="AE378" i="7" s="1"/>
  <c r="AF378" i="7" s="1"/>
  <c r="V378" i="7"/>
  <c r="W377" i="7"/>
  <c r="X377" i="7" s="1"/>
  <c r="Y377" i="7" s="1"/>
  <c r="Z377" i="7" s="1"/>
  <c r="AA377" i="7" s="1"/>
  <c r="AB377" i="7" s="1"/>
  <c r="AC377" i="7" s="1"/>
  <c r="AD377" i="7" s="1"/>
  <c r="AE377" i="7" s="1"/>
  <c r="AF377" i="7" s="1"/>
  <c r="V377" i="7"/>
  <c r="W376" i="7"/>
  <c r="X376" i="7" s="1"/>
  <c r="Y376" i="7" s="1"/>
  <c r="Z376" i="7" s="1"/>
  <c r="AA376" i="7" s="1"/>
  <c r="AB376" i="7" s="1"/>
  <c r="AC376" i="7" s="1"/>
  <c r="AD376" i="7" s="1"/>
  <c r="AE376" i="7" s="1"/>
  <c r="AF376" i="7" s="1"/>
  <c r="V376" i="7"/>
  <c r="W375" i="7"/>
  <c r="X375" i="7" s="1"/>
  <c r="Y375" i="7" s="1"/>
  <c r="Z375" i="7" s="1"/>
  <c r="AA375" i="7" s="1"/>
  <c r="AB375" i="7" s="1"/>
  <c r="AC375" i="7" s="1"/>
  <c r="AD375" i="7" s="1"/>
  <c r="AE375" i="7" s="1"/>
  <c r="AF375" i="7" s="1"/>
  <c r="V375" i="7"/>
  <c r="W374" i="7"/>
  <c r="X374" i="7" s="1"/>
  <c r="Y374" i="7" s="1"/>
  <c r="Z374" i="7" s="1"/>
  <c r="AA374" i="7" s="1"/>
  <c r="AB374" i="7" s="1"/>
  <c r="AC374" i="7" s="1"/>
  <c r="AD374" i="7" s="1"/>
  <c r="AE374" i="7" s="1"/>
  <c r="AF374" i="7" s="1"/>
  <c r="V374" i="7"/>
  <c r="W373" i="7"/>
  <c r="X373" i="7" s="1"/>
  <c r="Y373" i="7" s="1"/>
  <c r="Z373" i="7" s="1"/>
  <c r="AA373" i="7" s="1"/>
  <c r="AB373" i="7" s="1"/>
  <c r="AC373" i="7" s="1"/>
  <c r="AD373" i="7" s="1"/>
  <c r="AE373" i="7" s="1"/>
  <c r="AF373" i="7" s="1"/>
  <c r="V373" i="7"/>
  <c r="W372" i="7"/>
  <c r="X372" i="7" s="1"/>
  <c r="Y372" i="7" s="1"/>
  <c r="Z372" i="7" s="1"/>
  <c r="AA372" i="7" s="1"/>
  <c r="AB372" i="7" s="1"/>
  <c r="AC372" i="7" s="1"/>
  <c r="AD372" i="7" s="1"/>
  <c r="AE372" i="7" s="1"/>
  <c r="AF372" i="7" s="1"/>
  <c r="V372" i="7"/>
  <c r="W371" i="7"/>
  <c r="X371" i="7" s="1"/>
  <c r="Y371" i="7" s="1"/>
  <c r="Z371" i="7" s="1"/>
  <c r="AA371" i="7" s="1"/>
  <c r="AB371" i="7" s="1"/>
  <c r="AC371" i="7" s="1"/>
  <c r="AD371" i="7" s="1"/>
  <c r="AE371" i="7" s="1"/>
  <c r="AF371" i="7" s="1"/>
  <c r="V371" i="7"/>
  <c r="W370" i="7"/>
  <c r="X370" i="7" s="1"/>
  <c r="Y370" i="7" s="1"/>
  <c r="Z370" i="7" s="1"/>
  <c r="AA370" i="7" s="1"/>
  <c r="AB370" i="7" s="1"/>
  <c r="AC370" i="7" s="1"/>
  <c r="AD370" i="7" s="1"/>
  <c r="AE370" i="7" s="1"/>
  <c r="AF370" i="7" s="1"/>
  <c r="V370" i="7"/>
  <c r="W369" i="7"/>
  <c r="X369" i="7" s="1"/>
  <c r="Y369" i="7" s="1"/>
  <c r="Z369" i="7" s="1"/>
  <c r="AA369" i="7" s="1"/>
  <c r="AB369" i="7" s="1"/>
  <c r="AC369" i="7" s="1"/>
  <c r="AD369" i="7" s="1"/>
  <c r="AE369" i="7" s="1"/>
  <c r="AF369" i="7" s="1"/>
  <c r="V369" i="7"/>
  <c r="W368" i="7"/>
  <c r="X368" i="7" s="1"/>
  <c r="Y368" i="7" s="1"/>
  <c r="Z368" i="7" s="1"/>
  <c r="AA368" i="7" s="1"/>
  <c r="AB368" i="7" s="1"/>
  <c r="AC368" i="7" s="1"/>
  <c r="AD368" i="7" s="1"/>
  <c r="AE368" i="7" s="1"/>
  <c r="AF368" i="7" s="1"/>
  <c r="V368" i="7"/>
  <c r="W367" i="7"/>
  <c r="X367" i="7" s="1"/>
  <c r="Y367" i="7" s="1"/>
  <c r="Z367" i="7" s="1"/>
  <c r="AA367" i="7" s="1"/>
  <c r="AB367" i="7" s="1"/>
  <c r="AC367" i="7" s="1"/>
  <c r="AD367" i="7" s="1"/>
  <c r="AE367" i="7" s="1"/>
  <c r="AF367" i="7" s="1"/>
  <c r="V367" i="7"/>
  <c r="W366" i="7"/>
  <c r="X366" i="7" s="1"/>
  <c r="Y366" i="7" s="1"/>
  <c r="Z366" i="7" s="1"/>
  <c r="AA366" i="7" s="1"/>
  <c r="AB366" i="7" s="1"/>
  <c r="AC366" i="7" s="1"/>
  <c r="AD366" i="7" s="1"/>
  <c r="AE366" i="7" s="1"/>
  <c r="AF366" i="7" s="1"/>
  <c r="V366" i="7"/>
  <c r="W365" i="7"/>
  <c r="X365" i="7" s="1"/>
  <c r="Y365" i="7" s="1"/>
  <c r="Z365" i="7" s="1"/>
  <c r="AA365" i="7" s="1"/>
  <c r="AB365" i="7" s="1"/>
  <c r="AC365" i="7" s="1"/>
  <c r="AD365" i="7" s="1"/>
  <c r="AE365" i="7" s="1"/>
  <c r="AF365" i="7" s="1"/>
  <c r="V365" i="7"/>
  <c r="W364" i="7"/>
  <c r="X364" i="7" s="1"/>
  <c r="Y364" i="7" s="1"/>
  <c r="Z364" i="7" s="1"/>
  <c r="AA364" i="7" s="1"/>
  <c r="AB364" i="7" s="1"/>
  <c r="AC364" i="7" s="1"/>
  <c r="AD364" i="7" s="1"/>
  <c r="AE364" i="7" s="1"/>
  <c r="AF364" i="7" s="1"/>
  <c r="V364" i="7"/>
  <c r="W363" i="7"/>
  <c r="X363" i="7" s="1"/>
  <c r="Y363" i="7" s="1"/>
  <c r="Z363" i="7" s="1"/>
  <c r="AA363" i="7" s="1"/>
  <c r="AB363" i="7" s="1"/>
  <c r="AC363" i="7" s="1"/>
  <c r="AD363" i="7" s="1"/>
  <c r="AE363" i="7" s="1"/>
  <c r="AF363" i="7" s="1"/>
  <c r="V363" i="7"/>
  <c r="W362" i="7"/>
  <c r="X362" i="7" s="1"/>
  <c r="Y362" i="7" s="1"/>
  <c r="Z362" i="7" s="1"/>
  <c r="AA362" i="7" s="1"/>
  <c r="AB362" i="7" s="1"/>
  <c r="AC362" i="7" s="1"/>
  <c r="AD362" i="7" s="1"/>
  <c r="AE362" i="7" s="1"/>
  <c r="AF362" i="7" s="1"/>
  <c r="V362" i="7"/>
  <c r="W361" i="7"/>
  <c r="X361" i="7" s="1"/>
  <c r="Y361" i="7" s="1"/>
  <c r="Z361" i="7" s="1"/>
  <c r="AA361" i="7" s="1"/>
  <c r="AB361" i="7" s="1"/>
  <c r="AC361" i="7" s="1"/>
  <c r="AD361" i="7" s="1"/>
  <c r="AE361" i="7" s="1"/>
  <c r="AF361" i="7" s="1"/>
  <c r="V361" i="7"/>
  <c r="W360" i="7"/>
  <c r="X360" i="7" s="1"/>
  <c r="Y360" i="7" s="1"/>
  <c r="Z360" i="7" s="1"/>
  <c r="AA360" i="7" s="1"/>
  <c r="AB360" i="7" s="1"/>
  <c r="AC360" i="7" s="1"/>
  <c r="AD360" i="7" s="1"/>
  <c r="AE360" i="7" s="1"/>
  <c r="AF360" i="7" s="1"/>
  <c r="V360" i="7"/>
  <c r="W359" i="7"/>
  <c r="X359" i="7" s="1"/>
  <c r="Y359" i="7" s="1"/>
  <c r="Z359" i="7" s="1"/>
  <c r="AA359" i="7" s="1"/>
  <c r="AB359" i="7" s="1"/>
  <c r="AC359" i="7" s="1"/>
  <c r="AD359" i="7" s="1"/>
  <c r="AE359" i="7" s="1"/>
  <c r="AF359" i="7" s="1"/>
  <c r="V359" i="7"/>
  <c r="W358" i="7"/>
  <c r="X358" i="7" s="1"/>
  <c r="Y358" i="7" s="1"/>
  <c r="Z358" i="7" s="1"/>
  <c r="AA358" i="7" s="1"/>
  <c r="AB358" i="7" s="1"/>
  <c r="AC358" i="7" s="1"/>
  <c r="AD358" i="7" s="1"/>
  <c r="AE358" i="7" s="1"/>
  <c r="AF358" i="7" s="1"/>
  <c r="V358" i="7"/>
  <c r="W357" i="7"/>
  <c r="X357" i="7" s="1"/>
  <c r="Y357" i="7" s="1"/>
  <c r="Z357" i="7" s="1"/>
  <c r="AA357" i="7" s="1"/>
  <c r="AB357" i="7" s="1"/>
  <c r="AC357" i="7" s="1"/>
  <c r="AD357" i="7" s="1"/>
  <c r="AE357" i="7" s="1"/>
  <c r="AF357" i="7" s="1"/>
  <c r="V357" i="7"/>
  <c r="W356" i="7"/>
  <c r="X356" i="7" s="1"/>
  <c r="Y356" i="7" s="1"/>
  <c r="Z356" i="7" s="1"/>
  <c r="AA356" i="7" s="1"/>
  <c r="AB356" i="7" s="1"/>
  <c r="AC356" i="7" s="1"/>
  <c r="AD356" i="7" s="1"/>
  <c r="AE356" i="7" s="1"/>
  <c r="AF356" i="7" s="1"/>
  <c r="V356" i="7"/>
  <c r="W355" i="7"/>
  <c r="X355" i="7" s="1"/>
  <c r="Y355" i="7" s="1"/>
  <c r="Z355" i="7" s="1"/>
  <c r="AA355" i="7" s="1"/>
  <c r="AB355" i="7" s="1"/>
  <c r="AC355" i="7" s="1"/>
  <c r="AD355" i="7" s="1"/>
  <c r="AE355" i="7" s="1"/>
  <c r="AF355" i="7" s="1"/>
  <c r="V355" i="7"/>
  <c r="W354" i="7"/>
  <c r="X354" i="7" s="1"/>
  <c r="Y354" i="7" s="1"/>
  <c r="Z354" i="7" s="1"/>
  <c r="AA354" i="7" s="1"/>
  <c r="AB354" i="7" s="1"/>
  <c r="AC354" i="7" s="1"/>
  <c r="AD354" i="7" s="1"/>
  <c r="AE354" i="7" s="1"/>
  <c r="AF354" i="7" s="1"/>
  <c r="V354" i="7"/>
  <c r="W353" i="7"/>
  <c r="X353" i="7" s="1"/>
  <c r="Y353" i="7" s="1"/>
  <c r="Z353" i="7" s="1"/>
  <c r="AA353" i="7" s="1"/>
  <c r="AB353" i="7" s="1"/>
  <c r="AC353" i="7" s="1"/>
  <c r="AD353" i="7" s="1"/>
  <c r="AE353" i="7" s="1"/>
  <c r="AF353" i="7" s="1"/>
  <c r="V353" i="7"/>
  <c r="W352" i="7"/>
  <c r="X352" i="7" s="1"/>
  <c r="Y352" i="7" s="1"/>
  <c r="Z352" i="7" s="1"/>
  <c r="AA352" i="7" s="1"/>
  <c r="AB352" i="7" s="1"/>
  <c r="AC352" i="7" s="1"/>
  <c r="AD352" i="7" s="1"/>
  <c r="AE352" i="7" s="1"/>
  <c r="AF352" i="7" s="1"/>
  <c r="V352" i="7"/>
  <c r="W351" i="7"/>
  <c r="X351" i="7" s="1"/>
  <c r="Y351" i="7" s="1"/>
  <c r="Z351" i="7" s="1"/>
  <c r="AA351" i="7" s="1"/>
  <c r="AB351" i="7" s="1"/>
  <c r="AC351" i="7" s="1"/>
  <c r="AD351" i="7" s="1"/>
  <c r="AE351" i="7" s="1"/>
  <c r="AF351" i="7" s="1"/>
  <c r="V351" i="7"/>
  <c r="W350" i="7"/>
  <c r="X350" i="7" s="1"/>
  <c r="Y350" i="7" s="1"/>
  <c r="Z350" i="7" s="1"/>
  <c r="AA350" i="7" s="1"/>
  <c r="AB350" i="7" s="1"/>
  <c r="AC350" i="7" s="1"/>
  <c r="AD350" i="7" s="1"/>
  <c r="AE350" i="7" s="1"/>
  <c r="AF350" i="7" s="1"/>
  <c r="V350" i="7"/>
  <c r="W349" i="7"/>
  <c r="X349" i="7" s="1"/>
  <c r="Y349" i="7" s="1"/>
  <c r="Z349" i="7" s="1"/>
  <c r="AA349" i="7" s="1"/>
  <c r="AB349" i="7" s="1"/>
  <c r="AC349" i="7" s="1"/>
  <c r="AD349" i="7" s="1"/>
  <c r="AE349" i="7" s="1"/>
  <c r="AF349" i="7" s="1"/>
  <c r="V349" i="7"/>
  <c r="W348" i="7"/>
  <c r="X348" i="7" s="1"/>
  <c r="Y348" i="7" s="1"/>
  <c r="Z348" i="7" s="1"/>
  <c r="AA348" i="7" s="1"/>
  <c r="AB348" i="7" s="1"/>
  <c r="AC348" i="7" s="1"/>
  <c r="AD348" i="7" s="1"/>
  <c r="AE348" i="7" s="1"/>
  <c r="AF348" i="7" s="1"/>
  <c r="V348" i="7"/>
  <c r="W347" i="7"/>
  <c r="X347" i="7" s="1"/>
  <c r="Y347" i="7" s="1"/>
  <c r="Z347" i="7" s="1"/>
  <c r="AA347" i="7" s="1"/>
  <c r="AB347" i="7" s="1"/>
  <c r="AC347" i="7" s="1"/>
  <c r="AD347" i="7" s="1"/>
  <c r="AE347" i="7" s="1"/>
  <c r="AF347" i="7" s="1"/>
  <c r="V347" i="7"/>
  <c r="W346" i="7"/>
  <c r="X346" i="7" s="1"/>
  <c r="Y346" i="7" s="1"/>
  <c r="Z346" i="7" s="1"/>
  <c r="AA346" i="7" s="1"/>
  <c r="AB346" i="7" s="1"/>
  <c r="AC346" i="7" s="1"/>
  <c r="AD346" i="7" s="1"/>
  <c r="AE346" i="7" s="1"/>
  <c r="AF346" i="7" s="1"/>
  <c r="V346" i="7"/>
  <c r="W345" i="7"/>
  <c r="X345" i="7" s="1"/>
  <c r="Y345" i="7" s="1"/>
  <c r="Z345" i="7" s="1"/>
  <c r="AA345" i="7" s="1"/>
  <c r="AB345" i="7" s="1"/>
  <c r="AC345" i="7" s="1"/>
  <c r="AD345" i="7" s="1"/>
  <c r="AE345" i="7" s="1"/>
  <c r="AF345" i="7" s="1"/>
  <c r="V345" i="7"/>
  <c r="W344" i="7"/>
  <c r="X344" i="7" s="1"/>
  <c r="Y344" i="7" s="1"/>
  <c r="Z344" i="7" s="1"/>
  <c r="AA344" i="7" s="1"/>
  <c r="AB344" i="7" s="1"/>
  <c r="AC344" i="7" s="1"/>
  <c r="AD344" i="7" s="1"/>
  <c r="AE344" i="7" s="1"/>
  <c r="AF344" i="7" s="1"/>
  <c r="V344" i="7"/>
  <c r="W343" i="7"/>
  <c r="X343" i="7" s="1"/>
  <c r="Y343" i="7" s="1"/>
  <c r="Z343" i="7" s="1"/>
  <c r="AA343" i="7" s="1"/>
  <c r="AB343" i="7" s="1"/>
  <c r="AC343" i="7" s="1"/>
  <c r="AD343" i="7" s="1"/>
  <c r="AE343" i="7" s="1"/>
  <c r="AF343" i="7" s="1"/>
  <c r="V343" i="7"/>
  <c r="W342" i="7"/>
  <c r="X342" i="7" s="1"/>
  <c r="Y342" i="7" s="1"/>
  <c r="Z342" i="7" s="1"/>
  <c r="AA342" i="7" s="1"/>
  <c r="AB342" i="7" s="1"/>
  <c r="AC342" i="7" s="1"/>
  <c r="AD342" i="7" s="1"/>
  <c r="AE342" i="7" s="1"/>
  <c r="AF342" i="7" s="1"/>
  <c r="V342" i="7"/>
  <c r="W341" i="7"/>
  <c r="X341" i="7" s="1"/>
  <c r="Y341" i="7" s="1"/>
  <c r="Z341" i="7" s="1"/>
  <c r="AA341" i="7" s="1"/>
  <c r="AB341" i="7" s="1"/>
  <c r="AC341" i="7" s="1"/>
  <c r="AD341" i="7" s="1"/>
  <c r="AE341" i="7" s="1"/>
  <c r="AF341" i="7" s="1"/>
  <c r="V341" i="7"/>
  <c r="W340" i="7"/>
  <c r="X340" i="7" s="1"/>
  <c r="Y340" i="7" s="1"/>
  <c r="Z340" i="7" s="1"/>
  <c r="AA340" i="7" s="1"/>
  <c r="AB340" i="7" s="1"/>
  <c r="AC340" i="7" s="1"/>
  <c r="AD340" i="7" s="1"/>
  <c r="AE340" i="7" s="1"/>
  <c r="AF340" i="7" s="1"/>
  <c r="V340" i="7"/>
  <c r="W339" i="7"/>
  <c r="X339" i="7" s="1"/>
  <c r="Y339" i="7" s="1"/>
  <c r="Z339" i="7" s="1"/>
  <c r="AA339" i="7" s="1"/>
  <c r="AB339" i="7" s="1"/>
  <c r="AC339" i="7" s="1"/>
  <c r="AD339" i="7" s="1"/>
  <c r="AE339" i="7" s="1"/>
  <c r="AF339" i="7" s="1"/>
  <c r="V339" i="7"/>
  <c r="W338" i="7"/>
  <c r="X338" i="7" s="1"/>
  <c r="Y338" i="7" s="1"/>
  <c r="Z338" i="7" s="1"/>
  <c r="AA338" i="7" s="1"/>
  <c r="AB338" i="7" s="1"/>
  <c r="AC338" i="7" s="1"/>
  <c r="AD338" i="7" s="1"/>
  <c r="AE338" i="7" s="1"/>
  <c r="AF338" i="7" s="1"/>
  <c r="V338" i="7"/>
  <c r="W337" i="7"/>
  <c r="X337" i="7" s="1"/>
  <c r="Y337" i="7" s="1"/>
  <c r="Z337" i="7" s="1"/>
  <c r="AA337" i="7" s="1"/>
  <c r="AB337" i="7" s="1"/>
  <c r="AC337" i="7" s="1"/>
  <c r="AD337" i="7" s="1"/>
  <c r="AE337" i="7" s="1"/>
  <c r="AF337" i="7" s="1"/>
  <c r="V337" i="7"/>
  <c r="W336" i="7"/>
  <c r="X336" i="7" s="1"/>
  <c r="Y336" i="7" s="1"/>
  <c r="Z336" i="7" s="1"/>
  <c r="AA336" i="7" s="1"/>
  <c r="AB336" i="7" s="1"/>
  <c r="AC336" i="7" s="1"/>
  <c r="AD336" i="7" s="1"/>
  <c r="AE336" i="7" s="1"/>
  <c r="AF336" i="7" s="1"/>
  <c r="V336" i="7"/>
  <c r="W335" i="7"/>
  <c r="X335" i="7" s="1"/>
  <c r="Y335" i="7" s="1"/>
  <c r="Z335" i="7" s="1"/>
  <c r="AA335" i="7" s="1"/>
  <c r="AB335" i="7" s="1"/>
  <c r="AC335" i="7" s="1"/>
  <c r="AD335" i="7" s="1"/>
  <c r="AE335" i="7" s="1"/>
  <c r="AF335" i="7" s="1"/>
  <c r="V335" i="7"/>
  <c r="W334" i="7"/>
  <c r="X334" i="7" s="1"/>
  <c r="Y334" i="7" s="1"/>
  <c r="Z334" i="7" s="1"/>
  <c r="AA334" i="7" s="1"/>
  <c r="AB334" i="7" s="1"/>
  <c r="AC334" i="7" s="1"/>
  <c r="AD334" i="7" s="1"/>
  <c r="AE334" i="7" s="1"/>
  <c r="AF334" i="7" s="1"/>
  <c r="V334" i="7"/>
  <c r="W333" i="7"/>
  <c r="X333" i="7" s="1"/>
  <c r="Y333" i="7" s="1"/>
  <c r="Z333" i="7" s="1"/>
  <c r="AA333" i="7" s="1"/>
  <c r="AB333" i="7" s="1"/>
  <c r="AC333" i="7" s="1"/>
  <c r="AD333" i="7" s="1"/>
  <c r="AE333" i="7" s="1"/>
  <c r="AF333" i="7" s="1"/>
  <c r="V333" i="7"/>
  <c r="W332" i="7"/>
  <c r="X332" i="7" s="1"/>
  <c r="Y332" i="7" s="1"/>
  <c r="Z332" i="7" s="1"/>
  <c r="AA332" i="7" s="1"/>
  <c r="AB332" i="7" s="1"/>
  <c r="AC332" i="7" s="1"/>
  <c r="AD332" i="7" s="1"/>
  <c r="AE332" i="7" s="1"/>
  <c r="AF332" i="7" s="1"/>
  <c r="V332" i="7"/>
  <c r="W331" i="7"/>
  <c r="X331" i="7" s="1"/>
  <c r="Y331" i="7" s="1"/>
  <c r="Z331" i="7" s="1"/>
  <c r="AA331" i="7" s="1"/>
  <c r="AB331" i="7" s="1"/>
  <c r="AC331" i="7" s="1"/>
  <c r="AD331" i="7" s="1"/>
  <c r="AE331" i="7" s="1"/>
  <c r="AF331" i="7" s="1"/>
  <c r="V331" i="7"/>
  <c r="W330" i="7"/>
  <c r="X330" i="7" s="1"/>
  <c r="Y330" i="7" s="1"/>
  <c r="Z330" i="7" s="1"/>
  <c r="AA330" i="7" s="1"/>
  <c r="AB330" i="7" s="1"/>
  <c r="AC330" i="7" s="1"/>
  <c r="AD330" i="7" s="1"/>
  <c r="AE330" i="7" s="1"/>
  <c r="AF330" i="7" s="1"/>
  <c r="V330" i="7"/>
  <c r="W329" i="7"/>
  <c r="X329" i="7" s="1"/>
  <c r="Y329" i="7" s="1"/>
  <c r="Z329" i="7" s="1"/>
  <c r="AA329" i="7" s="1"/>
  <c r="AB329" i="7" s="1"/>
  <c r="AC329" i="7" s="1"/>
  <c r="AD329" i="7" s="1"/>
  <c r="AE329" i="7" s="1"/>
  <c r="AF329" i="7" s="1"/>
  <c r="V329" i="7"/>
  <c r="W328" i="7"/>
  <c r="X328" i="7" s="1"/>
  <c r="Y328" i="7" s="1"/>
  <c r="Z328" i="7" s="1"/>
  <c r="AA328" i="7" s="1"/>
  <c r="AB328" i="7" s="1"/>
  <c r="AC328" i="7" s="1"/>
  <c r="AD328" i="7" s="1"/>
  <c r="AE328" i="7" s="1"/>
  <c r="AF328" i="7" s="1"/>
  <c r="V328" i="7"/>
  <c r="W327" i="7"/>
  <c r="X327" i="7" s="1"/>
  <c r="Y327" i="7" s="1"/>
  <c r="Z327" i="7" s="1"/>
  <c r="AA327" i="7" s="1"/>
  <c r="AB327" i="7" s="1"/>
  <c r="AC327" i="7" s="1"/>
  <c r="AD327" i="7" s="1"/>
  <c r="AE327" i="7" s="1"/>
  <c r="AF327" i="7" s="1"/>
  <c r="V327" i="7"/>
  <c r="W326" i="7"/>
  <c r="X326" i="7" s="1"/>
  <c r="Y326" i="7" s="1"/>
  <c r="Z326" i="7" s="1"/>
  <c r="AA326" i="7" s="1"/>
  <c r="AB326" i="7" s="1"/>
  <c r="AC326" i="7" s="1"/>
  <c r="AD326" i="7" s="1"/>
  <c r="AE326" i="7" s="1"/>
  <c r="AF326" i="7" s="1"/>
  <c r="V326" i="7"/>
  <c r="W325" i="7"/>
  <c r="X325" i="7" s="1"/>
  <c r="Y325" i="7" s="1"/>
  <c r="Z325" i="7" s="1"/>
  <c r="AA325" i="7" s="1"/>
  <c r="AB325" i="7" s="1"/>
  <c r="AC325" i="7" s="1"/>
  <c r="AD325" i="7" s="1"/>
  <c r="AE325" i="7" s="1"/>
  <c r="AF325" i="7" s="1"/>
  <c r="V325" i="7"/>
  <c r="W324" i="7"/>
  <c r="X324" i="7" s="1"/>
  <c r="Y324" i="7" s="1"/>
  <c r="Z324" i="7" s="1"/>
  <c r="AA324" i="7" s="1"/>
  <c r="AB324" i="7" s="1"/>
  <c r="AC324" i="7" s="1"/>
  <c r="AD324" i="7" s="1"/>
  <c r="AE324" i="7" s="1"/>
  <c r="AF324" i="7" s="1"/>
  <c r="V324" i="7"/>
  <c r="W323" i="7"/>
  <c r="X323" i="7" s="1"/>
  <c r="Y323" i="7" s="1"/>
  <c r="Z323" i="7" s="1"/>
  <c r="AA323" i="7" s="1"/>
  <c r="AB323" i="7" s="1"/>
  <c r="AC323" i="7" s="1"/>
  <c r="AD323" i="7" s="1"/>
  <c r="AE323" i="7" s="1"/>
  <c r="AF323" i="7" s="1"/>
  <c r="V323" i="7"/>
  <c r="W322" i="7"/>
  <c r="X322" i="7" s="1"/>
  <c r="Y322" i="7" s="1"/>
  <c r="Z322" i="7" s="1"/>
  <c r="AA322" i="7" s="1"/>
  <c r="AB322" i="7" s="1"/>
  <c r="AC322" i="7" s="1"/>
  <c r="AD322" i="7" s="1"/>
  <c r="AE322" i="7" s="1"/>
  <c r="AF322" i="7" s="1"/>
  <c r="V322" i="7"/>
  <c r="W321" i="7"/>
  <c r="X321" i="7" s="1"/>
  <c r="Y321" i="7" s="1"/>
  <c r="Z321" i="7" s="1"/>
  <c r="AA321" i="7" s="1"/>
  <c r="AB321" i="7" s="1"/>
  <c r="AC321" i="7" s="1"/>
  <c r="AD321" i="7" s="1"/>
  <c r="AE321" i="7" s="1"/>
  <c r="AF321" i="7" s="1"/>
  <c r="V321" i="7"/>
  <c r="W320" i="7"/>
  <c r="X320" i="7" s="1"/>
  <c r="Y320" i="7" s="1"/>
  <c r="Z320" i="7" s="1"/>
  <c r="AA320" i="7" s="1"/>
  <c r="AB320" i="7" s="1"/>
  <c r="AC320" i="7" s="1"/>
  <c r="AD320" i="7" s="1"/>
  <c r="AE320" i="7" s="1"/>
  <c r="AF320" i="7" s="1"/>
  <c r="V320" i="7"/>
  <c r="W319" i="7"/>
  <c r="X319" i="7" s="1"/>
  <c r="Y319" i="7" s="1"/>
  <c r="Z319" i="7" s="1"/>
  <c r="AA319" i="7" s="1"/>
  <c r="AB319" i="7" s="1"/>
  <c r="AC319" i="7" s="1"/>
  <c r="AD319" i="7" s="1"/>
  <c r="AE319" i="7" s="1"/>
  <c r="AF319" i="7" s="1"/>
  <c r="V319" i="7"/>
  <c r="W318" i="7"/>
  <c r="X318" i="7" s="1"/>
  <c r="Y318" i="7" s="1"/>
  <c r="Z318" i="7" s="1"/>
  <c r="AA318" i="7" s="1"/>
  <c r="AB318" i="7" s="1"/>
  <c r="AC318" i="7" s="1"/>
  <c r="AD318" i="7" s="1"/>
  <c r="AE318" i="7" s="1"/>
  <c r="AF318" i="7" s="1"/>
  <c r="V318" i="7"/>
  <c r="W317" i="7"/>
  <c r="X317" i="7" s="1"/>
  <c r="Y317" i="7" s="1"/>
  <c r="Z317" i="7" s="1"/>
  <c r="AA317" i="7" s="1"/>
  <c r="AB317" i="7" s="1"/>
  <c r="AC317" i="7" s="1"/>
  <c r="AD317" i="7" s="1"/>
  <c r="AE317" i="7" s="1"/>
  <c r="AF317" i="7" s="1"/>
  <c r="V317" i="7"/>
  <c r="W316" i="7"/>
  <c r="X316" i="7" s="1"/>
  <c r="Y316" i="7" s="1"/>
  <c r="Z316" i="7" s="1"/>
  <c r="AA316" i="7" s="1"/>
  <c r="AB316" i="7" s="1"/>
  <c r="AC316" i="7" s="1"/>
  <c r="AD316" i="7" s="1"/>
  <c r="AE316" i="7" s="1"/>
  <c r="AF316" i="7" s="1"/>
  <c r="V316" i="7"/>
  <c r="W315" i="7"/>
  <c r="X315" i="7" s="1"/>
  <c r="Y315" i="7" s="1"/>
  <c r="Z315" i="7" s="1"/>
  <c r="AA315" i="7" s="1"/>
  <c r="AB315" i="7" s="1"/>
  <c r="AC315" i="7" s="1"/>
  <c r="AD315" i="7" s="1"/>
  <c r="AE315" i="7" s="1"/>
  <c r="AF315" i="7" s="1"/>
  <c r="V315" i="7"/>
  <c r="W314" i="7"/>
  <c r="X314" i="7" s="1"/>
  <c r="Y314" i="7" s="1"/>
  <c r="Z314" i="7" s="1"/>
  <c r="AA314" i="7" s="1"/>
  <c r="AB314" i="7" s="1"/>
  <c r="AC314" i="7" s="1"/>
  <c r="AD314" i="7" s="1"/>
  <c r="AE314" i="7" s="1"/>
  <c r="AF314" i="7" s="1"/>
  <c r="V314" i="7"/>
  <c r="W313" i="7"/>
  <c r="X313" i="7" s="1"/>
  <c r="Y313" i="7" s="1"/>
  <c r="Z313" i="7" s="1"/>
  <c r="AA313" i="7" s="1"/>
  <c r="AB313" i="7" s="1"/>
  <c r="AC313" i="7" s="1"/>
  <c r="AD313" i="7" s="1"/>
  <c r="AE313" i="7" s="1"/>
  <c r="AF313" i="7" s="1"/>
  <c r="V313" i="7"/>
  <c r="W312" i="7"/>
  <c r="X312" i="7" s="1"/>
  <c r="Y312" i="7" s="1"/>
  <c r="Z312" i="7" s="1"/>
  <c r="AA312" i="7" s="1"/>
  <c r="AB312" i="7" s="1"/>
  <c r="AC312" i="7" s="1"/>
  <c r="AD312" i="7" s="1"/>
  <c r="AE312" i="7" s="1"/>
  <c r="AF312" i="7" s="1"/>
  <c r="V312" i="7"/>
  <c r="W311" i="7"/>
  <c r="X311" i="7" s="1"/>
  <c r="Y311" i="7" s="1"/>
  <c r="Z311" i="7" s="1"/>
  <c r="AA311" i="7" s="1"/>
  <c r="AB311" i="7" s="1"/>
  <c r="AC311" i="7" s="1"/>
  <c r="AD311" i="7" s="1"/>
  <c r="AE311" i="7" s="1"/>
  <c r="AF311" i="7" s="1"/>
  <c r="V311" i="7"/>
  <c r="W310" i="7"/>
  <c r="X310" i="7" s="1"/>
  <c r="Y310" i="7" s="1"/>
  <c r="Z310" i="7" s="1"/>
  <c r="AA310" i="7" s="1"/>
  <c r="AB310" i="7" s="1"/>
  <c r="AC310" i="7" s="1"/>
  <c r="AD310" i="7" s="1"/>
  <c r="AE310" i="7" s="1"/>
  <c r="AF310" i="7" s="1"/>
  <c r="V310" i="7"/>
  <c r="W309" i="7"/>
  <c r="X309" i="7" s="1"/>
  <c r="Y309" i="7" s="1"/>
  <c r="Z309" i="7" s="1"/>
  <c r="AA309" i="7" s="1"/>
  <c r="AB309" i="7" s="1"/>
  <c r="AC309" i="7" s="1"/>
  <c r="AD309" i="7" s="1"/>
  <c r="AE309" i="7" s="1"/>
  <c r="AF309" i="7" s="1"/>
  <c r="V309" i="7"/>
  <c r="W308" i="7"/>
  <c r="X308" i="7" s="1"/>
  <c r="Y308" i="7" s="1"/>
  <c r="Z308" i="7" s="1"/>
  <c r="AA308" i="7" s="1"/>
  <c r="AB308" i="7" s="1"/>
  <c r="AC308" i="7" s="1"/>
  <c r="AD308" i="7" s="1"/>
  <c r="AE308" i="7" s="1"/>
  <c r="AF308" i="7" s="1"/>
  <c r="V308" i="7"/>
  <c r="W307" i="7"/>
  <c r="X307" i="7" s="1"/>
  <c r="Y307" i="7" s="1"/>
  <c r="Z307" i="7" s="1"/>
  <c r="AA307" i="7" s="1"/>
  <c r="AB307" i="7" s="1"/>
  <c r="AC307" i="7" s="1"/>
  <c r="AD307" i="7" s="1"/>
  <c r="AE307" i="7" s="1"/>
  <c r="AF307" i="7" s="1"/>
  <c r="V307" i="7"/>
  <c r="W306" i="7"/>
  <c r="X306" i="7" s="1"/>
  <c r="Y306" i="7" s="1"/>
  <c r="Z306" i="7" s="1"/>
  <c r="AA306" i="7" s="1"/>
  <c r="AB306" i="7" s="1"/>
  <c r="AC306" i="7" s="1"/>
  <c r="AD306" i="7" s="1"/>
  <c r="AE306" i="7" s="1"/>
  <c r="AF306" i="7" s="1"/>
  <c r="V306" i="7"/>
  <c r="W305" i="7"/>
  <c r="X305" i="7" s="1"/>
  <c r="Y305" i="7" s="1"/>
  <c r="Z305" i="7" s="1"/>
  <c r="AA305" i="7" s="1"/>
  <c r="AB305" i="7" s="1"/>
  <c r="AC305" i="7" s="1"/>
  <c r="AD305" i="7" s="1"/>
  <c r="AE305" i="7" s="1"/>
  <c r="AF305" i="7" s="1"/>
  <c r="V305" i="7"/>
  <c r="W304" i="7"/>
  <c r="X304" i="7" s="1"/>
  <c r="Y304" i="7" s="1"/>
  <c r="Z304" i="7" s="1"/>
  <c r="AA304" i="7" s="1"/>
  <c r="AB304" i="7" s="1"/>
  <c r="AC304" i="7" s="1"/>
  <c r="AD304" i="7" s="1"/>
  <c r="AE304" i="7" s="1"/>
  <c r="AF304" i="7" s="1"/>
  <c r="V304" i="7"/>
  <c r="W303" i="7"/>
  <c r="X303" i="7" s="1"/>
  <c r="Y303" i="7" s="1"/>
  <c r="Z303" i="7" s="1"/>
  <c r="AA303" i="7" s="1"/>
  <c r="AB303" i="7" s="1"/>
  <c r="AC303" i="7" s="1"/>
  <c r="AD303" i="7" s="1"/>
  <c r="AE303" i="7" s="1"/>
  <c r="AF303" i="7" s="1"/>
  <c r="V303" i="7"/>
  <c r="W302" i="7"/>
  <c r="X302" i="7" s="1"/>
  <c r="Y302" i="7" s="1"/>
  <c r="Z302" i="7" s="1"/>
  <c r="AA302" i="7" s="1"/>
  <c r="AB302" i="7" s="1"/>
  <c r="AC302" i="7" s="1"/>
  <c r="AD302" i="7" s="1"/>
  <c r="AE302" i="7" s="1"/>
  <c r="AF302" i="7" s="1"/>
  <c r="V302" i="7"/>
  <c r="W301" i="7"/>
  <c r="X301" i="7" s="1"/>
  <c r="Y301" i="7" s="1"/>
  <c r="Z301" i="7" s="1"/>
  <c r="AA301" i="7" s="1"/>
  <c r="AB301" i="7" s="1"/>
  <c r="AC301" i="7" s="1"/>
  <c r="AD301" i="7" s="1"/>
  <c r="AE301" i="7" s="1"/>
  <c r="AF301" i="7" s="1"/>
  <c r="V301" i="7"/>
  <c r="W300" i="7"/>
  <c r="X300" i="7" s="1"/>
  <c r="Y300" i="7" s="1"/>
  <c r="Z300" i="7" s="1"/>
  <c r="AA300" i="7" s="1"/>
  <c r="AB300" i="7" s="1"/>
  <c r="AC300" i="7" s="1"/>
  <c r="AD300" i="7" s="1"/>
  <c r="AE300" i="7" s="1"/>
  <c r="AF300" i="7" s="1"/>
  <c r="V300" i="7"/>
  <c r="W299" i="7"/>
  <c r="X299" i="7" s="1"/>
  <c r="Y299" i="7" s="1"/>
  <c r="Z299" i="7" s="1"/>
  <c r="AA299" i="7" s="1"/>
  <c r="AB299" i="7" s="1"/>
  <c r="AC299" i="7" s="1"/>
  <c r="AD299" i="7" s="1"/>
  <c r="AE299" i="7" s="1"/>
  <c r="AF299" i="7" s="1"/>
  <c r="V299" i="7"/>
  <c r="W298" i="7"/>
  <c r="X298" i="7" s="1"/>
  <c r="Y298" i="7" s="1"/>
  <c r="Z298" i="7" s="1"/>
  <c r="AA298" i="7" s="1"/>
  <c r="AB298" i="7" s="1"/>
  <c r="AC298" i="7" s="1"/>
  <c r="AD298" i="7" s="1"/>
  <c r="AE298" i="7" s="1"/>
  <c r="AF298" i="7" s="1"/>
  <c r="V298" i="7"/>
  <c r="W297" i="7"/>
  <c r="X297" i="7" s="1"/>
  <c r="Y297" i="7" s="1"/>
  <c r="Z297" i="7" s="1"/>
  <c r="AA297" i="7" s="1"/>
  <c r="AB297" i="7" s="1"/>
  <c r="AC297" i="7" s="1"/>
  <c r="AD297" i="7" s="1"/>
  <c r="AE297" i="7" s="1"/>
  <c r="AF297" i="7" s="1"/>
  <c r="V297" i="7"/>
  <c r="W296" i="7"/>
  <c r="X296" i="7" s="1"/>
  <c r="Y296" i="7" s="1"/>
  <c r="Z296" i="7" s="1"/>
  <c r="AA296" i="7" s="1"/>
  <c r="AB296" i="7" s="1"/>
  <c r="AC296" i="7" s="1"/>
  <c r="AD296" i="7" s="1"/>
  <c r="AE296" i="7" s="1"/>
  <c r="AF296" i="7" s="1"/>
  <c r="V296" i="7"/>
  <c r="W295" i="7"/>
  <c r="X295" i="7" s="1"/>
  <c r="Y295" i="7" s="1"/>
  <c r="Z295" i="7" s="1"/>
  <c r="AA295" i="7" s="1"/>
  <c r="AB295" i="7" s="1"/>
  <c r="AC295" i="7" s="1"/>
  <c r="AD295" i="7" s="1"/>
  <c r="AE295" i="7" s="1"/>
  <c r="AF295" i="7" s="1"/>
  <c r="V295" i="7"/>
  <c r="W294" i="7"/>
  <c r="X294" i="7" s="1"/>
  <c r="Y294" i="7" s="1"/>
  <c r="Z294" i="7" s="1"/>
  <c r="AA294" i="7" s="1"/>
  <c r="AB294" i="7" s="1"/>
  <c r="AC294" i="7" s="1"/>
  <c r="AD294" i="7" s="1"/>
  <c r="AE294" i="7" s="1"/>
  <c r="AF294" i="7" s="1"/>
  <c r="V294" i="7"/>
  <c r="W293" i="7"/>
  <c r="X293" i="7" s="1"/>
  <c r="Y293" i="7" s="1"/>
  <c r="Z293" i="7" s="1"/>
  <c r="AA293" i="7" s="1"/>
  <c r="AB293" i="7" s="1"/>
  <c r="AC293" i="7" s="1"/>
  <c r="AD293" i="7" s="1"/>
  <c r="AE293" i="7" s="1"/>
  <c r="AF293" i="7" s="1"/>
  <c r="V293" i="7"/>
  <c r="W292" i="7"/>
  <c r="X292" i="7" s="1"/>
  <c r="Y292" i="7" s="1"/>
  <c r="Z292" i="7" s="1"/>
  <c r="AA292" i="7" s="1"/>
  <c r="AB292" i="7" s="1"/>
  <c r="AC292" i="7" s="1"/>
  <c r="AD292" i="7" s="1"/>
  <c r="AE292" i="7" s="1"/>
  <c r="AF292" i="7" s="1"/>
  <c r="V292" i="7"/>
  <c r="W291" i="7"/>
  <c r="X291" i="7" s="1"/>
  <c r="Y291" i="7" s="1"/>
  <c r="Z291" i="7" s="1"/>
  <c r="AA291" i="7" s="1"/>
  <c r="AB291" i="7" s="1"/>
  <c r="AC291" i="7" s="1"/>
  <c r="AD291" i="7" s="1"/>
  <c r="AE291" i="7" s="1"/>
  <c r="AF291" i="7" s="1"/>
  <c r="V291" i="7"/>
  <c r="W290" i="7"/>
  <c r="X290" i="7" s="1"/>
  <c r="Y290" i="7" s="1"/>
  <c r="Z290" i="7" s="1"/>
  <c r="AA290" i="7" s="1"/>
  <c r="AB290" i="7" s="1"/>
  <c r="AC290" i="7" s="1"/>
  <c r="AD290" i="7" s="1"/>
  <c r="AE290" i="7" s="1"/>
  <c r="AF290" i="7" s="1"/>
  <c r="V290" i="7"/>
  <c r="W289" i="7"/>
  <c r="X289" i="7" s="1"/>
  <c r="Y289" i="7" s="1"/>
  <c r="Z289" i="7" s="1"/>
  <c r="AA289" i="7" s="1"/>
  <c r="AB289" i="7" s="1"/>
  <c r="AC289" i="7" s="1"/>
  <c r="AD289" i="7" s="1"/>
  <c r="AE289" i="7" s="1"/>
  <c r="AF289" i="7" s="1"/>
  <c r="V289" i="7"/>
  <c r="W288" i="7"/>
  <c r="X288" i="7" s="1"/>
  <c r="Y288" i="7" s="1"/>
  <c r="Z288" i="7" s="1"/>
  <c r="AA288" i="7" s="1"/>
  <c r="AB288" i="7" s="1"/>
  <c r="AC288" i="7" s="1"/>
  <c r="AD288" i="7" s="1"/>
  <c r="AE288" i="7" s="1"/>
  <c r="AF288" i="7" s="1"/>
  <c r="V288" i="7"/>
  <c r="W287" i="7"/>
  <c r="X287" i="7" s="1"/>
  <c r="Y287" i="7" s="1"/>
  <c r="Z287" i="7" s="1"/>
  <c r="AA287" i="7" s="1"/>
  <c r="AB287" i="7" s="1"/>
  <c r="AC287" i="7" s="1"/>
  <c r="AD287" i="7" s="1"/>
  <c r="AE287" i="7" s="1"/>
  <c r="AF287" i="7" s="1"/>
  <c r="V287" i="7"/>
  <c r="W286" i="7"/>
  <c r="X286" i="7" s="1"/>
  <c r="Y286" i="7" s="1"/>
  <c r="Z286" i="7" s="1"/>
  <c r="AA286" i="7" s="1"/>
  <c r="AB286" i="7" s="1"/>
  <c r="AC286" i="7" s="1"/>
  <c r="AD286" i="7" s="1"/>
  <c r="AE286" i="7" s="1"/>
  <c r="AF286" i="7" s="1"/>
  <c r="V286" i="7"/>
  <c r="W285" i="7"/>
  <c r="X285" i="7" s="1"/>
  <c r="Y285" i="7" s="1"/>
  <c r="Z285" i="7" s="1"/>
  <c r="AA285" i="7" s="1"/>
  <c r="AB285" i="7" s="1"/>
  <c r="AC285" i="7" s="1"/>
  <c r="AD285" i="7" s="1"/>
  <c r="AE285" i="7" s="1"/>
  <c r="AF285" i="7" s="1"/>
  <c r="V285" i="7"/>
  <c r="W284" i="7"/>
  <c r="X284" i="7" s="1"/>
  <c r="Y284" i="7" s="1"/>
  <c r="Z284" i="7" s="1"/>
  <c r="AA284" i="7" s="1"/>
  <c r="AB284" i="7" s="1"/>
  <c r="AC284" i="7" s="1"/>
  <c r="AD284" i="7" s="1"/>
  <c r="AE284" i="7" s="1"/>
  <c r="AF284" i="7" s="1"/>
  <c r="V284" i="7"/>
  <c r="W283" i="7"/>
  <c r="X283" i="7" s="1"/>
  <c r="Y283" i="7" s="1"/>
  <c r="Z283" i="7" s="1"/>
  <c r="AA283" i="7" s="1"/>
  <c r="AB283" i="7" s="1"/>
  <c r="AC283" i="7" s="1"/>
  <c r="AD283" i="7" s="1"/>
  <c r="AE283" i="7" s="1"/>
  <c r="AF283" i="7" s="1"/>
  <c r="V283" i="7"/>
  <c r="W282" i="7"/>
  <c r="X282" i="7" s="1"/>
  <c r="Y282" i="7" s="1"/>
  <c r="Z282" i="7" s="1"/>
  <c r="AA282" i="7" s="1"/>
  <c r="AB282" i="7" s="1"/>
  <c r="AC282" i="7" s="1"/>
  <c r="AD282" i="7" s="1"/>
  <c r="AE282" i="7" s="1"/>
  <c r="AF282" i="7" s="1"/>
  <c r="V282" i="7"/>
  <c r="W281" i="7"/>
  <c r="X281" i="7" s="1"/>
  <c r="Y281" i="7" s="1"/>
  <c r="Z281" i="7" s="1"/>
  <c r="AA281" i="7" s="1"/>
  <c r="AB281" i="7" s="1"/>
  <c r="AC281" i="7" s="1"/>
  <c r="AD281" i="7" s="1"/>
  <c r="AE281" i="7" s="1"/>
  <c r="AF281" i="7" s="1"/>
  <c r="V281" i="7"/>
  <c r="W280" i="7"/>
  <c r="X280" i="7" s="1"/>
  <c r="Y280" i="7" s="1"/>
  <c r="Z280" i="7" s="1"/>
  <c r="AA280" i="7" s="1"/>
  <c r="AB280" i="7" s="1"/>
  <c r="AC280" i="7" s="1"/>
  <c r="AD280" i="7" s="1"/>
  <c r="AE280" i="7" s="1"/>
  <c r="AF280" i="7" s="1"/>
  <c r="V280" i="7"/>
  <c r="W279" i="7"/>
  <c r="X279" i="7" s="1"/>
  <c r="Y279" i="7" s="1"/>
  <c r="Z279" i="7" s="1"/>
  <c r="AA279" i="7" s="1"/>
  <c r="AB279" i="7" s="1"/>
  <c r="AC279" i="7" s="1"/>
  <c r="AD279" i="7" s="1"/>
  <c r="AE279" i="7" s="1"/>
  <c r="AF279" i="7" s="1"/>
  <c r="V279" i="7"/>
  <c r="W278" i="7"/>
  <c r="X278" i="7" s="1"/>
  <c r="Y278" i="7" s="1"/>
  <c r="Z278" i="7" s="1"/>
  <c r="AA278" i="7" s="1"/>
  <c r="AB278" i="7" s="1"/>
  <c r="AC278" i="7" s="1"/>
  <c r="AD278" i="7" s="1"/>
  <c r="AE278" i="7" s="1"/>
  <c r="AF278" i="7" s="1"/>
  <c r="V278" i="7"/>
  <c r="W277" i="7"/>
  <c r="X277" i="7" s="1"/>
  <c r="Y277" i="7" s="1"/>
  <c r="Z277" i="7" s="1"/>
  <c r="AA277" i="7" s="1"/>
  <c r="AB277" i="7" s="1"/>
  <c r="AC277" i="7" s="1"/>
  <c r="AD277" i="7" s="1"/>
  <c r="AE277" i="7" s="1"/>
  <c r="AF277" i="7" s="1"/>
  <c r="V277" i="7"/>
  <c r="W276" i="7"/>
  <c r="X276" i="7" s="1"/>
  <c r="Y276" i="7" s="1"/>
  <c r="Z276" i="7" s="1"/>
  <c r="AA276" i="7" s="1"/>
  <c r="AB276" i="7" s="1"/>
  <c r="AC276" i="7" s="1"/>
  <c r="AD276" i="7" s="1"/>
  <c r="AE276" i="7" s="1"/>
  <c r="AF276" i="7" s="1"/>
  <c r="V276" i="7"/>
  <c r="W275" i="7"/>
  <c r="X275" i="7" s="1"/>
  <c r="Y275" i="7" s="1"/>
  <c r="Z275" i="7" s="1"/>
  <c r="AA275" i="7" s="1"/>
  <c r="AB275" i="7" s="1"/>
  <c r="AC275" i="7" s="1"/>
  <c r="AD275" i="7" s="1"/>
  <c r="AE275" i="7" s="1"/>
  <c r="AF275" i="7" s="1"/>
  <c r="V275" i="7"/>
  <c r="W274" i="7"/>
  <c r="X274" i="7" s="1"/>
  <c r="Y274" i="7" s="1"/>
  <c r="Z274" i="7" s="1"/>
  <c r="AA274" i="7" s="1"/>
  <c r="AB274" i="7" s="1"/>
  <c r="AC274" i="7" s="1"/>
  <c r="AD274" i="7" s="1"/>
  <c r="AE274" i="7" s="1"/>
  <c r="AF274" i="7" s="1"/>
  <c r="V274" i="7"/>
  <c r="W273" i="7"/>
  <c r="X273" i="7" s="1"/>
  <c r="Y273" i="7" s="1"/>
  <c r="Z273" i="7" s="1"/>
  <c r="AA273" i="7" s="1"/>
  <c r="AB273" i="7" s="1"/>
  <c r="AC273" i="7" s="1"/>
  <c r="AD273" i="7" s="1"/>
  <c r="AE273" i="7" s="1"/>
  <c r="AF273" i="7" s="1"/>
  <c r="V273" i="7"/>
  <c r="W272" i="7"/>
  <c r="X272" i="7" s="1"/>
  <c r="Y272" i="7" s="1"/>
  <c r="Z272" i="7" s="1"/>
  <c r="AA272" i="7" s="1"/>
  <c r="AB272" i="7" s="1"/>
  <c r="AC272" i="7" s="1"/>
  <c r="AD272" i="7" s="1"/>
  <c r="AE272" i="7" s="1"/>
  <c r="AF272" i="7" s="1"/>
  <c r="V272" i="7"/>
  <c r="W271" i="7"/>
  <c r="X271" i="7" s="1"/>
  <c r="Y271" i="7" s="1"/>
  <c r="Z271" i="7" s="1"/>
  <c r="AA271" i="7" s="1"/>
  <c r="AB271" i="7" s="1"/>
  <c r="AC271" i="7" s="1"/>
  <c r="AD271" i="7" s="1"/>
  <c r="AE271" i="7" s="1"/>
  <c r="AF271" i="7" s="1"/>
  <c r="V271" i="7"/>
  <c r="W270" i="7"/>
  <c r="X270" i="7" s="1"/>
  <c r="Y270" i="7" s="1"/>
  <c r="Z270" i="7" s="1"/>
  <c r="AA270" i="7" s="1"/>
  <c r="AB270" i="7" s="1"/>
  <c r="AC270" i="7" s="1"/>
  <c r="AD270" i="7" s="1"/>
  <c r="AE270" i="7" s="1"/>
  <c r="AF270" i="7" s="1"/>
  <c r="V270" i="7"/>
  <c r="W269" i="7"/>
  <c r="X269" i="7" s="1"/>
  <c r="Y269" i="7" s="1"/>
  <c r="Z269" i="7" s="1"/>
  <c r="AA269" i="7" s="1"/>
  <c r="AB269" i="7" s="1"/>
  <c r="AC269" i="7" s="1"/>
  <c r="AD269" i="7" s="1"/>
  <c r="AE269" i="7" s="1"/>
  <c r="AF269" i="7" s="1"/>
  <c r="V269" i="7"/>
  <c r="W268" i="7"/>
  <c r="X268" i="7" s="1"/>
  <c r="Y268" i="7" s="1"/>
  <c r="Z268" i="7" s="1"/>
  <c r="AA268" i="7" s="1"/>
  <c r="AB268" i="7" s="1"/>
  <c r="AC268" i="7" s="1"/>
  <c r="AD268" i="7" s="1"/>
  <c r="AE268" i="7" s="1"/>
  <c r="AF268" i="7" s="1"/>
  <c r="V268" i="7"/>
  <c r="W267" i="7"/>
  <c r="X267" i="7" s="1"/>
  <c r="Y267" i="7" s="1"/>
  <c r="Z267" i="7" s="1"/>
  <c r="AA267" i="7" s="1"/>
  <c r="AB267" i="7" s="1"/>
  <c r="AC267" i="7" s="1"/>
  <c r="AD267" i="7" s="1"/>
  <c r="AE267" i="7" s="1"/>
  <c r="AF267" i="7" s="1"/>
  <c r="V267" i="7"/>
  <c r="W266" i="7"/>
  <c r="X266" i="7" s="1"/>
  <c r="Y266" i="7" s="1"/>
  <c r="Z266" i="7" s="1"/>
  <c r="AA266" i="7" s="1"/>
  <c r="AB266" i="7" s="1"/>
  <c r="AC266" i="7" s="1"/>
  <c r="AD266" i="7" s="1"/>
  <c r="AE266" i="7" s="1"/>
  <c r="AF266" i="7" s="1"/>
  <c r="V266" i="7"/>
  <c r="W265" i="7"/>
  <c r="X265" i="7" s="1"/>
  <c r="Y265" i="7" s="1"/>
  <c r="Z265" i="7" s="1"/>
  <c r="AA265" i="7" s="1"/>
  <c r="AB265" i="7" s="1"/>
  <c r="AC265" i="7" s="1"/>
  <c r="AD265" i="7" s="1"/>
  <c r="AE265" i="7" s="1"/>
  <c r="AF265" i="7" s="1"/>
  <c r="V265" i="7"/>
  <c r="W264" i="7"/>
  <c r="X264" i="7" s="1"/>
  <c r="Y264" i="7" s="1"/>
  <c r="Z264" i="7" s="1"/>
  <c r="AA264" i="7" s="1"/>
  <c r="AB264" i="7" s="1"/>
  <c r="AC264" i="7" s="1"/>
  <c r="AD264" i="7" s="1"/>
  <c r="AE264" i="7" s="1"/>
  <c r="AF264" i="7" s="1"/>
  <c r="V264" i="7"/>
  <c r="W263" i="7"/>
  <c r="X263" i="7" s="1"/>
  <c r="Y263" i="7" s="1"/>
  <c r="Z263" i="7" s="1"/>
  <c r="AA263" i="7" s="1"/>
  <c r="AB263" i="7" s="1"/>
  <c r="AC263" i="7" s="1"/>
  <c r="AD263" i="7" s="1"/>
  <c r="AE263" i="7" s="1"/>
  <c r="AF263" i="7" s="1"/>
  <c r="V263" i="7"/>
  <c r="W262" i="7"/>
  <c r="X262" i="7" s="1"/>
  <c r="Y262" i="7" s="1"/>
  <c r="Z262" i="7" s="1"/>
  <c r="AA262" i="7" s="1"/>
  <c r="AB262" i="7" s="1"/>
  <c r="AC262" i="7" s="1"/>
  <c r="AD262" i="7" s="1"/>
  <c r="AE262" i="7" s="1"/>
  <c r="AF262" i="7" s="1"/>
  <c r="V262" i="7"/>
  <c r="W261" i="7"/>
  <c r="X261" i="7" s="1"/>
  <c r="Y261" i="7" s="1"/>
  <c r="Z261" i="7" s="1"/>
  <c r="AA261" i="7" s="1"/>
  <c r="AB261" i="7" s="1"/>
  <c r="AC261" i="7" s="1"/>
  <c r="AD261" i="7" s="1"/>
  <c r="AE261" i="7" s="1"/>
  <c r="AF261" i="7" s="1"/>
  <c r="V261" i="7"/>
  <c r="W260" i="7"/>
  <c r="X260" i="7" s="1"/>
  <c r="Y260" i="7" s="1"/>
  <c r="Z260" i="7" s="1"/>
  <c r="AA260" i="7" s="1"/>
  <c r="AB260" i="7" s="1"/>
  <c r="AC260" i="7" s="1"/>
  <c r="AD260" i="7" s="1"/>
  <c r="AE260" i="7" s="1"/>
  <c r="AF260" i="7" s="1"/>
  <c r="V260" i="7"/>
  <c r="W259" i="7"/>
  <c r="X259" i="7" s="1"/>
  <c r="Y259" i="7" s="1"/>
  <c r="Z259" i="7" s="1"/>
  <c r="AA259" i="7" s="1"/>
  <c r="AB259" i="7" s="1"/>
  <c r="AC259" i="7" s="1"/>
  <c r="AD259" i="7" s="1"/>
  <c r="AE259" i="7" s="1"/>
  <c r="AF259" i="7" s="1"/>
  <c r="V259" i="7"/>
  <c r="W258" i="7"/>
  <c r="X258" i="7" s="1"/>
  <c r="Y258" i="7" s="1"/>
  <c r="Z258" i="7" s="1"/>
  <c r="AA258" i="7" s="1"/>
  <c r="AB258" i="7" s="1"/>
  <c r="AC258" i="7" s="1"/>
  <c r="AD258" i="7" s="1"/>
  <c r="AE258" i="7" s="1"/>
  <c r="AF258" i="7" s="1"/>
  <c r="V258" i="7"/>
  <c r="W257" i="7"/>
  <c r="X257" i="7" s="1"/>
  <c r="Y257" i="7" s="1"/>
  <c r="Z257" i="7" s="1"/>
  <c r="AA257" i="7" s="1"/>
  <c r="AB257" i="7" s="1"/>
  <c r="AC257" i="7" s="1"/>
  <c r="AD257" i="7" s="1"/>
  <c r="AE257" i="7" s="1"/>
  <c r="AF257" i="7" s="1"/>
  <c r="V257" i="7"/>
  <c r="W256" i="7"/>
  <c r="X256" i="7" s="1"/>
  <c r="Y256" i="7" s="1"/>
  <c r="Z256" i="7" s="1"/>
  <c r="AA256" i="7" s="1"/>
  <c r="AB256" i="7" s="1"/>
  <c r="AC256" i="7" s="1"/>
  <c r="AD256" i="7" s="1"/>
  <c r="AE256" i="7" s="1"/>
  <c r="AF256" i="7" s="1"/>
  <c r="V256" i="7"/>
  <c r="W255" i="7"/>
  <c r="X255" i="7" s="1"/>
  <c r="Y255" i="7" s="1"/>
  <c r="Z255" i="7" s="1"/>
  <c r="AA255" i="7" s="1"/>
  <c r="AB255" i="7" s="1"/>
  <c r="AC255" i="7" s="1"/>
  <c r="AD255" i="7" s="1"/>
  <c r="AE255" i="7" s="1"/>
  <c r="AF255" i="7" s="1"/>
  <c r="V255" i="7"/>
  <c r="W254" i="7"/>
  <c r="X254" i="7" s="1"/>
  <c r="Y254" i="7" s="1"/>
  <c r="Z254" i="7" s="1"/>
  <c r="AA254" i="7" s="1"/>
  <c r="AB254" i="7" s="1"/>
  <c r="AC254" i="7" s="1"/>
  <c r="AD254" i="7" s="1"/>
  <c r="AE254" i="7" s="1"/>
  <c r="AF254" i="7" s="1"/>
  <c r="V254" i="7"/>
  <c r="W253" i="7"/>
  <c r="X253" i="7" s="1"/>
  <c r="Y253" i="7" s="1"/>
  <c r="Z253" i="7" s="1"/>
  <c r="AA253" i="7" s="1"/>
  <c r="AB253" i="7" s="1"/>
  <c r="AC253" i="7" s="1"/>
  <c r="AD253" i="7" s="1"/>
  <c r="AE253" i="7" s="1"/>
  <c r="AF253" i="7" s="1"/>
  <c r="V253" i="7"/>
  <c r="W252" i="7"/>
  <c r="X252" i="7" s="1"/>
  <c r="Y252" i="7" s="1"/>
  <c r="Z252" i="7" s="1"/>
  <c r="AA252" i="7" s="1"/>
  <c r="AB252" i="7" s="1"/>
  <c r="AC252" i="7" s="1"/>
  <c r="AD252" i="7" s="1"/>
  <c r="AE252" i="7" s="1"/>
  <c r="AF252" i="7" s="1"/>
  <c r="V252" i="7"/>
  <c r="W251" i="7"/>
  <c r="X251" i="7" s="1"/>
  <c r="Y251" i="7" s="1"/>
  <c r="Z251" i="7" s="1"/>
  <c r="AA251" i="7" s="1"/>
  <c r="AB251" i="7" s="1"/>
  <c r="AC251" i="7" s="1"/>
  <c r="AD251" i="7" s="1"/>
  <c r="AE251" i="7" s="1"/>
  <c r="AF251" i="7" s="1"/>
  <c r="V251" i="7"/>
  <c r="W250" i="7"/>
  <c r="X250" i="7" s="1"/>
  <c r="Y250" i="7" s="1"/>
  <c r="Z250" i="7" s="1"/>
  <c r="AA250" i="7" s="1"/>
  <c r="AB250" i="7" s="1"/>
  <c r="AC250" i="7" s="1"/>
  <c r="AD250" i="7" s="1"/>
  <c r="AE250" i="7" s="1"/>
  <c r="AF250" i="7" s="1"/>
  <c r="V250" i="7"/>
  <c r="W249" i="7"/>
  <c r="X249" i="7" s="1"/>
  <c r="Y249" i="7" s="1"/>
  <c r="Z249" i="7" s="1"/>
  <c r="AA249" i="7" s="1"/>
  <c r="AB249" i="7" s="1"/>
  <c r="AC249" i="7" s="1"/>
  <c r="AD249" i="7" s="1"/>
  <c r="AE249" i="7" s="1"/>
  <c r="AF249" i="7" s="1"/>
  <c r="V249" i="7"/>
  <c r="W248" i="7"/>
  <c r="X248" i="7" s="1"/>
  <c r="Y248" i="7" s="1"/>
  <c r="Z248" i="7" s="1"/>
  <c r="AA248" i="7" s="1"/>
  <c r="AB248" i="7" s="1"/>
  <c r="AC248" i="7" s="1"/>
  <c r="AD248" i="7" s="1"/>
  <c r="AE248" i="7" s="1"/>
  <c r="AF248" i="7" s="1"/>
  <c r="V248" i="7"/>
  <c r="W247" i="7"/>
  <c r="X247" i="7" s="1"/>
  <c r="Y247" i="7" s="1"/>
  <c r="Z247" i="7" s="1"/>
  <c r="AA247" i="7" s="1"/>
  <c r="AB247" i="7" s="1"/>
  <c r="AC247" i="7" s="1"/>
  <c r="AD247" i="7" s="1"/>
  <c r="AE247" i="7" s="1"/>
  <c r="AF247" i="7" s="1"/>
  <c r="V247" i="7"/>
  <c r="W246" i="7"/>
  <c r="X246" i="7" s="1"/>
  <c r="Y246" i="7" s="1"/>
  <c r="Z246" i="7" s="1"/>
  <c r="AA246" i="7" s="1"/>
  <c r="AB246" i="7" s="1"/>
  <c r="AC246" i="7" s="1"/>
  <c r="AD246" i="7" s="1"/>
  <c r="AE246" i="7" s="1"/>
  <c r="AF246" i="7" s="1"/>
  <c r="V246" i="7"/>
  <c r="W245" i="7"/>
  <c r="X245" i="7" s="1"/>
  <c r="Y245" i="7" s="1"/>
  <c r="Z245" i="7" s="1"/>
  <c r="AA245" i="7" s="1"/>
  <c r="AB245" i="7" s="1"/>
  <c r="AC245" i="7" s="1"/>
  <c r="AD245" i="7" s="1"/>
  <c r="AE245" i="7" s="1"/>
  <c r="AF245" i="7" s="1"/>
  <c r="V245" i="7"/>
  <c r="W244" i="7"/>
  <c r="X244" i="7" s="1"/>
  <c r="Y244" i="7" s="1"/>
  <c r="Z244" i="7" s="1"/>
  <c r="AA244" i="7" s="1"/>
  <c r="AB244" i="7" s="1"/>
  <c r="AC244" i="7" s="1"/>
  <c r="AD244" i="7" s="1"/>
  <c r="AE244" i="7" s="1"/>
  <c r="AF244" i="7" s="1"/>
  <c r="V244" i="7"/>
  <c r="W243" i="7"/>
  <c r="X243" i="7" s="1"/>
  <c r="Y243" i="7" s="1"/>
  <c r="Z243" i="7" s="1"/>
  <c r="AA243" i="7" s="1"/>
  <c r="AB243" i="7" s="1"/>
  <c r="AC243" i="7" s="1"/>
  <c r="AD243" i="7" s="1"/>
  <c r="AE243" i="7" s="1"/>
  <c r="AF243" i="7" s="1"/>
  <c r="V243" i="7"/>
  <c r="W242" i="7"/>
  <c r="X242" i="7" s="1"/>
  <c r="Y242" i="7" s="1"/>
  <c r="Z242" i="7" s="1"/>
  <c r="AA242" i="7" s="1"/>
  <c r="AB242" i="7" s="1"/>
  <c r="AC242" i="7" s="1"/>
  <c r="AD242" i="7" s="1"/>
  <c r="AE242" i="7" s="1"/>
  <c r="AF242" i="7" s="1"/>
  <c r="V242" i="7"/>
  <c r="W241" i="7"/>
  <c r="X241" i="7" s="1"/>
  <c r="Y241" i="7" s="1"/>
  <c r="Z241" i="7" s="1"/>
  <c r="AA241" i="7" s="1"/>
  <c r="AB241" i="7" s="1"/>
  <c r="AC241" i="7" s="1"/>
  <c r="AD241" i="7" s="1"/>
  <c r="AE241" i="7" s="1"/>
  <c r="AF241" i="7" s="1"/>
  <c r="V241" i="7"/>
  <c r="W240" i="7"/>
  <c r="X240" i="7" s="1"/>
  <c r="Y240" i="7" s="1"/>
  <c r="Z240" i="7" s="1"/>
  <c r="AA240" i="7" s="1"/>
  <c r="AB240" i="7" s="1"/>
  <c r="AC240" i="7" s="1"/>
  <c r="AD240" i="7" s="1"/>
  <c r="AE240" i="7" s="1"/>
  <c r="AF240" i="7" s="1"/>
  <c r="V240" i="7"/>
  <c r="W239" i="7"/>
  <c r="X239" i="7" s="1"/>
  <c r="Y239" i="7" s="1"/>
  <c r="Z239" i="7" s="1"/>
  <c r="AA239" i="7" s="1"/>
  <c r="AB239" i="7" s="1"/>
  <c r="AC239" i="7" s="1"/>
  <c r="AD239" i="7" s="1"/>
  <c r="AE239" i="7" s="1"/>
  <c r="AF239" i="7" s="1"/>
  <c r="V239" i="7"/>
  <c r="W238" i="7"/>
  <c r="X238" i="7" s="1"/>
  <c r="Y238" i="7" s="1"/>
  <c r="Z238" i="7" s="1"/>
  <c r="AA238" i="7" s="1"/>
  <c r="AB238" i="7" s="1"/>
  <c r="AC238" i="7" s="1"/>
  <c r="AD238" i="7" s="1"/>
  <c r="AE238" i="7" s="1"/>
  <c r="AF238" i="7" s="1"/>
  <c r="V238" i="7"/>
  <c r="W237" i="7"/>
  <c r="X237" i="7" s="1"/>
  <c r="Y237" i="7" s="1"/>
  <c r="Z237" i="7" s="1"/>
  <c r="AA237" i="7" s="1"/>
  <c r="AB237" i="7" s="1"/>
  <c r="AC237" i="7" s="1"/>
  <c r="AD237" i="7" s="1"/>
  <c r="AE237" i="7" s="1"/>
  <c r="AF237" i="7" s="1"/>
  <c r="V237" i="7"/>
  <c r="W236" i="7"/>
  <c r="X236" i="7" s="1"/>
  <c r="Y236" i="7" s="1"/>
  <c r="Z236" i="7" s="1"/>
  <c r="AA236" i="7" s="1"/>
  <c r="AB236" i="7" s="1"/>
  <c r="AC236" i="7" s="1"/>
  <c r="AD236" i="7" s="1"/>
  <c r="AE236" i="7" s="1"/>
  <c r="AF236" i="7" s="1"/>
  <c r="V236" i="7"/>
  <c r="W235" i="7"/>
  <c r="X235" i="7" s="1"/>
  <c r="Y235" i="7" s="1"/>
  <c r="Z235" i="7" s="1"/>
  <c r="AA235" i="7" s="1"/>
  <c r="AB235" i="7" s="1"/>
  <c r="AC235" i="7" s="1"/>
  <c r="AD235" i="7" s="1"/>
  <c r="AE235" i="7" s="1"/>
  <c r="AF235" i="7" s="1"/>
  <c r="V235" i="7"/>
  <c r="W234" i="7"/>
  <c r="X234" i="7" s="1"/>
  <c r="Y234" i="7" s="1"/>
  <c r="Z234" i="7" s="1"/>
  <c r="AA234" i="7" s="1"/>
  <c r="AB234" i="7" s="1"/>
  <c r="AC234" i="7" s="1"/>
  <c r="AD234" i="7" s="1"/>
  <c r="AE234" i="7" s="1"/>
  <c r="AF234" i="7" s="1"/>
  <c r="V234" i="7"/>
  <c r="W233" i="7"/>
  <c r="X233" i="7" s="1"/>
  <c r="Y233" i="7" s="1"/>
  <c r="Z233" i="7" s="1"/>
  <c r="AA233" i="7" s="1"/>
  <c r="AB233" i="7" s="1"/>
  <c r="AC233" i="7" s="1"/>
  <c r="AD233" i="7" s="1"/>
  <c r="AE233" i="7" s="1"/>
  <c r="AF233" i="7" s="1"/>
  <c r="V233" i="7"/>
  <c r="W232" i="7"/>
  <c r="X232" i="7" s="1"/>
  <c r="Y232" i="7" s="1"/>
  <c r="Z232" i="7" s="1"/>
  <c r="AA232" i="7" s="1"/>
  <c r="AB232" i="7" s="1"/>
  <c r="AC232" i="7" s="1"/>
  <c r="AD232" i="7" s="1"/>
  <c r="AE232" i="7" s="1"/>
  <c r="AF232" i="7" s="1"/>
  <c r="V232" i="7"/>
  <c r="W231" i="7"/>
  <c r="X231" i="7" s="1"/>
  <c r="Y231" i="7" s="1"/>
  <c r="Z231" i="7" s="1"/>
  <c r="AA231" i="7" s="1"/>
  <c r="AB231" i="7" s="1"/>
  <c r="AC231" i="7" s="1"/>
  <c r="AD231" i="7" s="1"/>
  <c r="AE231" i="7" s="1"/>
  <c r="AF231" i="7" s="1"/>
  <c r="V231" i="7"/>
  <c r="W230" i="7"/>
  <c r="X230" i="7" s="1"/>
  <c r="Y230" i="7" s="1"/>
  <c r="Z230" i="7" s="1"/>
  <c r="AA230" i="7" s="1"/>
  <c r="AB230" i="7" s="1"/>
  <c r="AC230" i="7" s="1"/>
  <c r="AD230" i="7" s="1"/>
  <c r="AE230" i="7" s="1"/>
  <c r="AF230" i="7" s="1"/>
  <c r="V230" i="7"/>
  <c r="W229" i="7"/>
  <c r="X229" i="7" s="1"/>
  <c r="Y229" i="7" s="1"/>
  <c r="Z229" i="7" s="1"/>
  <c r="AA229" i="7" s="1"/>
  <c r="AB229" i="7" s="1"/>
  <c r="AC229" i="7" s="1"/>
  <c r="AD229" i="7" s="1"/>
  <c r="AE229" i="7" s="1"/>
  <c r="AF229" i="7" s="1"/>
  <c r="V229" i="7"/>
  <c r="W228" i="7"/>
  <c r="X228" i="7" s="1"/>
  <c r="Y228" i="7" s="1"/>
  <c r="Z228" i="7" s="1"/>
  <c r="AA228" i="7" s="1"/>
  <c r="AB228" i="7" s="1"/>
  <c r="AC228" i="7" s="1"/>
  <c r="AD228" i="7" s="1"/>
  <c r="AE228" i="7" s="1"/>
  <c r="AF228" i="7" s="1"/>
  <c r="V228" i="7"/>
  <c r="W227" i="7"/>
  <c r="X227" i="7" s="1"/>
  <c r="Y227" i="7" s="1"/>
  <c r="Z227" i="7" s="1"/>
  <c r="AA227" i="7" s="1"/>
  <c r="AB227" i="7" s="1"/>
  <c r="AC227" i="7" s="1"/>
  <c r="AD227" i="7" s="1"/>
  <c r="AE227" i="7" s="1"/>
  <c r="AF227" i="7" s="1"/>
  <c r="V227" i="7"/>
  <c r="W226" i="7"/>
  <c r="X226" i="7" s="1"/>
  <c r="Y226" i="7" s="1"/>
  <c r="Z226" i="7" s="1"/>
  <c r="AA226" i="7" s="1"/>
  <c r="AB226" i="7" s="1"/>
  <c r="AC226" i="7" s="1"/>
  <c r="AD226" i="7" s="1"/>
  <c r="AE226" i="7" s="1"/>
  <c r="AF226" i="7" s="1"/>
  <c r="V226" i="7"/>
  <c r="W225" i="7"/>
  <c r="X225" i="7" s="1"/>
  <c r="Y225" i="7" s="1"/>
  <c r="Z225" i="7" s="1"/>
  <c r="AA225" i="7" s="1"/>
  <c r="AB225" i="7" s="1"/>
  <c r="AC225" i="7" s="1"/>
  <c r="AD225" i="7" s="1"/>
  <c r="AE225" i="7" s="1"/>
  <c r="AF225" i="7" s="1"/>
  <c r="V225" i="7"/>
  <c r="W224" i="7"/>
  <c r="X224" i="7" s="1"/>
  <c r="Y224" i="7" s="1"/>
  <c r="Z224" i="7" s="1"/>
  <c r="AA224" i="7" s="1"/>
  <c r="AB224" i="7" s="1"/>
  <c r="AC224" i="7" s="1"/>
  <c r="AD224" i="7" s="1"/>
  <c r="AE224" i="7" s="1"/>
  <c r="AF224" i="7" s="1"/>
  <c r="V224" i="7"/>
  <c r="W223" i="7"/>
  <c r="X223" i="7" s="1"/>
  <c r="Y223" i="7" s="1"/>
  <c r="Z223" i="7" s="1"/>
  <c r="AA223" i="7" s="1"/>
  <c r="AB223" i="7" s="1"/>
  <c r="AC223" i="7" s="1"/>
  <c r="AD223" i="7" s="1"/>
  <c r="AE223" i="7" s="1"/>
  <c r="AF223" i="7" s="1"/>
  <c r="V223" i="7"/>
  <c r="W222" i="7"/>
  <c r="X222" i="7" s="1"/>
  <c r="Y222" i="7" s="1"/>
  <c r="Z222" i="7" s="1"/>
  <c r="AA222" i="7" s="1"/>
  <c r="AB222" i="7" s="1"/>
  <c r="AC222" i="7" s="1"/>
  <c r="AD222" i="7" s="1"/>
  <c r="AE222" i="7" s="1"/>
  <c r="AF222" i="7" s="1"/>
  <c r="V222" i="7"/>
  <c r="W221" i="7"/>
  <c r="X221" i="7" s="1"/>
  <c r="Y221" i="7" s="1"/>
  <c r="Z221" i="7" s="1"/>
  <c r="AA221" i="7" s="1"/>
  <c r="AB221" i="7" s="1"/>
  <c r="AC221" i="7" s="1"/>
  <c r="AD221" i="7" s="1"/>
  <c r="AE221" i="7" s="1"/>
  <c r="AF221" i="7" s="1"/>
  <c r="V221" i="7"/>
  <c r="W220" i="7"/>
  <c r="X220" i="7" s="1"/>
  <c r="Y220" i="7" s="1"/>
  <c r="Z220" i="7" s="1"/>
  <c r="AA220" i="7" s="1"/>
  <c r="AB220" i="7" s="1"/>
  <c r="AC220" i="7" s="1"/>
  <c r="AD220" i="7" s="1"/>
  <c r="AE220" i="7" s="1"/>
  <c r="AF220" i="7" s="1"/>
  <c r="V220" i="7"/>
  <c r="W219" i="7"/>
  <c r="X219" i="7" s="1"/>
  <c r="Y219" i="7" s="1"/>
  <c r="Z219" i="7" s="1"/>
  <c r="AA219" i="7" s="1"/>
  <c r="AB219" i="7" s="1"/>
  <c r="AC219" i="7" s="1"/>
  <c r="AD219" i="7" s="1"/>
  <c r="AE219" i="7" s="1"/>
  <c r="AF219" i="7" s="1"/>
  <c r="V219" i="7"/>
  <c r="W218" i="7"/>
  <c r="X218" i="7" s="1"/>
  <c r="Y218" i="7" s="1"/>
  <c r="Z218" i="7" s="1"/>
  <c r="AA218" i="7" s="1"/>
  <c r="AB218" i="7" s="1"/>
  <c r="AC218" i="7" s="1"/>
  <c r="AD218" i="7" s="1"/>
  <c r="AE218" i="7" s="1"/>
  <c r="AF218" i="7" s="1"/>
  <c r="V218" i="7"/>
  <c r="W217" i="7"/>
  <c r="X217" i="7" s="1"/>
  <c r="Y217" i="7" s="1"/>
  <c r="Z217" i="7" s="1"/>
  <c r="AA217" i="7" s="1"/>
  <c r="AB217" i="7" s="1"/>
  <c r="AC217" i="7" s="1"/>
  <c r="AD217" i="7" s="1"/>
  <c r="AE217" i="7" s="1"/>
  <c r="AF217" i="7" s="1"/>
  <c r="V217" i="7"/>
  <c r="W216" i="7"/>
  <c r="X216" i="7" s="1"/>
  <c r="Y216" i="7" s="1"/>
  <c r="Z216" i="7" s="1"/>
  <c r="AA216" i="7" s="1"/>
  <c r="AB216" i="7" s="1"/>
  <c r="AC216" i="7" s="1"/>
  <c r="AD216" i="7" s="1"/>
  <c r="AE216" i="7" s="1"/>
  <c r="AF216" i="7" s="1"/>
  <c r="V216" i="7"/>
  <c r="W215" i="7"/>
  <c r="X215" i="7" s="1"/>
  <c r="Y215" i="7" s="1"/>
  <c r="Z215" i="7" s="1"/>
  <c r="AA215" i="7" s="1"/>
  <c r="AB215" i="7" s="1"/>
  <c r="AC215" i="7" s="1"/>
  <c r="AD215" i="7" s="1"/>
  <c r="AE215" i="7" s="1"/>
  <c r="AF215" i="7" s="1"/>
  <c r="V215" i="7"/>
  <c r="W214" i="7"/>
  <c r="X214" i="7" s="1"/>
  <c r="Y214" i="7" s="1"/>
  <c r="Z214" i="7" s="1"/>
  <c r="AA214" i="7" s="1"/>
  <c r="AB214" i="7" s="1"/>
  <c r="AC214" i="7" s="1"/>
  <c r="AD214" i="7" s="1"/>
  <c r="AE214" i="7" s="1"/>
  <c r="AF214" i="7" s="1"/>
  <c r="V214" i="7"/>
  <c r="W213" i="7"/>
  <c r="X213" i="7" s="1"/>
  <c r="Y213" i="7" s="1"/>
  <c r="Z213" i="7" s="1"/>
  <c r="AA213" i="7" s="1"/>
  <c r="AB213" i="7" s="1"/>
  <c r="AC213" i="7" s="1"/>
  <c r="AD213" i="7" s="1"/>
  <c r="AE213" i="7" s="1"/>
  <c r="AF213" i="7" s="1"/>
  <c r="V213" i="7"/>
  <c r="W212" i="7"/>
  <c r="X212" i="7" s="1"/>
  <c r="Y212" i="7" s="1"/>
  <c r="Z212" i="7" s="1"/>
  <c r="AA212" i="7" s="1"/>
  <c r="AB212" i="7" s="1"/>
  <c r="AC212" i="7" s="1"/>
  <c r="AD212" i="7" s="1"/>
  <c r="AE212" i="7" s="1"/>
  <c r="AF212" i="7" s="1"/>
  <c r="V212" i="7"/>
  <c r="W211" i="7"/>
  <c r="X211" i="7" s="1"/>
  <c r="Y211" i="7" s="1"/>
  <c r="Z211" i="7" s="1"/>
  <c r="AA211" i="7" s="1"/>
  <c r="AB211" i="7" s="1"/>
  <c r="AC211" i="7" s="1"/>
  <c r="AD211" i="7" s="1"/>
  <c r="AE211" i="7" s="1"/>
  <c r="AF211" i="7" s="1"/>
  <c r="V211" i="7"/>
  <c r="W210" i="7"/>
  <c r="X210" i="7" s="1"/>
  <c r="Y210" i="7" s="1"/>
  <c r="Z210" i="7" s="1"/>
  <c r="AA210" i="7" s="1"/>
  <c r="AB210" i="7" s="1"/>
  <c r="AC210" i="7" s="1"/>
  <c r="AD210" i="7" s="1"/>
  <c r="AE210" i="7" s="1"/>
  <c r="AF210" i="7" s="1"/>
  <c r="V210" i="7"/>
  <c r="W209" i="7"/>
  <c r="X209" i="7" s="1"/>
  <c r="Y209" i="7" s="1"/>
  <c r="Z209" i="7" s="1"/>
  <c r="AA209" i="7" s="1"/>
  <c r="AB209" i="7" s="1"/>
  <c r="AC209" i="7" s="1"/>
  <c r="AD209" i="7" s="1"/>
  <c r="AE209" i="7" s="1"/>
  <c r="AF209" i="7" s="1"/>
  <c r="V209" i="7"/>
  <c r="W208" i="7"/>
  <c r="X208" i="7" s="1"/>
  <c r="Y208" i="7" s="1"/>
  <c r="Z208" i="7" s="1"/>
  <c r="AA208" i="7" s="1"/>
  <c r="AB208" i="7" s="1"/>
  <c r="AC208" i="7" s="1"/>
  <c r="AD208" i="7" s="1"/>
  <c r="AE208" i="7" s="1"/>
  <c r="AF208" i="7" s="1"/>
  <c r="V208" i="7"/>
  <c r="W207" i="7"/>
  <c r="X207" i="7" s="1"/>
  <c r="Y207" i="7" s="1"/>
  <c r="Z207" i="7" s="1"/>
  <c r="AA207" i="7" s="1"/>
  <c r="AB207" i="7" s="1"/>
  <c r="AC207" i="7" s="1"/>
  <c r="AD207" i="7" s="1"/>
  <c r="AE207" i="7" s="1"/>
  <c r="AF207" i="7" s="1"/>
  <c r="V207" i="7"/>
  <c r="W206" i="7"/>
  <c r="X206" i="7" s="1"/>
  <c r="Y206" i="7" s="1"/>
  <c r="Z206" i="7" s="1"/>
  <c r="AA206" i="7" s="1"/>
  <c r="AB206" i="7" s="1"/>
  <c r="AC206" i="7" s="1"/>
  <c r="AD206" i="7" s="1"/>
  <c r="AE206" i="7" s="1"/>
  <c r="AF206" i="7" s="1"/>
  <c r="V206" i="7"/>
  <c r="W205" i="7"/>
  <c r="X205" i="7" s="1"/>
  <c r="Y205" i="7" s="1"/>
  <c r="Z205" i="7" s="1"/>
  <c r="AA205" i="7" s="1"/>
  <c r="AB205" i="7" s="1"/>
  <c r="AC205" i="7" s="1"/>
  <c r="AD205" i="7" s="1"/>
  <c r="AE205" i="7" s="1"/>
  <c r="AF205" i="7" s="1"/>
  <c r="V205" i="7"/>
  <c r="W204" i="7"/>
  <c r="X204" i="7" s="1"/>
  <c r="Y204" i="7" s="1"/>
  <c r="Z204" i="7" s="1"/>
  <c r="AA204" i="7" s="1"/>
  <c r="AB204" i="7" s="1"/>
  <c r="AC204" i="7" s="1"/>
  <c r="AD204" i="7" s="1"/>
  <c r="AE204" i="7" s="1"/>
  <c r="AF204" i="7" s="1"/>
  <c r="V204" i="7"/>
  <c r="W203" i="7"/>
  <c r="X203" i="7" s="1"/>
  <c r="Y203" i="7" s="1"/>
  <c r="Z203" i="7" s="1"/>
  <c r="AA203" i="7" s="1"/>
  <c r="AB203" i="7" s="1"/>
  <c r="AC203" i="7" s="1"/>
  <c r="AD203" i="7" s="1"/>
  <c r="AE203" i="7" s="1"/>
  <c r="AF203" i="7" s="1"/>
  <c r="V203" i="7"/>
  <c r="W202" i="7"/>
  <c r="X202" i="7" s="1"/>
  <c r="Y202" i="7" s="1"/>
  <c r="Z202" i="7" s="1"/>
  <c r="AA202" i="7" s="1"/>
  <c r="AB202" i="7" s="1"/>
  <c r="AC202" i="7" s="1"/>
  <c r="AD202" i="7" s="1"/>
  <c r="AE202" i="7" s="1"/>
  <c r="AF202" i="7" s="1"/>
  <c r="V202" i="7"/>
  <c r="W201" i="7"/>
  <c r="X201" i="7" s="1"/>
  <c r="Y201" i="7" s="1"/>
  <c r="Z201" i="7" s="1"/>
  <c r="AA201" i="7" s="1"/>
  <c r="AB201" i="7" s="1"/>
  <c r="AC201" i="7" s="1"/>
  <c r="AD201" i="7" s="1"/>
  <c r="AE201" i="7" s="1"/>
  <c r="AF201" i="7" s="1"/>
  <c r="V201" i="7"/>
  <c r="W200" i="7"/>
  <c r="X200" i="7" s="1"/>
  <c r="Y200" i="7" s="1"/>
  <c r="Z200" i="7" s="1"/>
  <c r="AA200" i="7" s="1"/>
  <c r="AB200" i="7" s="1"/>
  <c r="AC200" i="7" s="1"/>
  <c r="AD200" i="7" s="1"/>
  <c r="AE200" i="7" s="1"/>
  <c r="AF200" i="7" s="1"/>
  <c r="V200" i="7"/>
  <c r="W199" i="7"/>
  <c r="X199" i="7" s="1"/>
  <c r="Y199" i="7" s="1"/>
  <c r="Z199" i="7" s="1"/>
  <c r="AA199" i="7" s="1"/>
  <c r="AB199" i="7" s="1"/>
  <c r="AC199" i="7" s="1"/>
  <c r="AD199" i="7" s="1"/>
  <c r="AE199" i="7" s="1"/>
  <c r="AF199" i="7" s="1"/>
  <c r="V199" i="7"/>
  <c r="W198" i="7"/>
  <c r="X198" i="7" s="1"/>
  <c r="Y198" i="7" s="1"/>
  <c r="Z198" i="7" s="1"/>
  <c r="AA198" i="7" s="1"/>
  <c r="AB198" i="7" s="1"/>
  <c r="AC198" i="7" s="1"/>
  <c r="AD198" i="7" s="1"/>
  <c r="AE198" i="7" s="1"/>
  <c r="AF198" i="7" s="1"/>
  <c r="V198" i="7"/>
  <c r="W197" i="7"/>
  <c r="X197" i="7" s="1"/>
  <c r="Y197" i="7" s="1"/>
  <c r="Z197" i="7" s="1"/>
  <c r="AA197" i="7" s="1"/>
  <c r="AB197" i="7" s="1"/>
  <c r="AC197" i="7" s="1"/>
  <c r="AD197" i="7" s="1"/>
  <c r="AE197" i="7" s="1"/>
  <c r="AF197" i="7" s="1"/>
  <c r="V197" i="7"/>
  <c r="W196" i="7"/>
  <c r="X196" i="7" s="1"/>
  <c r="Y196" i="7" s="1"/>
  <c r="Z196" i="7" s="1"/>
  <c r="AA196" i="7" s="1"/>
  <c r="AB196" i="7" s="1"/>
  <c r="AC196" i="7" s="1"/>
  <c r="AD196" i="7" s="1"/>
  <c r="AE196" i="7" s="1"/>
  <c r="AF196" i="7" s="1"/>
  <c r="V196" i="7"/>
  <c r="W195" i="7"/>
  <c r="X195" i="7" s="1"/>
  <c r="Y195" i="7" s="1"/>
  <c r="Z195" i="7" s="1"/>
  <c r="AA195" i="7" s="1"/>
  <c r="AB195" i="7" s="1"/>
  <c r="AC195" i="7" s="1"/>
  <c r="AD195" i="7" s="1"/>
  <c r="AE195" i="7" s="1"/>
  <c r="AF195" i="7" s="1"/>
  <c r="V195" i="7"/>
  <c r="W194" i="7"/>
  <c r="X194" i="7" s="1"/>
  <c r="Y194" i="7" s="1"/>
  <c r="Z194" i="7" s="1"/>
  <c r="AA194" i="7" s="1"/>
  <c r="AB194" i="7" s="1"/>
  <c r="AC194" i="7" s="1"/>
  <c r="AD194" i="7" s="1"/>
  <c r="AE194" i="7" s="1"/>
  <c r="AF194" i="7" s="1"/>
  <c r="V194" i="7"/>
  <c r="W193" i="7"/>
  <c r="X193" i="7" s="1"/>
  <c r="Y193" i="7" s="1"/>
  <c r="Z193" i="7" s="1"/>
  <c r="AA193" i="7" s="1"/>
  <c r="AB193" i="7" s="1"/>
  <c r="AC193" i="7" s="1"/>
  <c r="AD193" i="7" s="1"/>
  <c r="AE193" i="7" s="1"/>
  <c r="AF193" i="7" s="1"/>
  <c r="V193" i="7"/>
  <c r="W192" i="7"/>
  <c r="X192" i="7" s="1"/>
  <c r="Y192" i="7" s="1"/>
  <c r="Z192" i="7" s="1"/>
  <c r="AA192" i="7" s="1"/>
  <c r="AB192" i="7" s="1"/>
  <c r="AC192" i="7" s="1"/>
  <c r="AD192" i="7" s="1"/>
  <c r="AE192" i="7" s="1"/>
  <c r="AF192" i="7" s="1"/>
  <c r="V192" i="7"/>
  <c r="W191" i="7"/>
  <c r="X191" i="7" s="1"/>
  <c r="Y191" i="7" s="1"/>
  <c r="Z191" i="7" s="1"/>
  <c r="AA191" i="7" s="1"/>
  <c r="AB191" i="7" s="1"/>
  <c r="AC191" i="7" s="1"/>
  <c r="AD191" i="7" s="1"/>
  <c r="AE191" i="7" s="1"/>
  <c r="AF191" i="7" s="1"/>
  <c r="V191" i="7"/>
  <c r="W190" i="7"/>
  <c r="X190" i="7" s="1"/>
  <c r="Y190" i="7" s="1"/>
  <c r="Z190" i="7" s="1"/>
  <c r="AA190" i="7" s="1"/>
  <c r="AB190" i="7" s="1"/>
  <c r="AC190" i="7" s="1"/>
  <c r="AD190" i="7" s="1"/>
  <c r="AE190" i="7" s="1"/>
  <c r="AF190" i="7" s="1"/>
  <c r="V190" i="7"/>
  <c r="W189" i="7"/>
  <c r="X189" i="7" s="1"/>
  <c r="Y189" i="7" s="1"/>
  <c r="Z189" i="7" s="1"/>
  <c r="AA189" i="7" s="1"/>
  <c r="AB189" i="7" s="1"/>
  <c r="AC189" i="7" s="1"/>
  <c r="AD189" i="7" s="1"/>
  <c r="AE189" i="7" s="1"/>
  <c r="AF189" i="7" s="1"/>
  <c r="V189" i="7"/>
  <c r="W188" i="7"/>
  <c r="X188" i="7" s="1"/>
  <c r="Y188" i="7" s="1"/>
  <c r="Z188" i="7" s="1"/>
  <c r="AA188" i="7" s="1"/>
  <c r="AB188" i="7" s="1"/>
  <c r="AC188" i="7" s="1"/>
  <c r="AD188" i="7" s="1"/>
  <c r="AE188" i="7" s="1"/>
  <c r="AF188" i="7" s="1"/>
  <c r="V188" i="7"/>
  <c r="W187" i="7"/>
  <c r="X187" i="7" s="1"/>
  <c r="Y187" i="7" s="1"/>
  <c r="Z187" i="7" s="1"/>
  <c r="AA187" i="7" s="1"/>
  <c r="AB187" i="7" s="1"/>
  <c r="AC187" i="7" s="1"/>
  <c r="AD187" i="7" s="1"/>
  <c r="AE187" i="7" s="1"/>
  <c r="AF187" i="7" s="1"/>
  <c r="V187" i="7"/>
  <c r="W186" i="7"/>
  <c r="X186" i="7" s="1"/>
  <c r="Y186" i="7" s="1"/>
  <c r="Z186" i="7" s="1"/>
  <c r="AA186" i="7" s="1"/>
  <c r="AB186" i="7" s="1"/>
  <c r="AC186" i="7" s="1"/>
  <c r="AD186" i="7" s="1"/>
  <c r="AE186" i="7" s="1"/>
  <c r="AF186" i="7" s="1"/>
  <c r="V186" i="7"/>
  <c r="W185" i="7"/>
  <c r="X185" i="7" s="1"/>
  <c r="Y185" i="7" s="1"/>
  <c r="Z185" i="7" s="1"/>
  <c r="AA185" i="7" s="1"/>
  <c r="AB185" i="7" s="1"/>
  <c r="AC185" i="7" s="1"/>
  <c r="AD185" i="7" s="1"/>
  <c r="AE185" i="7" s="1"/>
  <c r="AF185" i="7" s="1"/>
  <c r="V185" i="7"/>
  <c r="W184" i="7"/>
  <c r="X184" i="7" s="1"/>
  <c r="Y184" i="7" s="1"/>
  <c r="Z184" i="7" s="1"/>
  <c r="AA184" i="7" s="1"/>
  <c r="AB184" i="7" s="1"/>
  <c r="AC184" i="7" s="1"/>
  <c r="AD184" i="7" s="1"/>
  <c r="AE184" i="7" s="1"/>
  <c r="AF184" i="7" s="1"/>
  <c r="V184" i="7"/>
  <c r="W183" i="7"/>
  <c r="X183" i="7" s="1"/>
  <c r="Y183" i="7" s="1"/>
  <c r="Z183" i="7" s="1"/>
  <c r="AA183" i="7" s="1"/>
  <c r="AB183" i="7" s="1"/>
  <c r="AC183" i="7" s="1"/>
  <c r="AD183" i="7" s="1"/>
  <c r="AE183" i="7" s="1"/>
  <c r="AF183" i="7" s="1"/>
  <c r="V183" i="7"/>
  <c r="W182" i="7"/>
  <c r="X182" i="7" s="1"/>
  <c r="Y182" i="7" s="1"/>
  <c r="Z182" i="7" s="1"/>
  <c r="AA182" i="7" s="1"/>
  <c r="AB182" i="7" s="1"/>
  <c r="AC182" i="7" s="1"/>
  <c r="AD182" i="7" s="1"/>
  <c r="AE182" i="7" s="1"/>
  <c r="AF182" i="7" s="1"/>
  <c r="V182" i="7"/>
  <c r="W181" i="7"/>
  <c r="X181" i="7" s="1"/>
  <c r="Y181" i="7" s="1"/>
  <c r="Z181" i="7" s="1"/>
  <c r="AA181" i="7" s="1"/>
  <c r="AB181" i="7" s="1"/>
  <c r="AC181" i="7" s="1"/>
  <c r="AD181" i="7" s="1"/>
  <c r="AE181" i="7" s="1"/>
  <c r="AF181" i="7" s="1"/>
  <c r="V181" i="7"/>
  <c r="W180" i="7"/>
  <c r="X180" i="7" s="1"/>
  <c r="Y180" i="7" s="1"/>
  <c r="Z180" i="7" s="1"/>
  <c r="AA180" i="7" s="1"/>
  <c r="AB180" i="7" s="1"/>
  <c r="AC180" i="7" s="1"/>
  <c r="AD180" i="7" s="1"/>
  <c r="AE180" i="7" s="1"/>
  <c r="AF180" i="7" s="1"/>
  <c r="V180" i="7"/>
  <c r="W179" i="7"/>
  <c r="X179" i="7" s="1"/>
  <c r="Y179" i="7" s="1"/>
  <c r="Z179" i="7" s="1"/>
  <c r="AA179" i="7" s="1"/>
  <c r="AB179" i="7" s="1"/>
  <c r="AC179" i="7" s="1"/>
  <c r="AD179" i="7" s="1"/>
  <c r="AE179" i="7" s="1"/>
  <c r="AF179" i="7" s="1"/>
  <c r="V179" i="7"/>
  <c r="W178" i="7"/>
  <c r="X178" i="7" s="1"/>
  <c r="Y178" i="7" s="1"/>
  <c r="Z178" i="7" s="1"/>
  <c r="AA178" i="7" s="1"/>
  <c r="AB178" i="7" s="1"/>
  <c r="AC178" i="7" s="1"/>
  <c r="AD178" i="7" s="1"/>
  <c r="AE178" i="7" s="1"/>
  <c r="AF178" i="7" s="1"/>
  <c r="V178" i="7"/>
  <c r="W177" i="7"/>
  <c r="X177" i="7" s="1"/>
  <c r="Y177" i="7" s="1"/>
  <c r="Z177" i="7" s="1"/>
  <c r="AA177" i="7" s="1"/>
  <c r="AB177" i="7" s="1"/>
  <c r="AC177" i="7" s="1"/>
  <c r="AD177" i="7" s="1"/>
  <c r="AE177" i="7" s="1"/>
  <c r="AF177" i="7" s="1"/>
  <c r="V177" i="7"/>
  <c r="W176" i="7"/>
  <c r="X176" i="7" s="1"/>
  <c r="Y176" i="7" s="1"/>
  <c r="Z176" i="7" s="1"/>
  <c r="AA176" i="7" s="1"/>
  <c r="AB176" i="7" s="1"/>
  <c r="AC176" i="7" s="1"/>
  <c r="AD176" i="7" s="1"/>
  <c r="AE176" i="7" s="1"/>
  <c r="AF176" i="7" s="1"/>
  <c r="V176" i="7"/>
  <c r="W175" i="7"/>
  <c r="X175" i="7" s="1"/>
  <c r="Y175" i="7" s="1"/>
  <c r="Z175" i="7" s="1"/>
  <c r="AA175" i="7" s="1"/>
  <c r="AB175" i="7" s="1"/>
  <c r="AC175" i="7" s="1"/>
  <c r="AD175" i="7" s="1"/>
  <c r="AE175" i="7" s="1"/>
  <c r="AF175" i="7" s="1"/>
  <c r="V175" i="7"/>
  <c r="W174" i="7"/>
  <c r="X174" i="7" s="1"/>
  <c r="Y174" i="7" s="1"/>
  <c r="Z174" i="7" s="1"/>
  <c r="AA174" i="7" s="1"/>
  <c r="AB174" i="7" s="1"/>
  <c r="AC174" i="7" s="1"/>
  <c r="AD174" i="7" s="1"/>
  <c r="AE174" i="7" s="1"/>
  <c r="AF174" i="7" s="1"/>
  <c r="V174" i="7"/>
  <c r="W173" i="7"/>
  <c r="X173" i="7" s="1"/>
  <c r="Y173" i="7" s="1"/>
  <c r="Z173" i="7" s="1"/>
  <c r="AA173" i="7" s="1"/>
  <c r="AB173" i="7" s="1"/>
  <c r="AC173" i="7" s="1"/>
  <c r="AD173" i="7" s="1"/>
  <c r="AE173" i="7" s="1"/>
  <c r="AF173" i="7" s="1"/>
  <c r="V173" i="7"/>
  <c r="W172" i="7"/>
  <c r="X172" i="7" s="1"/>
  <c r="Y172" i="7" s="1"/>
  <c r="Z172" i="7" s="1"/>
  <c r="AA172" i="7" s="1"/>
  <c r="AB172" i="7" s="1"/>
  <c r="AC172" i="7" s="1"/>
  <c r="AD172" i="7" s="1"/>
  <c r="AE172" i="7" s="1"/>
  <c r="AF172" i="7" s="1"/>
  <c r="V172" i="7"/>
  <c r="W171" i="7"/>
  <c r="X171" i="7" s="1"/>
  <c r="Y171" i="7" s="1"/>
  <c r="Z171" i="7" s="1"/>
  <c r="AA171" i="7" s="1"/>
  <c r="AB171" i="7" s="1"/>
  <c r="AC171" i="7" s="1"/>
  <c r="AD171" i="7" s="1"/>
  <c r="AE171" i="7" s="1"/>
  <c r="AF171" i="7" s="1"/>
  <c r="V171" i="7"/>
  <c r="W170" i="7"/>
  <c r="X170" i="7" s="1"/>
  <c r="Y170" i="7" s="1"/>
  <c r="Z170" i="7" s="1"/>
  <c r="AA170" i="7" s="1"/>
  <c r="AB170" i="7" s="1"/>
  <c r="AC170" i="7" s="1"/>
  <c r="AD170" i="7" s="1"/>
  <c r="AE170" i="7" s="1"/>
  <c r="AF170" i="7" s="1"/>
  <c r="V170" i="7"/>
  <c r="W169" i="7"/>
  <c r="X169" i="7" s="1"/>
  <c r="Y169" i="7" s="1"/>
  <c r="Z169" i="7" s="1"/>
  <c r="AA169" i="7" s="1"/>
  <c r="AB169" i="7" s="1"/>
  <c r="AC169" i="7" s="1"/>
  <c r="AD169" i="7" s="1"/>
  <c r="AE169" i="7" s="1"/>
  <c r="AF169" i="7" s="1"/>
  <c r="V169" i="7"/>
  <c r="W168" i="7"/>
  <c r="X168" i="7" s="1"/>
  <c r="Y168" i="7" s="1"/>
  <c r="Z168" i="7" s="1"/>
  <c r="AA168" i="7" s="1"/>
  <c r="AB168" i="7" s="1"/>
  <c r="AC168" i="7" s="1"/>
  <c r="AD168" i="7" s="1"/>
  <c r="AE168" i="7" s="1"/>
  <c r="AF168" i="7" s="1"/>
  <c r="V168" i="7"/>
  <c r="W167" i="7"/>
  <c r="X167" i="7" s="1"/>
  <c r="Y167" i="7" s="1"/>
  <c r="Z167" i="7" s="1"/>
  <c r="AA167" i="7" s="1"/>
  <c r="AB167" i="7" s="1"/>
  <c r="AC167" i="7" s="1"/>
  <c r="AD167" i="7" s="1"/>
  <c r="AE167" i="7" s="1"/>
  <c r="AF167" i="7" s="1"/>
  <c r="V167" i="7"/>
  <c r="W166" i="7"/>
  <c r="X166" i="7" s="1"/>
  <c r="Y166" i="7" s="1"/>
  <c r="Z166" i="7" s="1"/>
  <c r="AA166" i="7" s="1"/>
  <c r="AB166" i="7" s="1"/>
  <c r="AC166" i="7" s="1"/>
  <c r="AD166" i="7" s="1"/>
  <c r="AE166" i="7" s="1"/>
  <c r="AF166" i="7" s="1"/>
  <c r="V166" i="7"/>
  <c r="W165" i="7"/>
  <c r="X165" i="7" s="1"/>
  <c r="Y165" i="7" s="1"/>
  <c r="Z165" i="7" s="1"/>
  <c r="AA165" i="7" s="1"/>
  <c r="AB165" i="7" s="1"/>
  <c r="AC165" i="7" s="1"/>
  <c r="AD165" i="7" s="1"/>
  <c r="AE165" i="7" s="1"/>
  <c r="AF165" i="7" s="1"/>
  <c r="V165" i="7"/>
  <c r="W164" i="7"/>
  <c r="X164" i="7" s="1"/>
  <c r="Y164" i="7" s="1"/>
  <c r="Z164" i="7" s="1"/>
  <c r="AA164" i="7" s="1"/>
  <c r="AB164" i="7" s="1"/>
  <c r="AC164" i="7" s="1"/>
  <c r="AD164" i="7" s="1"/>
  <c r="AE164" i="7" s="1"/>
  <c r="AF164" i="7" s="1"/>
  <c r="V164" i="7"/>
  <c r="W163" i="7"/>
  <c r="X163" i="7" s="1"/>
  <c r="Y163" i="7" s="1"/>
  <c r="Z163" i="7" s="1"/>
  <c r="AA163" i="7" s="1"/>
  <c r="AB163" i="7" s="1"/>
  <c r="AC163" i="7" s="1"/>
  <c r="AD163" i="7" s="1"/>
  <c r="AE163" i="7" s="1"/>
  <c r="AF163" i="7" s="1"/>
  <c r="V163" i="7"/>
  <c r="W162" i="7"/>
  <c r="X162" i="7" s="1"/>
  <c r="Y162" i="7" s="1"/>
  <c r="Z162" i="7" s="1"/>
  <c r="AA162" i="7" s="1"/>
  <c r="AB162" i="7" s="1"/>
  <c r="AC162" i="7" s="1"/>
  <c r="AD162" i="7" s="1"/>
  <c r="AE162" i="7" s="1"/>
  <c r="AF162" i="7" s="1"/>
  <c r="V162" i="7"/>
  <c r="W161" i="7"/>
  <c r="X161" i="7" s="1"/>
  <c r="Y161" i="7" s="1"/>
  <c r="Z161" i="7" s="1"/>
  <c r="AA161" i="7" s="1"/>
  <c r="AB161" i="7" s="1"/>
  <c r="AC161" i="7" s="1"/>
  <c r="AD161" i="7" s="1"/>
  <c r="AE161" i="7" s="1"/>
  <c r="AF161" i="7" s="1"/>
  <c r="V161" i="7"/>
  <c r="W160" i="7"/>
  <c r="X160" i="7" s="1"/>
  <c r="Y160" i="7" s="1"/>
  <c r="Z160" i="7" s="1"/>
  <c r="AA160" i="7" s="1"/>
  <c r="AB160" i="7" s="1"/>
  <c r="AC160" i="7" s="1"/>
  <c r="AD160" i="7" s="1"/>
  <c r="AE160" i="7" s="1"/>
  <c r="AF160" i="7" s="1"/>
  <c r="V160" i="7"/>
  <c r="W159" i="7"/>
  <c r="X159" i="7" s="1"/>
  <c r="Y159" i="7" s="1"/>
  <c r="Z159" i="7" s="1"/>
  <c r="AA159" i="7" s="1"/>
  <c r="AB159" i="7" s="1"/>
  <c r="AC159" i="7" s="1"/>
  <c r="AD159" i="7" s="1"/>
  <c r="AE159" i="7" s="1"/>
  <c r="AF159" i="7" s="1"/>
  <c r="V159" i="7"/>
  <c r="W158" i="7"/>
  <c r="X158" i="7" s="1"/>
  <c r="Y158" i="7" s="1"/>
  <c r="Z158" i="7" s="1"/>
  <c r="AA158" i="7" s="1"/>
  <c r="AB158" i="7" s="1"/>
  <c r="AC158" i="7" s="1"/>
  <c r="AD158" i="7" s="1"/>
  <c r="AE158" i="7" s="1"/>
  <c r="AF158" i="7" s="1"/>
  <c r="V158" i="7"/>
  <c r="W157" i="7"/>
  <c r="X157" i="7" s="1"/>
  <c r="Y157" i="7" s="1"/>
  <c r="Z157" i="7" s="1"/>
  <c r="AA157" i="7" s="1"/>
  <c r="AB157" i="7" s="1"/>
  <c r="AC157" i="7" s="1"/>
  <c r="AD157" i="7" s="1"/>
  <c r="AE157" i="7" s="1"/>
  <c r="AF157" i="7" s="1"/>
  <c r="V157" i="7"/>
  <c r="W156" i="7"/>
  <c r="X156" i="7" s="1"/>
  <c r="Y156" i="7" s="1"/>
  <c r="Z156" i="7" s="1"/>
  <c r="AA156" i="7" s="1"/>
  <c r="AB156" i="7" s="1"/>
  <c r="AC156" i="7" s="1"/>
  <c r="AD156" i="7" s="1"/>
  <c r="AE156" i="7" s="1"/>
  <c r="AF156" i="7" s="1"/>
  <c r="V156" i="7"/>
  <c r="W155" i="7"/>
  <c r="X155" i="7" s="1"/>
  <c r="Y155" i="7" s="1"/>
  <c r="Z155" i="7" s="1"/>
  <c r="AA155" i="7" s="1"/>
  <c r="AB155" i="7" s="1"/>
  <c r="AC155" i="7" s="1"/>
  <c r="AD155" i="7" s="1"/>
  <c r="AE155" i="7" s="1"/>
  <c r="AF155" i="7" s="1"/>
  <c r="V155" i="7"/>
  <c r="W154" i="7"/>
  <c r="X154" i="7" s="1"/>
  <c r="Y154" i="7" s="1"/>
  <c r="Z154" i="7" s="1"/>
  <c r="AA154" i="7" s="1"/>
  <c r="AB154" i="7" s="1"/>
  <c r="AC154" i="7" s="1"/>
  <c r="AD154" i="7" s="1"/>
  <c r="AE154" i="7" s="1"/>
  <c r="AF154" i="7" s="1"/>
  <c r="V154" i="7"/>
  <c r="W153" i="7"/>
  <c r="X153" i="7" s="1"/>
  <c r="Y153" i="7" s="1"/>
  <c r="Z153" i="7" s="1"/>
  <c r="AA153" i="7" s="1"/>
  <c r="AB153" i="7" s="1"/>
  <c r="AC153" i="7" s="1"/>
  <c r="AD153" i="7" s="1"/>
  <c r="AE153" i="7" s="1"/>
  <c r="AF153" i="7" s="1"/>
  <c r="V153" i="7"/>
  <c r="W152" i="7"/>
  <c r="X152" i="7" s="1"/>
  <c r="Y152" i="7" s="1"/>
  <c r="Z152" i="7" s="1"/>
  <c r="AA152" i="7" s="1"/>
  <c r="AB152" i="7" s="1"/>
  <c r="AC152" i="7" s="1"/>
  <c r="AD152" i="7" s="1"/>
  <c r="AE152" i="7" s="1"/>
  <c r="AF152" i="7" s="1"/>
  <c r="V152" i="7"/>
  <c r="W151" i="7"/>
  <c r="X151" i="7" s="1"/>
  <c r="Y151" i="7" s="1"/>
  <c r="Z151" i="7" s="1"/>
  <c r="AA151" i="7" s="1"/>
  <c r="AB151" i="7" s="1"/>
  <c r="AC151" i="7" s="1"/>
  <c r="AD151" i="7" s="1"/>
  <c r="AE151" i="7" s="1"/>
  <c r="AF151" i="7" s="1"/>
  <c r="V151" i="7"/>
  <c r="W150" i="7"/>
  <c r="X150" i="7" s="1"/>
  <c r="Y150" i="7" s="1"/>
  <c r="Z150" i="7" s="1"/>
  <c r="AA150" i="7" s="1"/>
  <c r="AB150" i="7" s="1"/>
  <c r="AC150" i="7" s="1"/>
  <c r="AD150" i="7" s="1"/>
  <c r="AE150" i="7" s="1"/>
  <c r="AF150" i="7" s="1"/>
  <c r="V150" i="7"/>
  <c r="W149" i="7"/>
  <c r="X149" i="7" s="1"/>
  <c r="Y149" i="7" s="1"/>
  <c r="Z149" i="7" s="1"/>
  <c r="AA149" i="7" s="1"/>
  <c r="AB149" i="7" s="1"/>
  <c r="AC149" i="7" s="1"/>
  <c r="AD149" i="7" s="1"/>
  <c r="AE149" i="7" s="1"/>
  <c r="AF149" i="7" s="1"/>
  <c r="V149" i="7"/>
  <c r="W148" i="7"/>
  <c r="X148" i="7" s="1"/>
  <c r="Y148" i="7" s="1"/>
  <c r="Z148" i="7" s="1"/>
  <c r="AA148" i="7" s="1"/>
  <c r="AB148" i="7" s="1"/>
  <c r="AC148" i="7" s="1"/>
  <c r="AD148" i="7" s="1"/>
  <c r="AE148" i="7" s="1"/>
  <c r="AF148" i="7" s="1"/>
  <c r="V148" i="7"/>
  <c r="W147" i="7"/>
  <c r="X147" i="7" s="1"/>
  <c r="Y147" i="7" s="1"/>
  <c r="Z147" i="7" s="1"/>
  <c r="AA147" i="7" s="1"/>
  <c r="AB147" i="7" s="1"/>
  <c r="AC147" i="7" s="1"/>
  <c r="AD147" i="7" s="1"/>
  <c r="AE147" i="7" s="1"/>
  <c r="AF147" i="7" s="1"/>
  <c r="V147" i="7"/>
  <c r="W146" i="7"/>
  <c r="X146" i="7" s="1"/>
  <c r="Y146" i="7" s="1"/>
  <c r="Z146" i="7" s="1"/>
  <c r="AA146" i="7" s="1"/>
  <c r="AB146" i="7" s="1"/>
  <c r="AC146" i="7" s="1"/>
  <c r="AD146" i="7" s="1"/>
  <c r="AE146" i="7" s="1"/>
  <c r="AF146" i="7" s="1"/>
  <c r="V146" i="7"/>
  <c r="W145" i="7"/>
  <c r="X145" i="7" s="1"/>
  <c r="Y145" i="7" s="1"/>
  <c r="Z145" i="7" s="1"/>
  <c r="AA145" i="7" s="1"/>
  <c r="AB145" i="7" s="1"/>
  <c r="AC145" i="7" s="1"/>
  <c r="AD145" i="7" s="1"/>
  <c r="AE145" i="7" s="1"/>
  <c r="AF145" i="7" s="1"/>
  <c r="V145" i="7"/>
  <c r="W144" i="7"/>
  <c r="X144" i="7" s="1"/>
  <c r="Y144" i="7" s="1"/>
  <c r="Z144" i="7" s="1"/>
  <c r="AA144" i="7" s="1"/>
  <c r="AB144" i="7" s="1"/>
  <c r="AC144" i="7" s="1"/>
  <c r="AD144" i="7" s="1"/>
  <c r="AE144" i="7" s="1"/>
  <c r="AF144" i="7" s="1"/>
  <c r="V144" i="7"/>
  <c r="W143" i="7"/>
  <c r="X143" i="7" s="1"/>
  <c r="Y143" i="7" s="1"/>
  <c r="Z143" i="7" s="1"/>
  <c r="AA143" i="7" s="1"/>
  <c r="AB143" i="7" s="1"/>
  <c r="AC143" i="7" s="1"/>
  <c r="AD143" i="7" s="1"/>
  <c r="AE143" i="7" s="1"/>
  <c r="AF143" i="7" s="1"/>
  <c r="V143" i="7"/>
  <c r="W142" i="7"/>
  <c r="X142" i="7" s="1"/>
  <c r="Y142" i="7" s="1"/>
  <c r="Z142" i="7" s="1"/>
  <c r="AA142" i="7" s="1"/>
  <c r="AB142" i="7" s="1"/>
  <c r="AC142" i="7" s="1"/>
  <c r="AD142" i="7" s="1"/>
  <c r="AE142" i="7" s="1"/>
  <c r="AF142" i="7" s="1"/>
  <c r="V142" i="7"/>
  <c r="W141" i="7"/>
  <c r="X141" i="7" s="1"/>
  <c r="Y141" i="7" s="1"/>
  <c r="Z141" i="7" s="1"/>
  <c r="AA141" i="7" s="1"/>
  <c r="AB141" i="7" s="1"/>
  <c r="AC141" i="7" s="1"/>
  <c r="AD141" i="7" s="1"/>
  <c r="AE141" i="7" s="1"/>
  <c r="AF141" i="7" s="1"/>
  <c r="V141" i="7"/>
  <c r="W140" i="7"/>
  <c r="X140" i="7" s="1"/>
  <c r="Y140" i="7" s="1"/>
  <c r="Z140" i="7" s="1"/>
  <c r="AA140" i="7" s="1"/>
  <c r="AB140" i="7" s="1"/>
  <c r="AC140" i="7" s="1"/>
  <c r="AD140" i="7" s="1"/>
  <c r="AE140" i="7" s="1"/>
  <c r="AF140" i="7" s="1"/>
  <c r="V140" i="7"/>
  <c r="W139" i="7"/>
  <c r="X139" i="7" s="1"/>
  <c r="Y139" i="7" s="1"/>
  <c r="Z139" i="7" s="1"/>
  <c r="AA139" i="7" s="1"/>
  <c r="AB139" i="7" s="1"/>
  <c r="AC139" i="7" s="1"/>
  <c r="AD139" i="7" s="1"/>
  <c r="AE139" i="7" s="1"/>
  <c r="AF139" i="7" s="1"/>
  <c r="V139" i="7"/>
  <c r="W138" i="7"/>
  <c r="X138" i="7" s="1"/>
  <c r="Y138" i="7" s="1"/>
  <c r="Z138" i="7" s="1"/>
  <c r="AA138" i="7" s="1"/>
  <c r="AB138" i="7" s="1"/>
  <c r="AC138" i="7" s="1"/>
  <c r="AD138" i="7" s="1"/>
  <c r="AE138" i="7" s="1"/>
  <c r="AF138" i="7" s="1"/>
  <c r="V138" i="7"/>
  <c r="W137" i="7"/>
  <c r="X137" i="7" s="1"/>
  <c r="Y137" i="7" s="1"/>
  <c r="Z137" i="7" s="1"/>
  <c r="AA137" i="7" s="1"/>
  <c r="AB137" i="7" s="1"/>
  <c r="AC137" i="7" s="1"/>
  <c r="AD137" i="7" s="1"/>
  <c r="AE137" i="7" s="1"/>
  <c r="AF137" i="7" s="1"/>
  <c r="V137" i="7"/>
  <c r="W136" i="7"/>
  <c r="X136" i="7" s="1"/>
  <c r="Y136" i="7" s="1"/>
  <c r="Z136" i="7" s="1"/>
  <c r="AA136" i="7" s="1"/>
  <c r="AB136" i="7" s="1"/>
  <c r="AC136" i="7" s="1"/>
  <c r="AD136" i="7" s="1"/>
  <c r="AE136" i="7" s="1"/>
  <c r="AF136" i="7" s="1"/>
  <c r="V136" i="7"/>
  <c r="W135" i="7"/>
  <c r="X135" i="7" s="1"/>
  <c r="Y135" i="7" s="1"/>
  <c r="Z135" i="7" s="1"/>
  <c r="AA135" i="7" s="1"/>
  <c r="AB135" i="7" s="1"/>
  <c r="AC135" i="7" s="1"/>
  <c r="AD135" i="7" s="1"/>
  <c r="AE135" i="7" s="1"/>
  <c r="AF135" i="7" s="1"/>
  <c r="V135" i="7"/>
  <c r="W134" i="7"/>
  <c r="X134" i="7" s="1"/>
  <c r="Y134" i="7" s="1"/>
  <c r="Z134" i="7" s="1"/>
  <c r="AA134" i="7" s="1"/>
  <c r="AB134" i="7" s="1"/>
  <c r="AC134" i="7" s="1"/>
  <c r="AD134" i="7" s="1"/>
  <c r="AE134" i="7" s="1"/>
  <c r="AF134" i="7" s="1"/>
  <c r="V134" i="7"/>
  <c r="W133" i="7"/>
  <c r="X133" i="7" s="1"/>
  <c r="Y133" i="7" s="1"/>
  <c r="Z133" i="7" s="1"/>
  <c r="AA133" i="7" s="1"/>
  <c r="AB133" i="7" s="1"/>
  <c r="AC133" i="7" s="1"/>
  <c r="AD133" i="7" s="1"/>
  <c r="AE133" i="7" s="1"/>
  <c r="AF133" i="7" s="1"/>
  <c r="V133" i="7"/>
  <c r="W132" i="7"/>
  <c r="X132" i="7" s="1"/>
  <c r="Y132" i="7" s="1"/>
  <c r="Z132" i="7" s="1"/>
  <c r="AA132" i="7" s="1"/>
  <c r="AB132" i="7" s="1"/>
  <c r="AC132" i="7" s="1"/>
  <c r="AD132" i="7" s="1"/>
  <c r="AE132" i="7" s="1"/>
  <c r="AF132" i="7" s="1"/>
  <c r="V132" i="7"/>
  <c r="W131" i="7"/>
  <c r="X131" i="7" s="1"/>
  <c r="Y131" i="7" s="1"/>
  <c r="Z131" i="7" s="1"/>
  <c r="AA131" i="7" s="1"/>
  <c r="AB131" i="7" s="1"/>
  <c r="AC131" i="7" s="1"/>
  <c r="AD131" i="7" s="1"/>
  <c r="AE131" i="7" s="1"/>
  <c r="AF131" i="7" s="1"/>
  <c r="V131" i="7"/>
  <c r="W130" i="7"/>
  <c r="X130" i="7" s="1"/>
  <c r="Y130" i="7" s="1"/>
  <c r="Z130" i="7" s="1"/>
  <c r="AA130" i="7" s="1"/>
  <c r="AB130" i="7" s="1"/>
  <c r="AC130" i="7" s="1"/>
  <c r="AD130" i="7" s="1"/>
  <c r="AE130" i="7" s="1"/>
  <c r="AF130" i="7" s="1"/>
  <c r="V130" i="7"/>
  <c r="W129" i="7"/>
  <c r="X129" i="7" s="1"/>
  <c r="Y129" i="7" s="1"/>
  <c r="Z129" i="7" s="1"/>
  <c r="AA129" i="7" s="1"/>
  <c r="AB129" i="7" s="1"/>
  <c r="AC129" i="7" s="1"/>
  <c r="AD129" i="7" s="1"/>
  <c r="AE129" i="7" s="1"/>
  <c r="AF129" i="7" s="1"/>
  <c r="V129" i="7"/>
  <c r="W128" i="7"/>
  <c r="X128" i="7" s="1"/>
  <c r="Y128" i="7" s="1"/>
  <c r="Z128" i="7" s="1"/>
  <c r="AA128" i="7" s="1"/>
  <c r="AB128" i="7" s="1"/>
  <c r="AC128" i="7" s="1"/>
  <c r="AD128" i="7" s="1"/>
  <c r="AE128" i="7" s="1"/>
  <c r="AF128" i="7" s="1"/>
  <c r="V128" i="7"/>
  <c r="W127" i="7"/>
  <c r="X127" i="7" s="1"/>
  <c r="Y127" i="7" s="1"/>
  <c r="Z127" i="7" s="1"/>
  <c r="AA127" i="7" s="1"/>
  <c r="AB127" i="7" s="1"/>
  <c r="AC127" i="7" s="1"/>
  <c r="AD127" i="7" s="1"/>
  <c r="AE127" i="7" s="1"/>
  <c r="AF127" i="7" s="1"/>
  <c r="V127" i="7"/>
  <c r="W126" i="7"/>
  <c r="X126" i="7" s="1"/>
  <c r="Y126" i="7" s="1"/>
  <c r="Z126" i="7" s="1"/>
  <c r="AA126" i="7" s="1"/>
  <c r="AB126" i="7" s="1"/>
  <c r="AC126" i="7" s="1"/>
  <c r="AD126" i="7" s="1"/>
  <c r="AE126" i="7" s="1"/>
  <c r="AF126" i="7" s="1"/>
  <c r="V126" i="7"/>
  <c r="W125" i="7"/>
  <c r="X125" i="7" s="1"/>
  <c r="Y125" i="7" s="1"/>
  <c r="Z125" i="7" s="1"/>
  <c r="AA125" i="7" s="1"/>
  <c r="AB125" i="7" s="1"/>
  <c r="AC125" i="7" s="1"/>
  <c r="AD125" i="7" s="1"/>
  <c r="AE125" i="7" s="1"/>
  <c r="AF125" i="7" s="1"/>
  <c r="V125" i="7"/>
  <c r="W124" i="7"/>
  <c r="X124" i="7" s="1"/>
  <c r="Y124" i="7" s="1"/>
  <c r="Z124" i="7" s="1"/>
  <c r="AA124" i="7" s="1"/>
  <c r="AB124" i="7" s="1"/>
  <c r="AC124" i="7" s="1"/>
  <c r="AD124" i="7" s="1"/>
  <c r="AE124" i="7" s="1"/>
  <c r="AF124" i="7" s="1"/>
  <c r="V124" i="7"/>
  <c r="W123" i="7"/>
  <c r="X123" i="7" s="1"/>
  <c r="Y123" i="7" s="1"/>
  <c r="Z123" i="7" s="1"/>
  <c r="AA123" i="7" s="1"/>
  <c r="AB123" i="7" s="1"/>
  <c r="AC123" i="7" s="1"/>
  <c r="AD123" i="7" s="1"/>
  <c r="AE123" i="7" s="1"/>
  <c r="AF123" i="7" s="1"/>
  <c r="V123" i="7"/>
  <c r="W122" i="7"/>
  <c r="X122" i="7" s="1"/>
  <c r="Y122" i="7" s="1"/>
  <c r="Z122" i="7" s="1"/>
  <c r="AA122" i="7" s="1"/>
  <c r="AB122" i="7" s="1"/>
  <c r="AC122" i="7" s="1"/>
  <c r="AD122" i="7" s="1"/>
  <c r="AE122" i="7" s="1"/>
  <c r="AF122" i="7" s="1"/>
  <c r="V122" i="7"/>
  <c r="W121" i="7"/>
  <c r="X121" i="7" s="1"/>
  <c r="Y121" i="7" s="1"/>
  <c r="Z121" i="7" s="1"/>
  <c r="AA121" i="7" s="1"/>
  <c r="AB121" i="7" s="1"/>
  <c r="AC121" i="7" s="1"/>
  <c r="AD121" i="7" s="1"/>
  <c r="AE121" i="7" s="1"/>
  <c r="AF121" i="7" s="1"/>
  <c r="V121" i="7"/>
  <c r="W120" i="7"/>
  <c r="X120" i="7" s="1"/>
  <c r="Y120" i="7" s="1"/>
  <c r="Z120" i="7" s="1"/>
  <c r="AA120" i="7" s="1"/>
  <c r="AB120" i="7" s="1"/>
  <c r="AC120" i="7" s="1"/>
  <c r="AD120" i="7" s="1"/>
  <c r="AE120" i="7" s="1"/>
  <c r="AF120" i="7" s="1"/>
  <c r="V120" i="7"/>
  <c r="W119" i="7"/>
  <c r="X119" i="7" s="1"/>
  <c r="Y119" i="7" s="1"/>
  <c r="Z119" i="7" s="1"/>
  <c r="AA119" i="7" s="1"/>
  <c r="AB119" i="7" s="1"/>
  <c r="AC119" i="7" s="1"/>
  <c r="AD119" i="7" s="1"/>
  <c r="AE119" i="7" s="1"/>
  <c r="AF119" i="7" s="1"/>
  <c r="V119" i="7"/>
  <c r="W118" i="7"/>
  <c r="X118" i="7" s="1"/>
  <c r="Y118" i="7" s="1"/>
  <c r="Z118" i="7" s="1"/>
  <c r="AA118" i="7" s="1"/>
  <c r="AB118" i="7" s="1"/>
  <c r="AC118" i="7" s="1"/>
  <c r="AD118" i="7" s="1"/>
  <c r="AE118" i="7" s="1"/>
  <c r="AF118" i="7" s="1"/>
  <c r="V118" i="7"/>
  <c r="W117" i="7"/>
  <c r="X117" i="7" s="1"/>
  <c r="Y117" i="7" s="1"/>
  <c r="Z117" i="7" s="1"/>
  <c r="AA117" i="7" s="1"/>
  <c r="AB117" i="7" s="1"/>
  <c r="AC117" i="7" s="1"/>
  <c r="AD117" i="7" s="1"/>
  <c r="AE117" i="7" s="1"/>
  <c r="AF117" i="7" s="1"/>
  <c r="V117" i="7"/>
  <c r="W116" i="7"/>
  <c r="X116" i="7" s="1"/>
  <c r="Y116" i="7" s="1"/>
  <c r="Z116" i="7" s="1"/>
  <c r="AA116" i="7" s="1"/>
  <c r="AB116" i="7" s="1"/>
  <c r="AC116" i="7" s="1"/>
  <c r="AD116" i="7" s="1"/>
  <c r="AE116" i="7" s="1"/>
  <c r="AF116" i="7" s="1"/>
  <c r="V116" i="7"/>
  <c r="W115" i="7"/>
  <c r="X115" i="7" s="1"/>
  <c r="Y115" i="7" s="1"/>
  <c r="Z115" i="7" s="1"/>
  <c r="AA115" i="7" s="1"/>
  <c r="AB115" i="7" s="1"/>
  <c r="AC115" i="7" s="1"/>
  <c r="AD115" i="7" s="1"/>
  <c r="AE115" i="7" s="1"/>
  <c r="AF115" i="7" s="1"/>
  <c r="V115" i="7"/>
  <c r="W114" i="7"/>
  <c r="X114" i="7" s="1"/>
  <c r="Y114" i="7" s="1"/>
  <c r="Z114" i="7" s="1"/>
  <c r="AA114" i="7" s="1"/>
  <c r="AB114" i="7" s="1"/>
  <c r="AC114" i="7" s="1"/>
  <c r="AD114" i="7" s="1"/>
  <c r="AE114" i="7" s="1"/>
  <c r="AF114" i="7" s="1"/>
  <c r="V114" i="7"/>
  <c r="W113" i="7"/>
  <c r="X113" i="7" s="1"/>
  <c r="Y113" i="7" s="1"/>
  <c r="Z113" i="7" s="1"/>
  <c r="AA113" i="7" s="1"/>
  <c r="AB113" i="7" s="1"/>
  <c r="AC113" i="7" s="1"/>
  <c r="AD113" i="7" s="1"/>
  <c r="AE113" i="7" s="1"/>
  <c r="AF113" i="7" s="1"/>
  <c r="V113" i="7"/>
  <c r="W112" i="7"/>
  <c r="X112" i="7" s="1"/>
  <c r="Y112" i="7" s="1"/>
  <c r="Z112" i="7" s="1"/>
  <c r="AA112" i="7" s="1"/>
  <c r="AB112" i="7" s="1"/>
  <c r="AC112" i="7" s="1"/>
  <c r="AD112" i="7" s="1"/>
  <c r="AE112" i="7" s="1"/>
  <c r="AF112" i="7" s="1"/>
  <c r="V112" i="7"/>
  <c r="W111" i="7"/>
  <c r="X111" i="7" s="1"/>
  <c r="Y111" i="7" s="1"/>
  <c r="Z111" i="7" s="1"/>
  <c r="AA111" i="7" s="1"/>
  <c r="AB111" i="7" s="1"/>
  <c r="AC111" i="7" s="1"/>
  <c r="AD111" i="7" s="1"/>
  <c r="AE111" i="7" s="1"/>
  <c r="AF111" i="7" s="1"/>
  <c r="V111" i="7"/>
  <c r="W110" i="7"/>
  <c r="X110" i="7" s="1"/>
  <c r="Y110" i="7" s="1"/>
  <c r="Z110" i="7" s="1"/>
  <c r="AA110" i="7" s="1"/>
  <c r="AB110" i="7" s="1"/>
  <c r="AC110" i="7" s="1"/>
  <c r="AD110" i="7" s="1"/>
  <c r="AE110" i="7" s="1"/>
  <c r="AF110" i="7" s="1"/>
  <c r="V110" i="7"/>
  <c r="W109" i="7"/>
  <c r="X109" i="7" s="1"/>
  <c r="Y109" i="7" s="1"/>
  <c r="Z109" i="7" s="1"/>
  <c r="AA109" i="7" s="1"/>
  <c r="AB109" i="7" s="1"/>
  <c r="AC109" i="7" s="1"/>
  <c r="AD109" i="7" s="1"/>
  <c r="AE109" i="7" s="1"/>
  <c r="AF109" i="7" s="1"/>
  <c r="V109" i="7"/>
  <c r="W108" i="7"/>
  <c r="X108" i="7" s="1"/>
  <c r="Y108" i="7" s="1"/>
  <c r="Z108" i="7" s="1"/>
  <c r="AA108" i="7" s="1"/>
  <c r="AB108" i="7" s="1"/>
  <c r="AC108" i="7" s="1"/>
  <c r="AD108" i="7" s="1"/>
  <c r="AE108" i="7" s="1"/>
  <c r="AF108" i="7" s="1"/>
  <c r="V108" i="7"/>
  <c r="W107" i="7"/>
  <c r="X107" i="7" s="1"/>
  <c r="Y107" i="7" s="1"/>
  <c r="Z107" i="7" s="1"/>
  <c r="AA107" i="7" s="1"/>
  <c r="AB107" i="7" s="1"/>
  <c r="AC107" i="7" s="1"/>
  <c r="AD107" i="7" s="1"/>
  <c r="AE107" i="7" s="1"/>
  <c r="AF107" i="7" s="1"/>
  <c r="V107" i="7"/>
  <c r="W106" i="7"/>
  <c r="X106" i="7" s="1"/>
  <c r="Y106" i="7" s="1"/>
  <c r="Z106" i="7" s="1"/>
  <c r="AA106" i="7" s="1"/>
  <c r="AB106" i="7" s="1"/>
  <c r="AC106" i="7" s="1"/>
  <c r="AD106" i="7" s="1"/>
  <c r="AE106" i="7" s="1"/>
  <c r="AF106" i="7" s="1"/>
  <c r="V106" i="7"/>
  <c r="W105" i="7"/>
  <c r="X105" i="7" s="1"/>
  <c r="Y105" i="7" s="1"/>
  <c r="Z105" i="7" s="1"/>
  <c r="AA105" i="7" s="1"/>
  <c r="AB105" i="7" s="1"/>
  <c r="AC105" i="7" s="1"/>
  <c r="AD105" i="7" s="1"/>
  <c r="AE105" i="7" s="1"/>
  <c r="AF105" i="7" s="1"/>
  <c r="V105" i="7"/>
  <c r="W104" i="7"/>
  <c r="X104" i="7" s="1"/>
  <c r="Y104" i="7" s="1"/>
  <c r="Z104" i="7" s="1"/>
  <c r="AA104" i="7" s="1"/>
  <c r="AB104" i="7" s="1"/>
  <c r="AC104" i="7" s="1"/>
  <c r="AD104" i="7" s="1"/>
  <c r="AE104" i="7" s="1"/>
  <c r="AF104" i="7" s="1"/>
  <c r="V104" i="7"/>
  <c r="W103" i="7"/>
  <c r="X103" i="7" s="1"/>
  <c r="Y103" i="7" s="1"/>
  <c r="Z103" i="7" s="1"/>
  <c r="AA103" i="7" s="1"/>
  <c r="AB103" i="7" s="1"/>
  <c r="AC103" i="7" s="1"/>
  <c r="AD103" i="7" s="1"/>
  <c r="AE103" i="7" s="1"/>
  <c r="AF103" i="7" s="1"/>
  <c r="V103" i="7"/>
  <c r="W102" i="7"/>
  <c r="X102" i="7" s="1"/>
  <c r="Y102" i="7" s="1"/>
  <c r="Z102" i="7" s="1"/>
  <c r="AA102" i="7" s="1"/>
  <c r="AB102" i="7" s="1"/>
  <c r="AC102" i="7" s="1"/>
  <c r="AD102" i="7" s="1"/>
  <c r="AE102" i="7" s="1"/>
  <c r="AF102" i="7" s="1"/>
  <c r="V102" i="7"/>
  <c r="W101" i="7"/>
  <c r="X101" i="7" s="1"/>
  <c r="Y101" i="7" s="1"/>
  <c r="Z101" i="7" s="1"/>
  <c r="AA101" i="7" s="1"/>
  <c r="AB101" i="7" s="1"/>
  <c r="AC101" i="7" s="1"/>
  <c r="AD101" i="7" s="1"/>
  <c r="AE101" i="7" s="1"/>
  <c r="AF101" i="7" s="1"/>
  <c r="V101" i="7"/>
  <c r="W100" i="7"/>
  <c r="X100" i="7" s="1"/>
  <c r="Y100" i="7" s="1"/>
  <c r="Z100" i="7" s="1"/>
  <c r="AA100" i="7" s="1"/>
  <c r="AB100" i="7" s="1"/>
  <c r="AC100" i="7" s="1"/>
  <c r="AD100" i="7" s="1"/>
  <c r="AE100" i="7" s="1"/>
  <c r="AF100" i="7" s="1"/>
  <c r="V100" i="7"/>
  <c r="W99" i="7"/>
  <c r="X99" i="7" s="1"/>
  <c r="Y99" i="7" s="1"/>
  <c r="Z99" i="7" s="1"/>
  <c r="AA99" i="7" s="1"/>
  <c r="AB99" i="7" s="1"/>
  <c r="AC99" i="7" s="1"/>
  <c r="AD99" i="7" s="1"/>
  <c r="AE99" i="7" s="1"/>
  <c r="AF99" i="7" s="1"/>
  <c r="V99" i="7"/>
  <c r="W98" i="7"/>
  <c r="X98" i="7" s="1"/>
  <c r="Y98" i="7" s="1"/>
  <c r="Z98" i="7" s="1"/>
  <c r="AA98" i="7" s="1"/>
  <c r="AB98" i="7" s="1"/>
  <c r="AC98" i="7" s="1"/>
  <c r="AD98" i="7" s="1"/>
  <c r="AE98" i="7" s="1"/>
  <c r="AF98" i="7" s="1"/>
  <c r="V98" i="7"/>
  <c r="W97" i="7"/>
  <c r="X97" i="7" s="1"/>
  <c r="Y97" i="7" s="1"/>
  <c r="Z97" i="7" s="1"/>
  <c r="AA97" i="7" s="1"/>
  <c r="AB97" i="7" s="1"/>
  <c r="AC97" i="7" s="1"/>
  <c r="AD97" i="7" s="1"/>
  <c r="AE97" i="7" s="1"/>
  <c r="AF97" i="7" s="1"/>
  <c r="V97" i="7"/>
  <c r="W96" i="7"/>
  <c r="X96" i="7" s="1"/>
  <c r="Y96" i="7" s="1"/>
  <c r="Z96" i="7" s="1"/>
  <c r="AA96" i="7" s="1"/>
  <c r="AB96" i="7" s="1"/>
  <c r="AC96" i="7" s="1"/>
  <c r="AD96" i="7" s="1"/>
  <c r="AE96" i="7" s="1"/>
  <c r="AF96" i="7" s="1"/>
  <c r="V96" i="7"/>
  <c r="W95" i="7"/>
  <c r="X95" i="7" s="1"/>
  <c r="Y95" i="7" s="1"/>
  <c r="Z95" i="7" s="1"/>
  <c r="AA95" i="7" s="1"/>
  <c r="AB95" i="7" s="1"/>
  <c r="AC95" i="7" s="1"/>
  <c r="AD95" i="7" s="1"/>
  <c r="AE95" i="7" s="1"/>
  <c r="AF95" i="7" s="1"/>
  <c r="V95" i="7"/>
  <c r="W94" i="7"/>
  <c r="X94" i="7" s="1"/>
  <c r="Y94" i="7" s="1"/>
  <c r="Z94" i="7" s="1"/>
  <c r="AA94" i="7" s="1"/>
  <c r="AB94" i="7" s="1"/>
  <c r="AC94" i="7" s="1"/>
  <c r="AD94" i="7" s="1"/>
  <c r="AE94" i="7" s="1"/>
  <c r="AF94" i="7" s="1"/>
  <c r="V94" i="7"/>
  <c r="W93" i="7"/>
  <c r="X93" i="7" s="1"/>
  <c r="Y93" i="7" s="1"/>
  <c r="Z93" i="7" s="1"/>
  <c r="AA93" i="7" s="1"/>
  <c r="AB93" i="7" s="1"/>
  <c r="AC93" i="7" s="1"/>
  <c r="AD93" i="7" s="1"/>
  <c r="AE93" i="7" s="1"/>
  <c r="AF93" i="7" s="1"/>
  <c r="V93" i="7"/>
  <c r="W92" i="7"/>
  <c r="X92" i="7" s="1"/>
  <c r="Y92" i="7" s="1"/>
  <c r="Z92" i="7" s="1"/>
  <c r="AA92" i="7" s="1"/>
  <c r="AB92" i="7" s="1"/>
  <c r="AC92" i="7" s="1"/>
  <c r="AD92" i="7" s="1"/>
  <c r="AE92" i="7" s="1"/>
  <c r="AF92" i="7" s="1"/>
  <c r="V92" i="7"/>
  <c r="W91" i="7"/>
  <c r="X91" i="7" s="1"/>
  <c r="Y91" i="7" s="1"/>
  <c r="Z91" i="7" s="1"/>
  <c r="AA91" i="7" s="1"/>
  <c r="AB91" i="7" s="1"/>
  <c r="AC91" i="7" s="1"/>
  <c r="AD91" i="7" s="1"/>
  <c r="AE91" i="7" s="1"/>
  <c r="AF91" i="7" s="1"/>
  <c r="V91" i="7"/>
  <c r="W90" i="7"/>
  <c r="X90" i="7" s="1"/>
  <c r="Y90" i="7" s="1"/>
  <c r="Z90" i="7" s="1"/>
  <c r="AA90" i="7" s="1"/>
  <c r="AB90" i="7" s="1"/>
  <c r="AC90" i="7" s="1"/>
  <c r="AD90" i="7" s="1"/>
  <c r="AE90" i="7" s="1"/>
  <c r="AF90" i="7" s="1"/>
  <c r="V90" i="7"/>
  <c r="W89" i="7"/>
  <c r="X89" i="7" s="1"/>
  <c r="Y89" i="7" s="1"/>
  <c r="Z89" i="7" s="1"/>
  <c r="AA89" i="7" s="1"/>
  <c r="AB89" i="7" s="1"/>
  <c r="AC89" i="7" s="1"/>
  <c r="AD89" i="7" s="1"/>
  <c r="AE89" i="7" s="1"/>
  <c r="AF89" i="7" s="1"/>
  <c r="V89" i="7"/>
  <c r="W88" i="7"/>
  <c r="X88" i="7" s="1"/>
  <c r="Y88" i="7" s="1"/>
  <c r="Z88" i="7" s="1"/>
  <c r="AA88" i="7" s="1"/>
  <c r="AB88" i="7" s="1"/>
  <c r="AC88" i="7" s="1"/>
  <c r="AD88" i="7" s="1"/>
  <c r="AE88" i="7" s="1"/>
  <c r="AF88" i="7" s="1"/>
  <c r="V88" i="7"/>
  <c r="W87" i="7"/>
  <c r="X87" i="7" s="1"/>
  <c r="Y87" i="7" s="1"/>
  <c r="Z87" i="7" s="1"/>
  <c r="AA87" i="7" s="1"/>
  <c r="AB87" i="7" s="1"/>
  <c r="AC87" i="7" s="1"/>
  <c r="AD87" i="7" s="1"/>
  <c r="AE87" i="7" s="1"/>
  <c r="AF87" i="7" s="1"/>
  <c r="V87" i="7"/>
  <c r="W86" i="7"/>
  <c r="X86" i="7" s="1"/>
  <c r="Y86" i="7" s="1"/>
  <c r="Z86" i="7" s="1"/>
  <c r="AA86" i="7" s="1"/>
  <c r="AB86" i="7" s="1"/>
  <c r="AC86" i="7" s="1"/>
  <c r="AD86" i="7" s="1"/>
  <c r="AE86" i="7" s="1"/>
  <c r="AF86" i="7" s="1"/>
  <c r="V86" i="7"/>
  <c r="W85" i="7"/>
  <c r="X85" i="7" s="1"/>
  <c r="Y85" i="7" s="1"/>
  <c r="Z85" i="7" s="1"/>
  <c r="AA85" i="7" s="1"/>
  <c r="AB85" i="7" s="1"/>
  <c r="AC85" i="7" s="1"/>
  <c r="AD85" i="7" s="1"/>
  <c r="AE85" i="7" s="1"/>
  <c r="AF85" i="7" s="1"/>
  <c r="V85" i="7"/>
  <c r="W84" i="7"/>
  <c r="X84" i="7" s="1"/>
  <c r="Y84" i="7" s="1"/>
  <c r="Z84" i="7" s="1"/>
  <c r="AA84" i="7" s="1"/>
  <c r="AB84" i="7" s="1"/>
  <c r="AC84" i="7" s="1"/>
  <c r="AD84" i="7" s="1"/>
  <c r="AE84" i="7" s="1"/>
  <c r="AF84" i="7" s="1"/>
  <c r="V84" i="7"/>
  <c r="W83" i="7"/>
  <c r="X83" i="7" s="1"/>
  <c r="Y83" i="7" s="1"/>
  <c r="Z83" i="7" s="1"/>
  <c r="AA83" i="7" s="1"/>
  <c r="AB83" i="7" s="1"/>
  <c r="AC83" i="7" s="1"/>
  <c r="AD83" i="7" s="1"/>
  <c r="AE83" i="7" s="1"/>
  <c r="AF83" i="7" s="1"/>
  <c r="V83" i="7"/>
  <c r="W82" i="7"/>
  <c r="X82" i="7" s="1"/>
  <c r="Y82" i="7" s="1"/>
  <c r="Z82" i="7" s="1"/>
  <c r="AA82" i="7" s="1"/>
  <c r="AB82" i="7" s="1"/>
  <c r="AC82" i="7" s="1"/>
  <c r="AD82" i="7" s="1"/>
  <c r="AE82" i="7" s="1"/>
  <c r="AF82" i="7" s="1"/>
  <c r="V82" i="7"/>
  <c r="W81" i="7"/>
  <c r="X81" i="7" s="1"/>
  <c r="Y81" i="7" s="1"/>
  <c r="Z81" i="7" s="1"/>
  <c r="AA81" i="7" s="1"/>
  <c r="AB81" i="7" s="1"/>
  <c r="AC81" i="7" s="1"/>
  <c r="AD81" i="7" s="1"/>
  <c r="AE81" i="7" s="1"/>
  <c r="AF81" i="7" s="1"/>
  <c r="V81" i="7"/>
  <c r="W80" i="7"/>
  <c r="X80" i="7" s="1"/>
  <c r="Y80" i="7" s="1"/>
  <c r="Z80" i="7" s="1"/>
  <c r="AA80" i="7" s="1"/>
  <c r="AB80" i="7" s="1"/>
  <c r="AC80" i="7" s="1"/>
  <c r="AD80" i="7" s="1"/>
  <c r="AE80" i="7" s="1"/>
  <c r="AF80" i="7" s="1"/>
  <c r="V80" i="7"/>
  <c r="W79" i="7"/>
  <c r="X79" i="7" s="1"/>
  <c r="Y79" i="7" s="1"/>
  <c r="Z79" i="7" s="1"/>
  <c r="AA79" i="7" s="1"/>
  <c r="AB79" i="7" s="1"/>
  <c r="AC79" i="7" s="1"/>
  <c r="AD79" i="7" s="1"/>
  <c r="AE79" i="7" s="1"/>
  <c r="AF79" i="7" s="1"/>
  <c r="V79" i="7"/>
  <c r="W78" i="7"/>
  <c r="X78" i="7" s="1"/>
  <c r="Y78" i="7" s="1"/>
  <c r="Z78" i="7" s="1"/>
  <c r="AA78" i="7" s="1"/>
  <c r="AB78" i="7" s="1"/>
  <c r="AC78" i="7" s="1"/>
  <c r="AD78" i="7" s="1"/>
  <c r="AE78" i="7" s="1"/>
  <c r="AF78" i="7" s="1"/>
  <c r="V78" i="7"/>
  <c r="W77" i="7"/>
  <c r="X77" i="7" s="1"/>
  <c r="Y77" i="7" s="1"/>
  <c r="Z77" i="7" s="1"/>
  <c r="AA77" i="7" s="1"/>
  <c r="AB77" i="7" s="1"/>
  <c r="AC77" i="7" s="1"/>
  <c r="AD77" i="7" s="1"/>
  <c r="AE77" i="7" s="1"/>
  <c r="AF77" i="7" s="1"/>
  <c r="V77" i="7"/>
  <c r="W76" i="7"/>
  <c r="X76" i="7" s="1"/>
  <c r="Y76" i="7" s="1"/>
  <c r="Z76" i="7" s="1"/>
  <c r="AA76" i="7" s="1"/>
  <c r="AB76" i="7" s="1"/>
  <c r="AC76" i="7" s="1"/>
  <c r="AD76" i="7" s="1"/>
  <c r="AE76" i="7" s="1"/>
  <c r="AF76" i="7" s="1"/>
  <c r="V76" i="7"/>
  <c r="W75" i="7"/>
  <c r="X75" i="7" s="1"/>
  <c r="Y75" i="7" s="1"/>
  <c r="Z75" i="7" s="1"/>
  <c r="AA75" i="7" s="1"/>
  <c r="AB75" i="7" s="1"/>
  <c r="AC75" i="7" s="1"/>
  <c r="AD75" i="7" s="1"/>
  <c r="AE75" i="7" s="1"/>
  <c r="AF75" i="7" s="1"/>
  <c r="V75" i="7"/>
  <c r="W74" i="7"/>
  <c r="X74" i="7" s="1"/>
  <c r="Y74" i="7" s="1"/>
  <c r="Z74" i="7" s="1"/>
  <c r="AA74" i="7" s="1"/>
  <c r="AB74" i="7" s="1"/>
  <c r="AC74" i="7" s="1"/>
  <c r="AD74" i="7" s="1"/>
  <c r="AE74" i="7" s="1"/>
  <c r="AF74" i="7" s="1"/>
  <c r="V74" i="7"/>
  <c r="W73" i="7"/>
  <c r="X73" i="7" s="1"/>
  <c r="Y73" i="7" s="1"/>
  <c r="Z73" i="7" s="1"/>
  <c r="AA73" i="7" s="1"/>
  <c r="AB73" i="7" s="1"/>
  <c r="AC73" i="7" s="1"/>
  <c r="AD73" i="7" s="1"/>
  <c r="AE73" i="7" s="1"/>
  <c r="AF73" i="7" s="1"/>
  <c r="V73" i="7"/>
  <c r="W72" i="7"/>
  <c r="X72" i="7" s="1"/>
  <c r="Y72" i="7" s="1"/>
  <c r="Z72" i="7" s="1"/>
  <c r="AA72" i="7" s="1"/>
  <c r="AB72" i="7" s="1"/>
  <c r="AC72" i="7" s="1"/>
  <c r="AD72" i="7" s="1"/>
  <c r="AE72" i="7" s="1"/>
  <c r="AF72" i="7" s="1"/>
  <c r="V72" i="7"/>
  <c r="W71" i="7"/>
  <c r="X71" i="7" s="1"/>
  <c r="Y71" i="7" s="1"/>
  <c r="Z71" i="7" s="1"/>
  <c r="AA71" i="7" s="1"/>
  <c r="AB71" i="7" s="1"/>
  <c r="AC71" i="7" s="1"/>
  <c r="AD71" i="7" s="1"/>
  <c r="AE71" i="7" s="1"/>
  <c r="AF71" i="7" s="1"/>
  <c r="V71" i="7"/>
  <c r="W70" i="7"/>
  <c r="X70" i="7" s="1"/>
  <c r="Y70" i="7" s="1"/>
  <c r="Z70" i="7" s="1"/>
  <c r="AA70" i="7" s="1"/>
  <c r="AB70" i="7" s="1"/>
  <c r="AC70" i="7" s="1"/>
  <c r="AD70" i="7" s="1"/>
  <c r="AE70" i="7" s="1"/>
  <c r="AF70" i="7" s="1"/>
  <c r="V70" i="7"/>
  <c r="W69" i="7"/>
  <c r="V69" i="7"/>
  <c r="W68" i="7"/>
  <c r="V68" i="7"/>
  <c r="W67" i="7"/>
  <c r="X67" i="7" s="1"/>
  <c r="Y67" i="7" s="1"/>
  <c r="Z67" i="7" s="1"/>
  <c r="AA67" i="7" s="1"/>
  <c r="AB67" i="7" s="1"/>
  <c r="AC67" i="7" s="1"/>
  <c r="AD67" i="7" s="1"/>
  <c r="AE67" i="7" s="1"/>
  <c r="AF67" i="7" s="1"/>
  <c r="V67" i="7"/>
  <c r="W66" i="7"/>
  <c r="V66" i="7"/>
  <c r="W65" i="7"/>
  <c r="V65" i="7"/>
  <c r="W64" i="7"/>
  <c r="V64" i="7"/>
  <c r="W63" i="7"/>
  <c r="V63" i="7"/>
  <c r="W62" i="7"/>
  <c r="V62" i="7"/>
  <c r="W61" i="7"/>
  <c r="V61" i="7"/>
  <c r="W60" i="7"/>
  <c r="V60" i="7"/>
  <c r="W59" i="7"/>
  <c r="V59" i="7"/>
  <c r="W58" i="7"/>
  <c r="V58" i="7"/>
  <c r="W57" i="7"/>
  <c r="V57" i="7"/>
  <c r="W56" i="7"/>
  <c r="V56" i="7"/>
  <c r="W55" i="7"/>
  <c r="V55" i="7"/>
  <c r="W54" i="7"/>
  <c r="V54" i="7"/>
  <c r="W53" i="7"/>
  <c r="V53" i="7"/>
  <c r="W52" i="7"/>
  <c r="V52" i="7"/>
  <c r="W51" i="7"/>
  <c r="V51" i="7"/>
  <c r="W50" i="7"/>
  <c r="V50" i="7"/>
  <c r="W49" i="7"/>
  <c r="V49" i="7"/>
  <c r="W48" i="7"/>
  <c r="V48" i="7"/>
  <c r="W47" i="7"/>
  <c r="V47" i="7"/>
  <c r="W46" i="7"/>
  <c r="X46" i="7" s="1"/>
  <c r="Y46" i="7" s="1"/>
  <c r="Z46" i="7" s="1"/>
  <c r="AA46" i="7" s="1"/>
  <c r="AB46" i="7" s="1"/>
  <c r="AC46" i="7" s="1"/>
  <c r="AD46" i="7" s="1"/>
  <c r="AE46" i="7" s="1"/>
  <c r="AF46" i="7" s="1"/>
  <c r="V46" i="7"/>
  <c r="W45" i="7"/>
  <c r="V45" i="7"/>
  <c r="W44" i="7"/>
  <c r="X44" i="7" s="1"/>
  <c r="Y44" i="7" s="1"/>
  <c r="Z44" i="7" s="1"/>
  <c r="AA44" i="7" s="1"/>
  <c r="AB44" i="7" s="1"/>
  <c r="AC44" i="7" s="1"/>
  <c r="AD44" i="7" s="1"/>
  <c r="AE44" i="7" s="1"/>
  <c r="AF44" i="7" s="1"/>
  <c r="V44" i="7"/>
  <c r="W43" i="7"/>
  <c r="X43" i="7" s="1"/>
  <c r="Y43" i="7" s="1"/>
  <c r="Z43" i="7" s="1"/>
  <c r="AA43" i="7" s="1"/>
  <c r="AB43" i="7" s="1"/>
  <c r="AC43" i="7" s="1"/>
  <c r="AD43" i="7" s="1"/>
  <c r="AE43" i="7" s="1"/>
  <c r="AF43" i="7" s="1"/>
  <c r="V43" i="7"/>
  <c r="W42" i="7"/>
  <c r="X42" i="7" s="1"/>
  <c r="Y42" i="7" s="1"/>
  <c r="Z42" i="7" s="1"/>
  <c r="AA42" i="7" s="1"/>
  <c r="AB42" i="7" s="1"/>
  <c r="AC42" i="7" s="1"/>
  <c r="AD42" i="7" s="1"/>
  <c r="AE42" i="7" s="1"/>
  <c r="AF42" i="7" s="1"/>
  <c r="V42" i="7"/>
  <c r="W41" i="7"/>
  <c r="X41" i="7" s="1"/>
  <c r="Y41" i="7" s="1"/>
  <c r="Z41" i="7" s="1"/>
  <c r="AA41" i="7" s="1"/>
  <c r="AB41" i="7" s="1"/>
  <c r="AC41" i="7" s="1"/>
  <c r="AD41" i="7" s="1"/>
  <c r="AE41" i="7" s="1"/>
  <c r="AF41" i="7" s="1"/>
  <c r="V41" i="7"/>
  <c r="W40" i="7"/>
  <c r="V40" i="7"/>
  <c r="W39" i="7"/>
  <c r="V39" i="7"/>
  <c r="W38" i="7"/>
  <c r="X38" i="7" s="1"/>
  <c r="Y38" i="7" s="1"/>
  <c r="Z38" i="7" s="1"/>
  <c r="AA38" i="7" s="1"/>
  <c r="AB38" i="7" s="1"/>
  <c r="AC38" i="7" s="1"/>
  <c r="AD38" i="7" s="1"/>
  <c r="AE38" i="7" s="1"/>
  <c r="AF38" i="7" s="1"/>
  <c r="V38" i="7"/>
  <c r="W37" i="7"/>
  <c r="V37" i="7"/>
  <c r="W36" i="7"/>
  <c r="V36" i="7"/>
  <c r="W35" i="7"/>
  <c r="X35" i="7" s="1"/>
  <c r="Y35" i="7" s="1"/>
  <c r="Z35" i="7" s="1"/>
  <c r="AA35" i="7" s="1"/>
  <c r="AB35" i="7" s="1"/>
  <c r="AC35" i="7" s="1"/>
  <c r="AD35" i="7" s="1"/>
  <c r="AE35" i="7" s="1"/>
  <c r="AF35" i="7" s="1"/>
  <c r="V35" i="7"/>
  <c r="W34" i="7"/>
  <c r="X34" i="7" s="1"/>
  <c r="Y34" i="7" s="1"/>
  <c r="Z34" i="7" s="1"/>
  <c r="AA34" i="7" s="1"/>
  <c r="AB34" i="7" s="1"/>
  <c r="AC34" i="7" s="1"/>
  <c r="AD34" i="7" s="1"/>
  <c r="AE34" i="7" s="1"/>
  <c r="AF34" i="7" s="1"/>
  <c r="V34" i="7"/>
  <c r="W33" i="7"/>
  <c r="X33" i="7" s="1"/>
  <c r="Y33" i="7" s="1"/>
  <c r="Z33" i="7" s="1"/>
  <c r="AA33" i="7" s="1"/>
  <c r="AB33" i="7" s="1"/>
  <c r="AC33" i="7" s="1"/>
  <c r="AD33" i="7" s="1"/>
  <c r="AE33" i="7" s="1"/>
  <c r="AF33" i="7" s="1"/>
  <c r="V33" i="7"/>
  <c r="W32" i="7"/>
  <c r="X32" i="7" s="1"/>
  <c r="Y32" i="7" s="1"/>
  <c r="Z32" i="7" s="1"/>
  <c r="AA32" i="7" s="1"/>
  <c r="AB32" i="7" s="1"/>
  <c r="AC32" i="7" s="1"/>
  <c r="AD32" i="7" s="1"/>
  <c r="AE32" i="7" s="1"/>
  <c r="AF32" i="7" s="1"/>
  <c r="V32" i="7"/>
  <c r="W31" i="7"/>
  <c r="X31" i="7" s="1"/>
  <c r="Y31" i="7" s="1"/>
  <c r="Z31" i="7" s="1"/>
  <c r="AA31" i="7" s="1"/>
  <c r="AB31" i="7" s="1"/>
  <c r="AC31" i="7" s="1"/>
  <c r="AD31" i="7" s="1"/>
  <c r="AE31" i="7" s="1"/>
  <c r="AF31" i="7" s="1"/>
  <c r="V31" i="7"/>
  <c r="W30" i="7"/>
  <c r="X30" i="7" s="1"/>
  <c r="Y30" i="7" s="1"/>
  <c r="Z30" i="7" s="1"/>
  <c r="AA30" i="7" s="1"/>
  <c r="AB30" i="7" s="1"/>
  <c r="AC30" i="7" s="1"/>
  <c r="AD30" i="7" s="1"/>
  <c r="AE30" i="7" s="1"/>
  <c r="AF30" i="7" s="1"/>
  <c r="V30" i="7"/>
  <c r="W29" i="7"/>
  <c r="X29" i="7" s="1"/>
  <c r="Y29" i="7" s="1"/>
  <c r="Z29" i="7" s="1"/>
  <c r="AA29" i="7" s="1"/>
  <c r="AB29" i="7" s="1"/>
  <c r="AC29" i="7" s="1"/>
  <c r="AD29" i="7" s="1"/>
  <c r="AE29" i="7" s="1"/>
  <c r="AF29" i="7" s="1"/>
  <c r="V29" i="7"/>
  <c r="W28" i="7"/>
  <c r="X28" i="7" s="1"/>
  <c r="Y28" i="7" s="1"/>
  <c r="Z28" i="7" s="1"/>
  <c r="AA28" i="7" s="1"/>
  <c r="AB28" i="7" s="1"/>
  <c r="AC28" i="7" s="1"/>
  <c r="AD28" i="7" s="1"/>
  <c r="AE28" i="7" s="1"/>
  <c r="AF28" i="7" s="1"/>
  <c r="V28" i="7"/>
  <c r="W27" i="7"/>
  <c r="X27" i="7" s="1"/>
  <c r="Y27" i="7" s="1"/>
  <c r="Z27" i="7" s="1"/>
  <c r="AA27" i="7" s="1"/>
  <c r="AB27" i="7" s="1"/>
  <c r="AC27" i="7" s="1"/>
  <c r="AD27" i="7" s="1"/>
  <c r="AE27" i="7" s="1"/>
  <c r="AF27" i="7" s="1"/>
  <c r="V27" i="7"/>
  <c r="W26" i="7"/>
  <c r="V26" i="7"/>
  <c r="W25" i="7"/>
  <c r="X25" i="7" s="1"/>
  <c r="Y25" i="7" s="1"/>
  <c r="Z25" i="7" s="1"/>
  <c r="AA25" i="7" s="1"/>
  <c r="AB25" i="7" s="1"/>
  <c r="AC25" i="7" s="1"/>
  <c r="AD25" i="7" s="1"/>
  <c r="AE25" i="7" s="1"/>
  <c r="AF25" i="7" s="1"/>
  <c r="V25" i="7"/>
  <c r="V24" i="7"/>
  <c r="V23" i="7"/>
  <c r="V22" i="7"/>
  <c r="V21" i="7"/>
  <c r="V20" i="7"/>
  <c r="V18" i="7"/>
  <c r="V19" i="7"/>
  <c r="R1017" i="7"/>
  <c r="H1017" i="7"/>
  <c r="G1017" i="7"/>
  <c r="F1017" i="7"/>
  <c r="E1017" i="7"/>
  <c r="D1017" i="7"/>
  <c r="C1017" i="7"/>
  <c r="CQ1017" i="7" s="1"/>
  <c r="B1017" i="7"/>
  <c r="A1017" i="7"/>
  <c r="R1016" i="7"/>
  <c r="H1016" i="7"/>
  <c r="G1016" i="7"/>
  <c r="F1016" i="7"/>
  <c r="E1016" i="7"/>
  <c r="D1016" i="7"/>
  <c r="C1016" i="7"/>
  <c r="CQ1016" i="7" s="1"/>
  <c r="B1016" i="7"/>
  <c r="A1016" i="7"/>
  <c r="R1015" i="7"/>
  <c r="H1015" i="7"/>
  <c r="G1015" i="7"/>
  <c r="F1015" i="7"/>
  <c r="E1015" i="7"/>
  <c r="D1015" i="7"/>
  <c r="C1015" i="7"/>
  <c r="CQ1015" i="7" s="1"/>
  <c r="B1015" i="7"/>
  <c r="A1015" i="7"/>
  <c r="R1014" i="7"/>
  <c r="H1014" i="7"/>
  <c r="G1014" i="7"/>
  <c r="F1014" i="7"/>
  <c r="E1014" i="7"/>
  <c r="D1014" i="7"/>
  <c r="C1014" i="7"/>
  <c r="CQ1014" i="7" s="1"/>
  <c r="B1014" i="7"/>
  <c r="A1014" i="7"/>
  <c r="R1013" i="7"/>
  <c r="H1013" i="7"/>
  <c r="G1013" i="7"/>
  <c r="F1013" i="7"/>
  <c r="E1013" i="7"/>
  <c r="D1013" i="7"/>
  <c r="C1013" i="7"/>
  <c r="CQ1013" i="7" s="1"/>
  <c r="B1013" i="7"/>
  <c r="A1013" i="7"/>
  <c r="R1012" i="7"/>
  <c r="H1012" i="7"/>
  <c r="G1012" i="7"/>
  <c r="F1012" i="7"/>
  <c r="E1012" i="7"/>
  <c r="D1012" i="7"/>
  <c r="C1012" i="7"/>
  <c r="CQ1012" i="7" s="1"/>
  <c r="B1012" i="7"/>
  <c r="A1012" i="7"/>
  <c r="R1011" i="7"/>
  <c r="H1011" i="7"/>
  <c r="G1011" i="7"/>
  <c r="F1011" i="7"/>
  <c r="E1011" i="7"/>
  <c r="D1011" i="7"/>
  <c r="C1011" i="7"/>
  <c r="CQ1011" i="7" s="1"/>
  <c r="B1011" i="7"/>
  <c r="A1011" i="7"/>
  <c r="R1010" i="7"/>
  <c r="H1010" i="7"/>
  <c r="G1010" i="7"/>
  <c r="F1010" i="7"/>
  <c r="E1010" i="7"/>
  <c r="D1010" i="7"/>
  <c r="C1010" i="7"/>
  <c r="CQ1010" i="7" s="1"/>
  <c r="B1010" i="7"/>
  <c r="A1010" i="7"/>
  <c r="R1009" i="7"/>
  <c r="H1009" i="7"/>
  <c r="G1009" i="7"/>
  <c r="F1009" i="7"/>
  <c r="E1009" i="7"/>
  <c r="D1009" i="7"/>
  <c r="C1009" i="7"/>
  <c r="CQ1009" i="7" s="1"/>
  <c r="B1009" i="7"/>
  <c r="A1009" i="7"/>
  <c r="R1008" i="7"/>
  <c r="H1008" i="7"/>
  <c r="G1008" i="7"/>
  <c r="F1008" i="7"/>
  <c r="E1008" i="7"/>
  <c r="D1008" i="7"/>
  <c r="C1008" i="7"/>
  <c r="CQ1008" i="7" s="1"/>
  <c r="B1008" i="7"/>
  <c r="A1008" i="7"/>
  <c r="R1007" i="7"/>
  <c r="H1007" i="7"/>
  <c r="G1007" i="7"/>
  <c r="F1007" i="7"/>
  <c r="E1007" i="7"/>
  <c r="D1007" i="7"/>
  <c r="C1007" i="7"/>
  <c r="CQ1007" i="7" s="1"/>
  <c r="B1007" i="7"/>
  <c r="A1007" i="7"/>
  <c r="R1006" i="7"/>
  <c r="H1006" i="7"/>
  <c r="G1006" i="7"/>
  <c r="F1006" i="7"/>
  <c r="E1006" i="7"/>
  <c r="D1006" i="7"/>
  <c r="C1006" i="7"/>
  <c r="CQ1006" i="7" s="1"/>
  <c r="B1006" i="7"/>
  <c r="A1006" i="7"/>
  <c r="R1005" i="7"/>
  <c r="H1005" i="7"/>
  <c r="G1005" i="7"/>
  <c r="F1005" i="7"/>
  <c r="E1005" i="7"/>
  <c r="D1005" i="7"/>
  <c r="C1005" i="7"/>
  <c r="CQ1005" i="7" s="1"/>
  <c r="B1005" i="7"/>
  <c r="A1005" i="7"/>
  <c r="R1004" i="7"/>
  <c r="H1004" i="7"/>
  <c r="G1004" i="7"/>
  <c r="F1004" i="7"/>
  <c r="E1004" i="7"/>
  <c r="D1004" i="7"/>
  <c r="C1004" i="7"/>
  <c r="CQ1004" i="7" s="1"/>
  <c r="B1004" i="7"/>
  <c r="A1004" i="7"/>
  <c r="R1003" i="7"/>
  <c r="H1003" i="7"/>
  <c r="G1003" i="7"/>
  <c r="F1003" i="7"/>
  <c r="E1003" i="7"/>
  <c r="D1003" i="7"/>
  <c r="C1003" i="7"/>
  <c r="CQ1003" i="7" s="1"/>
  <c r="B1003" i="7"/>
  <c r="A1003" i="7"/>
  <c r="R1002" i="7"/>
  <c r="H1002" i="7"/>
  <c r="G1002" i="7"/>
  <c r="F1002" i="7"/>
  <c r="E1002" i="7"/>
  <c r="D1002" i="7"/>
  <c r="C1002" i="7"/>
  <c r="CQ1002" i="7" s="1"/>
  <c r="B1002" i="7"/>
  <c r="A1002" i="7"/>
  <c r="R1001" i="7"/>
  <c r="H1001" i="7"/>
  <c r="G1001" i="7"/>
  <c r="F1001" i="7"/>
  <c r="E1001" i="7"/>
  <c r="D1001" i="7"/>
  <c r="C1001" i="7"/>
  <c r="CQ1001" i="7" s="1"/>
  <c r="B1001" i="7"/>
  <c r="A1001" i="7"/>
  <c r="R1000" i="7"/>
  <c r="H1000" i="7"/>
  <c r="G1000" i="7"/>
  <c r="F1000" i="7"/>
  <c r="E1000" i="7"/>
  <c r="D1000" i="7"/>
  <c r="C1000" i="7"/>
  <c r="CQ1000" i="7" s="1"/>
  <c r="B1000" i="7"/>
  <c r="A1000" i="7"/>
  <c r="R999" i="7"/>
  <c r="H999" i="7"/>
  <c r="G999" i="7"/>
  <c r="F999" i="7"/>
  <c r="E999" i="7"/>
  <c r="D999" i="7"/>
  <c r="C999" i="7"/>
  <c r="CQ999" i="7" s="1"/>
  <c r="B999" i="7"/>
  <c r="A999" i="7"/>
  <c r="R998" i="7"/>
  <c r="H998" i="7"/>
  <c r="G998" i="7"/>
  <c r="F998" i="7"/>
  <c r="E998" i="7"/>
  <c r="D998" i="7"/>
  <c r="C998" i="7"/>
  <c r="CQ998" i="7" s="1"/>
  <c r="B998" i="7"/>
  <c r="A998" i="7"/>
  <c r="R997" i="7"/>
  <c r="H997" i="7"/>
  <c r="G997" i="7"/>
  <c r="F997" i="7"/>
  <c r="E997" i="7"/>
  <c r="D997" i="7"/>
  <c r="C997" i="7"/>
  <c r="CQ997" i="7" s="1"/>
  <c r="B997" i="7"/>
  <c r="A997" i="7"/>
  <c r="R996" i="7"/>
  <c r="H996" i="7"/>
  <c r="G996" i="7"/>
  <c r="F996" i="7"/>
  <c r="E996" i="7"/>
  <c r="D996" i="7"/>
  <c r="C996" i="7"/>
  <c r="CQ996" i="7" s="1"/>
  <c r="B996" i="7"/>
  <c r="A996" i="7"/>
  <c r="R995" i="7"/>
  <c r="H995" i="7"/>
  <c r="G995" i="7"/>
  <c r="F995" i="7"/>
  <c r="E995" i="7"/>
  <c r="D995" i="7"/>
  <c r="C995" i="7"/>
  <c r="CQ995" i="7" s="1"/>
  <c r="B995" i="7"/>
  <c r="A995" i="7"/>
  <c r="R994" i="7"/>
  <c r="H994" i="7"/>
  <c r="G994" i="7"/>
  <c r="F994" i="7"/>
  <c r="E994" i="7"/>
  <c r="D994" i="7"/>
  <c r="C994" i="7"/>
  <c r="CQ994" i="7" s="1"/>
  <c r="B994" i="7"/>
  <c r="A994" i="7"/>
  <c r="R993" i="7"/>
  <c r="H993" i="7"/>
  <c r="G993" i="7"/>
  <c r="F993" i="7"/>
  <c r="E993" i="7"/>
  <c r="D993" i="7"/>
  <c r="C993" i="7"/>
  <c r="CQ993" i="7" s="1"/>
  <c r="B993" i="7"/>
  <c r="A993" i="7"/>
  <c r="R992" i="7"/>
  <c r="H992" i="7"/>
  <c r="G992" i="7"/>
  <c r="F992" i="7"/>
  <c r="E992" i="7"/>
  <c r="D992" i="7"/>
  <c r="C992" i="7"/>
  <c r="CQ992" i="7" s="1"/>
  <c r="B992" i="7"/>
  <c r="A992" i="7"/>
  <c r="R991" i="7"/>
  <c r="H991" i="7"/>
  <c r="G991" i="7"/>
  <c r="F991" i="7"/>
  <c r="E991" i="7"/>
  <c r="D991" i="7"/>
  <c r="C991" i="7"/>
  <c r="CQ991" i="7" s="1"/>
  <c r="B991" i="7"/>
  <c r="A991" i="7"/>
  <c r="R990" i="7"/>
  <c r="H990" i="7"/>
  <c r="G990" i="7"/>
  <c r="F990" i="7"/>
  <c r="E990" i="7"/>
  <c r="D990" i="7"/>
  <c r="C990" i="7"/>
  <c r="CQ990" i="7" s="1"/>
  <c r="B990" i="7"/>
  <c r="A990" i="7"/>
  <c r="R989" i="7"/>
  <c r="H989" i="7"/>
  <c r="G989" i="7"/>
  <c r="F989" i="7"/>
  <c r="E989" i="7"/>
  <c r="D989" i="7"/>
  <c r="C989" i="7"/>
  <c r="CQ989" i="7" s="1"/>
  <c r="B989" i="7"/>
  <c r="A989" i="7"/>
  <c r="R988" i="7"/>
  <c r="H988" i="7"/>
  <c r="G988" i="7"/>
  <c r="F988" i="7"/>
  <c r="E988" i="7"/>
  <c r="D988" i="7"/>
  <c r="C988" i="7"/>
  <c r="CQ988" i="7" s="1"/>
  <c r="B988" i="7"/>
  <c r="A988" i="7"/>
  <c r="R987" i="7"/>
  <c r="H987" i="7"/>
  <c r="G987" i="7"/>
  <c r="F987" i="7"/>
  <c r="E987" i="7"/>
  <c r="D987" i="7"/>
  <c r="C987" i="7"/>
  <c r="CQ987" i="7" s="1"/>
  <c r="B987" i="7"/>
  <c r="A987" i="7"/>
  <c r="R986" i="7"/>
  <c r="H986" i="7"/>
  <c r="G986" i="7"/>
  <c r="F986" i="7"/>
  <c r="E986" i="7"/>
  <c r="D986" i="7"/>
  <c r="C986" i="7"/>
  <c r="CQ986" i="7" s="1"/>
  <c r="B986" i="7"/>
  <c r="A986" i="7"/>
  <c r="R985" i="7"/>
  <c r="H985" i="7"/>
  <c r="G985" i="7"/>
  <c r="F985" i="7"/>
  <c r="E985" i="7"/>
  <c r="D985" i="7"/>
  <c r="C985" i="7"/>
  <c r="CQ985" i="7" s="1"/>
  <c r="B985" i="7"/>
  <c r="A985" i="7"/>
  <c r="R984" i="7"/>
  <c r="H984" i="7"/>
  <c r="G984" i="7"/>
  <c r="F984" i="7"/>
  <c r="E984" i="7"/>
  <c r="D984" i="7"/>
  <c r="C984" i="7"/>
  <c r="CQ984" i="7" s="1"/>
  <c r="B984" i="7"/>
  <c r="A984" i="7"/>
  <c r="R983" i="7"/>
  <c r="H983" i="7"/>
  <c r="G983" i="7"/>
  <c r="F983" i="7"/>
  <c r="E983" i="7"/>
  <c r="D983" i="7"/>
  <c r="C983" i="7"/>
  <c r="CQ983" i="7" s="1"/>
  <c r="B983" i="7"/>
  <c r="A983" i="7"/>
  <c r="R982" i="7"/>
  <c r="H982" i="7"/>
  <c r="G982" i="7"/>
  <c r="F982" i="7"/>
  <c r="E982" i="7"/>
  <c r="D982" i="7"/>
  <c r="C982" i="7"/>
  <c r="CQ982" i="7" s="1"/>
  <c r="B982" i="7"/>
  <c r="A982" i="7"/>
  <c r="R981" i="7"/>
  <c r="H981" i="7"/>
  <c r="G981" i="7"/>
  <c r="F981" i="7"/>
  <c r="E981" i="7"/>
  <c r="D981" i="7"/>
  <c r="C981" i="7"/>
  <c r="CQ981" i="7" s="1"/>
  <c r="B981" i="7"/>
  <c r="A981" i="7"/>
  <c r="R980" i="7"/>
  <c r="H980" i="7"/>
  <c r="G980" i="7"/>
  <c r="F980" i="7"/>
  <c r="E980" i="7"/>
  <c r="D980" i="7"/>
  <c r="C980" i="7"/>
  <c r="CQ980" i="7" s="1"/>
  <c r="B980" i="7"/>
  <c r="A980" i="7"/>
  <c r="R979" i="7"/>
  <c r="H979" i="7"/>
  <c r="G979" i="7"/>
  <c r="F979" i="7"/>
  <c r="E979" i="7"/>
  <c r="D979" i="7"/>
  <c r="C979" i="7"/>
  <c r="CQ979" i="7" s="1"/>
  <c r="B979" i="7"/>
  <c r="A979" i="7"/>
  <c r="R978" i="7"/>
  <c r="H978" i="7"/>
  <c r="G978" i="7"/>
  <c r="F978" i="7"/>
  <c r="E978" i="7"/>
  <c r="D978" i="7"/>
  <c r="C978" i="7"/>
  <c r="CQ978" i="7" s="1"/>
  <c r="B978" i="7"/>
  <c r="A978" i="7"/>
  <c r="R977" i="7"/>
  <c r="H977" i="7"/>
  <c r="G977" i="7"/>
  <c r="F977" i="7"/>
  <c r="E977" i="7"/>
  <c r="D977" i="7"/>
  <c r="C977" i="7"/>
  <c r="CQ977" i="7" s="1"/>
  <c r="B977" i="7"/>
  <c r="A977" i="7"/>
  <c r="R976" i="7"/>
  <c r="H976" i="7"/>
  <c r="G976" i="7"/>
  <c r="F976" i="7"/>
  <c r="E976" i="7"/>
  <c r="D976" i="7"/>
  <c r="C976" i="7"/>
  <c r="CQ976" i="7" s="1"/>
  <c r="B976" i="7"/>
  <c r="A976" i="7"/>
  <c r="R975" i="7"/>
  <c r="H975" i="7"/>
  <c r="G975" i="7"/>
  <c r="F975" i="7"/>
  <c r="E975" i="7"/>
  <c r="D975" i="7"/>
  <c r="C975" i="7"/>
  <c r="CQ975" i="7" s="1"/>
  <c r="B975" i="7"/>
  <c r="A975" i="7"/>
  <c r="R974" i="7"/>
  <c r="H974" i="7"/>
  <c r="G974" i="7"/>
  <c r="F974" i="7"/>
  <c r="E974" i="7"/>
  <c r="D974" i="7"/>
  <c r="C974" i="7"/>
  <c r="CQ974" i="7" s="1"/>
  <c r="B974" i="7"/>
  <c r="A974" i="7"/>
  <c r="R973" i="7"/>
  <c r="H973" i="7"/>
  <c r="G973" i="7"/>
  <c r="F973" i="7"/>
  <c r="E973" i="7"/>
  <c r="D973" i="7"/>
  <c r="C973" i="7"/>
  <c r="CQ973" i="7" s="1"/>
  <c r="B973" i="7"/>
  <c r="A973" i="7"/>
  <c r="R972" i="7"/>
  <c r="H972" i="7"/>
  <c r="G972" i="7"/>
  <c r="F972" i="7"/>
  <c r="E972" i="7"/>
  <c r="D972" i="7"/>
  <c r="C972" i="7"/>
  <c r="CQ972" i="7" s="1"/>
  <c r="B972" i="7"/>
  <c r="A972" i="7"/>
  <c r="R971" i="7"/>
  <c r="H971" i="7"/>
  <c r="G971" i="7"/>
  <c r="F971" i="7"/>
  <c r="E971" i="7"/>
  <c r="D971" i="7"/>
  <c r="C971" i="7"/>
  <c r="CQ971" i="7" s="1"/>
  <c r="B971" i="7"/>
  <c r="A971" i="7"/>
  <c r="R970" i="7"/>
  <c r="H970" i="7"/>
  <c r="G970" i="7"/>
  <c r="F970" i="7"/>
  <c r="E970" i="7"/>
  <c r="D970" i="7"/>
  <c r="C970" i="7"/>
  <c r="CQ970" i="7" s="1"/>
  <c r="B970" i="7"/>
  <c r="A970" i="7"/>
  <c r="R969" i="7"/>
  <c r="H969" i="7"/>
  <c r="G969" i="7"/>
  <c r="F969" i="7"/>
  <c r="E969" i="7"/>
  <c r="D969" i="7"/>
  <c r="C969" i="7"/>
  <c r="CQ969" i="7" s="1"/>
  <c r="B969" i="7"/>
  <c r="A969" i="7"/>
  <c r="R968" i="7"/>
  <c r="H968" i="7"/>
  <c r="G968" i="7"/>
  <c r="F968" i="7"/>
  <c r="E968" i="7"/>
  <c r="D968" i="7"/>
  <c r="C968" i="7"/>
  <c r="CQ968" i="7" s="1"/>
  <c r="B968" i="7"/>
  <c r="A968" i="7"/>
  <c r="R967" i="7"/>
  <c r="H967" i="7"/>
  <c r="G967" i="7"/>
  <c r="F967" i="7"/>
  <c r="E967" i="7"/>
  <c r="D967" i="7"/>
  <c r="C967" i="7"/>
  <c r="CQ967" i="7" s="1"/>
  <c r="B967" i="7"/>
  <c r="A967" i="7"/>
  <c r="R966" i="7"/>
  <c r="H966" i="7"/>
  <c r="G966" i="7"/>
  <c r="F966" i="7"/>
  <c r="E966" i="7"/>
  <c r="D966" i="7"/>
  <c r="C966" i="7"/>
  <c r="CQ966" i="7" s="1"/>
  <c r="B966" i="7"/>
  <c r="A966" i="7"/>
  <c r="R965" i="7"/>
  <c r="H965" i="7"/>
  <c r="G965" i="7"/>
  <c r="F965" i="7"/>
  <c r="E965" i="7"/>
  <c r="D965" i="7"/>
  <c r="C965" i="7"/>
  <c r="CQ965" i="7" s="1"/>
  <c r="B965" i="7"/>
  <c r="A965" i="7"/>
  <c r="R964" i="7"/>
  <c r="H964" i="7"/>
  <c r="G964" i="7"/>
  <c r="F964" i="7"/>
  <c r="E964" i="7"/>
  <c r="D964" i="7"/>
  <c r="C964" i="7"/>
  <c r="CQ964" i="7" s="1"/>
  <c r="B964" i="7"/>
  <c r="A964" i="7"/>
  <c r="R963" i="7"/>
  <c r="H963" i="7"/>
  <c r="G963" i="7"/>
  <c r="F963" i="7"/>
  <c r="E963" i="7"/>
  <c r="D963" i="7"/>
  <c r="C963" i="7"/>
  <c r="CQ963" i="7" s="1"/>
  <c r="B963" i="7"/>
  <c r="A963" i="7"/>
  <c r="R962" i="7"/>
  <c r="H962" i="7"/>
  <c r="G962" i="7"/>
  <c r="F962" i="7"/>
  <c r="E962" i="7"/>
  <c r="D962" i="7"/>
  <c r="C962" i="7"/>
  <c r="CQ962" i="7" s="1"/>
  <c r="B962" i="7"/>
  <c r="A962" i="7"/>
  <c r="R961" i="7"/>
  <c r="H961" i="7"/>
  <c r="G961" i="7"/>
  <c r="F961" i="7"/>
  <c r="E961" i="7"/>
  <c r="D961" i="7"/>
  <c r="C961" i="7"/>
  <c r="CQ961" i="7" s="1"/>
  <c r="B961" i="7"/>
  <c r="A961" i="7"/>
  <c r="R960" i="7"/>
  <c r="H960" i="7"/>
  <c r="G960" i="7"/>
  <c r="F960" i="7"/>
  <c r="E960" i="7"/>
  <c r="D960" i="7"/>
  <c r="C960" i="7"/>
  <c r="CQ960" i="7" s="1"/>
  <c r="B960" i="7"/>
  <c r="A960" i="7"/>
  <c r="R959" i="7"/>
  <c r="H959" i="7"/>
  <c r="G959" i="7"/>
  <c r="F959" i="7"/>
  <c r="E959" i="7"/>
  <c r="D959" i="7"/>
  <c r="C959" i="7"/>
  <c r="CQ959" i="7" s="1"/>
  <c r="B959" i="7"/>
  <c r="A959" i="7"/>
  <c r="R958" i="7"/>
  <c r="H958" i="7"/>
  <c r="G958" i="7"/>
  <c r="F958" i="7"/>
  <c r="E958" i="7"/>
  <c r="D958" i="7"/>
  <c r="C958" i="7"/>
  <c r="CQ958" i="7" s="1"/>
  <c r="B958" i="7"/>
  <c r="A958" i="7"/>
  <c r="R957" i="7"/>
  <c r="H957" i="7"/>
  <c r="G957" i="7"/>
  <c r="F957" i="7"/>
  <c r="E957" i="7"/>
  <c r="D957" i="7"/>
  <c r="C957" i="7"/>
  <c r="CQ957" i="7" s="1"/>
  <c r="B957" i="7"/>
  <c r="A957" i="7"/>
  <c r="R956" i="7"/>
  <c r="H956" i="7"/>
  <c r="G956" i="7"/>
  <c r="F956" i="7"/>
  <c r="E956" i="7"/>
  <c r="D956" i="7"/>
  <c r="C956" i="7"/>
  <c r="CQ956" i="7" s="1"/>
  <c r="B956" i="7"/>
  <c r="A956" i="7"/>
  <c r="R955" i="7"/>
  <c r="H955" i="7"/>
  <c r="G955" i="7"/>
  <c r="F955" i="7"/>
  <c r="E955" i="7"/>
  <c r="D955" i="7"/>
  <c r="C955" i="7"/>
  <c r="CQ955" i="7" s="1"/>
  <c r="B955" i="7"/>
  <c r="A955" i="7"/>
  <c r="R954" i="7"/>
  <c r="H954" i="7"/>
  <c r="G954" i="7"/>
  <c r="F954" i="7"/>
  <c r="E954" i="7"/>
  <c r="D954" i="7"/>
  <c r="C954" i="7"/>
  <c r="CQ954" i="7" s="1"/>
  <c r="B954" i="7"/>
  <c r="A954" i="7"/>
  <c r="R953" i="7"/>
  <c r="H953" i="7"/>
  <c r="G953" i="7"/>
  <c r="F953" i="7"/>
  <c r="E953" i="7"/>
  <c r="D953" i="7"/>
  <c r="C953" i="7"/>
  <c r="CQ953" i="7" s="1"/>
  <c r="B953" i="7"/>
  <c r="A953" i="7"/>
  <c r="R952" i="7"/>
  <c r="H952" i="7"/>
  <c r="G952" i="7"/>
  <c r="F952" i="7"/>
  <c r="E952" i="7"/>
  <c r="D952" i="7"/>
  <c r="C952" i="7"/>
  <c r="CQ952" i="7" s="1"/>
  <c r="B952" i="7"/>
  <c r="A952" i="7"/>
  <c r="R951" i="7"/>
  <c r="H951" i="7"/>
  <c r="G951" i="7"/>
  <c r="F951" i="7"/>
  <c r="E951" i="7"/>
  <c r="D951" i="7"/>
  <c r="C951" i="7"/>
  <c r="CQ951" i="7" s="1"/>
  <c r="B951" i="7"/>
  <c r="A951" i="7"/>
  <c r="R950" i="7"/>
  <c r="H950" i="7"/>
  <c r="G950" i="7"/>
  <c r="F950" i="7"/>
  <c r="E950" i="7"/>
  <c r="D950" i="7"/>
  <c r="C950" i="7"/>
  <c r="CQ950" i="7" s="1"/>
  <c r="B950" i="7"/>
  <c r="A950" i="7"/>
  <c r="R949" i="7"/>
  <c r="H949" i="7"/>
  <c r="G949" i="7"/>
  <c r="F949" i="7"/>
  <c r="E949" i="7"/>
  <c r="D949" i="7"/>
  <c r="C949" i="7"/>
  <c r="CQ949" i="7" s="1"/>
  <c r="B949" i="7"/>
  <c r="A949" i="7"/>
  <c r="R948" i="7"/>
  <c r="H948" i="7"/>
  <c r="G948" i="7"/>
  <c r="F948" i="7"/>
  <c r="E948" i="7"/>
  <c r="D948" i="7"/>
  <c r="C948" i="7"/>
  <c r="CQ948" i="7" s="1"/>
  <c r="B948" i="7"/>
  <c r="A948" i="7"/>
  <c r="R947" i="7"/>
  <c r="H947" i="7"/>
  <c r="G947" i="7"/>
  <c r="F947" i="7"/>
  <c r="E947" i="7"/>
  <c r="D947" i="7"/>
  <c r="C947" i="7"/>
  <c r="CQ947" i="7" s="1"/>
  <c r="B947" i="7"/>
  <c r="A947" i="7"/>
  <c r="R946" i="7"/>
  <c r="H946" i="7"/>
  <c r="G946" i="7"/>
  <c r="F946" i="7"/>
  <c r="E946" i="7"/>
  <c r="D946" i="7"/>
  <c r="C946" i="7"/>
  <c r="CQ946" i="7" s="1"/>
  <c r="B946" i="7"/>
  <c r="A946" i="7"/>
  <c r="R945" i="7"/>
  <c r="H945" i="7"/>
  <c r="G945" i="7"/>
  <c r="F945" i="7"/>
  <c r="E945" i="7"/>
  <c r="D945" i="7"/>
  <c r="C945" i="7"/>
  <c r="CQ945" i="7" s="1"/>
  <c r="B945" i="7"/>
  <c r="A945" i="7"/>
  <c r="R944" i="7"/>
  <c r="H944" i="7"/>
  <c r="G944" i="7"/>
  <c r="F944" i="7"/>
  <c r="E944" i="7"/>
  <c r="D944" i="7"/>
  <c r="C944" i="7"/>
  <c r="CQ944" i="7" s="1"/>
  <c r="B944" i="7"/>
  <c r="A944" i="7"/>
  <c r="R943" i="7"/>
  <c r="H943" i="7"/>
  <c r="G943" i="7"/>
  <c r="F943" i="7"/>
  <c r="E943" i="7"/>
  <c r="D943" i="7"/>
  <c r="C943" i="7"/>
  <c r="CQ943" i="7" s="1"/>
  <c r="B943" i="7"/>
  <c r="A943" i="7"/>
  <c r="R942" i="7"/>
  <c r="H942" i="7"/>
  <c r="G942" i="7"/>
  <c r="F942" i="7"/>
  <c r="E942" i="7"/>
  <c r="D942" i="7"/>
  <c r="C942" i="7"/>
  <c r="CQ942" i="7" s="1"/>
  <c r="B942" i="7"/>
  <c r="A942" i="7"/>
  <c r="R941" i="7"/>
  <c r="H941" i="7"/>
  <c r="G941" i="7"/>
  <c r="F941" i="7"/>
  <c r="E941" i="7"/>
  <c r="D941" i="7"/>
  <c r="C941" i="7"/>
  <c r="CQ941" i="7" s="1"/>
  <c r="B941" i="7"/>
  <c r="A941" i="7"/>
  <c r="R940" i="7"/>
  <c r="H940" i="7"/>
  <c r="G940" i="7"/>
  <c r="F940" i="7"/>
  <c r="E940" i="7"/>
  <c r="D940" i="7"/>
  <c r="C940" i="7"/>
  <c r="CQ940" i="7" s="1"/>
  <c r="B940" i="7"/>
  <c r="A940" i="7"/>
  <c r="R939" i="7"/>
  <c r="H939" i="7"/>
  <c r="G939" i="7"/>
  <c r="F939" i="7"/>
  <c r="E939" i="7"/>
  <c r="D939" i="7"/>
  <c r="C939" i="7"/>
  <c r="CQ939" i="7" s="1"/>
  <c r="B939" i="7"/>
  <c r="A939" i="7"/>
  <c r="R938" i="7"/>
  <c r="H938" i="7"/>
  <c r="G938" i="7"/>
  <c r="F938" i="7"/>
  <c r="E938" i="7"/>
  <c r="D938" i="7"/>
  <c r="C938" i="7"/>
  <c r="CQ938" i="7" s="1"/>
  <c r="B938" i="7"/>
  <c r="A938" i="7"/>
  <c r="R937" i="7"/>
  <c r="H937" i="7"/>
  <c r="G937" i="7"/>
  <c r="F937" i="7"/>
  <c r="E937" i="7"/>
  <c r="D937" i="7"/>
  <c r="C937" i="7"/>
  <c r="CQ937" i="7" s="1"/>
  <c r="B937" i="7"/>
  <c r="A937" i="7"/>
  <c r="R936" i="7"/>
  <c r="H936" i="7"/>
  <c r="G936" i="7"/>
  <c r="F936" i="7"/>
  <c r="E936" i="7"/>
  <c r="D936" i="7"/>
  <c r="C936" i="7"/>
  <c r="CQ936" i="7" s="1"/>
  <c r="B936" i="7"/>
  <c r="A936" i="7"/>
  <c r="R935" i="7"/>
  <c r="H935" i="7"/>
  <c r="G935" i="7"/>
  <c r="F935" i="7"/>
  <c r="E935" i="7"/>
  <c r="D935" i="7"/>
  <c r="C935" i="7"/>
  <c r="CQ935" i="7" s="1"/>
  <c r="B935" i="7"/>
  <c r="A935" i="7"/>
  <c r="R934" i="7"/>
  <c r="H934" i="7"/>
  <c r="G934" i="7"/>
  <c r="F934" i="7"/>
  <c r="E934" i="7"/>
  <c r="D934" i="7"/>
  <c r="C934" i="7"/>
  <c r="CQ934" i="7" s="1"/>
  <c r="B934" i="7"/>
  <c r="A934" i="7"/>
  <c r="R933" i="7"/>
  <c r="H933" i="7"/>
  <c r="G933" i="7"/>
  <c r="F933" i="7"/>
  <c r="E933" i="7"/>
  <c r="D933" i="7"/>
  <c r="C933" i="7"/>
  <c r="CQ933" i="7" s="1"/>
  <c r="B933" i="7"/>
  <c r="A933" i="7"/>
  <c r="R932" i="7"/>
  <c r="H932" i="7"/>
  <c r="G932" i="7"/>
  <c r="F932" i="7"/>
  <c r="E932" i="7"/>
  <c r="D932" i="7"/>
  <c r="C932" i="7"/>
  <c r="CQ932" i="7" s="1"/>
  <c r="B932" i="7"/>
  <c r="A932" i="7"/>
  <c r="R931" i="7"/>
  <c r="H931" i="7"/>
  <c r="G931" i="7"/>
  <c r="F931" i="7"/>
  <c r="E931" i="7"/>
  <c r="D931" i="7"/>
  <c r="C931" i="7"/>
  <c r="CQ931" i="7" s="1"/>
  <c r="B931" i="7"/>
  <c r="A931" i="7"/>
  <c r="R930" i="7"/>
  <c r="H930" i="7"/>
  <c r="G930" i="7"/>
  <c r="F930" i="7"/>
  <c r="E930" i="7"/>
  <c r="D930" i="7"/>
  <c r="C930" i="7"/>
  <c r="CQ930" i="7" s="1"/>
  <c r="B930" i="7"/>
  <c r="A930" i="7"/>
  <c r="R929" i="7"/>
  <c r="H929" i="7"/>
  <c r="G929" i="7"/>
  <c r="F929" i="7"/>
  <c r="E929" i="7"/>
  <c r="D929" i="7"/>
  <c r="C929" i="7"/>
  <c r="CQ929" i="7" s="1"/>
  <c r="B929" i="7"/>
  <c r="A929" i="7"/>
  <c r="R928" i="7"/>
  <c r="H928" i="7"/>
  <c r="G928" i="7"/>
  <c r="F928" i="7"/>
  <c r="E928" i="7"/>
  <c r="D928" i="7"/>
  <c r="C928" i="7"/>
  <c r="CQ928" i="7" s="1"/>
  <c r="B928" i="7"/>
  <c r="A928" i="7"/>
  <c r="R927" i="7"/>
  <c r="H927" i="7"/>
  <c r="G927" i="7"/>
  <c r="F927" i="7"/>
  <c r="E927" i="7"/>
  <c r="D927" i="7"/>
  <c r="C927" i="7"/>
  <c r="CQ927" i="7" s="1"/>
  <c r="B927" i="7"/>
  <c r="A927" i="7"/>
  <c r="R926" i="7"/>
  <c r="H926" i="7"/>
  <c r="G926" i="7"/>
  <c r="F926" i="7"/>
  <c r="E926" i="7"/>
  <c r="D926" i="7"/>
  <c r="C926" i="7"/>
  <c r="CQ926" i="7" s="1"/>
  <c r="B926" i="7"/>
  <c r="A926" i="7"/>
  <c r="R925" i="7"/>
  <c r="H925" i="7"/>
  <c r="G925" i="7"/>
  <c r="F925" i="7"/>
  <c r="E925" i="7"/>
  <c r="D925" i="7"/>
  <c r="C925" i="7"/>
  <c r="CQ925" i="7" s="1"/>
  <c r="B925" i="7"/>
  <c r="A925" i="7"/>
  <c r="R924" i="7"/>
  <c r="H924" i="7"/>
  <c r="G924" i="7"/>
  <c r="F924" i="7"/>
  <c r="E924" i="7"/>
  <c r="D924" i="7"/>
  <c r="C924" i="7"/>
  <c r="CQ924" i="7" s="1"/>
  <c r="B924" i="7"/>
  <c r="A924" i="7"/>
  <c r="R923" i="7"/>
  <c r="H923" i="7"/>
  <c r="G923" i="7"/>
  <c r="F923" i="7"/>
  <c r="E923" i="7"/>
  <c r="D923" i="7"/>
  <c r="C923" i="7"/>
  <c r="CQ923" i="7" s="1"/>
  <c r="B923" i="7"/>
  <c r="A923" i="7"/>
  <c r="R922" i="7"/>
  <c r="H922" i="7"/>
  <c r="G922" i="7"/>
  <c r="F922" i="7"/>
  <c r="E922" i="7"/>
  <c r="D922" i="7"/>
  <c r="C922" i="7"/>
  <c r="CQ922" i="7" s="1"/>
  <c r="B922" i="7"/>
  <c r="A922" i="7"/>
  <c r="R921" i="7"/>
  <c r="H921" i="7"/>
  <c r="G921" i="7"/>
  <c r="F921" i="7"/>
  <c r="E921" i="7"/>
  <c r="D921" i="7"/>
  <c r="C921" i="7"/>
  <c r="CQ921" i="7" s="1"/>
  <c r="B921" i="7"/>
  <c r="A921" i="7"/>
  <c r="R920" i="7"/>
  <c r="H920" i="7"/>
  <c r="G920" i="7"/>
  <c r="F920" i="7"/>
  <c r="E920" i="7"/>
  <c r="D920" i="7"/>
  <c r="C920" i="7"/>
  <c r="CQ920" i="7" s="1"/>
  <c r="B920" i="7"/>
  <c r="A920" i="7"/>
  <c r="R919" i="7"/>
  <c r="H919" i="7"/>
  <c r="G919" i="7"/>
  <c r="F919" i="7"/>
  <c r="E919" i="7"/>
  <c r="D919" i="7"/>
  <c r="C919" i="7"/>
  <c r="CQ919" i="7" s="1"/>
  <c r="B919" i="7"/>
  <c r="A919" i="7"/>
  <c r="R918" i="7"/>
  <c r="H918" i="7"/>
  <c r="G918" i="7"/>
  <c r="F918" i="7"/>
  <c r="E918" i="7"/>
  <c r="D918" i="7"/>
  <c r="C918" i="7"/>
  <c r="CQ918" i="7" s="1"/>
  <c r="B918" i="7"/>
  <c r="A918" i="7"/>
  <c r="R917" i="7"/>
  <c r="H917" i="7"/>
  <c r="G917" i="7"/>
  <c r="F917" i="7"/>
  <c r="E917" i="7"/>
  <c r="D917" i="7"/>
  <c r="C917" i="7"/>
  <c r="CQ917" i="7" s="1"/>
  <c r="B917" i="7"/>
  <c r="A917" i="7"/>
  <c r="R916" i="7"/>
  <c r="H916" i="7"/>
  <c r="G916" i="7"/>
  <c r="F916" i="7"/>
  <c r="E916" i="7"/>
  <c r="D916" i="7"/>
  <c r="C916" i="7"/>
  <c r="CQ916" i="7" s="1"/>
  <c r="B916" i="7"/>
  <c r="A916" i="7"/>
  <c r="R915" i="7"/>
  <c r="H915" i="7"/>
  <c r="G915" i="7"/>
  <c r="F915" i="7"/>
  <c r="E915" i="7"/>
  <c r="D915" i="7"/>
  <c r="C915" i="7"/>
  <c r="CQ915" i="7" s="1"/>
  <c r="B915" i="7"/>
  <c r="A915" i="7"/>
  <c r="R914" i="7"/>
  <c r="H914" i="7"/>
  <c r="G914" i="7"/>
  <c r="F914" i="7"/>
  <c r="E914" i="7"/>
  <c r="D914" i="7"/>
  <c r="C914" i="7"/>
  <c r="CQ914" i="7" s="1"/>
  <c r="B914" i="7"/>
  <c r="A914" i="7"/>
  <c r="R913" i="7"/>
  <c r="H913" i="7"/>
  <c r="G913" i="7"/>
  <c r="F913" i="7"/>
  <c r="E913" i="7"/>
  <c r="D913" i="7"/>
  <c r="C913" i="7"/>
  <c r="CQ913" i="7" s="1"/>
  <c r="B913" i="7"/>
  <c r="A913" i="7"/>
  <c r="R912" i="7"/>
  <c r="H912" i="7"/>
  <c r="G912" i="7"/>
  <c r="F912" i="7"/>
  <c r="E912" i="7"/>
  <c r="D912" i="7"/>
  <c r="C912" i="7"/>
  <c r="CQ912" i="7" s="1"/>
  <c r="B912" i="7"/>
  <c r="A912" i="7"/>
  <c r="R911" i="7"/>
  <c r="H911" i="7"/>
  <c r="G911" i="7"/>
  <c r="F911" i="7"/>
  <c r="E911" i="7"/>
  <c r="D911" i="7"/>
  <c r="C911" i="7"/>
  <c r="CQ911" i="7" s="1"/>
  <c r="B911" i="7"/>
  <c r="A911" i="7"/>
  <c r="R910" i="7"/>
  <c r="H910" i="7"/>
  <c r="G910" i="7"/>
  <c r="F910" i="7"/>
  <c r="E910" i="7"/>
  <c r="D910" i="7"/>
  <c r="C910" i="7"/>
  <c r="CQ910" i="7" s="1"/>
  <c r="B910" i="7"/>
  <c r="A910" i="7"/>
  <c r="R909" i="7"/>
  <c r="H909" i="7"/>
  <c r="G909" i="7"/>
  <c r="F909" i="7"/>
  <c r="E909" i="7"/>
  <c r="D909" i="7"/>
  <c r="C909" i="7"/>
  <c r="CQ909" i="7" s="1"/>
  <c r="B909" i="7"/>
  <c r="A909" i="7"/>
  <c r="R908" i="7"/>
  <c r="H908" i="7"/>
  <c r="G908" i="7"/>
  <c r="F908" i="7"/>
  <c r="E908" i="7"/>
  <c r="D908" i="7"/>
  <c r="C908" i="7"/>
  <c r="CQ908" i="7" s="1"/>
  <c r="B908" i="7"/>
  <c r="A908" i="7"/>
  <c r="R907" i="7"/>
  <c r="H907" i="7"/>
  <c r="G907" i="7"/>
  <c r="F907" i="7"/>
  <c r="E907" i="7"/>
  <c r="D907" i="7"/>
  <c r="C907" i="7"/>
  <c r="CQ907" i="7" s="1"/>
  <c r="B907" i="7"/>
  <c r="A907" i="7"/>
  <c r="R906" i="7"/>
  <c r="H906" i="7"/>
  <c r="G906" i="7"/>
  <c r="F906" i="7"/>
  <c r="E906" i="7"/>
  <c r="D906" i="7"/>
  <c r="C906" i="7"/>
  <c r="CQ906" i="7" s="1"/>
  <c r="B906" i="7"/>
  <c r="A906" i="7"/>
  <c r="R905" i="7"/>
  <c r="H905" i="7"/>
  <c r="G905" i="7"/>
  <c r="F905" i="7"/>
  <c r="E905" i="7"/>
  <c r="D905" i="7"/>
  <c r="C905" i="7"/>
  <c r="CQ905" i="7" s="1"/>
  <c r="B905" i="7"/>
  <c r="A905" i="7"/>
  <c r="R904" i="7"/>
  <c r="H904" i="7"/>
  <c r="G904" i="7"/>
  <c r="F904" i="7"/>
  <c r="E904" i="7"/>
  <c r="D904" i="7"/>
  <c r="C904" i="7"/>
  <c r="CQ904" i="7" s="1"/>
  <c r="B904" i="7"/>
  <c r="A904" i="7"/>
  <c r="R903" i="7"/>
  <c r="H903" i="7"/>
  <c r="G903" i="7"/>
  <c r="F903" i="7"/>
  <c r="E903" i="7"/>
  <c r="D903" i="7"/>
  <c r="C903" i="7"/>
  <c r="CQ903" i="7" s="1"/>
  <c r="B903" i="7"/>
  <c r="A903" i="7"/>
  <c r="R902" i="7"/>
  <c r="H902" i="7"/>
  <c r="G902" i="7"/>
  <c r="F902" i="7"/>
  <c r="E902" i="7"/>
  <c r="D902" i="7"/>
  <c r="C902" i="7"/>
  <c r="CQ902" i="7" s="1"/>
  <c r="B902" i="7"/>
  <c r="A902" i="7"/>
  <c r="R901" i="7"/>
  <c r="H901" i="7"/>
  <c r="G901" i="7"/>
  <c r="F901" i="7"/>
  <c r="E901" i="7"/>
  <c r="D901" i="7"/>
  <c r="C901" i="7"/>
  <c r="CQ901" i="7" s="1"/>
  <c r="B901" i="7"/>
  <c r="A901" i="7"/>
  <c r="R900" i="7"/>
  <c r="H900" i="7"/>
  <c r="G900" i="7"/>
  <c r="F900" i="7"/>
  <c r="E900" i="7"/>
  <c r="D900" i="7"/>
  <c r="C900" i="7"/>
  <c r="CQ900" i="7" s="1"/>
  <c r="B900" i="7"/>
  <c r="A900" i="7"/>
  <c r="R899" i="7"/>
  <c r="H899" i="7"/>
  <c r="G899" i="7"/>
  <c r="F899" i="7"/>
  <c r="E899" i="7"/>
  <c r="D899" i="7"/>
  <c r="C899" i="7"/>
  <c r="CQ899" i="7" s="1"/>
  <c r="B899" i="7"/>
  <c r="A899" i="7"/>
  <c r="R898" i="7"/>
  <c r="H898" i="7"/>
  <c r="G898" i="7"/>
  <c r="F898" i="7"/>
  <c r="E898" i="7"/>
  <c r="D898" i="7"/>
  <c r="C898" i="7"/>
  <c r="CQ898" i="7" s="1"/>
  <c r="B898" i="7"/>
  <c r="A898" i="7"/>
  <c r="R897" i="7"/>
  <c r="H897" i="7"/>
  <c r="G897" i="7"/>
  <c r="F897" i="7"/>
  <c r="E897" i="7"/>
  <c r="D897" i="7"/>
  <c r="C897" i="7"/>
  <c r="CQ897" i="7" s="1"/>
  <c r="B897" i="7"/>
  <c r="A897" i="7"/>
  <c r="R896" i="7"/>
  <c r="H896" i="7"/>
  <c r="G896" i="7"/>
  <c r="F896" i="7"/>
  <c r="E896" i="7"/>
  <c r="D896" i="7"/>
  <c r="C896" i="7"/>
  <c r="CQ896" i="7" s="1"/>
  <c r="B896" i="7"/>
  <c r="A896" i="7"/>
  <c r="R895" i="7"/>
  <c r="H895" i="7"/>
  <c r="G895" i="7"/>
  <c r="F895" i="7"/>
  <c r="E895" i="7"/>
  <c r="D895" i="7"/>
  <c r="C895" i="7"/>
  <c r="CQ895" i="7" s="1"/>
  <c r="B895" i="7"/>
  <c r="A895" i="7"/>
  <c r="R894" i="7"/>
  <c r="H894" i="7"/>
  <c r="G894" i="7"/>
  <c r="F894" i="7"/>
  <c r="E894" i="7"/>
  <c r="D894" i="7"/>
  <c r="C894" i="7"/>
  <c r="CQ894" i="7" s="1"/>
  <c r="B894" i="7"/>
  <c r="A894" i="7"/>
  <c r="R893" i="7"/>
  <c r="H893" i="7"/>
  <c r="G893" i="7"/>
  <c r="F893" i="7"/>
  <c r="E893" i="7"/>
  <c r="D893" i="7"/>
  <c r="C893" i="7"/>
  <c r="CQ893" i="7" s="1"/>
  <c r="B893" i="7"/>
  <c r="A893" i="7"/>
  <c r="R892" i="7"/>
  <c r="H892" i="7"/>
  <c r="G892" i="7"/>
  <c r="F892" i="7"/>
  <c r="E892" i="7"/>
  <c r="D892" i="7"/>
  <c r="C892" i="7"/>
  <c r="CQ892" i="7" s="1"/>
  <c r="B892" i="7"/>
  <c r="A892" i="7"/>
  <c r="R891" i="7"/>
  <c r="H891" i="7"/>
  <c r="G891" i="7"/>
  <c r="F891" i="7"/>
  <c r="E891" i="7"/>
  <c r="D891" i="7"/>
  <c r="C891" i="7"/>
  <c r="CQ891" i="7" s="1"/>
  <c r="B891" i="7"/>
  <c r="A891" i="7"/>
  <c r="R890" i="7"/>
  <c r="H890" i="7"/>
  <c r="G890" i="7"/>
  <c r="F890" i="7"/>
  <c r="E890" i="7"/>
  <c r="D890" i="7"/>
  <c r="C890" i="7"/>
  <c r="CQ890" i="7" s="1"/>
  <c r="B890" i="7"/>
  <c r="A890" i="7"/>
  <c r="R889" i="7"/>
  <c r="H889" i="7"/>
  <c r="G889" i="7"/>
  <c r="F889" i="7"/>
  <c r="E889" i="7"/>
  <c r="D889" i="7"/>
  <c r="C889" i="7"/>
  <c r="CQ889" i="7" s="1"/>
  <c r="B889" i="7"/>
  <c r="A889" i="7"/>
  <c r="R888" i="7"/>
  <c r="H888" i="7"/>
  <c r="G888" i="7"/>
  <c r="F888" i="7"/>
  <c r="E888" i="7"/>
  <c r="D888" i="7"/>
  <c r="C888" i="7"/>
  <c r="CQ888" i="7" s="1"/>
  <c r="B888" i="7"/>
  <c r="A888" i="7"/>
  <c r="R887" i="7"/>
  <c r="H887" i="7"/>
  <c r="G887" i="7"/>
  <c r="F887" i="7"/>
  <c r="E887" i="7"/>
  <c r="D887" i="7"/>
  <c r="C887" i="7"/>
  <c r="CQ887" i="7" s="1"/>
  <c r="B887" i="7"/>
  <c r="A887" i="7"/>
  <c r="R886" i="7"/>
  <c r="H886" i="7"/>
  <c r="G886" i="7"/>
  <c r="F886" i="7"/>
  <c r="E886" i="7"/>
  <c r="D886" i="7"/>
  <c r="C886" i="7"/>
  <c r="CQ886" i="7" s="1"/>
  <c r="B886" i="7"/>
  <c r="A886" i="7"/>
  <c r="R885" i="7"/>
  <c r="H885" i="7"/>
  <c r="G885" i="7"/>
  <c r="F885" i="7"/>
  <c r="E885" i="7"/>
  <c r="D885" i="7"/>
  <c r="C885" i="7"/>
  <c r="CQ885" i="7" s="1"/>
  <c r="B885" i="7"/>
  <c r="A885" i="7"/>
  <c r="R884" i="7"/>
  <c r="H884" i="7"/>
  <c r="G884" i="7"/>
  <c r="F884" i="7"/>
  <c r="E884" i="7"/>
  <c r="D884" i="7"/>
  <c r="C884" i="7"/>
  <c r="CQ884" i="7" s="1"/>
  <c r="B884" i="7"/>
  <c r="A884" i="7"/>
  <c r="R883" i="7"/>
  <c r="H883" i="7"/>
  <c r="G883" i="7"/>
  <c r="F883" i="7"/>
  <c r="E883" i="7"/>
  <c r="D883" i="7"/>
  <c r="C883" i="7"/>
  <c r="CQ883" i="7" s="1"/>
  <c r="B883" i="7"/>
  <c r="A883" i="7"/>
  <c r="R882" i="7"/>
  <c r="H882" i="7"/>
  <c r="G882" i="7"/>
  <c r="F882" i="7"/>
  <c r="E882" i="7"/>
  <c r="D882" i="7"/>
  <c r="C882" i="7"/>
  <c r="CQ882" i="7" s="1"/>
  <c r="B882" i="7"/>
  <c r="A882" i="7"/>
  <c r="R881" i="7"/>
  <c r="H881" i="7"/>
  <c r="G881" i="7"/>
  <c r="F881" i="7"/>
  <c r="E881" i="7"/>
  <c r="D881" i="7"/>
  <c r="C881" i="7"/>
  <c r="CQ881" i="7" s="1"/>
  <c r="B881" i="7"/>
  <c r="A881" i="7"/>
  <c r="R880" i="7"/>
  <c r="H880" i="7"/>
  <c r="G880" i="7"/>
  <c r="F880" i="7"/>
  <c r="E880" i="7"/>
  <c r="D880" i="7"/>
  <c r="C880" i="7"/>
  <c r="CQ880" i="7" s="1"/>
  <c r="B880" i="7"/>
  <c r="A880" i="7"/>
  <c r="R879" i="7"/>
  <c r="H879" i="7"/>
  <c r="G879" i="7"/>
  <c r="F879" i="7"/>
  <c r="E879" i="7"/>
  <c r="D879" i="7"/>
  <c r="C879" i="7"/>
  <c r="CQ879" i="7" s="1"/>
  <c r="B879" i="7"/>
  <c r="A879" i="7"/>
  <c r="R878" i="7"/>
  <c r="H878" i="7"/>
  <c r="G878" i="7"/>
  <c r="F878" i="7"/>
  <c r="E878" i="7"/>
  <c r="D878" i="7"/>
  <c r="C878" i="7"/>
  <c r="CQ878" i="7" s="1"/>
  <c r="B878" i="7"/>
  <c r="A878" i="7"/>
  <c r="R877" i="7"/>
  <c r="H877" i="7"/>
  <c r="G877" i="7"/>
  <c r="F877" i="7"/>
  <c r="E877" i="7"/>
  <c r="D877" i="7"/>
  <c r="C877" i="7"/>
  <c r="CQ877" i="7" s="1"/>
  <c r="B877" i="7"/>
  <c r="A877" i="7"/>
  <c r="R876" i="7"/>
  <c r="H876" i="7"/>
  <c r="G876" i="7"/>
  <c r="F876" i="7"/>
  <c r="E876" i="7"/>
  <c r="D876" i="7"/>
  <c r="C876" i="7"/>
  <c r="CQ876" i="7" s="1"/>
  <c r="B876" i="7"/>
  <c r="A876" i="7"/>
  <c r="R875" i="7"/>
  <c r="H875" i="7"/>
  <c r="G875" i="7"/>
  <c r="F875" i="7"/>
  <c r="E875" i="7"/>
  <c r="D875" i="7"/>
  <c r="C875" i="7"/>
  <c r="CQ875" i="7" s="1"/>
  <c r="B875" i="7"/>
  <c r="A875" i="7"/>
  <c r="R874" i="7"/>
  <c r="H874" i="7"/>
  <c r="G874" i="7"/>
  <c r="F874" i="7"/>
  <c r="E874" i="7"/>
  <c r="D874" i="7"/>
  <c r="C874" i="7"/>
  <c r="CQ874" i="7" s="1"/>
  <c r="B874" i="7"/>
  <c r="A874" i="7"/>
  <c r="R873" i="7"/>
  <c r="H873" i="7"/>
  <c r="G873" i="7"/>
  <c r="F873" i="7"/>
  <c r="E873" i="7"/>
  <c r="D873" i="7"/>
  <c r="C873" i="7"/>
  <c r="CQ873" i="7" s="1"/>
  <c r="B873" i="7"/>
  <c r="A873" i="7"/>
  <c r="R872" i="7"/>
  <c r="H872" i="7"/>
  <c r="G872" i="7"/>
  <c r="F872" i="7"/>
  <c r="E872" i="7"/>
  <c r="D872" i="7"/>
  <c r="C872" i="7"/>
  <c r="CQ872" i="7" s="1"/>
  <c r="B872" i="7"/>
  <c r="A872" i="7"/>
  <c r="R871" i="7"/>
  <c r="H871" i="7"/>
  <c r="G871" i="7"/>
  <c r="F871" i="7"/>
  <c r="E871" i="7"/>
  <c r="D871" i="7"/>
  <c r="C871" i="7"/>
  <c r="CQ871" i="7" s="1"/>
  <c r="B871" i="7"/>
  <c r="A871" i="7"/>
  <c r="R870" i="7"/>
  <c r="H870" i="7"/>
  <c r="G870" i="7"/>
  <c r="F870" i="7"/>
  <c r="E870" i="7"/>
  <c r="D870" i="7"/>
  <c r="C870" i="7"/>
  <c r="CQ870" i="7" s="1"/>
  <c r="B870" i="7"/>
  <c r="A870" i="7"/>
  <c r="R869" i="7"/>
  <c r="H869" i="7"/>
  <c r="G869" i="7"/>
  <c r="F869" i="7"/>
  <c r="E869" i="7"/>
  <c r="D869" i="7"/>
  <c r="C869" i="7"/>
  <c r="CQ869" i="7" s="1"/>
  <c r="B869" i="7"/>
  <c r="A869" i="7"/>
  <c r="R868" i="7"/>
  <c r="H868" i="7"/>
  <c r="G868" i="7"/>
  <c r="F868" i="7"/>
  <c r="E868" i="7"/>
  <c r="D868" i="7"/>
  <c r="C868" i="7"/>
  <c r="CQ868" i="7" s="1"/>
  <c r="B868" i="7"/>
  <c r="A868" i="7"/>
  <c r="R867" i="7"/>
  <c r="H867" i="7"/>
  <c r="G867" i="7"/>
  <c r="F867" i="7"/>
  <c r="E867" i="7"/>
  <c r="D867" i="7"/>
  <c r="C867" i="7"/>
  <c r="CQ867" i="7" s="1"/>
  <c r="B867" i="7"/>
  <c r="A867" i="7"/>
  <c r="R866" i="7"/>
  <c r="H866" i="7"/>
  <c r="G866" i="7"/>
  <c r="F866" i="7"/>
  <c r="E866" i="7"/>
  <c r="D866" i="7"/>
  <c r="C866" i="7"/>
  <c r="CQ866" i="7" s="1"/>
  <c r="B866" i="7"/>
  <c r="A866" i="7"/>
  <c r="R865" i="7"/>
  <c r="H865" i="7"/>
  <c r="G865" i="7"/>
  <c r="F865" i="7"/>
  <c r="E865" i="7"/>
  <c r="D865" i="7"/>
  <c r="C865" i="7"/>
  <c r="CQ865" i="7" s="1"/>
  <c r="B865" i="7"/>
  <c r="A865" i="7"/>
  <c r="R864" i="7"/>
  <c r="H864" i="7"/>
  <c r="G864" i="7"/>
  <c r="F864" i="7"/>
  <c r="E864" i="7"/>
  <c r="D864" i="7"/>
  <c r="C864" i="7"/>
  <c r="CQ864" i="7" s="1"/>
  <c r="B864" i="7"/>
  <c r="A864" i="7"/>
  <c r="R863" i="7"/>
  <c r="H863" i="7"/>
  <c r="G863" i="7"/>
  <c r="F863" i="7"/>
  <c r="E863" i="7"/>
  <c r="D863" i="7"/>
  <c r="C863" i="7"/>
  <c r="CQ863" i="7" s="1"/>
  <c r="B863" i="7"/>
  <c r="A863" i="7"/>
  <c r="R862" i="7"/>
  <c r="H862" i="7"/>
  <c r="G862" i="7"/>
  <c r="F862" i="7"/>
  <c r="E862" i="7"/>
  <c r="D862" i="7"/>
  <c r="C862" i="7"/>
  <c r="CQ862" i="7" s="1"/>
  <c r="B862" i="7"/>
  <c r="A862" i="7"/>
  <c r="R861" i="7"/>
  <c r="H861" i="7"/>
  <c r="G861" i="7"/>
  <c r="F861" i="7"/>
  <c r="E861" i="7"/>
  <c r="D861" i="7"/>
  <c r="C861" i="7"/>
  <c r="CQ861" i="7" s="1"/>
  <c r="B861" i="7"/>
  <c r="A861" i="7"/>
  <c r="R860" i="7"/>
  <c r="H860" i="7"/>
  <c r="G860" i="7"/>
  <c r="F860" i="7"/>
  <c r="E860" i="7"/>
  <c r="D860" i="7"/>
  <c r="C860" i="7"/>
  <c r="CQ860" i="7" s="1"/>
  <c r="B860" i="7"/>
  <c r="A860" i="7"/>
  <c r="R859" i="7"/>
  <c r="H859" i="7"/>
  <c r="G859" i="7"/>
  <c r="F859" i="7"/>
  <c r="E859" i="7"/>
  <c r="D859" i="7"/>
  <c r="C859" i="7"/>
  <c r="CQ859" i="7" s="1"/>
  <c r="B859" i="7"/>
  <c r="A859" i="7"/>
  <c r="R858" i="7"/>
  <c r="H858" i="7"/>
  <c r="G858" i="7"/>
  <c r="F858" i="7"/>
  <c r="E858" i="7"/>
  <c r="D858" i="7"/>
  <c r="C858" i="7"/>
  <c r="CQ858" i="7" s="1"/>
  <c r="B858" i="7"/>
  <c r="A858" i="7"/>
  <c r="R857" i="7"/>
  <c r="H857" i="7"/>
  <c r="G857" i="7"/>
  <c r="F857" i="7"/>
  <c r="E857" i="7"/>
  <c r="D857" i="7"/>
  <c r="C857" i="7"/>
  <c r="CQ857" i="7" s="1"/>
  <c r="B857" i="7"/>
  <c r="A857" i="7"/>
  <c r="R856" i="7"/>
  <c r="H856" i="7"/>
  <c r="G856" i="7"/>
  <c r="F856" i="7"/>
  <c r="E856" i="7"/>
  <c r="D856" i="7"/>
  <c r="C856" i="7"/>
  <c r="CQ856" i="7" s="1"/>
  <c r="B856" i="7"/>
  <c r="A856" i="7"/>
  <c r="R855" i="7"/>
  <c r="H855" i="7"/>
  <c r="G855" i="7"/>
  <c r="F855" i="7"/>
  <c r="E855" i="7"/>
  <c r="D855" i="7"/>
  <c r="C855" i="7"/>
  <c r="CQ855" i="7" s="1"/>
  <c r="B855" i="7"/>
  <c r="A855" i="7"/>
  <c r="R854" i="7"/>
  <c r="H854" i="7"/>
  <c r="G854" i="7"/>
  <c r="F854" i="7"/>
  <c r="E854" i="7"/>
  <c r="D854" i="7"/>
  <c r="C854" i="7"/>
  <c r="CQ854" i="7" s="1"/>
  <c r="B854" i="7"/>
  <c r="A854" i="7"/>
  <c r="R853" i="7"/>
  <c r="H853" i="7"/>
  <c r="G853" i="7"/>
  <c r="F853" i="7"/>
  <c r="E853" i="7"/>
  <c r="D853" i="7"/>
  <c r="C853" i="7"/>
  <c r="CQ853" i="7" s="1"/>
  <c r="B853" i="7"/>
  <c r="A853" i="7"/>
  <c r="R852" i="7"/>
  <c r="H852" i="7"/>
  <c r="G852" i="7"/>
  <c r="F852" i="7"/>
  <c r="E852" i="7"/>
  <c r="D852" i="7"/>
  <c r="C852" i="7"/>
  <c r="CQ852" i="7" s="1"/>
  <c r="B852" i="7"/>
  <c r="A852" i="7"/>
  <c r="R851" i="7"/>
  <c r="H851" i="7"/>
  <c r="G851" i="7"/>
  <c r="F851" i="7"/>
  <c r="E851" i="7"/>
  <c r="D851" i="7"/>
  <c r="C851" i="7"/>
  <c r="CQ851" i="7" s="1"/>
  <c r="B851" i="7"/>
  <c r="A851" i="7"/>
  <c r="R850" i="7"/>
  <c r="H850" i="7"/>
  <c r="G850" i="7"/>
  <c r="F850" i="7"/>
  <c r="E850" i="7"/>
  <c r="D850" i="7"/>
  <c r="C850" i="7"/>
  <c r="CQ850" i="7" s="1"/>
  <c r="B850" i="7"/>
  <c r="A850" i="7"/>
  <c r="R849" i="7"/>
  <c r="H849" i="7"/>
  <c r="G849" i="7"/>
  <c r="F849" i="7"/>
  <c r="E849" i="7"/>
  <c r="D849" i="7"/>
  <c r="C849" i="7"/>
  <c r="CQ849" i="7" s="1"/>
  <c r="B849" i="7"/>
  <c r="A849" i="7"/>
  <c r="R848" i="7"/>
  <c r="H848" i="7"/>
  <c r="G848" i="7"/>
  <c r="F848" i="7"/>
  <c r="E848" i="7"/>
  <c r="D848" i="7"/>
  <c r="C848" i="7"/>
  <c r="CQ848" i="7" s="1"/>
  <c r="B848" i="7"/>
  <c r="A848" i="7"/>
  <c r="R847" i="7"/>
  <c r="H847" i="7"/>
  <c r="G847" i="7"/>
  <c r="F847" i="7"/>
  <c r="E847" i="7"/>
  <c r="D847" i="7"/>
  <c r="C847" i="7"/>
  <c r="CQ847" i="7" s="1"/>
  <c r="B847" i="7"/>
  <c r="A847" i="7"/>
  <c r="R846" i="7"/>
  <c r="H846" i="7"/>
  <c r="G846" i="7"/>
  <c r="F846" i="7"/>
  <c r="E846" i="7"/>
  <c r="D846" i="7"/>
  <c r="C846" i="7"/>
  <c r="CQ846" i="7" s="1"/>
  <c r="B846" i="7"/>
  <c r="A846" i="7"/>
  <c r="R845" i="7"/>
  <c r="H845" i="7"/>
  <c r="G845" i="7"/>
  <c r="F845" i="7"/>
  <c r="E845" i="7"/>
  <c r="D845" i="7"/>
  <c r="C845" i="7"/>
  <c r="CQ845" i="7" s="1"/>
  <c r="B845" i="7"/>
  <c r="A845" i="7"/>
  <c r="R844" i="7"/>
  <c r="H844" i="7"/>
  <c r="G844" i="7"/>
  <c r="F844" i="7"/>
  <c r="E844" i="7"/>
  <c r="D844" i="7"/>
  <c r="C844" i="7"/>
  <c r="CQ844" i="7" s="1"/>
  <c r="B844" i="7"/>
  <c r="A844" i="7"/>
  <c r="R843" i="7"/>
  <c r="H843" i="7"/>
  <c r="G843" i="7"/>
  <c r="F843" i="7"/>
  <c r="E843" i="7"/>
  <c r="D843" i="7"/>
  <c r="C843" i="7"/>
  <c r="CQ843" i="7" s="1"/>
  <c r="B843" i="7"/>
  <c r="A843" i="7"/>
  <c r="R842" i="7"/>
  <c r="H842" i="7"/>
  <c r="G842" i="7"/>
  <c r="F842" i="7"/>
  <c r="E842" i="7"/>
  <c r="D842" i="7"/>
  <c r="C842" i="7"/>
  <c r="CQ842" i="7" s="1"/>
  <c r="B842" i="7"/>
  <c r="A842" i="7"/>
  <c r="R841" i="7"/>
  <c r="H841" i="7"/>
  <c r="G841" i="7"/>
  <c r="F841" i="7"/>
  <c r="E841" i="7"/>
  <c r="D841" i="7"/>
  <c r="C841" i="7"/>
  <c r="CQ841" i="7" s="1"/>
  <c r="B841" i="7"/>
  <c r="A841" i="7"/>
  <c r="R840" i="7"/>
  <c r="H840" i="7"/>
  <c r="G840" i="7"/>
  <c r="F840" i="7"/>
  <c r="E840" i="7"/>
  <c r="D840" i="7"/>
  <c r="C840" i="7"/>
  <c r="CQ840" i="7" s="1"/>
  <c r="B840" i="7"/>
  <c r="A840" i="7"/>
  <c r="R839" i="7"/>
  <c r="H839" i="7"/>
  <c r="G839" i="7"/>
  <c r="F839" i="7"/>
  <c r="E839" i="7"/>
  <c r="D839" i="7"/>
  <c r="C839" i="7"/>
  <c r="CQ839" i="7" s="1"/>
  <c r="B839" i="7"/>
  <c r="A839" i="7"/>
  <c r="R838" i="7"/>
  <c r="H838" i="7"/>
  <c r="G838" i="7"/>
  <c r="F838" i="7"/>
  <c r="E838" i="7"/>
  <c r="D838" i="7"/>
  <c r="C838" i="7"/>
  <c r="CQ838" i="7" s="1"/>
  <c r="B838" i="7"/>
  <c r="A838" i="7"/>
  <c r="R837" i="7"/>
  <c r="H837" i="7"/>
  <c r="G837" i="7"/>
  <c r="F837" i="7"/>
  <c r="E837" i="7"/>
  <c r="D837" i="7"/>
  <c r="C837" i="7"/>
  <c r="CQ837" i="7" s="1"/>
  <c r="B837" i="7"/>
  <c r="A837" i="7"/>
  <c r="R836" i="7"/>
  <c r="H836" i="7"/>
  <c r="G836" i="7"/>
  <c r="F836" i="7"/>
  <c r="E836" i="7"/>
  <c r="D836" i="7"/>
  <c r="C836" i="7"/>
  <c r="CQ836" i="7" s="1"/>
  <c r="B836" i="7"/>
  <c r="A836" i="7"/>
  <c r="R835" i="7"/>
  <c r="H835" i="7"/>
  <c r="G835" i="7"/>
  <c r="F835" i="7"/>
  <c r="E835" i="7"/>
  <c r="D835" i="7"/>
  <c r="C835" i="7"/>
  <c r="CQ835" i="7" s="1"/>
  <c r="B835" i="7"/>
  <c r="A835" i="7"/>
  <c r="R834" i="7"/>
  <c r="H834" i="7"/>
  <c r="G834" i="7"/>
  <c r="F834" i="7"/>
  <c r="E834" i="7"/>
  <c r="D834" i="7"/>
  <c r="C834" i="7"/>
  <c r="CQ834" i="7" s="1"/>
  <c r="B834" i="7"/>
  <c r="A834" i="7"/>
  <c r="R833" i="7"/>
  <c r="H833" i="7"/>
  <c r="G833" i="7"/>
  <c r="F833" i="7"/>
  <c r="E833" i="7"/>
  <c r="D833" i="7"/>
  <c r="C833" i="7"/>
  <c r="CQ833" i="7" s="1"/>
  <c r="B833" i="7"/>
  <c r="A833" i="7"/>
  <c r="R832" i="7"/>
  <c r="H832" i="7"/>
  <c r="G832" i="7"/>
  <c r="F832" i="7"/>
  <c r="E832" i="7"/>
  <c r="D832" i="7"/>
  <c r="C832" i="7"/>
  <c r="CQ832" i="7" s="1"/>
  <c r="B832" i="7"/>
  <c r="A832" i="7"/>
  <c r="R831" i="7"/>
  <c r="H831" i="7"/>
  <c r="G831" i="7"/>
  <c r="F831" i="7"/>
  <c r="E831" i="7"/>
  <c r="D831" i="7"/>
  <c r="C831" i="7"/>
  <c r="CQ831" i="7" s="1"/>
  <c r="B831" i="7"/>
  <c r="A831" i="7"/>
  <c r="R830" i="7"/>
  <c r="H830" i="7"/>
  <c r="G830" i="7"/>
  <c r="F830" i="7"/>
  <c r="E830" i="7"/>
  <c r="D830" i="7"/>
  <c r="C830" i="7"/>
  <c r="CQ830" i="7" s="1"/>
  <c r="B830" i="7"/>
  <c r="A830" i="7"/>
  <c r="R829" i="7"/>
  <c r="H829" i="7"/>
  <c r="G829" i="7"/>
  <c r="F829" i="7"/>
  <c r="E829" i="7"/>
  <c r="D829" i="7"/>
  <c r="C829" i="7"/>
  <c r="CQ829" i="7" s="1"/>
  <c r="B829" i="7"/>
  <c r="A829" i="7"/>
  <c r="R828" i="7"/>
  <c r="H828" i="7"/>
  <c r="G828" i="7"/>
  <c r="F828" i="7"/>
  <c r="E828" i="7"/>
  <c r="D828" i="7"/>
  <c r="C828" i="7"/>
  <c r="CQ828" i="7" s="1"/>
  <c r="B828" i="7"/>
  <c r="A828" i="7"/>
  <c r="R827" i="7"/>
  <c r="H827" i="7"/>
  <c r="G827" i="7"/>
  <c r="F827" i="7"/>
  <c r="E827" i="7"/>
  <c r="D827" i="7"/>
  <c r="C827" i="7"/>
  <c r="CQ827" i="7" s="1"/>
  <c r="B827" i="7"/>
  <c r="A827" i="7"/>
  <c r="R826" i="7"/>
  <c r="H826" i="7"/>
  <c r="G826" i="7"/>
  <c r="F826" i="7"/>
  <c r="E826" i="7"/>
  <c r="D826" i="7"/>
  <c r="C826" i="7"/>
  <c r="CQ826" i="7" s="1"/>
  <c r="B826" i="7"/>
  <c r="A826" i="7"/>
  <c r="R825" i="7"/>
  <c r="H825" i="7"/>
  <c r="G825" i="7"/>
  <c r="F825" i="7"/>
  <c r="E825" i="7"/>
  <c r="D825" i="7"/>
  <c r="C825" i="7"/>
  <c r="CQ825" i="7" s="1"/>
  <c r="B825" i="7"/>
  <c r="A825" i="7"/>
  <c r="R824" i="7"/>
  <c r="H824" i="7"/>
  <c r="G824" i="7"/>
  <c r="F824" i="7"/>
  <c r="E824" i="7"/>
  <c r="D824" i="7"/>
  <c r="C824" i="7"/>
  <c r="CQ824" i="7" s="1"/>
  <c r="B824" i="7"/>
  <c r="A824" i="7"/>
  <c r="R823" i="7"/>
  <c r="H823" i="7"/>
  <c r="G823" i="7"/>
  <c r="F823" i="7"/>
  <c r="E823" i="7"/>
  <c r="D823" i="7"/>
  <c r="C823" i="7"/>
  <c r="CQ823" i="7" s="1"/>
  <c r="B823" i="7"/>
  <c r="A823" i="7"/>
  <c r="R822" i="7"/>
  <c r="H822" i="7"/>
  <c r="G822" i="7"/>
  <c r="F822" i="7"/>
  <c r="E822" i="7"/>
  <c r="D822" i="7"/>
  <c r="C822" i="7"/>
  <c r="CQ822" i="7" s="1"/>
  <c r="B822" i="7"/>
  <c r="A822" i="7"/>
  <c r="R821" i="7"/>
  <c r="H821" i="7"/>
  <c r="G821" i="7"/>
  <c r="F821" i="7"/>
  <c r="E821" i="7"/>
  <c r="D821" i="7"/>
  <c r="C821" i="7"/>
  <c r="CQ821" i="7" s="1"/>
  <c r="B821" i="7"/>
  <c r="A821" i="7"/>
  <c r="R820" i="7"/>
  <c r="H820" i="7"/>
  <c r="G820" i="7"/>
  <c r="F820" i="7"/>
  <c r="E820" i="7"/>
  <c r="D820" i="7"/>
  <c r="C820" i="7"/>
  <c r="CQ820" i="7" s="1"/>
  <c r="B820" i="7"/>
  <c r="A820" i="7"/>
  <c r="R819" i="7"/>
  <c r="H819" i="7"/>
  <c r="G819" i="7"/>
  <c r="F819" i="7"/>
  <c r="E819" i="7"/>
  <c r="D819" i="7"/>
  <c r="C819" i="7"/>
  <c r="CQ819" i="7" s="1"/>
  <c r="B819" i="7"/>
  <c r="A819" i="7"/>
  <c r="R818" i="7"/>
  <c r="H818" i="7"/>
  <c r="G818" i="7"/>
  <c r="F818" i="7"/>
  <c r="E818" i="7"/>
  <c r="D818" i="7"/>
  <c r="C818" i="7"/>
  <c r="CQ818" i="7" s="1"/>
  <c r="B818" i="7"/>
  <c r="A818" i="7"/>
  <c r="R817" i="7"/>
  <c r="H817" i="7"/>
  <c r="G817" i="7"/>
  <c r="F817" i="7"/>
  <c r="E817" i="7"/>
  <c r="D817" i="7"/>
  <c r="C817" i="7"/>
  <c r="CQ817" i="7" s="1"/>
  <c r="B817" i="7"/>
  <c r="A817" i="7"/>
  <c r="R816" i="7"/>
  <c r="H816" i="7"/>
  <c r="G816" i="7"/>
  <c r="F816" i="7"/>
  <c r="E816" i="7"/>
  <c r="D816" i="7"/>
  <c r="C816" i="7"/>
  <c r="CQ816" i="7" s="1"/>
  <c r="B816" i="7"/>
  <c r="A816" i="7"/>
  <c r="R815" i="7"/>
  <c r="H815" i="7"/>
  <c r="G815" i="7"/>
  <c r="F815" i="7"/>
  <c r="E815" i="7"/>
  <c r="D815" i="7"/>
  <c r="C815" i="7"/>
  <c r="CQ815" i="7" s="1"/>
  <c r="B815" i="7"/>
  <c r="A815" i="7"/>
  <c r="R814" i="7"/>
  <c r="H814" i="7"/>
  <c r="G814" i="7"/>
  <c r="F814" i="7"/>
  <c r="E814" i="7"/>
  <c r="D814" i="7"/>
  <c r="C814" i="7"/>
  <c r="CQ814" i="7" s="1"/>
  <c r="B814" i="7"/>
  <c r="A814" i="7"/>
  <c r="R813" i="7"/>
  <c r="H813" i="7"/>
  <c r="G813" i="7"/>
  <c r="F813" i="7"/>
  <c r="E813" i="7"/>
  <c r="D813" i="7"/>
  <c r="C813" i="7"/>
  <c r="CQ813" i="7" s="1"/>
  <c r="B813" i="7"/>
  <c r="A813" i="7"/>
  <c r="R812" i="7"/>
  <c r="H812" i="7"/>
  <c r="G812" i="7"/>
  <c r="F812" i="7"/>
  <c r="E812" i="7"/>
  <c r="D812" i="7"/>
  <c r="C812" i="7"/>
  <c r="CQ812" i="7" s="1"/>
  <c r="B812" i="7"/>
  <c r="A812" i="7"/>
  <c r="R811" i="7"/>
  <c r="H811" i="7"/>
  <c r="G811" i="7"/>
  <c r="F811" i="7"/>
  <c r="E811" i="7"/>
  <c r="D811" i="7"/>
  <c r="C811" i="7"/>
  <c r="CQ811" i="7" s="1"/>
  <c r="B811" i="7"/>
  <c r="A811" i="7"/>
  <c r="R810" i="7"/>
  <c r="H810" i="7"/>
  <c r="G810" i="7"/>
  <c r="F810" i="7"/>
  <c r="E810" i="7"/>
  <c r="D810" i="7"/>
  <c r="C810" i="7"/>
  <c r="CQ810" i="7" s="1"/>
  <c r="B810" i="7"/>
  <c r="A810" i="7"/>
  <c r="R809" i="7"/>
  <c r="H809" i="7"/>
  <c r="G809" i="7"/>
  <c r="F809" i="7"/>
  <c r="E809" i="7"/>
  <c r="D809" i="7"/>
  <c r="C809" i="7"/>
  <c r="CQ809" i="7" s="1"/>
  <c r="B809" i="7"/>
  <c r="A809" i="7"/>
  <c r="R808" i="7"/>
  <c r="H808" i="7"/>
  <c r="G808" i="7"/>
  <c r="F808" i="7"/>
  <c r="E808" i="7"/>
  <c r="D808" i="7"/>
  <c r="C808" i="7"/>
  <c r="CQ808" i="7" s="1"/>
  <c r="B808" i="7"/>
  <c r="A808" i="7"/>
  <c r="R807" i="7"/>
  <c r="H807" i="7"/>
  <c r="G807" i="7"/>
  <c r="F807" i="7"/>
  <c r="E807" i="7"/>
  <c r="D807" i="7"/>
  <c r="C807" i="7"/>
  <c r="CQ807" i="7" s="1"/>
  <c r="B807" i="7"/>
  <c r="A807" i="7"/>
  <c r="R806" i="7"/>
  <c r="H806" i="7"/>
  <c r="G806" i="7"/>
  <c r="F806" i="7"/>
  <c r="E806" i="7"/>
  <c r="D806" i="7"/>
  <c r="C806" i="7"/>
  <c r="CQ806" i="7" s="1"/>
  <c r="B806" i="7"/>
  <c r="A806" i="7"/>
  <c r="R805" i="7"/>
  <c r="H805" i="7"/>
  <c r="G805" i="7"/>
  <c r="F805" i="7"/>
  <c r="E805" i="7"/>
  <c r="D805" i="7"/>
  <c r="C805" i="7"/>
  <c r="CQ805" i="7" s="1"/>
  <c r="B805" i="7"/>
  <c r="A805" i="7"/>
  <c r="R804" i="7"/>
  <c r="H804" i="7"/>
  <c r="G804" i="7"/>
  <c r="F804" i="7"/>
  <c r="E804" i="7"/>
  <c r="D804" i="7"/>
  <c r="C804" i="7"/>
  <c r="CQ804" i="7" s="1"/>
  <c r="B804" i="7"/>
  <c r="A804" i="7"/>
  <c r="R803" i="7"/>
  <c r="H803" i="7"/>
  <c r="G803" i="7"/>
  <c r="F803" i="7"/>
  <c r="E803" i="7"/>
  <c r="D803" i="7"/>
  <c r="C803" i="7"/>
  <c r="CQ803" i="7" s="1"/>
  <c r="B803" i="7"/>
  <c r="A803" i="7"/>
  <c r="R802" i="7"/>
  <c r="H802" i="7"/>
  <c r="G802" i="7"/>
  <c r="F802" i="7"/>
  <c r="E802" i="7"/>
  <c r="D802" i="7"/>
  <c r="C802" i="7"/>
  <c r="CQ802" i="7" s="1"/>
  <c r="B802" i="7"/>
  <c r="A802" i="7"/>
  <c r="R801" i="7"/>
  <c r="H801" i="7"/>
  <c r="G801" i="7"/>
  <c r="F801" i="7"/>
  <c r="E801" i="7"/>
  <c r="D801" i="7"/>
  <c r="C801" i="7"/>
  <c r="CQ801" i="7" s="1"/>
  <c r="B801" i="7"/>
  <c r="A801" i="7"/>
  <c r="R800" i="7"/>
  <c r="H800" i="7"/>
  <c r="G800" i="7"/>
  <c r="F800" i="7"/>
  <c r="E800" i="7"/>
  <c r="D800" i="7"/>
  <c r="C800" i="7"/>
  <c r="CQ800" i="7" s="1"/>
  <c r="B800" i="7"/>
  <c r="A800" i="7"/>
  <c r="R799" i="7"/>
  <c r="H799" i="7"/>
  <c r="G799" i="7"/>
  <c r="F799" i="7"/>
  <c r="E799" i="7"/>
  <c r="D799" i="7"/>
  <c r="C799" i="7"/>
  <c r="CQ799" i="7" s="1"/>
  <c r="B799" i="7"/>
  <c r="A799" i="7"/>
  <c r="R798" i="7"/>
  <c r="H798" i="7"/>
  <c r="G798" i="7"/>
  <c r="F798" i="7"/>
  <c r="E798" i="7"/>
  <c r="D798" i="7"/>
  <c r="C798" i="7"/>
  <c r="CQ798" i="7" s="1"/>
  <c r="B798" i="7"/>
  <c r="A798" i="7"/>
  <c r="R797" i="7"/>
  <c r="H797" i="7"/>
  <c r="G797" i="7"/>
  <c r="F797" i="7"/>
  <c r="E797" i="7"/>
  <c r="D797" i="7"/>
  <c r="C797" i="7"/>
  <c r="CQ797" i="7" s="1"/>
  <c r="B797" i="7"/>
  <c r="A797" i="7"/>
  <c r="R796" i="7"/>
  <c r="H796" i="7"/>
  <c r="G796" i="7"/>
  <c r="F796" i="7"/>
  <c r="E796" i="7"/>
  <c r="D796" i="7"/>
  <c r="C796" i="7"/>
  <c r="CQ796" i="7" s="1"/>
  <c r="B796" i="7"/>
  <c r="A796" i="7"/>
  <c r="R795" i="7"/>
  <c r="H795" i="7"/>
  <c r="G795" i="7"/>
  <c r="F795" i="7"/>
  <c r="E795" i="7"/>
  <c r="D795" i="7"/>
  <c r="C795" i="7"/>
  <c r="CQ795" i="7" s="1"/>
  <c r="B795" i="7"/>
  <c r="A795" i="7"/>
  <c r="R794" i="7"/>
  <c r="H794" i="7"/>
  <c r="G794" i="7"/>
  <c r="F794" i="7"/>
  <c r="E794" i="7"/>
  <c r="D794" i="7"/>
  <c r="C794" i="7"/>
  <c r="CQ794" i="7" s="1"/>
  <c r="B794" i="7"/>
  <c r="A794" i="7"/>
  <c r="R793" i="7"/>
  <c r="H793" i="7"/>
  <c r="G793" i="7"/>
  <c r="F793" i="7"/>
  <c r="E793" i="7"/>
  <c r="D793" i="7"/>
  <c r="C793" i="7"/>
  <c r="CQ793" i="7" s="1"/>
  <c r="B793" i="7"/>
  <c r="A793" i="7"/>
  <c r="R792" i="7"/>
  <c r="H792" i="7"/>
  <c r="G792" i="7"/>
  <c r="F792" i="7"/>
  <c r="E792" i="7"/>
  <c r="D792" i="7"/>
  <c r="C792" i="7"/>
  <c r="CQ792" i="7" s="1"/>
  <c r="B792" i="7"/>
  <c r="A792" i="7"/>
  <c r="R791" i="7"/>
  <c r="H791" i="7"/>
  <c r="G791" i="7"/>
  <c r="F791" i="7"/>
  <c r="E791" i="7"/>
  <c r="D791" i="7"/>
  <c r="C791" i="7"/>
  <c r="CQ791" i="7" s="1"/>
  <c r="B791" i="7"/>
  <c r="A791" i="7"/>
  <c r="R790" i="7"/>
  <c r="H790" i="7"/>
  <c r="G790" i="7"/>
  <c r="F790" i="7"/>
  <c r="E790" i="7"/>
  <c r="D790" i="7"/>
  <c r="C790" i="7"/>
  <c r="CQ790" i="7" s="1"/>
  <c r="B790" i="7"/>
  <c r="A790" i="7"/>
  <c r="R789" i="7"/>
  <c r="H789" i="7"/>
  <c r="G789" i="7"/>
  <c r="F789" i="7"/>
  <c r="E789" i="7"/>
  <c r="D789" i="7"/>
  <c r="C789" i="7"/>
  <c r="CQ789" i="7" s="1"/>
  <c r="B789" i="7"/>
  <c r="A789" i="7"/>
  <c r="R788" i="7"/>
  <c r="H788" i="7"/>
  <c r="G788" i="7"/>
  <c r="F788" i="7"/>
  <c r="E788" i="7"/>
  <c r="D788" i="7"/>
  <c r="C788" i="7"/>
  <c r="CQ788" i="7" s="1"/>
  <c r="B788" i="7"/>
  <c r="A788" i="7"/>
  <c r="R787" i="7"/>
  <c r="H787" i="7"/>
  <c r="G787" i="7"/>
  <c r="F787" i="7"/>
  <c r="E787" i="7"/>
  <c r="D787" i="7"/>
  <c r="C787" i="7"/>
  <c r="CQ787" i="7" s="1"/>
  <c r="B787" i="7"/>
  <c r="A787" i="7"/>
  <c r="R786" i="7"/>
  <c r="H786" i="7"/>
  <c r="G786" i="7"/>
  <c r="F786" i="7"/>
  <c r="E786" i="7"/>
  <c r="D786" i="7"/>
  <c r="C786" i="7"/>
  <c r="CQ786" i="7" s="1"/>
  <c r="B786" i="7"/>
  <c r="A786" i="7"/>
  <c r="R785" i="7"/>
  <c r="H785" i="7"/>
  <c r="G785" i="7"/>
  <c r="F785" i="7"/>
  <c r="E785" i="7"/>
  <c r="D785" i="7"/>
  <c r="C785" i="7"/>
  <c r="CQ785" i="7" s="1"/>
  <c r="B785" i="7"/>
  <c r="A785" i="7"/>
  <c r="R784" i="7"/>
  <c r="H784" i="7"/>
  <c r="G784" i="7"/>
  <c r="F784" i="7"/>
  <c r="E784" i="7"/>
  <c r="D784" i="7"/>
  <c r="C784" i="7"/>
  <c r="CQ784" i="7" s="1"/>
  <c r="B784" i="7"/>
  <c r="A784" i="7"/>
  <c r="R783" i="7"/>
  <c r="H783" i="7"/>
  <c r="G783" i="7"/>
  <c r="F783" i="7"/>
  <c r="E783" i="7"/>
  <c r="D783" i="7"/>
  <c r="C783" i="7"/>
  <c r="CQ783" i="7" s="1"/>
  <c r="B783" i="7"/>
  <c r="A783" i="7"/>
  <c r="R782" i="7"/>
  <c r="H782" i="7"/>
  <c r="G782" i="7"/>
  <c r="F782" i="7"/>
  <c r="E782" i="7"/>
  <c r="D782" i="7"/>
  <c r="C782" i="7"/>
  <c r="CQ782" i="7" s="1"/>
  <c r="B782" i="7"/>
  <c r="A782" i="7"/>
  <c r="R781" i="7"/>
  <c r="H781" i="7"/>
  <c r="G781" i="7"/>
  <c r="F781" i="7"/>
  <c r="E781" i="7"/>
  <c r="D781" i="7"/>
  <c r="C781" i="7"/>
  <c r="CQ781" i="7" s="1"/>
  <c r="B781" i="7"/>
  <c r="A781" i="7"/>
  <c r="R780" i="7"/>
  <c r="H780" i="7"/>
  <c r="G780" i="7"/>
  <c r="F780" i="7"/>
  <c r="E780" i="7"/>
  <c r="D780" i="7"/>
  <c r="C780" i="7"/>
  <c r="CQ780" i="7" s="1"/>
  <c r="B780" i="7"/>
  <c r="A780" i="7"/>
  <c r="R779" i="7"/>
  <c r="H779" i="7"/>
  <c r="G779" i="7"/>
  <c r="F779" i="7"/>
  <c r="E779" i="7"/>
  <c r="D779" i="7"/>
  <c r="C779" i="7"/>
  <c r="CQ779" i="7" s="1"/>
  <c r="B779" i="7"/>
  <c r="A779" i="7"/>
  <c r="R778" i="7"/>
  <c r="H778" i="7"/>
  <c r="G778" i="7"/>
  <c r="F778" i="7"/>
  <c r="E778" i="7"/>
  <c r="D778" i="7"/>
  <c r="C778" i="7"/>
  <c r="CQ778" i="7" s="1"/>
  <c r="B778" i="7"/>
  <c r="A778" i="7"/>
  <c r="R777" i="7"/>
  <c r="H777" i="7"/>
  <c r="G777" i="7"/>
  <c r="F777" i="7"/>
  <c r="E777" i="7"/>
  <c r="D777" i="7"/>
  <c r="C777" i="7"/>
  <c r="CQ777" i="7" s="1"/>
  <c r="B777" i="7"/>
  <c r="A777" i="7"/>
  <c r="R776" i="7"/>
  <c r="H776" i="7"/>
  <c r="G776" i="7"/>
  <c r="F776" i="7"/>
  <c r="E776" i="7"/>
  <c r="D776" i="7"/>
  <c r="C776" i="7"/>
  <c r="CQ776" i="7" s="1"/>
  <c r="B776" i="7"/>
  <c r="A776" i="7"/>
  <c r="R775" i="7"/>
  <c r="H775" i="7"/>
  <c r="G775" i="7"/>
  <c r="F775" i="7"/>
  <c r="E775" i="7"/>
  <c r="D775" i="7"/>
  <c r="C775" i="7"/>
  <c r="CQ775" i="7" s="1"/>
  <c r="B775" i="7"/>
  <c r="A775" i="7"/>
  <c r="R774" i="7"/>
  <c r="H774" i="7"/>
  <c r="G774" i="7"/>
  <c r="F774" i="7"/>
  <c r="E774" i="7"/>
  <c r="D774" i="7"/>
  <c r="C774" i="7"/>
  <c r="CQ774" i="7" s="1"/>
  <c r="B774" i="7"/>
  <c r="A774" i="7"/>
  <c r="R773" i="7"/>
  <c r="H773" i="7"/>
  <c r="G773" i="7"/>
  <c r="F773" i="7"/>
  <c r="E773" i="7"/>
  <c r="D773" i="7"/>
  <c r="C773" i="7"/>
  <c r="CQ773" i="7" s="1"/>
  <c r="B773" i="7"/>
  <c r="A773" i="7"/>
  <c r="R772" i="7"/>
  <c r="H772" i="7"/>
  <c r="G772" i="7"/>
  <c r="F772" i="7"/>
  <c r="E772" i="7"/>
  <c r="D772" i="7"/>
  <c r="C772" i="7"/>
  <c r="CQ772" i="7" s="1"/>
  <c r="B772" i="7"/>
  <c r="A772" i="7"/>
  <c r="R771" i="7"/>
  <c r="H771" i="7"/>
  <c r="G771" i="7"/>
  <c r="F771" i="7"/>
  <c r="E771" i="7"/>
  <c r="D771" i="7"/>
  <c r="C771" i="7"/>
  <c r="CQ771" i="7" s="1"/>
  <c r="B771" i="7"/>
  <c r="A771" i="7"/>
  <c r="R770" i="7"/>
  <c r="H770" i="7"/>
  <c r="G770" i="7"/>
  <c r="F770" i="7"/>
  <c r="E770" i="7"/>
  <c r="D770" i="7"/>
  <c r="C770" i="7"/>
  <c r="CQ770" i="7" s="1"/>
  <c r="B770" i="7"/>
  <c r="A770" i="7"/>
  <c r="R769" i="7"/>
  <c r="H769" i="7"/>
  <c r="G769" i="7"/>
  <c r="F769" i="7"/>
  <c r="E769" i="7"/>
  <c r="D769" i="7"/>
  <c r="C769" i="7"/>
  <c r="CQ769" i="7" s="1"/>
  <c r="B769" i="7"/>
  <c r="A769" i="7"/>
  <c r="R768" i="7"/>
  <c r="H768" i="7"/>
  <c r="G768" i="7"/>
  <c r="F768" i="7"/>
  <c r="E768" i="7"/>
  <c r="D768" i="7"/>
  <c r="C768" i="7"/>
  <c r="CQ768" i="7" s="1"/>
  <c r="B768" i="7"/>
  <c r="A768" i="7"/>
  <c r="R767" i="7"/>
  <c r="H767" i="7"/>
  <c r="G767" i="7"/>
  <c r="F767" i="7"/>
  <c r="E767" i="7"/>
  <c r="D767" i="7"/>
  <c r="C767" i="7"/>
  <c r="CQ767" i="7" s="1"/>
  <c r="B767" i="7"/>
  <c r="A767" i="7"/>
  <c r="R766" i="7"/>
  <c r="H766" i="7"/>
  <c r="G766" i="7"/>
  <c r="F766" i="7"/>
  <c r="E766" i="7"/>
  <c r="D766" i="7"/>
  <c r="C766" i="7"/>
  <c r="CQ766" i="7" s="1"/>
  <c r="B766" i="7"/>
  <c r="A766" i="7"/>
  <c r="R765" i="7"/>
  <c r="H765" i="7"/>
  <c r="G765" i="7"/>
  <c r="F765" i="7"/>
  <c r="E765" i="7"/>
  <c r="D765" i="7"/>
  <c r="C765" i="7"/>
  <c r="CQ765" i="7" s="1"/>
  <c r="B765" i="7"/>
  <c r="A765" i="7"/>
  <c r="R764" i="7"/>
  <c r="H764" i="7"/>
  <c r="G764" i="7"/>
  <c r="F764" i="7"/>
  <c r="E764" i="7"/>
  <c r="D764" i="7"/>
  <c r="C764" i="7"/>
  <c r="CQ764" i="7" s="1"/>
  <c r="B764" i="7"/>
  <c r="A764" i="7"/>
  <c r="R763" i="7"/>
  <c r="H763" i="7"/>
  <c r="G763" i="7"/>
  <c r="F763" i="7"/>
  <c r="E763" i="7"/>
  <c r="D763" i="7"/>
  <c r="C763" i="7"/>
  <c r="CQ763" i="7" s="1"/>
  <c r="B763" i="7"/>
  <c r="A763" i="7"/>
  <c r="R762" i="7"/>
  <c r="H762" i="7"/>
  <c r="G762" i="7"/>
  <c r="F762" i="7"/>
  <c r="E762" i="7"/>
  <c r="D762" i="7"/>
  <c r="C762" i="7"/>
  <c r="CQ762" i="7" s="1"/>
  <c r="B762" i="7"/>
  <c r="A762" i="7"/>
  <c r="R761" i="7"/>
  <c r="H761" i="7"/>
  <c r="G761" i="7"/>
  <c r="F761" i="7"/>
  <c r="E761" i="7"/>
  <c r="D761" i="7"/>
  <c r="C761" i="7"/>
  <c r="CQ761" i="7" s="1"/>
  <c r="B761" i="7"/>
  <c r="A761" i="7"/>
  <c r="R760" i="7"/>
  <c r="H760" i="7"/>
  <c r="G760" i="7"/>
  <c r="F760" i="7"/>
  <c r="E760" i="7"/>
  <c r="D760" i="7"/>
  <c r="C760" i="7"/>
  <c r="CQ760" i="7" s="1"/>
  <c r="B760" i="7"/>
  <c r="A760" i="7"/>
  <c r="R759" i="7"/>
  <c r="H759" i="7"/>
  <c r="G759" i="7"/>
  <c r="F759" i="7"/>
  <c r="E759" i="7"/>
  <c r="D759" i="7"/>
  <c r="C759" i="7"/>
  <c r="CQ759" i="7" s="1"/>
  <c r="B759" i="7"/>
  <c r="A759" i="7"/>
  <c r="R758" i="7"/>
  <c r="H758" i="7"/>
  <c r="G758" i="7"/>
  <c r="F758" i="7"/>
  <c r="E758" i="7"/>
  <c r="D758" i="7"/>
  <c r="C758" i="7"/>
  <c r="CQ758" i="7" s="1"/>
  <c r="B758" i="7"/>
  <c r="A758" i="7"/>
  <c r="R757" i="7"/>
  <c r="H757" i="7"/>
  <c r="G757" i="7"/>
  <c r="F757" i="7"/>
  <c r="E757" i="7"/>
  <c r="D757" i="7"/>
  <c r="C757" i="7"/>
  <c r="CQ757" i="7" s="1"/>
  <c r="B757" i="7"/>
  <c r="A757" i="7"/>
  <c r="R756" i="7"/>
  <c r="H756" i="7"/>
  <c r="G756" i="7"/>
  <c r="F756" i="7"/>
  <c r="E756" i="7"/>
  <c r="D756" i="7"/>
  <c r="C756" i="7"/>
  <c r="CQ756" i="7" s="1"/>
  <c r="B756" i="7"/>
  <c r="A756" i="7"/>
  <c r="R755" i="7"/>
  <c r="H755" i="7"/>
  <c r="G755" i="7"/>
  <c r="F755" i="7"/>
  <c r="E755" i="7"/>
  <c r="D755" i="7"/>
  <c r="C755" i="7"/>
  <c r="CQ755" i="7" s="1"/>
  <c r="B755" i="7"/>
  <c r="A755" i="7"/>
  <c r="R754" i="7"/>
  <c r="H754" i="7"/>
  <c r="G754" i="7"/>
  <c r="F754" i="7"/>
  <c r="E754" i="7"/>
  <c r="D754" i="7"/>
  <c r="C754" i="7"/>
  <c r="CQ754" i="7" s="1"/>
  <c r="B754" i="7"/>
  <c r="A754" i="7"/>
  <c r="R753" i="7"/>
  <c r="H753" i="7"/>
  <c r="G753" i="7"/>
  <c r="F753" i="7"/>
  <c r="E753" i="7"/>
  <c r="D753" i="7"/>
  <c r="C753" i="7"/>
  <c r="CQ753" i="7" s="1"/>
  <c r="B753" i="7"/>
  <c r="A753" i="7"/>
  <c r="R752" i="7"/>
  <c r="H752" i="7"/>
  <c r="G752" i="7"/>
  <c r="F752" i="7"/>
  <c r="E752" i="7"/>
  <c r="D752" i="7"/>
  <c r="C752" i="7"/>
  <c r="CQ752" i="7" s="1"/>
  <c r="B752" i="7"/>
  <c r="A752" i="7"/>
  <c r="R751" i="7"/>
  <c r="H751" i="7"/>
  <c r="G751" i="7"/>
  <c r="F751" i="7"/>
  <c r="E751" i="7"/>
  <c r="D751" i="7"/>
  <c r="C751" i="7"/>
  <c r="CQ751" i="7" s="1"/>
  <c r="B751" i="7"/>
  <c r="A751" i="7"/>
  <c r="R750" i="7"/>
  <c r="H750" i="7"/>
  <c r="G750" i="7"/>
  <c r="F750" i="7"/>
  <c r="E750" i="7"/>
  <c r="D750" i="7"/>
  <c r="C750" i="7"/>
  <c r="CQ750" i="7" s="1"/>
  <c r="B750" i="7"/>
  <c r="A750" i="7"/>
  <c r="R749" i="7"/>
  <c r="H749" i="7"/>
  <c r="G749" i="7"/>
  <c r="F749" i="7"/>
  <c r="E749" i="7"/>
  <c r="D749" i="7"/>
  <c r="C749" i="7"/>
  <c r="CQ749" i="7" s="1"/>
  <c r="B749" i="7"/>
  <c r="A749" i="7"/>
  <c r="R748" i="7"/>
  <c r="H748" i="7"/>
  <c r="G748" i="7"/>
  <c r="F748" i="7"/>
  <c r="E748" i="7"/>
  <c r="D748" i="7"/>
  <c r="C748" i="7"/>
  <c r="CQ748" i="7" s="1"/>
  <c r="B748" i="7"/>
  <c r="A748" i="7"/>
  <c r="R747" i="7"/>
  <c r="H747" i="7"/>
  <c r="G747" i="7"/>
  <c r="F747" i="7"/>
  <c r="E747" i="7"/>
  <c r="D747" i="7"/>
  <c r="C747" i="7"/>
  <c r="CQ747" i="7" s="1"/>
  <c r="B747" i="7"/>
  <c r="A747" i="7"/>
  <c r="R746" i="7"/>
  <c r="H746" i="7"/>
  <c r="G746" i="7"/>
  <c r="F746" i="7"/>
  <c r="E746" i="7"/>
  <c r="D746" i="7"/>
  <c r="C746" i="7"/>
  <c r="CQ746" i="7" s="1"/>
  <c r="B746" i="7"/>
  <c r="A746" i="7"/>
  <c r="R745" i="7"/>
  <c r="H745" i="7"/>
  <c r="G745" i="7"/>
  <c r="F745" i="7"/>
  <c r="E745" i="7"/>
  <c r="D745" i="7"/>
  <c r="C745" i="7"/>
  <c r="CQ745" i="7" s="1"/>
  <c r="B745" i="7"/>
  <c r="A745" i="7"/>
  <c r="R744" i="7"/>
  <c r="H744" i="7"/>
  <c r="G744" i="7"/>
  <c r="F744" i="7"/>
  <c r="E744" i="7"/>
  <c r="D744" i="7"/>
  <c r="C744" i="7"/>
  <c r="CQ744" i="7" s="1"/>
  <c r="B744" i="7"/>
  <c r="A744" i="7"/>
  <c r="R743" i="7"/>
  <c r="H743" i="7"/>
  <c r="G743" i="7"/>
  <c r="F743" i="7"/>
  <c r="E743" i="7"/>
  <c r="D743" i="7"/>
  <c r="C743" i="7"/>
  <c r="CQ743" i="7" s="1"/>
  <c r="B743" i="7"/>
  <c r="A743" i="7"/>
  <c r="R742" i="7"/>
  <c r="H742" i="7"/>
  <c r="G742" i="7"/>
  <c r="F742" i="7"/>
  <c r="E742" i="7"/>
  <c r="D742" i="7"/>
  <c r="C742" i="7"/>
  <c r="CQ742" i="7" s="1"/>
  <c r="B742" i="7"/>
  <c r="A742" i="7"/>
  <c r="R741" i="7"/>
  <c r="H741" i="7"/>
  <c r="G741" i="7"/>
  <c r="F741" i="7"/>
  <c r="E741" i="7"/>
  <c r="D741" i="7"/>
  <c r="C741" i="7"/>
  <c r="CQ741" i="7" s="1"/>
  <c r="B741" i="7"/>
  <c r="A741" i="7"/>
  <c r="R740" i="7"/>
  <c r="H740" i="7"/>
  <c r="G740" i="7"/>
  <c r="F740" i="7"/>
  <c r="E740" i="7"/>
  <c r="D740" i="7"/>
  <c r="C740" i="7"/>
  <c r="CQ740" i="7" s="1"/>
  <c r="B740" i="7"/>
  <c r="A740" i="7"/>
  <c r="R739" i="7"/>
  <c r="H739" i="7"/>
  <c r="G739" i="7"/>
  <c r="F739" i="7"/>
  <c r="E739" i="7"/>
  <c r="D739" i="7"/>
  <c r="C739" i="7"/>
  <c r="CQ739" i="7" s="1"/>
  <c r="B739" i="7"/>
  <c r="A739" i="7"/>
  <c r="R738" i="7"/>
  <c r="H738" i="7"/>
  <c r="G738" i="7"/>
  <c r="F738" i="7"/>
  <c r="E738" i="7"/>
  <c r="D738" i="7"/>
  <c r="C738" i="7"/>
  <c r="CQ738" i="7" s="1"/>
  <c r="B738" i="7"/>
  <c r="A738" i="7"/>
  <c r="R737" i="7"/>
  <c r="H737" i="7"/>
  <c r="G737" i="7"/>
  <c r="F737" i="7"/>
  <c r="E737" i="7"/>
  <c r="D737" i="7"/>
  <c r="C737" i="7"/>
  <c r="CQ737" i="7" s="1"/>
  <c r="B737" i="7"/>
  <c r="A737" i="7"/>
  <c r="R736" i="7"/>
  <c r="H736" i="7"/>
  <c r="G736" i="7"/>
  <c r="F736" i="7"/>
  <c r="E736" i="7"/>
  <c r="D736" i="7"/>
  <c r="C736" i="7"/>
  <c r="CQ736" i="7" s="1"/>
  <c r="B736" i="7"/>
  <c r="A736" i="7"/>
  <c r="R735" i="7"/>
  <c r="H735" i="7"/>
  <c r="G735" i="7"/>
  <c r="F735" i="7"/>
  <c r="E735" i="7"/>
  <c r="D735" i="7"/>
  <c r="C735" i="7"/>
  <c r="CQ735" i="7" s="1"/>
  <c r="B735" i="7"/>
  <c r="A735" i="7"/>
  <c r="R734" i="7"/>
  <c r="H734" i="7"/>
  <c r="G734" i="7"/>
  <c r="F734" i="7"/>
  <c r="E734" i="7"/>
  <c r="D734" i="7"/>
  <c r="C734" i="7"/>
  <c r="CQ734" i="7" s="1"/>
  <c r="B734" i="7"/>
  <c r="A734" i="7"/>
  <c r="R733" i="7"/>
  <c r="H733" i="7"/>
  <c r="G733" i="7"/>
  <c r="F733" i="7"/>
  <c r="E733" i="7"/>
  <c r="D733" i="7"/>
  <c r="C733" i="7"/>
  <c r="CQ733" i="7" s="1"/>
  <c r="B733" i="7"/>
  <c r="A733" i="7"/>
  <c r="R732" i="7"/>
  <c r="H732" i="7"/>
  <c r="G732" i="7"/>
  <c r="F732" i="7"/>
  <c r="E732" i="7"/>
  <c r="D732" i="7"/>
  <c r="C732" i="7"/>
  <c r="CQ732" i="7" s="1"/>
  <c r="B732" i="7"/>
  <c r="A732" i="7"/>
  <c r="R731" i="7"/>
  <c r="H731" i="7"/>
  <c r="G731" i="7"/>
  <c r="F731" i="7"/>
  <c r="E731" i="7"/>
  <c r="D731" i="7"/>
  <c r="C731" i="7"/>
  <c r="CQ731" i="7" s="1"/>
  <c r="B731" i="7"/>
  <c r="A731" i="7"/>
  <c r="R730" i="7"/>
  <c r="H730" i="7"/>
  <c r="G730" i="7"/>
  <c r="F730" i="7"/>
  <c r="E730" i="7"/>
  <c r="D730" i="7"/>
  <c r="C730" i="7"/>
  <c r="CQ730" i="7" s="1"/>
  <c r="B730" i="7"/>
  <c r="A730" i="7"/>
  <c r="R729" i="7"/>
  <c r="H729" i="7"/>
  <c r="G729" i="7"/>
  <c r="F729" i="7"/>
  <c r="E729" i="7"/>
  <c r="D729" i="7"/>
  <c r="C729" i="7"/>
  <c r="CQ729" i="7" s="1"/>
  <c r="B729" i="7"/>
  <c r="A729" i="7"/>
  <c r="R728" i="7"/>
  <c r="H728" i="7"/>
  <c r="G728" i="7"/>
  <c r="F728" i="7"/>
  <c r="E728" i="7"/>
  <c r="D728" i="7"/>
  <c r="C728" i="7"/>
  <c r="CQ728" i="7" s="1"/>
  <c r="B728" i="7"/>
  <c r="A728" i="7"/>
  <c r="R727" i="7"/>
  <c r="H727" i="7"/>
  <c r="G727" i="7"/>
  <c r="F727" i="7"/>
  <c r="E727" i="7"/>
  <c r="D727" i="7"/>
  <c r="C727" i="7"/>
  <c r="CQ727" i="7" s="1"/>
  <c r="B727" i="7"/>
  <c r="A727" i="7"/>
  <c r="R726" i="7"/>
  <c r="H726" i="7"/>
  <c r="G726" i="7"/>
  <c r="F726" i="7"/>
  <c r="E726" i="7"/>
  <c r="D726" i="7"/>
  <c r="C726" i="7"/>
  <c r="CQ726" i="7" s="1"/>
  <c r="B726" i="7"/>
  <c r="A726" i="7"/>
  <c r="R725" i="7"/>
  <c r="H725" i="7"/>
  <c r="G725" i="7"/>
  <c r="F725" i="7"/>
  <c r="E725" i="7"/>
  <c r="D725" i="7"/>
  <c r="C725" i="7"/>
  <c r="CQ725" i="7" s="1"/>
  <c r="B725" i="7"/>
  <c r="A725" i="7"/>
  <c r="R724" i="7"/>
  <c r="H724" i="7"/>
  <c r="G724" i="7"/>
  <c r="F724" i="7"/>
  <c r="E724" i="7"/>
  <c r="D724" i="7"/>
  <c r="C724" i="7"/>
  <c r="CQ724" i="7" s="1"/>
  <c r="B724" i="7"/>
  <c r="A724" i="7"/>
  <c r="R723" i="7"/>
  <c r="H723" i="7"/>
  <c r="G723" i="7"/>
  <c r="F723" i="7"/>
  <c r="E723" i="7"/>
  <c r="D723" i="7"/>
  <c r="C723" i="7"/>
  <c r="CQ723" i="7" s="1"/>
  <c r="B723" i="7"/>
  <c r="A723" i="7"/>
  <c r="R722" i="7"/>
  <c r="H722" i="7"/>
  <c r="G722" i="7"/>
  <c r="F722" i="7"/>
  <c r="E722" i="7"/>
  <c r="D722" i="7"/>
  <c r="C722" i="7"/>
  <c r="CQ722" i="7" s="1"/>
  <c r="B722" i="7"/>
  <c r="A722" i="7"/>
  <c r="R721" i="7"/>
  <c r="H721" i="7"/>
  <c r="G721" i="7"/>
  <c r="F721" i="7"/>
  <c r="E721" i="7"/>
  <c r="D721" i="7"/>
  <c r="C721" i="7"/>
  <c r="CQ721" i="7" s="1"/>
  <c r="B721" i="7"/>
  <c r="A721" i="7"/>
  <c r="R720" i="7"/>
  <c r="H720" i="7"/>
  <c r="G720" i="7"/>
  <c r="F720" i="7"/>
  <c r="E720" i="7"/>
  <c r="D720" i="7"/>
  <c r="C720" i="7"/>
  <c r="CQ720" i="7" s="1"/>
  <c r="B720" i="7"/>
  <c r="A720" i="7"/>
  <c r="R719" i="7"/>
  <c r="H719" i="7"/>
  <c r="G719" i="7"/>
  <c r="F719" i="7"/>
  <c r="E719" i="7"/>
  <c r="D719" i="7"/>
  <c r="C719" i="7"/>
  <c r="CQ719" i="7" s="1"/>
  <c r="B719" i="7"/>
  <c r="A719" i="7"/>
  <c r="R718" i="7"/>
  <c r="H718" i="7"/>
  <c r="G718" i="7"/>
  <c r="F718" i="7"/>
  <c r="E718" i="7"/>
  <c r="D718" i="7"/>
  <c r="C718" i="7"/>
  <c r="CQ718" i="7" s="1"/>
  <c r="B718" i="7"/>
  <c r="A718" i="7"/>
  <c r="R717" i="7"/>
  <c r="H717" i="7"/>
  <c r="G717" i="7"/>
  <c r="F717" i="7"/>
  <c r="E717" i="7"/>
  <c r="D717" i="7"/>
  <c r="C717" i="7"/>
  <c r="CQ717" i="7" s="1"/>
  <c r="B717" i="7"/>
  <c r="A717" i="7"/>
  <c r="R716" i="7"/>
  <c r="H716" i="7"/>
  <c r="G716" i="7"/>
  <c r="F716" i="7"/>
  <c r="E716" i="7"/>
  <c r="D716" i="7"/>
  <c r="C716" i="7"/>
  <c r="CQ716" i="7" s="1"/>
  <c r="B716" i="7"/>
  <c r="A716" i="7"/>
  <c r="R715" i="7"/>
  <c r="H715" i="7"/>
  <c r="G715" i="7"/>
  <c r="F715" i="7"/>
  <c r="E715" i="7"/>
  <c r="D715" i="7"/>
  <c r="C715" i="7"/>
  <c r="CQ715" i="7" s="1"/>
  <c r="B715" i="7"/>
  <c r="A715" i="7"/>
  <c r="R714" i="7"/>
  <c r="H714" i="7"/>
  <c r="G714" i="7"/>
  <c r="F714" i="7"/>
  <c r="E714" i="7"/>
  <c r="D714" i="7"/>
  <c r="C714" i="7"/>
  <c r="CQ714" i="7" s="1"/>
  <c r="B714" i="7"/>
  <c r="A714" i="7"/>
  <c r="R713" i="7"/>
  <c r="H713" i="7"/>
  <c r="G713" i="7"/>
  <c r="F713" i="7"/>
  <c r="E713" i="7"/>
  <c r="D713" i="7"/>
  <c r="C713" i="7"/>
  <c r="CQ713" i="7" s="1"/>
  <c r="B713" i="7"/>
  <c r="A713" i="7"/>
  <c r="R712" i="7"/>
  <c r="H712" i="7"/>
  <c r="G712" i="7"/>
  <c r="F712" i="7"/>
  <c r="E712" i="7"/>
  <c r="D712" i="7"/>
  <c r="C712" i="7"/>
  <c r="CQ712" i="7" s="1"/>
  <c r="B712" i="7"/>
  <c r="A712" i="7"/>
  <c r="R711" i="7"/>
  <c r="H711" i="7"/>
  <c r="G711" i="7"/>
  <c r="F711" i="7"/>
  <c r="E711" i="7"/>
  <c r="D711" i="7"/>
  <c r="C711" i="7"/>
  <c r="CQ711" i="7" s="1"/>
  <c r="B711" i="7"/>
  <c r="A711" i="7"/>
  <c r="R710" i="7"/>
  <c r="H710" i="7"/>
  <c r="G710" i="7"/>
  <c r="F710" i="7"/>
  <c r="E710" i="7"/>
  <c r="D710" i="7"/>
  <c r="C710" i="7"/>
  <c r="CQ710" i="7" s="1"/>
  <c r="B710" i="7"/>
  <c r="A710" i="7"/>
  <c r="R709" i="7"/>
  <c r="H709" i="7"/>
  <c r="G709" i="7"/>
  <c r="F709" i="7"/>
  <c r="E709" i="7"/>
  <c r="D709" i="7"/>
  <c r="C709" i="7"/>
  <c r="CQ709" i="7" s="1"/>
  <c r="B709" i="7"/>
  <c r="A709" i="7"/>
  <c r="R708" i="7"/>
  <c r="H708" i="7"/>
  <c r="G708" i="7"/>
  <c r="F708" i="7"/>
  <c r="E708" i="7"/>
  <c r="D708" i="7"/>
  <c r="C708" i="7"/>
  <c r="CQ708" i="7" s="1"/>
  <c r="B708" i="7"/>
  <c r="A708" i="7"/>
  <c r="R707" i="7"/>
  <c r="H707" i="7"/>
  <c r="G707" i="7"/>
  <c r="F707" i="7"/>
  <c r="E707" i="7"/>
  <c r="D707" i="7"/>
  <c r="C707" i="7"/>
  <c r="CQ707" i="7" s="1"/>
  <c r="B707" i="7"/>
  <c r="A707" i="7"/>
  <c r="R706" i="7"/>
  <c r="H706" i="7"/>
  <c r="G706" i="7"/>
  <c r="F706" i="7"/>
  <c r="E706" i="7"/>
  <c r="D706" i="7"/>
  <c r="C706" i="7"/>
  <c r="CQ706" i="7" s="1"/>
  <c r="B706" i="7"/>
  <c r="A706" i="7"/>
  <c r="R705" i="7"/>
  <c r="H705" i="7"/>
  <c r="G705" i="7"/>
  <c r="F705" i="7"/>
  <c r="E705" i="7"/>
  <c r="D705" i="7"/>
  <c r="C705" i="7"/>
  <c r="CQ705" i="7" s="1"/>
  <c r="B705" i="7"/>
  <c r="A705" i="7"/>
  <c r="R704" i="7"/>
  <c r="H704" i="7"/>
  <c r="G704" i="7"/>
  <c r="F704" i="7"/>
  <c r="E704" i="7"/>
  <c r="D704" i="7"/>
  <c r="C704" i="7"/>
  <c r="CQ704" i="7" s="1"/>
  <c r="B704" i="7"/>
  <c r="A704" i="7"/>
  <c r="R703" i="7"/>
  <c r="H703" i="7"/>
  <c r="G703" i="7"/>
  <c r="F703" i="7"/>
  <c r="E703" i="7"/>
  <c r="D703" i="7"/>
  <c r="C703" i="7"/>
  <c r="CQ703" i="7" s="1"/>
  <c r="B703" i="7"/>
  <c r="A703" i="7"/>
  <c r="R702" i="7"/>
  <c r="H702" i="7"/>
  <c r="G702" i="7"/>
  <c r="F702" i="7"/>
  <c r="E702" i="7"/>
  <c r="D702" i="7"/>
  <c r="C702" i="7"/>
  <c r="CQ702" i="7" s="1"/>
  <c r="B702" i="7"/>
  <c r="A702" i="7"/>
  <c r="R701" i="7"/>
  <c r="H701" i="7"/>
  <c r="G701" i="7"/>
  <c r="F701" i="7"/>
  <c r="E701" i="7"/>
  <c r="D701" i="7"/>
  <c r="C701" i="7"/>
  <c r="CQ701" i="7" s="1"/>
  <c r="B701" i="7"/>
  <c r="A701" i="7"/>
  <c r="R700" i="7"/>
  <c r="H700" i="7"/>
  <c r="G700" i="7"/>
  <c r="F700" i="7"/>
  <c r="E700" i="7"/>
  <c r="D700" i="7"/>
  <c r="C700" i="7"/>
  <c r="CQ700" i="7" s="1"/>
  <c r="B700" i="7"/>
  <c r="A700" i="7"/>
  <c r="R699" i="7"/>
  <c r="H699" i="7"/>
  <c r="G699" i="7"/>
  <c r="F699" i="7"/>
  <c r="E699" i="7"/>
  <c r="D699" i="7"/>
  <c r="C699" i="7"/>
  <c r="CQ699" i="7" s="1"/>
  <c r="B699" i="7"/>
  <c r="A699" i="7"/>
  <c r="R698" i="7"/>
  <c r="H698" i="7"/>
  <c r="G698" i="7"/>
  <c r="F698" i="7"/>
  <c r="E698" i="7"/>
  <c r="D698" i="7"/>
  <c r="C698" i="7"/>
  <c r="CQ698" i="7" s="1"/>
  <c r="B698" i="7"/>
  <c r="A698" i="7"/>
  <c r="R697" i="7"/>
  <c r="H697" i="7"/>
  <c r="G697" i="7"/>
  <c r="F697" i="7"/>
  <c r="E697" i="7"/>
  <c r="D697" i="7"/>
  <c r="C697" i="7"/>
  <c r="CQ697" i="7" s="1"/>
  <c r="B697" i="7"/>
  <c r="A697" i="7"/>
  <c r="R696" i="7"/>
  <c r="H696" i="7"/>
  <c r="G696" i="7"/>
  <c r="F696" i="7"/>
  <c r="E696" i="7"/>
  <c r="D696" i="7"/>
  <c r="C696" i="7"/>
  <c r="CQ696" i="7" s="1"/>
  <c r="B696" i="7"/>
  <c r="A696" i="7"/>
  <c r="R695" i="7"/>
  <c r="H695" i="7"/>
  <c r="G695" i="7"/>
  <c r="F695" i="7"/>
  <c r="E695" i="7"/>
  <c r="D695" i="7"/>
  <c r="C695" i="7"/>
  <c r="CQ695" i="7" s="1"/>
  <c r="B695" i="7"/>
  <c r="A695" i="7"/>
  <c r="R694" i="7"/>
  <c r="H694" i="7"/>
  <c r="G694" i="7"/>
  <c r="F694" i="7"/>
  <c r="E694" i="7"/>
  <c r="D694" i="7"/>
  <c r="C694" i="7"/>
  <c r="CQ694" i="7" s="1"/>
  <c r="B694" i="7"/>
  <c r="A694" i="7"/>
  <c r="R693" i="7"/>
  <c r="H693" i="7"/>
  <c r="G693" i="7"/>
  <c r="F693" i="7"/>
  <c r="E693" i="7"/>
  <c r="D693" i="7"/>
  <c r="C693" i="7"/>
  <c r="CQ693" i="7" s="1"/>
  <c r="B693" i="7"/>
  <c r="A693" i="7"/>
  <c r="R692" i="7"/>
  <c r="H692" i="7"/>
  <c r="G692" i="7"/>
  <c r="F692" i="7"/>
  <c r="E692" i="7"/>
  <c r="D692" i="7"/>
  <c r="C692" i="7"/>
  <c r="CQ692" i="7" s="1"/>
  <c r="B692" i="7"/>
  <c r="A692" i="7"/>
  <c r="R691" i="7"/>
  <c r="H691" i="7"/>
  <c r="G691" i="7"/>
  <c r="F691" i="7"/>
  <c r="E691" i="7"/>
  <c r="D691" i="7"/>
  <c r="C691" i="7"/>
  <c r="CQ691" i="7" s="1"/>
  <c r="B691" i="7"/>
  <c r="A691" i="7"/>
  <c r="R690" i="7"/>
  <c r="H690" i="7"/>
  <c r="G690" i="7"/>
  <c r="F690" i="7"/>
  <c r="E690" i="7"/>
  <c r="D690" i="7"/>
  <c r="C690" i="7"/>
  <c r="CQ690" i="7" s="1"/>
  <c r="B690" i="7"/>
  <c r="A690" i="7"/>
  <c r="R689" i="7"/>
  <c r="H689" i="7"/>
  <c r="G689" i="7"/>
  <c r="F689" i="7"/>
  <c r="E689" i="7"/>
  <c r="D689" i="7"/>
  <c r="C689" i="7"/>
  <c r="CQ689" i="7" s="1"/>
  <c r="B689" i="7"/>
  <c r="A689" i="7"/>
  <c r="R688" i="7"/>
  <c r="H688" i="7"/>
  <c r="G688" i="7"/>
  <c r="F688" i="7"/>
  <c r="E688" i="7"/>
  <c r="D688" i="7"/>
  <c r="C688" i="7"/>
  <c r="CQ688" i="7" s="1"/>
  <c r="B688" i="7"/>
  <c r="A688" i="7"/>
  <c r="R687" i="7"/>
  <c r="H687" i="7"/>
  <c r="G687" i="7"/>
  <c r="F687" i="7"/>
  <c r="E687" i="7"/>
  <c r="D687" i="7"/>
  <c r="C687" i="7"/>
  <c r="CQ687" i="7" s="1"/>
  <c r="B687" i="7"/>
  <c r="A687" i="7"/>
  <c r="R686" i="7"/>
  <c r="H686" i="7"/>
  <c r="G686" i="7"/>
  <c r="F686" i="7"/>
  <c r="E686" i="7"/>
  <c r="D686" i="7"/>
  <c r="C686" i="7"/>
  <c r="CQ686" i="7" s="1"/>
  <c r="B686" i="7"/>
  <c r="A686" i="7"/>
  <c r="R685" i="7"/>
  <c r="H685" i="7"/>
  <c r="G685" i="7"/>
  <c r="F685" i="7"/>
  <c r="E685" i="7"/>
  <c r="D685" i="7"/>
  <c r="C685" i="7"/>
  <c r="CQ685" i="7" s="1"/>
  <c r="B685" i="7"/>
  <c r="A685" i="7"/>
  <c r="R684" i="7"/>
  <c r="H684" i="7"/>
  <c r="G684" i="7"/>
  <c r="F684" i="7"/>
  <c r="E684" i="7"/>
  <c r="D684" i="7"/>
  <c r="C684" i="7"/>
  <c r="CQ684" i="7" s="1"/>
  <c r="B684" i="7"/>
  <c r="A684" i="7"/>
  <c r="R683" i="7"/>
  <c r="H683" i="7"/>
  <c r="G683" i="7"/>
  <c r="F683" i="7"/>
  <c r="E683" i="7"/>
  <c r="D683" i="7"/>
  <c r="C683" i="7"/>
  <c r="CQ683" i="7" s="1"/>
  <c r="B683" i="7"/>
  <c r="A683" i="7"/>
  <c r="R682" i="7"/>
  <c r="H682" i="7"/>
  <c r="G682" i="7"/>
  <c r="F682" i="7"/>
  <c r="E682" i="7"/>
  <c r="D682" i="7"/>
  <c r="C682" i="7"/>
  <c r="CQ682" i="7" s="1"/>
  <c r="B682" i="7"/>
  <c r="A682" i="7"/>
  <c r="R681" i="7"/>
  <c r="H681" i="7"/>
  <c r="G681" i="7"/>
  <c r="F681" i="7"/>
  <c r="E681" i="7"/>
  <c r="D681" i="7"/>
  <c r="C681" i="7"/>
  <c r="CQ681" i="7" s="1"/>
  <c r="B681" i="7"/>
  <c r="A681" i="7"/>
  <c r="R680" i="7"/>
  <c r="H680" i="7"/>
  <c r="G680" i="7"/>
  <c r="F680" i="7"/>
  <c r="E680" i="7"/>
  <c r="D680" i="7"/>
  <c r="C680" i="7"/>
  <c r="CQ680" i="7" s="1"/>
  <c r="B680" i="7"/>
  <c r="A680" i="7"/>
  <c r="R679" i="7"/>
  <c r="H679" i="7"/>
  <c r="G679" i="7"/>
  <c r="F679" i="7"/>
  <c r="E679" i="7"/>
  <c r="D679" i="7"/>
  <c r="C679" i="7"/>
  <c r="CQ679" i="7" s="1"/>
  <c r="B679" i="7"/>
  <c r="A679" i="7"/>
  <c r="R678" i="7"/>
  <c r="H678" i="7"/>
  <c r="G678" i="7"/>
  <c r="F678" i="7"/>
  <c r="E678" i="7"/>
  <c r="D678" i="7"/>
  <c r="C678" i="7"/>
  <c r="CQ678" i="7" s="1"/>
  <c r="B678" i="7"/>
  <c r="A678" i="7"/>
  <c r="R677" i="7"/>
  <c r="H677" i="7"/>
  <c r="G677" i="7"/>
  <c r="F677" i="7"/>
  <c r="E677" i="7"/>
  <c r="D677" i="7"/>
  <c r="C677" i="7"/>
  <c r="CQ677" i="7" s="1"/>
  <c r="B677" i="7"/>
  <c r="A677" i="7"/>
  <c r="R676" i="7"/>
  <c r="H676" i="7"/>
  <c r="G676" i="7"/>
  <c r="F676" i="7"/>
  <c r="E676" i="7"/>
  <c r="D676" i="7"/>
  <c r="C676" i="7"/>
  <c r="CQ676" i="7" s="1"/>
  <c r="B676" i="7"/>
  <c r="A676" i="7"/>
  <c r="R675" i="7"/>
  <c r="H675" i="7"/>
  <c r="G675" i="7"/>
  <c r="F675" i="7"/>
  <c r="E675" i="7"/>
  <c r="D675" i="7"/>
  <c r="C675" i="7"/>
  <c r="CQ675" i="7" s="1"/>
  <c r="B675" i="7"/>
  <c r="A675" i="7"/>
  <c r="R674" i="7"/>
  <c r="H674" i="7"/>
  <c r="G674" i="7"/>
  <c r="F674" i="7"/>
  <c r="E674" i="7"/>
  <c r="D674" i="7"/>
  <c r="C674" i="7"/>
  <c r="CQ674" i="7" s="1"/>
  <c r="B674" i="7"/>
  <c r="A674" i="7"/>
  <c r="R673" i="7"/>
  <c r="H673" i="7"/>
  <c r="G673" i="7"/>
  <c r="F673" i="7"/>
  <c r="E673" i="7"/>
  <c r="D673" i="7"/>
  <c r="C673" i="7"/>
  <c r="CQ673" i="7" s="1"/>
  <c r="B673" i="7"/>
  <c r="A673" i="7"/>
  <c r="R672" i="7"/>
  <c r="H672" i="7"/>
  <c r="G672" i="7"/>
  <c r="F672" i="7"/>
  <c r="E672" i="7"/>
  <c r="D672" i="7"/>
  <c r="C672" i="7"/>
  <c r="CQ672" i="7" s="1"/>
  <c r="B672" i="7"/>
  <c r="A672" i="7"/>
  <c r="R671" i="7"/>
  <c r="H671" i="7"/>
  <c r="G671" i="7"/>
  <c r="F671" i="7"/>
  <c r="E671" i="7"/>
  <c r="D671" i="7"/>
  <c r="C671" i="7"/>
  <c r="CQ671" i="7" s="1"/>
  <c r="B671" i="7"/>
  <c r="A671" i="7"/>
  <c r="R670" i="7"/>
  <c r="H670" i="7"/>
  <c r="G670" i="7"/>
  <c r="F670" i="7"/>
  <c r="E670" i="7"/>
  <c r="D670" i="7"/>
  <c r="C670" i="7"/>
  <c r="CQ670" i="7" s="1"/>
  <c r="B670" i="7"/>
  <c r="A670" i="7"/>
  <c r="R669" i="7"/>
  <c r="H669" i="7"/>
  <c r="G669" i="7"/>
  <c r="F669" i="7"/>
  <c r="E669" i="7"/>
  <c r="D669" i="7"/>
  <c r="C669" i="7"/>
  <c r="CQ669" i="7" s="1"/>
  <c r="B669" i="7"/>
  <c r="A669" i="7"/>
  <c r="R668" i="7"/>
  <c r="H668" i="7"/>
  <c r="G668" i="7"/>
  <c r="F668" i="7"/>
  <c r="E668" i="7"/>
  <c r="D668" i="7"/>
  <c r="C668" i="7"/>
  <c r="CQ668" i="7" s="1"/>
  <c r="B668" i="7"/>
  <c r="A668" i="7"/>
  <c r="R667" i="7"/>
  <c r="H667" i="7"/>
  <c r="G667" i="7"/>
  <c r="F667" i="7"/>
  <c r="E667" i="7"/>
  <c r="D667" i="7"/>
  <c r="C667" i="7"/>
  <c r="CQ667" i="7" s="1"/>
  <c r="B667" i="7"/>
  <c r="A667" i="7"/>
  <c r="R666" i="7"/>
  <c r="H666" i="7"/>
  <c r="G666" i="7"/>
  <c r="F666" i="7"/>
  <c r="E666" i="7"/>
  <c r="D666" i="7"/>
  <c r="C666" i="7"/>
  <c r="CQ666" i="7" s="1"/>
  <c r="B666" i="7"/>
  <c r="A666" i="7"/>
  <c r="R665" i="7"/>
  <c r="H665" i="7"/>
  <c r="G665" i="7"/>
  <c r="F665" i="7"/>
  <c r="E665" i="7"/>
  <c r="D665" i="7"/>
  <c r="C665" i="7"/>
  <c r="CQ665" i="7" s="1"/>
  <c r="B665" i="7"/>
  <c r="A665" i="7"/>
  <c r="R664" i="7"/>
  <c r="H664" i="7"/>
  <c r="G664" i="7"/>
  <c r="F664" i="7"/>
  <c r="E664" i="7"/>
  <c r="D664" i="7"/>
  <c r="C664" i="7"/>
  <c r="CQ664" i="7" s="1"/>
  <c r="B664" i="7"/>
  <c r="A664" i="7"/>
  <c r="R663" i="7"/>
  <c r="H663" i="7"/>
  <c r="G663" i="7"/>
  <c r="F663" i="7"/>
  <c r="E663" i="7"/>
  <c r="D663" i="7"/>
  <c r="C663" i="7"/>
  <c r="CQ663" i="7" s="1"/>
  <c r="B663" i="7"/>
  <c r="A663" i="7"/>
  <c r="R662" i="7"/>
  <c r="H662" i="7"/>
  <c r="G662" i="7"/>
  <c r="F662" i="7"/>
  <c r="E662" i="7"/>
  <c r="D662" i="7"/>
  <c r="C662" i="7"/>
  <c r="CQ662" i="7" s="1"/>
  <c r="B662" i="7"/>
  <c r="A662" i="7"/>
  <c r="R661" i="7"/>
  <c r="H661" i="7"/>
  <c r="G661" i="7"/>
  <c r="F661" i="7"/>
  <c r="E661" i="7"/>
  <c r="D661" i="7"/>
  <c r="C661" i="7"/>
  <c r="CQ661" i="7" s="1"/>
  <c r="B661" i="7"/>
  <c r="A661" i="7"/>
  <c r="R660" i="7"/>
  <c r="H660" i="7"/>
  <c r="G660" i="7"/>
  <c r="F660" i="7"/>
  <c r="E660" i="7"/>
  <c r="D660" i="7"/>
  <c r="C660" i="7"/>
  <c r="CQ660" i="7" s="1"/>
  <c r="B660" i="7"/>
  <c r="A660" i="7"/>
  <c r="R659" i="7"/>
  <c r="H659" i="7"/>
  <c r="G659" i="7"/>
  <c r="F659" i="7"/>
  <c r="E659" i="7"/>
  <c r="D659" i="7"/>
  <c r="C659" i="7"/>
  <c r="CQ659" i="7" s="1"/>
  <c r="B659" i="7"/>
  <c r="A659" i="7"/>
  <c r="R658" i="7"/>
  <c r="H658" i="7"/>
  <c r="G658" i="7"/>
  <c r="F658" i="7"/>
  <c r="E658" i="7"/>
  <c r="D658" i="7"/>
  <c r="C658" i="7"/>
  <c r="CQ658" i="7" s="1"/>
  <c r="B658" i="7"/>
  <c r="A658" i="7"/>
  <c r="R657" i="7"/>
  <c r="H657" i="7"/>
  <c r="G657" i="7"/>
  <c r="F657" i="7"/>
  <c r="E657" i="7"/>
  <c r="D657" i="7"/>
  <c r="C657" i="7"/>
  <c r="CQ657" i="7" s="1"/>
  <c r="B657" i="7"/>
  <c r="A657" i="7"/>
  <c r="R656" i="7"/>
  <c r="H656" i="7"/>
  <c r="G656" i="7"/>
  <c r="F656" i="7"/>
  <c r="E656" i="7"/>
  <c r="D656" i="7"/>
  <c r="C656" i="7"/>
  <c r="CQ656" i="7" s="1"/>
  <c r="B656" i="7"/>
  <c r="A656" i="7"/>
  <c r="R655" i="7"/>
  <c r="H655" i="7"/>
  <c r="G655" i="7"/>
  <c r="F655" i="7"/>
  <c r="E655" i="7"/>
  <c r="D655" i="7"/>
  <c r="C655" i="7"/>
  <c r="CQ655" i="7" s="1"/>
  <c r="B655" i="7"/>
  <c r="A655" i="7"/>
  <c r="R654" i="7"/>
  <c r="H654" i="7"/>
  <c r="G654" i="7"/>
  <c r="F654" i="7"/>
  <c r="E654" i="7"/>
  <c r="D654" i="7"/>
  <c r="C654" i="7"/>
  <c r="CQ654" i="7" s="1"/>
  <c r="B654" i="7"/>
  <c r="A654" i="7"/>
  <c r="R653" i="7"/>
  <c r="H653" i="7"/>
  <c r="G653" i="7"/>
  <c r="F653" i="7"/>
  <c r="E653" i="7"/>
  <c r="D653" i="7"/>
  <c r="C653" i="7"/>
  <c r="CQ653" i="7" s="1"/>
  <c r="B653" i="7"/>
  <c r="A653" i="7"/>
  <c r="R652" i="7"/>
  <c r="H652" i="7"/>
  <c r="G652" i="7"/>
  <c r="F652" i="7"/>
  <c r="E652" i="7"/>
  <c r="D652" i="7"/>
  <c r="C652" i="7"/>
  <c r="CQ652" i="7" s="1"/>
  <c r="B652" i="7"/>
  <c r="A652" i="7"/>
  <c r="R651" i="7"/>
  <c r="H651" i="7"/>
  <c r="G651" i="7"/>
  <c r="F651" i="7"/>
  <c r="E651" i="7"/>
  <c r="D651" i="7"/>
  <c r="C651" i="7"/>
  <c r="CQ651" i="7" s="1"/>
  <c r="B651" i="7"/>
  <c r="A651" i="7"/>
  <c r="R650" i="7"/>
  <c r="H650" i="7"/>
  <c r="G650" i="7"/>
  <c r="F650" i="7"/>
  <c r="E650" i="7"/>
  <c r="D650" i="7"/>
  <c r="C650" i="7"/>
  <c r="CQ650" i="7" s="1"/>
  <c r="B650" i="7"/>
  <c r="A650" i="7"/>
  <c r="R649" i="7"/>
  <c r="H649" i="7"/>
  <c r="G649" i="7"/>
  <c r="F649" i="7"/>
  <c r="E649" i="7"/>
  <c r="D649" i="7"/>
  <c r="C649" i="7"/>
  <c r="CQ649" i="7" s="1"/>
  <c r="B649" i="7"/>
  <c r="A649" i="7"/>
  <c r="R648" i="7"/>
  <c r="H648" i="7"/>
  <c r="G648" i="7"/>
  <c r="F648" i="7"/>
  <c r="E648" i="7"/>
  <c r="D648" i="7"/>
  <c r="C648" i="7"/>
  <c r="CQ648" i="7" s="1"/>
  <c r="B648" i="7"/>
  <c r="A648" i="7"/>
  <c r="R647" i="7"/>
  <c r="H647" i="7"/>
  <c r="G647" i="7"/>
  <c r="F647" i="7"/>
  <c r="E647" i="7"/>
  <c r="D647" i="7"/>
  <c r="C647" i="7"/>
  <c r="CQ647" i="7" s="1"/>
  <c r="B647" i="7"/>
  <c r="A647" i="7"/>
  <c r="R646" i="7"/>
  <c r="H646" i="7"/>
  <c r="G646" i="7"/>
  <c r="F646" i="7"/>
  <c r="E646" i="7"/>
  <c r="D646" i="7"/>
  <c r="C646" i="7"/>
  <c r="CQ646" i="7" s="1"/>
  <c r="B646" i="7"/>
  <c r="A646" i="7"/>
  <c r="R645" i="7"/>
  <c r="H645" i="7"/>
  <c r="G645" i="7"/>
  <c r="F645" i="7"/>
  <c r="E645" i="7"/>
  <c r="D645" i="7"/>
  <c r="C645" i="7"/>
  <c r="CQ645" i="7" s="1"/>
  <c r="B645" i="7"/>
  <c r="A645" i="7"/>
  <c r="R644" i="7"/>
  <c r="H644" i="7"/>
  <c r="G644" i="7"/>
  <c r="F644" i="7"/>
  <c r="E644" i="7"/>
  <c r="D644" i="7"/>
  <c r="C644" i="7"/>
  <c r="CQ644" i="7" s="1"/>
  <c r="B644" i="7"/>
  <c r="A644" i="7"/>
  <c r="R643" i="7"/>
  <c r="H643" i="7"/>
  <c r="G643" i="7"/>
  <c r="F643" i="7"/>
  <c r="E643" i="7"/>
  <c r="D643" i="7"/>
  <c r="C643" i="7"/>
  <c r="CQ643" i="7" s="1"/>
  <c r="B643" i="7"/>
  <c r="A643" i="7"/>
  <c r="R642" i="7"/>
  <c r="H642" i="7"/>
  <c r="G642" i="7"/>
  <c r="F642" i="7"/>
  <c r="E642" i="7"/>
  <c r="D642" i="7"/>
  <c r="C642" i="7"/>
  <c r="CQ642" i="7" s="1"/>
  <c r="B642" i="7"/>
  <c r="A642" i="7"/>
  <c r="R641" i="7"/>
  <c r="H641" i="7"/>
  <c r="G641" i="7"/>
  <c r="F641" i="7"/>
  <c r="E641" i="7"/>
  <c r="D641" i="7"/>
  <c r="C641" i="7"/>
  <c r="CQ641" i="7" s="1"/>
  <c r="B641" i="7"/>
  <c r="A641" i="7"/>
  <c r="R640" i="7"/>
  <c r="H640" i="7"/>
  <c r="G640" i="7"/>
  <c r="F640" i="7"/>
  <c r="E640" i="7"/>
  <c r="D640" i="7"/>
  <c r="C640" i="7"/>
  <c r="CQ640" i="7" s="1"/>
  <c r="B640" i="7"/>
  <c r="A640" i="7"/>
  <c r="R639" i="7"/>
  <c r="H639" i="7"/>
  <c r="G639" i="7"/>
  <c r="F639" i="7"/>
  <c r="E639" i="7"/>
  <c r="D639" i="7"/>
  <c r="C639" i="7"/>
  <c r="CQ639" i="7" s="1"/>
  <c r="B639" i="7"/>
  <c r="A639" i="7"/>
  <c r="R638" i="7"/>
  <c r="H638" i="7"/>
  <c r="G638" i="7"/>
  <c r="F638" i="7"/>
  <c r="E638" i="7"/>
  <c r="D638" i="7"/>
  <c r="C638" i="7"/>
  <c r="CQ638" i="7" s="1"/>
  <c r="B638" i="7"/>
  <c r="A638" i="7"/>
  <c r="R637" i="7"/>
  <c r="H637" i="7"/>
  <c r="G637" i="7"/>
  <c r="F637" i="7"/>
  <c r="E637" i="7"/>
  <c r="D637" i="7"/>
  <c r="C637" i="7"/>
  <c r="CQ637" i="7" s="1"/>
  <c r="B637" i="7"/>
  <c r="A637" i="7"/>
  <c r="R636" i="7"/>
  <c r="H636" i="7"/>
  <c r="G636" i="7"/>
  <c r="F636" i="7"/>
  <c r="E636" i="7"/>
  <c r="D636" i="7"/>
  <c r="C636" i="7"/>
  <c r="CQ636" i="7" s="1"/>
  <c r="B636" i="7"/>
  <c r="A636" i="7"/>
  <c r="R635" i="7"/>
  <c r="H635" i="7"/>
  <c r="G635" i="7"/>
  <c r="F635" i="7"/>
  <c r="E635" i="7"/>
  <c r="D635" i="7"/>
  <c r="C635" i="7"/>
  <c r="CQ635" i="7" s="1"/>
  <c r="B635" i="7"/>
  <c r="A635" i="7"/>
  <c r="R634" i="7"/>
  <c r="H634" i="7"/>
  <c r="G634" i="7"/>
  <c r="F634" i="7"/>
  <c r="E634" i="7"/>
  <c r="D634" i="7"/>
  <c r="C634" i="7"/>
  <c r="CQ634" i="7" s="1"/>
  <c r="B634" i="7"/>
  <c r="A634" i="7"/>
  <c r="R633" i="7"/>
  <c r="H633" i="7"/>
  <c r="G633" i="7"/>
  <c r="F633" i="7"/>
  <c r="E633" i="7"/>
  <c r="D633" i="7"/>
  <c r="C633" i="7"/>
  <c r="CQ633" i="7" s="1"/>
  <c r="B633" i="7"/>
  <c r="A633" i="7"/>
  <c r="R632" i="7"/>
  <c r="H632" i="7"/>
  <c r="G632" i="7"/>
  <c r="F632" i="7"/>
  <c r="E632" i="7"/>
  <c r="D632" i="7"/>
  <c r="C632" i="7"/>
  <c r="CQ632" i="7" s="1"/>
  <c r="B632" i="7"/>
  <c r="A632" i="7"/>
  <c r="R631" i="7"/>
  <c r="H631" i="7"/>
  <c r="G631" i="7"/>
  <c r="F631" i="7"/>
  <c r="E631" i="7"/>
  <c r="D631" i="7"/>
  <c r="C631" i="7"/>
  <c r="CQ631" i="7" s="1"/>
  <c r="B631" i="7"/>
  <c r="A631" i="7"/>
  <c r="R630" i="7"/>
  <c r="H630" i="7"/>
  <c r="G630" i="7"/>
  <c r="F630" i="7"/>
  <c r="E630" i="7"/>
  <c r="D630" i="7"/>
  <c r="C630" i="7"/>
  <c r="CQ630" i="7" s="1"/>
  <c r="B630" i="7"/>
  <c r="A630" i="7"/>
  <c r="R629" i="7"/>
  <c r="H629" i="7"/>
  <c r="G629" i="7"/>
  <c r="F629" i="7"/>
  <c r="E629" i="7"/>
  <c r="D629" i="7"/>
  <c r="C629" i="7"/>
  <c r="CQ629" i="7" s="1"/>
  <c r="B629" i="7"/>
  <c r="A629" i="7"/>
  <c r="R628" i="7"/>
  <c r="H628" i="7"/>
  <c r="G628" i="7"/>
  <c r="F628" i="7"/>
  <c r="E628" i="7"/>
  <c r="D628" i="7"/>
  <c r="C628" i="7"/>
  <c r="CQ628" i="7" s="1"/>
  <c r="B628" i="7"/>
  <c r="A628" i="7"/>
  <c r="R627" i="7"/>
  <c r="H627" i="7"/>
  <c r="G627" i="7"/>
  <c r="F627" i="7"/>
  <c r="E627" i="7"/>
  <c r="D627" i="7"/>
  <c r="C627" i="7"/>
  <c r="CQ627" i="7" s="1"/>
  <c r="B627" i="7"/>
  <c r="A627" i="7"/>
  <c r="R626" i="7"/>
  <c r="H626" i="7"/>
  <c r="G626" i="7"/>
  <c r="F626" i="7"/>
  <c r="E626" i="7"/>
  <c r="D626" i="7"/>
  <c r="C626" i="7"/>
  <c r="CQ626" i="7" s="1"/>
  <c r="B626" i="7"/>
  <c r="A626" i="7"/>
  <c r="R625" i="7"/>
  <c r="H625" i="7"/>
  <c r="G625" i="7"/>
  <c r="F625" i="7"/>
  <c r="E625" i="7"/>
  <c r="D625" i="7"/>
  <c r="C625" i="7"/>
  <c r="CQ625" i="7" s="1"/>
  <c r="B625" i="7"/>
  <c r="A625" i="7"/>
  <c r="R624" i="7"/>
  <c r="H624" i="7"/>
  <c r="G624" i="7"/>
  <c r="F624" i="7"/>
  <c r="E624" i="7"/>
  <c r="D624" i="7"/>
  <c r="C624" i="7"/>
  <c r="CQ624" i="7" s="1"/>
  <c r="B624" i="7"/>
  <c r="A624" i="7"/>
  <c r="R623" i="7"/>
  <c r="H623" i="7"/>
  <c r="G623" i="7"/>
  <c r="F623" i="7"/>
  <c r="E623" i="7"/>
  <c r="D623" i="7"/>
  <c r="C623" i="7"/>
  <c r="CQ623" i="7" s="1"/>
  <c r="B623" i="7"/>
  <c r="A623" i="7"/>
  <c r="R622" i="7"/>
  <c r="H622" i="7"/>
  <c r="G622" i="7"/>
  <c r="F622" i="7"/>
  <c r="E622" i="7"/>
  <c r="D622" i="7"/>
  <c r="C622" i="7"/>
  <c r="CQ622" i="7" s="1"/>
  <c r="B622" i="7"/>
  <c r="A622" i="7"/>
  <c r="R621" i="7"/>
  <c r="H621" i="7"/>
  <c r="G621" i="7"/>
  <c r="F621" i="7"/>
  <c r="E621" i="7"/>
  <c r="D621" i="7"/>
  <c r="C621" i="7"/>
  <c r="CQ621" i="7" s="1"/>
  <c r="B621" i="7"/>
  <c r="A621" i="7"/>
  <c r="R620" i="7"/>
  <c r="H620" i="7"/>
  <c r="G620" i="7"/>
  <c r="F620" i="7"/>
  <c r="E620" i="7"/>
  <c r="D620" i="7"/>
  <c r="C620" i="7"/>
  <c r="CQ620" i="7" s="1"/>
  <c r="B620" i="7"/>
  <c r="A620" i="7"/>
  <c r="R619" i="7"/>
  <c r="H619" i="7"/>
  <c r="G619" i="7"/>
  <c r="F619" i="7"/>
  <c r="E619" i="7"/>
  <c r="D619" i="7"/>
  <c r="C619" i="7"/>
  <c r="CQ619" i="7" s="1"/>
  <c r="B619" i="7"/>
  <c r="A619" i="7"/>
  <c r="R618" i="7"/>
  <c r="H618" i="7"/>
  <c r="G618" i="7"/>
  <c r="F618" i="7"/>
  <c r="E618" i="7"/>
  <c r="D618" i="7"/>
  <c r="C618" i="7"/>
  <c r="CQ618" i="7" s="1"/>
  <c r="B618" i="7"/>
  <c r="A618" i="7"/>
  <c r="R617" i="7"/>
  <c r="H617" i="7"/>
  <c r="G617" i="7"/>
  <c r="F617" i="7"/>
  <c r="E617" i="7"/>
  <c r="D617" i="7"/>
  <c r="C617" i="7"/>
  <c r="CQ617" i="7" s="1"/>
  <c r="B617" i="7"/>
  <c r="A617" i="7"/>
  <c r="R616" i="7"/>
  <c r="H616" i="7"/>
  <c r="G616" i="7"/>
  <c r="F616" i="7"/>
  <c r="E616" i="7"/>
  <c r="D616" i="7"/>
  <c r="C616" i="7"/>
  <c r="CQ616" i="7" s="1"/>
  <c r="B616" i="7"/>
  <c r="A616" i="7"/>
  <c r="R615" i="7"/>
  <c r="H615" i="7"/>
  <c r="G615" i="7"/>
  <c r="F615" i="7"/>
  <c r="E615" i="7"/>
  <c r="D615" i="7"/>
  <c r="C615" i="7"/>
  <c r="CQ615" i="7" s="1"/>
  <c r="B615" i="7"/>
  <c r="A615" i="7"/>
  <c r="R614" i="7"/>
  <c r="H614" i="7"/>
  <c r="G614" i="7"/>
  <c r="F614" i="7"/>
  <c r="E614" i="7"/>
  <c r="D614" i="7"/>
  <c r="C614" i="7"/>
  <c r="CQ614" i="7" s="1"/>
  <c r="B614" i="7"/>
  <c r="A614" i="7"/>
  <c r="R613" i="7"/>
  <c r="H613" i="7"/>
  <c r="G613" i="7"/>
  <c r="F613" i="7"/>
  <c r="E613" i="7"/>
  <c r="D613" i="7"/>
  <c r="C613" i="7"/>
  <c r="CQ613" i="7" s="1"/>
  <c r="B613" i="7"/>
  <c r="A613" i="7"/>
  <c r="R612" i="7"/>
  <c r="H612" i="7"/>
  <c r="G612" i="7"/>
  <c r="F612" i="7"/>
  <c r="E612" i="7"/>
  <c r="D612" i="7"/>
  <c r="C612" i="7"/>
  <c r="CQ612" i="7" s="1"/>
  <c r="B612" i="7"/>
  <c r="A612" i="7"/>
  <c r="R611" i="7"/>
  <c r="H611" i="7"/>
  <c r="G611" i="7"/>
  <c r="F611" i="7"/>
  <c r="E611" i="7"/>
  <c r="D611" i="7"/>
  <c r="C611" i="7"/>
  <c r="CQ611" i="7" s="1"/>
  <c r="B611" i="7"/>
  <c r="A611" i="7"/>
  <c r="R610" i="7"/>
  <c r="H610" i="7"/>
  <c r="G610" i="7"/>
  <c r="F610" i="7"/>
  <c r="E610" i="7"/>
  <c r="D610" i="7"/>
  <c r="C610" i="7"/>
  <c r="CQ610" i="7" s="1"/>
  <c r="B610" i="7"/>
  <c r="A610" i="7"/>
  <c r="R609" i="7"/>
  <c r="H609" i="7"/>
  <c r="G609" i="7"/>
  <c r="F609" i="7"/>
  <c r="E609" i="7"/>
  <c r="D609" i="7"/>
  <c r="C609" i="7"/>
  <c r="CQ609" i="7" s="1"/>
  <c r="B609" i="7"/>
  <c r="A609" i="7"/>
  <c r="R608" i="7"/>
  <c r="H608" i="7"/>
  <c r="G608" i="7"/>
  <c r="F608" i="7"/>
  <c r="E608" i="7"/>
  <c r="D608" i="7"/>
  <c r="C608" i="7"/>
  <c r="CQ608" i="7" s="1"/>
  <c r="B608" i="7"/>
  <c r="A608" i="7"/>
  <c r="R607" i="7"/>
  <c r="H607" i="7"/>
  <c r="G607" i="7"/>
  <c r="F607" i="7"/>
  <c r="E607" i="7"/>
  <c r="D607" i="7"/>
  <c r="C607" i="7"/>
  <c r="CQ607" i="7" s="1"/>
  <c r="B607" i="7"/>
  <c r="A607" i="7"/>
  <c r="R606" i="7"/>
  <c r="H606" i="7"/>
  <c r="G606" i="7"/>
  <c r="F606" i="7"/>
  <c r="E606" i="7"/>
  <c r="D606" i="7"/>
  <c r="C606" i="7"/>
  <c r="CQ606" i="7" s="1"/>
  <c r="B606" i="7"/>
  <c r="A606" i="7"/>
  <c r="R605" i="7"/>
  <c r="H605" i="7"/>
  <c r="G605" i="7"/>
  <c r="F605" i="7"/>
  <c r="E605" i="7"/>
  <c r="D605" i="7"/>
  <c r="C605" i="7"/>
  <c r="CQ605" i="7" s="1"/>
  <c r="B605" i="7"/>
  <c r="A605" i="7"/>
  <c r="R604" i="7"/>
  <c r="H604" i="7"/>
  <c r="G604" i="7"/>
  <c r="F604" i="7"/>
  <c r="E604" i="7"/>
  <c r="D604" i="7"/>
  <c r="C604" i="7"/>
  <c r="CQ604" i="7" s="1"/>
  <c r="B604" i="7"/>
  <c r="A604" i="7"/>
  <c r="R603" i="7"/>
  <c r="H603" i="7"/>
  <c r="G603" i="7"/>
  <c r="F603" i="7"/>
  <c r="E603" i="7"/>
  <c r="D603" i="7"/>
  <c r="C603" i="7"/>
  <c r="CQ603" i="7" s="1"/>
  <c r="B603" i="7"/>
  <c r="A603" i="7"/>
  <c r="R602" i="7"/>
  <c r="H602" i="7"/>
  <c r="G602" i="7"/>
  <c r="F602" i="7"/>
  <c r="E602" i="7"/>
  <c r="D602" i="7"/>
  <c r="C602" i="7"/>
  <c r="CQ602" i="7" s="1"/>
  <c r="B602" i="7"/>
  <c r="A602" i="7"/>
  <c r="R601" i="7"/>
  <c r="H601" i="7"/>
  <c r="G601" i="7"/>
  <c r="F601" i="7"/>
  <c r="E601" i="7"/>
  <c r="D601" i="7"/>
  <c r="C601" i="7"/>
  <c r="CQ601" i="7" s="1"/>
  <c r="B601" i="7"/>
  <c r="A601" i="7"/>
  <c r="R600" i="7"/>
  <c r="H600" i="7"/>
  <c r="G600" i="7"/>
  <c r="F600" i="7"/>
  <c r="E600" i="7"/>
  <c r="D600" i="7"/>
  <c r="C600" i="7"/>
  <c r="CQ600" i="7" s="1"/>
  <c r="B600" i="7"/>
  <c r="A600" i="7"/>
  <c r="R599" i="7"/>
  <c r="H599" i="7"/>
  <c r="G599" i="7"/>
  <c r="F599" i="7"/>
  <c r="E599" i="7"/>
  <c r="D599" i="7"/>
  <c r="C599" i="7"/>
  <c r="CQ599" i="7" s="1"/>
  <c r="B599" i="7"/>
  <c r="A599" i="7"/>
  <c r="R598" i="7"/>
  <c r="H598" i="7"/>
  <c r="G598" i="7"/>
  <c r="F598" i="7"/>
  <c r="E598" i="7"/>
  <c r="D598" i="7"/>
  <c r="C598" i="7"/>
  <c r="CQ598" i="7" s="1"/>
  <c r="B598" i="7"/>
  <c r="A598" i="7"/>
  <c r="R597" i="7"/>
  <c r="H597" i="7"/>
  <c r="G597" i="7"/>
  <c r="F597" i="7"/>
  <c r="E597" i="7"/>
  <c r="D597" i="7"/>
  <c r="C597" i="7"/>
  <c r="CQ597" i="7" s="1"/>
  <c r="B597" i="7"/>
  <c r="A597" i="7"/>
  <c r="R596" i="7"/>
  <c r="H596" i="7"/>
  <c r="G596" i="7"/>
  <c r="F596" i="7"/>
  <c r="E596" i="7"/>
  <c r="D596" i="7"/>
  <c r="C596" i="7"/>
  <c r="CQ596" i="7" s="1"/>
  <c r="B596" i="7"/>
  <c r="A596" i="7"/>
  <c r="R595" i="7"/>
  <c r="H595" i="7"/>
  <c r="G595" i="7"/>
  <c r="F595" i="7"/>
  <c r="E595" i="7"/>
  <c r="D595" i="7"/>
  <c r="C595" i="7"/>
  <c r="CQ595" i="7" s="1"/>
  <c r="B595" i="7"/>
  <c r="A595" i="7"/>
  <c r="R594" i="7"/>
  <c r="H594" i="7"/>
  <c r="G594" i="7"/>
  <c r="F594" i="7"/>
  <c r="E594" i="7"/>
  <c r="D594" i="7"/>
  <c r="C594" i="7"/>
  <c r="CQ594" i="7" s="1"/>
  <c r="B594" i="7"/>
  <c r="A594" i="7"/>
  <c r="R593" i="7"/>
  <c r="H593" i="7"/>
  <c r="G593" i="7"/>
  <c r="F593" i="7"/>
  <c r="E593" i="7"/>
  <c r="D593" i="7"/>
  <c r="C593" i="7"/>
  <c r="CQ593" i="7" s="1"/>
  <c r="B593" i="7"/>
  <c r="A593" i="7"/>
  <c r="R592" i="7"/>
  <c r="H592" i="7"/>
  <c r="G592" i="7"/>
  <c r="F592" i="7"/>
  <c r="E592" i="7"/>
  <c r="D592" i="7"/>
  <c r="C592" i="7"/>
  <c r="CQ592" i="7" s="1"/>
  <c r="B592" i="7"/>
  <c r="A592" i="7"/>
  <c r="R591" i="7"/>
  <c r="H591" i="7"/>
  <c r="G591" i="7"/>
  <c r="F591" i="7"/>
  <c r="E591" i="7"/>
  <c r="D591" i="7"/>
  <c r="C591" i="7"/>
  <c r="CQ591" i="7" s="1"/>
  <c r="B591" i="7"/>
  <c r="A591" i="7"/>
  <c r="R590" i="7"/>
  <c r="H590" i="7"/>
  <c r="G590" i="7"/>
  <c r="F590" i="7"/>
  <c r="E590" i="7"/>
  <c r="D590" i="7"/>
  <c r="C590" i="7"/>
  <c r="CQ590" i="7" s="1"/>
  <c r="B590" i="7"/>
  <c r="A590" i="7"/>
  <c r="R589" i="7"/>
  <c r="H589" i="7"/>
  <c r="G589" i="7"/>
  <c r="F589" i="7"/>
  <c r="E589" i="7"/>
  <c r="D589" i="7"/>
  <c r="C589" i="7"/>
  <c r="CQ589" i="7" s="1"/>
  <c r="B589" i="7"/>
  <c r="A589" i="7"/>
  <c r="R588" i="7"/>
  <c r="H588" i="7"/>
  <c r="G588" i="7"/>
  <c r="F588" i="7"/>
  <c r="E588" i="7"/>
  <c r="D588" i="7"/>
  <c r="C588" i="7"/>
  <c r="CQ588" i="7" s="1"/>
  <c r="B588" i="7"/>
  <c r="A588" i="7"/>
  <c r="R587" i="7"/>
  <c r="H587" i="7"/>
  <c r="G587" i="7"/>
  <c r="F587" i="7"/>
  <c r="E587" i="7"/>
  <c r="D587" i="7"/>
  <c r="C587" i="7"/>
  <c r="CQ587" i="7" s="1"/>
  <c r="B587" i="7"/>
  <c r="A587" i="7"/>
  <c r="R586" i="7"/>
  <c r="H586" i="7"/>
  <c r="G586" i="7"/>
  <c r="F586" i="7"/>
  <c r="E586" i="7"/>
  <c r="D586" i="7"/>
  <c r="C586" i="7"/>
  <c r="CQ586" i="7" s="1"/>
  <c r="B586" i="7"/>
  <c r="A586" i="7"/>
  <c r="R585" i="7"/>
  <c r="H585" i="7"/>
  <c r="G585" i="7"/>
  <c r="F585" i="7"/>
  <c r="E585" i="7"/>
  <c r="D585" i="7"/>
  <c r="C585" i="7"/>
  <c r="CQ585" i="7" s="1"/>
  <c r="B585" i="7"/>
  <c r="A585" i="7"/>
  <c r="R584" i="7"/>
  <c r="H584" i="7"/>
  <c r="G584" i="7"/>
  <c r="F584" i="7"/>
  <c r="E584" i="7"/>
  <c r="D584" i="7"/>
  <c r="C584" i="7"/>
  <c r="CQ584" i="7" s="1"/>
  <c r="B584" i="7"/>
  <c r="A584" i="7"/>
  <c r="R583" i="7"/>
  <c r="H583" i="7"/>
  <c r="G583" i="7"/>
  <c r="F583" i="7"/>
  <c r="E583" i="7"/>
  <c r="D583" i="7"/>
  <c r="C583" i="7"/>
  <c r="CQ583" i="7" s="1"/>
  <c r="B583" i="7"/>
  <c r="A583" i="7"/>
  <c r="R582" i="7"/>
  <c r="H582" i="7"/>
  <c r="G582" i="7"/>
  <c r="F582" i="7"/>
  <c r="E582" i="7"/>
  <c r="D582" i="7"/>
  <c r="C582" i="7"/>
  <c r="CQ582" i="7" s="1"/>
  <c r="B582" i="7"/>
  <c r="A582" i="7"/>
  <c r="R581" i="7"/>
  <c r="H581" i="7"/>
  <c r="G581" i="7"/>
  <c r="F581" i="7"/>
  <c r="E581" i="7"/>
  <c r="D581" i="7"/>
  <c r="C581" i="7"/>
  <c r="CQ581" i="7" s="1"/>
  <c r="B581" i="7"/>
  <c r="A581" i="7"/>
  <c r="R580" i="7"/>
  <c r="H580" i="7"/>
  <c r="G580" i="7"/>
  <c r="F580" i="7"/>
  <c r="E580" i="7"/>
  <c r="D580" i="7"/>
  <c r="C580" i="7"/>
  <c r="CQ580" i="7" s="1"/>
  <c r="B580" i="7"/>
  <c r="A580" i="7"/>
  <c r="R579" i="7"/>
  <c r="H579" i="7"/>
  <c r="G579" i="7"/>
  <c r="F579" i="7"/>
  <c r="E579" i="7"/>
  <c r="D579" i="7"/>
  <c r="C579" i="7"/>
  <c r="CQ579" i="7" s="1"/>
  <c r="B579" i="7"/>
  <c r="A579" i="7"/>
  <c r="R578" i="7"/>
  <c r="H578" i="7"/>
  <c r="G578" i="7"/>
  <c r="F578" i="7"/>
  <c r="E578" i="7"/>
  <c r="D578" i="7"/>
  <c r="C578" i="7"/>
  <c r="CQ578" i="7" s="1"/>
  <c r="B578" i="7"/>
  <c r="A578" i="7"/>
  <c r="R577" i="7"/>
  <c r="H577" i="7"/>
  <c r="G577" i="7"/>
  <c r="F577" i="7"/>
  <c r="E577" i="7"/>
  <c r="D577" i="7"/>
  <c r="C577" i="7"/>
  <c r="CQ577" i="7" s="1"/>
  <c r="B577" i="7"/>
  <c r="A577" i="7"/>
  <c r="R576" i="7"/>
  <c r="H576" i="7"/>
  <c r="G576" i="7"/>
  <c r="F576" i="7"/>
  <c r="E576" i="7"/>
  <c r="D576" i="7"/>
  <c r="C576" i="7"/>
  <c r="CQ576" i="7" s="1"/>
  <c r="B576" i="7"/>
  <c r="A576" i="7"/>
  <c r="R575" i="7"/>
  <c r="H575" i="7"/>
  <c r="G575" i="7"/>
  <c r="F575" i="7"/>
  <c r="E575" i="7"/>
  <c r="D575" i="7"/>
  <c r="C575" i="7"/>
  <c r="CQ575" i="7" s="1"/>
  <c r="B575" i="7"/>
  <c r="A575" i="7"/>
  <c r="R574" i="7"/>
  <c r="H574" i="7"/>
  <c r="G574" i="7"/>
  <c r="F574" i="7"/>
  <c r="E574" i="7"/>
  <c r="D574" i="7"/>
  <c r="C574" i="7"/>
  <c r="CQ574" i="7" s="1"/>
  <c r="B574" i="7"/>
  <c r="A574" i="7"/>
  <c r="R573" i="7"/>
  <c r="H573" i="7"/>
  <c r="G573" i="7"/>
  <c r="F573" i="7"/>
  <c r="E573" i="7"/>
  <c r="D573" i="7"/>
  <c r="C573" i="7"/>
  <c r="CQ573" i="7" s="1"/>
  <c r="B573" i="7"/>
  <c r="A573" i="7"/>
  <c r="R572" i="7"/>
  <c r="H572" i="7"/>
  <c r="G572" i="7"/>
  <c r="F572" i="7"/>
  <c r="E572" i="7"/>
  <c r="D572" i="7"/>
  <c r="C572" i="7"/>
  <c r="CQ572" i="7" s="1"/>
  <c r="B572" i="7"/>
  <c r="A572" i="7"/>
  <c r="R571" i="7"/>
  <c r="H571" i="7"/>
  <c r="G571" i="7"/>
  <c r="F571" i="7"/>
  <c r="E571" i="7"/>
  <c r="D571" i="7"/>
  <c r="C571" i="7"/>
  <c r="CQ571" i="7" s="1"/>
  <c r="B571" i="7"/>
  <c r="A571" i="7"/>
  <c r="R570" i="7"/>
  <c r="H570" i="7"/>
  <c r="G570" i="7"/>
  <c r="F570" i="7"/>
  <c r="E570" i="7"/>
  <c r="D570" i="7"/>
  <c r="C570" i="7"/>
  <c r="CQ570" i="7" s="1"/>
  <c r="B570" i="7"/>
  <c r="A570" i="7"/>
  <c r="R569" i="7"/>
  <c r="H569" i="7"/>
  <c r="G569" i="7"/>
  <c r="F569" i="7"/>
  <c r="E569" i="7"/>
  <c r="D569" i="7"/>
  <c r="C569" i="7"/>
  <c r="CQ569" i="7" s="1"/>
  <c r="B569" i="7"/>
  <c r="A569" i="7"/>
  <c r="R568" i="7"/>
  <c r="H568" i="7"/>
  <c r="G568" i="7"/>
  <c r="F568" i="7"/>
  <c r="E568" i="7"/>
  <c r="D568" i="7"/>
  <c r="C568" i="7"/>
  <c r="CQ568" i="7" s="1"/>
  <c r="B568" i="7"/>
  <c r="A568" i="7"/>
  <c r="R567" i="7"/>
  <c r="H567" i="7"/>
  <c r="G567" i="7"/>
  <c r="F567" i="7"/>
  <c r="E567" i="7"/>
  <c r="D567" i="7"/>
  <c r="C567" i="7"/>
  <c r="CQ567" i="7" s="1"/>
  <c r="B567" i="7"/>
  <c r="A567" i="7"/>
  <c r="R566" i="7"/>
  <c r="H566" i="7"/>
  <c r="G566" i="7"/>
  <c r="F566" i="7"/>
  <c r="E566" i="7"/>
  <c r="D566" i="7"/>
  <c r="C566" i="7"/>
  <c r="CQ566" i="7" s="1"/>
  <c r="B566" i="7"/>
  <c r="A566" i="7"/>
  <c r="R565" i="7"/>
  <c r="H565" i="7"/>
  <c r="G565" i="7"/>
  <c r="F565" i="7"/>
  <c r="E565" i="7"/>
  <c r="D565" i="7"/>
  <c r="C565" i="7"/>
  <c r="CQ565" i="7" s="1"/>
  <c r="B565" i="7"/>
  <c r="A565" i="7"/>
  <c r="R564" i="7"/>
  <c r="H564" i="7"/>
  <c r="G564" i="7"/>
  <c r="F564" i="7"/>
  <c r="E564" i="7"/>
  <c r="D564" i="7"/>
  <c r="C564" i="7"/>
  <c r="CQ564" i="7" s="1"/>
  <c r="B564" i="7"/>
  <c r="A564" i="7"/>
  <c r="R563" i="7"/>
  <c r="H563" i="7"/>
  <c r="G563" i="7"/>
  <c r="F563" i="7"/>
  <c r="E563" i="7"/>
  <c r="D563" i="7"/>
  <c r="C563" i="7"/>
  <c r="CQ563" i="7" s="1"/>
  <c r="B563" i="7"/>
  <c r="A563" i="7"/>
  <c r="R562" i="7"/>
  <c r="H562" i="7"/>
  <c r="G562" i="7"/>
  <c r="F562" i="7"/>
  <c r="E562" i="7"/>
  <c r="D562" i="7"/>
  <c r="C562" i="7"/>
  <c r="CQ562" i="7" s="1"/>
  <c r="B562" i="7"/>
  <c r="A562" i="7"/>
  <c r="R561" i="7"/>
  <c r="H561" i="7"/>
  <c r="G561" i="7"/>
  <c r="F561" i="7"/>
  <c r="E561" i="7"/>
  <c r="D561" i="7"/>
  <c r="C561" i="7"/>
  <c r="CQ561" i="7" s="1"/>
  <c r="B561" i="7"/>
  <c r="A561" i="7"/>
  <c r="R560" i="7"/>
  <c r="H560" i="7"/>
  <c r="G560" i="7"/>
  <c r="F560" i="7"/>
  <c r="E560" i="7"/>
  <c r="D560" i="7"/>
  <c r="C560" i="7"/>
  <c r="CQ560" i="7" s="1"/>
  <c r="B560" i="7"/>
  <c r="A560" i="7"/>
  <c r="R559" i="7"/>
  <c r="H559" i="7"/>
  <c r="G559" i="7"/>
  <c r="F559" i="7"/>
  <c r="E559" i="7"/>
  <c r="D559" i="7"/>
  <c r="C559" i="7"/>
  <c r="CQ559" i="7" s="1"/>
  <c r="B559" i="7"/>
  <c r="A559" i="7"/>
  <c r="R558" i="7"/>
  <c r="H558" i="7"/>
  <c r="G558" i="7"/>
  <c r="F558" i="7"/>
  <c r="E558" i="7"/>
  <c r="D558" i="7"/>
  <c r="C558" i="7"/>
  <c r="CQ558" i="7" s="1"/>
  <c r="B558" i="7"/>
  <c r="A558" i="7"/>
  <c r="R557" i="7"/>
  <c r="H557" i="7"/>
  <c r="G557" i="7"/>
  <c r="F557" i="7"/>
  <c r="E557" i="7"/>
  <c r="D557" i="7"/>
  <c r="C557" i="7"/>
  <c r="CQ557" i="7" s="1"/>
  <c r="B557" i="7"/>
  <c r="A557" i="7"/>
  <c r="R556" i="7"/>
  <c r="H556" i="7"/>
  <c r="G556" i="7"/>
  <c r="F556" i="7"/>
  <c r="E556" i="7"/>
  <c r="D556" i="7"/>
  <c r="C556" i="7"/>
  <c r="CQ556" i="7" s="1"/>
  <c r="B556" i="7"/>
  <c r="A556" i="7"/>
  <c r="R555" i="7"/>
  <c r="H555" i="7"/>
  <c r="G555" i="7"/>
  <c r="F555" i="7"/>
  <c r="E555" i="7"/>
  <c r="D555" i="7"/>
  <c r="C555" i="7"/>
  <c r="CQ555" i="7" s="1"/>
  <c r="B555" i="7"/>
  <c r="A555" i="7"/>
  <c r="R554" i="7"/>
  <c r="H554" i="7"/>
  <c r="G554" i="7"/>
  <c r="F554" i="7"/>
  <c r="E554" i="7"/>
  <c r="D554" i="7"/>
  <c r="C554" i="7"/>
  <c r="CQ554" i="7" s="1"/>
  <c r="B554" i="7"/>
  <c r="A554" i="7"/>
  <c r="R553" i="7"/>
  <c r="H553" i="7"/>
  <c r="G553" i="7"/>
  <c r="F553" i="7"/>
  <c r="E553" i="7"/>
  <c r="D553" i="7"/>
  <c r="C553" i="7"/>
  <c r="CQ553" i="7" s="1"/>
  <c r="B553" i="7"/>
  <c r="A553" i="7"/>
  <c r="R552" i="7"/>
  <c r="H552" i="7"/>
  <c r="G552" i="7"/>
  <c r="F552" i="7"/>
  <c r="E552" i="7"/>
  <c r="D552" i="7"/>
  <c r="C552" i="7"/>
  <c r="CQ552" i="7" s="1"/>
  <c r="B552" i="7"/>
  <c r="A552" i="7"/>
  <c r="R551" i="7"/>
  <c r="H551" i="7"/>
  <c r="G551" i="7"/>
  <c r="F551" i="7"/>
  <c r="E551" i="7"/>
  <c r="D551" i="7"/>
  <c r="C551" i="7"/>
  <c r="CQ551" i="7" s="1"/>
  <c r="B551" i="7"/>
  <c r="A551" i="7"/>
  <c r="R550" i="7"/>
  <c r="H550" i="7"/>
  <c r="G550" i="7"/>
  <c r="F550" i="7"/>
  <c r="E550" i="7"/>
  <c r="D550" i="7"/>
  <c r="C550" i="7"/>
  <c r="CQ550" i="7" s="1"/>
  <c r="B550" i="7"/>
  <c r="A550" i="7"/>
  <c r="R549" i="7"/>
  <c r="H549" i="7"/>
  <c r="G549" i="7"/>
  <c r="F549" i="7"/>
  <c r="E549" i="7"/>
  <c r="D549" i="7"/>
  <c r="C549" i="7"/>
  <c r="CQ549" i="7" s="1"/>
  <c r="B549" i="7"/>
  <c r="A549" i="7"/>
  <c r="R548" i="7"/>
  <c r="H548" i="7"/>
  <c r="G548" i="7"/>
  <c r="F548" i="7"/>
  <c r="E548" i="7"/>
  <c r="D548" i="7"/>
  <c r="C548" i="7"/>
  <c r="CQ548" i="7" s="1"/>
  <c r="B548" i="7"/>
  <c r="A548" i="7"/>
  <c r="R547" i="7"/>
  <c r="H547" i="7"/>
  <c r="G547" i="7"/>
  <c r="F547" i="7"/>
  <c r="E547" i="7"/>
  <c r="D547" i="7"/>
  <c r="C547" i="7"/>
  <c r="CQ547" i="7" s="1"/>
  <c r="B547" i="7"/>
  <c r="A547" i="7"/>
  <c r="R546" i="7"/>
  <c r="H546" i="7"/>
  <c r="G546" i="7"/>
  <c r="F546" i="7"/>
  <c r="E546" i="7"/>
  <c r="D546" i="7"/>
  <c r="C546" i="7"/>
  <c r="CQ546" i="7" s="1"/>
  <c r="B546" i="7"/>
  <c r="A546" i="7"/>
  <c r="R545" i="7"/>
  <c r="H545" i="7"/>
  <c r="G545" i="7"/>
  <c r="F545" i="7"/>
  <c r="E545" i="7"/>
  <c r="D545" i="7"/>
  <c r="C545" i="7"/>
  <c r="CQ545" i="7" s="1"/>
  <c r="B545" i="7"/>
  <c r="A545" i="7"/>
  <c r="R544" i="7"/>
  <c r="H544" i="7"/>
  <c r="G544" i="7"/>
  <c r="F544" i="7"/>
  <c r="E544" i="7"/>
  <c r="D544" i="7"/>
  <c r="C544" i="7"/>
  <c r="CQ544" i="7" s="1"/>
  <c r="B544" i="7"/>
  <c r="A544" i="7"/>
  <c r="R543" i="7"/>
  <c r="H543" i="7"/>
  <c r="G543" i="7"/>
  <c r="F543" i="7"/>
  <c r="E543" i="7"/>
  <c r="D543" i="7"/>
  <c r="C543" i="7"/>
  <c r="CQ543" i="7" s="1"/>
  <c r="B543" i="7"/>
  <c r="A543" i="7"/>
  <c r="R542" i="7"/>
  <c r="H542" i="7"/>
  <c r="G542" i="7"/>
  <c r="F542" i="7"/>
  <c r="E542" i="7"/>
  <c r="D542" i="7"/>
  <c r="C542" i="7"/>
  <c r="CQ542" i="7" s="1"/>
  <c r="B542" i="7"/>
  <c r="A542" i="7"/>
  <c r="R541" i="7"/>
  <c r="H541" i="7"/>
  <c r="G541" i="7"/>
  <c r="F541" i="7"/>
  <c r="E541" i="7"/>
  <c r="D541" i="7"/>
  <c r="C541" i="7"/>
  <c r="CQ541" i="7" s="1"/>
  <c r="B541" i="7"/>
  <c r="A541" i="7"/>
  <c r="R540" i="7"/>
  <c r="H540" i="7"/>
  <c r="G540" i="7"/>
  <c r="F540" i="7"/>
  <c r="E540" i="7"/>
  <c r="D540" i="7"/>
  <c r="C540" i="7"/>
  <c r="CQ540" i="7" s="1"/>
  <c r="B540" i="7"/>
  <c r="A540" i="7"/>
  <c r="R539" i="7"/>
  <c r="H539" i="7"/>
  <c r="G539" i="7"/>
  <c r="F539" i="7"/>
  <c r="E539" i="7"/>
  <c r="D539" i="7"/>
  <c r="C539" i="7"/>
  <c r="CQ539" i="7" s="1"/>
  <c r="B539" i="7"/>
  <c r="A539" i="7"/>
  <c r="R538" i="7"/>
  <c r="H538" i="7"/>
  <c r="G538" i="7"/>
  <c r="F538" i="7"/>
  <c r="E538" i="7"/>
  <c r="D538" i="7"/>
  <c r="C538" i="7"/>
  <c r="CQ538" i="7" s="1"/>
  <c r="B538" i="7"/>
  <c r="A538" i="7"/>
  <c r="R537" i="7"/>
  <c r="H537" i="7"/>
  <c r="G537" i="7"/>
  <c r="F537" i="7"/>
  <c r="E537" i="7"/>
  <c r="D537" i="7"/>
  <c r="C537" i="7"/>
  <c r="CQ537" i="7" s="1"/>
  <c r="B537" i="7"/>
  <c r="A537" i="7"/>
  <c r="R536" i="7"/>
  <c r="H536" i="7"/>
  <c r="G536" i="7"/>
  <c r="F536" i="7"/>
  <c r="E536" i="7"/>
  <c r="D536" i="7"/>
  <c r="C536" i="7"/>
  <c r="CQ536" i="7" s="1"/>
  <c r="B536" i="7"/>
  <c r="A536" i="7"/>
  <c r="R535" i="7"/>
  <c r="H535" i="7"/>
  <c r="G535" i="7"/>
  <c r="F535" i="7"/>
  <c r="E535" i="7"/>
  <c r="D535" i="7"/>
  <c r="C535" i="7"/>
  <c r="CQ535" i="7" s="1"/>
  <c r="B535" i="7"/>
  <c r="A535" i="7"/>
  <c r="R534" i="7"/>
  <c r="H534" i="7"/>
  <c r="G534" i="7"/>
  <c r="F534" i="7"/>
  <c r="E534" i="7"/>
  <c r="D534" i="7"/>
  <c r="C534" i="7"/>
  <c r="CQ534" i="7" s="1"/>
  <c r="B534" i="7"/>
  <c r="A534" i="7"/>
  <c r="R533" i="7"/>
  <c r="H533" i="7"/>
  <c r="G533" i="7"/>
  <c r="F533" i="7"/>
  <c r="E533" i="7"/>
  <c r="D533" i="7"/>
  <c r="C533" i="7"/>
  <c r="CQ533" i="7" s="1"/>
  <c r="B533" i="7"/>
  <c r="A533" i="7"/>
  <c r="R532" i="7"/>
  <c r="H532" i="7"/>
  <c r="G532" i="7"/>
  <c r="F532" i="7"/>
  <c r="E532" i="7"/>
  <c r="D532" i="7"/>
  <c r="C532" i="7"/>
  <c r="CQ532" i="7" s="1"/>
  <c r="B532" i="7"/>
  <c r="A532" i="7"/>
  <c r="R531" i="7"/>
  <c r="H531" i="7"/>
  <c r="G531" i="7"/>
  <c r="F531" i="7"/>
  <c r="E531" i="7"/>
  <c r="D531" i="7"/>
  <c r="C531" i="7"/>
  <c r="CQ531" i="7" s="1"/>
  <c r="B531" i="7"/>
  <c r="A531" i="7"/>
  <c r="R530" i="7"/>
  <c r="H530" i="7"/>
  <c r="G530" i="7"/>
  <c r="F530" i="7"/>
  <c r="E530" i="7"/>
  <c r="D530" i="7"/>
  <c r="C530" i="7"/>
  <c r="CQ530" i="7" s="1"/>
  <c r="B530" i="7"/>
  <c r="A530" i="7"/>
  <c r="R529" i="7"/>
  <c r="H529" i="7"/>
  <c r="G529" i="7"/>
  <c r="F529" i="7"/>
  <c r="E529" i="7"/>
  <c r="D529" i="7"/>
  <c r="C529" i="7"/>
  <c r="CQ529" i="7" s="1"/>
  <c r="B529" i="7"/>
  <c r="A529" i="7"/>
  <c r="R528" i="7"/>
  <c r="H528" i="7"/>
  <c r="G528" i="7"/>
  <c r="F528" i="7"/>
  <c r="E528" i="7"/>
  <c r="D528" i="7"/>
  <c r="C528" i="7"/>
  <c r="CQ528" i="7" s="1"/>
  <c r="B528" i="7"/>
  <c r="A528" i="7"/>
  <c r="R527" i="7"/>
  <c r="H527" i="7"/>
  <c r="G527" i="7"/>
  <c r="F527" i="7"/>
  <c r="E527" i="7"/>
  <c r="D527" i="7"/>
  <c r="C527" i="7"/>
  <c r="CQ527" i="7" s="1"/>
  <c r="B527" i="7"/>
  <c r="A527" i="7"/>
  <c r="R526" i="7"/>
  <c r="H526" i="7"/>
  <c r="G526" i="7"/>
  <c r="F526" i="7"/>
  <c r="E526" i="7"/>
  <c r="D526" i="7"/>
  <c r="C526" i="7"/>
  <c r="CQ526" i="7" s="1"/>
  <c r="B526" i="7"/>
  <c r="A526" i="7"/>
  <c r="R525" i="7"/>
  <c r="H525" i="7"/>
  <c r="G525" i="7"/>
  <c r="F525" i="7"/>
  <c r="E525" i="7"/>
  <c r="D525" i="7"/>
  <c r="C525" i="7"/>
  <c r="CQ525" i="7" s="1"/>
  <c r="B525" i="7"/>
  <c r="A525" i="7"/>
  <c r="R524" i="7"/>
  <c r="H524" i="7"/>
  <c r="G524" i="7"/>
  <c r="F524" i="7"/>
  <c r="E524" i="7"/>
  <c r="D524" i="7"/>
  <c r="C524" i="7"/>
  <c r="CQ524" i="7" s="1"/>
  <c r="B524" i="7"/>
  <c r="A524" i="7"/>
  <c r="R523" i="7"/>
  <c r="H523" i="7"/>
  <c r="G523" i="7"/>
  <c r="F523" i="7"/>
  <c r="E523" i="7"/>
  <c r="D523" i="7"/>
  <c r="C523" i="7"/>
  <c r="CQ523" i="7" s="1"/>
  <c r="B523" i="7"/>
  <c r="A523" i="7"/>
  <c r="R522" i="7"/>
  <c r="H522" i="7"/>
  <c r="G522" i="7"/>
  <c r="F522" i="7"/>
  <c r="E522" i="7"/>
  <c r="D522" i="7"/>
  <c r="C522" i="7"/>
  <c r="CQ522" i="7" s="1"/>
  <c r="B522" i="7"/>
  <c r="A522" i="7"/>
  <c r="R521" i="7"/>
  <c r="H521" i="7"/>
  <c r="G521" i="7"/>
  <c r="F521" i="7"/>
  <c r="E521" i="7"/>
  <c r="D521" i="7"/>
  <c r="C521" i="7"/>
  <c r="CQ521" i="7" s="1"/>
  <c r="B521" i="7"/>
  <c r="A521" i="7"/>
  <c r="R520" i="7"/>
  <c r="H520" i="7"/>
  <c r="G520" i="7"/>
  <c r="F520" i="7"/>
  <c r="E520" i="7"/>
  <c r="D520" i="7"/>
  <c r="C520" i="7"/>
  <c r="CQ520" i="7" s="1"/>
  <c r="B520" i="7"/>
  <c r="A520" i="7"/>
  <c r="R519" i="7"/>
  <c r="H519" i="7"/>
  <c r="G519" i="7"/>
  <c r="F519" i="7"/>
  <c r="E519" i="7"/>
  <c r="D519" i="7"/>
  <c r="C519" i="7"/>
  <c r="CQ519" i="7" s="1"/>
  <c r="B519" i="7"/>
  <c r="A519" i="7"/>
  <c r="R518" i="7"/>
  <c r="H518" i="7"/>
  <c r="G518" i="7"/>
  <c r="F518" i="7"/>
  <c r="E518" i="7"/>
  <c r="D518" i="7"/>
  <c r="C518" i="7"/>
  <c r="CQ518" i="7" s="1"/>
  <c r="B518" i="7"/>
  <c r="A518" i="7"/>
  <c r="R517" i="7"/>
  <c r="H517" i="7"/>
  <c r="G517" i="7"/>
  <c r="F517" i="7"/>
  <c r="E517" i="7"/>
  <c r="D517" i="7"/>
  <c r="C517" i="7"/>
  <c r="CQ517" i="7" s="1"/>
  <c r="B517" i="7"/>
  <c r="A517" i="7"/>
  <c r="R516" i="7"/>
  <c r="H516" i="7"/>
  <c r="G516" i="7"/>
  <c r="F516" i="7"/>
  <c r="E516" i="7"/>
  <c r="D516" i="7"/>
  <c r="C516" i="7"/>
  <c r="CQ516" i="7" s="1"/>
  <c r="B516" i="7"/>
  <c r="A516" i="7"/>
  <c r="R515" i="7"/>
  <c r="H515" i="7"/>
  <c r="G515" i="7"/>
  <c r="F515" i="7"/>
  <c r="E515" i="7"/>
  <c r="D515" i="7"/>
  <c r="C515" i="7"/>
  <c r="CQ515" i="7" s="1"/>
  <c r="B515" i="7"/>
  <c r="A515" i="7"/>
  <c r="R514" i="7"/>
  <c r="H514" i="7"/>
  <c r="G514" i="7"/>
  <c r="F514" i="7"/>
  <c r="E514" i="7"/>
  <c r="D514" i="7"/>
  <c r="C514" i="7"/>
  <c r="CQ514" i="7" s="1"/>
  <c r="B514" i="7"/>
  <c r="A514" i="7"/>
  <c r="R513" i="7"/>
  <c r="H513" i="7"/>
  <c r="G513" i="7"/>
  <c r="F513" i="7"/>
  <c r="E513" i="7"/>
  <c r="D513" i="7"/>
  <c r="C513" i="7"/>
  <c r="CQ513" i="7" s="1"/>
  <c r="B513" i="7"/>
  <c r="A513" i="7"/>
  <c r="R512" i="7"/>
  <c r="H512" i="7"/>
  <c r="G512" i="7"/>
  <c r="F512" i="7"/>
  <c r="E512" i="7"/>
  <c r="D512" i="7"/>
  <c r="C512" i="7"/>
  <c r="CQ512" i="7" s="1"/>
  <c r="B512" i="7"/>
  <c r="A512" i="7"/>
  <c r="R511" i="7"/>
  <c r="H511" i="7"/>
  <c r="G511" i="7"/>
  <c r="F511" i="7"/>
  <c r="E511" i="7"/>
  <c r="D511" i="7"/>
  <c r="C511" i="7"/>
  <c r="CQ511" i="7" s="1"/>
  <c r="B511" i="7"/>
  <c r="A511" i="7"/>
  <c r="R510" i="7"/>
  <c r="H510" i="7"/>
  <c r="G510" i="7"/>
  <c r="F510" i="7"/>
  <c r="E510" i="7"/>
  <c r="D510" i="7"/>
  <c r="C510" i="7"/>
  <c r="CQ510" i="7" s="1"/>
  <c r="B510" i="7"/>
  <c r="A510" i="7"/>
  <c r="R509" i="7"/>
  <c r="H509" i="7"/>
  <c r="G509" i="7"/>
  <c r="F509" i="7"/>
  <c r="E509" i="7"/>
  <c r="D509" i="7"/>
  <c r="C509" i="7"/>
  <c r="CQ509" i="7" s="1"/>
  <c r="B509" i="7"/>
  <c r="A509" i="7"/>
  <c r="R508" i="7"/>
  <c r="H508" i="7"/>
  <c r="G508" i="7"/>
  <c r="F508" i="7"/>
  <c r="E508" i="7"/>
  <c r="D508" i="7"/>
  <c r="C508" i="7"/>
  <c r="CQ508" i="7" s="1"/>
  <c r="B508" i="7"/>
  <c r="A508" i="7"/>
  <c r="R507" i="7"/>
  <c r="H507" i="7"/>
  <c r="G507" i="7"/>
  <c r="F507" i="7"/>
  <c r="E507" i="7"/>
  <c r="D507" i="7"/>
  <c r="C507" i="7"/>
  <c r="CQ507" i="7" s="1"/>
  <c r="B507" i="7"/>
  <c r="A507" i="7"/>
  <c r="R506" i="7"/>
  <c r="H506" i="7"/>
  <c r="G506" i="7"/>
  <c r="F506" i="7"/>
  <c r="E506" i="7"/>
  <c r="D506" i="7"/>
  <c r="C506" i="7"/>
  <c r="CQ506" i="7" s="1"/>
  <c r="B506" i="7"/>
  <c r="A506" i="7"/>
  <c r="R505" i="7"/>
  <c r="H505" i="7"/>
  <c r="G505" i="7"/>
  <c r="F505" i="7"/>
  <c r="E505" i="7"/>
  <c r="D505" i="7"/>
  <c r="C505" i="7"/>
  <c r="CQ505" i="7" s="1"/>
  <c r="B505" i="7"/>
  <c r="A505" i="7"/>
  <c r="R504" i="7"/>
  <c r="H504" i="7"/>
  <c r="G504" i="7"/>
  <c r="F504" i="7"/>
  <c r="E504" i="7"/>
  <c r="D504" i="7"/>
  <c r="C504" i="7"/>
  <c r="CQ504" i="7" s="1"/>
  <c r="B504" i="7"/>
  <c r="A504" i="7"/>
  <c r="R503" i="7"/>
  <c r="H503" i="7"/>
  <c r="G503" i="7"/>
  <c r="F503" i="7"/>
  <c r="E503" i="7"/>
  <c r="D503" i="7"/>
  <c r="C503" i="7"/>
  <c r="CQ503" i="7" s="1"/>
  <c r="B503" i="7"/>
  <c r="A503" i="7"/>
  <c r="R502" i="7"/>
  <c r="H502" i="7"/>
  <c r="G502" i="7"/>
  <c r="F502" i="7"/>
  <c r="E502" i="7"/>
  <c r="D502" i="7"/>
  <c r="C502" i="7"/>
  <c r="CQ502" i="7" s="1"/>
  <c r="B502" i="7"/>
  <c r="A502" i="7"/>
  <c r="R501" i="7"/>
  <c r="H501" i="7"/>
  <c r="G501" i="7"/>
  <c r="F501" i="7"/>
  <c r="E501" i="7"/>
  <c r="D501" i="7"/>
  <c r="C501" i="7"/>
  <c r="CQ501" i="7" s="1"/>
  <c r="B501" i="7"/>
  <c r="A501" i="7"/>
  <c r="R500" i="7"/>
  <c r="H500" i="7"/>
  <c r="G500" i="7"/>
  <c r="F500" i="7"/>
  <c r="E500" i="7"/>
  <c r="D500" i="7"/>
  <c r="C500" i="7"/>
  <c r="CQ500" i="7" s="1"/>
  <c r="B500" i="7"/>
  <c r="A500" i="7"/>
  <c r="R499" i="7"/>
  <c r="H499" i="7"/>
  <c r="G499" i="7"/>
  <c r="F499" i="7"/>
  <c r="E499" i="7"/>
  <c r="D499" i="7"/>
  <c r="C499" i="7"/>
  <c r="CQ499" i="7" s="1"/>
  <c r="B499" i="7"/>
  <c r="A499" i="7"/>
  <c r="R498" i="7"/>
  <c r="H498" i="7"/>
  <c r="G498" i="7"/>
  <c r="F498" i="7"/>
  <c r="E498" i="7"/>
  <c r="D498" i="7"/>
  <c r="C498" i="7"/>
  <c r="CQ498" i="7" s="1"/>
  <c r="B498" i="7"/>
  <c r="A498" i="7"/>
  <c r="R497" i="7"/>
  <c r="H497" i="7"/>
  <c r="G497" i="7"/>
  <c r="F497" i="7"/>
  <c r="E497" i="7"/>
  <c r="D497" i="7"/>
  <c r="C497" i="7"/>
  <c r="CQ497" i="7" s="1"/>
  <c r="B497" i="7"/>
  <c r="A497" i="7"/>
  <c r="R496" i="7"/>
  <c r="H496" i="7"/>
  <c r="G496" i="7"/>
  <c r="F496" i="7"/>
  <c r="E496" i="7"/>
  <c r="D496" i="7"/>
  <c r="C496" i="7"/>
  <c r="CQ496" i="7" s="1"/>
  <c r="B496" i="7"/>
  <c r="A496" i="7"/>
  <c r="R495" i="7"/>
  <c r="H495" i="7"/>
  <c r="G495" i="7"/>
  <c r="F495" i="7"/>
  <c r="E495" i="7"/>
  <c r="D495" i="7"/>
  <c r="C495" i="7"/>
  <c r="CQ495" i="7" s="1"/>
  <c r="B495" i="7"/>
  <c r="A495" i="7"/>
  <c r="R494" i="7"/>
  <c r="H494" i="7"/>
  <c r="G494" i="7"/>
  <c r="F494" i="7"/>
  <c r="E494" i="7"/>
  <c r="D494" i="7"/>
  <c r="C494" i="7"/>
  <c r="CQ494" i="7" s="1"/>
  <c r="B494" i="7"/>
  <c r="A494" i="7"/>
  <c r="R493" i="7"/>
  <c r="H493" i="7"/>
  <c r="G493" i="7"/>
  <c r="F493" i="7"/>
  <c r="E493" i="7"/>
  <c r="D493" i="7"/>
  <c r="C493" i="7"/>
  <c r="CQ493" i="7" s="1"/>
  <c r="B493" i="7"/>
  <c r="A493" i="7"/>
  <c r="R492" i="7"/>
  <c r="H492" i="7"/>
  <c r="G492" i="7"/>
  <c r="F492" i="7"/>
  <c r="E492" i="7"/>
  <c r="D492" i="7"/>
  <c r="C492" i="7"/>
  <c r="CQ492" i="7" s="1"/>
  <c r="B492" i="7"/>
  <c r="A492" i="7"/>
  <c r="R491" i="7"/>
  <c r="H491" i="7"/>
  <c r="G491" i="7"/>
  <c r="F491" i="7"/>
  <c r="E491" i="7"/>
  <c r="D491" i="7"/>
  <c r="C491" i="7"/>
  <c r="CQ491" i="7" s="1"/>
  <c r="B491" i="7"/>
  <c r="A491" i="7"/>
  <c r="R490" i="7"/>
  <c r="H490" i="7"/>
  <c r="G490" i="7"/>
  <c r="F490" i="7"/>
  <c r="E490" i="7"/>
  <c r="D490" i="7"/>
  <c r="C490" i="7"/>
  <c r="CQ490" i="7" s="1"/>
  <c r="B490" i="7"/>
  <c r="A490" i="7"/>
  <c r="R489" i="7"/>
  <c r="H489" i="7"/>
  <c r="G489" i="7"/>
  <c r="F489" i="7"/>
  <c r="E489" i="7"/>
  <c r="D489" i="7"/>
  <c r="C489" i="7"/>
  <c r="CQ489" i="7" s="1"/>
  <c r="B489" i="7"/>
  <c r="A489" i="7"/>
  <c r="R488" i="7"/>
  <c r="H488" i="7"/>
  <c r="G488" i="7"/>
  <c r="F488" i="7"/>
  <c r="E488" i="7"/>
  <c r="D488" i="7"/>
  <c r="C488" i="7"/>
  <c r="CQ488" i="7" s="1"/>
  <c r="B488" i="7"/>
  <c r="A488" i="7"/>
  <c r="R487" i="7"/>
  <c r="H487" i="7"/>
  <c r="G487" i="7"/>
  <c r="F487" i="7"/>
  <c r="E487" i="7"/>
  <c r="D487" i="7"/>
  <c r="C487" i="7"/>
  <c r="CQ487" i="7" s="1"/>
  <c r="B487" i="7"/>
  <c r="A487" i="7"/>
  <c r="R486" i="7"/>
  <c r="H486" i="7"/>
  <c r="G486" i="7"/>
  <c r="F486" i="7"/>
  <c r="E486" i="7"/>
  <c r="D486" i="7"/>
  <c r="C486" i="7"/>
  <c r="CQ486" i="7" s="1"/>
  <c r="B486" i="7"/>
  <c r="A486" i="7"/>
  <c r="R485" i="7"/>
  <c r="H485" i="7"/>
  <c r="G485" i="7"/>
  <c r="F485" i="7"/>
  <c r="E485" i="7"/>
  <c r="D485" i="7"/>
  <c r="C485" i="7"/>
  <c r="CQ485" i="7" s="1"/>
  <c r="B485" i="7"/>
  <c r="A485" i="7"/>
  <c r="R484" i="7"/>
  <c r="H484" i="7"/>
  <c r="G484" i="7"/>
  <c r="F484" i="7"/>
  <c r="E484" i="7"/>
  <c r="D484" i="7"/>
  <c r="C484" i="7"/>
  <c r="CQ484" i="7" s="1"/>
  <c r="B484" i="7"/>
  <c r="A484" i="7"/>
  <c r="R483" i="7"/>
  <c r="H483" i="7"/>
  <c r="G483" i="7"/>
  <c r="F483" i="7"/>
  <c r="E483" i="7"/>
  <c r="D483" i="7"/>
  <c r="C483" i="7"/>
  <c r="CQ483" i="7" s="1"/>
  <c r="B483" i="7"/>
  <c r="A483" i="7"/>
  <c r="R482" i="7"/>
  <c r="H482" i="7"/>
  <c r="G482" i="7"/>
  <c r="F482" i="7"/>
  <c r="E482" i="7"/>
  <c r="D482" i="7"/>
  <c r="C482" i="7"/>
  <c r="CQ482" i="7" s="1"/>
  <c r="B482" i="7"/>
  <c r="A482" i="7"/>
  <c r="R481" i="7"/>
  <c r="H481" i="7"/>
  <c r="G481" i="7"/>
  <c r="F481" i="7"/>
  <c r="E481" i="7"/>
  <c r="D481" i="7"/>
  <c r="C481" i="7"/>
  <c r="CQ481" i="7" s="1"/>
  <c r="B481" i="7"/>
  <c r="A481" i="7"/>
  <c r="R480" i="7"/>
  <c r="H480" i="7"/>
  <c r="G480" i="7"/>
  <c r="F480" i="7"/>
  <c r="E480" i="7"/>
  <c r="D480" i="7"/>
  <c r="C480" i="7"/>
  <c r="CQ480" i="7" s="1"/>
  <c r="B480" i="7"/>
  <c r="A480" i="7"/>
  <c r="R479" i="7"/>
  <c r="H479" i="7"/>
  <c r="G479" i="7"/>
  <c r="F479" i="7"/>
  <c r="E479" i="7"/>
  <c r="D479" i="7"/>
  <c r="C479" i="7"/>
  <c r="CQ479" i="7" s="1"/>
  <c r="B479" i="7"/>
  <c r="A479" i="7"/>
  <c r="R478" i="7"/>
  <c r="H478" i="7"/>
  <c r="G478" i="7"/>
  <c r="F478" i="7"/>
  <c r="E478" i="7"/>
  <c r="D478" i="7"/>
  <c r="C478" i="7"/>
  <c r="CQ478" i="7" s="1"/>
  <c r="B478" i="7"/>
  <c r="A478" i="7"/>
  <c r="R477" i="7"/>
  <c r="H477" i="7"/>
  <c r="G477" i="7"/>
  <c r="F477" i="7"/>
  <c r="E477" i="7"/>
  <c r="D477" i="7"/>
  <c r="C477" i="7"/>
  <c r="CQ477" i="7" s="1"/>
  <c r="B477" i="7"/>
  <c r="A477" i="7"/>
  <c r="R476" i="7"/>
  <c r="H476" i="7"/>
  <c r="G476" i="7"/>
  <c r="F476" i="7"/>
  <c r="E476" i="7"/>
  <c r="D476" i="7"/>
  <c r="C476" i="7"/>
  <c r="CQ476" i="7" s="1"/>
  <c r="B476" i="7"/>
  <c r="A476" i="7"/>
  <c r="R475" i="7"/>
  <c r="H475" i="7"/>
  <c r="G475" i="7"/>
  <c r="F475" i="7"/>
  <c r="E475" i="7"/>
  <c r="D475" i="7"/>
  <c r="C475" i="7"/>
  <c r="CQ475" i="7" s="1"/>
  <c r="B475" i="7"/>
  <c r="A475" i="7"/>
  <c r="R474" i="7"/>
  <c r="H474" i="7"/>
  <c r="G474" i="7"/>
  <c r="F474" i="7"/>
  <c r="E474" i="7"/>
  <c r="D474" i="7"/>
  <c r="C474" i="7"/>
  <c r="CQ474" i="7" s="1"/>
  <c r="B474" i="7"/>
  <c r="A474" i="7"/>
  <c r="R473" i="7"/>
  <c r="H473" i="7"/>
  <c r="G473" i="7"/>
  <c r="F473" i="7"/>
  <c r="E473" i="7"/>
  <c r="D473" i="7"/>
  <c r="C473" i="7"/>
  <c r="CQ473" i="7" s="1"/>
  <c r="B473" i="7"/>
  <c r="A473" i="7"/>
  <c r="R472" i="7"/>
  <c r="H472" i="7"/>
  <c r="G472" i="7"/>
  <c r="F472" i="7"/>
  <c r="E472" i="7"/>
  <c r="D472" i="7"/>
  <c r="C472" i="7"/>
  <c r="CQ472" i="7" s="1"/>
  <c r="B472" i="7"/>
  <c r="A472" i="7"/>
  <c r="R471" i="7"/>
  <c r="H471" i="7"/>
  <c r="G471" i="7"/>
  <c r="F471" i="7"/>
  <c r="E471" i="7"/>
  <c r="D471" i="7"/>
  <c r="C471" i="7"/>
  <c r="CQ471" i="7" s="1"/>
  <c r="B471" i="7"/>
  <c r="A471" i="7"/>
  <c r="R470" i="7"/>
  <c r="H470" i="7"/>
  <c r="G470" i="7"/>
  <c r="F470" i="7"/>
  <c r="E470" i="7"/>
  <c r="D470" i="7"/>
  <c r="C470" i="7"/>
  <c r="CQ470" i="7" s="1"/>
  <c r="B470" i="7"/>
  <c r="A470" i="7"/>
  <c r="R469" i="7"/>
  <c r="H469" i="7"/>
  <c r="G469" i="7"/>
  <c r="F469" i="7"/>
  <c r="E469" i="7"/>
  <c r="D469" i="7"/>
  <c r="C469" i="7"/>
  <c r="CQ469" i="7" s="1"/>
  <c r="B469" i="7"/>
  <c r="A469" i="7"/>
  <c r="R468" i="7"/>
  <c r="H468" i="7"/>
  <c r="G468" i="7"/>
  <c r="F468" i="7"/>
  <c r="E468" i="7"/>
  <c r="D468" i="7"/>
  <c r="C468" i="7"/>
  <c r="CQ468" i="7" s="1"/>
  <c r="B468" i="7"/>
  <c r="A468" i="7"/>
  <c r="R467" i="7"/>
  <c r="H467" i="7"/>
  <c r="G467" i="7"/>
  <c r="F467" i="7"/>
  <c r="E467" i="7"/>
  <c r="D467" i="7"/>
  <c r="C467" i="7"/>
  <c r="CQ467" i="7" s="1"/>
  <c r="B467" i="7"/>
  <c r="A467" i="7"/>
  <c r="R466" i="7"/>
  <c r="H466" i="7"/>
  <c r="G466" i="7"/>
  <c r="F466" i="7"/>
  <c r="E466" i="7"/>
  <c r="D466" i="7"/>
  <c r="C466" i="7"/>
  <c r="CQ466" i="7" s="1"/>
  <c r="B466" i="7"/>
  <c r="A466" i="7"/>
  <c r="R465" i="7"/>
  <c r="H465" i="7"/>
  <c r="G465" i="7"/>
  <c r="F465" i="7"/>
  <c r="E465" i="7"/>
  <c r="D465" i="7"/>
  <c r="C465" i="7"/>
  <c r="CQ465" i="7" s="1"/>
  <c r="B465" i="7"/>
  <c r="A465" i="7"/>
  <c r="R464" i="7"/>
  <c r="H464" i="7"/>
  <c r="G464" i="7"/>
  <c r="F464" i="7"/>
  <c r="E464" i="7"/>
  <c r="D464" i="7"/>
  <c r="C464" i="7"/>
  <c r="CQ464" i="7" s="1"/>
  <c r="B464" i="7"/>
  <c r="A464" i="7"/>
  <c r="R463" i="7"/>
  <c r="H463" i="7"/>
  <c r="G463" i="7"/>
  <c r="F463" i="7"/>
  <c r="E463" i="7"/>
  <c r="D463" i="7"/>
  <c r="C463" i="7"/>
  <c r="CQ463" i="7" s="1"/>
  <c r="B463" i="7"/>
  <c r="A463" i="7"/>
  <c r="R462" i="7"/>
  <c r="H462" i="7"/>
  <c r="G462" i="7"/>
  <c r="F462" i="7"/>
  <c r="E462" i="7"/>
  <c r="D462" i="7"/>
  <c r="C462" i="7"/>
  <c r="CQ462" i="7" s="1"/>
  <c r="B462" i="7"/>
  <c r="A462" i="7"/>
  <c r="R461" i="7"/>
  <c r="H461" i="7"/>
  <c r="G461" i="7"/>
  <c r="F461" i="7"/>
  <c r="E461" i="7"/>
  <c r="D461" i="7"/>
  <c r="C461" i="7"/>
  <c r="CQ461" i="7" s="1"/>
  <c r="B461" i="7"/>
  <c r="A461" i="7"/>
  <c r="R460" i="7"/>
  <c r="H460" i="7"/>
  <c r="G460" i="7"/>
  <c r="F460" i="7"/>
  <c r="E460" i="7"/>
  <c r="D460" i="7"/>
  <c r="C460" i="7"/>
  <c r="CQ460" i="7" s="1"/>
  <c r="B460" i="7"/>
  <c r="A460" i="7"/>
  <c r="R459" i="7"/>
  <c r="H459" i="7"/>
  <c r="G459" i="7"/>
  <c r="F459" i="7"/>
  <c r="E459" i="7"/>
  <c r="D459" i="7"/>
  <c r="C459" i="7"/>
  <c r="CQ459" i="7" s="1"/>
  <c r="B459" i="7"/>
  <c r="A459" i="7"/>
  <c r="R458" i="7"/>
  <c r="H458" i="7"/>
  <c r="G458" i="7"/>
  <c r="F458" i="7"/>
  <c r="E458" i="7"/>
  <c r="D458" i="7"/>
  <c r="C458" i="7"/>
  <c r="CQ458" i="7" s="1"/>
  <c r="B458" i="7"/>
  <c r="A458" i="7"/>
  <c r="R457" i="7"/>
  <c r="H457" i="7"/>
  <c r="G457" i="7"/>
  <c r="F457" i="7"/>
  <c r="E457" i="7"/>
  <c r="D457" i="7"/>
  <c r="C457" i="7"/>
  <c r="CQ457" i="7" s="1"/>
  <c r="B457" i="7"/>
  <c r="A457" i="7"/>
  <c r="R456" i="7"/>
  <c r="H456" i="7"/>
  <c r="G456" i="7"/>
  <c r="F456" i="7"/>
  <c r="E456" i="7"/>
  <c r="D456" i="7"/>
  <c r="C456" i="7"/>
  <c r="CQ456" i="7" s="1"/>
  <c r="B456" i="7"/>
  <c r="A456" i="7"/>
  <c r="R455" i="7"/>
  <c r="H455" i="7"/>
  <c r="G455" i="7"/>
  <c r="F455" i="7"/>
  <c r="E455" i="7"/>
  <c r="D455" i="7"/>
  <c r="C455" i="7"/>
  <c r="CQ455" i="7" s="1"/>
  <c r="B455" i="7"/>
  <c r="A455" i="7"/>
  <c r="R454" i="7"/>
  <c r="H454" i="7"/>
  <c r="G454" i="7"/>
  <c r="F454" i="7"/>
  <c r="E454" i="7"/>
  <c r="D454" i="7"/>
  <c r="C454" i="7"/>
  <c r="CQ454" i="7" s="1"/>
  <c r="B454" i="7"/>
  <c r="A454" i="7"/>
  <c r="R453" i="7"/>
  <c r="H453" i="7"/>
  <c r="G453" i="7"/>
  <c r="F453" i="7"/>
  <c r="E453" i="7"/>
  <c r="D453" i="7"/>
  <c r="C453" i="7"/>
  <c r="CQ453" i="7" s="1"/>
  <c r="B453" i="7"/>
  <c r="A453" i="7"/>
  <c r="R452" i="7"/>
  <c r="H452" i="7"/>
  <c r="G452" i="7"/>
  <c r="F452" i="7"/>
  <c r="E452" i="7"/>
  <c r="D452" i="7"/>
  <c r="C452" i="7"/>
  <c r="CQ452" i="7" s="1"/>
  <c r="B452" i="7"/>
  <c r="A452" i="7"/>
  <c r="R451" i="7"/>
  <c r="H451" i="7"/>
  <c r="G451" i="7"/>
  <c r="F451" i="7"/>
  <c r="E451" i="7"/>
  <c r="D451" i="7"/>
  <c r="C451" i="7"/>
  <c r="CQ451" i="7" s="1"/>
  <c r="B451" i="7"/>
  <c r="A451" i="7"/>
  <c r="R450" i="7"/>
  <c r="H450" i="7"/>
  <c r="G450" i="7"/>
  <c r="F450" i="7"/>
  <c r="E450" i="7"/>
  <c r="D450" i="7"/>
  <c r="C450" i="7"/>
  <c r="CQ450" i="7" s="1"/>
  <c r="B450" i="7"/>
  <c r="A450" i="7"/>
  <c r="R449" i="7"/>
  <c r="H449" i="7"/>
  <c r="G449" i="7"/>
  <c r="F449" i="7"/>
  <c r="E449" i="7"/>
  <c r="D449" i="7"/>
  <c r="C449" i="7"/>
  <c r="CQ449" i="7" s="1"/>
  <c r="B449" i="7"/>
  <c r="A449" i="7"/>
  <c r="R448" i="7"/>
  <c r="H448" i="7"/>
  <c r="G448" i="7"/>
  <c r="F448" i="7"/>
  <c r="E448" i="7"/>
  <c r="D448" i="7"/>
  <c r="C448" i="7"/>
  <c r="CQ448" i="7" s="1"/>
  <c r="B448" i="7"/>
  <c r="A448" i="7"/>
  <c r="R447" i="7"/>
  <c r="H447" i="7"/>
  <c r="G447" i="7"/>
  <c r="F447" i="7"/>
  <c r="E447" i="7"/>
  <c r="D447" i="7"/>
  <c r="C447" i="7"/>
  <c r="CQ447" i="7" s="1"/>
  <c r="B447" i="7"/>
  <c r="A447" i="7"/>
  <c r="R446" i="7"/>
  <c r="H446" i="7"/>
  <c r="G446" i="7"/>
  <c r="F446" i="7"/>
  <c r="E446" i="7"/>
  <c r="D446" i="7"/>
  <c r="C446" i="7"/>
  <c r="CQ446" i="7" s="1"/>
  <c r="B446" i="7"/>
  <c r="A446" i="7"/>
  <c r="R445" i="7"/>
  <c r="H445" i="7"/>
  <c r="G445" i="7"/>
  <c r="F445" i="7"/>
  <c r="E445" i="7"/>
  <c r="D445" i="7"/>
  <c r="C445" i="7"/>
  <c r="CQ445" i="7" s="1"/>
  <c r="B445" i="7"/>
  <c r="A445" i="7"/>
  <c r="R444" i="7"/>
  <c r="H444" i="7"/>
  <c r="G444" i="7"/>
  <c r="F444" i="7"/>
  <c r="E444" i="7"/>
  <c r="D444" i="7"/>
  <c r="C444" i="7"/>
  <c r="CQ444" i="7" s="1"/>
  <c r="B444" i="7"/>
  <c r="A444" i="7"/>
  <c r="R443" i="7"/>
  <c r="H443" i="7"/>
  <c r="G443" i="7"/>
  <c r="F443" i="7"/>
  <c r="E443" i="7"/>
  <c r="D443" i="7"/>
  <c r="C443" i="7"/>
  <c r="CQ443" i="7" s="1"/>
  <c r="B443" i="7"/>
  <c r="A443" i="7"/>
  <c r="R442" i="7"/>
  <c r="H442" i="7"/>
  <c r="G442" i="7"/>
  <c r="F442" i="7"/>
  <c r="E442" i="7"/>
  <c r="D442" i="7"/>
  <c r="C442" i="7"/>
  <c r="CQ442" i="7" s="1"/>
  <c r="B442" i="7"/>
  <c r="A442" i="7"/>
  <c r="R441" i="7"/>
  <c r="H441" i="7"/>
  <c r="G441" i="7"/>
  <c r="F441" i="7"/>
  <c r="E441" i="7"/>
  <c r="D441" i="7"/>
  <c r="C441" i="7"/>
  <c r="CQ441" i="7" s="1"/>
  <c r="B441" i="7"/>
  <c r="A441" i="7"/>
  <c r="R440" i="7"/>
  <c r="H440" i="7"/>
  <c r="G440" i="7"/>
  <c r="F440" i="7"/>
  <c r="E440" i="7"/>
  <c r="D440" i="7"/>
  <c r="C440" i="7"/>
  <c r="CQ440" i="7" s="1"/>
  <c r="B440" i="7"/>
  <c r="A440" i="7"/>
  <c r="R439" i="7"/>
  <c r="H439" i="7"/>
  <c r="G439" i="7"/>
  <c r="F439" i="7"/>
  <c r="E439" i="7"/>
  <c r="D439" i="7"/>
  <c r="C439" i="7"/>
  <c r="CQ439" i="7" s="1"/>
  <c r="B439" i="7"/>
  <c r="A439" i="7"/>
  <c r="R438" i="7"/>
  <c r="H438" i="7"/>
  <c r="G438" i="7"/>
  <c r="F438" i="7"/>
  <c r="E438" i="7"/>
  <c r="D438" i="7"/>
  <c r="C438" i="7"/>
  <c r="CQ438" i="7" s="1"/>
  <c r="B438" i="7"/>
  <c r="A438" i="7"/>
  <c r="R437" i="7"/>
  <c r="H437" i="7"/>
  <c r="G437" i="7"/>
  <c r="F437" i="7"/>
  <c r="E437" i="7"/>
  <c r="D437" i="7"/>
  <c r="C437" i="7"/>
  <c r="CQ437" i="7" s="1"/>
  <c r="B437" i="7"/>
  <c r="A437" i="7"/>
  <c r="R436" i="7"/>
  <c r="H436" i="7"/>
  <c r="G436" i="7"/>
  <c r="F436" i="7"/>
  <c r="E436" i="7"/>
  <c r="D436" i="7"/>
  <c r="C436" i="7"/>
  <c r="CQ436" i="7" s="1"/>
  <c r="B436" i="7"/>
  <c r="A436" i="7"/>
  <c r="R435" i="7"/>
  <c r="H435" i="7"/>
  <c r="G435" i="7"/>
  <c r="F435" i="7"/>
  <c r="E435" i="7"/>
  <c r="D435" i="7"/>
  <c r="C435" i="7"/>
  <c r="CQ435" i="7" s="1"/>
  <c r="B435" i="7"/>
  <c r="A435" i="7"/>
  <c r="R434" i="7"/>
  <c r="H434" i="7"/>
  <c r="G434" i="7"/>
  <c r="F434" i="7"/>
  <c r="E434" i="7"/>
  <c r="D434" i="7"/>
  <c r="C434" i="7"/>
  <c r="CQ434" i="7" s="1"/>
  <c r="B434" i="7"/>
  <c r="A434" i="7"/>
  <c r="R433" i="7"/>
  <c r="H433" i="7"/>
  <c r="G433" i="7"/>
  <c r="F433" i="7"/>
  <c r="E433" i="7"/>
  <c r="D433" i="7"/>
  <c r="C433" i="7"/>
  <c r="CQ433" i="7" s="1"/>
  <c r="B433" i="7"/>
  <c r="A433" i="7"/>
  <c r="R432" i="7"/>
  <c r="H432" i="7"/>
  <c r="G432" i="7"/>
  <c r="F432" i="7"/>
  <c r="E432" i="7"/>
  <c r="D432" i="7"/>
  <c r="C432" i="7"/>
  <c r="CQ432" i="7" s="1"/>
  <c r="B432" i="7"/>
  <c r="A432" i="7"/>
  <c r="R431" i="7"/>
  <c r="H431" i="7"/>
  <c r="G431" i="7"/>
  <c r="F431" i="7"/>
  <c r="E431" i="7"/>
  <c r="D431" i="7"/>
  <c r="C431" i="7"/>
  <c r="CQ431" i="7" s="1"/>
  <c r="B431" i="7"/>
  <c r="A431" i="7"/>
  <c r="R430" i="7"/>
  <c r="H430" i="7"/>
  <c r="G430" i="7"/>
  <c r="F430" i="7"/>
  <c r="E430" i="7"/>
  <c r="D430" i="7"/>
  <c r="C430" i="7"/>
  <c r="CQ430" i="7" s="1"/>
  <c r="B430" i="7"/>
  <c r="A430" i="7"/>
  <c r="R429" i="7"/>
  <c r="H429" i="7"/>
  <c r="G429" i="7"/>
  <c r="F429" i="7"/>
  <c r="E429" i="7"/>
  <c r="D429" i="7"/>
  <c r="C429" i="7"/>
  <c r="CQ429" i="7" s="1"/>
  <c r="B429" i="7"/>
  <c r="A429" i="7"/>
  <c r="R428" i="7"/>
  <c r="H428" i="7"/>
  <c r="G428" i="7"/>
  <c r="F428" i="7"/>
  <c r="E428" i="7"/>
  <c r="D428" i="7"/>
  <c r="C428" i="7"/>
  <c r="CQ428" i="7" s="1"/>
  <c r="B428" i="7"/>
  <c r="A428" i="7"/>
  <c r="R427" i="7"/>
  <c r="H427" i="7"/>
  <c r="G427" i="7"/>
  <c r="F427" i="7"/>
  <c r="E427" i="7"/>
  <c r="D427" i="7"/>
  <c r="C427" i="7"/>
  <c r="CQ427" i="7" s="1"/>
  <c r="B427" i="7"/>
  <c r="A427" i="7"/>
  <c r="R426" i="7"/>
  <c r="H426" i="7"/>
  <c r="G426" i="7"/>
  <c r="F426" i="7"/>
  <c r="E426" i="7"/>
  <c r="D426" i="7"/>
  <c r="C426" i="7"/>
  <c r="CQ426" i="7" s="1"/>
  <c r="B426" i="7"/>
  <c r="A426" i="7"/>
  <c r="R425" i="7"/>
  <c r="H425" i="7"/>
  <c r="G425" i="7"/>
  <c r="F425" i="7"/>
  <c r="E425" i="7"/>
  <c r="D425" i="7"/>
  <c r="C425" i="7"/>
  <c r="CQ425" i="7" s="1"/>
  <c r="B425" i="7"/>
  <c r="A425" i="7"/>
  <c r="R424" i="7"/>
  <c r="H424" i="7"/>
  <c r="G424" i="7"/>
  <c r="F424" i="7"/>
  <c r="E424" i="7"/>
  <c r="D424" i="7"/>
  <c r="C424" i="7"/>
  <c r="CQ424" i="7" s="1"/>
  <c r="B424" i="7"/>
  <c r="A424" i="7"/>
  <c r="R423" i="7"/>
  <c r="H423" i="7"/>
  <c r="G423" i="7"/>
  <c r="F423" i="7"/>
  <c r="E423" i="7"/>
  <c r="D423" i="7"/>
  <c r="C423" i="7"/>
  <c r="CQ423" i="7" s="1"/>
  <c r="B423" i="7"/>
  <c r="A423" i="7"/>
  <c r="R422" i="7"/>
  <c r="H422" i="7"/>
  <c r="G422" i="7"/>
  <c r="F422" i="7"/>
  <c r="E422" i="7"/>
  <c r="D422" i="7"/>
  <c r="C422" i="7"/>
  <c r="CQ422" i="7" s="1"/>
  <c r="B422" i="7"/>
  <c r="A422" i="7"/>
  <c r="R421" i="7"/>
  <c r="H421" i="7"/>
  <c r="G421" i="7"/>
  <c r="F421" i="7"/>
  <c r="E421" i="7"/>
  <c r="D421" i="7"/>
  <c r="C421" i="7"/>
  <c r="CQ421" i="7" s="1"/>
  <c r="B421" i="7"/>
  <c r="A421" i="7"/>
  <c r="R420" i="7"/>
  <c r="H420" i="7"/>
  <c r="G420" i="7"/>
  <c r="F420" i="7"/>
  <c r="E420" i="7"/>
  <c r="D420" i="7"/>
  <c r="C420" i="7"/>
  <c r="CQ420" i="7" s="1"/>
  <c r="B420" i="7"/>
  <c r="A420" i="7"/>
  <c r="R419" i="7"/>
  <c r="H419" i="7"/>
  <c r="G419" i="7"/>
  <c r="F419" i="7"/>
  <c r="E419" i="7"/>
  <c r="D419" i="7"/>
  <c r="C419" i="7"/>
  <c r="CQ419" i="7" s="1"/>
  <c r="B419" i="7"/>
  <c r="A419" i="7"/>
  <c r="R418" i="7"/>
  <c r="H418" i="7"/>
  <c r="G418" i="7"/>
  <c r="F418" i="7"/>
  <c r="E418" i="7"/>
  <c r="D418" i="7"/>
  <c r="C418" i="7"/>
  <c r="CQ418" i="7" s="1"/>
  <c r="B418" i="7"/>
  <c r="A418" i="7"/>
  <c r="R417" i="7"/>
  <c r="H417" i="7"/>
  <c r="G417" i="7"/>
  <c r="F417" i="7"/>
  <c r="E417" i="7"/>
  <c r="D417" i="7"/>
  <c r="C417" i="7"/>
  <c r="CQ417" i="7" s="1"/>
  <c r="B417" i="7"/>
  <c r="A417" i="7"/>
  <c r="R416" i="7"/>
  <c r="H416" i="7"/>
  <c r="G416" i="7"/>
  <c r="F416" i="7"/>
  <c r="E416" i="7"/>
  <c r="D416" i="7"/>
  <c r="C416" i="7"/>
  <c r="CQ416" i="7" s="1"/>
  <c r="B416" i="7"/>
  <c r="A416" i="7"/>
  <c r="R415" i="7"/>
  <c r="H415" i="7"/>
  <c r="G415" i="7"/>
  <c r="F415" i="7"/>
  <c r="E415" i="7"/>
  <c r="D415" i="7"/>
  <c r="C415" i="7"/>
  <c r="CQ415" i="7" s="1"/>
  <c r="B415" i="7"/>
  <c r="A415" i="7"/>
  <c r="R414" i="7"/>
  <c r="H414" i="7"/>
  <c r="G414" i="7"/>
  <c r="F414" i="7"/>
  <c r="E414" i="7"/>
  <c r="D414" i="7"/>
  <c r="C414" i="7"/>
  <c r="CQ414" i="7" s="1"/>
  <c r="B414" i="7"/>
  <c r="A414" i="7"/>
  <c r="R413" i="7"/>
  <c r="H413" i="7"/>
  <c r="G413" i="7"/>
  <c r="F413" i="7"/>
  <c r="E413" i="7"/>
  <c r="D413" i="7"/>
  <c r="C413" i="7"/>
  <c r="CQ413" i="7" s="1"/>
  <c r="B413" i="7"/>
  <c r="A413" i="7"/>
  <c r="R412" i="7"/>
  <c r="H412" i="7"/>
  <c r="G412" i="7"/>
  <c r="F412" i="7"/>
  <c r="E412" i="7"/>
  <c r="D412" i="7"/>
  <c r="C412" i="7"/>
  <c r="CQ412" i="7" s="1"/>
  <c r="B412" i="7"/>
  <c r="A412" i="7"/>
  <c r="R411" i="7"/>
  <c r="H411" i="7"/>
  <c r="G411" i="7"/>
  <c r="F411" i="7"/>
  <c r="E411" i="7"/>
  <c r="D411" i="7"/>
  <c r="C411" i="7"/>
  <c r="CQ411" i="7" s="1"/>
  <c r="B411" i="7"/>
  <c r="A411" i="7"/>
  <c r="R410" i="7"/>
  <c r="H410" i="7"/>
  <c r="G410" i="7"/>
  <c r="F410" i="7"/>
  <c r="E410" i="7"/>
  <c r="D410" i="7"/>
  <c r="C410" i="7"/>
  <c r="CQ410" i="7" s="1"/>
  <c r="B410" i="7"/>
  <c r="A410" i="7"/>
  <c r="R409" i="7"/>
  <c r="H409" i="7"/>
  <c r="G409" i="7"/>
  <c r="F409" i="7"/>
  <c r="E409" i="7"/>
  <c r="D409" i="7"/>
  <c r="C409" i="7"/>
  <c r="CQ409" i="7" s="1"/>
  <c r="B409" i="7"/>
  <c r="A409" i="7"/>
  <c r="R408" i="7"/>
  <c r="H408" i="7"/>
  <c r="G408" i="7"/>
  <c r="F408" i="7"/>
  <c r="E408" i="7"/>
  <c r="D408" i="7"/>
  <c r="C408" i="7"/>
  <c r="CQ408" i="7" s="1"/>
  <c r="B408" i="7"/>
  <c r="A408" i="7"/>
  <c r="R407" i="7"/>
  <c r="H407" i="7"/>
  <c r="G407" i="7"/>
  <c r="F407" i="7"/>
  <c r="E407" i="7"/>
  <c r="D407" i="7"/>
  <c r="C407" i="7"/>
  <c r="CQ407" i="7" s="1"/>
  <c r="B407" i="7"/>
  <c r="A407" i="7"/>
  <c r="R406" i="7"/>
  <c r="H406" i="7"/>
  <c r="G406" i="7"/>
  <c r="F406" i="7"/>
  <c r="E406" i="7"/>
  <c r="D406" i="7"/>
  <c r="C406" i="7"/>
  <c r="CQ406" i="7" s="1"/>
  <c r="B406" i="7"/>
  <c r="A406" i="7"/>
  <c r="R405" i="7"/>
  <c r="H405" i="7"/>
  <c r="G405" i="7"/>
  <c r="F405" i="7"/>
  <c r="E405" i="7"/>
  <c r="D405" i="7"/>
  <c r="C405" i="7"/>
  <c r="CQ405" i="7" s="1"/>
  <c r="B405" i="7"/>
  <c r="A405" i="7"/>
  <c r="R404" i="7"/>
  <c r="H404" i="7"/>
  <c r="G404" i="7"/>
  <c r="F404" i="7"/>
  <c r="E404" i="7"/>
  <c r="D404" i="7"/>
  <c r="C404" i="7"/>
  <c r="CQ404" i="7" s="1"/>
  <c r="B404" i="7"/>
  <c r="A404" i="7"/>
  <c r="R403" i="7"/>
  <c r="H403" i="7"/>
  <c r="G403" i="7"/>
  <c r="F403" i="7"/>
  <c r="E403" i="7"/>
  <c r="D403" i="7"/>
  <c r="C403" i="7"/>
  <c r="CQ403" i="7" s="1"/>
  <c r="B403" i="7"/>
  <c r="A403" i="7"/>
  <c r="R402" i="7"/>
  <c r="H402" i="7"/>
  <c r="G402" i="7"/>
  <c r="F402" i="7"/>
  <c r="E402" i="7"/>
  <c r="D402" i="7"/>
  <c r="C402" i="7"/>
  <c r="CQ402" i="7" s="1"/>
  <c r="B402" i="7"/>
  <c r="A402" i="7"/>
  <c r="R401" i="7"/>
  <c r="H401" i="7"/>
  <c r="G401" i="7"/>
  <c r="F401" i="7"/>
  <c r="E401" i="7"/>
  <c r="D401" i="7"/>
  <c r="C401" i="7"/>
  <c r="CQ401" i="7" s="1"/>
  <c r="B401" i="7"/>
  <c r="A401" i="7"/>
  <c r="R400" i="7"/>
  <c r="H400" i="7"/>
  <c r="G400" i="7"/>
  <c r="F400" i="7"/>
  <c r="E400" i="7"/>
  <c r="D400" i="7"/>
  <c r="C400" i="7"/>
  <c r="CQ400" i="7" s="1"/>
  <c r="B400" i="7"/>
  <c r="A400" i="7"/>
  <c r="R399" i="7"/>
  <c r="H399" i="7"/>
  <c r="G399" i="7"/>
  <c r="F399" i="7"/>
  <c r="E399" i="7"/>
  <c r="D399" i="7"/>
  <c r="C399" i="7"/>
  <c r="CQ399" i="7" s="1"/>
  <c r="B399" i="7"/>
  <c r="A399" i="7"/>
  <c r="R398" i="7"/>
  <c r="H398" i="7"/>
  <c r="G398" i="7"/>
  <c r="F398" i="7"/>
  <c r="E398" i="7"/>
  <c r="D398" i="7"/>
  <c r="C398" i="7"/>
  <c r="CQ398" i="7" s="1"/>
  <c r="B398" i="7"/>
  <c r="A398" i="7"/>
  <c r="R397" i="7"/>
  <c r="H397" i="7"/>
  <c r="G397" i="7"/>
  <c r="F397" i="7"/>
  <c r="E397" i="7"/>
  <c r="D397" i="7"/>
  <c r="C397" i="7"/>
  <c r="CQ397" i="7" s="1"/>
  <c r="B397" i="7"/>
  <c r="A397" i="7"/>
  <c r="R396" i="7"/>
  <c r="H396" i="7"/>
  <c r="G396" i="7"/>
  <c r="F396" i="7"/>
  <c r="E396" i="7"/>
  <c r="D396" i="7"/>
  <c r="C396" i="7"/>
  <c r="CQ396" i="7" s="1"/>
  <c r="B396" i="7"/>
  <c r="A396" i="7"/>
  <c r="R395" i="7"/>
  <c r="H395" i="7"/>
  <c r="G395" i="7"/>
  <c r="F395" i="7"/>
  <c r="E395" i="7"/>
  <c r="D395" i="7"/>
  <c r="C395" i="7"/>
  <c r="CQ395" i="7" s="1"/>
  <c r="B395" i="7"/>
  <c r="A395" i="7"/>
  <c r="R394" i="7"/>
  <c r="H394" i="7"/>
  <c r="G394" i="7"/>
  <c r="F394" i="7"/>
  <c r="E394" i="7"/>
  <c r="D394" i="7"/>
  <c r="C394" i="7"/>
  <c r="CQ394" i="7" s="1"/>
  <c r="B394" i="7"/>
  <c r="A394" i="7"/>
  <c r="R393" i="7"/>
  <c r="H393" i="7"/>
  <c r="G393" i="7"/>
  <c r="F393" i="7"/>
  <c r="E393" i="7"/>
  <c r="D393" i="7"/>
  <c r="C393" i="7"/>
  <c r="CQ393" i="7" s="1"/>
  <c r="B393" i="7"/>
  <c r="A393" i="7"/>
  <c r="R392" i="7"/>
  <c r="H392" i="7"/>
  <c r="G392" i="7"/>
  <c r="F392" i="7"/>
  <c r="E392" i="7"/>
  <c r="D392" i="7"/>
  <c r="C392" i="7"/>
  <c r="CQ392" i="7" s="1"/>
  <c r="B392" i="7"/>
  <c r="A392" i="7"/>
  <c r="R391" i="7"/>
  <c r="H391" i="7"/>
  <c r="G391" i="7"/>
  <c r="F391" i="7"/>
  <c r="E391" i="7"/>
  <c r="D391" i="7"/>
  <c r="C391" i="7"/>
  <c r="CQ391" i="7" s="1"/>
  <c r="B391" i="7"/>
  <c r="A391" i="7"/>
  <c r="R390" i="7"/>
  <c r="H390" i="7"/>
  <c r="G390" i="7"/>
  <c r="F390" i="7"/>
  <c r="E390" i="7"/>
  <c r="D390" i="7"/>
  <c r="C390" i="7"/>
  <c r="CQ390" i="7" s="1"/>
  <c r="B390" i="7"/>
  <c r="A390" i="7"/>
  <c r="R389" i="7"/>
  <c r="H389" i="7"/>
  <c r="G389" i="7"/>
  <c r="F389" i="7"/>
  <c r="E389" i="7"/>
  <c r="D389" i="7"/>
  <c r="C389" i="7"/>
  <c r="CQ389" i="7" s="1"/>
  <c r="B389" i="7"/>
  <c r="A389" i="7"/>
  <c r="R388" i="7"/>
  <c r="H388" i="7"/>
  <c r="G388" i="7"/>
  <c r="F388" i="7"/>
  <c r="E388" i="7"/>
  <c r="D388" i="7"/>
  <c r="C388" i="7"/>
  <c r="CQ388" i="7" s="1"/>
  <c r="B388" i="7"/>
  <c r="A388" i="7"/>
  <c r="R387" i="7"/>
  <c r="H387" i="7"/>
  <c r="G387" i="7"/>
  <c r="F387" i="7"/>
  <c r="E387" i="7"/>
  <c r="D387" i="7"/>
  <c r="C387" i="7"/>
  <c r="CQ387" i="7" s="1"/>
  <c r="B387" i="7"/>
  <c r="A387" i="7"/>
  <c r="R386" i="7"/>
  <c r="H386" i="7"/>
  <c r="G386" i="7"/>
  <c r="F386" i="7"/>
  <c r="E386" i="7"/>
  <c r="D386" i="7"/>
  <c r="C386" i="7"/>
  <c r="CQ386" i="7" s="1"/>
  <c r="B386" i="7"/>
  <c r="A386" i="7"/>
  <c r="R385" i="7"/>
  <c r="H385" i="7"/>
  <c r="G385" i="7"/>
  <c r="F385" i="7"/>
  <c r="E385" i="7"/>
  <c r="D385" i="7"/>
  <c r="C385" i="7"/>
  <c r="CQ385" i="7" s="1"/>
  <c r="B385" i="7"/>
  <c r="A385" i="7"/>
  <c r="R384" i="7"/>
  <c r="H384" i="7"/>
  <c r="G384" i="7"/>
  <c r="F384" i="7"/>
  <c r="E384" i="7"/>
  <c r="D384" i="7"/>
  <c r="C384" i="7"/>
  <c r="CQ384" i="7" s="1"/>
  <c r="B384" i="7"/>
  <c r="A384" i="7"/>
  <c r="R383" i="7"/>
  <c r="H383" i="7"/>
  <c r="G383" i="7"/>
  <c r="F383" i="7"/>
  <c r="E383" i="7"/>
  <c r="D383" i="7"/>
  <c r="C383" i="7"/>
  <c r="CQ383" i="7" s="1"/>
  <c r="B383" i="7"/>
  <c r="A383" i="7"/>
  <c r="R382" i="7"/>
  <c r="H382" i="7"/>
  <c r="G382" i="7"/>
  <c r="F382" i="7"/>
  <c r="E382" i="7"/>
  <c r="D382" i="7"/>
  <c r="C382" i="7"/>
  <c r="CQ382" i="7" s="1"/>
  <c r="B382" i="7"/>
  <c r="A382" i="7"/>
  <c r="R381" i="7"/>
  <c r="H381" i="7"/>
  <c r="G381" i="7"/>
  <c r="F381" i="7"/>
  <c r="E381" i="7"/>
  <c r="D381" i="7"/>
  <c r="C381" i="7"/>
  <c r="CQ381" i="7" s="1"/>
  <c r="B381" i="7"/>
  <c r="A381" i="7"/>
  <c r="R380" i="7"/>
  <c r="H380" i="7"/>
  <c r="G380" i="7"/>
  <c r="F380" i="7"/>
  <c r="E380" i="7"/>
  <c r="D380" i="7"/>
  <c r="C380" i="7"/>
  <c r="CQ380" i="7" s="1"/>
  <c r="B380" i="7"/>
  <c r="A380" i="7"/>
  <c r="R379" i="7"/>
  <c r="H379" i="7"/>
  <c r="G379" i="7"/>
  <c r="F379" i="7"/>
  <c r="E379" i="7"/>
  <c r="D379" i="7"/>
  <c r="C379" i="7"/>
  <c r="CQ379" i="7" s="1"/>
  <c r="B379" i="7"/>
  <c r="A379" i="7"/>
  <c r="R378" i="7"/>
  <c r="H378" i="7"/>
  <c r="G378" i="7"/>
  <c r="F378" i="7"/>
  <c r="E378" i="7"/>
  <c r="D378" i="7"/>
  <c r="C378" i="7"/>
  <c r="CQ378" i="7" s="1"/>
  <c r="B378" i="7"/>
  <c r="A378" i="7"/>
  <c r="R377" i="7"/>
  <c r="H377" i="7"/>
  <c r="G377" i="7"/>
  <c r="F377" i="7"/>
  <c r="E377" i="7"/>
  <c r="D377" i="7"/>
  <c r="C377" i="7"/>
  <c r="CQ377" i="7" s="1"/>
  <c r="B377" i="7"/>
  <c r="A377" i="7"/>
  <c r="R376" i="7"/>
  <c r="H376" i="7"/>
  <c r="G376" i="7"/>
  <c r="F376" i="7"/>
  <c r="E376" i="7"/>
  <c r="D376" i="7"/>
  <c r="C376" i="7"/>
  <c r="CQ376" i="7" s="1"/>
  <c r="B376" i="7"/>
  <c r="A376" i="7"/>
  <c r="R375" i="7"/>
  <c r="H375" i="7"/>
  <c r="G375" i="7"/>
  <c r="F375" i="7"/>
  <c r="E375" i="7"/>
  <c r="D375" i="7"/>
  <c r="C375" i="7"/>
  <c r="CQ375" i="7" s="1"/>
  <c r="B375" i="7"/>
  <c r="A375" i="7"/>
  <c r="R374" i="7"/>
  <c r="H374" i="7"/>
  <c r="G374" i="7"/>
  <c r="F374" i="7"/>
  <c r="E374" i="7"/>
  <c r="D374" i="7"/>
  <c r="C374" i="7"/>
  <c r="CQ374" i="7" s="1"/>
  <c r="B374" i="7"/>
  <c r="A374" i="7"/>
  <c r="R373" i="7"/>
  <c r="H373" i="7"/>
  <c r="G373" i="7"/>
  <c r="F373" i="7"/>
  <c r="E373" i="7"/>
  <c r="D373" i="7"/>
  <c r="C373" i="7"/>
  <c r="CQ373" i="7" s="1"/>
  <c r="B373" i="7"/>
  <c r="A373" i="7"/>
  <c r="R372" i="7"/>
  <c r="H372" i="7"/>
  <c r="G372" i="7"/>
  <c r="F372" i="7"/>
  <c r="E372" i="7"/>
  <c r="D372" i="7"/>
  <c r="C372" i="7"/>
  <c r="CQ372" i="7" s="1"/>
  <c r="B372" i="7"/>
  <c r="A372" i="7"/>
  <c r="R371" i="7"/>
  <c r="H371" i="7"/>
  <c r="G371" i="7"/>
  <c r="F371" i="7"/>
  <c r="E371" i="7"/>
  <c r="D371" i="7"/>
  <c r="C371" i="7"/>
  <c r="CQ371" i="7" s="1"/>
  <c r="B371" i="7"/>
  <c r="A371" i="7"/>
  <c r="R370" i="7"/>
  <c r="H370" i="7"/>
  <c r="G370" i="7"/>
  <c r="F370" i="7"/>
  <c r="E370" i="7"/>
  <c r="D370" i="7"/>
  <c r="C370" i="7"/>
  <c r="CQ370" i="7" s="1"/>
  <c r="B370" i="7"/>
  <c r="A370" i="7"/>
  <c r="R369" i="7"/>
  <c r="H369" i="7"/>
  <c r="G369" i="7"/>
  <c r="F369" i="7"/>
  <c r="E369" i="7"/>
  <c r="D369" i="7"/>
  <c r="C369" i="7"/>
  <c r="CQ369" i="7" s="1"/>
  <c r="B369" i="7"/>
  <c r="A369" i="7"/>
  <c r="R368" i="7"/>
  <c r="H368" i="7"/>
  <c r="G368" i="7"/>
  <c r="F368" i="7"/>
  <c r="E368" i="7"/>
  <c r="D368" i="7"/>
  <c r="C368" i="7"/>
  <c r="CQ368" i="7" s="1"/>
  <c r="B368" i="7"/>
  <c r="A368" i="7"/>
  <c r="R367" i="7"/>
  <c r="H367" i="7"/>
  <c r="G367" i="7"/>
  <c r="F367" i="7"/>
  <c r="E367" i="7"/>
  <c r="D367" i="7"/>
  <c r="C367" i="7"/>
  <c r="CQ367" i="7" s="1"/>
  <c r="B367" i="7"/>
  <c r="A367" i="7"/>
  <c r="R366" i="7"/>
  <c r="H366" i="7"/>
  <c r="G366" i="7"/>
  <c r="F366" i="7"/>
  <c r="E366" i="7"/>
  <c r="D366" i="7"/>
  <c r="C366" i="7"/>
  <c r="CQ366" i="7" s="1"/>
  <c r="B366" i="7"/>
  <c r="A366" i="7"/>
  <c r="R365" i="7"/>
  <c r="H365" i="7"/>
  <c r="G365" i="7"/>
  <c r="F365" i="7"/>
  <c r="E365" i="7"/>
  <c r="D365" i="7"/>
  <c r="C365" i="7"/>
  <c r="CQ365" i="7" s="1"/>
  <c r="B365" i="7"/>
  <c r="A365" i="7"/>
  <c r="R364" i="7"/>
  <c r="H364" i="7"/>
  <c r="G364" i="7"/>
  <c r="F364" i="7"/>
  <c r="E364" i="7"/>
  <c r="D364" i="7"/>
  <c r="C364" i="7"/>
  <c r="CQ364" i="7" s="1"/>
  <c r="B364" i="7"/>
  <c r="A364" i="7"/>
  <c r="R363" i="7"/>
  <c r="H363" i="7"/>
  <c r="G363" i="7"/>
  <c r="F363" i="7"/>
  <c r="E363" i="7"/>
  <c r="D363" i="7"/>
  <c r="C363" i="7"/>
  <c r="CQ363" i="7" s="1"/>
  <c r="B363" i="7"/>
  <c r="A363" i="7"/>
  <c r="R362" i="7"/>
  <c r="H362" i="7"/>
  <c r="G362" i="7"/>
  <c r="F362" i="7"/>
  <c r="E362" i="7"/>
  <c r="D362" i="7"/>
  <c r="C362" i="7"/>
  <c r="CQ362" i="7" s="1"/>
  <c r="B362" i="7"/>
  <c r="A362" i="7"/>
  <c r="R361" i="7"/>
  <c r="H361" i="7"/>
  <c r="G361" i="7"/>
  <c r="F361" i="7"/>
  <c r="E361" i="7"/>
  <c r="D361" i="7"/>
  <c r="C361" i="7"/>
  <c r="CQ361" i="7" s="1"/>
  <c r="B361" i="7"/>
  <c r="A361" i="7"/>
  <c r="R360" i="7"/>
  <c r="H360" i="7"/>
  <c r="G360" i="7"/>
  <c r="F360" i="7"/>
  <c r="E360" i="7"/>
  <c r="D360" i="7"/>
  <c r="C360" i="7"/>
  <c r="CQ360" i="7" s="1"/>
  <c r="B360" i="7"/>
  <c r="A360" i="7"/>
  <c r="R359" i="7"/>
  <c r="H359" i="7"/>
  <c r="G359" i="7"/>
  <c r="F359" i="7"/>
  <c r="E359" i="7"/>
  <c r="D359" i="7"/>
  <c r="C359" i="7"/>
  <c r="CQ359" i="7" s="1"/>
  <c r="B359" i="7"/>
  <c r="A359" i="7"/>
  <c r="R358" i="7"/>
  <c r="H358" i="7"/>
  <c r="G358" i="7"/>
  <c r="F358" i="7"/>
  <c r="E358" i="7"/>
  <c r="D358" i="7"/>
  <c r="C358" i="7"/>
  <c r="CQ358" i="7" s="1"/>
  <c r="B358" i="7"/>
  <c r="A358" i="7"/>
  <c r="R357" i="7"/>
  <c r="H357" i="7"/>
  <c r="G357" i="7"/>
  <c r="F357" i="7"/>
  <c r="E357" i="7"/>
  <c r="D357" i="7"/>
  <c r="C357" i="7"/>
  <c r="CQ357" i="7" s="1"/>
  <c r="B357" i="7"/>
  <c r="A357" i="7"/>
  <c r="R356" i="7"/>
  <c r="H356" i="7"/>
  <c r="G356" i="7"/>
  <c r="F356" i="7"/>
  <c r="E356" i="7"/>
  <c r="D356" i="7"/>
  <c r="C356" i="7"/>
  <c r="CQ356" i="7" s="1"/>
  <c r="B356" i="7"/>
  <c r="A356" i="7"/>
  <c r="R355" i="7"/>
  <c r="H355" i="7"/>
  <c r="G355" i="7"/>
  <c r="F355" i="7"/>
  <c r="E355" i="7"/>
  <c r="D355" i="7"/>
  <c r="C355" i="7"/>
  <c r="CQ355" i="7" s="1"/>
  <c r="B355" i="7"/>
  <c r="A355" i="7"/>
  <c r="R354" i="7"/>
  <c r="H354" i="7"/>
  <c r="G354" i="7"/>
  <c r="F354" i="7"/>
  <c r="E354" i="7"/>
  <c r="D354" i="7"/>
  <c r="C354" i="7"/>
  <c r="CQ354" i="7" s="1"/>
  <c r="B354" i="7"/>
  <c r="A354" i="7"/>
  <c r="R353" i="7"/>
  <c r="H353" i="7"/>
  <c r="G353" i="7"/>
  <c r="F353" i="7"/>
  <c r="E353" i="7"/>
  <c r="D353" i="7"/>
  <c r="C353" i="7"/>
  <c r="CQ353" i="7" s="1"/>
  <c r="B353" i="7"/>
  <c r="A353" i="7"/>
  <c r="R352" i="7"/>
  <c r="H352" i="7"/>
  <c r="G352" i="7"/>
  <c r="F352" i="7"/>
  <c r="E352" i="7"/>
  <c r="D352" i="7"/>
  <c r="C352" i="7"/>
  <c r="CQ352" i="7" s="1"/>
  <c r="B352" i="7"/>
  <c r="A352" i="7"/>
  <c r="R351" i="7"/>
  <c r="H351" i="7"/>
  <c r="G351" i="7"/>
  <c r="F351" i="7"/>
  <c r="E351" i="7"/>
  <c r="D351" i="7"/>
  <c r="C351" i="7"/>
  <c r="CQ351" i="7" s="1"/>
  <c r="B351" i="7"/>
  <c r="A351" i="7"/>
  <c r="R350" i="7"/>
  <c r="H350" i="7"/>
  <c r="G350" i="7"/>
  <c r="F350" i="7"/>
  <c r="E350" i="7"/>
  <c r="D350" i="7"/>
  <c r="C350" i="7"/>
  <c r="CQ350" i="7" s="1"/>
  <c r="B350" i="7"/>
  <c r="A350" i="7"/>
  <c r="R349" i="7"/>
  <c r="H349" i="7"/>
  <c r="G349" i="7"/>
  <c r="F349" i="7"/>
  <c r="E349" i="7"/>
  <c r="D349" i="7"/>
  <c r="C349" i="7"/>
  <c r="CQ349" i="7" s="1"/>
  <c r="B349" i="7"/>
  <c r="A349" i="7"/>
  <c r="R348" i="7"/>
  <c r="H348" i="7"/>
  <c r="G348" i="7"/>
  <c r="F348" i="7"/>
  <c r="E348" i="7"/>
  <c r="D348" i="7"/>
  <c r="C348" i="7"/>
  <c r="CQ348" i="7" s="1"/>
  <c r="B348" i="7"/>
  <c r="A348" i="7"/>
  <c r="R347" i="7"/>
  <c r="H347" i="7"/>
  <c r="G347" i="7"/>
  <c r="F347" i="7"/>
  <c r="E347" i="7"/>
  <c r="D347" i="7"/>
  <c r="C347" i="7"/>
  <c r="CQ347" i="7" s="1"/>
  <c r="B347" i="7"/>
  <c r="A347" i="7"/>
  <c r="R346" i="7"/>
  <c r="H346" i="7"/>
  <c r="G346" i="7"/>
  <c r="F346" i="7"/>
  <c r="E346" i="7"/>
  <c r="D346" i="7"/>
  <c r="C346" i="7"/>
  <c r="CQ346" i="7" s="1"/>
  <c r="B346" i="7"/>
  <c r="A346" i="7"/>
  <c r="R345" i="7"/>
  <c r="H345" i="7"/>
  <c r="G345" i="7"/>
  <c r="F345" i="7"/>
  <c r="E345" i="7"/>
  <c r="D345" i="7"/>
  <c r="C345" i="7"/>
  <c r="CQ345" i="7" s="1"/>
  <c r="B345" i="7"/>
  <c r="A345" i="7"/>
  <c r="R344" i="7"/>
  <c r="H344" i="7"/>
  <c r="G344" i="7"/>
  <c r="F344" i="7"/>
  <c r="E344" i="7"/>
  <c r="D344" i="7"/>
  <c r="C344" i="7"/>
  <c r="CQ344" i="7" s="1"/>
  <c r="B344" i="7"/>
  <c r="A344" i="7"/>
  <c r="R343" i="7"/>
  <c r="H343" i="7"/>
  <c r="G343" i="7"/>
  <c r="F343" i="7"/>
  <c r="E343" i="7"/>
  <c r="D343" i="7"/>
  <c r="C343" i="7"/>
  <c r="CQ343" i="7" s="1"/>
  <c r="B343" i="7"/>
  <c r="A343" i="7"/>
  <c r="R342" i="7"/>
  <c r="H342" i="7"/>
  <c r="G342" i="7"/>
  <c r="F342" i="7"/>
  <c r="E342" i="7"/>
  <c r="D342" i="7"/>
  <c r="C342" i="7"/>
  <c r="CQ342" i="7" s="1"/>
  <c r="B342" i="7"/>
  <c r="A342" i="7"/>
  <c r="R341" i="7"/>
  <c r="H341" i="7"/>
  <c r="G341" i="7"/>
  <c r="F341" i="7"/>
  <c r="E341" i="7"/>
  <c r="D341" i="7"/>
  <c r="C341" i="7"/>
  <c r="CQ341" i="7" s="1"/>
  <c r="B341" i="7"/>
  <c r="A341" i="7"/>
  <c r="R340" i="7"/>
  <c r="H340" i="7"/>
  <c r="G340" i="7"/>
  <c r="F340" i="7"/>
  <c r="E340" i="7"/>
  <c r="D340" i="7"/>
  <c r="C340" i="7"/>
  <c r="CQ340" i="7" s="1"/>
  <c r="B340" i="7"/>
  <c r="A340" i="7"/>
  <c r="R339" i="7"/>
  <c r="H339" i="7"/>
  <c r="G339" i="7"/>
  <c r="F339" i="7"/>
  <c r="E339" i="7"/>
  <c r="D339" i="7"/>
  <c r="C339" i="7"/>
  <c r="CQ339" i="7" s="1"/>
  <c r="B339" i="7"/>
  <c r="A339" i="7"/>
  <c r="R338" i="7"/>
  <c r="H338" i="7"/>
  <c r="G338" i="7"/>
  <c r="F338" i="7"/>
  <c r="E338" i="7"/>
  <c r="D338" i="7"/>
  <c r="C338" i="7"/>
  <c r="CQ338" i="7" s="1"/>
  <c r="B338" i="7"/>
  <c r="A338" i="7"/>
  <c r="R337" i="7"/>
  <c r="H337" i="7"/>
  <c r="G337" i="7"/>
  <c r="F337" i="7"/>
  <c r="E337" i="7"/>
  <c r="D337" i="7"/>
  <c r="C337" i="7"/>
  <c r="CQ337" i="7" s="1"/>
  <c r="B337" i="7"/>
  <c r="A337" i="7"/>
  <c r="R336" i="7"/>
  <c r="H336" i="7"/>
  <c r="G336" i="7"/>
  <c r="F336" i="7"/>
  <c r="E336" i="7"/>
  <c r="D336" i="7"/>
  <c r="C336" i="7"/>
  <c r="CQ336" i="7" s="1"/>
  <c r="B336" i="7"/>
  <c r="A336" i="7"/>
  <c r="R335" i="7"/>
  <c r="H335" i="7"/>
  <c r="G335" i="7"/>
  <c r="F335" i="7"/>
  <c r="E335" i="7"/>
  <c r="D335" i="7"/>
  <c r="C335" i="7"/>
  <c r="CQ335" i="7" s="1"/>
  <c r="B335" i="7"/>
  <c r="A335" i="7"/>
  <c r="R334" i="7"/>
  <c r="H334" i="7"/>
  <c r="G334" i="7"/>
  <c r="F334" i="7"/>
  <c r="E334" i="7"/>
  <c r="D334" i="7"/>
  <c r="C334" i="7"/>
  <c r="CQ334" i="7" s="1"/>
  <c r="B334" i="7"/>
  <c r="A334" i="7"/>
  <c r="R333" i="7"/>
  <c r="H333" i="7"/>
  <c r="G333" i="7"/>
  <c r="F333" i="7"/>
  <c r="E333" i="7"/>
  <c r="D333" i="7"/>
  <c r="C333" i="7"/>
  <c r="CQ333" i="7" s="1"/>
  <c r="B333" i="7"/>
  <c r="A333" i="7"/>
  <c r="R332" i="7"/>
  <c r="H332" i="7"/>
  <c r="G332" i="7"/>
  <c r="F332" i="7"/>
  <c r="E332" i="7"/>
  <c r="D332" i="7"/>
  <c r="C332" i="7"/>
  <c r="CQ332" i="7" s="1"/>
  <c r="B332" i="7"/>
  <c r="A332" i="7"/>
  <c r="R331" i="7"/>
  <c r="H331" i="7"/>
  <c r="G331" i="7"/>
  <c r="F331" i="7"/>
  <c r="E331" i="7"/>
  <c r="D331" i="7"/>
  <c r="C331" i="7"/>
  <c r="CQ331" i="7" s="1"/>
  <c r="B331" i="7"/>
  <c r="A331" i="7"/>
  <c r="R330" i="7"/>
  <c r="H330" i="7"/>
  <c r="G330" i="7"/>
  <c r="F330" i="7"/>
  <c r="E330" i="7"/>
  <c r="D330" i="7"/>
  <c r="C330" i="7"/>
  <c r="CQ330" i="7" s="1"/>
  <c r="B330" i="7"/>
  <c r="A330" i="7"/>
  <c r="R329" i="7"/>
  <c r="H329" i="7"/>
  <c r="G329" i="7"/>
  <c r="F329" i="7"/>
  <c r="E329" i="7"/>
  <c r="D329" i="7"/>
  <c r="C329" i="7"/>
  <c r="CQ329" i="7" s="1"/>
  <c r="B329" i="7"/>
  <c r="A329" i="7"/>
  <c r="R328" i="7"/>
  <c r="H328" i="7"/>
  <c r="G328" i="7"/>
  <c r="F328" i="7"/>
  <c r="E328" i="7"/>
  <c r="D328" i="7"/>
  <c r="C328" i="7"/>
  <c r="CQ328" i="7" s="1"/>
  <c r="B328" i="7"/>
  <c r="A328" i="7"/>
  <c r="R327" i="7"/>
  <c r="H327" i="7"/>
  <c r="G327" i="7"/>
  <c r="F327" i="7"/>
  <c r="E327" i="7"/>
  <c r="D327" i="7"/>
  <c r="C327" i="7"/>
  <c r="CQ327" i="7" s="1"/>
  <c r="B327" i="7"/>
  <c r="A327" i="7"/>
  <c r="R326" i="7"/>
  <c r="H326" i="7"/>
  <c r="G326" i="7"/>
  <c r="F326" i="7"/>
  <c r="E326" i="7"/>
  <c r="D326" i="7"/>
  <c r="C326" i="7"/>
  <c r="CQ326" i="7" s="1"/>
  <c r="B326" i="7"/>
  <c r="A326" i="7"/>
  <c r="R325" i="7"/>
  <c r="H325" i="7"/>
  <c r="G325" i="7"/>
  <c r="F325" i="7"/>
  <c r="E325" i="7"/>
  <c r="D325" i="7"/>
  <c r="C325" i="7"/>
  <c r="CQ325" i="7" s="1"/>
  <c r="B325" i="7"/>
  <c r="A325" i="7"/>
  <c r="R324" i="7"/>
  <c r="H324" i="7"/>
  <c r="G324" i="7"/>
  <c r="F324" i="7"/>
  <c r="E324" i="7"/>
  <c r="D324" i="7"/>
  <c r="C324" i="7"/>
  <c r="CQ324" i="7" s="1"/>
  <c r="B324" i="7"/>
  <c r="A324" i="7"/>
  <c r="R323" i="7"/>
  <c r="H323" i="7"/>
  <c r="G323" i="7"/>
  <c r="F323" i="7"/>
  <c r="E323" i="7"/>
  <c r="D323" i="7"/>
  <c r="C323" i="7"/>
  <c r="CQ323" i="7" s="1"/>
  <c r="B323" i="7"/>
  <c r="A323" i="7"/>
  <c r="R322" i="7"/>
  <c r="H322" i="7"/>
  <c r="G322" i="7"/>
  <c r="F322" i="7"/>
  <c r="E322" i="7"/>
  <c r="D322" i="7"/>
  <c r="C322" i="7"/>
  <c r="CQ322" i="7" s="1"/>
  <c r="B322" i="7"/>
  <c r="A322" i="7"/>
  <c r="R321" i="7"/>
  <c r="H321" i="7"/>
  <c r="G321" i="7"/>
  <c r="F321" i="7"/>
  <c r="E321" i="7"/>
  <c r="D321" i="7"/>
  <c r="C321" i="7"/>
  <c r="CQ321" i="7" s="1"/>
  <c r="B321" i="7"/>
  <c r="A321" i="7"/>
  <c r="R320" i="7"/>
  <c r="H320" i="7"/>
  <c r="G320" i="7"/>
  <c r="F320" i="7"/>
  <c r="E320" i="7"/>
  <c r="D320" i="7"/>
  <c r="C320" i="7"/>
  <c r="CQ320" i="7" s="1"/>
  <c r="B320" i="7"/>
  <c r="A320" i="7"/>
  <c r="R319" i="7"/>
  <c r="H319" i="7"/>
  <c r="G319" i="7"/>
  <c r="F319" i="7"/>
  <c r="E319" i="7"/>
  <c r="D319" i="7"/>
  <c r="C319" i="7"/>
  <c r="CQ319" i="7" s="1"/>
  <c r="B319" i="7"/>
  <c r="A319" i="7"/>
  <c r="R318" i="7"/>
  <c r="H318" i="7"/>
  <c r="G318" i="7"/>
  <c r="F318" i="7"/>
  <c r="E318" i="7"/>
  <c r="D318" i="7"/>
  <c r="C318" i="7"/>
  <c r="CQ318" i="7" s="1"/>
  <c r="B318" i="7"/>
  <c r="A318" i="7"/>
  <c r="R317" i="7"/>
  <c r="H317" i="7"/>
  <c r="G317" i="7"/>
  <c r="F317" i="7"/>
  <c r="E317" i="7"/>
  <c r="D317" i="7"/>
  <c r="C317" i="7"/>
  <c r="CQ317" i="7" s="1"/>
  <c r="B317" i="7"/>
  <c r="A317" i="7"/>
  <c r="R316" i="7"/>
  <c r="H316" i="7"/>
  <c r="G316" i="7"/>
  <c r="F316" i="7"/>
  <c r="E316" i="7"/>
  <c r="D316" i="7"/>
  <c r="C316" i="7"/>
  <c r="CQ316" i="7" s="1"/>
  <c r="B316" i="7"/>
  <c r="A316" i="7"/>
  <c r="R315" i="7"/>
  <c r="H315" i="7"/>
  <c r="G315" i="7"/>
  <c r="F315" i="7"/>
  <c r="E315" i="7"/>
  <c r="D315" i="7"/>
  <c r="C315" i="7"/>
  <c r="CQ315" i="7" s="1"/>
  <c r="B315" i="7"/>
  <c r="A315" i="7"/>
  <c r="R314" i="7"/>
  <c r="H314" i="7"/>
  <c r="G314" i="7"/>
  <c r="F314" i="7"/>
  <c r="E314" i="7"/>
  <c r="D314" i="7"/>
  <c r="C314" i="7"/>
  <c r="CQ314" i="7" s="1"/>
  <c r="B314" i="7"/>
  <c r="A314" i="7"/>
  <c r="R313" i="7"/>
  <c r="H313" i="7"/>
  <c r="G313" i="7"/>
  <c r="F313" i="7"/>
  <c r="E313" i="7"/>
  <c r="D313" i="7"/>
  <c r="C313" i="7"/>
  <c r="CQ313" i="7" s="1"/>
  <c r="B313" i="7"/>
  <c r="A313" i="7"/>
  <c r="R312" i="7"/>
  <c r="H312" i="7"/>
  <c r="G312" i="7"/>
  <c r="F312" i="7"/>
  <c r="E312" i="7"/>
  <c r="D312" i="7"/>
  <c r="C312" i="7"/>
  <c r="CQ312" i="7" s="1"/>
  <c r="B312" i="7"/>
  <c r="A312" i="7"/>
  <c r="R311" i="7"/>
  <c r="H311" i="7"/>
  <c r="G311" i="7"/>
  <c r="F311" i="7"/>
  <c r="E311" i="7"/>
  <c r="D311" i="7"/>
  <c r="C311" i="7"/>
  <c r="CQ311" i="7" s="1"/>
  <c r="B311" i="7"/>
  <c r="A311" i="7"/>
  <c r="R310" i="7"/>
  <c r="H310" i="7"/>
  <c r="G310" i="7"/>
  <c r="F310" i="7"/>
  <c r="E310" i="7"/>
  <c r="D310" i="7"/>
  <c r="C310" i="7"/>
  <c r="CQ310" i="7" s="1"/>
  <c r="B310" i="7"/>
  <c r="A310" i="7"/>
  <c r="R309" i="7"/>
  <c r="H309" i="7"/>
  <c r="G309" i="7"/>
  <c r="F309" i="7"/>
  <c r="E309" i="7"/>
  <c r="D309" i="7"/>
  <c r="C309" i="7"/>
  <c r="CQ309" i="7" s="1"/>
  <c r="B309" i="7"/>
  <c r="A309" i="7"/>
  <c r="R308" i="7"/>
  <c r="H308" i="7"/>
  <c r="G308" i="7"/>
  <c r="F308" i="7"/>
  <c r="E308" i="7"/>
  <c r="D308" i="7"/>
  <c r="C308" i="7"/>
  <c r="CQ308" i="7" s="1"/>
  <c r="B308" i="7"/>
  <c r="A308" i="7"/>
  <c r="R307" i="7"/>
  <c r="H307" i="7"/>
  <c r="G307" i="7"/>
  <c r="F307" i="7"/>
  <c r="E307" i="7"/>
  <c r="D307" i="7"/>
  <c r="C307" i="7"/>
  <c r="CQ307" i="7" s="1"/>
  <c r="B307" i="7"/>
  <c r="A307" i="7"/>
  <c r="R306" i="7"/>
  <c r="H306" i="7"/>
  <c r="G306" i="7"/>
  <c r="F306" i="7"/>
  <c r="E306" i="7"/>
  <c r="D306" i="7"/>
  <c r="C306" i="7"/>
  <c r="CQ306" i="7" s="1"/>
  <c r="B306" i="7"/>
  <c r="A306" i="7"/>
  <c r="R305" i="7"/>
  <c r="H305" i="7"/>
  <c r="G305" i="7"/>
  <c r="F305" i="7"/>
  <c r="E305" i="7"/>
  <c r="D305" i="7"/>
  <c r="C305" i="7"/>
  <c r="CQ305" i="7" s="1"/>
  <c r="B305" i="7"/>
  <c r="A305" i="7"/>
  <c r="R304" i="7"/>
  <c r="H304" i="7"/>
  <c r="G304" i="7"/>
  <c r="F304" i="7"/>
  <c r="E304" i="7"/>
  <c r="D304" i="7"/>
  <c r="C304" i="7"/>
  <c r="CQ304" i="7" s="1"/>
  <c r="B304" i="7"/>
  <c r="A304" i="7"/>
  <c r="R303" i="7"/>
  <c r="H303" i="7"/>
  <c r="G303" i="7"/>
  <c r="F303" i="7"/>
  <c r="E303" i="7"/>
  <c r="D303" i="7"/>
  <c r="C303" i="7"/>
  <c r="CQ303" i="7" s="1"/>
  <c r="B303" i="7"/>
  <c r="A303" i="7"/>
  <c r="R302" i="7"/>
  <c r="H302" i="7"/>
  <c r="G302" i="7"/>
  <c r="F302" i="7"/>
  <c r="E302" i="7"/>
  <c r="D302" i="7"/>
  <c r="C302" i="7"/>
  <c r="CQ302" i="7" s="1"/>
  <c r="B302" i="7"/>
  <c r="A302" i="7"/>
  <c r="R301" i="7"/>
  <c r="H301" i="7"/>
  <c r="G301" i="7"/>
  <c r="F301" i="7"/>
  <c r="E301" i="7"/>
  <c r="D301" i="7"/>
  <c r="C301" i="7"/>
  <c r="CQ301" i="7" s="1"/>
  <c r="B301" i="7"/>
  <c r="A301" i="7"/>
  <c r="R300" i="7"/>
  <c r="H300" i="7"/>
  <c r="G300" i="7"/>
  <c r="F300" i="7"/>
  <c r="E300" i="7"/>
  <c r="D300" i="7"/>
  <c r="C300" i="7"/>
  <c r="CQ300" i="7" s="1"/>
  <c r="B300" i="7"/>
  <c r="A300" i="7"/>
  <c r="R299" i="7"/>
  <c r="H299" i="7"/>
  <c r="G299" i="7"/>
  <c r="F299" i="7"/>
  <c r="E299" i="7"/>
  <c r="D299" i="7"/>
  <c r="C299" i="7"/>
  <c r="CQ299" i="7" s="1"/>
  <c r="B299" i="7"/>
  <c r="A299" i="7"/>
  <c r="R298" i="7"/>
  <c r="H298" i="7"/>
  <c r="G298" i="7"/>
  <c r="F298" i="7"/>
  <c r="E298" i="7"/>
  <c r="D298" i="7"/>
  <c r="C298" i="7"/>
  <c r="CQ298" i="7" s="1"/>
  <c r="B298" i="7"/>
  <c r="A298" i="7"/>
  <c r="R297" i="7"/>
  <c r="H297" i="7"/>
  <c r="G297" i="7"/>
  <c r="F297" i="7"/>
  <c r="E297" i="7"/>
  <c r="D297" i="7"/>
  <c r="C297" i="7"/>
  <c r="CQ297" i="7" s="1"/>
  <c r="B297" i="7"/>
  <c r="A297" i="7"/>
  <c r="R296" i="7"/>
  <c r="H296" i="7"/>
  <c r="G296" i="7"/>
  <c r="F296" i="7"/>
  <c r="E296" i="7"/>
  <c r="D296" i="7"/>
  <c r="C296" i="7"/>
  <c r="CQ296" i="7" s="1"/>
  <c r="B296" i="7"/>
  <c r="A296" i="7"/>
  <c r="R295" i="7"/>
  <c r="H295" i="7"/>
  <c r="G295" i="7"/>
  <c r="F295" i="7"/>
  <c r="E295" i="7"/>
  <c r="D295" i="7"/>
  <c r="C295" i="7"/>
  <c r="CQ295" i="7" s="1"/>
  <c r="B295" i="7"/>
  <c r="A295" i="7"/>
  <c r="R294" i="7"/>
  <c r="H294" i="7"/>
  <c r="G294" i="7"/>
  <c r="F294" i="7"/>
  <c r="E294" i="7"/>
  <c r="D294" i="7"/>
  <c r="C294" i="7"/>
  <c r="CQ294" i="7" s="1"/>
  <c r="B294" i="7"/>
  <c r="A294" i="7"/>
  <c r="R293" i="7"/>
  <c r="H293" i="7"/>
  <c r="G293" i="7"/>
  <c r="F293" i="7"/>
  <c r="E293" i="7"/>
  <c r="D293" i="7"/>
  <c r="C293" i="7"/>
  <c r="CQ293" i="7" s="1"/>
  <c r="B293" i="7"/>
  <c r="A293" i="7"/>
  <c r="R292" i="7"/>
  <c r="H292" i="7"/>
  <c r="G292" i="7"/>
  <c r="F292" i="7"/>
  <c r="E292" i="7"/>
  <c r="D292" i="7"/>
  <c r="C292" i="7"/>
  <c r="CQ292" i="7" s="1"/>
  <c r="B292" i="7"/>
  <c r="A292" i="7"/>
  <c r="R291" i="7"/>
  <c r="H291" i="7"/>
  <c r="G291" i="7"/>
  <c r="F291" i="7"/>
  <c r="E291" i="7"/>
  <c r="D291" i="7"/>
  <c r="C291" i="7"/>
  <c r="CQ291" i="7" s="1"/>
  <c r="B291" i="7"/>
  <c r="A291" i="7"/>
  <c r="R290" i="7"/>
  <c r="H290" i="7"/>
  <c r="G290" i="7"/>
  <c r="F290" i="7"/>
  <c r="E290" i="7"/>
  <c r="D290" i="7"/>
  <c r="C290" i="7"/>
  <c r="CQ290" i="7" s="1"/>
  <c r="B290" i="7"/>
  <c r="A290" i="7"/>
  <c r="R289" i="7"/>
  <c r="H289" i="7"/>
  <c r="G289" i="7"/>
  <c r="F289" i="7"/>
  <c r="E289" i="7"/>
  <c r="D289" i="7"/>
  <c r="C289" i="7"/>
  <c r="CQ289" i="7" s="1"/>
  <c r="B289" i="7"/>
  <c r="A289" i="7"/>
  <c r="R288" i="7"/>
  <c r="H288" i="7"/>
  <c r="G288" i="7"/>
  <c r="F288" i="7"/>
  <c r="E288" i="7"/>
  <c r="D288" i="7"/>
  <c r="C288" i="7"/>
  <c r="CQ288" i="7" s="1"/>
  <c r="B288" i="7"/>
  <c r="A288" i="7"/>
  <c r="R287" i="7"/>
  <c r="H287" i="7"/>
  <c r="G287" i="7"/>
  <c r="F287" i="7"/>
  <c r="E287" i="7"/>
  <c r="D287" i="7"/>
  <c r="C287" i="7"/>
  <c r="CQ287" i="7" s="1"/>
  <c r="B287" i="7"/>
  <c r="A287" i="7"/>
  <c r="R286" i="7"/>
  <c r="H286" i="7"/>
  <c r="G286" i="7"/>
  <c r="F286" i="7"/>
  <c r="E286" i="7"/>
  <c r="D286" i="7"/>
  <c r="C286" i="7"/>
  <c r="CQ286" i="7" s="1"/>
  <c r="B286" i="7"/>
  <c r="A286" i="7"/>
  <c r="R285" i="7"/>
  <c r="H285" i="7"/>
  <c r="G285" i="7"/>
  <c r="F285" i="7"/>
  <c r="E285" i="7"/>
  <c r="D285" i="7"/>
  <c r="C285" i="7"/>
  <c r="CQ285" i="7" s="1"/>
  <c r="B285" i="7"/>
  <c r="A285" i="7"/>
  <c r="R284" i="7"/>
  <c r="H284" i="7"/>
  <c r="G284" i="7"/>
  <c r="F284" i="7"/>
  <c r="E284" i="7"/>
  <c r="D284" i="7"/>
  <c r="C284" i="7"/>
  <c r="CQ284" i="7" s="1"/>
  <c r="B284" i="7"/>
  <c r="A284" i="7"/>
  <c r="R283" i="7"/>
  <c r="H283" i="7"/>
  <c r="G283" i="7"/>
  <c r="F283" i="7"/>
  <c r="E283" i="7"/>
  <c r="D283" i="7"/>
  <c r="C283" i="7"/>
  <c r="CQ283" i="7" s="1"/>
  <c r="B283" i="7"/>
  <c r="A283" i="7"/>
  <c r="R282" i="7"/>
  <c r="H282" i="7"/>
  <c r="G282" i="7"/>
  <c r="F282" i="7"/>
  <c r="E282" i="7"/>
  <c r="D282" i="7"/>
  <c r="C282" i="7"/>
  <c r="CQ282" i="7" s="1"/>
  <c r="B282" i="7"/>
  <c r="A282" i="7"/>
  <c r="R281" i="7"/>
  <c r="H281" i="7"/>
  <c r="G281" i="7"/>
  <c r="F281" i="7"/>
  <c r="E281" i="7"/>
  <c r="D281" i="7"/>
  <c r="C281" i="7"/>
  <c r="CQ281" i="7" s="1"/>
  <c r="B281" i="7"/>
  <c r="A281" i="7"/>
  <c r="R280" i="7"/>
  <c r="H280" i="7"/>
  <c r="G280" i="7"/>
  <c r="F280" i="7"/>
  <c r="E280" i="7"/>
  <c r="D280" i="7"/>
  <c r="C280" i="7"/>
  <c r="CQ280" i="7" s="1"/>
  <c r="B280" i="7"/>
  <c r="A280" i="7"/>
  <c r="R279" i="7"/>
  <c r="H279" i="7"/>
  <c r="G279" i="7"/>
  <c r="F279" i="7"/>
  <c r="E279" i="7"/>
  <c r="D279" i="7"/>
  <c r="C279" i="7"/>
  <c r="CQ279" i="7" s="1"/>
  <c r="B279" i="7"/>
  <c r="A279" i="7"/>
  <c r="R278" i="7"/>
  <c r="H278" i="7"/>
  <c r="G278" i="7"/>
  <c r="F278" i="7"/>
  <c r="E278" i="7"/>
  <c r="D278" i="7"/>
  <c r="C278" i="7"/>
  <c r="CQ278" i="7" s="1"/>
  <c r="B278" i="7"/>
  <c r="A278" i="7"/>
  <c r="R277" i="7"/>
  <c r="H277" i="7"/>
  <c r="G277" i="7"/>
  <c r="F277" i="7"/>
  <c r="E277" i="7"/>
  <c r="D277" i="7"/>
  <c r="C277" i="7"/>
  <c r="CQ277" i="7" s="1"/>
  <c r="B277" i="7"/>
  <c r="A277" i="7"/>
  <c r="R276" i="7"/>
  <c r="H276" i="7"/>
  <c r="G276" i="7"/>
  <c r="F276" i="7"/>
  <c r="E276" i="7"/>
  <c r="D276" i="7"/>
  <c r="C276" i="7"/>
  <c r="CQ276" i="7" s="1"/>
  <c r="B276" i="7"/>
  <c r="A276" i="7"/>
  <c r="R275" i="7"/>
  <c r="H275" i="7"/>
  <c r="G275" i="7"/>
  <c r="F275" i="7"/>
  <c r="E275" i="7"/>
  <c r="D275" i="7"/>
  <c r="C275" i="7"/>
  <c r="CQ275" i="7" s="1"/>
  <c r="B275" i="7"/>
  <c r="A275" i="7"/>
  <c r="R274" i="7"/>
  <c r="H274" i="7"/>
  <c r="G274" i="7"/>
  <c r="F274" i="7"/>
  <c r="E274" i="7"/>
  <c r="D274" i="7"/>
  <c r="C274" i="7"/>
  <c r="CQ274" i="7" s="1"/>
  <c r="B274" i="7"/>
  <c r="A274" i="7"/>
  <c r="R273" i="7"/>
  <c r="H273" i="7"/>
  <c r="G273" i="7"/>
  <c r="F273" i="7"/>
  <c r="E273" i="7"/>
  <c r="D273" i="7"/>
  <c r="C273" i="7"/>
  <c r="CQ273" i="7" s="1"/>
  <c r="B273" i="7"/>
  <c r="A273" i="7"/>
  <c r="R272" i="7"/>
  <c r="H272" i="7"/>
  <c r="G272" i="7"/>
  <c r="F272" i="7"/>
  <c r="E272" i="7"/>
  <c r="D272" i="7"/>
  <c r="C272" i="7"/>
  <c r="CQ272" i="7" s="1"/>
  <c r="B272" i="7"/>
  <c r="A272" i="7"/>
  <c r="R271" i="7"/>
  <c r="H271" i="7"/>
  <c r="G271" i="7"/>
  <c r="F271" i="7"/>
  <c r="E271" i="7"/>
  <c r="D271" i="7"/>
  <c r="C271" i="7"/>
  <c r="CQ271" i="7" s="1"/>
  <c r="B271" i="7"/>
  <c r="A271" i="7"/>
  <c r="R270" i="7"/>
  <c r="H270" i="7"/>
  <c r="G270" i="7"/>
  <c r="F270" i="7"/>
  <c r="E270" i="7"/>
  <c r="D270" i="7"/>
  <c r="C270" i="7"/>
  <c r="CQ270" i="7" s="1"/>
  <c r="B270" i="7"/>
  <c r="A270" i="7"/>
  <c r="R269" i="7"/>
  <c r="H269" i="7"/>
  <c r="G269" i="7"/>
  <c r="F269" i="7"/>
  <c r="E269" i="7"/>
  <c r="D269" i="7"/>
  <c r="C269" i="7"/>
  <c r="CQ269" i="7" s="1"/>
  <c r="B269" i="7"/>
  <c r="A269" i="7"/>
  <c r="R268" i="7"/>
  <c r="H268" i="7"/>
  <c r="G268" i="7"/>
  <c r="F268" i="7"/>
  <c r="E268" i="7"/>
  <c r="D268" i="7"/>
  <c r="C268" i="7"/>
  <c r="CQ268" i="7" s="1"/>
  <c r="B268" i="7"/>
  <c r="A268" i="7"/>
  <c r="R267" i="7"/>
  <c r="H267" i="7"/>
  <c r="G267" i="7"/>
  <c r="F267" i="7"/>
  <c r="E267" i="7"/>
  <c r="D267" i="7"/>
  <c r="C267" i="7"/>
  <c r="CQ267" i="7" s="1"/>
  <c r="B267" i="7"/>
  <c r="A267" i="7"/>
  <c r="R266" i="7"/>
  <c r="H266" i="7"/>
  <c r="G266" i="7"/>
  <c r="F266" i="7"/>
  <c r="E266" i="7"/>
  <c r="D266" i="7"/>
  <c r="C266" i="7"/>
  <c r="CQ266" i="7" s="1"/>
  <c r="B266" i="7"/>
  <c r="A266" i="7"/>
  <c r="R265" i="7"/>
  <c r="H265" i="7"/>
  <c r="G265" i="7"/>
  <c r="F265" i="7"/>
  <c r="E265" i="7"/>
  <c r="D265" i="7"/>
  <c r="C265" i="7"/>
  <c r="CQ265" i="7" s="1"/>
  <c r="B265" i="7"/>
  <c r="A265" i="7"/>
  <c r="R264" i="7"/>
  <c r="H264" i="7"/>
  <c r="G264" i="7"/>
  <c r="F264" i="7"/>
  <c r="E264" i="7"/>
  <c r="D264" i="7"/>
  <c r="C264" i="7"/>
  <c r="CQ264" i="7" s="1"/>
  <c r="B264" i="7"/>
  <c r="A264" i="7"/>
  <c r="R263" i="7"/>
  <c r="H263" i="7"/>
  <c r="G263" i="7"/>
  <c r="F263" i="7"/>
  <c r="E263" i="7"/>
  <c r="D263" i="7"/>
  <c r="C263" i="7"/>
  <c r="CQ263" i="7" s="1"/>
  <c r="B263" i="7"/>
  <c r="A263" i="7"/>
  <c r="R262" i="7"/>
  <c r="H262" i="7"/>
  <c r="G262" i="7"/>
  <c r="F262" i="7"/>
  <c r="E262" i="7"/>
  <c r="D262" i="7"/>
  <c r="C262" i="7"/>
  <c r="CQ262" i="7" s="1"/>
  <c r="B262" i="7"/>
  <c r="A262" i="7"/>
  <c r="R261" i="7"/>
  <c r="H261" i="7"/>
  <c r="G261" i="7"/>
  <c r="F261" i="7"/>
  <c r="E261" i="7"/>
  <c r="D261" i="7"/>
  <c r="C261" i="7"/>
  <c r="CQ261" i="7" s="1"/>
  <c r="B261" i="7"/>
  <c r="A261" i="7"/>
  <c r="R260" i="7"/>
  <c r="H260" i="7"/>
  <c r="G260" i="7"/>
  <c r="F260" i="7"/>
  <c r="E260" i="7"/>
  <c r="D260" i="7"/>
  <c r="C260" i="7"/>
  <c r="CQ260" i="7" s="1"/>
  <c r="B260" i="7"/>
  <c r="A260" i="7"/>
  <c r="R259" i="7"/>
  <c r="H259" i="7"/>
  <c r="G259" i="7"/>
  <c r="F259" i="7"/>
  <c r="E259" i="7"/>
  <c r="D259" i="7"/>
  <c r="C259" i="7"/>
  <c r="CQ259" i="7" s="1"/>
  <c r="B259" i="7"/>
  <c r="A259" i="7"/>
  <c r="R258" i="7"/>
  <c r="H258" i="7"/>
  <c r="G258" i="7"/>
  <c r="F258" i="7"/>
  <c r="E258" i="7"/>
  <c r="D258" i="7"/>
  <c r="C258" i="7"/>
  <c r="CQ258" i="7" s="1"/>
  <c r="B258" i="7"/>
  <c r="A258" i="7"/>
  <c r="R257" i="7"/>
  <c r="H257" i="7"/>
  <c r="G257" i="7"/>
  <c r="F257" i="7"/>
  <c r="E257" i="7"/>
  <c r="D257" i="7"/>
  <c r="C257" i="7"/>
  <c r="CQ257" i="7" s="1"/>
  <c r="B257" i="7"/>
  <c r="A257" i="7"/>
  <c r="R256" i="7"/>
  <c r="H256" i="7"/>
  <c r="G256" i="7"/>
  <c r="F256" i="7"/>
  <c r="E256" i="7"/>
  <c r="D256" i="7"/>
  <c r="C256" i="7"/>
  <c r="CQ256" i="7" s="1"/>
  <c r="B256" i="7"/>
  <c r="A256" i="7"/>
  <c r="R255" i="7"/>
  <c r="H255" i="7"/>
  <c r="G255" i="7"/>
  <c r="F255" i="7"/>
  <c r="E255" i="7"/>
  <c r="D255" i="7"/>
  <c r="C255" i="7"/>
  <c r="CQ255" i="7" s="1"/>
  <c r="B255" i="7"/>
  <c r="A255" i="7"/>
  <c r="R254" i="7"/>
  <c r="H254" i="7"/>
  <c r="G254" i="7"/>
  <c r="F254" i="7"/>
  <c r="E254" i="7"/>
  <c r="D254" i="7"/>
  <c r="C254" i="7"/>
  <c r="CQ254" i="7" s="1"/>
  <c r="B254" i="7"/>
  <c r="A254" i="7"/>
  <c r="R253" i="7"/>
  <c r="H253" i="7"/>
  <c r="G253" i="7"/>
  <c r="F253" i="7"/>
  <c r="E253" i="7"/>
  <c r="D253" i="7"/>
  <c r="C253" i="7"/>
  <c r="CQ253" i="7" s="1"/>
  <c r="B253" i="7"/>
  <c r="A253" i="7"/>
  <c r="R252" i="7"/>
  <c r="H252" i="7"/>
  <c r="G252" i="7"/>
  <c r="F252" i="7"/>
  <c r="E252" i="7"/>
  <c r="D252" i="7"/>
  <c r="C252" i="7"/>
  <c r="CQ252" i="7" s="1"/>
  <c r="B252" i="7"/>
  <c r="A252" i="7"/>
  <c r="R251" i="7"/>
  <c r="H251" i="7"/>
  <c r="G251" i="7"/>
  <c r="F251" i="7"/>
  <c r="E251" i="7"/>
  <c r="D251" i="7"/>
  <c r="C251" i="7"/>
  <c r="CQ251" i="7" s="1"/>
  <c r="B251" i="7"/>
  <c r="A251" i="7"/>
  <c r="R250" i="7"/>
  <c r="H250" i="7"/>
  <c r="G250" i="7"/>
  <c r="F250" i="7"/>
  <c r="E250" i="7"/>
  <c r="D250" i="7"/>
  <c r="C250" i="7"/>
  <c r="CQ250" i="7" s="1"/>
  <c r="B250" i="7"/>
  <c r="A250" i="7"/>
  <c r="R249" i="7"/>
  <c r="H249" i="7"/>
  <c r="G249" i="7"/>
  <c r="F249" i="7"/>
  <c r="E249" i="7"/>
  <c r="D249" i="7"/>
  <c r="C249" i="7"/>
  <c r="CQ249" i="7" s="1"/>
  <c r="B249" i="7"/>
  <c r="A249" i="7"/>
  <c r="R248" i="7"/>
  <c r="H248" i="7"/>
  <c r="G248" i="7"/>
  <c r="F248" i="7"/>
  <c r="E248" i="7"/>
  <c r="D248" i="7"/>
  <c r="C248" i="7"/>
  <c r="CQ248" i="7" s="1"/>
  <c r="B248" i="7"/>
  <c r="A248" i="7"/>
  <c r="R247" i="7"/>
  <c r="H247" i="7"/>
  <c r="G247" i="7"/>
  <c r="F247" i="7"/>
  <c r="E247" i="7"/>
  <c r="D247" i="7"/>
  <c r="C247" i="7"/>
  <c r="CQ247" i="7" s="1"/>
  <c r="B247" i="7"/>
  <c r="A247" i="7"/>
  <c r="R246" i="7"/>
  <c r="H246" i="7"/>
  <c r="G246" i="7"/>
  <c r="F246" i="7"/>
  <c r="E246" i="7"/>
  <c r="D246" i="7"/>
  <c r="C246" i="7"/>
  <c r="CQ246" i="7" s="1"/>
  <c r="B246" i="7"/>
  <c r="A246" i="7"/>
  <c r="R245" i="7"/>
  <c r="H245" i="7"/>
  <c r="G245" i="7"/>
  <c r="F245" i="7"/>
  <c r="E245" i="7"/>
  <c r="D245" i="7"/>
  <c r="C245" i="7"/>
  <c r="CQ245" i="7" s="1"/>
  <c r="B245" i="7"/>
  <c r="A245" i="7"/>
  <c r="R244" i="7"/>
  <c r="H244" i="7"/>
  <c r="G244" i="7"/>
  <c r="F244" i="7"/>
  <c r="E244" i="7"/>
  <c r="D244" i="7"/>
  <c r="C244" i="7"/>
  <c r="CQ244" i="7" s="1"/>
  <c r="B244" i="7"/>
  <c r="A244" i="7"/>
  <c r="R243" i="7"/>
  <c r="H243" i="7"/>
  <c r="G243" i="7"/>
  <c r="F243" i="7"/>
  <c r="E243" i="7"/>
  <c r="D243" i="7"/>
  <c r="C243" i="7"/>
  <c r="CQ243" i="7" s="1"/>
  <c r="B243" i="7"/>
  <c r="A243" i="7"/>
  <c r="R242" i="7"/>
  <c r="H242" i="7"/>
  <c r="G242" i="7"/>
  <c r="F242" i="7"/>
  <c r="E242" i="7"/>
  <c r="D242" i="7"/>
  <c r="C242" i="7"/>
  <c r="CQ242" i="7" s="1"/>
  <c r="B242" i="7"/>
  <c r="A242" i="7"/>
  <c r="R241" i="7"/>
  <c r="H241" i="7"/>
  <c r="G241" i="7"/>
  <c r="F241" i="7"/>
  <c r="E241" i="7"/>
  <c r="D241" i="7"/>
  <c r="C241" i="7"/>
  <c r="CQ241" i="7" s="1"/>
  <c r="B241" i="7"/>
  <c r="A241" i="7"/>
  <c r="R240" i="7"/>
  <c r="H240" i="7"/>
  <c r="G240" i="7"/>
  <c r="F240" i="7"/>
  <c r="E240" i="7"/>
  <c r="D240" i="7"/>
  <c r="C240" i="7"/>
  <c r="CQ240" i="7" s="1"/>
  <c r="B240" i="7"/>
  <c r="A240" i="7"/>
  <c r="R239" i="7"/>
  <c r="H239" i="7"/>
  <c r="G239" i="7"/>
  <c r="F239" i="7"/>
  <c r="E239" i="7"/>
  <c r="D239" i="7"/>
  <c r="C239" i="7"/>
  <c r="CQ239" i="7" s="1"/>
  <c r="B239" i="7"/>
  <c r="A239" i="7"/>
  <c r="R238" i="7"/>
  <c r="H238" i="7"/>
  <c r="G238" i="7"/>
  <c r="F238" i="7"/>
  <c r="E238" i="7"/>
  <c r="D238" i="7"/>
  <c r="C238" i="7"/>
  <c r="CQ238" i="7" s="1"/>
  <c r="B238" i="7"/>
  <c r="A238" i="7"/>
  <c r="R237" i="7"/>
  <c r="H237" i="7"/>
  <c r="G237" i="7"/>
  <c r="F237" i="7"/>
  <c r="E237" i="7"/>
  <c r="D237" i="7"/>
  <c r="C237" i="7"/>
  <c r="CQ237" i="7" s="1"/>
  <c r="B237" i="7"/>
  <c r="A237" i="7"/>
  <c r="R236" i="7"/>
  <c r="H236" i="7"/>
  <c r="G236" i="7"/>
  <c r="F236" i="7"/>
  <c r="E236" i="7"/>
  <c r="D236" i="7"/>
  <c r="C236" i="7"/>
  <c r="CQ236" i="7" s="1"/>
  <c r="B236" i="7"/>
  <c r="A236" i="7"/>
  <c r="R235" i="7"/>
  <c r="H235" i="7"/>
  <c r="G235" i="7"/>
  <c r="F235" i="7"/>
  <c r="E235" i="7"/>
  <c r="D235" i="7"/>
  <c r="C235" i="7"/>
  <c r="CQ235" i="7" s="1"/>
  <c r="B235" i="7"/>
  <c r="A235" i="7"/>
  <c r="R234" i="7"/>
  <c r="H234" i="7"/>
  <c r="G234" i="7"/>
  <c r="F234" i="7"/>
  <c r="E234" i="7"/>
  <c r="D234" i="7"/>
  <c r="C234" i="7"/>
  <c r="CQ234" i="7" s="1"/>
  <c r="B234" i="7"/>
  <c r="A234" i="7"/>
  <c r="R233" i="7"/>
  <c r="H233" i="7"/>
  <c r="G233" i="7"/>
  <c r="F233" i="7"/>
  <c r="E233" i="7"/>
  <c r="D233" i="7"/>
  <c r="C233" i="7"/>
  <c r="CQ233" i="7" s="1"/>
  <c r="B233" i="7"/>
  <c r="A233" i="7"/>
  <c r="R232" i="7"/>
  <c r="H232" i="7"/>
  <c r="G232" i="7"/>
  <c r="F232" i="7"/>
  <c r="E232" i="7"/>
  <c r="D232" i="7"/>
  <c r="C232" i="7"/>
  <c r="CQ232" i="7" s="1"/>
  <c r="B232" i="7"/>
  <c r="A232" i="7"/>
  <c r="R231" i="7"/>
  <c r="H231" i="7"/>
  <c r="G231" i="7"/>
  <c r="F231" i="7"/>
  <c r="E231" i="7"/>
  <c r="D231" i="7"/>
  <c r="C231" i="7"/>
  <c r="CQ231" i="7" s="1"/>
  <c r="B231" i="7"/>
  <c r="A231" i="7"/>
  <c r="R230" i="7"/>
  <c r="H230" i="7"/>
  <c r="G230" i="7"/>
  <c r="F230" i="7"/>
  <c r="E230" i="7"/>
  <c r="D230" i="7"/>
  <c r="C230" i="7"/>
  <c r="CQ230" i="7" s="1"/>
  <c r="B230" i="7"/>
  <c r="A230" i="7"/>
  <c r="R229" i="7"/>
  <c r="H229" i="7"/>
  <c r="G229" i="7"/>
  <c r="F229" i="7"/>
  <c r="E229" i="7"/>
  <c r="D229" i="7"/>
  <c r="C229" i="7"/>
  <c r="CQ229" i="7" s="1"/>
  <c r="B229" i="7"/>
  <c r="A229" i="7"/>
  <c r="R228" i="7"/>
  <c r="H228" i="7"/>
  <c r="G228" i="7"/>
  <c r="F228" i="7"/>
  <c r="E228" i="7"/>
  <c r="D228" i="7"/>
  <c r="C228" i="7"/>
  <c r="CQ228" i="7" s="1"/>
  <c r="B228" i="7"/>
  <c r="A228" i="7"/>
  <c r="R227" i="7"/>
  <c r="H227" i="7"/>
  <c r="G227" i="7"/>
  <c r="F227" i="7"/>
  <c r="E227" i="7"/>
  <c r="D227" i="7"/>
  <c r="C227" i="7"/>
  <c r="CQ227" i="7" s="1"/>
  <c r="B227" i="7"/>
  <c r="A227" i="7"/>
  <c r="R226" i="7"/>
  <c r="H226" i="7"/>
  <c r="G226" i="7"/>
  <c r="F226" i="7"/>
  <c r="E226" i="7"/>
  <c r="D226" i="7"/>
  <c r="C226" i="7"/>
  <c r="CQ226" i="7" s="1"/>
  <c r="B226" i="7"/>
  <c r="A226" i="7"/>
  <c r="R225" i="7"/>
  <c r="H225" i="7"/>
  <c r="G225" i="7"/>
  <c r="F225" i="7"/>
  <c r="E225" i="7"/>
  <c r="D225" i="7"/>
  <c r="C225" i="7"/>
  <c r="CQ225" i="7" s="1"/>
  <c r="B225" i="7"/>
  <c r="A225" i="7"/>
  <c r="R224" i="7"/>
  <c r="H224" i="7"/>
  <c r="G224" i="7"/>
  <c r="F224" i="7"/>
  <c r="E224" i="7"/>
  <c r="D224" i="7"/>
  <c r="C224" i="7"/>
  <c r="CQ224" i="7" s="1"/>
  <c r="B224" i="7"/>
  <c r="A224" i="7"/>
  <c r="R223" i="7"/>
  <c r="H223" i="7"/>
  <c r="G223" i="7"/>
  <c r="F223" i="7"/>
  <c r="E223" i="7"/>
  <c r="D223" i="7"/>
  <c r="C223" i="7"/>
  <c r="CQ223" i="7" s="1"/>
  <c r="B223" i="7"/>
  <c r="A223" i="7"/>
  <c r="R222" i="7"/>
  <c r="H222" i="7"/>
  <c r="G222" i="7"/>
  <c r="F222" i="7"/>
  <c r="E222" i="7"/>
  <c r="D222" i="7"/>
  <c r="C222" i="7"/>
  <c r="CQ222" i="7" s="1"/>
  <c r="B222" i="7"/>
  <c r="A222" i="7"/>
  <c r="R221" i="7"/>
  <c r="H221" i="7"/>
  <c r="G221" i="7"/>
  <c r="F221" i="7"/>
  <c r="E221" i="7"/>
  <c r="D221" i="7"/>
  <c r="C221" i="7"/>
  <c r="CQ221" i="7" s="1"/>
  <c r="B221" i="7"/>
  <c r="A221" i="7"/>
  <c r="R220" i="7"/>
  <c r="H220" i="7"/>
  <c r="G220" i="7"/>
  <c r="F220" i="7"/>
  <c r="E220" i="7"/>
  <c r="D220" i="7"/>
  <c r="C220" i="7"/>
  <c r="CQ220" i="7" s="1"/>
  <c r="B220" i="7"/>
  <c r="A220" i="7"/>
  <c r="R219" i="7"/>
  <c r="H219" i="7"/>
  <c r="G219" i="7"/>
  <c r="F219" i="7"/>
  <c r="E219" i="7"/>
  <c r="D219" i="7"/>
  <c r="C219" i="7"/>
  <c r="CQ219" i="7" s="1"/>
  <c r="B219" i="7"/>
  <c r="A219" i="7"/>
  <c r="R218" i="7"/>
  <c r="H218" i="7"/>
  <c r="G218" i="7"/>
  <c r="F218" i="7"/>
  <c r="E218" i="7"/>
  <c r="D218" i="7"/>
  <c r="C218" i="7"/>
  <c r="CQ218" i="7" s="1"/>
  <c r="B218" i="7"/>
  <c r="A218" i="7"/>
  <c r="R217" i="7"/>
  <c r="H217" i="7"/>
  <c r="G217" i="7"/>
  <c r="F217" i="7"/>
  <c r="E217" i="7"/>
  <c r="D217" i="7"/>
  <c r="C217" i="7"/>
  <c r="CQ217" i="7" s="1"/>
  <c r="B217" i="7"/>
  <c r="A217" i="7"/>
  <c r="R216" i="7"/>
  <c r="H216" i="7"/>
  <c r="G216" i="7"/>
  <c r="F216" i="7"/>
  <c r="E216" i="7"/>
  <c r="D216" i="7"/>
  <c r="C216" i="7"/>
  <c r="CQ216" i="7" s="1"/>
  <c r="B216" i="7"/>
  <c r="A216" i="7"/>
  <c r="R215" i="7"/>
  <c r="H215" i="7"/>
  <c r="G215" i="7"/>
  <c r="F215" i="7"/>
  <c r="E215" i="7"/>
  <c r="D215" i="7"/>
  <c r="C215" i="7"/>
  <c r="CQ215" i="7" s="1"/>
  <c r="B215" i="7"/>
  <c r="A215" i="7"/>
  <c r="R214" i="7"/>
  <c r="H214" i="7"/>
  <c r="G214" i="7"/>
  <c r="F214" i="7"/>
  <c r="E214" i="7"/>
  <c r="D214" i="7"/>
  <c r="C214" i="7"/>
  <c r="CQ214" i="7" s="1"/>
  <c r="B214" i="7"/>
  <c r="A214" i="7"/>
  <c r="R213" i="7"/>
  <c r="H213" i="7"/>
  <c r="G213" i="7"/>
  <c r="F213" i="7"/>
  <c r="E213" i="7"/>
  <c r="D213" i="7"/>
  <c r="C213" i="7"/>
  <c r="CQ213" i="7" s="1"/>
  <c r="B213" i="7"/>
  <c r="A213" i="7"/>
  <c r="R212" i="7"/>
  <c r="H212" i="7"/>
  <c r="G212" i="7"/>
  <c r="F212" i="7"/>
  <c r="E212" i="7"/>
  <c r="D212" i="7"/>
  <c r="C212" i="7"/>
  <c r="CQ212" i="7" s="1"/>
  <c r="B212" i="7"/>
  <c r="A212" i="7"/>
  <c r="R211" i="7"/>
  <c r="H211" i="7"/>
  <c r="G211" i="7"/>
  <c r="F211" i="7"/>
  <c r="E211" i="7"/>
  <c r="D211" i="7"/>
  <c r="C211" i="7"/>
  <c r="CQ211" i="7" s="1"/>
  <c r="B211" i="7"/>
  <c r="A211" i="7"/>
  <c r="R210" i="7"/>
  <c r="H210" i="7"/>
  <c r="G210" i="7"/>
  <c r="F210" i="7"/>
  <c r="E210" i="7"/>
  <c r="D210" i="7"/>
  <c r="C210" i="7"/>
  <c r="CQ210" i="7" s="1"/>
  <c r="B210" i="7"/>
  <c r="A210" i="7"/>
  <c r="R209" i="7"/>
  <c r="H209" i="7"/>
  <c r="G209" i="7"/>
  <c r="F209" i="7"/>
  <c r="E209" i="7"/>
  <c r="D209" i="7"/>
  <c r="C209" i="7"/>
  <c r="CQ209" i="7" s="1"/>
  <c r="B209" i="7"/>
  <c r="A209" i="7"/>
  <c r="R208" i="7"/>
  <c r="H208" i="7"/>
  <c r="G208" i="7"/>
  <c r="F208" i="7"/>
  <c r="E208" i="7"/>
  <c r="D208" i="7"/>
  <c r="C208" i="7"/>
  <c r="CQ208" i="7" s="1"/>
  <c r="B208" i="7"/>
  <c r="A208" i="7"/>
  <c r="R207" i="7"/>
  <c r="H207" i="7"/>
  <c r="G207" i="7"/>
  <c r="F207" i="7"/>
  <c r="E207" i="7"/>
  <c r="D207" i="7"/>
  <c r="C207" i="7"/>
  <c r="CQ207" i="7" s="1"/>
  <c r="B207" i="7"/>
  <c r="A207" i="7"/>
  <c r="R206" i="7"/>
  <c r="H206" i="7"/>
  <c r="G206" i="7"/>
  <c r="F206" i="7"/>
  <c r="E206" i="7"/>
  <c r="D206" i="7"/>
  <c r="C206" i="7"/>
  <c r="CQ206" i="7" s="1"/>
  <c r="B206" i="7"/>
  <c r="A206" i="7"/>
  <c r="R205" i="7"/>
  <c r="H205" i="7"/>
  <c r="G205" i="7"/>
  <c r="F205" i="7"/>
  <c r="E205" i="7"/>
  <c r="D205" i="7"/>
  <c r="C205" i="7"/>
  <c r="CQ205" i="7" s="1"/>
  <c r="B205" i="7"/>
  <c r="A205" i="7"/>
  <c r="R204" i="7"/>
  <c r="H204" i="7"/>
  <c r="G204" i="7"/>
  <c r="F204" i="7"/>
  <c r="E204" i="7"/>
  <c r="D204" i="7"/>
  <c r="C204" i="7"/>
  <c r="CQ204" i="7" s="1"/>
  <c r="B204" i="7"/>
  <c r="A204" i="7"/>
  <c r="R203" i="7"/>
  <c r="H203" i="7"/>
  <c r="G203" i="7"/>
  <c r="F203" i="7"/>
  <c r="E203" i="7"/>
  <c r="D203" i="7"/>
  <c r="C203" i="7"/>
  <c r="CQ203" i="7" s="1"/>
  <c r="B203" i="7"/>
  <c r="A203" i="7"/>
  <c r="R202" i="7"/>
  <c r="H202" i="7"/>
  <c r="G202" i="7"/>
  <c r="F202" i="7"/>
  <c r="E202" i="7"/>
  <c r="D202" i="7"/>
  <c r="C202" i="7"/>
  <c r="CQ202" i="7" s="1"/>
  <c r="B202" i="7"/>
  <c r="A202" i="7"/>
  <c r="R201" i="7"/>
  <c r="H201" i="7"/>
  <c r="G201" i="7"/>
  <c r="F201" i="7"/>
  <c r="E201" i="7"/>
  <c r="D201" i="7"/>
  <c r="C201" i="7"/>
  <c r="CQ201" i="7" s="1"/>
  <c r="B201" i="7"/>
  <c r="A201" i="7"/>
  <c r="R200" i="7"/>
  <c r="H200" i="7"/>
  <c r="G200" i="7"/>
  <c r="F200" i="7"/>
  <c r="E200" i="7"/>
  <c r="D200" i="7"/>
  <c r="C200" i="7"/>
  <c r="CQ200" i="7" s="1"/>
  <c r="B200" i="7"/>
  <c r="A200" i="7"/>
  <c r="R199" i="7"/>
  <c r="H199" i="7"/>
  <c r="G199" i="7"/>
  <c r="F199" i="7"/>
  <c r="E199" i="7"/>
  <c r="D199" i="7"/>
  <c r="C199" i="7"/>
  <c r="CQ199" i="7" s="1"/>
  <c r="B199" i="7"/>
  <c r="A199" i="7"/>
  <c r="R198" i="7"/>
  <c r="H198" i="7"/>
  <c r="G198" i="7"/>
  <c r="F198" i="7"/>
  <c r="E198" i="7"/>
  <c r="D198" i="7"/>
  <c r="C198" i="7"/>
  <c r="CQ198" i="7" s="1"/>
  <c r="B198" i="7"/>
  <c r="A198" i="7"/>
  <c r="R197" i="7"/>
  <c r="H197" i="7"/>
  <c r="G197" i="7"/>
  <c r="F197" i="7"/>
  <c r="E197" i="7"/>
  <c r="D197" i="7"/>
  <c r="C197" i="7"/>
  <c r="CQ197" i="7" s="1"/>
  <c r="B197" i="7"/>
  <c r="A197" i="7"/>
  <c r="R196" i="7"/>
  <c r="H196" i="7"/>
  <c r="G196" i="7"/>
  <c r="F196" i="7"/>
  <c r="E196" i="7"/>
  <c r="D196" i="7"/>
  <c r="C196" i="7"/>
  <c r="CQ196" i="7" s="1"/>
  <c r="B196" i="7"/>
  <c r="A196" i="7"/>
  <c r="R195" i="7"/>
  <c r="H195" i="7"/>
  <c r="G195" i="7"/>
  <c r="F195" i="7"/>
  <c r="E195" i="7"/>
  <c r="D195" i="7"/>
  <c r="C195" i="7"/>
  <c r="CQ195" i="7" s="1"/>
  <c r="B195" i="7"/>
  <c r="A195" i="7"/>
  <c r="R194" i="7"/>
  <c r="H194" i="7"/>
  <c r="G194" i="7"/>
  <c r="F194" i="7"/>
  <c r="E194" i="7"/>
  <c r="D194" i="7"/>
  <c r="C194" i="7"/>
  <c r="CQ194" i="7" s="1"/>
  <c r="B194" i="7"/>
  <c r="A194" i="7"/>
  <c r="R193" i="7"/>
  <c r="H193" i="7"/>
  <c r="G193" i="7"/>
  <c r="F193" i="7"/>
  <c r="E193" i="7"/>
  <c r="D193" i="7"/>
  <c r="C193" i="7"/>
  <c r="CQ193" i="7" s="1"/>
  <c r="B193" i="7"/>
  <c r="A193" i="7"/>
  <c r="R192" i="7"/>
  <c r="H192" i="7"/>
  <c r="G192" i="7"/>
  <c r="F192" i="7"/>
  <c r="E192" i="7"/>
  <c r="D192" i="7"/>
  <c r="C192" i="7"/>
  <c r="CQ192" i="7" s="1"/>
  <c r="B192" i="7"/>
  <c r="A192" i="7"/>
  <c r="R191" i="7"/>
  <c r="H191" i="7"/>
  <c r="G191" i="7"/>
  <c r="F191" i="7"/>
  <c r="E191" i="7"/>
  <c r="D191" i="7"/>
  <c r="C191" i="7"/>
  <c r="CQ191" i="7" s="1"/>
  <c r="B191" i="7"/>
  <c r="A191" i="7"/>
  <c r="R190" i="7"/>
  <c r="H190" i="7"/>
  <c r="G190" i="7"/>
  <c r="F190" i="7"/>
  <c r="E190" i="7"/>
  <c r="D190" i="7"/>
  <c r="C190" i="7"/>
  <c r="CQ190" i="7" s="1"/>
  <c r="B190" i="7"/>
  <c r="A190" i="7"/>
  <c r="R189" i="7"/>
  <c r="H189" i="7"/>
  <c r="G189" i="7"/>
  <c r="F189" i="7"/>
  <c r="E189" i="7"/>
  <c r="D189" i="7"/>
  <c r="C189" i="7"/>
  <c r="CQ189" i="7" s="1"/>
  <c r="B189" i="7"/>
  <c r="A189" i="7"/>
  <c r="R188" i="7"/>
  <c r="H188" i="7"/>
  <c r="G188" i="7"/>
  <c r="F188" i="7"/>
  <c r="E188" i="7"/>
  <c r="D188" i="7"/>
  <c r="C188" i="7"/>
  <c r="CQ188" i="7" s="1"/>
  <c r="B188" i="7"/>
  <c r="A188" i="7"/>
  <c r="R187" i="7"/>
  <c r="H187" i="7"/>
  <c r="G187" i="7"/>
  <c r="F187" i="7"/>
  <c r="E187" i="7"/>
  <c r="D187" i="7"/>
  <c r="C187" i="7"/>
  <c r="CQ187" i="7" s="1"/>
  <c r="B187" i="7"/>
  <c r="A187" i="7"/>
  <c r="R186" i="7"/>
  <c r="H186" i="7"/>
  <c r="G186" i="7"/>
  <c r="F186" i="7"/>
  <c r="E186" i="7"/>
  <c r="D186" i="7"/>
  <c r="C186" i="7"/>
  <c r="CQ186" i="7" s="1"/>
  <c r="B186" i="7"/>
  <c r="A186" i="7"/>
  <c r="R185" i="7"/>
  <c r="H185" i="7"/>
  <c r="G185" i="7"/>
  <c r="F185" i="7"/>
  <c r="E185" i="7"/>
  <c r="D185" i="7"/>
  <c r="C185" i="7"/>
  <c r="CQ185" i="7" s="1"/>
  <c r="B185" i="7"/>
  <c r="A185" i="7"/>
  <c r="R184" i="7"/>
  <c r="H184" i="7"/>
  <c r="G184" i="7"/>
  <c r="F184" i="7"/>
  <c r="E184" i="7"/>
  <c r="D184" i="7"/>
  <c r="C184" i="7"/>
  <c r="CQ184" i="7" s="1"/>
  <c r="B184" i="7"/>
  <c r="A184" i="7"/>
  <c r="R183" i="7"/>
  <c r="H183" i="7"/>
  <c r="G183" i="7"/>
  <c r="F183" i="7"/>
  <c r="E183" i="7"/>
  <c r="D183" i="7"/>
  <c r="C183" i="7"/>
  <c r="CQ183" i="7" s="1"/>
  <c r="B183" i="7"/>
  <c r="A183" i="7"/>
  <c r="R182" i="7"/>
  <c r="H182" i="7"/>
  <c r="G182" i="7"/>
  <c r="F182" i="7"/>
  <c r="E182" i="7"/>
  <c r="D182" i="7"/>
  <c r="C182" i="7"/>
  <c r="CQ182" i="7" s="1"/>
  <c r="B182" i="7"/>
  <c r="A182" i="7"/>
  <c r="R181" i="7"/>
  <c r="H181" i="7"/>
  <c r="G181" i="7"/>
  <c r="F181" i="7"/>
  <c r="E181" i="7"/>
  <c r="D181" i="7"/>
  <c r="C181" i="7"/>
  <c r="CQ181" i="7" s="1"/>
  <c r="B181" i="7"/>
  <c r="A181" i="7"/>
  <c r="R180" i="7"/>
  <c r="H180" i="7"/>
  <c r="G180" i="7"/>
  <c r="F180" i="7"/>
  <c r="E180" i="7"/>
  <c r="D180" i="7"/>
  <c r="C180" i="7"/>
  <c r="CQ180" i="7" s="1"/>
  <c r="B180" i="7"/>
  <c r="A180" i="7"/>
  <c r="R179" i="7"/>
  <c r="H179" i="7"/>
  <c r="G179" i="7"/>
  <c r="F179" i="7"/>
  <c r="E179" i="7"/>
  <c r="D179" i="7"/>
  <c r="C179" i="7"/>
  <c r="CQ179" i="7" s="1"/>
  <c r="B179" i="7"/>
  <c r="A179" i="7"/>
  <c r="R178" i="7"/>
  <c r="H178" i="7"/>
  <c r="G178" i="7"/>
  <c r="F178" i="7"/>
  <c r="E178" i="7"/>
  <c r="D178" i="7"/>
  <c r="C178" i="7"/>
  <c r="CQ178" i="7" s="1"/>
  <c r="B178" i="7"/>
  <c r="A178" i="7"/>
  <c r="R177" i="7"/>
  <c r="H177" i="7"/>
  <c r="G177" i="7"/>
  <c r="F177" i="7"/>
  <c r="E177" i="7"/>
  <c r="D177" i="7"/>
  <c r="C177" i="7"/>
  <c r="CQ177" i="7" s="1"/>
  <c r="B177" i="7"/>
  <c r="A177" i="7"/>
  <c r="R176" i="7"/>
  <c r="H176" i="7"/>
  <c r="G176" i="7"/>
  <c r="F176" i="7"/>
  <c r="E176" i="7"/>
  <c r="D176" i="7"/>
  <c r="C176" i="7"/>
  <c r="CQ176" i="7" s="1"/>
  <c r="B176" i="7"/>
  <c r="A176" i="7"/>
  <c r="R175" i="7"/>
  <c r="H175" i="7"/>
  <c r="G175" i="7"/>
  <c r="F175" i="7"/>
  <c r="E175" i="7"/>
  <c r="D175" i="7"/>
  <c r="C175" i="7"/>
  <c r="CQ175" i="7" s="1"/>
  <c r="B175" i="7"/>
  <c r="A175" i="7"/>
  <c r="R174" i="7"/>
  <c r="H174" i="7"/>
  <c r="G174" i="7"/>
  <c r="F174" i="7"/>
  <c r="E174" i="7"/>
  <c r="D174" i="7"/>
  <c r="C174" i="7"/>
  <c r="CQ174" i="7" s="1"/>
  <c r="B174" i="7"/>
  <c r="A174" i="7"/>
  <c r="R173" i="7"/>
  <c r="H173" i="7"/>
  <c r="G173" i="7"/>
  <c r="F173" i="7"/>
  <c r="E173" i="7"/>
  <c r="D173" i="7"/>
  <c r="C173" i="7"/>
  <c r="CQ173" i="7" s="1"/>
  <c r="B173" i="7"/>
  <c r="A173" i="7"/>
  <c r="R172" i="7"/>
  <c r="H172" i="7"/>
  <c r="G172" i="7"/>
  <c r="F172" i="7"/>
  <c r="E172" i="7"/>
  <c r="D172" i="7"/>
  <c r="C172" i="7"/>
  <c r="CQ172" i="7" s="1"/>
  <c r="B172" i="7"/>
  <c r="A172" i="7"/>
  <c r="R171" i="7"/>
  <c r="H171" i="7"/>
  <c r="G171" i="7"/>
  <c r="F171" i="7"/>
  <c r="E171" i="7"/>
  <c r="D171" i="7"/>
  <c r="C171" i="7"/>
  <c r="CQ171" i="7" s="1"/>
  <c r="B171" i="7"/>
  <c r="A171" i="7"/>
  <c r="R170" i="7"/>
  <c r="H170" i="7"/>
  <c r="G170" i="7"/>
  <c r="F170" i="7"/>
  <c r="E170" i="7"/>
  <c r="D170" i="7"/>
  <c r="C170" i="7"/>
  <c r="CQ170" i="7" s="1"/>
  <c r="B170" i="7"/>
  <c r="A170" i="7"/>
  <c r="R169" i="7"/>
  <c r="H169" i="7"/>
  <c r="G169" i="7"/>
  <c r="F169" i="7"/>
  <c r="E169" i="7"/>
  <c r="D169" i="7"/>
  <c r="C169" i="7"/>
  <c r="CQ169" i="7" s="1"/>
  <c r="B169" i="7"/>
  <c r="A169" i="7"/>
  <c r="R168" i="7"/>
  <c r="H168" i="7"/>
  <c r="G168" i="7"/>
  <c r="F168" i="7"/>
  <c r="E168" i="7"/>
  <c r="D168" i="7"/>
  <c r="C168" i="7"/>
  <c r="CQ168" i="7" s="1"/>
  <c r="B168" i="7"/>
  <c r="A168" i="7"/>
  <c r="R167" i="7"/>
  <c r="H167" i="7"/>
  <c r="G167" i="7"/>
  <c r="F167" i="7"/>
  <c r="E167" i="7"/>
  <c r="D167" i="7"/>
  <c r="C167" i="7"/>
  <c r="CQ167" i="7" s="1"/>
  <c r="B167" i="7"/>
  <c r="A167" i="7"/>
  <c r="R166" i="7"/>
  <c r="H166" i="7"/>
  <c r="G166" i="7"/>
  <c r="F166" i="7"/>
  <c r="E166" i="7"/>
  <c r="D166" i="7"/>
  <c r="C166" i="7"/>
  <c r="CQ166" i="7" s="1"/>
  <c r="B166" i="7"/>
  <c r="A166" i="7"/>
  <c r="R165" i="7"/>
  <c r="H165" i="7"/>
  <c r="G165" i="7"/>
  <c r="F165" i="7"/>
  <c r="E165" i="7"/>
  <c r="D165" i="7"/>
  <c r="C165" i="7"/>
  <c r="CQ165" i="7" s="1"/>
  <c r="B165" i="7"/>
  <c r="A165" i="7"/>
  <c r="R164" i="7"/>
  <c r="H164" i="7"/>
  <c r="G164" i="7"/>
  <c r="F164" i="7"/>
  <c r="E164" i="7"/>
  <c r="D164" i="7"/>
  <c r="C164" i="7"/>
  <c r="CQ164" i="7" s="1"/>
  <c r="B164" i="7"/>
  <c r="A164" i="7"/>
  <c r="R163" i="7"/>
  <c r="H163" i="7"/>
  <c r="G163" i="7"/>
  <c r="F163" i="7"/>
  <c r="E163" i="7"/>
  <c r="D163" i="7"/>
  <c r="C163" i="7"/>
  <c r="CQ163" i="7" s="1"/>
  <c r="B163" i="7"/>
  <c r="A163" i="7"/>
  <c r="R162" i="7"/>
  <c r="H162" i="7"/>
  <c r="G162" i="7"/>
  <c r="F162" i="7"/>
  <c r="E162" i="7"/>
  <c r="D162" i="7"/>
  <c r="C162" i="7"/>
  <c r="CQ162" i="7" s="1"/>
  <c r="B162" i="7"/>
  <c r="A162" i="7"/>
  <c r="R161" i="7"/>
  <c r="H161" i="7"/>
  <c r="G161" i="7"/>
  <c r="F161" i="7"/>
  <c r="E161" i="7"/>
  <c r="D161" i="7"/>
  <c r="C161" i="7"/>
  <c r="CQ161" i="7" s="1"/>
  <c r="B161" i="7"/>
  <c r="A161" i="7"/>
  <c r="R160" i="7"/>
  <c r="H160" i="7"/>
  <c r="G160" i="7"/>
  <c r="F160" i="7"/>
  <c r="E160" i="7"/>
  <c r="D160" i="7"/>
  <c r="C160" i="7"/>
  <c r="CQ160" i="7" s="1"/>
  <c r="B160" i="7"/>
  <c r="A160" i="7"/>
  <c r="R159" i="7"/>
  <c r="H159" i="7"/>
  <c r="G159" i="7"/>
  <c r="F159" i="7"/>
  <c r="E159" i="7"/>
  <c r="D159" i="7"/>
  <c r="C159" i="7"/>
  <c r="CQ159" i="7" s="1"/>
  <c r="B159" i="7"/>
  <c r="A159" i="7"/>
  <c r="R158" i="7"/>
  <c r="H158" i="7"/>
  <c r="G158" i="7"/>
  <c r="F158" i="7"/>
  <c r="E158" i="7"/>
  <c r="D158" i="7"/>
  <c r="C158" i="7"/>
  <c r="CQ158" i="7" s="1"/>
  <c r="B158" i="7"/>
  <c r="A158" i="7"/>
  <c r="R157" i="7"/>
  <c r="H157" i="7"/>
  <c r="G157" i="7"/>
  <c r="F157" i="7"/>
  <c r="E157" i="7"/>
  <c r="D157" i="7"/>
  <c r="C157" i="7"/>
  <c r="CQ157" i="7" s="1"/>
  <c r="B157" i="7"/>
  <c r="A157" i="7"/>
  <c r="R156" i="7"/>
  <c r="H156" i="7"/>
  <c r="G156" i="7"/>
  <c r="F156" i="7"/>
  <c r="E156" i="7"/>
  <c r="D156" i="7"/>
  <c r="C156" i="7"/>
  <c r="CQ156" i="7" s="1"/>
  <c r="B156" i="7"/>
  <c r="A156" i="7"/>
  <c r="R155" i="7"/>
  <c r="H155" i="7"/>
  <c r="G155" i="7"/>
  <c r="F155" i="7"/>
  <c r="E155" i="7"/>
  <c r="D155" i="7"/>
  <c r="C155" i="7"/>
  <c r="CQ155" i="7" s="1"/>
  <c r="B155" i="7"/>
  <c r="A155" i="7"/>
  <c r="R154" i="7"/>
  <c r="H154" i="7"/>
  <c r="G154" i="7"/>
  <c r="F154" i="7"/>
  <c r="E154" i="7"/>
  <c r="D154" i="7"/>
  <c r="C154" i="7"/>
  <c r="CQ154" i="7" s="1"/>
  <c r="B154" i="7"/>
  <c r="A154" i="7"/>
  <c r="R153" i="7"/>
  <c r="H153" i="7"/>
  <c r="G153" i="7"/>
  <c r="F153" i="7"/>
  <c r="E153" i="7"/>
  <c r="D153" i="7"/>
  <c r="C153" i="7"/>
  <c r="B153" i="7"/>
  <c r="A153" i="7"/>
  <c r="R152" i="7"/>
  <c r="H152" i="7"/>
  <c r="G152" i="7"/>
  <c r="F152" i="7"/>
  <c r="E152" i="7"/>
  <c r="D152" i="7"/>
  <c r="C152" i="7"/>
  <c r="CQ152" i="7" s="1"/>
  <c r="B152" i="7"/>
  <c r="A152" i="7"/>
  <c r="R151" i="7"/>
  <c r="H151" i="7"/>
  <c r="G151" i="7"/>
  <c r="F151" i="7"/>
  <c r="E151" i="7"/>
  <c r="D151" i="7"/>
  <c r="C151" i="7"/>
  <c r="B151" i="7"/>
  <c r="A151" i="7"/>
  <c r="R150" i="7"/>
  <c r="H150" i="7"/>
  <c r="G150" i="7"/>
  <c r="F150" i="7"/>
  <c r="E150" i="7"/>
  <c r="D150" i="7"/>
  <c r="C150" i="7"/>
  <c r="B150" i="7"/>
  <c r="A150" i="7"/>
  <c r="R149" i="7"/>
  <c r="H149" i="7"/>
  <c r="G149" i="7"/>
  <c r="F149" i="7"/>
  <c r="E149" i="7"/>
  <c r="D149" i="7"/>
  <c r="C149" i="7"/>
  <c r="B149" i="7"/>
  <c r="A149" i="7"/>
  <c r="R148" i="7"/>
  <c r="H148" i="7"/>
  <c r="G148" i="7"/>
  <c r="F148" i="7"/>
  <c r="E148" i="7"/>
  <c r="D148" i="7"/>
  <c r="C148" i="7"/>
  <c r="B148" i="7"/>
  <c r="A148" i="7"/>
  <c r="R147" i="7"/>
  <c r="H147" i="7"/>
  <c r="G147" i="7"/>
  <c r="F147" i="7"/>
  <c r="E147" i="7"/>
  <c r="D147" i="7"/>
  <c r="C147" i="7"/>
  <c r="B147" i="7"/>
  <c r="A147" i="7"/>
  <c r="R146" i="7"/>
  <c r="H146" i="7"/>
  <c r="G146" i="7"/>
  <c r="F146" i="7"/>
  <c r="E146" i="7"/>
  <c r="D146" i="7"/>
  <c r="C146" i="7"/>
  <c r="CQ146" i="7" s="1"/>
  <c r="B146" i="7"/>
  <c r="A146" i="7"/>
  <c r="R145" i="7"/>
  <c r="H145" i="7"/>
  <c r="G145" i="7"/>
  <c r="F145" i="7"/>
  <c r="E145" i="7"/>
  <c r="D145" i="7"/>
  <c r="C145" i="7"/>
  <c r="B145" i="7"/>
  <c r="A145" i="7"/>
  <c r="R144" i="7"/>
  <c r="H144" i="7"/>
  <c r="G144" i="7"/>
  <c r="F144" i="7"/>
  <c r="E144" i="7"/>
  <c r="D144" i="7"/>
  <c r="C144" i="7"/>
  <c r="CQ144" i="7" s="1"/>
  <c r="B144" i="7"/>
  <c r="A144" i="7"/>
  <c r="R143" i="7"/>
  <c r="H143" i="7"/>
  <c r="G143" i="7"/>
  <c r="F143" i="7"/>
  <c r="E143" i="7"/>
  <c r="D143" i="7"/>
  <c r="C143" i="7"/>
  <c r="B143" i="7"/>
  <c r="A143" i="7"/>
  <c r="R142" i="7"/>
  <c r="H142" i="7"/>
  <c r="G142" i="7"/>
  <c r="F142" i="7"/>
  <c r="E142" i="7"/>
  <c r="D142" i="7"/>
  <c r="C142" i="7"/>
  <c r="B142" i="7"/>
  <c r="A142" i="7"/>
  <c r="R141" i="7"/>
  <c r="H141" i="7"/>
  <c r="G141" i="7"/>
  <c r="F141" i="7"/>
  <c r="E141" i="7"/>
  <c r="D141" i="7"/>
  <c r="C141" i="7"/>
  <c r="B141" i="7"/>
  <c r="A141" i="7"/>
  <c r="R140" i="7"/>
  <c r="H140" i="7"/>
  <c r="G140" i="7"/>
  <c r="F140" i="7"/>
  <c r="E140" i="7"/>
  <c r="D140" i="7"/>
  <c r="C140" i="7"/>
  <c r="B140" i="7"/>
  <c r="A140" i="7"/>
  <c r="R139" i="7"/>
  <c r="H139" i="7"/>
  <c r="G139" i="7"/>
  <c r="F139" i="7"/>
  <c r="E139" i="7"/>
  <c r="D139" i="7"/>
  <c r="C139" i="7"/>
  <c r="B139" i="7"/>
  <c r="A139" i="7"/>
  <c r="R138" i="7"/>
  <c r="H138" i="7"/>
  <c r="G138" i="7"/>
  <c r="F138" i="7"/>
  <c r="E138" i="7"/>
  <c r="D138" i="7"/>
  <c r="C138" i="7"/>
  <c r="CQ138" i="7" s="1"/>
  <c r="B138" i="7"/>
  <c r="A138" i="7"/>
  <c r="R137" i="7"/>
  <c r="H137" i="7"/>
  <c r="G137" i="7"/>
  <c r="F137" i="7"/>
  <c r="E137" i="7"/>
  <c r="D137" i="7"/>
  <c r="C137" i="7"/>
  <c r="B137" i="7"/>
  <c r="A137" i="7"/>
  <c r="R136" i="7"/>
  <c r="H136" i="7"/>
  <c r="G136" i="7"/>
  <c r="F136" i="7"/>
  <c r="E136" i="7"/>
  <c r="D136" i="7"/>
  <c r="C136" i="7"/>
  <c r="CQ136" i="7" s="1"/>
  <c r="B136" i="7"/>
  <c r="A136" i="7"/>
  <c r="R135" i="7"/>
  <c r="H135" i="7"/>
  <c r="G135" i="7"/>
  <c r="F135" i="7"/>
  <c r="E135" i="7"/>
  <c r="D135" i="7"/>
  <c r="C135" i="7"/>
  <c r="B135" i="7"/>
  <c r="A135" i="7"/>
  <c r="R134" i="7"/>
  <c r="H134" i="7"/>
  <c r="G134" i="7"/>
  <c r="F134" i="7"/>
  <c r="E134" i="7"/>
  <c r="D134" i="7"/>
  <c r="C134" i="7"/>
  <c r="B134" i="7"/>
  <c r="A134" i="7"/>
  <c r="R133" i="7"/>
  <c r="H133" i="7"/>
  <c r="G133" i="7"/>
  <c r="F133" i="7"/>
  <c r="E133" i="7"/>
  <c r="D133" i="7"/>
  <c r="C133" i="7"/>
  <c r="B133" i="7"/>
  <c r="A133" i="7"/>
  <c r="R132" i="7"/>
  <c r="H132" i="7"/>
  <c r="G132" i="7"/>
  <c r="F132" i="7"/>
  <c r="E132" i="7"/>
  <c r="D132" i="7"/>
  <c r="C132" i="7"/>
  <c r="CQ132" i="7" s="1"/>
  <c r="B132" i="7"/>
  <c r="A132" i="7"/>
  <c r="R131" i="7"/>
  <c r="H131" i="7"/>
  <c r="G131" i="7"/>
  <c r="F131" i="7"/>
  <c r="E131" i="7"/>
  <c r="D131" i="7"/>
  <c r="C131" i="7"/>
  <c r="B131" i="7"/>
  <c r="A131" i="7"/>
  <c r="R130" i="7"/>
  <c r="H130" i="7"/>
  <c r="G130" i="7"/>
  <c r="F130" i="7"/>
  <c r="E130" i="7"/>
  <c r="D130" i="7"/>
  <c r="C130" i="7"/>
  <c r="CQ130" i="7" s="1"/>
  <c r="B130" i="7"/>
  <c r="A130" i="7"/>
  <c r="R129" i="7"/>
  <c r="H129" i="7"/>
  <c r="G129" i="7"/>
  <c r="F129" i="7"/>
  <c r="E129" i="7"/>
  <c r="D129" i="7"/>
  <c r="C129" i="7"/>
  <c r="B129" i="7"/>
  <c r="A129" i="7"/>
  <c r="R128" i="7"/>
  <c r="H128" i="7"/>
  <c r="G128" i="7"/>
  <c r="F128" i="7"/>
  <c r="E128" i="7"/>
  <c r="D128" i="7"/>
  <c r="C128" i="7"/>
  <c r="CQ128" i="7" s="1"/>
  <c r="B128" i="7"/>
  <c r="A128" i="7"/>
  <c r="R127" i="7"/>
  <c r="H127" i="7"/>
  <c r="G127" i="7"/>
  <c r="F127" i="7"/>
  <c r="E127" i="7"/>
  <c r="D127" i="7"/>
  <c r="C127" i="7"/>
  <c r="B127" i="7"/>
  <c r="A127" i="7"/>
  <c r="R126" i="7"/>
  <c r="H126" i="7"/>
  <c r="G126" i="7"/>
  <c r="F126" i="7"/>
  <c r="E126" i="7"/>
  <c r="D126" i="7"/>
  <c r="C126" i="7"/>
  <c r="B126" i="7"/>
  <c r="A126" i="7"/>
  <c r="R125" i="7"/>
  <c r="H125" i="7"/>
  <c r="G125" i="7"/>
  <c r="F125" i="7"/>
  <c r="E125" i="7"/>
  <c r="D125" i="7"/>
  <c r="C125" i="7"/>
  <c r="B125" i="7"/>
  <c r="A125" i="7"/>
  <c r="R124" i="7"/>
  <c r="H124" i="7"/>
  <c r="G124" i="7"/>
  <c r="F124" i="7"/>
  <c r="E124" i="7"/>
  <c r="D124" i="7"/>
  <c r="C124" i="7"/>
  <c r="CQ124" i="7" s="1"/>
  <c r="B124" i="7"/>
  <c r="A124" i="7"/>
  <c r="R123" i="7"/>
  <c r="H123" i="7"/>
  <c r="G123" i="7"/>
  <c r="F123" i="7"/>
  <c r="E123" i="7"/>
  <c r="D123" i="7"/>
  <c r="C123" i="7"/>
  <c r="B123" i="7"/>
  <c r="A123" i="7"/>
  <c r="R122" i="7"/>
  <c r="H122" i="7"/>
  <c r="G122" i="7"/>
  <c r="F122" i="7"/>
  <c r="E122" i="7"/>
  <c r="D122" i="7"/>
  <c r="C122" i="7"/>
  <c r="CQ122" i="7" s="1"/>
  <c r="B122" i="7"/>
  <c r="A122" i="7"/>
  <c r="R121" i="7"/>
  <c r="H121" i="7"/>
  <c r="G121" i="7"/>
  <c r="F121" i="7"/>
  <c r="E121" i="7"/>
  <c r="D121" i="7"/>
  <c r="C121" i="7"/>
  <c r="B121" i="7"/>
  <c r="A121" i="7"/>
  <c r="R120" i="7"/>
  <c r="H120" i="7"/>
  <c r="G120" i="7"/>
  <c r="F120" i="7"/>
  <c r="E120" i="7"/>
  <c r="D120" i="7"/>
  <c r="C120" i="7"/>
  <c r="CQ120" i="7" s="1"/>
  <c r="B120" i="7"/>
  <c r="A120" i="7"/>
  <c r="R119" i="7"/>
  <c r="H119" i="7"/>
  <c r="G119" i="7"/>
  <c r="F119" i="7"/>
  <c r="E119" i="7"/>
  <c r="D119" i="7"/>
  <c r="C119" i="7"/>
  <c r="B119" i="7"/>
  <c r="A119" i="7"/>
  <c r="R118" i="7"/>
  <c r="H118" i="7"/>
  <c r="G118" i="7"/>
  <c r="F118" i="7"/>
  <c r="E118" i="7"/>
  <c r="D118" i="7"/>
  <c r="C118" i="7"/>
  <c r="B118" i="7"/>
  <c r="A118" i="7"/>
  <c r="R117" i="7"/>
  <c r="H117" i="7"/>
  <c r="G117" i="7"/>
  <c r="F117" i="7"/>
  <c r="E117" i="7"/>
  <c r="D117" i="7"/>
  <c r="C117" i="7"/>
  <c r="B117" i="7"/>
  <c r="A117" i="7"/>
  <c r="R116" i="7"/>
  <c r="H116" i="7"/>
  <c r="G116" i="7"/>
  <c r="F116" i="7"/>
  <c r="E116" i="7"/>
  <c r="D116" i="7"/>
  <c r="C116" i="7"/>
  <c r="CQ116" i="7" s="1"/>
  <c r="B116" i="7"/>
  <c r="A116" i="7"/>
  <c r="R115" i="7"/>
  <c r="H115" i="7"/>
  <c r="G115" i="7"/>
  <c r="F115" i="7"/>
  <c r="E115" i="7"/>
  <c r="D115" i="7"/>
  <c r="C115" i="7"/>
  <c r="B115" i="7"/>
  <c r="A115" i="7"/>
  <c r="R114" i="7"/>
  <c r="H114" i="7"/>
  <c r="G114" i="7"/>
  <c r="F114" i="7"/>
  <c r="E114" i="7"/>
  <c r="D114" i="7"/>
  <c r="C114" i="7"/>
  <c r="CQ114" i="7" s="1"/>
  <c r="B114" i="7"/>
  <c r="A114" i="7"/>
  <c r="R113" i="7"/>
  <c r="H113" i="7"/>
  <c r="G113" i="7"/>
  <c r="F113" i="7"/>
  <c r="E113" i="7"/>
  <c r="D113" i="7"/>
  <c r="C113" i="7"/>
  <c r="B113" i="7"/>
  <c r="A113" i="7"/>
  <c r="R112" i="7"/>
  <c r="H112" i="7"/>
  <c r="G112" i="7"/>
  <c r="F112" i="7"/>
  <c r="E112" i="7"/>
  <c r="D112" i="7"/>
  <c r="C112" i="7"/>
  <c r="CQ112" i="7" s="1"/>
  <c r="B112" i="7"/>
  <c r="A112" i="7"/>
  <c r="R111" i="7"/>
  <c r="H111" i="7"/>
  <c r="G111" i="7"/>
  <c r="F111" i="7"/>
  <c r="E111" i="7"/>
  <c r="D111" i="7"/>
  <c r="C111" i="7"/>
  <c r="B111" i="7"/>
  <c r="A111" i="7"/>
  <c r="R110" i="7"/>
  <c r="H110" i="7"/>
  <c r="G110" i="7"/>
  <c r="F110" i="7"/>
  <c r="E110" i="7"/>
  <c r="D110" i="7"/>
  <c r="C110" i="7"/>
  <c r="B110" i="7"/>
  <c r="A110" i="7"/>
  <c r="R109" i="7"/>
  <c r="H109" i="7"/>
  <c r="G109" i="7"/>
  <c r="F109" i="7"/>
  <c r="E109" i="7"/>
  <c r="D109" i="7"/>
  <c r="C109" i="7"/>
  <c r="B109" i="7"/>
  <c r="A109" i="7"/>
  <c r="R108" i="7"/>
  <c r="H108" i="7"/>
  <c r="G108" i="7"/>
  <c r="F108" i="7"/>
  <c r="E108" i="7"/>
  <c r="D108" i="7"/>
  <c r="C108" i="7"/>
  <c r="CQ108" i="7" s="1"/>
  <c r="B108" i="7"/>
  <c r="A108" i="7"/>
  <c r="R107" i="7"/>
  <c r="H107" i="7"/>
  <c r="G107" i="7"/>
  <c r="F107" i="7"/>
  <c r="E107" i="7"/>
  <c r="D107" i="7"/>
  <c r="C107" i="7"/>
  <c r="B107" i="7"/>
  <c r="A107" i="7"/>
  <c r="R106" i="7"/>
  <c r="H106" i="7"/>
  <c r="G106" i="7"/>
  <c r="F106" i="7"/>
  <c r="E106" i="7"/>
  <c r="D106" i="7"/>
  <c r="C106" i="7"/>
  <c r="CQ106" i="7" s="1"/>
  <c r="B106" i="7"/>
  <c r="A106" i="7"/>
  <c r="R105" i="7"/>
  <c r="H105" i="7"/>
  <c r="G105" i="7"/>
  <c r="F105" i="7"/>
  <c r="E105" i="7"/>
  <c r="D105" i="7"/>
  <c r="C105" i="7"/>
  <c r="B105" i="7"/>
  <c r="A105" i="7"/>
  <c r="R104" i="7"/>
  <c r="H104" i="7"/>
  <c r="G104" i="7"/>
  <c r="F104" i="7"/>
  <c r="E104" i="7"/>
  <c r="D104" i="7"/>
  <c r="C104" i="7"/>
  <c r="CQ104" i="7" s="1"/>
  <c r="B104" i="7"/>
  <c r="A104" i="7"/>
  <c r="R103" i="7"/>
  <c r="H103" i="7"/>
  <c r="G103" i="7"/>
  <c r="F103" i="7"/>
  <c r="E103" i="7"/>
  <c r="D103" i="7"/>
  <c r="C103" i="7"/>
  <c r="B103" i="7"/>
  <c r="A103" i="7"/>
  <c r="R102" i="7"/>
  <c r="H102" i="7"/>
  <c r="G102" i="7"/>
  <c r="F102" i="7"/>
  <c r="E102" i="7"/>
  <c r="D102" i="7"/>
  <c r="C102" i="7"/>
  <c r="B102" i="7"/>
  <c r="A102" i="7"/>
  <c r="R101" i="7"/>
  <c r="H101" i="7"/>
  <c r="G101" i="7"/>
  <c r="F101" i="7"/>
  <c r="E101" i="7"/>
  <c r="D101" i="7"/>
  <c r="C101" i="7"/>
  <c r="B101" i="7"/>
  <c r="A101" i="7"/>
  <c r="R100" i="7"/>
  <c r="H100" i="7"/>
  <c r="G100" i="7"/>
  <c r="F100" i="7"/>
  <c r="E100" i="7"/>
  <c r="D100" i="7"/>
  <c r="C100" i="7"/>
  <c r="CQ100" i="7" s="1"/>
  <c r="B100" i="7"/>
  <c r="A100" i="7"/>
  <c r="R99" i="7"/>
  <c r="H99" i="7"/>
  <c r="G99" i="7"/>
  <c r="F99" i="7"/>
  <c r="E99" i="7"/>
  <c r="D99" i="7"/>
  <c r="C99" i="7"/>
  <c r="B99" i="7"/>
  <c r="A99" i="7"/>
  <c r="R98" i="7"/>
  <c r="H98" i="7"/>
  <c r="G98" i="7"/>
  <c r="F98" i="7"/>
  <c r="E98" i="7"/>
  <c r="D98" i="7"/>
  <c r="C98" i="7"/>
  <c r="CQ98" i="7" s="1"/>
  <c r="B98" i="7"/>
  <c r="A98" i="7"/>
  <c r="R97" i="7"/>
  <c r="H97" i="7"/>
  <c r="G97" i="7"/>
  <c r="F97" i="7"/>
  <c r="E97" i="7"/>
  <c r="D97" i="7"/>
  <c r="C97" i="7"/>
  <c r="B97" i="7"/>
  <c r="A97" i="7"/>
  <c r="R96" i="7"/>
  <c r="H96" i="7"/>
  <c r="G96" i="7"/>
  <c r="F96" i="7"/>
  <c r="E96" i="7"/>
  <c r="D96" i="7"/>
  <c r="C96" i="7"/>
  <c r="CQ96" i="7" s="1"/>
  <c r="B96" i="7"/>
  <c r="A96" i="7"/>
  <c r="R95" i="7"/>
  <c r="H95" i="7"/>
  <c r="G95" i="7"/>
  <c r="F95" i="7"/>
  <c r="E95" i="7"/>
  <c r="D95" i="7"/>
  <c r="C95" i="7"/>
  <c r="B95" i="7"/>
  <c r="A95" i="7"/>
  <c r="R94" i="7"/>
  <c r="H94" i="7"/>
  <c r="G94" i="7"/>
  <c r="F94" i="7"/>
  <c r="E94" i="7"/>
  <c r="D94" i="7"/>
  <c r="C94" i="7"/>
  <c r="B94" i="7"/>
  <c r="A94" i="7"/>
  <c r="R93" i="7"/>
  <c r="H93" i="7"/>
  <c r="G93" i="7"/>
  <c r="F93" i="7"/>
  <c r="E93" i="7"/>
  <c r="D93" i="7"/>
  <c r="C93" i="7"/>
  <c r="B93" i="7"/>
  <c r="A93" i="7"/>
  <c r="R92" i="7"/>
  <c r="H92" i="7"/>
  <c r="G92" i="7"/>
  <c r="F92" i="7"/>
  <c r="E92" i="7"/>
  <c r="D92" i="7"/>
  <c r="C92" i="7"/>
  <c r="CQ92" i="7" s="1"/>
  <c r="B92" i="7"/>
  <c r="A92" i="7"/>
  <c r="R91" i="7"/>
  <c r="H91" i="7"/>
  <c r="G91" i="7"/>
  <c r="F91" i="7"/>
  <c r="E91" i="7"/>
  <c r="D91" i="7"/>
  <c r="C91" i="7"/>
  <c r="B91" i="7"/>
  <c r="A91" i="7"/>
  <c r="R90" i="7"/>
  <c r="H90" i="7"/>
  <c r="G90" i="7"/>
  <c r="F90" i="7"/>
  <c r="E90" i="7"/>
  <c r="D90" i="7"/>
  <c r="C90" i="7"/>
  <c r="CQ90" i="7" s="1"/>
  <c r="B90" i="7"/>
  <c r="A90" i="7"/>
  <c r="R89" i="7"/>
  <c r="H89" i="7"/>
  <c r="G89" i="7"/>
  <c r="F89" i="7"/>
  <c r="E89" i="7"/>
  <c r="D89" i="7"/>
  <c r="C89" i="7"/>
  <c r="B89" i="7"/>
  <c r="A89" i="7"/>
  <c r="R88" i="7"/>
  <c r="H88" i="7"/>
  <c r="G88" i="7"/>
  <c r="F88" i="7"/>
  <c r="E88" i="7"/>
  <c r="D88" i="7"/>
  <c r="C88" i="7"/>
  <c r="CQ88" i="7" s="1"/>
  <c r="B88" i="7"/>
  <c r="A88" i="7"/>
  <c r="R87" i="7"/>
  <c r="H87" i="7"/>
  <c r="G87" i="7"/>
  <c r="F87" i="7"/>
  <c r="E87" i="7"/>
  <c r="D87" i="7"/>
  <c r="C87" i="7"/>
  <c r="B87" i="7"/>
  <c r="A87" i="7"/>
  <c r="R86" i="7"/>
  <c r="H86" i="7"/>
  <c r="G86" i="7"/>
  <c r="F86" i="7"/>
  <c r="E86" i="7"/>
  <c r="D86" i="7"/>
  <c r="C86" i="7"/>
  <c r="B86" i="7"/>
  <c r="A86" i="7"/>
  <c r="R85" i="7"/>
  <c r="H85" i="7"/>
  <c r="G85" i="7"/>
  <c r="F85" i="7"/>
  <c r="E85" i="7"/>
  <c r="D85" i="7"/>
  <c r="C85" i="7"/>
  <c r="B85" i="7"/>
  <c r="A85" i="7"/>
  <c r="R84" i="7"/>
  <c r="H84" i="7"/>
  <c r="G84" i="7"/>
  <c r="F84" i="7"/>
  <c r="E84" i="7"/>
  <c r="D84" i="7"/>
  <c r="C84" i="7"/>
  <c r="CQ84" i="7" s="1"/>
  <c r="B84" i="7"/>
  <c r="A84" i="7"/>
  <c r="R83" i="7"/>
  <c r="H83" i="7"/>
  <c r="G83" i="7"/>
  <c r="F83" i="7"/>
  <c r="E83" i="7"/>
  <c r="D83" i="7"/>
  <c r="C83" i="7"/>
  <c r="B83" i="7"/>
  <c r="A83" i="7"/>
  <c r="R82" i="7"/>
  <c r="H82" i="7"/>
  <c r="G82" i="7"/>
  <c r="F82" i="7"/>
  <c r="E82" i="7"/>
  <c r="D82" i="7"/>
  <c r="C82" i="7"/>
  <c r="CQ82" i="7" s="1"/>
  <c r="B82" i="7"/>
  <c r="A82" i="7"/>
  <c r="R81" i="7"/>
  <c r="H81" i="7"/>
  <c r="G81" i="7"/>
  <c r="F81" i="7"/>
  <c r="E81" i="7"/>
  <c r="D81" i="7"/>
  <c r="C81" i="7"/>
  <c r="B81" i="7"/>
  <c r="A81" i="7"/>
  <c r="R80" i="7"/>
  <c r="H80" i="7"/>
  <c r="G80" i="7"/>
  <c r="F80" i="7"/>
  <c r="E80" i="7"/>
  <c r="D80" i="7"/>
  <c r="C80" i="7"/>
  <c r="CQ80" i="7" s="1"/>
  <c r="B80" i="7"/>
  <c r="A80" i="7"/>
  <c r="R79" i="7"/>
  <c r="H79" i="7"/>
  <c r="G79" i="7"/>
  <c r="F79" i="7"/>
  <c r="E79" i="7"/>
  <c r="D79" i="7"/>
  <c r="C79" i="7"/>
  <c r="B79" i="7"/>
  <c r="A79" i="7"/>
  <c r="R78" i="7"/>
  <c r="H78" i="7"/>
  <c r="G78" i="7"/>
  <c r="F78" i="7"/>
  <c r="E78" i="7"/>
  <c r="D78" i="7"/>
  <c r="C78" i="7"/>
  <c r="B78" i="7"/>
  <c r="A78" i="7"/>
  <c r="R77" i="7"/>
  <c r="H77" i="7"/>
  <c r="G77" i="7"/>
  <c r="F77" i="7"/>
  <c r="E77" i="7"/>
  <c r="D77" i="7"/>
  <c r="C77" i="7"/>
  <c r="B77" i="7"/>
  <c r="A77" i="7"/>
  <c r="R76" i="7"/>
  <c r="H76" i="7"/>
  <c r="G76" i="7"/>
  <c r="F76" i="7"/>
  <c r="E76" i="7"/>
  <c r="D76" i="7"/>
  <c r="C76" i="7"/>
  <c r="CQ76" i="7" s="1"/>
  <c r="B76" i="7"/>
  <c r="A76" i="7"/>
  <c r="R75" i="7"/>
  <c r="H75" i="7"/>
  <c r="G75" i="7"/>
  <c r="F75" i="7"/>
  <c r="E75" i="7"/>
  <c r="D75" i="7"/>
  <c r="C75" i="7"/>
  <c r="B75" i="7"/>
  <c r="A75" i="7"/>
  <c r="R74" i="7"/>
  <c r="H74" i="7"/>
  <c r="G74" i="7"/>
  <c r="F74" i="7"/>
  <c r="E74" i="7"/>
  <c r="D74" i="7"/>
  <c r="C74" i="7"/>
  <c r="B74" i="7"/>
  <c r="A74" i="7"/>
  <c r="R73" i="7"/>
  <c r="H73" i="7"/>
  <c r="G73" i="7"/>
  <c r="F73" i="7"/>
  <c r="E73" i="7"/>
  <c r="D73" i="7"/>
  <c r="C73" i="7"/>
  <c r="B73" i="7"/>
  <c r="A73" i="7"/>
  <c r="R72" i="7"/>
  <c r="H72" i="7"/>
  <c r="G72" i="7"/>
  <c r="F72" i="7"/>
  <c r="E72" i="7"/>
  <c r="D72" i="7"/>
  <c r="C72" i="7"/>
  <c r="CQ72" i="7" s="1"/>
  <c r="B72" i="7"/>
  <c r="A72" i="7"/>
  <c r="R71" i="7"/>
  <c r="H71" i="7"/>
  <c r="G71" i="7"/>
  <c r="F71" i="7"/>
  <c r="E71" i="7"/>
  <c r="D71" i="7"/>
  <c r="C71" i="7"/>
  <c r="B71" i="7"/>
  <c r="A71" i="7"/>
  <c r="R70" i="7"/>
  <c r="H70" i="7"/>
  <c r="G70" i="7"/>
  <c r="F70" i="7"/>
  <c r="E70" i="7"/>
  <c r="D70" i="7"/>
  <c r="C70" i="7"/>
  <c r="B70" i="7"/>
  <c r="A70" i="7"/>
  <c r="R69" i="7"/>
  <c r="H69" i="7"/>
  <c r="G69" i="7"/>
  <c r="F69" i="7"/>
  <c r="E69" i="7"/>
  <c r="D69" i="7"/>
  <c r="C69" i="7"/>
  <c r="B69" i="7"/>
  <c r="A69" i="7"/>
  <c r="R68" i="7"/>
  <c r="H68" i="7"/>
  <c r="G68" i="7"/>
  <c r="F68" i="7"/>
  <c r="E68" i="7"/>
  <c r="D68" i="7"/>
  <c r="C68" i="7"/>
  <c r="CQ68" i="7" s="1"/>
  <c r="B68" i="7"/>
  <c r="A68" i="7"/>
  <c r="R67" i="7"/>
  <c r="H67" i="7"/>
  <c r="G67" i="7"/>
  <c r="F67" i="7"/>
  <c r="E67" i="7"/>
  <c r="D67" i="7"/>
  <c r="C67" i="7"/>
  <c r="B67" i="7"/>
  <c r="A67" i="7"/>
  <c r="R66" i="7"/>
  <c r="H66" i="7"/>
  <c r="G66" i="7"/>
  <c r="F66" i="7"/>
  <c r="E66" i="7"/>
  <c r="D66" i="7"/>
  <c r="C66" i="7"/>
  <c r="B66" i="7"/>
  <c r="A66" i="7"/>
  <c r="R65" i="7"/>
  <c r="H65" i="7"/>
  <c r="G65" i="7"/>
  <c r="F65" i="7"/>
  <c r="E65" i="7"/>
  <c r="D65" i="7"/>
  <c r="C65" i="7"/>
  <c r="B65" i="7"/>
  <c r="A65" i="7"/>
  <c r="R64" i="7"/>
  <c r="H64" i="7"/>
  <c r="G64" i="7"/>
  <c r="F64" i="7"/>
  <c r="E64" i="7"/>
  <c r="D64" i="7"/>
  <c r="C64" i="7"/>
  <c r="CQ64" i="7" s="1"/>
  <c r="B64" i="7"/>
  <c r="A64" i="7"/>
  <c r="R63" i="7"/>
  <c r="H63" i="7"/>
  <c r="G63" i="7"/>
  <c r="F63" i="7"/>
  <c r="E63" i="7"/>
  <c r="D63" i="7"/>
  <c r="C63" i="7"/>
  <c r="B63" i="7"/>
  <c r="A63" i="7"/>
  <c r="R62" i="7"/>
  <c r="H62" i="7"/>
  <c r="G62" i="7"/>
  <c r="F62" i="7"/>
  <c r="E62" i="7"/>
  <c r="D62" i="7"/>
  <c r="C62" i="7"/>
  <c r="B62" i="7"/>
  <c r="A62" i="7"/>
  <c r="R61" i="7"/>
  <c r="H61" i="7"/>
  <c r="G61" i="7"/>
  <c r="F61" i="7"/>
  <c r="E61" i="7"/>
  <c r="D61" i="7"/>
  <c r="C61" i="7"/>
  <c r="B61" i="7"/>
  <c r="A61" i="7"/>
  <c r="R60" i="7"/>
  <c r="H60" i="7"/>
  <c r="G60" i="7"/>
  <c r="F60" i="7"/>
  <c r="E60" i="7"/>
  <c r="D60" i="7"/>
  <c r="C60" i="7"/>
  <c r="CQ60" i="7" s="1"/>
  <c r="B60" i="7"/>
  <c r="A60" i="7"/>
  <c r="R59" i="7"/>
  <c r="H59" i="7"/>
  <c r="G59" i="7"/>
  <c r="F59" i="7"/>
  <c r="E59" i="7"/>
  <c r="D59" i="7"/>
  <c r="C59" i="7"/>
  <c r="B59" i="7"/>
  <c r="A59" i="7"/>
  <c r="R58" i="7"/>
  <c r="H58" i="7"/>
  <c r="G58" i="7"/>
  <c r="F58" i="7"/>
  <c r="E58" i="7"/>
  <c r="D58" i="7"/>
  <c r="C58" i="7"/>
  <c r="B58" i="7"/>
  <c r="A58" i="7"/>
  <c r="R57" i="7"/>
  <c r="H57" i="7"/>
  <c r="G57" i="7"/>
  <c r="F57" i="7"/>
  <c r="E57" i="7"/>
  <c r="D57" i="7"/>
  <c r="C57" i="7"/>
  <c r="B57" i="7"/>
  <c r="A57" i="7"/>
  <c r="R56" i="7"/>
  <c r="H56" i="7"/>
  <c r="G56" i="7"/>
  <c r="F56" i="7"/>
  <c r="E56" i="7"/>
  <c r="D56" i="7"/>
  <c r="C56" i="7"/>
  <c r="CQ56" i="7" s="1"/>
  <c r="B56" i="7"/>
  <c r="A56" i="7"/>
  <c r="R55" i="7"/>
  <c r="H55" i="7"/>
  <c r="G55" i="7"/>
  <c r="F55" i="7"/>
  <c r="E55" i="7"/>
  <c r="D55" i="7"/>
  <c r="C55" i="7"/>
  <c r="B55" i="7"/>
  <c r="A55" i="7"/>
  <c r="R54" i="7"/>
  <c r="H54" i="7"/>
  <c r="G54" i="7"/>
  <c r="F54" i="7"/>
  <c r="E54" i="7"/>
  <c r="D54" i="7"/>
  <c r="C54" i="7"/>
  <c r="B54" i="7"/>
  <c r="A54" i="7"/>
  <c r="R53" i="7"/>
  <c r="H53" i="7"/>
  <c r="G53" i="7"/>
  <c r="F53" i="7"/>
  <c r="E53" i="7"/>
  <c r="D53" i="7"/>
  <c r="C53" i="7"/>
  <c r="B53" i="7"/>
  <c r="A53" i="7"/>
  <c r="R52" i="7"/>
  <c r="H52" i="7"/>
  <c r="G52" i="7"/>
  <c r="F52" i="7"/>
  <c r="E52" i="7"/>
  <c r="D52" i="7"/>
  <c r="C52" i="7"/>
  <c r="CQ52" i="7" s="1"/>
  <c r="B52" i="7"/>
  <c r="A52" i="7"/>
  <c r="R51" i="7"/>
  <c r="H51" i="7"/>
  <c r="G51" i="7"/>
  <c r="F51" i="7"/>
  <c r="E51" i="7"/>
  <c r="D51" i="7"/>
  <c r="C51" i="7"/>
  <c r="B51" i="7"/>
  <c r="A51" i="7"/>
  <c r="R50" i="7"/>
  <c r="H50" i="7"/>
  <c r="G50" i="7"/>
  <c r="F50" i="7"/>
  <c r="E50" i="7"/>
  <c r="D50" i="7"/>
  <c r="C50" i="7"/>
  <c r="CQ50" i="7" s="1"/>
  <c r="B50" i="7"/>
  <c r="A50" i="7"/>
  <c r="R49" i="7"/>
  <c r="H49" i="7"/>
  <c r="G49" i="7"/>
  <c r="F49" i="7"/>
  <c r="E49" i="7"/>
  <c r="D49" i="7"/>
  <c r="C49" i="7"/>
  <c r="B49" i="7"/>
  <c r="A49" i="7"/>
  <c r="R48" i="7"/>
  <c r="H48" i="7"/>
  <c r="G48" i="7"/>
  <c r="F48" i="7"/>
  <c r="E48" i="7"/>
  <c r="D48" i="7"/>
  <c r="C48" i="7"/>
  <c r="CQ48" i="7" s="1"/>
  <c r="B48" i="7"/>
  <c r="A48" i="7"/>
  <c r="R47" i="7"/>
  <c r="H47" i="7"/>
  <c r="G47" i="7"/>
  <c r="F47" i="7"/>
  <c r="E47" i="7"/>
  <c r="D47" i="7"/>
  <c r="C47" i="7"/>
  <c r="B47" i="7"/>
  <c r="A47" i="7"/>
  <c r="R46" i="7"/>
  <c r="H46" i="7"/>
  <c r="G46" i="7"/>
  <c r="F46" i="7"/>
  <c r="E46" i="7"/>
  <c r="D46" i="7"/>
  <c r="C46" i="7"/>
  <c r="B46" i="7"/>
  <c r="A46" i="7"/>
  <c r="R45" i="7"/>
  <c r="H45" i="7"/>
  <c r="G45" i="7"/>
  <c r="F45" i="7"/>
  <c r="E45" i="7"/>
  <c r="D45" i="7"/>
  <c r="C45" i="7"/>
  <c r="B45" i="7"/>
  <c r="A45" i="7"/>
  <c r="R44" i="7"/>
  <c r="H44" i="7"/>
  <c r="G44" i="7"/>
  <c r="F44" i="7"/>
  <c r="E44" i="7"/>
  <c r="D44" i="7"/>
  <c r="C44" i="7"/>
  <c r="CQ44" i="7" s="1"/>
  <c r="B44" i="7"/>
  <c r="A44" i="7"/>
  <c r="R43" i="7"/>
  <c r="H43" i="7"/>
  <c r="G43" i="7"/>
  <c r="F43" i="7"/>
  <c r="E43" i="7"/>
  <c r="D43" i="7"/>
  <c r="C43" i="7"/>
  <c r="B43" i="7"/>
  <c r="A43" i="7"/>
  <c r="R42" i="7"/>
  <c r="H42" i="7"/>
  <c r="G42" i="7"/>
  <c r="F42" i="7"/>
  <c r="E42" i="7"/>
  <c r="D42" i="7"/>
  <c r="C42" i="7"/>
  <c r="CQ42" i="7" s="1"/>
  <c r="B42" i="7"/>
  <c r="A42" i="7"/>
  <c r="R41" i="7"/>
  <c r="H41" i="7"/>
  <c r="G41" i="7"/>
  <c r="F41" i="7"/>
  <c r="E41" i="7"/>
  <c r="D41" i="7"/>
  <c r="C41" i="7"/>
  <c r="B41" i="7"/>
  <c r="A41" i="7"/>
  <c r="R40" i="7"/>
  <c r="H40" i="7"/>
  <c r="G40" i="7"/>
  <c r="F40" i="7"/>
  <c r="E40" i="7"/>
  <c r="D40" i="7"/>
  <c r="C40" i="7"/>
  <c r="CQ40" i="7" s="1"/>
  <c r="B40" i="7"/>
  <c r="A40" i="7"/>
  <c r="R39" i="7"/>
  <c r="H39" i="7"/>
  <c r="G39" i="7"/>
  <c r="F39" i="7"/>
  <c r="E39" i="7"/>
  <c r="D39" i="7"/>
  <c r="C39" i="7"/>
  <c r="B39" i="7"/>
  <c r="A39" i="7"/>
  <c r="R38" i="7"/>
  <c r="H38" i="7"/>
  <c r="G38" i="7"/>
  <c r="F38" i="7"/>
  <c r="E38" i="7"/>
  <c r="D38" i="7"/>
  <c r="C38" i="7"/>
  <c r="B38" i="7"/>
  <c r="A38" i="7"/>
  <c r="R37" i="7"/>
  <c r="H37" i="7"/>
  <c r="G37" i="7"/>
  <c r="F37" i="7"/>
  <c r="E37" i="7"/>
  <c r="D37" i="7"/>
  <c r="C37" i="7"/>
  <c r="B37" i="7"/>
  <c r="A37" i="7"/>
  <c r="R36" i="7"/>
  <c r="H36" i="7"/>
  <c r="G36" i="7"/>
  <c r="F36" i="7"/>
  <c r="E36" i="7"/>
  <c r="D36" i="7"/>
  <c r="C36" i="7"/>
  <c r="CQ36" i="7" s="1"/>
  <c r="B36" i="7"/>
  <c r="A36" i="7"/>
  <c r="R35" i="7"/>
  <c r="H35" i="7"/>
  <c r="G35" i="7"/>
  <c r="F35" i="7"/>
  <c r="E35" i="7"/>
  <c r="D35" i="7"/>
  <c r="C35" i="7"/>
  <c r="A35" i="7"/>
  <c r="R34" i="7"/>
  <c r="H34" i="7"/>
  <c r="G34" i="7"/>
  <c r="F34" i="7"/>
  <c r="E34" i="7"/>
  <c r="D34" i="7"/>
  <c r="C34" i="7"/>
  <c r="B34" i="7"/>
  <c r="A34" i="7"/>
  <c r="R33" i="7"/>
  <c r="H33" i="7"/>
  <c r="G33" i="7"/>
  <c r="F33" i="7"/>
  <c r="E33" i="7"/>
  <c r="D33" i="7"/>
  <c r="C33" i="7"/>
  <c r="B33" i="7"/>
  <c r="A33" i="7"/>
  <c r="R32" i="7"/>
  <c r="H32" i="7"/>
  <c r="G32" i="7"/>
  <c r="F32" i="7"/>
  <c r="E32" i="7"/>
  <c r="D32" i="7"/>
  <c r="C32" i="7"/>
  <c r="B32" i="7"/>
  <c r="A32" i="7"/>
  <c r="R31" i="7"/>
  <c r="H31" i="7"/>
  <c r="G31" i="7"/>
  <c r="F31" i="7"/>
  <c r="E31" i="7"/>
  <c r="D31" i="7"/>
  <c r="C31" i="7"/>
  <c r="B31" i="7"/>
  <c r="A31" i="7"/>
  <c r="R30" i="7"/>
  <c r="H30" i="7"/>
  <c r="G30" i="7"/>
  <c r="F30" i="7"/>
  <c r="E30" i="7"/>
  <c r="D30" i="7"/>
  <c r="C30" i="7"/>
  <c r="B30" i="7"/>
  <c r="A30" i="7"/>
  <c r="R29" i="7"/>
  <c r="H29" i="7"/>
  <c r="G29" i="7"/>
  <c r="F29" i="7"/>
  <c r="E29" i="7"/>
  <c r="D29" i="7"/>
  <c r="C29" i="7"/>
  <c r="B29" i="7"/>
  <c r="A29" i="7"/>
  <c r="R28" i="7"/>
  <c r="H28" i="7"/>
  <c r="G28" i="7"/>
  <c r="F28" i="7"/>
  <c r="E28" i="7"/>
  <c r="D28" i="7"/>
  <c r="C28" i="7"/>
  <c r="B28" i="7"/>
  <c r="A28" i="7"/>
  <c r="R27" i="7"/>
  <c r="H27" i="7"/>
  <c r="G27" i="7"/>
  <c r="F27" i="7"/>
  <c r="E27" i="7"/>
  <c r="D27" i="7"/>
  <c r="C27" i="7"/>
  <c r="B27" i="7"/>
  <c r="A27" i="7"/>
  <c r="R26" i="7"/>
  <c r="H26" i="7"/>
  <c r="G26" i="7"/>
  <c r="F26" i="7"/>
  <c r="E26" i="7"/>
  <c r="D26" i="7"/>
  <c r="C26" i="7"/>
  <c r="B26" i="7"/>
  <c r="A26" i="7"/>
  <c r="R25" i="7"/>
  <c r="H25" i="7"/>
  <c r="G25" i="7"/>
  <c r="F25" i="7"/>
  <c r="E25" i="7"/>
  <c r="D25" i="7"/>
  <c r="C25" i="7"/>
  <c r="B25" i="7"/>
  <c r="A25" i="7"/>
  <c r="R24" i="7"/>
  <c r="H24" i="7"/>
  <c r="G24" i="7"/>
  <c r="F24" i="7"/>
  <c r="E24" i="7"/>
  <c r="D24" i="7"/>
  <c r="C24" i="7"/>
  <c r="B24" i="7"/>
  <c r="A24" i="7"/>
  <c r="R23" i="7"/>
  <c r="H23" i="7"/>
  <c r="G23" i="7"/>
  <c r="F23" i="7"/>
  <c r="E23" i="7"/>
  <c r="D23" i="7"/>
  <c r="C23" i="7"/>
  <c r="B23" i="7"/>
  <c r="M23" i="7" s="1"/>
  <c r="N23" i="7" s="1"/>
  <c r="A23" i="7"/>
  <c r="R22" i="7"/>
  <c r="H22" i="7"/>
  <c r="G22" i="7"/>
  <c r="F22" i="7"/>
  <c r="E22" i="7"/>
  <c r="D22" i="7"/>
  <c r="C22" i="7"/>
  <c r="B22" i="7"/>
  <c r="M22" i="7" s="1"/>
  <c r="N22" i="7" s="1"/>
  <c r="A22" i="7"/>
  <c r="R21" i="7"/>
  <c r="H21" i="7"/>
  <c r="G21" i="7"/>
  <c r="F21" i="7"/>
  <c r="E21" i="7"/>
  <c r="D21" i="7"/>
  <c r="C21" i="7"/>
  <c r="B21" i="7"/>
  <c r="M21" i="7" s="1"/>
  <c r="N21" i="7" s="1"/>
  <c r="A21" i="7"/>
  <c r="R20" i="7"/>
  <c r="H20" i="7"/>
  <c r="G20" i="7"/>
  <c r="F20" i="7"/>
  <c r="E20" i="7"/>
  <c r="D20" i="7"/>
  <c r="C20" i="7"/>
  <c r="B20" i="7"/>
  <c r="M20" i="7" s="1"/>
  <c r="N20" i="7" s="1"/>
  <c r="A20" i="7"/>
  <c r="R19" i="7"/>
  <c r="G19" i="7"/>
  <c r="F19" i="7"/>
  <c r="E19" i="7"/>
  <c r="CQ19" i="7"/>
  <c r="B19" i="7"/>
  <c r="M19" i="7" s="1"/>
  <c r="N19" i="7" s="1"/>
  <c r="R18" i="7"/>
  <c r="G18" i="7"/>
  <c r="E18" i="7"/>
  <c r="C18" i="7"/>
  <c r="CQ18" i="7" s="1"/>
  <c r="A18" i="7"/>
  <c r="A19" i="7"/>
  <c r="CQ58" i="7" l="1"/>
  <c r="CQ66" i="7"/>
  <c r="CQ74" i="7"/>
  <c r="CQ26" i="7"/>
  <c r="CQ34" i="7"/>
  <c r="CQ20" i="7"/>
  <c r="CQ28" i="7"/>
  <c r="CQ46" i="7"/>
  <c r="CQ78" i="7"/>
  <c r="CQ110" i="7"/>
  <c r="CQ118" i="7"/>
  <c r="CQ126" i="7"/>
  <c r="CS126" i="7" s="1"/>
  <c r="CQ134" i="7"/>
  <c r="CQ38" i="7"/>
  <c r="CQ54" i="7"/>
  <c r="CQ62" i="7"/>
  <c r="CQ70" i="7"/>
  <c r="CQ86" i="7"/>
  <c r="CQ94" i="7"/>
  <c r="CQ102" i="7"/>
  <c r="CR102" i="7" s="1"/>
  <c r="CQ142" i="7"/>
  <c r="CQ150" i="7"/>
  <c r="CQ22" i="7"/>
  <c r="CQ30" i="7"/>
  <c r="CQ135" i="7"/>
  <c r="CQ143" i="7"/>
  <c r="CQ151" i="7"/>
  <c r="CQ24" i="7"/>
  <c r="CS24" i="7" s="1"/>
  <c r="CQ32" i="7"/>
  <c r="CQ145" i="7"/>
  <c r="CQ153" i="7"/>
  <c r="CQ27" i="7"/>
  <c r="CQ35" i="7"/>
  <c r="CS35" i="7" s="1"/>
  <c r="CQ43" i="7"/>
  <c r="CQ51" i="7"/>
  <c r="CQ59" i="7"/>
  <c r="CU59" i="7" s="1"/>
  <c r="CP59" i="7" s="1"/>
  <c r="CQ67" i="7"/>
  <c r="CQ75" i="7"/>
  <c r="CQ83" i="7"/>
  <c r="CQ91" i="7"/>
  <c r="CQ99" i="7"/>
  <c r="CQ107" i="7"/>
  <c r="CQ115" i="7"/>
  <c r="CQ123" i="7"/>
  <c r="CS123" i="7" s="1"/>
  <c r="CQ131" i="7"/>
  <c r="CQ139" i="7"/>
  <c r="CQ147" i="7"/>
  <c r="CQ140" i="7"/>
  <c r="CQ148" i="7"/>
  <c r="CQ21" i="7"/>
  <c r="CQ29" i="7"/>
  <c r="CQ37" i="7"/>
  <c r="CS37" i="7" s="1"/>
  <c r="CQ45" i="7"/>
  <c r="CQ53" i="7"/>
  <c r="CQ61" i="7"/>
  <c r="CQ69" i="7"/>
  <c r="CQ77" i="7"/>
  <c r="CQ85" i="7"/>
  <c r="CQ93" i="7"/>
  <c r="CQ101" i="7"/>
  <c r="CR101" i="7" s="1"/>
  <c r="CQ109" i="7"/>
  <c r="CQ117" i="7"/>
  <c r="CQ125" i="7"/>
  <c r="CQ133" i="7"/>
  <c r="CQ141" i="7"/>
  <c r="CQ149" i="7"/>
  <c r="CQ23" i="7"/>
  <c r="CQ31" i="7"/>
  <c r="CS31" i="7" s="1"/>
  <c r="CQ39" i="7"/>
  <c r="CQ47" i="7"/>
  <c r="CQ55" i="7"/>
  <c r="CQ63" i="7"/>
  <c r="CQ71" i="7"/>
  <c r="CQ79" i="7"/>
  <c r="CU79" i="7" s="1"/>
  <c r="CP79" i="7" s="1"/>
  <c r="CQ87" i="7"/>
  <c r="CQ95" i="7"/>
  <c r="CS95" i="7" s="1"/>
  <c r="CQ103" i="7"/>
  <c r="CQ111" i="7"/>
  <c r="CQ119" i="7"/>
  <c r="CQ127" i="7"/>
  <c r="CQ25" i="7"/>
  <c r="CQ33" i="7"/>
  <c r="CQ41" i="7"/>
  <c r="CS41" i="7" s="1"/>
  <c r="CQ49" i="7"/>
  <c r="CS49" i="7" s="1"/>
  <c r="CQ57" i="7"/>
  <c r="CQ65" i="7"/>
  <c r="CQ73" i="7"/>
  <c r="CQ81" i="7"/>
  <c r="CQ89" i="7"/>
  <c r="CQ97" i="7"/>
  <c r="CQ105" i="7"/>
  <c r="CQ113" i="7"/>
  <c r="CS113" i="7" s="1"/>
  <c r="CQ121" i="7"/>
  <c r="CQ129" i="7"/>
  <c r="CQ137" i="7"/>
  <c r="X39" i="7"/>
  <c r="Y39" i="7" s="1"/>
  <c r="Z39" i="7" s="1"/>
  <c r="AA39" i="7" s="1"/>
  <c r="AB39" i="7" s="1"/>
  <c r="AC39" i="7" s="1"/>
  <c r="AD39" i="7" s="1"/>
  <c r="AE39" i="7" s="1"/>
  <c r="AF39" i="7" s="1"/>
  <c r="AJ39" i="7" s="1"/>
  <c r="X47" i="7"/>
  <c r="Y47" i="7" s="1"/>
  <c r="Z47" i="7" s="1"/>
  <c r="AA47" i="7" s="1"/>
  <c r="AB47" i="7" s="1"/>
  <c r="AC47" i="7" s="1"/>
  <c r="AD47" i="7" s="1"/>
  <c r="AE47" i="7" s="1"/>
  <c r="AF47" i="7" s="1"/>
  <c r="AJ47" i="7" s="1"/>
  <c r="X51" i="7"/>
  <c r="Y51" i="7" s="1"/>
  <c r="Z51" i="7" s="1"/>
  <c r="AA51" i="7" s="1"/>
  <c r="AB51" i="7" s="1"/>
  <c r="AC51" i="7" s="1"/>
  <c r="AD51" i="7" s="1"/>
  <c r="AE51" i="7" s="1"/>
  <c r="AF51" i="7" s="1"/>
  <c r="AJ51" i="7" s="1"/>
  <c r="X55" i="7"/>
  <c r="Y55" i="7" s="1"/>
  <c r="Z55" i="7" s="1"/>
  <c r="AA55" i="7" s="1"/>
  <c r="AB55" i="7" s="1"/>
  <c r="AC55" i="7" s="1"/>
  <c r="AD55" i="7" s="1"/>
  <c r="AE55" i="7" s="1"/>
  <c r="AF55" i="7" s="1"/>
  <c r="AJ55" i="7" s="1"/>
  <c r="X59" i="7"/>
  <c r="Y59" i="7" s="1"/>
  <c r="Z59" i="7" s="1"/>
  <c r="AA59" i="7" s="1"/>
  <c r="AB59" i="7" s="1"/>
  <c r="AC59" i="7" s="1"/>
  <c r="AD59" i="7" s="1"/>
  <c r="AE59" i="7" s="1"/>
  <c r="AF59" i="7" s="1"/>
  <c r="AJ59" i="7" s="1"/>
  <c r="X63" i="7"/>
  <c r="Y63" i="7" s="1"/>
  <c r="Z63" i="7" s="1"/>
  <c r="AA63" i="7" s="1"/>
  <c r="AB63" i="7" s="1"/>
  <c r="AC63" i="7" s="1"/>
  <c r="AD63" i="7" s="1"/>
  <c r="AE63" i="7" s="1"/>
  <c r="AF63" i="7" s="1"/>
  <c r="AJ63" i="7" s="1"/>
  <c r="X36" i="7"/>
  <c r="Y36" i="7" s="1"/>
  <c r="Z36" i="7" s="1"/>
  <c r="AA36" i="7" s="1"/>
  <c r="AB36" i="7" s="1"/>
  <c r="AC36" i="7" s="1"/>
  <c r="AD36" i="7" s="1"/>
  <c r="AE36" i="7" s="1"/>
  <c r="AF36" i="7" s="1"/>
  <c r="AJ36" i="7" s="1"/>
  <c r="X40" i="7"/>
  <c r="Y40" i="7" s="1"/>
  <c r="Z40" i="7" s="1"/>
  <c r="AA40" i="7" s="1"/>
  <c r="AB40" i="7" s="1"/>
  <c r="AC40" i="7" s="1"/>
  <c r="AD40" i="7" s="1"/>
  <c r="AE40" i="7" s="1"/>
  <c r="AF40" i="7" s="1"/>
  <c r="AJ40" i="7" s="1"/>
  <c r="X48" i="7"/>
  <c r="Y48" i="7" s="1"/>
  <c r="Z48" i="7" s="1"/>
  <c r="AA48" i="7" s="1"/>
  <c r="AB48" i="7" s="1"/>
  <c r="AC48" i="7" s="1"/>
  <c r="AD48" i="7" s="1"/>
  <c r="AE48" i="7" s="1"/>
  <c r="AF48" i="7" s="1"/>
  <c r="AJ48" i="7" s="1"/>
  <c r="X52" i="7"/>
  <c r="Y52" i="7" s="1"/>
  <c r="Z52" i="7" s="1"/>
  <c r="AA52" i="7" s="1"/>
  <c r="AB52" i="7" s="1"/>
  <c r="AC52" i="7" s="1"/>
  <c r="AD52" i="7" s="1"/>
  <c r="AE52" i="7" s="1"/>
  <c r="AF52" i="7" s="1"/>
  <c r="AJ52" i="7" s="1"/>
  <c r="X56" i="7"/>
  <c r="Y56" i="7" s="1"/>
  <c r="Z56" i="7" s="1"/>
  <c r="AA56" i="7" s="1"/>
  <c r="AB56" i="7" s="1"/>
  <c r="AC56" i="7" s="1"/>
  <c r="AD56" i="7" s="1"/>
  <c r="AE56" i="7" s="1"/>
  <c r="AF56" i="7" s="1"/>
  <c r="AJ56" i="7" s="1"/>
  <c r="X60" i="7"/>
  <c r="Y60" i="7" s="1"/>
  <c r="Z60" i="7" s="1"/>
  <c r="AA60" i="7" s="1"/>
  <c r="AB60" i="7" s="1"/>
  <c r="AC60" i="7" s="1"/>
  <c r="AD60" i="7" s="1"/>
  <c r="AE60" i="7" s="1"/>
  <c r="AF60" i="7" s="1"/>
  <c r="AJ60" i="7" s="1"/>
  <c r="X64" i="7"/>
  <c r="Y64" i="7" s="1"/>
  <c r="Z64" i="7" s="1"/>
  <c r="AA64" i="7" s="1"/>
  <c r="AB64" i="7" s="1"/>
  <c r="AC64" i="7" s="1"/>
  <c r="AD64" i="7" s="1"/>
  <c r="AE64" i="7" s="1"/>
  <c r="AF64" i="7" s="1"/>
  <c r="AJ64" i="7" s="1"/>
  <c r="X68" i="7"/>
  <c r="Y68" i="7" s="1"/>
  <c r="Z68" i="7" s="1"/>
  <c r="AA68" i="7" s="1"/>
  <c r="AB68" i="7" s="1"/>
  <c r="AC68" i="7" s="1"/>
  <c r="AD68" i="7" s="1"/>
  <c r="AE68" i="7" s="1"/>
  <c r="AF68" i="7" s="1"/>
  <c r="AJ68" i="7" s="1"/>
  <c r="X37" i="7"/>
  <c r="Y37" i="7" s="1"/>
  <c r="Z37" i="7" s="1"/>
  <c r="AA37" i="7" s="1"/>
  <c r="AB37" i="7" s="1"/>
  <c r="AC37" i="7" s="1"/>
  <c r="AD37" i="7" s="1"/>
  <c r="AE37" i="7" s="1"/>
  <c r="AF37" i="7" s="1"/>
  <c r="AJ37" i="7" s="1"/>
  <c r="X45" i="7"/>
  <c r="Y45" i="7" s="1"/>
  <c r="Z45" i="7" s="1"/>
  <c r="AA45" i="7" s="1"/>
  <c r="AB45" i="7" s="1"/>
  <c r="AC45" i="7" s="1"/>
  <c r="AD45" i="7" s="1"/>
  <c r="AE45" i="7" s="1"/>
  <c r="AF45" i="7" s="1"/>
  <c r="AJ45" i="7" s="1"/>
  <c r="X49" i="7"/>
  <c r="Y49" i="7" s="1"/>
  <c r="Z49" i="7" s="1"/>
  <c r="AA49" i="7" s="1"/>
  <c r="AB49" i="7" s="1"/>
  <c r="AC49" i="7" s="1"/>
  <c r="AD49" i="7" s="1"/>
  <c r="AE49" i="7" s="1"/>
  <c r="AF49" i="7" s="1"/>
  <c r="AJ49" i="7" s="1"/>
  <c r="X53" i="7"/>
  <c r="Y53" i="7" s="1"/>
  <c r="Z53" i="7" s="1"/>
  <c r="AA53" i="7" s="1"/>
  <c r="AB53" i="7" s="1"/>
  <c r="AC53" i="7" s="1"/>
  <c r="AD53" i="7" s="1"/>
  <c r="AE53" i="7" s="1"/>
  <c r="AF53" i="7" s="1"/>
  <c r="AJ53" i="7" s="1"/>
  <c r="X57" i="7"/>
  <c r="Y57" i="7" s="1"/>
  <c r="Z57" i="7" s="1"/>
  <c r="AA57" i="7" s="1"/>
  <c r="AB57" i="7" s="1"/>
  <c r="AC57" i="7" s="1"/>
  <c r="AD57" i="7" s="1"/>
  <c r="AE57" i="7" s="1"/>
  <c r="AF57" i="7" s="1"/>
  <c r="AJ57" i="7" s="1"/>
  <c r="X61" i="7"/>
  <c r="Y61" i="7" s="1"/>
  <c r="Z61" i="7" s="1"/>
  <c r="AA61" i="7" s="1"/>
  <c r="AB61" i="7" s="1"/>
  <c r="AC61" i="7" s="1"/>
  <c r="AD61" i="7" s="1"/>
  <c r="AE61" i="7" s="1"/>
  <c r="AF61" i="7" s="1"/>
  <c r="AJ61" i="7" s="1"/>
  <c r="X65" i="7"/>
  <c r="Y65" i="7" s="1"/>
  <c r="Z65" i="7" s="1"/>
  <c r="AA65" i="7" s="1"/>
  <c r="AB65" i="7" s="1"/>
  <c r="AC65" i="7" s="1"/>
  <c r="AD65" i="7" s="1"/>
  <c r="AE65" i="7" s="1"/>
  <c r="AF65" i="7" s="1"/>
  <c r="AJ65" i="7" s="1"/>
  <c r="X69" i="7"/>
  <c r="Y69" i="7" s="1"/>
  <c r="Z69" i="7" s="1"/>
  <c r="AA69" i="7" s="1"/>
  <c r="AB69" i="7" s="1"/>
  <c r="AC69" i="7" s="1"/>
  <c r="AD69" i="7" s="1"/>
  <c r="AE69" i="7" s="1"/>
  <c r="AF69" i="7" s="1"/>
  <c r="AJ69" i="7" s="1"/>
  <c r="X50" i="7"/>
  <c r="Y50" i="7" s="1"/>
  <c r="Z50" i="7" s="1"/>
  <c r="AA50" i="7" s="1"/>
  <c r="AB50" i="7" s="1"/>
  <c r="AC50" i="7" s="1"/>
  <c r="AD50" i="7" s="1"/>
  <c r="AE50" i="7" s="1"/>
  <c r="AF50" i="7" s="1"/>
  <c r="AJ50" i="7" s="1"/>
  <c r="X54" i="7"/>
  <c r="Y54" i="7" s="1"/>
  <c r="Z54" i="7" s="1"/>
  <c r="AA54" i="7" s="1"/>
  <c r="AB54" i="7" s="1"/>
  <c r="AC54" i="7" s="1"/>
  <c r="AD54" i="7" s="1"/>
  <c r="AE54" i="7" s="1"/>
  <c r="AF54" i="7" s="1"/>
  <c r="AJ54" i="7" s="1"/>
  <c r="X58" i="7"/>
  <c r="Y58" i="7" s="1"/>
  <c r="Z58" i="7" s="1"/>
  <c r="AA58" i="7" s="1"/>
  <c r="AB58" i="7" s="1"/>
  <c r="AC58" i="7" s="1"/>
  <c r="AD58" i="7" s="1"/>
  <c r="AE58" i="7" s="1"/>
  <c r="AF58" i="7" s="1"/>
  <c r="AJ58" i="7" s="1"/>
  <c r="X62" i="7"/>
  <c r="Y62" i="7" s="1"/>
  <c r="Z62" i="7" s="1"/>
  <c r="AA62" i="7" s="1"/>
  <c r="AB62" i="7" s="1"/>
  <c r="AC62" i="7" s="1"/>
  <c r="AD62" i="7" s="1"/>
  <c r="AE62" i="7" s="1"/>
  <c r="AF62" i="7" s="1"/>
  <c r="AJ62" i="7" s="1"/>
  <c r="X66" i="7"/>
  <c r="Y66" i="7" s="1"/>
  <c r="Z66" i="7" s="1"/>
  <c r="AA66" i="7" s="1"/>
  <c r="AB66" i="7" s="1"/>
  <c r="AC66" i="7" s="1"/>
  <c r="AD66" i="7" s="1"/>
  <c r="AE66" i="7" s="1"/>
  <c r="AF66" i="7" s="1"/>
  <c r="AJ66" i="7" s="1"/>
  <c r="X26" i="7"/>
  <c r="Y26" i="7" s="1"/>
  <c r="Z26" i="7" s="1"/>
  <c r="AA26" i="7" s="1"/>
  <c r="AB26" i="7" s="1"/>
  <c r="AC26" i="7" s="1"/>
  <c r="AD26" i="7" s="1"/>
  <c r="AE26" i="7" s="1"/>
  <c r="AF26" i="7" s="1"/>
  <c r="AJ26" i="7" s="1"/>
  <c r="AJ27" i="7"/>
  <c r="AJ31" i="7"/>
  <c r="AJ35" i="7"/>
  <c r="AJ43" i="7"/>
  <c r="AJ67" i="7"/>
  <c r="AJ28" i="7"/>
  <c r="AJ32" i="7"/>
  <c r="AJ44" i="7"/>
  <c r="AJ29" i="7"/>
  <c r="AJ33" i="7"/>
  <c r="AJ41" i="7"/>
  <c r="AJ30" i="7"/>
  <c r="AJ34" i="7"/>
  <c r="AJ38" i="7"/>
  <c r="AJ42" i="7"/>
  <c r="AJ46" i="7"/>
  <c r="J53" i="7"/>
  <c r="K53" i="7" s="1"/>
  <c r="J117" i="7"/>
  <c r="O165" i="7"/>
  <c r="J165" i="7"/>
  <c r="O197" i="7"/>
  <c r="J197" i="7"/>
  <c r="O261" i="7"/>
  <c r="J261" i="7"/>
  <c r="O293" i="7"/>
  <c r="J293" i="7"/>
  <c r="O317" i="7"/>
  <c r="J317" i="7"/>
  <c r="O405" i="7"/>
  <c r="J405" i="7"/>
  <c r="O421" i="7"/>
  <c r="J421" i="7"/>
  <c r="O461" i="7"/>
  <c r="J461" i="7"/>
  <c r="O485" i="7"/>
  <c r="J485" i="7"/>
  <c r="O525" i="7"/>
  <c r="J525" i="7"/>
  <c r="O541" i="7"/>
  <c r="J541" i="7"/>
  <c r="O605" i="7"/>
  <c r="J605" i="7"/>
  <c r="J46" i="7"/>
  <c r="K46" i="7" s="1"/>
  <c r="J102" i="7"/>
  <c r="J126" i="7"/>
  <c r="J142" i="7"/>
  <c r="O158" i="7"/>
  <c r="J158" i="7"/>
  <c r="O198" i="7"/>
  <c r="J198" i="7"/>
  <c r="O214" i="7"/>
  <c r="J214" i="7"/>
  <c r="O222" i="7"/>
  <c r="J222" i="7"/>
  <c r="O238" i="7"/>
  <c r="J238" i="7"/>
  <c r="O262" i="7"/>
  <c r="J262" i="7"/>
  <c r="O294" i="7"/>
  <c r="J294" i="7"/>
  <c r="O350" i="7"/>
  <c r="J350" i="7"/>
  <c r="O366" i="7"/>
  <c r="J366" i="7"/>
  <c r="O414" i="7"/>
  <c r="J414" i="7"/>
  <c r="O430" i="7"/>
  <c r="J430" i="7"/>
  <c r="O470" i="7"/>
  <c r="J470" i="7"/>
  <c r="O486" i="7"/>
  <c r="J486" i="7"/>
  <c r="O502" i="7"/>
  <c r="J502" i="7"/>
  <c r="O526" i="7"/>
  <c r="J526" i="7"/>
  <c r="O542" i="7"/>
  <c r="J542" i="7"/>
  <c r="O630" i="7"/>
  <c r="J630" i="7"/>
  <c r="O638" i="7"/>
  <c r="J638" i="7"/>
  <c r="O750" i="7"/>
  <c r="J750" i="7"/>
  <c r="O766" i="7"/>
  <c r="J766" i="7"/>
  <c r="O782" i="7"/>
  <c r="J782" i="7"/>
  <c r="O806" i="7"/>
  <c r="J806" i="7"/>
  <c r="O846" i="7"/>
  <c r="J846" i="7"/>
  <c r="O878" i="7"/>
  <c r="J878" i="7"/>
  <c r="O886" i="7"/>
  <c r="J886" i="7"/>
  <c r="O902" i="7"/>
  <c r="J902" i="7"/>
  <c r="O934" i="7"/>
  <c r="J934" i="7"/>
  <c r="J51" i="7"/>
  <c r="J83" i="7"/>
  <c r="J107" i="7"/>
  <c r="J123" i="7"/>
  <c r="J139" i="7"/>
  <c r="K139" i="7" s="1"/>
  <c r="O155" i="7"/>
  <c r="J155" i="7"/>
  <c r="O163" i="7"/>
  <c r="J163" i="7"/>
  <c r="O195" i="7"/>
  <c r="J195" i="7"/>
  <c r="O203" i="7"/>
  <c r="J203" i="7"/>
  <c r="O219" i="7"/>
  <c r="J219" i="7"/>
  <c r="O235" i="7"/>
  <c r="J235" i="7"/>
  <c r="O259" i="7"/>
  <c r="J259" i="7"/>
  <c r="O275" i="7"/>
  <c r="J275" i="7"/>
  <c r="O291" i="7"/>
  <c r="J291" i="7"/>
  <c r="O307" i="7"/>
  <c r="J307" i="7"/>
  <c r="O323" i="7"/>
  <c r="J323" i="7"/>
  <c r="O339" i="7"/>
  <c r="J339" i="7"/>
  <c r="O355" i="7"/>
  <c r="J355" i="7"/>
  <c r="O387" i="7"/>
  <c r="J387" i="7"/>
  <c r="O411" i="7"/>
  <c r="J411" i="7"/>
  <c r="O419" i="7"/>
  <c r="J419" i="7"/>
  <c r="O435" i="7"/>
  <c r="J435" i="7"/>
  <c r="O451" i="7"/>
  <c r="J451" i="7"/>
  <c r="O467" i="7"/>
  <c r="J467" i="7"/>
  <c r="O483" i="7"/>
  <c r="J483" i="7"/>
  <c r="O491" i="7"/>
  <c r="J491" i="7"/>
  <c r="O499" i="7"/>
  <c r="J499" i="7"/>
  <c r="O515" i="7"/>
  <c r="J515" i="7"/>
  <c r="O523" i="7"/>
  <c r="J523" i="7"/>
  <c r="O547" i="7"/>
  <c r="J547" i="7"/>
  <c r="O563" i="7"/>
  <c r="J563" i="7"/>
  <c r="O571" i="7"/>
  <c r="J571" i="7"/>
  <c r="O595" i="7"/>
  <c r="J595" i="7"/>
  <c r="O611" i="7"/>
  <c r="J611" i="7"/>
  <c r="O619" i="7"/>
  <c r="J619" i="7"/>
  <c r="O635" i="7"/>
  <c r="J635" i="7"/>
  <c r="O643" i="7"/>
  <c r="J643" i="7"/>
  <c r="O659" i="7"/>
  <c r="J659" i="7"/>
  <c r="O667" i="7"/>
  <c r="J667" i="7"/>
  <c r="O683" i="7"/>
  <c r="J683" i="7"/>
  <c r="O691" i="7"/>
  <c r="J691" i="7"/>
  <c r="O707" i="7"/>
  <c r="J707" i="7"/>
  <c r="O715" i="7"/>
  <c r="J715" i="7"/>
  <c r="O779" i="7"/>
  <c r="J779" i="7"/>
  <c r="O795" i="7"/>
  <c r="J795" i="7"/>
  <c r="O803" i="7"/>
  <c r="J803" i="7"/>
  <c r="O819" i="7"/>
  <c r="J819" i="7"/>
  <c r="J44" i="7"/>
  <c r="K44" i="7" s="1"/>
  <c r="J52" i="7"/>
  <c r="J60" i="7"/>
  <c r="K60" i="7" s="1"/>
  <c r="J68" i="7"/>
  <c r="K68" i="7" s="1"/>
  <c r="J76" i="7"/>
  <c r="J84" i="7"/>
  <c r="J92" i="7"/>
  <c r="J100" i="7"/>
  <c r="J108" i="7"/>
  <c r="O116" i="7"/>
  <c r="J116" i="7"/>
  <c r="J124" i="7"/>
  <c r="K124" i="7" s="1"/>
  <c r="J132" i="7"/>
  <c r="J140" i="7"/>
  <c r="J148" i="7"/>
  <c r="O156" i="7"/>
  <c r="J156" i="7"/>
  <c r="O164" i="7"/>
  <c r="J164" i="7"/>
  <c r="O172" i="7"/>
  <c r="J172" i="7"/>
  <c r="O180" i="7"/>
  <c r="J180" i="7"/>
  <c r="O188" i="7"/>
  <c r="J188" i="7"/>
  <c r="O196" i="7"/>
  <c r="J196" i="7"/>
  <c r="O204" i="7"/>
  <c r="J204" i="7"/>
  <c r="O212" i="7"/>
  <c r="J212" i="7"/>
  <c r="O220" i="7"/>
  <c r="J220" i="7"/>
  <c r="O228" i="7"/>
  <c r="J228" i="7"/>
  <c r="O236" i="7"/>
  <c r="J236" i="7"/>
  <c r="O244" i="7"/>
  <c r="J244" i="7"/>
  <c r="O252" i="7"/>
  <c r="J252" i="7"/>
  <c r="O260" i="7"/>
  <c r="J260" i="7"/>
  <c r="O268" i="7"/>
  <c r="J268" i="7"/>
  <c r="O276" i="7"/>
  <c r="J276" i="7"/>
  <c r="O284" i="7"/>
  <c r="J284" i="7"/>
  <c r="O292" i="7"/>
  <c r="J292" i="7"/>
  <c r="O300" i="7"/>
  <c r="J300" i="7"/>
  <c r="O308" i="7"/>
  <c r="J308" i="7"/>
  <c r="O316" i="7"/>
  <c r="J316" i="7"/>
  <c r="O324" i="7"/>
  <c r="J324" i="7"/>
  <c r="O332" i="7"/>
  <c r="J332" i="7"/>
  <c r="O340" i="7"/>
  <c r="J340" i="7"/>
  <c r="O348" i="7"/>
  <c r="J348" i="7"/>
  <c r="O356" i="7"/>
  <c r="J356" i="7"/>
  <c r="O364" i="7"/>
  <c r="J364" i="7"/>
  <c r="O372" i="7"/>
  <c r="J372" i="7"/>
  <c r="O380" i="7"/>
  <c r="J380" i="7"/>
  <c r="O388" i="7"/>
  <c r="J388" i="7"/>
  <c r="O396" i="7"/>
  <c r="J396" i="7"/>
  <c r="O404" i="7"/>
  <c r="J404" i="7"/>
  <c r="O412" i="7"/>
  <c r="J412" i="7"/>
  <c r="O420" i="7"/>
  <c r="J420" i="7"/>
  <c r="O428" i="7"/>
  <c r="J428" i="7"/>
  <c r="O436" i="7"/>
  <c r="J436" i="7"/>
  <c r="O444" i="7"/>
  <c r="J444" i="7"/>
  <c r="O452" i="7"/>
  <c r="J452" i="7"/>
  <c r="O460" i="7"/>
  <c r="J460" i="7"/>
  <c r="O468" i="7"/>
  <c r="J468" i="7"/>
  <c r="O476" i="7"/>
  <c r="J476" i="7"/>
  <c r="O484" i="7"/>
  <c r="J484" i="7"/>
  <c r="O492" i="7"/>
  <c r="J492" i="7"/>
  <c r="O500" i="7"/>
  <c r="J500" i="7"/>
  <c r="O508" i="7"/>
  <c r="J508" i="7"/>
  <c r="O516" i="7"/>
  <c r="J516" i="7"/>
  <c r="O524" i="7"/>
  <c r="J524" i="7"/>
  <c r="O532" i="7"/>
  <c r="J532" i="7"/>
  <c r="O540" i="7"/>
  <c r="J540" i="7"/>
  <c r="O548" i="7"/>
  <c r="J548" i="7"/>
  <c r="O556" i="7"/>
  <c r="J556" i="7"/>
  <c r="O564" i="7"/>
  <c r="J564" i="7"/>
  <c r="O572" i="7"/>
  <c r="J572" i="7"/>
  <c r="O580" i="7"/>
  <c r="J580" i="7"/>
  <c r="O588" i="7"/>
  <c r="J588" i="7"/>
  <c r="O596" i="7"/>
  <c r="J596" i="7"/>
  <c r="O604" i="7"/>
  <c r="J604" i="7"/>
  <c r="O612" i="7"/>
  <c r="J612" i="7"/>
  <c r="O620" i="7"/>
  <c r="J620" i="7"/>
  <c r="O628" i="7"/>
  <c r="J628" i="7"/>
  <c r="O636" i="7"/>
  <c r="J636" i="7"/>
  <c r="O644" i="7"/>
  <c r="J644" i="7"/>
  <c r="O652" i="7"/>
  <c r="J652" i="7"/>
  <c r="O660" i="7"/>
  <c r="J660" i="7"/>
  <c r="O668" i="7"/>
  <c r="J668" i="7"/>
  <c r="O676" i="7"/>
  <c r="J676" i="7"/>
  <c r="O684" i="7"/>
  <c r="J684" i="7"/>
  <c r="O692" i="7"/>
  <c r="J692" i="7"/>
  <c r="O700" i="7"/>
  <c r="J700" i="7"/>
  <c r="O708" i="7"/>
  <c r="J708" i="7"/>
  <c r="O716" i="7"/>
  <c r="J716" i="7"/>
  <c r="O724" i="7"/>
  <c r="J724" i="7"/>
  <c r="O732" i="7"/>
  <c r="J732" i="7"/>
  <c r="O740" i="7"/>
  <c r="J740" i="7"/>
  <c r="O748" i="7"/>
  <c r="J748" i="7"/>
  <c r="O756" i="7"/>
  <c r="J756" i="7"/>
  <c r="O764" i="7"/>
  <c r="J764" i="7"/>
  <c r="O772" i="7"/>
  <c r="J772" i="7"/>
  <c r="O780" i="7"/>
  <c r="J780" i="7"/>
  <c r="O788" i="7"/>
  <c r="J788" i="7"/>
  <c r="O796" i="7"/>
  <c r="J796" i="7"/>
  <c r="O804" i="7"/>
  <c r="J804" i="7"/>
  <c r="O812" i="7"/>
  <c r="J812" i="7"/>
  <c r="O820" i="7"/>
  <c r="J820" i="7"/>
  <c r="O828" i="7"/>
  <c r="J828" i="7"/>
  <c r="O836" i="7"/>
  <c r="J836" i="7"/>
  <c r="O844" i="7"/>
  <c r="J844" i="7"/>
  <c r="O852" i="7"/>
  <c r="J852" i="7"/>
  <c r="O860" i="7"/>
  <c r="J860" i="7"/>
  <c r="O868" i="7"/>
  <c r="J868" i="7"/>
  <c r="O876" i="7"/>
  <c r="J876" i="7"/>
  <c r="O884" i="7"/>
  <c r="J884" i="7"/>
  <c r="O892" i="7"/>
  <c r="J892" i="7"/>
  <c r="O900" i="7"/>
  <c r="J900" i="7"/>
  <c r="O908" i="7"/>
  <c r="J908" i="7"/>
  <c r="O916" i="7"/>
  <c r="J916" i="7"/>
  <c r="O924" i="7"/>
  <c r="J924" i="7"/>
  <c r="O932" i="7"/>
  <c r="J932" i="7"/>
  <c r="O940" i="7"/>
  <c r="J940" i="7"/>
  <c r="O948" i="7"/>
  <c r="J948" i="7"/>
  <c r="O956" i="7"/>
  <c r="J956" i="7"/>
  <c r="O964" i="7"/>
  <c r="J964" i="7"/>
  <c r="O972" i="7"/>
  <c r="J972" i="7"/>
  <c r="O980" i="7"/>
  <c r="J980" i="7"/>
  <c r="O988" i="7"/>
  <c r="J988" i="7"/>
  <c r="O996" i="7"/>
  <c r="J996" i="7"/>
  <c r="O1004" i="7"/>
  <c r="J1004" i="7"/>
  <c r="O1012" i="7"/>
  <c r="J1012" i="7"/>
  <c r="J45" i="7"/>
  <c r="K45" i="7" s="1"/>
  <c r="J125" i="7"/>
  <c r="O157" i="7"/>
  <c r="J157" i="7"/>
  <c r="O181" i="7"/>
  <c r="J181" i="7"/>
  <c r="O269" i="7"/>
  <c r="J269" i="7"/>
  <c r="O661" i="7"/>
  <c r="J661" i="7"/>
  <c r="O669" i="7"/>
  <c r="J669" i="7"/>
  <c r="O677" i="7"/>
  <c r="J677" i="7"/>
  <c r="O693" i="7"/>
  <c r="J693" i="7"/>
  <c r="O701" i="7"/>
  <c r="J701" i="7"/>
  <c r="O709" i="7"/>
  <c r="J709" i="7"/>
  <c r="O717" i="7"/>
  <c r="J717" i="7"/>
  <c r="O725" i="7"/>
  <c r="J725" i="7"/>
  <c r="O733" i="7"/>
  <c r="J733" i="7"/>
  <c r="O741" i="7"/>
  <c r="J741" i="7"/>
  <c r="O749" i="7"/>
  <c r="J749" i="7"/>
  <c r="O757" i="7"/>
  <c r="J757" i="7"/>
  <c r="O765" i="7"/>
  <c r="J765" i="7"/>
  <c r="O773" i="7"/>
  <c r="J773" i="7"/>
  <c r="O781" i="7"/>
  <c r="J781" i="7"/>
  <c r="O789" i="7"/>
  <c r="J789" i="7"/>
  <c r="O797" i="7"/>
  <c r="J797" i="7"/>
  <c r="O805" i="7"/>
  <c r="J805" i="7"/>
  <c r="O813" i="7"/>
  <c r="J813" i="7"/>
  <c r="O821" i="7"/>
  <c r="J821" i="7"/>
  <c r="O829" i="7"/>
  <c r="J829" i="7"/>
  <c r="O837" i="7"/>
  <c r="J837" i="7"/>
  <c r="O845" i="7"/>
  <c r="J845" i="7"/>
  <c r="O853" i="7"/>
  <c r="J853" i="7"/>
  <c r="O861" i="7"/>
  <c r="J861" i="7"/>
  <c r="O869" i="7"/>
  <c r="J869" i="7"/>
  <c r="O877" i="7"/>
  <c r="J877" i="7"/>
  <c r="O885" i="7"/>
  <c r="J885" i="7"/>
  <c r="O893" i="7"/>
  <c r="J893" i="7"/>
  <c r="O901" i="7"/>
  <c r="J901" i="7"/>
  <c r="O909" i="7"/>
  <c r="J909" i="7"/>
  <c r="O917" i="7"/>
  <c r="J917" i="7"/>
  <c r="O925" i="7"/>
  <c r="J925" i="7"/>
  <c r="O933" i="7"/>
  <c r="J933" i="7"/>
  <c r="O941" i="7"/>
  <c r="J941" i="7"/>
  <c r="O949" i="7"/>
  <c r="J949" i="7"/>
  <c r="O957" i="7"/>
  <c r="J957" i="7"/>
  <c r="O965" i="7"/>
  <c r="J965" i="7"/>
  <c r="O973" i="7"/>
  <c r="J973" i="7"/>
  <c r="O981" i="7"/>
  <c r="J981" i="7"/>
  <c r="O989" i="7"/>
  <c r="J989" i="7"/>
  <c r="O997" i="7"/>
  <c r="J997" i="7"/>
  <c r="O1005" i="7"/>
  <c r="J1005" i="7"/>
  <c r="O1013" i="7"/>
  <c r="J1013" i="7"/>
  <c r="J69" i="7"/>
  <c r="K69" i="7" s="1"/>
  <c r="O229" i="7"/>
  <c r="J229" i="7"/>
  <c r="O253" i="7"/>
  <c r="J253" i="7"/>
  <c r="O389" i="7"/>
  <c r="J389" i="7"/>
  <c r="O477" i="7"/>
  <c r="J477" i="7"/>
  <c r="O493" i="7"/>
  <c r="J493" i="7"/>
  <c r="O517" i="7"/>
  <c r="J517" i="7"/>
  <c r="O653" i="7"/>
  <c r="J653" i="7"/>
  <c r="O685" i="7"/>
  <c r="J685" i="7"/>
  <c r="J54" i="7"/>
  <c r="K54" i="7" s="1"/>
  <c r="J70" i="7"/>
  <c r="J86" i="7"/>
  <c r="J118" i="7"/>
  <c r="K118" i="7" s="1"/>
  <c r="J150" i="7"/>
  <c r="O166" i="7"/>
  <c r="J166" i="7"/>
  <c r="O190" i="7"/>
  <c r="J190" i="7"/>
  <c r="O286" i="7"/>
  <c r="J286" i="7"/>
  <c r="O302" i="7"/>
  <c r="J302" i="7"/>
  <c r="O342" i="7"/>
  <c r="J342" i="7"/>
  <c r="O358" i="7"/>
  <c r="J358" i="7"/>
  <c r="O406" i="7"/>
  <c r="J406" i="7"/>
  <c r="O422" i="7"/>
  <c r="J422" i="7"/>
  <c r="O446" i="7"/>
  <c r="J446" i="7"/>
  <c r="O478" i="7"/>
  <c r="J478" i="7"/>
  <c r="O558" i="7"/>
  <c r="J558" i="7"/>
  <c r="O574" i="7"/>
  <c r="J574" i="7"/>
  <c r="O654" i="7"/>
  <c r="J654" i="7"/>
  <c r="O694" i="7"/>
  <c r="J694" i="7"/>
  <c r="O726" i="7"/>
  <c r="J726" i="7"/>
  <c r="O854" i="7"/>
  <c r="J854" i="7"/>
  <c r="O974" i="7"/>
  <c r="J974" i="7"/>
  <c r="O990" i="7"/>
  <c r="J990" i="7"/>
  <c r="O1014" i="7"/>
  <c r="J1014" i="7"/>
  <c r="J47" i="7"/>
  <c r="K47" i="7" s="1"/>
  <c r="J79" i="7"/>
  <c r="J95" i="7"/>
  <c r="J103" i="7"/>
  <c r="J119" i="7"/>
  <c r="J135" i="7"/>
  <c r="J151" i="7"/>
  <c r="O167" i="7"/>
  <c r="J167" i="7"/>
  <c r="O199" i="7"/>
  <c r="J199" i="7"/>
  <c r="O207" i="7"/>
  <c r="J207" i="7"/>
  <c r="O215" i="7"/>
  <c r="J215" i="7"/>
  <c r="O239" i="7"/>
  <c r="J239" i="7"/>
  <c r="O263" i="7"/>
  <c r="J263" i="7"/>
  <c r="O279" i="7"/>
  <c r="J279" i="7"/>
  <c r="O287" i="7"/>
  <c r="J287" i="7"/>
  <c r="O327" i="7"/>
  <c r="J327" i="7"/>
  <c r="O343" i="7"/>
  <c r="J343" i="7"/>
  <c r="O359" i="7"/>
  <c r="J359" i="7"/>
  <c r="O375" i="7"/>
  <c r="J375" i="7"/>
  <c r="O391" i="7"/>
  <c r="J391" i="7"/>
  <c r="O407" i="7"/>
  <c r="J407" i="7"/>
  <c r="O423" i="7"/>
  <c r="J423" i="7"/>
  <c r="O447" i="7"/>
  <c r="J447" i="7"/>
  <c r="O463" i="7"/>
  <c r="J463" i="7"/>
  <c r="O471" i="7"/>
  <c r="J471" i="7"/>
  <c r="O479" i="7"/>
  <c r="J479" i="7"/>
  <c r="O487" i="7"/>
  <c r="J487" i="7"/>
  <c r="O519" i="7"/>
  <c r="J519" i="7"/>
  <c r="O535" i="7"/>
  <c r="J535" i="7"/>
  <c r="O543" i="7"/>
  <c r="J543" i="7"/>
  <c r="O551" i="7"/>
  <c r="J551" i="7"/>
  <c r="O559" i="7"/>
  <c r="J559" i="7"/>
  <c r="O575" i="7"/>
  <c r="J575" i="7"/>
  <c r="O591" i="7"/>
  <c r="J591" i="7"/>
  <c r="O599" i="7"/>
  <c r="J599" i="7"/>
  <c r="O615" i="7"/>
  <c r="J615" i="7"/>
  <c r="O639" i="7"/>
  <c r="J639" i="7"/>
  <c r="O647" i="7"/>
  <c r="J647" i="7"/>
  <c r="O655" i="7"/>
  <c r="J655" i="7"/>
  <c r="O671" i="7"/>
  <c r="J671" i="7"/>
  <c r="O687" i="7"/>
  <c r="J687" i="7"/>
  <c r="O703" i="7"/>
  <c r="J703" i="7"/>
  <c r="O727" i="7"/>
  <c r="J727" i="7"/>
  <c r="O743" i="7"/>
  <c r="J743" i="7"/>
  <c r="O759" i="7"/>
  <c r="J759" i="7"/>
  <c r="O775" i="7"/>
  <c r="J775" i="7"/>
  <c r="O799" i="7"/>
  <c r="J799" i="7"/>
  <c r="O807" i="7"/>
  <c r="J807" i="7"/>
  <c r="O815" i="7"/>
  <c r="J815" i="7"/>
  <c r="O823" i="7"/>
  <c r="J823" i="7"/>
  <c r="O831" i="7"/>
  <c r="J831" i="7"/>
  <c r="O839" i="7"/>
  <c r="J839" i="7"/>
  <c r="O847" i="7"/>
  <c r="J847" i="7"/>
  <c r="O855" i="7"/>
  <c r="J855" i="7"/>
  <c r="O863" i="7"/>
  <c r="J863" i="7"/>
  <c r="O871" i="7"/>
  <c r="J871" i="7"/>
  <c r="O879" i="7"/>
  <c r="J879" i="7"/>
  <c r="O887" i="7"/>
  <c r="J887" i="7"/>
  <c r="O895" i="7"/>
  <c r="J895" i="7"/>
  <c r="O903" i="7"/>
  <c r="J903" i="7"/>
  <c r="O911" i="7"/>
  <c r="J911" i="7"/>
  <c r="O919" i="7"/>
  <c r="J919" i="7"/>
  <c r="O927" i="7"/>
  <c r="J927" i="7"/>
  <c r="O935" i="7"/>
  <c r="J935" i="7"/>
  <c r="O943" i="7"/>
  <c r="J943" i="7"/>
  <c r="O951" i="7"/>
  <c r="J951" i="7"/>
  <c r="O959" i="7"/>
  <c r="J959" i="7"/>
  <c r="O967" i="7"/>
  <c r="J967" i="7"/>
  <c r="O975" i="7"/>
  <c r="J975" i="7"/>
  <c r="O983" i="7"/>
  <c r="J983" i="7"/>
  <c r="O991" i="7"/>
  <c r="J991" i="7"/>
  <c r="O999" i="7"/>
  <c r="J999" i="7"/>
  <c r="O1007" i="7"/>
  <c r="J1007" i="7"/>
  <c r="O1015" i="7"/>
  <c r="J1015" i="7"/>
  <c r="J61" i="7"/>
  <c r="J101" i="7"/>
  <c r="O245" i="7"/>
  <c r="J245" i="7"/>
  <c r="O341" i="7"/>
  <c r="J341" i="7"/>
  <c r="O373" i="7"/>
  <c r="J373" i="7"/>
  <c r="O413" i="7"/>
  <c r="J413" i="7"/>
  <c r="O549" i="7"/>
  <c r="J549" i="7"/>
  <c r="O565" i="7"/>
  <c r="J565" i="7"/>
  <c r="O589" i="7"/>
  <c r="J589" i="7"/>
  <c r="O182" i="7"/>
  <c r="J182" i="7"/>
  <c r="O254" i="7"/>
  <c r="J254" i="7"/>
  <c r="O270" i="7"/>
  <c r="J270" i="7"/>
  <c r="O318" i="7"/>
  <c r="J318" i="7"/>
  <c r="O390" i="7"/>
  <c r="J390" i="7"/>
  <c r="O438" i="7"/>
  <c r="J438" i="7"/>
  <c r="O454" i="7"/>
  <c r="J454" i="7"/>
  <c r="O510" i="7"/>
  <c r="J510" i="7"/>
  <c r="O534" i="7"/>
  <c r="J534" i="7"/>
  <c r="O614" i="7"/>
  <c r="J614" i="7"/>
  <c r="O662" i="7"/>
  <c r="J662" i="7"/>
  <c r="O718" i="7"/>
  <c r="J718" i="7"/>
  <c r="O774" i="7"/>
  <c r="J774" i="7"/>
  <c r="O790" i="7"/>
  <c r="J790" i="7"/>
  <c r="O798" i="7"/>
  <c r="J798" i="7"/>
  <c r="O830" i="7"/>
  <c r="J830" i="7"/>
  <c r="O870" i="7"/>
  <c r="J870" i="7"/>
  <c r="O894" i="7"/>
  <c r="J894" i="7"/>
  <c r="O910" i="7"/>
  <c r="J910" i="7"/>
  <c r="O942" i="7"/>
  <c r="J942" i="7"/>
  <c r="O958" i="7"/>
  <c r="J958" i="7"/>
  <c r="O1006" i="7"/>
  <c r="J1006" i="7"/>
  <c r="J55" i="7"/>
  <c r="K55" i="7" s="1"/>
  <c r="J63" i="7"/>
  <c r="K63" i="7" s="1"/>
  <c r="J71" i="7"/>
  <c r="J87" i="7"/>
  <c r="J111" i="7"/>
  <c r="J127" i="7"/>
  <c r="J143" i="7"/>
  <c r="O159" i="7"/>
  <c r="J159" i="7"/>
  <c r="O175" i="7"/>
  <c r="J175" i="7"/>
  <c r="O183" i="7"/>
  <c r="J183" i="7"/>
  <c r="O191" i="7"/>
  <c r="J191" i="7"/>
  <c r="O223" i="7"/>
  <c r="J223" i="7"/>
  <c r="O231" i="7"/>
  <c r="J231" i="7"/>
  <c r="O247" i="7"/>
  <c r="J247" i="7"/>
  <c r="O255" i="7"/>
  <c r="J255" i="7"/>
  <c r="O271" i="7"/>
  <c r="J271" i="7"/>
  <c r="O295" i="7"/>
  <c r="J295" i="7"/>
  <c r="O303" i="7"/>
  <c r="J303" i="7"/>
  <c r="O311" i="7"/>
  <c r="J311" i="7"/>
  <c r="O319" i="7"/>
  <c r="J319" i="7"/>
  <c r="O335" i="7"/>
  <c r="J335" i="7"/>
  <c r="O351" i="7"/>
  <c r="J351" i="7"/>
  <c r="O367" i="7"/>
  <c r="J367" i="7"/>
  <c r="O383" i="7"/>
  <c r="J383" i="7"/>
  <c r="O399" i="7"/>
  <c r="J399" i="7"/>
  <c r="O415" i="7"/>
  <c r="J415" i="7"/>
  <c r="O431" i="7"/>
  <c r="J431" i="7"/>
  <c r="O439" i="7"/>
  <c r="J439" i="7"/>
  <c r="O455" i="7"/>
  <c r="J455" i="7"/>
  <c r="O495" i="7"/>
  <c r="J495" i="7"/>
  <c r="O503" i="7"/>
  <c r="J503" i="7"/>
  <c r="O511" i="7"/>
  <c r="J511" i="7"/>
  <c r="O527" i="7"/>
  <c r="J527" i="7"/>
  <c r="O567" i="7"/>
  <c r="J567" i="7"/>
  <c r="O583" i="7"/>
  <c r="J583" i="7"/>
  <c r="O607" i="7"/>
  <c r="J607" i="7"/>
  <c r="O623" i="7"/>
  <c r="J623" i="7"/>
  <c r="O631" i="7"/>
  <c r="J631" i="7"/>
  <c r="O663" i="7"/>
  <c r="J663" i="7"/>
  <c r="O679" i="7"/>
  <c r="J679" i="7"/>
  <c r="O695" i="7"/>
  <c r="J695" i="7"/>
  <c r="O711" i="7"/>
  <c r="J711" i="7"/>
  <c r="O719" i="7"/>
  <c r="J719" i="7"/>
  <c r="O735" i="7"/>
  <c r="J735" i="7"/>
  <c r="O751" i="7"/>
  <c r="J751" i="7"/>
  <c r="O767" i="7"/>
  <c r="J767" i="7"/>
  <c r="O783" i="7"/>
  <c r="J783" i="7"/>
  <c r="O791" i="7"/>
  <c r="J791" i="7"/>
  <c r="J48" i="7"/>
  <c r="K48" i="7" s="1"/>
  <c r="J56" i="7"/>
  <c r="K56" i="7" s="1"/>
  <c r="J64" i="7"/>
  <c r="K64" i="7" s="1"/>
  <c r="J72" i="7"/>
  <c r="J80" i="7"/>
  <c r="J88" i="7"/>
  <c r="J96" i="7"/>
  <c r="K96" i="7" s="1"/>
  <c r="J104" i="7"/>
  <c r="J112" i="7"/>
  <c r="J120" i="7"/>
  <c r="J128" i="7"/>
  <c r="J136" i="7"/>
  <c r="J144" i="7"/>
  <c r="J152" i="7"/>
  <c r="O160" i="7"/>
  <c r="J160" i="7"/>
  <c r="O168" i="7"/>
  <c r="J168" i="7"/>
  <c r="O176" i="7"/>
  <c r="J176" i="7"/>
  <c r="O184" i="7"/>
  <c r="J184" i="7"/>
  <c r="O192" i="7"/>
  <c r="J192" i="7"/>
  <c r="O200" i="7"/>
  <c r="J200" i="7"/>
  <c r="O208" i="7"/>
  <c r="J208" i="7"/>
  <c r="O216" i="7"/>
  <c r="J216" i="7"/>
  <c r="O224" i="7"/>
  <c r="J224" i="7"/>
  <c r="O232" i="7"/>
  <c r="J232" i="7"/>
  <c r="O240" i="7"/>
  <c r="J240" i="7"/>
  <c r="O248" i="7"/>
  <c r="J248" i="7"/>
  <c r="O256" i="7"/>
  <c r="J256" i="7"/>
  <c r="O264" i="7"/>
  <c r="J264" i="7"/>
  <c r="O272" i="7"/>
  <c r="J272" i="7"/>
  <c r="O280" i="7"/>
  <c r="J280" i="7"/>
  <c r="O288" i="7"/>
  <c r="J288" i="7"/>
  <c r="O296" i="7"/>
  <c r="J296" i="7"/>
  <c r="O304" i="7"/>
  <c r="J304" i="7"/>
  <c r="O312" i="7"/>
  <c r="J312" i="7"/>
  <c r="O320" i="7"/>
  <c r="J320" i="7"/>
  <c r="O328" i="7"/>
  <c r="J328" i="7"/>
  <c r="O336" i="7"/>
  <c r="J336" i="7"/>
  <c r="O344" i="7"/>
  <c r="J344" i="7"/>
  <c r="O352" i="7"/>
  <c r="J352" i="7"/>
  <c r="O360" i="7"/>
  <c r="J360" i="7"/>
  <c r="O368" i="7"/>
  <c r="J368" i="7"/>
  <c r="O376" i="7"/>
  <c r="J376" i="7"/>
  <c r="O384" i="7"/>
  <c r="J384" i="7"/>
  <c r="O392" i="7"/>
  <c r="J392" i="7"/>
  <c r="O400" i="7"/>
  <c r="J400" i="7"/>
  <c r="O408" i="7"/>
  <c r="J408" i="7"/>
  <c r="O416" i="7"/>
  <c r="J416" i="7"/>
  <c r="O424" i="7"/>
  <c r="J424" i="7"/>
  <c r="O432" i="7"/>
  <c r="J432" i="7"/>
  <c r="O440" i="7"/>
  <c r="J440" i="7"/>
  <c r="O448" i="7"/>
  <c r="J448" i="7"/>
  <c r="O456" i="7"/>
  <c r="J456" i="7"/>
  <c r="O464" i="7"/>
  <c r="J464" i="7"/>
  <c r="O472" i="7"/>
  <c r="J472" i="7"/>
  <c r="O480" i="7"/>
  <c r="J480" i="7"/>
  <c r="O488" i="7"/>
  <c r="J488" i="7"/>
  <c r="O496" i="7"/>
  <c r="J496" i="7"/>
  <c r="O504" i="7"/>
  <c r="J504" i="7"/>
  <c r="O512" i="7"/>
  <c r="J512" i="7"/>
  <c r="O520" i="7"/>
  <c r="J520" i="7"/>
  <c r="O528" i="7"/>
  <c r="J528" i="7"/>
  <c r="O536" i="7"/>
  <c r="J536" i="7"/>
  <c r="O544" i="7"/>
  <c r="J544" i="7"/>
  <c r="O552" i="7"/>
  <c r="J552" i="7"/>
  <c r="O560" i="7"/>
  <c r="J560" i="7"/>
  <c r="O568" i="7"/>
  <c r="J568" i="7"/>
  <c r="O576" i="7"/>
  <c r="J576" i="7"/>
  <c r="O584" i="7"/>
  <c r="J584" i="7"/>
  <c r="O592" i="7"/>
  <c r="J592" i="7"/>
  <c r="O600" i="7"/>
  <c r="J600" i="7"/>
  <c r="O608" i="7"/>
  <c r="J608" i="7"/>
  <c r="O616" i="7"/>
  <c r="J616" i="7"/>
  <c r="O624" i="7"/>
  <c r="J624" i="7"/>
  <c r="O632" i="7"/>
  <c r="J632" i="7"/>
  <c r="O640" i="7"/>
  <c r="J640" i="7"/>
  <c r="O648" i="7"/>
  <c r="J648" i="7"/>
  <c r="O656" i="7"/>
  <c r="J656" i="7"/>
  <c r="O664" i="7"/>
  <c r="J664" i="7"/>
  <c r="O672" i="7"/>
  <c r="J672" i="7"/>
  <c r="O680" i="7"/>
  <c r="J680" i="7"/>
  <c r="O688" i="7"/>
  <c r="J688" i="7"/>
  <c r="O696" i="7"/>
  <c r="J696" i="7"/>
  <c r="O704" i="7"/>
  <c r="J704" i="7"/>
  <c r="O712" i="7"/>
  <c r="J712" i="7"/>
  <c r="O720" i="7"/>
  <c r="J720" i="7"/>
  <c r="O728" i="7"/>
  <c r="J728" i="7"/>
  <c r="O736" i="7"/>
  <c r="J736" i="7"/>
  <c r="O744" i="7"/>
  <c r="J744" i="7"/>
  <c r="O752" i="7"/>
  <c r="J752" i="7"/>
  <c r="O760" i="7"/>
  <c r="J760" i="7"/>
  <c r="O768" i="7"/>
  <c r="J768" i="7"/>
  <c r="O776" i="7"/>
  <c r="J776" i="7"/>
  <c r="O784" i="7"/>
  <c r="J784" i="7"/>
  <c r="O792" i="7"/>
  <c r="J792" i="7"/>
  <c r="O800" i="7"/>
  <c r="J800" i="7"/>
  <c r="O808" i="7"/>
  <c r="J808" i="7"/>
  <c r="O816" i="7"/>
  <c r="J816" i="7"/>
  <c r="O824" i="7"/>
  <c r="J824" i="7"/>
  <c r="O832" i="7"/>
  <c r="J832" i="7"/>
  <c r="O840" i="7"/>
  <c r="J840" i="7"/>
  <c r="O848" i="7"/>
  <c r="J848" i="7"/>
  <c r="O856" i="7"/>
  <c r="J856" i="7"/>
  <c r="O864" i="7"/>
  <c r="J864" i="7"/>
  <c r="O872" i="7"/>
  <c r="J872" i="7"/>
  <c r="O880" i="7"/>
  <c r="J880" i="7"/>
  <c r="O888" i="7"/>
  <c r="J888" i="7"/>
  <c r="O896" i="7"/>
  <c r="J896" i="7"/>
  <c r="O904" i="7"/>
  <c r="J904" i="7"/>
  <c r="O912" i="7"/>
  <c r="J912" i="7"/>
  <c r="O920" i="7"/>
  <c r="J920" i="7"/>
  <c r="O928" i="7"/>
  <c r="J928" i="7"/>
  <c r="O936" i="7"/>
  <c r="J936" i="7"/>
  <c r="O944" i="7"/>
  <c r="J944" i="7"/>
  <c r="O952" i="7"/>
  <c r="J952" i="7"/>
  <c r="O960" i="7"/>
  <c r="J960" i="7"/>
  <c r="O968" i="7"/>
  <c r="J968" i="7"/>
  <c r="O976" i="7"/>
  <c r="J976" i="7"/>
  <c r="O984" i="7"/>
  <c r="J984" i="7"/>
  <c r="O992" i="7"/>
  <c r="J992" i="7"/>
  <c r="O1000" i="7"/>
  <c r="J1000" i="7"/>
  <c r="O1008" i="7"/>
  <c r="J1008" i="7"/>
  <c r="O1016" i="7"/>
  <c r="J1016" i="7"/>
  <c r="J77" i="7"/>
  <c r="O173" i="7"/>
  <c r="J173" i="7"/>
  <c r="O221" i="7"/>
  <c r="J221" i="7"/>
  <c r="O277" i="7"/>
  <c r="J277" i="7"/>
  <c r="O285" i="7"/>
  <c r="J285" i="7"/>
  <c r="O301" i="7"/>
  <c r="J301" i="7"/>
  <c r="O381" i="7"/>
  <c r="J381" i="7"/>
  <c r="O469" i="7"/>
  <c r="J469" i="7"/>
  <c r="O509" i="7"/>
  <c r="J509" i="7"/>
  <c r="O557" i="7"/>
  <c r="J557" i="7"/>
  <c r="O629" i="7"/>
  <c r="J629" i="7"/>
  <c r="O645" i="7"/>
  <c r="J645" i="7"/>
  <c r="J94" i="7"/>
  <c r="J110" i="7"/>
  <c r="K110" i="7" s="1"/>
  <c r="O174" i="7"/>
  <c r="J174" i="7"/>
  <c r="O246" i="7"/>
  <c r="J246" i="7"/>
  <c r="O382" i="7"/>
  <c r="J382" i="7"/>
  <c r="O398" i="7"/>
  <c r="J398" i="7"/>
  <c r="O566" i="7"/>
  <c r="J566" i="7"/>
  <c r="O582" i="7"/>
  <c r="J582" i="7"/>
  <c r="O622" i="7"/>
  <c r="J622" i="7"/>
  <c r="O646" i="7"/>
  <c r="J646" i="7"/>
  <c r="O686" i="7"/>
  <c r="J686" i="7"/>
  <c r="O710" i="7"/>
  <c r="J710" i="7"/>
  <c r="O734" i="7"/>
  <c r="J734" i="7"/>
  <c r="O822" i="7"/>
  <c r="J822" i="7"/>
  <c r="O918" i="7"/>
  <c r="J918" i="7"/>
  <c r="J41" i="7"/>
  <c r="K41" i="7" s="1"/>
  <c r="J57" i="7"/>
  <c r="K57" i="7" s="1"/>
  <c r="J81" i="7"/>
  <c r="J97" i="7"/>
  <c r="J105" i="7"/>
  <c r="J121" i="7"/>
  <c r="K121" i="7" s="1"/>
  <c r="J129" i="7"/>
  <c r="J145" i="7"/>
  <c r="O185" i="7"/>
  <c r="J185" i="7"/>
  <c r="O201" i="7"/>
  <c r="J201" i="7"/>
  <c r="O209" i="7"/>
  <c r="J209" i="7"/>
  <c r="O217" i="7"/>
  <c r="J217" i="7"/>
  <c r="O233" i="7"/>
  <c r="J233" i="7"/>
  <c r="O241" i="7"/>
  <c r="J241" i="7"/>
  <c r="O249" i="7"/>
  <c r="J249" i="7"/>
  <c r="O257" i="7"/>
  <c r="J257" i="7"/>
  <c r="O265" i="7"/>
  <c r="J265" i="7"/>
  <c r="O273" i="7"/>
  <c r="J273" i="7"/>
  <c r="O281" i="7"/>
  <c r="J281" i="7"/>
  <c r="O289" i="7"/>
  <c r="J289" i="7"/>
  <c r="O297" i="7"/>
  <c r="J297" i="7"/>
  <c r="O321" i="7"/>
  <c r="J321" i="7"/>
  <c r="O337" i="7"/>
  <c r="J337" i="7"/>
  <c r="O345" i="7"/>
  <c r="J345" i="7"/>
  <c r="O361" i="7"/>
  <c r="J361" i="7"/>
  <c r="O377" i="7"/>
  <c r="J377" i="7"/>
  <c r="O409" i="7"/>
  <c r="J409" i="7"/>
  <c r="O417" i="7"/>
  <c r="J417" i="7"/>
  <c r="O457" i="7"/>
  <c r="J457" i="7"/>
  <c r="O465" i="7"/>
  <c r="J465" i="7"/>
  <c r="O481" i="7"/>
  <c r="J481" i="7"/>
  <c r="O529" i="7"/>
  <c r="J529" i="7"/>
  <c r="O537" i="7"/>
  <c r="J537" i="7"/>
  <c r="O545" i="7"/>
  <c r="J545" i="7"/>
  <c r="O553" i="7"/>
  <c r="J553" i="7"/>
  <c r="O561" i="7"/>
  <c r="J561" i="7"/>
  <c r="O577" i="7"/>
  <c r="J577" i="7"/>
  <c r="O593" i="7"/>
  <c r="J593" i="7"/>
  <c r="O625" i="7"/>
  <c r="J625" i="7"/>
  <c r="O649" i="7"/>
  <c r="J649" i="7"/>
  <c r="O657" i="7"/>
  <c r="J657" i="7"/>
  <c r="O673" i="7"/>
  <c r="J673" i="7"/>
  <c r="O705" i="7"/>
  <c r="J705" i="7"/>
  <c r="O721" i="7"/>
  <c r="J721" i="7"/>
  <c r="O737" i="7"/>
  <c r="J737" i="7"/>
  <c r="O745" i="7"/>
  <c r="J745" i="7"/>
  <c r="O761" i="7"/>
  <c r="J761" i="7"/>
  <c r="O777" i="7"/>
  <c r="J777" i="7"/>
  <c r="O793" i="7"/>
  <c r="J793" i="7"/>
  <c r="O801" i="7"/>
  <c r="J801" i="7"/>
  <c r="O817" i="7"/>
  <c r="J817" i="7"/>
  <c r="O833" i="7"/>
  <c r="J833" i="7"/>
  <c r="O841" i="7"/>
  <c r="J841" i="7"/>
  <c r="O881" i="7"/>
  <c r="J881" i="7"/>
  <c r="O889" i="7"/>
  <c r="J889" i="7"/>
  <c r="O905" i="7"/>
  <c r="J905" i="7"/>
  <c r="O913" i="7"/>
  <c r="J913" i="7"/>
  <c r="O921" i="7"/>
  <c r="J921" i="7"/>
  <c r="O929" i="7"/>
  <c r="J929" i="7"/>
  <c r="O937" i="7"/>
  <c r="J937" i="7"/>
  <c r="O945" i="7"/>
  <c r="J945" i="7"/>
  <c r="O953" i="7"/>
  <c r="J953" i="7"/>
  <c r="O961" i="7"/>
  <c r="J961" i="7"/>
  <c r="O969" i="7"/>
  <c r="J969" i="7"/>
  <c r="O977" i="7"/>
  <c r="J977" i="7"/>
  <c r="O985" i="7"/>
  <c r="J985" i="7"/>
  <c r="O993" i="7"/>
  <c r="J993" i="7"/>
  <c r="O1001" i="7"/>
  <c r="J1001" i="7"/>
  <c r="O1009" i="7"/>
  <c r="J1009" i="7"/>
  <c r="O1017" i="7"/>
  <c r="J1017" i="7"/>
  <c r="J93" i="7"/>
  <c r="J141" i="7"/>
  <c r="O205" i="7"/>
  <c r="J205" i="7"/>
  <c r="O213" i="7"/>
  <c r="J213" i="7"/>
  <c r="O237" i="7"/>
  <c r="J237" i="7"/>
  <c r="O309" i="7"/>
  <c r="J309" i="7"/>
  <c r="O325" i="7"/>
  <c r="J325" i="7"/>
  <c r="O349" i="7"/>
  <c r="J349" i="7"/>
  <c r="O365" i="7"/>
  <c r="J365" i="7"/>
  <c r="O429" i="7"/>
  <c r="J429" i="7"/>
  <c r="O453" i="7"/>
  <c r="J453" i="7"/>
  <c r="O573" i="7"/>
  <c r="J573" i="7"/>
  <c r="O597" i="7"/>
  <c r="J597" i="7"/>
  <c r="O621" i="7"/>
  <c r="J621" i="7"/>
  <c r="O637" i="7"/>
  <c r="J637" i="7"/>
  <c r="J62" i="7"/>
  <c r="K62" i="7" s="1"/>
  <c r="J134" i="7"/>
  <c r="O206" i="7"/>
  <c r="J206" i="7"/>
  <c r="O278" i="7"/>
  <c r="J278" i="7"/>
  <c r="O310" i="7"/>
  <c r="J310" i="7"/>
  <c r="O334" i="7"/>
  <c r="J334" i="7"/>
  <c r="O374" i="7"/>
  <c r="J374" i="7"/>
  <c r="O494" i="7"/>
  <c r="J494" i="7"/>
  <c r="O518" i="7"/>
  <c r="J518" i="7"/>
  <c r="O598" i="7"/>
  <c r="J598" i="7"/>
  <c r="O678" i="7"/>
  <c r="J678" i="7"/>
  <c r="O702" i="7"/>
  <c r="J702" i="7"/>
  <c r="O742" i="7"/>
  <c r="J742" i="7"/>
  <c r="O814" i="7"/>
  <c r="J814" i="7"/>
  <c r="O862" i="7"/>
  <c r="J862" i="7"/>
  <c r="O926" i="7"/>
  <c r="J926" i="7"/>
  <c r="O998" i="7"/>
  <c r="J998" i="7"/>
  <c r="J49" i="7"/>
  <c r="K49" i="7" s="1"/>
  <c r="J65" i="7"/>
  <c r="K65" i="7" s="1"/>
  <c r="J73" i="7"/>
  <c r="J89" i="7"/>
  <c r="J113" i="7"/>
  <c r="J137" i="7"/>
  <c r="K137" i="7" s="1"/>
  <c r="J153" i="7"/>
  <c r="O161" i="7"/>
  <c r="J161" i="7"/>
  <c r="O169" i="7"/>
  <c r="J169" i="7"/>
  <c r="O177" i="7"/>
  <c r="J177" i="7"/>
  <c r="O193" i="7"/>
  <c r="J193" i="7"/>
  <c r="O225" i="7"/>
  <c r="J225" i="7"/>
  <c r="O305" i="7"/>
  <c r="J305" i="7"/>
  <c r="O313" i="7"/>
  <c r="J313" i="7"/>
  <c r="O329" i="7"/>
  <c r="J329" i="7"/>
  <c r="O353" i="7"/>
  <c r="J353" i="7"/>
  <c r="O369" i="7"/>
  <c r="J369" i="7"/>
  <c r="O385" i="7"/>
  <c r="J385" i="7"/>
  <c r="O393" i="7"/>
  <c r="J393" i="7"/>
  <c r="O401" i="7"/>
  <c r="J401" i="7"/>
  <c r="O425" i="7"/>
  <c r="J425" i="7"/>
  <c r="O433" i="7"/>
  <c r="J433" i="7"/>
  <c r="O441" i="7"/>
  <c r="J441" i="7"/>
  <c r="O449" i="7"/>
  <c r="J449" i="7"/>
  <c r="O473" i="7"/>
  <c r="J473" i="7"/>
  <c r="O489" i="7"/>
  <c r="J489" i="7"/>
  <c r="O497" i="7"/>
  <c r="J497" i="7"/>
  <c r="O505" i="7"/>
  <c r="J505" i="7"/>
  <c r="O513" i="7"/>
  <c r="J513" i="7"/>
  <c r="O521" i="7"/>
  <c r="J521" i="7"/>
  <c r="O569" i="7"/>
  <c r="J569" i="7"/>
  <c r="O585" i="7"/>
  <c r="J585" i="7"/>
  <c r="O601" i="7"/>
  <c r="J601" i="7"/>
  <c r="O609" i="7"/>
  <c r="J609" i="7"/>
  <c r="O617" i="7"/>
  <c r="J617" i="7"/>
  <c r="O633" i="7"/>
  <c r="J633" i="7"/>
  <c r="O641" i="7"/>
  <c r="J641" i="7"/>
  <c r="O665" i="7"/>
  <c r="J665" i="7"/>
  <c r="O681" i="7"/>
  <c r="J681" i="7"/>
  <c r="O689" i="7"/>
  <c r="J689" i="7"/>
  <c r="O697" i="7"/>
  <c r="J697" i="7"/>
  <c r="O713" i="7"/>
  <c r="J713" i="7"/>
  <c r="O729" i="7"/>
  <c r="J729" i="7"/>
  <c r="O753" i="7"/>
  <c r="J753" i="7"/>
  <c r="O769" i="7"/>
  <c r="J769" i="7"/>
  <c r="O785" i="7"/>
  <c r="J785" i="7"/>
  <c r="O809" i="7"/>
  <c r="J809" i="7"/>
  <c r="O825" i="7"/>
  <c r="J825" i="7"/>
  <c r="O849" i="7"/>
  <c r="J849" i="7"/>
  <c r="O857" i="7"/>
  <c r="J857" i="7"/>
  <c r="O865" i="7"/>
  <c r="J865" i="7"/>
  <c r="O873" i="7"/>
  <c r="J873" i="7"/>
  <c r="O897" i="7"/>
  <c r="J897" i="7"/>
  <c r="J42" i="7"/>
  <c r="K42" i="7" s="1"/>
  <c r="J50" i="7"/>
  <c r="K50" i="7" s="1"/>
  <c r="J58" i="7"/>
  <c r="K58" i="7" s="1"/>
  <c r="J66" i="7"/>
  <c r="K66" i="7" s="1"/>
  <c r="J74" i="7"/>
  <c r="O82" i="7"/>
  <c r="J82" i="7"/>
  <c r="J90" i="7"/>
  <c r="J98" i="7"/>
  <c r="J106" i="7"/>
  <c r="J114" i="7"/>
  <c r="K114" i="7" s="1"/>
  <c r="J122" i="7"/>
  <c r="J130" i="7"/>
  <c r="J138" i="7"/>
  <c r="J146" i="7"/>
  <c r="J154" i="7"/>
  <c r="O162" i="7"/>
  <c r="J162" i="7"/>
  <c r="O170" i="7"/>
  <c r="J170" i="7"/>
  <c r="O178" i="7"/>
  <c r="J178" i="7"/>
  <c r="O186" i="7"/>
  <c r="J186" i="7"/>
  <c r="O194" i="7"/>
  <c r="J194" i="7"/>
  <c r="O202" i="7"/>
  <c r="J202" i="7"/>
  <c r="O210" i="7"/>
  <c r="J210" i="7"/>
  <c r="O218" i="7"/>
  <c r="J218" i="7"/>
  <c r="O226" i="7"/>
  <c r="J226" i="7"/>
  <c r="O234" i="7"/>
  <c r="J234" i="7"/>
  <c r="O242" i="7"/>
  <c r="J242" i="7"/>
  <c r="O250" i="7"/>
  <c r="J250" i="7"/>
  <c r="O258" i="7"/>
  <c r="J258" i="7"/>
  <c r="O266" i="7"/>
  <c r="J266" i="7"/>
  <c r="O274" i="7"/>
  <c r="J274" i="7"/>
  <c r="O282" i="7"/>
  <c r="J282" i="7"/>
  <c r="O290" i="7"/>
  <c r="J290" i="7"/>
  <c r="O298" i="7"/>
  <c r="J298" i="7"/>
  <c r="O306" i="7"/>
  <c r="J306" i="7"/>
  <c r="O314" i="7"/>
  <c r="J314" i="7"/>
  <c r="O322" i="7"/>
  <c r="J322" i="7"/>
  <c r="O330" i="7"/>
  <c r="J330" i="7"/>
  <c r="O338" i="7"/>
  <c r="J338" i="7"/>
  <c r="O346" i="7"/>
  <c r="J346" i="7"/>
  <c r="O354" i="7"/>
  <c r="J354" i="7"/>
  <c r="O362" i="7"/>
  <c r="J362" i="7"/>
  <c r="O370" i="7"/>
  <c r="J370" i="7"/>
  <c r="O378" i="7"/>
  <c r="J378" i="7"/>
  <c r="O386" i="7"/>
  <c r="J386" i="7"/>
  <c r="O394" i="7"/>
  <c r="J394" i="7"/>
  <c r="O402" i="7"/>
  <c r="J402" i="7"/>
  <c r="O410" i="7"/>
  <c r="J410" i="7"/>
  <c r="O418" i="7"/>
  <c r="J418" i="7"/>
  <c r="O426" i="7"/>
  <c r="J426" i="7"/>
  <c r="O434" i="7"/>
  <c r="J434" i="7"/>
  <c r="O442" i="7"/>
  <c r="J442" i="7"/>
  <c r="O450" i="7"/>
  <c r="J450" i="7"/>
  <c r="O458" i="7"/>
  <c r="J458" i="7"/>
  <c r="O466" i="7"/>
  <c r="J466" i="7"/>
  <c r="O474" i="7"/>
  <c r="J474" i="7"/>
  <c r="O482" i="7"/>
  <c r="J482" i="7"/>
  <c r="O490" i="7"/>
  <c r="J490" i="7"/>
  <c r="O498" i="7"/>
  <c r="J498" i="7"/>
  <c r="O506" i="7"/>
  <c r="J506" i="7"/>
  <c r="O514" i="7"/>
  <c r="J514" i="7"/>
  <c r="O522" i="7"/>
  <c r="J522" i="7"/>
  <c r="O530" i="7"/>
  <c r="J530" i="7"/>
  <c r="O538" i="7"/>
  <c r="J538" i="7"/>
  <c r="O546" i="7"/>
  <c r="J546" i="7"/>
  <c r="O554" i="7"/>
  <c r="J554" i="7"/>
  <c r="O562" i="7"/>
  <c r="J562" i="7"/>
  <c r="O570" i="7"/>
  <c r="J570" i="7"/>
  <c r="O578" i="7"/>
  <c r="J578" i="7"/>
  <c r="O586" i="7"/>
  <c r="J586" i="7"/>
  <c r="O594" i="7"/>
  <c r="J594" i="7"/>
  <c r="O602" i="7"/>
  <c r="J602" i="7"/>
  <c r="O610" i="7"/>
  <c r="J610" i="7"/>
  <c r="O618" i="7"/>
  <c r="J618" i="7"/>
  <c r="O626" i="7"/>
  <c r="J626" i="7"/>
  <c r="O634" i="7"/>
  <c r="J634" i="7"/>
  <c r="O642" i="7"/>
  <c r="J642" i="7"/>
  <c r="O650" i="7"/>
  <c r="J650" i="7"/>
  <c r="O658" i="7"/>
  <c r="J658" i="7"/>
  <c r="O666" i="7"/>
  <c r="J666" i="7"/>
  <c r="O674" i="7"/>
  <c r="J674" i="7"/>
  <c r="O682" i="7"/>
  <c r="J682" i="7"/>
  <c r="O690" i="7"/>
  <c r="J690" i="7"/>
  <c r="O698" i="7"/>
  <c r="J698" i="7"/>
  <c r="O706" i="7"/>
  <c r="J706" i="7"/>
  <c r="O714" i="7"/>
  <c r="J714" i="7"/>
  <c r="O722" i="7"/>
  <c r="J722" i="7"/>
  <c r="O730" i="7"/>
  <c r="J730" i="7"/>
  <c r="O738" i="7"/>
  <c r="J738" i="7"/>
  <c r="O746" i="7"/>
  <c r="J746" i="7"/>
  <c r="O754" i="7"/>
  <c r="J754" i="7"/>
  <c r="O762" i="7"/>
  <c r="J762" i="7"/>
  <c r="O770" i="7"/>
  <c r="J770" i="7"/>
  <c r="O778" i="7"/>
  <c r="J778" i="7"/>
  <c r="O786" i="7"/>
  <c r="J786" i="7"/>
  <c r="O794" i="7"/>
  <c r="J794" i="7"/>
  <c r="O802" i="7"/>
  <c r="J802" i="7"/>
  <c r="O810" i="7"/>
  <c r="J810" i="7"/>
  <c r="O818" i="7"/>
  <c r="J818" i="7"/>
  <c r="O826" i="7"/>
  <c r="J826" i="7"/>
  <c r="O834" i="7"/>
  <c r="J834" i="7"/>
  <c r="O842" i="7"/>
  <c r="J842" i="7"/>
  <c r="O850" i="7"/>
  <c r="J850" i="7"/>
  <c r="O858" i="7"/>
  <c r="J858" i="7"/>
  <c r="O866" i="7"/>
  <c r="J866" i="7"/>
  <c r="O874" i="7"/>
  <c r="J874" i="7"/>
  <c r="O882" i="7"/>
  <c r="J882" i="7"/>
  <c r="O890" i="7"/>
  <c r="J890" i="7"/>
  <c r="O898" i="7"/>
  <c r="J898" i="7"/>
  <c r="O906" i="7"/>
  <c r="J906" i="7"/>
  <c r="O914" i="7"/>
  <c r="J914" i="7"/>
  <c r="O922" i="7"/>
  <c r="J922" i="7"/>
  <c r="O930" i="7"/>
  <c r="J930" i="7"/>
  <c r="O938" i="7"/>
  <c r="J938" i="7"/>
  <c r="O946" i="7"/>
  <c r="J946" i="7"/>
  <c r="O954" i="7"/>
  <c r="J954" i="7"/>
  <c r="O962" i="7"/>
  <c r="J962" i="7"/>
  <c r="O970" i="7"/>
  <c r="J970" i="7"/>
  <c r="O978" i="7"/>
  <c r="J978" i="7"/>
  <c r="O986" i="7"/>
  <c r="J986" i="7"/>
  <c r="O994" i="7"/>
  <c r="J994" i="7"/>
  <c r="O1002" i="7"/>
  <c r="J1002" i="7"/>
  <c r="O1010" i="7"/>
  <c r="J1010" i="7"/>
  <c r="J85" i="7"/>
  <c r="J109" i="7"/>
  <c r="J133" i="7"/>
  <c r="J149" i="7"/>
  <c r="K149" i="7" s="1"/>
  <c r="O189" i="7"/>
  <c r="J189" i="7"/>
  <c r="O333" i="7"/>
  <c r="J333" i="7"/>
  <c r="O357" i="7"/>
  <c r="J357" i="7"/>
  <c r="O397" i="7"/>
  <c r="J397" i="7"/>
  <c r="O437" i="7"/>
  <c r="J437" i="7"/>
  <c r="O445" i="7"/>
  <c r="J445" i="7"/>
  <c r="O501" i="7"/>
  <c r="J501" i="7"/>
  <c r="O533" i="7"/>
  <c r="J533" i="7"/>
  <c r="O581" i="7"/>
  <c r="J581" i="7"/>
  <c r="O613" i="7"/>
  <c r="J613" i="7"/>
  <c r="J78" i="7"/>
  <c r="O230" i="7"/>
  <c r="J230" i="7"/>
  <c r="O326" i="7"/>
  <c r="J326" i="7"/>
  <c r="O462" i="7"/>
  <c r="J462" i="7"/>
  <c r="O550" i="7"/>
  <c r="J550" i="7"/>
  <c r="O590" i="7"/>
  <c r="J590" i="7"/>
  <c r="O606" i="7"/>
  <c r="J606" i="7"/>
  <c r="O670" i="7"/>
  <c r="J670" i="7"/>
  <c r="O758" i="7"/>
  <c r="J758" i="7"/>
  <c r="O838" i="7"/>
  <c r="J838" i="7"/>
  <c r="O950" i="7"/>
  <c r="J950" i="7"/>
  <c r="O966" i="7"/>
  <c r="J966" i="7"/>
  <c r="O982" i="7"/>
  <c r="J982" i="7"/>
  <c r="J43" i="7"/>
  <c r="K43" i="7" s="1"/>
  <c r="J59" i="7"/>
  <c r="K59" i="7" s="1"/>
  <c r="J67" i="7"/>
  <c r="K67" i="7" s="1"/>
  <c r="J75" i="7"/>
  <c r="K75" i="7" s="1"/>
  <c r="J91" i="7"/>
  <c r="K91" i="7" s="1"/>
  <c r="J99" i="7"/>
  <c r="K99" i="7" s="1"/>
  <c r="J115" i="7"/>
  <c r="J131" i="7"/>
  <c r="J147" i="7"/>
  <c r="O171" i="7"/>
  <c r="J171" i="7"/>
  <c r="O179" i="7"/>
  <c r="J179" i="7"/>
  <c r="O187" i="7"/>
  <c r="J187" i="7"/>
  <c r="O211" i="7"/>
  <c r="J211" i="7"/>
  <c r="O227" i="7"/>
  <c r="J227" i="7"/>
  <c r="O243" i="7"/>
  <c r="J243" i="7"/>
  <c r="O251" i="7"/>
  <c r="J251" i="7"/>
  <c r="O267" i="7"/>
  <c r="J267" i="7"/>
  <c r="O283" i="7"/>
  <c r="J283" i="7"/>
  <c r="O299" i="7"/>
  <c r="J299" i="7"/>
  <c r="O315" i="7"/>
  <c r="J315" i="7"/>
  <c r="O331" i="7"/>
  <c r="J331" i="7"/>
  <c r="O347" i="7"/>
  <c r="J347" i="7"/>
  <c r="O363" i="7"/>
  <c r="J363" i="7"/>
  <c r="O371" i="7"/>
  <c r="J371" i="7"/>
  <c r="O379" i="7"/>
  <c r="J379" i="7"/>
  <c r="O395" i="7"/>
  <c r="J395" i="7"/>
  <c r="O403" i="7"/>
  <c r="J403" i="7"/>
  <c r="O427" i="7"/>
  <c r="J427" i="7"/>
  <c r="O443" i="7"/>
  <c r="J443" i="7"/>
  <c r="O459" i="7"/>
  <c r="J459" i="7"/>
  <c r="O475" i="7"/>
  <c r="J475" i="7"/>
  <c r="O507" i="7"/>
  <c r="J507" i="7"/>
  <c r="O531" i="7"/>
  <c r="J531" i="7"/>
  <c r="O539" i="7"/>
  <c r="J539" i="7"/>
  <c r="O555" i="7"/>
  <c r="J555" i="7"/>
  <c r="O579" i="7"/>
  <c r="J579" i="7"/>
  <c r="O587" i="7"/>
  <c r="J587" i="7"/>
  <c r="O603" i="7"/>
  <c r="J603" i="7"/>
  <c r="O627" i="7"/>
  <c r="J627" i="7"/>
  <c r="O651" i="7"/>
  <c r="J651" i="7"/>
  <c r="O675" i="7"/>
  <c r="J675" i="7"/>
  <c r="O699" i="7"/>
  <c r="J699" i="7"/>
  <c r="O723" i="7"/>
  <c r="J723" i="7"/>
  <c r="O731" i="7"/>
  <c r="J731" i="7"/>
  <c r="O739" i="7"/>
  <c r="J739" i="7"/>
  <c r="O747" i="7"/>
  <c r="J747" i="7"/>
  <c r="O755" i="7"/>
  <c r="J755" i="7"/>
  <c r="O763" i="7"/>
  <c r="J763" i="7"/>
  <c r="O771" i="7"/>
  <c r="J771" i="7"/>
  <c r="O787" i="7"/>
  <c r="J787" i="7"/>
  <c r="O811" i="7"/>
  <c r="J811" i="7"/>
  <c r="O827" i="7"/>
  <c r="J827" i="7"/>
  <c r="O835" i="7"/>
  <c r="J835" i="7"/>
  <c r="O843" i="7"/>
  <c r="J843" i="7"/>
  <c r="O851" i="7"/>
  <c r="J851" i="7"/>
  <c r="O859" i="7"/>
  <c r="J859" i="7"/>
  <c r="O867" i="7"/>
  <c r="J867" i="7"/>
  <c r="O875" i="7"/>
  <c r="J875" i="7"/>
  <c r="O883" i="7"/>
  <c r="J883" i="7"/>
  <c r="O891" i="7"/>
  <c r="J891" i="7"/>
  <c r="O899" i="7"/>
  <c r="J899" i="7"/>
  <c r="O907" i="7"/>
  <c r="J907" i="7"/>
  <c r="O915" i="7"/>
  <c r="J915" i="7"/>
  <c r="O923" i="7"/>
  <c r="J923" i="7"/>
  <c r="O931" i="7"/>
  <c r="J931" i="7"/>
  <c r="O939" i="7"/>
  <c r="J939" i="7"/>
  <c r="O947" i="7"/>
  <c r="J947" i="7"/>
  <c r="O955" i="7"/>
  <c r="J955" i="7"/>
  <c r="O963" i="7"/>
  <c r="J963" i="7"/>
  <c r="O971" i="7"/>
  <c r="J971" i="7"/>
  <c r="O979" i="7"/>
  <c r="J979" i="7"/>
  <c r="O987" i="7"/>
  <c r="J987" i="7"/>
  <c r="O995" i="7"/>
  <c r="J995" i="7"/>
  <c r="O1003" i="7"/>
  <c r="J1003" i="7"/>
  <c r="O1011" i="7"/>
  <c r="J1011" i="7"/>
  <c r="K71" i="7"/>
  <c r="K83" i="7"/>
  <c r="K103" i="7"/>
  <c r="K111" i="7"/>
  <c r="K119" i="7"/>
  <c r="K127" i="7"/>
  <c r="K147" i="7"/>
  <c r="K155" i="7"/>
  <c r="K163" i="7"/>
  <c r="K171" i="7"/>
  <c r="K183" i="7"/>
  <c r="K191" i="7"/>
  <c r="K199" i="7"/>
  <c r="K203" i="7"/>
  <c r="K211" i="7"/>
  <c r="K215" i="7"/>
  <c r="K223" i="7"/>
  <c r="K235" i="7"/>
  <c r="K243" i="7"/>
  <c r="K247" i="7"/>
  <c r="K255" i="7"/>
  <c r="K267" i="7"/>
  <c r="K271" i="7"/>
  <c r="K283" i="7"/>
  <c r="K295" i="7"/>
  <c r="K303" i="7"/>
  <c r="K311" i="7"/>
  <c r="K323" i="7"/>
  <c r="K335" i="7"/>
  <c r="K343" i="7"/>
  <c r="K351" i="7"/>
  <c r="K355" i="7"/>
  <c r="K367" i="7"/>
  <c r="K375" i="7"/>
  <c r="K383" i="7"/>
  <c r="K399" i="7"/>
  <c r="K407" i="7"/>
  <c r="K415" i="7"/>
  <c r="K423" i="7"/>
  <c r="K435" i="7"/>
  <c r="K443" i="7"/>
  <c r="K459" i="7"/>
  <c r="K467" i="7"/>
  <c r="K475" i="7"/>
  <c r="K483" i="7"/>
  <c r="K487" i="7"/>
  <c r="K499" i="7"/>
  <c r="K507" i="7"/>
  <c r="K515" i="7"/>
  <c r="K523" i="7"/>
  <c r="K527" i="7"/>
  <c r="K543" i="7"/>
  <c r="K551" i="7"/>
  <c r="K555" i="7"/>
  <c r="K563" i="7"/>
  <c r="K571" i="7"/>
  <c r="K575" i="7"/>
  <c r="K583" i="7"/>
  <c r="K591" i="7"/>
  <c r="K599" i="7"/>
  <c r="K607" i="7"/>
  <c r="K611" i="7"/>
  <c r="K619" i="7"/>
  <c r="K627" i="7"/>
  <c r="K631" i="7"/>
  <c r="K639" i="7"/>
  <c r="K647" i="7"/>
  <c r="K655" i="7"/>
  <c r="K667" i="7"/>
  <c r="K671" i="7"/>
  <c r="K679" i="7"/>
  <c r="K687" i="7"/>
  <c r="K699" i="7"/>
  <c r="K707" i="7"/>
  <c r="K715" i="7"/>
  <c r="K723" i="7"/>
  <c r="K731" i="7"/>
  <c r="K743" i="7"/>
  <c r="K751" i="7"/>
  <c r="K755" i="7"/>
  <c r="K763" i="7"/>
  <c r="K771" i="7"/>
  <c r="K783" i="7"/>
  <c r="K787" i="7"/>
  <c r="K795" i="7"/>
  <c r="K807" i="7"/>
  <c r="K811" i="7"/>
  <c r="K819" i="7"/>
  <c r="K827" i="7"/>
  <c r="K835" i="7"/>
  <c r="K843" i="7"/>
  <c r="K851" i="7"/>
  <c r="K859" i="7"/>
  <c r="K867" i="7"/>
  <c r="K871" i="7"/>
  <c r="K883" i="7"/>
  <c r="K891" i="7"/>
  <c r="K899" i="7"/>
  <c r="K907" i="7"/>
  <c r="K76" i="7"/>
  <c r="K112" i="7"/>
  <c r="K116" i="7"/>
  <c r="K120" i="7"/>
  <c r="K128" i="7"/>
  <c r="K132" i="7"/>
  <c r="K144" i="7"/>
  <c r="K148" i="7"/>
  <c r="K164" i="7"/>
  <c r="K168" i="7"/>
  <c r="K172" i="7"/>
  <c r="K184" i="7"/>
  <c r="K196" i="7"/>
  <c r="K200" i="7"/>
  <c r="K212" i="7"/>
  <c r="K216" i="7"/>
  <c r="K220" i="7"/>
  <c r="K236" i="7"/>
  <c r="K240" i="7"/>
  <c r="K244" i="7"/>
  <c r="K248" i="7"/>
  <c r="K260" i="7"/>
  <c r="K264" i="7"/>
  <c r="K284" i="7"/>
  <c r="K288" i="7"/>
  <c r="K292" i="7"/>
  <c r="K304" i="7"/>
  <c r="K308" i="7"/>
  <c r="K312" i="7"/>
  <c r="K324" i="7"/>
  <c r="K328" i="7"/>
  <c r="K348" i="7"/>
  <c r="K364" i="7"/>
  <c r="K368" i="7"/>
  <c r="K380" i="7"/>
  <c r="K388" i="7"/>
  <c r="K392" i="7"/>
  <c r="K432" i="7"/>
  <c r="K436" i="7"/>
  <c r="K448" i="7"/>
  <c r="K452" i="7"/>
  <c r="K456" i="7"/>
  <c r="K460" i="7"/>
  <c r="K480" i="7"/>
  <c r="K484" i="7"/>
  <c r="K492" i="7"/>
  <c r="K496" i="7"/>
  <c r="K508" i="7"/>
  <c r="K520" i="7"/>
  <c r="K524" i="7"/>
  <c r="K536" i="7"/>
  <c r="K540" i="7"/>
  <c r="K548" i="7"/>
  <c r="K556" i="7"/>
  <c r="K560" i="7"/>
  <c r="K564" i="7"/>
  <c r="K572" i="7"/>
  <c r="K576" i="7"/>
  <c r="K584" i="7"/>
  <c r="K588" i="7"/>
  <c r="K596" i="7"/>
  <c r="K600" i="7"/>
  <c r="K608" i="7"/>
  <c r="K620" i="7"/>
  <c r="K632" i="7"/>
  <c r="K644" i="7"/>
  <c r="K656" i="7"/>
  <c r="K664" i="7"/>
  <c r="K672" i="7"/>
  <c r="K684" i="7"/>
  <c r="K704" i="7"/>
  <c r="K712" i="7"/>
  <c r="K716" i="7"/>
  <c r="K728" i="7"/>
  <c r="K740" i="7"/>
  <c r="K744" i="7"/>
  <c r="K752" i="7"/>
  <c r="K756" i="7"/>
  <c r="K764" i="7"/>
  <c r="K768" i="7"/>
  <c r="K776" i="7"/>
  <c r="K788" i="7"/>
  <c r="K800" i="7"/>
  <c r="K808" i="7"/>
  <c r="K812" i="7"/>
  <c r="K820" i="7"/>
  <c r="K824" i="7"/>
  <c r="K828" i="7"/>
  <c r="K840" i="7"/>
  <c r="K844" i="7"/>
  <c r="K852" i="7"/>
  <c r="K856" i="7"/>
  <c r="K864" i="7"/>
  <c r="K868" i="7"/>
  <c r="K884" i="7"/>
  <c r="K892" i="7"/>
  <c r="K896" i="7"/>
  <c r="K900" i="7"/>
  <c r="K904" i="7"/>
  <c r="K908" i="7"/>
  <c r="K912" i="7"/>
  <c r="K916" i="7"/>
  <c r="K920" i="7"/>
  <c r="K924" i="7"/>
  <c r="K928" i="7"/>
  <c r="K932" i="7"/>
  <c r="K936" i="7"/>
  <c r="K940" i="7"/>
  <c r="K944" i="7"/>
  <c r="K948" i="7"/>
  <c r="K952" i="7"/>
  <c r="K956" i="7"/>
  <c r="K960" i="7"/>
  <c r="K964" i="7"/>
  <c r="K968" i="7"/>
  <c r="K972" i="7"/>
  <c r="K976" i="7"/>
  <c r="K980" i="7"/>
  <c r="K984" i="7"/>
  <c r="K988" i="7"/>
  <c r="K992" i="7"/>
  <c r="K996" i="7"/>
  <c r="K1000" i="7"/>
  <c r="K1004" i="7"/>
  <c r="K1008" i="7"/>
  <c r="K1012" i="7"/>
  <c r="K1016" i="7"/>
  <c r="K52" i="7"/>
  <c r="K72" i="7"/>
  <c r="K80" i="7"/>
  <c r="K84" i="7"/>
  <c r="K88" i="7"/>
  <c r="K92" i="7"/>
  <c r="K100" i="7"/>
  <c r="K104" i="7"/>
  <c r="K108" i="7"/>
  <c r="K136" i="7"/>
  <c r="K140" i="7"/>
  <c r="K152" i="7"/>
  <c r="K156" i="7"/>
  <c r="K160" i="7"/>
  <c r="K176" i="7"/>
  <c r="K180" i="7"/>
  <c r="K188" i="7"/>
  <c r="K192" i="7"/>
  <c r="K204" i="7"/>
  <c r="K208" i="7"/>
  <c r="K224" i="7"/>
  <c r="K228" i="7"/>
  <c r="K232" i="7"/>
  <c r="K252" i="7"/>
  <c r="K256" i="7"/>
  <c r="K268" i="7"/>
  <c r="K272" i="7"/>
  <c r="K276" i="7"/>
  <c r="K280" i="7"/>
  <c r="K296" i="7"/>
  <c r="K300" i="7"/>
  <c r="K316" i="7"/>
  <c r="K320" i="7"/>
  <c r="K332" i="7"/>
  <c r="K336" i="7"/>
  <c r="K340" i="7"/>
  <c r="K344" i="7"/>
  <c r="K352" i="7"/>
  <c r="K356" i="7"/>
  <c r="K360" i="7"/>
  <c r="K372" i="7"/>
  <c r="K376" i="7"/>
  <c r="K384" i="7"/>
  <c r="K396" i="7"/>
  <c r="K400" i="7"/>
  <c r="K404" i="7"/>
  <c r="K408" i="7"/>
  <c r="K412" i="7"/>
  <c r="K416" i="7"/>
  <c r="K420" i="7"/>
  <c r="K424" i="7"/>
  <c r="K428" i="7"/>
  <c r="K440" i="7"/>
  <c r="K444" i="7"/>
  <c r="K464" i="7"/>
  <c r="K468" i="7"/>
  <c r="K472" i="7"/>
  <c r="K476" i="7"/>
  <c r="K488" i="7"/>
  <c r="K500" i="7"/>
  <c r="K504" i="7"/>
  <c r="K512" i="7"/>
  <c r="K516" i="7"/>
  <c r="K528" i="7"/>
  <c r="K532" i="7"/>
  <c r="K544" i="7"/>
  <c r="K552" i="7"/>
  <c r="K568" i="7"/>
  <c r="K580" i="7"/>
  <c r="K592" i="7"/>
  <c r="K604" i="7"/>
  <c r="K612" i="7"/>
  <c r="K616" i="7"/>
  <c r="K624" i="7"/>
  <c r="K628" i="7"/>
  <c r="K636" i="7"/>
  <c r="K640" i="7"/>
  <c r="K648" i="7"/>
  <c r="K652" i="7"/>
  <c r="K660" i="7"/>
  <c r="K668" i="7"/>
  <c r="K676" i="7"/>
  <c r="K680" i="7"/>
  <c r="K688" i="7"/>
  <c r="K692" i="7"/>
  <c r="K696" i="7"/>
  <c r="K700" i="7"/>
  <c r="K708" i="7"/>
  <c r="K720" i="7"/>
  <c r="K724" i="7"/>
  <c r="K732" i="7"/>
  <c r="K736" i="7"/>
  <c r="K748" i="7"/>
  <c r="K760" i="7"/>
  <c r="K772" i="7"/>
  <c r="K780" i="7"/>
  <c r="K784" i="7"/>
  <c r="K792" i="7"/>
  <c r="K796" i="7"/>
  <c r="K804" i="7"/>
  <c r="K816" i="7"/>
  <c r="K832" i="7"/>
  <c r="K836" i="7"/>
  <c r="K848" i="7"/>
  <c r="K860" i="7"/>
  <c r="K872" i="7"/>
  <c r="K876" i="7"/>
  <c r="K880" i="7"/>
  <c r="K888" i="7"/>
  <c r="J33" i="7"/>
  <c r="K33" i="7" s="1"/>
  <c r="K85" i="7"/>
  <c r="K93" i="7"/>
  <c r="K101" i="7"/>
  <c r="K105" i="7"/>
  <c r="K113" i="7"/>
  <c r="K129" i="7"/>
  <c r="K145" i="7"/>
  <c r="K153" i="7"/>
  <c r="K161" i="7"/>
  <c r="K169" i="7"/>
  <c r="K177" i="7"/>
  <c r="K185" i="7"/>
  <c r="K193" i="7"/>
  <c r="K205" i="7"/>
  <c r="K213" i="7"/>
  <c r="K221" i="7"/>
  <c r="K229" i="7"/>
  <c r="K237" i="7"/>
  <c r="K245" i="7"/>
  <c r="K249" i="7"/>
  <c r="K257" i="7"/>
  <c r="K269" i="7"/>
  <c r="K273" i="7"/>
  <c r="K277" i="7"/>
  <c r="K281" i="7"/>
  <c r="K289" i="7"/>
  <c r="K297" i="7"/>
  <c r="K309" i="7"/>
  <c r="K317" i="7"/>
  <c r="K325" i="7"/>
  <c r="K333" i="7"/>
  <c r="K341" i="7"/>
  <c r="K353" i="7"/>
  <c r="K357" i="7"/>
  <c r="K365" i="7"/>
  <c r="K369" i="7"/>
  <c r="K373" i="7"/>
  <c r="K377" i="7"/>
  <c r="K385" i="7"/>
  <c r="K389" i="7"/>
  <c r="K397" i="7"/>
  <c r="K405" i="7"/>
  <c r="K413" i="7"/>
  <c r="K417" i="7"/>
  <c r="K425" i="7"/>
  <c r="K433" i="7"/>
  <c r="K441" i="7"/>
  <c r="K449" i="7"/>
  <c r="K457" i="7"/>
  <c r="K465" i="7"/>
  <c r="K473" i="7"/>
  <c r="K481" i="7"/>
  <c r="K493" i="7"/>
  <c r="K497" i="7"/>
  <c r="K505" i="7"/>
  <c r="K517" i="7"/>
  <c r="K525" i="7"/>
  <c r="K537" i="7"/>
  <c r="K545" i="7"/>
  <c r="K549" i="7"/>
  <c r="K557" i="7"/>
  <c r="K565" i="7"/>
  <c r="K573" i="7"/>
  <c r="K577" i="7"/>
  <c r="K585" i="7"/>
  <c r="K589" i="7"/>
  <c r="K593" i="7"/>
  <c r="K597" i="7"/>
  <c r="K613" i="7"/>
  <c r="K621" i="7"/>
  <c r="K629" i="7"/>
  <c r="K637" i="7"/>
  <c r="K645" i="7"/>
  <c r="K653" i="7"/>
  <c r="K661" i="7"/>
  <c r="K669" i="7"/>
  <c r="K677" i="7"/>
  <c r="K685" i="7"/>
  <c r="K693" i="7"/>
  <c r="K701" i="7"/>
  <c r="K709" i="7"/>
  <c r="K721" i="7"/>
  <c r="K729" i="7"/>
  <c r="K733" i="7"/>
  <c r="K745" i="7"/>
  <c r="K749" i="7"/>
  <c r="K761" i="7"/>
  <c r="K773" i="7"/>
  <c r="K777" i="7"/>
  <c r="K785" i="7"/>
  <c r="K789" i="7"/>
  <c r="K797" i="7"/>
  <c r="K801" i="7"/>
  <c r="K809" i="7"/>
  <c r="K813" i="7"/>
  <c r="K825" i="7"/>
  <c r="K829" i="7"/>
  <c r="K837" i="7"/>
  <c r="K849" i="7"/>
  <c r="K857" i="7"/>
  <c r="K861" i="7"/>
  <c r="K869" i="7"/>
  <c r="K877" i="7"/>
  <c r="K885" i="7"/>
  <c r="K889" i="7"/>
  <c r="K901" i="7"/>
  <c r="K909" i="7"/>
  <c r="K913" i="7"/>
  <c r="K917" i="7"/>
  <c r="K921" i="7"/>
  <c r="K929" i="7"/>
  <c r="K933" i="7"/>
  <c r="K937" i="7"/>
  <c r="K941" i="7"/>
  <c r="K945" i="7"/>
  <c r="K949" i="7"/>
  <c r="K953" i="7"/>
  <c r="K957" i="7"/>
  <c r="K961" i="7"/>
  <c r="K965" i="7"/>
  <c r="K969" i="7"/>
  <c r="K973" i="7"/>
  <c r="K977" i="7"/>
  <c r="K981" i="7"/>
  <c r="K985" i="7"/>
  <c r="K989" i="7"/>
  <c r="K993" i="7"/>
  <c r="K997" i="7"/>
  <c r="K1001" i="7"/>
  <c r="K1005" i="7"/>
  <c r="K1009" i="7"/>
  <c r="K1013" i="7"/>
  <c r="K1017" i="7"/>
  <c r="K61" i="7"/>
  <c r="K73" i="7"/>
  <c r="K77" i="7"/>
  <c r="K81" i="7"/>
  <c r="K89" i="7"/>
  <c r="K97" i="7"/>
  <c r="K109" i="7"/>
  <c r="K117" i="7"/>
  <c r="K125" i="7"/>
  <c r="K133" i="7"/>
  <c r="K141" i="7"/>
  <c r="K157" i="7"/>
  <c r="K165" i="7"/>
  <c r="K173" i="7"/>
  <c r="K181" i="7"/>
  <c r="K189" i="7"/>
  <c r="K197" i="7"/>
  <c r="K201" i="7"/>
  <c r="K209" i="7"/>
  <c r="K217" i="7"/>
  <c r="K225" i="7"/>
  <c r="K233" i="7"/>
  <c r="K241" i="7"/>
  <c r="K253" i="7"/>
  <c r="K261" i="7"/>
  <c r="K265" i="7"/>
  <c r="K285" i="7"/>
  <c r="K293" i="7"/>
  <c r="K301" i="7"/>
  <c r="K305" i="7"/>
  <c r="K313" i="7"/>
  <c r="K321" i="7"/>
  <c r="K329" i="7"/>
  <c r="K337" i="7"/>
  <c r="K345" i="7"/>
  <c r="K349" i="7"/>
  <c r="K361" i="7"/>
  <c r="K381" i="7"/>
  <c r="K393" i="7"/>
  <c r="K401" i="7"/>
  <c r="K409" i="7"/>
  <c r="K421" i="7"/>
  <c r="K429" i="7"/>
  <c r="K437" i="7"/>
  <c r="K445" i="7"/>
  <c r="K453" i="7"/>
  <c r="K461" i="7"/>
  <c r="K469" i="7"/>
  <c r="K477" i="7"/>
  <c r="K485" i="7"/>
  <c r="K489" i="7"/>
  <c r="K501" i="7"/>
  <c r="K509" i="7"/>
  <c r="K513" i="7"/>
  <c r="K521" i="7"/>
  <c r="K529" i="7"/>
  <c r="K533" i="7"/>
  <c r="K541" i="7"/>
  <c r="K553" i="7"/>
  <c r="K561" i="7"/>
  <c r="K569" i="7"/>
  <c r="K581" i="7"/>
  <c r="K601" i="7"/>
  <c r="K605" i="7"/>
  <c r="K609" i="7"/>
  <c r="K617" i="7"/>
  <c r="K625" i="7"/>
  <c r="K633" i="7"/>
  <c r="K641" i="7"/>
  <c r="K649" i="7"/>
  <c r="K657" i="7"/>
  <c r="K665" i="7"/>
  <c r="K673" i="7"/>
  <c r="K681" i="7"/>
  <c r="K689" i="7"/>
  <c r="K697" i="7"/>
  <c r="K705" i="7"/>
  <c r="K713" i="7"/>
  <c r="K717" i="7"/>
  <c r="K725" i="7"/>
  <c r="K737" i="7"/>
  <c r="K741" i="7"/>
  <c r="K753" i="7"/>
  <c r="K757" i="7"/>
  <c r="K765" i="7"/>
  <c r="K769" i="7"/>
  <c r="K781" i="7"/>
  <c r="K793" i="7"/>
  <c r="K805" i="7"/>
  <c r="K817" i="7"/>
  <c r="K821" i="7"/>
  <c r="K833" i="7"/>
  <c r="K841" i="7"/>
  <c r="K845" i="7"/>
  <c r="K853" i="7"/>
  <c r="K865" i="7"/>
  <c r="K873" i="7"/>
  <c r="K881" i="7"/>
  <c r="K893" i="7"/>
  <c r="K897" i="7"/>
  <c r="K905" i="7"/>
  <c r="K925" i="7"/>
  <c r="K74" i="7"/>
  <c r="K86" i="7"/>
  <c r="K94" i="7"/>
  <c r="K102" i="7"/>
  <c r="K122" i="7"/>
  <c r="K126" i="7"/>
  <c r="K138" i="7"/>
  <c r="K150" i="7"/>
  <c r="K166" i="7"/>
  <c r="K174" i="7"/>
  <c r="K182" i="7"/>
  <c r="K190" i="7"/>
  <c r="K194" i="7"/>
  <c r="K206" i="7"/>
  <c r="K214" i="7"/>
  <c r="K222" i="7"/>
  <c r="K234" i="7"/>
  <c r="K250" i="7"/>
  <c r="K258" i="7"/>
  <c r="K270" i="7"/>
  <c r="K274" i="7"/>
  <c r="K278" i="7"/>
  <c r="K290" i="7"/>
  <c r="K302" i="7"/>
  <c r="K310" i="7"/>
  <c r="K322" i="7"/>
  <c r="K330" i="7"/>
  <c r="K338" i="7"/>
  <c r="K350" i="7"/>
  <c r="K358" i="7"/>
  <c r="K366" i="7"/>
  <c r="K374" i="7"/>
  <c r="K382" i="7"/>
  <c r="K390" i="7"/>
  <c r="K398" i="7"/>
  <c r="K406" i="7"/>
  <c r="K410" i="7"/>
  <c r="K422" i="7"/>
  <c r="K430" i="7"/>
  <c r="K434" i="7"/>
  <c r="K442" i="7"/>
  <c r="K450" i="7"/>
  <c r="K458" i="7"/>
  <c r="K466" i="7"/>
  <c r="K474" i="7"/>
  <c r="K478" i="7"/>
  <c r="K486" i="7"/>
  <c r="K494" i="7"/>
  <c r="K502" i="7"/>
  <c r="K510" i="7"/>
  <c r="K514" i="7"/>
  <c r="K526" i="7"/>
  <c r="K530" i="7"/>
  <c r="K534" i="7"/>
  <c r="K542" i="7"/>
  <c r="K550" i="7"/>
  <c r="K558" i="7"/>
  <c r="K562" i="7"/>
  <c r="K570" i="7"/>
  <c r="K578" i="7"/>
  <c r="K590" i="7"/>
  <c r="K594" i="7"/>
  <c r="K602" i="7"/>
  <c r="K614" i="7"/>
  <c r="K622" i="7"/>
  <c r="K630" i="7"/>
  <c r="K638" i="7"/>
  <c r="K646" i="7"/>
  <c r="K650" i="7"/>
  <c r="K654" i="7"/>
  <c r="K666" i="7"/>
  <c r="K674" i="7"/>
  <c r="K682" i="7"/>
  <c r="K690" i="7"/>
  <c r="K698" i="7"/>
  <c r="K702" i="7"/>
  <c r="K706" i="7"/>
  <c r="K714" i="7"/>
  <c r="K718" i="7"/>
  <c r="K730" i="7"/>
  <c r="K738" i="7"/>
  <c r="K746" i="7"/>
  <c r="K750" i="7"/>
  <c r="K758" i="7"/>
  <c r="K762" i="7"/>
  <c r="K774" i="7"/>
  <c r="K778" i="7"/>
  <c r="K790" i="7"/>
  <c r="K802" i="7"/>
  <c r="K810" i="7"/>
  <c r="K818" i="7"/>
  <c r="K826" i="7"/>
  <c r="K834" i="7"/>
  <c r="K838" i="7"/>
  <c r="K842" i="7"/>
  <c r="K846" i="7"/>
  <c r="K850" i="7"/>
  <c r="K854" i="7"/>
  <c r="K858" i="7"/>
  <c r="K862" i="7"/>
  <c r="K866" i="7"/>
  <c r="K870" i="7"/>
  <c r="K874" i="7"/>
  <c r="K878" i="7"/>
  <c r="K882" i="7"/>
  <c r="K886" i="7"/>
  <c r="K890" i="7"/>
  <c r="K894" i="7"/>
  <c r="K898" i="7"/>
  <c r="K902" i="7"/>
  <c r="K906" i="7"/>
  <c r="K910" i="7"/>
  <c r="K914" i="7"/>
  <c r="K918" i="7"/>
  <c r="K922" i="7"/>
  <c r="K926" i="7"/>
  <c r="K930" i="7"/>
  <c r="K934" i="7"/>
  <c r="K938" i="7"/>
  <c r="K942" i="7"/>
  <c r="K946" i="7"/>
  <c r="K950" i="7"/>
  <c r="K954" i="7"/>
  <c r="K958" i="7"/>
  <c r="K962" i="7"/>
  <c r="K966" i="7"/>
  <c r="K970" i="7"/>
  <c r="K974" i="7"/>
  <c r="K978" i="7"/>
  <c r="K982" i="7"/>
  <c r="K986" i="7"/>
  <c r="K990" i="7"/>
  <c r="K994" i="7"/>
  <c r="K998" i="7"/>
  <c r="K1002" i="7"/>
  <c r="K1006" i="7"/>
  <c r="K1010" i="7"/>
  <c r="K1014" i="7"/>
  <c r="K70" i="7"/>
  <c r="K78" i="7"/>
  <c r="K82" i="7"/>
  <c r="K90" i="7"/>
  <c r="K98" i="7"/>
  <c r="K106" i="7"/>
  <c r="K130" i="7"/>
  <c r="K134" i="7"/>
  <c r="K142" i="7"/>
  <c r="K146" i="7"/>
  <c r="K154" i="7"/>
  <c r="K158" i="7"/>
  <c r="K162" i="7"/>
  <c r="K170" i="7"/>
  <c r="K178" i="7"/>
  <c r="K186" i="7"/>
  <c r="K198" i="7"/>
  <c r="K202" i="7"/>
  <c r="K210" i="7"/>
  <c r="K218" i="7"/>
  <c r="K226" i="7"/>
  <c r="K230" i="7"/>
  <c r="K238" i="7"/>
  <c r="K242" i="7"/>
  <c r="K246" i="7"/>
  <c r="K254" i="7"/>
  <c r="K262" i="7"/>
  <c r="K266" i="7"/>
  <c r="K282" i="7"/>
  <c r="K286" i="7"/>
  <c r="K294" i="7"/>
  <c r="K298" i="7"/>
  <c r="K306" i="7"/>
  <c r="K314" i="7"/>
  <c r="K318" i="7"/>
  <c r="K326" i="7"/>
  <c r="K334" i="7"/>
  <c r="K342" i="7"/>
  <c r="K346" i="7"/>
  <c r="K354" i="7"/>
  <c r="K362" i="7"/>
  <c r="K370" i="7"/>
  <c r="K378" i="7"/>
  <c r="K386" i="7"/>
  <c r="K394" i="7"/>
  <c r="K402" i="7"/>
  <c r="K414" i="7"/>
  <c r="K418" i="7"/>
  <c r="K426" i="7"/>
  <c r="K438" i="7"/>
  <c r="K446" i="7"/>
  <c r="K454" i="7"/>
  <c r="K462" i="7"/>
  <c r="K470" i="7"/>
  <c r="K482" i="7"/>
  <c r="K490" i="7"/>
  <c r="K498" i="7"/>
  <c r="K506" i="7"/>
  <c r="K518" i="7"/>
  <c r="K522" i="7"/>
  <c r="K538" i="7"/>
  <c r="K546" i="7"/>
  <c r="K554" i="7"/>
  <c r="K566" i="7"/>
  <c r="K574" i="7"/>
  <c r="K582" i="7"/>
  <c r="K586" i="7"/>
  <c r="K598" i="7"/>
  <c r="K606" i="7"/>
  <c r="K610" i="7"/>
  <c r="K618" i="7"/>
  <c r="K626" i="7"/>
  <c r="K634" i="7"/>
  <c r="K642" i="7"/>
  <c r="K658" i="7"/>
  <c r="K662" i="7"/>
  <c r="K670" i="7"/>
  <c r="K678" i="7"/>
  <c r="K686" i="7"/>
  <c r="K694" i="7"/>
  <c r="K710" i="7"/>
  <c r="K722" i="7"/>
  <c r="K726" i="7"/>
  <c r="K734" i="7"/>
  <c r="K742" i="7"/>
  <c r="K754" i="7"/>
  <c r="K766" i="7"/>
  <c r="K770" i="7"/>
  <c r="K782" i="7"/>
  <c r="K786" i="7"/>
  <c r="K794" i="7"/>
  <c r="K798" i="7"/>
  <c r="K806" i="7"/>
  <c r="K814" i="7"/>
  <c r="K822" i="7"/>
  <c r="K830" i="7"/>
  <c r="K51" i="7"/>
  <c r="K79" i="7"/>
  <c r="K87" i="7"/>
  <c r="K95" i="7"/>
  <c r="K107" i="7"/>
  <c r="K115" i="7"/>
  <c r="K123" i="7"/>
  <c r="K131" i="7"/>
  <c r="K135" i="7"/>
  <c r="K143" i="7"/>
  <c r="K151" i="7"/>
  <c r="K159" i="7"/>
  <c r="K167" i="7"/>
  <c r="K175" i="7"/>
  <c r="K179" i="7"/>
  <c r="K187" i="7"/>
  <c r="K195" i="7"/>
  <c r="K207" i="7"/>
  <c r="K219" i="7"/>
  <c r="K227" i="7"/>
  <c r="K231" i="7"/>
  <c r="K239" i="7"/>
  <c r="K251" i="7"/>
  <c r="K259" i="7"/>
  <c r="K263" i="7"/>
  <c r="K275" i="7"/>
  <c r="K279" i="7"/>
  <c r="K287" i="7"/>
  <c r="K291" i="7"/>
  <c r="K299" i="7"/>
  <c r="K307" i="7"/>
  <c r="K315" i="7"/>
  <c r="K319" i="7"/>
  <c r="K327" i="7"/>
  <c r="K331" i="7"/>
  <c r="K339" i="7"/>
  <c r="K347" i="7"/>
  <c r="K359" i="7"/>
  <c r="K363" i="7"/>
  <c r="K371" i="7"/>
  <c r="K379" i="7"/>
  <c r="K387" i="7"/>
  <c r="K391" i="7"/>
  <c r="K395" i="7"/>
  <c r="K403" i="7"/>
  <c r="K411" i="7"/>
  <c r="K419" i="7"/>
  <c r="K427" i="7"/>
  <c r="K431" i="7"/>
  <c r="K439" i="7"/>
  <c r="K447" i="7"/>
  <c r="K451" i="7"/>
  <c r="K455" i="7"/>
  <c r="K463" i="7"/>
  <c r="K471" i="7"/>
  <c r="K479" i="7"/>
  <c r="K491" i="7"/>
  <c r="K495" i="7"/>
  <c r="K503" i="7"/>
  <c r="K511" i="7"/>
  <c r="K519" i="7"/>
  <c r="K531" i="7"/>
  <c r="K535" i="7"/>
  <c r="K539" i="7"/>
  <c r="K547" i="7"/>
  <c r="K559" i="7"/>
  <c r="K567" i="7"/>
  <c r="K579" i="7"/>
  <c r="K587" i="7"/>
  <c r="K595" i="7"/>
  <c r="K603" i="7"/>
  <c r="K615" i="7"/>
  <c r="K623" i="7"/>
  <c r="K635" i="7"/>
  <c r="K643" i="7"/>
  <c r="K651" i="7"/>
  <c r="K659" i="7"/>
  <c r="K663" i="7"/>
  <c r="K675" i="7"/>
  <c r="K683" i="7"/>
  <c r="K691" i="7"/>
  <c r="K695" i="7"/>
  <c r="K703" i="7"/>
  <c r="K711" i="7"/>
  <c r="K719" i="7"/>
  <c r="K727" i="7"/>
  <c r="K735" i="7"/>
  <c r="K739" i="7"/>
  <c r="K747" i="7"/>
  <c r="K759" i="7"/>
  <c r="K767" i="7"/>
  <c r="K775" i="7"/>
  <c r="K779" i="7"/>
  <c r="K791" i="7"/>
  <c r="K799" i="7"/>
  <c r="K803" i="7"/>
  <c r="K815" i="7"/>
  <c r="K823" i="7"/>
  <c r="K831" i="7"/>
  <c r="K839" i="7"/>
  <c r="K847" i="7"/>
  <c r="K855" i="7"/>
  <c r="K863" i="7"/>
  <c r="K875" i="7"/>
  <c r="K879" i="7"/>
  <c r="K887" i="7"/>
  <c r="K895" i="7"/>
  <c r="K903" i="7"/>
  <c r="K911" i="7"/>
  <c r="K915" i="7"/>
  <c r="K919" i="7"/>
  <c r="K923" i="7"/>
  <c r="K927" i="7"/>
  <c r="K931" i="7"/>
  <c r="K935" i="7"/>
  <c r="K939" i="7"/>
  <c r="K943" i="7"/>
  <c r="K947" i="7"/>
  <c r="K951" i="7"/>
  <c r="K955" i="7"/>
  <c r="K959" i="7"/>
  <c r="K963" i="7"/>
  <c r="K967" i="7"/>
  <c r="K971" i="7"/>
  <c r="K975" i="7"/>
  <c r="K979" i="7"/>
  <c r="K983" i="7"/>
  <c r="K987" i="7"/>
  <c r="K991" i="7"/>
  <c r="K995" i="7"/>
  <c r="K999" i="7"/>
  <c r="K1003" i="7"/>
  <c r="K1007" i="7"/>
  <c r="K1011" i="7"/>
  <c r="K1015" i="7"/>
  <c r="CS40" i="7"/>
  <c r="M40" i="7"/>
  <c r="N40" i="7" s="1"/>
  <c r="O40" i="7" s="1"/>
  <c r="J40" i="7"/>
  <c r="K40" i="7" s="1"/>
  <c r="CS52" i="7"/>
  <c r="M52" i="7"/>
  <c r="N52" i="7" s="1"/>
  <c r="O52" i="7" s="1"/>
  <c r="CS76" i="7"/>
  <c r="M76" i="7"/>
  <c r="N76" i="7" s="1"/>
  <c r="O76" i="7" s="1"/>
  <c r="CS88" i="7"/>
  <c r="M88" i="7"/>
  <c r="N88" i="7" s="1"/>
  <c r="O88" i="7" s="1"/>
  <c r="CS100" i="7"/>
  <c r="M100" i="7"/>
  <c r="N100" i="7" s="1"/>
  <c r="O100" i="7" s="1"/>
  <c r="CS184" i="7"/>
  <c r="M184" i="7"/>
  <c r="N184" i="7" s="1"/>
  <c r="CS196" i="7"/>
  <c r="M196" i="7"/>
  <c r="N196" i="7" s="1"/>
  <c r="CS224" i="7"/>
  <c r="M224" i="7"/>
  <c r="N224" i="7" s="1"/>
  <c r="CS236" i="7"/>
  <c r="M236" i="7"/>
  <c r="N236" i="7" s="1"/>
  <c r="CS260" i="7"/>
  <c r="M260" i="7"/>
  <c r="N260" i="7" s="1"/>
  <c r="CS272" i="7"/>
  <c r="M272" i="7"/>
  <c r="N272" i="7" s="1"/>
  <c r="CS304" i="7"/>
  <c r="M304" i="7"/>
  <c r="N304" i="7" s="1"/>
  <c r="CS324" i="7"/>
  <c r="M324" i="7"/>
  <c r="N324" i="7" s="1"/>
  <c r="CS360" i="7"/>
  <c r="M360" i="7"/>
  <c r="N360" i="7" s="1"/>
  <c r="CS400" i="7"/>
  <c r="M400" i="7"/>
  <c r="N400" i="7" s="1"/>
  <c r="CS412" i="7"/>
  <c r="M412" i="7"/>
  <c r="N412" i="7" s="1"/>
  <c r="CS440" i="7"/>
  <c r="M440" i="7"/>
  <c r="N440" i="7" s="1"/>
  <c r="CS456" i="7"/>
  <c r="M456" i="7"/>
  <c r="N456" i="7" s="1"/>
  <c r="CS468" i="7"/>
  <c r="M468" i="7"/>
  <c r="N468" i="7" s="1"/>
  <c r="CS480" i="7"/>
  <c r="M480" i="7"/>
  <c r="N480" i="7" s="1"/>
  <c r="CS524" i="7"/>
  <c r="M524" i="7"/>
  <c r="N524" i="7" s="1"/>
  <c r="CS596" i="7"/>
  <c r="M596" i="7"/>
  <c r="N596" i="7" s="1"/>
  <c r="CS620" i="7"/>
  <c r="M620" i="7"/>
  <c r="N620" i="7" s="1"/>
  <c r="CS640" i="7"/>
  <c r="M640" i="7"/>
  <c r="N640" i="7" s="1"/>
  <c r="CS680" i="7"/>
  <c r="M680" i="7"/>
  <c r="N680" i="7" s="1"/>
  <c r="CS720" i="7"/>
  <c r="M720" i="7"/>
  <c r="N720" i="7" s="1"/>
  <c r="CS744" i="7"/>
  <c r="M744" i="7"/>
  <c r="N744" i="7" s="1"/>
  <c r="CS760" i="7"/>
  <c r="M760" i="7"/>
  <c r="N760" i="7" s="1"/>
  <c r="CS796" i="7"/>
  <c r="M796" i="7"/>
  <c r="N796" i="7" s="1"/>
  <c r="CS812" i="7"/>
  <c r="M812" i="7"/>
  <c r="N812" i="7" s="1"/>
  <c r="CS824" i="7"/>
  <c r="M824" i="7"/>
  <c r="N824" i="7" s="1"/>
  <c r="CS840" i="7"/>
  <c r="M840" i="7"/>
  <c r="N840" i="7" s="1"/>
  <c r="CS852" i="7"/>
  <c r="M852" i="7"/>
  <c r="N852" i="7" s="1"/>
  <c r="CS864" i="7"/>
  <c r="M864" i="7"/>
  <c r="N864" i="7" s="1"/>
  <c r="CS888" i="7"/>
  <c r="M888" i="7"/>
  <c r="N888" i="7" s="1"/>
  <c r="CS912" i="7"/>
  <c r="M912" i="7"/>
  <c r="N912" i="7" s="1"/>
  <c r="CS936" i="7"/>
  <c r="M936" i="7"/>
  <c r="N936" i="7" s="1"/>
  <c r="CS952" i="7"/>
  <c r="M952" i="7"/>
  <c r="N952" i="7" s="1"/>
  <c r="CS964" i="7"/>
  <c r="M964" i="7"/>
  <c r="N964" i="7" s="1"/>
  <c r="CS972" i="7"/>
  <c r="M972" i="7"/>
  <c r="N972" i="7" s="1"/>
  <c r="M49" i="7"/>
  <c r="N49" i="7" s="1"/>
  <c r="O49" i="7" s="1"/>
  <c r="CS57" i="7"/>
  <c r="M57" i="7"/>
  <c r="N57" i="7" s="1"/>
  <c r="O57" i="7" s="1"/>
  <c r="CS65" i="7"/>
  <c r="M65" i="7"/>
  <c r="N65" i="7" s="1"/>
  <c r="O65" i="7" s="1"/>
  <c r="CS77" i="7"/>
  <c r="M77" i="7"/>
  <c r="N77" i="7" s="1"/>
  <c r="O77" i="7" s="1"/>
  <c r="CS81" i="7"/>
  <c r="M81" i="7"/>
  <c r="N81" i="7" s="1"/>
  <c r="O81" i="7" s="1"/>
  <c r="CS93" i="7"/>
  <c r="M93" i="7"/>
  <c r="N93" i="7" s="1"/>
  <c r="O93" i="7" s="1"/>
  <c r="M101" i="7"/>
  <c r="N101" i="7" s="1"/>
  <c r="O101" i="7" s="1"/>
  <c r="M113" i="7"/>
  <c r="N113" i="7" s="1"/>
  <c r="O113" i="7" s="1"/>
  <c r="CS121" i="7"/>
  <c r="M121" i="7"/>
  <c r="N121" i="7" s="1"/>
  <c r="O121" i="7" s="1"/>
  <c r="CS133" i="7"/>
  <c r="M133" i="7"/>
  <c r="N133" i="7" s="1"/>
  <c r="O133" i="7" s="1"/>
  <c r="CS137" i="7"/>
  <c r="M137" i="7"/>
  <c r="N137" i="7" s="1"/>
  <c r="O137" i="7" s="1"/>
  <c r="CS145" i="7"/>
  <c r="M145" i="7"/>
  <c r="N145" i="7" s="1"/>
  <c r="O145" i="7" s="1"/>
  <c r="CS157" i="7"/>
  <c r="M157" i="7"/>
  <c r="N157" i="7" s="1"/>
  <c r="CS161" i="7"/>
  <c r="M161" i="7"/>
  <c r="N161" i="7" s="1"/>
  <c r="CS169" i="7"/>
  <c r="M169" i="7"/>
  <c r="N169" i="7" s="1"/>
  <c r="CS181" i="7"/>
  <c r="M181" i="7"/>
  <c r="N181" i="7" s="1"/>
  <c r="CS189" i="7"/>
  <c r="M189" i="7"/>
  <c r="N189" i="7" s="1"/>
  <c r="CS197" i="7"/>
  <c r="M197" i="7"/>
  <c r="N197" i="7" s="1"/>
  <c r="CS209" i="7"/>
  <c r="M209" i="7"/>
  <c r="N209" i="7" s="1"/>
  <c r="CS213" i="7"/>
  <c r="M213" i="7"/>
  <c r="N213" i="7" s="1"/>
  <c r="CS221" i="7"/>
  <c r="M221" i="7"/>
  <c r="N221" i="7" s="1"/>
  <c r="CS229" i="7"/>
  <c r="M229" i="7"/>
  <c r="N229" i="7" s="1"/>
  <c r="CS233" i="7"/>
  <c r="M233" i="7"/>
  <c r="N233" i="7" s="1"/>
  <c r="CS249" i="7"/>
  <c r="M249" i="7"/>
  <c r="N249" i="7" s="1"/>
  <c r="CS253" i="7"/>
  <c r="M253" i="7"/>
  <c r="N253" i="7" s="1"/>
  <c r="CS257" i="7"/>
  <c r="M257" i="7"/>
  <c r="N257" i="7" s="1"/>
  <c r="CS269" i="7"/>
  <c r="M269" i="7"/>
  <c r="N269" i="7" s="1"/>
  <c r="CS293" i="7"/>
  <c r="M293" i="7"/>
  <c r="N293" i="7" s="1"/>
  <c r="CS297" i="7"/>
  <c r="M297" i="7"/>
  <c r="N297" i="7" s="1"/>
  <c r="CS305" i="7"/>
  <c r="M305" i="7"/>
  <c r="N305" i="7" s="1"/>
  <c r="CS309" i="7"/>
  <c r="M309" i="7"/>
  <c r="N309" i="7" s="1"/>
  <c r="CS317" i="7"/>
  <c r="M317" i="7"/>
  <c r="N317" i="7" s="1"/>
  <c r="CS325" i="7"/>
  <c r="M325" i="7"/>
  <c r="N325" i="7" s="1"/>
  <c r="CS329" i="7"/>
  <c r="M329" i="7"/>
  <c r="N329" i="7" s="1"/>
  <c r="CS357" i="7"/>
  <c r="M357" i="7"/>
  <c r="N357" i="7" s="1"/>
  <c r="CS361" i="7"/>
  <c r="M361" i="7"/>
  <c r="N361" i="7" s="1"/>
  <c r="CS365" i="7"/>
  <c r="M365" i="7"/>
  <c r="N365" i="7" s="1"/>
  <c r="CS373" i="7"/>
  <c r="M373" i="7"/>
  <c r="N373" i="7" s="1"/>
  <c r="CS377" i="7"/>
  <c r="M377" i="7"/>
  <c r="N377" i="7" s="1"/>
  <c r="CS385" i="7"/>
  <c r="M385" i="7"/>
  <c r="N385" i="7" s="1"/>
  <c r="CS393" i="7"/>
  <c r="M393" i="7"/>
  <c r="N393" i="7" s="1"/>
  <c r="CS401" i="7"/>
  <c r="M401" i="7"/>
  <c r="N401" i="7" s="1"/>
  <c r="CS405" i="7"/>
  <c r="M405" i="7"/>
  <c r="N405" i="7" s="1"/>
  <c r="CS417" i="7"/>
  <c r="M417" i="7"/>
  <c r="N417" i="7" s="1"/>
  <c r="CS425" i="7"/>
  <c r="M425" i="7"/>
  <c r="N425" i="7" s="1"/>
  <c r="CS433" i="7"/>
  <c r="M433" i="7"/>
  <c r="N433" i="7" s="1"/>
  <c r="CS437" i="7"/>
  <c r="M437" i="7"/>
  <c r="N437" i="7" s="1"/>
  <c r="CS445" i="7"/>
  <c r="M445" i="7"/>
  <c r="N445" i="7" s="1"/>
  <c r="CS449" i="7"/>
  <c r="M449" i="7"/>
  <c r="N449" i="7" s="1"/>
  <c r="CS457" i="7"/>
  <c r="M457" i="7"/>
  <c r="N457" i="7" s="1"/>
  <c r="CS469" i="7"/>
  <c r="M469" i="7"/>
  <c r="N469" i="7" s="1"/>
  <c r="CS477" i="7"/>
  <c r="M477" i="7"/>
  <c r="N477" i="7" s="1"/>
  <c r="CS481" i="7"/>
  <c r="M481" i="7"/>
  <c r="N481" i="7" s="1"/>
  <c r="CS489" i="7"/>
  <c r="M489" i="7"/>
  <c r="N489" i="7" s="1"/>
  <c r="CS493" i="7"/>
  <c r="M493" i="7"/>
  <c r="N493" i="7" s="1"/>
  <c r="CS497" i="7"/>
  <c r="M497" i="7"/>
  <c r="N497" i="7" s="1"/>
  <c r="CS505" i="7"/>
  <c r="M505" i="7"/>
  <c r="N505" i="7" s="1"/>
  <c r="CS513" i="7"/>
  <c r="M513" i="7"/>
  <c r="N513" i="7" s="1"/>
  <c r="CS521" i="7"/>
  <c r="M521" i="7"/>
  <c r="N521" i="7" s="1"/>
  <c r="CS529" i="7"/>
  <c r="M529" i="7"/>
  <c r="N529" i="7" s="1"/>
  <c r="CS541" i="7"/>
  <c r="M541" i="7"/>
  <c r="N541" i="7" s="1"/>
  <c r="CS553" i="7"/>
  <c r="M553" i="7"/>
  <c r="N553" i="7" s="1"/>
  <c r="CS557" i="7"/>
  <c r="M557" i="7"/>
  <c r="N557" i="7" s="1"/>
  <c r="CS565" i="7"/>
  <c r="M565" i="7"/>
  <c r="N565" i="7" s="1"/>
  <c r="CS569" i="7"/>
  <c r="M569" i="7"/>
  <c r="N569" i="7" s="1"/>
  <c r="CS577" i="7"/>
  <c r="M577" i="7"/>
  <c r="N577" i="7" s="1"/>
  <c r="CS585" i="7"/>
  <c r="M585" i="7"/>
  <c r="N585" i="7" s="1"/>
  <c r="CS601" i="7"/>
  <c r="M601" i="7"/>
  <c r="N601" i="7" s="1"/>
  <c r="CS613" i="7"/>
  <c r="M613" i="7"/>
  <c r="N613" i="7" s="1"/>
  <c r="CS621" i="7"/>
  <c r="M621" i="7"/>
  <c r="N621" i="7" s="1"/>
  <c r="CS629" i="7"/>
  <c r="M629" i="7"/>
  <c r="N629" i="7" s="1"/>
  <c r="CS637" i="7"/>
  <c r="M637" i="7"/>
  <c r="N637" i="7" s="1"/>
  <c r="CS645" i="7"/>
  <c r="M645" i="7"/>
  <c r="N645" i="7" s="1"/>
  <c r="CS653" i="7"/>
  <c r="M653" i="7"/>
  <c r="N653" i="7" s="1"/>
  <c r="CS669" i="7"/>
  <c r="M669" i="7"/>
  <c r="N669" i="7" s="1"/>
  <c r="CS673" i="7"/>
  <c r="M673" i="7"/>
  <c r="N673" i="7" s="1"/>
  <c r="CS681" i="7"/>
  <c r="M681" i="7"/>
  <c r="N681" i="7" s="1"/>
  <c r="CS689" i="7"/>
  <c r="M689" i="7"/>
  <c r="N689" i="7" s="1"/>
  <c r="CS697" i="7"/>
  <c r="M697" i="7"/>
  <c r="N697" i="7" s="1"/>
  <c r="CS709" i="7"/>
  <c r="M709" i="7"/>
  <c r="N709" i="7" s="1"/>
  <c r="CS717" i="7"/>
  <c r="M717" i="7"/>
  <c r="N717" i="7" s="1"/>
  <c r="CS725" i="7"/>
  <c r="M725" i="7"/>
  <c r="N725" i="7" s="1"/>
  <c r="CS729" i="7"/>
  <c r="M729" i="7"/>
  <c r="N729" i="7" s="1"/>
  <c r="CS737" i="7"/>
  <c r="M737" i="7"/>
  <c r="N737" i="7" s="1"/>
  <c r="CS741" i="7"/>
  <c r="M741" i="7"/>
  <c r="N741" i="7" s="1"/>
  <c r="CS749" i="7"/>
  <c r="M749" i="7"/>
  <c r="N749" i="7" s="1"/>
  <c r="CS757" i="7"/>
  <c r="M757" i="7"/>
  <c r="N757" i="7" s="1"/>
  <c r="CS769" i="7"/>
  <c r="M769" i="7"/>
  <c r="N769" i="7" s="1"/>
  <c r="CS777" i="7"/>
  <c r="M777" i="7"/>
  <c r="N777" i="7" s="1"/>
  <c r="CS785" i="7"/>
  <c r="M785" i="7"/>
  <c r="N785" i="7" s="1"/>
  <c r="CS789" i="7"/>
  <c r="M789" i="7"/>
  <c r="N789" i="7" s="1"/>
  <c r="CS793" i="7"/>
  <c r="M793" i="7"/>
  <c r="N793" i="7" s="1"/>
  <c r="CS797" i="7"/>
  <c r="M797" i="7"/>
  <c r="N797" i="7" s="1"/>
  <c r="CS801" i="7"/>
  <c r="M801" i="7"/>
  <c r="N801" i="7" s="1"/>
  <c r="CS805" i="7"/>
  <c r="M805" i="7"/>
  <c r="N805" i="7" s="1"/>
  <c r="CS809" i="7"/>
  <c r="M809" i="7"/>
  <c r="N809" i="7" s="1"/>
  <c r="CS813" i="7"/>
  <c r="M813" i="7"/>
  <c r="N813" i="7" s="1"/>
  <c r="CS817" i="7"/>
  <c r="M817" i="7"/>
  <c r="N817" i="7" s="1"/>
  <c r="CS821" i="7"/>
  <c r="M821" i="7"/>
  <c r="N821" i="7" s="1"/>
  <c r="CS825" i="7"/>
  <c r="M825" i="7"/>
  <c r="N825" i="7" s="1"/>
  <c r="CS829" i="7"/>
  <c r="M829" i="7"/>
  <c r="N829" i="7" s="1"/>
  <c r="CS833" i="7"/>
  <c r="M833" i="7"/>
  <c r="N833" i="7" s="1"/>
  <c r="CS837" i="7"/>
  <c r="M837" i="7"/>
  <c r="N837" i="7" s="1"/>
  <c r="CS841" i="7"/>
  <c r="M841" i="7"/>
  <c r="N841" i="7" s="1"/>
  <c r="CS845" i="7"/>
  <c r="M845" i="7"/>
  <c r="N845" i="7" s="1"/>
  <c r="CS849" i="7"/>
  <c r="M849" i="7"/>
  <c r="N849" i="7" s="1"/>
  <c r="CS853" i="7"/>
  <c r="M853" i="7"/>
  <c r="N853" i="7" s="1"/>
  <c r="CS857" i="7"/>
  <c r="M857" i="7"/>
  <c r="N857" i="7" s="1"/>
  <c r="CS861" i="7"/>
  <c r="M861" i="7"/>
  <c r="N861" i="7" s="1"/>
  <c r="CS865" i="7"/>
  <c r="M865" i="7"/>
  <c r="N865" i="7" s="1"/>
  <c r="CS869" i="7"/>
  <c r="M869" i="7"/>
  <c r="N869" i="7" s="1"/>
  <c r="CS873" i="7"/>
  <c r="M873" i="7"/>
  <c r="N873" i="7" s="1"/>
  <c r="CS877" i="7"/>
  <c r="M877" i="7"/>
  <c r="N877" i="7" s="1"/>
  <c r="CS881" i="7"/>
  <c r="M881" i="7"/>
  <c r="N881" i="7" s="1"/>
  <c r="CS885" i="7"/>
  <c r="M885" i="7"/>
  <c r="N885" i="7" s="1"/>
  <c r="CS889" i="7"/>
  <c r="M889" i="7"/>
  <c r="N889" i="7" s="1"/>
  <c r="CS893" i="7"/>
  <c r="M893" i="7"/>
  <c r="N893" i="7" s="1"/>
  <c r="CS897" i="7"/>
  <c r="M897" i="7"/>
  <c r="N897" i="7" s="1"/>
  <c r="CS901" i="7"/>
  <c r="M901" i="7"/>
  <c r="N901" i="7" s="1"/>
  <c r="CS905" i="7"/>
  <c r="M905" i="7"/>
  <c r="N905" i="7" s="1"/>
  <c r="CS909" i="7"/>
  <c r="M909" i="7"/>
  <c r="N909" i="7" s="1"/>
  <c r="CS913" i="7"/>
  <c r="M913" i="7"/>
  <c r="N913" i="7" s="1"/>
  <c r="CS917" i="7"/>
  <c r="M917" i="7"/>
  <c r="N917" i="7" s="1"/>
  <c r="CS921" i="7"/>
  <c r="M921" i="7"/>
  <c r="N921" i="7" s="1"/>
  <c r="CS925" i="7"/>
  <c r="M925" i="7"/>
  <c r="N925" i="7" s="1"/>
  <c r="CS929" i="7"/>
  <c r="M929" i="7"/>
  <c r="N929" i="7" s="1"/>
  <c r="CS933" i="7"/>
  <c r="M933" i="7"/>
  <c r="N933" i="7" s="1"/>
  <c r="CS937" i="7"/>
  <c r="M937" i="7"/>
  <c r="N937" i="7" s="1"/>
  <c r="CS941" i="7"/>
  <c r="M941" i="7"/>
  <c r="N941" i="7" s="1"/>
  <c r="CS945" i="7"/>
  <c r="M945" i="7"/>
  <c r="N945" i="7" s="1"/>
  <c r="CS953" i="7"/>
  <c r="M953" i="7"/>
  <c r="N953" i="7" s="1"/>
  <c r="CS957" i="7"/>
  <c r="M957" i="7"/>
  <c r="N957" i="7" s="1"/>
  <c r="CS961" i="7"/>
  <c r="M961" i="7"/>
  <c r="N961" i="7" s="1"/>
  <c r="CS965" i="7"/>
  <c r="M965" i="7"/>
  <c r="N965" i="7" s="1"/>
  <c r="CS969" i="7"/>
  <c r="M969" i="7"/>
  <c r="N969" i="7" s="1"/>
  <c r="CS973" i="7"/>
  <c r="M973" i="7"/>
  <c r="N973" i="7" s="1"/>
  <c r="CS977" i="7"/>
  <c r="M977" i="7"/>
  <c r="N977" i="7" s="1"/>
  <c r="CS981" i="7"/>
  <c r="M981" i="7"/>
  <c r="N981" i="7" s="1"/>
  <c r="CS985" i="7"/>
  <c r="M985" i="7"/>
  <c r="N985" i="7" s="1"/>
  <c r="CS989" i="7"/>
  <c r="M989" i="7"/>
  <c r="N989" i="7" s="1"/>
  <c r="CS993" i="7"/>
  <c r="M993" i="7"/>
  <c r="N993" i="7" s="1"/>
  <c r="CS997" i="7"/>
  <c r="M997" i="7"/>
  <c r="N997" i="7" s="1"/>
  <c r="CS1001" i="7"/>
  <c r="M1001" i="7"/>
  <c r="N1001" i="7" s="1"/>
  <c r="CS1005" i="7"/>
  <c r="M1005" i="7"/>
  <c r="N1005" i="7" s="1"/>
  <c r="CS1009" i="7"/>
  <c r="M1009" i="7"/>
  <c r="N1009" i="7" s="1"/>
  <c r="CS1013" i="7"/>
  <c r="M1013" i="7"/>
  <c r="N1013" i="7" s="1"/>
  <c r="CS1017" i="7"/>
  <c r="M1017" i="7"/>
  <c r="N1017" i="7" s="1"/>
  <c r="J32" i="7"/>
  <c r="K32" i="7" s="1"/>
  <c r="M32" i="7"/>
  <c r="N32" i="7" s="1"/>
  <c r="O32" i="7" s="1"/>
  <c r="CS56" i="7"/>
  <c r="M56" i="7"/>
  <c r="N56" i="7" s="1"/>
  <c r="O56" i="7" s="1"/>
  <c r="CS84" i="7"/>
  <c r="M84" i="7"/>
  <c r="N84" i="7" s="1"/>
  <c r="O84" i="7" s="1"/>
  <c r="CS136" i="7"/>
  <c r="M136" i="7"/>
  <c r="N136" i="7" s="1"/>
  <c r="O136" i="7" s="1"/>
  <c r="CS148" i="7"/>
  <c r="M148" i="7"/>
  <c r="N148" i="7" s="1"/>
  <c r="O148" i="7" s="1"/>
  <c r="CS212" i="7"/>
  <c r="M212" i="7"/>
  <c r="N212" i="7" s="1"/>
  <c r="CS252" i="7"/>
  <c r="M252" i="7"/>
  <c r="N252" i="7" s="1"/>
  <c r="CS296" i="7"/>
  <c r="M296" i="7"/>
  <c r="N296" i="7" s="1"/>
  <c r="CS308" i="7"/>
  <c r="M308" i="7"/>
  <c r="N308" i="7" s="1"/>
  <c r="CS320" i="7"/>
  <c r="M320" i="7"/>
  <c r="N320" i="7" s="1"/>
  <c r="CS356" i="7"/>
  <c r="M356" i="7"/>
  <c r="N356" i="7" s="1"/>
  <c r="CS368" i="7"/>
  <c r="M368" i="7"/>
  <c r="N368" i="7" s="1"/>
  <c r="CS380" i="7"/>
  <c r="M380" i="7"/>
  <c r="N380" i="7" s="1"/>
  <c r="CS492" i="7"/>
  <c r="M492" i="7"/>
  <c r="N492" i="7" s="1"/>
  <c r="CS552" i="7"/>
  <c r="M552" i="7"/>
  <c r="N552" i="7" s="1"/>
  <c r="CS584" i="7"/>
  <c r="M584" i="7"/>
  <c r="N584" i="7" s="1"/>
  <c r="CS588" i="7"/>
  <c r="M588" i="7"/>
  <c r="N588" i="7" s="1"/>
  <c r="CS612" i="7"/>
  <c r="M612" i="7"/>
  <c r="N612" i="7" s="1"/>
  <c r="CS644" i="7"/>
  <c r="M644" i="7"/>
  <c r="N644" i="7" s="1"/>
  <c r="CS700" i="7"/>
  <c r="M700" i="7"/>
  <c r="N700" i="7" s="1"/>
  <c r="CS728" i="7"/>
  <c r="M728" i="7"/>
  <c r="N728" i="7" s="1"/>
  <c r="CS740" i="7"/>
  <c r="M740" i="7"/>
  <c r="N740" i="7" s="1"/>
  <c r="CS768" i="7"/>
  <c r="M768" i="7"/>
  <c r="N768" i="7" s="1"/>
  <c r="CS780" i="7"/>
  <c r="M780" i="7"/>
  <c r="N780" i="7" s="1"/>
  <c r="CS804" i="7"/>
  <c r="M804" i="7"/>
  <c r="N804" i="7" s="1"/>
  <c r="CS816" i="7"/>
  <c r="M816" i="7"/>
  <c r="N816" i="7" s="1"/>
  <c r="CS828" i="7"/>
  <c r="M828" i="7"/>
  <c r="N828" i="7" s="1"/>
  <c r="CS860" i="7"/>
  <c r="M860" i="7"/>
  <c r="N860" i="7" s="1"/>
  <c r="CS908" i="7"/>
  <c r="M908" i="7"/>
  <c r="N908" i="7" s="1"/>
  <c r="CS920" i="7"/>
  <c r="M920" i="7"/>
  <c r="N920" i="7" s="1"/>
  <c r="CS960" i="7"/>
  <c r="M960" i="7"/>
  <c r="N960" i="7" s="1"/>
  <c r="CS1000" i="7"/>
  <c r="M1000" i="7"/>
  <c r="N1000" i="7" s="1"/>
  <c r="CS1004" i="7"/>
  <c r="M1004" i="7"/>
  <c r="N1004" i="7" s="1"/>
  <c r="CS1016" i="7"/>
  <c r="M1016" i="7"/>
  <c r="N1016" i="7" s="1"/>
  <c r="CS45" i="7"/>
  <c r="M45" i="7"/>
  <c r="N45" i="7" s="1"/>
  <c r="O45" i="7" s="1"/>
  <c r="CS69" i="7"/>
  <c r="M69" i="7"/>
  <c r="N69" i="7" s="1"/>
  <c r="O69" i="7" s="1"/>
  <c r="CS73" i="7"/>
  <c r="M73" i="7"/>
  <c r="N73" i="7" s="1"/>
  <c r="O73" i="7" s="1"/>
  <c r="CS85" i="7"/>
  <c r="M85" i="7"/>
  <c r="N85" i="7" s="1"/>
  <c r="O85" i="7" s="1"/>
  <c r="CS89" i="7"/>
  <c r="M89" i="7"/>
  <c r="N89" i="7" s="1"/>
  <c r="O89" i="7" s="1"/>
  <c r="CS97" i="7"/>
  <c r="M97" i="7"/>
  <c r="N97" i="7" s="1"/>
  <c r="O97" i="7" s="1"/>
  <c r="CS105" i="7"/>
  <c r="M105" i="7"/>
  <c r="N105" i="7" s="1"/>
  <c r="O105" i="7" s="1"/>
  <c r="CS109" i="7"/>
  <c r="M109" i="7"/>
  <c r="N109" i="7" s="1"/>
  <c r="O109" i="7" s="1"/>
  <c r="CS117" i="7"/>
  <c r="M117" i="7"/>
  <c r="N117" i="7" s="1"/>
  <c r="O117" i="7" s="1"/>
  <c r="CS125" i="7"/>
  <c r="M125" i="7"/>
  <c r="N125" i="7" s="1"/>
  <c r="O125" i="7" s="1"/>
  <c r="CS129" i="7"/>
  <c r="M129" i="7"/>
  <c r="N129" i="7" s="1"/>
  <c r="O129" i="7" s="1"/>
  <c r="CS141" i="7"/>
  <c r="M141" i="7"/>
  <c r="N141" i="7" s="1"/>
  <c r="O141" i="7" s="1"/>
  <c r="CS149" i="7"/>
  <c r="M149" i="7"/>
  <c r="N149" i="7" s="1"/>
  <c r="O149" i="7" s="1"/>
  <c r="CS153" i="7"/>
  <c r="M153" i="7"/>
  <c r="N153" i="7" s="1"/>
  <c r="O153" i="7" s="1"/>
  <c r="CS165" i="7"/>
  <c r="M165" i="7"/>
  <c r="N165" i="7" s="1"/>
  <c r="CS173" i="7"/>
  <c r="M173" i="7"/>
  <c r="N173" i="7" s="1"/>
  <c r="CS177" i="7"/>
  <c r="M177" i="7"/>
  <c r="N177" i="7" s="1"/>
  <c r="CS185" i="7"/>
  <c r="M185" i="7"/>
  <c r="N185" i="7" s="1"/>
  <c r="CS193" i="7"/>
  <c r="M193" i="7"/>
  <c r="N193" i="7" s="1"/>
  <c r="CS201" i="7"/>
  <c r="M201" i="7"/>
  <c r="N201" i="7" s="1"/>
  <c r="CS205" i="7"/>
  <c r="M205" i="7"/>
  <c r="N205" i="7" s="1"/>
  <c r="CS217" i="7"/>
  <c r="M217" i="7"/>
  <c r="N217" i="7" s="1"/>
  <c r="CS225" i="7"/>
  <c r="M225" i="7"/>
  <c r="N225" i="7" s="1"/>
  <c r="CS237" i="7"/>
  <c r="M237" i="7"/>
  <c r="N237" i="7" s="1"/>
  <c r="CS241" i="7"/>
  <c r="M241" i="7"/>
  <c r="N241" i="7" s="1"/>
  <c r="CS245" i="7"/>
  <c r="M245" i="7"/>
  <c r="N245" i="7" s="1"/>
  <c r="CS261" i="7"/>
  <c r="M261" i="7"/>
  <c r="N261" i="7" s="1"/>
  <c r="CS265" i="7"/>
  <c r="M265" i="7"/>
  <c r="N265" i="7" s="1"/>
  <c r="CS273" i="7"/>
  <c r="M273" i="7"/>
  <c r="N273" i="7" s="1"/>
  <c r="CS277" i="7"/>
  <c r="M277" i="7"/>
  <c r="N277" i="7" s="1"/>
  <c r="CS281" i="7"/>
  <c r="M281" i="7"/>
  <c r="N281" i="7" s="1"/>
  <c r="CS285" i="7"/>
  <c r="M285" i="7"/>
  <c r="N285" i="7" s="1"/>
  <c r="CS289" i="7"/>
  <c r="M289" i="7"/>
  <c r="N289" i="7" s="1"/>
  <c r="CS301" i="7"/>
  <c r="M301" i="7"/>
  <c r="N301" i="7" s="1"/>
  <c r="CS313" i="7"/>
  <c r="M313" i="7"/>
  <c r="N313" i="7" s="1"/>
  <c r="CS321" i="7"/>
  <c r="M321" i="7"/>
  <c r="N321" i="7" s="1"/>
  <c r="CS333" i="7"/>
  <c r="M333" i="7"/>
  <c r="N333" i="7" s="1"/>
  <c r="CS337" i="7"/>
  <c r="M337" i="7"/>
  <c r="N337" i="7" s="1"/>
  <c r="CS341" i="7"/>
  <c r="M341" i="7"/>
  <c r="N341" i="7" s="1"/>
  <c r="CS345" i="7"/>
  <c r="M345" i="7"/>
  <c r="N345" i="7" s="1"/>
  <c r="CS349" i="7"/>
  <c r="M349" i="7"/>
  <c r="N349" i="7" s="1"/>
  <c r="CS353" i="7"/>
  <c r="M353" i="7"/>
  <c r="N353" i="7" s="1"/>
  <c r="CS369" i="7"/>
  <c r="M369" i="7"/>
  <c r="N369" i="7" s="1"/>
  <c r="CS381" i="7"/>
  <c r="M381" i="7"/>
  <c r="N381" i="7" s="1"/>
  <c r="CS389" i="7"/>
  <c r="M389" i="7"/>
  <c r="N389" i="7" s="1"/>
  <c r="CS397" i="7"/>
  <c r="M397" i="7"/>
  <c r="N397" i="7" s="1"/>
  <c r="CS409" i="7"/>
  <c r="M409" i="7"/>
  <c r="N409" i="7" s="1"/>
  <c r="CS413" i="7"/>
  <c r="M413" i="7"/>
  <c r="N413" i="7" s="1"/>
  <c r="CS421" i="7"/>
  <c r="M421" i="7"/>
  <c r="N421" i="7" s="1"/>
  <c r="CS429" i="7"/>
  <c r="M429" i="7"/>
  <c r="N429" i="7" s="1"/>
  <c r="CS441" i="7"/>
  <c r="M441" i="7"/>
  <c r="N441" i="7" s="1"/>
  <c r="CS453" i="7"/>
  <c r="M453" i="7"/>
  <c r="N453" i="7" s="1"/>
  <c r="CS461" i="7"/>
  <c r="M461" i="7"/>
  <c r="N461" i="7" s="1"/>
  <c r="CS465" i="7"/>
  <c r="M465" i="7"/>
  <c r="N465" i="7" s="1"/>
  <c r="CS473" i="7"/>
  <c r="M473" i="7"/>
  <c r="N473" i="7" s="1"/>
  <c r="CS485" i="7"/>
  <c r="M485" i="7"/>
  <c r="N485" i="7" s="1"/>
  <c r="CS501" i="7"/>
  <c r="M501" i="7"/>
  <c r="N501" i="7" s="1"/>
  <c r="CS509" i="7"/>
  <c r="M509" i="7"/>
  <c r="N509" i="7" s="1"/>
  <c r="CS517" i="7"/>
  <c r="M517" i="7"/>
  <c r="N517" i="7" s="1"/>
  <c r="CS525" i="7"/>
  <c r="M525" i="7"/>
  <c r="N525" i="7" s="1"/>
  <c r="CS533" i="7"/>
  <c r="M533" i="7"/>
  <c r="N533" i="7" s="1"/>
  <c r="CS537" i="7"/>
  <c r="M537" i="7"/>
  <c r="N537" i="7" s="1"/>
  <c r="CS545" i="7"/>
  <c r="M545" i="7"/>
  <c r="N545" i="7" s="1"/>
  <c r="CS549" i="7"/>
  <c r="M549" i="7"/>
  <c r="N549" i="7" s="1"/>
  <c r="CS561" i="7"/>
  <c r="M561" i="7"/>
  <c r="N561" i="7" s="1"/>
  <c r="CS573" i="7"/>
  <c r="M573" i="7"/>
  <c r="N573" i="7" s="1"/>
  <c r="CS581" i="7"/>
  <c r="M581" i="7"/>
  <c r="N581" i="7" s="1"/>
  <c r="CS589" i="7"/>
  <c r="M589" i="7"/>
  <c r="N589" i="7" s="1"/>
  <c r="CS593" i="7"/>
  <c r="M593" i="7"/>
  <c r="N593" i="7" s="1"/>
  <c r="CS597" i="7"/>
  <c r="M597" i="7"/>
  <c r="N597" i="7" s="1"/>
  <c r="CS605" i="7"/>
  <c r="M605" i="7"/>
  <c r="N605" i="7" s="1"/>
  <c r="CS609" i="7"/>
  <c r="M609" i="7"/>
  <c r="N609" i="7" s="1"/>
  <c r="CS617" i="7"/>
  <c r="M617" i="7"/>
  <c r="N617" i="7" s="1"/>
  <c r="CS625" i="7"/>
  <c r="M625" i="7"/>
  <c r="N625" i="7" s="1"/>
  <c r="CS633" i="7"/>
  <c r="M633" i="7"/>
  <c r="N633" i="7" s="1"/>
  <c r="CS641" i="7"/>
  <c r="M641" i="7"/>
  <c r="N641" i="7" s="1"/>
  <c r="CS649" i="7"/>
  <c r="M649" i="7"/>
  <c r="N649" i="7" s="1"/>
  <c r="CS657" i="7"/>
  <c r="M657" i="7"/>
  <c r="N657" i="7" s="1"/>
  <c r="CS661" i="7"/>
  <c r="M661" i="7"/>
  <c r="N661" i="7" s="1"/>
  <c r="CS665" i="7"/>
  <c r="M665" i="7"/>
  <c r="N665" i="7" s="1"/>
  <c r="CS677" i="7"/>
  <c r="M677" i="7"/>
  <c r="N677" i="7" s="1"/>
  <c r="CS685" i="7"/>
  <c r="M685" i="7"/>
  <c r="N685" i="7" s="1"/>
  <c r="CS693" i="7"/>
  <c r="M693" i="7"/>
  <c r="N693" i="7" s="1"/>
  <c r="CS701" i="7"/>
  <c r="M701" i="7"/>
  <c r="N701" i="7" s="1"/>
  <c r="CS705" i="7"/>
  <c r="M705" i="7"/>
  <c r="N705" i="7" s="1"/>
  <c r="CS713" i="7"/>
  <c r="M713" i="7"/>
  <c r="N713" i="7" s="1"/>
  <c r="CS721" i="7"/>
  <c r="M721" i="7"/>
  <c r="N721" i="7" s="1"/>
  <c r="CS733" i="7"/>
  <c r="M733" i="7"/>
  <c r="N733" i="7" s="1"/>
  <c r="CS745" i="7"/>
  <c r="M745" i="7"/>
  <c r="N745" i="7" s="1"/>
  <c r="CS753" i="7"/>
  <c r="M753" i="7"/>
  <c r="N753" i="7" s="1"/>
  <c r="CS761" i="7"/>
  <c r="M761" i="7"/>
  <c r="N761" i="7" s="1"/>
  <c r="CS765" i="7"/>
  <c r="M765" i="7"/>
  <c r="N765" i="7" s="1"/>
  <c r="CS773" i="7"/>
  <c r="M773" i="7"/>
  <c r="N773" i="7" s="1"/>
  <c r="CS781" i="7"/>
  <c r="M781" i="7"/>
  <c r="N781" i="7" s="1"/>
  <c r="CS949" i="7"/>
  <c r="M949" i="7"/>
  <c r="N949" i="7" s="1"/>
  <c r="O20" i="7"/>
  <c r="J20" i="7"/>
  <c r="K20" i="7" s="1"/>
  <c r="CS36" i="7"/>
  <c r="M36" i="7"/>
  <c r="N36" i="7" s="1"/>
  <c r="O36" i="7" s="1"/>
  <c r="J36" i="7"/>
  <c r="K36" i="7" s="1"/>
  <c r="CS44" i="7"/>
  <c r="M44" i="7"/>
  <c r="N44" i="7" s="1"/>
  <c r="O44" i="7" s="1"/>
  <c r="CS96" i="7"/>
  <c r="M96" i="7"/>
  <c r="N96" i="7" s="1"/>
  <c r="O96" i="7" s="1"/>
  <c r="CS108" i="7"/>
  <c r="M108" i="7"/>
  <c r="N108" i="7" s="1"/>
  <c r="O108" i="7" s="1"/>
  <c r="CS128" i="7"/>
  <c r="M128" i="7"/>
  <c r="N128" i="7" s="1"/>
  <c r="O128" i="7" s="1"/>
  <c r="CS164" i="7"/>
  <c r="M164" i="7"/>
  <c r="N164" i="7" s="1"/>
  <c r="CS180" i="7"/>
  <c r="M180" i="7"/>
  <c r="N180" i="7" s="1"/>
  <c r="CS204" i="7"/>
  <c r="M204" i="7"/>
  <c r="N204" i="7" s="1"/>
  <c r="CS276" i="7"/>
  <c r="M276" i="7"/>
  <c r="N276" i="7" s="1"/>
  <c r="CS300" i="7"/>
  <c r="M300" i="7"/>
  <c r="N300" i="7" s="1"/>
  <c r="CS372" i="7"/>
  <c r="M372" i="7"/>
  <c r="N372" i="7" s="1"/>
  <c r="CS384" i="7"/>
  <c r="M384" i="7"/>
  <c r="N384" i="7" s="1"/>
  <c r="CS432" i="7"/>
  <c r="M432" i="7"/>
  <c r="N432" i="7" s="1"/>
  <c r="CS444" i="7"/>
  <c r="M444" i="7"/>
  <c r="N444" i="7" s="1"/>
  <c r="CS452" i="7"/>
  <c r="M452" i="7"/>
  <c r="N452" i="7" s="1"/>
  <c r="CS496" i="7"/>
  <c r="M496" i="7"/>
  <c r="N496" i="7" s="1"/>
  <c r="CS504" i="7"/>
  <c r="M504" i="7"/>
  <c r="N504" i="7" s="1"/>
  <c r="CS516" i="7"/>
  <c r="M516" i="7"/>
  <c r="N516" i="7" s="1"/>
  <c r="CS532" i="7"/>
  <c r="M532" i="7"/>
  <c r="N532" i="7" s="1"/>
  <c r="CS536" i="7"/>
  <c r="M536" i="7"/>
  <c r="N536" i="7" s="1"/>
  <c r="CS576" i="7"/>
  <c r="M576" i="7"/>
  <c r="N576" i="7" s="1"/>
  <c r="CS608" i="7"/>
  <c r="M608" i="7"/>
  <c r="N608" i="7" s="1"/>
  <c r="CS688" i="7"/>
  <c r="M688" i="7"/>
  <c r="N688" i="7" s="1"/>
  <c r="CS704" i="7"/>
  <c r="M704" i="7"/>
  <c r="N704" i="7" s="1"/>
  <c r="CS772" i="7"/>
  <c r="M772" i="7"/>
  <c r="N772" i="7" s="1"/>
  <c r="CS788" i="7"/>
  <c r="M788" i="7"/>
  <c r="N788" i="7" s="1"/>
  <c r="CS800" i="7"/>
  <c r="M800" i="7"/>
  <c r="N800" i="7" s="1"/>
  <c r="CS820" i="7"/>
  <c r="M820" i="7"/>
  <c r="N820" i="7" s="1"/>
  <c r="CS832" i="7"/>
  <c r="M832" i="7"/>
  <c r="N832" i="7" s="1"/>
  <c r="CS844" i="7"/>
  <c r="M844" i="7"/>
  <c r="N844" i="7" s="1"/>
  <c r="CS868" i="7"/>
  <c r="M868" i="7"/>
  <c r="N868" i="7" s="1"/>
  <c r="CS896" i="7"/>
  <c r="M896" i="7"/>
  <c r="N896" i="7" s="1"/>
  <c r="CS916" i="7"/>
  <c r="M916" i="7"/>
  <c r="N916" i="7" s="1"/>
  <c r="CS968" i="7"/>
  <c r="M968" i="7"/>
  <c r="N968" i="7" s="1"/>
  <c r="CS988" i="7"/>
  <c r="M988" i="7"/>
  <c r="N988" i="7" s="1"/>
  <c r="CS996" i="7"/>
  <c r="M996" i="7"/>
  <c r="N996" i="7" s="1"/>
  <c r="M25" i="7"/>
  <c r="N25" i="7" s="1"/>
  <c r="O25" i="7" s="1"/>
  <c r="J25" i="7"/>
  <c r="K25" i="7" s="1"/>
  <c r="M41" i="7"/>
  <c r="N41" i="7" s="1"/>
  <c r="O41" i="7" s="1"/>
  <c r="O22" i="7"/>
  <c r="J22" i="7"/>
  <c r="K22" i="7" s="1"/>
  <c r="M26" i="7"/>
  <c r="N26" i="7" s="1"/>
  <c r="O26" i="7" s="1"/>
  <c r="J26" i="7"/>
  <c r="K26" i="7" s="1"/>
  <c r="M30" i="7"/>
  <c r="N30" i="7" s="1"/>
  <c r="O30" i="7" s="1"/>
  <c r="J30" i="7"/>
  <c r="K30" i="7" s="1"/>
  <c r="CS38" i="7"/>
  <c r="M38" i="7"/>
  <c r="N38" i="7" s="1"/>
  <c r="O38" i="7" s="1"/>
  <c r="J38" i="7"/>
  <c r="K38" i="7" s="1"/>
  <c r="CS46" i="7"/>
  <c r="M46" i="7"/>
  <c r="N46" i="7" s="1"/>
  <c r="O46" i="7" s="1"/>
  <c r="CS50" i="7"/>
  <c r="M50" i="7"/>
  <c r="N50" i="7" s="1"/>
  <c r="O50" i="7" s="1"/>
  <c r="CS54" i="7"/>
  <c r="M54" i="7"/>
  <c r="N54" i="7" s="1"/>
  <c r="O54" i="7" s="1"/>
  <c r="CS62" i="7"/>
  <c r="M62" i="7"/>
  <c r="N62" i="7" s="1"/>
  <c r="O62" i="7" s="1"/>
  <c r="CS70" i="7"/>
  <c r="M70" i="7"/>
  <c r="N70" i="7" s="1"/>
  <c r="O70" i="7" s="1"/>
  <c r="CS74" i="7"/>
  <c r="M74" i="7"/>
  <c r="N74" i="7" s="1"/>
  <c r="O74" i="7" s="1"/>
  <c r="CS78" i="7"/>
  <c r="M78" i="7"/>
  <c r="N78" i="7" s="1"/>
  <c r="O78" i="7" s="1"/>
  <c r="CS86" i="7"/>
  <c r="M86" i="7"/>
  <c r="N86" i="7" s="1"/>
  <c r="O86" i="7" s="1"/>
  <c r="CS90" i="7"/>
  <c r="M90" i="7"/>
  <c r="N90" i="7" s="1"/>
  <c r="O90" i="7" s="1"/>
  <c r="CS94" i="7"/>
  <c r="M94" i="7"/>
  <c r="N94" i="7" s="1"/>
  <c r="O94" i="7" s="1"/>
  <c r="M102" i="7"/>
  <c r="N102" i="7" s="1"/>
  <c r="O102" i="7" s="1"/>
  <c r="CS110" i="7"/>
  <c r="M110" i="7"/>
  <c r="N110" i="7" s="1"/>
  <c r="O110" i="7" s="1"/>
  <c r="CS122" i="7"/>
  <c r="M122" i="7"/>
  <c r="N122" i="7" s="1"/>
  <c r="O122" i="7" s="1"/>
  <c r="CS138" i="7"/>
  <c r="M138" i="7"/>
  <c r="N138" i="7" s="1"/>
  <c r="O138" i="7" s="1"/>
  <c r="CS146" i="7"/>
  <c r="M146" i="7"/>
  <c r="N146" i="7" s="1"/>
  <c r="O146" i="7" s="1"/>
  <c r="CS150" i="7"/>
  <c r="M150" i="7"/>
  <c r="N150" i="7" s="1"/>
  <c r="O150" i="7" s="1"/>
  <c r="CS158" i="7"/>
  <c r="M158" i="7"/>
  <c r="N158" i="7" s="1"/>
  <c r="CS170" i="7"/>
  <c r="M170" i="7"/>
  <c r="N170" i="7" s="1"/>
  <c r="CS178" i="7"/>
  <c r="M178" i="7"/>
  <c r="N178" i="7" s="1"/>
  <c r="CS182" i="7"/>
  <c r="M182" i="7"/>
  <c r="N182" i="7" s="1"/>
  <c r="CS186" i="7"/>
  <c r="M186" i="7"/>
  <c r="N186" i="7" s="1"/>
  <c r="CS194" i="7"/>
  <c r="M194" i="7"/>
  <c r="N194" i="7" s="1"/>
  <c r="CS198" i="7"/>
  <c r="M198" i="7"/>
  <c r="N198" i="7" s="1"/>
  <c r="CS206" i="7"/>
  <c r="M206" i="7"/>
  <c r="N206" i="7" s="1"/>
  <c r="CS210" i="7"/>
  <c r="M210" i="7"/>
  <c r="N210" i="7" s="1"/>
  <c r="CS214" i="7"/>
  <c r="M214" i="7"/>
  <c r="N214" i="7" s="1"/>
  <c r="CS238" i="7"/>
  <c r="M238" i="7"/>
  <c r="N238" i="7" s="1"/>
  <c r="CS246" i="7"/>
  <c r="M246" i="7"/>
  <c r="N246" i="7" s="1"/>
  <c r="CS250" i="7"/>
  <c r="M250" i="7"/>
  <c r="N250" i="7" s="1"/>
  <c r="CS258" i="7"/>
  <c r="M258" i="7"/>
  <c r="N258" i="7" s="1"/>
  <c r="CS262" i="7"/>
  <c r="M262" i="7"/>
  <c r="N262" i="7" s="1"/>
  <c r="CS270" i="7"/>
  <c r="M270" i="7"/>
  <c r="N270" i="7" s="1"/>
  <c r="CS274" i="7"/>
  <c r="M274" i="7"/>
  <c r="N274" i="7" s="1"/>
  <c r="CS278" i="7"/>
  <c r="M278" i="7"/>
  <c r="N278" i="7" s="1"/>
  <c r="CS290" i="7"/>
  <c r="M290" i="7"/>
  <c r="N290" i="7" s="1"/>
  <c r="CS298" i="7"/>
  <c r="M298" i="7"/>
  <c r="N298" i="7" s="1"/>
  <c r="CS302" i="7"/>
  <c r="M302" i="7"/>
  <c r="N302" i="7" s="1"/>
  <c r="CS310" i="7"/>
  <c r="M310" i="7"/>
  <c r="N310" i="7" s="1"/>
  <c r="CS314" i="7"/>
  <c r="M314" i="7"/>
  <c r="N314" i="7" s="1"/>
  <c r="CS322" i="7"/>
  <c r="M322" i="7"/>
  <c r="N322" i="7" s="1"/>
  <c r="CS330" i="7"/>
  <c r="M330" i="7"/>
  <c r="N330" i="7" s="1"/>
  <c r="CS334" i="7"/>
  <c r="M334" i="7"/>
  <c r="N334" i="7" s="1"/>
  <c r="CS342" i="7"/>
  <c r="M342" i="7"/>
  <c r="N342" i="7" s="1"/>
  <c r="CS350" i="7"/>
  <c r="M350" i="7"/>
  <c r="N350" i="7" s="1"/>
  <c r="CS354" i="7"/>
  <c r="M354" i="7"/>
  <c r="N354" i="7" s="1"/>
  <c r="CS362" i="7"/>
  <c r="M362" i="7"/>
  <c r="N362" i="7" s="1"/>
  <c r="CS366" i="7"/>
  <c r="M366" i="7"/>
  <c r="N366" i="7" s="1"/>
  <c r="CS370" i="7"/>
  <c r="M370" i="7"/>
  <c r="N370" i="7" s="1"/>
  <c r="CS378" i="7"/>
  <c r="M378" i="7"/>
  <c r="N378" i="7" s="1"/>
  <c r="CS394" i="7"/>
  <c r="M394" i="7"/>
  <c r="N394" i="7" s="1"/>
  <c r="CS410" i="7"/>
  <c r="M410" i="7"/>
  <c r="N410" i="7" s="1"/>
  <c r="CS414" i="7"/>
  <c r="M414" i="7"/>
  <c r="N414" i="7" s="1"/>
  <c r="CS418" i="7"/>
  <c r="M418" i="7"/>
  <c r="N418" i="7" s="1"/>
  <c r="CS422" i="7"/>
  <c r="M422" i="7"/>
  <c r="N422" i="7" s="1"/>
  <c r="CS430" i="7"/>
  <c r="M430" i="7"/>
  <c r="N430" i="7" s="1"/>
  <c r="CS442" i="7"/>
  <c r="M442" i="7"/>
  <c r="N442" i="7" s="1"/>
  <c r="CS446" i="7"/>
  <c r="M446" i="7"/>
  <c r="N446" i="7" s="1"/>
  <c r="CS454" i="7"/>
  <c r="M454" i="7"/>
  <c r="N454" i="7" s="1"/>
  <c r="CS462" i="7"/>
  <c r="M462" i="7"/>
  <c r="N462" i="7" s="1"/>
  <c r="CS470" i="7"/>
  <c r="M470" i="7"/>
  <c r="N470" i="7" s="1"/>
  <c r="CS478" i="7"/>
  <c r="M478" i="7"/>
  <c r="N478" i="7" s="1"/>
  <c r="CS490" i="7"/>
  <c r="M490" i="7"/>
  <c r="N490" i="7" s="1"/>
  <c r="CS502" i="7"/>
  <c r="M502" i="7"/>
  <c r="N502" i="7" s="1"/>
  <c r="CS506" i="7"/>
  <c r="M506" i="7"/>
  <c r="N506" i="7" s="1"/>
  <c r="CS510" i="7"/>
  <c r="M510" i="7"/>
  <c r="N510" i="7" s="1"/>
  <c r="CS514" i="7"/>
  <c r="M514" i="7"/>
  <c r="N514" i="7" s="1"/>
  <c r="CS526" i="7"/>
  <c r="M526" i="7"/>
  <c r="N526" i="7" s="1"/>
  <c r="CS530" i="7"/>
  <c r="M530" i="7"/>
  <c r="N530" i="7" s="1"/>
  <c r="CS538" i="7"/>
  <c r="M538" i="7"/>
  <c r="N538" i="7" s="1"/>
  <c r="CS542" i="7"/>
  <c r="M542" i="7"/>
  <c r="N542" i="7" s="1"/>
  <c r="CS554" i="7"/>
  <c r="M554" i="7"/>
  <c r="N554" i="7" s="1"/>
  <c r="CS562" i="7"/>
  <c r="M562" i="7"/>
  <c r="N562" i="7" s="1"/>
  <c r="CS570" i="7"/>
  <c r="M570" i="7"/>
  <c r="N570" i="7" s="1"/>
  <c r="CS574" i="7"/>
  <c r="M574" i="7"/>
  <c r="N574" i="7" s="1"/>
  <c r="CS582" i="7"/>
  <c r="M582" i="7"/>
  <c r="N582" i="7" s="1"/>
  <c r="CS586" i="7"/>
  <c r="M586" i="7"/>
  <c r="N586" i="7" s="1"/>
  <c r="CS594" i="7"/>
  <c r="M594" i="7"/>
  <c r="N594" i="7" s="1"/>
  <c r="CS602" i="7"/>
  <c r="M602" i="7"/>
  <c r="N602" i="7" s="1"/>
  <c r="CS610" i="7"/>
  <c r="M610" i="7"/>
  <c r="N610" i="7" s="1"/>
  <c r="CS618" i="7"/>
  <c r="M618" i="7"/>
  <c r="N618" i="7" s="1"/>
  <c r="CS634" i="7"/>
  <c r="M634" i="7"/>
  <c r="N634" i="7" s="1"/>
  <c r="CS646" i="7"/>
  <c r="M646" i="7"/>
  <c r="N646" i="7" s="1"/>
  <c r="CS650" i="7"/>
  <c r="M650" i="7"/>
  <c r="N650" i="7" s="1"/>
  <c r="CS654" i="7"/>
  <c r="M654" i="7"/>
  <c r="N654" i="7" s="1"/>
  <c r="CS658" i="7"/>
  <c r="M658" i="7"/>
  <c r="N658" i="7" s="1"/>
  <c r="CS666" i="7"/>
  <c r="M666" i="7"/>
  <c r="N666" i="7" s="1"/>
  <c r="CS674" i="7"/>
  <c r="M674" i="7"/>
  <c r="N674" i="7" s="1"/>
  <c r="CS682" i="7"/>
  <c r="M682" i="7"/>
  <c r="N682" i="7" s="1"/>
  <c r="CS694" i="7"/>
  <c r="M694" i="7"/>
  <c r="N694" i="7" s="1"/>
  <c r="CS706" i="7"/>
  <c r="M706" i="7"/>
  <c r="N706" i="7" s="1"/>
  <c r="CS714" i="7"/>
  <c r="M714" i="7"/>
  <c r="N714" i="7" s="1"/>
  <c r="CS722" i="7"/>
  <c r="M722" i="7"/>
  <c r="N722" i="7" s="1"/>
  <c r="CS726" i="7"/>
  <c r="M726" i="7"/>
  <c r="N726" i="7" s="1"/>
  <c r="CS734" i="7"/>
  <c r="M734" i="7"/>
  <c r="N734" i="7" s="1"/>
  <c r="CS738" i="7"/>
  <c r="M738" i="7"/>
  <c r="N738" i="7" s="1"/>
  <c r="CS754" i="7"/>
  <c r="M754" i="7"/>
  <c r="N754" i="7" s="1"/>
  <c r="CS766" i="7"/>
  <c r="M766" i="7"/>
  <c r="N766" i="7" s="1"/>
  <c r="CS770" i="7"/>
  <c r="M770" i="7"/>
  <c r="N770" i="7" s="1"/>
  <c r="CS774" i="7"/>
  <c r="M774" i="7"/>
  <c r="N774" i="7" s="1"/>
  <c r="CS778" i="7"/>
  <c r="M778" i="7"/>
  <c r="N778" i="7" s="1"/>
  <c r="CS786" i="7"/>
  <c r="M786" i="7"/>
  <c r="N786" i="7" s="1"/>
  <c r="CS790" i="7"/>
  <c r="M790" i="7"/>
  <c r="N790" i="7" s="1"/>
  <c r="CS794" i="7"/>
  <c r="M794" i="7"/>
  <c r="N794" i="7" s="1"/>
  <c r="CS798" i="7"/>
  <c r="M798" i="7"/>
  <c r="N798" i="7" s="1"/>
  <c r="CS802" i="7"/>
  <c r="M802" i="7"/>
  <c r="N802" i="7" s="1"/>
  <c r="CS806" i="7"/>
  <c r="M806" i="7"/>
  <c r="N806" i="7" s="1"/>
  <c r="CS810" i="7"/>
  <c r="M810" i="7"/>
  <c r="N810" i="7" s="1"/>
  <c r="CS814" i="7"/>
  <c r="M814" i="7"/>
  <c r="N814" i="7" s="1"/>
  <c r="CS818" i="7"/>
  <c r="M818" i="7"/>
  <c r="N818" i="7" s="1"/>
  <c r="CS822" i="7"/>
  <c r="M822" i="7"/>
  <c r="N822" i="7" s="1"/>
  <c r="CS826" i="7"/>
  <c r="M826" i="7"/>
  <c r="N826" i="7" s="1"/>
  <c r="CS830" i="7"/>
  <c r="M830" i="7"/>
  <c r="N830" i="7" s="1"/>
  <c r="CS834" i="7"/>
  <c r="M834" i="7"/>
  <c r="N834" i="7" s="1"/>
  <c r="CS838" i="7"/>
  <c r="M838" i="7"/>
  <c r="N838" i="7" s="1"/>
  <c r="CS842" i="7"/>
  <c r="M842" i="7"/>
  <c r="N842" i="7" s="1"/>
  <c r="CS846" i="7"/>
  <c r="M846" i="7"/>
  <c r="N846" i="7" s="1"/>
  <c r="CS850" i="7"/>
  <c r="M850" i="7"/>
  <c r="N850" i="7" s="1"/>
  <c r="CS854" i="7"/>
  <c r="M854" i="7"/>
  <c r="N854" i="7" s="1"/>
  <c r="CS858" i="7"/>
  <c r="M858" i="7"/>
  <c r="N858" i="7" s="1"/>
  <c r="CS862" i="7"/>
  <c r="M862" i="7"/>
  <c r="N862" i="7" s="1"/>
  <c r="CS866" i="7"/>
  <c r="M866" i="7"/>
  <c r="N866" i="7" s="1"/>
  <c r="CS870" i="7"/>
  <c r="M870" i="7"/>
  <c r="N870" i="7" s="1"/>
  <c r="CS874" i="7"/>
  <c r="M874" i="7"/>
  <c r="N874" i="7" s="1"/>
  <c r="CS878" i="7"/>
  <c r="M878" i="7"/>
  <c r="N878" i="7" s="1"/>
  <c r="CS882" i="7"/>
  <c r="M882" i="7"/>
  <c r="N882" i="7" s="1"/>
  <c r="CS886" i="7"/>
  <c r="M886" i="7"/>
  <c r="N886" i="7" s="1"/>
  <c r="CS890" i="7"/>
  <c r="M890" i="7"/>
  <c r="N890" i="7" s="1"/>
  <c r="CS894" i="7"/>
  <c r="M894" i="7"/>
  <c r="N894" i="7" s="1"/>
  <c r="CS898" i="7"/>
  <c r="M898" i="7"/>
  <c r="N898" i="7" s="1"/>
  <c r="CS902" i="7"/>
  <c r="M902" i="7"/>
  <c r="N902" i="7" s="1"/>
  <c r="CS906" i="7"/>
  <c r="M906" i="7"/>
  <c r="N906" i="7" s="1"/>
  <c r="CS910" i="7"/>
  <c r="M910" i="7"/>
  <c r="N910" i="7" s="1"/>
  <c r="CS914" i="7"/>
  <c r="M914" i="7"/>
  <c r="N914" i="7" s="1"/>
  <c r="CS918" i="7"/>
  <c r="M918" i="7"/>
  <c r="N918" i="7" s="1"/>
  <c r="CS922" i="7"/>
  <c r="M922" i="7"/>
  <c r="N922" i="7" s="1"/>
  <c r="CS926" i="7"/>
  <c r="M926" i="7"/>
  <c r="N926" i="7" s="1"/>
  <c r="CS930" i="7"/>
  <c r="M930" i="7"/>
  <c r="N930" i="7" s="1"/>
  <c r="CS934" i="7"/>
  <c r="M934" i="7"/>
  <c r="N934" i="7" s="1"/>
  <c r="CS938" i="7"/>
  <c r="M938" i="7"/>
  <c r="N938" i="7" s="1"/>
  <c r="CS942" i="7"/>
  <c r="M942" i="7"/>
  <c r="N942" i="7" s="1"/>
  <c r="CS946" i="7"/>
  <c r="M946" i="7"/>
  <c r="N946" i="7" s="1"/>
  <c r="CS950" i="7"/>
  <c r="M950" i="7"/>
  <c r="N950" i="7" s="1"/>
  <c r="CS954" i="7"/>
  <c r="M954" i="7"/>
  <c r="N954" i="7" s="1"/>
  <c r="CS958" i="7"/>
  <c r="M958" i="7"/>
  <c r="N958" i="7" s="1"/>
  <c r="CS962" i="7"/>
  <c r="M962" i="7"/>
  <c r="N962" i="7" s="1"/>
  <c r="CS966" i="7"/>
  <c r="M966" i="7"/>
  <c r="N966" i="7" s="1"/>
  <c r="CS970" i="7"/>
  <c r="M970" i="7"/>
  <c r="N970" i="7" s="1"/>
  <c r="CS974" i="7"/>
  <c r="M974" i="7"/>
  <c r="N974" i="7" s="1"/>
  <c r="CS978" i="7"/>
  <c r="M978" i="7"/>
  <c r="N978" i="7" s="1"/>
  <c r="CS982" i="7"/>
  <c r="M982" i="7"/>
  <c r="N982" i="7" s="1"/>
  <c r="CS986" i="7"/>
  <c r="M986" i="7"/>
  <c r="N986" i="7" s="1"/>
  <c r="CS990" i="7"/>
  <c r="M990" i="7"/>
  <c r="N990" i="7" s="1"/>
  <c r="CS994" i="7"/>
  <c r="M994" i="7"/>
  <c r="N994" i="7" s="1"/>
  <c r="CS998" i="7"/>
  <c r="M998" i="7"/>
  <c r="N998" i="7" s="1"/>
  <c r="CS1002" i="7"/>
  <c r="M1002" i="7"/>
  <c r="N1002" i="7" s="1"/>
  <c r="CS1006" i="7"/>
  <c r="M1006" i="7"/>
  <c r="N1006" i="7" s="1"/>
  <c r="CS1010" i="7"/>
  <c r="M1010" i="7"/>
  <c r="N1010" i="7" s="1"/>
  <c r="CS1014" i="7"/>
  <c r="M1014" i="7"/>
  <c r="N1014" i="7" s="1"/>
  <c r="M24" i="7"/>
  <c r="N24" i="7" s="1"/>
  <c r="O24" i="7" s="1"/>
  <c r="J24" i="7"/>
  <c r="K24" i="7" s="1"/>
  <c r="M28" i="7"/>
  <c r="N28" i="7" s="1"/>
  <c r="O28" i="7" s="1"/>
  <c r="J28" i="7"/>
  <c r="K28" i="7" s="1"/>
  <c r="CS60" i="7"/>
  <c r="M60" i="7"/>
  <c r="N60" i="7" s="1"/>
  <c r="O60" i="7" s="1"/>
  <c r="CS80" i="7"/>
  <c r="M80" i="7"/>
  <c r="N80" i="7" s="1"/>
  <c r="O80" i="7" s="1"/>
  <c r="CS92" i="7"/>
  <c r="M92" i="7"/>
  <c r="N92" i="7" s="1"/>
  <c r="O92" i="7" s="1"/>
  <c r="CS120" i="7"/>
  <c r="M120" i="7"/>
  <c r="N120" i="7" s="1"/>
  <c r="O120" i="7" s="1"/>
  <c r="CS140" i="7"/>
  <c r="M140" i="7"/>
  <c r="N140" i="7" s="1"/>
  <c r="O140" i="7" s="1"/>
  <c r="CS156" i="7"/>
  <c r="M156" i="7"/>
  <c r="N156" i="7" s="1"/>
  <c r="CS160" i="7"/>
  <c r="M160" i="7"/>
  <c r="N160" i="7" s="1"/>
  <c r="CS176" i="7"/>
  <c r="M176" i="7"/>
  <c r="N176" i="7" s="1"/>
  <c r="CS188" i="7"/>
  <c r="M188" i="7"/>
  <c r="N188" i="7" s="1"/>
  <c r="CS248" i="7"/>
  <c r="M248" i="7"/>
  <c r="N248" i="7" s="1"/>
  <c r="CS264" i="7"/>
  <c r="M264" i="7"/>
  <c r="N264" i="7" s="1"/>
  <c r="CS280" i="7"/>
  <c r="M280" i="7"/>
  <c r="N280" i="7" s="1"/>
  <c r="CS332" i="7"/>
  <c r="M332" i="7"/>
  <c r="N332" i="7" s="1"/>
  <c r="CS336" i="7"/>
  <c r="M336" i="7"/>
  <c r="N336" i="7" s="1"/>
  <c r="CS352" i="7"/>
  <c r="M352" i="7"/>
  <c r="N352" i="7" s="1"/>
  <c r="CS404" i="7"/>
  <c r="M404" i="7"/>
  <c r="N404" i="7" s="1"/>
  <c r="CS416" i="7"/>
  <c r="M416" i="7"/>
  <c r="N416" i="7" s="1"/>
  <c r="CS428" i="7"/>
  <c r="M428" i="7"/>
  <c r="N428" i="7" s="1"/>
  <c r="CS448" i="7"/>
  <c r="M448" i="7"/>
  <c r="N448" i="7" s="1"/>
  <c r="CS460" i="7"/>
  <c r="M460" i="7"/>
  <c r="N460" i="7" s="1"/>
  <c r="CS472" i="7"/>
  <c r="M472" i="7"/>
  <c r="N472" i="7" s="1"/>
  <c r="CS484" i="7"/>
  <c r="M484" i="7"/>
  <c r="N484" i="7" s="1"/>
  <c r="CS500" i="7"/>
  <c r="M500" i="7"/>
  <c r="N500" i="7" s="1"/>
  <c r="CS528" i="7"/>
  <c r="M528" i="7"/>
  <c r="N528" i="7" s="1"/>
  <c r="CS568" i="7"/>
  <c r="M568" i="7"/>
  <c r="N568" i="7" s="1"/>
  <c r="CS628" i="7"/>
  <c r="M628" i="7"/>
  <c r="N628" i="7" s="1"/>
  <c r="CS676" i="7"/>
  <c r="M676" i="7"/>
  <c r="N676" i="7" s="1"/>
  <c r="CS724" i="7"/>
  <c r="M724" i="7"/>
  <c r="N724" i="7" s="1"/>
  <c r="CS748" i="7"/>
  <c r="M748" i="7"/>
  <c r="N748" i="7" s="1"/>
  <c r="CS764" i="7"/>
  <c r="M764" i="7"/>
  <c r="N764" i="7" s="1"/>
  <c r="CS848" i="7"/>
  <c r="M848" i="7"/>
  <c r="N848" i="7" s="1"/>
  <c r="CS876" i="7"/>
  <c r="M876" i="7"/>
  <c r="N876" i="7" s="1"/>
  <c r="CS932" i="7"/>
  <c r="M932" i="7"/>
  <c r="N932" i="7" s="1"/>
  <c r="CS984" i="7"/>
  <c r="M984" i="7"/>
  <c r="N984" i="7" s="1"/>
  <c r="O21" i="7"/>
  <c r="J21" i="7"/>
  <c r="K21" i="7" s="1"/>
  <c r="M29" i="7"/>
  <c r="N29" i="7" s="1"/>
  <c r="O29" i="7" s="1"/>
  <c r="J29" i="7"/>
  <c r="K29" i="7" s="1"/>
  <c r="M33" i="7"/>
  <c r="N33" i="7" s="1"/>
  <c r="O33" i="7" s="1"/>
  <c r="M37" i="7"/>
  <c r="N37" i="7" s="1"/>
  <c r="O37" i="7" s="1"/>
  <c r="J37" i="7"/>
  <c r="K37" i="7" s="1"/>
  <c r="CS53" i="7"/>
  <c r="M53" i="7"/>
  <c r="N53" i="7" s="1"/>
  <c r="O53" i="7" s="1"/>
  <c r="CS61" i="7"/>
  <c r="M61" i="7"/>
  <c r="N61" i="7" s="1"/>
  <c r="O61" i="7" s="1"/>
  <c r="M34" i="7"/>
  <c r="N34" i="7" s="1"/>
  <c r="O34" i="7" s="1"/>
  <c r="J34" i="7"/>
  <c r="K34" i="7" s="1"/>
  <c r="CS42" i="7"/>
  <c r="M42" i="7"/>
  <c r="N42" i="7" s="1"/>
  <c r="O42" i="7" s="1"/>
  <c r="CS58" i="7"/>
  <c r="M58" i="7"/>
  <c r="N58" i="7" s="1"/>
  <c r="O58" i="7" s="1"/>
  <c r="CS66" i="7"/>
  <c r="M66" i="7"/>
  <c r="N66" i="7" s="1"/>
  <c r="O66" i="7" s="1"/>
  <c r="CS82" i="7"/>
  <c r="M82" i="7"/>
  <c r="N82" i="7" s="1"/>
  <c r="CS98" i="7"/>
  <c r="M98" i="7"/>
  <c r="N98" i="7" s="1"/>
  <c r="O98" i="7" s="1"/>
  <c r="CS106" i="7"/>
  <c r="M106" i="7"/>
  <c r="N106" i="7" s="1"/>
  <c r="O106" i="7" s="1"/>
  <c r="CS114" i="7"/>
  <c r="M114" i="7"/>
  <c r="N114" i="7" s="1"/>
  <c r="O114" i="7" s="1"/>
  <c r="CS118" i="7"/>
  <c r="M118" i="7"/>
  <c r="N118" i="7" s="1"/>
  <c r="O118" i="7" s="1"/>
  <c r="M126" i="7"/>
  <c r="N126" i="7" s="1"/>
  <c r="O126" i="7" s="1"/>
  <c r="CS130" i="7"/>
  <c r="M130" i="7"/>
  <c r="N130" i="7" s="1"/>
  <c r="O130" i="7" s="1"/>
  <c r="CS134" i="7"/>
  <c r="M134" i="7"/>
  <c r="N134" i="7" s="1"/>
  <c r="O134" i="7" s="1"/>
  <c r="CS142" i="7"/>
  <c r="M142" i="7"/>
  <c r="N142" i="7" s="1"/>
  <c r="O142" i="7" s="1"/>
  <c r="CS154" i="7"/>
  <c r="M154" i="7"/>
  <c r="N154" i="7" s="1"/>
  <c r="O154" i="7" s="1"/>
  <c r="CS162" i="7"/>
  <c r="M162" i="7"/>
  <c r="N162" i="7" s="1"/>
  <c r="CS166" i="7"/>
  <c r="M166" i="7"/>
  <c r="N166" i="7" s="1"/>
  <c r="CS174" i="7"/>
  <c r="M174" i="7"/>
  <c r="N174" i="7" s="1"/>
  <c r="CS190" i="7"/>
  <c r="M190" i="7"/>
  <c r="N190" i="7" s="1"/>
  <c r="CS202" i="7"/>
  <c r="M202" i="7"/>
  <c r="N202" i="7" s="1"/>
  <c r="CS218" i="7"/>
  <c r="M218" i="7"/>
  <c r="N218" i="7" s="1"/>
  <c r="CS222" i="7"/>
  <c r="M222" i="7"/>
  <c r="N222" i="7" s="1"/>
  <c r="CS226" i="7"/>
  <c r="M226" i="7"/>
  <c r="N226" i="7" s="1"/>
  <c r="CS230" i="7"/>
  <c r="M230" i="7"/>
  <c r="N230" i="7" s="1"/>
  <c r="CS234" i="7"/>
  <c r="M234" i="7"/>
  <c r="N234" i="7" s="1"/>
  <c r="CS242" i="7"/>
  <c r="M242" i="7"/>
  <c r="N242" i="7" s="1"/>
  <c r="CU254" i="7"/>
  <c r="CP254" i="7" s="1"/>
  <c r="M254" i="7"/>
  <c r="N254" i="7" s="1"/>
  <c r="CS266" i="7"/>
  <c r="M266" i="7"/>
  <c r="N266" i="7" s="1"/>
  <c r="CS282" i="7"/>
  <c r="M282" i="7"/>
  <c r="N282" i="7" s="1"/>
  <c r="CS286" i="7"/>
  <c r="M286" i="7"/>
  <c r="N286" i="7" s="1"/>
  <c r="CU294" i="7"/>
  <c r="CP294" i="7" s="1"/>
  <c r="M294" i="7"/>
  <c r="N294" i="7" s="1"/>
  <c r="CS306" i="7"/>
  <c r="M306" i="7"/>
  <c r="N306" i="7" s="1"/>
  <c r="CU318" i="7"/>
  <c r="CP318" i="7" s="1"/>
  <c r="M318" i="7"/>
  <c r="N318" i="7" s="1"/>
  <c r="CS326" i="7"/>
  <c r="M326" i="7"/>
  <c r="N326" i="7" s="1"/>
  <c r="CU338" i="7"/>
  <c r="CP338" i="7" s="1"/>
  <c r="M338" i="7"/>
  <c r="N338" i="7" s="1"/>
  <c r="CS346" i="7"/>
  <c r="M346" i="7"/>
  <c r="N346" i="7" s="1"/>
  <c r="CU358" i="7"/>
  <c r="CP358" i="7" s="1"/>
  <c r="M358" i="7"/>
  <c r="N358" i="7" s="1"/>
  <c r="CS374" i="7"/>
  <c r="M374" i="7"/>
  <c r="N374" i="7" s="1"/>
  <c r="CR382" i="7"/>
  <c r="M382" i="7"/>
  <c r="N382" i="7" s="1"/>
  <c r="CS386" i="7"/>
  <c r="M386" i="7"/>
  <c r="N386" i="7" s="1"/>
  <c r="CR390" i="7"/>
  <c r="M390" i="7"/>
  <c r="N390" i="7" s="1"/>
  <c r="CR398" i="7"/>
  <c r="M398" i="7"/>
  <c r="N398" i="7" s="1"/>
  <c r="CR402" i="7"/>
  <c r="M402" i="7"/>
  <c r="N402" i="7" s="1"/>
  <c r="CR406" i="7"/>
  <c r="M406" i="7"/>
  <c r="N406" i="7" s="1"/>
  <c r="CU426" i="7"/>
  <c r="CP426" i="7" s="1"/>
  <c r="M426" i="7"/>
  <c r="N426" i="7" s="1"/>
  <c r="CU434" i="7"/>
  <c r="CP434" i="7" s="1"/>
  <c r="M434" i="7"/>
  <c r="N434" i="7" s="1"/>
  <c r="CU438" i="7"/>
  <c r="CP438" i="7" s="1"/>
  <c r="M438" i="7"/>
  <c r="N438" i="7" s="1"/>
  <c r="CU450" i="7"/>
  <c r="CP450" i="7" s="1"/>
  <c r="M450" i="7"/>
  <c r="N450" i="7" s="1"/>
  <c r="CR458" i="7"/>
  <c r="M458" i="7"/>
  <c r="N458" i="7" s="1"/>
  <c r="CR466" i="7"/>
  <c r="M466" i="7"/>
  <c r="N466" i="7" s="1"/>
  <c r="CR474" i="7"/>
  <c r="M474" i="7"/>
  <c r="N474" i="7" s="1"/>
  <c r="CR482" i="7"/>
  <c r="M482" i="7"/>
  <c r="N482" i="7" s="1"/>
  <c r="CR486" i="7"/>
  <c r="M486" i="7"/>
  <c r="N486" i="7" s="1"/>
  <c r="CR494" i="7"/>
  <c r="M494" i="7"/>
  <c r="N494" i="7" s="1"/>
  <c r="CR498" i="7"/>
  <c r="M498" i="7"/>
  <c r="N498" i="7" s="1"/>
  <c r="CU518" i="7"/>
  <c r="CP518" i="7" s="1"/>
  <c r="M518" i="7"/>
  <c r="N518" i="7" s="1"/>
  <c r="CU522" i="7"/>
  <c r="CP522" i="7" s="1"/>
  <c r="M522" i="7"/>
  <c r="N522" i="7" s="1"/>
  <c r="CU534" i="7"/>
  <c r="CP534" i="7" s="1"/>
  <c r="M534" i="7"/>
  <c r="N534" i="7" s="1"/>
  <c r="CR546" i="7"/>
  <c r="M546" i="7"/>
  <c r="N546" i="7" s="1"/>
  <c r="CR550" i="7"/>
  <c r="M550" i="7"/>
  <c r="N550" i="7" s="1"/>
  <c r="CR558" i="7"/>
  <c r="M558" i="7"/>
  <c r="N558" i="7" s="1"/>
  <c r="CR566" i="7"/>
  <c r="M566" i="7"/>
  <c r="N566" i="7" s="1"/>
  <c r="CU578" i="7"/>
  <c r="CP578" i="7" s="1"/>
  <c r="M578" i="7"/>
  <c r="N578" i="7" s="1"/>
  <c r="CR590" i="7"/>
  <c r="M590" i="7"/>
  <c r="N590" i="7" s="1"/>
  <c r="CS598" i="7"/>
  <c r="M598" i="7"/>
  <c r="N598" i="7" s="1"/>
  <c r="CS606" i="7"/>
  <c r="M606" i="7"/>
  <c r="N606" i="7" s="1"/>
  <c r="CS614" i="7"/>
  <c r="M614" i="7"/>
  <c r="N614" i="7" s="1"/>
  <c r="CS622" i="7"/>
  <c r="M622" i="7"/>
  <c r="N622" i="7" s="1"/>
  <c r="CS626" i="7"/>
  <c r="M626" i="7"/>
  <c r="N626" i="7" s="1"/>
  <c r="CS630" i="7"/>
  <c r="M630" i="7"/>
  <c r="N630" i="7" s="1"/>
  <c r="CS638" i="7"/>
  <c r="M638" i="7"/>
  <c r="N638" i="7" s="1"/>
  <c r="CS642" i="7"/>
  <c r="M642" i="7"/>
  <c r="N642" i="7" s="1"/>
  <c r="CS662" i="7"/>
  <c r="M662" i="7"/>
  <c r="N662" i="7" s="1"/>
  <c r="CS670" i="7"/>
  <c r="M670" i="7"/>
  <c r="N670" i="7" s="1"/>
  <c r="CS678" i="7"/>
  <c r="M678" i="7"/>
  <c r="N678" i="7" s="1"/>
  <c r="CS686" i="7"/>
  <c r="M686" i="7"/>
  <c r="N686" i="7" s="1"/>
  <c r="CS690" i="7"/>
  <c r="M690" i="7"/>
  <c r="N690" i="7" s="1"/>
  <c r="CS698" i="7"/>
  <c r="M698" i="7"/>
  <c r="N698" i="7" s="1"/>
  <c r="CS702" i="7"/>
  <c r="M702" i="7"/>
  <c r="N702" i="7" s="1"/>
  <c r="CS710" i="7"/>
  <c r="M710" i="7"/>
  <c r="N710" i="7" s="1"/>
  <c r="CS718" i="7"/>
  <c r="M718" i="7"/>
  <c r="N718" i="7" s="1"/>
  <c r="CS730" i="7"/>
  <c r="M730" i="7"/>
  <c r="N730" i="7" s="1"/>
  <c r="CS742" i="7"/>
  <c r="M742" i="7"/>
  <c r="N742" i="7" s="1"/>
  <c r="CS746" i="7"/>
  <c r="M746" i="7"/>
  <c r="N746" i="7" s="1"/>
  <c r="CS750" i="7"/>
  <c r="M750" i="7"/>
  <c r="N750" i="7" s="1"/>
  <c r="CS758" i="7"/>
  <c r="M758" i="7"/>
  <c r="N758" i="7" s="1"/>
  <c r="CS762" i="7"/>
  <c r="M762" i="7"/>
  <c r="N762" i="7" s="1"/>
  <c r="CS782" i="7"/>
  <c r="M782" i="7"/>
  <c r="N782" i="7" s="1"/>
  <c r="CR68" i="7"/>
  <c r="M68" i="7"/>
  <c r="N68" i="7" s="1"/>
  <c r="O68" i="7" s="1"/>
  <c r="CR112" i="7"/>
  <c r="M112" i="7"/>
  <c r="N112" i="7" s="1"/>
  <c r="O112" i="7" s="1"/>
  <c r="CU124" i="7"/>
  <c r="CP124" i="7" s="1"/>
  <c r="M124" i="7"/>
  <c r="N124" i="7" s="1"/>
  <c r="O124" i="7" s="1"/>
  <c r="CU152" i="7"/>
  <c r="CP152" i="7" s="1"/>
  <c r="M152" i="7"/>
  <c r="N152" i="7" s="1"/>
  <c r="O152" i="7" s="1"/>
  <c r="CU168" i="7"/>
  <c r="CP168" i="7" s="1"/>
  <c r="M168" i="7"/>
  <c r="N168" i="7" s="1"/>
  <c r="CR192" i="7"/>
  <c r="M192" i="7"/>
  <c r="N192" i="7" s="1"/>
  <c r="CU216" i="7"/>
  <c r="CP216" i="7" s="1"/>
  <c r="M216" i="7"/>
  <c r="N216" i="7" s="1"/>
  <c r="CU228" i="7"/>
  <c r="CP228" i="7" s="1"/>
  <c r="M228" i="7"/>
  <c r="N228" i="7" s="1"/>
  <c r="CR284" i="7"/>
  <c r="M284" i="7"/>
  <c r="N284" i="7" s="1"/>
  <c r="CU292" i="7"/>
  <c r="CP292" i="7" s="1"/>
  <c r="M292" i="7"/>
  <c r="N292" i="7" s="1"/>
  <c r="CU316" i="7"/>
  <c r="CP316" i="7" s="1"/>
  <c r="M316" i="7"/>
  <c r="N316" i="7" s="1"/>
  <c r="CU340" i="7"/>
  <c r="CP340" i="7" s="1"/>
  <c r="M340" i="7"/>
  <c r="N340" i="7" s="1"/>
  <c r="CU364" i="7"/>
  <c r="CP364" i="7" s="1"/>
  <c r="M364" i="7"/>
  <c r="N364" i="7" s="1"/>
  <c r="CR388" i="7"/>
  <c r="M388" i="7"/>
  <c r="N388" i="7" s="1"/>
  <c r="CR396" i="7"/>
  <c r="M396" i="7"/>
  <c r="N396" i="7" s="1"/>
  <c r="CU420" i="7"/>
  <c r="CP420" i="7" s="1"/>
  <c r="M420" i="7"/>
  <c r="N420" i="7" s="1"/>
  <c r="CU436" i="7"/>
  <c r="CP436" i="7" s="1"/>
  <c r="M436" i="7"/>
  <c r="N436" i="7" s="1"/>
  <c r="CU520" i="7"/>
  <c r="CP520" i="7" s="1"/>
  <c r="M520" i="7"/>
  <c r="N520" i="7" s="1"/>
  <c r="CR544" i="7"/>
  <c r="M544" i="7"/>
  <c r="N544" i="7" s="1"/>
  <c r="CR560" i="7"/>
  <c r="M560" i="7"/>
  <c r="N560" i="7" s="1"/>
  <c r="CR572" i="7"/>
  <c r="M572" i="7"/>
  <c r="N572" i="7" s="1"/>
  <c r="CS592" i="7"/>
  <c r="M592" i="7"/>
  <c r="N592" i="7" s="1"/>
  <c r="CS604" i="7"/>
  <c r="M604" i="7"/>
  <c r="N604" i="7" s="1"/>
  <c r="CS616" i="7"/>
  <c r="M616" i="7"/>
  <c r="N616" i="7" s="1"/>
  <c r="CS636" i="7"/>
  <c r="M636" i="7"/>
  <c r="N636" i="7" s="1"/>
  <c r="CS648" i="7"/>
  <c r="M648" i="7"/>
  <c r="N648" i="7" s="1"/>
  <c r="CS668" i="7"/>
  <c r="M668" i="7"/>
  <c r="N668" i="7" s="1"/>
  <c r="CS692" i="7"/>
  <c r="M692" i="7"/>
  <c r="N692" i="7" s="1"/>
  <c r="CS712" i="7"/>
  <c r="M712" i="7"/>
  <c r="N712" i="7" s="1"/>
  <c r="CS756" i="7"/>
  <c r="M756" i="7"/>
  <c r="N756" i="7" s="1"/>
  <c r="CS784" i="7"/>
  <c r="M784" i="7"/>
  <c r="N784" i="7" s="1"/>
  <c r="CS884" i="7"/>
  <c r="M884" i="7"/>
  <c r="N884" i="7" s="1"/>
  <c r="CS900" i="7"/>
  <c r="M900" i="7"/>
  <c r="N900" i="7" s="1"/>
  <c r="CS928" i="7"/>
  <c r="M928" i="7"/>
  <c r="N928" i="7" s="1"/>
  <c r="CS944" i="7"/>
  <c r="M944" i="7"/>
  <c r="N944" i="7" s="1"/>
  <c r="CS976" i="7"/>
  <c r="M976" i="7"/>
  <c r="N976" i="7" s="1"/>
  <c r="CS980" i="7"/>
  <c r="M980" i="7"/>
  <c r="N980" i="7" s="1"/>
  <c r="CS992" i="7"/>
  <c r="M992" i="7"/>
  <c r="N992" i="7" s="1"/>
  <c r="CS1008" i="7"/>
  <c r="M1008" i="7"/>
  <c r="N1008" i="7" s="1"/>
  <c r="M27" i="7"/>
  <c r="N27" i="7" s="1"/>
  <c r="O27" i="7" s="1"/>
  <c r="J27" i="7"/>
  <c r="K27" i="7" s="1"/>
  <c r="CU43" i="7"/>
  <c r="CP43" i="7" s="1"/>
  <c r="M43" i="7"/>
  <c r="N43" i="7" s="1"/>
  <c r="O43" i="7" s="1"/>
  <c r="CR47" i="7"/>
  <c r="M47" i="7"/>
  <c r="N47" i="7" s="1"/>
  <c r="O47" i="7" s="1"/>
  <c r="M59" i="7"/>
  <c r="N59" i="7" s="1"/>
  <c r="O59" i="7" s="1"/>
  <c r="CU71" i="7"/>
  <c r="CP71" i="7" s="1"/>
  <c r="M71" i="7"/>
  <c r="N71" i="7" s="1"/>
  <c r="O71" i="7" s="1"/>
  <c r="M79" i="7"/>
  <c r="N79" i="7" s="1"/>
  <c r="O79" i="7" s="1"/>
  <c r="CR91" i="7"/>
  <c r="M91" i="7"/>
  <c r="N91" i="7" s="1"/>
  <c r="O91" i="7" s="1"/>
  <c r="CR99" i="7"/>
  <c r="M99" i="7"/>
  <c r="N99" i="7" s="1"/>
  <c r="O99" i="7" s="1"/>
  <c r="CU107" i="7"/>
  <c r="CP107" i="7" s="1"/>
  <c r="M107" i="7"/>
  <c r="N107" i="7" s="1"/>
  <c r="O107" i="7" s="1"/>
  <c r="CR115" i="7"/>
  <c r="M115" i="7"/>
  <c r="N115" i="7" s="1"/>
  <c r="O115" i="7" s="1"/>
  <c r="CR127" i="7"/>
  <c r="M127" i="7"/>
  <c r="N127" i="7" s="1"/>
  <c r="O127" i="7" s="1"/>
  <c r="CR135" i="7"/>
  <c r="M135" i="7"/>
  <c r="N135" i="7" s="1"/>
  <c r="O135" i="7" s="1"/>
  <c r="CR143" i="7"/>
  <c r="M143" i="7"/>
  <c r="N143" i="7" s="1"/>
  <c r="O143" i="7" s="1"/>
  <c r="CR155" i="7"/>
  <c r="M155" i="7"/>
  <c r="N155" i="7" s="1"/>
  <c r="CU167" i="7"/>
  <c r="CP167" i="7" s="1"/>
  <c r="M167" i="7"/>
  <c r="N167" i="7" s="1"/>
  <c r="CU175" i="7"/>
  <c r="CP175" i="7" s="1"/>
  <c r="M175" i="7"/>
  <c r="N175" i="7" s="1"/>
  <c r="CR187" i="7"/>
  <c r="M187" i="7"/>
  <c r="N187" i="7" s="1"/>
  <c r="CU191" i="7"/>
  <c r="CP191" i="7" s="1"/>
  <c r="M191" i="7"/>
  <c r="N191" i="7" s="1"/>
  <c r="CR203" i="7"/>
  <c r="M203" i="7"/>
  <c r="N203" i="7" s="1"/>
  <c r="CR207" i="7"/>
  <c r="M207" i="7"/>
  <c r="N207" i="7" s="1"/>
  <c r="CU211" i="7"/>
  <c r="CP211" i="7" s="1"/>
  <c r="M211" i="7"/>
  <c r="N211" i="7" s="1"/>
  <c r="CR219" i="7"/>
  <c r="M219" i="7"/>
  <c r="N219" i="7" s="1"/>
  <c r="CU231" i="7"/>
  <c r="CP231" i="7" s="1"/>
  <c r="M231" i="7"/>
  <c r="N231" i="7" s="1"/>
  <c r="CR243" i="7"/>
  <c r="M243" i="7"/>
  <c r="N243" i="7" s="1"/>
  <c r="CR247" i="7"/>
  <c r="M247" i="7"/>
  <c r="N247" i="7" s="1"/>
  <c r="CU251" i="7"/>
  <c r="CP251" i="7" s="1"/>
  <c r="M251" i="7"/>
  <c r="N251" i="7" s="1"/>
  <c r="CU255" i="7"/>
  <c r="CP255" i="7" s="1"/>
  <c r="M255" i="7"/>
  <c r="N255" i="7" s="1"/>
  <c r="M259" i="7"/>
  <c r="N259" i="7" s="1"/>
  <c r="CR263" i="7"/>
  <c r="M263" i="7"/>
  <c r="N263" i="7" s="1"/>
  <c r="CR267" i="7"/>
  <c r="M267" i="7"/>
  <c r="N267" i="7" s="1"/>
  <c r="CU271" i="7"/>
  <c r="CP271" i="7" s="1"/>
  <c r="M271" i="7"/>
  <c r="N271" i="7" s="1"/>
  <c r="CU275" i="7"/>
  <c r="CP275" i="7" s="1"/>
  <c r="M275" i="7"/>
  <c r="N275" i="7" s="1"/>
  <c r="CU279" i="7"/>
  <c r="CP279" i="7" s="1"/>
  <c r="M279" i="7"/>
  <c r="N279" i="7" s="1"/>
  <c r="CU283" i="7"/>
  <c r="CP283" i="7" s="1"/>
  <c r="M283" i="7"/>
  <c r="N283" i="7" s="1"/>
  <c r="CU287" i="7"/>
  <c r="CP287" i="7" s="1"/>
  <c r="M287" i="7"/>
  <c r="N287" i="7" s="1"/>
  <c r="CR291" i="7"/>
  <c r="M291" i="7"/>
  <c r="N291" i="7" s="1"/>
  <c r="CR295" i="7"/>
  <c r="M295" i="7"/>
  <c r="N295" i="7" s="1"/>
  <c r="CR299" i="7"/>
  <c r="M299" i="7"/>
  <c r="N299" i="7" s="1"/>
  <c r="CU303" i="7"/>
  <c r="CP303" i="7" s="1"/>
  <c r="M303" i="7"/>
  <c r="N303" i="7" s="1"/>
  <c r="CU307" i="7"/>
  <c r="CP307" i="7" s="1"/>
  <c r="M307" i="7"/>
  <c r="N307" i="7" s="1"/>
  <c r="CR311" i="7"/>
  <c r="M311" i="7"/>
  <c r="N311" i="7" s="1"/>
  <c r="CU315" i="7"/>
  <c r="CP315" i="7" s="1"/>
  <c r="M315" i="7"/>
  <c r="N315" i="7" s="1"/>
  <c r="CU319" i="7"/>
  <c r="CP319" i="7" s="1"/>
  <c r="M319" i="7"/>
  <c r="N319" i="7" s="1"/>
  <c r="CU323" i="7"/>
  <c r="CP323" i="7" s="1"/>
  <c r="M323" i="7"/>
  <c r="N323" i="7" s="1"/>
  <c r="CR327" i="7"/>
  <c r="M327" i="7"/>
  <c r="N327" i="7" s="1"/>
  <c r="CU331" i="7"/>
  <c r="CP331" i="7" s="1"/>
  <c r="M331" i="7"/>
  <c r="N331" i="7" s="1"/>
  <c r="M335" i="7"/>
  <c r="N335" i="7" s="1"/>
  <c r="CR339" i="7"/>
  <c r="M339" i="7"/>
  <c r="N339" i="7" s="1"/>
  <c r="CU343" i="7"/>
  <c r="CP343" i="7" s="1"/>
  <c r="M343" i="7"/>
  <c r="N343" i="7" s="1"/>
  <c r="CU347" i="7"/>
  <c r="CP347" i="7" s="1"/>
  <c r="M347" i="7"/>
  <c r="N347" i="7" s="1"/>
  <c r="CU351" i="7"/>
  <c r="CP351" i="7" s="1"/>
  <c r="M351" i="7"/>
  <c r="N351" i="7" s="1"/>
  <c r="CR355" i="7"/>
  <c r="M355" i="7"/>
  <c r="N355" i="7" s="1"/>
  <c r="CR359" i="7"/>
  <c r="M359" i="7"/>
  <c r="N359" i="7" s="1"/>
  <c r="CR363" i="7"/>
  <c r="M363" i="7"/>
  <c r="N363" i="7" s="1"/>
  <c r="CR367" i="7"/>
  <c r="M367" i="7"/>
  <c r="N367" i="7" s="1"/>
  <c r="CR371" i="7"/>
  <c r="M371" i="7"/>
  <c r="N371" i="7" s="1"/>
  <c r="CR375" i="7"/>
  <c r="M375" i="7"/>
  <c r="N375" i="7" s="1"/>
  <c r="M379" i="7"/>
  <c r="N379" i="7" s="1"/>
  <c r="CU383" i="7"/>
  <c r="CP383" i="7" s="1"/>
  <c r="M383" i="7"/>
  <c r="N383" i="7" s="1"/>
  <c r="CU387" i="7"/>
  <c r="CP387" i="7" s="1"/>
  <c r="M387" i="7"/>
  <c r="N387" i="7" s="1"/>
  <c r="CU391" i="7"/>
  <c r="CP391" i="7" s="1"/>
  <c r="M391" i="7"/>
  <c r="N391" i="7" s="1"/>
  <c r="CR395" i="7"/>
  <c r="M395" i="7"/>
  <c r="N395" i="7" s="1"/>
  <c r="CU399" i="7"/>
  <c r="CP399" i="7" s="1"/>
  <c r="M399" i="7"/>
  <c r="N399" i="7" s="1"/>
  <c r="CU403" i="7"/>
  <c r="CP403" i="7" s="1"/>
  <c r="M403" i="7"/>
  <c r="N403" i="7" s="1"/>
  <c r="M407" i="7"/>
  <c r="N407" i="7" s="1"/>
  <c r="CU411" i="7"/>
  <c r="CP411" i="7" s="1"/>
  <c r="M411" i="7"/>
  <c r="N411" i="7" s="1"/>
  <c r="CR415" i="7"/>
  <c r="M415" i="7"/>
  <c r="N415" i="7" s="1"/>
  <c r="CR419" i="7"/>
  <c r="M419" i="7"/>
  <c r="N419" i="7" s="1"/>
  <c r="CU423" i="7"/>
  <c r="CP423" i="7" s="1"/>
  <c r="M423" i="7"/>
  <c r="N423" i="7" s="1"/>
  <c r="CU427" i="7"/>
  <c r="CP427" i="7" s="1"/>
  <c r="M427" i="7"/>
  <c r="N427" i="7" s="1"/>
  <c r="M431" i="7"/>
  <c r="N431" i="7" s="1"/>
  <c r="CR435" i="7"/>
  <c r="M435" i="7"/>
  <c r="N435" i="7" s="1"/>
  <c r="CU439" i="7"/>
  <c r="CP439" i="7" s="1"/>
  <c r="M439" i="7"/>
  <c r="N439" i="7" s="1"/>
  <c r="CR447" i="7"/>
  <c r="M447" i="7"/>
  <c r="N447" i="7" s="1"/>
  <c r="CR459" i="7"/>
  <c r="M459" i="7"/>
  <c r="N459" i="7" s="1"/>
  <c r="CU463" i="7"/>
  <c r="CP463" i="7" s="1"/>
  <c r="M463" i="7"/>
  <c r="N463" i="7" s="1"/>
  <c r="CR467" i="7"/>
  <c r="M467" i="7"/>
  <c r="N467" i="7" s="1"/>
  <c r="CU479" i="7"/>
  <c r="CP479" i="7" s="1"/>
  <c r="M479" i="7"/>
  <c r="N479" i="7" s="1"/>
  <c r="CR487" i="7"/>
  <c r="M487" i="7"/>
  <c r="N487" i="7" s="1"/>
  <c r="CU495" i="7"/>
  <c r="CP495" i="7" s="1"/>
  <c r="M495" i="7"/>
  <c r="N495" i="7" s="1"/>
  <c r="CU503" i="7"/>
  <c r="CP503" i="7" s="1"/>
  <c r="M503" i="7"/>
  <c r="N503" i="7" s="1"/>
  <c r="CU511" i="7"/>
  <c r="CP511" i="7" s="1"/>
  <c r="M511" i="7"/>
  <c r="N511" i="7" s="1"/>
  <c r="CR519" i="7"/>
  <c r="M519" i="7"/>
  <c r="N519" i="7" s="1"/>
  <c r="CR523" i="7"/>
  <c r="M523" i="7"/>
  <c r="N523" i="7" s="1"/>
  <c r="CU531" i="7"/>
  <c r="CP531" i="7" s="1"/>
  <c r="M531" i="7"/>
  <c r="N531" i="7" s="1"/>
  <c r="M535" i="7"/>
  <c r="N535" i="7" s="1"/>
  <c r="CU543" i="7"/>
  <c r="CP543" i="7" s="1"/>
  <c r="M543" i="7"/>
  <c r="N543" i="7" s="1"/>
  <c r="CR551" i="7"/>
  <c r="M551" i="7"/>
  <c r="N551" i="7" s="1"/>
  <c r="CU559" i="7"/>
  <c r="CP559" i="7" s="1"/>
  <c r="M559" i="7"/>
  <c r="N559" i="7" s="1"/>
  <c r="CR563" i="7"/>
  <c r="M563" i="7"/>
  <c r="N563" i="7" s="1"/>
  <c r="CR571" i="7"/>
  <c r="M571" i="7"/>
  <c r="N571" i="7" s="1"/>
  <c r="M575" i="7"/>
  <c r="N575" i="7" s="1"/>
  <c r="CR583" i="7"/>
  <c r="M583" i="7"/>
  <c r="N583" i="7" s="1"/>
  <c r="CR591" i="7"/>
  <c r="M591" i="7"/>
  <c r="N591" i="7" s="1"/>
  <c r="CR595" i="7"/>
  <c r="M595" i="7"/>
  <c r="N595" i="7" s="1"/>
  <c r="CR603" i="7"/>
  <c r="M603" i="7"/>
  <c r="N603" i="7" s="1"/>
  <c r="CU611" i="7"/>
  <c r="CP611" i="7" s="1"/>
  <c r="M611" i="7"/>
  <c r="N611" i="7" s="1"/>
  <c r="CU619" i="7"/>
  <c r="CP619" i="7" s="1"/>
  <c r="M619" i="7"/>
  <c r="N619" i="7" s="1"/>
  <c r="CR623" i="7"/>
  <c r="M623" i="7"/>
  <c r="N623" i="7" s="1"/>
  <c r="M627" i="7"/>
  <c r="N627" i="7" s="1"/>
  <c r="CU631" i="7"/>
  <c r="CP631" i="7" s="1"/>
  <c r="M631" i="7"/>
  <c r="N631" i="7" s="1"/>
  <c r="CR635" i="7"/>
  <c r="M635" i="7"/>
  <c r="N635" i="7" s="1"/>
  <c r="CU639" i="7"/>
  <c r="CP639" i="7" s="1"/>
  <c r="M639" i="7"/>
  <c r="N639" i="7" s="1"/>
  <c r="CR643" i="7"/>
  <c r="M643" i="7"/>
  <c r="N643" i="7" s="1"/>
  <c r="M647" i="7"/>
  <c r="N647" i="7" s="1"/>
  <c r="CR651" i="7"/>
  <c r="M651" i="7"/>
  <c r="N651" i="7" s="1"/>
  <c r="CU655" i="7"/>
  <c r="CP655" i="7" s="1"/>
  <c r="M655" i="7"/>
  <c r="N655" i="7" s="1"/>
  <c r="CR659" i="7"/>
  <c r="M659" i="7"/>
  <c r="N659" i="7" s="1"/>
  <c r="CR663" i="7"/>
  <c r="M663" i="7"/>
  <c r="N663" i="7" s="1"/>
  <c r="CR667" i="7"/>
  <c r="M667" i="7"/>
  <c r="N667" i="7" s="1"/>
  <c r="CR671" i="7"/>
  <c r="M671" i="7"/>
  <c r="N671" i="7" s="1"/>
  <c r="CR675" i="7"/>
  <c r="M675" i="7"/>
  <c r="N675" i="7" s="1"/>
  <c r="CU679" i="7"/>
  <c r="CP679" i="7" s="1"/>
  <c r="M679" i="7"/>
  <c r="N679" i="7" s="1"/>
  <c r="CR683" i="7"/>
  <c r="M683" i="7"/>
  <c r="N683" i="7" s="1"/>
  <c r="CU687" i="7"/>
  <c r="CP687" i="7" s="1"/>
  <c r="M687" i="7"/>
  <c r="N687" i="7" s="1"/>
  <c r="M691" i="7"/>
  <c r="N691" i="7" s="1"/>
  <c r="CU695" i="7"/>
  <c r="CP695" i="7" s="1"/>
  <c r="M695" i="7"/>
  <c r="N695" i="7" s="1"/>
  <c r="CU699" i="7"/>
  <c r="CP699" i="7" s="1"/>
  <c r="M699" i="7"/>
  <c r="N699" i="7" s="1"/>
  <c r="CU703" i="7"/>
  <c r="CP703" i="7" s="1"/>
  <c r="M703" i="7"/>
  <c r="N703" i="7" s="1"/>
  <c r="CU707" i="7"/>
  <c r="CP707" i="7" s="1"/>
  <c r="M707" i="7"/>
  <c r="N707" i="7" s="1"/>
  <c r="CU711" i="7"/>
  <c r="CP711" i="7" s="1"/>
  <c r="M711" i="7"/>
  <c r="N711" i="7" s="1"/>
  <c r="CR715" i="7"/>
  <c r="M715" i="7"/>
  <c r="N715" i="7" s="1"/>
  <c r="CR719" i="7"/>
  <c r="M719" i="7"/>
  <c r="N719" i="7" s="1"/>
  <c r="M723" i="7"/>
  <c r="N723" i="7" s="1"/>
  <c r="CR727" i="7"/>
  <c r="M727" i="7"/>
  <c r="N727" i="7" s="1"/>
  <c r="CR731" i="7"/>
  <c r="M731" i="7"/>
  <c r="N731" i="7" s="1"/>
  <c r="CU735" i="7"/>
  <c r="CP735" i="7" s="1"/>
  <c r="M735" i="7"/>
  <c r="N735" i="7" s="1"/>
  <c r="CR739" i="7"/>
  <c r="M739" i="7"/>
  <c r="N739" i="7" s="1"/>
  <c r="CU743" i="7"/>
  <c r="CP743" i="7" s="1"/>
  <c r="M743" i="7"/>
  <c r="N743" i="7" s="1"/>
  <c r="CR747" i="7"/>
  <c r="M747" i="7"/>
  <c r="N747" i="7" s="1"/>
  <c r="M751" i="7"/>
  <c r="N751" i="7" s="1"/>
  <c r="M755" i="7"/>
  <c r="N755" i="7" s="1"/>
  <c r="CR759" i="7"/>
  <c r="M759" i="7"/>
  <c r="N759" i="7" s="1"/>
  <c r="CR763" i="7"/>
  <c r="M763" i="7"/>
  <c r="N763" i="7" s="1"/>
  <c r="CU767" i="7"/>
  <c r="CP767" i="7" s="1"/>
  <c r="M767" i="7"/>
  <c r="N767" i="7" s="1"/>
  <c r="CU771" i="7"/>
  <c r="CP771" i="7" s="1"/>
  <c r="M771" i="7"/>
  <c r="N771" i="7" s="1"/>
  <c r="CU775" i="7"/>
  <c r="CP775" i="7" s="1"/>
  <c r="M775" i="7"/>
  <c r="N775" i="7" s="1"/>
  <c r="CR779" i="7"/>
  <c r="M779" i="7"/>
  <c r="N779" i="7" s="1"/>
  <c r="M783" i="7"/>
  <c r="N783" i="7" s="1"/>
  <c r="CU787" i="7"/>
  <c r="CP787" i="7" s="1"/>
  <c r="M787" i="7"/>
  <c r="N787" i="7" s="1"/>
  <c r="CR791" i="7"/>
  <c r="M791" i="7"/>
  <c r="N791" i="7" s="1"/>
  <c r="CR795" i="7"/>
  <c r="M795" i="7"/>
  <c r="N795" i="7" s="1"/>
  <c r="M799" i="7"/>
  <c r="N799" i="7" s="1"/>
  <c r="M803" i="7"/>
  <c r="N803" i="7" s="1"/>
  <c r="CU807" i="7"/>
  <c r="CP807" i="7" s="1"/>
  <c r="M807" i="7"/>
  <c r="N807" i="7" s="1"/>
  <c r="CU811" i="7"/>
  <c r="CP811" i="7" s="1"/>
  <c r="M811" i="7"/>
  <c r="N811" i="7" s="1"/>
  <c r="CR815" i="7"/>
  <c r="M815" i="7"/>
  <c r="N815" i="7" s="1"/>
  <c r="CU819" i="7"/>
  <c r="CP819" i="7" s="1"/>
  <c r="M819" i="7"/>
  <c r="N819" i="7" s="1"/>
  <c r="CR823" i="7"/>
  <c r="M823" i="7"/>
  <c r="N823" i="7" s="1"/>
  <c r="CR827" i="7"/>
  <c r="M827" i="7"/>
  <c r="N827" i="7" s="1"/>
  <c r="CU831" i="7"/>
  <c r="CP831" i="7" s="1"/>
  <c r="M831" i="7"/>
  <c r="N831" i="7" s="1"/>
  <c r="CU835" i="7"/>
  <c r="CP835" i="7" s="1"/>
  <c r="M835" i="7"/>
  <c r="N835" i="7" s="1"/>
  <c r="CU839" i="7"/>
  <c r="CP839" i="7" s="1"/>
  <c r="M839" i="7"/>
  <c r="N839" i="7" s="1"/>
  <c r="CR843" i="7"/>
  <c r="M843" i="7"/>
  <c r="N843" i="7" s="1"/>
  <c r="CU847" i="7"/>
  <c r="CP847" i="7" s="1"/>
  <c r="M847" i="7"/>
  <c r="N847" i="7" s="1"/>
  <c r="M851" i="7"/>
  <c r="N851" i="7" s="1"/>
  <c r="CR855" i="7"/>
  <c r="M855" i="7"/>
  <c r="N855" i="7" s="1"/>
  <c r="CR859" i="7"/>
  <c r="M859" i="7"/>
  <c r="N859" i="7" s="1"/>
  <c r="CU863" i="7"/>
  <c r="CP863" i="7" s="1"/>
  <c r="M863" i="7"/>
  <c r="N863" i="7" s="1"/>
  <c r="CU867" i="7"/>
  <c r="CP867" i="7" s="1"/>
  <c r="M867" i="7"/>
  <c r="N867" i="7" s="1"/>
  <c r="CU871" i="7"/>
  <c r="CP871" i="7" s="1"/>
  <c r="M871" i="7"/>
  <c r="N871" i="7" s="1"/>
  <c r="CR875" i="7"/>
  <c r="M875" i="7"/>
  <c r="N875" i="7" s="1"/>
  <c r="CU879" i="7"/>
  <c r="CP879" i="7" s="1"/>
  <c r="M879" i="7"/>
  <c r="N879" i="7" s="1"/>
  <c r="M883" i="7"/>
  <c r="N883" i="7" s="1"/>
  <c r="CU887" i="7"/>
  <c r="CP887" i="7" s="1"/>
  <c r="M887" i="7"/>
  <c r="N887" i="7" s="1"/>
  <c r="CU891" i="7"/>
  <c r="CP891" i="7" s="1"/>
  <c r="M891" i="7"/>
  <c r="N891" i="7" s="1"/>
  <c r="CR895" i="7"/>
  <c r="M895" i="7"/>
  <c r="N895" i="7" s="1"/>
  <c r="M899" i="7"/>
  <c r="N899" i="7" s="1"/>
  <c r="CR903" i="7"/>
  <c r="M903" i="7"/>
  <c r="N903" i="7" s="1"/>
  <c r="CU907" i="7"/>
  <c r="CP907" i="7" s="1"/>
  <c r="M907" i="7"/>
  <c r="N907" i="7" s="1"/>
  <c r="CR911" i="7"/>
  <c r="M911" i="7"/>
  <c r="N911" i="7" s="1"/>
  <c r="CU915" i="7"/>
  <c r="CP915" i="7" s="1"/>
  <c r="M915" i="7"/>
  <c r="N915" i="7" s="1"/>
  <c r="CR919" i="7"/>
  <c r="M919" i="7"/>
  <c r="N919" i="7" s="1"/>
  <c r="M923" i="7"/>
  <c r="N923" i="7" s="1"/>
  <c r="CR927" i="7"/>
  <c r="M927" i="7"/>
  <c r="N927" i="7" s="1"/>
  <c r="CU931" i="7"/>
  <c r="CP931" i="7" s="1"/>
  <c r="M931" i="7"/>
  <c r="N931" i="7" s="1"/>
  <c r="CR935" i="7"/>
  <c r="M935" i="7"/>
  <c r="N935" i="7" s="1"/>
  <c r="CU939" i="7"/>
  <c r="CP939" i="7" s="1"/>
  <c r="M939" i="7"/>
  <c r="N939" i="7" s="1"/>
  <c r="CR943" i="7"/>
  <c r="M943" i="7"/>
  <c r="N943" i="7" s="1"/>
  <c r="CU947" i="7"/>
  <c r="CP947" i="7" s="1"/>
  <c r="M947" i="7"/>
  <c r="N947" i="7" s="1"/>
  <c r="CR951" i="7"/>
  <c r="M951" i="7"/>
  <c r="N951" i="7" s="1"/>
  <c r="CU955" i="7"/>
  <c r="CP955" i="7" s="1"/>
  <c r="M955" i="7"/>
  <c r="N955" i="7" s="1"/>
  <c r="CR959" i="7"/>
  <c r="M959" i="7"/>
  <c r="N959" i="7" s="1"/>
  <c r="CU963" i="7"/>
  <c r="CP963" i="7" s="1"/>
  <c r="M963" i="7"/>
  <c r="N963" i="7" s="1"/>
  <c r="CR967" i="7"/>
  <c r="M967" i="7"/>
  <c r="N967" i="7" s="1"/>
  <c r="CU971" i="7"/>
  <c r="CP971" i="7" s="1"/>
  <c r="M971" i="7"/>
  <c r="N971" i="7" s="1"/>
  <c r="M975" i="7"/>
  <c r="N975" i="7" s="1"/>
  <c r="CU979" i="7"/>
  <c r="CP979" i="7" s="1"/>
  <c r="M979" i="7"/>
  <c r="N979" i="7" s="1"/>
  <c r="CR983" i="7"/>
  <c r="M983" i="7"/>
  <c r="N983" i="7" s="1"/>
  <c r="CU987" i="7"/>
  <c r="CP987" i="7" s="1"/>
  <c r="M987" i="7"/>
  <c r="N987" i="7" s="1"/>
  <c r="CR991" i="7"/>
  <c r="M991" i="7"/>
  <c r="N991" i="7" s="1"/>
  <c r="M995" i="7"/>
  <c r="N995" i="7" s="1"/>
  <c r="CR999" i="7"/>
  <c r="M999" i="7"/>
  <c r="N999" i="7" s="1"/>
  <c r="M1003" i="7"/>
  <c r="N1003" i="7" s="1"/>
  <c r="CR1007" i="7"/>
  <c r="M1007" i="7"/>
  <c r="N1007" i="7" s="1"/>
  <c r="M1011" i="7"/>
  <c r="N1011" i="7" s="1"/>
  <c r="CR1015" i="7"/>
  <c r="M1015" i="7"/>
  <c r="N1015" i="7" s="1"/>
  <c r="CU48" i="7"/>
  <c r="CP48" i="7" s="1"/>
  <c r="M48" i="7"/>
  <c r="N48" i="7" s="1"/>
  <c r="O48" i="7" s="1"/>
  <c r="M72" i="7"/>
  <c r="N72" i="7" s="1"/>
  <c r="O72" i="7" s="1"/>
  <c r="CU132" i="7"/>
  <c r="CP132" i="7" s="1"/>
  <c r="M132" i="7"/>
  <c r="N132" i="7" s="1"/>
  <c r="O132" i="7" s="1"/>
  <c r="CR200" i="7"/>
  <c r="M200" i="7"/>
  <c r="N200" i="7" s="1"/>
  <c r="CU232" i="7"/>
  <c r="CP232" i="7" s="1"/>
  <c r="M232" i="7"/>
  <c r="N232" i="7" s="1"/>
  <c r="CU244" i="7"/>
  <c r="CP244" i="7" s="1"/>
  <c r="M244" i="7"/>
  <c r="N244" i="7" s="1"/>
  <c r="CU268" i="7"/>
  <c r="CP268" i="7" s="1"/>
  <c r="M268" i="7"/>
  <c r="N268" i="7" s="1"/>
  <c r="CU348" i="7"/>
  <c r="CP348" i="7" s="1"/>
  <c r="M348" i="7"/>
  <c r="N348" i="7" s="1"/>
  <c r="CR392" i="7"/>
  <c r="M392" i="7"/>
  <c r="N392" i="7" s="1"/>
  <c r="CU424" i="7"/>
  <c r="CP424" i="7" s="1"/>
  <c r="M424" i="7"/>
  <c r="N424" i="7" s="1"/>
  <c r="CR464" i="7"/>
  <c r="M464" i="7"/>
  <c r="N464" i="7" s="1"/>
  <c r="CR476" i="7"/>
  <c r="M476" i="7"/>
  <c r="N476" i="7" s="1"/>
  <c r="CR508" i="7"/>
  <c r="M508" i="7"/>
  <c r="N508" i="7" s="1"/>
  <c r="CR548" i="7"/>
  <c r="M548" i="7"/>
  <c r="N548" i="7" s="1"/>
  <c r="CR564" i="7"/>
  <c r="M564" i="7"/>
  <c r="N564" i="7" s="1"/>
  <c r="CS624" i="7"/>
  <c r="M624" i="7"/>
  <c r="N624" i="7" s="1"/>
  <c r="CS652" i="7"/>
  <c r="M652" i="7"/>
  <c r="N652" i="7" s="1"/>
  <c r="CS664" i="7"/>
  <c r="M664" i="7"/>
  <c r="N664" i="7" s="1"/>
  <c r="CS684" i="7"/>
  <c r="M684" i="7"/>
  <c r="N684" i="7" s="1"/>
  <c r="CS716" i="7"/>
  <c r="M716" i="7"/>
  <c r="N716" i="7" s="1"/>
  <c r="CS736" i="7"/>
  <c r="M736" i="7"/>
  <c r="N736" i="7" s="1"/>
  <c r="CS752" i="7"/>
  <c r="M752" i="7"/>
  <c r="N752" i="7" s="1"/>
  <c r="CS856" i="7"/>
  <c r="M856" i="7"/>
  <c r="N856" i="7" s="1"/>
  <c r="CS872" i="7"/>
  <c r="M872" i="7"/>
  <c r="N872" i="7" s="1"/>
  <c r="CS924" i="7"/>
  <c r="M924" i="7"/>
  <c r="N924" i="7" s="1"/>
  <c r="CS948" i="7"/>
  <c r="M948" i="7"/>
  <c r="N948" i="7" s="1"/>
  <c r="CS1012" i="7"/>
  <c r="M1012" i="7"/>
  <c r="N1012" i="7" s="1"/>
  <c r="O23" i="7"/>
  <c r="J23" i="7"/>
  <c r="K23" i="7" s="1"/>
  <c r="M31" i="7"/>
  <c r="N31" i="7" s="1"/>
  <c r="O31" i="7" s="1"/>
  <c r="J31" i="7"/>
  <c r="K31" i="7" s="1"/>
  <c r="CU39" i="7"/>
  <c r="CP39" i="7" s="1"/>
  <c r="M39" i="7"/>
  <c r="N39" i="7" s="1"/>
  <c r="O39" i="7" s="1"/>
  <c r="J39" i="7"/>
  <c r="K39" i="7" s="1"/>
  <c r="CS51" i="7"/>
  <c r="M51" i="7"/>
  <c r="N51" i="7" s="1"/>
  <c r="O51" i="7" s="1"/>
  <c r="CS55" i="7"/>
  <c r="M55" i="7"/>
  <c r="N55" i="7" s="1"/>
  <c r="O55" i="7" s="1"/>
  <c r="CS63" i="7"/>
  <c r="M63" i="7"/>
  <c r="N63" i="7" s="1"/>
  <c r="O63" i="7" s="1"/>
  <c r="CS67" i="7"/>
  <c r="M67" i="7"/>
  <c r="N67" i="7" s="1"/>
  <c r="O67" i="7" s="1"/>
  <c r="CS75" i="7"/>
  <c r="M75" i="7"/>
  <c r="N75" i="7" s="1"/>
  <c r="O75" i="7" s="1"/>
  <c r="CS83" i="7"/>
  <c r="M83" i="7"/>
  <c r="N83" i="7" s="1"/>
  <c r="O83" i="7" s="1"/>
  <c r="CS87" i="7"/>
  <c r="M87" i="7"/>
  <c r="N87" i="7" s="1"/>
  <c r="O87" i="7" s="1"/>
  <c r="M95" i="7"/>
  <c r="N95" i="7" s="1"/>
  <c r="O95" i="7" s="1"/>
  <c r="CS103" i="7"/>
  <c r="M103" i="7"/>
  <c r="N103" i="7" s="1"/>
  <c r="O103" i="7" s="1"/>
  <c r="CS111" i="7"/>
  <c r="M111" i="7"/>
  <c r="N111" i="7" s="1"/>
  <c r="O111" i="7" s="1"/>
  <c r="CS119" i="7"/>
  <c r="M119" i="7"/>
  <c r="N119" i="7" s="1"/>
  <c r="O119" i="7" s="1"/>
  <c r="M123" i="7"/>
  <c r="N123" i="7" s="1"/>
  <c r="O123" i="7" s="1"/>
  <c r="CS131" i="7"/>
  <c r="M131" i="7"/>
  <c r="N131" i="7" s="1"/>
  <c r="O131" i="7" s="1"/>
  <c r="CS139" i="7"/>
  <c r="M139" i="7"/>
  <c r="N139" i="7" s="1"/>
  <c r="O139" i="7" s="1"/>
  <c r="CS147" i="7"/>
  <c r="M147" i="7"/>
  <c r="N147" i="7" s="1"/>
  <c r="O147" i="7" s="1"/>
  <c r="CS151" i="7"/>
  <c r="M151" i="7"/>
  <c r="N151" i="7" s="1"/>
  <c r="O151" i="7" s="1"/>
  <c r="CS159" i="7"/>
  <c r="M159" i="7"/>
  <c r="N159" i="7" s="1"/>
  <c r="CS163" i="7"/>
  <c r="M163" i="7"/>
  <c r="N163" i="7" s="1"/>
  <c r="CS171" i="7"/>
  <c r="M171" i="7"/>
  <c r="N171" i="7" s="1"/>
  <c r="CS179" i="7"/>
  <c r="M179" i="7"/>
  <c r="N179" i="7" s="1"/>
  <c r="CS183" i="7"/>
  <c r="M183" i="7"/>
  <c r="N183" i="7" s="1"/>
  <c r="CS195" i="7"/>
  <c r="M195" i="7"/>
  <c r="N195" i="7" s="1"/>
  <c r="CS199" i="7"/>
  <c r="M199" i="7"/>
  <c r="N199" i="7" s="1"/>
  <c r="CS215" i="7"/>
  <c r="M215" i="7"/>
  <c r="N215" i="7" s="1"/>
  <c r="CS223" i="7"/>
  <c r="M223" i="7"/>
  <c r="N223" i="7" s="1"/>
  <c r="CS227" i="7"/>
  <c r="M227" i="7"/>
  <c r="N227" i="7" s="1"/>
  <c r="CS235" i="7"/>
  <c r="M235" i="7"/>
  <c r="N235" i="7" s="1"/>
  <c r="CS239" i="7"/>
  <c r="M239" i="7"/>
  <c r="N239" i="7" s="1"/>
  <c r="CS443" i="7"/>
  <c r="M443" i="7"/>
  <c r="N443" i="7" s="1"/>
  <c r="CS451" i="7"/>
  <c r="M451" i="7"/>
  <c r="N451" i="7" s="1"/>
  <c r="CS455" i="7"/>
  <c r="M455" i="7"/>
  <c r="N455" i="7" s="1"/>
  <c r="CS471" i="7"/>
  <c r="M471" i="7"/>
  <c r="N471" i="7" s="1"/>
  <c r="CS475" i="7"/>
  <c r="M475" i="7"/>
  <c r="N475" i="7" s="1"/>
  <c r="CS483" i="7"/>
  <c r="M483" i="7"/>
  <c r="N483" i="7" s="1"/>
  <c r="CS491" i="7"/>
  <c r="M491" i="7"/>
  <c r="N491" i="7" s="1"/>
  <c r="CS499" i="7"/>
  <c r="M499" i="7"/>
  <c r="N499" i="7" s="1"/>
  <c r="CS507" i="7"/>
  <c r="M507" i="7"/>
  <c r="N507" i="7" s="1"/>
  <c r="CS515" i="7"/>
  <c r="M515" i="7"/>
  <c r="N515" i="7" s="1"/>
  <c r="CS527" i="7"/>
  <c r="M527" i="7"/>
  <c r="N527" i="7" s="1"/>
  <c r="CS539" i="7"/>
  <c r="M539" i="7"/>
  <c r="N539" i="7" s="1"/>
  <c r="CS547" i="7"/>
  <c r="M547" i="7"/>
  <c r="N547" i="7" s="1"/>
  <c r="CS555" i="7"/>
  <c r="M555" i="7"/>
  <c r="N555" i="7" s="1"/>
  <c r="CS567" i="7"/>
  <c r="M567" i="7"/>
  <c r="N567" i="7" s="1"/>
  <c r="CS579" i="7"/>
  <c r="M579" i="7"/>
  <c r="N579" i="7" s="1"/>
  <c r="CS587" i="7"/>
  <c r="M587" i="7"/>
  <c r="N587" i="7" s="1"/>
  <c r="CS599" i="7"/>
  <c r="M599" i="7"/>
  <c r="N599" i="7" s="1"/>
  <c r="CS607" i="7"/>
  <c r="M607" i="7"/>
  <c r="N607" i="7" s="1"/>
  <c r="CS615" i="7"/>
  <c r="M615" i="7"/>
  <c r="N615" i="7" s="1"/>
  <c r="CS19" i="7"/>
  <c r="O19" i="7"/>
  <c r="J19" i="7"/>
  <c r="K19" i="7" s="1"/>
  <c r="M64" i="7"/>
  <c r="N64" i="7" s="1"/>
  <c r="O64" i="7" s="1"/>
  <c r="CR104" i="7"/>
  <c r="M104" i="7"/>
  <c r="N104" i="7" s="1"/>
  <c r="O104" i="7" s="1"/>
  <c r="CS116" i="7"/>
  <c r="M116" i="7"/>
  <c r="N116" i="7" s="1"/>
  <c r="CU144" i="7"/>
  <c r="CP144" i="7" s="1"/>
  <c r="M144" i="7"/>
  <c r="N144" i="7" s="1"/>
  <c r="O144" i="7" s="1"/>
  <c r="CS172" i="7"/>
  <c r="M172" i="7"/>
  <c r="N172" i="7" s="1"/>
  <c r="CS208" i="7"/>
  <c r="M208" i="7"/>
  <c r="N208" i="7" s="1"/>
  <c r="M220" i="7"/>
  <c r="N220" i="7" s="1"/>
  <c r="CU240" i="7"/>
  <c r="CP240" i="7" s="1"/>
  <c r="M240" i="7"/>
  <c r="N240" i="7" s="1"/>
  <c r="CS256" i="7"/>
  <c r="M256" i="7"/>
  <c r="N256" i="7" s="1"/>
  <c r="CS288" i="7"/>
  <c r="M288" i="7"/>
  <c r="N288" i="7" s="1"/>
  <c r="M312" i="7"/>
  <c r="N312" i="7" s="1"/>
  <c r="CU328" i="7"/>
  <c r="CP328" i="7" s="1"/>
  <c r="M328" i="7"/>
  <c r="N328" i="7" s="1"/>
  <c r="CS344" i="7"/>
  <c r="M344" i="7"/>
  <c r="N344" i="7" s="1"/>
  <c r="M376" i="7"/>
  <c r="N376" i="7" s="1"/>
  <c r="CS408" i="7"/>
  <c r="M408" i="7"/>
  <c r="N408" i="7" s="1"/>
  <c r="CR488" i="7"/>
  <c r="M488" i="7"/>
  <c r="N488" i="7" s="1"/>
  <c r="CS512" i="7"/>
  <c r="M512" i="7"/>
  <c r="N512" i="7" s="1"/>
  <c r="CS540" i="7"/>
  <c r="M540" i="7"/>
  <c r="N540" i="7" s="1"/>
  <c r="CR556" i="7"/>
  <c r="M556" i="7"/>
  <c r="N556" i="7" s="1"/>
  <c r="M580" i="7"/>
  <c r="N580" i="7" s="1"/>
  <c r="CS600" i="7"/>
  <c r="M600" i="7"/>
  <c r="N600" i="7" s="1"/>
  <c r="CS632" i="7"/>
  <c r="M632" i="7"/>
  <c r="N632" i="7" s="1"/>
  <c r="CS656" i="7"/>
  <c r="M656" i="7"/>
  <c r="N656" i="7" s="1"/>
  <c r="CS660" i="7"/>
  <c r="M660" i="7"/>
  <c r="N660" i="7" s="1"/>
  <c r="CS672" i="7"/>
  <c r="M672" i="7"/>
  <c r="N672" i="7" s="1"/>
  <c r="CS696" i="7"/>
  <c r="M696" i="7"/>
  <c r="N696" i="7" s="1"/>
  <c r="CS708" i="7"/>
  <c r="M708" i="7"/>
  <c r="N708" i="7" s="1"/>
  <c r="CS732" i="7"/>
  <c r="M732" i="7"/>
  <c r="N732" i="7" s="1"/>
  <c r="CS776" i="7"/>
  <c r="M776" i="7"/>
  <c r="N776" i="7" s="1"/>
  <c r="CS792" i="7"/>
  <c r="M792" i="7"/>
  <c r="N792" i="7" s="1"/>
  <c r="CS808" i="7"/>
  <c r="M808" i="7"/>
  <c r="N808" i="7" s="1"/>
  <c r="CS836" i="7"/>
  <c r="M836" i="7"/>
  <c r="N836" i="7" s="1"/>
  <c r="CS880" i="7"/>
  <c r="M880" i="7"/>
  <c r="N880" i="7" s="1"/>
  <c r="CS892" i="7"/>
  <c r="M892" i="7"/>
  <c r="N892" i="7" s="1"/>
  <c r="CS904" i="7"/>
  <c r="M904" i="7"/>
  <c r="N904" i="7" s="1"/>
  <c r="CS940" i="7"/>
  <c r="M940" i="7"/>
  <c r="N940" i="7" s="1"/>
  <c r="CS956" i="7"/>
  <c r="M956" i="7"/>
  <c r="N956" i="7" s="1"/>
  <c r="AJ25" i="7"/>
  <c r="CS30" i="7"/>
  <c r="CS32" i="7"/>
  <c r="CS34" i="7"/>
  <c r="CS26" i="7"/>
  <c r="CS21" i="7"/>
  <c r="CS33" i="7"/>
  <c r="CR121" i="7"/>
  <c r="CU121" i="7"/>
  <c r="CP121" i="7" s="1"/>
  <c r="CR189" i="7"/>
  <c r="CU189" i="7"/>
  <c r="CP189" i="7" s="1"/>
  <c r="CR221" i="7"/>
  <c r="CU221" i="7"/>
  <c r="CP221" i="7" s="1"/>
  <c r="CR325" i="7"/>
  <c r="CU325" i="7"/>
  <c r="CP325" i="7" s="1"/>
  <c r="CR365" i="7"/>
  <c r="CU365" i="7"/>
  <c r="CP365" i="7" s="1"/>
  <c r="CR405" i="7"/>
  <c r="CU405" i="7"/>
  <c r="CP405" i="7" s="1"/>
  <c r="CU433" i="7"/>
  <c r="CP433" i="7" s="1"/>
  <c r="CR445" i="7"/>
  <c r="CU513" i="7"/>
  <c r="CP513" i="7" s="1"/>
  <c r="CU601" i="7"/>
  <c r="CP601" i="7" s="1"/>
  <c r="CR681" i="7"/>
  <c r="CU681" i="7"/>
  <c r="CP681" i="7" s="1"/>
  <c r="CU709" i="7"/>
  <c r="CP709" i="7" s="1"/>
  <c r="CR729" i="7"/>
  <c r="CU729" i="7"/>
  <c r="CP729" i="7" s="1"/>
  <c r="CU749" i="7"/>
  <c r="CP749" i="7" s="1"/>
  <c r="CR845" i="7"/>
  <c r="CR849" i="7"/>
  <c r="CU893" i="7"/>
  <c r="CP893" i="7" s="1"/>
  <c r="CU897" i="7"/>
  <c r="CP897" i="7" s="1"/>
  <c r="CR909" i="7"/>
  <c r="CR917" i="7"/>
  <c r="CU929" i="7"/>
  <c r="CP929" i="7" s="1"/>
  <c r="CS27" i="7"/>
  <c r="CU35" i="7"/>
  <c r="CP35" i="7" s="1"/>
  <c r="CR35" i="7"/>
  <c r="CU49" i="7"/>
  <c r="CP49" i="7" s="1"/>
  <c r="CR57" i="7"/>
  <c r="CR81" i="7"/>
  <c r="CR125" i="7"/>
  <c r="CR157" i="7"/>
  <c r="CU157" i="7"/>
  <c r="CP157" i="7" s="1"/>
  <c r="CR169" i="7"/>
  <c r="CU169" i="7"/>
  <c r="CP169" i="7" s="1"/>
  <c r="CR253" i="7"/>
  <c r="CU253" i="7"/>
  <c r="CP253" i="7" s="1"/>
  <c r="CR297" i="7"/>
  <c r="CU297" i="7"/>
  <c r="CP297" i="7" s="1"/>
  <c r="CR393" i="7"/>
  <c r="CU393" i="7"/>
  <c r="CP393" i="7" s="1"/>
  <c r="CU413" i="7"/>
  <c r="CP413" i="7" s="1"/>
  <c r="CR425" i="7"/>
  <c r="CU425" i="7"/>
  <c r="CP425" i="7" s="1"/>
  <c r="CU457" i="7"/>
  <c r="CP457" i="7" s="1"/>
  <c r="CR465" i="7"/>
  <c r="CR493" i="7"/>
  <c r="CU493" i="7"/>
  <c r="CP493" i="7" s="1"/>
  <c r="CR557" i="7"/>
  <c r="CU557" i="7"/>
  <c r="CP557" i="7" s="1"/>
  <c r="CR645" i="7"/>
  <c r="CU645" i="7"/>
  <c r="CP645" i="7" s="1"/>
  <c r="CR805" i="7"/>
  <c r="CU805" i="7"/>
  <c r="CP805" i="7" s="1"/>
  <c r="CR821" i="7"/>
  <c r="CU821" i="7"/>
  <c r="CP821" i="7" s="1"/>
  <c r="CR853" i="7"/>
  <c r="CS25" i="7"/>
  <c r="CS29" i="7"/>
  <c r="CR105" i="7"/>
  <c r="CR233" i="7"/>
  <c r="CU233" i="7"/>
  <c r="CP233" i="7" s="1"/>
  <c r="CU261" i="7"/>
  <c r="CP261" i="7" s="1"/>
  <c r="CR269" i="7"/>
  <c r="CU269" i="7"/>
  <c r="CP269" i="7" s="1"/>
  <c r="CR377" i="7"/>
  <c r="CU377" i="7"/>
  <c r="CP377" i="7" s="1"/>
  <c r="CR437" i="7"/>
  <c r="CU437" i="7"/>
  <c r="CP437" i="7" s="1"/>
  <c r="CR469" i="7"/>
  <c r="CU469" i="7"/>
  <c r="CP469" i="7" s="1"/>
  <c r="CR505" i="7"/>
  <c r="CU505" i="7"/>
  <c r="CP505" i="7" s="1"/>
  <c r="CR541" i="7"/>
  <c r="CU541" i="7"/>
  <c r="CP541" i="7" s="1"/>
  <c r="CR569" i="7"/>
  <c r="CU569" i="7"/>
  <c r="CP569" i="7" s="1"/>
  <c r="CR597" i="7"/>
  <c r="CR757" i="7"/>
  <c r="CU757" i="7"/>
  <c r="CP757" i="7" s="1"/>
  <c r="CR777" i="7"/>
  <c r="CU777" i="7"/>
  <c r="CP777" i="7" s="1"/>
  <c r="CR789" i="7"/>
  <c r="CU789" i="7"/>
  <c r="CP789" i="7" s="1"/>
  <c r="CR809" i="7"/>
  <c r="CR813" i="7"/>
  <c r="CU813" i="7"/>
  <c r="CP813" i="7" s="1"/>
  <c r="CR829" i="7"/>
  <c r="CU829" i="7"/>
  <c r="CP829" i="7" s="1"/>
  <c r="CR861" i="7"/>
  <c r="CU861" i="7"/>
  <c r="CP861" i="7" s="1"/>
  <c r="CR933" i="7"/>
  <c r="CU933" i="7"/>
  <c r="CP933" i="7" s="1"/>
  <c r="CS23" i="7"/>
  <c r="CU69" i="7"/>
  <c r="CP69" i="7" s="1"/>
  <c r="CR137" i="7"/>
  <c r="CU137" i="7"/>
  <c r="CP137" i="7" s="1"/>
  <c r="CU153" i="7"/>
  <c r="CP153" i="7" s="1"/>
  <c r="CU165" i="7"/>
  <c r="CP165" i="7" s="1"/>
  <c r="CU197" i="7"/>
  <c r="CP197" i="7" s="1"/>
  <c r="CR333" i="7"/>
  <c r="CR521" i="7"/>
  <c r="CU521" i="7"/>
  <c r="CP521" i="7" s="1"/>
  <c r="CR537" i="7"/>
  <c r="CR553" i="7"/>
  <c r="CR613" i="7"/>
  <c r="CU613" i="7"/>
  <c r="CP613" i="7" s="1"/>
  <c r="CR669" i="7"/>
  <c r="CU669" i="7"/>
  <c r="CP669" i="7" s="1"/>
  <c r="CU725" i="7"/>
  <c r="CP725" i="7" s="1"/>
  <c r="CR797" i="7"/>
  <c r="CU797" i="7"/>
  <c r="CP797" i="7" s="1"/>
  <c r="CR817" i="7"/>
  <c r="CR869" i="7"/>
  <c r="CU869" i="7"/>
  <c r="CP869" i="7" s="1"/>
  <c r="CR65" i="7"/>
  <c r="CU65" i="7"/>
  <c r="CP65" i="7" s="1"/>
  <c r="CR97" i="7"/>
  <c r="CR117" i="7"/>
  <c r="CU181" i="7"/>
  <c r="CP181" i="7" s="1"/>
  <c r="CU201" i="7"/>
  <c r="CP201" i="7" s="1"/>
  <c r="CR209" i="7"/>
  <c r="CU209" i="7"/>
  <c r="CP209" i="7" s="1"/>
  <c r="CR309" i="7"/>
  <c r="CU309" i="7"/>
  <c r="CP309" i="7" s="1"/>
  <c r="CU345" i="7"/>
  <c r="CP345" i="7" s="1"/>
  <c r="CR357" i="7"/>
  <c r="CU357" i="7"/>
  <c r="CP357" i="7" s="1"/>
  <c r="CU441" i="7"/>
  <c r="CP441" i="7" s="1"/>
  <c r="CR449" i="7"/>
  <c r="CU449" i="7"/>
  <c r="CP449" i="7" s="1"/>
  <c r="CR481" i="7"/>
  <c r="CU481" i="7"/>
  <c r="CP481" i="7" s="1"/>
  <c r="CR585" i="7"/>
  <c r="CU585" i="7"/>
  <c r="CP585" i="7" s="1"/>
  <c r="CR629" i="7"/>
  <c r="CU629" i="7"/>
  <c r="CP629" i="7" s="1"/>
  <c r="CR697" i="7"/>
  <c r="CU697" i="7"/>
  <c r="CP697" i="7" s="1"/>
  <c r="CR717" i="7"/>
  <c r="CU717" i="7"/>
  <c r="CP717" i="7" s="1"/>
  <c r="CR741" i="7"/>
  <c r="CU741" i="7"/>
  <c r="CP741" i="7" s="1"/>
  <c r="CR801" i="7"/>
  <c r="CR837" i="7"/>
  <c r="CU837" i="7"/>
  <c r="CP837" i="7" s="1"/>
  <c r="CU841" i="7"/>
  <c r="CP841" i="7" s="1"/>
  <c r="CR877" i="7"/>
  <c r="CU877" i="7"/>
  <c r="CP877" i="7" s="1"/>
  <c r="CR885" i="7"/>
  <c r="CU885" i="7"/>
  <c r="CP885" i="7" s="1"/>
  <c r="CR901" i="7"/>
  <c r="CU901" i="7"/>
  <c r="CP901" i="7" s="1"/>
  <c r="CU921" i="7"/>
  <c r="CP921" i="7" s="1"/>
  <c r="CR925" i="7"/>
  <c r="CU925" i="7"/>
  <c r="CP925" i="7" s="1"/>
  <c r="CR941" i="7"/>
  <c r="CU941" i="7"/>
  <c r="CP941" i="7" s="1"/>
  <c r="CU965" i="7"/>
  <c r="CP965" i="7" s="1"/>
  <c r="CR969" i="7"/>
  <c r="CU969" i="7"/>
  <c r="CP969" i="7" s="1"/>
  <c r="CR973" i="7"/>
  <c r="CR977" i="7"/>
  <c r="CU977" i="7"/>
  <c r="CP977" i="7" s="1"/>
  <c r="CU981" i="7"/>
  <c r="CP981" i="7" s="1"/>
  <c r="CU1017" i="7"/>
  <c r="CP1017" i="7" s="1"/>
  <c r="CR985" i="7"/>
  <c r="CU985" i="7"/>
  <c r="CP985" i="7" s="1"/>
  <c r="CR993" i="7"/>
  <c r="CU993" i="7"/>
  <c r="CP993" i="7" s="1"/>
  <c r="CR953" i="7"/>
  <c r="CU953" i="7"/>
  <c r="CP953" i="7" s="1"/>
  <c r="CR957" i="7"/>
  <c r="CR961" i="7"/>
  <c r="CU961" i="7"/>
  <c r="CP961" i="7" s="1"/>
  <c r="CR1001" i="7"/>
  <c r="CU1001" i="7"/>
  <c r="CP1001" i="7" s="1"/>
  <c r="CR1009" i="7"/>
  <c r="CU1009" i="7"/>
  <c r="CP1009" i="7" s="1"/>
  <c r="CR54" i="7"/>
  <c r="CU56" i="7"/>
  <c r="CP56" i="7" s="1"/>
  <c r="CR76" i="7"/>
  <c r="CU76" i="7"/>
  <c r="CP76" i="7" s="1"/>
  <c r="CR100" i="7"/>
  <c r="CU100" i="7"/>
  <c r="CP100" i="7" s="1"/>
  <c r="CR136" i="7"/>
  <c r="CU136" i="7"/>
  <c r="CP136" i="7" s="1"/>
  <c r="CR196" i="7"/>
  <c r="CU196" i="7"/>
  <c r="CP196" i="7" s="1"/>
  <c r="CR212" i="7"/>
  <c r="CU230" i="7"/>
  <c r="CP230" i="7" s="1"/>
  <c r="CR236" i="7"/>
  <c r="CU236" i="7"/>
  <c r="CP236" i="7" s="1"/>
  <c r="CR260" i="7"/>
  <c r="CR272" i="7"/>
  <c r="CU272" i="7"/>
  <c r="CP272" i="7" s="1"/>
  <c r="CR296" i="7"/>
  <c r="CU308" i="7"/>
  <c r="CP308" i="7" s="1"/>
  <c r="CR320" i="7"/>
  <c r="CU320" i="7"/>
  <c r="CP320" i="7" s="1"/>
  <c r="CR324" i="7"/>
  <c r="CU324" i="7"/>
  <c r="CP324" i="7" s="1"/>
  <c r="CU368" i="7"/>
  <c r="CP368" i="7" s="1"/>
  <c r="CU380" i="7"/>
  <c r="CP380" i="7" s="1"/>
  <c r="CR400" i="7"/>
  <c r="CU400" i="7"/>
  <c r="CP400" i="7" s="1"/>
  <c r="CR440" i="7"/>
  <c r="CU440" i="7"/>
  <c r="CP440" i="7" s="1"/>
  <c r="CU462" i="7"/>
  <c r="CP462" i="7" s="1"/>
  <c r="CR468" i="7"/>
  <c r="CU468" i="7"/>
  <c r="CP468" i="7" s="1"/>
  <c r="CR492" i="7"/>
  <c r="CR510" i="7"/>
  <c r="CR524" i="7"/>
  <c r="CU524" i="7"/>
  <c r="CP524" i="7" s="1"/>
  <c r="CR570" i="7"/>
  <c r="CR584" i="7"/>
  <c r="CU584" i="7"/>
  <c r="CP584" i="7" s="1"/>
  <c r="CR612" i="7"/>
  <c r="CR620" i="7"/>
  <c r="CU620" i="7"/>
  <c r="CP620" i="7" s="1"/>
  <c r="CR634" i="7"/>
  <c r="CR644" i="7"/>
  <c r="CR680" i="7"/>
  <c r="CU680" i="7"/>
  <c r="CP680" i="7" s="1"/>
  <c r="CU740" i="7"/>
  <c r="CP740" i="7" s="1"/>
  <c r="CR744" i="7"/>
  <c r="CU744" i="7"/>
  <c r="CP744" i="7" s="1"/>
  <c r="CU760" i="7"/>
  <c r="CP760" i="7" s="1"/>
  <c r="CU780" i="7"/>
  <c r="CP780" i="7" s="1"/>
  <c r="CR796" i="7"/>
  <c r="CU796" i="7"/>
  <c r="CP796" i="7" s="1"/>
  <c r="CU816" i="7"/>
  <c r="CP816" i="7" s="1"/>
  <c r="CR824" i="7"/>
  <c r="CU824" i="7"/>
  <c r="CP824" i="7" s="1"/>
  <c r="CR852" i="7"/>
  <c r="CU852" i="7"/>
  <c r="CP852" i="7" s="1"/>
  <c r="CU860" i="7"/>
  <c r="CP860" i="7" s="1"/>
  <c r="CU864" i="7"/>
  <c r="CP864" i="7" s="1"/>
  <c r="CR888" i="7"/>
  <c r="CU888" i="7"/>
  <c r="CP888" i="7" s="1"/>
  <c r="CU912" i="7"/>
  <c r="CP912" i="7" s="1"/>
  <c r="CU920" i="7"/>
  <c r="CP920" i="7" s="1"/>
  <c r="CR936" i="7"/>
  <c r="CU936" i="7"/>
  <c r="CP936" i="7" s="1"/>
  <c r="CR952" i="7"/>
  <c r="CR964" i="7"/>
  <c r="CU964" i="7"/>
  <c r="CP964" i="7" s="1"/>
  <c r="CR972" i="7"/>
  <c r="CR1000" i="7"/>
  <c r="CR1016" i="7"/>
  <c r="CR18" i="7"/>
  <c r="CS102" i="7" l="1"/>
  <c r="CS101" i="7"/>
  <c r="CU101" i="7"/>
  <c r="CP101" i="7" s="1"/>
  <c r="CV101" i="7" s="1"/>
  <c r="CR906" i="7"/>
  <c r="CR962" i="7"/>
  <c r="CV964" i="7"/>
  <c r="CW964" i="7"/>
  <c r="CV740" i="7"/>
  <c r="CW740" i="7"/>
  <c r="CV324" i="7"/>
  <c r="CW324" i="7"/>
  <c r="CV697" i="7"/>
  <c r="CW697" i="7"/>
  <c r="CV209" i="7"/>
  <c r="CW209" i="7"/>
  <c r="CV613" i="7"/>
  <c r="CW613" i="7"/>
  <c r="CV380" i="7"/>
  <c r="CW380" i="7"/>
  <c r="CV981" i="7"/>
  <c r="CW981" i="7"/>
  <c r="CV717" i="7"/>
  <c r="CW717" i="7"/>
  <c r="CV309" i="7"/>
  <c r="CW309" i="7"/>
  <c r="CV669" i="7"/>
  <c r="CW669" i="7"/>
  <c r="CV569" i="7"/>
  <c r="CW569" i="7"/>
  <c r="CV253" i="7"/>
  <c r="CW253" i="7"/>
  <c r="CV888" i="7"/>
  <c r="CW888" i="7"/>
  <c r="CV816" i="7"/>
  <c r="CW816" i="7"/>
  <c r="CV680" i="7"/>
  <c r="CW680" i="7"/>
  <c r="CV462" i="7"/>
  <c r="CW462" i="7"/>
  <c r="CV236" i="7"/>
  <c r="CW236" i="7"/>
  <c r="CV993" i="7"/>
  <c r="CW993" i="7"/>
  <c r="CV921" i="7"/>
  <c r="CW921" i="7"/>
  <c r="CV837" i="7"/>
  <c r="CW837" i="7"/>
  <c r="CV153" i="7"/>
  <c r="CW153" i="7"/>
  <c r="CV777" i="7"/>
  <c r="CW777" i="7"/>
  <c r="CV557" i="7"/>
  <c r="CW557" i="7"/>
  <c r="CV413" i="7"/>
  <c r="CW413" i="7"/>
  <c r="CV601" i="7"/>
  <c r="CW601" i="7"/>
  <c r="CV325" i="7"/>
  <c r="CW325" i="7"/>
  <c r="CV328" i="7"/>
  <c r="CW328" i="7"/>
  <c r="CV240" i="7"/>
  <c r="CW240" i="7"/>
  <c r="CV144" i="7"/>
  <c r="CW144" i="7"/>
  <c r="CV348" i="7"/>
  <c r="CW348" i="7"/>
  <c r="CV887" i="7"/>
  <c r="CW887" i="7"/>
  <c r="CV871" i="7"/>
  <c r="CW871" i="7"/>
  <c r="CV839" i="7"/>
  <c r="CW839" i="7"/>
  <c r="CV807" i="7"/>
  <c r="CW807" i="7"/>
  <c r="CV775" i="7"/>
  <c r="CW775" i="7"/>
  <c r="CV743" i="7"/>
  <c r="CW743" i="7"/>
  <c r="CV711" i="7"/>
  <c r="CW711" i="7"/>
  <c r="CV695" i="7"/>
  <c r="CW695" i="7"/>
  <c r="CV679" i="7"/>
  <c r="CW679" i="7"/>
  <c r="CV631" i="7"/>
  <c r="CW631" i="7"/>
  <c r="CV611" i="7"/>
  <c r="CW611" i="7"/>
  <c r="CV559" i="7"/>
  <c r="CW559" i="7"/>
  <c r="CV531" i="7"/>
  <c r="CW531" i="7"/>
  <c r="CV503" i="7"/>
  <c r="CW503" i="7"/>
  <c r="CV439" i="7"/>
  <c r="CW439" i="7"/>
  <c r="CV423" i="7"/>
  <c r="CW423" i="7"/>
  <c r="CV391" i="7"/>
  <c r="CW391" i="7"/>
  <c r="CV343" i="7"/>
  <c r="CW343" i="7"/>
  <c r="CV279" i="7"/>
  <c r="CW279" i="7"/>
  <c r="CV211" i="7"/>
  <c r="CW211" i="7"/>
  <c r="CV107" i="7"/>
  <c r="CW107" i="7"/>
  <c r="CV420" i="7"/>
  <c r="CW420" i="7"/>
  <c r="CV340" i="7"/>
  <c r="CW340" i="7"/>
  <c r="CV228" i="7"/>
  <c r="CW228" i="7"/>
  <c r="CV152" i="7"/>
  <c r="CW152" i="7"/>
  <c r="CV518" i="7"/>
  <c r="CW518" i="7"/>
  <c r="CV450" i="7"/>
  <c r="CW450" i="7"/>
  <c r="CV796" i="7"/>
  <c r="CW796" i="7"/>
  <c r="CV440" i="7"/>
  <c r="CW440" i="7"/>
  <c r="CV320" i="7"/>
  <c r="CW320" i="7"/>
  <c r="CV100" i="7"/>
  <c r="CW100" i="7"/>
  <c r="CV1001" i="7"/>
  <c r="CW1001" i="7"/>
  <c r="CV969" i="7"/>
  <c r="CW969" i="7"/>
  <c r="CV901" i="7"/>
  <c r="CW901" i="7"/>
  <c r="CV629" i="7"/>
  <c r="CW629" i="7"/>
  <c r="CV441" i="7"/>
  <c r="CW441" i="7"/>
  <c r="CV201" i="7"/>
  <c r="CW201" i="7"/>
  <c r="CV137" i="7"/>
  <c r="CW137" i="7"/>
  <c r="CV829" i="7"/>
  <c r="CW829" i="7"/>
  <c r="CV505" i="7"/>
  <c r="CW505" i="7"/>
  <c r="CV269" i="7"/>
  <c r="CW269" i="7"/>
  <c r="CV393" i="7"/>
  <c r="CW393" i="7"/>
  <c r="CV157" i="7"/>
  <c r="CW157" i="7"/>
  <c r="CV513" i="7"/>
  <c r="CW513" i="7"/>
  <c r="CV584" i="7"/>
  <c r="CW584" i="7"/>
  <c r="CV1009" i="7"/>
  <c r="CW1009" i="7"/>
  <c r="CV841" i="7"/>
  <c r="CW841" i="7"/>
  <c r="CV449" i="7"/>
  <c r="CW449" i="7"/>
  <c r="CV869" i="7"/>
  <c r="CW869" i="7"/>
  <c r="CV165" i="7"/>
  <c r="CW165" i="7"/>
  <c r="CV861" i="7"/>
  <c r="CW861" i="7"/>
  <c r="CV541" i="7"/>
  <c r="CW541" i="7"/>
  <c r="CV377" i="7"/>
  <c r="CW377" i="7"/>
  <c r="CV169" i="7"/>
  <c r="CW169" i="7"/>
  <c r="CV893" i="7"/>
  <c r="CW893" i="7"/>
  <c r="CV864" i="7"/>
  <c r="CW864" i="7"/>
  <c r="CV524" i="7"/>
  <c r="CW524" i="7"/>
  <c r="CV230" i="7"/>
  <c r="CW230" i="7"/>
  <c r="CV985" i="7"/>
  <c r="CW985" i="7"/>
  <c r="CV357" i="7"/>
  <c r="CW357" i="7"/>
  <c r="CV181" i="7"/>
  <c r="CW181" i="7"/>
  <c r="CV797" i="7"/>
  <c r="CW797" i="7"/>
  <c r="CV757" i="7"/>
  <c r="CW757" i="7"/>
  <c r="CV821" i="7"/>
  <c r="CW821" i="7"/>
  <c r="CV493" i="7"/>
  <c r="CW493" i="7"/>
  <c r="CV749" i="7"/>
  <c r="CW749" i="7"/>
  <c r="CV221" i="7"/>
  <c r="CW221" i="7"/>
  <c r="CV268" i="7"/>
  <c r="CW268" i="7"/>
  <c r="CV132" i="7"/>
  <c r="CW132" i="7"/>
  <c r="CV979" i="7"/>
  <c r="CW979" i="7"/>
  <c r="CW963" i="7"/>
  <c r="CV963" i="7"/>
  <c r="CV947" i="7"/>
  <c r="CW947" i="7"/>
  <c r="CW931" i="7"/>
  <c r="CV931" i="7"/>
  <c r="CV915" i="7"/>
  <c r="CW915" i="7"/>
  <c r="CW867" i="7"/>
  <c r="CV867" i="7"/>
  <c r="CW835" i="7"/>
  <c r="CV835" i="7"/>
  <c r="CV819" i="7"/>
  <c r="CW819" i="7"/>
  <c r="CV787" i="7"/>
  <c r="CW787" i="7"/>
  <c r="CV771" i="7"/>
  <c r="CW771" i="7"/>
  <c r="CV707" i="7"/>
  <c r="CW707" i="7"/>
  <c r="CV495" i="7"/>
  <c r="CW495" i="7"/>
  <c r="CV463" i="7"/>
  <c r="CW463" i="7"/>
  <c r="CV403" i="7"/>
  <c r="CW403" i="7"/>
  <c r="CV387" i="7"/>
  <c r="CW387" i="7"/>
  <c r="CW323" i="7"/>
  <c r="CV323" i="7"/>
  <c r="CV307" i="7"/>
  <c r="CW307" i="7"/>
  <c r="CV275" i="7"/>
  <c r="CW275" i="7"/>
  <c r="CV175" i="7"/>
  <c r="CW175" i="7"/>
  <c r="CW316" i="7"/>
  <c r="CV316" i="7"/>
  <c r="CV216" i="7"/>
  <c r="CW216" i="7"/>
  <c r="CW124" i="7"/>
  <c r="CV124" i="7"/>
  <c r="CV578" i="7"/>
  <c r="CW578" i="7"/>
  <c r="CV438" i="7"/>
  <c r="CW438" i="7"/>
  <c r="CV338" i="7"/>
  <c r="CW338" i="7"/>
  <c r="CV294" i="7"/>
  <c r="CW294" i="7"/>
  <c r="CV254" i="7"/>
  <c r="CW254" i="7"/>
  <c r="CV744" i="7"/>
  <c r="CW744" i="7"/>
  <c r="CV481" i="7"/>
  <c r="CW481" i="7"/>
  <c r="CV936" i="7"/>
  <c r="CW936" i="7"/>
  <c r="CV860" i="7"/>
  <c r="CW860" i="7"/>
  <c r="CV780" i="7"/>
  <c r="CW780" i="7"/>
  <c r="CV400" i="7"/>
  <c r="CW400" i="7"/>
  <c r="CV308" i="7"/>
  <c r="CW308" i="7"/>
  <c r="CV961" i="7"/>
  <c r="CW961" i="7"/>
  <c r="CV965" i="7"/>
  <c r="CW965" i="7"/>
  <c r="CV885" i="7"/>
  <c r="CW885" i="7"/>
  <c r="CV741" i="7"/>
  <c r="CW741" i="7"/>
  <c r="CV585" i="7"/>
  <c r="CW585" i="7"/>
  <c r="CV521" i="7"/>
  <c r="CW521" i="7"/>
  <c r="CV813" i="7"/>
  <c r="CW813" i="7"/>
  <c r="CV469" i="7"/>
  <c r="CW469" i="7"/>
  <c r="CV261" i="7"/>
  <c r="CW261" i="7"/>
  <c r="CV297" i="7"/>
  <c r="CW297" i="7"/>
  <c r="CV929" i="7"/>
  <c r="CW929" i="7"/>
  <c r="CV729" i="7"/>
  <c r="CW729" i="7"/>
  <c r="CV433" i="7"/>
  <c r="CW433" i="7"/>
  <c r="CV920" i="7"/>
  <c r="CW920" i="7"/>
  <c r="CV272" i="7"/>
  <c r="CW272" i="7"/>
  <c r="CV877" i="7"/>
  <c r="CW877" i="7"/>
  <c r="CV933" i="7"/>
  <c r="CW933" i="7"/>
  <c r="CV437" i="7"/>
  <c r="CW437" i="7"/>
  <c r="CV457" i="7"/>
  <c r="CW457" i="7"/>
  <c r="CV709" i="7"/>
  <c r="CW709" i="7"/>
  <c r="CV852" i="7"/>
  <c r="CW852" i="7"/>
  <c r="CV760" i="7"/>
  <c r="CW760" i="7"/>
  <c r="CV620" i="7"/>
  <c r="CW620" i="7"/>
  <c r="CV196" i="7"/>
  <c r="CW196" i="7"/>
  <c r="CV1017" i="7"/>
  <c r="CW1017" i="7"/>
  <c r="CV941" i="7"/>
  <c r="CW941" i="7"/>
  <c r="CV345" i="7"/>
  <c r="CW345" i="7"/>
  <c r="CV725" i="7"/>
  <c r="CW725" i="7"/>
  <c r="CV233" i="7"/>
  <c r="CW233" i="7"/>
  <c r="CV805" i="7"/>
  <c r="CW805" i="7"/>
  <c r="CV405" i="7"/>
  <c r="CW405" i="7"/>
  <c r="CV189" i="7"/>
  <c r="CW189" i="7"/>
  <c r="CV424" i="7"/>
  <c r="CW424" i="7"/>
  <c r="CV244" i="7"/>
  <c r="CW244" i="7"/>
  <c r="CV879" i="7"/>
  <c r="CW879" i="7"/>
  <c r="CV863" i="7"/>
  <c r="CW863" i="7"/>
  <c r="CV847" i="7"/>
  <c r="CW847" i="7"/>
  <c r="CV831" i="7"/>
  <c r="CW831" i="7"/>
  <c r="CV767" i="7"/>
  <c r="CW767" i="7"/>
  <c r="CV735" i="7"/>
  <c r="CW735" i="7"/>
  <c r="CV703" i="7"/>
  <c r="CW703" i="7"/>
  <c r="CV687" i="7"/>
  <c r="CW687" i="7"/>
  <c r="CV655" i="7"/>
  <c r="CW655" i="7"/>
  <c r="CV639" i="7"/>
  <c r="CW639" i="7"/>
  <c r="CV543" i="7"/>
  <c r="CW543" i="7"/>
  <c r="CV399" i="7"/>
  <c r="CW399" i="7"/>
  <c r="CV383" i="7"/>
  <c r="CW383" i="7"/>
  <c r="CV351" i="7"/>
  <c r="CW351" i="7"/>
  <c r="CV319" i="7"/>
  <c r="CW319" i="7"/>
  <c r="CV303" i="7"/>
  <c r="CW303" i="7"/>
  <c r="CV287" i="7"/>
  <c r="CW287" i="7"/>
  <c r="CV271" i="7"/>
  <c r="CW271" i="7"/>
  <c r="CV255" i="7"/>
  <c r="CW255" i="7"/>
  <c r="CV231" i="7"/>
  <c r="CW231" i="7"/>
  <c r="CV167" i="7"/>
  <c r="CW167" i="7"/>
  <c r="CV520" i="7"/>
  <c r="CW520" i="7"/>
  <c r="CV292" i="7"/>
  <c r="CW292" i="7"/>
  <c r="CV534" i="7"/>
  <c r="CW534" i="7"/>
  <c r="CV434" i="7"/>
  <c r="CW434" i="7"/>
  <c r="CV912" i="7"/>
  <c r="CW912" i="7"/>
  <c r="CV824" i="7"/>
  <c r="CW824" i="7"/>
  <c r="CV468" i="7"/>
  <c r="CW468" i="7"/>
  <c r="CV368" i="7"/>
  <c r="CW368" i="7"/>
  <c r="CV136" i="7"/>
  <c r="CW136" i="7"/>
  <c r="CV953" i="7"/>
  <c r="CW953" i="7"/>
  <c r="CV977" i="7"/>
  <c r="CW977" i="7"/>
  <c r="CV925" i="7"/>
  <c r="CW925" i="7"/>
  <c r="CV197" i="7"/>
  <c r="CW197" i="7"/>
  <c r="CV789" i="7"/>
  <c r="CW789" i="7"/>
  <c r="CV645" i="7"/>
  <c r="CW645" i="7"/>
  <c r="CV425" i="7"/>
  <c r="CW425" i="7"/>
  <c r="CV897" i="7"/>
  <c r="CW897" i="7"/>
  <c r="CV681" i="7"/>
  <c r="CW681" i="7"/>
  <c r="CV365" i="7"/>
  <c r="CW365" i="7"/>
  <c r="CV121" i="7"/>
  <c r="CW121" i="7"/>
  <c r="CV232" i="7"/>
  <c r="CW232" i="7"/>
  <c r="CW987" i="7"/>
  <c r="CV987" i="7"/>
  <c r="CV971" i="7"/>
  <c r="CW971" i="7"/>
  <c r="CW955" i="7"/>
  <c r="CV955" i="7"/>
  <c r="CV939" i="7"/>
  <c r="CW939" i="7"/>
  <c r="CV907" i="7"/>
  <c r="CW907" i="7"/>
  <c r="CW891" i="7"/>
  <c r="CV891" i="7"/>
  <c r="CV811" i="7"/>
  <c r="CW811" i="7"/>
  <c r="CW699" i="7"/>
  <c r="CV699" i="7"/>
  <c r="CV619" i="7"/>
  <c r="CW619" i="7"/>
  <c r="CV511" i="7"/>
  <c r="CW511" i="7"/>
  <c r="CV479" i="7"/>
  <c r="CW479" i="7"/>
  <c r="CV427" i="7"/>
  <c r="CW427" i="7"/>
  <c r="CW411" i="7"/>
  <c r="CV411" i="7"/>
  <c r="CW347" i="7"/>
  <c r="CV347" i="7"/>
  <c r="CW331" i="7"/>
  <c r="CV331" i="7"/>
  <c r="CW315" i="7"/>
  <c r="CV315" i="7"/>
  <c r="CW283" i="7"/>
  <c r="CV283" i="7"/>
  <c r="CV251" i="7"/>
  <c r="CW251" i="7"/>
  <c r="CV191" i="7"/>
  <c r="CW191" i="7"/>
  <c r="CV436" i="7"/>
  <c r="CW436" i="7"/>
  <c r="CV364" i="7"/>
  <c r="CW364" i="7"/>
  <c r="CV168" i="7"/>
  <c r="CW168" i="7"/>
  <c r="CV522" i="7"/>
  <c r="CW522" i="7"/>
  <c r="CV426" i="7"/>
  <c r="CW426" i="7"/>
  <c r="CV358" i="7"/>
  <c r="CW358" i="7"/>
  <c r="CV318" i="7"/>
  <c r="CW318" i="7"/>
  <c r="CR49" i="7"/>
  <c r="CV35" i="7"/>
  <c r="CW35" i="7" s="1"/>
  <c r="CW71" i="7"/>
  <c r="CV71" i="7"/>
  <c r="CV39" i="7"/>
  <c r="CW39" i="7" s="1"/>
  <c r="CW76" i="7"/>
  <c r="CV76" i="7"/>
  <c r="CV69" i="7"/>
  <c r="CW69" i="7" s="1"/>
  <c r="CV56" i="7"/>
  <c r="CW56" i="7" s="1"/>
  <c r="CU81" i="7"/>
  <c r="CP81" i="7" s="1"/>
  <c r="CV59" i="7"/>
  <c r="CW59" i="7" s="1"/>
  <c r="CV65" i="7"/>
  <c r="CW65" i="7" s="1"/>
  <c r="CV49" i="7"/>
  <c r="CW49" i="7"/>
  <c r="CV48" i="7"/>
  <c r="CW48" i="7" s="1"/>
  <c r="CW79" i="7"/>
  <c r="CV79" i="7"/>
  <c r="CV43" i="7"/>
  <c r="CW43" i="7" s="1"/>
  <c r="CR700" i="7"/>
  <c r="CU185" i="7"/>
  <c r="CP185" i="7" s="1"/>
  <c r="CU163" i="7"/>
  <c r="CP163" i="7" s="1"/>
  <c r="CU972" i="7"/>
  <c r="CP972" i="7" s="1"/>
  <c r="CR778" i="7"/>
  <c r="CR722" i="7"/>
  <c r="CU957" i="7"/>
  <c r="CU973" i="7"/>
  <c r="CR889" i="7"/>
  <c r="CR857" i="7"/>
  <c r="CR73" i="7"/>
  <c r="CU809" i="7"/>
  <c r="CP809" i="7" s="1"/>
  <c r="CR477" i="7"/>
  <c r="CU105" i="7"/>
  <c r="CP105" i="7" s="1"/>
  <c r="CR113" i="7"/>
  <c r="CR637" i="7"/>
  <c r="CU445" i="7"/>
  <c r="CP445" i="7" s="1"/>
  <c r="CR841" i="7"/>
  <c r="CU249" i="7"/>
  <c r="CP249" i="7" s="1"/>
  <c r="CU793" i="7"/>
  <c r="CP793" i="7" s="1"/>
  <c r="CR814" i="7"/>
  <c r="CR380" i="7"/>
  <c r="CU88" i="7"/>
  <c r="CU409" i="7"/>
  <c r="CP409" i="7" s="1"/>
  <c r="CR601" i="7"/>
  <c r="CU908" i="7"/>
  <c r="CP908" i="7" s="1"/>
  <c r="CU804" i="7"/>
  <c r="CP804" i="7" s="1"/>
  <c r="CU304" i="7"/>
  <c r="CP304" i="7" s="1"/>
  <c r="CU148" i="7"/>
  <c r="CR88" i="7"/>
  <c r="CR1005" i="7"/>
  <c r="CR937" i="7"/>
  <c r="CU905" i="7"/>
  <c r="CP905" i="7" s="1"/>
  <c r="CR737" i="7"/>
  <c r="CU361" i="7"/>
  <c r="CP361" i="7" s="1"/>
  <c r="CR249" i="7"/>
  <c r="CR317" i="7"/>
  <c r="CU385" i="7"/>
  <c r="CP385" i="7" s="1"/>
  <c r="CR793" i="7"/>
  <c r="CU565" i="7"/>
  <c r="CR293" i="7"/>
  <c r="CR760" i="7"/>
  <c r="CU182" i="7"/>
  <c r="CP182" i="7" s="1"/>
  <c r="CU1005" i="7"/>
  <c r="CP1005" i="7" s="1"/>
  <c r="CU937" i="7"/>
  <c r="CR921" i="7"/>
  <c r="CU737" i="7"/>
  <c r="CR165" i="7"/>
  <c r="CR908" i="7"/>
  <c r="CU846" i="7"/>
  <c r="CP846" i="7" s="1"/>
  <c r="CR804" i="7"/>
  <c r="CU654" i="7"/>
  <c r="CP654" i="7" s="1"/>
  <c r="CU588" i="7"/>
  <c r="CP588" i="7" s="1"/>
  <c r="CR414" i="7"/>
  <c r="CU350" i="7"/>
  <c r="CR304" i="7"/>
  <c r="CR148" i="7"/>
  <c r="CR905" i="7"/>
  <c r="CR581" i="7"/>
  <c r="CR361" i="7"/>
  <c r="CU225" i="7"/>
  <c r="CU281" i="7"/>
  <c r="CP281" i="7" s="1"/>
  <c r="CU145" i="7"/>
  <c r="CR385" i="7"/>
  <c r="CU769" i="7"/>
  <c r="CP769" i="7" s="1"/>
  <c r="CR565" i="7"/>
  <c r="CR912" i="7"/>
  <c r="CR308" i="7"/>
  <c r="CR181" i="7"/>
  <c r="CU317" i="7"/>
  <c r="CP317" i="7" s="1"/>
  <c r="CR709" i="7"/>
  <c r="CU293" i="7"/>
  <c r="CP293" i="7" s="1"/>
  <c r="CU1004" i="7"/>
  <c r="CP1004" i="7" s="1"/>
  <c r="CU840" i="7"/>
  <c r="CP840" i="7" s="1"/>
  <c r="CR588" i="7"/>
  <c r="CU480" i="7"/>
  <c r="CP480" i="7" s="1"/>
  <c r="CU412" i="7"/>
  <c r="CR298" i="7"/>
  <c r="CU224" i="7"/>
  <c r="CU873" i="7"/>
  <c r="CP873" i="7" s="1"/>
  <c r="CU825" i="7"/>
  <c r="CP825" i="7" s="1"/>
  <c r="CR225" i="7"/>
  <c r="CU77" i="7"/>
  <c r="CP77" i="7" s="1"/>
  <c r="CR281" i="7"/>
  <c r="CR145" i="7"/>
  <c r="CR517" i="7"/>
  <c r="CR769" i="7"/>
  <c r="CU673" i="7"/>
  <c r="CP673" i="7" s="1"/>
  <c r="CU529" i="7"/>
  <c r="CP529" i="7" s="1"/>
  <c r="CR369" i="7"/>
  <c r="CR1004" i="7"/>
  <c r="CR840" i="7"/>
  <c r="CU728" i="7"/>
  <c r="CU640" i="7"/>
  <c r="CP640" i="7" s="1"/>
  <c r="CR480" i="7"/>
  <c r="CR224" i="7"/>
  <c r="CR825" i="7"/>
  <c r="CU213" i="7"/>
  <c r="CP213" i="7" s="1"/>
  <c r="CU417" i="7"/>
  <c r="CP417" i="7" s="1"/>
  <c r="CR529" i="7"/>
  <c r="CR412" i="7"/>
  <c r="CU989" i="7"/>
  <c r="CP989" i="7" s="1"/>
  <c r="CR873" i="7"/>
  <c r="CR77" i="7"/>
  <c r="CU129" i="7"/>
  <c r="CP129" i="7" s="1"/>
  <c r="CU497" i="7"/>
  <c r="CP497" i="7" s="1"/>
  <c r="CR673" i="7"/>
  <c r="CR728" i="7"/>
  <c r="CR640" i="7"/>
  <c r="CR989" i="7"/>
  <c r="CU889" i="7"/>
  <c r="CU857" i="7"/>
  <c r="CP857" i="7" s="1"/>
  <c r="CU73" i="7"/>
  <c r="CP73" i="7" s="1"/>
  <c r="CR213" i="7"/>
  <c r="CU477" i="7"/>
  <c r="CP477" i="7" s="1"/>
  <c r="CR129" i="7"/>
  <c r="CR497" i="7"/>
  <c r="CR417" i="7"/>
  <c r="CU113" i="7"/>
  <c r="CU637" i="7"/>
  <c r="CR483" i="7"/>
  <c r="CR67" i="7"/>
  <c r="CU1016" i="7"/>
  <c r="CP1016" i="7" s="1"/>
  <c r="CR920" i="7"/>
  <c r="CR834" i="7"/>
  <c r="CU798" i="7"/>
  <c r="CP798" i="7" s="1"/>
  <c r="CR754" i="7"/>
  <c r="CU700" i="7"/>
  <c r="CU492" i="7"/>
  <c r="CP492" i="7" s="1"/>
  <c r="CR442" i="7"/>
  <c r="CU322" i="7"/>
  <c r="CP322" i="7" s="1"/>
  <c r="CU296" i="7"/>
  <c r="CP296" i="7" s="1"/>
  <c r="CR56" i="7"/>
  <c r="CR1017" i="7"/>
  <c r="CR441" i="7"/>
  <c r="CR265" i="7"/>
  <c r="CU149" i="7"/>
  <c r="CP149" i="7" s="1"/>
  <c r="CU917" i="7"/>
  <c r="CP917" i="7" s="1"/>
  <c r="CU845" i="7"/>
  <c r="CP845" i="7" s="1"/>
  <c r="CR860" i="7"/>
  <c r="CR694" i="7"/>
  <c r="CU370" i="7"/>
  <c r="CP370" i="7" s="1"/>
  <c r="CR509" i="7"/>
  <c r="CR409" i="7"/>
  <c r="CU277" i="7"/>
  <c r="CP277" i="7" s="1"/>
  <c r="CR453" i="7"/>
  <c r="CU109" i="7"/>
  <c r="CP109" i="7" s="1"/>
  <c r="CU853" i="7"/>
  <c r="CP853" i="7" s="1"/>
  <c r="CU609" i="7"/>
  <c r="CU245" i="7"/>
  <c r="CP245" i="7" s="1"/>
  <c r="CU909" i="7"/>
  <c r="CU1000" i="7"/>
  <c r="CR816" i="7"/>
  <c r="CR780" i="7"/>
  <c r="CR740" i="7"/>
  <c r="CU612" i="7"/>
  <c r="CP612" i="7" s="1"/>
  <c r="CR526" i="7"/>
  <c r="CR478" i="7"/>
  <c r="CR368" i="7"/>
  <c r="CR270" i="7"/>
  <c r="CU212" i="7"/>
  <c r="CP212" i="7" s="1"/>
  <c r="CU146" i="7"/>
  <c r="CP146" i="7" s="1"/>
  <c r="CR78" i="7"/>
  <c r="CU761" i="7"/>
  <c r="CP761" i="7" s="1"/>
  <c r="CU173" i="7"/>
  <c r="CU337" i="7"/>
  <c r="CP337" i="7" s="1"/>
  <c r="CU994" i="7"/>
  <c r="CU594" i="7"/>
  <c r="CP594" i="7" s="1"/>
  <c r="CR250" i="7"/>
  <c r="CR198" i="7"/>
  <c r="CR949" i="7"/>
  <c r="CR893" i="7"/>
  <c r="CR818" i="7"/>
  <c r="CU658" i="7"/>
  <c r="CP658" i="7" s="1"/>
  <c r="CR618" i="7"/>
  <c r="CR506" i="7"/>
  <c r="CR246" i="7"/>
  <c r="CU206" i="7"/>
  <c r="CP206" i="7" s="1"/>
  <c r="CR90" i="7"/>
  <c r="CR277" i="7"/>
  <c r="CR201" i="7"/>
  <c r="CR545" i="7"/>
  <c r="CU321" i="7"/>
  <c r="CU593" i="7"/>
  <c r="CU882" i="7"/>
  <c r="CP882" i="7" s="1"/>
  <c r="CU786" i="7"/>
  <c r="CP786" i="7" s="1"/>
  <c r="CR746" i="7"/>
  <c r="CU714" i="7"/>
  <c r="CP714" i="7" s="1"/>
  <c r="CR538" i="7"/>
  <c r="CU448" i="7"/>
  <c r="CP448" i="7" s="1"/>
  <c r="CR410" i="7"/>
  <c r="CR354" i="7"/>
  <c r="CR280" i="7"/>
  <c r="CR46" i="7"/>
  <c r="CR301" i="7"/>
  <c r="CR173" i="7"/>
  <c r="CR109" i="7"/>
  <c r="CU193" i="7"/>
  <c r="CP193" i="7" s="1"/>
  <c r="CR954" i="7"/>
  <c r="CR862" i="7"/>
  <c r="CR838" i="7"/>
  <c r="CR810" i="7"/>
  <c r="CU330" i="7"/>
  <c r="CP330" i="7" s="1"/>
  <c r="CU306" i="7"/>
  <c r="CP306" i="7" s="1"/>
  <c r="CU186" i="7"/>
  <c r="CU122" i="7"/>
  <c r="CP122" i="7" s="1"/>
  <c r="CR549" i="7"/>
  <c r="CR429" i="7"/>
  <c r="CR345" i="7"/>
  <c r="CU97" i="7"/>
  <c r="CP97" i="7" s="1"/>
  <c r="CU625" i="7"/>
  <c r="CP625" i="7" s="1"/>
  <c r="CR485" i="7"/>
  <c r="CR69" i="7"/>
  <c r="CR397" i="7"/>
  <c r="CU665" i="7"/>
  <c r="CU341" i="7"/>
  <c r="CP341" i="7" s="1"/>
  <c r="CU978" i="7"/>
  <c r="CP978" i="7" s="1"/>
  <c r="CU938" i="7"/>
  <c r="CP938" i="7" s="1"/>
  <c r="CU766" i="7"/>
  <c r="CP766" i="7" s="1"/>
  <c r="CR586" i="7"/>
  <c r="CR514" i="7"/>
  <c r="CR470" i="7"/>
  <c r="CU418" i="7"/>
  <c r="CR158" i="7"/>
  <c r="CU62" i="7"/>
  <c r="CP62" i="7" s="1"/>
  <c r="CR685" i="7"/>
  <c r="CU353" i="7"/>
  <c r="CP353" i="7" s="1"/>
  <c r="CR153" i="7"/>
  <c r="CR721" i="7"/>
  <c r="CR926" i="7"/>
  <c r="CU894" i="7"/>
  <c r="CU610" i="7"/>
  <c r="CP610" i="7" s="1"/>
  <c r="CU554" i="7"/>
  <c r="CP554" i="7" s="1"/>
  <c r="CR302" i="7"/>
  <c r="CR106" i="7"/>
  <c r="CU713" i="7"/>
  <c r="CP713" i="7" s="1"/>
  <c r="CR525" i="7"/>
  <c r="CU986" i="7"/>
  <c r="CP986" i="7" s="1"/>
  <c r="CU866" i="7"/>
  <c r="CU794" i="7"/>
  <c r="CP794" i="7" s="1"/>
  <c r="CR726" i="7"/>
  <c r="CR670" i="7"/>
  <c r="CR342" i="7"/>
  <c r="CR290" i="7"/>
  <c r="CU1006" i="7"/>
  <c r="CR974" i="7"/>
  <c r="CU946" i="7"/>
  <c r="CR914" i="7"/>
  <c r="CR830" i="7"/>
  <c r="CR712" i="7"/>
  <c r="CU624" i="7"/>
  <c r="CP624" i="7" s="1"/>
  <c r="CR528" i="7"/>
  <c r="CU876" i="7"/>
  <c r="CU850" i="7"/>
  <c r="CP850" i="7" s="1"/>
  <c r="CU648" i="7"/>
  <c r="CR404" i="7"/>
  <c r="CU176" i="7"/>
  <c r="CP176" i="7" s="1"/>
  <c r="CU120" i="7"/>
  <c r="CP120" i="7" s="1"/>
  <c r="CU40" i="7"/>
  <c r="CP40" i="7" s="1"/>
  <c r="CR40" i="7"/>
  <c r="CU930" i="7"/>
  <c r="CR682" i="7"/>
  <c r="CR642" i="7"/>
  <c r="CU1010" i="7"/>
  <c r="CU990" i="7"/>
  <c r="CP990" i="7" s="1"/>
  <c r="CR970" i="7"/>
  <c r="CU942" i="7"/>
  <c r="CP942" i="7" s="1"/>
  <c r="CR922" i="7"/>
  <c r="CU878" i="7"/>
  <c r="CR858" i="7"/>
  <c r="CR774" i="7"/>
  <c r="CR724" i="7"/>
  <c r="CR686" i="7"/>
  <c r="CU650" i="7"/>
  <c r="CP650" i="7" s="1"/>
  <c r="CU562" i="7"/>
  <c r="CP562" i="7" s="1"/>
  <c r="CR446" i="7"/>
  <c r="CU378" i="7"/>
  <c r="CU346" i="7"/>
  <c r="CP346" i="7" s="1"/>
  <c r="CU314" i="7"/>
  <c r="CU262" i="7"/>
  <c r="CP262" i="7" s="1"/>
  <c r="CU150" i="7"/>
  <c r="CP150" i="7" s="1"/>
  <c r="CU110" i="7"/>
  <c r="CP110" i="7" s="1"/>
  <c r="CR86" i="7"/>
  <c r="CU781" i="7"/>
  <c r="CP781" i="7" s="1"/>
  <c r="CU765" i="7"/>
  <c r="CU605" i="7"/>
  <c r="CP605" i="7" s="1"/>
  <c r="CU381" i="7"/>
  <c r="CU285" i="7"/>
  <c r="CU693" i="7"/>
  <c r="CP693" i="7" s="1"/>
  <c r="CU473" i="7"/>
  <c r="CP473" i="7" s="1"/>
  <c r="CR273" i="7"/>
  <c r="CR313" i="7"/>
  <c r="CR982" i="7"/>
  <c r="CU898" i="7"/>
  <c r="CP898" i="7" s="1"/>
  <c r="CU874" i="7"/>
  <c r="CU1002" i="7"/>
  <c r="CP1002" i="7" s="1"/>
  <c r="CR976" i="7"/>
  <c r="CR958" i="7"/>
  <c r="CU932" i="7"/>
  <c r="CP932" i="7" s="1"/>
  <c r="CU890" i="7"/>
  <c r="CP890" i="7" s="1"/>
  <c r="CU848" i="7"/>
  <c r="CR826" i="7"/>
  <c r="CU782" i="7"/>
  <c r="CU758" i="7"/>
  <c r="CP758" i="7" s="1"/>
  <c r="CR738" i="7"/>
  <c r="CU674" i="7"/>
  <c r="CP674" i="7" s="1"/>
  <c r="CR530" i="7"/>
  <c r="CR502" i="7"/>
  <c r="CU430" i="7"/>
  <c r="CU366" i="7"/>
  <c r="CP366" i="7" s="1"/>
  <c r="CR274" i="7"/>
  <c r="CU238" i="7"/>
  <c r="CU210" i="7"/>
  <c r="CP210" i="7" s="1"/>
  <c r="CU178" i="7"/>
  <c r="CP178" i="7" s="1"/>
  <c r="CU70" i="7"/>
  <c r="CP70" i="7" s="1"/>
  <c r="CR661" i="7"/>
  <c r="CU633" i="7"/>
  <c r="CR701" i="7"/>
  <c r="CU237" i="7"/>
  <c r="CU641" i="7"/>
  <c r="CP641" i="7" s="1"/>
  <c r="CU217" i="7"/>
  <c r="CP217" i="7" s="1"/>
  <c r="CR141" i="7"/>
  <c r="CR85" i="7"/>
  <c r="CR928" i="7"/>
  <c r="CR910" i="7"/>
  <c r="CU842" i="7"/>
  <c r="CP842" i="7" s="1"/>
  <c r="CU802" i="7"/>
  <c r="CU748" i="7"/>
  <c r="CU698" i="7"/>
  <c r="CP698" i="7" s="1"/>
  <c r="CU606" i="7"/>
  <c r="CP606" i="7" s="1"/>
  <c r="CR582" i="7"/>
  <c r="CU416" i="7"/>
  <c r="CP416" i="7" s="1"/>
  <c r="CR202" i="7"/>
  <c r="CU160" i="7"/>
  <c r="CP160" i="7" s="1"/>
  <c r="CU60" i="7"/>
  <c r="CP60" i="7" s="1"/>
  <c r="CU733" i="7"/>
  <c r="CP733" i="7" s="1"/>
  <c r="CR1006" i="7"/>
  <c r="CR994" i="7"/>
  <c r="CR978" i="7"/>
  <c r="CU922" i="7"/>
  <c r="CP922" i="7" s="1"/>
  <c r="CU910" i="7"/>
  <c r="CR898" i="7"/>
  <c r="CR882" i="7"/>
  <c r="CR866" i="7"/>
  <c r="CU856" i="7"/>
  <c r="CP856" i="7" s="1"/>
  <c r="CR846" i="7"/>
  <c r="CU830" i="7"/>
  <c r="CP830" i="7" s="1"/>
  <c r="CR794" i="7"/>
  <c r="CU774" i="7"/>
  <c r="CU754" i="7"/>
  <c r="CP754" i="7" s="1"/>
  <c r="CU724" i="7"/>
  <c r="CR710" i="7"/>
  <c r="CU682" i="7"/>
  <c r="CP682" i="7" s="1"/>
  <c r="CU664" i="7"/>
  <c r="CP664" i="7" s="1"/>
  <c r="CR610" i="7"/>
  <c r="CU586" i="7"/>
  <c r="CP586" i="7" s="1"/>
  <c r="CU530" i="7"/>
  <c r="CR500" i="7"/>
  <c r="CU470" i="7"/>
  <c r="CU446" i="7"/>
  <c r="CR430" i="7"/>
  <c r="CU410" i="7"/>
  <c r="CP410" i="7" s="1"/>
  <c r="CR366" i="7"/>
  <c r="CU342" i="7"/>
  <c r="CP342" i="7" s="1"/>
  <c r="CR322" i="7"/>
  <c r="CU290" i="7"/>
  <c r="CP290" i="7" s="1"/>
  <c r="CU270" i="7"/>
  <c r="CU246" i="7"/>
  <c r="CR206" i="7"/>
  <c r="CR186" i="7"/>
  <c r="CU158" i="7"/>
  <c r="CP158" i="7" s="1"/>
  <c r="CR146" i="7"/>
  <c r="CR110" i="7"/>
  <c r="CU74" i="7"/>
  <c r="CP74" i="7" s="1"/>
  <c r="CU54" i="7"/>
  <c r="CP54" i="7" s="1"/>
  <c r="CU685" i="7"/>
  <c r="CU581" i="7"/>
  <c r="CP581" i="7" s="1"/>
  <c r="CR381" i="7"/>
  <c r="CU701" i="7"/>
  <c r="CP701" i="7" s="1"/>
  <c r="CR337" i="7"/>
  <c r="CR261" i="7"/>
  <c r="CR713" i="7"/>
  <c r="CR641" i="7"/>
  <c r="CU517" i="7"/>
  <c r="CP517" i="7" s="1"/>
  <c r="CR473" i="7"/>
  <c r="CR413" i="7"/>
  <c r="CR341" i="7"/>
  <c r="CR245" i="7"/>
  <c r="CU289" i="7"/>
  <c r="CR990" i="7"/>
  <c r="CU974" i="7"/>
  <c r="CU962" i="7"/>
  <c r="CP962" i="7" s="1"/>
  <c r="CR946" i="7"/>
  <c r="CR932" i="7"/>
  <c r="CR894" i="7"/>
  <c r="CR878" i="7"/>
  <c r="CU862" i="7"/>
  <c r="CR842" i="7"/>
  <c r="CU826" i="7"/>
  <c r="CU814" i="7"/>
  <c r="CP814" i="7" s="1"/>
  <c r="CR802" i="7"/>
  <c r="CR786" i="7"/>
  <c r="CR770" i="7"/>
  <c r="CR752" i="7"/>
  <c r="CU738" i="7"/>
  <c r="CU722" i="7"/>
  <c r="CP722" i="7" s="1"/>
  <c r="CR658" i="7"/>
  <c r="CU618" i="7"/>
  <c r="CP618" i="7" s="1"/>
  <c r="CR606" i="7"/>
  <c r="CR562" i="7"/>
  <c r="CU528" i="7"/>
  <c r="CP528" i="7" s="1"/>
  <c r="CU510" i="7"/>
  <c r="CP510" i="7" s="1"/>
  <c r="CU442" i="7"/>
  <c r="CR418" i="7"/>
  <c r="CU404" i="7"/>
  <c r="CR378" i="7"/>
  <c r="CU354" i="7"/>
  <c r="CP354" i="7" s="1"/>
  <c r="CU332" i="7"/>
  <c r="CP332" i="7" s="1"/>
  <c r="CU302" i="7"/>
  <c r="CP302" i="7" s="1"/>
  <c r="CR282" i="7"/>
  <c r="CR264" i="7"/>
  <c r="CU242" i="7"/>
  <c r="CP242" i="7" s="1"/>
  <c r="CU218" i="7"/>
  <c r="CU198" i="7"/>
  <c r="CR182" i="7"/>
  <c r="CU102" i="7"/>
  <c r="CP102" i="7" s="1"/>
  <c r="CU86" i="7"/>
  <c r="CP86" i="7" s="1"/>
  <c r="CR70" i="7"/>
  <c r="CU46" i="7"/>
  <c r="CP46" i="7" s="1"/>
  <c r="CU949" i="7"/>
  <c r="CP949" i="7" s="1"/>
  <c r="CU661" i="7"/>
  <c r="CU549" i="7"/>
  <c r="CP549" i="7" s="1"/>
  <c r="CR605" i="7"/>
  <c r="CU485" i="7"/>
  <c r="CP485" i="7" s="1"/>
  <c r="CR353" i="7"/>
  <c r="CU265" i="7"/>
  <c r="CP265" i="7" s="1"/>
  <c r="CU657" i="7"/>
  <c r="CU397" i="7"/>
  <c r="CP397" i="7" s="1"/>
  <c r="CR321" i="7"/>
  <c r="CR237" i="7"/>
  <c r="CR693" i="7"/>
  <c r="CR609" i="7"/>
  <c r="CR217" i="7"/>
  <c r="CR573" i="7"/>
  <c r="CU85" i="7"/>
  <c r="CR1014" i="7"/>
  <c r="CR1002" i="7"/>
  <c r="CR986" i="7"/>
  <c r="CU958" i="7"/>
  <c r="CP958" i="7" s="1"/>
  <c r="CR942" i="7"/>
  <c r="CR930" i="7"/>
  <c r="CU914" i="7"/>
  <c r="CP914" i="7" s="1"/>
  <c r="CU906" i="7"/>
  <c r="CR890" i="7"/>
  <c r="CR876" i="7"/>
  <c r="CR850" i="7"/>
  <c r="CU810" i="7"/>
  <c r="CP810" i="7" s="1"/>
  <c r="CR798" i="7"/>
  <c r="CR766" i="7"/>
  <c r="CU746" i="7"/>
  <c r="CP746" i="7" s="1"/>
  <c r="CR718" i="7"/>
  <c r="CU694" i="7"/>
  <c r="CP694" i="7" s="1"/>
  <c r="CU676" i="7"/>
  <c r="CR654" i="7"/>
  <c r="CU634" i="7"/>
  <c r="CP634" i="7" s="1"/>
  <c r="CU616" i="7"/>
  <c r="CP616" i="7" s="1"/>
  <c r="CR594" i="7"/>
  <c r="CU582" i="7"/>
  <c r="CP582" i="7" s="1"/>
  <c r="CR554" i="7"/>
  <c r="CU526" i="7"/>
  <c r="CU506" i="7"/>
  <c r="CU414" i="7"/>
  <c r="CP414" i="7" s="1"/>
  <c r="CR370" i="7"/>
  <c r="CU352" i="7"/>
  <c r="CR330" i="7"/>
  <c r="CR314" i="7"/>
  <c r="CU298" i="7"/>
  <c r="CU274" i="7"/>
  <c r="CP274" i="7" s="1"/>
  <c r="CR262" i="7"/>
  <c r="CR238" i="7"/>
  <c r="CR178" i="7"/>
  <c r="CR150" i="7"/>
  <c r="CR122" i="7"/>
  <c r="CU78" i="7"/>
  <c r="CP78" i="7" s="1"/>
  <c r="CR62" i="7"/>
  <c r="CR781" i="7"/>
  <c r="CU509" i="7"/>
  <c r="CU429" i="7"/>
  <c r="CR633" i="7"/>
  <c r="CU545" i="7"/>
  <c r="CP545" i="7" s="1"/>
  <c r="CU453" i="7"/>
  <c r="CP453" i="7" s="1"/>
  <c r="CU597" i="7"/>
  <c r="CP597" i="7" s="1"/>
  <c r="CR285" i="7"/>
  <c r="CR753" i="7"/>
  <c r="CR665" i="7"/>
  <c r="CR193" i="7"/>
  <c r="CU141" i="7"/>
  <c r="CP141" i="7" s="1"/>
  <c r="CU313" i="7"/>
  <c r="CP313" i="7" s="1"/>
  <c r="CR1010" i="7"/>
  <c r="CU980" i="7"/>
  <c r="CP980" i="7" s="1"/>
  <c r="CU970" i="7"/>
  <c r="CU954" i="7"/>
  <c r="CP954" i="7" s="1"/>
  <c r="CR938" i="7"/>
  <c r="CU926" i="7"/>
  <c r="CP926" i="7" s="1"/>
  <c r="CR900" i="7"/>
  <c r="CR874" i="7"/>
  <c r="CU858" i="7"/>
  <c r="CP858" i="7" s="1"/>
  <c r="CR848" i="7"/>
  <c r="CU834" i="7"/>
  <c r="CU818" i="7"/>
  <c r="CP818" i="7" s="1"/>
  <c r="CR806" i="7"/>
  <c r="CU778" i="7"/>
  <c r="CU726" i="7"/>
  <c r="CP726" i="7" s="1"/>
  <c r="CR714" i="7"/>
  <c r="CU690" i="7"/>
  <c r="CP690" i="7" s="1"/>
  <c r="CR674" i="7"/>
  <c r="CR650" i="7"/>
  <c r="CR630" i="7"/>
  <c r="CU570" i="7"/>
  <c r="CU538" i="7"/>
  <c r="CP538" i="7" s="1"/>
  <c r="CU502" i="7"/>
  <c r="CP502" i="7" s="1"/>
  <c r="CU478" i="7"/>
  <c r="CP478" i="7" s="1"/>
  <c r="CR462" i="7"/>
  <c r="CR386" i="7"/>
  <c r="CR350" i="7"/>
  <c r="CU250" i="7"/>
  <c r="CP250" i="7" s="1"/>
  <c r="CR210" i="7"/>
  <c r="CR194" i="7"/>
  <c r="CU166" i="7"/>
  <c r="CP166" i="7" s="1"/>
  <c r="CR114" i="7"/>
  <c r="CU90" i="7"/>
  <c r="CP90" i="7" s="1"/>
  <c r="CR761" i="7"/>
  <c r="CR765" i="7"/>
  <c r="CR625" i="7"/>
  <c r="CU537" i="7"/>
  <c r="CR389" i="7"/>
  <c r="CU301" i="7"/>
  <c r="CP301" i="7" s="1"/>
  <c r="CU721" i="7"/>
  <c r="CP721" i="7" s="1"/>
  <c r="CR733" i="7"/>
  <c r="CU525" i="7"/>
  <c r="CP525" i="7" s="1"/>
  <c r="CR349" i="7"/>
  <c r="CR185" i="7"/>
  <c r="CU125" i="7"/>
  <c r="CU369" i="7"/>
  <c r="CP369" i="7" s="1"/>
  <c r="CU1012" i="7"/>
  <c r="CP1012" i="7" s="1"/>
  <c r="CU960" i="7"/>
  <c r="CP960" i="7" s="1"/>
  <c r="CU950" i="7"/>
  <c r="CP950" i="7" s="1"/>
  <c r="CU918" i="7"/>
  <c r="CP918" i="7" s="1"/>
  <c r="CU886" i="7"/>
  <c r="CR864" i="7"/>
  <c r="CU854" i="7"/>
  <c r="CP854" i="7" s="1"/>
  <c r="CU768" i="7"/>
  <c r="CP768" i="7" s="1"/>
  <c r="CU734" i="7"/>
  <c r="CP734" i="7" s="1"/>
  <c r="CU668" i="7"/>
  <c r="CP668" i="7" s="1"/>
  <c r="CU628" i="7"/>
  <c r="CP628" i="7" s="1"/>
  <c r="CU542" i="7"/>
  <c r="CP542" i="7" s="1"/>
  <c r="CU356" i="7"/>
  <c r="CU258" i="7"/>
  <c r="CP258" i="7" s="1"/>
  <c r="CR190" i="7"/>
  <c r="CU138" i="7"/>
  <c r="CP138" i="7" s="1"/>
  <c r="CU94" i="7"/>
  <c r="CP94" i="7" s="1"/>
  <c r="CU84" i="7"/>
  <c r="CP84" i="7" s="1"/>
  <c r="CR74" i="7"/>
  <c r="CR981" i="7"/>
  <c r="CR965" i="7"/>
  <c r="CU401" i="7"/>
  <c r="CP401" i="7" s="1"/>
  <c r="CR725" i="7"/>
  <c r="CR197" i="7"/>
  <c r="CR593" i="7"/>
  <c r="CR457" i="7"/>
  <c r="CR149" i="7"/>
  <c r="CR929" i="7"/>
  <c r="CR897" i="7"/>
  <c r="CR749" i="7"/>
  <c r="CR513" i="7"/>
  <c r="CR433" i="7"/>
  <c r="CR289" i="7"/>
  <c r="CR950" i="7"/>
  <c r="CR886" i="7"/>
  <c r="CR734" i="7"/>
  <c r="CU666" i="7"/>
  <c r="CP666" i="7" s="1"/>
  <c r="CR356" i="7"/>
  <c r="CU310" i="7"/>
  <c r="CR258" i="7"/>
  <c r="CU214" i="7"/>
  <c r="CP214" i="7" s="1"/>
  <c r="CR84" i="7"/>
  <c r="CU945" i="7"/>
  <c r="CP945" i="7" s="1"/>
  <c r="CR401" i="7"/>
  <c r="CU329" i="7"/>
  <c r="CP329" i="7" s="1"/>
  <c r="CU461" i="7"/>
  <c r="CP461" i="7" s="1"/>
  <c r="CU205" i="7"/>
  <c r="CU501" i="7"/>
  <c r="CP501" i="7" s="1"/>
  <c r="CR854" i="7"/>
  <c r="CR768" i="7"/>
  <c r="CR628" i="7"/>
  <c r="CR542" i="7"/>
  <c r="CR138" i="7"/>
  <c r="CR94" i="7"/>
  <c r="CU42" i="7"/>
  <c r="CP42" i="7" s="1"/>
  <c r="CU45" i="7"/>
  <c r="CP45" i="7" s="1"/>
  <c r="CU705" i="7"/>
  <c r="CP705" i="7" s="1"/>
  <c r="CU257" i="7"/>
  <c r="CP257" i="7" s="1"/>
  <c r="CU649" i="7"/>
  <c r="CP649" i="7" s="1"/>
  <c r="CU89" i="7"/>
  <c r="CP89" i="7" s="1"/>
  <c r="CU966" i="7"/>
  <c r="CU884" i="7"/>
  <c r="CP884" i="7" s="1"/>
  <c r="CU822" i="7"/>
  <c r="CP822" i="7" s="1"/>
  <c r="CU812" i="7"/>
  <c r="CP812" i="7" s="1"/>
  <c r="CU790" i="7"/>
  <c r="CP790" i="7" s="1"/>
  <c r="CR756" i="7"/>
  <c r="CR730" i="7"/>
  <c r="CU706" i="7"/>
  <c r="CP706" i="7" s="1"/>
  <c r="CU692" i="7"/>
  <c r="CP692" i="7" s="1"/>
  <c r="CU678" i="7"/>
  <c r="CP678" i="7" s="1"/>
  <c r="CR666" i="7"/>
  <c r="CU626" i="7"/>
  <c r="CP626" i="7" s="1"/>
  <c r="CR616" i="7"/>
  <c r="CU602" i="7"/>
  <c r="CP602" i="7" s="1"/>
  <c r="CU574" i="7"/>
  <c r="CP574" i="7" s="1"/>
  <c r="CU490" i="7"/>
  <c r="CP490" i="7" s="1"/>
  <c r="CR460" i="7"/>
  <c r="CU428" i="7"/>
  <c r="CP428" i="7" s="1"/>
  <c r="CR336" i="7"/>
  <c r="CR310" i="7"/>
  <c r="CU278" i="7"/>
  <c r="CP278" i="7" s="1"/>
  <c r="CU266" i="7"/>
  <c r="CP266" i="7" s="1"/>
  <c r="CU252" i="7"/>
  <c r="CP252" i="7" s="1"/>
  <c r="CR214" i="7"/>
  <c r="CU170" i="7"/>
  <c r="CR80" i="7"/>
  <c r="CR945" i="7"/>
  <c r="CU833" i="7"/>
  <c r="CP833" i="7" s="1"/>
  <c r="CU533" i="7"/>
  <c r="CP533" i="7" s="1"/>
  <c r="CR329" i="7"/>
  <c r="CU229" i="7"/>
  <c r="CP229" i="7" s="1"/>
  <c r="CR45" i="7"/>
  <c r="CR705" i="7"/>
  <c r="CU577" i="7"/>
  <c r="CP577" i="7" s="1"/>
  <c r="CR461" i="7"/>
  <c r="CU373" i="7"/>
  <c r="CP373" i="7" s="1"/>
  <c r="CR257" i="7"/>
  <c r="CR649" i="7"/>
  <c r="CR205" i="7"/>
  <c r="CU93" i="7"/>
  <c r="CP93" i="7" s="1"/>
  <c r="CU305" i="7"/>
  <c r="CP305" i="7" s="1"/>
  <c r="CR89" i="7"/>
  <c r="CR501" i="7"/>
  <c r="CU720" i="7"/>
  <c r="CP720" i="7" s="1"/>
  <c r="CU638" i="7"/>
  <c r="CP638" i="7" s="1"/>
  <c r="CR614" i="7"/>
  <c r="CR602" i="7"/>
  <c r="CR574" i="7"/>
  <c r="CU362" i="7"/>
  <c r="CP362" i="7" s="1"/>
  <c r="CU334" i="7"/>
  <c r="CP334" i="7" s="1"/>
  <c r="CR278" i="7"/>
  <c r="CR252" i="7"/>
  <c r="CU184" i="7"/>
  <c r="CP184" i="7" s="1"/>
  <c r="CR833" i="7"/>
  <c r="CR229" i="7"/>
  <c r="CU677" i="7"/>
  <c r="CP677" i="7" s="1"/>
  <c r="CR577" i="7"/>
  <c r="CR373" i="7"/>
  <c r="CU881" i="7"/>
  <c r="CP881" i="7" s="1"/>
  <c r="CR93" i="7"/>
  <c r="CU421" i="7"/>
  <c r="CP421" i="7" s="1"/>
  <c r="CR305" i="7"/>
  <c r="CU133" i="7"/>
  <c r="CP133" i="7" s="1"/>
  <c r="CU913" i="7"/>
  <c r="CP913" i="7" s="1"/>
  <c r="CU489" i="7"/>
  <c r="CR822" i="7"/>
  <c r="CR790" i="7"/>
  <c r="CR742" i="7"/>
  <c r="CR706" i="7"/>
  <c r="CR490" i="7"/>
  <c r="CU456" i="7"/>
  <c r="CP456" i="7" s="1"/>
  <c r="CR428" i="7"/>
  <c r="CR170" i="7"/>
  <c r="CU52" i="7"/>
  <c r="CP52" i="7" s="1"/>
  <c r="CR533" i="7"/>
  <c r="CU241" i="7"/>
  <c r="CP241" i="7" s="1"/>
  <c r="CU653" i="7"/>
  <c r="CP653" i="7" s="1"/>
  <c r="CU998" i="7"/>
  <c r="CP998" i="7" s="1"/>
  <c r="CU984" i="7"/>
  <c r="CP984" i="7" s="1"/>
  <c r="CU944" i="7"/>
  <c r="CP944" i="7" s="1"/>
  <c r="CR934" i="7"/>
  <c r="CU902" i="7"/>
  <c r="CP902" i="7" s="1"/>
  <c r="CR870" i="7"/>
  <c r="CU828" i="7"/>
  <c r="CP828" i="7" s="1"/>
  <c r="CU764" i="7"/>
  <c r="CP764" i="7" s="1"/>
  <c r="CR720" i="7"/>
  <c r="CU702" i="7"/>
  <c r="CP702" i="7" s="1"/>
  <c r="CR690" i="7"/>
  <c r="CR662" i="7"/>
  <c r="CU646" i="7"/>
  <c r="CP646" i="7" s="1"/>
  <c r="CU636" i="7"/>
  <c r="CP636" i="7" s="1"/>
  <c r="CR622" i="7"/>
  <c r="CU598" i="7"/>
  <c r="CP598" i="7" s="1"/>
  <c r="CU552" i="7"/>
  <c r="CU484" i="7"/>
  <c r="CP484" i="7" s="1"/>
  <c r="CR456" i="7"/>
  <c r="CU422" i="7"/>
  <c r="CU394" i="7"/>
  <c r="CP394" i="7" s="1"/>
  <c r="CU374" i="7"/>
  <c r="CP374" i="7" s="1"/>
  <c r="CR362" i="7"/>
  <c r="CR334" i="7"/>
  <c r="CR184" i="7"/>
  <c r="CR52" i="7"/>
  <c r="CU36" i="7"/>
  <c r="CP36" i="7" s="1"/>
  <c r="CU177" i="7"/>
  <c r="CU745" i="7"/>
  <c r="CP745" i="7" s="1"/>
  <c r="CR677" i="7"/>
  <c r="CU621" i="7"/>
  <c r="CP621" i="7" s="1"/>
  <c r="CU561" i="7"/>
  <c r="CP561" i="7" s="1"/>
  <c r="CR241" i="7"/>
  <c r="CR881" i="7"/>
  <c r="CU617" i="7"/>
  <c r="CP617" i="7" s="1"/>
  <c r="CR421" i="7"/>
  <c r="CR133" i="7"/>
  <c r="CR913" i="7"/>
  <c r="CU865" i="7"/>
  <c r="CP865" i="7" s="1"/>
  <c r="CR773" i="7"/>
  <c r="CR653" i="7"/>
  <c r="CR489" i="7"/>
  <c r="CR918" i="7"/>
  <c r="CR1008" i="7"/>
  <c r="CR966" i="7"/>
  <c r="CR984" i="7"/>
  <c r="CR902" i="7"/>
  <c r="CR828" i="7"/>
  <c r="CR764" i="7"/>
  <c r="CR646" i="7"/>
  <c r="CR484" i="7"/>
  <c r="CU50" i="7"/>
  <c r="CP50" i="7" s="1"/>
  <c r="CR36" i="7"/>
  <c r="CU1013" i="7"/>
  <c r="CP1013" i="7" s="1"/>
  <c r="CU997" i="7"/>
  <c r="CP997" i="7" s="1"/>
  <c r="CR177" i="7"/>
  <c r="CR621" i="7"/>
  <c r="CR561" i="7"/>
  <c r="CU161" i="7"/>
  <c r="CP161" i="7" s="1"/>
  <c r="CU785" i="7"/>
  <c r="CR960" i="7"/>
  <c r="CU934" i="7"/>
  <c r="CP934" i="7" s="1"/>
  <c r="CU870" i="7"/>
  <c r="CP870" i="7" s="1"/>
  <c r="CR812" i="7"/>
  <c r="CR998" i="7"/>
  <c r="CU596" i="7"/>
  <c r="CP596" i="7" s="1"/>
  <c r="CR552" i="7"/>
  <c r="CU454" i="7"/>
  <c r="CR422" i="7"/>
  <c r="CR394" i="7"/>
  <c r="CU360" i="7"/>
  <c r="CP360" i="7" s="1"/>
  <c r="CR745" i="7"/>
  <c r="CR617" i="7"/>
  <c r="CR865" i="7"/>
  <c r="CU689" i="7"/>
  <c r="CP689" i="7" s="1"/>
  <c r="CU1014" i="7"/>
  <c r="CP1014" i="7" s="1"/>
  <c r="CU982" i="7"/>
  <c r="CP982" i="7" s="1"/>
  <c r="CU952" i="7"/>
  <c r="CU900" i="7"/>
  <c r="CP900" i="7" s="1"/>
  <c r="CU838" i="7"/>
  <c r="CP838" i="7" s="1"/>
  <c r="CU806" i="7"/>
  <c r="CP806" i="7" s="1"/>
  <c r="CU784" i="7"/>
  <c r="CP784" i="7" s="1"/>
  <c r="CU770" i="7"/>
  <c r="CP770" i="7" s="1"/>
  <c r="CU762" i="7"/>
  <c r="CP762" i="7" s="1"/>
  <c r="CU670" i="7"/>
  <c r="CP670" i="7" s="1"/>
  <c r="CU644" i="7"/>
  <c r="CP644" i="7" s="1"/>
  <c r="CR596" i="7"/>
  <c r="CU568" i="7"/>
  <c r="CP568" i="7" s="1"/>
  <c r="CU514" i="7"/>
  <c r="CP514" i="7" s="1"/>
  <c r="CR454" i="7"/>
  <c r="CR360" i="7"/>
  <c r="CR332" i="7"/>
  <c r="CU260" i="7"/>
  <c r="CP260" i="7" s="1"/>
  <c r="CU194" i="7"/>
  <c r="CP194" i="7" s="1"/>
  <c r="CU58" i="7"/>
  <c r="CP58" i="7" s="1"/>
  <c r="CR50" i="7"/>
  <c r="CR1013" i="7"/>
  <c r="CR997" i="7"/>
  <c r="CU801" i="7"/>
  <c r="CP801" i="7" s="1"/>
  <c r="CU117" i="7"/>
  <c r="CP117" i="7" s="1"/>
  <c r="CU817" i="7"/>
  <c r="CP817" i="7" s="1"/>
  <c r="CU553" i="7"/>
  <c r="CP553" i="7" s="1"/>
  <c r="CU389" i="7"/>
  <c r="CP389" i="7" s="1"/>
  <c r="CU333" i="7"/>
  <c r="CP333" i="7" s="1"/>
  <c r="CR161" i="7"/>
  <c r="CR785" i="7"/>
  <c r="CU349" i="7"/>
  <c r="CP349" i="7" s="1"/>
  <c r="CU273" i="7"/>
  <c r="CP273" i="7" s="1"/>
  <c r="CU57" i="7"/>
  <c r="CP57" i="7" s="1"/>
  <c r="CU849" i="7"/>
  <c r="CP849" i="7" s="1"/>
  <c r="CR689" i="7"/>
  <c r="CR37" i="7"/>
  <c r="CU992" i="7"/>
  <c r="CP992" i="7" s="1"/>
  <c r="CR944" i="7"/>
  <c r="CR924" i="7"/>
  <c r="CR782" i="7"/>
  <c r="CR762" i="7"/>
  <c r="CR750" i="7"/>
  <c r="CU710" i="7"/>
  <c r="CP710" i="7" s="1"/>
  <c r="CR698" i="7"/>
  <c r="CU684" i="7"/>
  <c r="CP684" i="7" s="1"/>
  <c r="CR676" i="7"/>
  <c r="CU652" i="7"/>
  <c r="CP652" i="7" s="1"/>
  <c r="CU642" i="7"/>
  <c r="CU630" i="7"/>
  <c r="CU472" i="7"/>
  <c r="CP472" i="7" s="1"/>
  <c r="CU460" i="7"/>
  <c r="CP460" i="7" s="1"/>
  <c r="CR448" i="7"/>
  <c r="CR286" i="7"/>
  <c r="CU248" i="7"/>
  <c r="CU234" i="7"/>
  <c r="CR188" i="7"/>
  <c r="CU126" i="7"/>
  <c r="CP126" i="7" s="1"/>
  <c r="CR66" i="7"/>
  <c r="CU465" i="7"/>
  <c r="CP465" i="7" s="1"/>
  <c r="CU1008" i="7"/>
  <c r="CP1008" i="7" s="1"/>
  <c r="CR980" i="7"/>
  <c r="CR880" i="7"/>
  <c r="CR748" i="7"/>
  <c r="CU718" i="7"/>
  <c r="CP718" i="7" s="1"/>
  <c r="CU662" i="7"/>
  <c r="CP662" i="7" s="1"/>
  <c r="CU500" i="7"/>
  <c r="CP500" i="7" s="1"/>
  <c r="CR408" i="7"/>
  <c r="CR352" i="7"/>
  <c r="CU280" i="7"/>
  <c r="CP280" i="7" s="1"/>
  <c r="CU226" i="7"/>
  <c r="CP226" i="7" s="1"/>
  <c r="CU156" i="7"/>
  <c r="CP156" i="7" s="1"/>
  <c r="CU140" i="7"/>
  <c r="CR657" i="7"/>
  <c r="CU53" i="7"/>
  <c r="CP53" i="7" s="1"/>
  <c r="CR948" i="7"/>
  <c r="CU808" i="7"/>
  <c r="CP808" i="7" s="1"/>
  <c r="CR736" i="7"/>
  <c r="CU208" i="7"/>
  <c r="CP208" i="7" s="1"/>
  <c r="CR784" i="7"/>
  <c r="CU712" i="7"/>
  <c r="CU686" i="7"/>
  <c r="CP686" i="7" s="1"/>
  <c r="CR678" i="7"/>
  <c r="CR668" i="7"/>
  <c r="CU622" i="7"/>
  <c r="CP622" i="7" s="1"/>
  <c r="CU614" i="7"/>
  <c r="CP614" i="7" s="1"/>
  <c r="CU604" i="7"/>
  <c r="CP604" i="7" s="1"/>
  <c r="CU592" i="7"/>
  <c r="CP592" i="7" s="1"/>
  <c r="CR568" i="7"/>
  <c r="CU162" i="7"/>
  <c r="CP162" i="7" s="1"/>
  <c r="CR92" i="7"/>
  <c r="CU61" i="7"/>
  <c r="CP61" i="7" s="1"/>
  <c r="CU753" i="7"/>
  <c r="CP753" i="7" s="1"/>
  <c r="CU555" i="7"/>
  <c r="CP555" i="7" s="1"/>
  <c r="CU752" i="7"/>
  <c r="CP752" i="7" s="1"/>
  <c r="CU736" i="7"/>
  <c r="CP736" i="7" s="1"/>
  <c r="CR648" i="7"/>
  <c r="CR604" i="7"/>
  <c r="CR82" i="7"/>
  <c r="CU924" i="7"/>
  <c r="CP924" i="7" s="1"/>
  <c r="CU750" i="7"/>
  <c r="CP750" i="7" s="1"/>
  <c r="CU742" i="7"/>
  <c r="CP742" i="7" s="1"/>
  <c r="CR716" i="7"/>
  <c r="CR684" i="7"/>
  <c r="CR638" i="7"/>
  <c r="CR592" i="7"/>
  <c r="CU336" i="7"/>
  <c r="CP336" i="7" s="1"/>
  <c r="CU326" i="7"/>
  <c r="CP326" i="7" s="1"/>
  <c r="CU222" i="7"/>
  <c r="CP222" i="7" s="1"/>
  <c r="CU174" i="7"/>
  <c r="CP174" i="7" s="1"/>
  <c r="CU134" i="7"/>
  <c r="CP134" i="7" s="1"/>
  <c r="CU118" i="7"/>
  <c r="CP118" i="7" s="1"/>
  <c r="CR589" i="7"/>
  <c r="CU976" i="7"/>
  <c r="CP976" i="7" s="1"/>
  <c r="CU948" i="7"/>
  <c r="CP948" i="7" s="1"/>
  <c r="CR940" i="7"/>
  <c r="CR904" i="7"/>
  <c r="CR884" i="7"/>
  <c r="CR856" i="7"/>
  <c r="CR808" i="7"/>
  <c r="CR758" i="7"/>
  <c r="CU730" i="7"/>
  <c r="CP730" i="7" s="1"/>
  <c r="CR702" i="7"/>
  <c r="CR692" i="7"/>
  <c r="CR664" i="7"/>
  <c r="CR652" i="7"/>
  <c r="CR636" i="7"/>
  <c r="CR626" i="7"/>
  <c r="CR598" i="7"/>
  <c r="CR472" i="7"/>
  <c r="CR416" i="7"/>
  <c r="CU264" i="7"/>
  <c r="CP264" i="7" s="1"/>
  <c r="CU154" i="7"/>
  <c r="CP154" i="7" s="1"/>
  <c r="CU142" i="7"/>
  <c r="CP142" i="7" s="1"/>
  <c r="CU130" i="7"/>
  <c r="CP130" i="7" s="1"/>
  <c r="CR98" i="7"/>
  <c r="CR1012" i="7"/>
  <c r="CR872" i="7"/>
  <c r="CR624" i="7"/>
  <c r="CR672" i="7"/>
  <c r="CR512" i="7"/>
  <c r="CU632" i="7"/>
  <c r="CP632" i="7" s="1"/>
  <c r="CR116" i="7"/>
  <c r="CU800" i="7"/>
  <c r="CP800" i="7" s="1"/>
  <c r="CR992" i="7"/>
  <c r="CU928" i="7"/>
  <c r="CP928" i="7" s="1"/>
  <c r="CU756" i="7"/>
  <c r="CP756" i="7" s="1"/>
  <c r="CR732" i="7"/>
  <c r="CR452" i="7"/>
  <c r="CR276" i="7"/>
  <c r="CR608" i="7"/>
  <c r="CR536" i="7"/>
  <c r="CR180" i="7"/>
  <c r="CU615" i="7"/>
  <c r="CP615" i="7" s="1"/>
  <c r="CR704" i="7"/>
  <c r="CU688" i="7"/>
  <c r="CP688" i="7" s="1"/>
  <c r="CR159" i="7"/>
  <c r="CR41" i="7"/>
  <c r="CU38" i="7"/>
  <c r="CP38" i="7" s="1"/>
  <c r="CU968" i="7"/>
  <c r="CP968" i="7" s="1"/>
  <c r="CU656" i="7"/>
  <c r="CR632" i="7"/>
  <c r="CU576" i="7"/>
  <c r="CP576" i="7" s="1"/>
  <c r="CU607" i="7"/>
  <c r="CP607" i="7" s="1"/>
  <c r="CU51" i="7"/>
  <c r="CP51" i="7" s="1"/>
  <c r="CU904" i="7"/>
  <c r="CP904" i="7" s="1"/>
  <c r="CU896" i="7"/>
  <c r="CP896" i="7" s="1"/>
  <c r="CR792" i="7"/>
  <c r="CR171" i="7"/>
  <c r="CS556" i="7"/>
  <c r="CU556" i="7"/>
  <c r="CP556" i="7" s="1"/>
  <c r="CS312" i="7"/>
  <c r="CR312" i="7"/>
  <c r="CS220" i="7"/>
  <c r="CR220" i="7"/>
  <c r="CS564" i="7"/>
  <c r="CU564" i="7"/>
  <c r="CP564" i="7" s="1"/>
  <c r="CS464" i="7"/>
  <c r="CU464" i="7"/>
  <c r="CP464" i="7" s="1"/>
  <c r="CS268" i="7"/>
  <c r="CR268" i="7"/>
  <c r="CS132" i="7"/>
  <c r="CR132" i="7"/>
  <c r="CS1011" i="7"/>
  <c r="CR1011" i="7"/>
  <c r="CS995" i="7"/>
  <c r="CR995" i="7"/>
  <c r="CS979" i="7"/>
  <c r="CR979" i="7"/>
  <c r="CS963" i="7"/>
  <c r="CR963" i="7"/>
  <c r="CS947" i="7"/>
  <c r="CR947" i="7"/>
  <c r="CS931" i="7"/>
  <c r="CR931" i="7"/>
  <c r="CS915" i="7"/>
  <c r="CR915" i="7"/>
  <c r="CS899" i="7"/>
  <c r="CR899" i="7"/>
  <c r="CS883" i="7"/>
  <c r="CU883" i="7"/>
  <c r="CS867" i="7"/>
  <c r="CR867" i="7"/>
  <c r="CS851" i="7"/>
  <c r="CU851" i="7"/>
  <c r="CP851" i="7" s="1"/>
  <c r="CS835" i="7"/>
  <c r="CR835" i="7"/>
  <c r="CS819" i="7"/>
  <c r="CR819" i="7"/>
  <c r="CS803" i="7"/>
  <c r="CR803" i="7"/>
  <c r="CS787" i="7"/>
  <c r="CR787" i="7"/>
  <c r="CS771" i="7"/>
  <c r="CR771" i="7"/>
  <c r="CS755" i="7"/>
  <c r="CU755" i="7"/>
  <c r="CS739" i="7"/>
  <c r="CU739" i="7"/>
  <c r="CP739" i="7" s="1"/>
  <c r="CS723" i="7"/>
  <c r="CU723" i="7"/>
  <c r="CP723" i="7" s="1"/>
  <c r="CS707" i="7"/>
  <c r="CR707" i="7"/>
  <c r="CS691" i="7"/>
  <c r="CU691" i="7"/>
  <c r="CP691" i="7" s="1"/>
  <c r="CS675" i="7"/>
  <c r="CU675" i="7"/>
  <c r="CP675" i="7" s="1"/>
  <c r="CS659" i="7"/>
  <c r="CU659" i="7"/>
  <c r="CP659" i="7" s="1"/>
  <c r="CS643" i="7"/>
  <c r="CU643" i="7"/>
  <c r="CP643" i="7" s="1"/>
  <c r="CS627" i="7"/>
  <c r="CR627" i="7"/>
  <c r="CS603" i="7"/>
  <c r="CU603" i="7"/>
  <c r="CP603" i="7" s="1"/>
  <c r="CS575" i="7"/>
  <c r="CR575" i="7"/>
  <c r="CS551" i="7"/>
  <c r="CU551" i="7"/>
  <c r="CP551" i="7" s="1"/>
  <c r="CS523" i="7"/>
  <c r="CU523" i="7"/>
  <c r="CS495" i="7"/>
  <c r="CR495" i="7"/>
  <c r="CS463" i="7"/>
  <c r="CR463" i="7"/>
  <c r="CS435" i="7"/>
  <c r="CU435" i="7"/>
  <c r="CS419" i="7"/>
  <c r="CU419" i="7"/>
  <c r="CP419" i="7" s="1"/>
  <c r="CS403" i="7"/>
  <c r="CR403" i="7"/>
  <c r="CS387" i="7"/>
  <c r="CR387" i="7"/>
  <c r="CS371" i="7"/>
  <c r="CU371" i="7"/>
  <c r="CP371" i="7" s="1"/>
  <c r="CS355" i="7"/>
  <c r="CU355" i="7"/>
  <c r="CP355" i="7" s="1"/>
  <c r="CS339" i="7"/>
  <c r="CU339" i="7"/>
  <c r="CP339" i="7" s="1"/>
  <c r="CS323" i="7"/>
  <c r="CR323" i="7"/>
  <c r="CS307" i="7"/>
  <c r="CR307" i="7"/>
  <c r="CS291" i="7"/>
  <c r="CU291" i="7"/>
  <c r="CS275" i="7"/>
  <c r="CR275" i="7"/>
  <c r="CS259" i="7"/>
  <c r="CU259" i="7"/>
  <c r="CP259" i="7" s="1"/>
  <c r="CS243" i="7"/>
  <c r="CU243" i="7"/>
  <c r="CS207" i="7"/>
  <c r="CU207" i="7"/>
  <c r="CP207" i="7" s="1"/>
  <c r="CS175" i="7"/>
  <c r="CR175" i="7"/>
  <c r="CS135" i="7"/>
  <c r="CU135" i="7"/>
  <c r="CP135" i="7" s="1"/>
  <c r="CS99" i="7"/>
  <c r="CU99" i="7"/>
  <c r="CS59" i="7"/>
  <c r="CR59" i="7"/>
  <c r="CS544" i="7"/>
  <c r="CU544" i="7"/>
  <c r="CP544" i="7" s="1"/>
  <c r="CS396" i="7"/>
  <c r="CU396" i="7"/>
  <c r="CP396" i="7" s="1"/>
  <c r="CS316" i="7"/>
  <c r="CR316" i="7"/>
  <c r="CS216" i="7"/>
  <c r="CR216" i="7"/>
  <c r="CS124" i="7"/>
  <c r="CR124" i="7"/>
  <c r="CS578" i="7"/>
  <c r="CR578" i="7"/>
  <c r="CS546" i="7"/>
  <c r="CU546" i="7"/>
  <c r="CP546" i="7" s="1"/>
  <c r="CS498" i="7"/>
  <c r="CU498" i="7"/>
  <c r="CS474" i="7"/>
  <c r="CU474" i="7"/>
  <c r="CP474" i="7" s="1"/>
  <c r="CS438" i="7"/>
  <c r="CR438" i="7"/>
  <c r="CS402" i="7"/>
  <c r="CU402" i="7"/>
  <c r="CP402" i="7" s="1"/>
  <c r="CS382" i="7"/>
  <c r="CU382" i="7"/>
  <c r="CP382" i="7" s="1"/>
  <c r="CS338" i="7"/>
  <c r="CR338" i="7"/>
  <c r="CS294" i="7"/>
  <c r="CR294" i="7"/>
  <c r="CS254" i="7"/>
  <c r="CR254" i="7"/>
  <c r="CU716" i="7"/>
  <c r="CU708" i="7"/>
  <c r="CP708" i="7" s="1"/>
  <c r="CU288" i="7"/>
  <c r="CP288" i="7" s="1"/>
  <c r="CU220" i="7"/>
  <c r="CP220" i="7" s="1"/>
  <c r="CU995" i="7"/>
  <c r="CP995" i="7" s="1"/>
  <c r="CR883" i="7"/>
  <c r="CS376" i="7"/>
  <c r="CR376" i="7"/>
  <c r="CS104" i="7"/>
  <c r="CU104" i="7"/>
  <c r="CP104" i="7" s="1"/>
  <c r="CS39" i="7"/>
  <c r="CR39" i="7"/>
  <c r="CS548" i="7"/>
  <c r="CU548" i="7"/>
  <c r="CP548" i="7" s="1"/>
  <c r="CS424" i="7"/>
  <c r="CR424" i="7"/>
  <c r="CS244" i="7"/>
  <c r="CR244" i="7"/>
  <c r="CS72" i="7"/>
  <c r="CU72" i="7"/>
  <c r="CP72" i="7" s="1"/>
  <c r="CS1007" i="7"/>
  <c r="CU1007" i="7"/>
  <c r="CP1007" i="7" s="1"/>
  <c r="CS991" i="7"/>
  <c r="CU991" i="7"/>
  <c r="CS975" i="7"/>
  <c r="CU975" i="7"/>
  <c r="CS959" i="7"/>
  <c r="CU959" i="7"/>
  <c r="CS943" i="7"/>
  <c r="CU943" i="7"/>
  <c r="CP943" i="7" s="1"/>
  <c r="CS927" i="7"/>
  <c r="CU927" i="7"/>
  <c r="CS911" i="7"/>
  <c r="CU911" i="7"/>
  <c r="CP911" i="7" s="1"/>
  <c r="CS895" i="7"/>
  <c r="CU895" i="7"/>
  <c r="CP895" i="7" s="1"/>
  <c r="CS879" i="7"/>
  <c r="CR879" i="7"/>
  <c r="CS863" i="7"/>
  <c r="CR863" i="7"/>
  <c r="CS847" i="7"/>
  <c r="CR847" i="7"/>
  <c r="CS831" i="7"/>
  <c r="CR831" i="7"/>
  <c r="CS815" i="7"/>
  <c r="CU815" i="7"/>
  <c r="CP815" i="7" s="1"/>
  <c r="CS799" i="7"/>
  <c r="CR799" i="7"/>
  <c r="CS783" i="7"/>
  <c r="CU783" i="7"/>
  <c r="CP783" i="7" s="1"/>
  <c r="CS767" i="7"/>
  <c r="CR767" i="7"/>
  <c r="CS751" i="7"/>
  <c r="CU751" i="7"/>
  <c r="CP751" i="7" s="1"/>
  <c r="CS735" i="7"/>
  <c r="CR735" i="7"/>
  <c r="CS719" i="7"/>
  <c r="CU719" i="7"/>
  <c r="CP719" i="7" s="1"/>
  <c r="CS703" i="7"/>
  <c r="CR703" i="7"/>
  <c r="CS687" i="7"/>
  <c r="CR687" i="7"/>
  <c r="CS671" i="7"/>
  <c r="CU671" i="7"/>
  <c r="CP671" i="7" s="1"/>
  <c r="CS655" i="7"/>
  <c r="CR655" i="7"/>
  <c r="CS639" i="7"/>
  <c r="CR639" i="7"/>
  <c r="CS623" i="7"/>
  <c r="CU623" i="7"/>
  <c r="CP623" i="7" s="1"/>
  <c r="CS595" i="7"/>
  <c r="CU595" i="7"/>
  <c r="CP595" i="7" s="1"/>
  <c r="CS571" i="7"/>
  <c r="CU571" i="7"/>
  <c r="CP571" i="7" s="1"/>
  <c r="CS543" i="7"/>
  <c r="CR543" i="7"/>
  <c r="CS519" i="7"/>
  <c r="CU519" i="7"/>
  <c r="CP519" i="7" s="1"/>
  <c r="CS487" i="7"/>
  <c r="CU487" i="7"/>
  <c r="CS459" i="7"/>
  <c r="CU459" i="7"/>
  <c r="CP459" i="7" s="1"/>
  <c r="CS431" i="7"/>
  <c r="CU431" i="7"/>
  <c r="CP431" i="7" s="1"/>
  <c r="CS415" i="7"/>
  <c r="CU415" i="7"/>
  <c r="CP415" i="7" s="1"/>
  <c r="CS399" i="7"/>
  <c r="CR399" i="7"/>
  <c r="CS383" i="7"/>
  <c r="CR383" i="7"/>
  <c r="CS367" i="7"/>
  <c r="CU367" i="7"/>
  <c r="CP367" i="7" s="1"/>
  <c r="CS351" i="7"/>
  <c r="CR351" i="7"/>
  <c r="CS335" i="7"/>
  <c r="CR335" i="7"/>
  <c r="CS319" i="7"/>
  <c r="CR319" i="7"/>
  <c r="CS303" i="7"/>
  <c r="CR303" i="7"/>
  <c r="CS287" i="7"/>
  <c r="CR287" i="7"/>
  <c r="CS271" i="7"/>
  <c r="CR271" i="7"/>
  <c r="CS255" i="7"/>
  <c r="CR255" i="7"/>
  <c r="CS231" i="7"/>
  <c r="CR231" i="7"/>
  <c r="CS203" i="7"/>
  <c r="CU203" i="7"/>
  <c r="CP203" i="7" s="1"/>
  <c r="CS167" i="7"/>
  <c r="CR167" i="7"/>
  <c r="CS127" i="7"/>
  <c r="CU127" i="7"/>
  <c r="CP127" i="7" s="1"/>
  <c r="CS91" i="7"/>
  <c r="CU91" i="7"/>
  <c r="CP91" i="7" s="1"/>
  <c r="CS47" i="7"/>
  <c r="CU47" i="7"/>
  <c r="CP47" i="7" s="1"/>
  <c r="CS520" i="7"/>
  <c r="CR520" i="7"/>
  <c r="CS388" i="7"/>
  <c r="CU388" i="7"/>
  <c r="CP388" i="7" s="1"/>
  <c r="CS292" i="7"/>
  <c r="CR292" i="7"/>
  <c r="CS192" i="7"/>
  <c r="CU192" i="7"/>
  <c r="CP192" i="7" s="1"/>
  <c r="CS112" i="7"/>
  <c r="CU112" i="7"/>
  <c r="CP112" i="7" s="1"/>
  <c r="CS566" i="7"/>
  <c r="CU566" i="7"/>
  <c r="CP566" i="7" s="1"/>
  <c r="CS534" i="7"/>
  <c r="CR534" i="7"/>
  <c r="CS494" i="7"/>
  <c r="CU494" i="7"/>
  <c r="CP494" i="7" s="1"/>
  <c r="CS466" i="7"/>
  <c r="CU466" i="7"/>
  <c r="CP466" i="7" s="1"/>
  <c r="CS434" i="7"/>
  <c r="CR434" i="7"/>
  <c r="CS398" i="7"/>
  <c r="CU398" i="7"/>
  <c r="CP398" i="7" s="1"/>
  <c r="CR660" i="7"/>
  <c r="CR72" i="7"/>
  <c r="CU1011" i="7"/>
  <c r="CP1011" i="7" s="1"/>
  <c r="CR755" i="7"/>
  <c r="CU799" i="7"/>
  <c r="CP799" i="7" s="1"/>
  <c r="CR691" i="7"/>
  <c r="CU575" i="7"/>
  <c r="CP575" i="7" s="1"/>
  <c r="CU899" i="7"/>
  <c r="CP899" i="7" s="1"/>
  <c r="CU803" i="7"/>
  <c r="CP803" i="7" s="1"/>
  <c r="CR259" i="7"/>
  <c r="CS64" i="7"/>
  <c r="CR64" i="7"/>
  <c r="CS508" i="7"/>
  <c r="CU508" i="7"/>
  <c r="CP508" i="7" s="1"/>
  <c r="CS392" i="7"/>
  <c r="CU392" i="7"/>
  <c r="CP392" i="7" s="1"/>
  <c r="CS232" i="7"/>
  <c r="CR232" i="7"/>
  <c r="CS48" i="7"/>
  <c r="CR48" i="7"/>
  <c r="CS1003" i="7"/>
  <c r="CR1003" i="7"/>
  <c r="CS987" i="7"/>
  <c r="CR987" i="7"/>
  <c r="CS971" i="7"/>
  <c r="CR971" i="7"/>
  <c r="CS955" i="7"/>
  <c r="CR955" i="7"/>
  <c r="CS939" i="7"/>
  <c r="CR939" i="7"/>
  <c r="CS923" i="7"/>
  <c r="CR923" i="7"/>
  <c r="CS907" i="7"/>
  <c r="CR907" i="7"/>
  <c r="CS891" i="7"/>
  <c r="CR891" i="7"/>
  <c r="CS875" i="7"/>
  <c r="CU875" i="7"/>
  <c r="CP875" i="7" s="1"/>
  <c r="CS859" i="7"/>
  <c r="CU859" i="7"/>
  <c r="CP859" i="7" s="1"/>
  <c r="CS843" i="7"/>
  <c r="CU843" i="7"/>
  <c r="CP843" i="7" s="1"/>
  <c r="CS827" i="7"/>
  <c r="CU827" i="7"/>
  <c r="CS811" i="7"/>
  <c r="CR811" i="7"/>
  <c r="CS795" i="7"/>
  <c r="CU795" i="7"/>
  <c r="CP795" i="7" s="1"/>
  <c r="CS779" i="7"/>
  <c r="CU779" i="7"/>
  <c r="CP779" i="7" s="1"/>
  <c r="CS763" i="7"/>
  <c r="CU763" i="7"/>
  <c r="CP763" i="7" s="1"/>
  <c r="CS747" i="7"/>
  <c r="CU747" i="7"/>
  <c r="CP747" i="7" s="1"/>
  <c r="CS731" i="7"/>
  <c r="CU731" i="7"/>
  <c r="CP731" i="7" s="1"/>
  <c r="CS715" i="7"/>
  <c r="CU715" i="7"/>
  <c r="CP715" i="7" s="1"/>
  <c r="CS699" i="7"/>
  <c r="CR699" i="7"/>
  <c r="CS683" i="7"/>
  <c r="CU683" i="7"/>
  <c r="CS667" i="7"/>
  <c r="CU667" i="7"/>
  <c r="CP667" i="7" s="1"/>
  <c r="CS651" i="7"/>
  <c r="CU651" i="7"/>
  <c r="CP651" i="7" s="1"/>
  <c r="CS635" i="7"/>
  <c r="CU635" i="7"/>
  <c r="CS619" i="7"/>
  <c r="CR619" i="7"/>
  <c r="CS591" i="7"/>
  <c r="CU591" i="7"/>
  <c r="CP591" i="7" s="1"/>
  <c r="CS563" i="7"/>
  <c r="CU563" i="7"/>
  <c r="CP563" i="7" s="1"/>
  <c r="CS535" i="7"/>
  <c r="CR535" i="7"/>
  <c r="CS511" i="7"/>
  <c r="CR511" i="7"/>
  <c r="CS479" i="7"/>
  <c r="CR479" i="7"/>
  <c r="CS447" i="7"/>
  <c r="CU447" i="7"/>
  <c r="CP447" i="7" s="1"/>
  <c r="CS427" i="7"/>
  <c r="CR427" i="7"/>
  <c r="CS411" i="7"/>
  <c r="CR411" i="7"/>
  <c r="CS395" i="7"/>
  <c r="CU395" i="7"/>
  <c r="CP395" i="7" s="1"/>
  <c r="CS379" i="7"/>
  <c r="CU379" i="7"/>
  <c r="CP379" i="7" s="1"/>
  <c r="CS363" i="7"/>
  <c r="CU363" i="7"/>
  <c r="CS347" i="7"/>
  <c r="CR347" i="7"/>
  <c r="CS331" i="7"/>
  <c r="CR331" i="7"/>
  <c r="CS315" i="7"/>
  <c r="CR315" i="7"/>
  <c r="CS299" i="7"/>
  <c r="CU299" i="7"/>
  <c r="CP299" i="7" s="1"/>
  <c r="CS283" i="7"/>
  <c r="CR283" i="7"/>
  <c r="CS267" i="7"/>
  <c r="CU267" i="7"/>
  <c r="CP267" i="7" s="1"/>
  <c r="CS251" i="7"/>
  <c r="CR251" i="7"/>
  <c r="CS219" i="7"/>
  <c r="CU219" i="7"/>
  <c r="CP219" i="7" s="1"/>
  <c r="CS191" i="7"/>
  <c r="CR191" i="7"/>
  <c r="CS155" i="7"/>
  <c r="CU155" i="7"/>
  <c r="CP155" i="7" s="1"/>
  <c r="CS115" i="7"/>
  <c r="CU115" i="7"/>
  <c r="CP115" i="7" s="1"/>
  <c r="CS79" i="7"/>
  <c r="CR79" i="7"/>
  <c r="CS43" i="7"/>
  <c r="CR43" i="7"/>
  <c r="CS572" i="7"/>
  <c r="CU572" i="7"/>
  <c r="CP572" i="7" s="1"/>
  <c r="CS436" i="7"/>
  <c r="CR436" i="7"/>
  <c r="CS364" i="7"/>
  <c r="CR364" i="7"/>
  <c r="CS284" i="7"/>
  <c r="CU284" i="7"/>
  <c r="CP284" i="7" s="1"/>
  <c r="CS168" i="7"/>
  <c r="CR168" i="7"/>
  <c r="CS68" i="7"/>
  <c r="CU68" i="7"/>
  <c r="CP68" i="7" s="1"/>
  <c r="CS558" i="7"/>
  <c r="CU558" i="7"/>
  <c r="CP558" i="7" s="1"/>
  <c r="CS522" i="7"/>
  <c r="CR522" i="7"/>
  <c r="CS486" i="7"/>
  <c r="CU486" i="7"/>
  <c r="CP486" i="7" s="1"/>
  <c r="CS458" i="7"/>
  <c r="CU458" i="7"/>
  <c r="CP458" i="7" s="1"/>
  <c r="CS426" i="7"/>
  <c r="CR426" i="7"/>
  <c r="CS390" i="7"/>
  <c r="CU390" i="7"/>
  <c r="CP390" i="7" s="1"/>
  <c r="CS358" i="7"/>
  <c r="CR358" i="7"/>
  <c r="CS318" i="7"/>
  <c r="CR318" i="7"/>
  <c r="CS580" i="7"/>
  <c r="CR580" i="7"/>
  <c r="CS488" i="7"/>
  <c r="CU488" i="7"/>
  <c r="CP488" i="7" s="1"/>
  <c r="CS328" i="7"/>
  <c r="CR328" i="7"/>
  <c r="CS240" i="7"/>
  <c r="CR240" i="7"/>
  <c r="CS144" i="7"/>
  <c r="CR144" i="7"/>
  <c r="CS348" i="7"/>
  <c r="CR348" i="7"/>
  <c r="CS200" i="7"/>
  <c r="CU200" i="7"/>
  <c r="CP200" i="7" s="1"/>
  <c r="CS1015" i="7"/>
  <c r="CU1015" i="7"/>
  <c r="CP1015" i="7" s="1"/>
  <c r="CS999" i="7"/>
  <c r="CU999" i="7"/>
  <c r="CP999" i="7" s="1"/>
  <c r="CS983" i="7"/>
  <c r="CU983" i="7"/>
  <c r="CP983" i="7" s="1"/>
  <c r="CS967" i="7"/>
  <c r="CU967" i="7"/>
  <c r="CP967" i="7" s="1"/>
  <c r="CS951" i="7"/>
  <c r="CU951" i="7"/>
  <c r="CP951" i="7" s="1"/>
  <c r="CS935" i="7"/>
  <c r="CU935" i="7"/>
  <c r="CP935" i="7" s="1"/>
  <c r="CS919" i="7"/>
  <c r="CU919" i="7"/>
  <c r="CP919" i="7" s="1"/>
  <c r="CS903" i="7"/>
  <c r="CU903" i="7"/>
  <c r="CP903" i="7" s="1"/>
  <c r="CS887" i="7"/>
  <c r="CR887" i="7"/>
  <c r="CS871" i="7"/>
  <c r="CR871" i="7"/>
  <c r="CS855" i="7"/>
  <c r="CU855" i="7"/>
  <c r="CP855" i="7" s="1"/>
  <c r="CS839" i="7"/>
  <c r="CR839" i="7"/>
  <c r="CS823" i="7"/>
  <c r="CU823" i="7"/>
  <c r="CP823" i="7" s="1"/>
  <c r="CS807" i="7"/>
  <c r="CR807" i="7"/>
  <c r="CS791" i="7"/>
  <c r="CU791" i="7"/>
  <c r="CP791" i="7" s="1"/>
  <c r="CS775" i="7"/>
  <c r="CR775" i="7"/>
  <c r="CS759" i="7"/>
  <c r="CU759" i="7"/>
  <c r="CP759" i="7" s="1"/>
  <c r="CS743" i="7"/>
  <c r="CR743" i="7"/>
  <c r="CS727" i="7"/>
  <c r="CU727" i="7"/>
  <c r="CP727" i="7" s="1"/>
  <c r="CS711" i="7"/>
  <c r="CR711" i="7"/>
  <c r="CS695" i="7"/>
  <c r="CR695" i="7"/>
  <c r="CS679" i="7"/>
  <c r="CR679" i="7"/>
  <c r="CS663" i="7"/>
  <c r="CU663" i="7"/>
  <c r="CP663" i="7" s="1"/>
  <c r="CS647" i="7"/>
  <c r="CU647" i="7"/>
  <c r="CP647" i="7" s="1"/>
  <c r="CS631" i="7"/>
  <c r="CR631" i="7"/>
  <c r="CS611" i="7"/>
  <c r="CR611" i="7"/>
  <c r="CS583" i="7"/>
  <c r="CU583" i="7"/>
  <c r="CP583" i="7" s="1"/>
  <c r="CS559" i="7"/>
  <c r="CR559" i="7"/>
  <c r="CS531" i="7"/>
  <c r="CR531" i="7"/>
  <c r="CS503" i="7"/>
  <c r="CR503" i="7"/>
  <c r="CS467" i="7"/>
  <c r="CU467" i="7"/>
  <c r="CP467" i="7" s="1"/>
  <c r="CS439" i="7"/>
  <c r="CR439" i="7"/>
  <c r="CS423" i="7"/>
  <c r="CR423" i="7"/>
  <c r="CS407" i="7"/>
  <c r="CU407" i="7"/>
  <c r="CP407" i="7" s="1"/>
  <c r="CS391" i="7"/>
  <c r="CR391" i="7"/>
  <c r="CS375" i="7"/>
  <c r="CU375" i="7"/>
  <c r="CP375" i="7" s="1"/>
  <c r="CS359" i="7"/>
  <c r="CU359" i="7"/>
  <c r="CP359" i="7" s="1"/>
  <c r="CS343" i="7"/>
  <c r="CR343" i="7"/>
  <c r="CS327" i="7"/>
  <c r="CU327" i="7"/>
  <c r="CP327" i="7" s="1"/>
  <c r="CS311" i="7"/>
  <c r="CU311" i="7"/>
  <c r="CP311" i="7" s="1"/>
  <c r="CS295" i="7"/>
  <c r="CU295" i="7"/>
  <c r="CP295" i="7" s="1"/>
  <c r="CS279" i="7"/>
  <c r="CR279" i="7"/>
  <c r="CS263" i="7"/>
  <c r="CU263" i="7"/>
  <c r="CP263" i="7" s="1"/>
  <c r="CS247" i="7"/>
  <c r="CU247" i="7"/>
  <c r="CP247" i="7" s="1"/>
  <c r="CS211" i="7"/>
  <c r="CR211" i="7"/>
  <c r="CS187" i="7"/>
  <c r="CU187" i="7"/>
  <c r="CP187" i="7" s="1"/>
  <c r="CS143" i="7"/>
  <c r="CU143" i="7"/>
  <c r="CP143" i="7" s="1"/>
  <c r="CS107" i="7"/>
  <c r="CR107" i="7"/>
  <c r="CS71" i="7"/>
  <c r="CR71" i="7"/>
  <c r="CS560" i="7"/>
  <c r="CU560" i="7"/>
  <c r="CP560" i="7" s="1"/>
  <c r="CS420" i="7"/>
  <c r="CR420" i="7"/>
  <c r="CS340" i="7"/>
  <c r="CR340" i="7"/>
  <c r="CS228" i="7"/>
  <c r="CR228" i="7"/>
  <c r="CS152" i="7"/>
  <c r="CR152" i="7"/>
  <c r="CS590" i="7"/>
  <c r="CU590" i="7"/>
  <c r="CP590" i="7" s="1"/>
  <c r="CS550" i="7"/>
  <c r="CU550" i="7"/>
  <c r="CP550" i="7" s="1"/>
  <c r="CS518" i="7"/>
  <c r="CR518" i="7"/>
  <c r="CS482" i="7"/>
  <c r="CU482" i="7"/>
  <c r="CP482" i="7" s="1"/>
  <c r="CS450" i="7"/>
  <c r="CR450" i="7"/>
  <c r="CS406" i="7"/>
  <c r="CU406" i="7"/>
  <c r="CP406" i="7" s="1"/>
  <c r="CS476" i="7"/>
  <c r="CU476" i="7"/>
  <c r="CP476" i="7" s="1"/>
  <c r="CU872" i="7"/>
  <c r="CP872" i="7" s="1"/>
  <c r="CR836" i="7"/>
  <c r="CU312" i="7"/>
  <c r="CP312" i="7" s="1"/>
  <c r="CR975" i="7"/>
  <c r="CU1003" i="7"/>
  <c r="CP1003" i="7" s="1"/>
  <c r="CU923" i="7"/>
  <c r="CP923" i="7" s="1"/>
  <c r="CR751" i="7"/>
  <c r="CR647" i="7"/>
  <c r="CR851" i="7"/>
  <c r="CR407" i="7"/>
  <c r="CR723" i="7"/>
  <c r="CU535" i="7"/>
  <c r="CP535" i="7" s="1"/>
  <c r="CR431" i="7"/>
  <c r="CR783" i="7"/>
  <c r="CU627" i="7"/>
  <c r="CP627" i="7" s="1"/>
  <c r="CR379" i="7"/>
  <c r="CU335" i="7"/>
  <c r="CP335" i="7" s="1"/>
  <c r="CR326" i="7"/>
  <c r="CU282" i="7"/>
  <c r="CR266" i="7"/>
  <c r="CR248" i="7"/>
  <c r="CU188" i="7"/>
  <c r="CP188" i="7" s="1"/>
  <c r="CR160" i="7"/>
  <c r="CR126" i="7"/>
  <c r="CR118" i="7"/>
  <c r="CU106" i="7"/>
  <c r="CU98" i="7"/>
  <c r="CP98" i="7" s="1"/>
  <c r="CU80" i="7"/>
  <c r="CP80" i="7" s="1"/>
  <c r="CU589" i="7"/>
  <c r="CP589" i="7" s="1"/>
  <c r="CU386" i="7"/>
  <c r="CP386" i="7" s="1"/>
  <c r="CR230" i="7"/>
  <c r="CR222" i="7"/>
  <c r="CU202" i="7"/>
  <c r="CP202" i="7" s="1"/>
  <c r="CR142" i="7"/>
  <c r="CR134" i="7"/>
  <c r="CU114" i="7"/>
  <c r="CP114" i="7" s="1"/>
  <c r="CU573" i="7"/>
  <c r="CP573" i="7" s="1"/>
  <c r="CR374" i="7"/>
  <c r="CR306" i="7"/>
  <c r="CU286" i="7"/>
  <c r="CP286" i="7" s="1"/>
  <c r="CR176" i="7"/>
  <c r="CR166" i="7"/>
  <c r="CR156" i="7"/>
  <c r="CR140" i="7"/>
  <c r="CU92" i="7"/>
  <c r="CP92" i="7" s="1"/>
  <c r="CR60" i="7"/>
  <c r="CR42" i="7"/>
  <c r="CU773" i="7"/>
  <c r="CP773" i="7" s="1"/>
  <c r="CR346" i="7"/>
  <c r="CR242" i="7"/>
  <c r="CR234" i="7"/>
  <c r="CR226" i="7"/>
  <c r="CR218" i="7"/>
  <c r="CU190" i="7"/>
  <c r="CP190" i="7" s="1"/>
  <c r="CR174" i="7"/>
  <c r="CR162" i="7"/>
  <c r="CR154" i="7"/>
  <c r="CR130" i="7"/>
  <c r="CR120" i="7"/>
  <c r="CU82" i="7"/>
  <c r="CP82" i="7" s="1"/>
  <c r="CU66" i="7"/>
  <c r="CP66" i="7" s="1"/>
  <c r="CR58" i="7"/>
  <c r="CR61" i="7"/>
  <c r="CR53" i="7"/>
  <c r="CU832" i="7"/>
  <c r="CP832" i="7" s="1"/>
  <c r="CU96" i="7"/>
  <c r="CP96" i="7" s="1"/>
  <c r="CR87" i="7"/>
  <c r="CU139" i="7"/>
  <c r="CP139" i="7" s="1"/>
  <c r="CR892" i="7"/>
  <c r="CR516" i="7"/>
  <c r="CU376" i="7"/>
  <c r="CP376" i="7" s="1"/>
  <c r="CU539" i="7"/>
  <c r="CP539" i="7" s="1"/>
  <c r="CU527" i="7"/>
  <c r="CP527" i="7" s="1"/>
  <c r="CR199" i="7"/>
  <c r="CU996" i="7"/>
  <c r="CP996" i="7" s="1"/>
  <c r="CU792" i="7"/>
  <c r="CP792" i="7" s="1"/>
  <c r="CU772" i="7"/>
  <c r="CP772" i="7" s="1"/>
  <c r="CR696" i="7"/>
  <c r="CR504" i="7"/>
  <c r="CR256" i="7"/>
  <c r="CR208" i="7"/>
  <c r="CU128" i="7"/>
  <c r="CR119" i="7"/>
  <c r="CR227" i="7"/>
  <c r="CR844" i="7"/>
  <c r="CR540" i="7"/>
  <c r="CR432" i="7"/>
  <c r="CR372" i="7"/>
  <c r="CR288" i="7"/>
  <c r="CR83" i="7"/>
  <c r="CU788" i="7"/>
  <c r="CR532" i="7"/>
  <c r="CR496" i="7"/>
  <c r="CU515" i="7"/>
  <c r="CP515" i="7" s="1"/>
  <c r="CU443" i="7"/>
  <c r="CP443" i="7" s="1"/>
  <c r="CR123" i="7"/>
  <c r="CU103" i="7"/>
  <c r="CP103" i="7" s="1"/>
  <c r="CU916" i="7"/>
  <c r="CP916" i="7" s="1"/>
  <c r="CU820" i="7"/>
  <c r="CP820" i="7" s="1"/>
  <c r="CR444" i="7"/>
  <c r="CR204" i="7"/>
  <c r="CU44" i="7"/>
  <c r="CP44" i="7" s="1"/>
  <c r="CU34" i="7"/>
  <c r="CP34" i="7" s="1"/>
  <c r="CU599" i="7"/>
  <c r="CP599" i="7" s="1"/>
  <c r="CU475" i="7"/>
  <c r="CP475" i="7" s="1"/>
  <c r="CU455" i="7"/>
  <c r="CP455" i="7" s="1"/>
  <c r="CU63" i="7"/>
  <c r="CP63" i="7" s="1"/>
  <c r="CU451" i="7"/>
  <c r="CP451" i="7" s="1"/>
  <c r="CU179" i="7"/>
  <c r="CP179" i="7" s="1"/>
  <c r="CU499" i="7"/>
  <c r="CP499" i="7" s="1"/>
  <c r="CU215" i="7"/>
  <c r="CP215" i="7" s="1"/>
  <c r="CR471" i="7"/>
  <c r="CR956" i="7"/>
  <c r="CR708" i="7"/>
  <c r="CU672" i="7"/>
  <c r="CP672" i="7" s="1"/>
  <c r="CR656" i="7"/>
  <c r="CU408" i="7"/>
  <c r="CP408" i="7" s="1"/>
  <c r="CR384" i="7"/>
  <c r="CR300" i="7"/>
  <c r="CU116" i="7"/>
  <c r="CP116" i="7" s="1"/>
  <c r="CU108" i="7"/>
  <c r="CP108" i="7" s="1"/>
  <c r="CR239" i="7"/>
  <c r="CU147" i="7"/>
  <c r="CP147" i="7" s="1"/>
  <c r="CR95" i="7"/>
  <c r="CR111" i="7"/>
  <c r="CU988" i="7"/>
  <c r="CP988" i="7" s="1"/>
  <c r="CR868" i="7"/>
  <c r="CU256" i="7"/>
  <c r="CP256" i="7" s="1"/>
  <c r="CU164" i="7"/>
  <c r="CP164" i="7" s="1"/>
  <c r="CU64" i="7"/>
  <c r="CP64" i="7" s="1"/>
  <c r="CR55" i="7"/>
  <c r="CR579" i="7"/>
  <c r="CR195" i="7"/>
  <c r="CR235" i="7"/>
  <c r="CR151" i="7"/>
  <c r="CR996" i="7"/>
  <c r="CR988" i="7"/>
  <c r="CU880" i="7"/>
  <c r="CP880" i="7" s="1"/>
  <c r="CR832" i="7"/>
  <c r="CR800" i="7"/>
  <c r="CR576" i="7"/>
  <c r="CU300" i="7"/>
  <c r="CP300" i="7" s="1"/>
  <c r="CU276" i="7"/>
  <c r="CP276" i="7" s="1"/>
  <c r="CU204" i="7"/>
  <c r="CP204" i="7" s="1"/>
  <c r="CU180" i="7"/>
  <c r="CP180" i="7" s="1"/>
  <c r="CR172" i="7"/>
  <c r="CR164" i="7"/>
  <c r="CR108" i="7"/>
  <c r="CR44" i="7"/>
  <c r="CR19" i="7"/>
  <c r="CU19" i="7" s="1"/>
  <c r="CP19" i="7" s="1"/>
  <c r="CR147" i="7"/>
  <c r="CR587" i="7"/>
  <c r="CU471" i="7"/>
  <c r="CP471" i="7" s="1"/>
  <c r="CR455" i="7"/>
  <c r="CU195" i="7"/>
  <c r="CR63" i="7"/>
  <c r="CU235" i="7"/>
  <c r="CP235" i="7" s="1"/>
  <c r="CR451" i="7"/>
  <c r="CR163" i="7"/>
  <c r="CR75" i="7"/>
  <c r="CU587" i="7"/>
  <c r="CP587" i="7" s="1"/>
  <c r="CU223" i="7"/>
  <c r="CP223" i="7" s="1"/>
  <c r="CU75" i="7"/>
  <c r="CR896" i="7"/>
  <c r="CR772" i="7"/>
  <c r="CU608" i="7"/>
  <c r="CP608" i="7" s="1"/>
  <c r="CU532" i="7"/>
  <c r="CP532" i="7" s="1"/>
  <c r="CU516" i="7"/>
  <c r="CP516" i="7" s="1"/>
  <c r="CU452" i="7"/>
  <c r="CP452" i="7" s="1"/>
  <c r="CU444" i="7"/>
  <c r="CP444" i="7" s="1"/>
  <c r="CU372" i="7"/>
  <c r="CP372" i="7" s="1"/>
  <c r="CU30" i="7"/>
  <c r="CP30" i="7" s="1"/>
  <c r="CR615" i="7"/>
  <c r="CR539" i="7"/>
  <c r="CR499" i="7"/>
  <c r="CU41" i="7"/>
  <c r="CP41" i="7" s="1"/>
  <c r="CR607" i="7"/>
  <c r="CU579" i="7"/>
  <c r="CP579" i="7" s="1"/>
  <c r="CR223" i="7"/>
  <c r="CU171" i="7"/>
  <c r="CP171" i="7" s="1"/>
  <c r="CU483" i="7"/>
  <c r="CP483" i="7" s="1"/>
  <c r="CU227" i="7"/>
  <c r="CP227" i="7" s="1"/>
  <c r="CU67" i="7"/>
  <c r="CP67" i="7" s="1"/>
  <c r="CU183" i="7"/>
  <c r="CP183" i="7" s="1"/>
  <c r="CU151" i="7"/>
  <c r="CP151" i="7" s="1"/>
  <c r="CU111" i="7"/>
  <c r="CP111" i="7" s="1"/>
  <c r="CR30" i="7"/>
  <c r="CR183" i="7"/>
  <c r="CR968" i="7"/>
  <c r="CU868" i="7"/>
  <c r="CP868" i="7" s="1"/>
  <c r="CU844" i="7"/>
  <c r="CP844" i="7" s="1"/>
  <c r="CR820" i="7"/>
  <c r="CR788" i="7"/>
  <c r="CU704" i="7"/>
  <c r="CR688" i="7"/>
  <c r="CR128" i="7"/>
  <c r="CR96" i="7"/>
  <c r="CU567" i="7"/>
  <c r="CP567" i="7" s="1"/>
  <c r="CR491" i="7"/>
  <c r="CR131" i="7"/>
  <c r="CU95" i="7"/>
  <c r="CP95" i="7" s="1"/>
  <c r="CR527" i="7"/>
  <c r="CR215" i="7"/>
  <c r="CU123" i="7"/>
  <c r="CP123" i="7" s="1"/>
  <c r="CU83" i="7"/>
  <c r="CP83" i="7" s="1"/>
  <c r="CU507" i="7"/>
  <c r="CP507" i="7" s="1"/>
  <c r="CR103" i="7"/>
  <c r="CR555" i="7"/>
  <c r="CR179" i="7"/>
  <c r="CR139" i="7"/>
  <c r="CR567" i="7"/>
  <c r="CU491" i="7"/>
  <c r="CP491" i="7" s="1"/>
  <c r="CU131" i="7"/>
  <c r="CP131" i="7" s="1"/>
  <c r="CU547" i="7"/>
  <c r="CP547" i="7" s="1"/>
  <c r="CR916" i="7"/>
  <c r="CU536" i="7"/>
  <c r="CP536" i="7" s="1"/>
  <c r="CU512" i="7"/>
  <c r="CP512" i="7" s="1"/>
  <c r="CU504" i="7"/>
  <c r="CP504" i="7" s="1"/>
  <c r="CU496" i="7"/>
  <c r="CU432" i="7"/>
  <c r="CP432" i="7" s="1"/>
  <c r="CU384" i="7"/>
  <c r="CP384" i="7" s="1"/>
  <c r="CR38" i="7"/>
  <c r="CR515" i="7"/>
  <c r="CU239" i="7"/>
  <c r="CP239" i="7" s="1"/>
  <c r="CU159" i="7"/>
  <c r="CP159" i="7" s="1"/>
  <c r="CU87" i="7"/>
  <c r="CP87" i="7" s="1"/>
  <c r="CU55" i="7"/>
  <c r="CP55" i="7" s="1"/>
  <c r="CR475" i="7"/>
  <c r="CR443" i="7"/>
  <c r="CU119" i="7"/>
  <c r="CP119" i="7" s="1"/>
  <c r="CR51" i="7"/>
  <c r="CU199" i="7"/>
  <c r="CP199" i="7" s="1"/>
  <c r="CU37" i="7"/>
  <c r="CP37" i="7" s="1"/>
  <c r="CR344" i="7"/>
  <c r="CU956" i="7"/>
  <c r="CP956" i="7" s="1"/>
  <c r="CU940" i="7"/>
  <c r="CP940" i="7" s="1"/>
  <c r="CU892" i="7"/>
  <c r="CP892" i="7" s="1"/>
  <c r="CU836" i="7"/>
  <c r="CP836" i="7" s="1"/>
  <c r="CU732" i="7"/>
  <c r="CP732" i="7" s="1"/>
  <c r="CU660" i="7"/>
  <c r="CP660" i="7" s="1"/>
  <c r="CU580" i="7"/>
  <c r="CP580" i="7" s="1"/>
  <c r="CU540" i="7"/>
  <c r="CP540" i="7" s="1"/>
  <c r="CU172" i="7"/>
  <c r="CP172" i="7" s="1"/>
  <c r="CR599" i="7"/>
  <c r="CR547" i="7"/>
  <c r="CR507" i="7"/>
  <c r="CR34" i="7"/>
  <c r="CU776" i="7"/>
  <c r="CP776" i="7" s="1"/>
  <c r="CU696" i="7"/>
  <c r="CP696" i="7" s="1"/>
  <c r="CU600" i="7"/>
  <c r="CP600" i="7" s="1"/>
  <c r="CU344" i="7"/>
  <c r="CP344" i="7" s="1"/>
  <c r="CR600" i="7"/>
  <c r="CR776" i="7"/>
  <c r="CR26" i="7"/>
  <c r="CU26" i="7" s="1"/>
  <c r="CP26" i="7" s="1"/>
  <c r="CU24" i="7"/>
  <c r="CP24" i="7" s="1"/>
  <c r="CR24" i="7"/>
  <c r="CU28" i="7"/>
  <c r="CP28" i="7" s="1"/>
  <c r="CS28" i="7"/>
  <c r="CR22" i="7"/>
  <c r="CS22" i="7"/>
  <c r="CU20" i="7"/>
  <c r="CP20" i="7" s="1"/>
  <c r="CS20" i="7"/>
  <c r="CU32" i="7"/>
  <c r="CP32" i="7" s="1"/>
  <c r="CR32" i="7"/>
  <c r="CR28" i="7"/>
  <c r="CU22" i="7"/>
  <c r="CP22" i="7" s="1"/>
  <c r="CR20" i="7"/>
  <c r="CU27" i="7"/>
  <c r="CP27" i="7" s="1"/>
  <c r="CR27" i="7"/>
  <c r="CR29" i="7"/>
  <c r="CU29" i="7"/>
  <c r="CP29" i="7" s="1"/>
  <c r="CR25" i="7"/>
  <c r="CU25" i="7" s="1"/>
  <c r="CP25" i="7" s="1"/>
  <c r="CR23" i="7"/>
  <c r="CU23" i="7"/>
  <c r="CP23" i="7" s="1"/>
  <c r="CR33" i="7"/>
  <c r="CU33" i="7"/>
  <c r="CP33" i="7" s="1"/>
  <c r="CR31" i="7"/>
  <c r="CU31" i="7"/>
  <c r="CP31" i="7" s="1"/>
  <c r="CU21" i="7"/>
  <c r="CP21" i="7" s="1"/>
  <c r="CR21" i="7"/>
  <c r="CW101" i="7" l="1"/>
  <c r="CV732" i="7"/>
  <c r="CW732" i="7"/>
  <c r="CV844" i="7"/>
  <c r="CW844" i="7"/>
  <c r="CV119" i="7"/>
  <c r="CW119" i="7"/>
  <c r="CV547" i="7"/>
  <c r="CW547" i="7"/>
  <c r="CV567" i="7"/>
  <c r="CW567" i="7"/>
  <c r="CV227" i="7"/>
  <c r="CW227" i="7"/>
  <c r="CV499" i="7"/>
  <c r="CW499" i="7"/>
  <c r="CV892" i="7"/>
  <c r="CW892" i="7"/>
  <c r="CV384" i="7"/>
  <c r="CW384" i="7"/>
  <c r="CW131" i="7"/>
  <c r="CV131" i="7"/>
  <c r="CV483" i="7"/>
  <c r="CW483" i="7"/>
  <c r="CV235" i="7"/>
  <c r="CW235" i="7"/>
  <c r="CV408" i="7"/>
  <c r="CW408" i="7"/>
  <c r="CV179" i="7"/>
  <c r="CW179" i="7"/>
  <c r="CV772" i="7"/>
  <c r="CW772" i="7"/>
  <c r="CV573" i="7"/>
  <c r="CW573" i="7"/>
  <c r="CV589" i="7"/>
  <c r="CW589" i="7"/>
  <c r="CV1003" i="7"/>
  <c r="CW1003" i="7"/>
  <c r="CV575" i="7"/>
  <c r="CW575" i="7"/>
  <c r="CV288" i="7"/>
  <c r="CW288" i="7"/>
  <c r="CV615" i="7"/>
  <c r="CW615" i="7"/>
  <c r="CV928" i="7"/>
  <c r="CW928" i="7"/>
  <c r="CV730" i="7"/>
  <c r="CW730" i="7"/>
  <c r="CV976" i="7"/>
  <c r="CW976" i="7"/>
  <c r="CV162" i="7"/>
  <c r="CW162" i="7"/>
  <c r="CV686" i="7"/>
  <c r="CW686" i="7"/>
  <c r="CV662" i="7"/>
  <c r="CW662" i="7"/>
  <c r="CV126" i="7"/>
  <c r="CW126" i="7"/>
  <c r="CV817" i="7"/>
  <c r="CW817" i="7"/>
  <c r="CV260" i="7"/>
  <c r="CW260" i="7"/>
  <c r="CV670" i="7"/>
  <c r="CW670" i="7"/>
  <c r="CV982" i="7"/>
  <c r="CW982" i="7"/>
  <c r="CV745" i="7"/>
  <c r="CW745" i="7"/>
  <c r="CV394" i="7"/>
  <c r="CW394" i="7"/>
  <c r="CV646" i="7"/>
  <c r="CW646" i="7"/>
  <c r="CV902" i="7"/>
  <c r="CW902" i="7"/>
  <c r="CV334" i="7"/>
  <c r="CW334" i="7"/>
  <c r="CV577" i="7"/>
  <c r="CW577" i="7"/>
  <c r="CV428" i="7"/>
  <c r="CW428" i="7"/>
  <c r="CV678" i="7"/>
  <c r="CW678" i="7"/>
  <c r="CV884" i="7"/>
  <c r="CW884" i="7"/>
  <c r="CV461" i="7"/>
  <c r="CW461" i="7"/>
  <c r="CV401" i="7"/>
  <c r="CW401" i="7"/>
  <c r="CV258" i="7"/>
  <c r="CW258" i="7"/>
  <c r="CV250" i="7"/>
  <c r="CW250" i="7"/>
  <c r="CV818" i="7"/>
  <c r="CW818" i="7"/>
  <c r="CW954" i="7"/>
  <c r="CV954" i="7"/>
  <c r="CV274" i="7"/>
  <c r="CW274" i="7"/>
  <c r="CV694" i="7"/>
  <c r="CW694" i="7"/>
  <c r="CV397" i="7"/>
  <c r="CW397" i="7"/>
  <c r="CV949" i="7"/>
  <c r="CW949" i="7"/>
  <c r="CV242" i="7"/>
  <c r="CW242" i="7"/>
  <c r="CV722" i="7"/>
  <c r="CW722" i="7"/>
  <c r="CV290" i="7"/>
  <c r="CW290" i="7"/>
  <c r="CV754" i="7"/>
  <c r="CW754" i="7"/>
  <c r="CV160" i="7"/>
  <c r="CW160" i="7"/>
  <c r="CV842" i="7"/>
  <c r="CW842" i="7"/>
  <c r="CV366" i="7"/>
  <c r="CW366" i="7"/>
  <c r="CW898" i="7"/>
  <c r="CV898" i="7"/>
  <c r="CV605" i="7"/>
  <c r="CW605" i="7"/>
  <c r="CV346" i="7"/>
  <c r="CW346" i="7"/>
  <c r="CV850" i="7"/>
  <c r="CW850" i="7"/>
  <c r="CW986" i="7"/>
  <c r="CV986" i="7"/>
  <c r="CV122" i="7"/>
  <c r="CW122" i="7"/>
  <c r="CV193" i="7"/>
  <c r="CW193" i="7"/>
  <c r="CV448" i="7"/>
  <c r="CW448" i="7"/>
  <c r="CV658" i="7"/>
  <c r="CW658" i="7"/>
  <c r="CV337" i="7"/>
  <c r="CW337" i="7"/>
  <c r="CV245" i="7"/>
  <c r="CW245" i="7"/>
  <c r="CV370" i="7"/>
  <c r="CW370" i="7"/>
  <c r="CV798" i="7"/>
  <c r="CW798" i="7"/>
  <c r="CV989" i="7"/>
  <c r="CW989" i="7"/>
  <c r="CV640" i="7"/>
  <c r="CW640" i="7"/>
  <c r="CV317" i="7"/>
  <c r="CW317" i="7"/>
  <c r="CV281" i="7"/>
  <c r="CW281" i="7"/>
  <c r="CV385" i="7"/>
  <c r="CW385" i="7"/>
  <c r="CV105" i="7"/>
  <c r="CW105" i="7"/>
  <c r="CV940" i="7"/>
  <c r="CW940" i="7"/>
  <c r="CV432" i="7"/>
  <c r="CW432" i="7"/>
  <c r="CV491" i="7"/>
  <c r="CW491" i="7"/>
  <c r="CV123" i="7"/>
  <c r="CW123" i="7"/>
  <c r="CV171" i="7"/>
  <c r="CW171" i="7"/>
  <c r="CV588" i="7"/>
  <c r="CW588" i="7"/>
  <c r="CV836" i="7"/>
  <c r="CW836" i="7"/>
  <c r="CW507" i="7"/>
  <c r="CV507" i="7"/>
  <c r="CV868" i="7"/>
  <c r="CW868" i="7"/>
  <c r="CV608" i="7"/>
  <c r="CW608" i="7"/>
  <c r="CV300" i="7"/>
  <c r="CW300" i="7"/>
  <c r="CV451" i="7"/>
  <c r="CW451" i="7"/>
  <c r="CV792" i="7"/>
  <c r="CW792" i="7"/>
  <c r="CW139" i="7"/>
  <c r="CV139" i="7"/>
  <c r="CV114" i="7"/>
  <c r="CW114" i="7"/>
  <c r="CV535" i="7"/>
  <c r="CW535" i="7"/>
  <c r="CV590" i="7"/>
  <c r="CW590" i="7"/>
  <c r="CV143" i="7"/>
  <c r="CW143" i="7"/>
  <c r="CV263" i="7"/>
  <c r="CW263" i="7"/>
  <c r="CV327" i="7"/>
  <c r="CW327" i="7"/>
  <c r="CV467" i="7"/>
  <c r="CW467" i="7"/>
  <c r="CV583" i="7"/>
  <c r="CW583" i="7"/>
  <c r="CV663" i="7"/>
  <c r="CW663" i="7"/>
  <c r="CV727" i="7"/>
  <c r="CW727" i="7"/>
  <c r="CV791" i="7"/>
  <c r="CW791" i="7"/>
  <c r="CV855" i="7"/>
  <c r="CW855" i="7"/>
  <c r="CV919" i="7"/>
  <c r="CW919" i="7"/>
  <c r="CV983" i="7"/>
  <c r="CW983" i="7"/>
  <c r="CV488" i="7"/>
  <c r="CW488" i="7"/>
  <c r="CV390" i="7"/>
  <c r="CW390" i="7"/>
  <c r="CV284" i="7"/>
  <c r="CW284" i="7"/>
  <c r="CV747" i="7"/>
  <c r="CW747" i="7"/>
  <c r="CV875" i="7"/>
  <c r="CW875" i="7"/>
  <c r="CV508" i="7"/>
  <c r="CW508" i="7"/>
  <c r="CV566" i="7"/>
  <c r="CW566" i="7"/>
  <c r="CV388" i="7"/>
  <c r="CW388" i="7"/>
  <c r="CV127" i="7"/>
  <c r="CW127" i="7"/>
  <c r="CV459" i="7"/>
  <c r="CW459" i="7"/>
  <c r="CW571" i="7"/>
  <c r="CV571" i="7"/>
  <c r="CV719" i="7"/>
  <c r="CW719" i="7"/>
  <c r="CV783" i="7"/>
  <c r="CW783" i="7"/>
  <c r="CV911" i="7"/>
  <c r="CW911" i="7"/>
  <c r="CV104" i="7"/>
  <c r="CW104" i="7"/>
  <c r="CV708" i="7"/>
  <c r="CW708" i="7"/>
  <c r="CV382" i="7"/>
  <c r="CW382" i="7"/>
  <c r="CV207" i="7"/>
  <c r="CW207" i="7"/>
  <c r="CV355" i="7"/>
  <c r="CW355" i="7"/>
  <c r="CV419" i="7"/>
  <c r="CW419" i="7"/>
  <c r="CV691" i="7"/>
  <c r="CW691" i="7"/>
  <c r="CV564" i="7"/>
  <c r="CW564" i="7"/>
  <c r="CV718" i="7"/>
  <c r="CW718" i="7"/>
  <c r="CV273" i="7"/>
  <c r="CW273" i="7"/>
  <c r="CV117" i="7"/>
  <c r="CW117" i="7"/>
  <c r="CV762" i="7"/>
  <c r="CW762" i="7"/>
  <c r="CV1014" i="7"/>
  <c r="CW1014" i="7"/>
  <c r="CV362" i="7"/>
  <c r="CW362" i="7"/>
  <c r="CV305" i="7"/>
  <c r="CW305" i="7"/>
  <c r="CV692" i="7"/>
  <c r="CW692" i="7"/>
  <c r="CV329" i="7"/>
  <c r="CW329" i="7"/>
  <c r="CW666" i="7"/>
  <c r="CV666" i="7"/>
  <c r="CV344" i="7"/>
  <c r="CW344" i="7"/>
  <c r="CV172" i="7"/>
  <c r="CW172" i="7"/>
  <c r="CV956" i="7"/>
  <c r="CW956" i="7"/>
  <c r="CV372" i="7"/>
  <c r="CW372" i="7"/>
  <c r="CV147" i="7"/>
  <c r="CW147" i="7"/>
  <c r="CV672" i="7"/>
  <c r="CW672" i="7"/>
  <c r="CV820" i="7"/>
  <c r="CW820" i="7"/>
  <c r="CV996" i="7"/>
  <c r="CW996" i="7"/>
  <c r="CV98" i="7"/>
  <c r="CW98" i="7"/>
  <c r="CV312" i="7"/>
  <c r="CW312" i="7"/>
  <c r="CV799" i="7"/>
  <c r="CW799" i="7"/>
  <c r="CV968" i="7"/>
  <c r="CW968" i="7"/>
  <c r="CV800" i="7"/>
  <c r="CW800" i="7"/>
  <c r="CV118" i="7"/>
  <c r="CW118" i="7"/>
  <c r="CV736" i="7"/>
  <c r="CW736" i="7"/>
  <c r="CV592" i="7"/>
  <c r="CW592" i="7"/>
  <c r="CW156" i="7"/>
  <c r="CV156" i="7"/>
  <c r="CV652" i="7"/>
  <c r="CW652" i="7"/>
  <c r="CV349" i="7"/>
  <c r="CW349" i="7"/>
  <c r="CV801" i="7"/>
  <c r="CW801" i="7"/>
  <c r="CV770" i="7"/>
  <c r="CW770" i="7"/>
  <c r="CV689" i="7"/>
  <c r="CW689" i="7"/>
  <c r="CV161" i="7"/>
  <c r="CW161" i="7"/>
  <c r="CV617" i="7"/>
  <c r="CW617" i="7"/>
  <c r="CV944" i="7"/>
  <c r="CW944" i="7"/>
  <c r="CV913" i="7"/>
  <c r="CW913" i="7"/>
  <c r="CV677" i="7"/>
  <c r="CW677" i="7"/>
  <c r="CV490" i="7"/>
  <c r="CW490" i="7"/>
  <c r="CV706" i="7"/>
  <c r="CW706" i="7"/>
  <c r="CV542" i="7"/>
  <c r="CW542" i="7"/>
  <c r="CV918" i="7"/>
  <c r="CW918" i="7"/>
  <c r="CV525" i="7"/>
  <c r="CW525" i="7"/>
  <c r="CV980" i="7"/>
  <c r="CW980" i="7"/>
  <c r="CV597" i="7"/>
  <c r="CW597" i="7"/>
  <c r="CV582" i="7"/>
  <c r="CW582" i="7"/>
  <c r="CV746" i="7"/>
  <c r="CW746" i="7"/>
  <c r="CV914" i="7"/>
  <c r="CW914" i="7"/>
  <c r="CV265" i="7"/>
  <c r="CW265" i="7"/>
  <c r="CV510" i="7"/>
  <c r="CW510" i="7"/>
  <c r="CV342" i="7"/>
  <c r="CW342" i="7"/>
  <c r="CV586" i="7"/>
  <c r="CW586" i="7"/>
  <c r="CW922" i="7"/>
  <c r="CV922" i="7"/>
  <c r="CV416" i="7"/>
  <c r="CW416" i="7"/>
  <c r="CW890" i="7"/>
  <c r="CV890" i="7"/>
  <c r="CV781" i="7"/>
  <c r="CW781" i="7"/>
  <c r="CV713" i="7"/>
  <c r="CW713" i="7"/>
  <c r="CV306" i="7"/>
  <c r="CW306" i="7"/>
  <c r="CV714" i="7"/>
  <c r="CW714" i="7"/>
  <c r="CV761" i="7"/>
  <c r="CW761" i="7"/>
  <c r="CV612" i="7"/>
  <c r="CW612" i="7"/>
  <c r="CV853" i="7"/>
  <c r="CW853" i="7"/>
  <c r="CV296" i="7"/>
  <c r="CW296" i="7"/>
  <c r="CV480" i="7"/>
  <c r="CW480" i="7"/>
  <c r="CV654" i="7"/>
  <c r="CW654" i="7"/>
  <c r="CV1005" i="7"/>
  <c r="CW1005" i="7"/>
  <c r="CV304" i="7"/>
  <c r="CW304" i="7"/>
  <c r="CV793" i="7"/>
  <c r="CW793" i="7"/>
  <c r="CV809" i="7"/>
  <c r="CW809" i="7"/>
  <c r="CV972" i="7"/>
  <c r="CW972" i="7"/>
  <c r="CV515" i="7"/>
  <c r="CW515" i="7"/>
  <c r="CV190" i="7"/>
  <c r="CW190" i="7"/>
  <c r="CV386" i="7"/>
  <c r="CW386" i="7"/>
  <c r="CW188" i="7"/>
  <c r="CV188" i="7"/>
  <c r="CW923" i="7"/>
  <c r="CV923" i="7"/>
  <c r="CV406" i="7"/>
  <c r="CW406" i="7"/>
  <c r="CV550" i="7"/>
  <c r="CW550" i="7"/>
  <c r="CV247" i="7"/>
  <c r="CW247" i="7"/>
  <c r="CV311" i="7"/>
  <c r="CW311" i="7"/>
  <c r="CV375" i="7"/>
  <c r="CW375" i="7"/>
  <c r="CV647" i="7"/>
  <c r="CW647" i="7"/>
  <c r="CV903" i="7"/>
  <c r="CW903" i="7"/>
  <c r="CV967" i="7"/>
  <c r="CW967" i="7"/>
  <c r="CV200" i="7"/>
  <c r="CW200" i="7"/>
  <c r="CV486" i="7"/>
  <c r="CW486" i="7"/>
  <c r="CV572" i="7"/>
  <c r="CW572" i="7"/>
  <c r="CV155" i="7"/>
  <c r="CW155" i="7"/>
  <c r="CW267" i="7"/>
  <c r="CV267" i="7"/>
  <c r="CV395" i="7"/>
  <c r="CW395" i="7"/>
  <c r="CV591" i="7"/>
  <c r="CW591" i="7"/>
  <c r="CW667" i="7"/>
  <c r="CV667" i="7"/>
  <c r="CW731" i="7"/>
  <c r="CV731" i="7"/>
  <c r="CV795" i="7"/>
  <c r="CW795" i="7"/>
  <c r="CW859" i="7"/>
  <c r="CV859" i="7"/>
  <c r="CV392" i="7"/>
  <c r="CW392" i="7"/>
  <c r="CW899" i="7"/>
  <c r="CV899" i="7"/>
  <c r="CV398" i="7"/>
  <c r="CW398" i="7"/>
  <c r="CV367" i="7"/>
  <c r="CW367" i="7"/>
  <c r="CV431" i="7"/>
  <c r="CW431" i="7"/>
  <c r="CV895" i="7"/>
  <c r="CW895" i="7"/>
  <c r="CW220" i="7"/>
  <c r="CV220" i="7"/>
  <c r="CV474" i="7"/>
  <c r="CW474" i="7"/>
  <c r="CV544" i="7"/>
  <c r="CW544" i="7"/>
  <c r="CV339" i="7"/>
  <c r="CW339" i="7"/>
  <c r="CW603" i="7"/>
  <c r="CV603" i="7"/>
  <c r="CV675" i="7"/>
  <c r="CW675" i="7"/>
  <c r="CV739" i="7"/>
  <c r="CW739" i="7"/>
  <c r="CV464" i="7"/>
  <c r="CW464" i="7"/>
  <c r="CV556" i="7"/>
  <c r="CW556" i="7"/>
  <c r="CV576" i="7"/>
  <c r="CW576" i="7"/>
  <c r="CV756" i="7"/>
  <c r="CW756" i="7"/>
  <c r="CV948" i="7"/>
  <c r="CW948" i="7"/>
  <c r="CV336" i="7"/>
  <c r="CW336" i="7"/>
  <c r="CV500" i="7"/>
  <c r="CW500" i="7"/>
  <c r="CV472" i="7"/>
  <c r="CW472" i="7"/>
  <c r="CV849" i="7"/>
  <c r="CW849" i="7"/>
  <c r="CV553" i="7"/>
  <c r="CW553" i="7"/>
  <c r="CV194" i="7"/>
  <c r="CW194" i="7"/>
  <c r="CV644" i="7"/>
  <c r="CW644" i="7"/>
  <c r="CV934" i="7"/>
  <c r="CW934" i="7"/>
  <c r="CV1013" i="7"/>
  <c r="CW1013" i="7"/>
  <c r="CV374" i="7"/>
  <c r="CW374" i="7"/>
  <c r="CV636" i="7"/>
  <c r="CW636" i="7"/>
  <c r="CV881" i="7"/>
  <c r="CW881" i="7"/>
  <c r="CV822" i="7"/>
  <c r="CW822" i="7"/>
  <c r="CV600" i="7"/>
  <c r="CW600" i="7"/>
  <c r="CV540" i="7"/>
  <c r="CW540" i="7"/>
  <c r="CV504" i="7"/>
  <c r="CW504" i="7"/>
  <c r="CV111" i="7"/>
  <c r="CW111" i="7"/>
  <c r="CV579" i="7"/>
  <c r="CW579" i="7"/>
  <c r="CV444" i="7"/>
  <c r="CW444" i="7"/>
  <c r="CV223" i="7"/>
  <c r="CW223" i="7"/>
  <c r="CV880" i="7"/>
  <c r="CW880" i="7"/>
  <c r="CV455" i="7"/>
  <c r="CW455" i="7"/>
  <c r="CV916" i="7"/>
  <c r="CW916" i="7"/>
  <c r="CV96" i="7"/>
  <c r="CW96" i="7"/>
  <c r="CV482" i="7"/>
  <c r="CW482" i="7"/>
  <c r="CV560" i="7"/>
  <c r="CW560" i="7"/>
  <c r="CV187" i="7"/>
  <c r="CW187" i="7"/>
  <c r="CV407" i="7"/>
  <c r="CW407" i="7"/>
  <c r="CV935" i="7"/>
  <c r="CW935" i="7"/>
  <c r="CV999" i="7"/>
  <c r="CW999" i="7"/>
  <c r="CV558" i="7"/>
  <c r="CW558" i="7"/>
  <c r="CV219" i="7"/>
  <c r="CW219" i="7"/>
  <c r="CW299" i="7"/>
  <c r="CV299" i="7"/>
  <c r="CW763" i="7"/>
  <c r="CV763" i="7"/>
  <c r="CV466" i="7"/>
  <c r="CW466" i="7"/>
  <c r="CV112" i="7"/>
  <c r="CW112" i="7"/>
  <c r="CV595" i="7"/>
  <c r="CW595" i="7"/>
  <c r="CV671" i="7"/>
  <c r="CW671" i="7"/>
  <c r="CV402" i="7"/>
  <c r="CW402" i="7"/>
  <c r="CV546" i="7"/>
  <c r="CW546" i="7"/>
  <c r="CV371" i="7"/>
  <c r="CW371" i="7"/>
  <c r="CV551" i="7"/>
  <c r="CW551" i="7"/>
  <c r="CV643" i="7"/>
  <c r="CW643" i="7"/>
  <c r="CV896" i="7"/>
  <c r="CW896" i="7"/>
  <c r="CV130" i="7"/>
  <c r="CW130" i="7"/>
  <c r="CV134" i="7"/>
  <c r="CW134" i="7"/>
  <c r="CV752" i="7"/>
  <c r="CW752" i="7"/>
  <c r="CV604" i="7"/>
  <c r="CW604" i="7"/>
  <c r="CV208" i="7"/>
  <c r="CW208" i="7"/>
  <c r="CV226" i="7"/>
  <c r="CW226" i="7"/>
  <c r="CV784" i="7"/>
  <c r="CW784" i="7"/>
  <c r="CV596" i="7"/>
  <c r="CW596" i="7"/>
  <c r="CV484" i="7"/>
  <c r="CW484" i="7"/>
  <c r="CV702" i="7"/>
  <c r="CW702" i="7"/>
  <c r="CV984" i="7"/>
  <c r="CW984" i="7"/>
  <c r="CV456" i="7"/>
  <c r="CW456" i="7"/>
  <c r="CV133" i="7"/>
  <c r="CW133" i="7"/>
  <c r="CV229" i="7"/>
  <c r="CW229" i="7"/>
  <c r="CW252" i="7"/>
  <c r="CV252" i="7"/>
  <c r="CV574" i="7"/>
  <c r="CW574" i="7"/>
  <c r="CV649" i="7"/>
  <c r="CW649" i="7"/>
  <c r="CV945" i="7"/>
  <c r="CW945" i="7"/>
  <c r="CV628" i="7"/>
  <c r="CW628" i="7"/>
  <c r="CV950" i="7"/>
  <c r="CW950" i="7"/>
  <c r="CV690" i="7"/>
  <c r="CW690" i="7"/>
  <c r="CW858" i="7"/>
  <c r="CV858" i="7"/>
  <c r="CV453" i="7"/>
  <c r="CW453" i="7"/>
  <c r="CV302" i="7"/>
  <c r="CW302" i="7"/>
  <c r="CV528" i="7"/>
  <c r="CW528" i="7"/>
  <c r="CV701" i="7"/>
  <c r="CW701" i="7"/>
  <c r="CV158" i="7"/>
  <c r="CW158" i="7"/>
  <c r="CV830" i="7"/>
  <c r="CW830" i="7"/>
  <c r="CV932" i="7"/>
  <c r="CW932" i="7"/>
  <c r="CV562" i="7"/>
  <c r="CW562" i="7"/>
  <c r="CV942" i="7"/>
  <c r="CW942" i="7"/>
  <c r="CV624" i="7"/>
  <c r="CW624" i="7"/>
  <c r="CV353" i="7"/>
  <c r="CW353" i="7"/>
  <c r="CV766" i="7"/>
  <c r="CW766" i="7"/>
  <c r="CV625" i="7"/>
  <c r="CW625" i="7"/>
  <c r="CV330" i="7"/>
  <c r="CW330" i="7"/>
  <c r="CV109" i="7"/>
  <c r="CW109" i="7"/>
  <c r="CV845" i="7"/>
  <c r="CW845" i="7"/>
  <c r="CV322" i="7"/>
  <c r="CW322" i="7"/>
  <c r="CV1016" i="7"/>
  <c r="CW1016" i="7"/>
  <c r="CV477" i="7"/>
  <c r="CW477" i="7"/>
  <c r="CV417" i="7"/>
  <c r="CW417" i="7"/>
  <c r="CV182" i="7"/>
  <c r="CW182" i="7"/>
  <c r="CV361" i="7"/>
  <c r="CW361" i="7"/>
  <c r="CV804" i="7"/>
  <c r="CW804" i="7"/>
  <c r="CV249" i="7"/>
  <c r="CW249" i="7"/>
  <c r="CV163" i="7"/>
  <c r="CW163" i="7"/>
  <c r="CV988" i="7"/>
  <c r="CW988" i="7"/>
  <c r="CV696" i="7"/>
  <c r="CW696" i="7"/>
  <c r="CV580" i="7"/>
  <c r="CW580" i="7"/>
  <c r="CV159" i="7"/>
  <c r="CW159" i="7"/>
  <c r="CV512" i="7"/>
  <c r="CW512" i="7"/>
  <c r="CV95" i="7"/>
  <c r="CW95" i="7"/>
  <c r="CV151" i="7"/>
  <c r="CW151" i="7"/>
  <c r="CV452" i="7"/>
  <c r="CW452" i="7"/>
  <c r="CV587" i="7"/>
  <c r="CW587" i="7"/>
  <c r="CV471" i="7"/>
  <c r="CW471" i="7"/>
  <c r="CV180" i="7"/>
  <c r="CW180" i="7"/>
  <c r="CV164" i="7"/>
  <c r="CW164" i="7"/>
  <c r="CV108" i="7"/>
  <c r="CW108" i="7"/>
  <c r="CW475" i="7"/>
  <c r="CV475" i="7"/>
  <c r="CV103" i="7"/>
  <c r="CW103" i="7"/>
  <c r="CV527" i="7"/>
  <c r="CW527" i="7"/>
  <c r="CV832" i="7"/>
  <c r="CW832" i="7"/>
  <c r="CV202" i="7"/>
  <c r="CW202" i="7"/>
  <c r="CV335" i="7"/>
  <c r="CW335" i="7"/>
  <c r="CV872" i="7"/>
  <c r="CW872" i="7"/>
  <c r="CV1011" i="7"/>
  <c r="CW1011" i="7"/>
  <c r="CV904" i="7"/>
  <c r="CW904" i="7"/>
  <c r="CV632" i="7"/>
  <c r="CW632" i="7"/>
  <c r="CV142" i="7"/>
  <c r="CW142" i="7"/>
  <c r="CV174" i="7"/>
  <c r="CW174" i="7"/>
  <c r="CV742" i="7"/>
  <c r="CW742" i="7"/>
  <c r="CV555" i="7"/>
  <c r="CW555" i="7"/>
  <c r="CV614" i="7"/>
  <c r="CW614" i="7"/>
  <c r="CV280" i="7"/>
  <c r="CW280" i="7"/>
  <c r="CV684" i="7"/>
  <c r="CW684" i="7"/>
  <c r="CV992" i="7"/>
  <c r="CW992" i="7"/>
  <c r="CV514" i="7"/>
  <c r="CW514" i="7"/>
  <c r="CV806" i="7"/>
  <c r="CW806" i="7"/>
  <c r="CV998" i="7"/>
  <c r="CW998" i="7"/>
  <c r="CV266" i="7"/>
  <c r="CW266" i="7"/>
  <c r="CV602" i="7"/>
  <c r="CW602" i="7"/>
  <c r="CV257" i="7"/>
  <c r="CW257" i="7"/>
  <c r="CV668" i="7"/>
  <c r="CW668" i="7"/>
  <c r="CV960" i="7"/>
  <c r="CW960" i="7"/>
  <c r="CV721" i="7"/>
  <c r="CW721" i="7"/>
  <c r="CV478" i="7"/>
  <c r="CW478" i="7"/>
  <c r="CV313" i="7"/>
  <c r="CW313" i="7"/>
  <c r="CV545" i="7"/>
  <c r="CW545" i="7"/>
  <c r="CV616" i="7"/>
  <c r="CW616" i="7"/>
  <c r="CV485" i="7"/>
  <c r="CW485" i="7"/>
  <c r="CV102" i="7"/>
  <c r="CW102" i="7"/>
  <c r="CV332" i="7"/>
  <c r="CW332" i="7"/>
  <c r="CW410" i="7"/>
  <c r="CV410" i="7"/>
  <c r="CV664" i="7"/>
  <c r="CW664" i="7"/>
  <c r="CV606" i="7"/>
  <c r="CW606" i="7"/>
  <c r="CV178" i="7"/>
  <c r="CW178" i="7"/>
  <c r="CV674" i="7"/>
  <c r="CW674" i="7"/>
  <c r="CV473" i="7"/>
  <c r="CW473" i="7"/>
  <c r="CV110" i="7"/>
  <c r="CW110" i="7"/>
  <c r="CV650" i="7"/>
  <c r="CW650" i="7"/>
  <c r="CV120" i="7"/>
  <c r="CW120" i="7"/>
  <c r="CV938" i="7"/>
  <c r="CW938" i="7"/>
  <c r="CV97" i="7"/>
  <c r="CW97" i="7"/>
  <c r="CV786" i="7"/>
  <c r="CW786" i="7"/>
  <c r="CV206" i="7"/>
  <c r="CW206" i="7"/>
  <c r="CV146" i="7"/>
  <c r="CW146" i="7"/>
  <c r="CV917" i="7"/>
  <c r="CW917" i="7"/>
  <c r="CV497" i="7"/>
  <c r="CW497" i="7"/>
  <c r="CV213" i="7"/>
  <c r="CW213" i="7"/>
  <c r="CV840" i="7"/>
  <c r="CW840" i="7"/>
  <c r="CV846" i="7"/>
  <c r="CW846" i="7"/>
  <c r="CV908" i="7"/>
  <c r="CW908" i="7"/>
  <c r="CV185" i="7"/>
  <c r="CW185" i="7"/>
  <c r="CV776" i="7"/>
  <c r="CW776" i="7"/>
  <c r="CV660" i="7"/>
  <c r="CW660" i="7"/>
  <c r="CV199" i="7"/>
  <c r="CW199" i="7"/>
  <c r="CV239" i="7"/>
  <c r="CW239" i="7"/>
  <c r="CV536" i="7"/>
  <c r="CW536" i="7"/>
  <c r="CV183" i="7"/>
  <c r="CW183" i="7"/>
  <c r="CV516" i="7"/>
  <c r="CW516" i="7"/>
  <c r="CV204" i="7"/>
  <c r="CW204" i="7"/>
  <c r="CV256" i="7"/>
  <c r="CW256" i="7"/>
  <c r="CV116" i="7"/>
  <c r="CW116" i="7"/>
  <c r="CV599" i="7"/>
  <c r="CW599" i="7"/>
  <c r="CW539" i="7"/>
  <c r="CV539" i="7"/>
  <c r="CV773" i="7"/>
  <c r="CW773" i="7"/>
  <c r="CV286" i="7"/>
  <c r="CW286" i="7"/>
  <c r="CV476" i="7"/>
  <c r="CW476" i="7"/>
  <c r="CV295" i="7"/>
  <c r="CW295" i="7"/>
  <c r="CV359" i="7"/>
  <c r="CW359" i="7"/>
  <c r="CV759" i="7"/>
  <c r="CW759" i="7"/>
  <c r="CV823" i="7"/>
  <c r="CW823" i="7"/>
  <c r="CV951" i="7"/>
  <c r="CW951" i="7"/>
  <c r="CV1015" i="7"/>
  <c r="CW1015" i="7"/>
  <c r="CV458" i="7"/>
  <c r="CW458" i="7"/>
  <c r="CV115" i="7"/>
  <c r="CW115" i="7"/>
  <c r="CW379" i="7"/>
  <c r="CV379" i="7"/>
  <c r="CV447" i="7"/>
  <c r="CW447" i="7"/>
  <c r="CV563" i="7"/>
  <c r="CW563" i="7"/>
  <c r="CV651" i="7"/>
  <c r="CW651" i="7"/>
  <c r="CV715" i="7"/>
  <c r="CW715" i="7"/>
  <c r="CV779" i="7"/>
  <c r="CW779" i="7"/>
  <c r="CV843" i="7"/>
  <c r="CW843" i="7"/>
  <c r="CV494" i="7"/>
  <c r="CW494" i="7"/>
  <c r="CV192" i="7"/>
  <c r="CW192" i="7"/>
  <c r="CW203" i="7"/>
  <c r="CV203" i="7"/>
  <c r="CV415" i="7"/>
  <c r="CW415" i="7"/>
  <c r="CV519" i="7"/>
  <c r="CW519" i="7"/>
  <c r="CV623" i="7"/>
  <c r="CW623" i="7"/>
  <c r="CV751" i="7"/>
  <c r="CW751" i="7"/>
  <c r="CV815" i="7"/>
  <c r="CW815" i="7"/>
  <c r="CV943" i="7"/>
  <c r="CW943" i="7"/>
  <c r="CV1007" i="7"/>
  <c r="CW1007" i="7"/>
  <c r="CV548" i="7"/>
  <c r="CW548" i="7"/>
  <c r="CV396" i="7"/>
  <c r="CW396" i="7"/>
  <c r="CV135" i="7"/>
  <c r="CW135" i="7"/>
  <c r="CV259" i="7"/>
  <c r="CW259" i="7"/>
  <c r="CV659" i="7"/>
  <c r="CW659" i="7"/>
  <c r="CV723" i="7"/>
  <c r="CW723" i="7"/>
  <c r="CV851" i="7"/>
  <c r="CW851" i="7"/>
  <c r="CV154" i="7"/>
  <c r="CW154" i="7"/>
  <c r="CV222" i="7"/>
  <c r="CW222" i="7"/>
  <c r="CV750" i="7"/>
  <c r="CW750" i="7"/>
  <c r="CV753" i="7"/>
  <c r="CW753" i="7"/>
  <c r="CV622" i="7"/>
  <c r="CW622" i="7"/>
  <c r="CV808" i="7"/>
  <c r="CW808" i="7"/>
  <c r="CV1008" i="7"/>
  <c r="CW1008" i="7"/>
  <c r="CV333" i="7"/>
  <c r="CW333" i="7"/>
  <c r="CV568" i="7"/>
  <c r="CW568" i="7"/>
  <c r="CV838" i="7"/>
  <c r="CW838" i="7"/>
  <c r="CV561" i="7"/>
  <c r="CW561" i="7"/>
  <c r="CV598" i="7"/>
  <c r="CW598" i="7"/>
  <c r="CV764" i="7"/>
  <c r="CW764" i="7"/>
  <c r="CV653" i="7"/>
  <c r="CW653" i="7"/>
  <c r="CV421" i="7"/>
  <c r="CW421" i="7"/>
  <c r="CV184" i="7"/>
  <c r="CW184" i="7"/>
  <c r="CV638" i="7"/>
  <c r="CW638" i="7"/>
  <c r="CV533" i="7"/>
  <c r="CW533" i="7"/>
  <c r="CV278" i="7"/>
  <c r="CW278" i="7"/>
  <c r="CV790" i="7"/>
  <c r="CW790" i="7"/>
  <c r="CV705" i="7"/>
  <c r="CW705" i="7"/>
  <c r="CV214" i="7"/>
  <c r="CW214" i="7"/>
  <c r="CV734" i="7"/>
  <c r="CW734" i="7"/>
  <c r="CV1012" i="7"/>
  <c r="CW1012" i="7"/>
  <c r="CV301" i="7"/>
  <c r="CW301" i="7"/>
  <c r="CV166" i="7"/>
  <c r="CW166" i="7"/>
  <c r="CV502" i="7"/>
  <c r="CW502" i="7"/>
  <c r="CV726" i="7"/>
  <c r="CW726" i="7"/>
  <c r="CV141" i="7"/>
  <c r="CW141" i="7"/>
  <c r="CW634" i="7"/>
  <c r="CV634" i="7"/>
  <c r="CV810" i="7"/>
  <c r="CW810" i="7"/>
  <c r="CV958" i="7"/>
  <c r="CW958" i="7"/>
  <c r="CV354" i="7"/>
  <c r="CW354" i="7"/>
  <c r="CV581" i="7"/>
  <c r="CW581" i="7"/>
  <c r="CV682" i="7"/>
  <c r="CW682" i="7"/>
  <c r="CV856" i="7"/>
  <c r="CW856" i="7"/>
  <c r="CW698" i="7"/>
  <c r="CV698" i="7"/>
  <c r="CV217" i="7"/>
  <c r="CW217" i="7"/>
  <c r="CV210" i="7"/>
  <c r="CW210" i="7"/>
  <c r="CV693" i="7"/>
  <c r="CW693" i="7"/>
  <c r="CV150" i="7"/>
  <c r="CW150" i="7"/>
  <c r="CV990" i="7"/>
  <c r="CW990" i="7"/>
  <c r="CV176" i="7"/>
  <c r="CW176" i="7"/>
  <c r="CV554" i="7"/>
  <c r="CW554" i="7"/>
  <c r="CV978" i="7"/>
  <c r="CW978" i="7"/>
  <c r="CV882" i="7"/>
  <c r="CW882" i="7"/>
  <c r="CW212" i="7"/>
  <c r="CV212" i="7"/>
  <c r="CV277" i="7"/>
  <c r="CW277" i="7"/>
  <c r="CV149" i="7"/>
  <c r="CW149" i="7"/>
  <c r="CV492" i="7"/>
  <c r="CW492" i="7"/>
  <c r="CV129" i="7"/>
  <c r="CW129" i="7"/>
  <c r="CV529" i="7"/>
  <c r="CW529" i="7"/>
  <c r="CV825" i="7"/>
  <c r="CW825" i="7"/>
  <c r="CV1004" i="7"/>
  <c r="CW1004" i="7"/>
  <c r="CV769" i="7"/>
  <c r="CW769" i="7"/>
  <c r="CV905" i="7"/>
  <c r="CW905" i="7"/>
  <c r="CV445" i="7"/>
  <c r="CW445" i="7"/>
  <c r="CV532" i="7"/>
  <c r="CW532" i="7"/>
  <c r="CW276" i="7"/>
  <c r="CV276" i="7"/>
  <c r="CV215" i="7"/>
  <c r="CW215" i="7"/>
  <c r="CW443" i="7"/>
  <c r="CV443" i="7"/>
  <c r="CV376" i="7"/>
  <c r="CW376" i="7"/>
  <c r="CV627" i="7"/>
  <c r="CW627" i="7"/>
  <c r="CW803" i="7"/>
  <c r="CV803" i="7"/>
  <c r="CW995" i="7"/>
  <c r="CV995" i="7"/>
  <c r="CV607" i="7"/>
  <c r="CW607" i="7"/>
  <c r="CV688" i="7"/>
  <c r="CW688" i="7"/>
  <c r="CV264" i="7"/>
  <c r="CW264" i="7"/>
  <c r="CV326" i="7"/>
  <c r="CW326" i="7"/>
  <c r="CV924" i="7"/>
  <c r="CW924" i="7"/>
  <c r="CV465" i="7"/>
  <c r="CW465" i="7"/>
  <c r="CV460" i="7"/>
  <c r="CW460" i="7"/>
  <c r="CV710" i="7"/>
  <c r="CW710" i="7"/>
  <c r="CV389" i="7"/>
  <c r="CW389" i="7"/>
  <c r="CV900" i="7"/>
  <c r="CW900" i="7"/>
  <c r="CV360" i="7"/>
  <c r="CW360" i="7"/>
  <c r="CV870" i="7"/>
  <c r="CW870" i="7"/>
  <c r="CV997" i="7"/>
  <c r="CW997" i="7"/>
  <c r="CV865" i="7"/>
  <c r="CW865" i="7"/>
  <c r="CV621" i="7"/>
  <c r="CW621" i="7"/>
  <c r="CV828" i="7"/>
  <c r="CW828" i="7"/>
  <c r="CV241" i="7"/>
  <c r="CW241" i="7"/>
  <c r="CV720" i="7"/>
  <c r="CW720" i="7"/>
  <c r="CV373" i="7"/>
  <c r="CW373" i="7"/>
  <c r="CV833" i="7"/>
  <c r="CW833" i="7"/>
  <c r="CV626" i="7"/>
  <c r="CW626" i="7"/>
  <c r="CV812" i="7"/>
  <c r="CW812" i="7"/>
  <c r="CV501" i="7"/>
  <c r="CW501" i="7"/>
  <c r="CV138" i="7"/>
  <c r="CW138" i="7"/>
  <c r="CV768" i="7"/>
  <c r="CW768" i="7"/>
  <c r="CV369" i="7"/>
  <c r="CW369" i="7"/>
  <c r="CW538" i="7"/>
  <c r="CV538" i="7"/>
  <c r="CV926" i="7"/>
  <c r="CW926" i="7"/>
  <c r="CV414" i="7"/>
  <c r="CW414" i="7"/>
  <c r="CV549" i="7"/>
  <c r="CW549" i="7"/>
  <c r="CV618" i="7"/>
  <c r="CW618" i="7"/>
  <c r="CV814" i="7"/>
  <c r="CW814" i="7"/>
  <c r="CW962" i="7"/>
  <c r="CV962" i="7"/>
  <c r="CV517" i="7"/>
  <c r="CW517" i="7"/>
  <c r="CV733" i="7"/>
  <c r="CW733" i="7"/>
  <c r="CV641" i="7"/>
  <c r="CW641" i="7"/>
  <c r="CV758" i="7"/>
  <c r="CW758" i="7"/>
  <c r="CV1002" i="7"/>
  <c r="CW1002" i="7"/>
  <c r="CV262" i="7"/>
  <c r="CW262" i="7"/>
  <c r="CV794" i="7"/>
  <c r="CW794" i="7"/>
  <c r="CV610" i="7"/>
  <c r="CW610" i="7"/>
  <c r="CV341" i="7"/>
  <c r="CW341" i="7"/>
  <c r="CV594" i="7"/>
  <c r="CW594" i="7"/>
  <c r="CV857" i="7"/>
  <c r="CW857" i="7"/>
  <c r="CV673" i="7"/>
  <c r="CW673" i="7"/>
  <c r="CV873" i="7"/>
  <c r="CW873" i="7"/>
  <c r="CV293" i="7"/>
  <c r="CW293" i="7"/>
  <c r="CV409" i="7"/>
  <c r="CW409" i="7"/>
  <c r="CV854" i="7"/>
  <c r="CW854" i="7"/>
  <c r="CV19" i="7"/>
  <c r="CW19" i="7" s="1"/>
  <c r="CV83" i="7"/>
  <c r="CW83" i="7"/>
  <c r="CV66" i="7"/>
  <c r="CW66" i="7" s="1"/>
  <c r="CW92" i="7"/>
  <c r="CV92" i="7"/>
  <c r="CV57" i="7"/>
  <c r="CW57" i="7" s="1"/>
  <c r="CV52" i="7"/>
  <c r="CW52" i="7" s="1"/>
  <c r="CV74" i="7"/>
  <c r="CW74" i="7"/>
  <c r="CV82" i="7"/>
  <c r="CW82" i="7"/>
  <c r="CW80" i="7"/>
  <c r="CV80" i="7"/>
  <c r="CV50" i="7"/>
  <c r="CW50" i="7" s="1"/>
  <c r="CV46" i="7"/>
  <c r="CW46" i="7" s="1"/>
  <c r="CV55" i="7"/>
  <c r="CW55" i="7" s="1"/>
  <c r="CV63" i="7"/>
  <c r="CW63" i="7" s="1"/>
  <c r="CW93" i="7"/>
  <c r="CV93" i="7"/>
  <c r="CV89" i="7"/>
  <c r="CW89" i="7"/>
  <c r="CW78" i="7"/>
  <c r="CV78" i="7"/>
  <c r="CV81" i="7"/>
  <c r="CW81" i="7"/>
  <c r="CW87" i="7"/>
  <c r="CV87" i="7"/>
  <c r="CV64" i="7"/>
  <c r="CW64" i="7" s="1"/>
  <c r="CV38" i="7"/>
  <c r="CW38" i="7" s="1"/>
  <c r="CV90" i="7"/>
  <c r="CW90" i="7"/>
  <c r="CW86" i="7"/>
  <c r="CV86" i="7"/>
  <c r="CW70" i="7"/>
  <c r="CV70" i="7"/>
  <c r="CV40" i="7"/>
  <c r="CW40" i="7" s="1"/>
  <c r="CW77" i="7"/>
  <c r="CV77" i="7"/>
  <c r="CV37" i="7"/>
  <c r="CW37" i="7" s="1"/>
  <c r="CW84" i="7"/>
  <c r="CV84" i="7"/>
  <c r="CV41" i="7"/>
  <c r="CW41" i="7" s="1"/>
  <c r="CV68" i="7"/>
  <c r="CW68" i="7" s="1"/>
  <c r="CV47" i="7"/>
  <c r="CW47" i="7" s="1"/>
  <c r="CV51" i="7"/>
  <c r="CW51" i="7" s="1"/>
  <c r="CW94" i="7"/>
  <c r="CV94" i="7"/>
  <c r="CW62" i="7"/>
  <c r="CV62" i="7"/>
  <c r="CV73" i="7"/>
  <c r="CW73" i="7"/>
  <c r="CV67" i="7"/>
  <c r="CW67" i="7" s="1"/>
  <c r="CV61" i="7"/>
  <c r="CW61" i="7" s="1"/>
  <c r="CV58" i="7"/>
  <c r="CW58" i="7" s="1"/>
  <c r="CV45" i="7"/>
  <c r="CW45" i="7" s="1"/>
  <c r="CV44" i="7"/>
  <c r="CW44" i="7" s="1"/>
  <c r="CV91" i="7"/>
  <c r="CW91" i="7"/>
  <c r="CW72" i="7"/>
  <c r="CV72" i="7"/>
  <c r="CV53" i="7"/>
  <c r="CW53" i="7" s="1"/>
  <c r="CV42" i="7"/>
  <c r="CW42" i="7" s="1"/>
  <c r="CV54" i="7"/>
  <c r="CW54" i="7" s="1"/>
  <c r="CV60" i="7"/>
  <c r="CW60" i="7" s="1"/>
  <c r="CV34" i="7"/>
  <c r="CW34" i="7" s="1"/>
  <c r="CV33" i="7"/>
  <c r="CW33" i="7" s="1"/>
  <c r="CV30" i="7"/>
  <c r="CW30" i="7" s="1"/>
  <c r="CV32" i="7"/>
  <c r="CW32" i="7" s="1"/>
  <c r="CV36" i="7"/>
  <c r="CW36" i="7" s="1"/>
  <c r="CV31" i="7"/>
  <c r="CW31" i="7" s="1"/>
  <c r="CV29" i="7"/>
  <c r="CW29" i="7" s="1"/>
  <c r="CV24" i="7"/>
  <c r="CW24" i="7" s="1"/>
  <c r="CV20" i="7"/>
  <c r="CW20" i="7" s="1"/>
  <c r="CV27" i="7"/>
  <c r="CW27" i="7" s="1"/>
  <c r="CV23" i="7"/>
  <c r="CW23" i="7" s="1"/>
  <c r="CV22" i="7"/>
  <c r="CW22" i="7" s="1"/>
  <c r="CV26" i="7"/>
  <c r="CW26" i="7" s="1"/>
  <c r="CV28" i="7"/>
  <c r="CW28" i="7" s="1"/>
  <c r="CV25" i="7"/>
  <c r="CW25" i="7" s="1"/>
  <c r="CV21" i="7"/>
  <c r="CW21" i="7" s="1"/>
  <c r="CP959" i="7"/>
  <c r="CP952" i="7"/>
  <c r="CP205" i="7"/>
  <c r="CP310" i="7"/>
  <c r="CP125" i="7"/>
  <c r="CP537" i="7"/>
  <c r="CP570" i="7"/>
  <c r="CP509" i="7"/>
  <c r="CP506" i="7"/>
  <c r="CP676" i="7"/>
  <c r="CP661" i="7"/>
  <c r="CP218" i="7"/>
  <c r="CP404" i="7"/>
  <c r="CP826" i="7"/>
  <c r="CP974" i="7"/>
  <c r="CP270" i="7"/>
  <c r="CP470" i="7"/>
  <c r="CP724" i="7"/>
  <c r="CP802" i="7"/>
  <c r="CP237" i="7"/>
  <c r="CP782" i="7"/>
  <c r="CP874" i="7"/>
  <c r="CP381" i="7"/>
  <c r="CP314" i="7"/>
  <c r="CP648" i="7"/>
  <c r="CP946" i="7"/>
  <c r="CP866" i="7"/>
  <c r="CP894" i="7"/>
  <c r="CP418" i="7"/>
  <c r="CP665" i="7"/>
  <c r="CP321" i="7"/>
  <c r="CP994" i="7"/>
  <c r="CP909" i="7"/>
  <c r="CP113" i="7"/>
  <c r="CP889" i="7"/>
  <c r="CP224" i="7"/>
  <c r="CP145" i="7"/>
  <c r="CP350" i="7"/>
  <c r="CP737" i="7"/>
  <c r="CP88" i="7"/>
  <c r="CP957" i="7"/>
  <c r="CP630" i="7"/>
  <c r="CP526" i="7"/>
  <c r="CP683" i="7"/>
  <c r="CP975" i="7"/>
  <c r="CP498" i="7"/>
  <c r="CP291" i="7"/>
  <c r="CP523" i="7"/>
  <c r="CP755" i="7"/>
  <c r="CP883" i="7"/>
  <c r="CP656" i="7"/>
  <c r="CP712" i="7"/>
  <c r="CP140" i="7"/>
  <c r="CP642" i="7"/>
  <c r="CP454" i="7"/>
  <c r="CP785" i="7"/>
  <c r="CP177" i="7"/>
  <c r="CP422" i="7"/>
  <c r="CP489" i="7"/>
  <c r="CP170" i="7"/>
  <c r="CP966" i="7"/>
  <c r="CP356" i="7"/>
  <c r="CP886" i="7"/>
  <c r="CP834" i="7"/>
  <c r="CP970" i="7"/>
  <c r="CP298" i="7"/>
  <c r="CP906" i="7"/>
  <c r="CP85" i="7"/>
  <c r="CP657" i="7"/>
  <c r="CP442" i="7"/>
  <c r="CP738" i="7"/>
  <c r="CP862" i="7"/>
  <c r="CP289" i="7"/>
  <c r="CP530" i="7"/>
  <c r="CP774" i="7"/>
  <c r="CP910" i="7"/>
  <c r="CP633" i="7"/>
  <c r="CP430" i="7"/>
  <c r="CP848" i="7"/>
  <c r="CP765" i="7"/>
  <c r="CP378" i="7"/>
  <c r="CP878" i="7"/>
  <c r="CP930" i="7"/>
  <c r="CP876" i="7"/>
  <c r="CP1006" i="7"/>
  <c r="CP186" i="7"/>
  <c r="CP173" i="7"/>
  <c r="CP609" i="7"/>
  <c r="CP728" i="7"/>
  <c r="CP412" i="7"/>
  <c r="CP225" i="7"/>
  <c r="CP937" i="7"/>
  <c r="CP148" i="7"/>
  <c r="CP496" i="7"/>
  <c r="CP75" i="7"/>
  <c r="CP195" i="7"/>
  <c r="CP788" i="7"/>
  <c r="CP282" i="7"/>
  <c r="CP716" i="7"/>
  <c r="CP234" i="7"/>
  <c r="CP128" i="7"/>
  <c r="CP106" i="7"/>
  <c r="CP363" i="7"/>
  <c r="CP635" i="7"/>
  <c r="CP827" i="7"/>
  <c r="CP487" i="7"/>
  <c r="CP927" i="7"/>
  <c r="CP991" i="7"/>
  <c r="CP99" i="7"/>
  <c r="CP243" i="7"/>
  <c r="CP435" i="7"/>
  <c r="CP248" i="7"/>
  <c r="CP704" i="7"/>
  <c r="CP552" i="7"/>
  <c r="CP352" i="7"/>
  <c r="CP778" i="7"/>
  <c r="CP429" i="7"/>
  <c r="CP198" i="7"/>
  <c r="CP685" i="7"/>
  <c r="CP246" i="7"/>
  <c r="CP446" i="7"/>
  <c r="CP748" i="7"/>
  <c r="CP238" i="7"/>
  <c r="CP285" i="7"/>
  <c r="CP1010" i="7"/>
  <c r="CP593" i="7"/>
  <c r="CP1000" i="7"/>
  <c r="CP700" i="7"/>
  <c r="CP637" i="7"/>
  <c r="CP565" i="7"/>
  <c r="CP973" i="7"/>
  <c r="CV429" i="7" l="1"/>
  <c r="CW429" i="7"/>
  <c r="CV128" i="7"/>
  <c r="CW128" i="7"/>
  <c r="CV1006" i="7"/>
  <c r="CW1006" i="7"/>
  <c r="CV285" i="7"/>
  <c r="CW285" i="7"/>
  <c r="CV778" i="7"/>
  <c r="CW778" i="7"/>
  <c r="CV991" i="7"/>
  <c r="CW991" i="7"/>
  <c r="CV234" i="7"/>
  <c r="CW234" i="7"/>
  <c r="CV937" i="7"/>
  <c r="CW937" i="7"/>
  <c r="CV876" i="7"/>
  <c r="CW876" i="7"/>
  <c r="CV910" i="7"/>
  <c r="CW910" i="7"/>
  <c r="CV170" i="7"/>
  <c r="CW170" i="7"/>
  <c r="CV712" i="7"/>
  <c r="CW712" i="7"/>
  <c r="CV683" i="7"/>
  <c r="CW683" i="7"/>
  <c r="CV224" i="7"/>
  <c r="CW224" i="7"/>
  <c r="CV894" i="7"/>
  <c r="CW894" i="7"/>
  <c r="CV237" i="7"/>
  <c r="CW237" i="7"/>
  <c r="CV218" i="7"/>
  <c r="CW218" i="7"/>
  <c r="CV310" i="7"/>
  <c r="CW310" i="7"/>
  <c r="CV238" i="7"/>
  <c r="CW238" i="7"/>
  <c r="CV352" i="7"/>
  <c r="CW352" i="7"/>
  <c r="CV927" i="7"/>
  <c r="CW927" i="7"/>
  <c r="CV716" i="7"/>
  <c r="CW716" i="7"/>
  <c r="CV225" i="7"/>
  <c r="CW225" i="7"/>
  <c r="CW930" i="7"/>
  <c r="CV930" i="7"/>
  <c r="CV774" i="7"/>
  <c r="CW774" i="7"/>
  <c r="CV906" i="7"/>
  <c r="CW906" i="7"/>
  <c r="CV489" i="7"/>
  <c r="CW489" i="7"/>
  <c r="CV656" i="7"/>
  <c r="CW656" i="7"/>
  <c r="CV526" i="7"/>
  <c r="CW526" i="7"/>
  <c r="CV889" i="7"/>
  <c r="CW889" i="7"/>
  <c r="CW866" i="7"/>
  <c r="CV866" i="7"/>
  <c r="CV802" i="7"/>
  <c r="CW802" i="7"/>
  <c r="CV661" i="7"/>
  <c r="CW661" i="7"/>
  <c r="CV205" i="7"/>
  <c r="CW205" i="7"/>
  <c r="CV565" i="7"/>
  <c r="CW565" i="7"/>
  <c r="CV748" i="7"/>
  <c r="CW748" i="7"/>
  <c r="CV552" i="7"/>
  <c r="CW552" i="7"/>
  <c r="CV487" i="7"/>
  <c r="CW487" i="7"/>
  <c r="CV282" i="7"/>
  <c r="CW282" i="7"/>
  <c r="CV412" i="7"/>
  <c r="CW412" i="7"/>
  <c r="CV878" i="7"/>
  <c r="CW878" i="7"/>
  <c r="CV530" i="7"/>
  <c r="CW530" i="7"/>
  <c r="CV298" i="7"/>
  <c r="CW298" i="7"/>
  <c r="CV422" i="7"/>
  <c r="CW422" i="7"/>
  <c r="CV883" i="7"/>
  <c r="CW883" i="7"/>
  <c r="CV630" i="7"/>
  <c r="CW630" i="7"/>
  <c r="CV113" i="7"/>
  <c r="CW113" i="7"/>
  <c r="CV946" i="7"/>
  <c r="CW946" i="7"/>
  <c r="CV724" i="7"/>
  <c r="CW724" i="7"/>
  <c r="CV676" i="7"/>
  <c r="CW676" i="7"/>
  <c r="CV952" i="7"/>
  <c r="CW952" i="7"/>
  <c r="CV446" i="7"/>
  <c r="CW446" i="7"/>
  <c r="CW827" i="7"/>
  <c r="CV827" i="7"/>
  <c r="CV728" i="7"/>
  <c r="CW728" i="7"/>
  <c r="CW378" i="7"/>
  <c r="CV378" i="7"/>
  <c r="CV289" i="7"/>
  <c r="CW289" i="7"/>
  <c r="CV970" i="7"/>
  <c r="CW970" i="7"/>
  <c r="CV177" i="7"/>
  <c r="CW177" i="7"/>
  <c r="CV755" i="7"/>
  <c r="CW755" i="7"/>
  <c r="CV957" i="7"/>
  <c r="CW957" i="7"/>
  <c r="CV909" i="7"/>
  <c r="CW909" i="7"/>
  <c r="CV648" i="7"/>
  <c r="CW648" i="7"/>
  <c r="CV470" i="7"/>
  <c r="CW470" i="7"/>
  <c r="CW506" i="7"/>
  <c r="CV506" i="7"/>
  <c r="CV959" i="7"/>
  <c r="CW959" i="7"/>
  <c r="CV637" i="7"/>
  <c r="CW637" i="7"/>
  <c r="CV704" i="7"/>
  <c r="CW704" i="7"/>
  <c r="CV788" i="7"/>
  <c r="CW788" i="7"/>
  <c r="CV700" i="7"/>
  <c r="CW700" i="7"/>
  <c r="CV246" i="7"/>
  <c r="CW246" i="7"/>
  <c r="CV248" i="7"/>
  <c r="CW248" i="7"/>
  <c r="CW635" i="7"/>
  <c r="CV635" i="7"/>
  <c r="CV195" i="7"/>
  <c r="CW195" i="7"/>
  <c r="CV609" i="7"/>
  <c r="CW609" i="7"/>
  <c r="CV765" i="7"/>
  <c r="CW765" i="7"/>
  <c r="CV862" i="7"/>
  <c r="CW862" i="7"/>
  <c r="CV834" i="7"/>
  <c r="CW834" i="7"/>
  <c r="CV785" i="7"/>
  <c r="CW785" i="7"/>
  <c r="CV523" i="7"/>
  <c r="CW523" i="7"/>
  <c r="CW994" i="7"/>
  <c r="CV994" i="7"/>
  <c r="CV314" i="7"/>
  <c r="CW314" i="7"/>
  <c r="CV270" i="7"/>
  <c r="CW270" i="7"/>
  <c r="CV509" i="7"/>
  <c r="CW509" i="7"/>
  <c r="CV973" i="7"/>
  <c r="CW973" i="7"/>
  <c r="CV685" i="7"/>
  <c r="CW685" i="7"/>
  <c r="CV363" i="7"/>
  <c r="CW363" i="7"/>
  <c r="CV173" i="7"/>
  <c r="CW173" i="7"/>
  <c r="CV848" i="7"/>
  <c r="CW848" i="7"/>
  <c r="CV738" i="7"/>
  <c r="CW738" i="7"/>
  <c r="CV886" i="7"/>
  <c r="CW886" i="7"/>
  <c r="CV454" i="7"/>
  <c r="CW454" i="7"/>
  <c r="CW291" i="7"/>
  <c r="CV291" i="7"/>
  <c r="CV737" i="7"/>
  <c r="CW737" i="7"/>
  <c r="CV321" i="7"/>
  <c r="CW321" i="7"/>
  <c r="CV381" i="7"/>
  <c r="CW381" i="7"/>
  <c r="CV974" i="7"/>
  <c r="CW974" i="7"/>
  <c r="CW570" i="7"/>
  <c r="CV570" i="7"/>
  <c r="CV1000" i="7"/>
  <c r="CW1000" i="7"/>
  <c r="CV435" i="7"/>
  <c r="CW435" i="7"/>
  <c r="CV593" i="7"/>
  <c r="CW593" i="7"/>
  <c r="CV198" i="7"/>
  <c r="CW198" i="7"/>
  <c r="CV243" i="7"/>
  <c r="CW243" i="7"/>
  <c r="CV106" i="7"/>
  <c r="CW106" i="7"/>
  <c r="CV496" i="7"/>
  <c r="CW496" i="7"/>
  <c r="CV186" i="7"/>
  <c r="CW186" i="7"/>
  <c r="CV430" i="7"/>
  <c r="CW430" i="7"/>
  <c r="CW442" i="7"/>
  <c r="CV442" i="7"/>
  <c r="CV356" i="7"/>
  <c r="CW356" i="7"/>
  <c r="CV642" i="7"/>
  <c r="CW642" i="7"/>
  <c r="CV498" i="7"/>
  <c r="CW498" i="7"/>
  <c r="CV350" i="7"/>
  <c r="CW350" i="7"/>
  <c r="CV665" i="7"/>
  <c r="CW665" i="7"/>
  <c r="CV874" i="7"/>
  <c r="CW874" i="7"/>
  <c r="CW826" i="7"/>
  <c r="CV826" i="7"/>
  <c r="CV537" i="7"/>
  <c r="CW537" i="7"/>
  <c r="CV1010" i="7"/>
  <c r="CW1010" i="7"/>
  <c r="CW99" i="7"/>
  <c r="CV99" i="7"/>
  <c r="CW148" i="7"/>
  <c r="CV148" i="7"/>
  <c r="CV633" i="7"/>
  <c r="CW633" i="7"/>
  <c r="CV657" i="7"/>
  <c r="CW657" i="7"/>
  <c r="CV966" i="7"/>
  <c r="CW966" i="7"/>
  <c r="CV140" i="7"/>
  <c r="CW140" i="7"/>
  <c r="CV975" i="7"/>
  <c r="CW975" i="7"/>
  <c r="CV145" i="7"/>
  <c r="CW145" i="7"/>
  <c r="CV418" i="7"/>
  <c r="CW418" i="7"/>
  <c r="CV782" i="7"/>
  <c r="CW782" i="7"/>
  <c r="CV404" i="7"/>
  <c r="CW404" i="7"/>
  <c r="CV125" i="7"/>
  <c r="CW125" i="7"/>
  <c r="CW88" i="7"/>
  <c r="CV88" i="7"/>
  <c r="CV75" i="7"/>
  <c r="CW75" i="7"/>
  <c r="CW85" i="7"/>
  <c r="CV85" i="7"/>
  <c r="U19" i="7"/>
  <c r="AJ19" i="7"/>
  <c r="AU18" i="7" l="1"/>
  <c r="CX18" i="7" s="1"/>
  <c r="CS18" i="7"/>
  <c r="CU18" i="7" s="1"/>
  <c r="U18" i="7" l="1"/>
  <c r="AG18" i="7"/>
  <c r="DH18" i="7"/>
  <c r="CP18" i="7"/>
  <c r="DI18" i="7" l="1"/>
  <c r="DJ18" i="7"/>
  <c r="AH18" i="7"/>
  <c r="AI18" i="7" s="1"/>
  <c r="AJ18" i="7" s="1"/>
  <c r="CV18" i="7"/>
  <c r="CW18" i="7" s="1"/>
</calcChain>
</file>

<file path=xl/connections.xml><?xml version="1.0" encoding="utf-8"?>
<connections xmlns="http://schemas.openxmlformats.org/spreadsheetml/2006/main">
  <connection id="1" keepAlive="1" name="Запрос — Лист2" description="Соединение с запросом &quot;Лист2&quot; в книге." type="5" refreshedVersion="6" background="1" saveData="1">
    <dbPr connection="Provider=Microsoft.Mashup.OleDb.1;Data Source=$Workbook$;Location=Лист2;Extended Properties=&quot;&quot;" command="SELECT * FROM [Лист2]"/>
  </connection>
  <connection id="2" keepAlive="1" name="Запрос — Лист2 (3)" description="Соединение с запросом &quot;Лист2 (3)&quot; в книге." type="5" refreshedVersion="6" background="1" saveData="1">
    <dbPr connection="Provider=Microsoft.Mashup.OleDb.1;Data Source=$Workbook$;Location=Лист2 (3);Extended Properties=&quot;&quot;" command="SELECT * FROM [Лист2 (3)]"/>
  </connection>
  <connection id="3" keepAlive="1" name="Запрос — Лист3" description="Соединение с запросом &quot;Лист3&quot; в книге." type="5" refreshedVersion="6" background="1" saveData="1">
    <dbPr connection="Provider=Microsoft.Mashup.OleDb.1;Data Source=$Workbook$;Location=Лист3;Extended Properties=&quot;&quot;" command="SELECT * FROM [Лист3]"/>
  </connection>
</connections>
</file>

<file path=xl/sharedStrings.xml><?xml version="1.0" encoding="utf-8"?>
<sst xmlns="http://schemas.openxmlformats.org/spreadsheetml/2006/main" count="641" uniqueCount="288">
  <si>
    <t>№ п/п</t>
  </si>
  <si>
    <t>Наименование оборудования, материалов, запасных частей</t>
  </si>
  <si>
    <t>Ном.номер</t>
  </si>
  <si>
    <t>Производитель</t>
  </si>
  <si>
    <t>Требования Заказчика</t>
  </si>
  <si>
    <t>Предложение участника закупки</t>
  </si>
  <si>
    <t>Описание предлагаемого товара</t>
  </si>
  <si>
    <t>Инструкция по заполнению формы "Описание предлагаемого товара":</t>
  </si>
  <si>
    <t>ОКПД 2</t>
  </si>
  <si>
    <t>Нацрежим ПП РФ от 23.12.2024 № 1875</t>
  </si>
  <si>
    <t>Наименование страны происхождения товара</t>
  </si>
  <si>
    <t>Информация для оценки заявки участника на соответствие ПП от 23.12.2024 № 1875</t>
  </si>
  <si>
    <t>(фамилия, имя, отчество подписавшего, должность)</t>
  </si>
  <si>
    <t>(подпись уполномоченного представителя)</t>
  </si>
  <si>
    <t>М.П.</t>
  </si>
  <si>
    <t>ФИО, телефон, эл. адрес исполнителя:</t>
  </si>
  <si>
    <t>Товар подлежит аттестации в ПАО «Россети»</t>
  </si>
  <si>
    <t>1 уровень</t>
  </si>
  <si>
    <t>2 уровень</t>
  </si>
  <si>
    <r>
      <rPr>
        <b/>
        <sz val="14"/>
        <color rgb="FFFF0000"/>
        <rFont val="Times New Roman"/>
        <family val="1"/>
        <charset val="204"/>
      </rPr>
      <t>ВНИМАНИЕ!!!</t>
    </r>
    <r>
      <rPr>
        <sz val="14"/>
        <rFont val="Times New Roman"/>
        <family val="1"/>
        <charset val="204"/>
      </rPr>
      <t xml:space="preserve"> В случае отсутствия информации, определенной Постановлением Правительства РФ от 23.12.2024 № 1875 «О мерах по предоставлению национального режима при осуществлении закупок товаров, работ, услуг для обеспечения государственных и муниципальных нужд, закупок товаров, работ, услуг отдельными видами юридических лиц»  такая заявка приравнивается к заявке, в которой содержится предложение о поставке товаров, происходящих из иностранного государства.</t>
    </r>
  </si>
  <si>
    <r>
      <t>1. Участник, в обязательном порядке, заполняет столбцы в разделе "Предложение участника закупки" и</t>
    </r>
    <r>
      <rPr>
        <sz val="14"/>
        <color rgb="FFFF0000"/>
        <rFont val="Times New Roman"/>
        <family val="1"/>
        <charset val="204"/>
      </rPr>
      <t xml:space="preserve"> </t>
    </r>
    <r>
      <rPr>
        <sz val="14"/>
        <rFont val="Times New Roman"/>
        <family val="1"/>
        <charset val="204"/>
      </rPr>
      <t>столбцы, указанные для заполнения участником, в разделе "Информация для оценки заявки участника на соответствие ПП РФ от 23.12.2024 № 1875", а также заполняет "Опросный лист"/"Технические характеристики/требования к товару" по форме приложений № ___ к техническому заданию (в случае наличия в составе извещения/документации о закупке).</t>
    </r>
  </si>
  <si>
    <r>
      <rPr>
        <b/>
        <sz val="14"/>
        <rFont val="Times New Roman"/>
        <family val="1"/>
        <charset val="204"/>
      </rPr>
      <t>3.</t>
    </r>
    <r>
      <rPr>
        <b/>
        <sz val="14"/>
        <color rgb="FFFF0000"/>
        <rFont val="Times New Roman"/>
        <family val="1"/>
        <charset val="204"/>
      </rPr>
      <t xml:space="preserve"> ВНИМАНИЕ!!!</t>
    </r>
    <r>
      <rPr>
        <sz val="14"/>
        <rFont val="Times New Roman"/>
        <family val="1"/>
        <charset val="204"/>
      </rPr>
      <t xml:space="preserve"> В случае отсутствия информации, определенной Постановлением Правительства РФ от 23.12.2024 № 1875 «О мерах по предоставлению национального режима при осуществлении закупок товаров, работ, услуг для обеспечения государственных и муниципальных нужд, закупок товаров, работ, услуг отдельными видами юридических лиц»  такая заявка приравнивается к заявке, в которой содержится предложение о поставке товаров, происходящих из иностранного государства.</t>
    </r>
  </si>
  <si>
    <t>Наименование Участника _______________________</t>
  </si>
  <si>
    <t>1. Участник, в обязательном порядке, заполняет столбцы в разделе "Предложение участника закупки" и столбцы, указанные для заполнения участником, в разделе "Информация для оценки заявки участника на соответствие ПП РФ от 23.12.2024 № 1875", а также заполняет "Опросный лист"/"Технические характеристики/требования к товару" по форме приложений № ___ к техническому заданию (в случае наличия в составе извещения/документации о закупке).</t>
  </si>
  <si>
    <t>* в случае использования в описании предмета закупки указания на товарные знаки / знаки обслуживания / фирменные наименования / патенты / полезные модели / промышленные образцы и возможности предоставления участником предложений на поставку эквивалента товара, Инициатор потребности указывает предельные значения параметров, по которым возможно предложение эквивалента с техническими характеристиками, не уступающими техническим характеристикам закупаемого товара.</t>
  </si>
  <si>
    <r>
      <t xml:space="preserve">Требование к совокупному количеству баллов в соответствии с постановлением Правительства РФ от 17 июля 2015 г. № 719 
</t>
    </r>
    <r>
      <rPr>
        <b/>
        <i/>
        <sz val="12"/>
        <color rgb="FF0070C0"/>
        <rFont val="Times New Roman"/>
        <family val="1"/>
        <charset val="204"/>
      </rPr>
      <t>(для продукции, в отношении которой установлены такие требования)</t>
    </r>
  </si>
  <si>
    <t>Уровень радиоэлектронной продукции соответствующий реестровой записи</t>
  </si>
  <si>
    <r>
      <rPr>
        <b/>
        <sz val="11"/>
        <rFont val="Times New Roman"/>
        <family val="1"/>
        <charset val="204"/>
      </rPr>
      <t xml:space="preserve">Совокупное количество баллов реестровой записи из реестра российской промышленной продукции </t>
    </r>
    <r>
      <rPr>
        <u/>
        <sz val="11"/>
        <color theme="10"/>
        <rFont val="Times New Roman"/>
        <family val="1"/>
        <charset val="204"/>
      </rPr>
      <t xml:space="preserve">
</t>
    </r>
    <r>
      <rPr>
        <i/>
        <u/>
        <sz val="11"/>
        <color theme="10"/>
        <rFont val="Times New Roman"/>
        <family val="1"/>
        <charset val="204"/>
      </rPr>
      <t>(для продукции, в отношении которой установлены такие требования)</t>
    </r>
  </si>
  <si>
    <t>Проверка совпадения (да/нет)</t>
  </si>
  <si>
    <t>Реестровый номер</t>
  </si>
  <si>
    <t>Наименование продукции</t>
  </si>
  <si>
    <t>Предприятие</t>
  </si>
  <si>
    <t>Инструкция по заполнению формы "Описание предлагаемого товара" блок "Информация для оценки заявки участника на соответствие ПП от 23.12.2024 № 1875"</t>
  </si>
  <si>
    <t>Заполнение столбца "Заключение Происхождение товара: РФ/ЕАЭС либо Иностранное государство"</t>
  </si>
  <si>
    <t>Вывод:</t>
  </si>
  <si>
    <t>Выбирается в случаях:</t>
  </si>
  <si>
    <t>РФ/ЕАЭС</t>
  </si>
  <si>
    <r>
      <t xml:space="preserve">1. Реестровая запись подтверждена, а именно: наличие в реестре записи, проверены срок действия записи. </t>
    </r>
    <r>
      <rPr>
        <sz val="11"/>
        <color rgb="FFFF0000"/>
        <rFont val="Calibri"/>
        <family val="2"/>
        <charset val="204"/>
        <scheme val="minor"/>
      </rPr>
      <t>Для РЭП не используется</t>
    </r>
    <r>
      <rPr>
        <sz val="11"/>
        <color theme="1"/>
        <rFont val="Calibri"/>
        <family val="2"/>
        <charset val="204"/>
        <scheme val="minor"/>
      </rPr>
      <t xml:space="preserve">.
2. Используется при применении меры национального режима "преимущество" - в столбце "Страна происхождения товара" указаны РФ или страны ЕАЭС (Белорусия, Казахстан, Киргизия, Армения).  </t>
    </r>
  </si>
  <si>
    <t>РФ - РЭП 1 уровень</t>
  </si>
  <si>
    <r>
      <t xml:space="preserve">Используется при наличии данных в столбце </t>
    </r>
    <r>
      <rPr>
        <sz val="11"/>
        <color rgb="FFFF0000"/>
        <rFont val="Calibri"/>
        <family val="2"/>
        <charset val="204"/>
        <scheme val="minor"/>
      </rPr>
      <t>"Уровень радиоэлектронной продукции реестровой записи"</t>
    </r>
    <r>
      <rPr>
        <sz val="11"/>
        <color theme="1"/>
        <rFont val="Calibri"/>
        <family val="2"/>
        <charset val="204"/>
        <scheme val="minor"/>
      </rPr>
      <t xml:space="preserve"> кроме значения "не РЭП": реестровая запись подтверждена, а именно: наличие в реестре записи, проверены срок действия записи, присвоен уровень 1. Уровень указан в "Выписке из реестра российской продукции".</t>
    </r>
  </si>
  <si>
    <t>Иностранное государство (отсутствует реестровый номер продукции в реестре РПП/ЕАЭС)</t>
  </si>
  <si>
    <t>1. Указан несуществующий номер реестровой записи;
2. Номер реестровой записи не соответствует наименованию и характеристике предложенного участником материала;
3. Срок действия реестровой записи истек;
4. Реестровая запись Участником не указана.</t>
  </si>
  <si>
    <t>РЭП 2 уровень (решение об отклонении ПДЗК/СП)</t>
  </si>
  <si>
    <r>
      <t xml:space="preserve">Используется при наличии данных в столбце </t>
    </r>
    <r>
      <rPr>
        <sz val="11"/>
        <color rgb="FFFF0000"/>
        <rFont val="Calibri"/>
        <family val="2"/>
        <charset val="204"/>
        <scheme val="minor"/>
      </rPr>
      <t>"Уровень радиоэлектронной продукции реестровой записи"</t>
    </r>
    <r>
      <rPr>
        <sz val="11"/>
        <color theme="1"/>
        <rFont val="Calibri"/>
        <family val="2"/>
        <charset val="204"/>
        <scheme val="minor"/>
      </rPr>
      <t xml:space="preserve"> кроме значения "не РЭП": реестровая запись подтверждена, а именно: наличие в реестре записи, проверены срок действия записи, присвоен уровень 2. Уровень указан в "Выписке из реестра российской продукции".</t>
    </r>
  </si>
  <si>
    <t>РЭП нет уровня (решение об отклонении ПДЗК/СП)</t>
  </si>
  <si>
    <r>
      <t xml:space="preserve">Используется при наличии данных в столбце </t>
    </r>
    <r>
      <rPr>
        <sz val="11"/>
        <color rgb="FFFF0000"/>
        <rFont val="Calibri"/>
        <family val="2"/>
        <charset val="204"/>
        <scheme val="minor"/>
      </rPr>
      <t>"Уровень радиоэлектронной продукции реестровой записи"</t>
    </r>
    <r>
      <rPr>
        <sz val="11"/>
        <color theme="1"/>
        <rFont val="Calibri"/>
        <family val="2"/>
        <charset val="204"/>
        <scheme val="minor"/>
      </rPr>
      <t xml:space="preserve"> кроме значения "не РЭП": реестровая запись подтверждена, а именно: наличие в реестре записи, проверены срок действия записи.  В "Выписке из реестра российской продукции" указано "Нет уровня" в столбце "Дополнительные сведия о радиоэлектронной продукции"</t>
    </r>
  </si>
  <si>
    <t>Иностранное государство (отсутствует информация о стране происхождения товара)</t>
  </si>
  <si>
    <t xml:space="preserve">Используется при применении меры национального режима "преимущество" - поле в столбце "Страна происхождения товара" не заполнено. </t>
  </si>
  <si>
    <t>Иностранное государство</t>
  </si>
  <si>
    <t xml:space="preserve">Используется при применении меры национального режима "преимущество" - в столбце "Страна происхождения товара" указана страна не относящаяся к РФ и ЕАЭС (Белорусия, Казахстан, Киргизия, Армения). </t>
  </si>
  <si>
    <t xml:space="preserve"> </t>
  </si>
  <si>
    <t>Заключение
Происхождение товара</t>
  </si>
  <si>
    <t>Пользовательская</t>
  </si>
  <si>
    <t>Баллы</t>
  </si>
  <si>
    <t>ОКПД2</t>
  </si>
  <si>
    <t>Товар внесен до:</t>
  </si>
  <si>
    <t>Закупка до:</t>
  </si>
  <si>
    <t>Наличие ОКПД2 во вкладке "исключения(не смотрим баллы)",
 да/нет</t>
  </si>
  <si>
    <t>Вспомогательный столбец:
попадает ли материал под исключение (не смотрим баллы) ?
да/пусто</t>
  </si>
  <si>
    <t>Товар по дате внесения в реестр РФ  попадает под исключение ?
(смотрим столбец "Товар внесен до:" во вкладке исключения(не смотрим баллы)), 
да/нет</t>
  </si>
  <si>
    <t>Актуально ли  исключение по дате закупки ? 
(смотрим столбец "закупка до" во вкладке исключения(не смотрим баллы)),
да/нет</t>
  </si>
  <si>
    <t>Наименование 
(по номеру из реестра РФ)</t>
  </si>
  <si>
    <t>Производитель (по номеру из реестра РФ)</t>
  </si>
  <si>
    <t>Совокупное количество баллов 
(по номеру из реестра РФ)</t>
  </si>
  <si>
    <t>Заключение:
РФ/ Импорт (по баллам)</t>
  </si>
  <si>
    <t>Срок действия  (по номеру из реестра РФ)</t>
  </si>
  <si>
    <t>Макс.дата внесения в реестр</t>
  </si>
  <si>
    <t>Срок действия</t>
  </si>
  <si>
    <t>Вспомогательный столбец</t>
  </si>
  <si>
    <t>Материал</t>
  </si>
  <si>
    <t>Баллы 1875</t>
  </si>
  <si>
    <t>Ограничение ПП РФ 1875</t>
  </si>
  <si>
    <t>Запрет ПП РФ 1875</t>
  </si>
  <si>
    <t>Мера нац.режима</t>
  </si>
  <si>
    <t>Мера нац.режима из SAP</t>
  </si>
  <si>
    <t>Требование к совокупному количеству баллов из SAP</t>
  </si>
  <si>
    <t>не заполняется</t>
  </si>
  <si>
    <t>нет уровня</t>
  </si>
  <si>
    <t>Акутальна ли дата на сегодня
(да/нет)</t>
  </si>
  <si>
    <r>
      <t>2. В случае предложения эквивалентного товара, участник в обязательном порядке, в составе своего технического предложения, должен указать предлагаемые технические характеристики эквивалента</t>
    </r>
    <r>
      <rPr>
        <sz val="14"/>
        <color rgb="FFFF0000"/>
        <rFont val="Times New Roman"/>
        <family val="1"/>
        <charset val="204"/>
      </rPr>
      <t xml:space="preserve"> в столбце 13</t>
    </r>
    <r>
      <rPr>
        <sz val="14"/>
        <rFont val="Times New Roman"/>
        <family val="1"/>
        <charset val="204"/>
      </rPr>
      <t xml:space="preserve"> в соответствии с Техническим заданием (приложение № 1 к </t>
    </r>
    <r>
      <rPr>
        <sz val="14"/>
        <color rgb="FFFF0000"/>
        <rFont val="Times New Roman"/>
        <family val="1"/>
        <charset val="204"/>
      </rPr>
      <t>извещению/документации</t>
    </r>
    <r>
      <rPr>
        <sz val="14"/>
        <rFont val="Times New Roman"/>
        <family val="1"/>
        <charset val="204"/>
      </rPr>
      <t xml:space="preserve"> о закупке), при этом качество, технические и функциональные характеристики (потребительские свойства) таких товаров не должны уступать качеству и соответствующим техническим и функциональным характеристикам товаров, указанным в Техническом задании.</t>
    </r>
  </si>
  <si>
    <t>Приложение 1 к техническому предложению</t>
  </si>
  <si>
    <t>Форма</t>
  </si>
  <si>
    <t xml:space="preserve">Информация для оценки заявки участника по критерию оценки Наличие аттестации в 
ПАО "Россети" </t>
  </si>
  <si>
    <t>Реестровый номер продукции из Реестра российской промышленной продукции (ПП РФ 719 от 17.07.2015) по данным с сайта https://gisp.gov.ru/pp719v2/pub/prod/
Для закупок Программного обеспечения № реестровой записи из единого реестра российских программ для электронных вычислительных машин и баз данных
по данным с сайта https://reestr.digital.gov.ru/reestr/</t>
  </si>
  <si>
    <r>
      <t xml:space="preserve">Сертификат о происхождении товара, выданный уполномоченным органом (организацией) государства - </t>
    </r>
    <r>
      <rPr>
        <b/>
        <u/>
        <sz val="11"/>
        <color theme="10"/>
        <rFont val="Times New Roman"/>
        <family val="1"/>
        <charset val="204"/>
      </rPr>
      <t xml:space="preserve">члена Евразийского экономического союза по форме СТ-1 (сканированная копия)
</t>
    </r>
    <r>
      <rPr>
        <u/>
        <sz val="11"/>
        <color theme="10"/>
        <rFont val="Times New Roman"/>
        <family val="1"/>
        <charset val="204"/>
      </rPr>
      <t xml:space="preserve">
Для закупок Программного обеспечения № реестровой записи из единого реестра программ для электронных вычислительных машин и баз данных из государств - </t>
    </r>
    <r>
      <rPr>
        <b/>
        <u/>
        <sz val="11"/>
        <color theme="10"/>
        <rFont val="Times New Roman"/>
        <family val="1"/>
        <charset val="204"/>
      </rPr>
      <t xml:space="preserve">членов Евразийского экономического союза </t>
    </r>
    <r>
      <rPr>
        <u/>
        <sz val="11"/>
        <color theme="10"/>
        <rFont val="Times New Roman"/>
        <family val="1"/>
        <charset val="204"/>
      </rPr>
      <t>по данным с сайта https://eac-reestr.digital.gov.ru/reestr/</t>
    </r>
  </si>
  <si>
    <r>
      <t xml:space="preserve">Заполняется участником 
</t>
    </r>
    <r>
      <rPr>
        <i/>
        <sz val="12"/>
        <color theme="1"/>
        <rFont val="Times New Roman"/>
        <family val="1"/>
        <charset val="204"/>
      </rPr>
      <t xml:space="preserve">
</t>
    </r>
    <r>
      <rPr>
        <i/>
        <sz val="12"/>
        <color rgb="FFFF0000"/>
        <rFont val="Times New Roman"/>
        <family val="1"/>
        <charset val="204"/>
      </rPr>
      <t xml:space="preserve">Инструкция по заполнению: </t>
    </r>
    <r>
      <rPr>
        <i/>
        <sz val="12"/>
        <color theme="1"/>
        <rFont val="Times New Roman"/>
        <family val="1"/>
        <charset val="204"/>
      </rPr>
      <t xml:space="preserve">
1. Для каждой позиции указать </t>
    </r>
    <r>
      <rPr>
        <b/>
        <i/>
        <sz val="12"/>
        <color theme="1"/>
        <rFont val="Times New Roman"/>
        <family val="1"/>
        <charset val="204"/>
      </rPr>
      <t>номер</t>
    </r>
    <r>
      <rPr>
        <i/>
        <sz val="12"/>
        <color theme="1"/>
        <rFont val="Times New Roman"/>
        <family val="1"/>
        <charset val="204"/>
      </rPr>
      <t xml:space="preserve"> Сертификата СТ-1 (в составе заявки предоставить сертификат СТ-1 (сканированная копия));
2. Для закупок программного обеспечения: Для каждой позиции указать номер записи продукции в реестре ЕАЭС либо указать - "Нет" </t>
    </r>
  </si>
  <si>
    <t>запрет</t>
  </si>
  <si>
    <t>ограничение</t>
  </si>
  <si>
    <t>преимущество</t>
  </si>
  <si>
    <t>исключение, согласно подпункту «и» пункта 5 Постановления правительства РФ № 1875</t>
  </si>
  <si>
    <t>ограничение (товар с характеристиками, соответствующими потребности заказчика, отсутствует в реестре российской промышленной продукции)</t>
  </si>
  <si>
    <t>07.07.2028</t>
  </si>
  <si>
    <t>15.10.2026</t>
  </si>
  <si>
    <r>
      <t xml:space="preserve">Требование к совокупному количеству баллов в соответствии с постановлением Правительства РФ от 17 июля 2015 г. № 719 
</t>
    </r>
    <r>
      <rPr>
        <b/>
        <i/>
        <sz val="10"/>
        <color rgb="FF0070C0"/>
        <rFont val="Times New Roman"/>
        <family val="1"/>
        <charset val="204"/>
      </rPr>
      <t>(для продукции, в отношении которой установлены такие требования)</t>
    </r>
  </si>
  <si>
    <t>Срок окончания действия реестровой записи РПП</t>
  </si>
  <si>
    <t>Россия</t>
  </si>
  <si>
    <t>РФ</t>
  </si>
  <si>
    <t>Белоруссия</t>
  </si>
  <si>
    <t>Беларусь</t>
  </si>
  <si>
    <t>Армения</t>
  </si>
  <si>
    <t>Киргизия</t>
  </si>
  <si>
    <t>Казахстан</t>
  </si>
  <si>
    <t>Кыргызстан</t>
  </si>
  <si>
    <t>РоссийскаяФедерация</t>
  </si>
  <si>
    <t>Российскаяфедерация</t>
  </si>
  <si>
    <t>Россия643</t>
  </si>
  <si>
    <t>РеспубликаБеларусь</t>
  </si>
  <si>
    <t>Республикабеларусь</t>
  </si>
  <si>
    <t>РеспубликаКазахстан</t>
  </si>
  <si>
    <t>Республикаказахстан</t>
  </si>
  <si>
    <t>РеспубликаАрмения</t>
  </si>
  <si>
    <t>Республикаармения</t>
  </si>
  <si>
    <t>Кыргызскаяреспублика</t>
  </si>
  <si>
    <t>Тип, марка оборудования, материалов, запасных частей</t>
  </si>
  <si>
    <t>Технические характеристики  оборудования, материалов, запасных частей</t>
  </si>
  <si>
    <t>Требования к техническим характеристикам эквивалента</t>
  </si>
  <si>
    <r>
      <t xml:space="preserve">Предложен </t>
    </r>
    <r>
      <rPr>
        <b/>
        <sz val="12"/>
        <color rgb="FFFF0000"/>
        <rFont val="Times New Roman"/>
        <family val="1"/>
        <charset val="204"/>
      </rPr>
      <t xml:space="preserve">эквивалент </t>
    </r>
    <r>
      <rPr>
        <b/>
        <sz val="12"/>
        <rFont val="Times New Roman"/>
        <family val="1"/>
        <charset val="204"/>
      </rPr>
      <t>товара</t>
    </r>
  </si>
  <si>
    <r>
      <t xml:space="preserve">Заполняется участником
</t>
    </r>
    <r>
      <rPr>
        <i/>
        <sz val="12"/>
        <color rgb="FFFF0000"/>
        <rFont val="Times New Roman"/>
        <family val="1"/>
        <charset val="204"/>
      </rPr>
      <t xml:space="preserve">
Инструкция по заполнению:</t>
    </r>
    <r>
      <rPr>
        <i/>
        <sz val="12"/>
        <color rgb="FF0000FF"/>
        <rFont val="Times New Roman"/>
        <family val="1"/>
        <charset val="204"/>
      </rPr>
      <t xml:space="preserve"> 
</t>
    </r>
    <r>
      <rPr>
        <i/>
        <sz val="12"/>
        <rFont val="Times New Roman"/>
        <family val="1"/>
        <charset val="204"/>
      </rPr>
      <t>указать "да" в случае предложения эквивалента</t>
    </r>
    <r>
      <rPr>
        <i/>
        <sz val="12"/>
        <color rgb="FF0000FF"/>
        <rFont val="Times New Roman"/>
        <family val="1"/>
        <charset val="204"/>
      </rPr>
      <t xml:space="preserve">
</t>
    </r>
    <r>
      <rPr>
        <i/>
        <sz val="12"/>
        <color rgb="FFFF0000"/>
        <rFont val="Times New Roman"/>
        <family val="1"/>
        <charset val="204"/>
      </rPr>
      <t/>
    </r>
  </si>
  <si>
    <r>
      <t xml:space="preserve">Технические характеристики </t>
    </r>
    <r>
      <rPr>
        <b/>
        <sz val="12"/>
        <color rgb="FFFF0000"/>
        <rFont val="Times New Roman"/>
        <family val="1"/>
        <charset val="204"/>
      </rPr>
      <t>эквивалента</t>
    </r>
    <r>
      <rPr>
        <b/>
        <sz val="12"/>
        <rFont val="Times New Roman"/>
        <family val="1"/>
        <charset val="204"/>
      </rPr>
      <t xml:space="preserve"> к оборудованию, материалам, запасным частям</t>
    </r>
  </si>
  <si>
    <r>
      <t xml:space="preserve">Заполняется участником
</t>
    </r>
    <r>
      <rPr>
        <i/>
        <sz val="12"/>
        <color rgb="FFFF0000"/>
        <rFont val="Times New Roman"/>
        <family val="1"/>
        <charset val="204"/>
      </rPr>
      <t xml:space="preserve">
Инструкция по заполнению:</t>
    </r>
    <r>
      <rPr>
        <i/>
        <sz val="12"/>
        <color rgb="FF0000FF"/>
        <rFont val="Times New Roman"/>
        <family val="1"/>
        <charset val="204"/>
      </rPr>
      <t xml:space="preserve"> 
</t>
    </r>
    <r>
      <rPr>
        <i/>
        <sz val="12"/>
        <rFont val="Times New Roman"/>
        <family val="1"/>
        <charset val="204"/>
      </rPr>
      <t>для каждой позиции указать наименование оборудования, материалов, запасных частей</t>
    </r>
    <r>
      <rPr>
        <i/>
        <sz val="12"/>
        <color rgb="FF0000FF"/>
        <rFont val="Times New Roman"/>
        <family val="1"/>
        <charset val="204"/>
      </rPr>
      <t xml:space="preserve">
</t>
    </r>
    <r>
      <rPr>
        <i/>
        <sz val="12"/>
        <color rgb="FFFF0000"/>
        <rFont val="Times New Roman"/>
        <family val="1"/>
        <charset val="204"/>
      </rPr>
      <t/>
    </r>
  </si>
  <si>
    <r>
      <t xml:space="preserve">Заполняется участником 
</t>
    </r>
    <r>
      <rPr>
        <i/>
        <sz val="12"/>
        <color rgb="FFFF0000"/>
        <rFont val="Times New Roman"/>
        <family val="1"/>
        <charset val="204"/>
      </rPr>
      <t xml:space="preserve">Инструкция по заполнению:  
</t>
    </r>
    <r>
      <rPr>
        <i/>
        <sz val="12"/>
        <color theme="1"/>
        <rFont val="Times New Roman"/>
        <family val="1"/>
        <charset val="204"/>
      </rPr>
      <t>для каждой позиции указать тип, марку оборудования, материалов, запасных часте</t>
    </r>
  </si>
  <si>
    <r>
      <t xml:space="preserve">Заполняется участником 
</t>
    </r>
    <r>
      <rPr>
        <i/>
        <sz val="12"/>
        <color rgb="FFFF0000"/>
        <rFont val="Times New Roman"/>
        <family val="1"/>
        <charset val="204"/>
      </rPr>
      <t xml:space="preserve">Инструкция по заполнению:  </t>
    </r>
    <r>
      <rPr>
        <i/>
        <sz val="12"/>
        <color rgb="FF0000FF"/>
        <rFont val="Times New Roman"/>
        <family val="1"/>
        <charset val="204"/>
      </rPr>
      <t xml:space="preserve">
</t>
    </r>
    <r>
      <rPr>
        <i/>
        <sz val="12"/>
        <rFont val="Times New Roman"/>
        <family val="1"/>
        <charset val="204"/>
      </rPr>
      <t>для каждой позиции указать все технические характеристики оборудования, материалов, запасных частей</t>
    </r>
  </si>
  <si>
    <r>
      <t xml:space="preserve">Заполняется участником (в случае предложения </t>
    </r>
    <r>
      <rPr>
        <i/>
        <sz val="12"/>
        <color rgb="FFFF0000"/>
        <rFont val="Times New Roman"/>
        <family val="1"/>
        <charset val="204"/>
      </rPr>
      <t>эквивалентного товара</t>
    </r>
    <r>
      <rPr>
        <i/>
        <sz val="12"/>
        <color rgb="FF0000FF"/>
        <rFont val="Times New Roman"/>
        <family val="1"/>
        <charset val="204"/>
      </rPr>
      <t xml:space="preserve">)
</t>
    </r>
    <r>
      <rPr>
        <i/>
        <sz val="12"/>
        <color rgb="FFFF0000"/>
        <rFont val="Times New Roman"/>
        <family val="1"/>
        <charset val="204"/>
      </rPr>
      <t xml:space="preserve">Инструкция по заполнению: </t>
    </r>
    <r>
      <rPr>
        <i/>
        <sz val="12"/>
        <rFont val="Times New Roman"/>
        <family val="1"/>
        <charset val="204"/>
      </rPr>
      <t xml:space="preserve"> 
в случае предложения </t>
    </r>
    <r>
      <rPr>
        <i/>
        <sz val="12"/>
        <color rgb="FFFF0000"/>
        <rFont val="Times New Roman"/>
        <family val="1"/>
        <charset val="204"/>
      </rPr>
      <t>эквивалентного товара</t>
    </r>
    <r>
      <rPr>
        <i/>
        <sz val="12"/>
        <rFont val="Times New Roman"/>
        <family val="1"/>
        <charset val="204"/>
      </rPr>
      <t xml:space="preserve">: для каждой позиции указать все технические характеристики оборудования, материалов, запасных частей в соответствии с требованиями столбца 6
</t>
    </r>
  </si>
  <si>
    <r>
      <t xml:space="preserve">Заполняется участником
</t>
    </r>
    <r>
      <rPr>
        <i/>
        <sz val="12"/>
        <color rgb="FFFF0000"/>
        <rFont val="Times New Roman"/>
        <family val="1"/>
        <charset val="204"/>
      </rPr>
      <t xml:space="preserve">Инструкция по заполнению:  
</t>
    </r>
    <r>
      <rPr>
        <i/>
        <sz val="12"/>
        <rFont val="Times New Roman"/>
        <family val="1"/>
        <charset val="204"/>
      </rPr>
      <t xml:space="preserve">для каждой позиции указать "Да" (№ ЗАК, приложить сканкопию ЗАК), либо "Нет", либо "Действующий договор на проведение аттестации (указать рекизиты договора, приложить сканкопию договора)" </t>
    </r>
  </si>
  <si>
    <r>
      <t xml:space="preserve">Заполняется участником
</t>
    </r>
    <r>
      <rPr>
        <i/>
        <sz val="12"/>
        <color rgb="FFFF0000"/>
        <rFont val="Times New Roman"/>
        <family val="1"/>
        <charset val="204"/>
      </rPr>
      <t>Инструкция по заполнению:</t>
    </r>
    <r>
      <rPr>
        <i/>
        <sz val="12"/>
        <color rgb="FF0000FF"/>
        <rFont val="Times New Roman"/>
        <family val="1"/>
        <charset val="204"/>
      </rPr>
      <t xml:space="preserve"> 
</t>
    </r>
    <r>
      <rPr>
        <i/>
        <sz val="12"/>
        <rFont val="Times New Roman"/>
        <family val="1"/>
        <charset val="204"/>
      </rPr>
      <t xml:space="preserve">для каждой позиции указать производителя
</t>
    </r>
    <r>
      <rPr>
        <i/>
        <sz val="12"/>
        <color rgb="FF0000FF"/>
        <rFont val="Times New Roman"/>
        <family val="1"/>
        <charset val="204"/>
      </rPr>
      <t xml:space="preserve">
</t>
    </r>
    <r>
      <rPr>
        <i/>
        <sz val="12"/>
        <color rgb="FFFF0000"/>
        <rFont val="Times New Roman"/>
        <family val="1"/>
        <charset val="204"/>
      </rPr>
      <t/>
    </r>
  </si>
  <si>
    <r>
      <t xml:space="preserve">Заполняется участником
</t>
    </r>
    <r>
      <rPr>
        <i/>
        <sz val="12"/>
        <color rgb="FFFF0000"/>
        <rFont val="Times New Roman"/>
        <family val="1"/>
        <charset val="204"/>
      </rPr>
      <t>Инструкция по заполнению:</t>
    </r>
    <r>
      <rPr>
        <i/>
        <sz val="12"/>
        <color rgb="FF0000FF"/>
        <rFont val="Times New Roman"/>
        <family val="1"/>
        <charset val="204"/>
      </rPr>
      <t xml:space="preserve"> 
</t>
    </r>
    <r>
      <rPr>
        <i/>
        <sz val="12"/>
        <rFont val="Times New Roman"/>
        <family val="1"/>
        <charset val="204"/>
      </rPr>
      <t>для каждой позиции указать  наименование страны происхождения товара</t>
    </r>
    <r>
      <rPr>
        <i/>
        <sz val="12"/>
        <color rgb="FF0000FF"/>
        <rFont val="Times New Roman"/>
        <family val="1"/>
        <charset val="204"/>
      </rPr>
      <t xml:space="preserve">
</t>
    </r>
    <r>
      <rPr>
        <i/>
        <sz val="12"/>
        <color rgb="FFFF0000"/>
        <rFont val="Times New Roman"/>
        <family val="1"/>
        <charset val="204"/>
      </rPr>
      <t/>
    </r>
  </si>
  <si>
    <r>
      <t xml:space="preserve">Заполняется участником
</t>
    </r>
    <r>
      <rPr>
        <i/>
        <sz val="12"/>
        <color rgb="FFFF0000"/>
        <rFont val="Times New Roman"/>
        <family val="1"/>
        <charset val="204"/>
      </rPr>
      <t xml:space="preserve">Инструкция по заполнению: 
</t>
    </r>
    <r>
      <rPr>
        <i/>
        <sz val="12"/>
        <rFont val="Times New Roman"/>
        <family val="1"/>
        <charset val="204"/>
      </rPr>
      <t>для каждой позиции указать реестровой номер продукции, либо указать - "Нет" (при отсутствии реестровой записи</t>
    </r>
  </si>
  <si>
    <r>
      <t xml:space="preserve">Заполняется участником
</t>
    </r>
    <r>
      <rPr>
        <i/>
        <sz val="12"/>
        <color rgb="FFFF0000"/>
        <rFont val="Times New Roman"/>
        <family val="1"/>
        <charset val="204"/>
      </rPr>
      <t xml:space="preserve">
Инструкция по заполнению:</t>
    </r>
    <r>
      <rPr>
        <i/>
        <sz val="12"/>
        <rFont val="Times New Roman"/>
        <family val="1"/>
        <charset val="204"/>
      </rPr>
      <t xml:space="preserve"> 
для каждой позиции указать совокупное количество баллов по предлагаемому товару, либо указать - "Баллы не установлены", либо указать - "Нет" (при отсутствии реестровой записи</t>
    </r>
  </si>
  <si>
    <r>
      <rPr>
        <i/>
        <sz val="12"/>
        <color rgb="FF0000FF"/>
        <rFont val="Times New Roman"/>
        <family val="1"/>
        <charset val="204"/>
      </rPr>
      <t>Заполняется участником</t>
    </r>
    <r>
      <rPr>
        <i/>
        <sz val="12"/>
        <color rgb="FF00B050"/>
        <rFont val="Times New Roman"/>
        <family val="1"/>
        <charset val="204"/>
      </rPr>
      <t xml:space="preserve">
</t>
    </r>
    <r>
      <rPr>
        <i/>
        <sz val="12"/>
        <rFont val="Times New Roman"/>
        <family val="1"/>
        <charset val="204"/>
      </rPr>
      <t xml:space="preserve">
</t>
    </r>
    <r>
      <rPr>
        <i/>
        <sz val="12"/>
        <color rgb="FFFF0000"/>
        <rFont val="Times New Roman"/>
        <family val="1"/>
        <charset val="204"/>
      </rPr>
      <t xml:space="preserve">Инструкция по заполнению: </t>
    </r>
    <r>
      <rPr>
        <i/>
        <sz val="12"/>
        <rFont val="Times New Roman"/>
        <family val="1"/>
        <charset val="204"/>
      </rPr>
      <t xml:space="preserve">
для каждой позиции указать дату окончания действия реестровой записи, либо указать - "Нет" (при отсутствии реестровой записи) </t>
    </r>
  </si>
  <si>
    <r>
      <rPr>
        <i/>
        <sz val="12"/>
        <color rgb="FF0000FF"/>
        <rFont val="Times New Roman"/>
        <family val="1"/>
        <charset val="204"/>
      </rPr>
      <t>Заполняется участником</t>
    </r>
    <r>
      <rPr>
        <i/>
        <sz val="12"/>
        <color rgb="FFFF0000"/>
        <rFont val="Times New Roman"/>
        <family val="1"/>
        <charset val="204"/>
      </rPr>
      <t xml:space="preserve">
</t>
    </r>
    <r>
      <rPr>
        <i/>
        <sz val="12"/>
        <rFont val="Times New Roman"/>
        <family val="1"/>
        <charset val="204"/>
      </rPr>
      <t xml:space="preserve">
</t>
    </r>
    <r>
      <rPr>
        <i/>
        <sz val="12"/>
        <color rgb="FFFF0000"/>
        <rFont val="Times New Roman"/>
        <family val="1"/>
        <charset val="204"/>
      </rPr>
      <t xml:space="preserve">Инструкция по заполнению: </t>
    </r>
    <r>
      <rPr>
        <i/>
        <sz val="12"/>
        <rFont val="Times New Roman"/>
        <family val="1"/>
        <charset val="204"/>
      </rPr>
      <t xml:space="preserve">
для каждой позиции указать уровень радиоэлектронной продукции, либо указать "Нет уровня". 
Выбрать значения из выпадающего списка.</t>
    </r>
  </si>
  <si>
    <t>Технические характеристики эквивалента к оборудованию, материалам, запасным частям</t>
  </si>
  <si>
    <t>да</t>
  </si>
  <si>
    <t>нет</t>
  </si>
  <si>
    <r>
      <t xml:space="preserve"> В случае предложения эквивалентного товара, участник в обязательном порядке, в составе своего технического предложения, должен указать предлагаемые технические характеристики эквивалента</t>
    </r>
    <r>
      <rPr>
        <sz val="14"/>
        <color rgb="FFFF0000"/>
        <rFont val="Times New Roman"/>
        <family val="1"/>
        <charset val="204"/>
      </rPr>
      <t xml:space="preserve"> в столбце 15</t>
    </r>
    <r>
      <rPr>
        <sz val="14"/>
        <rFont val="Times New Roman"/>
        <family val="1"/>
        <charset val="204"/>
      </rPr>
      <t xml:space="preserve"> в соответствии с Техническим заданием (приложение № 1 к </t>
    </r>
    <r>
      <rPr>
        <sz val="14"/>
        <color rgb="FFFF0000"/>
        <rFont val="Times New Roman"/>
        <family val="1"/>
        <charset val="204"/>
      </rPr>
      <t>извещению/документации</t>
    </r>
    <r>
      <rPr>
        <sz val="14"/>
        <rFont val="Times New Roman"/>
        <family val="1"/>
        <charset val="204"/>
      </rPr>
      <t xml:space="preserve"> о закупке), при этом качество, технические и функциональные характеристики (потребительские свойства) таких товаров не должны уступать качеству и соответствующим техническим и функциональным характеристикам товаров, указанным в Техническом задании.</t>
    </r>
  </si>
  <si>
    <t>Нет</t>
  </si>
  <si>
    <t>НЕТ</t>
  </si>
  <si>
    <t>Инструкция по заполнению формы "Страна происхождения поставляемого товара":</t>
  </si>
  <si>
    <t>1.</t>
  </si>
  <si>
    <t>Участник приводит дату и номер второй части заявки на участие в закупке, приложением к которой является данная форма.</t>
  </si>
  <si>
    <t>2.</t>
  </si>
  <si>
    <t>Информация по наименованию товара, техническим характеристикам заполняется участником в полном соответствии с информацией, представленной в 1 части заявки в составе формы "Описание предлагаемого товара".</t>
  </si>
  <si>
    <t>3.</t>
  </si>
  <si>
    <t>Участник, в обязательном порядке, заполняет столбцы в разделе "Предложение участника закупки" и столбцы, указанные для заполнения участником, в разделе "Информация для оценки заявки участника на соответствие ПП РФ от 23.12.2024 № 1875".</t>
  </si>
  <si>
    <t>4.</t>
  </si>
  <si>
    <t>5.</t>
  </si>
  <si>
    <t>ВНИМАНИЕ!!! В случае отсутствия информации, определенной Постановлением Правительства РФ от 23.12.2024 № 1875 «О мерах по предоставлению национального режима при осуществлении закупок товаров, работ, услуг для обеспечения государственных и муниципальных нужд, закупок товаров, работ, услуг отдельными видами юридических лиц»  такая заявка приравнивается к заявке, в которой содержится предложение о поставке товаров, происходящих из иностранного государства.</t>
  </si>
  <si>
    <t xml:space="preserve">Приложение __ к второй части заявки на участие в закупке от «____»_____________ г. №__________
</t>
  </si>
  <si>
    <t>ФОРМА</t>
  </si>
  <si>
    <t xml:space="preserve"> Страна происхождения поставляемого товара</t>
  </si>
  <si>
    <r>
      <t xml:space="preserve">Заполняется участником
</t>
    </r>
    <r>
      <rPr>
        <i/>
        <sz val="12"/>
        <color rgb="FFFF0000"/>
        <rFont val="Times New Roman"/>
        <family val="1"/>
        <charset val="204"/>
      </rPr>
      <t xml:space="preserve">Инструкция по заполнению: 
</t>
    </r>
    <r>
      <rPr>
        <i/>
        <sz val="12"/>
        <rFont val="Times New Roman"/>
        <family val="1"/>
        <charset val="204"/>
      </rPr>
      <t>для каждой позиции указать реестровой номер продукции, либо указать - "Нет" (при отсутствии реестровой записи
Для закупок программного обеспечения документы и информация должны быть действующими/ актуальными, содержащими информацию о соответствии программного обеспечения требованиям к доверенному программному обеспечению на дату первоначально установленного Извещением о закупке срока подачи заявок участников.</t>
    </r>
  </si>
  <si>
    <r>
      <t xml:space="preserve">Заполняется участником 
</t>
    </r>
    <r>
      <rPr>
        <i/>
        <sz val="12"/>
        <color theme="1"/>
        <rFont val="Times New Roman"/>
        <family val="1"/>
        <charset val="204"/>
      </rPr>
      <t xml:space="preserve">
</t>
    </r>
    <r>
      <rPr>
        <i/>
        <sz val="12"/>
        <color rgb="FFFF0000"/>
        <rFont val="Times New Roman"/>
        <family val="1"/>
        <charset val="204"/>
      </rPr>
      <t xml:space="preserve">Инструкция по заполнению: </t>
    </r>
    <r>
      <rPr>
        <i/>
        <sz val="12"/>
        <color theme="1"/>
        <rFont val="Times New Roman"/>
        <family val="1"/>
        <charset val="204"/>
      </rPr>
      <t xml:space="preserve">
1. Для каждой позиции указать </t>
    </r>
    <r>
      <rPr>
        <b/>
        <i/>
        <sz val="12"/>
        <color theme="1"/>
        <rFont val="Times New Roman"/>
        <family val="1"/>
        <charset val="204"/>
      </rPr>
      <t>номер</t>
    </r>
    <r>
      <rPr>
        <i/>
        <sz val="12"/>
        <color theme="1"/>
        <rFont val="Times New Roman"/>
        <family val="1"/>
        <charset val="204"/>
      </rPr>
      <t xml:space="preserve"> Сертификата СТ-1 (в составе заявки предоставить сертификат СТ-1 (сканированная копия));
2. Для закупок программного обеспечения: Для каждой позиции указать номер записи продукции в реестре ЕАЭС либо указать - "Нет". Документы и информация должны быть действующими/ актуальными, содержащими информацию о соответствии программного обеспечения требованиям к доверенному программному обеспечению на дату первоначально установленного Извещением о закупке срока подачи заявок участников.</t>
    </r>
  </si>
  <si>
    <t xml:space="preserve">Бейсболка  </t>
  </si>
  <si>
    <t>Бейсболка, козырёк и задний матерчатый ремешок с фиксатором для посадки. Материал: 40% полиэстер, 60% хлопок.
Цвет: синий
Исполнение с нанесением символики АО "Россети Тюмень"</t>
  </si>
  <si>
    <t>Расположение символики представлено в п. 3 Приложения 4 к ТЗ</t>
  </si>
  <si>
    <t>32.99.11.190</t>
  </si>
  <si>
    <t>Запрет</t>
  </si>
  <si>
    <t>Бейсболка сигналиста РЖД светоотражающая полоска</t>
  </si>
  <si>
    <t xml:space="preserve">Бейсболка сигналиста РЖД со светоотражающей лентой, козырёк и задний матерчатый ремешок с фиксатором для посадки. Материал: 40% полиэстер, 60% хлопок.
Цвет: оранжевый
Исполнение с нанесением символики АО "Россети Тюмень"     </t>
  </si>
  <si>
    <t>Беруши со шнурком</t>
  </si>
  <si>
    <t>32.99.11.170</t>
  </si>
  <si>
    <t>Преимущество</t>
  </si>
  <si>
    <t>Каска защитная белая</t>
  </si>
  <si>
    <t>Расположение символики представлено в п. 2 Приложения 4 к ТЗ</t>
  </si>
  <si>
    <t>32.99.11.160</t>
  </si>
  <si>
    <t>Каска защитная красная</t>
  </si>
  <si>
    <t>Каска защитная с защитным экраном для глаз</t>
  </si>
  <si>
    <t xml:space="preserve">Комплект состоит из каски защитной и экрана. Экран из твердой металлической сетки (0,7 х 0,7 мм) имеет скошенную книзу форму для увеличения эргономики изделия, исключает неудобства при повороте и наклоне головы; экран удлиненный для дополнительной надежной защиты шеи и верхней части груди от механических повреждений и высокой температуры; универсальное накасочное крепление изготовлено из специального термостойкого полиамида. ТР ТС 019/2011.
Нанесение символики АО "Россети Тюмень"       </t>
  </si>
  <si>
    <t>Каска защитная (регулировка оголовья RAPID (храповик) 4-х точечное крепление)</t>
  </si>
  <si>
    <t>Каскетка  защитная от механических воздействий</t>
  </si>
  <si>
    <t xml:space="preserve">Каскетка защитная состоит из ударопрочного корпуса, выполненного из АБС-пластика и тканевой оболочки, козырек длиной 55 мм. С внутренней стороны корпуса каскетки имеется мягкий амортизатор. На каскетке предусмотрено наличие светоотражающих вставок и канта по козырьку и затылочной части тканевой оболочки. С боковых сторон выполнены вставки из сетчатой ткани. В затылочной части предусмотрена регулировка по размеру головы с 56 см по 59 см с помощью застежки-блочки.
каскетки защитные не должны передавать максимальное усилие на голову более 10 кН при энергии удара не менее 12,5 Дж, а при соударении с острыми предметами не должно происходить соприкосновение острых предметов с головой при энергии удара не менее 2,5 Дж;
каскетки защитные должны обеспечивать естественную вентиляцию внутреннего пространства;
при применении в конструкции каскеток подбородочного ремня его ширина должна быть не менее 10 мм, а крепежные механизмы должны разрушаться при усилии не менее 150 Н и не более 250 Н. Цвет - оранжевая. Обязательно предоставление Сертификата соответствия / Декларации о соответствии ТР ТС 019/2011.
Нанесение символики АО "Россети Тюмень"   </t>
  </si>
  <si>
    <t>Колпак медицинский х/б белый</t>
  </si>
  <si>
    <t>Шапочка цилиндрической формы, с круглым донышком. Объем регулируется в затылочной части при помощи пат и контактной ленты. Цвет: белый, Ткань: 50%ХБ+50%ПЭ (Сатори), плотность не менее 145 г/м². ГОСТ 32118-2013, ТР ТС 017/2011</t>
  </si>
  <si>
    <t>14.19.42.159</t>
  </si>
  <si>
    <t>Краги для защиты от искр и брызг, летние спилковые пятипалые</t>
  </si>
  <si>
    <t>14.12.30.150</t>
  </si>
  <si>
    <t>Краги на утепленной прокладке спилковые пятипалые</t>
  </si>
  <si>
    <t>Материал: спилок КРС (1.3-1,5мм мм), однородный, сорт А, шлифованный, окрашенный. Утеплитель: искусственный мех. Длина: 350мм. Швы с кожаными вставками, прошиты нитью Кевлар®, ладонная часть и большой палец с дополнительной накладкой из спилка. ТР ТС 019/2011</t>
  </si>
  <si>
    <t>14.12.11.120</t>
  </si>
  <si>
    <t>Маска для защиты лица от обморожения с дыхательным клапаном</t>
  </si>
  <si>
    <t>Тепловая маска тип Балаклава, удлинённая. Головной убор тепловой маски изголтовлен из флиса. Лицевая часть тепловой маски выполнена из неопрена. Имеет встроенный блок подогрева (рекупиратор). Маска регулируется под нужный размер головы утяжками, находящимися на тыльной стороне. Нижняя часть маски закрывает верх спины и груди.</t>
  </si>
  <si>
    <t>Маска многоразовая из хлопчатобумажных материалов</t>
  </si>
  <si>
    <t>Маска панорамная</t>
  </si>
  <si>
    <t>Накомарник сетчатый</t>
  </si>
  <si>
    <t>Шляпа с большими полями и полиэфирной противомоскитной сеткой. Цвет: КМФ зелёный. Ткань: 100% полиэфир. ГОСТ 32118-2013.</t>
  </si>
  <si>
    <t>Наплечники брезентовые</t>
  </si>
  <si>
    <t>14.12.30.190</t>
  </si>
  <si>
    <t>Нарукавники защитные виниловые</t>
  </si>
  <si>
    <t>Нарукавники маслостойкие</t>
  </si>
  <si>
    <t xml:space="preserve">Наушники противошумные </t>
  </si>
  <si>
    <t>Наушники диэлектрические предназначены для защиты органа слуха от шума с уровнем не более 112 дБ (SNR = 27 дБ). Наушники состоят из: регулируемого оголовья, двух амортизирующих креплений, двух пластмассовых чашек увеличенного размера, двух амортизаторов, двух звукопоглощающих вкладышей, регулируемой ленты для фиксации на голове. ТР ТС 019/2011</t>
  </si>
  <si>
    <t>Очки защитные газосварщика</t>
  </si>
  <si>
    <t>Закрытые панорамные плотно прилегающие очки с непрямой вентиляцией, с широкой полосой обтюрации, широкой регулируемой наголовной лентой. Защитные свойства: для вспомогательных и других работ, связанных с длительным пребыванием на открытых площадках при ярком солнечном свете, для вспомогательных работ при электросварке, для газовой сварки, пайки и кислородной резки. Покрытие линз: двустороннее суперпрочное, твердое незапотевающее покрытие. Цвет линз: темные. ТР ТС 019/2011</t>
  </si>
  <si>
    <t>32.50.42.120</t>
  </si>
  <si>
    <t>Очки защитные от кислот и щелочей</t>
  </si>
  <si>
    <t>Очки с минеральными защитными стеклами c незапотевающей пленкой. Корпус из химостойкой резины. Защита от брызг, капель и паров концентрированных кислот, щелочей, органических растворителей, нефтепродуктов, а также от твердых частиц. ТР ТС 019/2011</t>
  </si>
  <si>
    <t>Очки защитные от механических повреждений</t>
  </si>
  <si>
    <t xml:space="preserve">Очки открырые для защиты глаз от механических воздействий, слепящей яркости видимого света и УФ-излучения  </t>
  </si>
  <si>
    <t xml:space="preserve">Защитное стекло из поликарбоната (РС) устойчиво к воздействию высокоскоростных частиц (низкоэнергетический удар с энергией не более 0,84 Дж), абразиву, растворам кислот и щелочей, УФ-излучению; Антизапотевающее покрытие; Регулируемые угол наклона и длина заушника позволяют отрегулировать очки по размеру головы; мягкие обтюратор и носоупор обеспечивают комфорт при эксплуатации. 1 оптический класс; Цвет защитного стекла-светофильтра зеркальный (5-3,1) или серый (5-2,5). Масса не более — 35 гр. Предназначены для эксплуатации при температуре окружающей среды от -20 до +55º С в производственных помещениях и на открытых площадках. ТР/ТС:  019/2011  ГОСТ:  12.4.230.1-2007
</t>
  </si>
  <si>
    <t xml:space="preserve">Очки снегоходные  </t>
  </si>
  <si>
    <t>Анти-туманная обработка линз, улучшенная система вентиляции. Двойная линза 100% защита от ультрафиолета. Гипоаллергенный мягкий внутренний материал. Задняя резинка из полиэстера.</t>
  </si>
  <si>
    <t>Перчатки для защит от кислот КЩС тип 1</t>
  </si>
  <si>
    <t>Материал:натуральный каучук. Внутренняя обработка- ионы серебра, длина 300 мм, толщина: 0,40 мм. Размер: 7–7,5; 8–8,5; 9–9,5; 10–10,5 ТР ТС 019/2011 ГОСТ Р ЕН 1149-5:2008</t>
  </si>
  <si>
    <t>Перчатки для защит от кислот КЩС-2 тип 2</t>
  </si>
  <si>
    <t>Материал: латекс. Длина: не менее 280 мм, толщина: 0,35-0,55 мм. Размер: 7/8/9/10 Стойкие к кислотам (20%), щелочам (20%), органическим растворителям, спиртам - (К20Щ20). ТР ТС 019/2011</t>
  </si>
  <si>
    <t xml:space="preserve">Перчатки для защиты от механических воздействий комбинированные усиленные </t>
  </si>
  <si>
    <t xml:space="preserve">Перчатки для защиты от механических воздействий комбинированные усиленные  утеплённые </t>
  </si>
  <si>
    <t xml:space="preserve">Перчатки для защиты от механических воздействий МБС </t>
  </si>
  <si>
    <t xml:space="preserve">Защитные свойства К80, Щ20, Нс, Нм, Нт, Ми. Материал основы (подкладки): Jersey (джерси); хлопок 100%. Рабочая поверхность (материал покрытия): Нитрил. Конструкция: защитная крага или трикотажный манжет, полное покрытие. Длина: 270 мм. Размер: 9, 10, 11. ТР/ТС:  019/2011. </t>
  </si>
  <si>
    <t>Перчатки для защиты от механических воздействий, проколов, порезов цепной пилой, утепленная</t>
  </si>
  <si>
    <t xml:space="preserve">Перчатки класса 1 (20 м/с) по стандарту ГОСТ ISO 11393-4-2022 (защита от контакта с цепью бензопилы) обеспечивают максимальную безопасность в экстремальных условиях. Перчатки изготовлены из комбинации прочной и эластичной натуральной кожи со стороны ладонной части и антипорезного пакета на основе специальных нетканых материалов с тыльной стороны.
Кожа обладает высокой стойкостью к истиранию, порезам, проколам. Водоотталкивающая обработка кожи защищает от намокания при работе во влажных условиях. С утепленным вкладышем.
Ми – для защиты от истирания
Мп – для защиты от порезов
Для защиты от режущего воздействия ручной цепной пилой
Стойкость к истиранию / Уровень 2 (не менее 500 циклов) 
Сопротивление порезу / Уровень 1 (индекс не менее 1,2)
Сопротивление раздиру / Уровень 2 (не менее 25 Н) </t>
  </si>
  <si>
    <t>Перчатки для защиты от механических воздействий, проколов, порезов цепной пилой  летние</t>
  </si>
  <si>
    <t xml:space="preserve">Перчатки класса 1 (20 м/с) по стандарту ГОСТ ISO 11393-4-2022 (защита от контакта с цепью бензопилы) обеспечивают максимальную безопасность в экстремальных условиях. Перчатки изготовлены из комбинации прочной и эластичной натуральной кожи со стороны ладонной части и антипорезного пакета на основе специальных нетканых материалов с тыльной стороны.
Кожа обладает высокой стойкостью к истиранию, порезам, проколам. Водоотталкивающая обработка кожи защищает от намокания при работе во влажных условиях. 
Ми – для защиты от истирания
Мп – для защиты от порезов
Для защиты от режущего воздействия ручной цепной пилой
Стойкость к истиранию / Уровень 2 (не менее 500 циклов) 
Сопротивление порезу / Уровень 1 (индекс не менее 1,2) 
Сопротивление раздиру / Уровень 2 (не менее 25 Н) 
</t>
  </si>
  <si>
    <t>Перчатки нитриловые</t>
  </si>
  <si>
    <t>Материал основы: нитрил. Внутренняя обработка: полиуретановая пленка. Длина: 245 мм. Толщина: 0,12 мм. Размеры: 6, 7, 8, 9, 10
ТР ТС 019/2011 EN ISO 21420:2020 EN ISO 374-1:2016/Type B (KPT) EN ISO 374-5:2016 (VIRUS) ГОСТ Р ЕН 1149-5:2008
Защитные свойства: Вн К20 Щ20
Сверхтонкие нитриловые перчатки без содержания пудры. Защитные пленочные перчатки ограниченного срока использования из нитрильного каучука для защиты от микроорганизмов и химикатов слабых концентраций. Текстура на пальцах для лучшего захвата. Манжет противомикробного исполнения вида "бисер". Неанатомическая форма. Одинарное хлорирование. Допущены к контакту с пищевыми продуктами.</t>
  </si>
  <si>
    <t>Перчатки полушерстяные со спилковым наладонником утепленные</t>
  </si>
  <si>
    <t>Перчатки вязаные. Класс вязки: 7. Основа (состав): Верх - шерсть 50%, ПАН 50%, подкладка - флис, утеплитель синтетический, 60гр/м2. Наладонник из спилка КРС 0,6-0,8 мм. ТР ТС 019/2011 Работа в II,III,IV и особом климатических поясах.</t>
  </si>
  <si>
    <t>Перчатки резиновые латексные</t>
  </si>
  <si>
    <t>Материал: латекс. Рабочая поверхность: лотос. Мажет: резной. Покрытие: хлопок, STOP-бактерия, хлорирование поверхности. Длина: 310 мм. Толщина: 0,40 мм. Размер: S, M, L, XL</t>
  </si>
  <si>
    <t>Перчатки с защитным покрытием морозостойкие с шерстяным вкладышем</t>
  </si>
  <si>
    <t xml:space="preserve">Перчатки нефтеморозостойкие с шерстяным вкладышем с морозостойким поливинилхлоридным покрытием, универсальные защитные на трикотажной основе из хлопчатобумажной пряжи (100%) с утеплителем «Джерси», Перчатки для защиты от механических воздействий (истирание, порез, прокол, разрыв); от химических факторов: от сырой нефти, от нефтепродуктов, от растворов кислот концентрацией до 50%, растворов щелочей концентрацией до 50%, антиэлектростатические. Манжет - резинка, Возможно использование в холодное время года. Для работы в условиях низких температур до -40°С и в помещениях с низкой температурой. Шерстяной вкладыш: полушерстяной обеспечивает надежную защиту рук в холодное время года, предотвращают переохлаждение, появление различных мелких травм (порезов, заноз, мозолей). Класс вязки : 7 Состав нити : шерсть-15%, акрил-70%, хлопок-15% Текс : 265 Оверлог : черный двойной+резинка Вес одной пары : 50-55 г
</t>
  </si>
  <si>
    <t>Перчатки с защитой от механических воздействий проколов</t>
  </si>
  <si>
    <t>Перчатки с защитой от механических воздействий с частичным текстурированным латексным покрытием. Для обеспечения износостойкости использование материалов с технологией смешивания волокон ткани с нитями из стекловолокна. Материал верха СВМПЭ/стекловолокно, материал покрытия искусственный латекс/ТПР. 
Защитные свойства Ми (от истирания), Мп (от проколов, порезов). 
Класс вязки 13</t>
  </si>
  <si>
    <t xml:space="preserve">Перчатки с полимерным покрытием морозостойкие </t>
  </si>
  <si>
    <t>Морозостойкие, водонепроницаемые, стойкие к воздействию масел, жиров и химических веществ. Основа: джерси. Утеплитель: пенополиуретан. Покрытие: ПВХ оранжевого –сигнального цвета. Длина: 300 мм. Манжет: сплошной. Утепляющий вкладыш – п/ш перчатка. Размеры: 9, 10, 11. ГОСТ 12.4.246-2008</t>
  </si>
  <si>
    <t>Перчатки с полимерным покрытием морозостойкие утепленные</t>
  </si>
  <si>
    <t xml:space="preserve">Перчатки нефтеморозостойкие с морозостойким поливинилхлоридным покрытием, универсальные защитные на трикотажной основе из хлопчатобумажной пряжи (100%) с утеплителем «Джерси», Перчатки для защиты от механических воздействий (истирание, порез, прокол, разрыв); от химических факторов: от сырой нефти, от нефтепродуктов, от растворов кислот концентрацией до 50%, растворов щелочей концентрацией до 50%, антиэлектростатические. Манжета - крага, в случае опасности контакта рук с агрессивной средой, позволяет мгновенно сбросить перчатку с руки. Возможно использование в холодное время года. Для работы в условиях низких температур до -40°С и в помещениях с низкой температурой.
</t>
  </si>
  <si>
    <t>Перчатки сварщика зимнее</t>
  </si>
  <si>
    <t>Материал: спилок говяжий (1.2 мм). Подкладка:акриловый (синтетический) мех 600 гр/м2. Длина: не менее 350 мм. ТР ТС 019/2011</t>
  </si>
  <si>
    <t>Перчатки сварщика летние</t>
  </si>
  <si>
    <t>Материал: спилок КРС 1,1 мм., без подкладки, пятипалые. Длина: 350-360 мм. Ширина раструба: 19 см. ТР/ТС 019/2011. ГОСТ Р 12.4.252-2013</t>
  </si>
  <si>
    <t>Перчатки трикотажные из Х/Б ткани с двойным латексным покрытием.</t>
  </si>
  <si>
    <t>Перчатки трикотажные вязаные. Класс вязки: 13-й. Материал основы: хлопок 100%. Материал покрытия: два слоя латекса. Оверлок: Х-нить. Размер: 22-24. ГОСТ 12.4.252-2013, ТР ТС 019/2011</t>
  </si>
  <si>
    <t>Перчатки трикотажные х/б вязаные</t>
  </si>
  <si>
    <t>Перчатки трикотажные вязаные. Класс вязки: 7-й. Цвет: белый. Материал: хлопок 70%, п/э 30%. Размер: 22-24 Оверлок: двойной. ГОСТ 12.4.252-2013, ТР ТС 019/2011</t>
  </si>
  <si>
    <t>Перчатки х/б вязаные с ПВХ покрытием</t>
  </si>
  <si>
    <t>Перчатки трикотажные вязаные. Класс вязки: 13-й Материал: хлопок 80%, п/э 20%. Материал покрытия: ПВХ точка. Оверлок: двойной. Цвет: белый. Размер: 22-24. ГОСТ  12.4.252-2013. ТР ТС 019/2011.</t>
  </si>
  <si>
    <t>Перчатки химически-стойкие нитриловые (для работы с кислотами и щелочами)</t>
  </si>
  <si>
    <t xml:space="preserve">Прочные неопудренные нитриловые перчатки, для защиты рук от растворов кислот и щелочей. Стойкие к слабоконцентрированным кислотам и щелочам. Текстура на пальцах и ладони для улучшения сцепных свойств. Неанатомическая форма. Благодаря неанатомической форме, перчатки удобно использовать на любой руке. Одинарное хлорирование. Перчатки допущены к контакту с пищевыми продуктам; не содержат белков натурального каучука, поэтому невызывают аллергических реакций I типа. Материал: нитриловые; Неопудренные; Цвет: черный; Внешняя поверхность: текстурированные пальцы; манжета: противомикробного исполнения вида "бисер"; Толщина в области ладони: 0,13 мм; длина перчатки: 245 мм; ТР ТС 019/2011. Размер: 7 (S), 8 (M), 9 (L), 10 (XL)
</t>
  </si>
  <si>
    <t>Перчатки химически-стойкие нитриловые (для работы с маслами)</t>
  </si>
  <si>
    <t>Перчатки химически-стойкие; Тонкие 100 % нитриловые перчатки, неанатомическая форма, одинарное хлорирование Манжет противомикробного исполнения вида "бисер". Полностью текстурированная поверхность для исключения проскальзывания предметов. Не содержат натурального каучукового латекса, что снижает потенциальный риск аллергии I типа Цвет: голубой; неопудренные; материал: нитриловые; Внешняя поверхность: текстурированные пальцы; Толщина 0,13 мм; длина перчатки: 240 мм; ТР ТС 019/2011 ; Размер: 7 (S), 8 (M), 9 (L), 10 (XL)</t>
  </si>
  <si>
    <t>Перчатки хозяйственные с полимерным покрытием</t>
  </si>
  <si>
    <t>Класс вязки: 13-й. Материал основы: хлопок 100%. Материал покрытия: один слой латекса. Оверлок: Х-нить. Размер: 22-24. ГОСТ 12.4.252-2013. ТР ТС 019/2011</t>
  </si>
  <si>
    <t xml:space="preserve">Подшлемник меховой </t>
  </si>
  <si>
    <t>Ткань верха: 100% хлопок, 220гр/м2. Цвет: чёрный. Подкладка – натуральный мех, овчина. Размер регулируемый: с 56 по 60. ТР ТС 019/2011</t>
  </si>
  <si>
    <t xml:space="preserve">Подшлемник на ватине </t>
  </si>
  <si>
    <t>Ткань верха: Диагональ, 210гр/м2. Утеплитель: Ватин, 560гр/м2. Подкладка: Бязь. Размер регулируемый: с 56 по 64.</t>
  </si>
  <si>
    <t>Подшлемник сварочный Головной убор для защиты от искр и брызг расплавленного металла, металлической окалины, не ниже 1-го класса защиты</t>
  </si>
  <si>
    <t>Шлем-подшлемник с пелериной и притачной подкладкой. Верхняя часть состоит из двух боковых частей с подбородочной частью и двух сред-них. Для хорошего прилегания предусмотрена  подбородочная часть и трикотажная вставка по лицевому вырезу. Пелерина состоит из двух  частей. Подшлемник спереди застегивается на огнестойкую контактную ленту, настрочен-ную на подбородочную часть,  вверху и внизу пелерины, в 3-х точках. Отделочные строчки выполнены огнестойкими нитками в цвет ткани.
Ткань верха Состав сырья: 100% хлопок, Плотность: 500 г/кв.м, Цвет: чёрный, ткань внутренних деталей Состав сырья: 100% хлопок, Плотность: 142 г/кв.м Обязательно предоставление Сертификата соответствия / Декларации о соответствии ТР ТС 019/2011.</t>
  </si>
  <si>
    <t>Подшлемник сварочный Головной убор для защиты от искр и брызг расплавленного металла, металлической окалины, не ниже 1-го класса защиты (зимний)</t>
  </si>
  <si>
    <t xml:space="preserve">Шлем-подшлемник с притачной утепляющей подкладкой. Утепляющая притачная подкладка выглядит следующим образом: ткань верха +ветрозащитная ткань + 2 слоя утеплителя + спанбонд + бязь. Шлем-подшлемник выполнен с пелериной. Головка состоит из двух боковых частей и двух средних. Боковые части с обтачками вдоль лицевого выреза и со слуховыми отверстиями с сеткой, которые прикрыты утепленным клапаном.  Головка подшлемника с горизонтальным швом выше кулиски, куда втачены верхние срезы пелерины. При надевании подшлемника пелерина располагается поверх воротника куртки и обеспечивает дополнительную защиту, т.е. искры легко скатываются по пелерине и куртке вниз.  Ткань верха: Ткань не менее 100% хлопок с огнестойкой и нефтемасловодоотталкивающей отделкой, поверхностная плотность 500 г/м.кв., цвет чёрный.     
Ткань внутренних деталей: не менее 100% хлопок, поверхностная плотность 142 г/кв.м., цвет черный. 
Ветрозащитная ткань: ткань подкладочная ветрозащитная, не менее 100% полиамид, поверхностная плотность 60 г/м.кв., цвет черный
Спанбонд: Нетканое полотно, предназначенное для предотвращения миграции утеплителя, состав сырья не менее 100% полипропилен, поверхностная плотность 25 г/кв.м.  
Утеплитель: «Флайтекс ФР» или эквивалент, состав сырья не менее 100% полиэфир, 1-й индекс, не поддерживающий горение, поверхностная плотность 150 г/кв.м., цвет белый. Обязательно предоставление Сертификата соответствия / Декларации о соответствии ТР ТС 019/2011.
</t>
  </si>
  <si>
    <t xml:space="preserve">Подшлемник трикотажный </t>
  </si>
  <si>
    <t>Трикотажный подшлемник с вырезом для лица. Состав: 30% шерсть, 70% ПАН (полиакрилонитрил). Размер: универсальный. Цвет: черный. ТР ТС 017/2011 ГОСТ 33378-2015</t>
  </si>
  <si>
    <t xml:space="preserve">Полумаска фильтрующая </t>
  </si>
  <si>
    <t>Класс защиты: FFP2 NR D С клапаном выдоха. Респиратор предназначен для индивидуальной защиты органов дыхания человека от всех видов аэрозолей (пыль, дым, туман) при их концентрации до 12 ПДК, от паров, от нагрева металлов (сварочных аэрозолей, озона) и газов органического и неорганического происхождения при их концентрации до 5 ПДК. Рекомендуемые области применения: сварочные производства, черная и цветная металлургия, судостроение, машиностроение, литейные производства, лакокрасочные и гальванические работы.</t>
  </si>
  <si>
    <t>32.99.11.120</t>
  </si>
  <si>
    <t xml:space="preserve">Респиратор полумаска (с клапанами выдоха и вдоха) </t>
  </si>
  <si>
    <t xml:space="preserve">Респиратор состоит из лицевой части в виде изолирующей полумаски, двух комбинированных фильтров и пакета для хранения и ношения респиратора. Соответствие нормативным документам: Респиратор: ТР ТС 019/2011, ГОСТ12.4.296-2015; Полумаска: ТР ТС 019/2011, ГОСТ 12.4.244-2013; Фильтры комбинированные: ТР ТС 019/2011, ГОСТ 12.4.235-2019 Сертификат соответствия требованиям ТР ТС 019/2011 на респиратор, фильтры и полумаску. Полумаска изолирующая используется с трикотажным обтюратором; Комбинированные фильтры присоединяются к полумаске с помощью манжет; Три размера (роста) полумаски: 1, 2, 3; Масса респиратора – не более 370 г.
 </t>
  </si>
  <si>
    <t xml:space="preserve">Рукавицы брезентовые </t>
  </si>
  <si>
    <t>Рукавицы для защиты рук от истирания и механических воздействий, предназначены для сварочных работ, огнеупорная пропитка. Плотность брезент не менее 550г/м2.</t>
  </si>
  <si>
    <t>Рукавицы меховые Мех овчина.</t>
  </si>
  <si>
    <t>Рукавицы утеплённые ткань верха-диагональ гладкокрашеная 220 г/м2, подкладка-натуральный мех овчина. Предназначены для защиты рук от механических воздействий (истирания) и общих производственных загрязнений в условиях воздействия пониженных температур. ТР ТС 019/2011</t>
  </si>
  <si>
    <t xml:space="preserve">Самоспасатель </t>
  </si>
  <si>
    <t xml:space="preserve">Самоспасатель изолирующий является средством индивидуальной защиты органов дыхания с химически связанным кислородом, предназначен для индивидуальной защиты органов дыхания и зрения человека от токсичных продуктов горения при эвакуации из помещений во время пожара (аварии), а также в атмосфере с пониженным содержанием кислорода или при его отсутствии. Время защитного действия (ВЗД): — в режиме ожидания помощи (сидя) не менее 60 минут, — в режиме средней нагрузки (ходьба) не менее 20 минут, — в режиме тяжелой нагрузки (бег) не менее 6 минут. Температура вдыхаемой газовой смеси (ГДС) - не более 50°С, сопротивление дыханию при средней нагрузке 800 Па, температурный диапазон от минус 10 до плюс 60°С и относительной влажности до 95 % (при температуре 25 °С)., масса рабочей части - не более 1,5кг., время надевания и преведения самоспасателя в действие - не более 60с. Габариты в коробке 115х190х210мм, в футляре 115х195х220мм. Позволяет вести переговоры.
</t>
  </si>
  <si>
    <t>32.99.11.130</t>
  </si>
  <si>
    <t xml:space="preserve">Шапка трикотажная </t>
  </si>
  <si>
    <t>Шапка трикотажная двойная с отворотом. Состав: 100% ПАН (полиакрилонитрил). Размер: универсальный. ТР ТС 017/2011, ГОСТ 33378-2015</t>
  </si>
  <si>
    <t>14.19.42.160</t>
  </si>
  <si>
    <t xml:space="preserve">Шапка шерстяная </t>
  </si>
  <si>
    <t>Шапка трикотажная двойная с отворотом. Состав: Шерсть - 30 %, ПАН (полиакрилонитрил) - 70 %. Размер: универсальный. ТР ТС 017/2011, ГОСТ 10325-2014</t>
  </si>
  <si>
    <t xml:space="preserve">Шлем снегоходный </t>
  </si>
  <si>
    <t>Тип шлема - модуляр, нижняя часть шлема поднимается вверх. Зимний двойной визор с электрообогревом и комплектом проводов для подключения к бортовой сети 12 вольт. Встроенные солнцезащитные очки. Размер: M, L, XL, 2 XL Сертификация по стандарту ECE22-05.</t>
  </si>
  <si>
    <t>32.99.11.180</t>
  </si>
  <si>
    <t>Щиток защитный лицевой от механических воздействий (ударов твердых частиц), в том числе из металлической сетки</t>
  </si>
  <si>
    <t>Сменный экран из мелкоячеистой металлической сетки 0,7×0,7 мм, окантован пластмассой для дополнительной защиты от летящих частиц. Универсальное накасочное крепление выполнено из термостойкого материала. Крепление щитка к защитной каске осуществляется за счет подъемно-фиксирующего устройства, изготовленного из холодо-термостойкого материала, устойчивого к износу и гарантирующего надежную фиксацию лицевого щитка в двух положениях «вверх – вниз». Конструкция позволяет одновременное ношение наушников.</t>
  </si>
  <si>
    <r>
      <t>В случае предложения эквивалентного товара, участник в обязательном порядке, в составе своего технического предложения, должен указать предлагаемые технические характеристики эквивалента в</t>
    </r>
    <r>
      <rPr>
        <b/>
        <i/>
        <sz val="12"/>
        <color rgb="FFFF0000"/>
        <rFont val="Times New Roman"/>
        <family val="1"/>
        <charset val="204"/>
      </rPr>
      <t xml:space="preserve"> столбце 15</t>
    </r>
    <r>
      <rPr>
        <b/>
        <i/>
        <sz val="12"/>
        <rFont val="Times New Roman"/>
        <family val="1"/>
        <charset val="204"/>
      </rPr>
      <t xml:space="preserve"> в соответствии с Техническим заданием (приложение № 1 к </t>
    </r>
    <r>
      <rPr>
        <b/>
        <i/>
        <sz val="12"/>
        <color rgb="FFFF0000"/>
        <rFont val="Times New Roman"/>
        <family val="1"/>
        <charset val="204"/>
      </rPr>
      <t>документации</t>
    </r>
    <r>
      <rPr>
        <b/>
        <i/>
        <sz val="12"/>
        <rFont val="Times New Roman"/>
        <family val="1"/>
        <charset val="204"/>
      </rPr>
      <t xml:space="preserve"> о закупке), при этом качество, технические и функциональные характеристики (потребительские свойства) таких товаров не должны уступать качеству и соответствующим техническим и функциональным характеристикам товаров, указанным в Техническом задании.</t>
    </r>
  </si>
  <si>
    <t>Беруши с кордом. Акустическая эффективность не менее 37 дБ. Коническая форма, грязеотталкивающая поверхность, материал вкладыва -  вспененный полиуретан. Диаметр: 7–12 мм. Каждая пара в индивидуальной  упаковке. ТР ТС 019/2011</t>
  </si>
  <si>
    <t xml:space="preserve">Корпус из полипропилена высокой плотности. Текстильная внутренняя оснастка. Регулировка размера храповым механизмом от 53 до 63 см. Регулируемая система вентиляции. Универсальные слоты для крепления лицевых щитков и/или противошумных наушников. Рабочая температура от -50° до +50°С.  Защита от электрического тока 440 В. ТР ТС 019/2011
Нанесение символики АО "Россети Тюмень"       </t>
  </si>
  <si>
    <t xml:space="preserve">Корпус из полипропилена высокой плотности. Текстильная внутренняя оснастка. Регулировка размера храповым механизмом от 53 до 63 см. Регулируемая система вентиляции. Универсальные слоты для крепления лицевых щитков и/или противошумных наушников. Рабочая температура от -50° до +50°С. ТР ТС 019/2011. Защита от электрического тока 440 В. ТР ТС 019/2011.
Нанесение символики АО "Россети Тюмень"       </t>
  </si>
  <si>
    <t xml:space="preserve">Материал корпуса — полиэтилен низкого давления. Внутренняя оснастка текстильная с плавной регулировкой RAPID. УФ-индикаторы в виде вентиляционных заглушек. Пазы в корпусе каски для совместного ношения с защитными лицевыми щитками с креплением на каске и наушниками противошумными с креплением на каске. Комплектуется подбородочным ремнем, обтюратором. Диапазон рабочих температур -50°C + 50°C. Защита от электрического тока 440 В. Регулировка оголовья RAPID (храповик) 4-х точечное крепление.
Нанесение символики АО "Россети Тюмень"          
</t>
  </si>
  <si>
    <t>Материал: спилок говяжий не менее 1,2 мм. Подкладка: байка. Швы усилены кожаными вставками. Длина: не менее 350 мм. ГОСТ Р 12.4.252-2013. ТР ТС 019/2011</t>
  </si>
  <si>
    <t>Маска защитная для лица, 180х100 Ткань: Бязь, 100% хлопок, плотность не менее 120 гр/м., 2слоя. ГОСТ 29298-2005.</t>
  </si>
  <si>
    <t>Маска имеет два боковых узла присоединения фильтров с байонетным креплением. Маски панорамные должны дополнительно  комплектоваться двумя противогазовыми фильтрами марки и класса А1В1Е1К1 с байонетным типом крепления. Размер (рост): универсальный, соответствие ГОСТ 12.4.293-2015 (ГОСТ Р 12.4.189) (категория 1, CL 1), вес маски не более 450 г., либо 2, 3 размер маски с подмасочником в двух размерах: С – средний; Б – большой, ГОСТ 12.4.293-2015 (ГОСТ Р 12.4.189)  (категория 2, CL 2), вес маски, не более 550 г.</t>
  </si>
  <si>
    <t>Наплечники брезентовые. Ткань: брезент, не менее 520гр/м2.</t>
  </si>
  <si>
    <t>Цвет: синий. Толщина ПВХ: не менее 0,203 мм. Длина: 460 мм. ТР ТС 019/2011</t>
  </si>
  <si>
    <t>Материал: этиленвинилацетат. Толщина: не менее 0,1 мм. ТР ТС 019/2011</t>
  </si>
  <si>
    <t>Очки защитные открытого типа. Материал: Поликарбонат (РС). Линзы, изогнутые в девяти плоскостях, обеспечивают свободный обзор без искажений на 180° и защиту от летящих частиц не менее (45 м/с). Защита от УФ-излучения. Линзы имеют двухстороннее покрытие от царапин. Мягкая опора на нос. ТР ТС 019/2011</t>
  </si>
  <si>
    <t>Перчатки для защиты от механических воздействий, комбинированные со спилком, дополнительная спилковая накладка на ладони и пальцах для лучшей защиты от пореза и прокола. Материал основы (подкладки): Ткань; хлопок, на ладони и пальцах. Рабочая поверхность (материал покрытия): Спилок КРС; АВ, двойной. Конструкция: защитная крага, комбинированные спилок КРС/смесовая ткань. Длина: 270 мм. Размер: 10.5, 11.5. Толщина: 1,4 +/- 0,2 мм. ТР/ТС:  019/2011</t>
  </si>
  <si>
    <t xml:space="preserve">Перчатки для защиты от механических воздействий, комбинированные со спилком утеплённые, дополнительная спилковая накладка на ладони и пальцах для лучшей защиты от пореза и прокола. Материал основы (подкладки): Мех специальный; плотность 600 г/м2. Рабочая поверхность (материал покрытия): Спилок КРС; АВ, двойной. Конструкция: защитная крага, комбинированные спилок КРС/смесовая ткань. Длина: 270 мм. Размер: 10.5. Толщина: 1,2 +/- 0,2 мм. ТР/ТС:  019/2011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</si>
</sst>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charset val="204"/>
      <scheme val="minor"/>
    </font>
    <font>
      <sz val="10"/>
      <name val="Arial Cyr"/>
      <charset val="204"/>
    </font>
    <font>
      <sz val="10"/>
      <name val="Times New Roman"/>
      <family val="1"/>
      <charset val="204"/>
    </font>
    <font>
      <b/>
      <sz val="12"/>
      <name val="Times New Roman"/>
      <family val="1"/>
      <charset val="204"/>
    </font>
    <font>
      <sz val="10"/>
      <name val="Arial"/>
      <family val="2"/>
      <charset val="204"/>
    </font>
    <font>
      <sz val="12"/>
      <name val="Times New Roman"/>
      <family val="1"/>
      <charset val="204"/>
    </font>
    <font>
      <sz val="11"/>
      <color rgb="FFFF0000"/>
      <name val="Calibri"/>
      <family val="2"/>
      <charset val="204"/>
      <scheme val="minor"/>
    </font>
    <font>
      <b/>
      <sz val="12"/>
      <color rgb="FFFF0000"/>
      <name val="Times New Roman"/>
      <family val="1"/>
      <charset val="204"/>
    </font>
    <font>
      <sz val="11"/>
      <color theme="1"/>
      <name val="Calibri"/>
      <family val="2"/>
      <scheme val="minor"/>
    </font>
    <font>
      <b/>
      <sz val="14"/>
      <name val="Times New Roman"/>
      <family val="1"/>
      <charset val="204"/>
    </font>
    <font>
      <sz val="12"/>
      <color theme="1"/>
      <name val="Times New Roman"/>
      <family val="1"/>
      <charset val="204"/>
    </font>
    <font>
      <i/>
      <sz val="12"/>
      <name val="Times New Roman"/>
      <family val="1"/>
      <charset val="204"/>
    </font>
    <font>
      <sz val="14"/>
      <name val="Times New Roman"/>
      <family val="1"/>
      <charset val="204"/>
    </font>
    <font>
      <b/>
      <sz val="16"/>
      <name val="Times New Roman"/>
      <family val="1"/>
      <charset val="204"/>
    </font>
    <font>
      <i/>
      <sz val="12"/>
      <color rgb="FFFF0000"/>
      <name val="Times New Roman"/>
      <family val="1"/>
      <charset val="204"/>
    </font>
    <font>
      <i/>
      <sz val="12"/>
      <color rgb="FF0000FF"/>
      <name val="Times New Roman"/>
      <family val="1"/>
      <charset val="204"/>
    </font>
    <font>
      <i/>
      <sz val="12"/>
      <color theme="1"/>
      <name val="Times New Roman"/>
      <family val="1"/>
      <charset val="204"/>
    </font>
    <font>
      <u/>
      <sz val="11"/>
      <color theme="10"/>
      <name val="Calibri"/>
      <family val="2"/>
      <charset val="204"/>
      <scheme val="minor"/>
    </font>
    <font>
      <u/>
      <sz val="11"/>
      <color theme="10"/>
      <name val="Times New Roman"/>
      <family val="1"/>
      <charset val="204"/>
    </font>
    <font>
      <sz val="11"/>
      <color rgb="FF3333CC"/>
      <name val="Calibri"/>
      <family val="2"/>
      <charset val="204"/>
      <scheme val="minor"/>
    </font>
    <font>
      <i/>
      <sz val="12"/>
      <color rgb="FF00B050"/>
      <name val="Times New Roman"/>
      <family val="1"/>
      <charset val="204"/>
    </font>
    <font>
      <sz val="14"/>
      <color rgb="FFFF0000"/>
      <name val="Times New Roman"/>
      <family val="1"/>
      <charset val="204"/>
    </font>
    <font>
      <b/>
      <sz val="14"/>
      <color rgb="FFFF0000"/>
      <name val="Times New Roman"/>
      <family val="1"/>
      <charset val="204"/>
    </font>
    <font>
      <b/>
      <sz val="10"/>
      <name val="Times New Roman"/>
      <family val="1"/>
      <charset val="204"/>
    </font>
    <font>
      <b/>
      <i/>
      <sz val="12"/>
      <color rgb="FF0070C0"/>
      <name val="Times New Roman"/>
      <family val="1"/>
      <charset val="204"/>
    </font>
    <font>
      <b/>
      <sz val="11"/>
      <name val="Times New Roman"/>
      <family val="1"/>
      <charset val="204"/>
    </font>
    <font>
      <i/>
      <u/>
      <sz val="11"/>
      <color theme="10"/>
      <name val="Times New Roman"/>
      <family val="1"/>
      <charset val="204"/>
    </font>
    <font>
      <b/>
      <sz val="18"/>
      <color rgb="FF0066CC"/>
      <name val="Times New Roman"/>
      <family val="1"/>
      <charset val="204"/>
    </font>
    <font>
      <b/>
      <i/>
      <sz val="12"/>
      <color theme="1"/>
      <name val="Times New Roman"/>
      <family val="1"/>
      <charset val="204"/>
    </font>
    <font>
      <b/>
      <u/>
      <sz val="11"/>
      <color theme="10"/>
      <name val="Times New Roman"/>
      <family val="1"/>
      <charset val="204"/>
    </font>
    <font>
      <sz val="12"/>
      <color rgb="FFFF0000"/>
      <name val="Times New Roman"/>
      <family val="1"/>
      <charset val="204"/>
    </font>
    <font>
      <sz val="18"/>
      <name val="Times New Roman"/>
      <family val="1"/>
      <charset val="204"/>
    </font>
    <font>
      <b/>
      <i/>
      <sz val="10"/>
      <color rgb="FF0070C0"/>
      <name val="Times New Roman"/>
      <family val="1"/>
      <charset val="204"/>
    </font>
    <font>
      <sz val="11"/>
      <name val="Calibri"/>
      <family val="2"/>
      <charset val="204"/>
      <scheme val="minor"/>
    </font>
    <font>
      <b/>
      <i/>
      <sz val="12"/>
      <name val="Times New Roman"/>
      <family val="1"/>
      <charset val="204"/>
    </font>
    <font>
      <b/>
      <i/>
      <sz val="12"/>
      <color rgb="FFFF0000"/>
      <name val="Times New Roman"/>
      <family val="1"/>
      <charset val="204"/>
    </font>
  </fonts>
  <fills count="11">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66"/>
        <bgColor indexed="64"/>
      </patternFill>
    </fill>
    <fill>
      <patternFill patternType="solid">
        <fgColor theme="2" tint="-9.9978637043366805E-2"/>
        <bgColor indexed="64"/>
      </patternFill>
    </fill>
    <fill>
      <patternFill patternType="solid">
        <fgColor rgb="FFCCEC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slantDashDot">
        <color auto="1"/>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s>
  <cellStyleXfs count="7">
    <xf numFmtId="0" fontId="0" fillId="0" borderId="0"/>
    <xf numFmtId="0" fontId="1" fillId="0" borderId="0"/>
    <xf numFmtId="0" fontId="1" fillId="0" borderId="0"/>
    <xf numFmtId="0" fontId="4" fillId="0" borderId="0"/>
    <xf numFmtId="0" fontId="1" fillId="0" borderId="0"/>
    <xf numFmtId="0" fontId="8" fillId="0" borderId="0"/>
    <xf numFmtId="0" fontId="17" fillId="0" borderId="0" applyNumberFormat="0" applyFill="0" applyBorder="0" applyAlignment="0" applyProtection="0"/>
  </cellStyleXfs>
  <cellXfs count="187">
    <xf numFmtId="0" fontId="0" fillId="0" borderId="0" xfId="0"/>
    <xf numFmtId="0" fontId="19" fillId="0" borderId="0" xfId="0" applyFont="1"/>
    <xf numFmtId="0" fontId="0" fillId="0" borderId="0" xfId="0" applyAlignment="1">
      <alignment wrapText="1"/>
    </xf>
    <xf numFmtId="0" fontId="12" fillId="0" borderId="0" xfId="5" applyFont="1" applyAlignment="1" applyProtection="1">
      <alignment vertical="top" wrapText="1"/>
      <protection locked="0"/>
    </xf>
    <xf numFmtId="0" fontId="12" fillId="0" borderId="0" xfId="5" applyFont="1" applyBorder="1" applyAlignment="1" applyProtection="1">
      <alignment vertical="top" wrapText="1"/>
      <protection locked="0"/>
    </xf>
    <xf numFmtId="0" fontId="9" fillId="0" borderId="0" xfId="5" applyFont="1" applyAlignment="1" applyProtection="1">
      <alignment vertical="top" wrapText="1"/>
      <protection locked="0"/>
    </xf>
    <xf numFmtId="0" fontId="0" fillId="0" borderId="0" xfId="0" applyNumberFormat="1"/>
    <xf numFmtId="14" fontId="0" fillId="0" borderId="0" xfId="0" applyNumberFormat="1"/>
    <xf numFmtId="0" fontId="0" fillId="0" borderId="0" xfId="0" applyProtection="1">
      <protection locked="0"/>
    </xf>
    <xf numFmtId="0" fontId="0" fillId="0" borderId="0" xfId="0" applyAlignment="1" applyProtection="1">
      <alignment wrapText="1"/>
      <protection locked="0"/>
    </xf>
    <xf numFmtId="0" fontId="2" fillId="6" borderId="8" xfId="1" applyFont="1" applyFill="1" applyBorder="1" applyAlignment="1" applyProtection="1">
      <alignment vertical="center"/>
      <protection locked="0"/>
    </xf>
    <xf numFmtId="0" fontId="2" fillId="0" borderId="0" xfId="1" applyFont="1" applyFill="1" applyAlignment="1" applyProtection="1">
      <alignment vertical="top"/>
      <protection locked="0"/>
    </xf>
    <xf numFmtId="0" fontId="7" fillId="0" borderId="0" xfId="2" applyFont="1" applyFill="1" applyBorder="1" applyAlignment="1" applyProtection="1">
      <alignment vertical="top"/>
      <protection locked="0"/>
    </xf>
    <xf numFmtId="0" fontId="6" fillId="0" borderId="0" xfId="0" applyFont="1" applyFill="1" applyBorder="1" applyAlignment="1" applyProtection="1">
      <alignment vertical="top"/>
      <protection locked="0"/>
    </xf>
    <xf numFmtId="0" fontId="3" fillId="0" borderId="1" xfId="3" applyFont="1" applyFill="1" applyBorder="1" applyAlignment="1" applyProtection="1">
      <alignment horizontal="center" vertical="center" wrapText="1"/>
      <protection locked="0"/>
    </xf>
    <xf numFmtId="2" fontId="3" fillId="0" borderId="1" xfId="3" applyNumberFormat="1" applyFont="1" applyFill="1" applyBorder="1" applyAlignment="1" applyProtection="1">
      <alignment horizontal="center" vertical="center" wrapText="1"/>
      <protection locked="0"/>
    </xf>
    <xf numFmtId="2" fontId="3" fillId="5" borderId="1" xfId="3" applyNumberFormat="1" applyFont="1" applyFill="1" applyBorder="1" applyAlignment="1" applyProtection="1">
      <alignment horizontal="center" vertical="center" wrapText="1"/>
      <protection locked="0"/>
    </xf>
    <xf numFmtId="2" fontId="18" fillId="2" borderId="2" xfId="6" applyNumberFormat="1" applyFont="1" applyFill="1" applyBorder="1" applyAlignment="1" applyProtection="1">
      <alignment horizontal="center" vertical="center" wrapText="1"/>
      <protection locked="0"/>
    </xf>
    <xf numFmtId="2" fontId="3" fillId="4" borderId="1" xfId="3" applyNumberFormat="1"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top"/>
      <protection locked="0"/>
    </xf>
    <xf numFmtId="0" fontId="11" fillId="0" borderId="1" xfId="1" applyFont="1" applyFill="1" applyBorder="1" applyAlignment="1" applyProtection="1">
      <alignment horizontal="left" vertical="top" wrapText="1"/>
      <protection locked="0"/>
    </xf>
    <xf numFmtId="0" fontId="2" fillId="0" borderId="0" xfId="1" applyNumberFormat="1" applyFont="1" applyFill="1" applyAlignment="1" applyProtection="1">
      <alignment vertical="top"/>
      <protection locked="0"/>
    </xf>
    <xf numFmtId="0" fontId="5" fillId="0" borderId="0" xfId="1" applyNumberFormat="1" applyFont="1" applyFill="1" applyAlignment="1" applyProtection="1">
      <alignment vertical="top"/>
      <protection locked="0"/>
    </xf>
    <xf numFmtId="2" fontId="3" fillId="8" borderId="1" xfId="3" applyNumberFormat="1" applyFont="1" applyFill="1" applyBorder="1" applyAlignment="1" applyProtection="1">
      <alignment horizontal="center" vertical="center" wrapText="1"/>
    </xf>
    <xf numFmtId="0" fontId="27" fillId="8" borderId="1" xfId="3" applyNumberFormat="1" applyFont="1" applyFill="1" applyBorder="1" applyAlignment="1" applyProtection="1">
      <alignment horizontal="center" vertical="center" wrapText="1"/>
    </xf>
    <xf numFmtId="14" fontId="27" fillId="8" borderId="1" xfId="3" applyNumberFormat="1" applyFont="1" applyFill="1" applyBorder="1" applyAlignment="1" applyProtection="1">
      <alignment horizontal="center" vertical="center" wrapText="1"/>
    </xf>
    <xf numFmtId="0" fontId="5" fillId="8" borderId="1" xfId="1" applyNumberFormat="1" applyFont="1" applyFill="1" applyBorder="1" applyAlignment="1" applyProtection="1">
      <alignment horizontal="center" vertical="center" wrapText="1"/>
    </xf>
    <xf numFmtId="2" fontId="5" fillId="8" borderId="1" xfId="3" applyNumberFormat="1" applyFont="1" applyFill="1" applyBorder="1" applyAlignment="1" applyProtection="1">
      <alignment horizontal="center" vertical="center" wrapText="1"/>
    </xf>
    <xf numFmtId="0" fontId="3" fillId="0" borderId="0" xfId="5" applyFont="1" applyAlignment="1" applyProtection="1">
      <alignment vertical="top" wrapText="1"/>
      <protection locked="0"/>
    </xf>
    <xf numFmtId="0" fontId="0" fillId="0" borderId="1" xfId="0" applyBorder="1" applyAlignment="1">
      <alignment wrapText="1"/>
    </xf>
    <xf numFmtId="0" fontId="19" fillId="5" borderId="1" xfId="0" applyFont="1" applyFill="1" applyBorder="1" applyAlignment="1">
      <alignment wrapText="1"/>
    </xf>
    <xf numFmtId="0" fontId="0" fillId="0" borderId="1" xfId="0" applyBorder="1" applyAlignment="1">
      <alignment vertical="center" wrapText="1"/>
    </xf>
    <xf numFmtId="0" fontId="5" fillId="0" borderId="1" xfId="1" applyNumberFormat="1" applyFont="1" applyFill="1" applyBorder="1" applyAlignment="1" applyProtection="1">
      <alignment horizontal="center" vertical="center" wrapText="1"/>
      <protection locked="0"/>
    </xf>
    <xf numFmtId="0" fontId="27" fillId="9" borderId="1" xfId="3" applyNumberFormat="1" applyFont="1" applyFill="1" applyBorder="1" applyAlignment="1" applyProtection="1">
      <alignment horizontal="center" vertical="center" wrapText="1"/>
    </xf>
    <xf numFmtId="0" fontId="5" fillId="0" borderId="1" xfId="1" applyFont="1" applyFill="1" applyBorder="1" applyAlignment="1" applyProtection="1">
      <alignment vertical="top" wrapText="1"/>
      <protection locked="0"/>
    </xf>
    <xf numFmtId="0" fontId="5" fillId="0" borderId="1" xfId="1" applyFont="1" applyFill="1" applyBorder="1" applyAlignment="1" applyProtection="1">
      <alignment horizontal="center" vertical="top" wrapText="1"/>
      <protection locked="0"/>
    </xf>
    <xf numFmtId="0" fontId="5" fillId="0" borderId="1" xfId="1" applyNumberFormat="1" applyFont="1" applyFill="1" applyBorder="1" applyAlignment="1" applyProtection="1">
      <alignment horizontal="center" vertical="top" wrapText="1"/>
      <protection locked="0"/>
    </xf>
    <xf numFmtId="0" fontId="5" fillId="0" borderId="1" xfId="1" applyNumberFormat="1" applyFont="1" applyFill="1" applyBorder="1" applyAlignment="1" applyProtection="1">
      <alignment vertical="top" wrapText="1"/>
      <protection locked="0"/>
    </xf>
    <xf numFmtId="0" fontId="5" fillId="8" borderId="1" xfId="1" applyNumberFormat="1" applyFont="1" applyFill="1" applyBorder="1" applyAlignment="1" applyProtection="1">
      <alignment vertical="top"/>
    </xf>
    <xf numFmtId="0" fontId="5" fillId="8" borderId="1" xfId="1" applyNumberFormat="1" applyFont="1" applyFill="1" applyBorder="1" applyAlignment="1" applyProtection="1">
      <alignment horizontal="center" vertical="top"/>
    </xf>
    <xf numFmtId="0" fontId="5" fillId="8" borderId="1" xfId="1" applyNumberFormat="1" applyFont="1" applyFill="1" applyBorder="1" applyAlignment="1" applyProtection="1">
      <alignment horizontal="center" vertical="top" wrapText="1"/>
    </xf>
    <xf numFmtId="0" fontId="5" fillId="9" borderId="1" xfId="1" applyNumberFormat="1" applyFont="1" applyFill="1" applyBorder="1" applyAlignment="1" applyProtection="1">
      <alignment horizontal="center" vertical="top"/>
    </xf>
    <xf numFmtId="0" fontId="5" fillId="0" borderId="1" xfId="1" applyNumberFormat="1" applyFont="1" applyFill="1" applyBorder="1" applyAlignment="1" applyProtection="1">
      <alignment horizontal="center" vertical="top" wrapText="1"/>
      <protection locked="0" hidden="1"/>
    </xf>
    <xf numFmtId="14" fontId="5" fillId="0" borderId="1" xfId="1" applyNumberFormat="1" applyFont="1" applyFill="1" applyBorder="1" applyAlignment="1" applyProtection="1">
      <alignment horizontal="center" vertical="top" wrapText="1"/>
      <protection locked="0" hidden="1"/>
    </xf>
    <xf numFmtId="0" fontId="2" fillId="0" borderId="0" xfId="1" applyFont="1" applyFill="1" applyAlignment="1" applyProtection="1">
      <alignment vertical="center"/>
      <protection locked="0"/>
    </xf>
    <xf numFmtId="0" fontId="2" fillId="0" borderId="0" xfId="1" applyFont="1" applyFill="1" applyAlignment="1" applyProtection="1">
      <alignment vertical="top" wrapText="1"/>
      <protection locked="0"/>
    </xf>
    <xf numFmtId="0" fontId="5" fillId="0" borderId="0" xfId="1" applyFont="1" applyFill="1" applyAlignment="1" applyProtection="1">
      <alignment horizontal="left" vertical="center" wrapText="1"/>
      <protection locked="0"/>
    </xf>
    <xf numFmtId="0" fontId="9" fillId="0" borderId="5" xfId="3" applyFont="1" applyFill="1" applyBorder="1" applyAlignment="1" applyProtection="1">
      <alignment horizontal="center" vertical="center"/>
      <protection locked="0"/>
    </xf>
    <xf numFmtId="0" fontId="0" fillId="0" borderId="0" xfId="0" applyFill="1" applyProtection="1">
      <protection locked="0"/>
    </xf>
    <xf numFmtId="0" fontId="2" fillId="6" borderId="8" xfId="1" applyFont="1" applyFill="1" applyBorder="1" applyAlignment="1" applyProtection="1">
      <alignment vertical="center" wrapText="1"/>
      <protection locked="0"/>
    </xf>
    <xf numFmtId="0" fontId="2" fillId="0" borderId="8" xfId="1" applyFont="1" applyFill="1" applyBorder="1" applyAlignment="1" applyProtection="1">
      <alignment vertical="center"/>
      <protection locked="0"/>
    </xf>
    <xf numFmtId="0" fontId="7" fillId="0" borderId="0" xfId="2" applyFont="1" applyFill="1" applyBorder="1" applyAlignment="1" applyProtection="1">
      <alignment vertical="top" wrapText="1"/>
      <protection locked="0"/>
    </xf>
    <xf numFmtId="2" fontId="27" fillId="8" borderId="1" xfId="3" applyNumberFormat="1" applyFont="1" applyFill="1" applyBorder="1" applyAlignment="1" applyProtection="1">
      <alignment horizontal="center" vertical="center" wrapText="1"/>
      <protection locked="0"/>
    </xf>
    <xf numFmtId="2" fontId="27" fillId="9" borderId="1" xfId="3" applyNumberFormat="1"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top" wrapText="1"/>
      <protection locked="0"/>
    </xf>
    <xf numFmtId="0" fontId="3" fillId="9" borderId="1" xfId="3" applyFont="1" applyFill="1" applyBorder="1" applyAlignment="1" applyProtection="1">
      <alignment horizontal="center" vertical="top"/>
      <protection locked="0"/>
    </xf>
    <xf numFmtId="0" fontId="2" fillId="0" borderId="1" xfId="1" applyFont="1" applyFill="1" applyBorder="1" applyAlignment="1" applyProtection="1">
      <alignment vertical="top"/>
      <protection locked="0"/>
    </xf>
    <xf numFmtId="0" fontId="10" fillId="0" borderId="3" xfId="3" applyFont="1" applyFill="1" applyBorder="1" applyAlignment="1" applyProtection="1">
      <alignment vertical="top" wrapText="1"/>
      <protection locked="0"/>
    </xf>
    <xf numFmtId="0" fontId="10" fillId="0" borderId="4" xfId="3" applyFont="1" applyFill="1" applyBorder="1" applyAlignment="1" applyProtection="1">
      <alignment vertical="top" wrapText="1"/>
      <protection locked="0"/>
    </xf>
    <xf numFmtId="0" fontId="5" fillId="9" borderId="1" xfId="1" applyNumberFormat="1" applyFont="1" applyFill="1" applyBorder="1" applyAlignment="1" applyProtection="1">
      <alignment vertical="center" wrapText="1"/>
      <protection locked="0"/>
    </xf>
    <xf numFmtId="0" fontId="11" fillId="0" borderId="2" xfId="1" applyFont="1" applyFill="1" applyBorder="1" applyAlignment="1" applyProtection="1">
      <alignment horizontal="left" vertical="top" wrapText="1"/>
      <protection locked="0"/>
    </xf>
    <xf numFmtId="0" fontId="5" fillId="0" borderId="1" xfId="1" applyNumberFormat="1" applyFont="1" applyFill="1" applyBorder="1" applyAlignment="1" applyProtection="1">
      <alignment vertical="top"/>
      <protection locked="0"/>
    </xf>
    <xf numFmtId="0" fontId="5" fillId="0" borderId="1" xfId="1" applyNumberFormat="1" applyFont="1" applyFill="1" applyBorder="1" applyAlignment="1" applyProtection="1">
      <alignment vertical="center" wrapText="1"/>
      <protection locked="0"/>
    </xf>
    <xf numFmtId="0" fontId="5" fillId="0" borderId="1" xfId="1" applyNumberFormat="1" applyFont="1" applyFill="1" applyBorder="1" applyAlignment="1" applyProtection="1">
      <alignment horizontal="center" vertical="center"/>
      <protection locked="0"/>
    </xf>
    <xf numFmtId="14" fontId="5" fillId="0" borderId="1" xfId="1" applyNumberFormat="1" applyFont="1" applyFill="1" applyBorder="1" applyAlignment="1" applyProtection="1">
      <alignment horizontal="center" vertical="center"/>
      <protection locked="0"/>
    </xf>
    <xf numFmtId="0" fontId="5" fillId="0" borderId="1" xfId="1" applyNumberFormat="1" applyFont="1" applyFill="1" applyBorder="1" applyAlignment="1" applyProtection="1">
      <alignment horizontal="center" vertical="top"/>
      <protection locked="0"/>
    </xf>
    <xf numFmtId="0" fontId="2" fillId="0" borderId="0" xfId="1" applyNumberFormat="1" applyFont="1" applyFill="1" applyAlignment="1" applyProtection="1">
      <alignment vertical="top" wrapText="1"/>
      <protection locked="0"/>
    </xf>
    <xf numFmtId="0" fontId="2" fillId="0" borderId="0" xfId="1" applyNumberFormat="1" applyFont="1" applyFill="1" applyBorder="1" applyAlignment="1" applyProtection="1">
      <alignment vertical="top"/>
      <protection locked="0"/>
    </xf>
    <xf numFmtId="0" fontId="2" fillId="0" borderId="0" xfId="1" applyNumberFormat="1" applyFont="1" applyFill="1" applyBorder="1" applyAlignment="1" applyProtection="1">
      <alignment vertical="top" wrapText="1"/>
      <protection locked="0"/>
    </xf>
    <xf numFmtId="0" fontId="23" fillId="0" borderId="7" xfId="1" applyNumberFormat="1" applyFont="1" applyFill="1" applyBorder="1" applyAlignment="1" applyProtection="1">
      <alignment vertical="top" wrapText="1"/>
      <protection locked="0"/>
    </xf>
    <xf numFmtId="0" fontId="23" fillId="0" borderId="7" xfId="1" applyNumberFormat="1" applyFont="1" applyFill="1" applyBorder="1" applyAlignment="1" applyProtection="1">
      <alignment vertical="top"/>
      <protection locked="0"/>
    </xf>
    <xf numFmtId="0" fontId="23" fillId="0" borderId="0" xfId="1" applyNumberFormat="1" applyFont="1" applyFill="1" applyBorder="1" applyAlignment="1" applyProtection="1">
      <alignment vertical="top" wrapText="1"/>
      <protection locked="0"/>
    </xf>
    <xf numFmtId="0" fontId="23" fillId="0" borderId="0" xfId="1" applyNumberFormat="1" applyFont="1" applyFill="1" applyBorder="1" applyAlignment="1" applyProtection="1">
      <alignment vertical="top"/>
      <protection locked="0"/>
    </xf>
    <xf numFmtId="0" fontId="5" fillId="0" borderId="0" xfId="1" applyNumberFormat="1" applyFont="1" applyFill="1" applyAlignment="1" applyProtection="1">
      <alignment vertical="top" wrapText="1"/>
      <protection locked="0"/>
    </xf>
    <xf numFmtId="4" fontId="15" fillId="0" borderId="1" xfId="1" applyNumberFormat="1" applyFont="1" applyFill="1" applyBorder="1" applyAlignment="1" applyProtection="1">
      <alignment horizontal="left" vertical="top" wrapText="1" shrinkToFit="1"/>
    </xf>
    <xf numFmtId="4" fontId="15" fillId="9" borderId="1" xfId="1" applyNumberFormat="1" applyFont="1" applyFill="1" applyBorder="1" applyAlignment="1" applyProtection="1">
      <alignment horizontal="left" vertical="top" wrapText="1" shrinkToFit="1"/>
    </xf>
    <xf numFmtId="0" fontId="11" fillId="0" borderId="1" xfId="1" applyFont="1" applyFill="1" applyBorder="1" applyAlignment="1" applyProtection="1">
      <alignment horizontal="left" vertical="top" wrapText="1"/>
    </xf>
    <xf numFmtId="0" fontId="2" fillId="0" borderId="0" xfId="1" applyFont="1" applyFill="1" applyAlignment="1">
      <alignment vertical="top"/>
    </xf>
    <xf numFmtId="0" fontId="10" fillId="6" borderId="8" xfId="1" applyFont="1" applyFill="1" applyBorder="1" applyAlignment="1">
      <alignment horizontal="right" vertical="top"/>
    </xf>
    <xf numFmtId="0" fontId="13" fillId="0" borderId="0" xfId="1" applyFont="1" applyFill="1" applyAlignment="1">
      <alignment horizontal="left" vertical="top"/>
    </xf>
    <xf numFmtId="0" fontId="7" fillId="0" borderId="0" xfId="2" applyFont="1" applyFill="1" applyBorder="1" applyAlignment="1">
      <alignment vertical="top"/>
    </xf>
    <xf numFmtId="0" fontId="6" fillId="0" borderId="0" xfId="0" applyFont="1" applyFill="1" applyBorder="1" applyAlignment="1">
      <alignment vertical="top"/>
    </xf>
    <xf numFmtId="0" fontId="3" fillId="0" borderId="1" xfId="3" applyFont="1" applyFill="1" applyBorder="1" applyAlignment="1">
      <alignment horizontal="center" vertical="top"/>
    </xf>
    <xf numFmtId="2" fontId="3" fillId="0" borderId="1" xfId="3"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2" fontId="3" fillId="5" borderId="1" xfId="3" applyNumberFormat="1" applyFont="1" applyFill="1" applyBorder="1" applyAlignment="1">
      <alignment horizontal="center" vertical="center" wrapText="1"/>
    </xf>
    <xf numFmtId="2" fontId="18" fillId="2" borderId="2" xfId="6" applyNumberFormat="1" applyFont="1" applyFill="1" applyBorder="1" applyAlignment="1">
      <alignment horizontal="center" vertical="center" wrapText="1"/>
    </xf>
    <xf numFmtId="0" fontId="5" fillId="0" borderId="0" xfId="1" applyNumberFormat="1" applyFont="1" applyFill="1" applyAlignment="1">
      <alignment vertical="top"/>
    </xf>
    <xf numFmtId="0" fontId="2" fillId="0" borderId="0" xfId="1" applyNumberFormat="1" applyFont="1" applyFill="1" applyAlignment="1">
      <alignment vertical="top"/>
    </xf>
    <xf numFmtId="0" fontId="23" fillId="0" borderId="7" xfId="1" applyNumberFormat="1" applyFont="1" applyFill="1" applyBorder="1" applyAlignment="1">
      <alignment vertical="top"/>
    </xf>
    <xf numFmtId="0" fontId="31" fillId="8" borderId="1" xfId="3" applyNumberFormat="1" applyFont="1" applyFill="1" applyBorder="1" applyAlignment="1" applyProtection="1">
      <alignment horizontal="center" vertical="center" wrapText="1"/>
    </xf>
    <xf numFmtId="0" fontId="5" fillId="9" borderId="1" xfId="1" applyNumberFormat="1" applyFont="1" applyFill="1" applyBorder="1" applyAlignment="1" applyProtection="1">
      <alignment vertical="center" wrapText="1"/>
    </xf>
    <xf numFmtId="0" fontId="2" fillId="0" borderId="0" xfId="1" applyFont="1" applyFill="1" applyAlignment="1">
      <alignment vertical="top" wrapText="1"/>
    </xf>
    <xf numFmtId="0" fontId="5" fillId="9" borderId="1" xfId="1" applyNumberFormat="1" applyFont="1" applyFill="1" applyBorder="1" applyAlignment="1" applyProtection="1">
      <alignment horizontal="center" vertical="center" wrapText="1"/>
      <protection locked="0"/>
    </xf>
    <xf numFmtId="0" fontId="3" fillId="0" borderId="0" xfId="3" applyFont="1" applyFill="1" applyBorder="1" applyAlignment="1" applyProtection="1">
      <alignment horizontal="center" vertical="top"/>
      <protection locked="0"/>
    </xf>
    <xf numFmtId="14" fontId="5" fillId="9" borderId="1" xfId="1" applyNumberFormat="1" applyFont="1" applyFill="1" applyBorder="1" applyAlignment="1" applyProtection="1">
      <alignment vertical="center" wrapText="1"/>
    </xf>
    <xf numFmtId="14" fontId="2" fillId="0" borderId="0" xfId="1" applyNumberFormat="1" applyFont="1" applyFill="1" applyAlignment="1" applyProtection="1">
      <alignment vertical="top"/>
      <protection locked="0"/>
    </xf>
    <xf numFmtId="4" fontId="15" fillId="10" borderId="0" xfId="1" applyNumberFormat="1" applyFont="1" applyFill="1" applyBorder="1" applyAlignment="1">
      <alignment horizontal="left" vertical="top" wrapText="1" shrinkToFit="1"/>
    </xf>
    <xf numFmtId="14" fontId="2" fillId="0" borderId="0" xfId="1" applyNumberFormat="1" applyFont="1" applyFill="1" applyAlignment="1">
      <alignment vertical="top" wrapText="1"/>
    </xf>
    <xf numFmtId="0" fontId="23" fillId="0" borderId="1" xfId="1" applyNumberFormat="1" applyFont="1" applyFill="1" applyBorder="1" applyAlignment="1">
      <alignment horizontal="center" vertical="center" wrapText="1"/>
    </xf>
    <xf numFmtId="2" fontId="17" fillId="2" borderId="2" xfId="6" applyNumberFormat="1" applyFill="1" applyBorder="1" applyAlignment="1" applyProtection="1">
      <alignment horizontal="center" vertical="center" wrapText="1"/>
      <protection locked="0"/>
    </xf>
    <xf numFmtId="3" fontId="2" fillId="0" borderId="0" xfId="1" applyNumberFormat="1" applyFont="1" applyFill="1" applyAlignment="1">
      <alignment vertical="top" wrapText="1"/>
    </xf>
    <xf numFmtId="0" fontId="5" fillId="0" borderId="0" xfId="2" applyFont="1" applyFill="1" applyBorder="1" applyAlignment="1">
      <alignment vertical="top"/>
    </xf>
    <xf numFmtId="2" fontId="18" fillId="2" borderId="2" xfId="6" applyNumberFormat="1" applyFont="1" applyFill="1" applyBorder="1" applyAlignment="1" applyProtection="1">
      <alignment horizontal="center" vertical="top" wrapText="1"/>
      <protection locked="0"/>
    </xf>
    <xf numFmtId="2" fontId="18" fillId="2" borderId="2" xfId="6" applyNumberFormat="1" applyFont="1" applyFill="1" applyBorder="1" applyAlignment="1">
      <alignment horizontal="center" vertical="top" wrapText="1"/>
    </xf>
    <xf numFmtId="0" fontId="5" fillId="0" borderId="1" xfId="1" applyFont="1" applyFill="1" applyBorder="1" applyAlignment="1" applyProtection="1">
      <alignment vertical="center" wrapText="1"/>
      <protection hidden="1"/>
    </xf>
    <xf numFmtId="2" fontId="3" fillId="0" borderId="3" xfId="3" applyNumberFormat="1" applyFont="1" applyFill="1" applyBorder="1" applyAlignment="1" applyProtection="1">
      <alignment horizontal="center" vertical="center" wrapText="1"/>
      <protection locked="0"/>
    </xf>
    <xf numFmtId="0" fontId="3" fillId="3" borderId="3" xfId="1" applyNumberFormat="1" applyFont="1" applyFill="1" applyBorder="1" applyAlignment="1">
      <alignment horizontal="center" vertical="center" wrapText="1"/>
    </xf>
    <xf numFmtId="4" fontId="15" fillId="10" borderId="6" xfId="1" applyNumberFormat="1" applyFont="1" applyFill="1" applyBorder="1" applyAlignment="1">
      <alignment horizontal="center" vertical="top" wrapText="1" shrinkToFit="1"/>
    </xf>
    <xf numFmtId="4" fontId="15" fillId="10" borderId="6" xfId="1" applyNumberFormat="1" applyFont="1" applyFill="1" applyBorder="1" applyAlignment="1">
      <alignment horizontal="left" vertical="top" wrapText="1" shrinkToFit="1"/>
    </xf>
    <xf numFmtId="0" fontId="11" fillId="10" borderId="6" xfId="1" applyFont="1" applyFill="1" applyBorder="1" applyAlignment="1">
      <alignment horizontal="left" vertical="top" wrapText="1"/>
    </xf>
    <xf numFmtId="0" fontId="33" fillId="0" borderId="0" xfId="0" applyFont="1"/>
    <xf numFmtId="0" fontId="10" fillId="0" borderId="10" xfId="3" applyFont="1" applyFill="1" applyBorder="1" applyAlignment="1" applyProtection="1">
      <alignment vertical="top" wrapText="1"/>
      <protection locked="0"/>
    </xf>
    <xf numFmtId="0" fontId="10" fillId="0" borderId="11" xfId="3" applyFont="1" applyFill="1" applyBorder="1" applyAlignment="1" applyProtection="1">
      <alignment vertical="top" wrapText="1"/>
      <protection locked="0"/>
    </xf>
    <xf numFmtId="0" fontId="5" fillId="0" borderId="2" xfId="1" applyFont="1" applyFill="1" applyBorder="1" applyAlignment="1" applyProtection="1">
      <alignment vertical="center" wrapText="1"/>
      <protection hidden="1"/>
    </xf>
    <xf numFmtId="0" fontId="5" fillId="0" borderId="2" xfId="1" applyFont="1" applyFill="1" applyBorder="1" applyAlignment="1" applyProtection="1">
      <alignment vertical="top" wrapText="1"/>
      <protection locked="0"/>
    </xf>
    <xf numFmtId="0" fontId="5" fillId="0" borderId="2" xfId="1" applyFont="1" applyFill="1" applyBorder="1" applyAlignment="1" applyProtection="1">
      <alignment horizontal="center" vertical="top" wrapText="1"/>
      <protection locked="0"/>
    </xf>
    <xf numFmtId="0" fontId="5" fillId="0" borderId="2" xfId="1" applyNumberFormat="1" applyFont="1" applyFill="1" applyBorder="1" applyAlignment="1" applyProtection="1">
      <alignment horizontal="center" vertical="top" wrapText="1"/>
      <protection locked="0"/>
    </xf>
    <xf numFmtId="0" fontId="5" fillId="0" borderId="2" xfId="1" applyNumberFormat="1" applyFont="1" applyFill="1" applyBorder="1" applyAlignment="1" applyProtection="1">
      <alignment vertical="top" wrapText="1"/>
      <protection locked="0"/>
    </xf>
    <xf numFmtId="0" fontId="5" fillId="0" borderId="2" xfId="1" applyNumberFormat="1" applyFont="1" applyFill="1" applyBorder="1" applyAlignment="1" applyProtection="1">
      <alignment horizontal="center" vertical="top" wrapText="1"/>
      <protection locked="0" hidden="1"/>
    </xf>
    <xf numFmtId="14" fontId="5" fillId="0" borderId="2" xfId="1" applyNumberFormat="1" applyFont="1" applyFill="1" applyBorder="1" applyAlignment="1" applyProtection="1">
      <alignment horizontal="center" vertical="top" wrapText="1"/>
      <protection locked="0" hidden="1"/>
    </xf>
    <xf numFmtId="0" fontId="5" fillId="0" borderId="4" xfId="1" applyFont="1" applyFill="1" applyBorder="1" applyAlignment="1" applyProtection="1">
      <alignment vertical="center" wrapText="1"/>
      <protection hidden="1"/>
    </xf>
    <xf numFmtId="0" fontId="5" fillId="0" borderId="4" xfId="1" applyFont="1" applyFill="1" applyBorder="1" applyAlignment="1" applyProtection="1">
      <alignment vertical="top" wrapText="1"/>
      <protection locked="0"/>
    </xf>
    <xf numFmtId="0" fontId="5" fillId="0" borderId="4" xfId="1" applyFont="1" applyFill="1" applyBorder="1" applyAlignment="1" applyProtection="1">
      <alignment horizontal="center" vertical="top" wrapText="1"/>
      <protection locked="0"/>
    </xf>
    <xf numFmtId="0" fontId="12" fillId="0" borderId="4" xfId="1" applyFont="1" applyFill="1" applyBorder="1" applyAlignment="1" applyProtection="1">
      <alignment horizontal="center" vertical="center" wrapText="1"/>
      <protection locked="0" hidden="1"/>
    </xf>
    <xf numFmtId="0" fontId="12" fillId="0" borderId="4" xfId="1" applyNumberFormat="1" applyFont="1" applyFill="1" applyBorder="1" applyAlignment="1" applyProtection="1">
      <alignment horizontal="center" vertical="center" wrapText="1"/>
      <protection locked="0" hidden="1"/>
    </xf>
    <xf numFmtId="0" fontId="5" fillId="0" borderId="4" xfId="1" applyNumberFormat="1" applyFont="1" applyFill="1" applyBorder="1" applyAlignment="1" applyProtection="1">
      <alignment horizontal="center" vertical="top" wrapText="1"/>
      <protection locked="0"/>
    </xf>
    <xf numFmtId="0" fontId="5" fillId="0" borderId="4" xfId="1" applyNumberFormat="1" applyFont="1" applyFill="1" applyBorder="1" applyAlignment="1" applyProtection="1">
      <alignment vertical="top" wrapText="1"/>
      <protection locked="0"/>
    </xf>
    <xf numFmtId="0" fontId="5" fillId="0" borderId="4" xfId="1" applyNumberFormat="1" applyFont="1" applyFill="1" applyBorder="1" applyAlignment="1" applyProtection="1">
      <alignment horizontal="center" vertical="top" wrapText="1"/>
      <protection locked="0" hidden="1"/>
    </xf>
    <xf numFmtId="14" fontId="5" fillId="0" borderId="4" xfId="1" applyNumberFormat="1" applyFont="1" applyFill="1" applyBorder="1" applyAlignment="1" applyProtection="1">
      <alignment horizontal="center" vertical="top" wrapText="1"/>
      <protection locked="0" hidden="1"/>
    </xf>
    <xf numFmtId="0" fontId="5" fillId="0" borderId="5" xfId="1" applyNumberFormat="1" applyFont="1" applyFill="1" applyBorder="1" applyAlignment="1" applyProtection="1">
      <alignment horizontal="center" vertical="top" wrapText="1"/>
      <protection locked="0" hidden="1"/>
    </xf>
    <xf numFmtId="0" fontId="5" fillId="0" borderId="2" xfId="1" applyFont="1" applyFill="1" applyBorder="1" applyAlignment="1" applyProtection="1">
      <alignment horizontal="center" vertical="top" wrapText="1"/>
      <protection locked="0" hidden="1"/>
    </xf>
    <xf numFmtId="0" fontId="5" fillId="0" borderId="4" xfId="1" applyFont="1" applyFill="1" applyBorder="1" applyAlignment="1" applyProtection="1">
      <alignment horizontal="center" vertical="center" wrapText="1"/>
      <protection hidden="1"/>
    </xf>
    <xf numFmtId="0" fontId="5" fillId="0" borderId="2" xfId="1" applyFont="1" applyFill="1" applyBorder="1" applyAlignment="1" applyProtection="1">
      <alignment horizontal="center" vertical="center" wrapText="1"/>
      <protection hidden="1"/>
    </xf>
    <xf numFmtId="0" fontId="5" fillId="4" borderId="4" xfId="3" applyFont="1" applyFill="1" applyBorder="1" applyAlignment="1">
      <alignment horizontal="center" vertical="center"/>
    </xf>
    <xf numFmtId="0" fontId="2" fillId="0" borderId="4" xfId="1" applyFont="1" applyFill="1" applyBorder="1" applyAlignment="1">
      <alignment vertical="center"/>
    </xf>
    <xf numFmtId="0" fontId="10" fillId="0" borderId="0" xfId="1" applyFont="1" applyFill="1" applyAlignment="1">
      <alignment horizontal="right" vertical="top"/>
    </xf>
    <xf numFmtId="0" fontId="5" fillId="0" borderId="0" xfId="1" applyFont="1" applyFill="1" applyAlignment="1">
      <alignment vertical="center"/>
    </xf>
    <xf numFmtId="0" fontId="2" fillId="0" borderId="0" xfId="1" applyNumberFormat="1" applyFont="1" applyFill="1" applyAlignment="1">
      <alignment vertical="center"/>
    </xf>
    <xf numFmtId="0" fontId="2" fillId="0" borderId="0" xfId="1" applyFont="1" applyFill="1" applyAlignment="1">
      <alignment vertical="center"/>
    </xf>
    <xf numFmtId="0" fontId="2" fillId="6" borderId="8" xfId="1" applyFont="1" applyFill="1" applyBorder="1" applyAlignment="1">
      <alignment vertical="center"/>
    </xf>
    <xf numFmtId="0" fontId="12" fillId="0" borderId="0" xfId="1" applyFont="1" applyFill="1" applyAlignment="1">
      <alignment vertical="center"/>
    </xf>
    <xf numFmtId="1" fontId="2" fillId="0" borderId="0" xfId="1" applyNumberFormat="1" applyFont="1" applyFill="1" applyAlignment="1">
      <alignment horizontal="right" vertical="center"/>
    </xf>
    <xf numFmtId="0" fontId="2" fillId="0" borderId="0" xfId="1" applyNumberFormat="1" applyFont="1" applyFill="1" applyAlignment="1">
      <alignment horizontal="right" vertical="center"/>
    </xf>
    <xf numFmtId="0" fontId="5" fillId="0" borderId="2" xfId="1" applyFont="1" applyFill="1" applyBorder="1" applyAlignment="1">
      <alignment horizontal="center" vertical="center" wrapText="1"/>
    </xf>
    <xf numFmtId="49" fontId="5" fillId="0" borderId="2" xfId="1" applyNumberFormat="1" applyFont="1" applyFill="1" applyBorder="1" applyAlignment="1">
      <alignment vertical="center" wrapText="1"/>
    </xf>
    <xf numFmtId="49" fontId="30" fillId="0" borderId="2" xfId="1" applyNumberFormat="1" applyFont="1" applyFill="1" applyBorder="1" applyAlignment="1">
      <alignment vertical="center" wrapText="1"/>
    </xf>
    <xf numFmtId="4" fontId="5" fillId="0" borderId="2" xfId="1" applyNumberFormat="1" applyFont="1" applyFill="1" applyBorder="1" applyAlignment="1">
      <alignment horizontal="center" vertical="center" wrapText="1" shrinkToFit="1"/>
    </xf>
    <xf numFmtId="0" fontId="5" fillId="0" borderId="0" xfId="1" applyFont="1" applyFill="1" applyBorder="1" applyAlignment="1">
      <alignment horizontal="center" vertical="center" wrapText="1"/>
    </xf>
    <xf numFmtId="49" fontId="5" fillId="0" borderId="0" xfId="1" applyNumberFormat="1" applyFont="1" applyFill="1" applyBorder="1" applyAlignment="1">
      <alignment vertical="center" wrapText="1"/>
    </xf>
    <xf numFmtId="49" fontId="30" fillId="0" borderId="0" xfId="1" applyNumberFormat="1" applyFont="1" applyFill="1" applyBorder="1" applyAlignment="1">
      <alignment vertical="center" wrapText="1"/>
    </xf>
    <xf numFmtId="4" fontId="5" fillId="0" borderId="0" xfId="1" applyNumberFormat="1" applyFont="1" applyFill="1" applyBorder="1" applyAlignment="1">
      <alignment horizontal="center" vertical="center" wrapText="1" shrinkToFit="1"/>
    </xf>
    <xf numFmtId="0" fontId="5" fillId="0" borderId="0" xfId="1" applyFont="1" applyFill="1" applyBorder="1" applyAlignment="1" applyProtection="1">
      <alignment vertical="center" wrapText="1"/>
      <protection hidden="1"/>
    </xf>
    <xf numFmtId="0" fontId="5" fillId="0" borderId="0" xfId="1" applyFont="1" applyFill="1" applyBorder="1" applyAlignment="1" applyProtection="1">
      <alignment horizontal="center" vertical="center" wrapText="1"/>
      <protection hidden="1"/>
    </xf>
    <xf numFmtId="0" fontId="5" fillId="0" borderId="0" xfId="1" applyFont="1" applyFill="1" applyBorder="1" applyAlignment="1" applyProtection="1">
      <alignment vertical="top" wrapText="1"/>
      <protection locked="0"/>
    </xf>
    <xf numFmtId="0" fontId="5" fillId="0" borderId="0" xfId="1" applyFont="1" applyFill="1" applyBorder="1" applyAlignment="1" applyProtection="1">
      <alignment horizontal="center" vertical="top" wrapText="1"/>
      <protection locked="0"/>
    </xf>
    <xf numFmtId="0" fontId="5" fillId="0" borderId="0" xfId="1" applyFont="1" applyFill="1" applyBorder="1" applyAlignment="1" applyProtection="1">
      <alignment horizontal="center" vertical="top" wrapText="1"/>
      <protection locked="0" hidden="1"/>
    </xf>
    <xf numFmtId="0" fontId="5" fillId="0" borderId="0" xfId="1" applyNumberFormat="1" applyFont="1" applyFill="1" applyBorder="1" applyAlignment="1" applyProtection="1">
      <alignment horizontal="center" vertical="top" wrapText="1"/>
      <protection locked="0" hidden="1"/>
    </xf>
    <xf numFmtId="0" fontId="5" fillId="0" borderId="0" xfId="1" applyNumberFormat="1" applyFont="1" applyFill="1" applyBorder="1" applyAlignment="1" applyProtection="1">
      <alignment horizontal="center" vertical="top" wrapText="1"/>
      <protection locked="0"/>
    </xf>
    <xf numFmtId="0" fontId="5" fillId="0" borderId="0" xfId="1" applyNumberFormat="1" applyFont="1" applyFill="1" applyBorder="1" applyAlignment="1" applyProtection="1">
      <alignment vertical="top" wrapText="1"/>
      <protection locked="0"/>
    </xf>
    <xf numFmtId="14" fontId="5" fillId="0" borderId="0" xfId="1" applyNumberFormat="1" applyFont="1" applyFill="1" applyBorder="1" applyAlignment="1" applyProtection="1">
      <alignment horizontal="center" vertical="top" wrapText="1"/>
      <protection locked="0" hidden="1"/>
    </xf>
    <xf numFmtId="0" fontId="9" fillId="0" borderId="0" xfId="5" applyFont="1" applyAlignment="1" applyProtection="1">
      <alignment horizontal="left" vertical="top" wrapText="1"/>
      <protection locked="0"/>
    </xf>
    <xf numFmtId="0" fontId="34" fillId="0" borderId="0" xfId="5" applyFont="1" applyAlignment="1" applyProtection="1">
      <alignment horizontal="left" vertical="top" wrapText="1"/>
      <protection locked="0"/>
    </xf>
    <xf numFmtId="0" fontId="35" fillId="0" borderId="0" xfId="5" applyFont="1" applyAlignment="1" applyProtection="1">
      <alignment horizontal="left" vertical="top" wrapText="1"/>
      <protection locked="0"/>
    </xf>
    <xf numFmtId="0" fontId="3" fillId="0" borderId="0" xfId="2" applyFont="1" applyFill="1" applyAlignment="1">
      <alignment horizontal="center" vertical="center"/>
    </xf>
    <xf numFmtId="0" fontId="5" fillId="0" borderId="0" xfId="1" applyFont="1" applyFill="1" applyAlignment="1" applyProtection="1">
      <alignment horizontal="left" vertical="center" wrapText="1"/>
      <protection locked="0"/>
    </xf>
    <xf numFmtId="0" fontId="9" fillId="0" borderId="3" xfId="3" applyFont="1" applyFill="1" applyBorder="1" applyAlignment="1" applyProtection="1">
      <alignment horizontal="center" vertical="center"/>
      <protection locked="0"/>
    </xf>
    <xf numFmtId="0" fontId="9" fillId="0" borderId="4" xfId="3" applyFont="1" applyFill="1" applyBorder="1" applyAlignment="1" applyProtection="1">
      <alignment horizontal="center" vertical="center"/>
      <protection locked="0"/>
    </xf>
    <xf numFmtId="0" fontId="9" fillId="0" borderId="5" xfId="3" applyFont="1" applyFill="1" applyBorder="1" applyAlignment="1" applyProtection="1">
      <alignment horizontal="center" vertical="center"/>
      <protection locked="0"/>
    </xf>
    <xf numFmtId="0" fontId="9" fillId="2" borderId="3" xfId="3" applyFont="1" applyFill="1" applyBorder="1" applyAlignment="1" applyProtection="1">
      <alignment horizontal="center" vertical="center" wrapText="1"/>
      <protection locked="0"/>
    </xf>
    <xf numFmtId="0" fontId="9" fillId="2" borderId="4" xfId="3" applyFont="1" applyFill="1" applyBorder="1" applyAlignment="1" applyProtection="1">
      <alignment horizontal="center" vertical="center" wrapText="1"/>
      <protection locked="0"/>
    </xf>
    <xf numFmtId="0" fontId="9" fillId="2" borderId="5" xfId="3" applyFont="1" applyFill="1" applyBorder="1" applyAlignment="1" applyProtection="1">
      <alignment horizontal="center" vertical="center" wrapText="1"/>
      <protection locked="0"/>
    </xf>
    <xf numFmtId="0" fontId="9" fillId="3" borderId="3" xfId="3" applyFont="1" applyFill="1" applyBorder="1" applyAlignment="1" applyProtection="1">
      <alignment horizontal="center" vertical="center" wrapText="1"/>
      <protection locked="0"/>
    </xf>
    <xf numFmtId="0" fontId="9" fillId="3" borderId="4" xfId="3" applyFont="1" applyFill="1" applyBorder="1" applyAlignment="1" applyProtection="1">
      <alignment horizontal="center" vertical="center" wrapText="1"/>
      <protection locked="0"/>
    </xf>
    <xf numFmtId="0" fontId="9" fillId="3" borderId="5" xfId="3" applyFont="1" applyFill="1" applyBorder="1" applyAlignment="1" applyProtection="1">
      <alignment horizontal="center" vertical="center" wrapText="1"/>
      <protection locked="0"/>
    </xf>
    <xf numFmtId="0" fontId="13" fillId="0" borderId="0" xfId="2" applyFont="1" applyFill="1" applyAlignment="1" applyProtection="1">
      <alignment horizontal="center" vertical="top"/>
      <protection locked="0"/>
    </xf>
    <xf numFmtId="0" fontId="3" fillId="7" borderId="6" xfId="1" applyFont="1" applyFill="1" applyBorder="1" applyAlignment="1" applyProtection="1">
      <alignment horizontal="center" vertical="center" wrapText="1"/>
      <protection locked="0"/>
    </xf>
    <xf numFmtId="0" fontId="3" fillId="7" borderId="9" xfId="1" applyFont="1" applyFill="1" applyBorder="1" applyAlignment="1" applyProtection="1">
      <alignment horizontal="center" vertical="center" wrapText="1"/>
      <protection locked="0"/>
    </xf>
    <xf numFmtId="0" fontId="3" fillId="0" borderId="0" xfId="1" applyFont="1" applyFill="1" applyAlignment="1" applyProtection="1">
      <alignment horizontal="center" vertical="top"/>
      <protection locked="0"/>
    </xf>
    <xf numFmtId="0" fontId="12" fillId="0" borderId="0" xfId="5" applyFont="1" applyAlignment="1" applyProtection="1">
      <alignment horizontal="left" vertical="top" wrapText="1"/>
      <protection locked="0"/>
    </xf>
    <xf numFmtId="0" fontId="12" fillId="0" borderId="0" xfId="5" applyFont="1" applyBorder="1" applyAlignment="1" applyProtection="1">
      <alignment horizontal="left" vertical="top" wrapText="1"/>
      <protection locked="0"/>
    </xf>
    <xf numFmtId="0" fontId="12" fillId="0" borderId="0" xfId="1" applyFont="1" applyFill="1" applyAlignment="1" applyProtection="1">
      <alignment horizontal="right" vertical="center"/>
      <protection locked="0"/>
    </xf>
    <xf numFmtId="0" fontId="9" fillId="0" borderId="0" xfId="5" applyFont="1" applyAlignment="1" applyProtection="1">
      <alignment horizontal="center" vertical="top" wrapText="1"/>
      <protection locked="0"/>
    </xf>
    <xf numFmtId="0" fontId="3" fillId="5" borderId="0" xfId="5" applyFont="1" applyFill="1" applyAlignment="1" applyProtection="1">
      <alignment horizontal="center" vertical="top" wrapText="1"/>
      <protection locked="0"/>
    </xf>
    <xf numFmtId="0" fontId="5" fillId="0" borderId="1" xfId="0" applyFont="1" applyFill="1" applyBorder="1" applyAlignment="1">
      <alignment horizontal="left" vertical="center" wrapText="1"/>
    </xf>
    <xf numFmtId="49" fontId="5" fillId="0" borderId="1" xfId="1" applyNumberFormat="1" applyFont="1" applyFill="1" applyBorder="1" applyAlignment="1">
      <alignment vertical="center" wrapText="1"/>
    </xf>
    <xf numFmtId="4" fontId="5" fillId="0" borderId="1" xfId="1" applyNumberFormat="1" applyFont="1" applyFill="1" applyBorder="1" applyAlignment="1">
      <alignment horizontal="center" vertical="center" wrapText="1" shrinkToFit="1"/>
    </xf>
  </cellXfs>
  <cellStyles count="7">
    <cellStyle name="Гиперссылка" xfId="6" builtinId="8"/>
    <cellStyle name="Обычный" xfId="0" builtinId="0"/>
    <cellStyle name="Обычный 2" xfId="1"/>
    <cellStyle name="Обычный 3" xfId="5"/>
    <cellStyle name="Обычный 3 2" xfId="4"/>
    <cellStyle name="Обычный_Владимирэнерго" xfId="2"/>
    <cellStyle name="Обычный_методика расчета ЛПА-2013" xfId="3"/>
  </cellStyles>
  <dxfs count="9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99FF"/>
        </patternFill>
      </fill>
    </dxf>
    <dxf>
      <fill>
        <patternFill>
          <bgColor rgb="FFFF99FF"/>
        </patternFill>
      </fill>
    </dxf>
    <dxf>
      <font>
        <color theme="1"/>
      </font>
      <fill>
        <patternFill>
          <bgColor rgb="FFFF000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color theme="0"/>
      </font>
    </dxf>
    <dxf>
      <font>
        <color theme="0"/>
      </font>
    </dxf>
    <dxf>
      <fill>
        <patternFill>
          <bgColor rgb="FFFF0000"/>
        </patternFill>
      </fill>
    </dxf>
    <dxf>
      <fill>
        <patternFill>
          <bgColor rgb="FFFF99FF"/>
        </patternFill>
      </fill>
    </dxf>
    <dxf>
      <fill>
        <patternFill>
          <bgColor theme="7" tint="0.59996337778862885"/>
        </patternFill>
      </fill>
    </dxf>
    <dxf>
      <fill>
        <patternFill>
          <bgColor rgb="FFFF0000"/>
        </patternFill>
      </fill>
    </dxf>
    <dxf>
      <fill>
        <patternFill>
          <bgColor rgb="FF66FFFF"/>
        </patternFill>
      </fill>
    </dxf>
    <dxf>
      <fill>
        <patternFill>
          <bgColor rgb="FFFF99FF"/>
        </patternFill>
      </fill>
    </dxf>
    <dxf>
      <fill>
        <patternFill>
          <bgColor theme="7" tint="0.59996337778862885"/>
        </patternFill>
      </fill>
    </dxf>
    <dxf>
      <fill>
        <patternFill>
          <bgColor rgb="FFFF0000"/>
        </patternFill>
      </fill>
    </dxf>
    <dxf>
      <fill>
        <patternFill>
          <bgColor rgb="FF66FFFF"/>
        </patternFill>
      </fill>
    </dxf>
    <dxf>
      <fill>
        <patternFill>
          <bgColor rgb="FF66FFFF"/>
        </patternFill>
      </fill>
    </dxf>
    <dxf>
      <fill>
        <patternFill>
          <bgColor rgb="FFFF0000"/>
        </patternFill>
      </fill>
    </dxf>
    <dxf>
      <fill>
        <patternFill>
          <bgColor rgb="FFFF99FF"/>
        </patternFill>
      </fill>
    </dxf>
    <dxf>
      <fill>
        <patternFill>
          <bgColor rgb="FFFF99FF"/>
        </patternFill>
      </fill>
    </dxf>
    <dxf>
      <fill>
        <patternFill>
          <bgColor theme="7" tint="0.59996337778862885"/>
        </patternFill>
      </fill>
    </dxf>
    <dxf>
      <fill>
        <patternFill>
          <bgColor rgb="FFFF000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99FF"/>
        </patternFill>
      </fill>
    </dxf>
    <dxf>
      <font>
        <color theme="1"/>
      </font>
      <fill>
        <patternFill>
          <bgColor rgb="FFFF0000"/>
        </patternFill>
      </fill>
    </dxf>
    <dxf>
      <fill>
        <patternFill>
          <bgColor theme="7" tint="0.59996337778862885"/>
        </patternFill>
      </fill>
    </dxf>
    <dxf>
      <fill>
        <patternFill>
          <bgColor rgb="FFFF0000"/>
        </patternFill>
      </fill>
    </dxf>
    <dxf>
      <fill>
        <patternFill>
          <bgColor rgb="FFFF0000"/>
        </patternFill>
      </fill>
    </dxf>
    <dxf>
      <fill>
        <patternFill>
          <bgColor rgb="FFFF99FF"/>
        </patternFill>
      </fill>
    </dxf>
    <dxf>
      <font>
        <color rgb="FF9C0006"/>
      </font>
      <fill>
        <patternFill>
          <bgColor rgb="FFFFC7CE"/>
        </patternFill>
      </fill>
    </dxf>
    <dxf>
      <fill>
        <patternFill>
          <bgColor theme="7" tint="0.59996337778862885"/>
        </patternFill>
      </fill>
    </dxf>
    <dxf>
      <fill>
        <patternFill>
          <bgColor rgb="FFFF99CC"/>
        </patternFill>
      </fill>
    </dxf>
    <dxf>
      <fill>
        <patternFill>
          <bgColor rgb="FFFF99CC"/>
        </patternFill>
      </fill>
    </dxf>
    <dxf>
      <font>
        <color rgb="FF9C0006"/>
      </font>
      <fill>
        <patternFill>
          <bgColor rgb="FFFFC7CE"/>
        </patternFill>
      </fill>
    </dxf>
    <dxf>
      <fill>
        <patternFill>
          <bgColor rgb="FFFF99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rgb="FFFF0000"/>
        </patternFill>
      </fill>
    </dxf>
    <dxf>
      <font>
        <color theme="0"/>
      </font>
    </dxf>
    <dxf>
      <font>
        <color theme="0"/>
      </font>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99FF99"/>
      <color rgb="FF66FFFF"/>
      <color rgb="FF66CCFF"/>
      <color rgb="FFFF99FF"/>
      <color rgb="FF0066CC"/>
      <color rgb="FFCCECFF"/>
      <color rgb="FFFF99CC"/>
      <color rgb="FFFFCCCC"/>
      <color rgb="FFFFC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ERAPO~1\AppData\Local\Temp\7zO85B42F5F\7000047415_&#1054;&#1087;&#1080;&#1089;&#1072;&#1085;&#1080;&#1077;%20&#1087;&#1088;&#1077;&#1076;&#1083;&#1072;&#1075;&#1072;&#1077;&#1084;&#1086;&#1075;&#1086;%20&#1090;&#1086;&#1074;&#1072;&#1088;&#1072;_&#1057;&#1088;-&#1074;&#1072;%20&#1079;&#1072;&#1097;&#1080;&#1090;&#1099;%20&#1075;&#1086;&#1083;&#1086;&#1074;&#1099;,&#1088;&#1091;&#1082;,&#1086;&#1088;&#1075;.&#1079;&#1088;&#1077;&#1085;.,&#1089;&#1083;&#1091;&#1093;&#1072;,&#1076;&#1099;&#1093;.(&#1057;&#1052;&#1057;&#105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erapontova-NG\Desktop\7000047415_&#1054;&#1087;&#1080;&#1089;&#1072;&#1085;&#1080;&#1077;%20&#1087;&#1088;&#1077;&#1076;&#1083;&#1072;&#1075;&#1072;&#1077;&#1084;&#1086;&#1075;&#1086;%20&#1090;&#1086;&#1074;&#1072;&#1088;&#1072;_&#1057;&#1088;-&#1074;&#1072;%20&#1079;&#1072;&#1097;&#1080;&#1090;&#1099;%20&#1075;&#1086;&#1083;&#1086;&#1074;&#1099;,&#1088;&#1091;&#1082;,&#1086;&#1088;&#1075;.&#1079;&#1088;&#1077;&#1085;.,&#1089;&#1083;&#1091;&#1093;&#1072;,&#1076;&#1099;&#1093;.(&#1057;&#1052;&#1057;&#105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писание предлагаемого товара"/>
      <sheetName val="Проверка"/>
      <sheetName val="Справочники"/>
      <sheetName val="Вспом_1"/>
      <sheetName val="SAP"/>
      <sheetName val="Инструкция для Участника"/>
      <sheetName val="Обработ.выгрузка_реестра_РФ"/>
      <sheetName val="исключения(не_смотрим_баллы)"/>
      <sheetName val="Инструкция для эксперта"/>
    </sheetNames>
    <sheetDataSet>
      <sheetData sheetId="0"/>
      <sheetData sheetId="1"/>
      <sheetData sheetId="2"/>
      <sheetData sheetId="3">
        <row r="1">
          <cell r="A1" t="str">
            <v>Ном.номер</v>
          </cell>
          <cell r="B1" t="str">
            <v>Требование к совокупному количеству баллов в соответствии с постановлением Правительства РФ от 17 июля 2015 г. № 719 
(для продукции, в отношении которой установлены такие требования)</v>
          </cell>
        </row>
        <row r="2">
          <cell r="A2">
            <v>101143901</v>
          </cell>
          <cell r="B2" t="str">
            <v>НЕТ</v>
          </cell>
        </row>
        <row r="3">
          <cell r="A3">
            <v>101187396</v>
          </cell>
          <cell r="B3" t="str">
            <v>НЕТ</v>
          </cell>
        </row>
        <row r="4">
          <cell r="A4">
            <v>101211100</v>
          </cell>
          <cell r="B4" t="str">
            <v>НЕТ</v>
          </cell>
        </row>
        <row r="5">
          <cell r="A5">
            <v>101211101</v>
          </cell>
          <cell r="B5" t="str">
            <v>НЕТ</v>
          </cell>
        </row>
        <row r="6">
          <cell r="A6">
            <v>101188934</v>
          </cell>
          <cell r="B6" t="str">
            <v>НЕТ</v>
          </cell>
        </row>
        <row r="7">
          <cell r="A7">
            <v>101184700</v>
          </cell>
          <cell r="B7" t="str">
            <v>НЕТ</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писание предлагаемого товара"/>
      <sheetName val="Проверка"/>
      <sheetName val="Справочники"/>
      <sheetName val="Вспом_1"/>
      <sheetName val="SAP"/>
      <sheetName val="Инструкция для Участника"/>
      <sheetName val="Обработ.выгрузка_реестра_РФ"/>
      <sheetName val="исключения(не_смотрим_баллы)"/>
      <sheetName val="Инструкция для эксперта"/>
    </sheetNames>
    <sheetDataSet>
      <sheetData sheetId="0"/>
      <sheetData sheetId="1"/>
      <sheetData sheetId="2"/>
      <sheetData sheetId="3"/>
      <sheetData sheetId="4"/>
      <sheetData sheetId="5"/>
      <sheetData sheetId="6"/>
      <sheetData sheetId="7"/>
      <sheetData sheetId="8"/>
    </sheetDataSet>
  </externalBook>
</externalLink>
</file>

<file path=xl/queryTables/queryTable1.xml><?xml version="1.0" encoding="utf-8"?>
<queryTable xmlns="http://schemas.openxmlformats.org/spreadsheetml/2006/main" name="ExternalData_1" connectionId="2" autoFormatId="0" applyNumberFormats="0" applyBorderFormats="0" applyFontFormats="1" applyPatternFormats="1" applyAlignmentFormats="0" applyWidthHeightFormats="0">
  <queryTableRefresh preserveSortFilterLayout="0" nextId="6">
    <queryTableFields count="5">
      <queryTableField id="1" name="Материал" tableColumnId="1"/>
      <queryTableField id="2" name="Баллы 1875" tableColumnId="2"/>
      <queryTableField id="3" name="Ограничение ПП РФ 1875" tableColumnId="3"/>
      <queryTableField id="4" name="Запрет ПП РФ 1875" tableColumnId="4"/>
      <queryTableField id="5" name="Мера нац.режима" tableColumnId="5"/>
    </queryTableFields>
  </queryTableRefresh>
</queryTable>
</file>

<file path=xl/queryTables/queryTable2.xml><?xml version="1.0" encoding="utf-8"?>
<queryTable xmlns="http://schemas.openxmlformats.org/spreadsheetml/2006/main" name="ExternalData_1" connectionId="3" autoFormatId="0" applyNumberFormats="0" applyBorderFormats="0" applyFontFormats="1" applyPatternFormats="1" applyAlignmentFormats="0" applyWidthHeightFormats="0">
  <queryTableRefresh preserveSortFilterLayout="0" nextId="8">
    <queryTableFields count="7">
      <queryTableField id="1" name="Реестровый номер" tableColumnId="1"/>
      <queryTableField id="2" name="Макс.дата внесения в реестр" tableColumnId="2"/>
      <queryTableField id="3" name="Пользовательская" tableColumnId="3"/>
      <queryTableField id="4" name="Предприятие" tableColumnId="4"/>
      <queryTableField id="5" name="Срок действия" tableColumnId="5"/>
      <queryTableField id="6" name="Наименование продукции" tableColumnId="6"/>
      <queryTableField id="7" name="Баллы" tableColumnId="7"/>
    </queryTableFields>
  </queryTableRefresh>
</queryTable>
</file>

<file path=xl/queryTables/queryTable3.xml><?xml version="1.0" encoding="utf-8"?>
<queryTable xmlns="http://schemas.openxmlformats.org/spreadsheetml/2006/main" name="ExternalData_1" connectionId="1" autoFormatId="0" applyNumberFormats="0" applyBorderFormats="0" applyFontFormats="1" applyPatternFormats="1" applyAlignmentFormats="0" applyWidthHeightFormats="0">
  <queryTableRefresh preserveSortFilterLayout="0" nextId="4">
    <queryTableFields count="3">
      <queryTableField id="1" name="ОКПД2" tableColumnId="1"/>
      <queryTableField id="2" name="Товар внесен до:" tableColumnId="2"/>
      <queryTableField id="3" name="Закупка до:" tableColumnId="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id="4" name="Лист2__3" displayName="Лист2__3" ref="A1:E2" tableType="queryTable" insertRow="1" totalsRowShown="0">
  <autoFilter ref="A1:E2"/>
  <tableColumns count="5">
    <tableColumn id="1" uniqueName="1" name="Материал" queryTableFieldId="1"/>
    <tableColumn id="2" uniqueName="2" name="Баллы 1875" queryTableFieldId="2"/>
    <tableColumn id="3" uniqueName="3" name="Ограничение ПП РФ 1875" queryTableFieldId="3"/>
    <tableColumn id="4" uniqueName="4" name="Запрет ПП РФ 1875" queryTableFieldId="4"/>
    <tableColumn id="5" uniqueName="5" name="Мера нац.режима" queryTableFieldId="5"/>
  </tableColumns>
  <tableStyleInfo name="TableStyleMedium7" showFirstColumn="0" showLastColumn="0" showRowStripes="1" showColumnStripes="0"/>
</table>
</file>

<file path=xl/tables/table2.xml><?xml version="1.0" encoding="utf-8"?>
<table xmlns="http://schemas.openxmlformats.org/spreadsheetml/2006/main" id="1" name="Лист3" displayName="Лист3" ref="A1:G2" tableType="queryTable" insertRow="1" totalsRowShown="0">
  <autoFilter ref="A1:G2"/>
  <tableColumns count="7">
    <tableColumn id="1" uniqueName="1" name="Реестровый номер" queryTableFieldId="1"/>
    <tableColumn id="2" uniqueName="2" name="Макс.дата внесения в реестр" queryTableFieldId="2"/>
    <tableColumn id="3" uniqueName="3" name="Пользовательская" queryTableFieldId="3"/>
    <tableColumn id="4" uniqueName="4" name="Предприятие" queryTableFieldId="4"/>
    <tableColumn id="5" uniqueName="5" name="Срок действия" queryTableFieldId="5"/>
    <tableColumn id="6" uniqueName="6" name="Наименование продукции" queryTableFieldId="6"/>
    <tableColumn id="7" uniqueName="7" name="Баллы" queryTableFieldId="7"/>
  </tableColumns>
  <tableStyleInfo name="TableStyleMedium7" showFirstColumn="0" showLastColumn="0" showRowStripes="1" showColumnStripes="0"/>
</table>
</file>

<file path=xl/tables/table3.xml><?xml version="1.0" encoding="utf-8"?>
<table xmlns="http://schemas.openxmlformats.org/spreadsheetml/2006/main" id="2" name="Лист2" displayName="Лист2" ref="A1:C2" tableType="queryTable" insertRow="1" totalsRowShown="0">
  <autoFilter ref="A1:C2"/>
  <tableColumns count="3">
    <tableColumn id="1" uniqueName="1" name="ОКПД2" queryTableFieldId="1"/>
    <tableColumn id="2" uniqueName="2" name="Товар внесен до:" queryTableFieldId="2"/>
    <tableColumn id="3" uniqueName="3" name="Закупка до:" queryTableFieldId="3"/>
  </tableColumns>
  <tableStyleInfo name="TableStyleMedium7"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ortfolio.gisp.gov.ru/pp719v2/pub/prod/?ysclid=mi8hmpot8r43401336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W101"/>
  <sheetViews>
    <sheetView tabSelected="1" zoomScale="55" zoomScaleNormal="55" workbookViewId="0">
      <selection activeCell="M102" sqref="M102"/>
    </sheetView>
  </sheetViews>
  <sheetFormatPr defaultRowHeight="12.75" x14ac:dyDescent="0.25"/>
  <cols>
    <col min="1" max="1" width="8.42578125" style="11" customWidth="1"/>
    <col min="2" max="2" width="16.140625" style="11" customWidth="1"/>
    <col min="3" max="3" width="33.42578125" style="11" customWidth="1"/>
    <col min="4" max="4" width="116.42578125" style="11" customWidth="1"/>
    <col min="5" max="5" width="25.140625" style="11" customWidth="1"/>
    <col min="6" max="6" width="32.7109375" style="11" customWidth="1"/>
    <col min="7" max="7" width="16.5703125" style="11" customWidth="1"/>
    <col min="8" max="8" width="16.28515625" style="11" customWidth="1"/>
    <col min="9" max="9" width="17.42578125" style="11" customWidth="1"/>
    <col min="10" max="11" width="18.140625" style="11" customWidth="1"/>
    <col min="12" max="12" width="28.5703125" style="21" customWidth="1"/>
    <col min="13" max="13" width="30.7109375" style="21" customWidth="1"/>
    <col min="14" max="14" width="28.5703125" style="21" customWidth="1"/>
    <col min="15" max="15" width="31.140625" style="21" customWidth="1"/>
    <col min="16" max="16" width="29.5703125" style="21" customWidth="1"/>
    <col min="17" max="17" width="46.85546875" style="21" customWidth="1"/>
    <col min="18" max="18" width="38" style="11" customWidth="1"/>
    <col min="19" max="19" width="36.140625" style="11" customWidth="1"/>
    <col min="20" max="20" width="43" style="11" customWidth="1"/>
    <col min="21" max="21" width="39.140625" style="11" customWidth="1"/>
    <col min="22" max="22" width="33.42578125" style="11" customWidth="1"/>
    <col min="23" max="23" width="35.140625" style="11" customWidth="1"/>
    <col min="24" max="16384" width="9.140625" style="11"/>
  </cols>
  <sheetData>
    <row r="1" spans="1:23" s="77" customFormat="1" x14ac:dyDescent="0.25">
      <c r="I1" s="88"/>
      <c r="J1" s="88"/>
      <c r="K1" s="88"/>
      <c r="L1" s="88"/>
      <c r="M1" s="88"/>
    </row>
    <row r="2" spans="1:23" customFormat="1" ht="22.5" customHeight="1" x14ac:dyDescent="0.25">
      <c r="A2" s="161" t="s">
        <v>136</v>
      </c>
      <c r="B2" s="161"/>
      <c r="C2" s="161"/>
      <c r="D2" s="161"/>
      <c r="E2" s="161"/>
      <c r="F2" s="161"/>
    </row>
    <row r="3" spans="1:23" customFormat="1" ht="15" x14ac:dyDescent="0.25">
      <c r="A3" s="2"/>
    </row>
    <row r="4" spans="1:23" s="139" customFormat="1" ht="15.75" customHeight="1" x14ac:dyDescent="0.25">
      <c r="A4" s="136" t="s">
        <v>137</v>
      </c>
      <c r="B4" s="162" t="s">
        <v>138</v>
      </c>
      <c r="C4" s="162"/>
      <c r="D4" s="162"/>
      <c r="E4" s="162"/>
      <c r="F4" s="162"/>
      <c r="G4" s="162"/>
      <c r="H4" s="162"/>
      <c r="I4" s="137"/>
      <c r="J4" s="137"/>
      <c r="K4" s="137"/>
      <c r="L4" s="138"/>
      <c r="M4" s="138"/>
      <c r="N4" s="138"/>
    </row>
    <row r="5" spans="1:23" s="139" customFormat="1" ht="19.5" customHeight="1" x14ac:dyDescent="0.25">
      <c r="A5" s="136" t="s">
        <v>139</v>
      </c>
      <c r="B5" s="162" t="s">
        <v>140</v>
      </c>
      <c r="C5" s="162"/>
      <c r="D5" s="162"/>
      <c r="E5" s="162"/>
      <c r="F5" s="162"/>
      <c r="G5" s="162"/>
      <c r="H5" s="162"/>
      <c r="I5" s="162"/>
      <c r="J5" s="137"/>
      <c r="K5" s="137"/>
      <c r="L5" s="138"/>
      <c r="M5" s="138"/>
      <c r="N5" s="138"/>
    </row>
    <row r="6" spans="1:23" s="139" customFormat="1" ht="24" customHeight="1" x14ac:dyDescent="0.25">
      <c r="A6" s="136" t="s">
        <v>141</v>
      </c>
      <c r="B6" s="162" t="s">
        <v>142</v>
      </c>
      <c r="C6" s="162"/>
      <c r="D6" s="162"/>
      <c r="E6" s="162"/>
      <c r="F6" s="162"/>
      <c r="G6" s="162"/>
      <c r="H6" s="162"/>
      <c r="I6" s="162"/>
      <c r="J6" s="162"/>
      <c r="K6" s="162"/>
      <c r="L6" s="138"/>
      <c r="M6" s="138"/>
      <c r="N6" s="138"/>
    </row>
    <row r="7" spans="1:23" s="139" customFormat="1" ht="39" customHeight="1" x14ac:dyDescent="0.25">
      <c r="A7" s="136" t="s">
        <v>143</v>
      </c>
      <c r="B7" s="162" t="s">
        <v>274</v>
      </c>
      <c r="C7" s="162"/>
      <c r="D7" s="162"/>
      <c r="E7" s="162"/>
      <c r="F7" s="162"/>
      <c r="G7" s="162"/>
      <c r="H7" s="162"/>
      <c r="I7" s="162"/>
      <c r="J7" s="162"/>
      <c r="K7" s="162"/>
      <c r="L7" s="138"/>
      <c r="M7" s="138"/>
      <c r="N7" s="138"/>
    </row>
    <row r="8" spans="1:23" s="139" customFormat="1" ht="48.75" customHeight="1" thickBot="1" x14ac:dyDescent="0.3">
      <c r="A8" s="136" t="s">
        <v>144</v>
      </c>
      <c r="B8" s="163" t="s">
        <v>145</v>
      </c>
      <c r="C8" s="162"/>
      <c r="D8" s="162"/>
      <c r="E8" s="162"/>
      <c r="F8" s="162"/>
      <c r="G8" s="162"/>
      <c r="H8" s="162"/>
      <c r="I8" s="162"/>
      <c r="J8" s="162"/>
      <c r="K8" s="162"/>
      <c r="L8" s="138"/>
      <c r="M8" s="138"/>
      <c r="N8" s="138"/>
    </row>
    <row r="9" spans="1:23" s="77" customFormat="1" ht="15.75" x14ac:dyDescent="0.25">
      <c r="A9" s="78"/>
      <c r="B9" s="78"/>
      <c r="C9" s="78"/>
      <c r="D9" s="78"/>
      <c r="E9" s="78"/>
      <c r="F9" s="78"/>
      <c r="G9" s="78"/>
      <c r="H9" s="140"/>
      <c r="I9" s="140"/>
      <c r="J9" s="140"/>
      <c r="K9" s="140"/>
      <c r="L9" s="140"/>
      <c r="M9" s="140"/>
      <c r="N9" s="140"/>
      <c r="O9" s="140"/>
      <c r="P9" s="140"/>
      <c r="Q9" s="140"/>
      <c r="R9" s="140"/>
      <c r="S9" s="140"/>
      <c r="T9" s="140"/>
      <c r="U9" s="140"/>
    </row>
    <row r="10" spans="1:23" s="77" customFormat="1" x14ac:dyDescent="0.25">
      <c r="I10" s="88"/>
      <c r="J10" s="88"/>
      <c r="K10" s="88"/>
      <c r="L10" s="88"/>
      <c r="M10" s="88"/>
    </row>
    <row r="11" spans="1:23" s="139" customFormat="1" ht="24.75" customHeight="1" x14ac:dyDescent="0.25">
      <c r="A11" s="141" t="s">
        <v>146</v>
      </c>
      <c r="G11" s="142"/>
      <c r="H11" s="142"/>
      <c r="I11" s="143"/>
      <c r="J11" s="143"/>
      <c r="K11" s="143"/>
      <c r="L11" s="143"/>
      <c r="M11" s="143"/>
      <c r="N11" s="143"/>
    </row>
    <row r="12" spans="1:23" s="139" customFormat="1" ht="24.75" customHeight="1" x14ac:dyDescent="0.25">
      <c r="A12" s="141" t="s">
        <v>22</v>
      </c>
      <c r="G12" s="142"/>
      <c r="H12" s="142"/>
      <c r="I12" s="143"/>
      <c r="J12" s="143"/>
      <c r="K12" s="143"/>
      <c r="L12" s="143"/>
      <c r="M12" s="143"/>
      <c r="N12" s="143"/>
    </row>
    <row r="13" spans="1:23" s="139" customFormat="1" ht="24.75" customHeight="1" x14ac:dyDescent="0.25">
      <c r="A13" s="141"/>
      <c r="G13" s="142"/>
      <c r="H13" s="142"/>
      <c r="I13" s="143"/>
      <c r="J13" s="143"/>
      <c r="K13" s="143"/>
      <c r="L13" s="143"/>
      <c r="M13" s="143"/>
      <c r="N13" s="143"/>
    </row>
    <row r="14" spans="1:23" s="139" customFormat="1" ht="15.75" x14ac:dyDescent="0.25">
      <c r="A14" s="164" t="s">
        <v>147</v>
      </c>
      <c r="B14" s="164"/>
      <c r="C14" s="164"/>
      <c r="D14" s="164"/>
      <c r="E14" s="164"/>
      <c r="F14" s="164"/>
      <c r="G14" s="164"/>
      <c r="H14" s="164"/>
      <c r="I14" s="164"/>
      <c r="J14" s="164"/>
      <c r="K14" s="164"/>
      <c r="L14" s="164"/>
      <c r="M14" s="164"/>
      <c r="N14" s="164"/>
      <c r="O14" s="164"/>
      <c r="P14" s="164"/>
      <c r="Q14" s="164"/>
      <c r="R14" s="164"/>
      <c r="S14" s="164"/>
      <c r="T14" s="164"/>
      <c r="U14" s="164"/>
    </row>
    <row r="15" spans="1:23" s="139" customFormat="1" ht="18.75" customHeight="1" x14ac:dyDescent="0.25">
      <c r="A15" s="164" t="s">
        <v>148</v>
      </c>
      <c r="B15" s="164"/>
      <c r="C15" s="164"/>
      <c r="D15" s="164"/>
      <c r="E15" s="164"/>
      <c r="F15" s="164"/>
      <c r="G15" s="164"/>
      <c r="H15" s="164"/>
      <c r="I15" s="164"/>
      <c r="J15" s="164"/>
      <c r="K15" s="164"/>
      <c r="L15" s="164"/>
      <c r="M15" s="164"/>
      <c r="N15" s="164"/>
      <c r="O15" s="164"/>
      <c r="P15" s="164"/>
      <c r="Q15" s="164"/>
      <c r="R15" s="164"/>
      <c r="S15" s="164"/>
      <c r="T15" s="164"/>
      <c r="U15" s="164"/>
    </row>
    <row r="16" spans="1:23" ht="24.75" customHeight="1" x14ac:dyDescent="0.25">
      <c r="A16" s="80"/>
      <c r="B16" s="80"/>
      <c r="C16" s="81"/>
      <c r="D16" s="81"/>
      <c r="E16" s="81"/>
      <c r="F16" s="81"/>
      <c r="G16" s="81"/>
      <c r="H16" s="81"/>
      <c r="I16" s="81"/>
      <c r="J16" s="80"/>
      <c r="K16" s="80"/>
      <c r="L16" s="80"/>
      <c r="M16" s="80"/>
      <c r="N16" s="80"/>
      <c r="O16" s="80"/>
      <c r="P16" s="80"/>
      <c r="Q16" s="80"/>
      <c r="R16" s="102"/>
      <c r="S16" s="101"/>
      <c r="T16" s="92"/>
      <c r="U16" s="98"/>
      <c r="V16" s="77"/>
      <c r="W16" s="77"/>
    </row>
    <row r="17" spans="1:23" ht="18.75" x14ac:dyDescent="0.25">
      <c r="A17" s="166" t="s">
        <v>4</v>
      </c>
      <c r="B17" s="167"/>
      <c r="C17" s="167"/>
      <c r="D17" s="167"/>
      <c r="E17" s="167"/>
      <c r="F17" s="167"/>
      <c r="G17" s="167"/>
      <c r="H17" s="167"/>
      <c r="I17" s="167"/>
      <c r="J17" s="168"/>
      <c r="K17" s="172" t="s">
        <v>5</v>
      </c>
      <c r="L17" s="173"/>
      <c r="M17" s="173"/>
      <c r="N17" s="173"/>
      <c r="O17" s="173"/>
      <c r="P17" s="173"/>
      <c r="Q17" s="173"/>
      <c r="R17" s="174"/>
      <c r="S17" s="169" t="s">
        <v>11</v>
      </c>
      <c r="T17" s="170"/>
      <c r="U17" s="170"/>
      <c r="V17" s="170"/>
      <c r="W17" s="171"/>
    </row>
    <row r="18" spans="1:23" ht="313.5" customHeight="1" x14ac:dyDescent="0.25">
      <c r="A18" s="14" t="s">
        <v>0</v>
      </c>
      <c r="B18" s="14" t="s">
        <v>2</v>
      </c>
      <c r="C18" s="15" t="s">
        <v>1</v>
      </c>
      <c r="D18" s="106" t="s">
        <v>113</v>
      </c>
      <c r="E18" s="15" t="s">
        <v>114</v>
      </c>
      <c r="F18" s="15" t="s">
        <v>115</v>
      </c>
      <c r="G18" s="83" t="s">
        <v>16</v>
      </c>
      <c r="H18" s="83" t="s">
        <v>8</v>
      </c>
      <c r="I18" s="83" t="s">
        <v>9</v>
      </c>
      <c r="J18" s="84" t="s">
        <v>25</v>
      </c>
      <c r="K18" s="107" t="s">
        <v>116</v>
      </c>
      <c r="L18" s="16" t="s">
        <v>1</v>
      </c>
      <c r="M18" s="85" t="s">
        <v>113</v>
      </c>
      <c r="N18" s="85" t="s">
        <v>114</v>
      </c>
      <c r="O18" s="85" t="s">
        <v>118</v>
      </c>
      <c r="P18" s="85" t="s">
        <v>82</v>
      </c>
      <c r="Q18" s="16" t="s">
        <v>3</v>
      </c>
      <c r="R18" s="16" t="s">
        <v>10</v>
      </c>
      <c r="S18" s="100" t="s">
        <v>83</v>
      </c>
      <c r="T18" s="17" t="s">
        <v>27</v>
      </c>
      <c r="U18" s="18" t="s">
        <v>94</v>
      </c>
      <c r="V18" s="18" t="s">
        <v>26</v>
      </c>
      <c r="W18" s="86" t="s">
        <v>84</v>
      </c>
    </row>
    <row r="19" spans="1:23" ht="24" customHeight="1" x14ac:dyDescent="0.25">
      <c r="A19" s="82">
        <v>1</v>
      </c>
      <c r="B19" s="82">
        <v>2</v>
      </c>
      <c r="C19" s="82">
        <v>3</v>
      </c>
      <c r="D19" s="82">
        <v>4</v>
      </c>
      <c r="E19" s="82">
        <v>5</v>
      </c>
      <c r="F19" s="82">
        <v>6</v>
      </c>
      <c r="G19" s="82">
        <v>7</v>
      </c>
      <c r="H19" s="82">
        <v>8</v>
      </c>
      <c r="I19" s="82">
        <v>9</v>
      </c>
      <c r="J19" s="82">
        <v>10</v>
      </c>
      <c r="K19" s="82">
        <v>11</v>
      </c>
      <c r="L19" s="82">
        <v>12</v>
      </c>
      <c r="M19" s="82">
        <v>13</v>
      </c>
      <c r="N19" s="82">
        <v>14</v>
      </c>
      <c r="O19" s="82">
        <v>15</v>
      </c>
      <c r="P19" s="82">
        <v>16</v>
      </c>
      <c r="Q19" s="82">
        <v>17</v>
      </c>
      <c r="R19" s="82">
        <v>18</v>
      </c>
      <c r="S19" s="82">
        <v>19</v>
      </c>
      <c r="T19" s="82">
        <v>20</v>
      </c>
      <c r="U19" s="82">
        <v>21</v>
      </c>
      <c r="V19" s="82">
        <v>22</v>
      </c>
      <c r="W19" s="82">
        <v>23</v>
      </c>
    </row>
    <row r="20" spans="1:23" ht="378.75" customHeight="1" x14ac:dyDescent="0.25">
      <c r="A20" s="112"/>
      <c r="B20" s="113"/>
      <c r="C20" s="113"/>
      <c r="D20" s="113"/>
      <c r="E20" s="113"/>
      <c r="F20" s="113"/>
      <c r="G20" s="113"/>
      <c r="H20" s="113"/>
      <c r="I20" s="113"/>
      <c r="J20" s="113"/>
      <c r="K20" s="109" t="s">
        <v>117</v>
      </c>
      <c r="L20" s="109" t="s">
        <v>119</v>
      </c>
      <c r="M20" s="109" t="s">
        <v>120</v>
      </c>
      <c r="N20" s="109" t="s">
        <v>121</v>
      </c>
      <c r="O20" s="109" t="s">
        <v>122</v>
      </c>
      <c r="P20" s="109" t="s">
        <v>123</v>
      </c>
      <c r="Q20" s="109" t="s">
        <v>124</v>
      </c>
      <c r="R20" s="109" t="s">
        <v>125</v>
      </c>
      <c r="S20" s="109" t="s">
        <v>149</v>
      </c>
      <c r="T20" s="109" t="s">
        <v>127</v>
      </c>
      <c r="U20" s="110" t="s">
        <v>128</v>
      </c>
      <c r="V20" s="110" t="s">
        <v>129</v>
      </c>
      <c r="W20" s="109" t="s">
        <v>150</v>
      </c>
    </row>
    <row r="21" spans="1:23" s="44" customFormat="1" ht="30.75" customHeight="1" x14ac:dyDescent="0.25">
      <c r="A21" s="135"/>
      <c r="B21" s="134"/>
      <c r="C21" s="134"/>
      <c r="D21" s="134"/>
      <c r="E21" s="134"/>
      <c r="F21" s="134"/>
      <c r="G21" s="134"/>
      <c r="H21" s="134"/>
      <c r="I21" s="134"/>
      <c r="J21" s="121"/>
      <c r="K21" s="132"/>
      <c r="L21" s="122"/>
      <c r="M21" s="123"/>
      <c r="N21" s="124"/>
      <c r="O21" s="125"/>
      <c r="P21" s="126"/>
      <c r="Q21" s="127"/>
      <c r="R21" s="126"/>
      <c r="S21" s="128"/>
      <c r="T21" s="128"/>
      <c r="U21" s="129"/>
      <c r="V21" s="128"/>
      <c r="W21" s="130"/>
    </row>
    <row r="22" spans="1:23" s="45" customFormat="1" ht="81" customHeight="1" x14ac:dyDescent="0.25">
      <c r="A22" s="144">
        <v>1</v>
      </c>
      <c r="B22" s="144"/>
      <c r="C22" s="185" t="s">
        <v>151</v>
      </c>
      <c r="D22" s="184" t="s">
        <v>152</v>
      </c>
      <c r="E22" s="185" t="s">
        <v>153</v>
      </c>
      <c r="F22" s="146"/>
      <c r="G22" s="147" t="s">
        <v>134</v>
      </c>
      <c r="H22" s="186" t="s">
        <v>154</v>
      </c>
      <c r="I22" s="186" t="s">
        <v>155</v>
      </c>
      <c r="J22" s="114" t="str">
        <f>IFERROR(IF(VLOOKUP(B22,[1]Вспом_1!$A:$B,2,)&gt;0,IF(I22="запрет",VLOOKUP(B22,[1]Вспом_1!$A:$B,2,)*1,IF(I22="ограничение",VLOOKUP(B22,[1]Вспом_1!$A:$B,2,)*1,"")),""),"")</f>
        <v/>
      </c>
      <c r="K22" s="133" t="s">
        <v>132</v>
      </c>
      <c r="L22" s="115"/>
      <c r="M22" s="116"/>
      <c r="N22" s="131" t="str">
        <f t="shared" ref="N22" si="0">IF(K22="да","не заполняется","")</f>
        <v/>
      </c>
      <c r="O22" s="119" t="str">
        <f t="shared" ref="O22" si="1">IF(K22="нет","не заполняется","")</f>
        <v>не заполняется</v>
      </c>
      <c r="P22" s="117"/>
      <c r="Q22" s="118"/>
      <c r="R22" s="117"/>
      <c r="S22" s="119" t="str">
        <f t="shared" ref="S22" si="2">IF(I22="преимущество","не заполняется",IF(LEN(IFERROR(VLOOKUP("*исключение*",I22,1,),""))&gt;0,"не заполняется",IF(LEN(IFERROR(VLOOKUP("*отсутствует в реестре*",I22,1,),""))&gt;0,"не заполняется","")))</f>
        <v/>
      </c>
      <c r="T22" s="119" t="str">
        <f t="shared" ref="T22" si="3">IF(I22="преимущество","не заполняется",IF(LEN(IFERROR(VLOOKUP("*исключение*",I22,1,),""))&gt;0,"не заполняется",IF(LEN(IFERROR(VLOOKUP("*отсутствует в реестре*",I22,1,),""))&gt;0,"не заполняется","")))</f>
        <v/>
      </c>
      <c r="U22" s="120" t="str">
        <f t="shared" ref="U22" si="4">IF(I22="преимущество","не заполняется",IF(LEN(IFERROR(VLOOKUP("*исключение*",I22,1,),""))&gt;0,"не заполняется",IF(LEN(IFERROR(VLOOKUP("*отсутствует в реестре*",I22,1,),""))&gt;0,"не заполняется","")))</f>
        <v/>
      </c>
      <c r="V22" s="119" t="str">
        <f t="shared" ref="V22:V81" si="5">IF(I22="преимущество","не заполняется",IF(LEN(IFERROR(VLOOKUP("*исключение*",I22,1,),""))&gt;0,"не заполняется",IF(LEN(IFERROR(VLOOKUP("*отсутствует в реестре*",I22,1,),""))&gt;0,"не заполняется","")))</f>
        <v/>
      </c>
      <c r="W22" s="119" t="str">
        <f t="shared" ref="W22" si="6">IF(I22="преимущество","не заполняется",IF(LEN(IFERROR(VLOOKUP("*исключение*",I22,1,),""))&gt;0,"не заполняется",IF(LEN(IFERROR(VLOOKUP("*отсутствует в реестре*",I22,1,),""))&gt;0,"не заполняется","")))</f>
        <v/>
      </c>
    </row>
    <row r="23" spans="1:23" s="45" customFormat="1" ht="77.25" customHeight="1" x14ac:dyDescent="0.25">
      <c r="A23" s="144">
        <v>2</v>
      </c>
      <c r="B23" s="144"/>
      <c r="C23" s="145" t="s">
        <v>156</v>
      </c>
      <c r="D23" s="184" t="s">
        <v>157</v>
      </c>
      <c r="E23" s="145" t="s">
        <v>153</v>
      </c>
      <c r="F23" s="146"/>
      <c r="G23" s="147" t="s">
        <v>134</v>
      </c>
      <c r="H23" s="147" t="s">
        <v>154</v>
      </c>
      <c r="I23" s="147" t="s">
        <v>155</v>
      </c>
      <c r="J23" s="105" t="str">
        <f>IFERROR(IF(VLOOKUP(B23,[1]Вспом_1!$A:$B,2,)&gt;0,IF(I23="запрет",VLOOKUP(B23,[1]Вспом_1!$A:$B,2,)*1,IF(I23="ограничение",VLOOKUP(B23,[1]Вспом_1!$A:$B,2,)*1,"")),""),"")</f>
        <v/>
      </c>
      <c r="K23" s="133" t="s">
        <v>132</v>
      </c>
      <c r="L23" s="34"/>
      <c r="M23" s="35"/>
      <c r="N23" s="131" t="str">
        <f t="shared" ref="N23:N81" si="7">IF(K23="да","не заполняется","")</f>
        <v/>
      </c>
      <c r="O23" s="119" t="str">
        <f t="shared" ref="O23:O81" si="8">IF(K23="нет","не заполняется","")</f>
        <v>не заполняется</v>
      </c>
      <c r="P23" s="36"/>
      <c r="Q23" s="37"/>
      <c r="R23" s="36"/>
      <c r="S23" s="42" t="str">
        <f t="shared" ref="S23:S75" si="9">IF(I23="преимущество","не заполняется",IF(LEN(IFERROR(VLOOKUP("*исключение*",I23,1,),""))&gt;0,"не заполняется",IF(LEN(IFERROR(VLOOKUP("*отсутствует в реестре*",I23,1,),""))&gt;0,"не заполняется","")))</f>
        <v/>
      </c>
      <c r="T23" s="42" t="str">
        <f t="shared" ref="T23:T75" si="10">IF(I23="преимущество","не заполняется",IF(LEN(IFERROR(VLOOKUP("*исключение*",I23,1,),""))&gt;0,"не заполняется",IF(LEN(IFERROR(VLOOKUP("*отсутствует в реестре*",I23,1,),""))&gt;0,"не заполняется","")))</f>
        <v/>
      </c>
      <c r="U23" s="43" t="str">
        <f t="shared" ref="U23:U75" si="11">IF(I23="преимущество","не заполняется",IF(LEN(IFERROR(VLOOKUP("*исключение*",I23,1,),""))&gt;0,"не заполняется",IF(LEN(IFERROR(VLOOKUP("*отсутствует в реестре*",I23,1,),""))&gt;0,"не заполняется","")))</f>
        <v/>
      </c>
      <c r="V23" s="119" t="str">
        <f t="shared" si="5"/>
        <v/>
      </c>
      <c r="W23" s="42" t="str">
        <f t="shared" ref="W23:W75" si="12">IF(I23="преимущество","не заполняется",IF(LEN(IFERROR(VLOOKUP("*исключение*",I23,1,),""))&gt;0,"не заполняется",IF(LEN(IFERROR(VLOOKUP("*отсутствует в реестре*",I23,1,),""))&gt;0,"не заполняется","")))</f>
        <v/>
      </c>
    </row>
    <row r="24" spans="1:23" s="45" customFormat="1" ht="55.5" customHeight="1" x14ac:dyDescent="0.25">
      <c r="A24" s="144">
        <v>3</v>
      </c>
      <c r="B24" s="144"/>
      <c r="C24" s="145" t="s">
        <v>158</v>
      </c>
      <c r="D24" s="184" t="s">
        <v>275</v>
      </c>
      <c r="E24" s="145"/>
      <c r="F24" s="146"/>
      <c r="G24" s="147" t="s">
        <v>134</v>
      </c>
      <c r="H24" s="147" t="s">
        <v>159</v>
      </c>
      <c r="I24" s="147" t="s">
        <v>160</v>
      </c>
      <c r="J24" s="105" t="str">
        <f>IFERROR(IF(VLOOKUP(B24,[1]Вспом_1!$A:$B,2,)&gt;0,IF(I24="запрет",VLOOKUP(B24,[1]Вспом_1!$A:$B,2,)*1,IF(I24="ограничение",VLOOKUP(B24,[1]Вспом_1!$A:$B,2,)*1,"")),""),"")</f>
        <v/>
      </c>
      <c r="K24" s="133" t="s">
        <v>132</v>
      </c>
      <c r="L24" s="34"/>
      <c r="M24" s="35"/>
      <c r="N24" s="131" t="str">
        <f t="shared" si="7"/>
        <v/>
      </c>
      <c r="O24" s="119" t="str">
        <f t="shared" si="8"/>
        <v>не заполняется</v>
      </c>
      <c r="P24" s="36"/>
      <c r="Q24" s="37"/>
      <c r="R24" s="36"/>
      <c r="S24" s="42" t="str">
        <f t="shared" si="9"/>
        <v>не заполняется</v>
      </c>
      <c r="T24" s="42" t="str">
        <f t="shared" si="10"/>
        <v>не заполняется</v>
      </c>
      <c r="U24" s="43" t="str">
        <f t="shared" si="11"/>
        <v>не заполняется</v>
      </c>
      <c r="V24" s="119" t="str">
        <f t="shared" si="5"/>
        <v>не заполняется</v>
      </c>
      <c r="W24" s="42" t="str">
        <f t="shared" si="12"/>
        <v>не заполняется</v>
      </c>
    </row>
    <row r="25" spans="1:23" s="45" customFormat="1" ht="95.25" customHeight="1" x14ac:dyDescent="0.25">
      <c r="A25" s="144">
        <v>4</v>
      </c>
      <c r="B25" s="144"/>
      <c r="C25" s="145" t="s">
        <v>161</v>
      </c>
      <c r="D25" s="184" t="s">
        <v>276</v>
      </c>
      <c r="E25" s="145" t="s">
        <v>162</v>
      </c>
      <c r="F25" s="146"/>
      <c r="G25" s="147" t="s">
        <v>134</v>
      </c>
      <c r="H25" s="147" t="s">
        <v>163</v>
      </c>
      <c r="I25" s="147" t="s">
        <v>155</v>
      </c>
      <c r="J25" s="105" t="str">
        <f>IFERROR(IF(VLOOKUP(B25,[1]Вспом_1!$A:$B,2,)&gt;0,IF(I25="запрет",VLOOKUP(B25,[1]Вспом_1!$A:$B,2,)*1,IF(I25="ограничение",VLOOKUP(B25,[1]Вспом_1!$A:$B,2,)*1,"")),""),"")</f>
        <v/>
      </c>
      <c r="K25" s="133" t="s">
        <v>132</v>
      </c>
      <c r="L25" s="34"/>
      <c r="M25" s="35"/>
      <c r="N25" s="131" t="str">
        <f t="shared" si="7"/>
        <v/>
      </c>
      <c r="O25" s="119" t="str">
        <f t="shared" si="8"/>
        <v>не заполняется</v>
      </c>
      <c r="P25" s="36"/>
      <c r="Q25" s="37"/>
      <c r="R25" s="36"/>
      <c r="S25" s="42" t="str">
        <f t="shared" si="9"/>
        <v/>
      </c>
      <c r="T25" s="42" t="str">
        <f t="shared" si="10"/>
        <v/>
      </c>
      <c r="U25" s="43" t="str">
        <f t="shared" si="11"/>
        <v/>
      </c>
      <c r="V25" s="119" t="str">
        <f t="shared" si="5"/>
        <v/>
      </c>
      <c r="W25" s="42" t="str">
        <f t="shared" si="12"/>
        <v/>
      </c>
    </row>
    <row r="26" spans="1:23" s="45" customFormat="1" ht="92.25" customHeight="1" x14ac:dyDescent="0.25">
      <c r="A26" s="144">
        <v>5</v>
      </c>
      <c r="B26" s="144"/>
      <c r="C26" s="145" t="s">
        <v>164</v>
      </c>
      <c r="D26" s="184" t="s">
        <v>277</v>
      </c>
      <c r="E26" s="145" t="s">
        <v>162</v>
      </c>
      <c r="F26" s="146"/>
      <c r="G26" s="147" t="s">
        <v>134</v>
      </c>
      <c r="H26" s="147" t="s">
        <v>163</v>
      </c>
      <c r="I26" s="147" t="s">
        <v>155</v>
      </c>
      <c r="J26" s="105" t="str">
        <f>IFERROR(IF(VLOOKUP(B26,[1]Вспом_1!$A:$B,2,)&gt;0,IF(I26="запрет",VLOOKUP(B26,[1]Вспом_1!$A:$B,2,)*1,IF(I26="ограничение",VLOOKUP(B26,[1]Вспом_1!$A:$B,2,)*1,"")),""),"")</f>
        <v/>
      </c>
      <c r="K26" s="133" t="s">
        <v>132</v>
      </c>
      <c r="L26" s="34"/>
      <c r="M26" s="35"/>
      <c r="N26" s="131" t="str">
        <f t="shared" si="7"/>
        <v/>
      </c>
      <c r="O26" s="119" t="str">
        <f t="shared" si="8"/>
        <v>не заполняется</v>
      </c>
      <c r="P26" s="36"/>
      <c r="Q26" s="37"/>
      <c r="R26" s="36"/>
      <c r="S26" s="42" t="str">
        <f t="shared" si="9"/>
        <v/>
      </c>
      <c r="T26" s="42" t="str">
        <f t="shared" si="10"/>
        <v/>
      </c>
      <c r="U26" s="43" t="str">
        <f t="shared" si="11"/>
        <v/>
      </c>
      <c r="V26" s="119" t="str">
        <f t="shared" si="5"/>
        <v/>
      </c>
      <c r="W26" s="42" t="str">
        <f t="shared" si="12"/>
        <v/>
      </c>
    </row>
    <row r="27" spans="1:23" s="45" customFormat="1" ht="126.75" customHeight="1" x14ac:dyDescent="0.25">
      <c r="A27" s="144">
        <v>6</v>
      </c>
      <c r="B27" s="144"/>
      <c r="C27" s="145" t="s">
        <v>165</v>
      </c>
      <c r="D27" s="184" t="s">
        <v>166</v>
      </c>
      <c r="E27" s="145" t="s">
        <v>162</v>
      </c>
      <c r="F27" s="146"/>
      <c r="G27" s="147" t="s">
        <v>134</v>
      </c>
      <c r="H27" s="147" t="s">
        <v>163</v>
      </c>
      <c r="I27" s="147" t="s">
        <v>155</v>
      </c>
      <c r="J27" s="105" t="str">
        <f>IFERROR(IF(VLOOKUP(B27,[1]Вспом_1!$A:$B,2,)&gt;0,IF(I27="запрет",VLOOKUP(B27,[1]Вспом_1!$A:$B,2,)*1,IF(I27="ограничение",VLOOKUP(B27,[1]Вспом_1!$A:$B,2,)*1,"")),""),"")</f>
        <v/>
      </c>
      <c r="K27" s="133" t="s">
        <v>132</v>
      </c>
      <c r="L27" s="34"/>
      <c r="M27" s="35"/>
      <c r="N27" s="131" t="str">
        <f t="shared" si="7"/>
        <v/>
      </c>
      <c r="O27" s="119" t="str">
        <f t="shared" si="8"/>
        <v>не заполняется</v>
      </c>
      <c r="P27" s="36"/>
      <c r="Q27" s="37"/>
      <c r="R27" s="36"/>
      <c r="S27" s="42" t="str">
        <f t="shared" si="9"/>
        <v/>
      </c>
      <c r="T27" s="42" t="str">
        <f t="shared" si="10"/>
        <v/>
      </c>
      <c r="U27" s="43" t="str">
        <f t="shared" si="11"/>
        <v/>
      </c>
      <c r="V27" s="119" t="str">
        <f t="shared" si="5"/>
        <v/>
      </c>
      <c r="W27" s="42" t="str">
        <f t="shared" si="12"/>
        <v/>
      </c>
    </row>
    <row r="28" spans="1:23" s="45" customFormat="1" ht="119.25" customHeight="1" x14ac:dyDescent="0.25">
      <c r="A28" s="144">
        <v>7</v>
      </c>
      <c r="B28" s="144"/>
      <c r="C28" s="145" t="s">
        <v>167</v>
      </c>
      <c r="D28" s="184" t="s">
        <v>278</v>
      </c>
      <c r="E28" s="145" t="s">
        <v>162</v>
      </c>
      <c r="F28" s="146"/>
      <c r="G28" s="147" t="s">
        <v>134</v>
      </c>
      <c r="H28" s="147" t="s">
        <v>163</v>
      </c>
      <c r="I28" s="147" t="s">
        <v>155</v>
      </c>
      <c r="J28" s="114" t="str">
        <f>IFERROR(IF(VLOOKUP(B28,[1]Вспом_1!$A:$B,2,)&gt;0,IF(I28="запрет",VLOOKUP(B28,[1]Вспом_1!$A:$B,2,)*1,IF(I28="ограничение",VLOOKUP(B28,[1]Вспом_1!$A:$B,2,)*1,"")),""),"")</f>
        <v/>
      </c>
      <c r="K28" s="133" t="s">
        <v>132</v>
      </c>
      <c r="L28" s="34"/>
      <c r="M28" s="35"/>
      <c r="N28" s="131" t="str">
        <f t="shared" si="7"/>
        <v/>
      </c>
      <c r="O28" s="119" t="str">
        <f t="shared" si="8"/>
        <v>не заполняется</v>
      </c>
      <c r="P28" s="36"/>
      <c r="Q28" s="37"/>
      <c r="R28" s="36"/>
      <c r="S28" s="42" t="str">
        <f t="shared" si="9"/>
        <v/>
      </c>
      <c r="T28" s="42" t="str">
        <f t="shared" si="10"/>
        <v/>
      </c>
      <c r="U28" s="43" t="str">
        <f t="shared" si="11"/>
        <v/>
      </c>
      <c r="V28" s="119" t="str">
        <f t="shared" si="5"/>
        <v/>
      </c>
      <c r="W28" s="42" t="str">
        <f t="shared" si="12"/>
        <v/>
      </c>
    </row>
    <row r="29" spans="1:23" s="45" customFormat="1" ht="243" customHeight="1" x14ac:dyDescent="0.25">
      <c r="A29" s="144">
        <v>8</v>
      </c>
      <c r="B29" s="144"/>
      <c r="C29" s="145" t="s">
        <v>168</v>
      </c>
      <c r="D29" s="184" t="s">
        <v>169</v>
      </c>
      <c r="E29" s="145" t="s">
        <v>162</v>
      </c>
      <c r="F29" s="146"/>
      <c r="G29" s="147" t="s">
        <v>134</v>
      </c>
      <c r="H29" s="147" t="s">
        <v>163</v>
      </c>
      <c r="I29" s="147" t="s">
        <v>155</v>
      </c>
      <c r="J29" s="105" t="str">
        <f>IFERROR(IF(VLOOKUP(B29,[1]Вспом_1!$A:$B,2,)&gt;0,IF(I29="запрет",VLOOKUP(B29,[1]Вспом_1!$A:$B,2,)*1,IF(I29="ограничение",VLOOKUP(B29,[1]Вспом_1!$A:$B,2,)*1,"")),""),"")</f>
        <v/>
      </c>
      <c r="K29" s="133" t="s">
        <v>132</v>
      </c>
      <c r="L29" s="34"/>
      <c r="M29" s="35"/>
      <c r="N29" s="131" t="str">
        <f t="shared" si="7"/>
        <v/>
      </c>
      <c r="O29" s="119" t="str">
        <f t="shared" si="8"/>
        <v>не заполняется</v>
      </c>
      <c r="P29" s="36"/>
      <c r="Q29" s="37"/>
      <c r="R29" s="36"/>
      <c r="S29" s="42" t="str">
        <f t="shared" si="9"/>
        <v/>
      </c>
      <c r="T29" s="42" t="str">
        <f t="shared" si="10"/>
        <v/>
      </c>
      <c r="U29" s="43" t="str">
        <f t="shared" si="11"/>
        <v/>
      </c>
      <c r="V29" s="119" t="str">
        <f t="shared" si="5"/>
        <v/>
      </c>
      <c r="W29" s="42" t="str">
        <f t="shared" si="12"/>
        <v/>
      </c>
    </row>
    <row r="30" spans="1:23" s="45" customFormat="1" ht="62.25" customHeight="1" x14ac:dyDescent="0.25">
      <c r="A30" s="144">
        <v>9</v>
      </c>
      <c r="B30" s="144"/>
      <c r="C30" s="145" t="s">
        <v>170</v>
      </c>
      <c r="D30" s="184" t="s">
        <v>171</v>
      </c>
      <c r="E30" s="145"/>
      <c r="F30" s="146"/>
      <c r="G30" s="147" t="s">
        <v>134</v>
      </c>
      <c r="H30" s="147" t="s">
        <v>172</v>
      </c>
      <c r="I30" s="147" t="s">
        <v>155</v>
      </c>
      <c r="J30" s="105" t="str">
        <f>IFERROR(IF(VLOOKUP(B30,[1]Вспом_1!$A:$B,2,)&gt;0,IF(I30="запрет",VLOOKUP(B30,[1]Вспом_1!$A:$B,2,)*1,IF(I30="ограничение",VLOOKUP(B30,[1]Вспом_1!$A:$B,2,)*1,"")),""),"")</f>
        <v/>
      </c>
      <c r="K30" s="133" t="s">
        <v>132</v>
      </c>
      <c r="L30" s="34"/>
      <c r="M30" s="35"/>
      <c r="N30" s="131" t="str">
        <f t="shared" si="7"/>
        <v/>
      </c>
      <c r="O30" s="119" t="str">
        <f t="shared" si="8"/>
        <v>не заполняется</v>
      </c>
      <c r="P30" s="36"/>
      <c r="Q30" s="37"/>
      <c r="R30" s="36"/>
      <c r="S30" s="42" t="str">
        <f t="shared" si="9"/>
        <v/>
      </c>
      <c r="T30" s="42" t="str">
        <f t="shared" si="10"/>
        <v/>
      </c>
      <c r="U30" s="43" t="str">
        <f t="shared" si="11"/>
        <v/>
      </c>
      <c r="V30" s="119" t="str">
        <f t="shared" si="5"/>
        <v/>
      </c>
      <c r="W30" s="42" t="str">
        <f t="shared" si="12"/>
        <v/>
      </c>
    </row>
    <row r="31" spans="1:23" s="45" customFormat="1" ht="57" customHeight="1" x14ac:dyDescent="0.25">
      <c r="A31" s="144">
        <v>10</v>
      </c>
      <c r="B31" s="144"/>
      <c r="C31" s="145" t="s">
        <v>173</v>
      </c>
      <c r="D31" s="184" t="s">
        <v>279</v>
      </c>
      <c r="E31" s="145"/>
      <c r="F31" s="146"/>
      <c r="G31" s="147" t="s">
        <v>134</v>
      </c>
      <c r="H31" s="147" t="s">
        <v>174</v>
      </c>
      <c r="I31" s="147" t="s">
        <v>155</v>
      </c>
      <c r="J31" s="105" t="str">
        <f>IFERROR(IF(VLOOKUP(B31,[1]Вспом_1!$A:$B,2,)&gt;0,IF(I31="запрет",VLOOKUP(B31,[1]Вспом_1!$A:$B,2,)*1,IF(I31="ограничение",VLOOKUP(B31,[1]Вспом_1!$A:$B,2,)*1,"")),""),"")</f>
        <v/>
      </c>
      <c r="K31" s="133" t="s">
        <v>132</v>
      </c>
      <c r="L31" s="34"/>
      <c r="M31" s="35"/>
      <c r="N31" s="131" t="str">
        <f t="shared" si="7"/>
        <v/>
      </c>
      <c r="O31" s="119" t="str">
        <f t="shared" si="8"/>
        <v>не заполняется</v>
      </c>
      <c r="P31" s="36"/>
      <c r="Q31" s="37"/>
      <c r="R31" s="36"/>
      <c r="S31" s="42" t="str">
        <f t="shared" si="9"/>
        <v/>
      </c>
      <c r="T31" s="42" t="str">
        <f t="shared" si="10"/>
        <v/>
      </c>
      <c r="U31" s="43" t="str">
        <f t="shared" si="11"/>
        <v/>
      </c>
      <c r="V31" s="119" t="str">
        <f t="shared" si="5"/>
        <v/>
      </c>
      <c r="W31" s="42" t="str">
        <f t="shared" si="12"/>
        <v/>
      </c>
    </row>
    <row r="32" spans="1:23" s="45" customFormat="1" ht="63.75" customHeight="1" x14ac:dyDescent="0.25">
      <c r="A32" s="144">
        <v>11</v>
      </c>
      <c r="B32" s="144"/>
      <c r="C32" s="145" t="s">
        <v>175</v>
      </c>
      <c r="D32" s="184" t="s">
        <v>176</v>
      </c>
      <c r="E32" s="145"/>
      <c r="F32" s="146"/>
      <c r="G32" s="147" t="s">
        <v>134</v>
      </c>
      <c r="H32" s="147" t="s">
        <v>177</v>
      </c>
      <c r="I32" s="147" t="s">
        <v>155</v>
      </c>
      <c r="J32" s="105" t="str">
        <f>IFERROR(IF(VLOOKUP(B32,[1]Вспом_1!$A:$B,2,)&gt;0,IF(I32="запрет",VLOOKUP(B32,[1]Вспом_1!$A:$B,2,)*1,IF(I32="ограничение",VLOOKUP(B32,[1]Вспом_1!$A:$B,2,)*1,"")),""),"")</f>
        <v/>
      </c>
      <c r="K32" s="133" t="s">
        <v>132</v>
      </c>
      <c r="L32" s="34"/>
      <c r="M32" s="35"/>
      <c r="N32" s="131" t="str">
        <f t="shared" si="7"/>
        <v/>
      </c>
      <c r="O32" s="119" t="str">
        <f t="shared" si="8"/>
        <v>не заполняется</v>
      </c>
      <c r="P32" s="36"/>
      <c r="Q32" s="37"/>
      <c r="R32" s="36"/>
      <c r="S32" s="42" t="str">
        <f t="shared" si="9"/>
        <v/>
      </c>
      <c r="T32" s="42" t="str">
        <f t="shared" si="10"/>
        <v/>
      </c>
      <c r="U32" s="43" t="str">
        <f t="shared" si="11"/>
        <v/>
      </c>
      <c r="V32" s="119" t="str">
        <f t="shared" si="5"/>
        <v/>
      </c>
      <c r="W32" s="42" t="str">
        <f t="shared" si="12"/>
        <v/>
      </c>
    </row>
    <row r="33" spans="1:23" s="45" customFormat="1" ht="72" customHeight="1" x14ac:dyDescent="0.25">
      <c r="A33" s="144">
        <v>12</v>
      </c>
      <c r="B33" s="144"/>
      <c r="C33" s="145" t="s">
        <v>178</v>
      </c>
      <c r="D33" s="184" t="s">
        <v>179</v>
      </c>
      <c r="E33" s="145"/>
      <c r="F33" s="146"/>
      <c r="G33" s="147" t="s">
        <v>134</v>
      </c>
      <c r="H33" s="147" t="s">
        <v>163</v>
      </c>
      <c r="I33" s="147" t="s">
        <v>155</v>
      </c>
      <c r="J33" s="105" t="str">
        <f>IFERROR(IF(VLOOKUP(B33,[1]Вспом_1!$A:$B,2,)&gt;0,IF(I33="запрет",VLOOKUP(B33,[1]Вспом_1!$A:$B,2,)*1,IF(I33="ограничение",VLOOKUP(B33,[1]Вспом_1!$A:$B,2,)*1,"")),""),"")</f>
        <v/>
      </c>
      <c r="K33" s="133" t="s">
        <v>132</v>
      </c>
      <c r="L33" s="34"/>
      <c r="M33" s="35"/>
      <c r="N33" s="131" t="str">
        <f t="shared" si="7"/>
        <v/>
      </c>
      <c r="O33" s="119" t="str">
        <f t="shared" si="8"/>
        <v>не заполняется</v>
      </c>
      <c r="P33" s="36"/>
      <c r="Q33" s="37"/>
      <c r="R33" s="36"/>
      <c r="S33" s="42" t="str">
        <f t="shared" si="9"/>
        <v/>
      </c>
      <c r="T33" s="42" t="str">
        <f t="shared" si="10"/>
        <v/>
      </c>
      <c r="U33" s="43" t="str">
        <f t="shared" si="11"/>
        <v/>
      </c>
      <c r="V33" s="119" t="str">
        <f t="shared" si="5"/>
        <v/>
      </c>
      <c r="W33" s="42" t="str">
        <f t="shared" si="12"/>
        <v/>
      </c>
    </row>
    <row r="34" spans="1:23" s="45" customFormat="1" ht="67.5" customHeight="1" x14ac:dyDescent="0.25">
      <c r="A34" s="144">
        <v>13</v>
      </c>
      <c r="B34" s="144"/>
      <c r="C34" s="145" t="s">
        <v>180</v>
      </c>
      <c r="D34" s="184" t="s">
        <v>280</v>
      </c>
      <c r="E34" s="145"/>
      <c r="F34" s="146"/>
      <c r="G34" s="147" t="s">
        <v>134</v>
      </c>
      <c r="H34" s="147" t="s">
        <v>163</v>
      </c>
      <c r="I34" s="147" t="s">
        <v>155</v>
      </c>
      <c r="J34" s="114" t="str">
        <f>IFERROR(IF(VLOOKUP(B34,[1]Вспом_1!$A:$B,2,)&gt;0,IF(I34="запрет",VLOOKUP(B34,[1]Вспом_1!$A:$B,2,)*1,IF(I34="ограничение",VLOOKUP(B34,[1]Вспом_1!$A:$B,2,)*1,"")),""),"")</f>
        <v/>
      </c>
      <c r="K34" s="133" t="s">
        <v>132</v>
      </c>
      <c r="L34" s="34"/>
      <c r="M34" s="35"/>
      <c r="N34" s="131" t="str">
        <f t="shared" si="7"/>
        <v/>
      </c>
      <c r="O34" s="119" t="str">
        <f t="shared" si="8"/>
        <v>не заполняется</v>
      </c>
      <c r="P34" s="36"/>
      <c r="Q34" s="37"/>
      <c r="R34" s="36"/>
      <c r="S34" s="42" t="str">
        <f t="shared" si="9"/>
        <v/>
      </c>
      <c r="T34" s="42" t="str">
        <f t="shared" si="10"/>
        <v/>
      </c>
      <c r="U34" s="43" t="str">
        <f t="shared" si="11"/>
        <v/>
      </c>
      <c r="V34" s="119" t="str">
        <f t="shared" si="5"/>
        <v/>
      </c>
      <c r="W34" s="42" t="str">
        <f t="shared" si="12"/>
        <v/>
      </c>
    </row>
    <row r="35" spans="1:23" s="45" customFormat="1" ht="95.25" customHeight="1" x14ac:dyDescent="0.25">
      <c r="A35" s="144">
        <v>14</v>
      </c>
      <c r="B35" s="144"/>
      <c r="C35" s="145" t="s">
        <v>181</v>
      </c>
      <c r="D35" s="184" t="s">
        <v>281</v>
      </c>
      <c r="E35" s="145"/>
      <c r="F35" s="146"/>
      <c r="G35" s="147" t="s">
        <v>134</v>
      </c>
      <c r="H35" s="147" t="s">
        <v>163</v>
      </c>
      <c r="I35" s="147" t="s">
        <v>155</v>
      </c>
      <c r="J35" s="105" t="str">
        <f>IFERROR(IF(VLOOKUP(B35,[1]Вспом_1!$A:$B,2,)&gt;0,IF(I35="запрет",VLOOKUP(B35,[1]Вспом_1!$A:$B,2,)*1,IF(I35="ограничение",VLOOKUP(B35,[1]Вспом_1!$A:$B,2,)*1,"")),""),"")</f>
        <v/>
      </c>
      <c r="K35" s="133" t="s">
        <v>132</v>
      </c>
      <c r="L35" s="34"/>
      <c r="M35" s="35"/>
      <c r="N35" s="131" t="str">
        <f t="shared" si="7"/>
        <v/>
      </c>
      <c r="O35" s="119" t="str">
        <f t="shared" si="8"/>
        <v>не заполняется</v>
      </c>
      <c r="P35" s="36"/>
      <c r="Q35" s="37"/>
      <c r="R35" s="36"/>
      <c r="S35" s="42" t="str">
        <f t="shared" si="9"/>
        <v/>
      </c>
      <c r="T35" s="42" t="str">
        <f t="shared" si="10"/>
        <v/>
      </c>
      <c r="U35" s="43" t="str">
        <f t="shared" si="11"/>
        <v/>
      </c>
      <c r="V35" s="119" t="str">
        <f t="shared" si="5"/>
        <v/>
      </c>
      <c r="W35" s="42" t="str">
        <f t="shared" si="12"/>
        <v/>
      </c>
    </row>
    <row r="36" spans="1:23" s="45" customFormat="1" ht="54" customHeight="1" x14ac:dyDescent="0.25">
      <c r="A36" s="144">
        <v>15</v>
      </c>
      <c r="B36" s="144"/>
      <c r="C36" s="145" t="s">
        <v>182</v>
      </c>
      <c r="D36" s="184" t="s">
        <v>183</v>
      </c>
      <c r="E36" s="145"/>
      <c r="F36" s="146"/>
      <c r="G36" s="147" t="s">
        <v>134</v>
      </c>
      <c r="H36" s="147" t="s">
        <v>163</v>
      </c>
      <c r="I36" s="147" t="s">
        <v>155</v>
      </c>
      <c r="J36" s="105" t="str">
        <f>IFERROR(IF(VLOOKUP(B36,[1]Вспом_1!$A:$B,2,)&gt;0,IF(I36="запрет",VLOOKUP(B36,[1]Вспом_1!$A:$B,2,)*1,IF(I36="ограничение",VLOOKUP(B36,[1]Вспом_1!$A:$B,2,)*1,"")),""),"")</f>
        <v/>
      </c>
      <c r="K36" s="133" t="s">
        <v>132</v>
      </c>
      <c r="L36" s="34"/>
      <c r="M36" s="35"/>
      <c r="N36" s="131" t="str">
        <f t="shared" si="7"/>
        <v/>
      </c>
      <c r="O36" s="119" t="str">
        <f t="shared" si="8"/>
        <v>не заполняется</v>
      </c>
      <c r="P36" s="36"/>
      <c r="Q36" s="37"/>
      <c r="R36" s="36"/>
      <c r="S36" s="42" t="str">
        <f t="shared" si="9"/>
        <v/>
      </c>
      <c r="T36" s="42" t="str">
        <f t="shared" si="10"/>
        <v/>
      </c>
      <c r="U36" s="43" t="str">
        <f t="shared" si="11"/>
        <v/>
      </c>
      <c r="V36" s="119" t="str">
        <f t="shared" si="5"/>
        <v/>
      </c>
      <c r="W36" s="42" t="str">
        <f t="shared" si="12"/>
        <v/>
      </c>
    </row>
    <row r="37" spans="1:23" s="45" customFormat="1" ht="32.25" customHeight="1" x14ac:dyDescent="0.25">
      <c r="A37" s="144">
        <v>16</v>
      </c>
      <c r="B37" s="144"/>
      <c r="C37" s="145" t="s">
        <v>184</v>
      </c>
      <c r="D37" s="184" t="s">
        <v>282</v>
      </c>
      <c r="E37" s="145"/>
      <c r="F37" s="146"/>
      <c r="G37" s="147" t="s">
        <v>134</v>
      </c>
      <c r="H37" s="147" t="s">
        <v>185</v>
      </c>
      <c r="I37" s="147" t="s">
        <v>155</v>
      </c>
      <c r="J37" s="105" t="str">
        <f>IFERROR(IF(VLOOKUP(B37,[1]Вспом_1!$A:$B,2,)&gt;0,IF(I37="запрет",VLOOKUP(B37,[1]Вспом_1!$A:$B,2,)*1,IF(I37="ограничение",VLOOKUP(B37,[1]Вспом_1!$A:$B,2,)*1,"")),""),"")</f>
        <v/>
      </c>
      <c r="K37" s="133" t="s">
        <v>132</v>
      </c>
      <c r="L37" s="34"/>
      <c r="M37" s="35"/>
      <c r="N37" s="131" t="str">
        <f t="shared" si="7"/>
        <v/>
      </c>
      <c r="O37" s="119" t="str">
        <f t="shared" si="8"/>
        <v>не заполняется</v>
      </c>
      <c r="P37" s="36"/>
      <c r="Q37" s="37"/>
      <c r="R37" s="36"/>
      <c r="S37" s="42" t="str">
        <f t="shared" si="9"/>
        <v/>
      </c>
      <c r="T37" s="42" t="str">
        <f t="shared" si="10"/>
        <v/>
      </c>
      <c r="U37" s="43" t="str">
        <f t="shared" si="11"/>
        <v/>
      </c>
      <c r="V37" s="119" t="str">
        <f t="shared" si="5"/>
        <v/>
      </c>
      <c r="W37" s="42" t="str">
        <f t="shared" si="12"/>
        <v/>
      </c>
    </row>
    <row r="38" spans="1:23" s="45" customFormat="1" ht="38.25" customHeight="1" x14ac:dyDescent="0.25">
      <c r="A38" s="144">
        <v>17</v>
      </c>
      <c r="B38" s="144"/>
      <c r="C38" s="145" t="s">
        <v>186</v>
      </c>
      <c r="D38" s="184" t="s">
        <v>283</v>
      </c>
      <c r="E38" s="145"/>
      <c r="F38" s="146"/>
      <c r="G38" s="147" t="s">
        <v>134</v>
      </c>
      <c r="H38" s="147" t="s">
        <v>185</v>
      </c>
      <c r="I38" s="147" t="s">
        <v>155</v>
      </c>
      <c r="J38" s="105" t="str">
        <f>IFERROR(IF(VLOOKUP(B38,[1]Вспом_1!$A:$B,2,)&gt;0,IF(I38="запрет",VLOOKUP(B38,[1]Вспом_1!$A:$B,2,)*1,IF(I38="ограничение",VLOOKUP(B38,[1]Вспом_1!$A:$B,2,)*1,"")),""),"")</f>
        <v/>
      </c>
      <c r="K38" s="133" t="s">
        <v>132</v>
      </c>
      <c r="L38" s="34"/>
      <c r="M38" s="35"/>
      <c r="N38" s="131" t="str">
        <f t="shared" si="7"/>
        <v/>
      </c>
      <c r="O38" s="119" t="str">
        <f t="shared" si="8"/>
        <v>не заполняется</v>
      </c>
      <c r="P38" s="36"/>
      <c r="Q38" s="37"/>
      <c r="R38" s="36"/>
      <c r="S38" s="42" t="str">
        <f t="shared" si="9"/>
        <v/>
      </c>
      <c r="T38" s="42" t="str">
        <f t="shared" si="10"/>
        <v/>
      </c>
      <c r="U38" s="43" t="str">
        <f t="shared" si="11"/>
        <v/>
      </c>
      <c r="V38" s="119" t="str">
        <f t="shared" si="5"/>
        <v/>
      </c>
      <c r="W38" s="42" t="str">
        <f t="shared" si="12"/>
        <v/>
      </c>
    </row>
    <row r="39" spans="1:23" s="45" customFormat="1" ht="38.25" customHeight="1" x14ac:dyDescent="0.25">
      <c r="A39" s="144">
        <v>18</v>
      </c>
      <c r="B39" s="144"/>
      <c r="C39" s="145" t="s">
        <v>187</v>
      </c>
      <c r="D39" s="184" t="s">
        <v>284</v>
      </c>
      <c r="E39" s="145"/>
      <c r="F39" s="146"/>
      <c r="G39" s="147" t="s">
        <v>134</v>
      </c>
      <c r="H39" s="147" t="s">
        <v>185</v>
      </c>
      <c r="I39" s="147" t="s">
        <v>155</v>
      </c>
      <c r="J39" s="105" t="str">
        <f>IFERROR(IF(VLOOKUP(B39,[1]Вспом_1!$A:$B,2,)&gt;0,IF(I39="запрет",VLOOKUP(B39,[1]Вспом_1!$A:$B,2,)*1,IF(I39="ограничение",VLOOKUP(B39,[1]Вспом_1!$A:$B,2,)*1,"")),""),"")</f>
        <v/>
      </c>
      <c r="K39" s="133" t="s">
        <v>132</v>
      </c>
      <c r="L39" s="34"/>
      <c r="M39" s="35"/>
      <c r="N39" s="131" t="str">
        <f t="shared" si="7"/>
        <v/>
      </c>
      <c r="O39" s="119" t="str">
        <f t="shared" si="8"/>
        <v>не заполняется</v>
      </c>
      <c r="P39" s="36"/>
      <c r="Q39" s="37"/>
      <c r="R39" s="36"/>
      <c r="S39" s="42" t="str">
        <f t="shared" si="9"/>
        <v/>
      </c>
      <c r="T39" s="42" t="str">
        <f t="shared" si="10"/>
        <v/>
      </c>
      <c r="U39" s="43" t="str">
        <f t="shared" si="11"/>
        <v/>
      </c>
      <c r="V39" s="119" t="str">
        <f t="shared" si="5"/>
        <v/>
      </c>
      <c r="W39" s="42" t="str">
        <f t="shared" si="12"/>
        <v/>
      </c>
    </row>
    <row r="40" spans="1:23" s="45" customFormat="1" ht="95.25" customHeight="1" x14ac:dyDescent="0.25">
      <c r="A40" s="144">
        <v>19</v>
      </c>
      <c r="B40" s="144"/>
      <c r="C40" s="145" t="s">
        <v>188</v>
      </c>
      <c r="D40" s="184" t="s">
        <v>189</v>
      </c>
      <c r="E40" s="145"/>
      <c r="F40" s="146"/>
      <c r="G40" s="147" t="s">
        <v>134</v>
      </c>
      <c r="H40" s="147" t="s">
        <v>159</v>
      </c>
      <c r="I40" s="147" t="s">
        <v>160</v>
      </c>
      <c r="J40" s="114" t="str">
        <f>IFERROR(IF(VLOOKUP(B40,[1]Вспом_1!$A:$B,2,)&gt;0,IF(I40="запрет",VLOOKUP(B40,[1]Вспом_1!$A:$B,2,)*1,IF(I40="ограничение",VLOOKUP(B40,[1]Вспом_1!$A:$B,2,)*1,"")),""),"")</f>
        <v/>
      </c>
      <c r="K40" s="133" t="s">
        <v>132</v>
      </c>
      <c r="L40" s="34"/>
      <c r="M40" s="35"/>
      <c r="N40" s="131" t="str">
        <f t="shared" si="7"/>
        <v/>
      </c>
      <c r="O40" s="119" t="str">
        <f t="shared" si="8"/>
        <v>не заполняется</v>
      </c>
      <c r="P40" s="36"/>
      <c r="Q40" s="37"/>
      <c r="R40" s="36"/>
      <c r="S40" s="42" t="str">
        <f t="shared" si="9"/>
        <v>не заполняется</v>
      </c>
      <c r="T40" s="42" t="str">
        <f t="shared" si="10"/>
        <v>не заполняется</v>
      </c>
      <c r="U40" s="43" t="str">
        <f t="shared" si="11"/>
        <v>не заполняется</v>
      </c>
      <c r="V40" s="119" t="str">
        <f t="shared" si="5"/>
        <v>не заполняется</v>
      </c>
      <c r="W40" s="42" t="str">
        <f t="shared" si="12"/>
        <v>не заполняется</v>
      </c>
    </row>
    <row r="41" spans="1:23" s="45" customFormat="1" ht="95.25" customHeight="1" x14ac:dyDescent="0.25">
      <c r="A41" s="144">
        <v>20</v>
      </c>
      <c r="B41" s="144"/>
      <c r="C41" s="145" t="s">
        <v>190</v>
      </c>
      <c r="D41" s="184" t="s">
        <v>191</v>
      </c>
      <c r="E41" s="145"/>
      <c r="F41" s="146"/>
      <c r="G41" s="147" t="s">
        <v>134</v>
      </c>
      <c r="H41" s="147" t="s">
        <v>192</v>
      </c>
      <c r="I41" s="147" t="s">
        <v>160</v>
      </c>
      <c r="J41" s="105" t="str">
        <f>IFERROR(IF(VLOOKUP(B41,[1]Вспом_1!$A:$B,2,)&gt;0,IF(I41="запрет",VLOOKUP(B41,[1]Вспом_1!$A:$B,2,)*1,IF(I41="ограничение",VLOOKUP(B41,[1]Вспом_1!$A:$B,2,)*1,"")),""),"")</f>
        <v/>
      </c>
      <c r="K41" s="133" t="s">
        <v>132</v>
      </c>
      <c r="L41" s="34"/>
      <c r="M41" s="35"/>
      <c r="N41" s="131" t="str">
        <f t="shared" si="7"/>
        <v/>
      </c>
      <c r="O41" s="119" t="str">
        <f t="shared" si="8"/>
        <v>не заполняется</v>
      </c>
      <c r="P41" s="36"/>
      <c r="Q41" s="37"/>
      <c r="R41" s="36"/>
      <c r="S41" s="42" t="str">
        <f t="shared" si="9"/>
        <v>не заполняется</v>
      </c>
      <c r="T41" s="42" t="str">
        <f t="shared" si="10"/>
        <v>не заполняется</v>
      </c>
      <c r="U41" s="43" t="str">
        <f t="shared" si="11"/>
        <v>не заполняется</v>
      </c>
      <c r="V41" s="119" t="str">
        <f t="shared" si="5"/>
        <v>не заполняется</v>
      </c>
      <c r="W41" s="42" t="str">
        <f t="shared" si="12"/>
        <v>не заполняется</v>
      </c>
    </row>
    <row r="42" spans="1:23" s="45" customFormat="1" ht="58.5" customHeight="1" x14ac:dyDescent="0.25">
      <c r="A42" s="144">
        <v>21</v>
      </c>
      <c r="B42" s="144"/>
      <c r="C42" s="145" t="s">
        <v>193</v>
      </c>
      <c r="D42" s="184" t="s">
        <v>194</v>
      </c>
      <c r="E42" s="145"/>
      <c r="F42" s="146"/>
      <c r="G42" s="147" t="s">
        <v>134</v>
      </c>
      <c r="H42" s="147" t="s">
        <v>192</v>
      </c>
      <c r="I42" s="147" t="s">
        <v>160</v>
      </c>
      <c r="J42" s="105" t="str">
        <f>IFERROR(IF(VLOOKUP(B42,[1]Вспом_1!$A:$B,2,)&gt;0,IF(I42="запрет",VLOOKUP(B42,[1]Вспом_1!$A:$B,2,)*1,IF(I42="ограничение",VLOOKUP(B42,[1]Вспом_1!$A:$B,2,)*1,"")),""),"")</f>
        <v/>
      </c>
      <c r="K42" s="133" t="s">
        <v>132</v>
      </c>
      <c r="L42" s="34"/>
      <c r="M42" s="35"/>
      <c r="N42" s="131" t="str">
        <f t="shared" si="7"/>
        <v/>
      </c>
      <c r="O42" s="119" t="str">
        <f t="shared" si="8"/>
        <v>не заполняется</v>
      </c>
      <c r="P42" s="36"/>
      <c r="Q42" s="37"/>
      <c r="R42" s="36"/>
      <c r="S42" s="42" t="str">
        <f t="shared" si="9"/>
        <v>не заполняется</v>
      </c>
      <c r="T42" s="42" t="str">
        <f t="shared" si="10"/>
        <v>не заполняется</v>
      </c>
      <c r="U42" s="43" t="str">
        <f t="shared" si="11"/>
        <v>не заполняется</v>
      </c>
      <c r="V42" s="119" t="str">
        <f t="shared" si="5"/>
        <v>не заполняется</v>
      </c>
      <c r="W42" s="42" t="str">
        <f t="shared" si="12"/>
        <v>не заполняется</v>
      </c>
    </row>
    <row r="43" spans="1:23" s="45" customFormat="1" ht="58.5" customHeight="1" x14ac:dyDescent="0.25">
      <c r="A43" s="144">
        <v>22</v>
      </c>
      <c r="B43" s="144"/>
      <c r="C43" s="145" t="s">
        <v>195</v>
      </c>
      <c r="D43" s="184" t="s">
        <v>285</v>
      </c>
      <c r="E43" s="145"/>
      <c r="F43" s="146"/>
      <c r="G43" s="147" t="s">
        <v>134</v>
      </c>
      <c r="H43" s="147" t="s">
        <v>192</v>
      </c>
      <c r="I43" s="147" t="s">
        <v>160</v>
      </c>
      <c r="J43" s="105" t="str">
        <f>IFERROR(IF(VLOOKUP(B43,[1]Вспом_1!$A:$B,2,)&gt;0,IF(I43="запрет",VLOOKUP(B43,[1]Вспом_1!$A:$B,2,)*1,IF(I43="ограничение",VLOOKUP(B43,[1]Вспом_1!$A:$B,2,)*1,"")),""),"")</f>
        <v/>
      </c>
      <c r="K43" s="133" t="s">
        <v>132</v>
      </c>
      <c r="L43" s="34"/>
      <c r="M43" s="35"/>
      <c r="N43" s="131" t="str">
        <f t="shared" si="7"/>
        <v/>
      </c>
      <c r="O43" s="119" t="str">
        <f t="shared" si="8"/>
        <v>не заполняется</v>
      </c>
      <c r="P43" s="36"/>
      <c r="Q43" s="37"/>
      <c r="R43" s="36"/>
      <c r="S43" s="42" t="str">
        <f t="shared" si="9"/>
        <v>не заполняется</v>
      </c>
      <c r="T43" s="42" t="str">
        <f t="shared" si="10"/>
        <v>не заполняется</v>
      </c>
      <c r="U43" s="43" t="str">
        <f t="shared" si="11"/>
        <v>не заполняется</v>
      </c>
      <c r="V43" s="119" t="str">
        <f t="shared" si="5"/>
        <v>не заполняется</v>
      </c>
      <c r="W43" s="42" t="str">
        <f t="shared" si="12"/>
        <v>не заполняется</v>
      </c>
    </row>
    <row r="44" spans="1:23" s="45" customFormat="1" ht="127.5" customHeight="1" x14ac:dyDescent="0.25">
      <c r="A44" s="144">
        <v>23</v>
      </c>
      <c r="B44" s="144"/>
      <c r="C44" s="145" t="s">
        <v>196</v>
      </c>
      <c r="D44" s="184" t="s">
        <v>197</v>
      </c>
      <c r="E44" s="145"/>
      <c r="F44" s="146"/>
      <c r="G44" s="147" t="s">
        <v>134</v>
      </c>
      <c r="H44" s="147" t="s">
        <v>192</v>
      </c>
      <c r="I44" s="147" t="s">
        <v>160</v>
      </c>
      <c r="J44" s="105" t="str">
        <f>IFERROR(IF(VLOOKUP(B44,[1]Вспом_1!$A:$B,2,)&gt;0,IF(I44="запрет",VLOOKUP(B44,[1]Вспом_1!$A:$B,2,)*1,IF(I44="ограничение",VLOOKUP(B44,[1]Вспом_1!$A:$B,2,)*1,"")),""),"")</f>
        <v/>
      </c>
      <c r="K44" s="133" t="s">
        <v>132</v>
      </c>
      <c r="L44" s="34"/>
      <c r="M44" s="35"/>
      <c r="N44" s="131" t="str">
        <f t="shared" si="7"/>
        <v/>
      </c>
      <c r="O44" s="119" t="str">
        <f t="shared" si="8"/>
        <v>не заполняется</v>
      </c>
      <c r="P44" s="36"/>
      <c r="Q44" s="37"/>
      <c r="R44" s="36"/>
      <c r="S44" s="42" t="str">
        <f t="shared" si="9"/>
        <v>не заполняется</v>
      </c>
      <c r="T44" s="42" t="str">
        <f t="shared" si="10"/>
        <v>не заполняется</v>
      </c>
      <c r="U44" s="43" t="str">
        <f t="shared" si="11"/>
        <v>не заполняется</v>
      </c>
      <c r="V44" s="119" t="str">
        <f t="shared" si="5"/>
        <v>не заполняется</v>
      </c>
      <c r="W44" s="42" t="str">
        <f t="shared" si="12"/>
        <v>не заполняется</v>
      </c>
    </row>
    <row r="45" spans="1:23" s="45" customFormat="1" ht="55.5" customHeight="1" x14ac:dyDescent="0.25">
      <c r="A45" s="144">
        <v>24</v>
      </c>
      <c r="B45" s="144"/>
      <c r="C45" s="145" t="s">
        <v>198</v>
      </c>
      <c r="D45" s="184" t="s">
        <v>199</v>
      </c>
      <c r="E45" s="145"/>
      <c r="F45" s="146"/>
      <c r="G45" s="147" t="s">
        <v>134</v>
      </c>
      <c r="H45" s="147" t="s">
        <v>192</v>
      </c>
      <c r="I45" s="147" t="s">
        <v>160</v>
      </c>
      <c r="J45" s="114" t="str">
        <f>IFERROR(IF(VLOOKUP(B45,[1]Вспом_1!$A:$B,2,)&gt;0,IF(I45="запрет",VLOOKUP(B45,[1]Вспом_1!$A:$B,2,)*1,IF(I45="ограничение",VLOOKUP(B45,[1]Вспом_1!$A:$B,2,)*1,"")),""),"")</f>
        <v/>
      </c>
      <c r="K45" s="133" t="s">
        <v>132</v>
      </c>
      <c r="L45" s="34"/>
      <c r="M45" s="35"/>
      <c r="N45" s="131" t="str">
        <f t="shared" si="7"/>
        <v/>
      </c>
      <c r="O45" s="119" t="str">
        <f t="shared" si="8"/>
        <v>не заполняется</v>
      </c>
      <c r="P45" s="36"/>
      <c r="Q45" s="37"/>
      <c r="R45" s="36"/>
      <c r="S45" s="42" t="str">
        <f t="shared" si="9"/>
        <v>не заполняется</v>
      </c>
      <c r="T45" s="42" t="str">
        <f t="shared" si="10"/>
        <v>не заполняется</v>
      </c>
      <c r="U45" s="43" t="str">
        <f t="shared" si="11"/>
        <v>не заполняется</v>
      </c>
      <c r="V45" s="119" t="str">
        <f t="shared" si="5"/>
        <v>не заполняется</v>
      </c>
      <c r="W45" s="42" t="str">
        <f t="shared" si="12"/>
        <v>не заполняется</v>
      </c>
    </row>
    <row r="46" spans="1:23" s="45" customFormat="1" ht="68.25" customHeight="1" x14ac:dyDescent="0.25">
      <c r="A46" s="144">
        <v>25</v>
      </c>
      <c r="B46" s="144"/>
      <c r="C46" s="145" t="s">
        <v>200</v>
      </c>
      <c r="D46" s="184" t="s">
        <v>201</v>
      </c>
      <c r="E46" s="145"/>
      <c r="F46" s="146"/>
      <c r="G46" s="147" t="s">
        <v>134</v>
      </c>
      <c r="H46" s="147" t="s">
        <v>174</v>
      </c>
      <c r="I46" s="147" t="s">
        <v>155</v>
      </c>
      <c r="J46" s="105" t="str">
        <f>IFERROR(IF(VLOOKUP(B46,[1]Вспом_1!$A:$B,2,)&gt;0,IF(I46="запрет",VLOOKUP(B46,[1]Вспом_1!$A:$B,2,)*1,IF(I46="ограничение",VLOOKUP(B46,[1]Вспом_1!$A:$B,2,)*1,"")),""),"")</f>
        <v/>
      </c>
      <c r="K46" s="133" t="s">
        <v>132</v>
      </c>
      <c r="L46" s="34"/>
      <c r="M46" s="35"/>
      <c r="N46" s="131" t="str">
        <f t="shared" si="7"/>
        <v/>
      </c>
      <c r="O46" s="119" t="str">
        <f t="shared" si="8"/>
        <v>не заполняется</v>
      </c>
      <c r="P46" s="36"/>
      <c r="Q46" s="37"/>
      <c r="R46" s="36"/>
      <c r="S46" s="42" t="str">
        <f t="shared" si="9"/>
        <v/>
      </c>
      <c r="T46" s="42" t="str">
        <f t="shared" si="10"/>
        <v/>
      </c>
      <c r="U46" s="43" t="str">
        <f t="shared" si="11"/>
        <v/>
      </c>
      <c r="V46" s="119" t="str">
        <f t="shared" si="5"/>
        <v/>
      </c>
      <c r="W46" s="42" t="str">
        <f t="shared" si="12"/>
        <v/>
      </c>
    </row>
    <row r="47" spans="1:23" s="45" customFormat="1" ht="57" customHeight="1" x14ac:dyDescent="0.25">
      <c r="A47" s="144">
        <v>26</v>
      </c>
      <c r="B47" s="144"/>
      <c r="C47" s="145" t="s">
        <v>202</v>
      </c>
      <c r="D47" s="184" t="s">
        <v>203</v>
      </c>
      <c r="E47" s="145"/>
      <c r="F47" s="146"/>
      <c r="G47" s="147" t="s">
        <v>134</v>
      </c>
      <c r="H47" s="147" t="s">
        <v>174</v>
      </c>
      <c r="I47" s="147" t="s">
        <v>155</v>
      </c>
      <c r="J47" s="105" t="str">
        <f>IFERROR(IF(VLOOKUP(B47,[1]Вспом_1!$A:$B,2,)&gt;0,IF(I47="запрет",VLOOKUP(B47,[1]Вспом_1!$A:$B,2,)*1,IF(I47="ограничение",VLOOKUP(B47,[1]Вспом_1!$A:$B,2,)*1,"")),""),"")</f>
        <v/>
      </c>
      <c r="K47" s="133" t="s">
        <v>132</v>
      </c>
      <c r="L47" s="34"/>
      <c r="M47" s="35"/>
      <c r="N47" s="131" t="str">
        <f t="shared" si="7"/>
        <v/>
      </c>
      <c r="O47" s="119" t="str">
        <f t="shared" si="8"/>
        <v>не заполняется</v>
      </c>
      <c r="P47" s="36"/>
      <c r="Q47" s="37"/>
      <c r="R47" s="36"/>
      <c r="S47" s="42" t="str">
        <f t="shared" si="9"/>
        <v/>
      </c>
      <c r="T47" s="42" t="str">
        <f t="shared" si="10"/>
        <v/>
      </c>
      <c r="U47" s="43" t="str">
        <f t="shared" si="11"/>
        <v/>
      </c>
      <c r="V47" s="119" t="str">
        <f t="shared" si="5"/>
        <v/>
      </c>
      <c r="W47" s="42" t="str">
        <f t="shared" si="12"/>
        <v/>
      </c>
    </row>
    <row r="48" spans="1:23" s="45" customFormat="1" ht="95.25" customHeight="1" x14ac:dyDescent="0.25">
      <c r="A48" s="144">
        <v>27</v>
      </c>
      <c r="B48" s="144"/>
      <c r="C48" s="145" t="s">
        <v>204</v>
      </c>
      <c r="D48" s="184" t="s">
        <v>286</v>
      </c>
      <c r="E48" s="145"/>
      <c r="F48" s="146"/>
      <c r="G48" s="147" t="s">
        <v>134</v>
      </c>
      <c r="H48" s="147" t="s">
        <v>174</v>
      </c>
      <c r="I48" s="147" t="s">
        <v>155</v>
      </c>
      <c r="J48" s="105" t="str">
        <f>IFERROR(IF(VLOOKUP(B48,[1]Вспом_1!$A:$B,2,)&gt;0,IF(I48="запрет",VLOOKUP(B48,[1]Вспом_1!$A:$B,2,)*1,IF(I48="ограничение",VLOOKUP(B48,[1]Вспом_1!$A:$B,2,)*1,"")),""),"")</f>
        <v/>
      </c>
      <c r="K48" s="133" t="s">
        <v>132</v>
      </c>
      <c r="L48" s="34"/>
      <c r="M48" s="35"/>
      <c r="N48" s="131" t="str">
        <f t="shared" si="7"/>
        <v/>
      </c>
      <c r="O48" s="119" t="str">
        <f t="shared" si="8"/>
        <v>не заполняется</v>
      </c>
      <c r="P48" s="36"/>
      <c r="Q48" s="37"/>
      <c r="R48" s="36"/>
      <c r="S48" s="42" t="str">
        <f t="shared" si="9"/>
        <v/>
      </c>
      <c r="T48" s="42" t="str">
        <f t="shared" si="10"/>
        <v/>
      </c>
      <c r="U48" s="43" t="str">
        <f t="shared" si="11"/>
        <v/>
      </c>
      <c r="V48" s="119" t="str">
        <f t="shared" si="5"/>
        <v/>
      </c>
      <c r="W48" s="42" t="str">
        <f t="shared" si="12"/>
        <v/>
      </c>
    </row>
    <row r="49" spans="1:23" s="45" customFormat="1" ht="95.25" customHeight="1" x14ac:dyDescent="0.25">
      <c r="A49" s="144">
        <v>28</v>
      </c>
      <c r="B49" s="144"/>
      <c r="C49" s="145" t="s">
        <v>205</v>
      </c>
      <c r="D49" s="184" t="s">
        <v>287</v>
      </c>
      <c r="E49" s="145"/>
      <c r="F49" s="146"/>
      <c r="G49" s="147" t="s">
        <v>134</v>
      </c>
      <c r="H49" s="147" t="s">
        <v>174</v>
      </c>
      <c r="I49" s="147" t="s">
        <v>155</v>
      </c>
      <c r="J49" s="105" t="str">
        <f>IFERROR(IF(VLOOKUP(B49,[1]Вспом_1!$A:$B,2,)&gt;0,IF(I49="запрет",VLOOKUP(B49,[1]Вспом_1!$A:$B,2,)*1,IF(I49="ограничение",VLOOKUP(B49,[1]Вспом_1!$A:$B,2,)*1,"")),""),"")</f>
        <v/>
      </c>
      <c r="K49" s="133" t="s">
        <v>132</v>
      </c>
      <c r="L49" s="34"/>
      <c r="M49" s="35"/>
      <c r="N49" s="131" t="str">
        <f t="shared" si="7"/>
        <v/>
      </c>
      <c r="O49" s="119" t="str">
        <f t="shared" si="8"/>
        <v>не заполняется</v>
      </c>
      <c r="P49" s="36"/>
      <c r="Q49" s="37"/>
      <c r="R49" s="36"/>
      <c r="S49" s="42" t="str">
        <f t="shared" si="9"/>
        <v/>
      </c>
      <c r="T49" s="42" t="str">
        <f t="shared" si="10"/>
        <v/>
      </c>
      <c r="U49" s="43" t="str">
        <f t="shared" si="11"/>
        <v/>
      </c>
      <c r="V49" s="119" t="str">
        <f t="shared" si="5"/>
        <v/>
      </c>
      <c r="W49" s="42" t="str">
        <f t="shared" si="12"/>
        <v/>
      </c>
    </row>
    <row r="50" spans="1:23" s="45" customFormat="1" ht="66.75" customHeight="1" x14ac:dyDescent="0.25">
      <c r="A50" s="144">
        <v>29</v>
      </c>
      <c r="B50" s="144"/>
      <c r="C50" s="145" t="s">
        <v>206</v>
      </c>
      <c r="D50" s="184" t="s">
        <v>207</v>
      </c>
      <c r="E50" s="145"/>
      <c r="F50" s="146"/>
      <c r="G50" s="147" t="s">
        <v>134</v>
      </c>
      <c r="H50" s="147" t="s">
        <v>174</v>
      </c>
      <c r="I50" s="147" t="s">
        <v>155</v>
      </c>
      <c r="J50" s="105" t="str">
        <f>IFERROR(IF(VLOOKUP(B50,[1]Вспом_1!$A:$B,2,)&gt;0,IF(I50="запрет",VLOOKUP(B50,[1]Вспом_1!$A:$B,2,)*1,IF(I50="ограничение",VLOOKUP(B50,[1]Вспом_1!$A:$B,2,)*1,"")),""),"")</f>
        <v/>
      </c>
      <c r="K50" s="133" t="s">
        <v>132</v>
      </c>
      <c r="L50" s="34"/>
      <c r="M50" s="35"/>
      <c r="N50" s="131" t="str">
        <f t="shared" si="7"/>
        <v/>
      </c>
      <c r="O50" s="119" t="str">
        <f t="shared" si="8"/>
        <v>не заполняется</v>
      </c>
      <c r="P50" s="36"/>
      <c r="Q50" s="37"/>
      <c r="R50" s="36"/>
      <c r="S50" s="42" t="str">
        <f t="shared" si="9"/>
        <v/>
      </c>
      <c r="T50" s="42" t="str">
        <f t="shared" si="10"/>
        <v/>
      </c>
      <c r="U50" s="43" t="str">
        <f t="shared" si="11"/>
        <v/>
      </c>
      <c r="V50" s="119" t="str">
        <f t="shared" si="5"/>
        <v/>
      </c>
      <c r="W50" s="42" t="str">
        <f t="shared" si="12"/>
        <v/>
      </c>
    </row>
    <row r="51" spans="1:23" s="45" customFormat="1" ht="206.25" customHeight="1" x14ac:dyDescent="0.25">
      <c r="A51" s="144">
        <v>30</v>
      </c>
      <c r="B51" s="144"/>
      <c r="C51" s="145" t="s">
        <v>208</v>
      </c>
      <c r="D51" s="184" t="s">
        <v>209</v>
      </c>
      <c r="E51" s="145"/>
      <c r="F51" s="146"/>
      <c r="G51" s="147" t="s">
        <v>134</v>
      </c>
      <c r="H51" s="147" t="s">
        <v>174</v>
      </c>
      <c r="I51" s="147" t="s">
        <v>155</v>
      </c>
      <c r="J51" s="114" t="str">
        <f>IFERROR(IF(VLOOKUP(B51,[1]Вспом_1!$A:$B,2,)&gt;0,IF(I51="запрет",VLOOKUP(B51,[1]Вспом_1!$A:$B,2,)*1,IF(I51="ограничение",VLOOKUP(B51,[1]Вспом_1!$A:$B,2,)*1,"")),""),"")</f>
        <v/>
      </c>
      <c r="K51" s="133" t="s">
        <v>132</v>
      </c>
      <c r="L51" s="34"/>
      <c r="M51" s="35"/>
      <c r="N51" s="131" t="str">
        <f t="shared" si="7"/>
        <v/>
      </c>
      <c r="O51" s="119" t="str">
        <f t="shared" si="8"/>
        <v>не заполняется</v>
      </c>
      <c r="P51" s="36"/>
      <c r="Q51" s="37"/>
      <c r="R51" s="36"/>
      <c r="S51" s="42" t="str">
        <f t="shared" si="9"/>
        <v/>
      </c>
      <c r="T51" s="42" t="str">
        <f t="shared" si="10"/>
        <v/>
      </c>
      <c r="U51" s="43" t="str">
        <f t="shared" si="11"/>
        <v/>
      </c>
      <c r="V51" s="119" t="str">
        <f t="shared" si="5"/>
        <v/>
      </c>
      <c r="W51" s="42" t="str">
        <f t="shared" si="12"/>
        <v/>
      </c>
    </row>
    <row r="52" spans="1:23" s="45" customFormat="1" ht="239.25" customHeight="1" x14ac:dyDescent="0.25">
      <c r="A52" s="144">
        <v>31</v>
      </c>
      <c r="B52" s="144"/>
      <c r="C52" s="145" t="s">
        <v>210</v>
      </c>
      <c r="D52" s="184" t="s">
        <v>211</v>
      </c>
      <c r="E52" s="145"/>
      <c r="F52" s="146"/>
      <c r="G52" s="147" t="s">
        <v>134</v>
      </c>
      <c r="H52" s="147" t="s">
        <v>174</v>
      </c>
      <c r="I52" s="147" t="s">
        <v>155</v>
      </c>
      <c r="J52" s="105" t="str">
        <f>IFERROR(IF(VLOOKUP(B52,[1]Вспом_1!$A:$B,2,)&gt;0,IF(I52="запрет",VLOOKUP(B52,[1]Вспом_1!$A:$B,2,)*1,IF(I52="ограничение",VLOOKUP(B52,[1]Вспом_1!$A:$B,2,)*1,"")),""),"")</f>
        <v/>
      </c>
      <c r="K52" s="133" t="s">
        <v>132</v>
      </c>
      <c r="L52" s="34"/>
      <c r="M52" s="35"/>
      <c r="N52" s="131" t="str">
        <f t="shared" si="7"/>
        <v/>
      </c>
      <c r="O52" s="119" t="str">
        <f t="shared" si="8"/>
        <v>не заполняется</v>
      </c>
      <c r="P52" s="36"/>
      <c r="Q52" s="37"/>
      <c r="R52" s="36"/>
      <c r="S52" s="42" t="str">
        <f t="shared" si="9"/>
        <v/>
      </c>
      <c r="T52" s="42" t="str">
        <f t="shared" si="10"/>
        <v/>
      </c>
      <c r="U52" s="43" t="str">
        <f t="shared" si="11"/>
        <v/>
      </c>
      <c r="V52" s="119" t="str">
        <f t="shared" si="5"/>
        <v/>
      </c>
      <c r="W52" s="42" t="str">
        <f t="shared" si="12"/>
        <v/>
      </c>
    </row>
    <row r="53" spans="1:23" s="45" customFormat="1" ht="182.25" customHeight="1" x14ac:dyDescent="0.25">
      <c r="A53" s="144">
        <v>32</v>
      </c>
      <c r="B53" s="144"/>
      <c r="C53" s="145" t="s">
        <v>212</v>
      </c>
      <c r="D53" s="184" t="s">
        <v>213</v>
      </c>
      <c r="E53" s="145"/>
      <c r="F53" s="146"/>
      <c r="G53" s="147" t="s">
        <v>134</v>
      </c>
      <c r="H53" s="147" t="s">
        <v>174</v>
      </c>
      <c r="I53" s="147" t="s">
        <v>155</v>
      </c>
      <c r="J53" s="105" t="str">
        <f>IFERROR(IF(VLOOKUP(B53,[1]Вспом_1!$A:$B,2,)&gt;0,IF(I53="запрет",VLOOKUP(B53,[1]Вспом_1!$A:$B,2,)*1,IF(I53="ограничение",VLOOKUP(B53,[1]Вспом_1!$A:$B,2,)*1,"")),""),"")</f>
        <v/>
      </c>
      <c r="K53" s="133" t="s">
        <v>132</v>
      </c>
      <c r="L53" s="34"/>
      <c r="M53" s="35"/>
      <c r="N53" s="131" t="str">
        <f t="shared" si="7"/>
        <v/>
      </c>
      <c r="O53" s="119" t="str">
        <f t="shared" si="8"/>
        <v>не заполняется</v>
      </c>
      <c r="P53" s="36"/>
      <c r="Q53" s="37"/>
      <c r="R53" s="36"/>
      <c r="S53" s="42" t="str">
        <f t="shared" si="9"/>
        <v/>
      </c>
      <c r="T53" s="42" t="str">
        <f t="shared" si="10"/>
        <v/>
      </c>
      <c r="U53" s="43" t="str">
        <f t="shared" si="11"/>
        <v/>
      </c>
      <c r="V53" s="119" t="str">
        <f t="shared" si="5"/>
        <v/>
      </c>
      <c r="W53" s="42" t="str">
        <f t="shared" si="12"/>
        <v/>
      </c>
    </row>
    <row r="54" spans="1:23" s="45" customFormat="1" ht="65.25" customHeight="1" x14ac:dyDescent="0.25">
      <c r="A54" s="144">
        <v>33</v>
      </c>
      <c r="B54" s="144"/>
      <c r="C54" s="145" t="s">
        <v>214</v>
      </c>
      <c r="D54" s="184" t="s">
        <v>215</v>
      </c>
      <c r="E54" s="145"/>
      <c r="F54" s="146"/>
      <c r="G54" s="147" t="s">
        <v>134</v>
      </c>
      <c r="H54" s="147" t="s">
        <v>174</v>
      </c>
      <c r="I54" s="147" t="s">
        <v>155</v>
      </c>
      <c r="J54" s="105" t="str">
        <f>IFERROR(IF(VLOOKUP(B54,[1]Вспом_1!$A:$B,2,)&gt;0,IF(I54="запрет",VLOOKUP(B54,[1]Вспом_1!$A:$B,2,)*1,IF(I54="ограничение",VLOOKUP(B54,[1]Вспом_1!$A:$B,2,)*1,"")),""),"")</f>
        <v/>
      </c>
      <c r="K54" s="133" t="s">
        <v>132</v>
      </c>
      <c r="L54" s="34"/>
      <c r="M54" s="35"/>
      <c r="N54" s="131" t="str">
        <f t="shared" si="7"/>
        <v/>
      </c>
      <c r="O54" s="119" t="str">
        <f t="shared" si="8"/>
        <v>не заполняется</v>
      </c>
      <c r="P54" s="36"/>
      <c r="Q54" s="37"/>
      <c r="R54" s="36"/>
      <c r="S54" s="42" t="str">
        <f t="shared" si="9"/>
        <v/>
      </c>
      <c r="T54" s="42" t="str">
        <f t="shared" si="10"/>
        <v/>
      </c>
      <c r="U54" s="43" t="str">
        <f t="shared" si="11"/>
        <v/>
      </c>
      <c r="V54" s="119" t="str">
        <f t="shared" si="5"/>
        <v/>
      </c>
      <c r="W54" s="42" t="str">
        <f t="shared" si="12"/>
        <v/>
      </c>
    </row>
    <row r="55" spans="1:23" s="45" customFormat="1" ht="62.25" customHeight="1" x14ac:dyDescent="0.25">
      <c r="A55" s="144">
        <v>34</v>
      </c>
      <c r="B55" s="144"/>
      <c r="C55" s="145" t="s">
        <v>216</v>
      </c>
      <c r="D55" s="184" t="s">
        <v>217</v>
      </c>
      <c r="E55" s="145"/>
      <c r="F55" s="146"/>
      <c r="G55" s="147" t="s">
        <v>134</v>
      </c>
      <c r="H55" s="147" t="s">
        <v>174</v>
      </c>
      <c r="I55" s="147" t="s">
        <v>155</v>
      </c>
      <c r="J55" s="105" t="str">
        <f>IFERROR(IF(VLOOKUP(B55,[1]Вспом_1!$A:$B,2,)&gt;0,IF(I55="запрет",VLOOKUP(B55,[1]Вспом_1!$A:$B,2,)*1,IF(I55="ограничение",VLOOKUP(B55,[1]Вспом_1!$A:$B,2,)*1,"")),""),"")</f>
        <v/>
      </c>
      <c r="K55" s="133" t="s">
        <v>132</v>
      </c>
      <c r="L55" s="34"/>
      <c r="M55" s="35"/>
      <c r="N55" s="131" t="str">
        <f t="shared" si="7"/>
        <v/>
      </c>
      <c r="O55" s="119" t="str">
        <f t="shared" si="8"/>
        <v>не заполняется</v>
      </c>
      <c r="P55" s="36"/>
      <c r="Q55" s="37"/>
      <c r="R55" s="36"/>
      <c r="S55" s="42" t="str">
        <f t="shared" si="9"/>
        <v/>
      </c>
      <c r="T55" s="42" t="str">
        <f t="shared" si="10"/>
        <v/>
      </c>
      <c r="U55" s="43" t="str">
        <f t="shared" si="11"/>
        <v/>
      </c>
      <c r="V55" s="119" t="str">
        <f t="shared" si="5"/>
        <v/>
      </c>
      <c r="W55" s="42" t="str">
        <f t="shared" si="12"/>
        <v/>
      </c>
    </row>
    <row r="56" spans="1:23" s="45" customFormat="1" ht="195" customHeight="1" x14ac:dyDescent="0.25">
      <c r="A56" s="144">
        <v>35</v>
      </c>
      <c r="B56" s="144"/>
      <c r="C56" s="145" t="s">
        <v>218</v>
      </c>
      <c r="D56" s="184" t="s">
        <v>219</v>
      </c>
      <c r="E56" s="145"/>
      <c r="F56" s="146"/>
      <c r="G56" s="147" t="s">
        <v>134</v>
      </c>
      <c r="H56" s="147" t="s">
        <v>174</v>
      </c>
      <c r="I56" s="147" t="s">
        <v>155</v>
      </c>
      <c r="J56" s="105" t="str">
        <f>IFERROR(IF(VLOOKUP(B56,[1]Вспом_1!$A:$B,2,)&gt;0,IF(I56="запрет",VLOOKUP(B56,[1]Вспом_1!$A:$B,2,)*1,IF(I56="ограничение",VLOOKUP(B56,[1]Вспом_1!$A:$B,2,)*1,"")),""),"")</f>
        <v/>
      </c>
      <c r="K56" s="133" t="s">
        <v>132</v>
      </c>
      <c r="L56" s="34"/>
      <c r="M56" s="35"/>
      <c r="N56" s="131" t="str">
        <f t="shared" si="7"/>
        <v/>
      </c>
      <c r="O56" s="119" t="str">
        <f t="shared" si="8"/>
        <v>не заполняется</v>
      </c>
      <c r="P56" s="36"/>
      <c r="Q56" s="37"/>
      <c r="R56" s="36"/>
      <c r="S56" s="42" t="str">
        <f t="shared" si="9"/>
        <v/>
      </c>
      <c r="T56" s="42" t="str">
        <f t="shared" si="10"/>
        <v/>
      </c>
      <c r="U56" s="43" t="str">
        <f t="shared" si="11"/>
        <v/>
      </c>
      <c r="V56" s="119" t="str">
        <f t="shared" si="5"/>
        <v/>
      </c>
      <c r="W56" s="42" t="str">
        <f t="shared" si="12"/>
        <v/>
      </c>
    </row>
    <row r="57" spans="1:23" s="45" customFormat="1" ht="95.25" customHeight="1" x14ac:dyDescent="0.25">
      <c r="A57" s="144">
        <v>36</v>
      </c>
      <c r="B57" s="144"/>
      <c r="C57" s="145" t="s">
        <v>220</v>
      </c>
      <c r="D57" s="184" t="s">
        <v>221</v>
      </c>
      <c r="E57" s="145"/>
      <c r="F57" s="146"/>
      <c r="G57" s="147" t="s">
        <v>134</v>
      </c>
      <c r="H57" s="147" t="s">
        <v>174</v>
      </c>
      <c r="I57" s="147" t="s">
        <v>155</v>
      </c>
      <c r="J57" s="114" t="str">
        <f>IFERROR(IF(VLOOKUP(B57,[1]Вспом_1!$A:$B,2,)&gt;0,IF(I57="запрет",VLOOKUP(B57,[1]Вспом_1!$A:$B,2,)*1,IF(I57="ограничение",VLOOKUP(B57,[1]Вспом_1!$A:$B,2,)*1,"")),""),"")</f>
        <v/>
      </c>
      <c r="K57" s="133" t="s">
        <v>132</v>
      </c>
      <c r="L57" s="34"/>
      <c r="M57" s="35"/>
      <c r="N57" s="131" t="str">
        <f t="shared" si="7"/>
        <v/>
      </c>
      <c r="O57" s="119" t="str">
        <f t="shared" si="8"/>
        <v>не заполняется</v>
      </c>
      <c r="P57" s="36"/>
      <c r="Q57" s="37"/>
      <c r="R57" s="36"/>
      <c r="S57" s="42" t="str">
        <f t="shared" si="9"/>
        <v/>
      </c>
      <c r="T57" s="42" t="str">
        <f t="shared" si="10"/>
        <v/>
      </c>
      <c r="U57" s="43" t="str">
        <f t="shared" si="11"/>
        <v/>
      </c>
      <c r="V57" s="119" t="str">
        <f t="shared" si="5"/>
        <v/>
      </c>
      <c r="W57" s="42" t="str">
        <f t="shared" si="12"/>
        <v/>
      </c>
    </row>
    <row r="58" spans="1:23" s="45" customFormat="1" ht="66.75" customHeight="1" x14ac:dyDescent="0.25">
      <c r="A58" s="144">
        <v>37</v>
      </c>
      <c r="B58" s="144"/>
      <c r="C58" s="145" t="s">
        <v>222</v>
      </c>
      <c r="D58" s="184" t="s">
        <v>223</v>
      </c>
      <c r="E58" s="145"/>
      <c r="F58" s="146"/>
      <c r="G58" s="147" t="s">
        <v>134</v>
      </c>
      <c r="H58" s="147" t="s">
        <v>174</v>
      </c>
      <c r="I58" s="147" t="s">
        <v>155</v>
      </c>
      <c r="J58" s="105" t="str">
        <f>IFERROR(IF(VLOOKUP(B58,[1]Вспом_1!$A:$B,2,)&gt;0,IF(I58="запрет",VLOOKUP(B58,[1]Вспом_1!$A:$B,2,)*1,IF(I58="ограничение",VLOOKUP(B58,[1]Вспом_1!$A:$B,2,)*1,"")),""),"")</f>
        <v/>
      </c>
      <c r="K58" s="133" t="s">
        <v>132</v>
      </c>
      <c r="L58" s="34"/>
      <c r="M58" s="35"/>
      <c r="N58" s="131" t="str">
        <f t="shared" si="7"/>
        <v/>
      </c>
      <c r="O58" s="119" t="str">
        <f t="shared" si="8"/>
        <v>не заполняется</v>
      </c>
      <c r="P58" s="36"/>
      <c r="Q58" s="37"/>
      <c r="R58" s="36"/>
      <c r="S58" s="42" t="str">
        <f t="shared" si="9"/>
        <v/>
      </c>
      <c r="T58" s="42" t="str">
        <f t="shared" si="10"/>
        <v/>
      </c>
      <c r="U58" s="43" t="str">
        <f t="shared" si="11"/>
        <v/>
      </c>
      <c r="V58" s="119" t="str">
        <f t="shared" si="5"/>
        <v/>
      </c>
      <c r="W58" s="42" t="str">
        <f t="shared" si="12"/>
        <v/>
      </c>
    </row>
    <row r="59" spans="1:23" s="45" customFormat="1" ht="130.5" customHeight="1" x14ac:dyDescent="0.25">
      <c r="A59" s="144">
        <v>38</v>
      </c>
      <c r="B59" s="144"/>
      <c r="C59" s="145" t="s">
        <v>224</v>
      </c>
      <c r="D59" s="184" t="s">
        <v>225</v>
      </c>
      <c r="E59" s="145"/>
      <c r="F59" s="146"/>
      <c r="G59" s="147" t="s">
        <v>134</v>
      </c>
      <c r="H59" s="147" t="s">
        <v>174</v>
      </c>
      <c r="I59" s="147" t="s">
        <v>155</v>
      </c>
      <c r="J59" s="105" t="str">
        <f>IFERROR(IF(VLOOKUP(B59,[1]Вспом_1!$A:$B,2,)&gt;0,IF(I59="запрет",VLOOKUP(B59,[1]Вспом_1!$A:$B,2,)*1,IF(I59="ограничение",VLOOKUP(B59,[1]Вспом_1!$A:$B,2,)*1,"")),""),"")</f>
        <v/>
      </c>
      <c r="K59" s="133" t="s">
        <v>132</v>
      </c>
      <c r="L59" s="34"/>
      <c r="M59" s="35"/>
      <c r="N59" s="131" t="str">
        <f t="shared" si="7"/>
        <v/>
      </c>
      <c r="O59" s="119" t="str">
        <f t="shared" si="8"/>
        <v>не заполняется</v>
      </c>
      <c r="P59" s="36"/>
      <c r="Q59" s="37"/>
      <c r="R59" s="36"/>
      <c r="S59" s="42" t="str">
        <f t="shared" si="9"/>
        <v/>
      </c>
      <c r="T59" s="42" t="str">
        <f t="shared" si="10"/>
        <v/>
      </c>
      <c r="U59" s="43" t="str">
        <f t="shared" si="11"/>
        <v/>
      </c>
      <c r="V59" s="119" t="str">
        <f t="shared" si="5"/>
        <v/>
      </c>
      <c r="W59" s="42" t="str">
        <f t="shared" si="12"/>
        <v/>
      </c>
    </row>
    <row r="60" spans="1:23" s="45" customFormat="1" ht="50.25" customHeight="1" x14ac:dyDescent="0.25">
      <c r="A60" s="144">
        <v>39</v>
      </c>
      <c r="B60" s="144"/>
      <c r="C60" s="145" t="s">
        <v>226</v>
      </c>
      <c r="D60" s="184" t="s">
        <v>227</v>
      </c>
      <c r="E60" s="145"/>
      <c r="F60" s="146"/>
      <c r="G60" s="147" t="s">
        <v>134</v>
      </c>
      <c r="H60" s="147" t="s">
        <v>174</v>
      </c>
      <c r="I60" s="147" t="s">
        <v>155</v>
      </c>
      <c r="J60" s="105" t="str">
        <f>IFERROR(IF(VLOOKUP(B60,[1]Вспом_1!$A:$B,2,)&gt;0,IF(I60="запрет",VLOOKUP(B60,[1]Вспом_1!$A:$B,2,)*1,IF(I60="ограничение",VLOOKUP(B60,[1]Вспом_1!$A:$B,2,)*1,"")),""),"")</f>
        <v/>
      </c>
      <c r="K60" s="133" t="s">
        <v>132</v>
      </c>
      <c r="L60" s="34"/>
      <c r="M60" s="35"/>
      <c r="N60" s="131" t="str">
        <f t="shared" si="7"/>
        <v/>
      </c>
      <c r="O60" s="119" t="str">
        <f t="shared" si="8"/>
        <v>не заполняется</v>
      </c>
      <c r="P60" s="36"/>
      <c r="Q60" s="37"/>
      <c r="R60" s="36"/>
      <c r="S60" s="42" t="str">
        <f t="shared" si="9"/>
        <v/>
      </c>
      <c r="T60" s="42" t="str">
        <f t="shared" si="10"/>
        <v/>
      </c>
      <c r="U60" s="43" t="str">
        <f t="shared" si="11"/>
        <v/>
      </c>
      <c r="V60" s="119" t="str">
        <f t="shared" si="5"/>
        <v/>
      </c>
      <c r="W60" s="42" t="str">
        <f t="shared" si="12"/>
        <v/>
      </c>
    </row>
    <row r="61" spans="1:23" s="45" customFormat="1" ht="51.75" customHeight="1" x14ac:dyDescent="0.25">
      <c r="A61" s="144">
        <v>40</v>
      </c>
      <c r="B61" s="144"/>
      <c r="C61" s="145" t="s">
        <v>228</v>
      </c>
      <c r="D61" s="184" t="s">
        <v>229</v>
      </c>
      <c r="E61" s="145"/>
      <c r="F61" s="146"/>
      <c r="G61" s="147" t="s">
        <v>134</v>
      </c>
      <c r="H61" s="147" t="s">
        <v>174</v>
      </c>
      <c r="I61" s="147" t="s">
        <v>155</v>
      </c>
      <c r="J61" s="105" t="str">
        <f>IFERROR(IF(VLOOKUP(B61,[1]Вспом_1!$A:$B,2,)&gt;0,IF(I61="запрет",VLOOKUP(B61,[1]Вспом_1!$A:$B,2,)*1,IF(I61="ограничение",VLOOKUP(B61,[1]Вспом_1!$A:$B,2,)*1,"")),""),"")</f>
        <v/>
      </c>
      <c r="K61" s="133" t="s">
        <v>132</v>
      </c>
      <c r="L61" s="34"/>
      <c r="M61" s="35"/>
      <c r="N61" s="131" t="str">
        <f t="shared" si="7"/>
        <v/>
      </c>
      <c r="O61" s="119" t="str">
        <f t="shared" si="8"/>
        <v>не заполняется</v>
      </c>
      <c r="P61" s="36"/>
      <c r="Q61" s="37"/>
      <c r="R61" s="36"/>
      <c r="S61" s="42" t="str">
        <f t="shared" si="9"/>
        <v/>
      </c>
      <c r="T61" s="42" t="str">
        <f t="shared" si="10"/>
        <v/>
      </c>
      <c r="U61" s="43" t="str">
        <f t="shared" si="11"/>
        <v/>
      </c>
      <c r="V61" s="119" t="str">
        <f t="shared" si="5"/>
        <v/>
      </c>
      <c r="W61" s="42" t="str">
        <f t="shared" si="12"/>
        <v/>
      </c>
    </row>
    <row r="62" spans="1:23" s="45" customFormat="1" ht="69" customHeight="1" x14ac:dyDescent="0.25">
      <c r="A62" s="144">
        <v>41</v>
      </c>
      <c r="B62" s="144"/>
      <c r="C62" s="145" t="s">
        <v>230</v>
      </c>
      <c r="D62" s="184" t="s">
        <v>231</v>
      </c>
      <c r="E62" s="145"/>
      <c r="F62" s="146"/>
      <c r="G62" s="147" t="s">
        <v>134</v>
      </c>
      <c r="H62" s="147" t="s">
        <v>174</v>
      </c>
      <c r="I62" s="147" t="s">
        <v>155</v>
      </c>
      <c r="J62" s="105" t="str">
        <f>IFERROR(IF(VLOOKUP(B62,[1]Вспом_1!$A:$B,2,)&gt;0,IF(I62="запрет",VLOOKUP(B62,[1]Вспом_1!$A:$B,2,)*1,IF(I62="ограничение",VLOOKUP(B62,[1]Вспом_1!$A:$B,2,)*1,"")),""),"")</f>
        <v/>
      </c>
      <c r="K62" s="133" t="s">
        <v>132</v>
      </c>
      <c r="L62" s="34"/>
      <c r="M62" s="35"/>
      <c r="N62" s="131" t="str">
        <f t="shared" si="7"/>
        <v/>
      </c>
      <c r="O62" s="119" t="str">
        <f t="shared" si="8"/>
        <v>не заполняется</v>
      </c>
      <c r="P62" s="36"/>
      <c r="Q62" s="37"/>
      <c r="R62" s="36"/>
      <c r="S62" s="42" t="str">
        <f t="shared" si="9"/>
        <v/>
      </c>
      <c r="T62" s="42" t="str">
        <f t="shared" si="10"/>
        <v/>
      </c>
      <c r="U62" s="43" t="str">
        <f t="shared" si="11"/>
        <v/>
      </c>
      <c r="V62" s="119" t="str">
        <f t="shared" si="5"/>
        <v/>
      </c>
      <c r="W62" s="42" t="str">
        <f t="shared" si="12"/>
        <v/>
      </c>
    </row>
    <row r="63" spans="1:23" s="45" customFormat="1" ht="45" customHeight="1" x14ac:dyDescent="0.25">
      <c r="A63" s="144">
        <v>42</v>
      </c>
      <c r="B63" s="144"/>
      <c r="C63" s="145" t="s">
        <v>232</v>
      </c>
      <c r="D63" s="184" t="s">
        <v>233</v>
      </c>
      <c r="E63" s="145"/>
      <c r="F63" s="146"/>
      <c r="G63" s="147" t="s">
        <v>134</v>
      </c>
      <c r="H63" s="147" t="s">
        <v>174</v>
      </c>
      <c r="I63" s="147" t="s">
        <v>155</v>
      </c>
      <c r="J63" s="114" t="str">
        <f>IFERROR(IF(VLOOKUP(B63,[1]Вспом_1!$A:$B,2,)&gt;0,IF(I63="запрет",VLOOKUP(B63,[1]Вспом_1!$A:$B,2,)*1,IF(I63="ограничение",VLOOKUP(B63,[1]Вспом_1!$A:$B,2,)*1,"")),""),"")</f>
        <v/>
      </c>
      <c r="K63" s="133" t="s">
        <v>132</v>
      </c>
      <c r="L63" s="34"/>
      <c r="M63" s="35"/>
      <c r="N63" s="131" t="str">
        <f t="shared" si="7"/>
        <v/>
      </c>
      <c r="O63" s="119" t="str">
        <f t="shared" si="8"/>
        <v>не заполняется</v>
      </c>
      <c r="P63" s="36"/>
      <c r="Q63" s="37"/>
      <c r="R63" s="36"/>
      <c r="S63" s="42" t="str">
        <f t="shared" si="9"/>
        <v/>
      </c>
      <c r="T63" s="42" t="str">
        <f t="shared" si="10"/>
        <v/>
      </c>
      <c r="U63" s="43" t="str">
        <f t="shared" si="11"/>
        <v/>
      </c>
      <c r="V63" s="119" t="str">
        <f t="shared" si="5"/>
        <v/>
      </c>
      <c r="W63" s="42" t="str">
        <f t="shared" si="12"/>
        <v/>
      </c>
    </row>
    <row r="64" spans="1:23" s="45" customFormat="1" ht="48.75" customHeight="1" x14ac:dyDescent="0.25">
      <c r="A64" s="144">
        <v>43</v>
      </c>
      <c r="B64" s="144"/>
      <c r="C64" s="145" t="s">
        <v>234</v>
      </c>
      <c r="D64" s="184" t="s">
        <v>235</v>
      </c>
      <c r="E64" s="145"/>
      <c r="F64" s="146"/>
      <c r="G64" s="147" t="s">
        <v>134</v>
      </c>
      <c r="H64" s="147" t="s">
        <v>174</v>
      </c>
      <c r="I64" s="147" t="s">
        <v>155</v>
      </c>
      <c r="J64" s="105" t="str">
        <f>IFERROR(IF(VLOOKUP(B64,[1]Вспом_1!$A:$B,2,)&gt;0,IF(I64="запрет",VLOOKUP(B64,[1]Вспом_1!$A:$B,2,)*1,IF(I64="ограничение",VLOOKUP(B64,[1]Вспом_1!$A:$B,2,)*1,"")),""),"")</f>
        <v/>
      </c>
      <c r="K64" s="133" t="s">
        <v>132</v>
      </c>
      <c r="L64" s="34"/>
      <c r="M64" s="35"/>
      <c r="N64" s="131" t="str">
        <f t="shared" si="7"/>
        <v/>
      </c>
      <c r="O64" s="119" t="str">
        <f t="shared" si="8"/>
        <v>не заполняется</v>
      </c>
      <c r="P64" s="36"/>
      <c r="Q64" s="37"/>
      <c r="R64" s="36"/>
      <c r="S64" s="42" t="str">
        <f t="shared" si="9"/>
        <v/>
      </c>
      <c r="T64" s="42" t="str">
        <f t="shared" si="10"/>
        <v/>
      </c>
      <c r="U64" s="43" t="str">
        <f t="shared" si="11"/>
        <v/>
      </c>
      <c r="V64" s="119" t="str">
        <f t="shared" si="5"/>
        <v/>
      </c>
      <c r="W64" s="42" t="str">
        <f t="shared" si="12"/>
        <v/>
      </c>
    </row>
    <row r="65" spans="1:23" s="45" customFormat="1" ht="148.5" customHeight="1" x14ac:dyDescent="0.25">
      <c r="A65" s="144">
        <v>44</v>
      </c>
      <c r="B65" s="144"/>
      <c r="C65" s="145" t="s">
        <v>236</v>
      </c>
      <c r="D65" s="184" t="s">
        <v>237</v>
      </c>
      <c r="E65" s="145"/>
      <c r="F65" s="146"/>
      <c r="G65" s="147" t="s">
        <v>134</v>
      </c>
      <c r="H65" s="147" t="s">
        <v>174</v>
      </c>
      <c r="I65" s="147" t="s">
        <v>155</v>
      </c>
      <c r="J65" s="105" t="str">
        <f>IFERROR(IF(VLOOKUP(B65,[1]Вспом_1!$A:$B,2,)&gt;0,IF(I65="запрет",VLOOKUP(B65,[1]Вспом_1!$A:$B,2,)*1,IF(I65="ограничение",VLOOKUP(B65,[1]Вспом_1!$A:$B,2,)*1,"")),""),"")</f>
        <v/>
      </c>
      <c r="K65" s="133" t="s">
        <v>132</v>
      </c>
      <c r="L65" s="34"/>
      <c r="M65" s="35"/>
      <c r="N65" s="131" t="str">
        <f t="shared" si="7"/>
        <v/>
      </c>
      <c r="O65" s="119" t="str">
        <f t="shared" si="8"/>
        <v>не заполняется</v>
      </c>
      <c r="P65" s="36"/>
      <c r="Q65" s="37"/>
      <c r="R65" s="36"/>
      <c r="S65" s="42" t="str">
        <f t="shared" si="9"/>
        <v/>
      </c>
      <c r="T65" s="42" t="str">
        <f t="shared" si="10"/>
        <v/>
      </c>
      <c r="U65" s="43" t="str">
        <f t="shared" si="11"/>
        <v/>
      </c>
      <c r="V65" s="119" t="str">
        <f t="shared" si="5"/>
        <v/>
      </c>
      <c r="W65" s="42" t="str">
        <f t="shared" si="12"/>
        <v/>
      </c>
    </row>
    <row r="66" spans="1:23" s="45" customFormat="1" ht="111.75" customHeight="1" x14ac:dyDescent="0.25">
      <c r="A66" s="144">
        <v>45</v>
      </c>
      <c r="B66" s="144"/>
      <c r="C66" s="145" t="s">
        <v>238</v>
      </c>
      <c r="D66" s="184" t="s">
        <v>239</v>
      </c>
      <c r="E66" s="145"/>
      <c r="F66" s="146"/>
      <c r="G66" s="147" t="s">
        <v>134</v>
      </c>
      <c r="H66" s="147" t="s">
        <v>174</v>
      </c>
      <c r="I66" s="147" t="s">
        <v>155</v>
      </c>
      <c r="J66" s="105" t="str">
        <f>IFERROR(IF(VLOOKUP(B66,[1]Вспом_1!$A:$B,2,)&gt;0,IF(I66="запрет",VLOOKUP(B66,[1]Вспом_1!$A:$B,2,)*1,IF(I66="ограничение",VLOOKUP(B66,[1]Вспом_1!$A:$B,2,)*1,"")),""),"")</f>
        <v/>
      </c>
      <c r="K66" s="133" t="s">
        <v>132</v>
      </c>
      <c r="L66" s="34"/>
      <c r="M66" s="35"/>
      <c r="N66" s="131" t="str">
        <f t="shared" si="7"/>
        <v/>
      </c>
      <c r="O66" s="119" t="str">
        <f t="shared" si="8"/>
        <v>не заполняется</v>
      </c>
      <c r="P66" s="36"/>
      <c r="Q66" s="37"/>
      <c r="R66" s="36"/>
      <c r="S66" s="42" t="str">
        <f t="shared" si="9"/>
        <v/>
      </c>
      <c r="T66" s="42" t="str">
        <f t="shared" si="10"/>
        <v/>
      </c>
      <c r="U66" s="43" t="str">
        <f t="shared" si="11"/>
        <v/>
      </c>
      <c r="V66" s="119" t="str">
        <f t="shared" si="5"/>
        <v/>
      </c>
      <c r="W66" s="42" t="str">
        <f t="shared" si="12"/>
        <v/>
      </c>
    </row>
    <row r="67" spans="1:23" s="45" customFormat="1" ht="46.5" customHeight="1" x14ac:dyDescent="0.25">
      <c r="A67" s="144">
        <v>46</v>
      </c>
      <c r="B67" s="144"/>
      <c r="C67" s="145" t="s">
        <v>240</v>
      </c>
      <c r="D67" s="184" t="s">
        <v>241</v>
      </c>
      <c r="E67" s="145"/>
      <c r="F67" s="146"/>
      <c r="G67" s="147" t="s">
        <v>134</v>
      </c>
      <c r="H67" s="147" t="s">
        <v>174</v>
      </c>
      <c r="I67" s="147" t="s">
        <v>155</v>
      </c>
      <c r="J67" s="105" t="str">
        <f>IFERROR(IF(VLOOKUP(B67,[1]Вспом_1!$A:$B,2,)&gt;0,IF(I67="запрет",VLOOKUP(B67,[1]Вспом_1!$A:$B,2,)*1,IF(I67="ограничение",VLOOKUP(B67,[1]Вспом_1!$A:$B,2,)*1,"")),""),"")</f>
        <v/>
      </c>
      <c r="K67" s="133" t="s">
        <v>132</v>
      </c>
      <c r="L67" s="34"/>
      <c r="M67" s="35"/>
      <c r="N67" s="131" t="str">
        <f t="shared" si="7"/>
        <v/>
      </c>
      <c r="O67" s="119" t="str">
        <f t="shared" si="8"/>
        <v>не заполняется</v>
      </c>
      <c r="P67" s="36"/>
      <c r="Q67" s="37"/>
      <c r="R67" s="36"/>
      <c r="S67" s="42" t="str">
        <f t="shared" si="9"/>
        <v/>
      </c>
      <c r="T67" s="42" t="str">
        <f t="shared" si="10"/>
        <v/>
      </c>
      <c r="U67" s="43" t="str">
        <f t="shared" si="11"/>
        <v/>
      </c>
      <c r="V67" s="119" t="str">
        <f t="shared" si="5"/>
        <v/>
      </c>
      <c r="W67" s="42" t="str">
        <f t="shared" si="12"/>
        <v/>
      </c>
    </row>
    <row r="68" spans="1:23" s="45" customFormat="1" ht="55.5" customHeight="1" x14ac:dyDescent="0.25">
      <c r="A68" s="144">
        <v>47</v>
      </c>
      <c r="B68" s="144"/>
      <c r="C68" s="145" t="s">
        <v>242</v>
      </c>
      <c r="D68" s="184" t="s">
        <v>243</v>
      </c>
      <c r="E68" s="145"/>
      <c r="F68" s="146"/>
      <c r="G68" s="147" t="s">
        <v>134</v>
      </c>
      <c r="H68" s="147" t="s">
        <v>163</v>
      </c>
      <c r="I68" s="147" t="s">
        <v>155</v>
      </c>
      <c r="J68" s="114" t="str">
        <f>IFERROR(IF(VLOOKUP(B68,[1]Вспом_1!$A:$B,2,)&gt;0,IF(I68="запрет",VLOOKUP(B68,[1]Вспом_1!$A:$B,2,)*1,IF(I68="ограничение",VLOOKUP(B68,[1]Вспом_1!$A:$B,2,)*1,"")),""),"")</f>
        <v/>
      </c>
      <c r="K68" s="133" t="s">
        <v>132</v>
      </c>
      <c r="L68" s="34"/>
      <c r="M68" s="35"/>
      <c r="N68" s="131" t="str">
        <f t="shared" si="7"/>
        <v/>
      </c>
      <c r="O68" s="119" t="str">
        <f t="shared" si="8"/>
        <v>не заполняется</v>
      </c>
      <c r="P68" s="36"/>
      <c r="Q68" s="37"/>
      <c r="R68" s="36"/>
      <c r="S68" s="42" t="str">
        <f t="shared" si="9"/>
        <v/>
      </c>
      <c r="T68" s="42" t="str">
        <f t="shared" si="10"/>
        <v/>
      </c>
      <c r="U68" s="43" t="str">
        <f t="shared" si="11"/>
        <v/>
      </c>
      <c r="V68" s="119" t="str">
        <f t="shared" si="5"/>
        <v/>
      </c>
      <c r="W68" s="42" t="str">
        <f t="shared" si="12"/>
        <v/>
      </c>
    </row>
    <row r="69" spans="1:23" s="45" customFormat="1" ht="60" customHeight="1" x14ac:dyDescent="0.25">
      <c r="A69" s="144">
        <v>48</v>
      </c>
      <c r="B69" s="144"/>
      <c r="C69" s="145" t="s">
        <v>244</v>
      </c>
      <c r="D69" s="184" t="s">
        <v>245</v>
      </c>
      <c r="E69" s="145"/>
      <c r="F69" s="146"/>
      <c r="G69" s="147" t="s">
        <v>134</v>
      </c>
      <c r="H69" s="147" t="s">
        <v>163</v>
      </c>
      <c r="I69" s="147" t="s">
        <v>155</v>
      </c>
      <c r="J69" s="105" t="str">
        <f>IFERROR(IF(VLOOKUP(B69,[1]Вспом_1!$A:$B,2,)&gt;0,IF(I69="запрет",VLOOKUP(B69,[1]Вспом_1!$A:$B,2,)*1,IF(I69="ограничение",VLOOKUP(B69,[1]Вспом_1!$A:$B,2,)*1,"")),""),"")</f>
        <v/>
      </c>
      <c r="K69" s="133" t="s">
        <v>132</v>
      </c>
      <c r="L69" s="34"/>
      <c r="M69" s="35"/>
      <c r="N69" s="131" t="str">
        <f t="shared" si="7"/>
        <v/>
      </c>
      <c r="O69" s="119" t="str">
        <f t="shared" si="8"/>
        <v>не заполняется</v>
      </c>
      <c r="P69" s="36"/>
      <c r="Q69" s="37"/>
      <c r="R69" s="36"/>
      <c r="S69" s="42" t="str">
        <f t="shared" si="9"/>
        <v/>
      </c>
      <c r="T69" s="42" t="str">
        <f t="shared" si="10"/>
        <v/>
      </c>
      <c r="U69" s="43" t="str">
        <f t="shared" si="11"/>
        <v/>
      </c>
      <c r="V69" s="119" t="str">
        <f t="shared" si="5"/>
        <v/>
      </c>
      <c r="W69" s="42" t="str">
        <f t="shared" si="12"/>
        <v/>
      </c>
    </row>
    <row r="70" spans="1:23" s="45" customFormat="1" ht="155.25" customHeight="1" x14ac:dyDescent="0.25">
      <c r="A70" s="144">
        <v>49</v>
      </c>
      <c r="B70" s="144"/>
      <c r="C70" s="145" t="s">
        <v>246</v>
      </c>
      <c r="D70" s="184" t="s">
        <v>247</v>
      </c>
      <c r="E70" s="145"/>
      <c r="F70" s="146"/>
      <c r="G70" s="147" t="s">
        <v>134</v>
      </c>
      <c r="H70" s="147" t="s">
        <v>163</v>
      </c>
      <c r="I70" s="147" t="s">
        <v>155</v>
      </c>
      <c r="J70" s="105" t="str">
        <f>IFERROR(IF(VLOOKUP(B70,[1]Вспом_1!$A:$B,2,)&gt;0,IF(I70="запрет",VLOOKUP(B70,[1]Вспом_1!$A:$B,2,)*1,IF(I70="ограничение",VLOOKUP(B70,[1]Вспом_1!$A:$B,2,)*1,"")),""),"")</f>
        <v/>
      </c>
      <c r="K70" s="133" t="s">
        <v>132</v>
      </c>
      <c r="L70" s="34"/>
      <c r="M70" s="35"/>
      <c r="N70" s="131" t="str">
        <f t="shared" si="7"/>
        <v/>
      </c>
      <c r="O70" s="119" t="str">
        <f t="shared" si="8"/>
        <v>не заполняется</v>
      </c>
      <c r="P70" s="36"/>
      <c r="Q70" s="37"/>
      <c r="R70" s="36"/>
      <c r="S70" s="42" t="str">
        <f t="shared" si="9"/>
        <v/>
      </c>
      <c r="T70" s="42" t="str">
        <f t="shared" si="10"/>
        <v/>
      </c>
      <c r="U70" s="43" t="str">
        <f t="shared" si="11"/>
        <v/>
      </c>
      <c r="V70" s="119" t="str">
        <f t="shared" si="5"/>
        <v/>
      </c>
      <c r="W70" s="42" t="str">
        <f t="shared" si="12"/>
        <v/>
      </c>
    </row>
    <row r="71" spans="1:23" s="45" customFormat="1" ht="295.5" customHeight="1" x14ac:dyDescent="0.25">
      <c r="A71" s="144">
        <v>50</v>
      </c>
      <c r="B71" s="144"/>
      <c r="C71" s="145" t="s">
        <v>248</v>
      </c>
      <c r="D71" s="184" t="s">
        <v>249</v>
      </c>
      <c r="E71" s="145"/>
      <c r="F71" s="146"/>
      <c r="G71" s="147" t="s">
        <v>134</v>
      </c>
      <c r="H71" s="147" t="s">
        <v>163</v>
      </c>
      <c r="I71" s="147" t="s">
        <v>155</v>
      </c>
      <c r="J71" s="105" t="str">
        <f>IFERROR(IF(VLOOKUP(B71,[1]Вспом_1!$A:$B,2,)&gt;0,IF(I71="запрет",VLOOKUP(B71,[1]Вспом_1!$A:$B,2,)*1,IF(I71="ограничение",VLOOKUP(B71,[1]Вспом_1!$A:$B,2,)*1,"")),""),"")</f>
        <v/>
      </c>
      <c r="K71" s="133" t="s">
        <v>132</v>
      </c>
      <c r="L71" s="34"/>
      <c r="M71" s="35"/>
      <c r="N71" s="131" t="str">
        <f t="shared" si="7"/>
        <v/>
      </c>
      <c r="O71" s="119" t="str">
        <f t="shared" si="8"/>
        <v>не заполняется</v>
      </c>
      <c r="P71" s="36"/>
      <c r="Q71" s="37"/>
      <c r="R71" s="36"/>
      <c r="S71" s="42" t="str">
        <f t="shared" si="9"/>
        <v/>
      </c>
      <c r="T71" s="42" t="str">
        <f t="shared" si="10"/>
        <v/>
      </c>
      <c r="U71" s="43" t="str">
        <f t="shared" si="11"/>
        <v/>
      </c>
      <c r="V71" s="119" t="str">
        <f t="shared" si="5"/>
        <v/>
      </c>
      <c r="W71" s="42" t="str">
        <f t="shared" si="12"/>
        <v/>
      </c>
    </row>
    <row r="72" spans="1:23" s="45" customFormat="1" ht="95.25" customHeight="1" x14ac:dyDescent="0.25">
      <c r="A72" s="144">
        <v>51</v>
      </c>
      <c r="B72" s="144"/>
      <c r="C72" s="145" t="s">
        <v>250</v>
      </c>
      <c r="D72" s="184" t="s">
        <v>251</v>
      </c>
      <c r="E72" s="145"/>
      <c r="F72" s="146"/>
      <c r="G72" s="147" t="s">
        <v>134</v>
      </c>
      <c r="H72" s="147" t="s">
        <v>163</v>
      </c>
      <c r="I72" s="147" t="s">
        <v>155</v>
      </c>
      <c r="J72" s="105" t="str">
        <f>IFERROR(IF(VLOOKUP(B72,[1]Вспом_1!$A:$B,2,)&gt;0,IF(I72="запрет",VLOOKUP(B72,[1]Вспом_1!$A:$B,2,)*1,IF(I72="ограничение",VLOOKUP(B72,[1]Вспом_1!$A:$B,2,)*1,"")),""),"")</f>
        <v/>
      </c>
      <c r="K72" s="133" t="s">
        <v>132</v>
      </c>
      <c r="L72" s="34"/>
      <c r="M72" s="35"/>
      <c r="N72" s="131" t="str">
        <f t="shared" si="7"/>
        <v/>
      </c>
      <c r="O72" s="119" t="str">
        <f t="shared" si="8"/>
        <v>не заполняется</v>
      </c>
      <c r="P72" s="36"/>
      <c r="Q72" s="37"/>
      <c r="R72" s="36"/>
      <c r="S72" s="42" t="str">
        <f t="shared" si="9"/>
        <v/>
      </c>
      <c r="T72" s="42" t="str">
        <f t="shared" si="10"/>
        <v/>
      </c>
      <c r="U72" s="43" t="str">
        <f t="shared" si="11"/>
        <v/>
      </c>
      <c r="V72" s="119" t="str">
        <f t="shared" si="5"/>
        <v/>
      </c>
      <c r="W72" s="42" t="str">
        <f t="shared" si="12"/>
        <v/>
      </c>
    </row>
    <row r="73" spans="1:23" s="45" customFormat="1" ht="111.75" customHeight="1" x14ac:dyDescent="0.25">
      <c r="A73" s="144">
        <v>52</v>
      </c>
      <c r="B73" s="144"/>
      <c r="C73" s="145" t="s">
        <v>252</v>
      </c>
      <c r="D73" s="184" t="s">
        <v>253</v>
      </c>
      <c r="E73" s="145"/>
      <c r="F73" s="146"/>
      <c r="G73" s="147" t="s">
        <v>134</v>
      </c>
      <c r="H73" s="147" t="s">
        <v>254</v>
      </c>
      <c r="I73" s="147" t="s">
        <v>160</v>
      </c>
      <c r="J73" s="105" t="str">
        <f>IFERROR(IF(VLOOKUP(B73,[1]Вспом_1!$A:$B,2,)&gt;0,IF(I73="запрет",VLOOKUP(B73,[1]Вспом_1!$A:$B,2,)*1,IF(I73="ограничение",VLOOKUP(B73,[1]Вспом_1!$A:$B,2,)*1,"")),""),"")</f>
        <v/>
      </c>
      <c r="K73" s="133" t="s">
        <v>132</v>
      </c>
      <c r="L73" s="34"/>
      <c r="M73" s="35"/>
      <c r="N73" s="131" t="str">
        <f t="shared" si="7"/>
        <v/>
      </c>
      <c r="O73" s="119" t="str">
        <f t="shared" si="8"/>
        <v>не заполняется</v>
      </c>
      <c r="P73" s="36"/>
      <c r="Q73" s="37"/>
      <c r="R73" s="36"/>
      <c r="S73" s="42" t="str">
        <f t="shared" si="9"/>
        <v>не заполняется</v>
      </c>
      <c r="T73" s="42" t="str">
        <f t="shared" si="10"/>
        <v>не заполняется</v>
      </c>
      <c r="U73" s="43" t="str">
        <f t="shared" si="11"/>
        <v>не заполняется</v>
      </c>
      <c r="V73" s="119" t="str">
        <f t="shared" si="5"/>
        <v>не заполняется</v>
      </c>
      <c r="W73" s="42" t="str">
        <f t="shared" si="12"/>
        <v>не заполняется</v>
      </c>
    </row>
    <row r="74" spans="1:23" s="45" customFormat="1" ht="135.75" customHeight="1" x14ac:dyDescent="0.25">
      <c r="A74" s="144">
        <v>53</v>
      </c>
      <c r="B74" s="144"/>
      <c r="C74" s="145" t="s">
        <v>255</v>
      </c>
      <c r="D74" s="184" t="s">
        <v>256</v>
      </c>
      <c r="E74" s="145"/>
      <c r="F74" s="146"/>
      <c r="G74" s="147" t="s">
        <v>134</v>
      </c>
      <c r="H74" s="147" t="s">
        <v>254</v>
      </c>
      <c r="I74" s="147" t="s">
        <v>160</v>
      </c>
      <c r="J74" s="114" t="str">
        <f>IFERROR(IF(VLOOKUP(B74,[1]Вспом_1!$A:$B,2,)&gt;0,IF(I74="запрет",VLOOKUP(B74,[1]Вспом_1!$A:$B,2,)*1,IF(I74="ограничение",VLOOKUP(B74,[1]Вспом_1!$A:$B,2,)*1,"")),""),"")</f>
        <v/>
      </c>
      <c r="K74" s="133" t="s">
        <v>132</v>
      </c>
      <c r="L74" s="34"/>
      <c r="M74" s="35"/>
      <c r="N74" s="131" t="str">
        <f t="shared" si="7"/>
        <v/>
      </c>
      <c r="O74" s="119" t="str">
        <f t="shared" si="8"/>
        <v>не заполняется</v>
      </c>
      <c r="P74" s="36"/>
      <c r="Q74" s="37"/>
      <c r="R74" s="36"/>
      <c r="S74" s="42" t="str">
        <f t="shared" si="9"/>
        <v>не заполняется</v>
      </c>
      <c r="T74" s="42" t="str">
        <f t="shared" si="10"/>
        <v>не заполняется</v>
      </c>
      <c r="U74" s="43" t="str">
        <f t="shared" si="11"/>
        <v>не заполняется</v>
      </c>
      <c r="V74" s="119" t="str">
        <f t="shared" si="5"/>
        <v>не заполняется</v>
      </c>
      <c r="W74" s="42" t="str">
        <f t="shared" si="12"/>
        <v>не заполняется</v>
      </c>
    </row>
    <row r="75" spans="1:23" s="45" customFormat="1" ht="51.75" customHeight="1" x14ac:dyDescent="0.25">
      <c r="A75" s="144">
        <v>54</v>
      </c>
      <c r="B75" s="144"/>
      <c r="C75" s="145" t="s">
        <v>257</v>
      </c>
      <c r="D75" s="184" t="s">
        <v>258</v>
      </c>
      <c r="E75" s="145"/>
      <c r="F75" s="146"/>
      <c r="G75" s="147" t="s">
        <v>134</v>
      </c>
      <c r="H75" s="147" t="s">
        <v>174</v>
      </c>
      <c r="I75" s="147" t="s">
        <v>155</v>
      </c>
      <c r="J75" s="105" t="str">
        <f>IFERROR(IF(VLOOKUP(B75,[1]Вспом_1!$A:$B,2,)&gt;0,IF(I75="запрет",VLOOKUP(B75,[1]Вспом_1!$A:$B,2,)*1,IF(I75="ограничение",VLOOKUP(B75,[1]Вспом_1!$A:$B,2,)*1,"")),""),"")</f>
        <v/>
      </c>
      <c r="K75" s="133" t="s">
        <v>132</v>
      </c>
      <c r="L75" s="34"/>
      <c r="M75" s="35"/>
      <c r="N75" s="131" t="str">
        <f t="shared" si="7"/>
        <v/>
      </c>
      <c r="O75" s="119" t="str">
        <f t="shared" si="8"/>
        <v>не заполняется</v>
      </c>
      <c r="P75" s="36"/>
      <c r="Q75" s="37"/>
      <c r="R75" s="36"/>
      <c r="S75" s="42" t="str">
        <f t="shared" si="9"/>
        <v/>
      </c>
      <c r="T75" s="42" t="str">
        <f t="shared" si="10"/>
        <v/>
      </c>
      <c r="U75" s="43" t="str">
        <f t="shared" si="11"/>
        <v/>
      </c>
      <c r="V75" s="119" t="str">
        <f t="shared" si="5"/>
        <v/>
      </c>
      <c r="W75" s="42" t="str">
        <f t="shared" si="12"/>
        <v/>
      </c>
    </row>
    <row r="76" spans="1:23" s="45" customFormat="1" ht="63" customHeight="1" x14ac:dyDescent="0.25">
      <c r="A76" s="144">
        <v>55</v>
      </c>
      <c r="B76" s="144"/>
      <c r="C76" s="145" t="s">
        <v>259</v>
      </c>
      <c r="D76" s="184" t="s">
        <v>260</v>
      </c>
      <c r="E76" s="145"/>
      <c r="F76" s="146"/>
      <c r="G76" s="147" t="s">
        <v>134</v>
      </c>
      <c r="H76" s="147" t="s">
        <v>174</v>
      </c>
      <c r="I76" s="147" t="s">
        <v>155</v>
      </c>
      <c r="J76" s="105" t="str">
        <f>IFERROR(IF(VLOOKUP(B76,[1]Вспом_1!$A:$B,2,)&gt;0,IF(I76="запрет",VLOOKUP(B76,[1]Вспом_1!$A:$B,2,)*1,IF(I76="ограничение",VLOOKUP(B76,[1]Вспом_1!$A:$B,2,)*1,"")),""),"")</f>
        <v/>
      </c>
      <c r="K76" s="133" t="s">
        <v>132</v>
      </c>
      <c r="L76" s="34"/>
      <c r="M76" s="35"/>
      <c r="N76" s="131" t="str">
        <f t="shared" si="7"/>
        <v/>
      </c>
      <c r="O76" s="119" t="str">
        <f t="shared" si="8"/>
        <v>не заполняется</v>
      </c>
      <c r="P76" s="36"/>
      <c r="Q76" s="37"/>
      <c r="R76" s="36"/>
      <c r="S76" s="42" t="str">
        <f t="shared" ref="S76:S81" si="13">IF(I76="преимущество","не заполняется",IF(LEN(IFERROR(VLOOKUP("*исключение*",I76,1,),""))&gt;0,"не заполняется",IF(LEN(IFERROR(VLOOKUP("*отсутствует в реестре*",I76,1,),""))&gt;0,"не заполняется","")))</f>
        <v/>
      </c>
      <c r="T76" s="42" t="str">
        <f t="shared" ref="T76:T81" si="14">IF(I76="преимущество","не заполняется",IF(LEN(IFERROR(VLOOKUP("*исключение*",I76,1,),""))&gt;0,"не заполняется",IF(LEN(IFERROR(VLOOKUP("*отсутствует в реестре*",I76,1,),""))&gt;0,"не заполняется","")))</f>
        <v/>
      </c>
      <c r="U76" s="43" t="str">
        <f t="shared" ref="U76:U81" si="15">IF(I76="преимущество","не заполняется",IF(LEN(IFERROR(VLOOKUP("*исключение*",I76,1,),""))&gt;0,"не заполняется",IF(LEN(IFERROR(VLOOKUP("*отсутствует в реестре*",I76,1,),""))&gt;0,"не заполняется","")))</f>
        <v/>
      </c>
      <c r="V76" s="119" t="str">
        <f t="shared" si="5"/>
        <v/>
      </c>
      <c r="W76" s="42" t="str">
        <f t="shared" ref="W76:W81" si="16">IF(I76="преимущество","не заполняется",IF(LEN(IFERROR(VLOOKUP("*исключение*",I76,1,),""))&gt;0,"не заполняется",IF(LEN(IFERROR(VLOOKUP("*отсутствует в реестре*",I76,1,),""))&gt;0,"не заполняется","")))</f>
        <v/>
      </c>
    </row>
    <row r="77" spans="1:23" s="45" customFormat="1" ht="186.75" customHeight="1" x14ac:dyDescent="0.25">
      <c r="A77" s="144">
        <v>56</v>
      </c>
      <c r="B77" s="144"/>
      <c r="C77" s="145" t="s">
        <v>261</v>
      </c>
      <c r="D77" s="184" t="s">
        <v>262</v>
      </c>
      <c r="E77" s="145"/>
      <c r="F77" s="146"/>
      <c r="G77" s="147" t="s">
        <v>134</v>
      </c>
      <c r="H77" s="147" t="s">
        <v>263</v>
      </c>
      <c r="I77" s="147" t="s">
        <v>155</v>
      </c>
      <c r="J77" s="105" t="str">
        <f>IFERROR(IF(VLOOKUP(B77,[1]Вспом_1!$A:$B,2,)&gt;0,IF(I77="запрет",VLOOKUP(B77,[1]Вспом_1!$A:$B,2,)*1,IF(I77="ограничение",VLOOKUP(B77,[1]Вспом_1!$A:$B,2,)*1,"")),""),"")</f>
        <v/>
      </c>
      <c r="K77" s="133" t="s">
        <v>132</v>
      </c>
      <c r="L77" s="34"/>
      <c r="M77" s="35"/>
      <c r="N77" s="131" t="str">
        <f t="shared" si="7"/>
        <v/>
      </c>
      <c r="O77" s="119" t="str">
        <f t="shared" si="8"/>
        <v>не заполняется</v>
      </c>
      <c r="P77" s="36"/>
      <c r="Q77" s="37"/>
      <c r="R77" s="36"/>
      <c r="S77" s="42" t="str">
        <f t="shared" si="13"/>
        <v/>
      </c>
      <c r="T77" s="42" t="str">
        <f t="shared" si="14"/>
        <v/>
      </c>
      <c r="U77" s="43" t="str">
        <f t="shared" si="15"/>
        <v/>
      </c>
      <c r="V77" s="119" t="str">
        <f t="shared" si="5"/>
        <v/>
      </c>
      <c r="W77" s="42" t="str">
        <f t="shared" si="16"/>
        <v/>
      </c>
    </row>
    <row r="78" spans="1:23" s="45" customFormat="1" ht="57" customHeight="1" x14ac:dyDescent="0.25">
      <c r="A78" s="144">
        <v>57</v>
      </c>
      <c r="B78" s="144"/>
      <c r="C78" s="145" t="s">
        <v>264</v>
      </c>
      <c r="D78" s="184" t="s">
        <v>265</v>
      </c>
      <c r="E78" s="145"/>
      <c r="F78" s="146"/>
      <c r="G78" s="147" t="s">
        <v>134</v>
      </c>
      <c r="H78" s="147" t="s">
        <v>266</v>
      </c>
      <c r="I78" s="147" t="s">
        <v>155</v>
      </c>
      <c r="J78" s="105" t="str">
        <f>IFERROR(IF(VLOOKUP(B78,[1]Вспом_1!$A:$B,2,)&gt;0,IF(I78="запрет",VLOOKUP(B78,[1]Вспом_1!$A:$B,2,)*1,IF(I78="ограничение",VLOOKUP(B78,[1]Вспом_1!$A:$B,2,)*1,"")),""),"")</f>
        <v/>
      </c>
      <c r="K78" s="133" t="s">
        <v>132</v>
      </c>
      <c r="L78" s="34"/>
      <c r="M78" s="35"/>
      <c r="N78" s="131" t="str">
        <f t="shared" si="7"/>
        <v/>
      </c>
      <c r="O78" s="119" t="str">
        <f t="shared" si="8"/>
        <v>не заполняется</v>
      </c>
      <c r="P78" s="36"/>
      <c r="Q78" s="37"/>
      <c r="R78" s="36"/>
      <c r="S78" s="42" t="str">
        <f t="shared" si="13"/>
        <v/>
      </c>
      <c r="T78" s="42" t="str">
        <f t="shared" si="14"/>
        <v/>
      </c>
      <c r="U78" s="43" t="str">
        <f t="shared" si="15"/>
        <v/>
      </c>
      <c r="V78" s="119" t="str">
        <f t="shared" si="5"/>
        <v/>
      </c>
      <c r="W78" s="42" t="str">
        <f t="shared" si="16"/>
        <v/>
      </c>
    </row>
    <row r="79" spans="1:23" s="45" customFormat="1" ht="53.25" customHeight="1" x14ac:dyDescent="0.25">
      <c r="A79" s="144">
        <v>58</v>
      </c>
      <c r="B79" s="144"/>
      <c r="C79" s="145" t="s">
        <v>267</v>
      </c>
      <c r="D79" s="184" t="s">
        <v>268</v>
      </c>
      <c r="E79" s="145"/>
      <c r="F79" s="146"/>
      <c r="G79" s="147" t="s">
        <v>134</v>
      </c>
      <c r="H79" s="147" t="s">
        <v>266</v>
      </c>
      <c r="I79" s="147" t="s">
        <v>155</v>
      </c>
      <c r="J79" s="105" t="str">
        <f>IFERROR(IF(VLOOKUP(B79,[1]Вспом_1!$A:$B,2,)&gt;0,IF(I79="запрет",VLOOKUP(B79,[1]Вспом_1!$A:$B,2,)*1,IF(I79="ограничение",VLOOKUP(B79,[1]Вспом_1!$A:$B,2,)*1,"")),""),"")</f>
        <v/>
      </c>
      <c r="K79" s="133" t="s">
        <v>132</v>
      </c>
      <c r="L79" s="34"/>
      <c r="M79" s="35"/>
      <c r="N79" s="131" t="str">
        <f t="shared" si="7"/>
        <v/>
      </c>
      <c r="O79" s="119" t="str">
        <f t="shared" si="8"/>
        <v>не заполняется</v>
      </c>
      <c r="P79" s="36"/>
      <c r="Q79" s="37"/>
      <c r="R79" s="36"/>
      <c r="S79" s="42" t="str">
        <f t="shared" si="13"/>
        <v/>
      </c>
      <c r="T79" s="42" t="str">
        <f t="shared" si="14"/>
        <v/>
      </c>
      <c r="U79" s="43" t="str">
        <f t="shared" si="15"/>
        <v/>
      </c>
      <c r="V79" s="119" t="str">
        <f t="shared" si="5"/>
        <v/>
      </c>
      <c r="W79" s="42" t="str">
        <f t="shared" si="16"/>
        <v/>
      </c>
    </row>
    <row r="80" spans="1:23" s="45" customFormat="1" ht="62.25" customHeight="1" x14ac:dyDescent="0.25">
      <c r="A80" s="144">
        <v>59</v>
      </c>
      <c r="B80" s="144"/>
      <c r="C80" s="145" t="s">
        <v>269</v>
      </c>
      <c r="D80" s="184" t="s">
        <v>270</v>
      </c>
      <c r="E80" s="145"/>
      <c r="F80" s="146"/>
      <c r="G80" s="147" t="s">
        <v>134</v>
      </c>
      <c r="H80" s="147" t="s">
        <v>271</v>
      </c>
      <c r="I80" s="147" t="s">
        <v>160</v>
      </c>
      <c r="J80" s="114" t="str">
        <f>IFERROR(IF(VLOOKUP(B80,[1]Вспом_1!$A:$B,2,)&gt;0,IF(I80="запрет",VLOOKUP(B80,[1]Вспом_1!$A:$B,2,)*1,IF(I80="ограничение",VLOOKUP(B80,[1]Вспом_1!$A:$B,2,)*1,"")),""),"")</f>
        <v/>
      </c>
      <c r="K80" s="133" t="s">
        <v>132</v>
      </c>
      <c r="L80" s="34"/>
      <c r="M80" s="35"/>
      <c r="N80" s="131" t="str">
        <f t="shared" si="7"/>
        <v/>
      </c>
      <c r="O80" s="119" t="str">
        <f t="shared" si="8"/>
        <v>не заполняется</v>
      </c>
      <c r="P80" s="36"/>
      <c r="Q80" s="37"/>
      <c r="R80" s="36"/>
      <c r="S80" s="42" t="str">
        <f t="shared" si="13"/>
        <v>не заполняется</v>
      </c>
      <c r="T80" s="42" t="str">
        <f t="shared" si="14"/>
        <v>не заполняется</v>
      </c>
      <c r="U80" s="43" t="str">
        <f t="shared" si="15"/>
        <v>не заполняется</v>
      </c>
      <c r="V80" s="119" t="str">
        <f t="shared" si="5"/>
        <v>не заполняется</v>
      </c>
      <c r="W80" s="42" t="str">
        <f t="shared" si="16"/>
        <v>не заполняется</v>
      </c>
    </row>
    <row r="81" spans="1:23" s="45" customFormat="1" ht="117" customHeight="1" x14ac:dyDescent="0.25">
      <c r="A81" s="144">
        <v>60</v>
      </c>
      <c r="B81" s="144"/>
      <c r="C81" s="145" t="s">
        <v>272</v>
      </c>
      <c r="D81" s="184" t="s">
        <v>273</v>
      </c>
      <c r="E81" s="145"/>
      <c r="F81" s="146"/>
      <c r="G81" s="147" t="s">
        <v>134</v>
      </c>
      <c r="H81" s="147" t="s">
        <v>163</v>
      </c>
      <c r="I81" s="147" t="s">
        <v>155</v>
      </c>
      <c r="J81" s="105" t="str">
        <f>IFERROR(IF(VLOOKUP(B81,[1]Вспом_1!$A:$B,2,)&gt;0,IF(I81="запрет",VLOOKUP(B81,[1]Вспом_1!$A:$B,2,)*1,IF(I81="ограничение",VLOOKUP(B81,[1]Вспом_1!$A:$B,2,)*1,"")),""),"")</f>
        <v/>
      </c>
      <c r="K81" s="133" t="s">
        <v>132</v>
      </c>
      <c r="L81" s="34"/>
      <c r="M81" s="35"/>
      <c r="N81" s="131" t="str">
        <f t="shared" si="7"/>
        <v/>
      </c>
      <c r="O81" s="119" t="str">
        <f t="shared" si="8"/>
        <v>не заполняется</v>
      </c>
      <c r="P81" s="36"/>
      <c r="Q81" s="37"/>
      <c r="R81" s="36"/>
      <c r="S81" s="42" t="str">
        <f t="shared" si="13"/>
        <v/>
      </c>
      <c r="T81" s="42" t="str">
        <f t="shared" si="14"/>
        <v/>
      </c>
      <c r="U81" s="43" t="str">
        <f t="shared" si="15"/>
        <v/>
      </c>
      <c r="V81" s="119" t="str">
        <f t="shared" si="5"/>
        <v/>
      </c>
      <c r="W81" s="42" t="str">
        <f t="shared" si="16"/>
        <v/>
      </c>
    </row>
    <row r="82" spans="1:23" s="45" customFormat="1" ht="17.25" customHeight="1" x14ac:dyDescent="0.25">
      <c r="A82" s="148"/>
      <c r="B82" s="148"/>
      <c r="C82" s="149"/>
      <c r="D82" s="149"/>
      <c r="E82" s="149"/>
      <c r="F82" s="150"/>
      <c r="G82" s="151"/>
      <c r="H82" s="151"/>
      <c r="I82" s="151"/>
      <c r="J82" s="152"/>
      <c r="K82" s="153"/>
      <c r="L82" s="154"/>
      <c r="M82" s="155"/>
      <c r="N82" s="156"/>
      <c r="O82" s="157"/>
      <c r="P82" s="158"/>
      <c r="Q82" s="159"/>
      <c r="R82" s="158"/>
      <c r="S82" s="157"/>
      <c r="T82" s="157"/>
      <c r="U82" s="160"/>
      <c r="V82" s="157"/>
      <c r="W82" s="157"/>
    </row>
    <row r="83" spans="1:23" s="45" customFormat="1" ht="12" customHeight="1" x14ac:dyDescent="0.25">
      <c r="A83" s="148"/>
      <c r="B83" s="148"/>
      <c r="C83" s="149"/>
      <c r="D83" s="149"/>
      <c r="E83" s="149"/>
      <c r="F83" s="150"/>
      <c r="G83" s="151"/>
      <c r="H83" s="151"/>
      <c r="I83" s="151"/>
      <c r="J83" s="152"/>
      <c r="K83" s="153"/>
      <c r="L83" s="154"/>
      <c r="M83" s="155"/>
      <c r="N83" s="156"/>
      <c r="O83" s="157"/>
      <c r="P83" s="158"/>
      <c r="Q83" s="159"/>
      <c r="R83" s="158"/>
      <c r="S83" s="157"/>
      <c r="T83" s="157"/>
      <c r="U83" s="160"/>
      <c r="V83" s="157"/>
      <c r="W83" s="157"/>
    </row>
    <row r="86" spans="1:23" x14ac:dyDescent="0.25">
      <c r="M86" s="89"/>
      <c r="N86" s="89"/>
      <c r="O86" s="89"/>
      <c r="P86" s="89"/>
      <c r="Q86" s="89"/>
      <c r="R86" s="89"/>
    </row>
    <row r="87" spans="1:23" ht="15.75" x14ac:dyDescent="0.25">
      <c r="L87" s="22"/>
      <c r="M87" s="87" t="s">
        <v>13</v>
      </c>
      <c r="N87" s="87"/>
      <c r="O87" s="88"/>
      <c r="P87" s="87" t="s">
        <v>12</v>
      </c>
      <c r="Q87" s="88"/>
      <c r="R87" s="88"/>
    </row>
    <row r="88" spans="1:23" ht="15.75" x14ac:dyDescent="0.25">
      <c r="L88" s="22"/>
      <c r="M88" s="87" t="s">
        <v>14</v>
      </c>
      <c r="N88" s="87"/>
      <c r="O88" s="88"/>
      <c r="P88" s="88"/>
      <c r="Q88" s="88"/>
      <c r="R88" s="88"/>
    </row>
    <row r="89" spans="1:23" ht="15.75" x14ac:dyDescent="0.25">
      <c r="L89" s="22"/>
    </row>
    <row r="93" spans="1:23" ht="15.75" x14ac:dyDescent="0.25">
      <c r="A93" s="87"/>
    </row>
    <row r="98" spans="1:21" ht="15.75" customHeight="1" x14ac:dyDescent="0.25">
      <c r="L98" s="11"/>
      <c r="M98" s="11"/>
      <c r="N98" s="11"/>
      <c r="O98" s="11"/>
      <c r="P98" s="11"/>
      <c r="Q98" s="11"/>
    </row>
    <row r="101" spans="1:21" ht="15.75" x14ac:dyDescent="0.25">
      <c r="A101" s="165"/>
      <c r="B101" s="165"/>
      <c r="C101" s="165"/>
      <c r="D101" s="165"/>
      <c r="E101" s="165"/>
      <c r="F101" s="165"/>
      <c r="G101" s="165"/>
      <c r="H101" s="165"/>
      <c r="I101" s="165"/>
      <c r="J101" s="165"/>
      <c r="K101" s="165"/>
      <c r="L101" s="165"/>
      <c r="M101" s="165"/>
      <c r="N101" s="165"/>
      <c r="O101" s="165"/>
      <c r="P101" s="165"/>
      <c r="Q101" s="165"/>
      <c r="R101" s="165"/>
      <c r="S101" s="165"/>
      <c r="T101" s="165"/>
      <c r="U101" s="165"/>
    </row>
  </sheetData>
  <sheetProtection formatColumns="0" formatRows="0" insertHyperlinks="0" sort="0" autoFilter="0" pivotTables="0"/>
  <autoFilter ref="A19:W57"/>
  <mergeCells count="12">
    <mergeCell ref="B8:K8"/>
    <mergeCell ref="A14:U14"/>
    <mergeCell ref="A15:U15"/>
    <mergeCell ref="A101:U101"/>
    <mergeCell ref="A17:J17"/>
    <mergeCell ref="S17:W17"/>
    <mergeCell ref="K17:R17"/>
    <mergeCell ref="A2:F2"/>
    <mergeCell ref="B4:H4"/>
    <mergeCell ref="B5:I5"/>
    <mergeCell ref="B6:K6"/>
    <mergeCell ref="B7:K7"/>
  </mergeCells>
  <conditionalFormatting sqref="T76:T83 S23:U75 W23:W75 N23:O83 V23:V83">
    <cfRule type="cellIs" dxfId="96" priority="100" operator="equal">
      <formula>"не заполняется"</formula>
    </cfRule>
  </conditionalFormatting>
  <conditionalFormatting sqref="W76:W83">
    <cfRule type="cellIs" dxfId="95" priority="102" operator="equal">
      <formula>"не заполняется"</formula>
    </cfRule>
  </conditionalFormatting>
  <conditionalFormatting sqref="S76:S83">
    <cfRule type="cellIs" dxfId="94" priority="101" operator="equal">
      <formula>"не заполняется"</formula>
    </cfRule>
  </conditionalFormatting>
  <conditionalFormatting sqref="U76:U83">
    <cfRule type="cellIs" dxfId="93" priority="99" operator="equal">
      <formula>"не заполняется"</formula>
    </cfRule>
  </conditionalFormatting>
  <conditionalFormatting sqref="T22">
    <cfRule type="cellIs" dxfId="92" priority="59" operator="equal">
      <formula>"не заполняется"</formula>
    </cfRule>
  </conditionalFormatting>
  <conditionalFormatting sqref="V22:W22">
    <cfRule type="cellIs" dxfId="91" priority="61" operator="equal">
      <formula>"не заполняется"</formula>
    </cfRule>
  </conditionalFormatting>
  <conditionalFormatting sqref="S22">
    <cfRule type="cellIs" dxfId="90" priority="60" operator="equal">
      <formula>"не заполняется"</formula>
    </cfRule>
  </conditionalFormatting>
  <conditionalFormatting sqref="U22">
    <cfRule type="cellIs" dxfId="89" priority="58" operator="equal">
      <formula>"не заполняется"</formula>
    </cfRule>
  </conditionalFormatting>
  <conditionalFormatting sqref="J18">
    <cfRule type="cellIs" dxfId="88" priority="50" operator="equal">
      <formula>0</formula>
    </cfRule>
    <cfRule type="cellIs" priority="51" operator="equal">
      <formula>0</formula>
    </cfRule>
  </conditionalFormatting>
  <conditionalFormatting sqref="K18">
    <cfRule type="cellIs" dxfId="87" priority="48" operator="equal">
      <formula>0</formula>
    </cfRule>
    <cfRule type="cellIs" priority="49" operator="equal">
      <formula>0</formula>
    </cfRule>
  </conditionalFormatting>
  <conditionalFormatting sqref="I21">
    <cfRule type="cellIs" dxfId="86" priority="41" operator="equal">
      <formula>"выбор"</formula>
    </cfRule>
  </conditionalFormatting>
  <conditionalFormatting sqref="T21">
    <cfRule type="cellIs" dxfId="85" priority="38" operator="equal">
      <formula>"не заполняется"</formula>
    </cfRule>
  </conditionalFormatting>
  <conditionalFormatting sqref="V21:W21">
    <cfRule type="cellIs" dxfId="84" priority="40" operator="equal">
      <formula>"не заполняется"</formula>
    </cfRule>
  </conditionalFormatting>
  <conditionalFormatting sqref="S21">
    <cfRule type="cellIs" dxfId="83" priority="39" operator="equal">
      <formula>"не заполняется"</formula>
    </cfRule>
  </conditionalFormatting>
  <conditionalFormatting sqref="U21">
    <cfRule type="cellIs" dxfId="82" priority="37" operator="equal">
      <formula>"не заполняется"</formula>
    </cfRule>
  </conditionalFormatting>
  <conditionalFormatting sqref="N22">
    <cfRule type="cellIs" dxfId="81" priority="36" operator="equal">
      <formula>"не заполняется"</formula>
    </cfRule>
  </conditionalFormatting>
  <conditionalFormatting sqref="O22">
    <cfRule type="cellIs" dxfId="80" priority="35" operator="equal">
      <formula>"не заполняется"</formula>
    </cfRule>
  </conditionalFormatting>
  <conditionalFormatting sqref="I82:I83">
    <cfRule type="cellIs" dxfId="69" priority="20" operator="equal">
      <formula>"выбор"</formula>
    </cfRule>
  </conditionalFormatting>
  <conditionalFormatting sqref="I22:I27">
    <cfRule type="cellIs" dxfId="14" priority="15" operator="equal">
      <formula>"выбор"</formula>
    </cfRule>
  </conditionalFormatting>
  <conditionalFormatting sqref="I28:I33">
    <cfRule type="cellIs" dxfId="13" priority="14" operator="equal">
      <formula>"выбор"</formula>
    </cfRule>
  </conditionalFormatting>
  <conditionalFormatting sqref="I35:I36">
    <cfRule type="cellIs" dxfId="12" priority="13" operator="equal">
      <formula>"выбор"</formula>
    </cfRule>
  </conditionalFormatting>
  <conditionalFormatting sqref="I40:I44">
    <cfRule type="cellIs" dxfId="11" priority="12" operator="equal">
      <formula>"выбор"</formula>
    </cfRule>
  </conditionalFormatting>
  <conditionalFormatting sqref="I45:I50">
    <cfRule type="cellIs" dxfId="10" priority="11" operator="equal">
      <formula>"выбор"</formula>
    </cfRule>
  </conditionalFormatting>
  <conditionalFormatting sqref="I51:I56">
    <cfRule type="cellIs" dxfId="9" priority="10" operator="equal">
      <formula>"выбор"</formula>
    </cfRule>
  </conditionalFormatting>
  <conditionalFormatting sqref="I57:I62">
    <cfRule type="cellIs" dxfId="8" priority="9" operator="equal">
      <formula>"выбор"</formula>
    </cfRule>
  </conditionalFormatting>
  <conditionalFormatting sqref="I63:I67">
    <cfRule type="cellIs" dxfId="7" priority="8" operator="equal">
      <formula>"выбор"</formula>
    </cfRule>
  </conditionalFormatting>
  <conditionalFormatting sqref="I68:I73">
    <cfRule type="cellIs" dxfId="6" priority="7" operator="equal">
      <formula>"выбор"</formula>
    </cfRule>
  </conditionalFormatting>
  <conditionalFormatting sqref="I74:I79">
    <cfRule type="cellIs" dxfId="5" priority="6" operator="equal">
      <formula>"выбор"</formula>
    </cfRule>
  </conditionalFormatting>
  <conditionalFormatting sqref="I80:I81">
    <cfRule type="cellIs" dxfId="4" priority="5" operator="equal">
      <formula>"выбор"</formula>
    </cfRule>
  </conditionalFormatting>
  <conditionalFormatting sqref="I34">
    <cfRule type="cellIs" dxfId="3" priority="4" operator="equal">
      <formula>"выбор"</formula>
    </cfRule>
  </conditionalFormatting>
  <conditionalFormatting sqref="I37">
    <cfRule type="cellIs" dxfId="2" priority="3" operator="equal">
      <formula>"выбор"</formula>
    </cfRule>
  </conditionalFormatting>
  <conditionalFormatting sqref="I39">
    <cfRule type="cellIs" dxfId="1" priority="2" operator="equal">
      <formula>"выбор"</formula>
    </cfRule>
  </conditionalFormatting>
  <conditionalFormatting sqref="I38">
    <cfRule type="cellIs" dxfId="0" priority="1" operator="equal">
      <formula>"выбор"</formula>
    </cfRule>
  </conditionalFormatting>
  <dataValidations xWindow="1366" yWindow="666" count="6">
    <dataValidation type="custom" allowBlank="1" showInputMessage="1" showErrorMessage="1" error="Введите либо один реестровый номер(8 цифр), либо слово &quot;Нет&quot;" sqref="S21:S83">
      <formula1>IF(S21="нет","ИСТИНА",IF(S21="не заполняется","ИСТИНА",IF(S21="","ИСТИНА",AND(S21&gt;10000000,S21&lt;99999999))))</formula1>
    </dataValidation>
    <dataValidation type="custom" allowBlank="1" showInputMessage="1" showErrorMessage="1" error="Введите либо количество баллов, либо текст &quot;Баллы не установлены&quot; либо &quot;Нет&quot;" sqref="T21:T83">
      <formula1>IF(T21="баллы не установлены","ИСТИНА",IF(T21="не заполняется","ИСТИНА",IF(T21="нет","ИСТИНА",IF(T21="",TRUE,AND(T21&gt;=0,T21&lt;99999999)))))</formula1>
    </dataValidation>
    <dataValidation type="custom" allowBlank="1" showInputMessage="1" showErrorMessage="1" error="Введите одну конечную дату в формате дд.мм.гггг" sqref="U21:U83">
      <formula1>IF(U21="нет","ИСТИНА",IF(U21="не заполняется","ИСТИНА",IF(U21&gt;DATEVALUE("01.01.2000"),IF(U21&lt;DATEVALUE("31.12.2100"),"ИСТИНА","ЛОЖЬ"),"ЛОЖЬ")))</formula1>
    </dataValidation>
    <dataValidation type="whole" allowBlank="1" showInputMessage="1" showErrorMessage="1" error="Введите требуемое количество баллов, либо оставьте поле пустым" sqref="J21:J83">
      <formula1>1</formula1>
      <formula2>999999999</formula2>
    </dataValidation>
    <dataValidation type="custom" allowBlank="1" showInputMessage="1" showErrorMessage="1" error="Если предложенный товар является эквивалентом, то данное поле не требуется заполнять" sqref="N21:N83">
      <formula1>IF(N21="не заполняется","ИСТИНА",IF(LEN(N21)&gt;0,IF(K21="нет","ИСТИНА","ЛОЖЬ"),"ЛОЖЬ"))</formula1>
    </dataValidation>
    <dataValidation type="custom" allowBlank="1" showInputMessage="1" showErrorMessage="1" error="Если предложенный товар не является эквивалентом, то данное поле не требуется заполнять" sqref="O21:O83">
      <formula1>IF(O21="не заполняется","ИСТИНА",IF(LEN(O21)&gt;0,IF(K21="да","ИСТИНА","ЛОЖЬ"),"ЛОЖЬ"))</formula1>
    </dataValidation>
  </dataValidations>
  <hyperlinks>
    <hyperlink ref="S18" r:id="rId1" display="https://portfolio.gisp.gov.ru/pp719v2/pub/prod/?ysclid=mi8hmpot8r434013367"/>
  </hyperlinks>
  <pageMargins left="0.23622047244094491" right="0.23622047244094491" top="0.74803149606299213" bottom="0.74803149606299213" header="0.31496062992125984" footer="0.31496062992125984"/>
  <pageSetup paperSize="8" scale="48" orientation="landscape" r:id="rId2"/>
  <extLst>
    <ext xmlns:x14="http://schemas.microsoft.com/office/spreadsheetml/2009/9/main" uri="{CCE6A557-97BC-4b89-ADB6-D9C93CAAB3DF}">
      <x14:dataValidations xmlns:xm="http://schemas.microsoft.com/office/excel/2006/main" xWindow="1366" yWindow="666" count="6">
        <x14:dataValidation type="list" allowBlank="1" showInputMessage="1" showErrorMessage="1" error="Выберете значение из выпадающего списка">
          <x14:formula1>
            <xm:f>Справочники!$B$1:$B$5</xm:f>
          </x14:formula1>
          <xm:sqref>V21</xm:sqref>
        </x14:dataValidation>
        <x14:dataValidation type="list" allowBlank="1" showInputMessage="1" showErrorMessage="1" error="Выберите значение из выпадающего списка">
          <x14:formula1>
            <xm:f>Справочники!$C$1:$C$6</xm:f>
          </x14:formula1>
          <xm:sqref>I21</xm:sqref>
        </x14:dataValidation>
        <x14:dataValidation type="list" allowBlank="1" showInputMessage="1" showErrorMessage="1" error="Введите требуемое количество баллов, либо оставьте поле пустым">
          <x14:formula1>
            <xm:f>Справочники!$F$1:$F$2</xm:f>
          </x14:formula1>
          <xm:sqref>K21:K83</xm:sqref>
        </x14:dataValidation>
        <x14:dataValidation type="list" allowBlank="1" showInputMessage="1" showErrorMessage="1" error="Выберете значение из выпадающего списка">
          <x14:formula1>
            <xm:f>Справочники!$B$1:$B$4</xm:f>
          </x14:formula1>
          <xm:sqref>V22:V83</xm:sqref>
        </x14:dataValidation>
        <x14:dataValidation type="list" allowBlank="1" showInputMessage="1" showErrorMessage="1" error="Выберите значение из выпадающего списка">
          <x14:formula1>
            <xm:f>'[7000047415_Описание предлагаемого товара_Ср-ва защиты головы,рук,орг.зрен.,слуха,дых.(СМСП).xlsx]Справочники'!#REF!</xm:f>
          </x14:formula1>
          <xm:sqref>I82:I83</xm:sqref>
        </x14:dataValidation>
        <x14:dataValidation type="list" allowBlank="1" showInputMessage="1" showErrorMessage="1" error="Выберите значение из выпадающего списка">
          <x14:formula1>
            <xm:f>'[7000047415_Описание предлагаемого товара_Ср-ва защиты головы,рук,орг.зрен.,слуха,дых.(СМСП).xlsx]Справочники'!#REF!</xm:f>
          </x14:formula1>
          <xm:sqref>I22:I81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DM1032"/>
  <sheetViews>
    <sheetView topLeftCell="A13" zoomScale="50" zoomScaleNormal="50" workbookViewId="0">
      <pane ySplit="5" topLeftCell="A18" activePane="bottomLeft" state="frozen"/>
      <selection activeCell="A13" sqref="A13"/>
      <selection pane="bottomLeft" activeCell="B1018" sqref="B1018"/>
    </sheetView>
  </sheetViews>
  <sheetFormatPr defaultRowHeight="12.75" outlineLevelCol="1" x14ac:dyDescent="0.25"/>
  <cols>
    <col min="1" max="1" width="8.42578125" style="11" customWidth="1"/>
    <col min="2" max="2" width="13.85546875" style="11" bestFit="1" customWidth="1"/>
    <col min="3" max="3" width="47.140625" style="11" customWidth="1"/>
    <col min="4" max="4" width="47.85546875" style="11" customWidth="1"/>
    <col min="5" max="5" width="48.28515625" style="11" customWidth="1"/>
    <col min="6" max="6" width="44" style="11" customWidth="1"/>
    <col min="7" max="7" width="15.85546875" style="11" customWidth="1"/>
    <col min="8" max="8" width="23.28515625" style="11" customWidth="1"/>
    <col min="9" max="9" width="22.85546875" style="11" customWidth="1"/>
    <col min="10" max="10" width="16.42578125" style="11" customWidth="1"/>
    <col min="11" max="11" width="13.85546875" style="11" customWidth="1"/>
    <col min="12" max="12" width="31.7109375" style="11" customWidth="1"/>
    <col min="13" max="13" width="21.85546875" style="11" customWidth="1"/>
    <col min="14" max="14" width="21.85546875" style="11" hidden="1" customWidth="1"/>
    <col min="15" max="15" width="12.7109375" style="11" customWidth="1"/>
    <col min="16" max="16" width="19.7109375" style="11" customWidth="1"/>
    <col min="17" max="17" width="20" style="66" customWidth="1"/>
    <col min="18" max="19" width="19.140625" style="66" customWidth="1"/>
    <col min="20" max="20" width="24.85546875" style="21" customWidth="1"/>
    <col min="21" max="21" width="30.85546875" style="21" customWidth="1"/>
    <col min="22" max="22" width="38.7109375" style="21" customWidth="1"/>
    <col min="23" max="23" width="62.28515625" style="66" customWidth="1"/>
    <col min="24" max="26" width="50.28515625" style="66" hidden="1" customWidth="1" outlineLevel="1"/>
    <col min="27" max="32" width="49.42578125" style="66" hidden="1" customWidth="1" outlineLevel="1"/>
    <col min="33" max="33" width="48.85546875" style="66" customWidth="1" collapsed="1"/>
    <col min="34" max="34" width="26.85546875" style="66" hidden="1" customWidth="1" outlineLevel="1"/>
    <col min="35" max="35" width="30" style="21" hidden="1" customWidth="1" outlineLevel="1"/>
    <col min="36" max="36" width="13.140625" style="21" customWidth="1" collapsed="1"/>
    <col min="37" max="37" width="21.42578125" style="11" customWidth="1"/>
    <col min="38" max="46" width="21.42578125" style="11" hidden="1" customWidth="1" outlineLevel="1"/>
    <col min="47" max="47" width="31.42578125" style="11" customWidth="1" collapsed="1"/>
    <col min="48" max="48" width="31.42578125" style="11" hidden="1" customWidth="1" outlineLevel="1"/>
    <col min="49" max="59" width="16.85546875" style="11" hidden="1" customWidth="1" outlineLevel="1"/>
    <col min="60" max="85" width="16" style="11" hidden="1" customWidth="1" outlineLevel="1"/>
    <col min="86" max="86" width="27.7109375" style="11" hidden="1" customWidth="1" outlineLevel="1"/>
    <col min="87" max="87" width="29.28515625" style="11" hidden="1" customWidth="1" outlineLevel="1"/>
    <col min="88" max="88" width="31.42578125" style="11" customWidth="1" collapsed="1"/>
    <col min="89" max="93" width="31.42578125" style="11" hidden="1" customWidth="1" outlineLevel="1"/>
    <col min="94" max="94" width="33.28515625" style="11" customWidth="1" collapsed="1"/>
    <col min="95" max="97" width="31.42578125" style="11" hidden="1" customWidth="1" outlineLevel="1"/>
    <col min="98" max="98" width="2.5703125" style="11" customWidth="1" collapsed="1"/>
    <col min="99" max="100" width="31.42578125" style="11" hidden="1" customWidth="1"/>
    <col min="101" max="101" width="12.7109375" style="11" customWidth="1"/>
    <col min="102" max="102" width="13.28515625" style="11" customWidth="1"/>
    <col min="103" max="103" width="28.5703125" style="11" customWidth="1"/>
    <col min="104" max="110" width="27" style="11" hidden="1" customWidth="1" outlineLevel="1"/>
    <col min="111" max="111" width="27.42578125" style="11" hidden="1" customWidth="1" outlineLevel="1"/>
    <col min="112" max="112" width="27.42578125" style="11" customWidth="1" collapsed="1"/>
    <col min="113" max="114" width="13.140625" style="11" customWidth="1"/>
    <col min="115" max="115" width="33.42578125" style="11" customWidth="1"/>
    <col min="116" max="116" width="29.42578125" style="11" customWidth="1"/>
    <col min="117" max="117" width="25.140625" style="11" customWidth="1"/>
    <col min="118" max="16384" width="9.140625" style="11"/>
  </cols>
  <sheetData>
    <row r="1" spans="1:117" x14ac:dyDescent="0.25">
      <c r="A1" s="77"/>
      <c r="B1" s="77"/>
      <c r="C1" s="77"/>
      <c r="D1" s="77"/>
      <c r="E1" s="77"/>
      <c r="F1" s="77"/>
      <c r="G1" s="77"/>
      <c r="H1" s="77"/>
    </row>
    <row r="2" spans="1:117" s="8" customFormat="1" ht="22.5" customHeight="1" x14ac:dyDescent="0.25">
      <c r="A2" s="161" t="s">
        <v>7</v>
      </c>
      <c r="B2" s="161"/>
      <c r="C2" s="161"/>
      <c r="D2" s="161"/>
      <c r="E2" s="161"/>
      <c r="F2" s="161"/>
      <c r="G2" s="161"/>
      <c r="H2"/>
      <c r="Q2" s="9"/>
      <c r="R2" s="9"/>
      <c r="S2" s="9"/>
      <c r="W2" s="9"/>
      <c r="X2" s="9"/>
      <c r="Y2" s="9"/>
      <c r="Z2" s="9"/>
      <c r="AA2" s="9"/>
      <c r="AB2" s="9"/>
      <c r="AC2" s="9"/>
      <c r="AD2" s="9"/>
      <c r="AE2" s="9"/>
      <c r="AF2" s="9"/>
      <c r="AG2" s="9"/>
      <c r="AH2" s="9"/>
      <c r="CQ2" s="48"/>
      <c r="CR2" s="48"/>
      <c r="CS2" s="48"/>
      <c r="CT2" s="48"/>
      <c r="CU2" s="48"/>
      <c r="CV2" s="48"/>
    </row>
    <row r="3" spans="1:117" s="8" customFormat="1" ht="15" x14ac:dyDescent="0.25">
      <c r="A3" s="2"/>
      <c r="B3"/>
      <c r="C3"/>
      <c r="D3"/>
      <c r="E3"/>
      <c r="F3"/>
      <c r="G3"/>
      <c r="H3"/>
      <c r="Q3" s="9"/>
      <c r="R3" s="9"/>
      <c r="S3" s="9"/>
      <c r="W3" s="9"/>
      <c r="X3" s="9"/>
      <c r="Y3" s="9"/>
      <c r="Z3" s="9"/>
      <c r="AA3" s="9"/>
      <c r="AB3" s="9"/>
      <c r="AC3" s="9"/>
      <c r="AD3" s="9"/>
      <c r="AE3" s="9"/>
      <c r="AF3" s="9"/>
      <c r="AG3" s="9"/>
      <c r="AH3" s="9"/>
      <c r="CQ3" s="48"/>
      <c r="CR3" s="48"/>
      <c r="CS3" s="48"/>
      <c r="CT3" s="48"/>
      <c r="CU3" s="48"/>
      <c r="CV3" s="48"/>
    </row>
    <row r="4" spans="1:117" s="8" customFormat="1" ht="47.25" customHeight="1" x14ac:dyDescent="0.25">
      <c r="A4" s="179" t="s">
        <v>20</v>
      </c>
      <c r="B4" s="179"/>
      <c r="C4" s="179"/>
      <c r="D4" s="179"/>
      <c r="E4" s="179"/>
      <c r="F4" s="179"/>
      <c r="G4" s="179"/>
      <c r="H4" s="179"/>
      <c r="I4" s="3"/>
      <c r="J4" s="3"/>
      <c r="K4" s="3"/>
      <c r="L4" s="3"/>
      <c r="M4" s="3"/>
      <c r="N4" s="3"/>
      <c r="O4" s="3"/>
      <c r="P4" s="3"/>
      <c r="Q4" s="3"/>
      <c r="R4" s="3"/>
      <c r="S4" s="3"/>
      <c r="T4" s="3"/>
      <c r="U4" s="3"/>
      <c r="V4" s="3"/>
      <c r="W4" s="3"/>
      <c r="X4" s="3"/>
      <c r="Y4" s="3"/>
      <c r="Z4" s="3"/>
      <c r="AA4" s="3"/>
      <c r="AB4" s="3"/>
      <c r="AC4" s="3"/>
      <c r="AD4" s="3"/>
      <c r="AE4" s="3"/>
      <c r="AF4" s="3"/>
      <c r="AG4" s="3"/>
      <c r="AH4" s="3"/>
      <c r="AI4" s="3"/>
      <c r="AJ4" s="3"/>
      <c r="CQ4" s="48"/>
      <c r="CR4" s="48"/>
      <c r="CS4" s="48"/>
      <c r="CT4" s="48"/>
      <c r="CU4" s="48"/>
      <c r="CV4" s="48"/>
    </row>
    <row r="5" spans="1:117" s="8" customFormat="1" ht="69.75" customHeight="1" x14ac:dyDescent="0.25">
      <c r="A5" s="180" t="s">
        <v>79</v>
      </c>
      <c r="B5" s="180"/>
      <c r="C5" s="180"/>
      <c r="D5" s="180"/>
      <c r="E5" s="180"/>
      <c r="F5" s="180"/>
      <c r="G5" s="180"/>
      <c r="H5" s="180"/>
      <c r="I5" s="4"/>
      <c r="J5" s="4"/>
      <c r="K5" s="4"/>
      <c r="L5" s="4"/>
      <c r="M5" s="4"/>
      <c r="N5" s="4"/>
      <c r="O5" s="4"/>
      <c r="P5" s="4"/>
      <c r="Q5" s="4"/>
      <c r="R5" s="4"/>
      <c r="S5" s="4"/>
      <c r="T5" s="4"/>
      <c r="U5" s="4"/>
      <c r="V5" s="4"/>
      <c r="W5" s="4"/>
      <c r="X5" s="4"/>
      <c r="Y5" s="4"/>
      <c r="Z5" s="4"/>
      <c r="AA5" s="4"/>
      <c r="AB5" s="4"/>
      <c r="AC5" s="4"/>
      <c r="AD5" s="4"/>
      <c r="AE5" s="4"/>
      <c r="AF5" s="4"/>
      <c r="AG5" s="4"/>
      <c r="AH5" s="4"/>
      <c r="AI5" s="4"/>
      <c r="AJ5" s="4"/>
      <c r="CQ5" s="48"/>
      <c r="CR5" s="48"/>
      <c r="CS5" s="48"/>
      <c r="CT5" s="48"/>
      <c r="CU5" s="48"/>
      <c r="CV5" s="48"/>
    </row>
    <row r="6" spans="1:117" s="8" customFormat="1" ht="63.75" customHeight="1" thickBot="1" x14ac:dyDescent="0.3">
      <c r="A6" s="180" t="s">
        <v>21</v>
      </c>
      <c r="B6" s="180"/>
      <c r="C6" s="180"/>
      <c r="D6" s="180"/>
      <c r="E6" s="180"/>
      <c r="F6" s="180"/>
      <c r="G6" s="180"/>
      <c r="H6" s="180"/>
      <c r="I6" s="4"/>
      <c r="J6" s="4"/>
      <c r="K6" s="4"/>
      <c r="L6" s="4"/>
      <c r="M6" s="4"/>
      <c r="N6" s="4"/>
      <c r="O6" s="4"/>
      <c r="P6" s="4"/>
      <c r="Q6" s="4"/>
      <c r="R6" s="4"/>
      <c r="S6" s="4"/>
      <c r="T6" s="4"/>
      <c r="U6" s="4"/>
      <c r="V6" s="4"/>
      <c r="W6" s="4"/>
      <c r="X6" s="4"/>
      <c r="Y6" s="4"/>
      <c r="Z6" s="4"/>
      <c r="AA6" s="4"/>
      <c r="AB6" s="4"/>
      <c r="AC6" s="4"/>
      <c r="AD6" s="4"/>
      <c r="AE6" s="4"/>
      <c r="AF6" s="4"/>
      <c r="AG6" s="4"/>
      <c r="AH6" s="4"/>
      <c r="AI6" s="4"/>
      <c r="AJ6" s="4"/>
      <c r="CQ6" s="48"/>
      <c r="CR6" s="48"/>
      <c r="CS6" s="48"/>
      <c r="CT6" s="48"/>
      <c r="CU6" s="48"/>
      <c r="CV6" s="48"/>
    </row>
    <row r="7" spans="1:117" ht="15.75" x14ac:dyDescent="0.25">
      <c r="A7" s="78"/>
      <c r="B7" s="78"/>
      <c r="C7" s="78"/>
      <c r="D7" s="78"/>
      <c r="E7" s="78"/>
      <c r="F7" s="78"/>
      <c r="G7" s="78"/>
      <c r="H7" s="78"/>
      <c r="I7" s="10"/>
      <c r="J7" s="10"/>
      <c r="K7" s="10"/>
      <c r="L7" s="10"/>
      <c r="M7" s="10"/>
      <c r="N7" s="10"/>
      <c r="O7" s="10"/>
      <c r="P7" s="10"/>
      <c r="Q7" s="49"/>
      <c r="R7" s="49"/>
      <c r="S7" s="49"/>
      <c r="T7" s="10"/>
      <c r="U7" s="10"/>
      <c r="V7" s="10"/>
      <c r="W7" s="49"/>
      <c r="X7" s="49"/>
      <c r="Y7" s="49"/>
      <c r="Z7" s="49"/>
      <c r="AA7" s="49"/>
      <c r="AB7" s="49"/>
      <c r="AC7" s="49"/>
      <c r="AD7" s="49"/>
      <c r="AE7" s="49"/>
      <c r="AF7" s="49"/>
      <c r="AG7" s="49"/>
      <c r="AH7" s="49"/>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50"/>
      <c r="CR7" s="50"/>
      <c r="CS7" s="50"/>
      <c r="CT7" s="10"/>
      <c r="CU7" s="50"/>
      <c r="CV7" s="50"/>
      <c r="CW7" s="10"/>
      <c r="CX7" s="10"/>
      <c r="CY7" s="10"/>
      <c r="CZ7" s="10"/>
      <c r="DA7" s="10"/>
      <c r="DB7" s="10"/>
      <c r="DC7" s="10"/>
      <c r="DD7" s="10"/>
      <c r="DE7" s="10"/>
      <c r="DF7" s="10"/>
      <c r="DG7" s="10"/>
      <c r="DH7" s="10"/>
      <c r="DI7" s="10"/>
      <c r="DJ7" s="10"/>
      <c r="DK7" s="10"/>
      <c r="DL7" s="10"/>
      <c r="DM7" s="10"/>
    </row>
    <row r="8" spans="1:117" x14ac:dyDescent="0.25">
      <c r="A8" s="77"/>
      <c r="B8" s="77"/>
      <c r="C8" s="77"/>
      <c r="D8" s="77"/>
      <c r="E8" s="77"/>
      <c r="F8" s="77"/>
      <c r="G8" s="77"/>
      <c r="H8" s="77"/>
      <c r="DG8" s="11" t="s">
        <v>91</v>
      </c>
    </row>
    <row r="9" spans="1:117" ht="24" customHeight="1" x14ac:dyDescent="0.25">
      <c r="A9" s="79" t="s">
        <v>22</v>
      </c>
      <c r="B9" s="77"/>
      <c r="C9" s="77"/>
      <c r="D9" s="77"/>
      <c r="E9" s="77"/>
      <c r="F9" s="77"/>
      <c r="G9" s="77"/>
      <c r="H9" s="77"/>
      <c r="Q9" s="45"/>
      <c r="R9" s="45"/>
      <c r="S9" s="45"/>
      <c r="T9" s="181" t="s">
        <v>80</v>
      </c>
      <c r="U9" s="181"/>
      <c r="V9" s="181"/>
      <c r="W9" s="181"/>
      <c r="X9" s="181"/>
      <c r="Y9" s="181"/>
      <c r="Z9" s="181"/>
      <c r="AA9" s="181"/>
      <c r="AB9" s="181"/>
      <c r="AC9" s="181"/>
      <c r="AD9" s="181"/>
      <c r="AE9" s="181"/>
      <c r="AF9" s="181"/>
      <c r="AG9" s="181"/>
      <c r="AH9" s="181"/>
      <c r="AI9" s="181"/>
      <c r="AJ9" s="181"/>
      <c r="AK9" s="181"/>
      <c r="AL9" s="181"/>
      <c r="AM9" s="181"/>
      <c r="AN9" s="181"/>
      <c r="AO9" s="181"/>
      <c r="AP9" s="181"/>
      <c r="AQ9" s="181"/>
      <c r="AR9" s="181"/>
      <c r="AS9" s="181"/>
      <c r="AT9" s="181"/>
      <c r="AU9" s="181"/>
      <c r="AV9" s="181"/>
      <c r="AW9" s="181"/>
      <c r="AX9" s="181"/>
      <c r="AY9" s="181"/>
      <c r="AZ9" s="181"/>
      <c r="BA9" s="181"/>
      <c r="BB9" s="181"/>
      <c r="BC9" s="181"/>
      <c r="BD9" s="181"/>
      <c r="BE9" s="181"/>
      <c r="BF9" s="181"/>
      <c r="BG9" s="181"/>
      <c r="BH9" s="181"/>
      <c r="BI9" s="181"/>
      <c r="BJ9" s="181"/>
      <c r="BK9" s="181"/>
      <c r="BL9" s="181"/>
      <c r="BM9" s="181"/>
      <c r="BN9" s="181"/>
      <c r="BO9" s="181"/>
      <c r="BP9" s="181"/>
      <c r="BQ9" s="181"/>
      <c r="BR9" s="181"/>
      <c r="BS9" s="181"/>
      <c r="BT9" s="181"/>
      <c r="BU9" s="181"/>
      <c r="BV9" s="181"/>
      <c r="BW9" s="181"/>
      <c r="BX9" s="181"/>
      <c r="BY9" s="181"/>
      <c r="BZ9" s="181"/>
      <c r="CA9" s="181"/>
      <c r="CB9" s="181"/>
      <c r="CC9" s="181"/>
      <c r="CD9" s="181"/>
      <c r="CE9" s="181"/>
      <c r="CF9" s="181"/>
      <c r="CG9" s="181"/>
      <c r="CH9" s="181"/>
      <c r="CI9" s="181"/>
      <c r="CJ9" s="181"/>
      <c r="CK9" s="181"/>
      <c r="CL9" s="181"/>
      <c r="CM9" s="181"/>
      <c r="CN9" s="181"/>
      <c r="CO9" s="181"/>
      <c r="CP9" s="181"/>
      <c r="CQ9" s="181"/>
      <c r="CR9" s="181"/>
      <c r="CS9" s="181"/>
      <c r="CT9" s="181"/>
      <c r="CU9" s="181"/>
      <c r="CV9" s="181"/>
      <c r="CW9" s="181"/>
      <c r="CX9" s="181"/>
      <c r="CY9" s="181"/>
      <c r="CZ9" s="181"/>
      <c r="DA9" s="181"/>
      <c r="DB9" s="181"/>
      <c r="DC9" s="181"/>
      <c r="DD9" s="181"/>
      <c r="DE9" s="181"/>
      <c r="DF9" s="181"/>
      <c r="DG9" s="181"/>
      <c r="DH9" s="181"/>
      <c r="DI9" s="181"/>
      <c r="DJ9" s="181"/>
      <c r="DK9" s="181"/>
      <c r="DL9" s="181"/>
      <c r="DM9" s="181"/>
    </row>
    <row r="10" spans="1:117" ht="15.75" customHeight="1" x14ac:dyDescent="0.25">
      <c r="A10" s="178"/>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c r="AZ10" s="178"/>
      <c r="BA10" s="178"/>
      <c r="BB10" s="178"/>
      <c r="BC10" s="178"/>
      <c r="BD10" s="178"/>
      <c r="BE10" s="178"/>
      <c r="BF10" s="178"/>
      <c r="BG10" s="178"/>
      <c r="BH10" s="178"/>
      <c r="BI10" s="178"/>
      <c r="BJ10" s="178"/>
      <c r="BK10" s="178"/>
      <c r="BL10" s="178"/>
      <c r="BM10" s="178"/>
      <c r="BN10" s="178"/>
      <c r="BO10" s="178"/>
      <c r="BP10" s="178"/>
      <c r="BQ10" s="178"/>
      <c r="BR10" s="178"/>
      <c r="BS10" s="178"/>
      <c r="BT10" s="178"/>
      <c r="BU10" s="178"/>
      <c r="BV10" s="178"/>
      <c r="BW10" s="178"/>
      <c r="BX10" s="178"/>
      <c r="BY10" s="178"/>
      <c r="BZ10" s="178"/>
      <c r="CA10" s="178"/>
      <c r="CB10" s="178"/>
      <c r="CC10" s="178"/>
      <c r="CD10" s="178"/>
      <c r="CE10" s="178"/>
      <c r="CF10" s="178"/>
      <c r="CG10" s="178"/>
      <c r="CH10" s="178"/>
      <c r="CI10" s="178"/>
      <c r="CJ10" s="178"/>
      <c r="CK10" s="178"/>
      <c r="CL10" s="178"/>
      <c r="CM10" s="178"/>
      <c r="CN10" s="178"/>
      <c r="CO10" s="178"/>
      <c r="CP10" s="178"/>
      <c r="CQ10" s="178"/>
      <c r="CR10" s="178"/>
      <c r="CS10" s="178"/>
      <c r="CT10" s="178"/>
      <c r="CU10" s="178"/>
      <c r="CV10" s="178"/>
      <c r="CW10" s="178"/>
      <c r="CX10" s="178"/>
      <c r="CY10" s="178"/>
      <c r="CZ10" s="178"/>
      <c r="DA10" s="178"/>
      <c r="DB10" s="178"/>
      <c r="DC10" s="178"/>
      <c r="DD10" s="178"/>
      <c r="DE10" s="178"/>
      <c r="DF10" s="178"/>
      <c r="DG10" s="178"/>
      <c r="DH10" s="178"/>
      <c r="DI10" s="178"/>
      <c r="DJ10" s="178"/>
      <c r="DK10" s="178"/>
      <c r="DL10" s="178"/>
      <c r="DM10" s="178"/>
    </row>
    <row r="11" spans="1:117" ht="20.25" customHeight="1" x14ac:dyDescent="0.25">
      <c r="A11" s="175" t="s">
        <v>81</v>
      </c>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c r="BN11" s="175"/>
      <c r="BO11" s="175"/>
      <c r="BP11" s="175"/>
      <c r="BQ11" s="175"/>
      <c r="BR11" s="175"/>
      <c r="BS11" s="175"/>
      <c r="BT11" s="175"/>
      <c r="BU11" s="175"/>
      <c r="BV11" s="175"/>
      <c r="BW11" s="175"/>
      <c r="BX11" s="175"/>
      <c r="BY11" s="175"/>
      <c r="BZ11" s="175"/>
      <c r="CA11" s="175"/>
      <c r="CB11" s="175"/>
      <c r="CC11" s="175"/>
      <c r="CD11" s="175"/>
      <c r="CE11" s="175"/>
      <c r="CF11" s="175"/>
      <c r="CG11" s="175"/>
      <c r="CH11" s="175"/>
      <c r="CI11" s="175"/>
      <c r="CJ11" s="175"/>
      <c r="CK11" s="175"/>
      <c r="CL11" s="175"/>
      <c r="CM11" s="175"/>
      <c r="CN11" s="175"/>
      <c r="CO11" s="175"/>
      <c r="CP11" s="175"/>
      <c r="CQ11" s="175"/>
      <c r="CR11" s="175"/>
      <c r="CS11" s="175"/>
      <c r="CT11" s="175"/>
      <c r="CU11" s="175"/>
      <c r="CV11" s="175"/>
      <c r="CW11" s="175"/>
      <c r="CX11" s="175"/>
      <c r="CY11" s="175"/>
      <c r="CZ11" s="175"/>
      <c r="DA11" s="175"/>
      <c r="DB11" s="175"/>
      <c r="DC11" s="175"/>
      <c r="DD11" s="175"/>
      <c r="DE11" s="175"/>
      <c r="DF11" s="175"/>
      <c r="DG11" s="175"/>
      <c r="DH11" s="175"/>
      <c r="DI11" s="175"/>
      <c r="DJ11" s="175"/>
      <c r="DK11" s="175"/>
      <c r="DL11" s="175"/>
      <c r="DM11" s="175"/>
    </row>
    <row r="12" spans="1:117" ht="20.25" customHeight="1" x14ac:dyDescent="0.25">
      <c r="A12" s="175" t="s">
        <v>6</v>
      </c>
      <c r="B12" s="175"/>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c r="BQ12" s="175"/>
      <c r="BR12" s="175"/>
      <c r="BS12" s="175"/>
      <c r="BT12" s="175"/>
      <c r="BU12" s="175"/>
      <c r="BV12" s="175"/>
      <c r="BW12" s="175"/>
      <c r="BX12" s="175"/>
      <c r="BY12" s="175"/>
      <c r="BZ12" s="175"/>
      <c r="CA12" s="175"/>
      <c r="CB12" s="175"/>
      <c r="CC12" s="175"/>
      <c r="CD12" s="175"/>
      <c r="CE12" s="175"/>
      <c r="CF12" s="175"/>
      <c r="CG12" s="175"/>
      <c r="CH12" s="175"/>
      <c r="CI12" s="175"/>
      <c r="CJ12" s="175"/>
      <c r="CK12" s="175"/>
      <c r="CL12" s="175"/>
      <c r="CM12" s="175"/>
      <c r="CN12" s="175"/>
      <c r="CO12" s="175"/>
      <c r="CP12" s="175"/>
      <c r="CQ12" s="175"/>
      <c r="CR12" s="175"/>
      <c r="CS12" s="175"/>
      <c r="CT12" s="175"/>
      <c r="CU12" s="175"/>
      <c r="CV12" s="175"/>
      <c r="CW12" s="175"/>
      <c r="CX12" s="175"/>
      <c r="CY12" s="175"/>
      <c r="CZ12" s="175"/>
      <c r="DA12" s="175"/>
      <c r="DB12" s="175"/>
      <c r="DC12" s="175"/>
      <c r="DD12" s="175"/>
      <c r="DE12" s="175"/>
      <c r="DF12" s="175"/>
      <c r="DG12" s="175"/>
      <c r="DH12" s="175"/>
      <c r="DI12" s="175"/>
      <c r="DJ12" s="175"/>
      <c r="DK12" s="175"/>
      <c r="DL12" s="175"/>
      <c r="DM12" s="175"/>
    </row>
    <row r="13" spans="1:117" ht="17.25" customHeight="1" x14ac:dyDescent="0.25">
      <c r="A13" s="12"/>
      <c r="B13" s="13"/>
      <c r="C13" s="13"/>
      <c r="D13" s="13"/>
      <c r="E13" s="13"/>
      <c r="F13" s="13"/>
      <c r="G13" s="13"/>
      <c r="H13" s="13"/>
      <c r="I13" s="12"/>
      <c r="J13" s="12"/>
      <c r="K13" s="12"/>
      <c r="L13" s="12"/>
      <c r="M13" s="12"/>
      <c r="N13" s="12"/>
      <c r="O13" s="12"/>
      <c r="P13" s="12"/>
      <c r="Q13" s="51"/>
      <c r="R13" s="51"/>
      <c r="S13" s="51"/>
      <c r="T13" s="12"/>
      <c r="U13" s="12"/>
      <c r="V13" s="12"/>
      <c r="W13" s="51"/>
      <c r="X13" s="51"/>
      <c r="Y13" s="51"/>
      <c r="Z13" s="51"/>
      <c r="AA13" s="51"/>
      <c r="AB13" s="51"/>
      <c r="AC13" s="51"/>
      <c r="AD13" s="51"/>
      <c r="AE13" s="51"/>
      <c r="AF13" s="51"/>
      <c r="AG13" s="51"/>
      <c r="AH13" s="51"/>
      <c r="AI13" s="12"/>
      <c r="AJ13" s="12"/>
      <c r="AU13" s="45"/>
      <c r="AV13" s="45"/>
      <c r="AX13" s="45"/>
      <c r="AY13" s="11">
        <v>1</v>
      </c>
      <c r="AZ13" s="45">
        <v>2</v>
      </c>
      <c r="BA13" s="11">
        <v>3</v>
      </c>
      <c r="BB13" s="45">
        <v>4</v>
      </c>
      <c r="BC13" s="11">
        <v>5</v>
      </c>
      <c r="BD13" s="45">
        <v>6</v>
      </c>
      <c r="BE13" s="11">
        <v>7</v>
      </c>
      <c r="BF13" s="45">
        <v>8</v>
      </c>
      <c r="BG13" s="11">
        <v>9</v>
      </c>
      <c r="BH13" s="45">
        <v>10</v>
      </c>
      <c r="BI13" s="11">
        <v>11</v>
      </c>
      <c r="BJ13" s="45">
        <v>12</v>
      </c>
      <c r="BK13" s="11">
        <v>13</v>
      </c>
      <c r="BL13" s="45">
        <v>14</v>
      </c>
      <c r="BM13" s="11">
        <v>15</v>
      </c>
      <c r="BN13" s="45">
        <v>16</v>
      </c>
      <c r="BO13" s="11">
        <v>17</v>
      </c>
      <c r="BP13" s="45">
        <v>18</v>
      </c>
      <c r="BQ13" s="11">
        <v>19</v>
      </c>
      <c r="BR13" s="45">
        <v>20</v>
      </c>
      <c r="BS13" s="11">
        <v>21</v>
      </c>
      <c r="BT13" s="45">
        <v>22</v>
      </c>
      <c r="BU13" s="11">
        <v>23</v>
      </c>
      <c r="BV13" s="45">
        <v>24</v>
      </c>
      <c r="BW13" s="11">
        <v>25</v>
      </c>
      <c r="BX13" s="45">
        <v>26</v>
      </c>
      <c r="BY13" s="11">
        <v>27</v>
      </c>
      <c r="BZ13" s="45">
        <v>28</v>
      </c>
      <c r="CA13" s="45"/>
      <c r="CB13" s="45"/>
      <c r="CC13" s="45"/>
      <c r="CD13" s="45"/>
      <c r="CE13" s="45"/>
      <c r="CF13" s="45"/>
      <c r="CG13" s="45"/>
      <c r="CH13" s="11">
        <v>29</v>
      </c>
      <c r="DG13" s="11" t="s">
        <v>92</v>
      </c>
      <c r="DH13" s="96"/>
    </row>
    <row r="14" spans="1:117" ht="53.25" customHeight="1" x14ac:dyDescent="0.25">
      <c r="A14" s="166" t="s">
        <v>4</v>
      </c>
      <c r="B14" s="167"/>
      <c r="C14" s="167"/>
      <c r="D14" s="167"/>
      <c r="E14" s="167"/>
      <c r="F14" s="167"/>
      <c r="G14" s="167"/>
      <c r="H14" s="167"/>
      <c r="I14" s="167"/>
      <c r="J14" s="167"/>
      <c r="K14" s="167"/>
      <c r="L14" s="168"/>
      <c r="M14" s="47"/>
      <c r="N14" s="47"/>
      <c r="O14" s="47"/>
      <c r="P14" s="172" t="s">
        <v>5</v>
      </c>
      <c r="Q14" s="173"/>
      <c r="R14" s="173"/>
      <c r="S14" s="173"/>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4"/>
      <c r="AU14" s="169" t="s">
        <v>11</v>
      </c>
      <c r="AV14" s="170"/>
      <c r="AW14" s="170"/>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c r="BW14" s="170"/>
      <c r="BX14" s="170"/>
      <c r="BY14" s="170"/>
      <c r="BZ14" s="170"/>
      <c r="CA14" s="170"/>
      <c r="CB14" s="170"/>
      <c r="CC14" s="170"/>
      <c r="CD14" s="170"/>
      <c r="CE14" s="170"/>
      <c r="CF14" s="170"/>
      <c r="CG14" s="170"/>
      <c r="CH14" s="170"/>
      <c r="CI14" s="170"/>
      <c r="CJ14" s="170"/>
      <c r="CK14" s="170"/>
      <c r="CL14" s="170"/>
      <c r="CM14" s="170"/>
      <c r="CN14" s="170"/>
      <c r="CO14" s="170"/>
      <c r="CP14" s="170"/>
      <c r="CQ14" s="170"/>
      <c r="CR14" s="170"/>
      <c r="CS14" s="170"/>
      <c r="CT14" s="170"/>
      <c r="CU14" s="170"/>
      <c r="CV14" s="170"/>
      <c r="CW14" s="170"/>
      <c r="CX14" s="170"/>
      <c r="CY14" s="170"/>
      <c r="CZ14" s="170"/>
      <c r="DA14" s="170"/>
      <c r="DB14" s="170"/>
      <c r="DC14" s="170"/>
      <c r="DD14" s="170"/>
      <c r="DE14" s="170"/>
      <c r="DF14" s="170"/>
      <c r="DG14" s="170"/>
      <c r="DH14" s="170"/>
      <c r="DI14" s="170"/>
      <c r="DJ14" s="170"/>
      <c r="DK14" s="170"/>
      <c r="DL14" s="171"/>
      <c r="DM14" s="176" t="s">
        <v>51</v>
      </c>
    </row>
    <row r="15" spans="1:117" ht="171.75" customHeight="1" x14ac:dyDescent="0.25">
      <c r="A15" s="14" t="s">
        <v>0</v>
      </c>
      <c r="B15" s="14" t="s">
        <v>2</v>
      </c>
      <c r="C15" s="15" t="s">
        <v>1</v>
      </c>
      <c r="D15" s="15" t="s">
        <v>113</v>
      </c>
      <c r="E15" s="15" t="s">
        <v>114</v>
      </c>
      <c r="F15" s="15" t="s">
        <v>115</v>
      </c>
      <c r="G15" s="83" t="s">
        <v>16</v>
      </c>
      <c r="H15" s="83" t="s">
        <v>8</v>
      </c>
      <c r="I15" s="83" t="s">
        <v>9</v>
      </c>
      <c r="J15" s="52" t="s">
        <v>74</v>
      </c>
      <c r="K15" s="52" t="s">
        <v>28</v>
      </c>
      <c r="L15" s="84" t="s">
        <v>25</v>
      </c>
      <c r="M15" s="52" t="s">
        <v>75</v>
      </c>
      <c r="N15" s="53"/>
      <c r="O15" s="52" t="s">
        <v>28</v>
      </c>
      <c r="P15" s="107" t="s">
        <v>116</v>
      </c>
      <c r="Q15" s="16" t="s">
        <v>1</v>
      </c>
      <c r="R15" s="85" t="s">
        <v>113</v>
      </c>
      <c r="S15" s="85" t="s">
        <v>114</v>
      </c>
      <c r="T15" s="85" t="s">
        <v>130</v>
      </c>
      <c r="U15" s="52" t="s">
        <v>61</v>
      </c>
      <c r="V15" s="85" t="s">
        <v>82</v>
      </c>
      <c r="W15" s="16" t="s">
        <v>3</v>
      </c>
      <c r="X15" s="53" t="s">
        <v>68</v>
      </c>
      <c r="Y15" s="53" t="s">
        <v>68</v>
      </c>
      <c r="Z15" s="53" t="s">
        <v>68</v>
      </c>
      <c r="AA15" s="53" t="s">
        <v>68</v>
      </c>
      <c r="AB15" s="53" t="s">
        <v>68</v>
      </c>
      <c r="AC15" s="53" t="s">
        <v>68</v>
      </c>
      <c r="AD15" s="53" t="s">
        <v>68</v>
      </c>
      <c r="AE15" s="53" t="s">
        <v>68</v>
      </c>
      <c r="AF15" s="53" t="s">
        <v>68</v>
      </c>
      <c r="AG15" s="52" t="s">
        <v>62</v>
      </c>
      <c r="AH15" s="53" t="s">
        <v>68</v>
      </c>
      <c r="AI15" s="53" t="s">
        <v>68</v>
      </c>
      <c r="AJ15" s="52" t="s">
        <v>28</v>
      </c>
      <c r="AK15" s="16" t="s">
        <v>10</v>
      </c>
      <c r="AL15" s="53" t="s">
        <v>68</v>
      </c>
      <c r="AM15" s="53" t="s">
        <v>68</v>
      </c>
      <c r="AN15" s="53" t="s">
        <v>68</v>
      </c>
      <c r="AO15" s="53" t="s">
        <v>68</v>
      </c>
      <c r="AP15" s="53" t="s">
        <v>68</v>
      </c>
      <c r="AQ15" s="53" t="s">
        <v>68</v>
      </c>
      <c r="AR15" s="53" t="s">
        <v>68</v>
      </c>
      <c r="AS15" s="53" t="s">
        <v>68</v>
      </c>
      <c r="AT15" s="53" t="s">
        <v>68</v>
      </c>
      <c r="AU15" s="103" t="s">
        <v>83</v>
      </c>
      <c r="AV15" s="53" t="s">
        <v>68</v>
      </c>
      <c r="AW15" s="53" t="s">
        <v>68</v>
      </c>
      <c r="AX15" s="53" t="s">
        <v>68</v>
      </c>
      <c r="AY15" s="53" t="s">
        <v>68</v>
      </c>
      <c r="AZ15" s="53" t="s">
        <v>68</v>
      </c>
      <c r="BA15" s="53" t="s">
        <v>68</v>
      </c>
      <c r="BB15" s="53" t="s">
        <v>68</v>
      </c>
      <c r="BC15" s="53" t="s">
        <v>68</v>
      </c>
      <c r="BD15" s="53" t="s">
        <v>68</v>
      </c>
      <c r="BE15" s="53" t="s">
        <v>68</v>
      </c>
      <c r="BF15" s="53" t="s">
        <v>68</v>
      </c>
      <c r="BG15" s="53" t="s">
        <v>68</v>
      </c>
      <c r="BH15" s="53" t="s">
        <v>68</v>
      </c>
      <c r="BI15" s="53" t="s">
        <v>68</v>
      </c>
      <c r="BJ15" s="53" t="s">
        <v>68</v>
      </c>
      <c r="BK15" s="53" t="s">
        <v>68</v>
      </c>
      <c r="BL15" s="53" t="s">
        <v>68</v>
      </c>
      <c r="BM15" s="53" t="s">
        <v>68</v>
      </c>
      <c r="BN15" s="53" t="s">
        <v>68</v>
      </c>
      <c r="BO15" s="53" t="s">
        <v>68</v>
      </c>
      <c r="BP15" s="53" t="s">
        <v>68</v>
      </c>
      <c r="BQ15" s="53" t="s">
        <v>68</v>
      </c>
      <c r="BR15" s="53" t="s">
        <v>68</v>
      </c>
      <c r="BS15" s="53" t="s">
        <v>68</v>
      </c>
      <c r="BT15" s="53" t="s">
        <v>68</v>
      </c>
      <c r="BU15" s="53" t="s">
        <v>68</v>
      </c>
      <c r="BV15" s="53" t="s">
        <v>68</v>
      </c>
      <c r="BW15" s="53" t="s">
        <v>68</v>
      </c>
      <c r="BX15" s="53" t="s">
        <v>68</v>
      </c>
      <c r="BY15" s="53" t="s">
        <v>68</v>
      </c>
      <c r="BZ15" s="53" t="s">
        <v>68</v>
      </c>
      <c r="CA15" s="53" t="s">
        <v>68</v>
      </c>
      <c r="CB15" s="53" t="s">
        <v>68</v>
      </c>
      <c r="CC15" s="53" t="s">
        <v>68</v>
      </c>
      <c r="CD15" s="53" t="s">
        <v>68</v>
      </c>
      <c r="CE15" s="53" t="s">
        <v>68</v>
      </c>
      <c r="CF15" s="53" t="s">
        <v>68</v>
      </c>
      <c r="CG15" s="53" t="s">
        <v>68</v>
      </c>
      <c r="CH15" s="53" t="s">
        <v>68</v>
      </c>
      <c r="CI15" s="53" t="s">
        <v>68</v>
      </c>
      <c r="CJ15" s="17" t="s">
        <v>27</v>
      </c>
      <c r="CK15" s="53" t="s">
        <v>68</v>
      </c>
      <c r="CL15" s="53" t="s">
        <v>68</v>
      </c>
      <c r="CM15" s="53" t="s">
        <v>68</v>
      </c>
      <c r="CN15" s="53" t="s">
        <v>68</v>
      </c>
      <c r="CO15" s="53" t="s">
        <v>68</v>
      </c>
      <c r="CP15" s="52" t="s">
        <v>63</v>
      </c>
      <c r="CQ15" s="53" t="s">
        <v>57</v>
      </c>
      <c r="CR15" s="53" t="s">
        <v>60</v>
      </c>
      <c r="CS15" s="53" t="s">
        <v>59</v>
      </c>
      <c r="CT15" s="52"/>
      <c r="CU15" s="53" t="s">
        <v>58</v>
      </c>
      <c r="CV15" s="53" t="s">
        <v>68</v>
      </c>
      <c r="CW15" s="52" t="s">
        <v>28</v>
      </c>
      <c r="CX15" s="52" t="s">
        <v>64</v>
      </c>
      <c r="CY15" s="18" t="s">
        <v>94</v>
      </c>
      <c r="CZ15" s="53" t="s">
        <v>68</v>
      </c>
      <c r="DA15" s="53" t="s">
        <v>68</v>
      </c>
      <c r="DB15" s="53" t="s">
        <v>68</v>
      </c>
      <c r="DC15" s="53" t="s">
        <v>68</v>
      </c>
      <c r="DD15" s="53" t="s">
        <v>68</v>
      </c>
      <c r="DE15" s="53" t="s">
        <v>68</v>
      </c>
      <c r="DF15" s="53" t="s">
        <v>68</v>
      </c>
      <c r="DG15" s="53" t="s">
        <v>68</v>
      </c>
      <c r="DH15" s="52" t="s">
        <v>65</v>
      </c>
      <c r="DI15" s="52" t="s">
        <v>28</v>
      </c>
      <c r="DJ15" s="52" t="s">
        <v>78</v>
      </c>
      <c r="DK15" s="18" t="s">
        <v>26</v>
      </c>
      <c r="DL15" s="104" t="s">
        <v>84</v>
      </c>
      <c r="DM15" s="177"/>
    </row>
    <row r="16" spans="1:117" ht="22.5" x14ac:dyDescent="0.25">
      <c r="A16" s="19">
        <v>1</v>
      </c>
      <c r="B16" s="19">
        <v>2</v>
      </c>
      <c r="C16" s="19">
        <v>3</v>
      </c>
      <c r="D16" s="19">
        <v>4</v>
      </c>
      <c r="E16" s="19">
        <v>5</v>
      </c>
      <c r="F16" s="19">
        <v>6</v>
      </c>
      <c r="G16" s="19">
        <v>7</v>
      </c>
      <c r="H16" s="19">
        <v>8</v>
      </c>
      <c r="I16" s="19">
        <v>9</v>
      </c>
      <c r="J16" s="19"/>
      <c r="K16" s="19"/>
      <c r="L16" s="19">
        <v>10</v>
      </c>
      <c r="M16" s="19"/>
      <c r="N16" s="19"/>
      <c r="O16" s="19"/>
      <c r="P16" s="19">
        <v>11</v>
      </c>
      <c r="Q16" s="54">
        <v>12</v>
      </c>
      <c r="R16" s="54">
        <v>13</v>
      </c>
      <c r="S16" s="54">
        <v>14</v>
      </c>
      <c r="T16" s="19">
        <v>15</v>
      </c>
      <c r="U16" s="19"/>
      <c r="V16" s="19">
        <v>16</v>
      </c>
      <c r="W16" s="54">
        <v>17</v>
      </c>
      <c r="X16" s="53"/>
      <c r="Y16" s="53"/>
      <c r="Z16" s="53"/>
      <c r="AA16" s="53"/>
      <c r="AB16" s="53"/>
      <c r="AC16" s="53"/>
      <c r="AD16" s="53"/>
      <c r="AE16" s="53"/>
      <c r="AF16" s="53"/>
      <c r="AG16" s="19"/>
      <c r="AH16" s="53"/>
      <c r="AI16" s="53"/>
      <c r="AJ16" s="19"/>
      <c r="AK16" s="19">
        <v>18</v>
      </c>
      <c r="AL16" s="91"/>
      <c r="AM16" s="91"/>
      <c r="AN16" s="91"/>
      <c r="AO16" s="91"/>
      <c r="AP16" s="91"/>
      <c r="AQ16" s="91"/>
      <c r="AR16" s="91"/>
      <c r="AS16" s="91"/>
      <c r="AT16" s="91"/>
      <c r="AU16" s="19">
        <v>19</v>
      </c>
      <c r="AV16" s="19">
        <v>18</v>
      </c>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19">
        <v>20</v>
      </c>
      <c r="CK16" s="19"/>
      <c r="CL16" s="19"/>
      <c r="CM16" s="19"/>
      <c r="CN16" s="19"/>
      <c r="CO16" s="19">
        <v>19</v>
      </c>
      <c r="CP16" s="19"/>
      <c r="CQ16" s="55"/>
      <c r="CR16" s="55"/>
      <c r="CS16" s="55"/>
      <c r="CT16" s="19"/>
      <c r="CU16" s="55"/>
      <c r="CV16" s="55"/>
      <c r="CW16" s="19"/>
      <c r="CY16" s="19">
        <v>21</v>
      </c>
      <c r="CZ16" s="53"/>
      <c r="DA16" s="53"/>
      <c r="DB16" s="53"/>
      <c r="DC16" s="53"/>
      <c r="DD16" s="53"/>
      <c r="DE16" s="53"/>
      <c r="DF16" s="53"/>
      <c r="DG16" s="53"/>
      <c r="DH16" s="94"/>
      <c r="DI16" s="19"/>
      <c r="DJ16" s="19"/>
      <c r="DK16" s="19">
        <v>22</v>
      </c>
      <c r="DL16" s="19">
        <v>23</v>
      </c>
      <c r="DM16" s="56"/>
    </row>
    <row r="17" spans="1:117" ht="23.25" customHeight="1" x14ac:dyDescent="0.25">
      <c r="A17" s="57"/>
      <c r="B17" s="58"/>
      <c r="C17" s="58"/>
      <c r="D17" s="58"/>
      <c r="E17" s="58"/>
      <c r="F17" s="58"/>
      <c r="G17" s="58"/>
      <c r="H17" s="58"/>
      <c r="I17" s="58"/>
      <c r="J17" s="58"/>
      <c r="K17" s="58"/>
      <c r="L17" s="58"/>
      <c r="M17" s="58"/>
      <c r="N17" s="58"/>
      <c r="O17" s="58"/>
      <c r="P17" s="108" t="s">
        <v>117</v>
      </c>
      <c r="Q17" s="108" t="s">
        <v>119</v>
      </c>
      <c r="R17" s="108" t="s">
        <v>120</v>
      </c>
      <c r="S17" s="108" t="s">
        <v>121</v>
      </c>
      <c r="T17" s="108" t="s">
        <v>122</v>
      </c>
      <c r="U17" s="58"/>
      <c r="V17" s="109" t="s">
        <v>123</v>
      </c>
      <c r="W17" s="109" t="s">
        <v>124</v>
      </c>
      <c r="X17" s="59"/>
      <c r="Y17" s="59"/>
      <c r="Z17" s="59"/>
      <c r="AA17" s="59"/>
      <c r="AB17" s="59"/>
      <c r="AC17" s="59"/>
      <c r="AD17" s="59"/>
      <c r="AE17" s="59"/>
      <c r="AF17" s="59"/>
      <c r="AG17" s="58"/>
      <c r="AH17" s="53"/>
      <c r="AI17" s="53"/>
      <c r="AJ17" s="58"/>
      <c r="AK17" s="109" t="s">
        <v>125</v>
      </c>
      <c r="AL17" s="91"/>
      <c r="AM17" s="91"/>
      <c r="AN17" s="91"/>
      <c r="AO17" s="91"/>
      <c r="AP17" s="91"/>
      <c r="AQ17" s="91"/>
      <c r="AR17" s="91"/>
      <c r="AS17" s="91"/>
      <c r="AT17" s="91"/>
      <c r="AU17" s="109" t="s">
        <v>126</v>
      </c>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109" t="s">
        <v>127</v>
      </c>
      <c r="CK17" s="97"/>
      <c r="CL17" s="97"/>
      <c r="CM17" s="97"/>
      <c r="CN17" s="97"/>
      <c r="CP17" s="74"/>
      <c r="CQ17" s="75"/>
      <c r="CR17" s="75"/>
      <c r="CS17" s="33" t="str">
        <f>IFERROR(IF(CQ17="да",IF(VLOOKUP(CI17*1,Обработ.выгрузка_реестра_РФ!$A:$G,2,)&lt;VLOOKUP(H17,'исключения(не_смотрим_баллы)'!$A:$C,2,),"да","нет"),""),"")</f>
        <v/>
      </c>
      <c r="CT17" s="74"/>
      <c r="CU17" s="75"/>
      <c r="CV17" s="75"/>
      <c r="CW17" s="74"/>
      <c r="CX17" s="76"/>
      <c r="CY17" s="110" t="s">
        <v>128</v>
      </c>
      <c r="CZ17" s="53"/>
      <c r="DA17" s="53"/>
      <c r="DB17" s="53"/>
      <c r="DC17" s="53"/>
      <c r="DD17" s="53"/>
      <c r="DE17" s="53"/>
      <c r="DF17" s="53"/>
      <c r="DG17" s="53"/>
      <c r="DH17" s="20"/>
      <c r="DI17" s="20"/>
      <c r="DJ17" s="20"/>
      <c r="DK17" s="110" t="s">
        <v>129</v>
      </c>
      <c r="DL17" s="109" t="s">
        <v>85</v>
      </c>
      <c r="DM17" s="60"/>
    </row>
    <row r="18" spans="1:117" s="44" customFormat="1" ht="29.25" customHeight="1" x14ac:dyDescent="0.25">
      <c r="A18" s="61" t="str">
        <f>IF(LEN('Описание предлагаемого товара'!A21)&gt;0,'Описание предлагаемого товара'!A21,"")</f>
        <v/>
      </c>
      <c r="B18" s="61" t="str">
        <f>IF(LEN('Описание предлагаемого товара'!B21)&gt;0,'Описание предлагаемого товара'!B21,"")</f>
        <v/>
      </c>
      <c r="C18" s="61" t="str">
        <f>IF(LEN('Описание предлагаемого товара'!C21)&gt;0,'Описание предлагаемого товара'!C21,"")</f>
        <v/>
      </c>
      <c r="D18" s="61" t="str">
        <f>IF(LEN('Описание предлагаемого товара'!D21)&gt;0,'Описание предлагаемого товара'!D21,"")</f>
        <v/>
      </c>
      <c r="E18" s="61" t="str">
        <f>IF(LEN('Описание предлагаемого товара'!E21)&gt;0,'Описание предлагаемого товара'!E21,"")</f>
        <v/>
      </c>
      <c r="F18" s="61" t="str">
        <f>IF(LEN('Описание предлагаемого товара'!F21)&gt;0,'Описание предлагаемого товара'!F21,"")</f>
        <v/>
      </c>
      <c r="G18" s="61" t="str">
        <f>IF(LEN('Описание предлагаемого товара'!G21)&gt;0,'Описание предлагаемого товара'!G21,"")</f>
        <v/>
      </c>
      <c r="H18" s="61" t="str">
        <f>IF(LEN('Описание предлагаемого товара'!H21)&gt;0,'Описание предлагаемого товара'!H21,"")</f>
        <v/>
      </c>
      <c r="I18" s="61" t="str">
        <f>IF(LEN('Описание предлагаемого товара'!I21)&gt;0,'Описание предлагаемого товара'!I21,"")</f>
        <v/>
      </c>
      <c r="J18" s="38" t="str">
        <f>IFERROR(VLOOKUP(B18,SAP!$A:$E,5,),"")</f>
        <v/>
      </c>
      <c r="K18" s="40" t="str">
        <f>IFERROR(IF(B18*1&gt;0,IF(J18=I18,"да","нет"),""),"")</f>
        <v/>
      </c>
      <c r="L18" s="61" t="str">
        <f>IF(LEN('Описание предлагаемого товара'!J21)&gt;0,IFERROR('Описание предлагаемого товара'!J21*1,""),"")</f>
        <v/>
      </c>
      <c r="M18" s="39" t="str">
        <f>IFERROR(VLOOKUP(B18,SAP!$A:$E,2,),"")</f>
        <v/>
      </c>
      <c r="N18" s="41" t="str">
        <f t="shared" ref="N18:N27" si="0">IF(M18="нет","",IFERROR(M18*1,""))</f>
        <v/>
      </c>
      <c r="O18" s="39" t="str">
        <f t="shared" ref="O18:O81" si="1">IFERROR(IF(B18*1&gt;0,IF(N18=L18,"да","нет"),""),"")</f>
        <v/>
      </c>
      <c r="P18" s="36" t="str">
        <f>IF(LEN('Описание предлагаемого товара'!K21)&gt;0,'Описание предлагаемого товара'!K21,"")</f>
        <v/>
      </c>
      <c r="Q18" s="37" t="str">
        <f>IF(IF(IF(LEN('Описание предлагаемого товара'!L21)&gt;0,'Описание предлагаемого товара'!L21,"")="(подпись уполномоченного представителя)","",IF(LEN('Описание предлагаемого товара'!L21)&gt;0,'Описание предлагаемого товара'!L21,""))="М.П.","",IF(IF(LEN('Описание предлагаемого товара'!L21)&gt;0,'Описание предлагаемого товара'!L21,"")="(подпись уполномоченного представителя)","",IF(LEN('Описание предлагаемого товара'!L21)&gt;0,'Описание предлагаемого товара'!L21,"")))</f>
        <v/>
      </c>
      <c r="R18" s="37" t="str">
        <f>IF(LEN('Описание предлагаемого товара'!M21)&gt;0,'Описание предлагаемого товара'!M21,"")</f>
        <v/>
      </c>
      <c r="S18" s="37" t="str">
        <f>IF(LEN('Описание предлагаемого товара'!N21)&gt;0,'Описание предлагаемого товара'!N21,"")</f>
        <v/>
      </c>
      <c r="T18" s="61" t="str">
        <f>IF(IF(LEN('Описание предлагаемого товара'!O21)&gt;0,'Описание предлагаемого товара'!O21,"")="(фамилия, имя, отчество подписавшего, должность)","",IF(LEN('Описание предлагаемого товара'!O21)&gt;0,'Описание предлагаемого товара'!O21,""))</f>
        <v/>
      </c>
      <c r="U18" s="23" t="str">
        <f>IFERROR(VLOOKUP(CI18*1,Обработ.выгрузка_реестра_РФ!$A:$G,6,),"")</f>
        <v/>
      </c>
      <c r="V18" s="61" t="str">
        <f>IF(LEN('Описание предлагаемого товара'!P21)&gt;0,'Описание предлагаемого товара'!P21,"")</f>
        <v/>
      </c>
      <c r="W18" s="62" t="str">
        <f>IF(LEN('Описание предлагаемого товара'!Q21)&gt;0,'Описание предлагаемого товара'!Q21,"")</f>
        <v/>
      </c>
      <c r="X18" s="91" t="str">
        <f>IFERROR(REPLACE(W18,FIND(CHAR(10),W18,1),1," "),W18)</f>
        <v/>
      </c>
      <c r="Y18" s="91" t="str">
        <f>IFERROR(REPLACE(X18,FIND(CHAR(10),X18,1),1," "),X18)</f>
        <v/>
      </c>
      <c r="Z18" s="91" t="str">
        <f t="shared" ref="Z18:AB18" si="2">IFERROR(REPLACE(Y18,FIND("""",Y18,1),1,""),Y18)</f>
        <v/>
      </c>
      <c r="AA18" s="91" t="str">
        <f t="shared" si="2"/>
        <v/>
      </c>
      <c r="AB18" s="91" t="str">
        <f t="shared" si="2"/>
        <v/>
      </c>
      <c r="AC18" s="91" t="str">
        <f>IFERROR(REPLACE(AB18,FIND("  ",AB18,1),2," "),AB18)</f>
        <v/>
      </c>
      <c r="AD18" s="91" t="str">
        <f>IFERROR(REPLACE(AC18,FIND("  ",AC18,1),2," "),AC18)</f>
        <v/>
      </c>
      <c r="AE18" s="91" t="str">
        <f>IFERROR(REPLACE(AD18,FIND("  ",AD18,1),2," "),AD18)</f>
        <v/>
      </c>
      <c r="AF18" s="91" t="str">
        <f>IFERROR(REPLACE(AE18,FIND("  ",AE18,1),2," "),AE18)</f>
        <v/>
      </c>
      <c r="AG18" s="23" t="str">
        <f>IFERROR(VLOOKUP(CI18*1,Обработ.выгрузка_реестра_РФ!$A:$G,4,),"")</f>
        <v/>
      </c>
      <c r="AH18" s="91" t="str">
        <f>IFERROR(REPLACE(AG18,FIND("-",AG18,1),1,"*"),AG18)</f>
        <v/>
      </c>
      <c r="AI18" s="91" t="str">
        <f>IFERROR(REPLACE(AH18,FIND("-",AH18,1),1,"*"),AH18)</f>
        <v/>
      </c>
      <c r="AJ18" s="27" t="str">
        <f t="shared" ref="AJ18:AJ22" si="3">IF(LEN(AI18)&gt;0,IF(LEN(W18)&gt;0,IFERROR(IF(LEN(VLOOKUP("*"&amp;AI18&amp;"*",AF18,1,FALSE))&gt;0,"да",""),"нет"),"не введены данные"),"")</f>
        <v/>
      </c>
      <c r="AK18" s="63" t="str">
        <f>IF(LEN('Описание предлагаемого товара'!R21)&gt;0,'Описание предлагаемого товара'!R21,"")</f>
        <v/>
      </c>
      <c r="AL18" s="91" t="str">
        <f>IFERROR(REPLACE(AK18,FIND(CHAR(10),AK18,1),1,""),AK18)</f>
        <v/>
      </c>
      <c r="AM18" s="91" t="str">
        <f>IFERROR(REPLACE(AL18,FIND(CHAR(10),AL18,1),1,""),AL18)</f>
        <v/>
      </c>
      <c r="AN18" s="91" t="str">
        <f>IFERROR(REPLACE(AM18,FIND(" ",AM18,1),1,""),AM18)</f>
        <v/>
      </c>
      <c r="AO18" s="91" t="str">
        <f>IFERROR(REPLACE(AN18,FIND(" ",AN18,1),1,""),AN18)</f>
        <v/>
      </c>
      <c r="AP18" s="91" t="str">
        <f>IFERROR(REPLACE(AO18,FIND(" ",AO18,1),1,""),AO18)</f>
        <v/>
      </c>
      <c r="AQ18" s="91" t="str">
        <f>IFERROR(REPLACE(AP18,FIND(" ",AP18,1),1,""),AP18)</f>
        <v/>
      </c>
      <c r="AR18" s="91" t="str">
        <f>IFERROR(REPLACE(AQ18,FIND(" ",AQ18,1),1,""),AQ18)</f>
        <v/>
      </c>
      <c r="AS18" s="91" t="str">
        <f>IFERROR(REPLACE(AR18,FIND(",",AR18,1),1,""),AR18)</f>
        <v/>
      </c>
      <c r="AT18" s="91" t="str">
        <f>IFERROR(REPLACE(AS18,FIND(".",AS18,1),1,""),AS18)</f>
        <v/>
      </c>
      <c r="AU18" s="32" t="str">
        <f t="shared" ref="AU18:AU81" si="4">IF(LEN(CI18)&gt;0,IF(CI18="нет",IF(I18="запрет","Не указан реестровый номер (мера нац.режима Запрет)",IF(I18="ограничение","Не указан реестровый номер (мера нац.режима Ограничение)","")),IF(LEN(CI18)&gt;14,"Необходимо указать один реестровый номер",CI18)),"")</f>
        <v/>
      </c>
      <c r="AV18" s="93">
        <f>'Описание предлагаемого товара'!S21</f>
        <v>0</v>
      </c>
      <c r="AW18" s="91">
        <f>MIN(SEARCH({0,1,2,3,4,5,6,7,8,9},AV18&amp; "0123456789"))</f>
        <v>1</v>
      </c>
      <c r="AX18" s="91" t="str">
        <f>IFERROR(IF(LEN(MID(AV18,AW18,8)*1)=8,MID(AV18,AW18,8)*1,""),"")</f>
        <v/>
      </c>
      <c r="AY18" s="91" t="str">
        <f>IFERROR(IF(LEN(MID(AV18,AW18+1,8)*1)=8,MID(AV18,AW18+1,8)*1,""),"")</f>
        <v/>
      </c>
      <c r="AZ18" s="91" t="str">
        <f>IFERROR(IF(LEN(MID(AV18,AW18+2,8)*1)=8,MID(AV18,AW18+2,8)*1,""),"")</f>
        <v/>
      </c>
      <c r="BA18" s="91" t="str">
        <f>IFERROR(IF(LEN(MID(AV18,AW18+3,8)*1)=8,MID(AV18,AW18+3,8)*1,""),"")</f>
        <v/>
      </c>
      <c r="BB18" s="91" t="str">
        <f>IFERROR(IF(LEN(MID(AV18,AW18+4,8)*1)=8,MID(AV18,AW18+4,8)*1,""),"")</f>
        <v/>
      </c>
      <c r="BC18" s="91" t="str">
        <f>IFERROR(IF(LEN(MID(AV18,AW18+5,8)*1)=8,MID(AV18,AW18+5,8)*1,""),"")</f>
        <v/>
      </c>
      <c r="BD18" s="91" t="str">
        <f>IFERROR(IF(LEN(MID(AV18,AW18+6,8)*1)=8,MID(AV18,AW18+6,8)*1,""),"")</f>
        <v/>
      </c>
      <c r="BE18" s="91" t="str">
        <f>IFERROR(IF(LEN(MID(AV18,AW18+7,8)*1)=8,MID(AV18,AW18+7,8)*1,""),"")</f>
        <v/>
      </c>
      <c r="BF18" s="91" t="str">
        <f>IFERROR(IF(LEN(MID(AV18,AW18+8,8)*1)=8,MID(AV18,AW18+8,8)*1,""),"")</f>
        <v/>
      </c>
      <c r="BG18" s="91" t="str">
        <f>IFERROR(IF(LEN(MID(AV18,AW18+9,8)*1)=8,MID(AV18,AW18+9,8)*1,""),"")</f>
        <v/>
      </c>
      <c r="BH18" s="91" t="str">
        <f>IFERROR(IF(LEN(MID(AV18,AW18+10,8)*1)=8,MID(AV18,AW18+10,8)*1,""),"")</f>
        <v/>
      </c>
      <c r="BI18" s="91" t="str">
        <f>IFERROR(IF(LEN(MID(AV18,AW18+11,8)*1)=8,MID(AV18,AW18+11,8)*1,""),"")</f>
        <v/>
      </c>
      <c r="BJ18" s="91" t="str">
        <f>IFERROR(IF(LEN(MID(AV18,AW18+12,8)*1)=8,MID(AV18,AW18+12,8)*1,""),"")</f>
        <v/>
      </c>
      <c r="BK18" s="91" t="str">
        <f>IFERROR(IF(LEN(MID(AV18,AW18+13,8)*1)=8,MID(AV18,AW18+13,8)*1,""),"")</f>
        <v/>
      </c>
      <c r="BL18" s="91" t="str">
        <f>IFERROR(IF(LEN(MID(AV18,AW18+14,8)*1)=8,MID(AV18,AW18+14,8)*1,""),"")</f>
        <v/>
      </c>
      <c r="BM18" s="91" t="str">
        <f>IFERROR(IF(LEN(MID(AV18,AW18+15,8)*1)=8,MID(AV18,AW18+15,8)*1,""),"")</f>
        <v/>
      </c>
      <c r="BN18" s="91" t="str">
        <f>IFERROR(IF(LEN(MID(AV18,AW18+16,8)*1)=8,MID(AV18,AW18+16,8)*1,""),"")</f>
        <v/>
      </c>
      <c r="BO18" s="91" t="str">
        <f>IFERROR(IF(LEN(MID(AV18,AW18+17,8)*1)=8,MID(AV18,AW18+17,8)*1,""),"")</f>
        <v/>
      </c>
      <c r="BP18" s="91" t="str">
        <f>IFERROR(IF(LEN(MID(AV18,AW18+18,8)*1)=8,MID(AV18,AW18+18,8)*1,""),"")</f>
        <v/>
      </c>
      <c r="BQ18" s="91" t="str">
        <f>IFERROR(IF(LEN(MID(AV18,AW18+19,8)*1)=8,MID(AV18,AW18+19,8)*1,""),"")</f>
        <v/>
      </c>
      <c r="BR18" s="91" t="str">
        <f>IFERROR(IF(LEN(MID(AV18,AW18+20,8)*1)=8,MID(AV18,AW18+20,8)*1,""),"")</f>
        <v/>
      </c>
      <c r="BS18" s="91" t="str">
        <f>IFERROR(IF(LEN(MID(AV18,AW18+21,8)*1)=8,MID(AV18,AW18+21,8)*1,""),"")</f>
        <v/>
      </c>
      <c r="BT18" s="91" t="str">
        <f>IFERROR(IF(LEN(MID(AV18,AW18+22,8)*1)=8,MID(AV18,AW18+22,8)*1,""),"")</f>
        <v/>
      </c>
      <c r="BU18" s="91" t="str">
        <f>IFERROR(IF(LEN(MID(AV18,AW18+23,8)*1)=8,MID(AV18,AW18+23,8)*1,""),"")</f>
        <v/>
      </c>
      <c r="BV18" s="91" t="str">
        <f>IFERROR(IF(LEN(MID(AV18,AW18+24,8)*1)=8,MID(AV18,AW18+24,8)*1,""),"")</f>
        <v/>
      </c>
      <c r="BW18" s="91" t="str">
        <f>IFERROR(IF(LEN(MID(AV18,AW18+25,8)*1)=8,MID(AV18,AW18+25,8)*1,""),"")</f>
        <v/>
      </c>
      <c r="BX18" s="91" t="str">
        <f>IFERROR(IF(LEN(MID(AV18,AW18+26,8)*1)=8,MID(AV18,AW18+26,8)*1,""),"")</f>
        <v/>
      </c>
      <c r="BY18" s="91" t="str">
        <f>IFERROR(IF(LEN(MID(AV18,AW18+27,8)*1)=8,MID(AV18,AW18+27,8)*1,""),"")</f>
        <v/>
      </c>
      <c r="BZ18" s="91" t="str">
        <f>IFERROR(IF(LEN(MID(AV18,AW18+28,8)*1)=8,MID(AV18,AW18+28,8)*1,""),"")</f>
        <v/>
      </c>
      <c r="CA18" s="91" t="str">
        <f>IFERROR(IF(LEN(MID(AV18,AW18+29,8)*1)=8,MID(AV18,AW18+29,8)*1,""),"")</f>
        <v/>
      </c>
      <c r="CB18" s="91" t="str">
        <f>IFERROR(IF(LEN(MID(AV18,AW18+30,8)*1)=8,MID(AV18,AW18+30,8)*1,""),"")</f>
        <v/>
      </c>
      <c r="CC18" s="91" t="str">
        <f>IFERROR(IF(LEN(MID(AV18,AW18+31,8)*1)=8,MID(AV18,AW18+31,8)*1,""),"")</f>
        <v/>
      </c>
      <c r="CD18" s="91" t="str">
        <f>IFERROR(IF(LEN(MID(AV18,AW18+32,8)*1)=8,MID(AV18,AW18+32,8)*1,""),"")</f>
        <v/>
      </c>
      <c r="CE18" s="91" t="str">
        <f>IFERROR(IF(LEN(MID(AV18,AW18+33,8)*1)=8,MID(AV18,AW18+33,8)*1,""),"")</f>
        <v/>
      </c>
      <c r="CF18" s="91" t="str">
        <f>IFERROR(IF(LEN(MID(AV18,AW18+34,8)*1)=8,MID(AV18,AW18+34,8)*1,""),"")</f>
        <v/>
      </c>
      <c r="CG18" s="91" t="str">
        <f>IFERROR(IF(LEN(MID(AV18,AW18+35,8)*1)=8,MID(AV18,AW18+35,8)*1,""),"")</f>
        <v/>
      </c>
      <c r="CH18" s="91" t="str">
        <f>CONCATENATE(AX18,AY18,AZ18,BA18,BB18,BC18,BD18,BE18,BF18,BG18,BH18,BI18,BJ18,BK18,BL18,BM18,BN18,BO18,BP18,BQ18,BR18,BS18,BT18,BU18,BV18,BW18,BX18,BY18,BZ18,CA18,CB18,CC18,CD18,CE18,CF18,CG18)</f>
        <v/>
      </c>
      <c r="CI18" s="91" t="str">
        <f>IF(LEN(CH18)=0,"нет",CH18)</f>
        <v>нет</v>
      </c>
      <c r="CJ18" s="63" t="str">
        <f>IF(LEN('Описание предлагаемого товара'!T21)&gt;0,'Описание предлагаемого товара'!T21,"")</f>
        <v/>
      </c>
      <c r="CK18" s="91" t="str">
        <f>IFERROR(REPLACE(CJ18,FIND(CHAR(10),CJ18,1),1,""),CJ18)</f>
        <v/>
      </c>
      <c r="CL18" s="91" t="str">
        <f>IFERROR(REPLACE(CK18,FIND(CHAR(10),CK18,1),1,""),CK18)</f>
        <v/>
      </c>
      <c r="CM18" s="91" t="str">
        <f>IFERROR(REPLACE(CL18,FIND(" ",CL18,1),1,""),CL18)</f>
        <v/>
      </c>
      <c r="CN18" s="91" t="str">
        <f>IFERROR(REPLACE(CL18,FIND(" ",CL18,1),1,""),CL18)</f>
        <v/>
      </c>
      <c r="CO18" s="91" t="str">
        <f>IFERROR(CN18*1,CN18)</f>
        <v/>
      </c>
      <c r="CP18" s="90" t="str">
        <f>IF(AU18="Не указан реестровый номер (мера нац.режима Запрет)","",IF(CI18="нет","",IF(CU18="да","исключение(не смотрим баллы)",IFERROR(IF(CI18*1&gt;0,IFERROR(IF(VLOOKUP(CI18*1,Обработ.выгрузка_реестра_РФ!$A:$G,7,)=0,"Баллы не установлены",VLOOKUP(CI18*1,Обработ.выгрузка_реестра_РФ!$A:$G,7,)),IF(LEN(CI18)&gt;14,"","нет номера в реестре РФ")),""),IF(LEN(CI18)=0,"","Некорректный реестровый номер")))))</f>
        <v/>
      </c>
      <c r="CQ18" s="33" t="str">
        <f>IF(LEN(C18)&gt;0,IFERROR(IF(LEN(H18)&gt;0,IF(LEN(VLOOKUP(H18,'исключения(не_смотрим_баллы)'!$A:$C,1,))&gt;0,"да","нет"),"не введен ОКПД2"),"нет"),"")</f>
        <v/>
      </c>
      <c r="CR18" s="33" t="str">
        <f ca="1">IF(CQ18="да",IF(TODAY()&lt;VLOOKUP(H18,'исключения(не_смотрим_баллы)'!$A:$C,3,),"да","нет"),"")</f>
        <v/>
      </c>
      <c r="CS18" s="33" t="str">
        <f>IFERROR(IF(CQ18="да",IF(VLOOKUP(CI18*1,Обработ.выгрузка_реестра_РФ!$A:$G,2,)&lt;VLOOKUP(H18,'исключения(не_смотрим_баллы)'!$A:$C,2,),"да","нет"),""),"")</f>
        <v/>
      </c>
      <c r="CT18" s="24"/>
      <c r="CU18" s="33" t="str">
        <f>IF(CQ18="да",IF(CR18="да",IF(CS18="да","да",""),""),"")</f>
        <v/>
      </c>
      <c r="CV18" s="91" t="str">
        <f>IFERROR(REPLACE(CP18,FIND("Баллы не установлены",CP18,1),20,"баллыне установлены"),CP18)</f>
        <v/>
      </c>
      <c r="CW18" s="27" t="str">
        <f>IF(LEN(CP18)&gt;0,IF(LEN(CO18)&gt;0,IF(CV18=CO18,"да","нет"),"не введены данные"),"")</f>
        <v/>
      </c>
      <c r="CX18" s="26" t="str">
        <f t="shared" ref="CX18:CX81" si="5">IF(AU18="Не указан реестровый номер (мера нац.режима Запрет)","Импорт",IF(AU18="Не указан реестровый номер (мера нац.режима Ограничение)","Импорт",IF(CI18="не заполняется","",IF(LEN(CI18)&gt;0,IF(CI18&lt;&gt;"нет",IF(LEN(L18)&gt;0,IFERROR(IF(CP18="исключение(не смотрим баллы)","РФ",IF(CP18*1&gt;0,IF(CP18*1&gt;=L18*1,"РФ","Импорт"),"")),"Импорт"),IF(CP18="исключение(не смотрим баллы)","РФ","не указан мин.балл")),""),""))))</f>
        <v/>
      </c>
      <c r="CY18" s="64" t="str">
        <f>IF(LEN('Описание предлагаемого товара'!U21)&gt;0,'Описание предлагаемого товара'!U21,"")</f>
        <v/>
      </c>
      <c r="CZ18" s="95" t="str">
        <f>IFERROR(REPLACE(CY18,FIND(CHAR(10),CY18,1),1,""),CY18)</f>
        <v/>
      </c>
      <c r="DA18" s="95" t="str">
        <f t="shared" ref="DA18:DA19" si="6">IFERROR(REPLACE(CZ18,FIND(" ",CZ18,1),1,""),CZ18)</f>
        <v/>
      </c>
      <c r="DB18" s="95" t="str">
        <f t="shared" ref="DB18:DB81" si="7">IFERROR(REPLACE(CZ18,FIND(" ",CZ18,1),1,""),CZ18)</f>
        <v/>
      </c>
      <c r="DC18" s="95" t="str">
        <f>IFERROR(REPLACE(DB18,FIND("г.",DB18,1),2,""),DB18)</f>
        <v/>
      </c>
      <c r="DD18" s="95" t="str">
        <f>IFERROR(REPLACE(DC18,FIND("г.",DC18,1),2,""),DC18)</f>
        <v/>
      </c>
      <c r="DE18" s="95" t="str">
        <f>IFERROR(REPLACE(DD18,FIND("г",DD18,1),1,""),DD18)</f>
        <v/>
      </c>
      <c r="DF18" s="95" t="str">
        <f>IFERROR(REPLACE(DE18,FIND("г",DE18,1),1,""),DE18)</f>
        <v/>
      </c>
      <c r="DG18" s="95" t="str">
        <f>"z"&amp;TEXT(DF18,"ДД.ММ.ГГГГ")&amp;"z"</f>
        <v>zz</v>
      </c>
      <c r="DH18" s="25" t="str">
        <f>IFERROR(VLOOKUP(CI18*1,Обработ.выгрузка_реестра_РФ!$A:$G,5,),"")</f>
        <v/>
      </c>
      <c r="DI18" s="27" t="str">
        <f>IF(LEN(DH18)&gt;0,IFERROR(IF(LEN(VLOOKUP("*"&amp;TEXT(DH18,"ДД.ММ.ГГГГ")&amp;"*",DG18,1,))&gt;0,"да",""),"нет"),"")</f>
        <v/>
      </c>
      <c r="DJ18" s="27" t="str">
        <f t="shared" ref="DJ18:DJ82" ca="1" si="8">IF(LEN(DH18)&gt;0,IF(DH18&gt;TODAY(),"да","нет"),"")</f>
        <v/>
      </c>
      <c r="DK18" s="63" t="str">
        <f>IF(LEN('Описание предлагаемого товара'!V21)&gt;0,'Описание предлагаемого товара'!V21,"")</f>
        <v/>
      </c>
      <c r="DL18" s="63" t="str">
        <f>IF(LEN('Описание предлагаемого товара'!W21)&gt;0,'Описание предлагаемого товара'!W21,"")</f>
        <v/>
      </c>
      <c r="DM18" s="32"/>
    </row>
    <row r="19" spans="1:117" ht="114.75" customHeight="1" x14ac:dyDescent="0.25">
      <c r="A19" s="61">
        <f>IF(LEN('Описание предлагаемого товара'!A22)&gt;0,'Описание предлагаемого товара'!A22,"")</f>
        <v>1</v>
      </c>
      <c r="B19" s="65" t="str">
        <f>IF(LEN('Описание предлагаемого товара'!B22)&gt;0,'Описание предлагаемого товара'!B22,"")</f>
        <v/>
      </c>
      <c r="C19" s="61" t="str">
        <f>IF(LEN('Описание предлагаемого товара'!C22)&gt;0,'Описание предлагаемого товара'!C22,"")</f>
        <v xml:space="preserve">Бейсболка  </v>
      </c>
      <c r="D19" s="61" t="str">
        <f>IF(LEN('Описание предлагаемого товара'!D22)&gt;0,'Описание предлагаемого товара'!D22,"")</f>
        <v>Бейсболка, козырёк и задний матерчатый ремешок с фиксатором для посадки. Материал: 40% полиэстер, 60% хлопок.
Цвет: синий
Исполнение с нанесением символики АО "Россети Тюмень"</v>
      </c>
      <c r="E19" s="61" t="str">
        <f>IF(LEN('Описание предлагаемого товара'!E22)&gt;0,'Описание предлагаемого товара'!E22,"")</f>
        <v>Расположение символики представлено в п. 3 Приложения 4 к ТЗ</v>
      </c>
      <c r="F19" s="61" t="str">
        <f>IF(LEN('Описание предлагаемого товара'!F22)&gt;0,'Описание предлагаемого товара'!F22,"")</f>
        <v/>
      </c>
      <c r="G19" s="61" t="str">
        <f>IF(LEN('Описание предлагаемого товара'!G22)&gt;0,'Описание предлагаемого товара'!G22,"")</f>
        <v>Нет</v>
      </c>
      <c r="H19" s="61" t="str">
        <f>IF(LEN('Описание предлагаемого товара'!H22)&gt;0,'Описание предлагаемого товара'!H22,"")</f>
        <v>32.99.11.190</v>
      </c>
      <c r="I19" s="61" t="str">
        <f>IF(LEN('Описание предлагаемого товара'!I22)&gt;0,'Описание предлагаемого товара'!I22,"")</f>
        <v>Запрет</v>
      </c>
      <c r="J19" s="38" t="str">
        <f>IFERROR(VLOOKUP(B19,SAP!$A:$E,5,),"")</f>
        <v/>
      </c>
      <c r="K19" s="40" t="str">
        <f t="shared" ref="K19:K82" si="9">IFERROR(IF(B19*1&gt;0,IF(J19=I19,"да","нет"),""),"")</f>
        <v/>
      </c>
      <c r="L19" s="61" t="str">
        <f>IF(LEN('Описание предлагаемого товара'!J22)&gt;0,IFERROR('Описание предлагаемого товара'!J22*1,""),"")</f>
        <v/>
      </c>
      <c r="M19" s="39" t="str">
        <f>IFERROR(VLOOKUP(B19,SAP!$A:$E,2,),"")</f>
        <v/>
      </c>
      <c r="N19" s="41" t="str">
        <f t="shared" si="0"/>
        <v/>
      </c>
      <c r="O19" s="39" t="str">
        <f t="shared" si="1"/>
        <v/>
      </c>
      <c r="P19" s="36" t="str">
        <f>IF(LEN('Описание предлагаемого товара'!K22)&gt;0,'Описание предлагаемого товара'!K22,"")</f>
        <v>нет</v>
      </c>
      <c r="Q19" s="37" t="str">
        <f>IF(IF(IF(LEN('Описание предлагаемого товара'!L22)&gt;0,'Описание предлагаемого товара'!L22,"")="(подпись уполномоченного представителя)","",IF(LEN('Описание предлагаемого товара'!L22)&gt;0,'Описание предлагаемого товара'!L22,""))="М.П.","",IF(IF(LEN('Описание предлагаемого товара'!L22)&gt;0,'Описание предлагаемого товара'!L22,"")="(подпись уполномоченного представителя)","",IF(LEN('Описание предлагаемого товара'!L22)&gt;0,'Описание предлагаемого товара'!L22,"")))</f>
        <v/>
      </c>
      <c r="R19" s="37" t="str">
        <f>IF(LEN('Описание предлагаемого товара'!M22)&gt;0,'Описание предлагаемого товара'!M22,"")</f>
        <v/>
      </c>
      <c r="S19" s="37" t="str">
        <f>IF(LEN('Описание предлагаемого товара'!N22)&gt;0,'Описание предлагаемого товара'!N22,"")</f>
        <v/>
      </c>
      <c r="T19" s="61" t="str">
        <f>IF(IF(LEN('Описание предлагаемого товара'!O22)&gt;0,'Описание предлагаемого товара'!O22,"")="(фамилия, имя, отчество подписавшего, должность)","",IF(LEN('Описание предлагаемого товара'!O22)&gt;0,'Описание предлагаемого товара'!O22,""))</f>
        <v>не заполняется</v>
      </c>
      <c r="U19" s="23" t="str">
        <f>IFERROR(VLOOKUP(CI19*1,Обработ.выгрузка_реестра_РФ!$A:$G,6,),"")</f>
        <v/>
      </c>
      <c r="V19" s="61" t="str">
        <f>IF(LEN('Описание предлагаемого товара'!P22)&gt;0,'Описание предлагаемого товара'!P22,"")</f>
        <v/>
      </c>
      <c r="W19" s="62" t="str">
        <f>IF(LEN('Описание предлагаемого товара'!Q22)&gt;0,'Описание предлагаемого товара'!Q22,"")</f>
        <v/>
      </c>
      <c r="X19" s="91" t="str">
        <f t="shared" ref="X19:Y19" si="10">IFERROR(REPLACE(W19,FIND(CHAR(10),W19,1),1," "),W19)</f>
        <v/>
      </c>
      <c r="Y19" s="91" t="str">
        <f t="shared" si="10"/>
        <v/>
      </c>
      <c r="Z19" s="91" t="str">
        <f t="shared" ref="Z19:Z82" si="11">IFERROR(REPLACE(Y19,FIND("""",Y19,1),1,""),Y19)</f>
        <v/>
      </c>
      <c r="AA19" s="91" t="str">
        <f t="shared" ref="AA19:AA82" si="12">IFERROR(REPLACE(Z19,FIND("""",Z19,1),1,""),Z19)</f>
        <v/>
      </c>
      <c r="AB19" s="91" t="str">
        <f t="shared" ref="AB19:AB82" si="13">IFERROR(REPLACE(AA19,FIND("""",AA19,1),1,""),AA19)</f>
        <v/>
      </c>
      <c r="AC19" s="91" t="str">
        <f t="shared" ref="AC19:AF19" si="14">IFERROR(REPLACE(AB19,FIND("  ",AB19,1),2," "),AB19)</f>
        <v/>
      </c>
      <c r="AD19" s="91" t="str">
        <f t="shared" si="14"/>
        <v/>
      </c>
      <c r="AE19" s="91" t="str">
        <f t="shared" si="14"/>
        <v/>
      </c>
      <c r="AF19" s="91" t="str">
        <f t="shared" si="14"/>
        <v/>
      </c>
      <c r="AG19" s="23" t="str">
        <f>IFERROR(VLOOKUP(CI19*1,Обработ.выгрузка_реестра_РФ!$A:$G,4,),"")</f>
        <v/>
      </c>
      <c r="AH19" s="91" t="str">
        <f t="shared" ref="AH19:AI19" si="15">IFERROR(REPLACE(AG19,FIND("-",AG19,1),1,"*"),AG19)</f>
        <v/>
      </c>
      <c r="AI19" s="91" t="str">
        <f t="shared" si="15"/>
        <v/>
      </c>
      <c r="AJ19" s="27" t="str">
        <f t="shared" si="3"/>
        <v/>
      </c>
      <c r="AK19" s="63" t="str">
        <f>IF(LEN('Описание предлагаемого товара'!R22)&gt;0,'Описание предлагаемого товара'!R22,"")</f>
        <v/>
      </c>
      <c r="AL19" s="91" t="str">
        <f t="shared" ref="AL19:AM19" si="16">IFERROR(REPLACE(AK19,FIND(CHAR(10),AK19,1),1,""),AK19)</f>
        <v/>
      </c>
      <c r="AM19" s="91" t="str">
        <f t="shared" si="16"/>
        <v/>
      </c>
      <c r="AN19" s="91" t="str">
        <f t="shared" ref="AN19:AR19" si="17">IFERROR(REPLACE(AM19,FIND(" ",AM19,1),1,""),AM19)</f>
        <v/>
      </c>
      <c r="AO19" s="91" t="str">
        <f t="shared" si="17"/>
        <v/>
      </c>
      <c r="AP19" s="91" t="str">
        <f t="shared" si="17"/>
        <v/>
      </c>
      <c r="AQ19" s="91" t="str">
        <f t="shared" si="17"/>
        <v/>
      </c>
      <c r="AR19" s="91" t="str">
        <f t="shared" si="17"/>
        <v/>
      </c>
      <c r="AS19" s="91" t="str">
        <f t="shared" ref="AS19:AS82" si="18">IFERROR(REPLACE(AR19,FIND(",",AR19,1),1,""),AR19)</f>
        <v/>
      </c>
      <c r="AT19" s="91" t="str">
        <f t="shared" ref="AT19:AT82" si="19">IFERROR(REPLACE(AS19,FIND(".",AS19,1),1,""),AS19)</f>
        <v/>
      </c>
      <c r="AU19" s="32" t="str">
        <f t="shared" si="4"/>
        <v>Не указан реестровый номер (мера нац.режима Запрет)</v>
      </c>
      <c r="AV19" s="93" t="str">
        <f>'Описание предлагаемого товара'!S22</f>
        <v/>
      </c>
      <c r="AW19" s="91">
        <f>MIN(SEARCH({0,1,2,3,4,5,6,7,8,9},AV19&amp; "0123456789"))</f>
        <v>1</v>
      </c>
      <c r="AX19" s="91" t="str">
        <f t="shared" ref="AX19:AX82" si="20">IFERROR(IF(LEN(MID(AV19,AW19,8)*1)=8,MID(AV19,AW19,8)*1,""),"")</f>
        <v/>
      </c>
      <c r="AY19" s="91" t="str">
        <f t="shared" ref="AY19:AY82" si="21">IFERROR(IF(LEN(MID(AV19,AW19+1,8)*1)=8,MID(AV19,AW19+1,8)*1,""),"")</f>
        <v/>
      </c>
      <c r="AZ19" s="91" t="str">
        <f t="shared" ref="AZ19:AZ82" si="22">IFERROR(IF(LEN(MID(AV19,AW19+2,8)*1)=8,MID(AV19,AW19+2,8)*1,""),"")</f>
        <v/>
      </c>
      <c r="BA19" s="91" t="str">
        <f t="shared" ref="BA19:BA82" si="23">IFERROR(IF(LEN(MID(AV19,AW19+3,8)*1)=8,MID(AV19,AW19+3,8)*1,""),"")</f>
        <v/>
      </c>
      <c r="BB19" s="91" t="str">
        <f t="shared" ref="BB19:BB82" si="24">IFERROR(IF(LEN(MID(AV19,AW19+4,8)*1)=8,MID(AV19,AW19+4,8)*1,""),"")</f>
        <v/>
      </c>
      <c r="BC19" s="91" t="str">
        <f t="shared" ref="BC19:BC82" si="25">IFERROR(IF(LEN(MID(AV19,AW19+5,8)*1)=8,MID(AV19,AW19+5,8)*1,""),"")</f>
        <v/>
      </c>
      <c r="BD19" s="91" t="str">
        <f t="shared" ref="BD19:BD82" si="26">IFERROR(IF(LEN(MID(AV19,AW19+6,8)*1)=8,MID(AV19,AW19+6,8)*1,""),"")</f>
        <v/>
      </c>
      <c r="BE19" s="91" t="str">
        <f t="shared" ref="BE19:BE82" si="27">IFERROR(IF(LEN(MID(AV19,AW19+7,8)*1)=8,MID(AV19,AW19+7,8)*1,""),"")</f>
        <v/>
      </c>
      <c r="BF19" s="91" t="str">
        <f t="shared" ref="BF19:BF82" si="28">IFERROR(IF(LEN(MID(AV19,AW19+8,8)*1)=8,MID(AV19,AW19+8,8)*1,""),"")</f>
        <v/>
      </c>
      <c r="BG19" s="91" t="str">
        <f t="shared" ref="BG19:BG82" si="29">IFERROR(IF(LEN(MID(AV19,AW19+9,8)*1)=8,MID(AV19,AW19+9,8)*1,""),"")</f>
        <v/>
      </c>
      <c r="BH19" s="91" t="str">
        <f t="shared" ref="BH19:BH82" si="30">IFERROR(IF(LEN(MID(AV19,AW19+10,8)*1)=8,MID(AV19,AW19+10,8)*1,""),"")</f>
        <v/>
      </c>
      <c r="BI19" s="91" t="str">
        <f t="shared" ref="BI19:BI82" si="31">IFERROR(IF(LEN(MID(AV19,AW19+11,8)*1)=8,MID(AV19,AW19+11,8)*1,""),"")</f>
        <v/>
      </c>
      <c r="BJ19" s="91" t="str">
        <f t="shared" ref="BJ19:BJ82" si="32">IFERROR(IF(LEN(MID(AV19,AW19+12,8)*1)=8,MID(AV19,AW19+12,8)*1,""),"")</f>
        <v/>
      </c>
      <c r="BK19" s="91" t="str">
        <f t="shared" ref="BK19:BK82" si="33">IFERROR(IF(LEN(MID(AV19,AW19+13,8)*1)=8,MID(AV19,AW19+13,8)*1,""),"")</f>
        <v/>
      </c>
      <c r="BL19" s="91" t="str">
        <f t="shared" ref="BL19:BL82" si="34">IFERROR(IF(LEN(MID(AV19,AW19+14,8)*1)=8,MID(AV19,AW19+14,8)*1,""),"")</f>
        <v/>
      </c>
      <c r="BM19" s="91" t="str">
        <f t="shared" ref="BM19:BM82" si="35">IFERROR(IF(LEN(MID(AV19,AW19+15,8)*1)=8,MID(AV19,AW19+15,8)*1,""),"")</f>
        <v/>
      </c>
      <c r="BN19" s="91" t="str">
        <f t="shared" ref="BN19:BN82" si="36">IFERROR(IF(LEN(MID(AV19,AW19+16,8)*1)=8,MID(AV19,AW19+16,8)*1,""),"")</f>
        <v/>
      </c>
      <c r="BO19" s="91" t="str">
        <f t="shared" ref="BO19:BO82" si="37">IFERROR(IF(LEN(MID(AV19,AW19+17,8)*1)=8,MID(AV19,AW19+17,8)*1,""),"")</f>
        <v/>
      </c>
      <c r="BP19" s="91" t="str">
        <f t="shared" ref="BP19:BP82" si="38">IFERROR(IF(LEN(MID(AV19,AW19+18,8)*1)=8,MID(AV19,AW19+18,8)*1,""),"")</f>
        <v/>
      </c>
      <c r="BQ19" s="91" t="str">
        <f t="shared" ref="BQ19:BQ82" si="39">IFERROR(IF(LEN(MID(AV19,AW19+19,8)*1)=8,MID(AV19,AW19+19,8)*1,""),"")</f>
        <v/>
      </c>
      <c r="BR19" s="91" t="str">
        <f t="shared" ref="BR19:BR82" si="40">IFERROR(IF(LEN(MID(AV19,AW19+20,8)*1)=8,MID(AV19,AW19+20,8)*1,""),"")</f>
        <v/>
      </c>
      <c r="BS19" s="91" t="str">
        <f t="shared" ref="BS19:BS82" si="41">IFERROR(IF(LEN(MID(AV19,AW19+21,8)*1)=8,MID(AV19,AW19+21,8)*1,""),"")</f>
        <v/>
      </c>
      <c r="BT19" s="91" t="str">
        <f t="shared" ref="BT19:BT82" si="42">IFERROR(IF(LEN(MID(AV19,AW19+22,8)*1)=8,MID(AV19,AW19+22,8)*1,""),"")</f>
        <v/>
      </c>
      <c r="BU19" s="91" t="str">
        <f t="shared" ref="BU19:BU82" si="43">IFERROR(IF(LEN(MID(AV19,AW19+23,8)*1)=8,MID(AV19,AW19+23,8)*1,""),"")</f>
        <v/>
      </c>
      <c r="BV19" s="91" t="str">
        <f t="shared" ref="BV19:BV82" si="44">IFERROR(IF(LEN(MID(AV19,AW19+24,8)*1)=8,MID(AV19,AW19+24,8)*1,""),"")</f>
        <v/>
      </c>
      <c r="BW19" s="91" t="str">
        <f t="shared" ref="BW19:BW82" si="45">IFERROR(IF(LEN(MID(AV19,AW19+25,8)*1)=8,MID(AV19,AW19+25,8)*1,""),"")</f>
        <v/>
      </c>
      <c r="BX19" s="91" t="str">
        <f t="shared" ref="BX19:BX82" si="46">IFERROR(IF(LEN(MID(AV19,AW19+26,8)*1)=8,MID(AV19,AW19+26,8)*1,""),"")</f>
        <v/>
      </c>
      <c r="BY19" s="91" t="str">
        <f t="shared" ref="BY19:BY82" si="47">IFERROR(IF(LEN(MID(AV19,AW19+27,8)*1)=8,MID(AV19,AW19+27,8)*1,""),"")</f>
        <v/>
      </c>
      <c r="BZ19" s="91" t="str">
        <f t="shared" ref="BZ19:BZ82" si="48">IFERROR(IF(LEN(MID(AV19,AW19+28,8)*1)=8,MID(AV19,AW19+28,8)*1,""),"")</f>
        <v/>
      </c>
      <c r="CA19" s="91" t="str">
        <f t="shared" ref="CA19:CA82" si="49">IFERROR(IF(LEN(MID(AV19,AW19+29,8)*1)=8,MID(AV19,AW19+29,8)*1,""),"")</f>
        <v/>
      </c>
      <c r="CB19" s="91" t="str">
        <f t="shared" ref="CB19:CB82" si="50">IFERROR(IF(LEN(MID(AV19,AW19+30,8)*1)=8,MID(AV19,AW19+30,8)*1,""),"")</f>
        <v/>
      </c>
      <c r="CC19" s="91" t="str">
        <f t="shared" ref="CC19:CC82" si="51">IFERROR(IF(LEN(MID(AV19,AW19+31,8)*1)=8,MID(AV19,AW19+31,8)*1,""),"")</f>
        <v/>
      </c>
      <c r="CD19" s="91" t="str">
        <f t="shared" ref="CD19:CD82" si="52">IFERROR(IF(LEN(MID(AV19,AW19+32,8)*1)=8,MID(AV19,AW19+32,8)*1,""),"")</f>
        <v/>
      </c>
      <c r="CE19" s="91" t="str">
        <f t="shared" ref="CE19:CE82" si="53">IFERROR(IF(LEN(MID(AV19,AW19+33,8)*1)=8,MID(AV19,AW19+33,8)*1,""),"")</f>
        <v/>
      </c>
      <c r="CF19" s="91" t="str">
        <f t="shared" ref="CF19:CF82" si="54">IFERROR(IF(LEN(MID(AV19,AW19+34,8)*1)=8,MID(AV19,AW19+34,8)*1,""),"")</f>
        <v/>
      </c>
      <c r="CG19" s="91" t="str">
        <f t="shared" ref="CG19:CG82" si="55">IFERROR(IF(LEN(MID(AV19,AW19+35,8)*1)=8,MID(AV19,AW19+35,8)*1,""),"")</f>
        <v/>
      </c>
      <c r="CH19" s="91" t="str">
        <f t="shared" ref="CH19:CH82" si="56">CONCATENATE(AX19,AY19,AZ19,BA19,BB19,BC19,BD19,BE19,BF19,BG19,BH19,BI19,BJ19,BK19,BL19,BM19,BN19,BO19,BP19,BQ19,BR19,BS19,BT19,BU19,BV19,BW19,BX19,BY19,BZ19,CA19,CB19,CC19,CD19,CE19,CF19,CG19)</f>
        <v/>
      </c>
      <c r="CI19" s="91" t="str">
        <f t="shared" ref="CI19:CI82" si="57">IF(LEN(CH19)=0,"нет",CH19)</f>
        <v>нет</v>
      </c>
      <c r="CJ19" s="63" t="str">
        <f>IF(LEN('Описание предлагаемого товара'!T22)&gt;0,'Описание предлагаемого товара'!T22,"")</f>
        <v/>
      </c>
      <c r="CK19" s="91" t="str">
        <f t="shared" ref="CK19:CL19" si="58">IFERROR(REPLACE(CJ19,FIND(CHAR(10),CJ19,1),1,""),CJ19)</f>
        <v/>
      </c>
      <c r="CL19" s="91" t="str">
        <f t="shared" si="58"/>
        <v/>
      </c>
      <c r="CM19" s="91" t="str">
        <f t="shared" ref="CM19:CM82" si="59">IFERROR(REPLACE(CL19,FIND(" ",CL19,1),1,""),CL19)</f>
        <v/>
      </c>
      <c r="CN19" s="91" t="str">
        <f t="shared" ref="CN19:CN82" si="60">IFERROR(REPLACE(CL19,FIND(" ",CL19,1),1,""),CL19)</f>
        <v/>
      </c>
      <c r="CO19" s="91" t="str">
        <f t="shared" ref="CO19:CO82" si="61">IFERROR(CN19*1,CN19)</f>
        <v/>
      </c>
      <c r="CP19" s="90" t="str">
        <f>IF(AU19="Не указан реестровый номер (мера нац.режима Запрет)","",IF(CI19="нет","",IF(CU19="да","исключение(не смотрим баллы)",IFERROR(IF(CI19*1&gt;0,IFERROR(IF(VLOOKUP(CI19*1,Обработ.выгрузка_реестра_РФ!$A:$G,7,)=0,"Баллы не установлены",VLOOKUP(CI19*1,Обработ.выгрузка_реестра_РФ!$A:$G,7,)),IF(LEN(CI19)&gt;14,"","нет номера в реестре РФ")),""),IF(LEN(CI19)=0,"","Некорректный реестровый номер")))))</f>
        <v/>
      </c>
      <c r="CQ19" s="33" t="str">
        <f>IF(LEN(C19)&gt;0,IFERROR(IF(LEN(H19)&gt;0,IF(LEN(VLOOKUP(H19,'исключения(не_смотрим_баллы)'!$A:$C,1,))&gt;0,"да","нет"),"не введен ОКПД2"),"нет"),"")</f>
        <v>нет</v>
      </c>
      <c r="CR19" s="33" t="str">
        <f ca="1">IF(CQ19="да",IF(TODAY()&lt;VLOOKUP(H19,'исключения(не_смотрим_баллы)'!$A:$C,3,),"да","нет"),"")</f>
        <v/>
      </c>
      <c r="CS19" s="33" t="str">
        <f>IFERROR(IF(CQ19="да",IF(VLOOKUP(CI19*1,Обработ.выгрузка_реестра_РФ!$A:$G,2,)&lt;VLOOKUP(H19,'исключения(не_смотрим_баллы)'!$A:$C,2,),"да","нет"),""),"")</f>
        <v/>
      </c>
      <c r="CT19" s="24"/>
      <c r="CU19" s="33" t="str">
        <f>IF(CQ19="да",IF(CR19="да",IF(CS19="да","да",""),""),"")</f>
        <v/>
      </c>
      <c r="CV19" s="91" t="str">
        <f>IFERROR(REPLACE(CP19,FIND("Баллы не установлены",CP19,1),20,"баллыне установлены"),CP19)</f>
        <v/>
      </c>
      <c r="CW19" s="27" t="str">
        <f>IF(LEN(CP19)&gt;0,IF(LEN(CO19)&gt;0,IF(CV19=CO19,"да","нет"),"не введены данные"),"")</f>
        <v/>
      </c>
      <c r="CX19" s="26" t="str">
        <f t="shared" si="5"/>
        <v>Импорт</v>
      </c>
      <c r="CY19" s="64" t="str">
        <f>IF(LEN('Описание предлагаемого товара'!U22)&gt;0,'Описание предлагаемого товара'!U22,"")</f>
        <v/>
      </c>
      <c r="CZ19" s="95" t="str">
        <f t="shared" ref="CZ19:CZ82" si="62">IFERROR(REPLACE(CY19,FIND(CHAR(10),CY19,1),1,""),CY19)</f>
        <v/>
      </c>
      <c r="DA19" s="95" t="str">
        <f t="shared" si="6"/>
        <v/>
      </c>
      <c r="DB19" s="95" t="str">
        <f t="shared" si="7"/>
        <v/>
      </c>
      <c r="DC19" s="95" t="str">
        <f>IFERROR(REPLACE(DB19,FIND("г.",DB19,1),2,""),DB19)</f>
        <v/>
      </c>
      <c r="DD19" s="95" t="str">
        <f>IFERROR(REPLACE(DC19,FIND("г.",DC19,1),2,""),DC19)</f>
        <v/>
      </c>
      <c r="DE19" s="95" t="str">
        <f>IFERROR(REPLACE(DD19,FIND("г",DD19,1),1,""),DD19)</f>
        <v/>
      </c>
      <c r="DF19" s="95" t="str">
        <f>IFERROR(REPLACE(DE19,FIND("г",DE19,1),1,""),DE19)</f>
        <v/>
      </c>
      <c r="DG19" s="95" t="str">
        <f>TEXT(DF19,"ДД.ММ.ГГГГ")</f>
        <v/>
      </c>
      <c r="DH19" s="25" t="str">
        <f>IFERROR(VLOOKUP(CI19*1,Обработ.выгрузка_реестра_РФ!$A:$G,5,),"")</f>
        <v/>
      </c>
      <c r="DI19" s="27" t="str">
        <f>IF(LEN(DH19)&gt;0,IFERROR(IF(LEN(VLOOKUP("*"&amp;TEXT(DH19,"ДД.ММ.ГГГГ")&amp;"*",DG19,1,))&gt;0,"да",""),"нет"),"")</f>
        <v/>
      </c>
      <c r="DJ19" s="27" t="str">
        <f t="shared" ca="1" si="8"/>
        <v/>
      </c>
      <c r="DK19" s="63" t="str">
        <f>IF(LEN('Описание предлагаемого товара'!V22)&gt;0,'Описание предлагаемого товара'!V22,"")</f>
        <v/>
      </c>
      <c r="DL19" s="63" t="str">
        <f>IF(LEN('Описание предлагаемого товара'!W22)&gt;0,'Описание предлагаемого товара'!W22,"")</f>
        <v/>
      </c>
      <c r="DM19" s="32"/>
    </row>
    <row r="20" spans="1:117" ht="48.75" customHeight="1" x14ac:dyDescent="0.25">
      <c r="A20" s="61">
        <f>IF(LEN('Описание предлагаемого товара'!A23)&gt;0,'Описание предлагаемого товара'!A23,"")</f>
        <v>2</v>
      </c>
      <c r="B20" s="65" t="str">
        <f>IF(LEN('Описание предлагаемого товара'!B23)&gt;0,'Описание предлагаемого товара'!B23,"")</f>
        <v/>
      </c>
      <c r="C20" s="61" t="str">
        <f>IF(LEN('Описание предлагаемого товара'!C23)&gt;0,'Описание предлагаемого товара'!C23,"")</f>
        <v>Бейсболка сигналиста РЖД светоотражающая полоска</v>
      </c>
      <c r="D20" s="61" t="str">
        <f>IF(LEN('Описание предлагаемого товара'!D23)&gt;0,'Описание предлагаемого товара'!D23,"")</f>
        <v xml:space="preserve">Бейсболка сигналиста РЖД со светоотражающей лентой, козырёк и задний матерчатый ремешок с фиксатором для посадки. Материал: 40% полиэстер, 60% хлопок.
Цвет: оранжевый
Исполнение с нанесением символики АО "Россети Тюмень"     </v>
      </c>
      <c r="E20" s="61" t="str">
        <f>IF(LEN('Описание предлагаемого товара'!E23)&gt;0,'Описание предлагаемого товара'!E23,"")</f>
        <v>Расположение символики представлено в п. 3 Приложения 4 к ТЗ</v>
      </c>
      <c r="F20" s="61" t="str">
        <f>IF(LEN('Описание предлагаемого товара'!F23)&gt;0,'Описание предлагаемого товара'!F23,"")</f>
        <v/>
      </c>
      <c r="G20" s="61" t="str">
        <f>IF(LEN('Описание предлагаемого товара'!G23)&gt;0,'Описание предлагаемого товара'!G23,"")</f>
        <v>Нет</v>
      </c>
      <c r="H20" s="61" t="str">
        <f>IF(LEN('Описание предлагаемого товара'!H23)&gt;0,'Описание предлагаемого товара'!H23,"")</f>
        <v>32.99.11.190</v>
      </c>
      <c r="I20" s="61" t="str">
        <f>IF(LEN('Описание предлагаемого товара'!I23)&gt;0,'Описание предлагаемого товара'!I23,"")</f>
        <v>Запрет</v>
      </c>
      <c r="J20" s="38" t="str">
        <f>IFERROR(VLOOKUP(B20,SAP!$A:$E,5,),"")</f>
        <v/>
      </c>
      <c r="K20" s="40" t="str">
        <f t="shared" si="9"/>
        <v/>
      </c>
      <c r="L20" s="61" t="str">
        <f>IF(LEN('Описание предлагаемого товара'!J23)&gt;0,IFERROR('Описание предлагаемого товара'!J23*1,""),"")</f>
        <v/>
      </c>
      <c r="M20" s="39" t="str">
        <f>IFERROR(VLOOKUP(B20,SAP!$A:$E,2,),"")</f>
        <v/>
      </c>
      <c r="N20" s="41" t="str">
        <f t="shared" si="0"/>
        <v/>
      </c>
      <c r="O20" s="39" t="str">
        <f t="shared" si="1"/>
        <v/>
      </c>
      <c r="P20" s="36" t="str">
        <f>IF(LEN('Описание предлагаемого товара'!K23)&gt;0,'Описание предлагаемого товара'!K23,"")</f>
        <v>нет</v>
      </c>
      <c r="Q20" s="37" t="str">
        <f>IF(IF(IF(LEN('Описание предлагаемого товара'!L23)&gt;0,'Описание предлагаемого товара'!L23,"")="(подпись уполномоченного представителя)","",IF(LEN('Описание предлагаемого товара'!L23)&gt;0,'Описание предлагаемого товара'!L23,""))="М.П.","",IF(IF(LEN('Описание предлагаемого товара'!L23)&gt;0,'Описание предлагаемого товара'!L23,"")="(подпись уполномоченного представителя)","",IF(LEN('Описание предлагаемого товара'!L23)&gt;0,'Описание предлагаемого товара'!L23,"")))</f>
        <v/>
      </c>
      <c r="R20" s="37" t="str">
        <f>IF(LEN('Описание предлагаемого товара'!M23)&gt;0,'Описание предлагаемого товара'!M23,"")</f>
        <v/>
      </c>
      <c r="S20" s="37" t="str">
        <f>IF(LEN('Описание предлагаемого товара'!N23)&gt;0,'Описание предлагаемого товара'!N23,"")</f>
        <v/>
      </c>
      <c r="T20" s="61" t="str">
        <f>IF(IF(LEN('Описание предлагаемого товара'!O23)&gt;0,'Описание предлагаемого товара'!O23,"")="(фамилия, имя, отчество подписавшего, должность)","",IF(LEN('Описание предлагаемого товара'!O23)&gt;0,'Описание предлагаемого товара'!O23,""))</f>
        <v>не заполняется</v>
      </c>
      <c r="U20" s="23" t="str">
        <f>IFERROR(VLOOKUP(CI20*1,Обработ.выгрузка_реестра_РФ!$A:$G,6,),"")</f>
        <v/>
      </c>
      <c r="V20" s="61" t="str">
        <f>IF(LEN('Описание предлагаемого товара'!P23)&gt;0,'Описание предлагаемого товара'!P23,"")</f>
        <v/>
      </c>
      <c r="W20" s="62" t="str">
        <f>IF(LEN('Описание предлагаемого товара'!Q23)&gt;0,'Описание предлагаемого товара'!Q23,"")</f>
        <v/>
      </c>
      <c r="X20" s="91" t="str">
        <f t="shared" ref="X20:Y20" si="63">IFERROR(REPLACE(W20,FIND(CHAR(10),W20,1),1," "),W20)</f>
        <v/>
      </c>
      <c r="Y20" s="91" t="str">
        <f t="shared" si="63"/>
        <v/>
      </c>
      <c r="Z20" s="91" t="str">
        <f t="shared" si="11"/>
        <v/>
      </c>
      <c r="AA20" s="91" t="str">
        <f t="shared" si="12"/>
        <v/>
      </c>
      <c r="AB20" s="91" t="str">
        <f t="shared" si="13"/>
        <v/>
      </c>
      <c r="AC20" s="91" t="str">
        <f t="shared" ref="AC20:AF20" si="64">IFERROR(REPLACE(AB20,FIND("  ",AB20,1),2," "),AB20)</f>
        <v/>
      </c>
      <c r="AD20" s="91" t="str">
        <f t="shared" si="64"/>
        <v/>
      </c>
      <c r="AE20" s="91" t="str">
        <f t="shared" si="64"/>
        <v/>
      </c>
      <c r="AF20" s="91" t="str">
        <f t="shared" si="64"/>
        <v/>
      </c>
      <c r="AG20" s="23" t="str">
        <f>IFERROR(VLOOKUP(CI20*1,Обработ.выгрузка_реестра_РФ!$A:$G,4,),"")</f>
        <v/>
      </c>
      <c r="AH20" s="91" t="str">
        <f t="shared" ref="AH20:AI20" si="65">IFERROR(REPLACE(AG20,FIND("-",AG20,1),1,"*"),AG20)</f>
        <v/>
      </c>
      <c r="AI20" s="91" t="str">
        <f t="shared" si="65"/>
        <v/>
      </c>
      <c r="AJ20" s="27" t="str">
        <f t="shared" si="3"/>
        <v/>
      </c>
      <c r="AK20" s="63" t="str">
        <f>IF(LEN('Описание предлагаемого товара'!R23)&gt;0,'Описание предлагаемого товара'!R23,"")</f>
        <v/>
      </c>
      <c r="AL20" s="91" t="str">
        <f t="shared" ref="AL20:AM20" si="66">IFERROR(REPLACE(AK20,FIND(CHAR(10),AK20,1),1,""),AK20)</f>
        <v/>
      </c>
      <c r="AM20" s="91" t="str">
        <f t="shared" si="66"/>
        <v/>
      </c>
      <c r="AN20" s="91" t="str">
        <f t="shared" ref="AN20:AR20" si="67">IFERROR(REPLACE(AM20,FIND(" ",AM20,1),1,""),AM20)</f>
        <v/>
      </c>
      <c r="AO20" s="91" t="str">
        <f t="shared" si="67"/>
        <v/>
      </c>
      <c r="AP20" s="91" t="str">
        <f t="shared" si="67"/>
        <v/>
      </c>
      <c r="AQ20" s="91" t="str">
        <f t="shared" si="67"/>
        <v/>
      </c>
      <c r="AR20" s="91" t="str">
        <f t="shared" si="67"/>
        <v/>
      </c>
      <c r="AS20" s="91" t="str">
        <f t="shared" si="18"/>
        <v/>
      </c>
      <c r="AT20" s="91" t="str">
        <f t="shared" si="19"/>
        <v/>
      </c>
      <c r="AU20" s="32" t="str">
        <f t="shared" si="4"/>
        <v>Не указан реестровый номер (мера нац.режима Запрет)</v>
      </c>
      <c r="AV20" s="93" t="str">
        <f>'Описание предлагаемого товара'!S23</f>
        <v/>
      </c>
      <c r="AW20" s="91">
        <f>MIN(SEARCH({0,1,2,3,4,5,6,7,8,9},AV20&amp; "0123456789"))</f>
        <v>1</v>
      </c>
      <c r="AX20" s="91" t="str">
        <f t="shared" si="20"/>
        <v/>
      </c>
      <c r="AY20" s="91" t="str">
        <f t="shared" si="21"/>
        <v/>
      </c>
      <c r="AZ20" s="91" t="str">
        <f t="shared" si="22"/>
        <v/>
      </c>
      <c r="BA20" s="91" t="str">
        <f t="shared" si="23"/>
        <v/>
      </c>
      <c r="BB20" s="91" t="str">
        <f t="shared" si="24"/>
        <v/>
      </c>
      <c r="BC20" s="91" t="str">
        <f t="shared" si="25"/>
        <v/>
      </c>
      <c r="BD20" s="91" t="str">
        <f t="shared" si="26"/>
        <v/>
      </c>
      <c r="BE20" s="91" t="str">
        <f t="shared" si="27"/>
        <v/>
      </c>
      <c r="BF20" s="91" t="str">
        <f t="shared" si="28"/>
        <v/>
      </c>
      <c r="BG20" s="91" t="str">
        <f t="shared" si="29"/>
        <v/>
      </c>
      <c r="BH20" s="91" t="str">
        <f t="shared" si="30"/>
        <v/>
      </c>
      <c r="BI20" s="91" t="str">
        <f t="shared" si="31"/>
        <v/>
      </c>
      <c r="BJ20" s="91" t="str">
        <f t="shared" si="32"/>
        <v/>
      </c>
      <c r="BK20" s="91" t="str">
        <f t="shared" si="33"/>
        <v/>
      </c>
      <c r="BL20" s="91" t="str">
        <f t="shared" si="34"/>
        <v/>
      </c>
      <c r="BM20" s="91" t="str">
        <f t="shared" si="35"/>
        <v/>
      </c>
      <c r="BN20" s="91" t="str">
        <f t="shared" si="36"/>
        <v/>
      </c>
      <c r="BO20" s="91" t="str">
        <f t="shared" si="37"/>
        <v/>
      </c>
      <c r="BP20" s="91" t="str">
        <f t="shared" si="38"/>
        <v/>
      </c>
      <c r="BQ20" s="91" t="str">
        <f t="shared" si="39"/>
        <v/>
      </c>
      <c r="BR20" s="91" t="str">
        <f t="shared" si="40"/>
        <v/>
      </c>
      <c r="BS20" s="91" t="str">
        <f t="shared" si="41"/>
        <v/>
      </c>
      <c r="BT20" s="91" t="str">
        <f t="shared" si="42"/>
        <v/>
      </c>
      <c r="BU20" s="91" t="str">
        <f t="shared" si="43"/>
        <v/>
      </c>
      <c r="BV20" s="91" t="str">
        <f t="shared" si="44"/>
        <v/>
      </c>
      <c r="BW20" s="91" t="str">
        <f t="shared" si="45"/>
        <v/>
      </c>
      <c r="BX20" s="91" t="str">
        <f t="shared" si="46"/>
        <v/>
      </c>
      <c r="BY20" s="91" t="str">
        <f t="shared" si="47"/>
        <v/>
      </c>
      <c r="BZ20" s="91" t="str">
        <f t="shared" si="48"/>
        <v/>
      </c>
      <c r="CA20" s="91" t="str">
        <f t="shared" si="49"/>
        <v/>
      </c>
      <c r="CB20" s="91" t="str">
        <f t="shared" si="50"/>
        <v/>
      </c>
      <c r="CC20" s="91" t="str">
        <f t="shared" si="51"/>
        <v/>
      </c>
      <c r="CD20" s="91" t="str">
        <f t="shared" si="52"/>
        <v/>
      </c>
      <c r="CE20" s="91" t="str">
        <f t="shared" si="53"/>
        <v/>
      </c>
      <c r="CF20" s="91" t="str">
        <f t="shared" si="54"/>
        <v/>
      </c>
      <c r="CG20" s="91" t="str">
        <f t="shared" si="55"/>
        <v/>
      </c>
      <c r="CH20" s="91" t="str">
        <f t="shared" si="56"/>
        <v/>
      </c>
      <c r="CI20" s="91" t="str">
        <f t="shared" si="57"/>
        <v>нет</v>
      </c>
      <c r="CJ20" s="63" t="str">
        <f>IF(LEN('Описание предлагаемого товара'!T23)&gt;0,'Описание предлагаемого товара'!T23,"")</f>
        <v/>
      </c>
      <c r="CK20" s="91" t="str">
        <f t="shared" ref="CK20:CL20" si="68">IFERROR(REPLACE(CJ20,FIND(CHAR(10),CJ20,1),1,""),CJ20)</f>
        <v/>
      </c>
      <c r="CL20" s="91" t="str">
        <f t="shared" si="68"/>
        <v/>
      </c>
      <c r="CM20" s="91" t="str">
        <f t="shared" si="59"/>
        <v/>
      </c>
      <c r="CN20" s="91" t="str">
        <f t="shared" si="60"/>
        <v/>
      </c>
      <c r="CO20" s="91" t="str">
        <f t="shared" si="61"/>
        <v/>
      </c>
      <c r="CP20" s="90" t="str">
        <f>IF(AU20="Не указан реестровый номер (мера нац.режима Запрет)","",IF(CI20="нет","",IF(CU20="да","исключение(не смотрим баллы)",IFERROR(IF(CI20*1&gt;0,IFERROR(IF(VLOOKUP(CI20*1,Обработ.выгрузка_реестра_РФ!$A:$G,7,)=0,"Баллы не установлены",VLOOKUP(CI20*1,Обработ.выгрузка_реестра_РФ!$A:$G,7,)),IF(LEN(CI20)&gt;14,"","нет номера в реестре РФ")),""),IF(LEN(CI20)=0,"","Некорректный реестровый номер")))))</f>
        <v/>
      </c>
      <c r="CQ20" s="33" t="str">
        <f>IF(LEN(C20)&gt;0,IFERROR(IF(LEN(H20)&gt;0,IF(LEN(VLOOKUP(H20,'исключения(не_смотрим_баллы)'!$A:$C,1,))&gt;0,"да","нет"),"не введен ОКПД2"),"нет"),"")</f>
        <v>нет</v>
      </c>
      <c r="CR20" s="33" t="str">
        <f ca="1">IF(CQ20="да",IF(TODAY()&lt;VLOOKUP(H20,'исключения(не_смотрим_баллы)'!$A:$C,3,),"да","нет"),"")</f>
        <v/>
      </c>
      <c r="CS20" s="33" t="str">
        <f>IFERROR(IF(CQ20="да",IF(VLOOKUP(CI20*1,Обработ.выгрузка_реестра_РФ!$A:$G,2,)&lt;VLOOKUP(H20,'исключения(не_смотрим_баллы)'!$A:$C,2,),"да","нет"),""),"")</f>
        <v/>
      </c>
      <c r="CT20" s="24"/>
      <c r="CU20" s="33" t="str">
        <f t="shared" ref="CU20:CU83" si="69">IF(CQ20="да",IF(CR20="да",IF(CS20="да","да",""),""),"")</f>
        <v/>
      </c>
      <c r="CV20" s="91" t="str">
        <f t="shared" ref="CV20:CV83" si="70">IFERROR(REPLACE(CP20,FIND("Баллы не установлены",CP20,1),20,"баллыне установлены"),CP20)</f>
        <v/>
      </c>
      <c r="CW20" s="27" t="str">
        <f t="shared" ref="CW20:CW83" si="71">IF(LEN(CP20)&gt;0,IF(LEN(CO20)&gt;0,IF(CV20=CO20,"да","нет"),"не введены данные"),"")</f>
        <v/>
      </c>
      <c r="CX20" s="26" t="str">
        <f t="shared" si="5"/>
        <v>Импорт</v>
      </c>
      <c r="CY20" s="64" t="str">
        <f>IF(LEN('Описание предлагаемого товара'!U23)&gt;0,'Описание предлагаемого товара'!U23,"")</f>
        <v/>
      </c>
      <c r="CZ20" s="95" t="str">
        <f t="shared" si="62"/>
        <v/>
      </c>
      <c r="DA20" s="95" t="str">
        <f t="shared" ref="DA20" si="72">IFERROR(REPLACE(CZ20,FIND(" ",CZ20,1),1,""),CZ20)</f>
        <v/>
      </c>
      <c r="DB20" s="95" t="str">
        <f t="shared" si="7"/>
        <v/>
      </c>
      <c r="DC20" s="95" t="str">
        <f t="shared" ref="DC20:DD20" si="73">IFERROR(REPLACE(DB20,FIND("г.",DB20,1),2,""),DB20)</f>
        <v/>
      </c>
      <c r="DD20" s="95" t="str">
        <f t="shared" si="73"/>
        <v/>
      </c>
      <c r="DE20" s="95" t="str">
        <f t="shared" ref="DE20:DF20" si="74">IFERROR(REPLACE(DD20,FIND("г",DD20,1),1,""),DD20)</f>
        <v/>
      </c>
      <c r="DF20" s="95" t="str">
        <f t="shared" si="74"/>
        <v/>
      </c>
      <c r="DG20" s="95" t="str">
        <f t="shared" ref="DG20:DG83" si="75">TEXT(DF20,"ДД.ММ.ГГГГ")</f>
        <v/>
      </c>
      <c r="DH20" s="25" t="str">
        <f>IFERROR(VLOOKUP(CI20*1,Обработ.выгрузка_реестра_РФ!$A:$G,5,),"")</f>
        <v/>
      </c>
      <c r="DI20" s="27" t="str">
        <f>IF(LEN(DH20)&gt;0,IFERROR(IF(LEN(VLOOKUP("*"&amp;TEXT(DH20,"ДД.ММ.ГГГГ")&amp;"*",DG20,1,))&gt;0,"да",""),"нет"),"")</f>
        <v/>
      </c>
      <c r="DJ20" s="27" t="str">
        <f t="shared" ca="1" si="8"/>
        <v/>
      </c>
      <c r="DK20" s="63" t="str">
        <f>IF(LEN('Описание предлагаемого товара'!V23)&gt;0,'Описание предлагаемого товара'!V23,"")</f>
        <v/>
      </c>
      <c r="DL20" s="63" t="str">
        <f>IF(LEN('Описание предлагаемого товара'!W23)&gt;0,'Описание предлагаемого товара'!W23,"")</f>
        <v/>
      </c>
      <c r="DM20" s="32"/>
    </row>
    <row r="21" spans="1:117" ht="48.75" customHeight="1" x14ac:dyDescent="0.25">
      <c r="A21" s="61">
        <f>IF(LEN('Описание предлагаемого товара'!A24)&gt;0,'Описание предлагаемого товара'!A24,"")</f>
        <v>3</v>
      </c>
      <c r="B21" s="65" t="str">
        <f>IF(LEN('Описание предлагаемого товара'!B24)&gt;0,'Описание предлагаемого товара'!B24,"")</f>
        <v/>
      </c>
      <c r="C21" s="61" t="str">
        <f>IF(LEN('Описание предлагаемого товара'!C24)&gt;0,'Описание предлагаемого товара'!C24,"")</f>
        <v>Беруши со шнурком</v>
      </c>
      <c r="D21" s="61" t="str">
        <f>IF(LEN('Описание предлагаемого товара'!D24)&gt;0,'Описание предлагаемого товара'!D24,"")</f>
        <v>Беруши с кордом. Акустическая эффективность не менее 37 дБ. Коническая форма, грязеотталкивающая поверхность, материал вкладыва -  вспененный полиуретан. Диаметр: 7–12 мм. Каждая пара в индивидуальной  упаковке. ТР ТС 019/2011</v>
      </c>
      <c r="E21" s="61" t="str">
        <f>IF(LEN('Описание предлагаемого товара'!E24)&gt;0,'Описание предлагаемого товара'!E24,"")</f>
        <v/>
      </c>
      <c r="F21" s="61" t="str">
        <f>IF(LEN('Описание предлагаемого товара'!F24)&gt;0,'Описание предлагаемого товара'!F24,"")</f>
        <v/>
      </c>
      <c r="G21" s="61" t="str">
        <f>IF(LEN('Описание предлагаемого товара'!G24)&gt;0,'Описание предлагаемого товара'!G24,"")</f>
        <v>Нет</v>
      </c>
      <c r="H21" s="61" t="str">
        <f>IF(LEN('Описание предлагаемого товара'!H24)&gt;0,'Описание предлагаемого товара'!H24,"")</f>
        <v>32.99.11.170</v>
      </c>
      <c r="I21" s="61" t="str">
        <f>IF(LEN('Описание предлагаемого товара'!I24)&gt;0,'Описание предлагаемого товара'!I24,"")</f>
        <v>Преимущество</v>
      </c>
      <c r="J21" s="38" t="str">
        <f>IFERROR(VLOOKUP(B21,SAP!$A:$E,5,),"")</f>
        <v/>
      </c>
      <c r="K21" s="40" t="str">
        <f t="shared" si="9"/>
        <v/>
      </c>
      <c r="L21" s="61" t="str">
        <f>IF(LEN('Описание предлагаемого товара'!J24)&gt;0,IFERROR('Описание предлагаемого товара'!J24*1,""),"")</f>
        <v/>
      </c>
      <c r="M21" s="39" t="str">
        <f>IFERROR(VLOOKUP(B21,SAP!$A:$E,2,),"")</f>
        <v/>
      </c>
      <c r="N21" s="41" t="str">
        <f t="shared" si="0"/>
        <v/>
      </c>
      <c r="O21" s="39" t="str">
        <f t="shared" si="1"/>
        <v/>
      </c>
      <c r="P21" s="36" t="str">
        <f>IF(LEN('Описание предлагаемого товара'!K24)&gt;0,'Описание предлагаемого товара'!K24,"")</f>
        <v>нет</v>
      </c>
      <c r="Q21" s="37" t="str">
        <f>IF(IF(IF(LEN('Описание предлагаемого товара'!L24)&gt;0,'Описание предлагаемого товара'!L24,"")="(подпись уполномоченного представителя)","",IF(LEN('Описание предлагаемого товара'!L24)&gt;0,'Описание предлагаемого товара'!L24,""))="М.П.","",IF(IF(LEN('Описание предлагаемого товара'!L24)&gt;0,'Описание предлагаемого товара'!L24,"")="(подпись уполномоченного представителя)","",IF(LEN('Описание предлагаемого товара'!L24)&gt;0,'Описание предлагаемого товара'!L24,"")))</f>
        <v/>
      </c>
      <c r="R21" s="37" t="str">
        <f>IF(LEN('Описание предлагаемого товара'!M24)&gt;0,'Описание предлагаемого товара'!M24,"")</f>
        <v/>
      </c>
      <c r="S21" s="37" t="str">
        <f>IF(LEN('Описание предлагаемого товара'!N24)&gt;0,'Описание предлагаемого товара'!N24,"")</f>
        <v/>
      </c>
      <c r="T21" s="61" t="str">
        <f>IF(IF(LEN('Описание предлагаемого товара'!O24)&gt;0,'Описание предлагаемого товара'!O24,"")="(фамилия, имя, отчество подписавшего, должность)","",IF(LEN('Описание предлагаемого товара'!O24)&gt;0,'Описание предлагаемого товара'!O24,""))</f>
        <v>не заполняется</v>
      </c>
      <c r="U21" s="23" t="str">
        <f>IFERROR(VLOOKUP(CI21*1,Обработ.выгрузка_реестра_РФ!$A:$G,6,),"")</f>
        <v/>
      </c>
      <c r="V21" s="61" t="str">
        <f>IF(LEN('Описание предлагаемого товара'!P24)&gt;0,'Описание предлагаемого товара'!P24,"")</f>
        <v/>
      </c>
      <c r="W21" s="62" t="str">
        <f>IF(LEN('Описание предлагаемого товара'!Q24)&gt;0,'Описание предлагаемого товара'!Q24,"")</f>
        <v/>
      </c>
      <c r="X21" s="91" t="str">
        <f t="shared" ref="X21:Y21" si="76">IFERROR(REPLACE(W21,FIND(CHAR(10),W21,1),1," "),W21)</f>
        <v/>
      </c>
      <c r="Y21" s="91" t="str">
        <f t="shared" si="76"/>
        <v/>
      </c>
      <c r="Z21" s="91" t="str">
        <f t="shared" si="11"/>
        <v/>
      </c>
      <c r="AA21" s="91" t="str">
        <f t="shared" si="12"/>
        <v/>
      </c>
      <c r="AB21" s="91" t="str">
        <f t="shared" si="13"/>
        <v/>
      </c>
      <c r="AC21" s="91" t="str">
        <f t="shared" ref="AC21:AF21" si="77">IFERROR(REPLACE(AB21,FIND("  ",AB21,1),2," "),AB21)</f>
        <v/>
      </c>
      <c r="AD21" s="91" t="str">
        <f t="shared" si="77"/>
        <v/>
      </c>
      <c r="AE21" s="91" t="str">
        <f t="shared" si="77"/>
        <v/>
      </c>
      <c r="AF21" s="91" t="str">
        <f t="shared" si="77"/>
        <v/>
      </c>
      <c r="AG21" s="23" t="str">
        <f>IFERROR(VLOOKUP(CI21*1,Обработ.выгрузка_реестра_РФ!$A:$G,4,),"")</f>
        <v/>
      </c>
      <c r="AH21" s="91" t="str">
        <f t="shared" ref="AH21:AI21" si="78">IFERROR(REPLACE(AG21,FIND("-",AG21,1),1,"*"),AG21)</f>
        <v/>
      </c>
      <c r="AI21" s="91" t="str">
        <f t="shared" si="78"/>
        <v/>
      </c>
      <c r="AJ21" s="27" t="str">
        <f t="shared" si="3"/>
        <v/>
      </c>
      <c r="AK21" s="63" t="str">
        <f>IF(LEN('Описание предлагаемого товара'!R24)&gt;0,'Описание предлагаемого товара'!R24,"")</f>
        <v/>
      </c>
      <c r="AL21" s="91" t="str">
        <f t="shared" ref="AL21:AM21" si="79">IFERROR(REPLACE(AK21,FIND(CHAR(10),AK21,1),1,""),AK21)</f>
        <v/>
      </c>
      <c r="AM21" s="91" t="str">
        <f t="shared" si="79"/>
        <v/>
      </c>
      <c r="AN21" s="91" t="str">
        <f t="shared" ref="AN21:AR21" si="80">IFERROR(REPLACE(AM21,FIND(" ",AM21,1),1,""),AM21)</f>
        <v/>
      </c>
      <c r="AO21" s="91" t="str">
        <f t="shared" si="80"/>
        <v/>
      </c>
      <c r="AP21" s="91" t="str">
        <f t="shared" si="80"/>
        <v/>
      </c>
      <c r="AQ21" s="91" t="str">
        <f t="shared" si="80"/>
        <v/>
      </c>
      <c r="AR21" s="91" t="str">
        <f t="shared" si="80"/>
        <v/>
      </c>
      <c r="AS21" s="91" t="str">
        <f t="shared" si="18"/>
        <v/>
      </c>
      <c r="AT21" s="91" t="str">
        <f t="shared" si="19"/>
        <v/>
      </c>
      <c r="AU21" s="32" t="str">
        <f t="shared" si="4"/>
        <v/>
      </c>
      <c r="AV21" s="93" t="str">
        <f>'Описание предлагаемого товара'!S24</f>
        <v>не заполняется</v>
      </c>
      <c r="AW21" s="91">
        <f>MIN(SEARCH({0,1,2,3,4,5,6,7,8,9},AV21&amp; "0123456789"))</f>
        <v>15</v>
      </c>
      <c r="AX21" s="91" t="str">
        <f t="shared" si="20"/>
        <v/>
      </c>
      <c r="AY21" s="91" t="str">
        <f t="shared" si="21"/>
        <v/>
      </c>
      <c r="AZ21" s="91" t="str">
        <f t="shared" si="22"/>
        <v/>
      </c>
      <c r="BA21" s="91" t="str">
        <f t="shared" si="23"/>
        <v/>
      </c>
      <c r="BB21" s="91" t="str">
        <f t="shared" si="24"/>
        <v/>
      </c>
      <c r="BC21" s="91" t="str">
        <f t="shared" si="25"/>
        <v/>
      </c>
      <c r="BD21" s="91" t="str">
        <f t="shared" si="26"/>
        <v/>
      </c>
      <c r="BE21" s="91" t="str">
        <f t="shared" si="27"/>
        <v/>
      </c>
      <c r="BF21" s="91" t="str">
        <f t="shared" si="28"/>
        <v/>
      </c>
      <c r="BG21" s="91" t="str">
        <f t="shared" si="29"/>
        <v/>
      </c>
      <c r="BH21" s="91" t="str">
        <f t="shared" si="30"/>
        <v/>
      </c>
      <c r="BI21" s="91" t="str">
        <f t="shared" si="31"/>
        <v/>
      </c>
      <c r="BJ21" s="91" t="str">
        <f t="shared" si="32"/>
        <v/>
      </c>
      <c r="BK21" s="91" t="str">
        <f t="shared" si="33"/>
        <v/>
      </c>
      <c r="BL21" s="91" t="str">
        <f t="shared" si="34"/>
        <v/>
      </c>
      <c r="BM21" s="91" t="str">
        <f t="shared" si="35"/>
        <v/>
      </c>
      <c r="BN21" s="91" t="str">
        <f t="shared" si="36"/>
        <v/>
      </c>
      <c r="BO21" s="91" t="str">
        <f t="shared" si="37"/>
        <v/>
      </c>
      <c r="BP21" s="91" t="str">
        <f t="shared" si="38"/>
        <v/>
      </c>
      <c r="BQ21" s="91" t="str">
        <f t="shared" si="39"/>
        <v/>
      </c>
      <c r="BR21" s="91" t="str">
        <f t="shared" si="40"/>
        <v/>
      </c>
      <c r="BS21" s="91" t="str">
        <f t="shared" si="41"/>
        <v/>
      </c>
      <c r="BT21" s="91" t="str">
        <f t="shared" si="42"/>
        <v/>
      </c>
      <c r="BU21" s="91" t="str">
        <f t="shared" si="43"/>
        <v/>
      </c>
      <c r="BV21" s="91" t="str">
        <f t="shared" si="44"/>
        <v/>
      </c>
      <c r="BW21" s="91" t="str">
        <f t="shared" si="45"/>
        <v/>
      </c>
      <c r="BX21" s="91" t="str">
        <f t="shared" si="46"/>
        <v/>
      </c>
      <c r="BY21" s="91" t="str">
        <f t="shared" si="47"/>
        <v/>
      </c>
      <c r="BZ21" s="91" t="str">
        <f t="shared" si="48"/>
        <v/>
      </c>
      <c r="CA21" s="91" t="str">
        <f t="shared" si="49"/>
        <v/>
      </c>
      <c r="CB21" s="91" t="str">
        <f t="shared" si="50"/>
        <v/>
      </c>
      <c r="CC21" s="91" t="str">
        <f t="shared" si="51"/>
        <v/>
      </c>
      <c r="CD21" s="91" t="str">
        <f t="shared" si="52"/>
        <v/>
      </c>
      <c r="CE21" s="91" t="str">
        <f t="shared" si="53"/>
        <v/>
      </c>
      <c r="CF21" s="91" t="str">
        <f t="shared" si="54"/>
        <v/>
      </c>
      <c r="CG21" s="91" t="str">
        <f t="shared" si="55"/>
        <v/>
      </c>
      <c r="CH21" s="91" t="str">
        <f t="shared" si="56"/>
        <v/>
      </c>
      <c r="CI21" s="91" t="str">
        <f t="shared" si="57"/>
        <v>нет</v>
      </c>
      <c r="CJ21" s="63" t="str">
        <f>IF(LEN('Описание предлагаемого товара'!T24)&gt;0,'Описание предлагаемого товара'!T24,"")</f>
        <v>не заполняется</v>
      </c>
      <c r="CK21" s="91" t="str">
        <f t="shared" ref="CK21:CL21" si="81">IFERROR(REPLACE(CJ21,FIND(CHAR(10),CJ21,1),1,""),CJ21)</f>
        <v>не заполняется</v>
      </c>
      <c r="CL21" s="91" t="str">
        <f t="shared" si="81"/>
        <v>не заполняется</v>
      </c>
      <c r="CM21" s="91" t="str">
        <f t="shared" si="59"/>
        <v>незаполняется</v>
      </c>
      <c r="CN21" s="91" t="str">
        <f t="shared" si="60"/>
        <v>незаполняется</v>
      </c>
      <c r="CO21" s="91" t="str">
        <f t="shared" si="61"/>
        <v>незаполняется</v>
      </c>
      <c r="CP21" s="90" t="str">
        <f>IF(AU21="Не указан реестровый номер (мера нац.режима Запрет)","",IF(CI21="нет","",IF(CU21="да","исключение(не смотрим баллы)",IFERROR(IF(CI21*1&gt;0,IFERROR(IF(VLOOKUP(CI21*1,Обработ.выгрузка_реестра_РФ!$A:$G,7,)=0,"Баллы не установлены",VLOOKUP(CI21*1,Обработ.выгрузка_реестра_РФ!$A:$G,7,)),IF(LEN(CI21)&gt;14,"","нет номера в реестре РФ")),""),IF(LEN(CI21)=0,"","Некорректный реестровый номер")))))</f>
        <v/>
      </c>
      <c r="CQ21" s="33" t="str">
        <f>IF(LEN(C21)&gt;0,IFERROR(IF(LEN(H21)&gt;0,IF(LEN(VLOOKUP(H21,'исключения(не_смотрим_баллы)'!$A:$C,1,))&gt;0,"да","нет"),"не введен ОКПД2"),"нет"),"")</f>
        <v>нет</v>
      </c>
      <c r="CR21" s="33" t="str">
        <f ca="1">IF(CQ21="да",IF(TODAY()&lt;VLOOKUP(H21,'исключения(не_смотрим_баллы)'!$A:$C,3,),"да","нет"),"")</f>
        <v/>
      </c>
      <c r="CS21" s="33" t="str">
        <f>IFERROR(IF(CQ21="да",IF(VLOOKUP(CI21*1,Обработ.выгрузка_реестра_РФ!$A:$G,2,)&lt;VLOOKUP(H21,'исключения(не_смотрим_баллы)'!$A:$C,2,),"да","нет"),""),"")</f>
        <v/>
      </c>
      <c r="CT21" s="24"/>
      <c r="CU21" s="33" t="str">
        <f t="shared" si="69"/>
        <v/>
      </c>
      <c r="CV21" s="91" t="str">
        <f t="shared" si="70"/>
        <v/>
      </c>
      <c r="CW21" s="27" t="str">
        <f t="shared" si="71"/>
        <v/>
      </c>
      <c r="CX21" s="26" t="str">
        <f t="shared" si="5"/>
        <v/>
      </c>
      <c r="CY21" s="64" t="str">
        <f>IF(LEN('Описание предлагаемого товара'!U24)&gt;0,'Описание предлагаемого товара'!U24,"")</f>
        <v>не заполняется</v>
      </c>
      <c r="CZ21" s="95" t="str">
        <f t="shared" si="62"/>
        <v>не заполняется</v>
      </c>
      <c r="DA21" s="95" t="str">
        <f t="shared" ref="DA21" si="82">IFERROR(REPLACE(CZ21,FIND(" ",CZ21,1),1,""),CZ21)</f>
        <v>незаполняется</v>
      </c>
      <c r="DB21" s="95" t="str">
        <f t="shared" si="7"/>
        <v>незаполняется</v>
      </c>
      <c r="DC21" s="95" t="str">
        <f t="shared" ref="DC21:DD21" si="83">IFERROR(REPLACE(DB21,FIND("г.",DB21,1),2,""),DB21)</f>
        <v>незаполняется</v>
      </c>
      <c r="DD21" s="95" t="str">
        <f t="shared" si="83"/>
        <v>незаполняется</v>
      </c>
      <c r="DE21" s="95" t="str">
        <f t="shared" ref="DE21:DF21" si="84">IFERROR(REPLACE(DD21,FIND("г",DD21,1),1,""),DD21)</f>
        <v>незаполняется</v>
      </c>
      <c r="DF21" s="95" t="str">
        <f t="shared" si="84"/>
        <v>незаполняется</v>
      </c>
      <c r="DG21" s="95" t="str">
        <f t="shared" si="75"/>
        <v>незаполняется</v>
      </c>
      <c r="DH21" s="25" t="str">
        <f>IFERROR(VLOOKUP(CI21*1,Обработ.выгрузка_реестра_РФ!$A:$G,5,),"")</f>
        <v/>
      </c>
      <c r="DI21" s="27" t="str">
        <f t="shared" ref="DI21:DI84" si="85">IF(LEN(DH21)&gt;0,IFERROR(IF(LEN(VLOOKUP("*"&amp;TEXT(DH21,"ДД.ММ.ГГГГ")&amp;"*",DG21,1,))&gt;0,"да",""),"нет"),"")</f>
        <v/>
      </c>
      <c r="DJ21" s="27" t="str">
        <f t="shared" ca="1" si="8"/>
        <v/>
      </c>
      <c r="DK21" s="63" t="str">
        <f>IF(LEN('Описание предлагаемого товара'!V24)&gt;0,'Описание предлагаемого товара'!V24,"")</f>
        <v>не заполняется</v>
      </c>
      <c r="DL21" s="63" t="str">
        <f>IF(LEN('Описание предлагаемого товара'!W24)&gt;0,'Описание предлагаемого товара'!W24,"")</f>
        <v>не заполняется</v>
      </c>
      <c r="DM21" s="32"/>
    </row>
    <row r="22" spans="1:117" ht="48.75" customHeight="1" x14ac:dyDescent="0.25">
      <c r="A22" s="61">
        <f>IF(LEN('Описание предлагаемого товара'!A25)&gt;0,'Описание предлагаемого товара'!A25,"")</f>
        <v>4</v>
      </c>
      <c r="B22" s="65" t="str">
        <f>IF(LEN('Описание предлагаемого товара'!B25)&gt;0,'Описание предлагаемого товара'!B25,"")</f>
        <v/>
      </c>
      <c r="C22" s="61" t="str">
        <f>IF(LEN('Описание предлагаемого товара'!C25)&gt;0,'Описание предлагаемого товара'!C25,"")</f>
        <v>Каска защитная белая</v>
      </c>
      <c r="D22" s="61" t="str">
        <f>IF(LEN('Описание предлагаемого товара'!D25)&gt;0,'Описание предлагаемого товара'!D25,"")</f>
        <v xml:space="preserve">Корпус из полипропилена высокой плотности. Текстильная внутренняя оснастка. Регулировка размера храповым механизмом от 53 до 63 см. Регулируемая система вентиляции. Универсальные слоты для крепления лицевых щитков и/или противошумных наушников. Рабочая температура от -50° до +50°С.  Защита от электрического тока 440 В. ТР ТС 019/2011
Нанесение символики АО "Россети Тюмень"       </v>
      </c>
      <c r="E22" s="61" t="str">
        <f>IF(LEN('Описание предлагаемого товара'!E25)&gt;0,'Описание предлагаемого товара'!E25,"")</f>
        <v>Расположение символики представлено в п. 2 Приложения 4 к ТЗ</v>
      </c>
      <c r="F22" s="61" t="str">
        <f>IF(LEN('Описание предлагаемого товара'!F25)&gt;0,'Описание предлагаемого товара'!F25,"")</f>
        <v/>
      </c>
      <c r="G22" s="61" t="str">
        <f>IF(LEN('Описание предлагаемого товара'!G25)&gt;0,'Описание предлагаемого товара'!G25,"")</f>
        <v>Нет</v>
      </c>
      <c r="H22" s="61" t="str">
        <f>IF(LEN('Описание предлагаемого товара'!H25)&gt;0,'Описание предлагаемого товара'!H25,"")</f>
        <v>32.99.11.160</v>
      </c>
      <c r="I22" s="61" t="str">
        <f>IF(LEN('Описание предлагаемого товара'!I25)&gt;0,'Описание предлагаемого товара'!I25,"")</f>
        <v>Запрет</v>
      </c>
      <c r="J22" s="38" t="str">
        <f>IFERROR(VLOOKUP(B22,SAP!$A:$E,5,),"")</f>
        <v/>
      </c>
      <c r="K22" s="40" t="str">
        <f t="shared" si="9"/>
        <v/>
      </c>
      <c r="L22" s="61" t="str">
        <f>IF(LEN('Описание предлагаемого товара'!J25)&gt;0,IFERROR('Описание предлагаемого товара'!J25*1,""),"")</f>
        <v/>
      </c>
      <c r="M22" s="39" t="str">
        <f>IFERROR(VLOOKUP(B22,SAP!$A:$E,2,),"")</f>
        <v/>
      </c>
      <c r="N22" s="41" t="str">
        <f t="shared" si="0"/>
        <v/>
      </c>
      <c r="O22" s="39" t="str">
        <f t="shared" si="1"/>
        <v/>
      </c>
      <c r="P22" s="36" t="str">
        <f>IF(LEN('Описание предлагаемого товара'!K25)&gt;0,'Описание предлагаемого товара'!K25,"")</f>
        <v>нет</v>
      </c>
      <c r="Q22" s="37" t="str">
        <f>IF(IF(IF(LEN('Описание предлагаемого товара'!L25)&gt;0,'Описание предлагаемого товара'!L25,"")="(подпись уполномоченного представителя)","",IF(LEN('Описание предлагаемого товара'!L25)&gt;0,'Описание предлагаемого товара'!L25,""))="М.П.","",IF(IF(LEN('Описание предлагаемого товара'!L25)&gt;0,'Описание предлагаемого товара'!L25,"")="(подпись уполномоченного представителя)","",IF(LEN('Описание предлагаемого товара'!L25)&gt;0,'Описание предлагаемого товара'!L25,"")))</f>
        <v/>
      </c>
      <c r="R22" s="37" t="str">
        <f>IF(LEN('Описание предлагаемого товара'!M25)&gt;0,'Описание предлагаемого товара'!M25,"")</f>
        <v/>
      </c>
      <c r="S22" s="37" t="str">
        <f>IF(LEN('Описание предлагаемого товара'!N25)&gt;0,'Описание предлагаемого товара'!N25,"")</f>
        <v/>
      </c>
      <c r="T22" s="61" t="str">
        <f>IF(IF(LEN('Описание предлагаемого товара'!O25)&gt;0,'Описание предлагаемого товара'!O25,"")="(фамилия, имя, отчество подписавшего, должность)","",IF(LEN('Описание предлагаемого товара'!O25)&gt;0,'Описание предлагаемого товара'!O25,""))</f>
        <v>не заполняется</v>
      </c>
      <c r="U22" s="23" t="str">
        <f>IFERROR(VLOOKUP(CI22*1,Обработ.выгрузка_реестра_РФ!$A:$G,6,),"")</f>
        <v/>
      </c>
      <c r="V22" s="61" t="str">
        <f>IF(LEN('Описание предлагаемого товара'!P25)&gt;0,'Описание предлагаемого товара'!P25,"")</f>
        <v/>
      </c>
      <c r="W22" s="62" t="str">
        <f>IF(LEN('Описание предлагаемого товара'!Q25)&gt;0,'Описание предлагаемого товара'!Q25,"")</f>
        <v/>
      </c>
      <c r="X22" s="91" t="str">
        <f t="shared" ref="X22:Y22" si="86">IFERROR(REPLACE(W22,FIND(CHAR(10),W22,1),1," "),W22)</f>
        <v/>
      </c>
      <c r="Y22" s="91" t="str">
        <f t="shared" si="86"/>
        <v/>
      </c>
      <c r="Z22" s="91" t="str">
        <f t="shared" si="11"/>
        <v/>
      </c>
      <c r="AA22" s="91" t="str">
        <f t="shared" si="12"/>
        <v/>
      </c>
      <c r="AB22" s="91" t="str">
        <f t="shared" si="13"/>
        <v/>
      </c>
      <c r="AC22" s="91" t="str">
        <f t="shared" ref="AC22:AF22" si="87">IFERROR(REPLACE(AB22,FIND("  ",AB22,1),2," "),AB22)</f>
        <v/>
      </c>
      <c r="AD22" s="91" t="str">
        <f t="shared" si="87"/>
        <v/>
      </c>
      <c r="AE22" s="91" t="str">
        <f t="shared" si="87"/>
        <v/>
      </c>
      <c r="AF22" s="91" t="str">
        <f t="shared" si="87"/>
        <v/>
      </c>
      <c r="AG22" s="23" t="str">
        <f>IFERROR(VLOOKUP(CI22*1,Обработ.выгрузка_реестра_РФ!$A:$G,4,),"")</f>
        <v/>
      </c>
      <c r="AH22" s="91" t="str">
        <f t="shared" ref="AH22:AI22" si="88">IFERROR(REPLACE(AG22,FIND("-",AG22,1),1,"*"),AG22)</f>
        <v/>
      </c>
      <c r="AI22" s="91" t="str">
        <f t="shared" si="88"/>
        <v/>
      </c>
      <c r="AJ22" s="27" t="str">
        <f t="shared" si="3"/>
        <v/>
      </c>
      <c r="AK22" s="63" t="str">
        <f>IF(LEN('Описание предлагаемого товара'!R25)&gt;0,'Описание предлагаемого товара'!R25,"")</f>
        <v/>
      </c>
      <c r="AL22" s="91" t="str">
        <f t="shared" ref="AL22:AM22" si="89">IFERROR(REPLACE(AK22,FIND(CHAR(10),AK22,1),1,""),AK22)</f>
        <v/>
      </c>
      <c r="AM22" s="91" t="str">
        <f t="shared" si="89"/>
        <v/>
      </c>
      <c r="AN22" s="91" t="str">
        <f t="shared" ref="AN22:AR22" si="90">IFERROR(REPLACE(AM22,FIND(" ",AM22,1),1,""),AM22)</f>
        <v/>
      </c>
      <c r="AO22" s="91" t="str">
        <f t="shared" si="90"/>
        <v/>
      </c>
      <c r="AP22" s="91" t="str">
        <f t="shared" si="90"/>
        <v/>
      </c>
      <c r="AQ22" s="91" t="str">
        <f t="shared" si="90"/>
        <v/>
      </c>
      <c r="AR22" s="91" t="str">
        <f t="shared" si="90"/>
        <v/>
      </c>
      <c r="AS22" s="91" t="str">
        <f t="shared" si="18"/>
        <v/>
      </c>
      <c r="AT22" s="91" t="str">
        <f t="shared" si="19"/>
        <v/>
      </c>
      <c r="AU22" s="32" t="str">
        <f t="shared" si="4"/>
        <v>Не указан реестровый номер (мера нац.режима Запрет)</v>
      </c>
      <c r="AV22" s="93" t="str">
        <f>'Описание предлагаемого товара'!S25</f>
        <v/>
      </c>
      <c r="AW22" s="91">
        <f>MIN(SEARCH({0,1,2,3,4,5,6,7,8,9},AV22&amp; "0123456789"))</f>
        <v>1</v>
      </c>
      <c r="AX22" s="91" t="str">
        <f t="shared" si="20"/>
        <v/>
      </c>
      <c r="AY22" s="91" t="str">
        <f t="shared" si="21"/>
        <v/>
      </c>
      <c r="AZ22" s="91" t="str">
        <f t="shared" si="22"/>
        <v/>
      </c>
      <c r="BA22" s="91" t="str">
        <f t="shared" si="23"/>
        <v/>
      </c>
      <c r="BB22" s="91" t="str">
        <f t="shared" si="24"/>
        <v/>
      </c>
      <c r="BC22" s="91" t="str">
        <f t="shared" si="25"/>
        <v/>
      </c>
      <c r="BD22" s="91" t="str">
        <f t="shared" si="26"/>
        <v/>
      </c>
      <c r="BE22" s="91" t="str">
        <f t="shared" si="27"/>
        <v/>
      </c>
      <c r="BF22" s="91" t="str">
        <f t="shared" si="28"/>
        <v/>
      </c>
      <c r="BG22" s="91" t="str">
        <f t="shared" si="29"/>
        <v/>
      </c>
      <c r="BH22" s="91" t="str">
        <f t="shared" si="30"/>
        <v/>
      </c>
      <c r="BI22" s="91" t="str">
        <f t="shared" si="31"/>
        <v/>
      </c>
      <c r="BJ22" s="91" t="str">
        <f t="shared" si="32"/>
        <v/>
      </c>
      <c r="BK22" s="91" t="str">
        <f t="shared" si="33"/>
        <v/>
      </c>
      <c r="BL22" s="91" t="str">
        <f t="shared" si="34"/>
        <v/>
      </c>
      <c r="BM22" s="91" t="str">
        <f t="shared" si="35"/>
        <v/>
      </c>
      <c r="BN22" s="91" t="str">
        <f t="shared" si="36"/>
        <v/>
      </c>
      <c r="BO22" s="91" t="str">
        <f t="shared" si="37"/>
        <v/>
      </c>
      <c r="BP22" s="91" t="str">
        <f t="shared" si="38"/>
        <v/>
      </c>
      <c r="BQ22" s="91" t="str">
        <f t="shared" si="39"/>
        <v/>
      </c>
      <c r="BR22" s="91" t="str">
        <f t="shared" si="40"/>
        <v/>
      </c>
      <c r="BS22" s="91" t="str">
        <f t="shared" si="41"/>
        <v/>
      </c>
      <c r="BT22" s="91" t="str">
        <f t="shared" si="42"/>
        <v/>
      </c>
      <c r="BU22" s="91" t="str">
        <f t="shared" si="43"/>
        <v/>
      </c>
      <c r="BV22" s="91" t="str">
        <f t="shared" si="44"/>
        <v/>
      </c>
      <c r="BW22" s="91" t="str">
        <f t="shared" si="45"/>
        <v/>
      </c>
      <c r="BX22" s="91" t="str">
        <f t="shared" si="46"/>
        <v/>
      </c>
      <c r="BY22" s="91" t="str">
        <f t="shared" si="47"/>
        <v/>
      </c>
      <c r="BZ22" s="91" t="str">
        <f t="shared" si="48"/>
        <v/>
      </c>
      <c r="CA22" s="91" t="str">
        <f t="shared" si="49"/>
        <v/>
      </c>
      <c r="CB22" s="91" t="str">
        <f t="shared" si="50"/>
        <v/>
      </c>
      <c r="CC22" s="91" t="str">
        <f t="shared" si="51"/>
        <v/>
      </c>
      <c r="CD22" s="91" t="str">
        <f t="shared" si="52"/>
        <v/>
      </c>
      <c r="CE22" s="91" t="str">
        <f t="shared" si="53"/>
        <v/>
      </c>
      <c r="CF22" s="91" t="str">
        <f t="shared" si="54"/>
        <v/>
      </c>
      <c r="CG22" s="91" t="str">
        <f t="shared" si="55"/>
        <v/>
      </c>
      <c r="CH22" s="91" t="str">
        <f t="shared" si="56"/>
        <v/>
      </c>
      <c r="CI22" s="91" t="str">
        <f t="shared" si="57"/>
        <v>нет</v>
      </c>
      <c r="CJ22" s="63" t="str">
        <f>IF(LEN('Описание предлагаемого товара'!T25)&gt;0,'Описание предлагаемого товара'!T25,"")</f>
        <v/>
      </c>
      <c r="CK22" s="91" t="str">
        <f t="shared" ref="CK22:CL22" si="91">IFERROR(REPLACE(CJ22,FIND(CHAR(10),CJ22,1),1,""),CJ22)</f>
        <v/>
      </c>
      <c r="CL22" s="91" t="str">
        <f t="shared" si="91"/>
        <v/>
      </c>
      <c r="CM22" s="91" t="str">
        <f t="shared" si="59"/>
        <v/>
      </c>
      <c r="CN22" s="91" t="str">
        <f t="shared" si="60"/>
        <v/>
      </c>
      <c r="CO22" s="91" t="str">
        <f t="shared" si="61"/>
        <v/>
      </c>
      <c r="CP22" s="90" t="str">
        <f>IF(AU22="Не указан реестровый номер (мера нац.режима Запрет)","",IF(CI22="нет","",IF(CU22="да","исключение(не смотрим баллы)",IFERROR(IF(CI22*1&gt;0,IFERROR(IF(VLOOKUP(CI22*1,Обработ.выгрузка_реестра_РФ!$A:$G,7,)=0,"Баллы не установлены",VLOOKUP(CI22*1,Обработ.выгрузка_реестра_РФ!$A:$G,7,)),IF(LEN(CI22)&gt;14,"","нет номера в реестре РФ")),""),IF(LEN(CI22)=0,"","Некорректный реестровый номер")))))</f>
        <v/>
      </c>
      <c r="CQ22" s="33" t="str">
        <f>IF(LEN(C22)&gt;0,IFERROR(IF(LEN(H22)&gt;0,IF(LEN(VLOOKUP(H22,'исключения(не_смотрим_баллы)'!$A:$C,1,))&gt;0,"да","нет"),"не введен ОКПД2"),"нет"),"")</f>
        <v>нет</v>
      </c>
      <c r="CR22" s="33" t="str">
        <f ca="1">IF(CQ22="да",IF(TODAY()&lt;VLOOKUP(H22,'исключения(не_смотрим_баллы)'!$A:$C,3,),"да","нет"),"")</f>
        <v/>
      </c>
      <c r="CS22" s="33" t="str">
        <f>IFERROR(IF(CQ22="да",IF(VLOOKUP(CI22*1,Обработ.выгрузка_реестра_РФ!$A:$G,2,)&lt;VLOOKUP(H22,'исключения(не_смотрим_баллы)'!$A:$C,2,),"да","нет"),""),"")</f>
        <v/>
      </c>
      <c r="CT22" s="24"/>
      <c r="CU22" s="33" t="str">
        <f t="shared" si="69"/>
        <v/>
      </c>
      <c r="CV22" s="91" t="str">
        <f t="shared" si="70"/>
        <v/>
      </c>
      <c r="CW22" s="27" t="str">
        <f t="shared" si="71"/>
        <v/>
      </c>
      <c r="CX22" s="26" t="str">
        <f t="shared" si="5"/>
        <v>Импорт</v>
      </c>
      <c r="CY22" s="64" t="str">
        <f>IF(LEN('Описание предлагаемого товара'!U25)&gt;0,'Описание предлагаемого товара'!U25,"")</f>
        <v/>
      </c>
      <c r="CZ22" s="95" t="str">
        <f t="shared" si="62"/>
        <v/>
      </c>
      <c r="DA22" s="95" t="str">
        <f t="shared" ref="DA22" si="92">IFERROR(REPLACE(CZ22,FIND(" ",CZ22,1),1,""),CZ22)</f>
        <v/>
      </c>
      <c r="DB22" s="95" t="str">
        <f t="shared" si="7"/>
        <v/>
      </c>
      <c r="DC22" s="95" t="str">
        <f t="shared" ref="DC22:DD22" si="93">IFERROR(REPLACE(DB22,FIND("г.",DB22,1),2,""),DB22)</f>
        <v/>
      </c>
      <c r="DD22" s="95" t="str">
        <f t="shared" si="93"/>
        <v/>
      </c>
      <c r="DE22" s="95" t="str">
        <f t="shared" ref="DE22:DF22" si="94">IFERROR(REPLACE(DD22,FIND("г",DD22,1),1,""),DD22)</f>
        <v/>
      </c>
      <c r="DF22" s="95" t="str">
        <f t="shared" si="94"/>
        <v/>
      </c>
      <c r="DG22" s="95" t="str">
        <f t="shared" si="75"/>
        <v/>
      </c>
      <c r="DH22" s="25" t="str">
        <f>IFERROR(VLOOKUP(CI22*1,Обработ.выгрузка_реестра_РФ!$A:$G,5,),"")</f>
        <v/>
      </c>
      <c r="DI22" s="27" t="str">
        <f t="shared" si="85"/>
        <v/>
      </c>
      <c r="DJ22" s="27" t="str">
        <f t="shared" ca="1" si="8"/>
        <v/>
      </c>
      <c r="DK22" s="63" t="str">
        <f>IF(LEN('Описание предлагаемого товара'!V25)&gt;0,'Описание предлагаемого товара'!V25,"")</f>
        <v/>
      </c>
      <c r="DL22" s="63" t="str">
        <f>IF(LEN('Описание предлагаемого товара'!W25)&gt;0,'Описание предлагаемого товара'!W25,"")</f>
        <v/>
      </c>
      <c r="DM22" s="32"/>
    </row>
    <row r="23" spans="1:117" ht="48.75" customHeight="1" x14ac:dyDescent="0.25">
      <c r="A23" s="61">
        <f>IF(LEN('Описание предлагаемого товара'!A26)&gt;0,'Описание предлагаемого товара'!A26,"")</f>
        <v>5</v>
      </c>
      <c r="B23" s="65" t="str">
        <f>IF(LEN('Описание предлагаемого товара'!B26)&gt;0,'Описание предлагаемого товара'!B26,"")</f>
        <v/>
      </c>
      <c r="C23" s="61" t="str">
        <f>IF(LEN('Описание предлагаемого товара'!C26)&gt;0,'Описание предлагаемого товара'!C26,"")</f>
        <v>Каска защитная красная</v>
      </c>
      <c r="D23" s="61" t="str">
        <f>IF(LEN('Описание предлагаемого товара'!D26)&gt;0,'Описание предлагаемого товара'!D26,"")</f>
        <v xml:space="preserve">Корпус из полипропилена высокой плотности. Текстильная внутренняя оснастка. Регулировка размера храповым механизмом от 53 до 63 см. Регулируемая система вентиляции. Универсальные слоты для крепления лицевых щитков и/или противошумных наушников. Рабочая температура от -50° до +50°С. ТР ТС 019/2011. Защита от электрического тока 440 В. ТР ТС 019/2011.
Нанесение символики АО "Россети Тюмень"       </v>
      </c>
      <c r="E23" s="61" t="str">
        <f>IF(LEN('Описание предлагаемого товара'!E26)&gt;0,'Описание предлагаемого товара'!E26,"")</f>
        <v>Расположение символики представлено в п. 2 Приложения 4 к ТЗ</v>
      </c>
      <c r="F23" s="61" t="str">
        <f>IF(LEN('Описание предлагаемого товара'!F26)&gt;0,'Описание предлагаемого товара'!F26,"")</f>
        <v/>
      </c>
      <c r="G23" s="61" t="str">
        <f>IF(LEN('Описание предлагаемого товара'!G26)&gt;0,'Описание предлагаемого товара'!G26,"")</f>
        <v>Нет</v>
      </c>
      <c r="H23" s="61" t="str">
        <f>IF(LEN('Описание предлагаемого товара'!H26)&gt;0,'Описание предлагаемого товара'!H26,"")</f>
        <v>32.99.11.160</v>
      </c>
      <c r="I23" s="61" t="str">
        <f>IF(LEN('Описание предлагаемого товара'!I26)&gt;0,'Описание предлагаемого товара'!I26,"")</f>
        <v>Запрет</v>
      </c>
      <c r="J23" s="38" t="str">
        <f>IFERROR(VLOOKUP(B23,SAP!$A:$E,5,),"")</f>
        <v/>
      </c>
      <c r="K23" s="40" t="str">
        <f t="shared" si="9"/>
        <v/>
      </c>
      <c r="L23" s="61" t="str">
        <f>IF(LEN('Описание предлагаемого товара'!J26)&gt;0,IFERROR('Описание предлагаемого товара'!J26*1,""),"")</f>
        <v/>
      </c>
      <c r="M23" s="39" t="str">
        <f>IFERROR(VLOOKUP(B23,SAP!$A:$E,2,),"")</f>
        <v/>
      </c>
      <c r="N23" s="41" t="str">
        <f t="shared" si="0"/>
        <v/>
      </c>
      <c r="O23" s="39" t="str">
        <f t="shared" si="1"/>
        <v/>
      </c>
      <c r="P23" s="36" t="str">
        <f>IF(LEN('Описание предлагаемого товара'!K26)&gt;0,'Описание предлагаемого товара'!K26,"")</f>
        <v>нет</v>
      </c>
      <c r="Q23" s="37" t="str">
        <f>IF(IF(IF(LEN('Описание предлагаемого товара'!L26)&gt;0,'Описание предлагаемого товара'!L26,"")="(подпись уполномоченного представителя)","",IF(LEN('Описание предлагаемого товара'!L26)&gt;0,'Описание предлагаемого товара'!L26,""))="М.П.","",IF(IF(LEN('Описание предлагаемого товара'!L26)&gt;0,'Описание предлагаемого товара'!L26,"")="(подпись уполномоченного представителя)","",IF(LEN('Описание предлагаемого товара'!L26)&gt;0,'Описание предлагаемого товара'!L26,"")))</f>
        <v/>
      </c>
      <c r="R23" s="37" t="str">
        <f>IF(LEN('Описание предлагаемого товара'!M26)&gt;0,'Описание предлагаемого товара'!M26,"")</f>
        <v/>
      </c>
      <c r="S23" s="37" t="str">
        <f>IF(LEN('Описание предлагаемого товара'!N26)&gt;0,'Описание предлагаемого товара'!N26,"")</f>
        <v/>
      </c>
      <c r="T23" s="61" t="str">
        <f>IF(IF(LEN('Описание предлагаемого товара'!O26)&gt;0,'Описание предлагаемого товара'!O26,"")="(фамилия, имя, отчество подписавшего, должность)","",IF(LEN('Описание предлагаемого товара'!O26)&gt;0,'Описание предлагаемого товара'!O26,""))</f>
        <v>не заполняется</v>
      </c>
      <c r="U23" s="23" t="str">
        <f>IFERROR(VLOOKUP(CI23*1,Обработ.выгрузка_реестра_РФ!$A:$G,6,),"")</f>
        <v/>
      </c>
      <c r="V23" s="61" t="str">
        <f>IF(LEN('Описание предлагаемого товара'!P26)&gt;0,'Описание предлагаемого товара'!P26,"")</f>
        <v/>
      </c>
      <c r="W23" s="62" t="str">
        <f>IF(LEN('Описание предлагаемого товара'!Q26)&gt;0,'Описание предлагаемого товара'!Q26,"")</f>
        <v/>
      </c>
      <c r="X23" s="91" t="str">
        <f t="shared" ref="X23:Y23" si="95">IFERROR(REPLACE(W23,FIND(CHAR(10),W23,1),1," "),W23)</f>
        <v/>
      </c>
      <c r="Y23" s="91" t="str">
        <f t="shared" si="95"/>
        <v/>
      </c>
      <c r="Z23" s="91" t="str">
        <f t="shared" si="11"/>
        <v/>
      </c>
      <c r="AA23" s="91" t="str">
        <f t="shared" si="12"/>
        <v/>
      </c>
      <c r="AB23" s="91" t="str">
        <f t="shared" si="13"/>
        <v/>
      </c>
      <c r="AC23" s="91" t="str">
        <f t="shared" ref="AC23:AF23" si="96">IFERROR(REPLACE(AB23,FIND("  ",AB23,1),2," "),AB23)</f>
        <v/>
      </c>
      <c r="AD23" s="91" t="str">
        <f t="shared" si="96"/>
        <v/>
      </c>
      <c r="AE23" s="91" t="str">
        <f t="shared" si="96"/>
        <v/>
      </c>
      <c r="AF23" s="91" t="str">
        <f t="shared" si="96"/>
        <v/>
      </c>
      <c r="AG23" s="23" t="str">
        <f>IFERROR(VLOOKUP(CI23*1,Обработ.выгрузка_реестра_РФ!$A:$G,4,),"")</f>
        <v/>
      </c>
      <c r="AH23" s="91" t="str">
        <f t="shared" ref="AH23:AI23" si="97">IFERROR(REPLACE(AG23,FIND("-",AG23,1),1,"*"),AG23)</f>
        <v/>
      </c>
      <c r="AI23" s="91" t="str">
        <f t="shared" si="97"/>
        <v/>
      </c>
      <c r="AJ23" s="27" t="str">
        <f>IF(LEN(AI23)&gt;0,IF(LEN(W23)&gt;0,IFERROR(IF(LEN(VLOOKUP("*"&amp;AI23&amp;"*",AF23,1,FALSE))&gt;0,"да",""),"нет"),"не введены данные"),"")</f>
        <v/>
      </c>
      <c r="AK23" s="63" t="str">
        <f>IF(LEN('Описание предлагаемого товара'!R26)&gt;0,'Описание предлагаемого товара'!R26,"")</f>
        <v/>
      </c>
      <c r="AL23" s="91" t="str">
        <f t="shared" ref="AL23:AM23" si="98">IFERROR(REPLACE(AK23,FIND(CHAR(10),AK23,1),1,""),AK23)</f>
        <v/>
      </c>
      <c r="AM23" s="91" t="str">
        <f t="shared" si="98"/>
        <v/>
      </c>
      <c r="AN23" s="91" t="str">
        <f t="shared" ref="AN23:AR23" si="99">IFERROR(REPLACE(AM23,FIND(" ",AM23,1),1,""),AM23)</f>
        <v/>
      </c>
      <c r="AO23" s="91" t="str">
        <f t="shared" si="99"/>
        <v/>
      </c>
      <c r="AP23" s="91" t="str">
        <f t="shared" si="99"/>
        <v/>
      </c>
      <c r="AQ23" s="91" t="str">
        <f t="shared" si="99"/>
        <v/>
      </c>
      <c r="AR23" s="91" t="str">
        <f t="shared" si="99"/>
        <v/>
      </c>
      <c r="AS23" s="91" t="str">
        <f t="shared" si="18"/>
        <v/>
      </c>
      <c r="AT23" s="91" t="str">
        <f t="shared" si="19"/>
        <v/>
      </c>
      <c r="AU23" s="32" t="str">
        <f t="shared" si="4"/>
        <v>Не указан реестровый номер (мера нац.режима Запрет)</v>
      </c>
      <c r="AV23" s="93" t="str">
        <f>'Описание предлагаемого товара'!S26</f>
        <v/>
      </c>
      <c r="AW23" s="91">
        <f>MIN(SEARCH({0,1,2,3,4,5,6,7,8,9},AV23&amp; "0123456789"))</f>
        <v>1</v>
      </c>
      <c r="AX23" s="91" t="str">
        <f t="shared" si="20"/>
        <v/>
      </c>
      <c r="AY23" s="91" t="str">
        <f t="shared" si="21"/>
        <v/>
      </c>
      <c r="AZ23" s="91" t="str">
        <f t="shared" si="22"/>
        <v/>
      </c>
      <c r="BA23" s="91" t="str">
        <f t="shared" si="23"/>
        <v/>
      </c>
      <c r="BB23" s="91" t="str">
        <f t="shared" si="24"/>
        <v/>
      </c>
      <c r="BC23" s="91" t="str">
        <f t="shared" si="25"/>
        <v/>
      </c>
      <c r="BD23" s="91" t="str">
        <f t="shared" si="26"/>
        <v/>
      </c>
      <c r="BE23" s="91" t="str">
        <f t="shared" si="27"/>
        <v/>
      </c>
      <c r="BF23" s="91" t="str">
        <f t="shared" si="28"/>
        <v/>
      </c>
      <c r="BG23" s="91" t="str">
        <f t="shared" si="29"/>
        <v/>
      </c>
      <c r="BH23" s="91" t="str">
        <f t="shared" si="30"/>
        <v/>
      </c>
      <c r="BI23" s="91" t="str">
        <f t="shared" si="31"/>
        <v/>
      </c>
      <c r="BJ23" s="91" t="str">
        <f t="shared" si="32"/>
        <v/>
      </c>
      <c r="BK23" s="91" t="str">
        <f t="shared" si="33"/>
        <v/>
      </c>
      <c r="BL23" s="91" t="str">
        <f t="shared" si="34"/>
        <v/>
      </c>
      <c r="BM23" s="91" t="str">
        <f t="shared" si="35"/>
        <v/>
      </c>
      <c r="BN23" s="91" t="str">
        <f t="shared" si="36"/>
        <v/>
      </c>
      <c r="BO23" s="91" t="str">
        <f t="shared" si="37"/>
        <v/>
      </c>
      <c r="BP23" s="91" t="str">
        <f t="shared" si="38"/>
        <v/>
      </c>
      <c r="BQ23" s="91" t="str">
        <f t="shared" si="39"/>
        <v/>
      </c>
      <c r="BR23" s="91" t="str">
        <f t="shared" si="40"/>
        <v/>
      </c>
      <c r="BS23" s="91" t="str">
        <f t="shared" si="41"/>
        <v/>
      </c>
      <c r="BT23" s="91" t="str">
        <f t="shared" si="42"/>
        <v/>
      </c>
      <c r="BU23" s="91" t="str">
        <f t="shared" si="43"/>
        <v/>
      </c>
      <c r="BV23" s="91" t="str">
        <f t="shared" si="44"/>
        <v/>
      </c>
      <c r="BW23" s="91" t="str">
        <f t="shared" si="45"/>
        <v/>
      </c>
      <c r="BX23" s="91" t="str">
        <f t="shared" si="46"/>
        <v/>
      </c>
      <c r="BY23" s="91" t="str">
        <f t="shared" si="47"/>
        <v/>
      </c>
      <c r="BZ23" s="91" t="str">
        <f t="shared" si="48"/>
        <v/>
      </c>
      <c r="CA23" s="91" t="str">
        <f t="shared" si="49"/>
        <v/>
      </c>
      <c r="CB23" s="91" t="str">
        <f t="shared" si="50"/>
        <v/>
      </c>
      <c r="CC23" s="91" t="str">
        <f t="shared" si="51"/>
        <v/>
      </c>
      <c r="CD23" s="91" t="str">
        <f t="shared" si="52"/>
        <v/>
      </c>
      <c r="CE23" s="91" t="str">
        <f t="shared" si="53"/>
        <v/>
      </c>
      <c r="CF23" s="91" t="str">
        <f t="shared" si="54"/>
        <v/>
      </c>
      <c r="CG23" s="91" t="str">
        <f t="shared" si="55"/>
        <v/>
      </c>
      <c r="CH23" s="91" t="str">
        <f t="shared" si="56"/>
        <v/>
      </c>
      <c r="CI23" s="91" t="str">
        <f t="shared" si="57"/>
        <v>нет</v>
      </c>
      <c r="CJ23" s="63" t="str">
        <f>IF(LEN('Описание предлагаемого товара'!T26)&gt;0,'Описание предлагаемого товара'!T26,"")</f>
        <v/>
      </c>
      <c r="CK23" s="91" t="str">
        <f t="shared" ref="CK23:CL23" si="100">IFERROR(REPLACE(CJ23,FIND(CHAR(10),CJ23,1),1,""),CJ23)</f>
        <v/>
      </c>
      <c r="CL23" s="91" t="str">
        <f t="shared" si="100"/>
        <v/>
      </c>
      <c r="CM23" s="91" t="str">
        <f t="shared" si="59"/>
        <v/>
      </c>
      <c r="CN23" s="91" t="str">
        <f t="shared" si="60"/>
        <v/>
      </c>
      <c r="CO23" s="91" t="str">
        <f t="shared" si="61"/>
        <v/>
      </c>
      <c r="CP23" s="90" t="str">
        <f>IF(AU23="Не указан реестровый номер (мера нац.режима Запрет)","",IF(CI23="нет","",IF(CU23="да","исключение(не смотрим баллы)",IFERROR(IF(CI23*1&gt;0,IFERROR(IF(VLOOKUP(CI23*1,Обработ.выгрузка_реестра_РФ!$A:$G,7,)=0,"Баллы не установлены",VLOOKUP(CI23*1,Обработ.выгрузка_реестра_РФ!$A:$G,7,)),IF(LEN(CI23)&gt;14,"","нет номера в реестре РФ")),""),IF(LEN(CI23)=0,"","Некорректный реестровый номер")))))</f>
        <v/>
      </c>
      <c r="CQ23" s="33" t="str">
        <f>IF(LEN(C23)&gt;0,IFERROR(IF(LEN(H23)&gt;0,IF(LEN(VLOOKUP(H23,'исключения(не_смотрим_баллы)'!$A:$C,1,))&gt;0,"да","нет"),"не введен ОКПД2"),"нет"),"")</f>
        <v>нет</v>
      </c>
      <c r="CR23" s="33" t="str">
        <f ca="1">IF(CQ23="да",IF(TODAY()&lt;VLOOKUP(H23,'исключения(не_смотрим_баллы)'!$A:$C,3,),"да","нет"),"")</f>
        <v/>
      </c>
      <c r="CS23" s="33" t="str">
        <f>IFERROR(IF(CQ23="да",IF(VLOOKUP(CI23*1,Обработ.выгрузка_реестра_РФ!$A:$G,2,)&lt;VLOOKUP(H23,'исключения(не_смотрим_баллы)'!$A:$C,2,),"да","нет"),""),"")</f>
        <v/>
      </c>
      <c r="CT23" s="24"/>
      <c r="CU23" s="33" t="str">
        <f t="shared" si="69"/>
        <v/>
      </c>
      <c r="CV23" s="91" t="str">
        <f t="shared" si="70"/>
        <v/>
      </c>
      <c r="CW23" s="27" t="str">
        <f t="shared" si="71"/>
        <v/>
      </c>
      <c r="CX23" s="26" t="str">
        <f t="shared" si="5"/>
        <v>Импорт</v>
      </c>
      <c r="CY23" s="64" t="str">
        <f>IF(LEN('Описание предлагаемого товара'!U26)&gt;0,'Описание предлагаемого товара'!U26,"")</f>
        <v/>
      </c>
      <c r="CZ23" s="95" t="str">
        <f t="shared" si="62"/>
        <v/>
      </c>
      <c r="DA23" s="95" t="str">
        <f t="shared" ref="DA23" si="101">IFERROR(REPLACE(CZ23,FIND(" ",CZ23,1),1,""),CZ23)</f>
        <v/>
      </c>
      <c r="DB23" s="95" t="str">
        <f t="shared" si="7"/>
        <v/>
      </c>
      <c r="DC23" s="95" t="str">
        <f t="shared" ref="DC23:DD23" si="102">IFERROR(REPLACE(DB23,FIND("г.",DB23,1),2,""),DB23)</f>
        <v/>
      </c>
      <c r="DD23" s="95" t="str">
        <f t="shared" si="102"/>
        <v/>
      </c>
      <c r="DE23" s="95" t="str">
        <f t="shared" ref="DE23:DF23" si="103">IFERROR(REPLACE(DD23,FIND("г",DD23,1),1,""),DD23)</f>
        <v/>
      </c>
      <c r="DF23" s="95" t="str">
        <f t="shared" si="103"/>
        <v/>
      </c>
      <c r="DG23" s="95" t="str">
        <f t="shared" si="75"/>
        <v/>
      </c>
      <c r="DH23" s="25" t="str">
        <f>IFERROR(VLOOKUP(CI23*1,Обработ.выгрузка_реестра_РФ!$A:$G,5,),"")</f>
        <v/>
      </c>
      <c r="DI23" s="27" t="str">
        <f t="shared" si="85"/>
        <v/>
      </c>
      <c r="DJ23" s="27" t="str">
        <f t="shared" ca="1" si="8"/>
        <v/>
      </c>
      <c r="DK23" s="63" t="str">
        <f>IF(LEN('Описание предлагаемого товара'!V26)&gt;0,'Описание предлагаемого товара'!V26,"")</f>
        <v/>
      </c>
      <c r="DL23" s="63" t="str">
        <f>IF(LEN('Описание предлагаемого товара'!W26)&gt;0,'Описание предлагаемого товара'!W26,"")</f>
        <v/>
      </c>
      <c r="DM23" s="32"/>
    </row>
    <row r="24" spans="1:117" ht="48.75" customHeight="1" x14ac:dyDescent="0.25">
      <c r="A24" s="61">
        <f>IF(LEN('Описание предлагаемого товара'!A27)&gt;0,'Описание предлагаемого товара'!A27,"")</f>
        <v>6</v>
      </c>
      <c r="B24" s="65" t="str">
        <f>IF(LEN('Описание предлагаемого товара'!B27)&gt;0,'Описание предлагаемого товара'!B27,"")</f>
        <v/>
      </c>
      <c r="C24" s="61" t="str">
        <f>IF(LEN('Описание предлагаемого товара'!C27)&gt;0,'Описание предлагаемого товара'!C27,"")</f>
        <v>Каска защитная с защитным экраном для глаз</v>
      </c>
      <c r="D24" s="61" t="str">
        <f>IF(LEN('Описание предлагаемого товара'!D27)&gt;0,'Описание предлагаемого товара'!D27,"")</f>
        <v xml:space="preserve">Комплект состоит из каски защитной и экрана. Экран из твердой металлической сетки (0,7 х 0,7 мм) имеет скошенную книзу форму для увеличения эргономики изделия, исключает неудобства при повороте и наклоне головы; экран удлиненный для дополнительной надежной защиты шеи и верхней части груди от механических повреждений и высокой температуры; универсальное накасочное крепление изготовлено из специального термостойкого полиамида. ТР ТС 019/2011.
Нанесение символики АО "Россети Тюмень"       </v>
      </c>
      <c r="E24" s="61" t="str">
        <f>IF(LEN('Описание предлагаемого товара'!E27)&gt;0,'Описание предлагаемого товара'!E27,"")</f>
        <v>Расположение символики представлено в п. 2 Приложения 4 к ТЗ</v>
      </c>
      <c r="F24" s="61" t="str">
        <f>IF(LEN('Описание предлагаемого товара'!F27)&gt;0,'Описание предлагаемого товара'!F27,"")</f>
        <v/>
      </c>
      <c r="G24" s="61" t="str">
        <f>IF(LEN('Описание предлагаемого товара'!G27)&gt;0,'Описание предлагаемого товара'!G27,"")</f>
        <v>Нет</v>
      </c>
      <c r="H24" s="61" t="str">
        <f>IF(LEN('Описание предлагаемого товара'!H27)&gt;0,'Описание предлагаемого товара'!H27,"")</f>
        <v>32.99.11.160</v>
      </c>
      <c r="I24" s="61" t="str">
        <f>IF(LEN('Описание предлагаемого товара'!I27)&gt;0,'Описание предлагаемого товара'!I27,"")</f>
        <v>Запрет</v>
      </c>
      <c r="J24" s="38" t="str">
        <f>IFERROR(VLOOKUP(B24,SAP!$A:$E,5,),"")</f>
        <v/>
      </c>
      <c r="K24" s="40" t="str">
        <f t="shared" si="9"/>
        <v/>
      </c>
      <c r="L24" s="61" t="str">
        <f>IF(LEN('Описание предлагаемого товара'!J27)&gt;0,IFERROR('Описание предлагаемого товара'!J27*1,""),"")</f>
        <v/>
      </c>
      <c r="M24" s="39" t="str">
        <f>IFERROR(VLOOKUP(B24,SAP!$A:$E,2,),"")</f>
        <v/>
      </c>
      <c r="N24" s="41" t="str">
        <f t="shared" si="0"/>
        <v/>
      </c>
      <c r="O24" s="39" t="str">
        <f t="shared" si="1"/>
        <v/>
      </c>
      <c r="P24" s="36" t="str">
        <f>IF(LEN('Описание предлагаемого товара'!K27)&gt;0,'Описание предлагаемого товара'!K27,"")</f>
        <v>нет</v>
      </c>
      <c r="Q24" s="37" t="str">
        <f>IF(IF(IF(LEN('Описание предлагаемого товара'!L27)&gt;0,'Описание предлагаемого товара'!L27,"")="(подпись уполномоченного представителя)","",IF(LEN('Описание предлагаемого товара'!L27)&gt;0,'Описание предлагаемого товара'!L27,""))="М.П.","",IF(IF(LEN('Описание предлагаемого товара'!L27)&gt;0,'Описание предлагаемого товара'!L27,"")="(подпись уполномоченного представителя)","",IF(LEN('Описание предлагаемого товара'!L27)&gt;0,'Описание предлагаемого товара'!L27,"")))</f>
        <v/>
      </c>
      <c r="R24" s="37" t="str">
        <f>IF(LEN('Описание предлагаемого товара'!M27)&gt;0,'Описание предлагаемого товара'!M27,"")</f>
        <v/>
      </c>
      <c r="S24" s="37" t="str">
        <f>IF(LEN('Описание предлагаемого товара'!N27)&gt;0,'Описание предлагаемого товара'!N27,"")</f>
        <v/>
      </c>
      <c r="T24" s="61" t="str">
        <f>IF(IF(LEN('Описание предлагаемого товара'!O27)&gt;0,'Описание предлагаемого товара'!O27,"")="(фамилия, имя, отчество подписавшего, должность)","",IF(LEN('Описание предлагаемого товара'!O27)&gt;0,'Описание предлагаемого товара'!O27,""))</f>
        <v>не заполняется</v>
      </c>
      <c r="U24" s="23" t="str">
        <f>IFERROR(VLOOKUP(CI24*1,Обработ.выгрузка_реестра_РФ!$A:$G,6,),"")</f>
        <v/>
      </c>
      <c r="V24" s="61" t="str">
        <f>IF(LEN('Описание предлагаемого товара'!P27)&gt;0,'Описание предлагаемого товара'!P27,"")</f>
        <v/>
      </c>
      <c r="W24" s="62" t="str">
        <f>IF(LEN('Описание предлагаемого товара'!Q27)&gt;0,'Описание предлагаемого товара'!Q27,"")</f>
        <v/>
      </c>
      <c r="X24" s="91" t="str">
        <f t="shared" ref="X24:Y24" si="104">IFERROR(REPLACE(W24,FIND(CHAR(10),W24,1),1," "),W24)</f>
        <v/>
      </c>
      <c r="Y24" s="91" t="str">
        <f t="shared" si="104"/>
        <v/>
      </c>
      <c r="Z24" s="91" t="str">
        <f t="shared" si="11"/>
        <v/>
      </c>
      <c r="AA24" s="91" t="str">
        <f t="shared" si="12"/>
        <v/>
      </c>
      <c r="AB24" s="91" t="str">
        <f t="shared" si="13"/>
        <v/>
      </c>
      <c r="AC24" s="91" t="str">
        <f t="shared" ref="AC24:AF24" si="105">IFERROR(REPLACE(AB24,FIND("  ",AB24,1),2," "),AB24)</f>
        <v/>
      </c>
      <c r="AD24" s="91" t="str">
        <f t="shared" si="105"/>
        <v/>
      </c>
      <c r="AE24" s="91" t="str">
        <f t="shared" si="105"/>
        <v/>
      </c>
      <c r="AF24" s="91" t="str">
        <f t="shared" si="105"/>
        <v/>
      </c>
      <c r="AG24" s="23" t="str">
        <f>IFERROR(VLOOKUP(CI24*1,Обработ.выгрузка_реестра_РФ!$A:$G,4,),"")</f>
        <v/>
      </c>
      <c r="AH24" s="91" t="str">
        <f t="shared" ref="AH24:AI24" si="106">IFERROR(REPLACE(AG24,FIND("-",AG24,1),1,"*"),AG24)</f>
        <v/>
      </c>
      <c r="AI24" s="91" t="str">
        <f t="shared" si="106"/>
        <v/>
      </c>
      <c r="AJ24" s="27" t="str">
        <f t="shared" ref="AJ24:AJ87" si="107">IF(LEN(AI24)&gt;0,IF(LEN(W24)&gt;0,IFERROR(IF(LEN(VLOOKUP("*"&amp;AI24&amp;"*",AF24,1,FALSE))&gt;0,"да",""),"нет"),"не введены данные"),"")</f>
        <v/>
      </c>
      <c r="AK24" s="63" t="str">
        <f>IF(LEN('Описание предлагаемого товара'!R27)&gt;0,'Описание предлагаемого товара'!R27,"")</f>
        <v/>
      </c>
      <c r="AL24" s="91" t="str">
        <f t="shared" ref="AL24:AM24" si="108">IFERROR(REPLACE(AK24,FIND(CHAR(10),AK24,1),1,""),AK24)</f>
        <v/>
      </c>
      <c r="AM24" s="91" t="str">
        <f t="shared" si="108"/>
        <v/>
      </c>
      <c r="AN24" s="91" t="str">
        <f t="shared" ref="AN24:AR24" si="109">IFERROR(REPLACE(AM24,FIND(" ",AM24,1),1,""),AM24)</f>
        <v/>
      </c>
      <c r="AO24" s="91" t="str">
        <f t="shared" si="109"/>
        <v/>
      </c>
      <c r="AP24" s="91" t="str">
        <f t="shared" si="109"/>
        <v/>
      </c>
      <c r="AQ24" s="91" t="str">
        <f t="shared" si="109"/>
        <v/>
      </c>
      <c r="AR24" s="91" t="str">
        <f t="shared" si="109"/>
        <v/>
      </c>
      <c r="AS24" s="91" t="str">
        <f t="shared" si="18"/>
        <v/>
      </c>
      <c r="AT24" s="91" t="str">
        <f t="shared" si="19"/>
        <v/>
      </c>
      <c r="AU24" s="32" t="str">
        <f t="shared" si="4"/>
        <v>Не указан реестровый номер (мера нац.режима Запрет)</v>
      </c>
      <c r="AV24" s="93" t="str">
        <f>'Описание предлагаемого товара'!S27</f>
        <v/>
      </c>
      <c r="AW24" s="91">
        <f>MIN(SEARCH({0,1,2,3,4,5,6,7,8,9},AV24&amp; "0123456789"))</f>
        <v>1</v>
      </c>
      <c r="AX24" s="91" t="str">
        <f t="shared" si="20"/>
        <v/>
      </c>
      <c r="AY24" s="91" t="str">
        <f t="shared" si="21"/>
        <v/>
      </c>
      <c r="AZ24" s="91" t="str">
        <f t="shared" si="22"/>
        <v/>
      </c>
      <c r="BA24" s="91" t="str">
        <f t="shared" si="23"/>
        <v/>
      </c>
      <c r="BB24" s="91" t="str">
        <f t="shared" si="24"/>
        <v/>
      </c>
      <c r="BC24" s="91" t="str">
        <f t="shared" si="25"/>
        <v/>
      </c>
      <c r="BD24" s="91" t="str">
        <f t="shared" si="26"/>
        <v/>
      </c>
      <c r="BE24" s="91" t="str">
        <f t="shared" si="27"/>
        <v/>
      </c>
      <c r="BF24" s="91" t="str">
        <f t="shared" si="28"/>
        <v/>
      </c>
      <c r="BG24" s="91" t="str">
        <f t="shared" si="29"/>
        <v/>
      </c>
      <c r="BH24" s="91" t="str">
        <f t="shared" si="30"/>
        <v/>
      </c>
      <c r="BI24" s="91" t="str">
        <f t="shared" si="31"/>
        <v/>
      </c>
      <c r="BJ24" s="91" t="str">
        <f t="shared" si="32"/>
        <v/>
      </c>
      <c r="BK24" s="91" t="str">
        <f t="shared" si="33"/>
        <v/>
      </c>
      <c r="BL24" s="91" t="str">
        <f t="shared" si="34"/>
        <v/>
      </c>
      <c r="BM24" s="91" t="str">
        <f t="shared" si="35"/>
        <v/>
      </c>
      <c r="BN24" s="91" t="str">
        <f t="shared" si="36"/>
        <v/>
      </c>
      <c r="BO24" s="91" t="str">
        <f t="shared" si="37"/>
        <v/>
      </c>
      <c r="BP24" s="91" t="str">
        <f t="shared" si="38"/>
        <v/>
      </c>
      <c r="BQ24" s="91" t="str">
        <f t="shared" si="39"/>
        <v/>
      </c>
      <c r="BR24" s="91" t="str">
        <f t="shared" si="40"/>
        <v/>
      </c>
      <c r="BS24" s="91" t="str">
        <f t="shared" si="41"/>
        <v/>
      </c>
      <c r="BT24" s="91" t="str">
        <f t="shared" si="42"/>
        <v/>
      </c>
      <c r="BU24" s="91" t="str">
        <f t="shared" si="43"/>
        <v/>
      </c>
      <c r="BV24" s="91" t="str">
        <f t="shared" si="44"/>
        <v/>
      </c>
      <c r="BW24" s="91" t="str">
        <f t="shared" si="45"/>
        <v/>
      </c>
      <c r="BX24" s="91" t="str">
        <f t="shared" si="46"/>
        <v/>
      </c>
      <c r="BY24" s="91" t="str">
        <f t="shared" si="47"/>
        <v/>
      </c>
      <c r="BZ24" s="91" t="str">
        <f t="shared" si="48"/>
        <v/>
      </c>
      <c r="CA24" s="91" t="str">
        <f t="shared" si="49"/>
        <v/>
      </c>
      <c r="CB24" s="91" t="str">
        <f t="shared" si="50"/>
        <v/>
      </c>
      <c r="CC24" s="91" t="str">
        <f t="shared" si="51"/>
        <v/>
      </c>
      <c r="CD24" s="91" t="str">
        <f t="shared" si="52"/>
        <v/>
      </c>
      <c r="CE24" s="91" t="str">
        <f t="shared" si="53"/>
        <v/>
      </c>
      <c r="CF24" s="91" t="str">
        <f t="shared" si="54"/>
        <v/>
      </c>
      <c r="CG24" s="91" t="str">
        <f t="shared" si="55"/>
        <v/>
      </c>
      <c r="CH24" s="91" t="str">
        <f t="shared" si="56"/>
        <v/>
      </c>
      <c r="CI24" s="91" t="str">
        <f t="shared" si="57"/>
        <v>нет</v>
      </c>
      <c r="CJ24" s="63" t="str">
        <f>IF(LEN('Описание предлагаемого товара'!T27)&gt;0,'Описание предлагаемого товара'!T27,"")</f>
        <v/>
      </c>
      <c r="CK24" s="91" t="str">
        <f t="shared" ref="CK24:CL24" si="110">IFERROR(REPLACE(CJ24,FIND(CHAR(10),CJ24,1),1,""),CJ24)</f>
        <v/>
      </c>
      <c r="CL24" s="91" t="str">
        <f t="shared" si="110"/>
        <v/>
      </c>
      <c r="CM24" s="91" t="str">
        <f t="shared" si="59"/>
        <v/>
      </c>
      <c r="CN24" s="91" t="str">
        <f t="shared" si="60"/>
        <v/>
      </c>
      <c r="CO24" s="91" t="str">
        <f t="shared" si="61"/>
        <v/>
      </c>
      <c r="CP24" s="90" t="str">
        <f>IF(AU24="Не указан реестровый номер (мера нац.режима Запрет)","",IF(CI24="нет","",IF(CU24="да","исключение(не смотрим баллы)",IFERROR(IF(CI24*1&gt;0,IFERROR(IF(VLOOKUP(CI24*1,Обработ.выгрузка_реестра_РФ!$A:$G,7,)=0,"Баллы не установлены",VLOOKUP(CI24*1,Обработ.выгрузка_реестра_РФ!$A:$G,7,)),IF(LEN(CI24)&gt;14,"","нет номера в реестре РФ")),""),IF(LEN(CI24)=0,"","Некорректный реестровый номер")))))</f>
        <v/>
      </c>
      <c r="CQ24" s="33" t="str">
        <f>IF(LEN(C24)&gt;0,IFERROR(IF(LEN(H24)&gt;0,IF(LEN(VLOOKUP(H24,'исключения(не_смотрим_баллы)'!$A:$C,1,))&gt;0,"да","нет"),"не введен ОКПД2"),"нет"),"")</f>
        <v>нет</v>
      </c>
      <c r="CR24" s="33" t="str">
        <f ca="1">IF(CQ24="да",IF(TODAY()&lt;VLOOKUP(H24,'исключения(не_смотрим_баллы)'!$A:$C,3,),"да","нет"),"")</f>
        <v/>
      </c>
      <c r="CS24" s="33" t="str">
        <f>IFERROR(IF(CQ24="да",IF(VLOOKUP(CI24*1,Обработ.выгрузка_реестра_РФ!$A:$G,2,)&lt;VLOOKUP(H24,'исключения(не_смотрим_баллы)'!$A:$C,2,),"да","нет"),""),"")</f>
        <v/>
      </c>
      <c r="CT24" s="24"/>
      <c r="CU24" s="33" t="str">
        <f t="shared" si="69"/>
        <v/>
      </c>
      <c r="CV24" s="91" t="str">
        <f t="shared" si="70"/>
        <v/>
      </c>
      <c r="CW24" s="27" t="str">
        <f t="shared" si="71"/>
        <v/>
      </c>
      <c r="CX24" s="26" t="str">
        <f t="shared" si="5"/>
        <v>Импорт</v>
      </c>
      <c r="CY24" s="64" t="str">
        <f>IF(LEN('Описание предлагаемого товара'!U27)&gt;0,'Описание предлагаемого товара'!U27,"")</f>
        <v/>
      </c>
      <c r="CZ24" s="95" t="str">
        <f t="shared" si="62"/>
        <v/>
      </c>
      <c r="DA24" s="95" t="str">
        <f t="shared" ref="DA24" si="111">IFERROR(REPLACE(CZ24,FIND(" ",CZ24,1),1,""),CZ24)</f>
        <v/>
      </c>
      <c r="DB24" s="95" t="str">
        <f t="shared" si="7"/>
        <v/>
      </c>
      <c r="DC24" s="95" t="str">
        <f t="shared" ref="DC24:DD24" si="112">IFERROR(REPLACE(DB24,FIND("г.",DB24,1),2,""),DB24)</f>
        <v/>
      </c>
      <c r="DD24" s="95" t="str">
        <f t="shared" si="112"/>
        <v/>
      </c>
      <c r="DE24" s="95" t="str">
        <f t="shared" ref="DE24:DF24" si="113">IFERROR(REPLACE(DD24,FIND("г",DD24,1),1,""),DD24)</f>
        <v/>
      </c>
      <c r="DF24" s="95" t="str">
        <f t="shared" si="113"/>
        <v/>
      </c>
      <c r="DG24" s="95" t="str">
        <f t="shared" si="75"/>
        <v/>
      </c>
      <c r="DH24" s="25" t="str">
        <f>IFERROR(VLOOKUP(CI24*1,Обработ.выгрузка_реестра_РФ!$A:$G,5,),"")</f>
        <v/>
      </c>
      <c r="DI24" s="27" t="str">
        <f t="shared" si="85"/>
        <v/>
      </c>
      <c r="DJ24" s="27" t="str">
        <f t="shared" ca="1" si="8"/>
        <v/>
      </c>
      <c r="DK24" s="63" t="str">
        <f>IF(LEN('Описание предлагаемого товара'!V27)&gt;0,'Описание предлагаемого товара'!V27,"")</f>
        <v/>
      </c>
      <c r="DL24" s="63" t="str">
        <f>IF(LEN('Описание предлагаемого товара'!W27)&gt;0,'Описание предлагаемого товара'!W27,"")</f>
        <v/>
      </c>
      <c r="DM24" s="32"/>
    </row>
    <row r="25" spans="1:117" ht="79.5" customHeight="1" x14ac:dyDescent="0.25">
      <c r="A25" s="61">
        <f>IF(LEN('Описание предлагаемого товара'!A28)&gt;0,'Описание предлагаемого товара'!A28,"")</f>
        <v>7</v>
      </c>
      <c r="B25" s="65" t="str">
        <f>IF(LEN('Описание предлагаемого товара'!B28)&gt;0,'Описание предлагаемого товара'!B28,"")</f>
        <v/>
      </c>
      <c r="C25" s="61" t="str">
        <f>IF(LEN('Описание предлагаемого товара'!C28)&gt;0,'Описание предлагаемого товара'!C28,"")</f>
        <v>Каска защитная (регулировка оголовья RAPID (храповик) 4-х точечное крепление)</v>
      </c>
      <c r="D25" s="61" t="str">
        <f>IF(LEN('Описание предлагаемого товара'!D28)&gt;0,'Описание предлагаемого товара'!D28,"")</f>
        <v xml:space="preserve">Материал корпуса — полиэтилен низкого давления. Внутренняя оснастка текстильная с плавной регулировкой RAPID. УФ-индикаторы в виде вентиляционных заглушек. Пазы в корпусе каски для совместного ношения с защитными лицевыми щитками с креплением на каске и наушниками противошумными с креплением на каске. Комплектуется подбородочным ремнем, обтюратором. Диапазон рабочих температур -50°C + 50°C. Защита от электрического тока 440 В. Регулировка оголовья RAPID (храповик) 4-х точечное крепление.
Нанесение символики АО "Россети Тюмень"          
</v>
      </c>
      <c r="E25" s="61" t="str">
        <f>IF(LEN('Описание предлагаемого товара'!E28)&gt;0,'Описание предлагаемого товара'!E28,"")</f>
        <v>Расположение символики представлено в п. 2 Приложения 4 к ТЗ</v>
      </c>
      <c r="F25" s="61" t="str">
        <f>IF(LEN('Описание предлагаемого товара'!F28)&gt;0,'Описание предлагаемого товара'!F28,"")</f>
        <v/>
      </c>
      <c r="G25" s="61" t="str">
        <f>IF(LEN('Описание предлагаемого товара'!G28)&gt;0,'Описание предлагаемого товара'!G28,"")</f>
        <v>Нет</v>
      </c>
      <c r="H25" s="61" t="str">
        <f>IF(LEN('Описание предлагаемого товара'!H28)&gt;0,'Описание предлагаемого товара'!H28,"")</f>
        <v>32.99.11.160</v>
      </c>
      <c r="I25" s="61" t="str">
        <f>IF(LEN('Описание предлагаемого товара'!I28)&gt;0,'Описание предлагаемого товара'!I28,"")</f>
        <v>Запрет</v>
      </c>
      <c r="J25" s="38" t="str">
        <f>IFERROR(VLOOKUP(B25,SAP!$A:$E,5,),"")</f>
        <v/>
      </c>
      <c r="K25" s="40" t="str">
        <f t="shared" si="9"/>
        <v/>
      </c>
      <c r="L25" s="61" t="str">
        <f>IF(LEN('Описание предлагаемого товара'!J28)&gt;0,IFERROR('Описание предлагаемого товара'!J28*1,""),"")</f>
        <v/>
      </c>
      <c r="M25" s="39" t="str">
        <f>IFERROR(VLOOKUP(B25,SAP!$A:$E,2,),"")</f>
        <v/>
      </c>
      <c r="N25" s="41" t="str">
        <f t="shared" si="0"/>
        <v/>
      </c>
      <c r="O25" s="39" t="str">
        <f t="shared" si="1"/>
        <v/>
      </c>
      <c r="P25" s="36" t="str">
        <f>IF(LEN('Описание предлагаемого товара'!K28)&gt;0,'Описание предлагаемого товара'!K28,"")</f>
        <v>нет</v>
      </c>
      <c r="Q25" s="37" t="str">
        <f>IF(IF(IF(LEN('Описание предлагаемого товара'!L28)&gt;0,'Описание предлагаемого товара'!L28,"")="(подпись уполномоченного представителя)","",IF(LEN('Описание предлагаемого товара'!L28)&gt;0,'Описание предлагаемого товара'!L28,""))="М.П.","",IF(IF(LEN('Описание предлагаемого товара'!L28)&gt;0,'Описание предлагаемого товара'!L28,"")="(подпись уполномоченного представителя)","",IF(LEN('Описание предлагаемого товара'!L28)&gt;0,'Описание предлагаемого товара'!L28,"")))</f>
        <v/>
      </c>
      <c r="R25" s="37" t="str">
        <f>IF(LEN('Описание предлагаемого товара'!M28)&gt;0,'Описание предлагаемого товара'!M28,"")</f>
        <v/>
      </c>
      <c r="S25" s="37" t="str">
        <f>IF(LEN('Описание предлагаемого товара'!N28)&gt;0,'Описание предлагаемого товара'!N28,"")</f>
        <v/>
      </c>
      <c r="T25" s="61" t="str">
        <f>IF(IF(LEN('Описание предлагаемого товара'!O28)&gt;0,'Описание предлагаемого товара'!O28,"")="(фамилия, имя, отчество подписавшего, должность)","",IF(LEN('Описание предлагаемого товара'!O28)&gt;0,'Описание предлагаемого товара'!O28,""))</f>
        <v>не заполняется</v>
      </c>
      <c r="U25" s="23" t="str">
        <f>IFERROR(VLOOKUP(CI25*1,Обработ.выгрузка_реестра_РФ!$A:$G,6,),"")</f>
        <v/>
      </c>
      <c r="V25" s="61" t="str">
        <f>IF(LEN('Описание предлагаемого товара'!P28)&gt;0,'Описание предлагаемого товара'!P28,"")</f>
        <v/>
      </c>
      <c r="W25" s="62" t="str">
        <f>IF(LEN('Описание предлагаемого товара'!Q28)&gt;0,'Описание предлагаемого товара'!Q28,"")</f>
        <v/>
      </c>
      <c r="X25" s="91" t="str">
        <f t="shared" ref="X25:Y25" si="114">IFERROR(REPLACE(W25,FIND(CHAR(10),W25,1),1," "),W25)</f>
        <v/>
      </c>
      <c r="Y25" s="91" t="str">
        <f t="shared" si="114"/>
        <v/>
      </c>
      <c r="Z25" s="91" t="str">
        <f t="shared" si="11"/>
        <v/>
      </c>
      <c r="AA25" s="91" t="str">
        <f t="shared" si="12"/>
        <v/>
      </c>
      <c r="AB25" s="91" t="str">
        <f t="shared" si="13"/>
        <v/>
      </c>
      <c r="AC25" s="91" t="str">
        <f t="shared" ref="AC25:AF25" si="115">IFERROR(REPLACE(AB25,FIND("  ",AB25,1),2," "),AB25)</f>
        <v/>
      </c>
      <c r="AD25" s="91" t="str">
        <f t="shared" si="115"/>
        <v/>
      </c>
      <c r="AE25" s="91" t="str">
        <f t="shared" si="115"/>
        <v/>
      </c>
      <c r="AF25" s="91" t="str">
        <f t="shared" si="115"/>
        <v/>
      </c>
      <c r="AG25" s="23" t="str">
        <f>IFERROR(VLOOKUP(CI25*1,Обработ.выгрузка_реестра_РФ!$A:$G,4,),"")</f>
        <v/>
      </c>
      <c r="AH25" s="91" t="str">
        <f t="shared" ref="AH25:AI25" si="116">IFERROR(REPLACE(AG25,FIND("-",AG25,1),1,"*"),AG25)</f>
        <v/>
      </c>
      <c r="AI25" s="91" t="str">
        <f t="shared" si="116"/>
        <v/>
      </c>
      <c r="AJ25" s="27" t="str">
        <f t="shared" si="107"/>
        <v/>
      </c>
      <c r="AK25" s="63" t="str">
        <f>IF(LEN('Описание предлагаемого товара'!R28)&gt;0,'Описание предлагаемого товара'!R28,"")</f>
        <v/>
      </c>
      <c r="AL25" s="91" t="str">
        <f t="shared" ref="AL25:AM25" si="117">IFERROR(REPLACE(AK25,FIND(CHAR(10),AK25,1),1,""),AK25)</f>
        <v/>
      </c>
      <c r="AM25" s="91" t="str">
        <f t="shared" si="117"/>
        <v/>
      </c>
      <c r="AN25" s="91" t="str">
        <f t="shared" ref="AN25:AR25" si="118">IFERROR(REPLACE(AM25,FIND(" ",AM25,1),1,""),AM25)</f>
        <v/>
      </c>
      <c r="AO25" s="91" t="str">
        <f t="shared" si="118"/>
        <v/>
      </c>
      <c r="AP25" s="91" t="str">
        <f t="shared" si="118"/>
        <v/>
      </c>
      <c r="AQ25" s="91" t="str">
        <f t="shared" si="118"/>
        <v/>
      </c>
      <c r="AR25" s="91" t="str">
        <f t="shared" si="118"/>
        <v/>
      </c>
      <c r="AS25" s="91" t="str">
        <f t="shared" si="18"/>
        <v/>
      </c>
      <c r="AT25" s="91" t="str">
        <f t="shared" si="19"/>
        <v/>
      </c>
      <c r="AU25" s="32" t="str">
        <f t="shared" si="4"/>
        <v>Не указан реестровый номер (мера нац.режима Запрет)</v>
      </c>
      <c r="AV25" s="93" t="str">
        <f>'Описание предлагаемого товара'!S28</f>
        <v/>
      </c>
      <c r="AW25" s="91">
        <f>MIN(SEARCH({0,1,2,3,4,5,6,7,8,9},AV25&amp; "0123456789"))</f>
        <v>1</v>
      </c>
      <c r="AX25" s="91" t="str">
        <f t="shared" si="20"/>
        <v/>
      </c>
      <c r="AY25" s="91" t="str">
        <f t="shared" si="21"/>
        <v/>
      </c>
      <c r="AZ25" s="91" t="str">
        <f t="shared" si="22"/>
        <v/>
      </c>
      <c r="BA25" s="91" t="str">
        <f t="shared" si="23"/>
        <v/>
      </c>
      <c r="BB25" s="91" t="str">
        <f t="shared" si="24"/>
        <v/>
      </c>
      <c r="BC25" s="91" t="str">
        <f t="shared" si="25"/>
        <v/>
      </c>
      <c r="BD25" s="91" t="str">
        <f t="shared" si="26"/>
        <v/>
      </c>
      <c r="BE25" s="91" t="str">
        <f t="shared" si="27"/>
        <v/>
      </c>
      <c r="BF25" s="91" t="str">
        <f t="shared" si="28"/>
        <v/>
      </c>
      <c r="BG25" s="91" t="str">
        <f t="shared" si="29"/>
        <v/>
      </c>
      <c r="BH25" s="91" t="str">
        <f t="shared" si="30"/>
        <v/>
      </c>
      <c r="BI25" s="91" t="str">
        <f t="shared" si="31"/>
        <v/>
      </c>
      <c r="BJ25" s="91" t="str">
        <f t="shared" si="32"/>
        <v/>
      </c>
      <c r="BK25" s="91" t="str">
        <f t="shared" si="33"/>
        <v/>
      </c>
      <c r="BL25" s="91" t="str">
        <f t="shared" si="34"/>
        <v/>
      </c>
      <c r="BM25" s="91" t="str">
        <f t="shared" si="35"/>
        <v/>
      </c>
      <c r="BN25" s="91" t="str">
        <f t="shared" si="36"/>
        <v/>
      </c>
      <c r="BO25" s="91" t="str">
        <f t="shared" si="37"/>
        <v/>
      </c>
      <c r="BP25" s="91" t="str">
        <f t="shared" si="38"/>
        <v/>
      </c>
      <c r="BQ25" s="91" t="str">
        <f t="shared" si="39"/>
        <v/>
      </c>
      <c r="BR25" s="91" t="str">
        <f t="shared" si="40"/>
        <v/>
      </c>
      <c r="BS25" s="91" t="str">
        <f t="shared" si="41"/>
        <v/>
      </c>
      <c r="BT25" s="91" t="str">
        <f t="shared" si="42"/>
        <v/>
      </c>
      <c r="BU25" s="91" t="str">
        <f t="shared" si="43"/>
        <v/>
      </c>
      <c r="BV25" s="91" t="str">
        <f t="shared" si="44"/>
        <v/>
      </c>
      <c r="BW25" s="91" t="str">
        <f t="shared" si="45"/>
        <v/>
      </c>
      <c r="BX25" s="91" t="str">
        <f t="shared" si="46"/>
        <v/>
      </c>
      <c r="BY25" s="91" t="str">
        <f t="shared" si="47"/>
        <v/>
      </c>
      <c r="BZ25" s="91" t="str">
        <f t="shared" si="48"/>
        <v/>
      </c>
      <c r="CA25" s="91" t="str">
        <f t="shared" si="49"/>
        <v/>
      </c>
      <c r="CB25" s="91" t="str">
        <f t="shared" si="50"/>
        <v/>
      </c>
      <c r="CC25" s="91" t="str">
        <f t="shared" si="51"/>
        <v/>
      </c>
      <c r="CD25" s="91" t="str">
        <f t="shared" si="52"/>
        <v/>
      </c>
      <c r="CE25" s="91" t="str">
        <f t="shared" si="53"/>
        <v/>
      </c>
      <c r="CF25" s="91" t="str">
        <f t="shared" si="54"/>
        <v/>
      </c>
      <c r="CG25" s="91" t="str">
        <f t="shared" si="55"/>
        <v/>
      </c>
      <c r="CH25" s="91" t="str">
        <f t="shared" si="56"/>
        <v/>
      </c>
      <c r="CI25" s="91" t="str">
        <f t="shared" si="57"/>
        <v>нет</v>
      </c>
      <c r="CJ25" s="63" t="str">
        <f>IF(LEN('Описание предлагаемого товара'!T28)&gt;0,'Описание предлагаемого товара'!T28,"")</f>
        <v/>
      </c>
      <c r="CK25" s="91" t="str">
        <f t="shared" ref="CK25:CL25" si="119">IFERROR(REPLACE(CJ25,FIND(CHAR(10),CJ25,1),1,""),CJ25)</f>
        <v/>
      </c>
      <c r="CL25" s="91" t="str">
        <f t="shared" si="119"/>
        <v/>
      </c>
      <c r="CM25" s="91" t="str">
        <f t="shared" si="59"/>
        <v/>
      </c>
      <c r="CN25" s="91" t="str">
        <f t="shared" si="60"/>
        <v/>
      </c>
      <c r="CO25" s="91" t="str">
        <f t="shared" si="61"/>
        <v/>
      </c>
      <c r="CP25" s="90" t="str">
        <f>IF(AU25="Не указан реестровый номер (мера нац.режима Запрет)","",IF(CI25="нет","",IF(CU25="да","исключение(не смотрим баллы)",IFERROR(IF(CI25*1&gt;0,IFERROR(IF(VLOOKUP(CI25*1,Обработ.выгрузка_реестра_РФ!$A:$G,7,)=0,"Баллы не установлены",VLOOKUP(CI25*1,Обработ.выгрузка_реестра_РФ!$A:$G,7,)),IF(LEN(CI25)&gt;14,"","нет номера в реестре РФ")),""),IF(LEN(CI25)=0,"","Некорректный реестровый номер")))))</f>
        <v/>
      </c>
      <c r="CQ25" s="33" t="str">
        <f>IF(LEN(C25)&gt;0,IFERROR(IF(LEN(H25)&gt;0,IF(LEN(VLOOKUP(H25,'исключения(не_смотрим_баллы)'!$A:$C,1,))&gt;0,"да","нет"),"не введен ОКПД2"),"нет"),"")</f>
        <v>нет</v>
      </c>
      <c r="CR25" s="33" t="str">
        <f ca="1">IF(CQ25="да",IF(TODAY()&lt;VLOOKUP(H25,'исключения(не_смотрим_баллы)'!$A:$C,3,),"да","нет"),"")</f>
        <v/>
      </c>
      <c r="CS25" s="33" t="str">
        <f>IFERROR(IF(CQ25="да",IF(VLOOKUP(CI25*1,Обработ.выгрузка_реестра_РФ!$A:$G,2,)&lt;VLOOKUP(H25,'исключения(не_смотрим_баллы)'!$A:$C,2,),"да","нет"),""),"")</f>
        <v/>
      </c>
      <c r="CT25" s="24"/>
      <c r="CU25" s="33" t="str">
        <f t="shared" si="69"/>
        <v/>
      </c>
      <c r="CV25" s="91" t="str">
        <f t="shared" si="70"/>
        <v/>
      </c>
      <c r="CW25" s="27" t="str">
        <f t="shared" si="71"/>
        <v/>
      </c>
      <c r="CX25" s="26" t="str">
        <f t="shared" si="5"/>
        <v>Импорт</v>
      </c>
      <c r="CY25" s="64" t="str">
        <f>IF(LEN('Описание предлагаемого товара'!U28)&gt;0,'Описание предлагаемого товара'!U28,"")</f>
        <v/>
      </c>
      <c r="CZ25" s="95" t="str">
        <f t="shared" si="62"/>
        <v/>
      </c>
      <c r="DA25" s="95" t="str">
        <f t="shared" ref="DA25" si="120">IFERROR(REPLACE(CZ25,FIND(" ",CZ25,1),1,""),CZ25)</f>
        <v/>
      </c>
      <c r="DB25" s="95" t="str">
        <f t="shared" si="7"/>
        <v/>
      </c>
      <c r="DC25" s="95" t="str">
        <f t="shared" ref="DC25:DD25" si="121">IFERROR(REPLACE(DB25,FIND("г.",DB25,1),2,""),DB25)</f>
        <v/>
      </c>
      <c r="DD25" s="95" t="str">
        <f t="shared" si="121"/>
        <v/>
      </c>
      <c r="DE25" s="95" t="str">
        <f t="shared" ref="DE25:DF25" si="122">IFERROR(REPLACE(DD25,FIND("г",DD25,1),1,""),DD25)</f>
        <v/>
      </c>
      <c r="DF25" s="95" t="str">
        <f t="shared" si="122"/>
        <v/>
      </c>
      <c r="DG25" s="95" t="str">
        <f t="shared" si="75"/>
        <v/>
      </c>
      <c r="DH25" s="25" t="str">
        <f>IFERROR(VLOOKUP(CI25*1,Обработ.выгрузка_реестра_РФ!$A:$G,5,),"")</f>
        <v/>
      </c>
      <c r="DI25" s="27" t="str">
        <f t="shared" si="85"/>
        <v/>
      </c>
      <c r="DJ25" s="27" t="str">
        <f t="shared" ca="1" si="8"/>
        <v/>
      </c>
      <c r="DK25" s="63" t="str">
        <f>IF(LEN('Описание предлагаемого товара'!V28)&gt;0,'Описание предлагаемого товара'!V28,"")</f>
        <v/>
      </c>
      <c r="DL25" s="63" t="str">
        <f>IF(LEN('Описание предлагаемого товара'!W28)&gt;0,'Описание предлагаемого товара'!W28,"")</f>
        <v/>
      </c>
      <c r="DM25" s="32"/>
    </row>
    <row r="26" spans="1:117" ht="48.75" customHeight="1" x14ac:dyDescent="0.25">
      <c r="A26" s="61">
        <f>IF(LEN('Описание предлагаемого товара'!A29)&gt;0,'Описание предлагаемого товара'!A29,"")</f>
        <v>8</v>
      </c>
      <c r="B26" s="65" t="str">
        <f>IF(LEN('Описание предлагаемого товара'!B29)&gt;0,'Описание предлагаемого товара'!B29,"")</f>
        <v/>
      </c>
      <c r="C26" s="61" t="str">
        <f>IF(LEN('Описание предлагаемого товара'!C29)&gt;0,'Описание предлагаемого товара'!C29,"")</f>
        <v>Каскетка  защитная от механических воздействий</v>
      </c>
      <c r="D26" s="61" t="str">
        <f>IF(LEN('Описание предлагаемого товара'!D29)&gt;0,'Описание предлагаемого товара'!D29,"")</f>
        <v xml:space="preserve">Каскетка защитная состоит из ударопрочного корпуса, выполненного из АБС-пластика и тканевой оболочки, козырек длиной 55 мм. С внутренней стороны корпуса каскетки имеется мягкий амортизатор. На каскетке предусмотрено наличие светоотражающих вставок и канта по козырьку и затылочной части тканевой оболочки. С боковых сторон выполнены вставки из сетчатой ткани. В затылочной части предусмотрена регулировка по размеру головы с 56 см по 59 см с помощью застежки-блочки.
каскетки защитные не должны передавать максимальное усилие на голову более 10 кН при энергии удара не менее 12,5 Дж, а при соударении с острыми предметами не должно происходить соприкосновение острых предметов с головой при энергии удара не менее 2,5 Дж;
каскетки защитные должны обеспечивать естественную вентиляцию внутреннего пространства;
при применении в конструкции каскеток подбородочного ремня его ширина должна быть не менее 10 мм, а крепежные механизмы должны разрушаться при усилии не менее 150 Н и не более 250 Н. Цвет - оранжевая. Обязательно предоставление Сертификата соответствия / Декларации о соответствии ТР ТС 019/2011.
Нанесение символики АО "Россети Тюмень"   </v>
      </c>
      <c r="E26" s="61" t="str">
        <f>IF(LEN('Описание предлагаемого товара'!E29)&gt;0,'Описание предлагаемого товара'!E29,"")</f>
        <v>Расположение символики представлено в п. 2 Приложения 4 к ТЗ</v>
      </c>
      <c r="F26" s="61" t="str">
        <f>IF(LEN('Описание предлагаемого товара'!F29)&gt;0,'Описание предлагаемого товара'!F29,"")</f>
        <v/>
      </c>
      <c r="G26" s="61" t="str">
        <f>IF(LEN('Описание предлагаемого товара'!G29)&gt;0,'Описание предлагаемого товара'!G29,"")</f>
        <v>Нет</v>
      </c>
      <c r="H26" s="61" t="str">
        <f>IF(LEN('Описание предлагаемого товара'!H29)&gt;0,'Описание предлагаемого товара'!H29,"")</f>
        <v>32.99.11.160</v>
      </c>
      <c r="I26" s="61" t="str">
        <f>IF(LEN('Описание предлагаемого товара'!I29)&gt;0,'Описание предлагаемого товара'!I29,"")</f>
        <v>Запрет</v>
      </c>
      <c r="J26" s="38" t="str">
        <f>IFERROR(VLOOKUP(B26,SAP!$A:$E,5,),"")</f>
        <v/>
      </c>
      <c r="K26" s="40" t="str">
        <f t="shared" si="9"/>
        <v/>
      </c>
      <c r="L26" s="61" t="str">
        <f>IF(LEN('Описание предлагаемого товара'!J29)&gt;0,IFERROR('Описание предлагаемого товара'!J29*1,""),"")</f>
        <v/>
      </c>
      <c r="M26" s="39" t="str">
        <f>IFERROR(VLOOKUP(B26,SAP!$A:$E,2,),"")</f>
        <v/>
      </c>
      <c r="N26" s="41" t="str">
        <f t="shared" si="0"/>
        <v/>
      </c>
      <c r="O26" s="39" t="str">
        <f t="shared" si="1"/>
        <v/>
      </c>
      <c r="P26" s="36" t="str">
        <f>IF(LEN('Описание предлагаемого товара'!K29)&gt;0,'Описание предлагаемого товара'!K29,"")</f>
        <v>нет</v>
      </c>
      <c r="Q26" s="37" t="str">
        <f>IF(IF(IF(LEN('Описание предлагаемого товара'!L29)&gt;0,'Описание предлагаемого товара'!L29,"")="(подпись уполномоченного представителя)","",IF(LEN('Описание предлагаемого товара'!L29)&gt;0,'Описание предлагаемого товара'!L29,""))="М.П.","",IF(IF(LEN('Описание предлагаемого товара'!L29)&gt;0,'Описание предлагаемого товара'!L29,"")="(подпись уполномоченного представителя)","",IF(LEN('Описание предлагаемого товара'!L29)&gt;0,'Описание предлагаемого товара'!L29,"")))</f>
        <v/>
      </c>
      <c r="R26" s="37" t="str">
        <f>IF(LEN('Описание предлагаемого товара'!M29)&gt;0,'Описание предлагаемого товара'!M29,"")</f>
        <v/>
      </c>
      <c r="S26" s="37" t="str">
        <f>IF(LEN('Описание предлагаемого товара'!N29)&gt;0,'Описание предлагаемого товара'!N29,"")</f>
        <v/>
      </c>
      <c r="T26" s="61" t="str">
        <f>IF(IF(LEN('Описание предлагаемого товара'!O29)&gt;0,'Описание предлагаемого товара'!O29,"")="(фамилия, имя, отчество подписавшего, должность)","",IF(LEN('Описание предлагаемого товара'!O29)&gt;0,'Описание предлагаемого товара'!O29,""))</f>
        <v>не заполняется</v>
      </c>
      <c r="U26" s="23" t="str">
        <f>IFERROR(VLOOKUP(CI26*1,Обработ.выгрузка_реестра_РФ!$A:$G,6,),"")</f>
        <v/>
      </c>
      <c r="V26" s="61" t="str">
        <f>IF(LEN('Описание предлагаемого товара'!P29)&gt;0,'Описание предлагаемого товара'!P29,"")</f>
        <v/>
      </c>
      <c r="W26" s="62" t="str">
        <f>IF(LEN('Описание предлагаемого товара'!Q29)&gt;0,'Описание предлагаемого товара'!Q29,"")</f>
        <v/>
      </c>
      <c r="X26" s="91" t="str">
        <f t="shared" ref="X26:Y26" si="123">IFERROR(REPLACE(W26,FIND(CHAR(10),W26,1),1," "),W26)</f>
        <v/>
      </c>
      <c r="Y26" s="91" t="str">
        <f t="shared" si="123"/>
        <v/>
      </c>
      <c r="Z26" s="91" t="str">
        <f t="shared" si="11"/>
        <v/>
      </c>
      <c r="AA26" s="91" t="str">
        <f t="shared" si="12"/>
        <v/>
      </c>
      <c r="AB26" s="91" t="str">
        <f t="shared" si="13"/>
        <v/>
      </c>
      <c r="AC26" s="91" t="str">
        <f t="shared" ref="AC26:AF26" si="124">IFERROR(REPLACE(AB26,FIND("  ",AB26,1),2," "),AB26)</f>
        <v/>
      </c>
      <c r="AD26" s="91" t="str">
        <f t="shared" si="124"/>
        <v/>
      </c>
      <c r="AE26" s="91" t="str">
        <f t="shared" si="124"/>
        <v/>
      </c>
      <c r="AF26" s="91" t="str">
        <f t="shared" si="124"/>
        <v/>
      </c>
      <c r="AG26" s="23" t="str">
        <f>IFERROR(VLOOKUP(CI26*1,Обработ.выгрузка_реестра_РФ!$A:$G,4,),"")</f>
        <v/>
      </c>
      <c r="AH26" s="91" t="str">
        <f t="shared" ref="AH26:AI26" si="125">IFERROR(REPLACE(AG26,FIND("-",AG26,1),1,"*"),AG26)</f>
        <v/>
      </c>
      <c r="AI26" s="91" t="str">
        <f t="shared" si="125"/>
        <v/>
      </c>
      <c r="AJ26" s="27" t="str">
        <f t="shared" si="107"/>
        <v/>
      </c>
      <c r="AK26" s="63" t="str">
        <f>IF(LEN('Описание предлагаемого товара'!R29)&gt;0,'Описание предлагаемого товара'!R29,"")</f>
        <v/>
      </c>
      <c r="AL26" s="91" t="str">
        <f t="shared" ref="AL26:AM26" si="126">IFERROR(REPLACE(AK26,FIND(CHAR(10),AK26,1),1,""),AK26)</f>
        <v/>
      </c>
      <c r="AM26" s="91" t="str">
        <f t="shared" si="126"/>
        <v/>
      </c>
      <c r="AN26" s="91" t="str">
        <f t="shared" ref="AN26:AR26" si="127">IFERROR(REPLACE(AM26,FIND(" ",AM26,1),1,""),AM26)</f>
        <v/>
      </c>
      <c r="AO26" s="91" t="str">
        <f t="shared" si="127"/>
        <v/>
      </c>
      <c r="AP26" s="91" t="str">
        <f t="shared" si="127"/>
        <v/>
      </c>
      <c r="AQ26" s="91" t="str">
        <f t="shared" si="127"/>
        <v/>
      </c>
      <c r="AR26" s="91" t="str">
        <f t="shared" si="127"/>
        <v/>
      </c>
      <c r="AS26" s="91" t="str">
        <f t="shared" si="18"/>
        <v/>
      </c>
      <c r="AT26" s="91" t="str">
        <f t="shared" si="19"/>
        <v/>
      </c>
      <c r="AU26" s="32" t="str">
        <f t="shared" si="4"/>
        <v>Не указан реестровый номер (мера нац.режима Запрет)</v>
      </c>
      <c r="AV26" s="93" t="str">
        <f>'Описание предлагаемого товара'!S29</f>
        <v/>
      </c>
      <c r="AW26" s="91">
        <f>MIN(SEARCH({0,1,2,3,4,5,6,7,8,9},AV26&amp; "0123456789"))</f>
        <v>1</v>
      </c>
      <c r="AX26" s="91" t="str">
        <f t="shared" si="20"/>
        <v/>
      </c>
      <c r="AY26" s="91" t="str">
        <f t="shared" si="21"/>
        <v/>
      </c>
      <c r="AZ26" s="91" t="str">
        <f t="shared" si="22"/>
        <v/>
      </c>
      <c r="BA26" s="91" t="str">
        <f t="shared" si="23"/>
        <v/>
      </c>
      <c r="BB26" s="91" t="str">
        <f t="shared" si="24"/>
        <v/>
      </c>
      <c r="BC26" s="91" t="str">
        <f t="shared" si="25"/>
        <v/>
      </c>
      <c r="BD26" s="91" t="str">
        <f t="shared" si="26"/>
        <v/>
      </c>
      <c r="BE26" s="91" t="str">
        <f t="shared" si="27"/>
        <v/>
      </c>
      <c r="BF26" s="91" t="str">
        <f t="shared" si="28"/>
        <v/>
      </c>
      <c r="BG26" s="91" t="str">
        <f t="shared" si="29"/>
        <v/>
      </c>
      <c r="BH26" s="91" t="str">
        <f t="shared" si="30"/>
        <v/>
      </c>
      <c r="BI26" s="91" t="str">
        <f t="shared" si="31"/>
        <v/>
      </c>
      <c r="BJ26" s="91" t="str">
        <f t="shared" si="32"/>
        <v/>
      </c>
      <c r="BK26" s="91" t="str">
        <f t="shared" si="33"/>
        <v/>
      </c>
      <c r="BL26" s="91" t="str">
        <f t="shared" si="34"/>
        <v/>
      </c>
      <c r="BM26" s="91" t="str">
        <f t="shared" si="35"/>
        <v/>
      </c>
      <c r="BN26" s="91" t="str">
        <f t="shared" si="36"/>
        <v/>
      </c>
      <c r="BO26" s="91" t="str">
        <f t="shared" si="37"/>
        <v/>
      </c>
      <c r="BP26" s="91" t="str">
        <f t="shared" si="38"/>
        <v/>
      </c>
      <c r="BQ26" s="91" t="str">
        <f t="shared" si="39"/>
        <v/>
      </c>
      <c r="BR26" s="91" t="str">
        <f t="shared" si="40"/>
        <v/>
      </c>
      <c r="BS26" s="91" t="str">
        <f t="shared" si="41"/>
        <v/>
      </c>
      <c r="BT26" s="91" t="str">
        <f t="shared" si="42"/>
        <v/>
      </c>
      <c r="BU26" s="91" t="str">
        <f t="shared" si="43"/>
        <v/>
      </c>
      <c r="BV26" s="91" t="str">
        <f t="shared" si="44"/>
        <v/>
      </c>
      <c r="BW26" s="91" t="str">
        <f t="shared" si="45"/>
        <v/>
      </c>
      <c r="BX26" s="91" t="str">
        <f t="shared" si="46"/>
        <v/>
      </c>
      <c r="BY26" s="91" t="str">
        <f t="shared" si="47"/>
        <v/>
      </c>
      <c r="BZ26" s="91" t="str">
        <f t="shared" si="48"/>
        <v/>
      </c>
      <c r="CA26" s="91" t="str">
        <f t="shared" si="49"/>
        <v/>
      </c>
      <c r="CB26" s="91" t="str">
        <f t="shared" si="50"/>
        <v/>
      </c>
      <c r="CC26" s="91" t="str">
        <f t="shared" si="51"/>
        <v/>
      </c>
      <c r="CD26" s="91" t="str">
        <f t="shared" si="52"/>
        <v/>
      </c>
      <c r="CE26" s="91" t="str">
        <f t="shared" si="53"/>
        <v/>
      </c>
      <c r="CF26" s="91" t="str">
        <f t="shared" si="54"/>
        <v/>
      </c>
      <c r="CG26" s="91" t="str">
        <f t="shared" si="55"/>
        <v/>
      </c>
      <c r="CH26" s="91" t="str">
        <f t="shared" si="56"/>
        <v/>
      </c>
      <c r="CI26" s="91" t="str">
        <f t="shared" si="57"/>
        <v>нет</v>
      </c>
      <c r="CJ26" s="63" t="str">
        <f>IF(LEN('Описание предлагаемого товара'!T29)&gt;0,'Описание предлагаемого товара'!T29,"")</f>
        <v/>
      </c>
      <c r="CK26" s="91" t="str">
        <f t="shared" ref="CK26:CL26" si="128">IFERROR(REPLACE(CJ26,FIND(CHAR(10),CJ26,1),1,""),CJ26)</f>
        <v/>
      </c>
      <c r="CL26" s="91" t="str">
        <f t="shared" si="128"/>
        <v/>
      </c>
      <c r="CM26" s="91" t="str">
        <f t="shared" si="59"/>
        <v/>
      </c>
      <c r="CN26" s="91" t="str">
        <f t="shared" si="60"/>
        <v/>
      </c>
      <c r="CO26" s="91" t="str">
        <f t="shared" si="61"/>
        <v/>
      </c>
      <c r="CP26" s="90" t="str">
        <f>IF(AU26="Не указан реестровый номер (мера нац.режима Запрет)","",IF(CI26="нет","",IF(CU26="да","исключение(не смотрим баллы)",IFERROR(IF(CI26*1&gt;0,IFERROR(IF(VLOOKUP(CI26*1,Обработ.выгрузка_реестра_РФ!$A:$G,7,)=0,"Баллы не установлены",VLOOKUP(CI26*1,Обработ.выгрузка_реестра_РФ!$A:$G,7,)),IF(LEN(CI26)&gt;14,"","нет номера в реестре РФ")),""),IF(LEN(CI26)=0,"","Некорректный реестровый номер")))))</f>
        <v/>
      </c>
      <c r="CQ26" s="33" t="str">
        <f>IF(LEN(C26)&gt;0,IFERROR(IF(LEN(H26)&gt;0,IF(LEN(VLOOKUP(H26,'исключения(не_смотрим_баллы)'!$A:$C,1,))&gt;0,"да","нет"),"не введен ОКПД2"),"нет"),"")</f>
        <v>нет</v>
      </c>
      <c r="CR26" s="33" t="str">
        <f ca="1">IF(CQ26="да",IF(TODAY()&lt;VLOOKUP(H26,'исключения(не_смотрим_баллы)'!$A:$C,3,),"да","нет"),"")</f>
        <v/>
      </c>
      <c r="CS26" s="33" t="str">
        <f>IFERROR(IF(CQ26="да",IF(VLOOKUP(CI26*1,Обработ.выгрузка_реестра_РФ!$A:$G,2,)&lt;VLOOKUP(H26,'исключения(не_смотрим_баллы)'!$A:$C,2,),"да","нет"),""),"")</f>
        <v/>
      </c>
      <c r="CT26" s="24"/>
      <c r="CU26" s="33" t="str">
        <f t="shared" si="69"/>
        <v/>
      </c>
      <c r="CV26" s="91" t="str">
        <f t="shared" si="70"/>
        <v/>
      </c>
      <c r="CW26" s="27" t="str">
        <f t="shared" si="71"/>
        <v/>
      </c>
      <c r="CX26" s="26" t="str">
        <f t="shared" si="5"/>
        <v>Импорт</v>
      </c>
      <c r="CY26" s="64" t="str">
        <f>IF(LEN('Описание предлагаемого товара'!U29)&gt;0,'Описание предлагаемого товара'!U29,"")</f>
        <v/>
      </c>
      <c r="CZ26" s="95" t="str">
        <f t="shared" si="62"/>
        <v/>
      </c>
      <c r="DA26" s="95" t="str">
        <f t="shared" ref="DA26" si="129">IFERROR(REPLACE(CZ26,FIND(" ",CZ26,1),1,""),CZ26)</f>
        <v/>
      </c>
      <c r="DB26" s="95" t="str">
        <f t="shared" si="7"/>
        <v/>
      </c>
      <c r="DC26" s="95" t="str">
        <f t="shared" ref="DC26:DD26" si="130">IFERROR(REPLACE(DB26,FIND("г.",DB26,1),2,""),DB26)</f>
        <v/>
      </c>
      <c r="DD26" s="95" t="str">
        <f t="shared" si="130"/>
        <v/>
      </c>
      <c r="DE26" s="95" t="str">
        <f t="shared" ref="DE26:DF26" si="131">IFERROR(REPLACE(DD26,FIND("г",DD26,1),1,""),DD26)</f>
        <v/>
      </c>
      <c r="DF26" s="95" t="str">
        <f t="shared" si="131"/>
        <v/>
      </c>
      <c r="DG26" s="95" t="str">
        <f t="shared" si="75"/>
        <v/>
      </c>
      <c r="DH26" s="25" t="str">
        <f>IFERROR(VLOOKUP(CI26*1,Обработ.выгрузка_реестра_РФ!$A:$G,5,),"")</f>
        <v/>
      </c>
      <c r="DI26" s="27" t="str">
        <f t="shared" si="85"/>
        <v/>
      </c>
      <c r="DJ26" s="27" t="str">
        <f t="shared" ca="1" si="8"/>
        <v/>
      </c>
      <c r="DK26" s="63" t="str">
        <f>IF(LEN('Описание предлагаемого товара'!V29)&gt;0,'Описание предлагаемого товара'!V29,"")</f>
        <v/>
      </c>
      <c r="DL26" s="63" t="str">
        <f>IF(LEN('Описание предлагаемого товара'!W29)&gt;0,'Описание предлагаемого товара'!W29,"")</f>
        <v/>
      </c>
      <c r="DM26" s="32"/>
    </row>
    <row r="27" spans="1:117" ht="48.75" customHeight="1" x14ac:dyDescent="0.25">
      <c r="A27" s="61">
        <f>IF(LEN('Описание предлагаемого товара'!A30)&gt;0,'Описание предлагаемого товара'!A30,"")</f>
        <v>9</v>
      </c>
      <c r="B27" s="65" t="str">
        <f>IF(LEN('Описание предлагаемого товара'!B30)&gt;0,'Описание предлагаемого товара'!B30,"")</f>
        <v/>
      </c>
      <c r="C27" s="61" t="str">
        <f>IF(LEN('Описание предлагаемого товара'!C30)&gt;0,'Описание предлагаемого товара'!C30,"")</f>
        <v>Колпак медицинский х/б белый</v>
      </c>
      <c r="D27" s="61" t="str">
        <f>IF(LEN('Описание предлагаемого товара'!D30)&gt;0,'Описание предлагаемого товара'!D30,"")</f>
        <v>Шапочка цилиндрической формы, с круглым донышком. Объем регулируется в затылочной части при помощи пат и контактной ленты. Цвет: белый, Ткань: 50%ХБ+50%ПЭ (Сатори), плотность не менее 145 г/м². ГОСТ 32118-2013, ТР ТС 017/2011</v>
      </c>
      <c r="E27" s="61" t="str">
        <f>IF(LEN('Описание предлагаемого товара'!E30)&gt;0,'Описание предлагаемого товара'!E30,"")</f>
        <v/>
      </c>
      <c r="F27" s="61" t="str">
        <f>IF(LEN('Описание предлагаемого товара'!F30)&gt;0,'Описание предлагаемого товара'!F30,"")</f>
        <v/>
      </c>
      <c r="G27" s="61" t="str">
        <f>IF(LEN('Описание предлагаемого товара'!G30)&gt;0,'Описание предлагаемого товара'!G30,"")</f>
        <v>Нет</v>
      </c>
      <c r="H27" s="61" t="str">
        <f>IF(LEN('Описание предлагаемого товара'!H30)&gt;0,'Описание предлагаемого товара'!H30,"")</f>
        <v>14.19.42.159</v>
      </c>
      <c r="I27" s="61" t="str">
        <f>IF(LEN('Описание предлагаемого товара'!I30)&gt;0,'Описание предлагаемого товара'!I30,"")</f>
        <v>Запрет</v>
      </c>
      <c r="J27" s="38" t="str">
        <f>IFERROR(VLOOKUP(B27,SAP!$A:$E,5,),"")</f>
        <v/>
      </c>
      <c r="K27" s="40" t="str">
        <f t="shared" si="9"/>
        <v/>
      </c>
      <c r="L27" s="61" t="str">
        <f>IF(LEN('Описание предлагаемого товара'!J30)&gt;0,IFERROR('Описание предлагаемого товара'!J30*1,""),"")</f>
        <v/>
      </c>
      <c r="M27" s="39" t="str">
        <f>IFERROR(VLOOKUP(B27,SAP!$A:$E,2,),"")</f>
        <v/>
      </c>
      <c r="N27" s="41" t="str">
        <f t="shared" si="0"/>
        <v/>
      </c>
      <c r="O27" s="39" t="str">
        <f t="shared" si="1"/>
        <v/>
      </c>
      <c r="P27" s="36" t="str">
        <f>IF(LEN('Описание предлагаемого товара'!K30)&gt;0,'Описание предлагаемого товара'!K30,"")</f>
        <v>нет</v>
      </c>
      <c r="Q27" s="37" t="str">
        <f>IF(IF(IF(LEN('Описание предлагаемого товара'!L30)&gt;0,'Описание предлагаемого товара'!L30,"")="(подпись уполномоченного представителя)","",IF(LEN('Описание предлагаемого товара'!L30)&gt;0,'Описание предлагаемого товара'!L30,""))="М.П.","",IF(IF(LEN('Описание предлагаемого товара'!L30)&gt;0,'Описание предлагаемого товара'!L30,"")="(подпись уполномоченного представителя)","",IF(LEN('Описание предлагаемого товара'!L30)&gt;0,'Описание предлагаемого товара'!L30,"")))</f>
        <v/>
      </c>
      <c r="R27" s="37" t="str">
        <f>IF(LEN('Описание предлагаемого товара'!M30)&gt;0,'Описание предлагаемого товара'!M30,"")</f>
        <v/>
      </c>
      <c r="S27" s="37" t="str">
        <f>IF(LEN('Описание предлагаемого товара'!N30)&gt;0,'Описание предлагаемого товара'!N30,"")</f>
        <v/>
      </c>
      <c r="T27" s="61" t="str">
        <f>IF(IF(LEN('Описание предлагаемого товара'!O30)&gt;0,'Описание предлагаемого товара'!O30,"")="(фамилия, имя, отчество подписавшего, должность)","",IF(LEN('Описание предлагаемого товара'!O30)&gt;0,'Описание предлагаемого товара'!O30,""))</f>
        <v>не заполняется</v>
      </c>
      <c r="U27" s="23" t="str">
        <f>IFERROR(VLOOKUP(CI27*1,Обработ.выгрузка_реестра_РФ!$A:$G,6,),"")</f>
        <v/>
      </c>
      <c r="V27" s="61" t="str">
        <f>IF(LEN('Описание предлагаемого товара'!P30)&gt;0,'Описание предлагаемого товара'!P30,"")</f>
        <v/>
      </c>
      <c r="W27" s="62" t="str">
        <f>IF(LEN('Описание предлагаемого товара'!Q30)&gt;0,'Описание предлагаемого товара'!Q30,"")</f>
        <v/>
      </c>
      <c r="X27" s="91" t="str">
        <f t="shared" ref="X27:Y27" si="132">IFERROR(REPLACE(W27,FIND(CHAR(10),W27,1),1," "),W27)</f>
        <v/>
      </c>
      <c r="Y27" s="91" t="str">
        <f t="shared" si="132"/>
        <v/>
      </c>
      <c r="Z27" s="91" t="str">
        <f t="shared" si="11"/>
        <v/>
      </c>
      <c r="AA27" s="91" t="str">
        <f t="shared" si="12"/>
        <v/>
      </c>
      <c r="AB27" s="91" t="str">
        <f t="shared" si="13"/>
        <v/>
      </c>
      <c r="AC27" s="91" t="str">
        <f t="shared" ref="AC27:AF27" si="133">IFERROR(REPLACE(AB27,FIND("  ",AB27,1),2," "),AB27)</f>
        <v/>
      </c>
      <c r="AD27" s="91" t="str">
        <f t="shared" si="133"/>
        <v/>
      </c>
      <c r="AE27" s="91" t="str">
        <f t="shared" si="133"/>
        <v/>
      </c>
      <c r="AF27" s="91" t="str">
        <f t="shared" si="133"/>
        <v/>
      </c>
      <c r="AG27" s="23" t="str">
        <f>IFERROR(VLOOKUP(CI27*1,Обработ.выгрузка_реестра_РФ!$A:$G,4,),"")</f>
        <v/>
      </c>
      <c r="AH27" s="91" t="str">
        <f t="shared" ref="AH27:AI27" si="134">IFERROR(REPLACE(AG27,FIND("-",AG27,1),1,"*"),AG27)</f>
        <v/>
      </c>
      <c r="AI27" s="91" t="str">
        <f t="shared" si="134"/>
        <v/>
      </c>
      <c r="AJ27" s="27" t="str">
        <f t="shared" si="107"/>
        <v/>
      </c>
      <c r="AK27" s="63" t="str">
        <f>IF(LEN('Описание предлагаемого товара'!R30)&gt;0,'Описание предлагаемого товара'!R30,"")</f>
        <v/>
      </c>
      <c r="AL27" s="91" t="str">
        <f t="shared" ref="AL27:AM27" si="135">IFERROR(REPLACE(AK27,FIND(CHAR(10),AK27,1),1,""),AK27)</f>
        <v/>
      </c>
      <c r="AM27" s="91" t="str">
        <f t="shared" si="135"/>
        <v/>
      </c>
      <c r="AN27" s="91" t="str">
        <f t="shared" ref="AN27:AR27" si="136">IFERROR(REPLACE(AM27,FIND(" ",AM27,1),1,""),AM27)</f>
        <v/>
      </c>
      <c r="AO27" s="91" t="str">
        <f t="shared" si="136"/>
        <v/>
      </c>
      <c r="AP27" s="91" t="str">
        <f t="shared" si="136"/>
        <v/>
      </c>
      <c r="AQ27" s="91" t="str">
        <f t="shared" si="136"/>
        <v/>
      </c>
      <c r="AR27" s="91" t="str">
        <f t="shared" si="136"/>
        <v/>
      </c>
      <c r="AS27" s="91" t="str">
        <f t="shared" si="18"/>
        <v/>
      </c>
      <c r="AT27" s="91" t="str">
        <f t="shared" si="19"/>
        <v/>
      </c>
      <c r="AU27" s="32" t="str">
        <f t="shared" si="4"/>
        <v>Не указан реестровый номер (мера нац.режима Запрет)</v>
      </c>
      <c r="AV27" s="93" t="str">
        <f>'Описание предлагаемого товара'!S30</f>
        <v/>
      </c>
      <c r="AW27" s="91">
        <f>MIN(SEARCH({0,1,2,3,4,5,6,7,8,9},AV27&amp; "0123456789"))</f>
        <v>1</v>
      </c>
      <c r="AX27" s="91" t="str">
        <f t="shared" si="20"/>
        <v/>
      </c>
      <c r="AY27" s="91" t="str">
        <f t="shared" si="21"/>
        <v/>
      </c>
      <c r="AZ27" s="91" t="str">
        <f t="shared" si="22"/>
        <v/>
      </c>
      <c r="BA27" s="91" t="str">
        <f t="shared" si="23"/>
        <v/>
      </c>
      <c r="BB27" s="91" t="str">
        <f t="shared" si="24"/>
        <v/>
      </c>
      <c r="BC27" s="91" t="str">
        <f t="shared" si="25"/>
        <v/>
      </c>
      <c r="BD27" s="91" t="str">
        <f t="shared" si="26"/>
        <v/>
      </c>
      <c r="BE27" s="91" t="str">
        <f t="shared" si="27"/>
        <v/>
      </c>
      <c r="BF27" s="91" t="str">
        <f t="shared" si="28"/>
        <v/>
      </c>
      <c r="BG27" s="91" t="str">
        <f t="shared" si="29"/>
        <v/>
      </c>
      <c r="BH27" s="91" t="str">
        <f t="shared" si="30"/>
        <v/>
      </c>
      <c r="BI27" s="91" t="str">
        <f t="shared" si="31"/>
        <v/>
      </c>
      <c r="BJ27" s="91" t="str">
        <f t="shared" si="32"/>
        <v/>
      </c>
      <c r="BK27" s="91" t="str">
        <f t="shared" si="33"/>
        <v/>
      </c>
      <c r="BL27" s="91" t="str">
        <f t="shared" si="34"/>
        <v/>
      </c>
      <c r="BM27" s="91" t="str">
        <f t="shared" si="35"/>
        <v/>
      </c>
      <c r="BN27" s="91" t="str">
        <f t="shared" si="36"/>
        <v/>
      </c>
      <c r="BO27" s="91" t="str">
        <f t="shared" si="37"/>
        <v/>
      </c>
      <c r="BP27" s="91" t="str">
        <f t="shared" si="38"/>
        <v/>
      </c>
      <c r="BQ27" s="91" t="str">
        <f t="shared" si="39"/>
        <v/>
      </c>
      <c r="BR27" s="91" t="str">
        <f t="shared" si="40"/>
        <v/>
      </c>
      <c r="BS27" s="91" t="str">
        <f t="shared" si="41"/>
        <v/>
      </c>
      <c r="BT27" s="91" t="str">
        <f t="shared" si="42"/>
        <v/>
      </c>
      <c r="BU27" s="91" t="str">
        <f t="shared" si="43"/>
        <v/>
      </c>
      <c r="BV27" s="91" t="str">
        <f t="shared" si="44"/>
        <v/>
      </c>
      <c r="BW27" s="91" t="str">
        <f t="shared" si="45"/>
        <v/>
      </c>
      <c r="BX27" s="91" t="str">
        <f t="shared" si="46"/>
        <v/>
      </c>
      <c r="BY27" s="91" t="str">
        <f t="shared" si="47"/>
        <v/>
      </c>
      <c r="BZ27" s="91" t="str">
        <f t="shared" si="48"/>
        <v/>
      </c>
      <c r="CA27" s="91" t="str">
        <f t="shared" si="49"/>
        <v/>
      </c>
      <c r="CB27" s="91" t="str">
        <f t="shared" si="50"/>
        <v/>
      </c>
      <c r="CC27" s="91" t="str">
        <f t="shared" si="51"/>
        <v/>
      </c>
      <c r="CD27" s="91" t="str">
        <f t="shared" si="52"/>
        <v/>
      </c>
      <c r="CE27" s="91" t="str">
        <f t="shared" si="53"/>
        <v/>
      </c>
      <c r="CF27" s="91" t="str">
        <f t="shared" si="54"/>
        <v/>
      </c>
      <c r="CG27" s="91" t="str">
        <f t="shared" si="55"/>
        <v/>
      </c>
      <c r="CH27" s="91" t="str">
        <f t="shared" si="56"/>
        <v/>
      </c>
      <c r="CI27" s="91" t="str">
        <f t="shared" si="57"/>
        <v>нет</v>
      </c>
      <c r="CJ27" s="63" t="str">
        <f>IF(LEN('Описание предлагаемого товара'!T30)&gt;0,'Описание предлагаемого товара'!T30,"")</f>
        <v/>
      </c>
      <c r="CK27" s="91" t="str">
        <f t="shared" ref="CK27:CL27" si="137">IFERROR(REPLACE(CJ27,FIND(CHAR(10),CJ27,1),1,""),CJ27)</f>
        <v/>
      </c>
      <c r="CL27" s="91" t="str">
        <f t="shared" si="137"/>
        <v/>
      </c>
      <c r="CM27" s="91" t="str">
        <f t="shared" si="59"/>
        <v/>
      </c>
      <c r="CN27" s="91" t="str">
        <f t="shared" si="60"/>
        <v/>
      </c>
      <c r="CO27" s="91" t="str">
        <f t="shared" si="61"/>
        <v/>
      </c>
      <c r="CP27" s="90" t="str">
        <f>IF(AU27="Не указан реестровый номер (мера нац.режима Запрет)","",IF(CI27="нет","",IF(CU27="да","исключение(не смотрим баллы)",IFERROR(IF(CI27*1&gt;0,IFERROR(IF(VLOOKUP(CI27*1,Обработ.выгрузка_реестра_РФ!$A:$G,7,)=0,"Баллы не установлены",VLOOKUP(CI27*1,Обработ.выгрузка_реестра_РФ!$A:$G,7,)),IF(LEN(CI27)&gt;14,"","нет номера в реестре РФ")),""),IF(LEN(CI27)=0,"","Некорректный реестровый номер")))))</f>
        <v/>
      </c>
      <c r="CQ27" s="33" t="str">
        <f>IF(LEN(C27)&gt;0,IFERROR(IF(LEN(H27)&gt;0,IF(LEN(VLOOKUP(H27,'исключения(не_смотрим_баллы)'!$A:$C,1,))&gt;0,"да","нет"),"не введен ОКПД2"),"нет"),"")</f>
        <v>нет</v>
      </c>
      <c r="CR27" s="33" t="str">
        <f ca="1">IF(CQ27="да",IF(TODAY()&lt;VLOOKUP(H27,'исключения(не_смотрим_баллы)'!$A:$C,3,),"да","нет"),"")</f>
        <v/>
      </c>
      <c r="CS27" s="33" t="str">
        <f>IFERROR(IF(CQ27="да",IF(VLOOKUP(CI27*1,Обработ.выгрузка_реестра_РФ!$A:$G,2,)&lt;VLOOKUP(H27,'исключения(не_смотрим_баллы)'!$A:$C,2,),"да","нет"),""),"")</f>
        <v/>
      </c>
      <c r="CT27" s="24"/>
      <c r="CU27" s="33" t="str">
        <f t="shared" si="69"/>
        <v/>
      </c>
      <c r="CV27" s="91" t="str">
        <f t="shared" si="70"/>
        <v/>
      </c>
      <c r="CW27" s="27" t="str">
        <f t="shared" si="71"/>
        <v/>
      </c>
      <c r="CX27" s="26" t="str">
        <f t="shared" si="5"/>
        <v>Импорт</v>
      </c>
      <c r="CY27" s="64" t="str">
        <f>IF(LEN('Описание предлагаемого товара'!U30)&gt;0,'Описание предлагаемого товара'!U30,"")</f>
        <v/>
      </c>
      <c r="CZ27" s="95" t="str">
        <f t="shared" si="62"/>
        <v/>
      </c>
      <c r="DA27" s="95" t="str">
        <f t="shared" ref="DA27" si="138">IFERROR(REPLACE(CZ27,FIND(" ",CZ27,1),1,""),CZ27)</f>
        <v/>
      </c>
      <c r="DB27" s="95" t="str">
        <f t="shared" si="7"/>
        <v/>
      </c>
      <c r="DC27" s="95" t="str">
        <f t="shared" ref="DC27:DD27" si="139">IFERROR(REPLACE(DB27,FIND("г.",DB27,1),2,""),DB27)</f>
        <v/>
      </c>
      <c r="DD27" s="95" t="str">
        <f t="shared" si="139"/>
        <v/>
      </c>
      <c r="DE27" s="95" t="str">
        <f t="shared" ref="DE27:DF27" si="140">IFERROR(REPLACE(DD27,FIND("г",DD27,1),1,""),DD27)</f>
        <v/>
      </c>
      <c r="DF27" s="95" t="str">
        <f t="shared" si="140"/>
        <v/>
      </c>
      <c r="DG27" s="95" t="str">
        <f t="shared" si="75"/>
        <v/>
      </c>
      <c r="DH27" s="25" t="str">
        <f>IFERROR(VLOOKUP(CI27*1,Обработ.выгрузка_реестра_РФ!$A:$G,5,),"")</f>
        <v/>
      </c>
      <c r="DI27" s="27" t="str">
        <f t="shared" si="85"/>
        <v/>
      </c>
      <c r="DJ27" s="27" t="str">
        <f t="shared" ca="1" si="8"/>
        <v/>
      </c>
      <c r="DK27" s="63" t="str">
        <f>IF(LEN('Описание предлагаемого товара'!V30)&gt;0,'Описание предлагаемого товара'!V30,"")</f>
        <v/>
      </c>
      <c r="DL27" s="63" t="str">
        <f>IF(LEN('Описание предлагаемого товара'!W30)&gt;0,'Описание предлагаемого товара'!W30,"")</f>
        <v/>
      </c>
      <c r="DM27" s="32"/>
    </row>
    <row r="28" spans="1:117" ht="48.75" customHeight="1" x14ac:dyDescent="0.25">
      <c r="A28" s="61">
        <f>IF(LEN('Описание предлагаемого товара'!A31)&gt;0,'Описание предлагаемого товара'!A31,"")</f>
        <v>10</v>
      </c>
      <c r="B28" s="65" t="str">
        <f>IF(LEN('Описание предлагаемого товара'!B31)&gt;0,'Описание предлагаемого товара'!B31,"")</f>
        <v/>
      </c>
      <c r="C28" s="61" t="str">
        <f>IF(LEN('Описание предлагаемого товара'!C31)&gt;0,'Описание предлагаемого товара'!C31,"")</f>
        <v>Краги для защиты от искр и брызг, летние спилковые пятипалые</v>
      </c>
      <c r="D28" s="61" t="str">
        <f>IF(LEN('Описание предлагаемого товара'!D31)&gt;0,'Описание предлагаемого товара'!D31,"")</f>
        <v>Материал: спилок говяжий не менее 1,2 мм. Подкладка: байка. Швы усилены кожаными вставками. Длина: не менее 350 мм. ГОСТ Р 12.4.252-2013. ТР ТС 019/2011</v>
      </c>
      <c r="E28" s="61" t="str">
        <f>IF(LEN('Описание предлагаемого товара'!E31)&gt;0,'Описание предлагаемого товара'!E31,"")</f>
        <v/>
      </c>
      <c r="F28" s="61" t="str">
        <f>IF(LEN('Описание предлагаемого товара'!F31)&gt;0,'Описание предлагаемого товара'!F31,"")</f>
        <v/>
      </c>
      <c r="G28" s="61" t="str">
        <f>IF(LEN('Описание предлагаемого товара'!G31)&gt;0,'Описание предлагаемого товара'!G31,"")</f>
        <v>Нет</v>
      </c>
      <c r="H28" s="61" t="str">
        <f>IF(LEN('Описание предлагаемого товара'!H31)&gt;0,'Описание предлагаемого товара'!H31,"")</f>
        <v>14.12.30.150</v>
      </c>
      <c r="I28" s="61" t="str">
        <f>IF(LEN('Описание предлагаемого товара'!I31)&gt;0,'Описание предлагаемого товара'!I31,"")</f>
        <v>Запрет</v>
      </c>
      <c r="J28" s="38" t="str">
        <f>IFERROR(VLOOKUP(B28,SAP!$A:$E,5,),"")</f>
        <v/>
      </c>
      <c r="K28" s="40" t="str">
        <f t="shared" si="9"/>
        <v/>
      </c>
      <c r="L28" s="61" t="str">
        <f>IF(LEN('Описание предлагаемого товара'!J31)&gt;0,IFERROR('Описание предлагаемого товара'!J31*1,""),"")</f>
        <v/>
      </c>
      <c r="M28" s="39" t="str">
        <f>IFERROR(VLOOKUP(B28,SAP!$A:$E,2,),"")</f>
        <v/>
      </c>
      <c r="N28" s="41" t="str">
        <f t="shared" ref="N28:N91" si="141">IF(M28="нет","",IFERROR(M28*1,""))</f>
        <v/>
      </c>
      <c r="O28" s="39" t="str">
        <f t="shared" si="1"/>
        <v/>
      </c>
      <c r="P28" s="36" t="str">
        <f>IF(LEN('Описание предлагаемого товара'!K31)&gt;0,'Описание предлагаемого товара'!K31,"")</f>
        <v>нет</v>
      </c>
      <c r="Q28" s="37" t="str">
        <f>IF(IF(IF(LEN('Описание предлагаемого товара'!L31)&gt;0,'Описание предлагаемого товара'!L31,"")="(подпись уполномоченного представителя)","",IF(LEN('Описание предлагаемого товара'!L31)&gt;0,'Описание предлагаемого товара'!L31,""))="М.П.","",IF(IF(LEN('Описание предлагаемого товара'!L31)&gt;0,'Описание предлагаемого товара'!L31,"")="(подпись уполномоченного представителя)","",IF(LEN('Описание предлагаемого товара'!L31)&gt;0,'Описание предлагаемого товара'!L31,"")))</f>
        <v/>
      </c>
      <c r="R28" s="37" t="str">
        <f>IF(LEN('Описание предлагаемого товара'!M31)&gt;0,'Описание предлагаемого товара'!M31,"")</f>
        <v/>
      </c>
      <c r="S28" s="37" t="str">
        <f>IF(LEN('Описание предлагаемого товара'!N31)&gt;0,'Описание предлагаемого товара'!N31,"")</f>
        <v/>
      </c>
      <c r="T28" s="61" t="str">
        <f>IF(IF(LEN('Описание предлагаемого товара'!O31)&gt;0,'Описание предлагаемого товара'!O31,"")="(фамилия, имя, отчество подписавшего, должность)","",IF(LEN('Описание предлагаемого товара'!O31)&gt;0,'Описание предлагаемого товара'!O31,""))</f>
        <v>не заполняется</v>
      </c>
      <c r="U28" s="23" t="str">
        <f>IFERROR(VLOOKUP(CI28*1,Обработ.выгрузка_реестра_РФ!$A:$G,6,),"")</f>
        <v/>
      </c>
      <c r="V28" s="61" t="str">
        <f>IF(LEN('Описание предлагаемого товара'!P31)&gt;0,'Описание предлагаемого товара'!P31,"")</f>
        <v/>
      </c>
      <c r="W28" s="62" t="str">
        <f>IF(LEN('Описание предлагаемого товара'!Q31)&gt;0,'Описание предлагаемого товара'!Q31,"")</f>
        <v/>
      </c>
      <c r="X28" s="91" t="str">
        <f t="shared" ref="X28:Y28" si="142">IFERROR(REPLACE(W28,FIND(CHAR(10),W28,1),1," "),W28)</f>
        <v/>
      </c>
      <c r="Y28" s="91" t="str">
        <f t="shared" si="142"/>
        <v/>
      </c>
      <c r="Z28" s="91" t="str">
        <f t="shared" si="11"/>
        <v/>
      </c>
      <c r="AA28" s="91" t="str">
        <f t="shared" si="12"/>
        <v/>
      </c>
      <c r="AB28" s="91" t="str">
        <f t="shared" si="13"/>
        <v/>
      </c>
      <c r="AC28" s="91" t="str">
        <f t="shared" ref="AC28:AF28" si="143">IFERROR(REPLACE(AB28,FIND("  ",AB28,1),2," "),AB28)</f>
        <v/>
      </c>
      <c r="AD28" s="91" t="str">
        <f t="shared" si="143"/>
        <v/>
      </c>
      <c r="AE28" s="91" t="str">
        <f t="shared" si="143"/>
        <v/>
      </c>
      <c r="AF28" s="91" t="str">
        <f t="shared" si="143"/>
        <v/>
      </c>
      <c r="AG28" s="23" t="str">
        <f>IFERROR(VLOOKUP(CI28*1,Обработ.выгрузка_реестра_РФ!$A:$G,4,),"")</f>
        <v/>
      </c>
      <c r="AH28" s="91" t="str">
        <f t="shared" ref="AH28:AI28" si="144">IFERROR(REPLACE(AG28,FIND("-",AG28,1),1,"*"),AG28)</f>
        <v/>
      </c>
      <c r="AI28" s="91" t="str">
        <f t="shared" si="144"/>
        <v/>
      </c>
      <c r="AJ28" s="27" t="str">
        <f t="shared" si="107"/>
        <v/>
      </c>
      <c r="AK28" s="63" t="str">
        <f>IF(LEN('Описание предлагаемого товара'!R31)&gt;0,'Описание предлагаемого товара'!R31,"")</f>
        <v/>
      </c>
      <c r="AL28" s="91" t="str">
        <f t="shared" ref="AL28:AM28" si="145">IFERROR(REPLACE(AK28,FIND(CHAR(10),AK28,1),1,""),AK28)</f>
        <v/>
      </c>
      <c r="AM28" s="91" t="str">
        <f t="shared" si="145"/>
        <v/>
      </c>
      <c r="AN28" s="91" t="str">
        <f t="shared" ref="AN28:AR28" si="146">IFERROR(REPLACE(AM28,FIND(" ",AM28,1),1,""),AM28)</f>
        <v/>
      </c>
      <c r="AO28" s="91" t="str">
        <f t="shared" si="146"/>
        <v/>
      </c>
      <c r="AP28" s="91" t="str">
        <f t="shared" si="146"/>
        <v/>
      </c>
      <c r="AQ28" s="91" t="str">
        <f t="shared" si="146"/>
        <v/>
      </c>
      <c r="AR28" s="91" t="str">
        <f t="shared" si="146"/>
        <v/>
      </c>
      <c r="AS28" s="91" t="str">
        <f t="shared" si="18"/>
        <v/>
      </c>
      <c r="AT28" s="91" t="str">
        <f t="shared" si="19"/>
        <v/>
      </c>
      <c r="AU28" s="32" t="str">
        <f t="shared" si="4"/>
        <v>Не указан реестровый номер (мера нац.режима Запрет)</v>
      </c>
      <c r="AV28" s="93" t="str">
        <f>'Описание предлагаемого товара'!S31</f>
        <v/>
      </c>
      <c r="AW28" s="91">
        <f>MIN(SEARCH({0,1,2,3,4,5,6,7,8,9},AV28&amp; "0123456789"))</f>
        <v>1</v>
      </c>
      <c r="AX28" s="91" t="str">
        <f t="shared" si="20"/>
        <v/>
      </c>
      <c r="AY28" s="91" t="str">
        <f t="shared" si="21"/>
        <v/>
      </c>
      <c r="AZ28" s="91" t="str">
        <f t="shared" si="22"/>
        <v/>
      </c>
      <c r="BA28" s="91" t="str">
        <f t="shared" si="23"/>
        <v/>
      </c>
      <c r="BB28" s="91" t="str">
        <f t="shared" si="24"/>
        <v/>
      </c>
      <c r="BC28" s="91" t="str">
        <f t="shared" si="25"/>
        <v/>
      </c>
      <c r="BD28" s="91" t="str">
        <f t="shared" si="26"/>
        <v/>
      </c>
      <c r="BE28" s="91" t="str">
        <f t="shared" si="27"/>
        <v/>
      </c>
      <c r="BF28" s="91" t="str">
        <f t="shared" si="28"/>
        <v/>
      </c>
      <c r="BG28" s="91" t="str">
        <f t="shared" si="29"/>
        <v/>
      </c>
      <c r="BH28" s="91" t="str">
        <f t="shared" si="30"/>
        <v/>
      </c>
      <c r="BI28" s="91" t="str">
        <f t="shared" si="31"/>
        <v/>
      </c>
      <c r="BJ28" s="91" t="str">
        <f t="shared" si="32"/>
        <v/>
      </c>
      <c r="BK28" s="91" t="str">
        <f t="shared" si="33"/>
        <v/>
      </c>
      <c r="BL28" s="91" t="str">
        <f t="shared" si="34"/>
        <v/>
      </c>
      <c r="BM28" s="91" t="str">
        <f t="shared" si="35"/>
        <v/>
      </c>
      <c r="BN28" s="91" t="str">
        <f t="shared" si="36"/>
        <v/>
      </c>
      <c r="BO28" s="91" t="str">
        <f t="shared" si="37"/>
        <v/>
      </c>
      <c r="BP28" s="91" t="str">
        <f t="shared" si="38"/>
        <v/>
      </c>
      <c r="BQ28" s="91" t="str">
        <f t="shared" si="39"/>
        <v/>
      </c>
      <c r="BR28" s="91" t="str">
        <f t="shared" si="40"/>
        <v/>
      </c>
      <c r="BS28" s="91" t="str">
        <f t="shared" si="41"/>
        <v/>
      </c>
      <c r="BT28" s="91" t="str">
        <f t="shared" si="42"/>
        <v/>
      </c>
      <c r="BU28" s="91" t="str">
        <f t="shared" si="43"/>
        <v/>
      </c>
      <c r="BV28" s="91" t="str">
        <f t="shared" si="44"/>
        <v/>
      </c>
      <c r="BW28" s="91" t="str">
        <f t="shared" si="45"/>
        <v/>
      </c>
      <c r="BX28" s="91" t="str">
        <f t="shared" si="46"/>
        <v/>
      </c>
      <c r="BY28" s="91" t="str">
        <f t="shared" si="47"/>
        <v/>
      </c>
      <c r="BZ28" s="91" t="str">
        <f t="shared" si="48"/>
        <v/>
      </c>
      <c r="CA28" s="91" t="str">
        <f t="shared" si="49"/>
        <v/>
      </c>
      <c r="CB28" s="91" t="str">
        <f t="shared" si="50"/>
        <v/>
      </c>
      <c r="CC28" s="91" t="str">
        <f t="shared" si="51"/>
        <v/>
      </c>
      <c r="CD28" s="91" t="str">
        <f t="shared" si="52"/>
        <v/>
      </c>
      <c r="CE28" s="91" t="str">
        <f t="shared" si="53"/>
        <v/>
      </c>
      <c r="CF28" s="91" t="str">
        <f t="shared" si="54"/>
        <v/>
      </c>
      <c r="CG28" s="91" t="str">
        <f t="shared" si="55"/>
        <v/>
      </c>
      <c r="CH28" s="91" t="str">
        <f t="shared" si="56"/>
        <v/>
      </c>
      <c r="CI28" s="91" t="str">
        <f t="shared" si="57"/>
        <v>нет</v>
      </c>
      <c r="CJ28" s="63" t="str">
        <f>IF(LEN('Описание предлагаемого товара'!T31)&gt;0,'Описание предлагаемого товара'!T31,"")</f>
        <v/>
      </c>
      <c r="CK28" s="91" t="str">
        <f t="shared" ref="CK28:CL28" si="147">IFERROR(REPLACE(CJ28,FIND(CHAR(10),CJ28,1),1,""),CJ28)</f>
        <v/>
      </c>
      <c r="CL28" s="91" t="str">
        <f t="shared" si="147"/>
        <v/>
      </c>
      <c r="CM28" s="91" t="str">
        <f t="shared" si="59"/>
        <v/>
      </c>
      <c r="CN28" s="91" t="str">
        <f t="shared" si="60"/>
        <v/>
      </c>
      <c r="CO28" s="91" t="str">
        <f t="shared" si="61"/>
        <v/>
      </c>
      <c r="CP28" s="90" t="str">
        <f>IF(AU28="Не указан реестровый номер (мера нац.режима Запрет)","",IF(CI28="нет","",IF(CU28="да","исключение(не смотрим баллы)",IFERROR(IF(CI28*1&gt;0,IFERROR(IF(VLOOKUP(CI28*1,Обработ.выгрузка_реестра_РФ!$A:$G,7,)=0,"Баллы не установлены",VLOOKUP(CI28*1,Обработ.выгрузка_реестра_РФ!$A:$G,7,)),IF(LEN(CI28)&gt;14,"","нет номера в реестре РФ")),""),IF(LEN(CI28)=0,"","Некорректный реестровый номер")))))</f>
        <v/>
      </c>
      <c r="CQ28" s="33" t="str">
        <f>IF(LEN(C28)&gt;0,IFERROR(IF(LEN(H28)&gt;0,IF(LEN(VLOOKUP(H28,'исключения(не_смотрим_баллы)'!$A:$C,1,))&gt;0,"да","нет"),"не введен ОКПД2"),"нет"),"")</f>
        <v>нет</v>
      </c>
      <c r="CR28" s="33" t="str">
        <f ca="1">IF(CQ28="да",IF(TODAY()&lt;VLOOKUP(H28,'исключения(не_смотрим_баллы)'!$A:$C,3,),"да","нет"),"")</f>
        <v/>
      </c>
      <c r="CS28" s="33" t="str">
        <f>IFERROR(IF(CQ28="да",IF(VLOOKUP(CI28*1,Обработ.выгрузка_реестра_РФ!$A:$G,2,)&lt;VLOOKUP(H28,'исключения(не_смотрим_баллы)'!$A:$C,2,),"да","нет"),""),"")</f>
        <v/>
      </c>
      <c r="CT28" s="24"/>
      <c r="CU28" s="33" t="str">
        <f t="shared" si="69"/>
        <v/>
      </c>
      <c r="CV28" s="91" t="str">
        <f t="shared" si="70"/>
        <v/>
      </c>
      <c r="CW28" s="27" t="str">
        <f t="shared" si="71"/>
        <v/>
      </c>
      <c r="CX28" s="26" t="str">
        <f t="shared" si="5"/>
        <v>Импорт</v>
      </c>
      <c r="CY28" s="64" t="str">
        <f>IF(LEN('Описание предлагаемого товара'!U31)&gt;0,'Описание предлагаемого товара'!U31,"")</f>
        <v/>
      </c>
      <c r="CZ28" s="95" t="str">
        <f t="shared" si="62"/>
        <v/>
      </c>
      <c r="DA28" s="95" t="str">
        <f t="shared" ref="DA28" si="148">IFERROR(REPLACE(CZ28,FIND(" ",CZ28,1),1,""),CZ28)</f>
        <v/>
      </c>
      <c r="DB28" s="95" t="str">
        <f t="shared" si="7"/>
        <v/>
      </c>
      <c r="DC28" s="95" t="str">
        <f t="shared" ref="DC28:DD28" si="149">IFERROR(REPLACE(DB28,FIND("г.",DB28,1),2,""),DB28)</f>
        <v/>
      </c>
      <c r="DD28" s="95" t="str">
        <f t="shared" si="149"/>
        <v/>
      </c>
      <c r="DE28" s="95" t="str">
        <f t="shared" ref="DE28:DF28" si="150">IFERROR(REPLACE(DD28,FIND("г",DD28,1),1,""),DD28)</f>
        <v/>
      </c>
      <c r="DF28" s="95" t="str">
        <f t="shared" si="150"/>
        <v/>
      </c>
      <c r="DG28" s="95" t="str">
        <f t="shared" si="75"/>
        <v/>
      </c>
      <c r="DH28" s="25" t="str">
        <f>IFERROR(VLOOKUP(CI28*1,Обработ.выгрузка_реестра_РФ!$A:$G,5,),"")</f>
        <v/>
      </c>
      <c r="DI28" s="27" t="str">
        <f t="shared" si="85"/>
        <v/>
      </c>
      <c r="DJ28" s="27" t="str">
        <f t="shared" ca="1" si="8"/>
        <v/>
      </c>
      <c r="DK28" s="63" t="str">
        <f>IF(LEN('Описание предлагаемого товара'!V31)&gt;0,'Описание предлагаемого товара'!V31,"")</f>
        <v/>
      </c>
      <c r="DL28" s="63" t="str">
        <f>IF(LEN('Описание предлагаемого товара'!W31)&gt;0,'Описание предлагаемого товара'!W31,"")</f>
        <v/>
      </c>
      <c r="DM28" s="32"/>
    </row>
    <row r="29" spans="1:117" ht="48.75" customHeight="1" x14ac:dyDescent="0.25">
      <c r="A29" s="61">
        <f>IF(LEN('Описание предлагаемого товара'!A32)&gt;0,'Описание предлагаемого товара'!A32,"")</f>
        <v>11</v>
      </c>
      <c r="B29" s="65" t="str">
        <f>IF(LEN('Описание предлагаемого товара'!B32)&gt;0,'Описание предлагаемого товара'!B32,"")</f>
        <v/>
      </c>
      <c r="C29" s="61" t="str">
        <f>IF(LEN('Описание предлагаемого товара'!C32)&gt;0,'Описание предлагаемого товара'!C32,"")</f>
        <v>Краги на утепленной прокладке спилковые пятипалые</v>
      </c>
      <c r="D29" s="61" t="str">
        <f>IF(LEN('Описание предлагаемого товара'!D32)&gt;0,'Описание предлагаемого товара'!D32,"")</f>
        <v>Материал: спилок КРС (1.3-1,5мм мм), однородный, сорт А, шлифованный, окрашенный. Утеплитель: искусственный мех. Длина: 350мм. Швы с кожаными вставками, прошиты нитью Кевлар®, ладонная часть и большой палец с дополнительной накладкой из спилка. ТР ТС 019/2011</v>
      </c>
      <c r="E29" s="61" t="str">
        <f>IF(LEN('Описание предлагаемого товара'!E32)&gt;0,'Описание предлагаемого товара'!E32,"")</f>
        <v/>
      </c>
      <c r="F29" s="61" t="str">
        <f>IF(LEN('Описание предлагаемого товара'!F32)&gt;0,'Описание предлагаемого товара'!F32,"")</f>
        <v/>
      </c>
      <c r="G29" s="61" t="str">
        <f>IF(LEN('Описание предлагаемого товара'!G32)&gt;0,'Описание предлагаемого товара'!G32,"")</f>
        <v>Нет</v>
      </c>
      <c r="H29" s="61" t="str">
        <f>IF(LEN('Описание предлагаемого товара'!H32)&gt;0,'Описание предлагаемого товара'!H32,"")</f>
        <v>14.12.11.120</v>
      </c>
      <c r="I29" s="61" t="str">
        <f>IF(LEN('Описание предлагаемого товара'!I32)&gt;0,'Описание предлагаемого товара'!I32,"")</f>
        <v>Запрет</v>
      </c>
      <c r="J29" s="38" t="str">
        <f>IFERROR(VLOOKUP(B29,SAP!$A:$E,5,),"")</f>
        <v/>
      </c>
      <c r="K29" s="40" t="str">
        <f t="shared" si="9"/>
        <v/>
      </c>
      <c r="L29" s="61" t="str">
        <f>IF(LEN('Описание предлагаемого товара'!J32)&gt;0,IFERROR('Описание предлагаемого товара'!J32*1,""),"")</f>
        <v/>
      </c>
      <c r="M29" s="39" t="str">
        <f>IFERROR(VLOOKUP(B29,SAP!$A:$E,2,),"")</f>
        <v/>
      </c>
      <c r="N29" s="41" t="str">
        <f t="shared" si="141"/>
        <v/>
      </c>
      <c r="O29" s="39" t="str">
        <f t="shared" si="1"/>
        <v/>
      </c>
      <c r="P29" s="36" t="str">
        <f>IF(LEN('Описание предлагаемого товара'!K32)&gt;0,'Описание предлагаемого товара'!K32,"")</f>
        <v>нет</v>
      </c>
      <c r="Q29" s="37" t="str">
        <f>IF(IF(IF(LEN('Описание предлагаемого товара'!L32)&gt;0,'Описание предлагаемого товара'!L32,"")="(подпись уполномоченного представителя)","",IF(LEN('Описание предлагаемого товара'!L32)&gt;0,'Описание предлагаемого товара'!L32,""))="М.П.","",IF(IF(LEN('Описание предлагаемого товара'!L32)&gt;0,'Описание предлагаемого товара'!L32,"")="(подпись уполномоченного представителя)","",IF(LEN('Описание предлагаемого товара'!L32)&gt;0,'Описание предлагаемого товара'!L32,"")))</f>
        <v/>
      </c>
      <c r="R29" s="37" t="str">
        <f>IF(LEN('Описание предлагаемого товара'!M32)&gt;0,'Описание предлагаемого товара'!M32,"")</f>
        <v/>
      </c>
      <c r="S29" s="37" t="str">
        <f>IF(LEN('Описание предлагаемого товара'!N32)&gt;0,'Описание предлагаемого товара'!N32,"")</f>
        <v/>
      </c>
      <c r="T29" s="61" t="str">
        <f>IF(IF(LEN('Описание предлагаемого товара'!O32)&gt;0,'Описание предлагаемого товара'!O32,"")="(фамилия, имя, отчество подписавшего, должность)","",IF(LEN('Описание предлагаемого товара'!O32)&gt;0,'Описание предлагаемого товара'!O32,""))</f>
        <v>не заполняется</v>
      </c>
      <c r="U29" s="23" t="str">
        <f>IFERROR(VLOOKUP(CI29*1,Обработ.выгрузка_реестра_РФ!$A:$G,6,),"")</f>
        <v/>
      </c>
      <c r="V29" s="61" t="str">
        <f>IF(LEN('Описание предлагаемого товара'!P32)&gt;0,'Описание предлагаемого товара'!P32,"")</f>
        <v/>
      </c>
      <c r="W29" s="62" t="str">
        <f>IF(LEN('Описание предлагаемого товара'!Q32)&gt;0,'Описание предлагаемого товара'!Q32,"")</f>
        <v/>
      </c>
      <c r="X29" s="91" t="str">
        <f t="shared" ref="X29:Y29" si="151">IFERROR(REPLACE(W29,FIND(CHAR(10),W29,1),1," "),W29)</f>
        <v/>
      </c>
      <c r="Y29" s="91" t="str">
        <f t="shared" si="151"/>
        <v/>
      </c>
      <c r="Z29" s="91" t="str">
        <f t="shared" si="11"/>
        <v/>
      </c>
      <c r="AA29" s="91" t="str">
        <f t="shared" si="12"/>
        <v/>
      </c>
      <c r="AB29" s="91" t="str">
        <f t="shared" si="13"/>
        <v/>
      </c>
      <c r="AC29" s="91" t="str">
        <f t="shared" ref="AC29:AF29" si="152">IFERROR(REPLACE(AB29,FIND("  ",AB29,1),2," "),AB29)</f>
        <v/>
      </c>
      <c r="AD29" s="91" t="str">
        <f t="shared" si="152"/>
        <v/>
      </c>
      <c r="AE29" s="91" t="str">
        <f t="shared" si="152"/>
        <v/>
      </c>
      <c r="AF29" s="91" t="str">
        <f t="shared" si="152"/>
        <v/>
      </c>
      <c r="AG29" s="23" t="str">
        <f>IFERROR(VLOOKUP(CI29*1,Обработ.выгрузка_реестра_РФ!$A:$G,4,),"")</f>
        <v/>
      </c>
      <c r="AH29" s="91" t="str">
        <f t="shared" ref="AH29:AI29" si="153">IFERROR(REPLACE(AG29,FIND("-",AG29,1),1,"*"),AG29)</f>
        <v/>
      </c>
      <c r="AI29" s="91" t="str">
        <f t="shared" si="153"/>
        <v/>
      </c>
      <c r="AJ29" s="27" t="str">
        <f t="shared" si="107"/>
        <v/>
      </c>
      <c r="AK29" s="63" t="str">
        <f>IF(LEN('Описание предлагаемого товара'!R32)&gt;0,'Описание предлагаемого товара'!R32,"")</f>
        <v/>
      </c>
      <c r="AL29" s="91" t="str">
        <f t="shared" ref="AL29:AM29" si="154">IFERROR(REPLACE(AK29,FIND(CHAR(10),AK29,1),1,""),AK29)</f>
        <v/>
      </c>
      <c r="AM29" s="91" t="str">
        <f t="shared" si="154"/>
        <v/>
      </c>
      <c r="AN29" s="91" t="str">
        <f t="shared" ref="AN29:AR29" si="155">IFERROR(REPLACE(AM29,FIND(" ",AM29,1),1,""),AM29)</f>
        <v/>
      </c>
      <c r="AO29" s="91" t="str">
        <f t="shared" si="155"/>
        <v/>
      </c>
      <c r="AP29" s="91" t="str">
        <f t="shared" si="155"/>
        <v/>
      </c>
      <c r="AQ29" s="91" t="str">
        <f t="shared" si="155"/>
        <v/>
      </c>
      <c r="AR29" s="91" t="str">
        <f t="shared" si="155"/>
        <v/>
      </c>
      <c r="AS29" s="91" t="str">
        <f t="shared" si="18"/>
        <v/>
      </c>
      <c r="AT29" s="91" t="str">
        <f t="shared" si="19"/>
        <v/>
      </c>
      <c r="AU29" s="32" t="str">
        <f t="shared" si="4"/>
        <v>Не указан реестровый номер (мера нац.режима Запрет)</v>
      </c>
      <c r="AV29" s="93" t="str">
        <f>'Описание предлагаемого товара'!S32</f>
        <v/>
      </c>
      <c r="AW29" s="91">
        <f>MIN(SEARCH({0,1,2,3,4,5,6,7,8,9},AV29&amp; "0123456789"))</f>
        <v>1</v>
      </c>
      <c r="AX29" s="91" t="str">
        <f t="shared" si="20"/>
        <v/>
      </c>
      <c r="AY29" s="91" t="str">
        <f t="shared" si="21"/>
        <v/>
      </c>
      <c r="AZ29" s="91" t="str">
        <f t="shared" si="22"/>
        <v/>
      </c>
      <c r="BA29" s="91" t="str">
        <f t="shared" si="23"/>
        <v/>
      </c>
      <c r="BB29" s="91" t="str">
        <f t="shared" si="24"/>
        <v/>
      </c>
      <c r="BC29" s="91" t="str">
        <f t="shared" si="25"/>
        <v/>
      </c>
      <c r="BD29" s="91" t="str">
        <f t="shared" si="26"/>
        <v/>
      </c>
      <c r="BE29" s="91" t="str">
        <f t="shared" si="27"/>
        <v/>
      </c>
      <c r="BF29" s="91" t="str">
        <f t="shared" si="28"/>
        <v/>
      </c>
      <c r="BG29" s="91" t="str">
        <f t="shared" si="29"/>
        <v/>
      </c>
      <c r="BH29" s="91" t="str">
        <f t="shared" si="30"/>
        <v/>
      </c>
      <c r="BI29" s="91" t="str">
        <f t="shared" si="31"/>
        <v/>
      </c>
      <c r="BJ29" s="91" t="str">
        <f t="shared" si="32"/>
        <v/>
      </c>
      <c r="BK29" s="91" t="str">
        <f t="shared" si="33"/>
        <v/>
      </c>
      <c r="BL29" s="91" t="str">
        <f t="shared" si="34"/>
        <v/>
      </c>
      <c r="BM29" s="91" t="str">
        <f t="shared" si="35"/>
        <v/>
      </c>
      <c r="BN29" s="91" t="str">
        <f t="shared" si="36"/>
        <v/>
      </c>
      <c r="BO29" s="91" t="str">
        <f t="shared" si="37"/>
        <v/>
      </c>
      <c r="BP29" s="91" t="str">
        <f t="shared" si="38"/>
        <v/>
      </c>
      <c r="BQ29" s="91" t="str">
        <f t="shared" si="39"/>
        <v/>
      </c>
      <c r="BR29" s="91" t="str">
        <f t="shared" si="40"/>
        <v/>
      </c>
      <c r="BS29" s="91" t="str">
        <f t="shared" si="41"/>
        <v/>
      </c>
      <c r="BT29" s="91" t="str">
        <f t="shared" si="42"/>
        <v/>
      </c>
      <c r="BU29" s="91" t="str">
        <f t="shared" si="43"/>
        <v/>
      </c>
      <c r="BV29" s="91" t="str">
        <f t="shared" si="44"/>
        <v/>
      </c>
      <c r="BW29" s="91" t="str">
        <f t="shared" si="45"/>
        <v/>
      </c>
      <c r="BX29" s="91" t="str">
        <f t="shared" si="46"/>
        <v/>
      </c>
      <c r="BY29" s="91" t="str">
        <f t="shared" si="47"/>
        <v/>
      </c>
      <c r="BZ29" s="91" t="str">
        <f t="shared" si="48"/>
        <v/>
      </c>
      <c r="CA29" s="91" t="str">
        <f t="shared" si="49"/>
        <v/>
      </c>
      <c r="CB29" s="91" t="str">
        <f t="shared" si="50"/>
        <v/>
      </c>
      <c r="CC29" s="91" t="str">
        <f t="shared" si="51"/>
        <v/>
      </c>
      <c r="CD29" s="91" t="str">
        <f t="shared" si="52"/>
        <v/>
      </c>
      <c r="CE29" s="91" t="str">
        <f t="shared" si="53"/>
        <v/>
      </c>
      <c r="CF29" s="91" t="str">
        <f t="shared" si="54"/>
        <v/>
      </c>
      <c r="CG29" s="91" t="str">
        <f t="shared" si="55"/>
        <v/>
      </c>
      <c r="CH29" s="91" t="str">
        <f t="shared" si="56"/>
        <v/>
      </c>
      <c r="CI29" s="91" t="str">
        <f t="shared" si="57"/>
        <v>нет</v>
      </c>
      <c r="CJ29" s="63" t="str">
        <f>IF(LEN('Описание предлагаемого товара'!T32)&gt;0,'Описание предлагаемого товара'!T32,"")</f>
        <v/>
      </c>
      <c r="CK29" s="91" t="str">
        <f t="shared" ref="CK29:CL29" si="156">IFERROR(REPLACE(CJ29,FIND(CHAR(10),CJ29,1),1,""),CJ29)</f>
        <v/>
      </c>
      <c r="CL29" s="91" t="str">
        <f t="shared" si="156"/>
        <v/>
      </c>
      <c r="CM29" s="91" t="str">
        <f t="shared" si="59"/>
        <v/>
      </c>
      <c r="CN29" s="91" t="str">
        <f t="shared" si="60"/>
        <v/>
      </c>
      <c r="CO29" s="91" t="str">
        <f t="shared" si="61"/>
        <v/>
      </c>
      <c r="CP29" s="90" t="str">
        <f>IF(AU29="Не указан реестровый номер (мера нац.режима Запрет)","",IF(CI29="нет","",IF(CU29="да","исключение(не смотрим баллы)",IFERROR(IF(CI29*1&gt;0,IFERROR(IF(VLOOKUP(CI29*1,Обработ.выгрузка_реестра_РФ!$A:$G,7,)=0,"Баллы не установлены",VLOOKUP(CI29*1,Обработ.выгрузка_реестра_РФ!$A:$G,7,)),IF(LEN(CI29)&gt;14,"","нет номера в реестре РФ")),""),IF(LEN(CI29)=0,"","Некорректный реестровый номер")))))</f>
        <v/>
      </c>
      <c r="CQ29" s="33" t="str">
        <f>IF(LEN(C29)&gt;0,IFERROR(IF(LEN(H29)&gt;0,IF(LEN(VLOOKUP(H29,'исключения(не_смотрим_баллы)'!$A:$C,1,))&gt;0,"да","нет"),"не введен ОКПД2"),"нет"),"")</f>
        <v>нет</v>
      </c>
      <c r="CR29" s="33" t="str">
        <f ca="1">IF(CQ29="да",IF(TODAY()&lt;VLOOKUP(H29,'исключения(не_смотрим_баллы)'!$A:$C,3,),"да","нет"),"")</f>
        <v/>
      </c>
      <c r="CS29" s="33" t="str">
        <f>IFERROR(IF(CQ29="да",IF(VLOOKUP(CI29*1,Обработ.выгрузка_реестра_РФ!$A:$G,2,)&lt;VLOOKUP(H29,'исключения(не_смотрим_баллы)'!$A:$C,2,),"да","нет"),""),"")</f>
        <v/>
      </c>
      <c r="CT29" s="24"/>
      <c r="CU29" s="33" t="str">
        <f t="shared" si="69"/>
        <v/>
      </c>
      <c r="CV29" s="91" t="str">
        <f t="shared" si="70"/>
        <v/>
      </c>
      <c r="CW29" s="27" t="str">
        <f t="shared" si="71"/>
        <v/>
      </c>
      <c r="CX29" s="26" t="str">
        <f t="shared" si="5"/>
        <v>Импорт</v>
      </c>
      <c r="CY29" s="64" t="str">
        <f>IF(LEN('Описание предлагаемого товара'!U32)&gt;0,'Описание предлагаемого товара'!U32,"")</f>
        <v/>
      </c>
      <c r="CZ29" s="95" t="str">
        <f t="shared" si="62"/>
        <v/>
      </c>
      <c r="DA29" s="95" t="str">
        <f t="shared" ref="DA29" si="157">IFERROR(REPLACE(CZ29,FIND(" ",CZ29,1),1,""),CZ29)</f>
        <v/>
      </c>
      <c r="DB29" s="95" t="str">
        <f t="shared" si="7"/>
        <v/>
      </c>
      <c r="DC29" s="95" t="str">
        <f t="shared" ref="DC29:DD29" si="158">IFERROR(REPLACE(DB29,FIND("г.",DB29,1),2,""),DB29)</f>
        <v/>
      </c>
      <c r="DD29" s="95" t="str">
        <f t="shared" si="158"/>
        <v/>
      </c>
      <c r="DE29" s="95" t="str">
        <f t="shared" ref="DE29:DF29" si="159">IFERROR(REPLACE(DD29,FIND("г",DD29,1),1,""),DD29)</f>
        <v/>
      </c>
      <c r="DF29" s="95" t="str">
        <f t="shared" si="159"/>
        <v/>
      </c>
      <c r="DG29" s="95" t="str">
        <f t="shared" si="75"/>
        <v/>
      </c>
      <c r="DH29" s="25" t="str">
        <f>IFERROR(VLOOKUP(CI29*1,Обработ.выгрузка_реестра_РФ!$A:$G,5,),"")</f>
        <v/>
      </c>
      <c r="DI29" s="27" t="str">
        <f t="shared" si="85"/>
        <v/>
      </c>
      <c r="DJ29" s="27" t="str">
        <f t="shared" ca="1" si="8"/>
        <v/>
      </c>
      <c r="DK29" s="63" t="str">
        <f>IF(LEN('Описание предлагаемого товара'!V32)&gt;0,'Описание предлагаемого товара'!V32,"")</f>
        <v/>
      </c>
      <c r="DL29" s="63" t="str">
        <f>IF(LEN('Описание предлагаемого товара'!W32)&gt;0,'Описание предлагаемого товара'!W32,"")</f>
        <v/>
      </c>
      <c r="DM29" s="32"/>
    </row>
    <row r="30" spans="1:117" ht="48.75" customHeight="1" x14ac:dyDescent="0.25">
      <c r="A30" s="61">
        <f>IF(LEN('Описание предлагаемого товара'!A33)&gt;0,'Описание предлагаемого товара'!A33,"")</f>
        <v>12</v>
      </c>
      <c r="B30" s="65" t="str">
        <f>IF(LEN('Описание предлагаемого товара'!B33)&gt;0,'Описание предлагаемого товара'!B33,"")</f>
        <v/>
      </c>
      <c r="C30" s="61" t="str">
        <f>IF(LEN('Описание предлагаемого товара'!C33)&gt;0,'Описание предлагаемого товара'!C33,"")</f>
        <v>Маска для защиты лица от обморожения с дыхательным клапаном</v>
      </c>
      <c r="D30" s="61" t="str">
        <f>IF(LEN('Описание предлагаемого товара'!D33)&gt;0,'Описание предлагаемого товара'!D33,"")</f>
        <v>Тепловая маска тип Балаклава, удлинённая. Головной убор тепловой маски изголтовлен из флиса. Лицевая часть тепловой маски выполнена из неопрена. Имеет встроенный блок подогрева (рекупиратор). Маска регулируется под нужный размер головы утяжками, находящимися на тыльной стороне. Нижняя часть маски закрывает верх спины и груди.</v>
      </c>
      <c r="E30" s="61" t="str">
        <f>IF(LEN('Описание предлагаемого товара'!E33)&gt;0,'Описание предлагаемого товара'!E33,"")</f>
        <v/>
      </c>
      <c r="F30" s="61" t="str">
        <f>IF(LEN('Описание предлагаемого товара'!F33)&gt;0,'Описание предлагаемого товара'!F33,"")</f>
        <v/>
      </c>
      <c r="G30" s="61" t="str">
        <f>IF(LEN('Описание предлагаемого товара'!G33)&gt;0,'Описание предлагаемого товара'!G33,"")</f>
        <v>Нет</v>
      </c>
      <c r="H30" s="61" t="str">
        <f>IF(LEN('Описание предлагаемого товара'!H33)&gt;0,'Описание предлагаемого товара'!H33,"")</f>
        <v>32.99.11.160</v>
      </c>
      <c r="I30" s="61" t="str">
        <f>IF(LEN('Описание предлагаемого товара'!I33)&gt;0,'Описание предлагаемого товара'!I33,"")</f>
        <v>Запрет</v>
      </c>
      <c r="J30" s="38" t="str">
        <f>IFERROR(VLOOKUP(B30,SAP!$A:$E,5,),"")</f>
        <v/>
      </c>
      <c r="K30" s="40" t="str">
        <f t="shared" si="9"/>
        <v/>
      </c>
      <c r="L30" s="61" t="str">
        <f>IF(LEN('Описание предлагаемого товара'!J33)&gt;0,IFERROR('Описание предлагаемого товара'!J33*1,""),"")</f>
        <v/>
      </c>
      <c r="M30" s="39" t="str">
        <f>IFERROR(VLOOKUP(B30,SAP!$A:$E,2,),"")</f>
        <v/>
      </c>
      <c r="N30" s="41" t="str">
        <f t="shared" si="141"/>
        <v/>
      </c>
      <c r="O30" s="39" t="str">
        <f t="shared" si="1"/>
        <v/>
      </c>
      <c r="P30" s="36" t="str">
        <f>IF(LEN('Описание предлагаемого товара'!K33)&gt;0,'Описание предлагаемого товара'!K33,"")</f>
        <v>нет</v>
      </c>
      <c r="Q30" s="37" t="str">
        <f>IF(IF(IF(LEN('Описание предлагаемого товара'!L33)&gt;0,'Описание предлагаемого товара'!L33,"")="(подпись уполномоченного представителя)","",IF(LEN('Описание предлагаемого товара'!L33)&gt;0,'Описание предлагаемого товара'!L33,""))="М.П.","",IF(IF(LEN('Описание предлагаемого товара'!L33)&gt;0,'Описание предлагаемого товара'!L33,"")="(подпись уполномоченного представителя)","",IF(LEN('Описание предлагаемого товара'!L33)&gt;0,'Описание предлагаемого товара'!L33,"")))</f>
        <v/>
      </c>
      <c r="R30" s="37" t="str">
        <f>IF(LEN('Описание предлагаемого товара'!M33)&gt;0,'Описание предлагаемого товара'!M33,"")</f>
        <v/>
      </c>
      <c r="S30" s="37" t="str">
        <f>IF(LEN('Описание предлагаемого товара'!N33)&gt;0,'Описание предлагаемого товара'!N33,"")</f>
        <v/>
      </c>
      <c r="T30" s="61" t="str">
        <f>IF(IF(LEN('Описание предлагаемого товара'!O33)&gt;0,'Описание предлагаемого товара'!O33,"")="(фамилия, имя, отчество подписавшего, должность)","",IF(LEN('Описание предлагаемого товара'!O33)&gt;0,'Описание предлагаемого товара'!O33,""))</f>
        <v>не заполняется</v>
      </c>
      <c r="U30" s="23" t="str">
        <f>IFERROR(VLOOKUP(CI30*1,Обработ.выгрузка_реестра_РФ!$A:$G,6,),"")</f>
        <v/>
      </c>
      <c r="V30" s="61" t="str">
        <f>IF(LEN('Описание предлагаемого товара'!P33)&gt;0,'Описание предлагаемого товара'!P33,"")</f>
        <v/>
      </c>
      <c r="W30" s="62" t="str">
        <f>IF(LEN('Описание предлагаемого товара'!Q33)&gt;0,'Описание предлагаемого товара'!Q33,"")</f>
        <v/>
      </c>
      <c r="X30" s="91" t="str">
        <f t="shared" ref="X30:Y30" si="160">IFERROR(REPLACE(W30,FIND(CHAR(10),W30,1),1," "),W30)</f>
        <v/>
      </c>
      <c r="Y30" s="91" t="str">
        <f t="shared" si="160"/>
        <v/>
      </c>
      <c r="Z30" s="91" t="str">
        <f t="shared" si="11"/>
        <v/>
      </c>
      <c r="AA30" s="91" t="str">
        <f t="shared" si="12"/>
        <v/>
      </c>
      <c r="AB30" s="91" t="str">
        <f t="shared" si="13"/>
        <v/>
      </c>
      <c r="AC30" s="91" t="str">
        <f t="shared" ref="AC30:AF30" si="161">IFERROR(REPLACE(AB30,FIND("  ",AB30,1),2," "),AB30)</f>
        <v/>
      </c>
      <c r="AD30" s="91" t="str">
        <f t="shared" si="161"/>
        <v/>
      </c>
      <c r="AE30" s="91" t="str">
        <f t="shared" si="161"/>
        <v/>
      </c>
      <c r="AF30" s="91" t="str">
        <f t="shared" si="161"/>
        <v/>
      </c>
      <c r="AG30" s="23" t="str">
        <f>IFERROR(VLOOKUP(CI30*1,Обработ.выгрузка_реестра_РФ!$A:$G,4,),"")</f>
        <v/>
      </c>
      <c r="AH30" s="91" t="str">
        <f t="shared" ref="AH30:AI30" si="162">IFERROR(REPLACE(AG30,FIND("-",AG30,1),1,"*"),AG30)</f>
        <v/>
      </c>
      <c r="AI30" s="91" t="str">
        <f t="shared" si="162"/>
        <v/>
      </c>
      <c r="AJ30" s="27" t="str">
        <f t="shared" si="107"/>
        <v/>
      </c>
      <c r="AK30" s="63" t="str">
        <f>IF(LEN('Описание предлагаемого товара'!R33)&gt;0,'Описание предлагаемого товара'!R33,"")</f>
        <v/>
      </c>
      <c r="AL30" s="91" t="str">
        <f t="shared" ref="AL30:AM30" si="163">IFERROR(REPLACE(AK30,FIND(CHAR(10),AK30,1),1,""),AK30)</f>
        <v/>
      </c>
      <c r="AM30" s="91" t="str">
        <f t="shared" si="163"/>
        <v/>
      </c>
      <c r="AN30" s="91" t="str">
        <f t="shared" ref="AN30:AR30" si="164">IFERROR(REPLACE(AM30,FIND(" ",AM30,1),1,""),AM30)</f>
        <v/>
      </c>
      <c r="AO30" s="91" t="str">
        <f t="shared" si="164"/>
        <v/>
      </c>
      <c r="AP30" s="91" t="str">
        <f t="shared" si="164"/>
        <v/>
      </c>
      <c r="AQ30" s="91" t="str">
        <f t="shared" si="164"/>
        <v/>
      </c>
      <c r="AR30" s="91" t="str">
        <f t="shared" si="164"/>
        <v/>
      </c>
      <c r="AS30" s="91" t="str">
        <f t="shared" si="18"/>
        <v/>
      </c>
      <c r="AT30" s="91" t="str">
        <f t="shared" si="19"/>
        <v/>
      </c>
      <c r="AU30" s="32" t="str">
        <f t="shared" si="4"/>
        <v>Не указан реестровый номер (мера нац.режима Запрет)</v>
      </c>
      <c r="AV30" s="93" t="str">
        <f>'Описание предлагаемого товара'!S33</f>
        <v/>
      </c>
      <c r="AW30" s="91">
        <f>MIN(SEARCH({0,1,2,3,4,5,6,7,8,9},AV30&amp; "0123456789"))</f>
        <v>1</v>
      </c>
      <c r="AX30" s="91" t="str">
        <f t="shared" si="20"/>
        <v/>
      </c>
      <c r="AY30" s="91" t="str">
        <f t="shared" si="21"/>
        <v/>
      </c>
      <c r="AZ30" s="91" t="str">
        <f t="shared" si="22"/>
        <v/>
      </c>
      <c r="BA30" s="91" t="str">
        <f t="shared" si="23"/>
        <v/>
      </c>
      <c r="BB30" s="91" t="str">
        <f t="shared" si="24"/>
        <v/>
      </c>
      <c r="BC30" s="91" t="str">
        <f t="shared" si="25"/>
        <v/>
      </c>
      <c r="BD30" s="91" t="str">
        <f t="shared" si="26"/>
        <v/>
      </c>
      <c r="BE30" s="91" t="str">
        <f t="shared" si="27"/>
        <v/>
      </c>
      <c r="BF30" s="91" t="str">
        <f t="shared" si="28"/>
        <v/>
      </c>
      <c r="BG30" s="91" t="str">
        <f t="shared" si="29"/>
        <v/>
      </c>
      <c r="BH30" s="91" t="str">
        <f t="shared" si="30"/>
        <v/>
      </c>
      <c r="BI30" s="91" t="str">
        <f t="shared" si="31"/>
        <v/>
      </c>
      <c r="BJ30" s="91" t="str">
        <f t="shared" si="32"/>
        <v/>
      </c>
      <c r="BK30" s="91" t="str">
        <f t="shared" si="33"/>
        <v/>
      </c>
      <c r="BL30" s="91" t="str">
        <f t="shared" si="34"/>
        <v/>
      </c>
      <c r="BM30" s="91" t="str">
        <f t="shared" si="35"/>
        <v/>
      </c>
      <c r="BN30" s="91" t="str">
        <f t="shared" si="36"/>
        <v/>
      </c>
      <c r="BO30" s="91" t="str">
        <f t="shared" si="37"/>
        <v/>
      </c>
      <c r="BP30" s="91" t="str">
        <f t="shared" si="38"/>
        <v/>
      </c>
      <c r="BQ30" s="91" t="str">
        <f t="shared" si="39"/>
        <v/>
      </c>
      <c r="BR30" s="91" t="str">
        <f t="shared" si="40"/>
        <v/>
      </c>
      <c r="BS30" s="91" t="str">
        <f t="shared" si="41"/>
        <v/>
      </c>
      <c r="BT30" s="91" t="str">
        <f t="shared" si="42"/>
        <v/>
      </c>
      <c r="BU30" s="91" t="str">
        <f t="shared" si="43"/>
        <v/>
      </c>
      <c r="BV30" s="91" t="str">
        <f t="shared" si="44"/>
        <v/>
      </c>
      <c r="BW30" s="91" t="str">
        <f t="shared" si="45"/>
        <v/>
      </c>
      <c r="BX30" s="91" t="str">
        <f t="shared" si="46"/>
        <v/>
      </c>
      <c r="BY30" s="91" t="str">
        <f t="shared" si="47"/>
        <v/>
      </c>
      <c r="BZ30" s="91" t="str">
        <f t="shared" si="48"/>
        <v/>
      </c>
      <c r="CA30" s="91" t="str">
        <f t="shared" si="49"/>
        <v/>
      </c>
      <c r="CB30" s="91" t="str">
        <f t="shared" si="50"/>
        <v/>
      </c>
      <c r="CC30" s="91" t="str">
        <f t="shared" si="51"/>
        <v/>
      </c>
      <c r="CD30" s="91" t="str">
        <f t="shared" si="52"/>
        <v/>
      </c>
      <c r="CE30" s="91" t="str">
        <f t="shared" si="53"/>
        <v/>
      </c>
      <c r="CF30" s="91" t="str">
        <f t="shared" si="54"/>
        <v/>
      </c>
      <c r="CG30" s="91" t="str">
        <f t="shared" si="55"/>
        <v/>
      </c>
      <c r="CH30" s="91" t="str">
        <f t="shared" si="56"/>
        <v/>
      </c>
      <c r="CI30" s="91" t="str">
        <f t="shared" si="57"/>
        <v>нет</v>
      </c>
      <c r="CJ30" s="63" t="str">
        <f>IF(LEN('Описание предлагаемого товара'!T33)&gt;0,'Описание предлагаемого товара'!T33,"")</f>
        <v/>
      </c>
      <c r="CK30" s="91" t="str">
        <f t="shared" ref="CK30:CL30" si="165">IFERROR(REPLACE(CJ30,FIND(CHAR(10),CJ30,1),1,""),CJ30)</f>
        <v/>
      </c>
      <c r="CL30" s="91" t="str">
        <f t="shared" si="165"/>
        <v/>
      </c>
      <c r="CM30" s="91" t="str">
        <f t="shared" si="59"/>
        <v/>
      </c>
      <c r="CN30" s="91" t="str">
        <f t="shared" si="60"/>
        <v/>
      </c>
      <c r="CO30" s="91" t="str">
        <f t="shared" si="61"/>
        <v/>
      </c>
      <c r="CP30" s="90" t="str">
        <f>IF(AU30="Не указан реестровый номер (мера нац.режима Запрет)","",IF(CI30="нет","",IF(CU30="да","исключение(не смотрим баллы)",IFERROR(IF(CI30*1&gt;0,IFERROR(IF(VLOOKUP(CI30*1,Обработ.выгрузка_реестра_РФ!$A:$G,7,)=0,"Баллы не установлены",VLOOKUP(CI30*1,Обработ.выгрузка_реестра_РФ!$A:$G,7,)),IF(LEN(CI30)&gt;14,"","нет номера в реестре РФ")),""),IF(LEN(CI30)=0,"","Некорректный реестровый номер")))))</f>
        <v/>
      </c>
      <c r="CQ30" s="33" t="str">
        <f>IF(LEN(C30)&gt;0,IFERROR(IF(LEN(H30)&gt;0,IF(LEN(VLOOKUP(H30,'исключения(не_смотрим_баллы)'!$A:$C,1,))&gt;0,"да","нет"),"не введен ОКПД2"),"нет"),"")</f>
        <v>нет</v>
      </c>
      <c r="CR30" s="33" t="str">
        <f ca="1">IF(CQ30="да",IF(TODAY()&lt;VLOOKUP(H30,'исключения(не_смотрим_баллы)'!$A:$C,3,),"да","нет"),"")</f>
        <v/>
      </c>
      <c r="CS30" s="33" t="str">
        <f>IFERROR(IF(CQ30="да",IF(VLOOKUP(CI30*1,Обработ.выгрузка_реестра_РФ!$A:$G,2,)&lt;VLOOKUP(H30,'исключения(не_смотрим_баллы)'!$A:$C,2,),"да","нет"),""),"")</f>
        <v/>
      </c>
      <c r="CT30" s="24"/>
      <c r="CU30" s="33" t="str">
        <f t="shared" si="69"/>
        <v/>
      </c>
      <c r="CV30" s="91" t="str">
        <f t="shared" si="70"/>
        <v/>
      </c>
      <c r="CW30" s="27" t="str">
        <f t="shared" si="71"/>
        <v/>
      </c>
      <c r="CX30" s="26" t="str">
        <f t="shared" si="5"/>
        <v>Импорт</v>
      </c>
      <c r="CY30" s="64" t="str">
        <f>IF(LEN('Описание предлагаемого товара'!U33)&gt;0,'Описание предлагаемого товара'!U33,"")</f>
        <v/>
      </c>
      <c r="CZ30" s="95" t="str">
        <f t="shared" si="62"/>
        <v/>
      </c>
      <c r="DA30" s="95" t="str">
        <f t="shared" ref="DA30" si="166">IFERROR(REPLACE(CZ30,FIND(" ",CZ30,1),1,""),CZ30)</f>
        <v/>
      </c>
      <c r="DB30" s="95" t="str">
        <f t="shared" si="7"/>
        <v/>
      </c>
      <c r="DC30" s="95" t="str">
        <f t="shared" ref="DC30:DD30" si="167">IFERROR(REPLACE(DB30,FIND("г.",DB30,1),2,""),DB30)</f>
        <v/>
      </c>
      <c r="DD30" s="95" t="str">
        <f t="shared" si="167"/>
        <v/>
      </c>
      <c r="DE30" s="95" t="str">
        <f t="shared" ref="DE30:DF30" si="168">IFERROR(REPLACE(DD30,FIND("г",DD30,1),1,""),DD30)</f>
        <v/>
      </c>
      <c r="DF30" s="95" t="str">
        <f t="shared" si="168"/>
        <v/>
      </c>
      <c r="DG30" s="95" t="str">
        <f t="shared" si="75"/>
        <v/>
      </c>
      <c r="DH30" s="25" t="str">
        <f>IFERROR(VLOOKUP(CI30*1,Обработ.выгрузка_реестра_РФ!$A:$G,5,),"")</f>
        <v/>
      </c>
      <c r="DI30" s="27" t="str">
        <f t="shared" si="85"/>
        <v/>
      </c>
      <c r="DJ30" s="27" t="str">
        <f t="shared" ca="1" si="8"/>
        <v/>
      </c>
      <c r="DK30" s="63" t="str">
        <f>IF(LEN('Описание предлагаемого товара'!V33)&gt;0,'Описание предлагаемого товара'!V33,"")</f>
        <v/>
      </c>
      <c r="DL30" s="63" t="str">
        <f>IF(LEN('Описание предлагаемого товара'!W33)&gt;0,'Описание предлагаемого товара'!W33,"")</f>
        <v/>
      </c>
      <c r="DM30" s="32"/>
    </row>
    <row r="31" spans="1:117" ht="48.75" customHeight="1" x14ac:dyDescent="0.25">
      <c r="A31" s="61">
        <f>IF(LEN('Описание предлагаемого товара'!A34)&gt;0,'Описание предлагаемого товара'!A34,"")</f>
        <v>13</v>
      </c>
      <c r="B31" s="65" t="str">
        <f>IF(LEN('Описание предлагаемого товара'!B34)&gt;0,'Описание предлагаемого товара'!B34,"")</f>
        <v/>
      </c>
      <c r="C31" s="61" t="str">
        <f>IF(LEN('Описание предлагаемого товара'!C34)&gt;0,'Описание предлагаемого товара'!C34,"")</f>
        <v>Маска многоразовая из хлопчатобумажных материалов</v>
      </c>
      <c r="D31" s="61" t="str">
        <f>IF(LEN('Описание предлагаемого товара'!D34)&gt;0,'Описание предлагаемого товара'!D34,"")</f>
        <v>Маска защитная для лица, 180х100 Ткань: Бязь, 100% хлопок, плотность не менее 120 гр/м., 2слоя. ГОСТ 29298-2005.</v>
      </c>
      <c r="E31" s="61" t="str">
        <f>IF(LEN('Описание предлагаемого товара'!E34)&gt;0,'Описание предлагаемого товара'!E34,"")</f>
        <v/>
      </c>
      <c r="F31" s="61" t="str">
        <f>IF(LEN('Описание предлагаемого товара'!F34)&gt;0,'Описание предлагаемого товара'!F34,"")</f>
        <v/>
      </c>
      <c r="G31" s="61" t="str">
        <f>IF(LEN('Описание предлагаемого товара'!G34)&gt;0,'Описание предлагаемого товара'!G34,"")</f>
        <v>Нет</v>
      </c>
      <c r="H31" s="61" t="str">
        <f>IF(LEN('Описание предлагаемого товара'!H34)&gt;0,'Описание предлагаемого товара'!H34,"")</f>
        <v>32.99.11.160</v>
      </c>
      <c r="I31" s="61" t="str">
        <f>IF(LEN('Описание предлагаемого товара'!I34)&gt;0,'Описание предлагаемого товара'!I34,"")</f>
        <v>Запрет</v>
      </c>
      <c r="J31" s="38" t="str">
        <f>IFERROR(VLOOKUP(B31,SAP!$A:$E,5,),"")</f>
        <v/>
      </c>
      <c r="K31" s="40" t="str">
        <f t="shared" si="9"/>
        <v/>
      </c>
      <c r="L31" s="61" t="str">
        <f>IF(LEN('Описание предлагаемого товара'!J34)&gt;0,IFERROR('Описание предлагаемого товара'!J34*1,""),"")</f>
        <v/>
      </c>
      <c r="M31" s="39" t="str">
        <f>IFERROR(VLOOKUP(B31,SAP!$A:$E,2,),"")</f>
        <v/>
      </c>
      <c r="N31" s="41" t="str">
        <f t="shared" si="141"/>
        <v/>
      </c>
      <c r="O31" s="39" t="str">
        <f t="shared" si="1"/>
        <v/>
      </c>
      <c r="P31" s="36" t="str">
        <f>IF(LEN('Описание предлагаемого товара'!K34)&gt;0,'Описание предлагаемого товара'!K34,"")</f>
        <v>нет</v>
      </c>
      <c r="Q31" s="37" t="str">
        <f>IF(IF(IF(LEN('Описание предлагаемого товара'!L34)&gt;0,'Описание предлагаемого товара'!L34,"")="(подпись уполномоченного представителя)","",IF(LEN('Описание предлагаемого товара'!L34)&gt;0,'Описание предлагаемого товара'!L34,""))="М.П.","",IF(IF(LEN('Описание предлагаемого товара'!L34)&gt;0,'Описание предлагаемого товара'!L34,"")="(подпись уполномоченного представителя)","",IF(LEN('Описание предлагаемого товара'!L34)&gt;0,'Описание предлагаемого товара'!L34,"")))</f>
        <v/>
      </c>
      <c r="R31" s="37" t="str">
        <f>IF(LEN('Описание предлагаемого товара'!M34)&gt;0,'Описание предлагаемого товара'!M34,"")</f>
        <v/>
      </c>
      <c r="S31" s="37" t="str">
        <f>IF(LEN('Описание предлагаемого товара'!N34)&gt;0,'Описание предлагаемого товара'!N34,"")</f>
        <v/>
      </c>
      <c r="T31" s="61" t="str">
        <f>IF(IF(LEN('Описание предлагаемого товара'!O34)&gt;0,'Описание предлагаемого товара'!O34,"")="(фамилия, имя, отчество подписавшего, должность)","",IF(LEN('Описание предлагаемого товара'!O34)&gt;0,'Описание предлагаемого товара'!O34,""))</f>
        <v>не заполняется</v>
      </c>
      <c r="U31" s="23" t="str">
        <f>IFERROR(VLOOKUP(CI31*1,Обработ.выгрузка_реестра_РФ!$A:$G,6,),"")</f>
        <v/>
      </c>
      <c r="V31" s="61" t="str">
        <f>IF(LEN('Описание предлагаемого товара'!P34)&gt;0,'Описание предлагаемого товара'!P34,"")</f>
        <v/>
      </c>
      <c r="W31" s="62" t="str">
        <f>IF(LEN('Описание предлагаемого товара'!Q34)&gt;0,'Описание предлагаемого товара'!Q34,"")</f>
        <v/>
      </c>
      <c r="X31" s="91" t="str">
        <f t="shared" ref="X31:Y31" si="169">IFERROR(REPLACE(W31,FIND(CHAR(10),W31,1),1," "),W31)</f>
        <v/>
      </c>
      <c r="Y31" s="91" t="str">
        <f t="shared" si="169"/>
        <v/>
      </c>
      <c r="Z31" s="91" t="str">
        <f t="shared" si="11"/>
        <v/>
      </c>
      <c r="AA31" s="91" t="str">
        <f t="shared" si="12"/>
        <v/>
      </c>
      <c r="AB31" s="91" t="str">
        <f t="shared" si="13"/>
        <v/>
      </c>
      <c r="AC31" s="91" t="str">
        <f t="shared" ref="AC31:AF31" si="170">IFERROR(REPLACE(AB31,FIND("  ",AB31,1),2," "),AB31)</f>
        <v/>
      </c>
      <c r="AD31" s="91" t="str">
        <f t="shared" si="170"/>
        <v/>
      </c>
      <c r="AE31" s="91" t="str">
        <f t="shared" si="170"/>
        <v/>
      </c>
      <c r="AF31" s="91" t="str">
        <f t="shared" si="170"/>
        <v/>
      </c>
      <c r="AG31" s="23" t="str">
        <f>IFERROR(VLOOKUP(CI31*1,Обработ.выгрузка_реестра_РФ!$A:$G,4,),"")</f>
        <v/>
      </c>
      <c r="AH31" s="91" t="str">
        <f t="shared" ref="AH31:AI31" si="171">IFERROR(REPLACE(AG31,FIND("-",AG31,1),1,"*"),AG31)</f>
        <v/>
      </c>
      <c r="AI31" s="91" t="str">
        <f t="shared" si="171"/>
        <v/>
      </c>
      <c r="AJ31" s="27" t="str">
        <f t="shared" si="107"/>
        <v/>
      </c>
      <c r="AK31" s="63" t="str">
        <f>IF(LEN('Описание предлагаемого товара'!R34)&gt;0,'Описание предлагаемого товара'!R34,"")</f>
        <v/>
      </c>
      <c r="AL31" s="91" t="str">
        <f t="shared" ref="AL31:AM31" si="172">IFERROR(REPLACE(AK31,FIND(CHAR(10),AK31,1),1,""),AK31)</f>
        <v/>
      </c>
      <c r="AM31" s="91" t="str">
        <f t="shared" si="172"/>
        <v/>
      </c>
      <c r="AN31" s="91" t="str">
        <f t="shared" ref="AN31:AR31" si="173">IFERROR(REPLACE(AM31,FIND(" ",AM31,1),1,""),AM31)</f>
        <v/>
      </c>
      <c r="AO31" s="91" t="str">
        <f t="shared" si="173"/>
        <v/>
      </c>
      <c r="AP31" s="91" t="str">
        <f t="shared" si="173"/>
        <v/>
      </c>
      <c r="AQ31" s="91" t="str">
        <f t="shared" si="173"/>
        <v/>
      </c>
      <c r="AR31" s="91" t="str">
        <f t="shared" si="173"/>
        <v/>
      </c>
      <c r="AS31" s="91" t="str">
        <f t="shared" si="18"/>
        <v/>
      </c>
      <c r="AT31" s="91" t="str">
        <f t="shared" si="19"/>
        <v/>
      </c>
      <c r="AU31" s="32" t="str">
        <f t="shared" si="4"/>
        <v>Не указан реестровый номер (мера нац.режима Запрет)</v>
      </c>
      <c r="AV31" s="93" t="str">
        <f>'Описание предлагаемого товара'!S34</f>
        <v/>
      </c>
      <c r="AW31" s="91">
        <f>MIN(SEARCH({0,1,2,3,4,5,6,7,8,9},AV31&amp; "0123456789"))</f>
        <v>1</v>
      </c>
      <c r="AX31" s="91" t="str">
        <f t="shared" si="20"/>
        <v/>
      </c>
      <c r="AY31" s="91" t="str">
        <f t="shared" si="21"/>
        <v/>
      </c>
      <c r="AZ31" s="91" t="str">
        <f t="shared" si="22"/>
        <v/>
      </c>
      <c r="BA31" s="91" t="str">
        <f t="shared" si="23"/>
        <v/>
      </c>
      <c r="BB31" s="91" t="str">
        <f t="shared" si="24"/>
        <v/>
      </c>
      <c r="BC31" s="91" t="str">
        <f t="shared" si="25"/>
        <v/>
      </c>
      <c r="BD31" s="91" t="str">
        <f t="shared" si="26"/>
        <v/>
      </c>
      <c r="BE31" s="91" t="str">
        <f t="shared" si="27"/>
        <v/>
      </c>
      <c r="BF31" s="91" t="str">
        <f t="shared" si="28"/>
        <v/>
      </c>
      <c r="BG31" s="91" t="str">
        <f t="shared" si="29"/>
        <v/>
      </c>
      <c r="BH31" s="91" t="str">
        <f t="shared" si="30"/>
        <v/>
      </c>
      <c r="BI31" s="91" t="str">
        <f t="shared" si="31"/>
        <v/>
      </c>
      <c r="BJ31" s="91" t="str">
        <f t="shared" si="32"/>
        <v/>
      </c>
      <c r="BK31" s="91" t="str">
        <f t="shared" si="33"/>
        <v/>
      </c>
      <c r="BL31" s="91" t="str">
        <f t="shared" si="34"/>
        <v/>
      </c>
      <c r="BM31" s="91" t="str">
        <f t="shared" si="35"/>
        <v/>
      </c>
      <c r="BN31" s="91" t="str">
        <f t="shared" si="36"/>
        <v/>
      </c>
      <c r="BO31" s="91" t="str">
        <f t="shared" si="37"/>
        <v/>
      </c>
      <c r="BP31" s="91" t="str">
        <f t="shared" si="38"/>
        <v/>
      </c>
      <c r="BQ31" s="91" t="str">
        <f t="shared" si="39"/>
        <v/>
      </c>
      <c r="BR31" s="91" t="str">
        <f t="shared" si="40"/>
        <v/>
      </c>
      <c r="BS31" s="91" t="str">
        <f t="shared" si="41"/>
        <v/>
      </c>
      <c r="BT31" s="91" t="str">
        <f t="shared" si="42"/>
        <v/>
      </c>
      <c r="BU31" s="91" t="str">
        <f t="shared" si="43"/>
        <v/>
      </c>
      <c r="BV31" s="91" t="str">
        <f t="shared" si="44"/>
        <v/>
      </c>
      <c r="BW31" s="91" t="str">
        <f t="shared" si="45"/>
        <v/>
      </c>
      <c r="BX31" s="91" t="str">
        <f t="shared" si="46"/>
        <v/>
      </c>
      <c r="BY31" s="91" t="str">
        <f t="shared" si="47"/>
        <v/>
      </c>
      <c r="BZ31" s="91" t="str">
        <f t="shared" si="48"/>
        <v/>
      </c>
      <c r="CA31" s="91" t="str">
        <f t="shared" si="49"/>
        <v/>
      </c>
      <c r="CB31" s="91" t="str">
        <f t="shared" si="50"/>
        <v/>
      </c>
      <c r="CC31" s="91" t="str">
        <f t="shared" si="51"/>
        <v/>
      </c>
      <c r="CD31" s="91" t="str">
        <f t="shared" si="52"/>
        <v/>
      </c>
      <c r="CE31" s="91" t="str">
        <f t="shared" si="53"/>
        <v/>
      </c>
      <c r="CF31" s="91" t="str">
        <f t="shared" si="54"/>
        <v/>
      </c>
      <c r="CG31" s="91" t="str">
        <f t="shared" si="55"/>
        <v/>
      </c>
      <c r="CH31" s="91" t="str">
        <f t="shared" si="56"/>
        <v/>
      </c>
      <c r="CI31" s="91" t="str">
        <f t="shared" si="57"/>
        <v>нет</v>
      </c>
      <c r="CJ31" s="63" t="str">
        <f>IF(LEN('Описание предлагаемого товара'!T34)&gt;0,'Описание предлагаемого товара'!T34,"")</f>
        <v/>
      </c>
      <c r="CK31" s="91" t="str">
        <f t="shared" ref="CK31:CL31" si="174">IFERROR(REPLACE(CJ31,FIND(CHAR(10),CJ31,1),1,""),CJ31)</f>
        <v/>
      </c>
      <c r="CL31" s="91" t="str">
        <f t="shared" si="174"/>
        <v/>
      </c>
      <c r="CM31" s="91" t="str">
        <f t="shared" si="59"/>
        <v/>
      </c>
      <c r="CN31" s="91" t="str">
        <f t="shared" si="60"/>
        <v/>
      </c>
      <c r="CO31" s="91" t="str">
        <f t="shared" si="61"/>
        <v/>
      </c>
      <c r="CP31" s="90" t="str">
        <f>IF(AU31="Не указан реестровый номер (мера нац.режима Запрет)","",IF(CI31="нет","",IF(CU31="да","исключение(не смотрим баллы)",IFERROR(IF(CI31*1&gt;0,IFERROR(IF(VLOOKUP(CI31*1,Обработ.выгрузка_реестра_РФ!$A:$G,7,)=0,"Баллы не установлены",VLOOKUP(CI31*1,Обработ.выгрузка_реестра_РФ!$A:$G,7,)),IF(LEN(CI31)&gt;14,"","нет номера в реестре РФ")),""),IF(LEN(CI31)=0,"","Некорректный реестровый номер")))))</f>
        <v/>
      </c>
      <c r="CQ31" s="33" t="str">
        <f>IF(LEN(C31)&gt;0,IFERROR(IF(LEN(H31)&gt;0,IF(LEN(VLOOKUP(H31,'исключения(не_смотрим_баллы)'!$A:$C,1,))&gt;0,"да","нет"),"не введен ОКПД2"),"нет"),"")</f>
        <v>нет</v>
      </c>
      <c r="CR31" s="33" t="str">
        <f ca="1">IF(CQ31="да",IF(TODAY()&lt;VLOOKUP(H31,'исключения(не_смотрим_баллы)'!$A:$C,3,),"да","нет"),"")</f>
        <v/>
      </c>
      <c r="CS31" s="33" t="str">
        <f>IFERROR(IF(CQ31="да",IF(VLOOKUP(CI31*1,Обработ.выгрузка_реестра_РФ!$A:$G,2,)&lt;VLOOKUP(H31,'исключения(не_смотрим_баллы)'!$A:$C,2,),"да","нет"),""),"")</f>
        <v/>
      </c>
      <c r="CT31" s="24"/>
      <c r="CU31" s="33" t="str">
        <f t="shared" si="69"/>
        <v/>
      </c>
      <c r="CV31" s="91" t="str">
        <f t="shared" si="70"/>
        <v/>
      </c>
      <c r="CW31" s="27" t="str">
        <f t="shared" si="71"/>
        <v/>
      </c>
      <c r="CX31" s="26" t="str">
        <f t="shared" si="5"/>
        <v>Импорт</v>
      </c>
      <c r="CY31" s="64" t="str">
        <f>IF(LEN('Описание предлагаемого товара'!U34)&gt;0,'Описание предлагаемого товара'!U34,"")</f>
        <v/>
      </c>
      <c r="CZ31" s="95" t="str">
        <f t="shared" si="62"/>
        <v/>
      </c>
      <c r="DA31" s="95" t="str">
        <f t="shared" ref="DA31" si="175">IFERROR(REPLACE(CZ31,FIND(" ",CZ31,1),1,""),CZ31)</f>
        <v/>
      </c>
      <c r="DB31" s="95" t="str">
        <f t="shared" si="7"/>
        <v/>
      </c>
      <c r="DC31" s="95" t="str">
        <f t="shared" ref="DC31:DD31" si="176">IFERROR(REPLACE(DB31,FIND("г.",DB31,1),2,""),DB31)</f>
        <v/>
      </c>
      <c r="DD31" s="95" t="str">
        <f t="shared" si="176"/>
        <v/>
      </c>
      <c r="DE31" s="95" t="str">
        <f t="shared" ref="DE31:DF31" si="177">IFERROR(REPLACE(DD31,FIND("г",DD31,1),1,""),DD31)</f>
        <v/>
      </c>
      <c r="DF31" s="95" t="str">
        <f t="shared" si="177"/>
        <v/>
      </c>
      <c r="DG31" s="95" t="str">
        <f t="shared" si="75"/>
        <v/>
      </c>
      <c r="DH31" s="25" t="str">
        <f>IFERROR(VLOOKUP(CI31*1,Обработ.выгрузка_реестра_РФ!$A:$G,5,),"")</f>
        <v/>
      </c>
      <c r="DI31" s="27" t="str">
        <f t="shared" si="85"/>
        <v/>
      </c>
      <c r="DJ31" s="27" t="str">
        <f t="shared" ca="1" si="8"/>
        <v/>
      </c>
      <c r="DK31" s="63" t="str">
        <f>IF(LEN('Описание предлагаемого товара'!V34)&gt;0,'Описание предлагаемого товара'!V34,"")</f>
        <v/>
      </c>
      <c r="DL31" s="63" t="str">
        <f>IF(LEN('Описание предлагаемого товара'!W34)&gt;0,'Описание предлагаемого товара'!W34,"")</f>
        <v/>
      </c>
      <c r="DM31" s="32"/>
    </row>
    <row r="32" spans="1:117" ht="48.75" customHeight="1" x14ac:dyDescent="0.25">
      <c r="A32" s="61">
        <f>IF(LEN('Описание предлагаемого товара'!A35)&gt;0,'Описание предлагаемого товара'!A35,"")</f>
        <v>14</v>
      </c>
      <c r="B32" s="65" t="str">
        <f>IF(LEN('Описание предлагаемого товара'!B35)&gt;0,'Описание предлагаемого товара'!B35,"")</f>
        <v/>
      </c>
      <c r="C32" s="61" t="str">
        <f>IF(LEN('Описание предлагаемого товара'!C35)&gt;0,'Описание предлагаемого товара'!C35,"")</f>
        <v>Маска панорамная</v>
      </c>
      <c r="D32" s="61" t="str">
        <f>IF(LEN('Описание предлагаемого товара'!D35)&gt;0,'Описание предлагаемого товара'!D35,"")</f>
        <v>Маска имеет два боковых узла присоединения фильтров с байонетным креплением. Маски панорамные должны дополнительно  комплектоваться двумя противогазовыми фильтрами марки и класса А1В1Е1К1 с байонетным типом крепления. Размер (рост): универсальный, соответствие ГОСТ 12.4.293-2015 (ГОСТ Р 12.4.189) (категория 1, CL 1), вес маски не более 450 г., либо 2, 3 размер маски с подмасочником в двух размерах: С – средний; Б – большой, ГОСТ 12.4.293-2015 (ГОСТ Р 12.4.189)  (категория 2, CL 2), вес маски, не более 550 г.</v>
      </c>
      <c r="E32" s="61" t="str">
        <f>IF(LEN('Описание предлагаемого товара'!E35)&gt;0,'Описание предлагаемого товара'!E35,"")</f>
        <v/>
      </c>
      <c r="F32" s="61" t="str">
        <f>IF(LEN('Описание предлагаемого товара'!F35)&gt;0,'Описание предлагаемого товара'!F35,"")</f>
        <v/>
      </c>
      <c r="G32" s="61" t="str">
        <f>IF(LEN('Описание предлагаемого товара'!G35)&gt;0,'Описание предлагаемого товара'!G35,"")</f>
        <v>Нет</v>
      </c>
      <c r="H32" s="61" t="str">
        <f>IF(LEN('Описание предлагаемого товара'!H35)&gt;0,'Описание предлагаемого товара'!H35,"")</f>
        <v>32.99.11.160</v>
      </c>
      <c r="I32" s="61" t="str">
        <f>IF(LEN('Описание предлагаемого товара'!I35)&gt;0,'Описание предлагаемого товара'!I35,"")</f>
        <v>Запрет</v>
      </c>
      <c r="J32" s="38" t="str">
        <f>IFERROR(VLOOKUP(B32,SAP!$A:$E,5,),"")</f>
        <v/>
      </c>
      <c r="K32" s="40" t="str">
        <f t="shared" si="9"/>
        <v/>
      </c>
      <c r="L32" s="61" t="str">
        <f>IF(LEN('Описание предлагаемого товара'!J35)&gt;0,IFERROR('Описание предлагаемого товара'!J35*1,""),"")</f>
        <v/>
      </c>
      <c r="M32" s="39" t="str">
        <f>IFERROR(VLOOKUP(B32,SAP!$A:$E,2,),"")</f>
        <v/>
      </c>
      <c r="N32" s="41" t="str">
        <f t="shared" si="141"/>
        <v/>
      </c>
      <c r="O32" s="39" t="str">
        <f t="shared" si="1"/>
        <v/>
      </c>
      <c r="P32" s="36" t="str">
        <f>IF(LEN('Описание предлагаемого товара'!K35)&gt;0,'Описание предлагаемого товара'!K35,"")</f>
        <v>нет</v>
      </c>
      <c r="Q32" s="37" t="str">
        <f>IF(IF(IF(LEN('Описание предлагаемого товара'!L35)&gt;0,'Описание предлагаемого товара'!L35,"")="(подпись уполномоченного представителя)","",IF(LEN('Описание предлагаемого товара'!L35)&gt;0,'Описание предлагаемого товара'!L35,""))="М.П.","",IF(IF(LEN('Описание предлагаемого товара'!L35)&gt;0,'Описание предлагаемого товара'!L35,"")="(подпись уполномоченного представителя)","",IF(LEN('Описание предлагаемого товара'!L35)&gt;0,'Описание предлагаемого товара'!L35,"")))</f>
        <v/>
      </c>
      <c r="R32" s="37" t="str">
        <f>IF(LEN('Описание предлагаемого товара'!M35)&gt;0,'Описание предлагаемого товара'!M35,"")</f>
        <v/>
      </c>
      <c r="S32" s="37" t="str">
        <f>IF(LEN('Описание предлагаемого товара'!N35)&gt;0,'Описание предлагаемого товара'!N35,"")</f>
        <v/>
      </c>
      <c r="T32" s="61" t="str">
        <f>IF(IF(LEN('Описание предлагаемого товара'!O35)&gt;0,'Описание предлагаемого товара'!O35,"")="(фамилия, имя, отчество подписавшего, должность)","",IF(LEN('Описание предлагаемого товара'!O35)&gt;0,'Описание предлагаемого товара'!O35,""))</f>
        <v>не заполняется</v>
      </c>
      <c r="U32" s="23" t="str">
        <f>IFERROR(VLOOKUP(CI32*1,Обработ.выгрузка_реестра_РФ!$A:$G,6,),"")</f>
        <v/>
      </c>
      <c r="V32" s="61" t="str">
        <f>IF(LEN('Описание предлагаемого товара'!P35)&gt;0,'Описание предлагаемого товара'!P35,"")</f>
        <v/>
      </c>
      <c r="W32" s="62" t="str">
        <f>IF(LEN('Описание предлагаемого товара'!Q35)&gt;0,'Описание предлагаемого товара'!Q35,"")</f>
        <v/>
      </c>
      <c r="X32" s="91" t="str">
        <f t="shared" ref="X32:Y32" si="178">IFERROR(REPLACE(W32,FIND(CHAR(10),W32,1),1," "),W32)</f>
        <v/>
      </c>
      <c r="Y32" s="91" t="str">
        <f t="shared" si="178"/>
        <v/>
      </c>
      <c r="Z32" s="91" t="str">
        <f t="shared" si="11"/>
        <v/>
      </c>
      <c r="AA32" s="91" t="str">
        <f t="shared" si="12"/>
        <v/>
      </c>
      <c r="AB32" s="91" t="str">
        <f t="shared" si="13"/>
        <v/>
      </c>
      <c r="AC32" s="91" t="str">
        <f t="shared" ref="AC32:AF32" si="179">IFERROR(REPLACE(AB32,FIND("  ",AB32,1),2," "),AB32)</f>
        <v/>
      </c>
      <c r="AD32" s="91" t="str">
        <f t="shared" si="179"/>
        <v/>
      </c>
      <c r="AE32" s="91" t="str">
        <f t="shared" si="179"/>
        <v/>
      </c>
      <c r="AF32" s="91" t="str">
        <f t="shared" si="179"/>
        <v/>
      </c>
      <c r="AG32" s="23" t="str">
        <f>IFERROR(VLOOKUP(CI32*1,Обработ.выгрузка_реестра_РФ!$A:$G,4,),"")</f>
        <v/>
      </c>
      <c r="AH32" s="91" t="str">
        <f t="shared" ref="AH32:AI32" si="180">IFERROR(REPLACE(AG32,FIND("-",AG32,1),1,"*"),AG32)</f>
        <v/>
      </c>
      <c r="AI32" s="91" t="str">
        <f t="shared" si="180"/>
        <v/>
      </c>
      <c r="AJ32" s="27" t="str">
        <f t="shared" si="107"/>
        <v/>
      </c>
      <c r="AK32" s="63" t="str">
        <f>IF(LEN('Описание предлагаемого товара'!R35)&gt;0,'Описание предлагаемого товара'!R35,"")</f>
        <v/>
      </c>
      <c r="AL32" s="91" t="str">
        <f t="shared" ref="AL32:AM32" si="181">IFERROR(REPLACE(AK32,FIND(CHAR(10),AK32,1),1,""),AK32)</f>
        <v/>
      </c>
      <c r="AM32" s="91" t="str">
        <f t="shared" si="181"/>
        <v/>
      </c>
      <c r="AN32" s="91" t="str">
        <f t="shared" ref="AN32:AR32" si="182">IFERROR(REPLACE(AM32,FIND(" ",AM32,1),1,""),AM32)</f>
        <v/>
      </c>
      <c r="AO32" s="91" t="str">
        <f t="shared" si="182"/>
        <v/>
      </c>
      <c r="AP32" s="91" t="str">
        <f t="shared" si="182"/>
        <v/>
      </c>
      <c r="AQ32" s="91" t="str">
        <f t="shared" si="182"/>
        <v/>
      </c>
      <c r="AR32" s="91" t="str">
        <f t="shared" si="182"/>
        <v/>
      </c>
      <c r="AS32" s="91" t="str">
        <f t="shared" si="18"/>
        <v/>
      </c>
      <c r="AT32" s="91" t="str">
        <f t="shared" si="19"/>
        <v/>
      </c>
      <c r="AU32" s="32" t="str">
        <f t="shared" si="4"/>
        <v>Не указан реестровый номер (мера нац.режима Запрет)</v>
      </c>
      <c r="AV32" s="93" t="str">
        <f>'Описание предлагаемого товара'!S35</f>
        <v/>
      </c>
      <c r="AW32" s="91">
        <f>MIN(SEARCH({0,1,2,3,4,5,6,7,8,9},AV32&amp; "0123456789"))</f>
        <v>1</v>
      </c>
      <c r="AX32" s="91" t="str">
        <f t="shared" si="20"/>
        <v/>
      </c>
      <c r="AY32" s="91" t="str">
        <f t="shared" si="21"/>
        <v/>
      </c>
      <c r="AZ32" s="91" t="str">
        <f t="shared" si="22"/>
        <v/>
      </c>
      <c r="BA32" s="91" t="str">
        <f t="shared" si="23"/>
        <v/>
      </c>
      <c r="BB32" s="91" t="str">
        <f t="shared" si="24"/>
        <v/>
      </c>
      <c r="BC32" s="91" t="str">
        <f t="shared" si="25"/>
        <v/>
      </c>
      <c r="BD32" s="91" t="str">
        <f t="shared" si="26"/>
        <v/>
      </c>
      <c r="BE32" s="91" t="str">
        <f t="shared" si="27"/>
        <v/>
      </c>
      <c r="BF32" s="91" t="str">
        <f t="shared" si="28"/>
        <v/>
      </c>
      <c r="BG32" s="91" t="str">
        <f t="shared" si="29"/>
        <v/>
      </c>
      <c r="BH32" s="91" t="str">
        <f t="shared" si="30"/>
        <v/>
      </c>
      <c r="BI32" s="91" t="str">
        <f t="shared" si="31"/>
        <v/>
      </c>
      <c r="BJ32" s="91" t="str">
        <f t="shared" si="32"/>
        <v/>
      </c>
      <c r="BK32" s="91" t="str">
        <f t="shared" si="33"/>
        <v/>
      </c>
      <c r="BL32" s="91" t="str">
        <f t="shared" si="34"/>
        <v/>
      </c>
      <c r="BM32" s="91" t="str">
        <f t="shared" si="35"/>
        <v/>
      </c>
      <c r="BN32" s="91" t="str">
        <f t="shared" si="36"/>
        <v/>
      </c>
      <c r="BO32" s="91" t="str">
        <f t="shared" si="37"/>
        <v/>
      </c>
      <c r="BP32" s="91" t="str">
        <f t="shared" si="38"/>
        <v/>
      </c>
      <c r="BQ32" s="91" t="str">
        <f t="shared" si="39"/>
        <v/>
      </c>
      <c r="BR32" s="91" t="str">
        <f t="shared" si="40"/>
        <v/>
      </c>
      <c r="BS32" s="91" t="str">
        <f t="shared" si="41"/>
        <v/>
      </c>
      <c r="BT32" s="91" t="str">
        <f t="shared" si="42"/>
        <v/>
      </c>
      <c r="BU32" s="91" t="str">
        <f t="shared" si="43"/>
        <v/>
      </c>
      <c r="BV32" s="91" t="str">
        <f t="shared" si="44"/>
        <v/>
      </c>
      <c r="BW32" s="91" t="str">
        <f t="shared" si="45"/>
        <v/>
      </c>
      <c r="BX32" s="91" t="str">
        <f t="shared" si="46"/>
        <v/>
      </c>
      <c r="BY32" s="91" t="str">
        <f t="shared" si="47"/>
        <v/>
      </c>
      <c r="BZ32" s="91" t="str">
        <f t="shared" si="48"/>
        <v/>
      </c>
      <c r="CA32" s="91" t="str">
        <f t="shared" si="49"/>
        <v/>
      </c>
      <c r="CB32" s="91" t="str">
        <f t="shared" si="50"/>
        <v/>
      </c>
      <c r="CC32" s="91" t="str">
        <f t="shared" si="51"/>
        <v/>
      </c>
      <c r="CD32" s="91" t="str">
        <f t="shared" si="52"/>
        <v/>
      </c>
      <c r="CE32" s="91" t="str">
        <f t="shared" si="53"/>
        <v/>
      </c>
      <c r="CF32" s="91" t="str">
        <f t="shared" si="54"/>
        <v/>
      </c>
      <c r="CG32" s="91" t="str">
        <f t="shared" si="55"/>
        <v/>
      </c>
      <c r="CH32" s="91" t="str">
        <f t="shared" si="56"/>
        <v/>
      </c>
      <c r="CI32" s="91" t="str">
        <f t="shared" si="57"/>
        <v>нет</v>
      </c>
      <c r="CJ32" s="63" t="str">
        <f>IF(LEN('Описание предлагаемого товара'!T35)&gt;0,'Описание предлагаемого товара'!T35,"")</f>
        <v/>
      </c>
      <c r="CK32" s="91" t="str">
        <f t="shared" ref="CK32:CL32" si="183">IFERROR(REPLACE(CJ32,FIND(CHAR(10),CJ32,1),1,""),CJ32)</f>
        <v/>
      </c>
      <c r="CL32" s="91" t="str">
        <f t="shared" si="183"/>
        <v/>
      </c>
      <c r="CM32" s="91" t="str">
        <f t="shared" si="59"/>
        <v/>
      </c>
      <c r="CN32" s="91" t="str">
        <f t="shared" si="60"/>
        <v/>
      </c>
      <c r="CO32" s="91" t="str">
        <f t="shared" si="61"/>
        <v/>
      </c>
      <c r="CP32" s="90" t="str">
        <f>IF(AU32="Не указан реестровый номер (мера нац.режима Запрет)","",IF(CI32="нет","",IF(CU32="да","исключение(не смотрим баллы)",IFERROR(IF(CI32*1&gt;0,IFERROR(IF(VLOOKUP(CI32*1,Обработ.выгрузка_реестра_РФ!$A:$G,7,)=0,"Баллы не установлены",VLOOKUP(CI32*1,Обработ.выгрузка_реестра_РФ!$A:$G,7,)),IF(LEN(CI32)&gt;14,"","нет номера в реестре РФ")),""),IF(LEN(CI32)=0,"","Некорректный реестровый номер")))))</f>
        <v/>
      </c>
      <c r="CQ32" s="33" t="str">
        <f>IF(LEN(C32)&gt;0,IFERROR(IF(LEN(H32)&gt;0,IF(LEN(VLOOKUP(H32,'исключения(не_смотрим_баллы)'!$A:$C,1,))&gt;0,"да","нет"),"не введен ОКПД2"),"нет"),"")</f>
        <v>нет</v>
      </c>
      <c r="CR32" s="33" t="str">
        <f ca="1">IF(CQ32="да",IF(TODAY()&lt;VLOOKUP(H32,'исключения(не_смотрим_баллы)'!$A:$C,3,),"да","нет"),"")</f>
        <v/>
      </c>
      <c r="CS32" s="33" t="str">
        <f>IFERROR(IF(CQ32="да",IF(VLOOKUP(CI32*1,Обработ.выгрузка_реестра_РФ!$A:$G,2,)&lt;VLOOKUP(H32,'исключения(не_смотрим_баллы)'!$A:$C,2,),"да","нет"),""),"")</f>
        <v/>
      </c>
      <c r="CT32" s="24"/>
      <c r="CU32" s="33" t="str">
        <f t="shared" si="69"/>
        <v/>
      </c>
      <c r="CV32" s="91" t="str">
        <f t="shared" si="70"/>
        <v/>
      </c>
      <c r="CW32" s="27" t="str">
        <f t="shared" si="71"/>
        <v/>
      </c>
      <c r="CX32" s="26" t="str">
        <f t="shared" si="5"/>
        <v>Импорт</v>
      </c>
      <c r="CY32" s="64" t="str">
        <f>IF(LEN('Описание предлагаемого товара'!U35)&gt;0,'Описание предлагаемого товара'!U35,"")</f>
        <v/>
      </c>
      <c r="CZ32" s="95" t="str">
        <f t="shared" si="62"/>
        <v/>
      </c>
      <c r="DA32" s="95" t="str">
        <f t="shared" ref="DA32" si="184">IFERROR(REPLACE(CZ32,FIND(" ",CZ32,1),1,""),CZ32)</f>
        <v/>
      </c>
      <c r="DB32" s="95" t="str">
        <f t="shared" si="7"/>
        <v/>
      </c>
      <c r="DC32" s="95" t="str">
        <f t="shared" ref="DC32:DD32" si="185">IFERROR(REPLACE(DB32,FIND("г.",DB32,1),2,""),DB32)</f>
        <v/>
      </c>
      <c r="DD32" s="95" t="str">
        <f t="shared" si="185"/>
        <v/>
      </c>
      <c r="DE32" s="95" t="str">
        <f t="shared" ref="DE32:DF32" si="186">IFERROR(REPLACE(DD32,FIND("г",DD32,1),1,""),DD32)</f>
        <v/>
      </c>
      <c r="DF32" s="95" t="str">
        <f t="shared" si="186"/>
        <v/>
      </c>
      <c r="DG32" s="95" t="str">
        <f t="shared" si="75"/>
        <v/>
      </c>
      <c r="DH32" s="25" t="str">
        <f>IFERROR(VLOOKUP(CI32*1,Обработ.выгрузка_реестра_РФ!$A:$G,5,),"")</f>
        <v/>
      </c>
      <c r="DI32" s="27" t="str">
        <f t="shared" si="85"/>
        <v/>
      </c>
      <c r="DJ32" s="27" t="str">
        <f t="shared" ca="1" si="8"/>
        <v/>
      </c>
      <c r="DK32" s="63" t="str">
        <f>IF(LEN('Описание предлагаемого товара'!V35)&gt;0,'Описание предлагаемого товара'!V35,"")</f>
        <v/>
      </c>
      <c r="DL32" s="63" t="str">
        <f>IF(LEN('Описание предлагаемого товара'!W35)&gt;0,'Описание предлагаемого товара'!W35,"")</f>
        <v/>
      </c>
      <c r="DM32" s="32"/>
    </row>
    <row r="33" spans="1:117" ht="48.75" customHeight="1" x14ac:dyDescent="0.25">
      <c r="A33" s="61">
        <f>IF(LEN('Описание предлагаемого товара'!A36)&gt;0,'Описание предлагаемого товара'!A36,"")</f>
        <v>15</v>
      </c>
      <c r="B33" s="65" t="str">
        <f>IF(LEN('Описание предлагаемого товара'!B36)&gt;0,'Описание предлагаемого товара'!B36,"")</f>
        <v/>
      </c>
      <c r="C33" s="61" t="str">
        <f>IF(LEN('Описание предлагаемого товара'!C36)&gt;0,'Описание предлагаемого товара'!C36,"")</f>
        <v>Накомарник сетчатый</v>
      </c>
      <c r="D33" s="61" t="str">
        <f>IF(LEN('Описание предлагаемого товара'!D36)&gt;0,'Описание предлагаемого товара'!D36,"")</f>
        <v>Шляпа с большими полями и полиэфирной противомоскитной сеткой. Цвет: КМФ зелёный. Ткань: 100% полиэфир. ГОСТ 32118-2013.</v>
      </c>
      <c r="E33" s="61" t="str">
        <f>IF(LEN('Описание предлагаемого товара'!E36)&gt;0,'Описание предлагаемого товара'!E36,"")</f>
        <v/>
      </c>
      <c r="F33" s="61" t="str">
        <f>IF(LEN('Описание предлагаемого товара'!F36)&gt;0,'Описание предлагаемого товара'!F36,"")</f>
        <v/>
      </c>
      <c r="G33" s="61" t="str">
        <f>IF(LEN('Описание предлагаемого товара'!G36)&gt;0,'Описание предлагаемого товара'!G36,"")</f>
        <v>Нет</v>
      </c>
      <c r="H33" s="61" t="str">
        <f>IF(LEN('Описание предлагаемого товара'!H36)&gt;0,'Описание предлагаемого товара'!H36,"")</f>
        <v>32.99.11.160</v>
      </c>
      <c r="I33" s="61" t="str">
        <f>IF(LEN('Описание предлагаемого товара'!I36)&gt;0,'Описание предлагаемого товара'!I36,"")</f>
        <v>Запрет</v>
      </c>
      <c r="J33" s="38" t="str">
        <f>IFERROR(VLOOKUP(B33,SAP!$A:$E,5,),"")</f>
        <v/>
      </c>
      <c r="K33" s="40" t="str">
        <f t="shared" si="9"/>
        <v/>
      </c>
      <c r="L33" s="61" t="str">
        <f>IF(LEN('Описание предлагаемого товара'!J36)&gt;0,IFERROR('Описание предлагаемого товара'!J36*1,""),"")</f>
        <v/>
      </c>
      <c r="M33" s="39" t="str">
        <f>IFERROR(VLOOKUP(B33,SAP!$A:$E,2,),"")</f>
        <v/>
      </c>
      <c r="N33" s="41" t="str">
        <f t="shared" si="141"/>
        <v/>
      </c>
      <c r="O33" s="39" t="str">
        <f t="shared" si="1"/>
        <v/>
      </c>
      <c r="P33" s="36" t="str">
        <f>IF(LEN('Описание предлагаемого товара'!K36)&gt;0,'Описание предлагаемого товара'!K36,"")</f>
        <v>нет</v>
      </c>
      <c r="Q33" s="37" t="str">
        <f>IF(IF(IF(LEN('Описание предлагаемого товара'!L36)&gt;0,'Описание предлагаемого товара'!L36,"")="(подпись уполномоченного представителя)","",IF(LEN('Описание предлагаемого товара'!L36)&gt;0,'Описание предлагаемого товара'!L36,""))="М.П.","",IF(IF(LEN('Описание предлагаемого товара'!L36)&gt;0,'Описание предлагаемого товара'!L36,"")="(подпись уполномоченного представителя)","",IF(LEN('Описание предлагаемого товара'!L36)&gt;0,'Описание предлагаемого товара'!L36,"")))</f>
        <v/>
      </c>
      <c r="R33" s="37" t="str">
        <f>IF(LEN('Описание предлагаемого товара'!M36)&gt;0,'Описание предлагаемого товара'!M36,"")</f>
        <v/>
      </c>
      <c r="S33" s="37" t="str">
        <f>IF(LEN('Описание предлагаемого товара'!N36)&gt;0,'Описание предлагаемого товара'!N36,"")</f>
        <v/>
      </c>
      <c r="T33" s="61" t="str">
        <f>IF(IF(LEN('Описание предлагаемого товара'!O36)&gt;0,'Описание предлагаемого товара'!O36,"")="(фамилия, имя, отчество подписавшего, должность)","",IF(LEN('Описание предлагаемого товара'!O36)&gt;0,'Описание предлагаемого товара'!O36,""))</f>
        <v>не заполняется</v>
      </c>
      <c r="U33" s="23" t="str">
        <f>IFERROR(VLOOKUP(CI33*1,Обработ.выгрузка_реестра_РФ!$A:$G,6,),"")</f>
        <v/>
      </c>
      <c r="V33" s="61" t="str">
        <f>IF(LEN('Описание предлагаемого товара'!P36)&gt;0,'Описание предлагаемого товара'!P36,"")</f>
        <v/>
      </c>
      <c r="W33" s="62" t="str">
        <f>IF(LEN('Описание предлагаемого товара'!Q36)&gt;0,'Описание предлагаемого товара'!Q36,"")</f>
        <v/>
      </c>
      <c r="X33" s="91" t="str">
        <f t="shared" ref="X33:Y33" si="187">IFERROR(REPLACE(W33,FIND(CHAR(10),W33,1),1," "),W33)</f>
        <v/>
      </c>
      <c r="Y33" s="91" t="str">
        <f t="shared" si="187"/>
        <v/>
      </c>
      <c r="Z33" s="91" t="str">
        <f t="shared" si="11"/>
        <v/>
      </c>
      <c r="AA33" s="91" t="str">
        <f t="shared" si="12"/>
        <v/>
      </c>
      <c r="AB33" s="91" t="str">
        <f t="shared" si="13"/>
        <v/>
      </c>
      <c r="AC33" s="91" t="str">
        <f t="shared" ref="AC33:AF33" si="188">IFERROR(REPLACE(AB33,FIND("  ",AB33,1),2," "),AB33)</f>
        <v/>
      </c>
      <c r="AD33" s="91" t="str">
        <f t="shared" si="188"/>
        <v/>
      </c>
      <c r="AE33" s="91" t="str">
        <f t="shared" si="188"/>
        <v/>
      </c>
      <c r="AF33" s="91" t="str">
        <f t="shared" si="188"/>
        <v/>
      </c>
      <c r="AG33" s="23" t="str">
        <f>IFERROR(VLOOKUP(CI33*1,Обработ.выгрузка_реестра_РФ!$A:$G,4,),"")</f>
        <v/>
      </c>
      <c r="AH33" s="91" t="str">
        <f t="shared" ref="AH33:AI33" si="189">IFERROR(REPLACE(AG33,FIND("-",AG33,1),1,"*"),AG33)</f>
        <v/>
      </c>
      <c r="AI33" s="91" t="str">
        <f t="shared" si="189"/>
        <v/>
      </c>
      <c r="AJ33" s="27" t="str">
        <f t="shared" si="107"/>
        <v/>
      </c>
      <c r="AK33" s="63" t="str">
        <f>IF(LEN('Описание предлагаемого товара'!R36)&gt;0,'Описание предлагаемого товара'!R36,"")</f>
        <v/>
      </c>
      <c r="AL33" s="91" t="str">
        <f t="shared" ref="AL33:AM33" si="190">IFERROR(REPLACE(AK33,FIND(CHAR(10),AK33,1),1,""),AK33)</f>
        <v/>
      </c>
      <c r="AM33" s="91" t="str">
        <f t="shared" si="190"/>
        <v/>
      </c>
      <c r="AN33" s="91" t="str">
        <f t="shared" ref="AN33:AR33" si="191">IFERROR(REPLACE(AM33,FIND(" ",AM33,1),1,""),AM33)</f>
        <v/>
      </c>
      <c r="AO33" s="91" t="str">
        <f t="shared" si="191"/>
        <v/>
      </c>
      <c r="AP33" s="91" t="str">
        <f t="shared" si="191"/>
        <v/>
      </c>
      <c r="AQ33" s="91" t="str">
        <f t="shared" si="191"/>
        <v/>
      </c>
      <c r="AR33" s="91" t="str">
        <f t="shared" si="191"/>
        <v/>
      </c>
      <c r="AS33" s="91" t="str">
        <f t="shared" si="18"/>
        <v/>
      </c>
      <c r="AT33" s="91" t="str">
        <f t="shared" si="19"/>
        <v/>
      </c>
      <c r="AU33" s="32" t="str">
        <f t="shared" si="4"/>
        <v>Не указан реестровый номер (мера нац.режима Запрет)</v>
      </c>
      <c r="AV33" s="93" t="str">
        <f>'Описание предлагаемого товара'!S36</f>
        <v/>
      </c>
      <c r="AW33" s="91">
        <f>MIN(SEARCH({0,1,2,3,4,5,6,7,8,9},AV33&amp; "0123456789"))</f>
        <v>1</v>
      </c>
      <c r="AX33" s="91" t="str">
        <f t="shared" si="20"/>
        <v/>
      </c>
      <c r="AY33" s="91" t="str">
        <f t="shared" si="21"/>
        <v/>
      </c>
      <c r="AZ33" s="91" t="str">
        <f t="shared" si="22"/>
        <v/>
      </c>
      <c r="BA33" s="91" t="str">
        <f t="shared" si="23"/>
        <v/>
      </c>
      <c r="BB33" s="91" t="str">
        <f t="shared" si="24"/>
        <v/>
      </c>
      <c r="BC33" s="91" t="str">
        <f t="shared" si="25"/>
        <v/>
      </c>
      <c r="BD33" s="91" t="str">
        <f t="shared" si="26"/>
        <v/>
      </c>
      <c r="BE33" s="91" t="str">
        <f t="shared" si="27"/>
        <v/>
      </c>
      <c r="BF33" s="91" t="str">
        <f t="shared" si="28"/>
        <v/>
      </c>
      <c r="BG33" s="91" t="str">
        <f t="shared" si="29"/>
        <v/>
      </c>
      <c r="BH33" s="91" t="str">
        <f t="shared" si="30"/>
        <v/>
      </c>
      <c r="BI33" s="91" t="str">
        <f t="shared" si="31"/>
        <v/>
      </c>
      <c r="BJ33" s="91" t="str">
        <f t="shared" si="32"/>
        <v/>
      </c>
      <c r="BK33" s="91" t="str">
        <f t="shared" si="33"/>
        <v/>
      </c>
      <c r="BL33" s="91" t="str">
        <f t="shared" si="34"/>
        <v/>
      </c>
      <c r="BM33" s="91" t="str">
        <f t="shared" si="35"/>
        <v/>
      </c>
      <c r="BN33" s="91" t="str">
        <f t="shared" si="36"/>
        <v/>
      </c>
      <c r="BO33" s="91" t="str">
        <f t="shared" si="37"/>
        <v/>
      </c>
      <c r="BP33" s="91" t="str">
        <f t="shared" si="38"/>
        <v/>
      </c>
      <c r="BQ33" s="91" t="str">
        <f t="shared" si="39"/>
        <v/>
      </c>
      <c r="BR33" s="91" t="str">
        <f t="shared" si="40"/>
        <v/>
      </c>
      <c r="BS33" s="91" t="str">
        <f t="shared" si="41"/>
        <v/>
      </c>
      <c r="BT33" s="91" t="str">
        <f t="shared" si="42"/>
        <v/>
      </c>
      <c r="BU33" s="91" t="str">
        <f t="shared" si="43"/>
        <v/>
      </c>
      <c r="BV33" s="91" t="str">
        <f t="shared" si="44"/>
        <v/>
      </c>
      <c r="BW33" s="91" t="str">
        <f t="shared" si="45"/>
        <v/>
      </c>
      <c r="BX33" s="91" t="str">
        <f t="shared" si="46"/>
        <v/>
      </c>
      <c r="BY33" s="91" t="str">
        <f t="shared" si="47"/>
        <v/>
      </c>
      <c r="BZ33" s="91" t="str">
        <f t="shared" si="48"/>
        <v/>
      </c>
      <c r="CA33" s="91" t="str">
        <f t="shared" si="49"/>
        <v/>
      </c>
      <c r="CB33" s="91" t="str">
        <f t="shared" si="50"/>
        <v/>
      </c>
      <c r="CC33" s="91" t="str">
        <f t="shared" si="51"/>
        <v/>
      </c>
      <c r="CD33" s="91" t="str">
        <f t="shared" si="52"/>
        <v/>
      </c>
      <c r="CE33" s="91" t="str">
        <f t="shared" si="53"/>
        <v/>
      </c>
      <c r="CF33" s="91" t="str">
        <f t="shared" si="54"/>
        <v/>
      </c>
      <c r="CG33" s="91" t="str">
        <f t="shared" si="55"/>
        <v/>
      </c>
      <c r="CH33" s="91" t="str">
        <f t="shared" si="56"/>
        <v/>
      </c>
      <c r="CI33" s="91" t="str">
        <f t="shared" si="57"/>
        <v>нет</v>
      </c>
      <c r="CJ33" s="63" t="str">
        <f>IF(LEN('Описание предлагаемого товара'!T36)&gt;0,'Описание предлагаемого товара'!T36,"")</f>
        <v/>
      </c>
      <c r="CK33" s="91" t="str">
        <f t="shared" ref="CK33:CL33" si="192">IFERROR(REPLACE(CJ33,FIND(CHAR(10),CJ33,1),1,""),CJ33)</f>
        <v/>
      </c>
      <c r="CL33" s="91" t="str">
        <f t="shared" si="192"/>
        <v/>
      </c>
      <c r="CM33" s="91" t="str">
        <f t="shared" si="59"/>
        <v/>
      </c>
      <c r="CN33" s="91" t="str">
        <f t="shared" si="60"/>
        <v/>
      </c>
      <c r="CO33" s="91" t="str">
        <f t="shared" si="61"/>
        <v/>
      </c>
      <c r="CP33" s="90" t="str">
        <f>IF(AU33="Не указан реестровый номер (мера нац.режима Запрет)","",IF(CI33="нет","",IF(CU33="да","исключение(не смотрим баллы)",IFERROR(IF(CI33*1&gt;0,IFERROR(IF(VLOOKUP(CI33*1,Обработ.выгрузка_реестра_РФ!$A:$G,7,)=0,"Баллы не установлены",VLOOKUP(CI33*1,Обработ.выгрузка_реестра_РФ!$A:$G,7,)),IF(LEN(CI33)&gt;14,"","нет номера в реестре РФ")),""),IF(LEN(CI33)=0,"","Некорректный реестровый номер")))))</f>
        <v/>
      </c>
      <c r="CQ33" s="33" t="str">
        <f>IF(LEN(C33)&gt;0,IFERROR(IF(LEN(H33)&gt;0,IF(LEN(VLOOKUP(H33,'исключения(не_смотрим_баллы)'!$A:$C,1,))&gt;0,"да","нет"),"не введен ОКПД2"),"нет"),"")</f>
        <v>нет</v>
      </c>
      <c r="CR33" s="33" t="str">
        <f ca="1">IF(CQ33="да",IF(TODAY()&lt;VLOOKUP(H33,'исключения(не_смотрим_баллы)'!$A:$C,3,),"да","нет"),"")</f>
        <v/>
      </c>
      <c r="CS33" s="33" t="str">
        <f>IFERROR(IF(CQ33="да",IF(VLOOKUP(CI33*1,Обработ.выгрузка_реестра_РФ!$A:$G,2,)&lt;VLOOKUP(H33,'исключения(не_смотрим_баллы)'!$A:$C,2,),"да","нет"),""),"")</f>
        <v/>
      </c>
      <c r="CT33" s="24"/>
      <c r="CU33" s="33" t="str">
        <f t="shared" si="69"/>
        <v/>
      </c>
      <c r="CV33" s="91" t="str">
        <f t="shared" si="70"/>
        <v/>
      </c>
      <c r="CW33" s="27" t="str">
        <f t="shared" si="71"/>
        <v/>
      </c>
      <c r="CX33" s="26" t="str">
        <f t="shared" si="5"/>
        <v>Импорт</v>
      </c>
      <c r="CY33" s="64" t="str">
        <f>IF(LEN('Описание предлагаемого товара'!U36)&gt;0,'Описание предлагаемого товара'!U36,"")</f>
        <v/>
      </c>
      <c r="CZ33" s="95" t="str">
        <f t="shared" si="62"/>
        <v/>
      </c>
      <c r="DA33" s="95" t="str">
        <f t="shared" ref="DA33" si="193">IFERROR(REPLACE(CZ33,FIND(" ",CZ33,1),1,""),CZ33)</f>
        <v/>
      </c>
      <c r="DB33" s="95" t="str">
        <f t="shared" si="7"/>
        <v/>
      </c>
      <c r="DC33" s="95" t="str">
        <f t="shared" ref="DC33:DD33" si="194">IFERROR(REPLACE(DB33,FIND("г.",DB33,1),2,""),DB33)</f>
        <v/>
      </c>
      <c r="DD33" s="95" t="str">
        <f t="shared" si="194"/>
        <v/>
      </c>
      <c r="DE33" s="95" t="str">
        <f t="shared" ref="DE33:DF33" si="195">IFERROR(REPLACE(DD33,FIND("г",DD33,1),1,""),DD33)</f>
        <v/>
      </c>
      <c r="DF33" s="95" t="str">
        <f t="shared" si="195"/>
        <v/>
      </c>
      <c r="DG33" s="95" t="str">
        <f t="shared" si="75"/>
        <v/>
      </c>
      <c r="DH33" s="25" t="str">
        <f>IFERROR(VLOOKUP(CI33*1,Обработ.выгрузка_реестра_РФ!$A:$G,5,),"")</f>
        <v/>
      </c>
      <c r="DI33" s="27" t="str">
        <f t="shared" si="85"/>
        <v/>
      </c>
      <c r="DJ33" s="27" t="str">
        <f t="shared" ca="1" si="8"/>
        <v/>
      </c>
      <c r="DK33" s="63" t="str">
        <f>IF(LEN('Описание предлагаемого товара'!V36)&gt;0,'Описание предлагаемого товара'!V36,"")</f>
        <v/>
      </c>
      <c r="DL33" s="63" t="str">
        <f>IF(LEN('Описание предлагаемого товара'!W36)&gt;0,'Описание предлагаемого товара'!W36,"")</f>
        <v/>
      </c>
      <c r="DM33" s="32"/>
    </row>
    <row r="34" spans="1:117" ht="48.75" customHeight="1" x14ac:dyDescent="0.25">
      <c r="A34" s="61">
        <f>IF(LEN('Описание предлагаемого товара'!A37)&gt;0,'Описание предлагаемого товара'!A37,"")</f>
        <v>16</v>
      </c>
      <c r="B34" s="65" t="str">
        <f>IF(LEN('Описание предлагаемого товара'!B37)&gt;0,'Описание предлагаемого товара'!B37,"")</f>
        <v/>
      </c>
      <c r="C34" s="61" t="str">
        <f>IF(LEN('Описание предлагаемого товара'!C37)&gt;0,'Описание предлагаемого товара'!C37,"")</f>
        <v>Наплечники брезентовые</v>
      </c>
      <c r="D34" s="61" t="str">
        <f>IF(LEN('Описание предлагаемого товара'!D37)&gt;0,'Описание предлагаемого товара'!D37,"")</f>
        <v>Наплечники брезентовые. Ткань: брезент, не менее 520гр/м2.</v>
      </c>
      <c r="E34" s="61" t="str">
        <f>IF(LEN('Описание предлагаемого товара'!E37)&gt;0,'Описание предлагаемого товара'!E37,"")</f>
        <v/>
      </c>
      <c r="F34" s="61" t="str">
        <f>IF(LEN('Описание предлагаемого товара'!F37)&gt;0,'Описание предлагаемого товара'!F37,"")</f>
        <v/>
      </c>
      <c r="G34" s="61" t="str">
        <f>IF(LEN('Описание предлагаемого товара'!G37)&gt;0,'Описание предлагаемого товара'!G37,"")</f>
        <v>Нет</v>
      </c>
      <c r="H34" s="61" t="str">
        <f>IF(LEN('Описание предлагаемого товара'!H37)&gt;0,'Описание предлагаемого товара'!H37,"")</f>
        <v>14.12.30.190</v>
      </c>
      <c r="I34" s="61" t="str">
        <f>IF(LEN('Описание предлагаемого товара'!I37)&gt;0,'Описание предлагаемого товара'!I37,"")</f>
        <v>Запрет</v>
      </c>
      <c r="J34" s="38" t="str">
        <f>IFERROR(VLOOKUP(B34,SAP!$A:$E,5,),"")</f>
        <v/>
      </c>
      <c r="K34" s="40" t="str">
        <f t="shared" si="9"/>
        <v/>
      </c>
      <c r="L34" s="61" t="str">
        <f>IF(LEN('Описание предлагаемого товара'!J37)&gt;0,IFERROR('Описание предлагаемого товара'!J37*1,""),"")</f>
        <v/>
      </c>
      <c r="M34" s="39" t="str">
        <f>IFERROR(VLOOKUP(B34,SAP!$A:$E,2,),"")</f>
        <v/>
      </c>
      <c r="N34" s="41" t="str">
        <f t="shared" si="141"/>
        <v/>
      </c>
      <c r="O34" s="39" t="str">
        <f t="shared" si="1"/>
        <v/>
      </c>
      <c r="P34" s="36" t="str">
        <f>IF(LEN('Описание предлагаемого товара'!K37)&gt;0,'Описание предлагаемого товара'!K37,"")</f>
        <v>нет</v>
      </c>
      <c r="Q34" s="37" t="str">
        <f>IF(IF(IF(LEN('Описание предлагаемого товара'!L37)&gt;0,'Описание предлагаемого товара'!L37,"")="(подпись уполномоченного представителя)","",IF(LEN('Описание предлагаемого товара'!L37)&gt;0,'Описание предлагаемого товара'!L37,""))="М.П.","",IF(IF(LEN('Описание предлагаемого товара'!L37)&gt;0,'Описание предлагаемого товара'!L37,"")="(подпись уполномоченного представителя)","",IF(LEN('Описание предлагаемого товара'!L37)&gt;0,'Описание предлагаемого товара'!L37,"")))</f>
        <v/>
      </c>
      <c r="R34" s="37" t="str">
        <f>IF(LEN('Описание предлагаемого товара'!M37)&gt;0,'Описание предлагаемого товара'!M37,"")</f>
        <v/>
      </c>
      <c r="S34" s="37" t="str">
        <f>IF(LEN('Описание предлагаемого товара'!N37)&gt;0,'Описание предлагаемого товара'!N37,"")</f>
        <v/>
      </c>
      <c r="T34" s="61" t="str">
        <f>IF(IF(LEN('Описание предлагаемого товара'!O37)&gt;0,'Описание предлагаемого товара'!O37,"")="(фамилия, имя, отчество подписавшего, должность)","",IF(LEN('Описание предлагаемого товара'!O37)&gt;0,'Описание предлагаемого товара'!O37,""))</f>
        <v>не заполняется</v>
      </c>
      <c r="U34" s="23" t="str">
        <f>IFERROR(VLOOKUP(CI34*1,Обработ.выгрузка_реестра_РФ!$A:$G,6,),"")</f>
        <v/>
      </c>
      <c r="V34" s="61" t="str">
        <f>IF(LEN('Описание предлагаемого товара'!P37)&gt;0,'Описание предлагаемого товара'!P37,"")</f>
        <v/>
      </c>
      <c r="W34" s="62" t="str">
        <f>IF(LEN('Описание предлагаемого товара'!Q37)&gt;0,'Описание предлагаемого товара'!Q37,"")</f>
        <v/>
      </c>
      <c r="X34" s="91" t="str">
        <f t="shared" ref="X34:Y34" si="196">IFERROR(REPLACE(W34,FIND(CHAR(10),W34,1),1," "),W34)</f>
        <v/>
      </c>
      <c r="Y34" s="91" t="str">
        <f t="shared" si="196"/>
        <v/>
      </c>
      <c r="Z34" s="91" t="str">
        <f t="shared" si="11"/>
        <v/>
      </c>
      <c r="AA34" s="91" t="str">
        <f t="shared" si="12"/>
        <v/>
      </c>
      <c r="AB34" s="91" t="str">
        <f t="shared" si="13"/>
        <v/>
      </c>
      <c r="AC34" s="91" t="str">
        <f t="shared" ref="AC34:AF34" si="197">IFERROR(REPLACE(AB34,FIND("  ",AB34,1),2," "),AB34)</f>
        <v/>
      </c>
      <c r="AD34" s="91" t="str">
        <f t="shared" si="197"/>
        <v/>
      </c>
      <c r="AE34" s="91" t="str">
        <f t="shared" si="197"/>
        <v/>
      </c>
      <c r="AF34" s="91" t="str">
        <f t="shared" si="197"/>
        <v/>
      </c>
      <c r="AG34" s="23" t="str">
        <f>IFERROR(VLOOKUP(CI34*1,Обработ.выгрузка_реестра_РФ!$A:$G,4,),"")</f>
        <v/>
      </c>
      <c r="AH34" s="91" t="str">
        <f t="shared" ref="AH34:AI34" si="198">IFERROR(REPLACE(AG34,FIND("-",AG34,1),1,"*"),AG34)</f>
        <v/>
      </c>
      <c r="AI34" s="91" t="str">
        <f t="shared" si="198"/>
        <v/>
      </c>
      <c r="AJ34" s="27" t="str">
        <f t="shared" si="107"/>
        <v/>
      </c>
      <c r="AK34" s="63" t="str">
        <f>IF(LEN('Описание предлагаемого товара'!R37)&gt;0,'Описание предлагаемого товара'!R37,"")</f>
        <v/>
      </c>
      <c r="AL34" s="91" t="str">
        <f t="shared" ref="AL34:AM34" si="199">IFERROR(REPLACE(AK34,FIND(CHAR(10),AK34,1),1,""),AK34)</f>
        <v/>
      </c>
      <c r="AM34" s="91" t="str">
        <f t="shared" si="199"/>
        <v/>
      </c>
      <c r="AN34" s="91" t="str">
        <f t="shared" ref="AN34:AR34" si="200">IFERROR(REPLACE(AM34,FIND(" ",AM34,1),1,""),AM34)</f>
        <v/>
      </c>
      <c r="AO34" s="91" t="str">
        <f t="shared" si="200"/>
        <v/>
      </c>
      <c r="AP34" s="91" t="str">
        <f t="shared" si="200"/>
        <v/>
      </c>
      <c r="AQ34" s="91" t="str">
        <f t="shared" si="200"/>
        <v/>
      </c>
      <c r="AR34" s="91" t="str">
        <f t="shared" si="200"/>
        <v/>
      </c>
      <c r="AS34" s="91" t="str">
        <f t="shared" si="18"/>
        <v/>
      </c>
      <c r="AT34" s="91" t="str">
        <f t="shared" si="19"/>
        <v/>
      </c>
      <c r="AU34" s="32" t="str">
        <f t="shared" si="4"/>
        <v>Не указан реестровый номер (мера нац.режима Запрет)</v>
      </c>
      <c r="AV34" s="93" t="str">
        <f>'Описание предлагаемого товара'!S37</f>
        <v/>
      </c>
      <c r="AW34" s="91">
        <f>MIN(SEARCH({0,1,2,3,4,5,6,7,8,9},AV34&amp; "0123456789"))</f>
        <v>1</v>
      </c>
      <c r="AX34" s="91" t="str">
        <f t="shared" si="20"/>
        <v/>
      </c>
      <c r="AY34" s="91" t="str">
        <f t="shared" si="21"/>
        <v/>
      </c>
      <c r="AZ34" s="91" t="str">
        <f t="shared" si="22"/>
        <v/>
      </c>
      <c r="BA34" s="91" t="str">
        <f t="shared" si="23"/>
        <v/>
      </c>
      <c r="BB34" s="91" t="str">
        <f t="shared" si="24"/>
        <v/>
      </c>
      <c r="BC34" s="91" t="str">
        <f t="shared" si="25"/>
        <v/>
      </c>
      <c r="BD34" s="91" t="str">
        <f t="shared" si="26"/>
        <v/>
      </c>
      <c r="BE34" s="91" t="str">
        <f t="shared" si="27"/>
        <v/>
      </c>
      <c r="BF34" s="91" t="str">
        <f t="shared" si="28"/>
        <v/>
      </c>
      <c r="BG34" s="91" t="str">
        <f t="shared" si="29"/>
        <v/>
      </c>
      <c r="BH34" s="91" t="str">
        <f t="shared" si="30"/>
        <v/>
      </c>
      <c r="BI34" s="91" t="str">
        <f t="shared" si="31"/>
        <v/>
      </c>
      <c r="BJ34" s="91" t="str">
        <f t="shared" si="32"/>
        <v/>
      </c>
      <c r="BK34" s="91" t="str">
        <f t="shared" si="33"/>
        <v/>
      </c>
      <c r="BL34" s="91" t="str">
        <f t="shared" si="34"/>
        <v/>
      </c>
      <c r="BM34" s="91" t="str">
        <f t="shared" si="35"/>
        <v/>
      </c>
      <c r="BN34" s="91" t="str">
        <f t="shared" si="36"/>
        <v/>
      </c>
      <c r="BO34" s="91" t="str">
        <f t="shared" si="37"/>
        <v/>
      </c>
      <c r="BP34" s="91" t="str">
        <f t="shared" si="38"/>
        <v/>
      </c>
      <c r="BQ34" s="91" t="str">
        <f t="shared" si="39"/>
        <v/>
      </c>
      <c r="BR34" s="91" t="str">
        <f t="shared" si="40"/>
        <v/>
      </c>
      <c r="BS34" s="91" t="str">
        <f t="shared" si="41"/>
        <v/>
      </c>
      <c r="BT34" s="91" t="str">
        <f t="shared" si="42"/>
        <v/>
      </c>
      <c r="BU34" s="91" t="str">
        <f t="shared" si="43"/>
        <v/>
      </c>
      <c r="BV34" s="91" t="str">
        <f t="shared" si="44"/>
        <v/>
      </c>
      <c r="BW34" s="91" t="str">
        <f t="shared" si="45"/>
        <v/>
      </c>
      <c r="BX34" s="91" t="str">
        <f t="shared" si="46"/>
        <v/>
      </c>
      <c r="BY34" s="91" t="str">
        <f t="shared" si="47"/>
        <v/>
      </c>
      <c r="BZ34" s="91" t="str">
        <f t="shared" si="48"/>
        <v/>
      </c>
      <c r="CA34" s="91" t="str">
        <f t="shared" si="49"/>
        <v/>
      </c>
      <c r="CB34" s="91" t="str">
        <f t="shared" si="50"/>
        <v/>
      </c>
      <c r="CC34" s="91" t="str">
        <f t="shared" si="51"/>
        <v/>
      </c>
      <c r="CD34" s="91" t="str">
        <f t="shared" si="52"/>
        <v/>
      </c>
      <c r="CE34" s="91" t="str">
        <f t="shared" si="53"/>
        <v/>
      </c>
      <c r="CF34" s="91" t="str">
        <f t="shared" si="54"/>
        <v/>
      </c>
      <c r="CG34" s="91" t="str">
        <f t="shared" si="55"/>
        <v/>
      </c>
      <c r="CH34" s="91" t="str">
        <f t="shared" si="56"/>
        <v/>
      </c>
      <c r="CI34" s="91" t="str">
        <f t="shared" si="57"/>
        <v>нет</v>
      </c>
      <c r="CJ34" s="63" t="str">
        <f>IF(LEN('Описание предлагаемого товара'!T37)&gt;0,'Описание предлагаемого товара'!T37,"")</f>
        <v/>
      </c>
      <c r="CK34" s="91" t="str">
        <f t="shared" ref="CK34:CL34" si="201">IFERROR(REPLACE(CJ34,FIND(CHAR(10),CJ34,1),1,""),CJ34)</f>
        <v/>
      </c>
      <c r="CL34" s="91" t="str">
        <f t="shared" si="201"/>
        <v/>
      </c>
      <c r="CM34" s="91" t="str">
        <f t="shared" si="59"/>
        <v/>
      </c>
      <c r="CN34" s="91" t="str">
        <f t="shared" si="60"/>
        <v/>
      </c>
      <c r="CO34" s="91" t="str">
        <f t="shared" si="61"/>
        <v/>
      </c>
      <c r="CP34" s="90" t="str">
        <f>IF(AU34="Не указан реестровый номер (мера нац.режима Запрет)","",IF(CI34="нет","",IF(CU34="да","исключение(не смотрим баллы)",IFERROR(IF(CI34*1&gt;0,IFERROR(IF(VLOOKUP(CI34*1,Обработ.выгрузка_реестра_РФ!$A:$G,7,)=0,"Баллы не установлены",VLOOKUP(CI34*1,Обработ.выгрузка_реестра_РФ!$A:$G,7,)),IF(LEN(CI34)&gt;14,"","нет номера в реестре РФ")),""),IF(LEN(CI34)=0,"","Некорректный реестровый номер")))))</f>
        <v/>
      </c>
      <c r="CQ34" s="33" t="str">
        <f>IF(LEN(C34)&gt;0,IFERROR(IF(LEN(H34)&gt;0,IF(LEN(VLOOKUP(H34,'исключения(не_смотрим_баллы)'!$A:$C,1,))&gt;0,"да","нет"),"не введен ОКПД2"),"нет"),"")</f>
        <v>нет</v>
      </c>
      <c r="CR34" s="33" t="str">
        <f ca="1">IF(CQ34="да",IF(TODAY()&lt;VLOOKUP(H34,'исключения(не_смотрим_баллы)'!$A:$C,3,),"да","нет"),"")</f>
        <v/>
      </c>
      <c r="CS34" s="33" t="str">
        <f>IFERROR(IF(CQ34="да",IF(VLOOKUP(CI34*1,Обработ.выгрузка_реестра_РФ!$A:$G,2,)&lt;VLOOKUP(H34,'исключения(не_смотрим_баллы)'!$A:$C,2,),"да","нет"),""),"")</f>
        <v/>
      </c>
      <c r="CT34" s="24"/>
      <c r="CU34" s="33" t="str">
        <f t="shared" si="69"/>
        <v/>
      </c>
      <c r="CV34" s="91" t="str">
        <f t="shared" si="70"/>
        <v/>
      </c>
      <c r="CW34" s="27" t="str">
        <f t="shared" si="71"/>
        <v/>
      </c>
      <c r="CX34" s="26" t="str">
        <f t="shared" si="5"/>
        <v>Импорт</v>
      </c>
      <c r="CY34" s="64" t="str">
        <f>IF(LEN('Описание предлагаемого товара'!U37)&gt;0,'Описание предлагаемого товара'!U37,"")</f>
        <v/>
      </c>
      <c r="CZ34" s="95" t="str">
        <f t="shared" si="62"/>
        <v/>
      </c>
      <c r="DA34" s="95" t="str">
        <f t="shared" ref="DA34" si="202">IFERROR(REPLACE(CZ34,FIND(" ",CZ34,1),1,""),CZ34)</f>
        <v/>
      </c>
      <c r="DB34" s="95" t="str">
        <f t="shared" si="7"/>
        <v/>
      </c>
      <c r="DC34" s="95" t="str">
        <f t="shared" ref="DC34:DD34" si="203">IFERROR(REPLACE(DB34,FIND("г.",DB34,1),2,""),DB34)</f>
        <v/>
      </c>
      <c r="DD34" s="95" t="str">
        <f t="shared" si="203"/>
        <v/>
      </c>
      <c r="DE34" s="95" t="str">
        <f t="shared" ref="DE34:DF34" si="204">IFERROR(REPLACE(DD34,FIND("г",DD34,1),1,""),DD34)</f>
        <v/>
      </c>
      <c r="DF34" s="95" t="str">
        <f t="shared" si="204"/>
        <v/>
      </c>
      <c r="DG34" s="95" t="str">
        <f t="shared" si="75"/>
        <v/>
      </c>
      <c r="DH34" s="25" t="str">
        <f>IFERROR(VLOOKUP(CI34*1,Обработ.выгрузка_реестра_РФ!$A:$G,5,),"")</f>
        <v/>
      </c>
      <c r="DI34" s="27" t="str">
        <f t="shared" si="85"/>
        <v/>
      </c>
      <c r="DJ34" s="27" t="str">
        <f t="shared" ca="1" si="8"/>
        <v/>
      </c>
      <c r="DK34" s="63" t="str">
        <f>IF(LEN('Описание предлагаемого товара'!V37)&gt;0,'Описание предлагаемого товара'!V37,"")</f>
        <v/>
      </c>
      <c r="DL34" s="63" t="str">
        <f>IF(LEN('Описание предлагаемого товара'!W37)&gt;0,'Описание предлагаемого товара'!W37,"")</f>
        <v/>
      </c>
      <c r="DM34" s="32"/>
    </row>
    <row r="35" spans="1:117" ht="48.75" customHeight="1" x14ac:dyDescent="0.25">
      <c r="A35" s="61">
        <f>IF(LEN('Описание предлагаемого товара'!A38)&gt;0,'Описание предлагаемого товара'!A38,"")</f>
        <v>17</v>
      </c>
      <c r="B35" s="65" t="str">
        <f>IF(LEN('Описание предлагаемого товара'!B38)&gt;0,'Описание предлагаемого товара'!B38,"")</f>
        <v/>
      </c>
      <c r="C35" s="61" t="str">
        <f>IF(LEN('Описание предлагаемого товара'!C38)&gt;0,'Описание предлагаемого товара'!C38,"")</f>
        <v>Нарукавники защитные виниловые</v>
      </c>
      <c r="D35" s="61" t="str">
        <f>IF(LEN('Описание предлагаемого товара'!D38)&gt;0,'Описание предлагаемого товара'!D38,"")</f>
        <v>Цвет: синий. Толщина ПВХ: не менее 0,203 мм. Длина: 460 мм. ТР ТС 019/2011</v>
      </c>
      <c r="E35" s="61" t="str">
        <f>IF(LEN('Описание предлагаемого товара'!E38)&gt;0,'Описание предлагаемого товара'!E38,"")</f>
        <v/>
      </c>
      <c r="F35" s="61" t="str">
        <f>IF(LEN('Описание предлагаемого товара'!F38)&gt;0,'Описание предлагаемого товара'!F38,"")</f>
        <v/>
      </c>
      <c r="G35" s="61" t="str">
        <f>IF(LEN('Описание предлагаемого товара'!G38)&gt;0,'Описание предлагаемого товара'!G38,"")</f>
        <v>Нет</v>
      </c>
      <c r="H35" s="61" t="str">
        <f>IF(LEN('Описание предлагаемого товара'!H38)&gt;0,'Описание предлагаемого товара'!H38,"")</f>
        <v>14.12.30.190</v>
      </c>
      <c r="I35" s="61" t="str">
        <f>IF(LEN('Описание предлагаемого товара'!I38)&gt;0,'Описание предлагаемого товара'!I38,"")</f>
        <v>Запрет</v>
      </c>
      <c r="J35" s="38" t="str">
        <f>IFERROR(VLOOKUP(B35,SAP!$A:$E,5,),"")</f>
        <v/>
      </c>
      <c r="K35" s="40" t="str">
        <f t="shared" si="9"/>
        <v/>
      </c>
      <c r="L35" s="61" t="str">
        <f>IF(LEN('Описание предлагаемого товара'!J38)&gt;0,IFERROR('Описание предлагаемого товара'!J38*1,""),"")</f>
        <v/>
      </c>
      <c r="M35" s="39" t="str">
        <f>IFERROR(VLOOKUP(B35,SAP!$A:$E,2,),"")</f>
        <v/>
      </c>
      <c r="N35" s="41" t="str">
        <f t="shared" si="141"/>
        <v/>
      </c>
      <c r="O35" s="39" t="str">
        <f t="shared" si="1"/>
        <v/>
      </c>
      <c r="P35" s="36" t="str">
        <f>IF(LEN('Описание предлагаемого товара'!K38)&gt;0,'Описание предлагаемого товара'!K38,"")</f>
        <v>нет</v>
      </c>
      <c r="Q35" s="37" t="str">
        <f>IF(IF(IF(LEN('Описание предлагаемого товара'!L38)&gt;0,'Описание предлагаемого товара'!L38,"")="(подпись уполномоченного представителя)","",IF(LEN('Описание предлагаемого товара'!L38)&gt;0,'Описание предлагаемого товара'!L38,""))="М.П.","",IF(IF(LEN('Описание предлагаемого товара'!L38)&gt;0,'Описание предлагаемого товара'!L38,"")="(подпись уполномоченного представителя)","",IF(LEN('Описание предлагаемого товара'!L38)&gt;0,'Описание предлагаемого товара'!L38,"")))</f>
        <v/>
      </c>
      <c r="R35" s="37" t="str">
        <f>IF(LEN('Описание предлагаемого товара'!M38)&gt;0,'Описание предлагаемого товара'!M38,"")</f>
        <v/>
      </c>
      <c r="S35" s="37" t="str">
        <f>IF(LEN('Описание предлагаемого товара'!N38)&gt;0,'Описание предлагаемого товара'!N38,"")</f>
        <v/>
      </c>
      <c r="T35" s="61" t="str">
        <f>IF(IF(LEN('Описание предлагаемого товара'!O38)&gt;0,'Описание предлагаемого товара'!O38,"")="(фамилия, имя, отчество подписавшего, должность)","",IF(LEN('Описание предлагаемого товара'!O38)&gt;0,'Описание предлагаемого товара'!O38,""))</f>
        <v>не заполняется</v>
      </c>
      <c r="U35" s="23" t="str">
        <f>IFERROR(VLOOKUP(CI35*1,Обработ.выгрузка_реестра_РФ!$A:$G,6,),"")</f>
        <v/>
      </c>
      <c r="V35" s="61" t="str">
        <f>IF(LEN('Описание предлагаемого товара'!P38)&gt;0,'Описание предлагаемого товара'!P38,"")</f>
        <v/>
      </c>
      <c r="W35" s="62" t="str">
        <f>IF(LEN('Описание предлагаемого товара'!Q38)&gt;0,'Описание предлагаемого товара'!Q38,"")</f>
        <v/>
      </c>
      <c r="X35" s="91" t="str">
        <f t="shared" ref="X35:Y35" si="205">IFERROR(REPLACE(W35,FIND(CHAR(10),W35,1),1," "),W35)</f>
        <v/>
      </c>
      <c r="Y35" s="91" t="str">
        <f t="shared" si="205"/>
        <v/>
      </c>
      <c r="Z35" s="91" t="str">
        <f t="shared" si="11"/>
        <v/>
      </c>
      <c r="AA35" s="91" t="str">
        <f t="shared" si="12"/>
        <v/>
      </c>
      <c r="AB35" s="91" t="str">
        <f t="shared" si="13"/>
        <v/>
      </c>
      <c r="AC35" s="91" t="str">
        <f t="shared" ref="AC35:AF35" si="206">IFERROR(REPLACE(AB35,FIND("  ",AB35,1),2," "),AB35)</f>
        <v/>
      </c>
      <c r="AD35" s="91" t="str">
        <f t="shared" si="206"/>
        <v/>
      </c>
      <c r="AE35" s="91" t="str">
        <f t="shared" si="206"/>
        <v/>
      </c>
      <c r="AF35" s="91" t="str">
        <f t="shared" si="206"/>
        <v/>
      </c>
      <c r="AG35" s="23" t="str">
        <f>IFERROR(VLOOKUP(CI35*1,Обработ.выгрузка_реестра_РФ!$A:$G,4,),"")</f>
        <v/>
      </c>
      <c r="AH35" s="91" t="str">
        <f t="shared" ref="AH35:AI35" si="207">IFERROR(REPLACE(AG35,FIND("-",AG35,1),1,"*"),AG35)</f>
        <v/>
      </c>
      <c r="AI35" s="91" t="str">
        <f t="shared" si="207"/>
        <v/>
      </c>
      <c r="AJ35" s="27" t="str">
        <f t="shared" si="107"/>
        <v/>
      </c>
      <c r="AK35" s="63" t="str">
        <f>IF(LEN('Описание предлагаемого товара'!R38)&gt;0,'Описание предлагаемого товара'!R38,"")</f>
        <v/>
      </c>
      <c r="AL35" s="91" t="str">
        <f t="shared" ref="AL35:AM35" si="208">IFERROR(REPLACE(AK35,FIND(CHAR(10),AK35,1),1,""),AK35)</f>
        <v/>
      </c>
      <c r="AM35" s="91" t="str">
        <f t="shared" si="208"/>
        <v/>
      </c>
      <c r="AN35" s="91" t="str">
        <f t="shared" ref="AN35:AR35" si="209">IFERROR(REPLACE(AM35,FIND(" ",AM35,1),1,""),AM35)</f>
        <v/>
      </c>
      <c r="AO35" s="91" t="str">
        <f t="shared" si="209"/>
        <v/>
      </c>
      <c r="AP35" s="91" t="str">
        <f t="shared" si="209"/>
        <v/>
      </c>
      <c r="AQ35" s="91" t="str">
        <f t="shared" si="209"/>
        <v/>
      </c>
      <c r="AR35" s="91" t="str">
        <f t="shared" si="209"/>
        <v/>
      </c>
      <c r="AS35" s="91" t="str">
        <f t="shared" si="18"/>
        <v/>
      </c>
      <c r="AT35" s="91" t="str">
        <f t="shared" si="19"/>
        <v/>
      </c>
      <c r="AU35" s="32" t="str">
        <f t="shared" si="4"/>
        <v>Не указан реестровый номер (мера нац.режима Запрет)</v>
      </c>
      <c r="AV35" s="93" t="str">
        <f>'Описание предлагаемого товара'!S38</f>
        <v/>
      </c>
      <c r="AW35" s="91">
        <f>MIN(SEARCH({0,1,2,3,4,5,6,7,8,9},AV35&amp; "0123456789"))</f>
        <v>1</v>
      </c>
      <c r="AX35" s="91" t="str">
        <f t="shared" si="20"/>
        <v/>
      </c>
      <c r="AY35" s="91" t="str">
        <f t="shared" si="21"/>
        <v/>
      </c>
      <c r="AZ35" s="91" t="str">
        <f t="shared" si="22"/>
        <v/>
      </c>
      <c r="BA35" s="91" t="str">
        <f t="shared" si="23"/>
        <v/>
      </c>
      <c r="BB35" s="91" t="str">
        <f t="shared" si="24"/>
        <v/>
      </c>
      <c r="BC35" s="91" t="str">
        <f t="shared" si="25"/>
        <v/>
      </c>
      <c r="BD35" s="91" t="str">
        <f t="shared" si="26"/>
        <v/>
      </c>
      <c r="BE35" s="91" t="str">
        <f t="shared" si="27"/>
        <v/>
      </c>
      <c r="BF35" s="91" t="str">
        <f t="shared" si="28"/>
        <v/>
      </c>
      <c r="BG35" s="91" t="str">
        <f t="shared" si="29"/>
        <v/>
      </c>
      <c r="BH35" s="91" t="str">
        <f t="shared" si="30"/>
        <v/>
      </c>
      <c r="BI35" s="91" t="str">
        <f t="shared" si="31"/>
        <v/>
      </c>
      <c r="BJ35" s="91" t="str">
        <f t="shared" si="32"/>
        <v/>
      </c>
      <c r="BK35" s="91" t="str">
        <f t="shared" si="33"/>
        <v/>
      </c>
      <c r="BL35" s="91" t="str">
        <f t="shared" si="34"/>
        <v/>
      </c>
      <c r="BM35" s="91" t="str">
        <f t="shared" si="35"/>
        <v/>
      </c>
      <c r="BN35" s="91" t="str">
        <f t="shared" si="36"/>
        <v/>
      </c>
      <c r="BO35" s="91" t="str">
        <f t="shared" si="37"/>
        <v/>
      </c>
      <c r="BP35" s="91" t="str">
        <f t="shared" si="38"/>
        <v/>
      </c>
      <c r="BQ35" s="91" t="str">
        <f t="shared" si="39"/>
        <v/>
      </c>
      <c r="BR35" s="91" t="str">
        <f t="shared" si="40"/>
        <v/>
      </c>
      <c r="BS35" s="91" t="str">
        <f t="shared" si="41"/>
        <v/>
      </c>
      <c r="BT35" s="91" t="str">
        <f t="shared" si="42"/>
        <v/>
      </c>
      <c r="BU35" s="91" t="str">
        <f t="shared" si="43"/>
        <v/>
      </c>
      <c r="BV35" s="91" t="str">
        <f t="shared" si="44"/>
        <v/>
      </c>
      <c r="BW35" s="91" t="str">
        <f t="shared" si="45"/>
        <v/>
      </c>
      <c r="BX35" s="91" t="str">
        <f t="shared" si="46"/>
        <v/>
      </c>
      <c r="BY35" s="91" t="str">
        <f t="shared" si="47"/>
        <v/>
      </c>
      <c r="BZ35" s="91" t="str">
        <f t="shared" si="48"/>
        <v/>
      </c>
      <c r="CA35" s="91" t="str">
        <f t="shared" si="49"/>
        <v/>
      </c>
      <c r="CB35" s="91" t="str">
        <f t="shared" si="50"/>
        <v/>
      </c>
      <c r="CC35" s="91" t="str">
        <f t="shared" si="51"/>
        <v/>
      </c>
      <c r="CD35" s="91" t="str">
        <f t="shared" si="52"/>
        <v/>
      </c>
      <c r="CE35" s="91" t="str">
        <f t="shared" si="53"/>
        <v/>
      </c>
      <c r="CF35" s="91" t="str">
        <f t="shared" si="54"/>
        <v/>
      </c>
      <c r="CG35" s="91" t="str">
        <f t="shared" si="55"/>
        <v/>
      </c>
      <c r="CH35" s="91" t="str">
        <f t="shared" si="56"/>
        <v/>
      </c>
      <c r="CI35" s="91" t="str">
        <f t="shared" si="57"/>
        <v>нет</v>
      </c>
      <c r="CJ35" s="63" t="str">
        <f>IF(LEN('Описание предлагаемого товара'!T38)&gt;0,'Описание предлагаемого товара'!T38,"")</f>
        <v/>
      </c>
      <c r="CK35" s="91" t="str">
        <f t="shared" ref="CK35:CL35" si="210">IFERROR(REPLACE(CJ35,FIND(CHAR(10),CJ35,1),1,""),CJ35)</f>
        <v/>
      </c>
      <c r="CL35" s="91" t="str">
        <f t="shared" si="210"/>
        <v/>
      </c>
      <c r="CM35" s="91" t="str">
        <f t="shared" si="59"/>
        <v/>
      </c>
      <c r="CN35" s="91" t="str">
        <f t="shared" si="60"/>
        <v/>
      </c>
      <c r="CO35" s="91" t="str">
        <f t="shared" si="61"/>
        <v/>
      </c>
      <c r="CP35" s="90" t="str">
        <f>IF(AU35="Не указан реестровый номер (мера нац.режима Запрет)","",IF(CI35="нет","",IF(CU35="да","исключение(не смотрим баллы)",IFERROR(IF(CI35*1&gt;0,IFERROR(IF(VLOOKUP(CI35*1,Обработ.выгрузка_реестра_РФ!$A:$G,7,)=0,"Баллы не установлены",VLOOKUP(CI35*1,Обработ.выгрузка_реестра_РФ!$A:$G,7,)),IF(LEN(CI35)&gt;14,"","нет номера в реестре РФ")),""),IF(LEN(CI35)=0,"","Некорректный реестровый номер")))))</f>
        <v/>
      </c>
      <c r="CQ35" s="33" t="str">
        <f>IF(LEN(C35)&gt;0,IFERROR(IF(LEN(H35)&gt;0,IF(LEN(VLOOKUP(H35,'исключения(не_смотрим_баллы)'!$A:$C,1,))&gt;0,"да","нет"),"не введен ОКПД2"),"нет"),"")</f>
        <v>нет</v>
      </c>
      <c r="CR35" s="33" t="str">
        <f ca="1">IF(CQ35="да",IF(TODAY()&lt;VLOOKUP(H35,'исключения(не_смотрим_баллы)'!$A:$C,3,),"да","нет"),"")</f>
        <v/>
      </c>
      <c r="CS35" s="33" t="str">
        <f>IFERROR(IF(CQ35="да",IF(VLOOKUP(CI35*1,Обработ.выгрузка_реестра_РФ!$A:$G,2,)&lt;VLOOKUP(H35,'исключения(не_смотрим_баллы)'!$A:$C,2,),"да","нет"),""),"")</f>
        <v/>
      </c>
      <c r="CT35" s="24"/>
      <c r="CU35" s="33" t="str">
        <f t="shared" si="69"/>
        <v/>
      </c>
      <c r="CV35" s="91" t="str">
        <f t="shared" si="70"/>
        <v/>
      </c>
      <c r="CW35" s="27" t="str">
        <f t="shared" si="71"/>
        <v/>
      </c>
      <c r="CX35" s="26" t="str">
        <f t="shared" si="5"/>
        <v>Импорт</v>
      </c>
      <c r="CY35" s="64" t="str">
        <f>IF(LEN('Описание предлагаемого товара'!U38)&gt;0,'Описание предлагаемого товара'!U38,"")</f>
        <v/>
      </c>
      <c r="CZ35" s="95" t="str">
        <f t="shared" si="62"/>
        <v/>
      </c>
      <c r="DA35" s="95" t="str">
        <f t="shared" ref="DA35" si="211">IFERROR(REPLACE(CZ35,FIND(" ",CZ35,1),1,""),CZ35)</f>
        <v/>
      </c>
      <c r="DB35" s="95" t="str">
        <f t="shared" si="7"/>
        <v/>
      </c>
      <c r="DC35" s="95" t="str">
        <f t="shared" ref="DC35:DD35" si="212">IFERROR(REPLACE(DB35,FIND("г.",DB35,1),2,""),DB35)</f>
        <v/>
      </c>
      <c r="DD35" s="95" t="str">
        <f t="shared" si="212"/>
        <v/>
      </c>
      <c r="DE35" s="95" t="str">
        <f t="shared" ref="DE35:DF35" si="213">IFERROR(REPLACE(DD35,FIND("г",DD35,1),1,""),DD35)</f>
        <v/>
      </c>
      <c r="DF35" s="95" t="str">
        <f t="shared" si="213"/>
        <v/>
      </c>
      <c r="DG35" s="95" t="str">
        <f t="shared" si="75"/>
        <v/>
      </c>
      <c r="DH35" s="25" t="str">
        <f>IFERROR(VLOOKUP(CI35*1,Обработ.выгрузка_реестра_РФ!$A:$G,5,),"")</f>
        <v/>
      </c>
      <c r="DI35" s="27" t="str">
        <f t="shared" si="85"/>
        <v/>
      </c>
      <c r="DJ35" s="27" t="str">
        <f t="shared" ca="1" si="8"/>
        <v/>
      </c>
      <c r="DK35" s="63" t="str">
        <f>IF(LEN('Описание предлагаемого товара'!V38)&gt;0,'Описание предлагаемого товара'!V38,"")</f>
        <v/>
      </c>
      <c r="DL35" s="63" t="str">
        <f>IF(LEN('Описание предлагаемого товара'!W38)&gt;0,'Описание предлагаемого товара'!W38,"")</f>
        <v/>
      </c>
      <c r="DM35" s="32"/>
    </row>
    <row r="36" spans="1:117" ht="48.75" customHeight="1" x14ac:dyDescent="0.25">
      <c r="A36" s="61">
        <f>IF(LEN('Описание предлагаемого товара'!A39)&gt;0,'Описание предлагаемого товара'!A39,"")</f>
        <v>18</v>
      </c>
      <c r="B36" s="65" t="str">
        <f>IF(LEN('Описание предлагаемого товара'!B39)&gt;0,'Описание предлагаемого товара'!B39,"")</f>
        <v/>
      </c>
      <c r="C36" s="61" t="str">
        <f>IF(LEN('Описание предлагаемого товара'!C39)&gt;0,'Описание предлагаемого товара'!C39,"")</f>
        <v>Нарукавники маслостойкие</v>
      </c>
      <c r="D36" s="61" t="str">
        <f>IF(LEN('Описание предлагаемого товара'!D39)&gt;0,'Описание предлагаемого товара'!D39,"")</f>
        <v>Материал: этиленвинилацетат. Толщина: не менее 0,1 мм. ТР ТС 019/2011</v>
      </c>
      <c r="E36" s="61" t="str">
        <f>IF(LEN('Описание предлагаемого товара'!E39)&gt;0,'Описание предлагаемого товара'!E39,"")</f>
        <v/>
      </c>
      <c r="F36" s="61" t="str">
        <f>IF(LEN('Описание предлагаемого товара'!F39)&gt;0,'Описание предлагаемого товара'!F39,"")</f>
        <v/>
      </c>
      <c r="G36" s="61" t="str">
        <f>IF(LEN('Описание предлагаемого товара'!G39)&gt;0,'Описание предлагаемого товара'!G39,"")</f>
        <v>Нет</v>
      </c>
      <c r="H36" s="61" t="str">
        <f>IF(LEN('Описание предлагаемого товара'!H39)&gt;0,'Описание предлагаемого товара'!H39,"")</f>
        <v>14.12.30.190</v>
      </c>
      <c r="I36" s="61" t="str">
        <f>IF(LEN('Описание предлагаемого товара'!I39)&gt;0,'Описание предлагаемого товара'!I39,"")</f>
        <v>Запрет</v>
      </c>
      <c r="J36" s="38" t="str">
        <f>IFERROR(VLOOKUP(B36,SAP!$A:$E,5,),"")</f>
        <v/>
      </c>
      <c r="K36" s="40" t="str">
        <f t="shared" si="9"/>
        <v/>
      </c>
      <c r="L36" s="61" t="str">
        <f>IF(LEN('Описание предлагаемого товара'!J39)&gt;0,IFERROR('Описание предлагаемого товара'!J39*1,""),"")</f>
        <v/>
      </c>
      <c r="M36" s="39" t="str">
        <f>IFERROR(VLOOKUP(B36,SAP!$A:$E,2,),"")</f>
        <v/>
      </c>
      <c r="N36" s="41" t="str">
        <f t="shared" si="141"/>
        <v/>
      </c>
      <c r="O36" s="39" t="str">
        <f t="shared" si="1"/>
        <v/>
      </c>
      <c r="P36" s="36" t="str">
        <f>IF(LEN('Описание предлагаемого товара'!K39)&gt;0,'Описание предлагаемого товара'!K39,"")</f>
        <v>нет</v>
      </c>
      <c r="Q36" s="37" t="str">
        <f>IF(IF(IF(LEN('Описание предлагаемого товара'!L39)&gt;0,'Описание предлагаемого товара'!L39,"")="(подпись уполномоченного представителя)","",IF(LEN('Описание предлагаемого товара'!L39)&gt;0,'Описание предлагаемого товара'!L39,""))="М.П.","",IF(IF(LEN('Описание предлагаемого товара'!L39)&gt;0,'Описание предлагаемого товара'!L39,"")="(подпись уполномоченного представителя)","",IF(LEN('Описание предлагаемого товара'!L39)&gt;0,'Описание предлагаемого товара'!L39,"")))</f>
        <v/>
      </c>
      <c r="R36" s="37" t="str">
        <f>IF(LEN('Описание предлагаемого товара'!M39)&gt;0,'Описание предлагаемого товара'!M39,"")</f>
        <v/>
      </c>
      <c r="S36" s="37" t="str">
        <f>IF(LEN('Описание предлагаемого товара'!N39)&gt;0,'Описание предлагаемого товара'!N39,"")</f>
        <v/>
      </c>
      <c r="T36" s="61" t="str">
        <f>IF(IF(LEN('Описание предлагаемого товара'!O39)&gt;0,'Описание предлагаемого товара'!O39,"")="(фамилия, имя, отчество подписавшего, должность)","",IF(LEN('Описание предлагаемого товара'!O39)&gt;0,'Описание предлагаемого товара'!O39,""))</f>
        <v>не заполняется</v>
      </c>
      <c r="U36" s="23" t="str">
        <f>IFERROR(VLOOKUP(CI36*1,Обработ.выгрузка_реестра_РФ!$A:$G,6,),"")</f>
        <v/>
      </c>
      <c r="V36" s="61" t="str">
        <f>IF(LEN('Описание предлагаемого товара'!P39)&gt;0,'Описание предлагаемого товара'!P39,"")</f>
        <v/>
      </c>
      <c r="W36" s="62" t="str">
        <f>IF(LEN('Описание предлагаемого товара'!Q39)&gt;0,'Описание предлагаемого товара'!Q39,"")</f>
        <v/>
      </c>
      <c r="X36" s="91" t="str">
        <f t="shared" ref="X36:Y36" si="214">IFERROR(REPLACE(W36,FIND(CHAR(10),W36,1),1," "),W36)</f>
        <v/>
      </c>
      <c r="Y36" s="91" t="str">
        <f t="shared" si="214"/>
        <v/>
      </c>
      <c r="Z36" s="91" t="str">
        <f t="shared" si="11"/>
        <v/>
      </c>
      <c r="AA36" s="91" t="str">
        <f t="shared" si="12"/>
        <v/>
      </c>
      <c r="AB36" s="91" t="str">
        <f t="shared" si="13"/>
        <v/>
      </c>
      <c r="AC36" s="91" t="str">
        <f t="shared" ref="AC36:AF36" si="215">IFERROR(REPLACE(AB36,FIND("  ",AB36,1),2," "),AB36)</f>
        <v/>
      </c>
      <c r="AD36" s="91" t="str">
        <f t="shared" si="215"/>
        <v/>
      </c>
      <c r="AE36" s="91" t="str">
        <f t="shared" si="215"/>
        <v/>
      </c>
      <c r="AF36" s="91" t="str">
        <f t="shared" si="215"/>
        <v/>
      </c>
      <c r="AG36" s="23" t="str">
        <f>IFERROR(VLOOKUP(CI36*1,Обработ.выгрузка_реестра_РФ!$A:$G,4,),"")</f>
        <v/>
      </c>
      <c r="AH36" s="91" t="str">
        <f t="shared" ref="AH36:AI36" si="216">IFERROR(REPLACE(AG36,FIND("-",AG36,1),1,"*"),AG36)</f>
        <v/>
      </c>
      <c r="AI36" s="91" t="str">
        <f t="shared" si="216"/>
        <v/>
      </c>
      <c r="AJ36" s="27" t="str">
        <f t="shared" si="107"/>
        <v/>
      </c>
      <c r="AK36" s="63" t="str">
        <f>IF(LEN('Описание предлагаемого товара'!R39)&gt;0,'Описание предлагаемого товара'!R39,"")</f>
        <v/>
      </c>
      <c r="AL36" s="91" t="str">
        <f t="shared" ref="AL36:AM36" si="217">IFERROR(REPLACE(AK36,FIND(CHAR(10),AK36,1),1,""),AK36)</f>
        <v/>
      </c>
      <c r="AM36" s="91" t="str">
        <f t="shared" si="217"/>
        <v/>
      </c>
      <c r="AN36" s="91" t="str">
        <f t="shared" ref="AN36:AR36" si="218">IFERROR(REPLACE(AM36,FIND(" ",AM36,1),1,""),AM36)</f>
        <v/>
      </c>
      <c r="AO36" s="91" t="str">
        <f t="shared" si="218"/>
        <v/>
      </c>
      <c r="AP36" s="91" t="str">
        <f t="shared" si="218"/>
        <v/>
      </c>
      <c r="AQ36" s="91" t="str">
        <f t="shared" si="218"/>
        <v/>
      </c>
      <c r="AR36" s="91" t="str">
        <f t="shared" si="218"/>
        <v/>
      </c>
      <c r="AS36" s="91" t="str">
        <f t="shared" si="18"/>
        <v/>
      </c>
      <c r="AT36" s="91" t="str">
        <f t="shared" si="19"/>
        <v/>
      </c>
      <c r="AU36" s="32" t="str">
        <f t="shared" si="4"/>
        <v>Не указан реестровый номер (мера нац.режима Запрет)</v>
      </c>
      <c r="AV36" s="93" t="str">
        <f>'Описание предлагаемого товара'!S39</f>
        <v/>
      </c>
      <c r="AW36" s="91">
        <f>MIN(SEARCH({0,1,2,3,4,5,6,7,8,9},AV36&amp; "0123456789"))</f>
        <v>1</v>
      </c>
      <c r="AX36" s="91" t="str">
        <f t="shared" si="20"/>
        <v/>
      </c>
      <c r="AY36" s="91" t="str">
        <f t="shared" si="21"/>
        <v/>
      </c>
      <c r="AZ36" s="91" t="str">
        <f t="shared" si="22"/>
        <v/>
      </c>
      <c r="BA36" s="91" t="str">
        <f t="shared" si="23"/>
        <v/>
      </c>
      <c r="BB36" s="91" t="str">
        <f t="shared" si="24"/>
        <v/>
      </c>
      <c r="BC36" s="91" t="str">
        <f t="shared" si="25"/>
        <v/>
      </c>
      <c r="BD36" s="91" t="str">
        <f t="shared" si="26"/>
        <v/>
      </c>
      <c r="BE36" s="91" t="str">
        <f t="shared" si="27"/>
        <v/>
      </c>
      <c r="BF36" s="91" t="str">
        <f t="shared" si="28"/>
        <v/>
      </c>
      <c r="BG36" s="91" t="str">
        <f t="shared" si="29"/>
        <v/>
      </c>
      <c r="BH36" s="91" t="str">
        <f t="shared" si="30"/>
        <v/>
      </c>
      <c r="BI36" s="91" t="str">
        <f t="shared" si="31"/>
        <v/>
      </c>
      <c r="BJ36" s="91" t="str">
        <f t="shared" si="32"/>
        <v/>
      </c>
      <c r="BK36" s="91" t="str">
        <f t="shared" si="33"/>
        <v/>
      </c>
      <c r="BL36" s="91" t="str">
        <f t="shared" si="34"/>
        <v/>
      </c>
      <c r="BM36" s="91" t="str">
        <f t="shared" si="35"/>
        <v/>
      </c>
      <c r="BN36" s="91" t="str">
        <f t="shared" si="36"/>
        <v/>
      </c>
      <c r="BO36" s="91" t="str">
        <f t="shared" si="37"/>
        <v/>
      </c>
      <c r="BP36" s="91" t="str">
        <f t="shared" si="38"/>
        <v/>
      </c>
      <c r="BQ36" s="91" t="str">
        <f t="shared" si="39"/>
        <v/>
      </c>
      <c r="BR36" s="91" t="str">
        <f t="shared" si="40"/>
        <v/>
      </c>
      <c r="BS36" s="91" t="str">
        <f t="shared" si="41"/>
        <v/>
      </c>
      <c r="BT36" s="91" t="str">
        <f t="shared" si="42"/>
        <v/>
      </c>
      <c r="BU36" s="91" t="str">
        <f t="shared" si="43"/>
        <v/>
      </c>
      <c r="BV36" s="91" t="str">
        <f t="shared" si="44"/>
        <v/>
      </c>
      <c r="BW36" s="91" t="str">
        <f t="shared" si="45"/>
        <v/>
      </c>
      <c r="BX36" s="91" t="str">
        <f t="shared" si="46"/>
        <v/>
      </c>
      <c r="BY36" s="91" t="str">
        <f t="shared" si="47"/>
        <v/>
      </c>
      <c r="BZ36" s="91" t="str">
        <f t="shared" si="48"/>
        <v/>
      </c>
      <c r="CA36" s="91" t="str">
        <f t="shared" si="49"/>
        <v/>
      </c>
      <c r="CB36" s="91" t="str">
        <f t="shared" si="50"/>
        <v/>
      </c>
      <c r="CC36" s="91" t="str">
        <f t="shared" si="51"/>
        <v/>
      </c>
      <c r="CD36" s="91" t="str">
        <f t="shared" si="52"/>
        <v/>
      </c>
      <c r="CE36" s="91" t="str">
        <f t="shared" si="53"/>
        <v/>
      </c>
      <c r="CF36" s="91" t="str">
        <f t="shared" si="54"/>
        <v/>
      </c>
      <c r="CG36" s="91" t="str">
        <f t="shared" si="55"/>
        <v/>
      </c>
      <c r="CH36" s="91" t="str">
        <f t="shared" si="56"/>
        <v/>
      </c>
      <c r="CI36" s="91" t="str">
        <f t="shared" si="57"/>
        <v>нет</v>
      </c>
      <c r="CJ36" s="63" t="str">
        <f>IF(LEN('Описание предлагаемого товара'!T39)&gt;0,'Описание предлагаемого товара'!T39,"")</f>
        <v/>
      </c>
      <c r="CK36" s="91" t="str">
        <f t="shared" ref="CK36:CL36" si="219">IFERROR(REPLACE(CJ36,FIND(CHAR(10),CJ36,1),1,""),CJ36)</f>
        <v/>
      </c>
      <c r="CL36" s="91" t="str">
        <f t="shared" si="219"/>
        <v/>
      </c>
      <c r="CM36" s="91" t="str">
        <f t="shared" si="59"/>
        <v/>
      </c>
      <c r="CN36" s="91" t="str">
        <f t="shared" si="60"/>
        <v/>
      </c>
      <c r="CO36" s="91" t="str">
        <f t="shared" si="61"/>
        <v/>
      </c>
      <c r="CP36" s="90" t="str">
        <f>IF(AU36="Не указан реестровый номер (мера нац.режима Запрет)","",IF(CI36="нет","",IF(CU36="да","исключение(не смотрим баллы)",IFERROR(IF(CI36*1&gt;0,IFERROR(IF(VLOOKUP(CI36*1,Обработ.выгрузка_реестра_РФ!$A:$G,7,)=0,"Баллы не установлены",VLOOKUP(CI36*1,Обработ.выгрузка_реестра_РФ!$A:$G,7,)),IF(LEN(CI36)&gt;14,"","нет номера в реестре РФ")),""),IF(LEN(CI36)=0,"","Некорректный реестровый номер")))))</f>
        <v/>
      </c>
      <c r="CQ36" s="33" t="str">
        <f>IF(LEN(C36)&gt;0,IFERROR(IF(LEN(H36)&gt;0,IF(LEN(VLOOKUP(H36,'исключения(не_смотрим_баллы)'!$A:$C,1,))&gt;0,"да","нет"),"не введен ОКПД2"),"нет"),"")</f>
        <v>нет</v>
      </c>
      <c r="CR36" s="33" t="str">
        <f ca="1">IF(CQ36="да",IF(TODAY()&lt;VLOOKUP(H36,'исключения(не_смотрим_баллы)'!$A:$C,3,),"да","нет"),"")</f>
        <v/>
      </c>
      <c r="CS36" s="33" t="str">
        <f>IFERROR(IF(CQ36="да",IF(VLOOKUP(CI36*1,Обработ.выгрузка_реестра_РФ!$A:$G,2,)&lt;VLOOKUP(H36,'исключения(не_смотрим_баллы)'!$A:$C,2,),"да","нет"),""),"")</f>
        <v/>
      </c>
      <c r="CT36" s="24"/>
      <c r="CU36" s="33" t="str">
        <f t="shared" si="69"/>
        <v/>
      </c>
      <c r="CV36" s="91" t="str">
        <f t="shared" si="70"/>
        <v/>
      </c>
      <c r="CW36" s="27" t="str">
        <f t="shared" si="71"/>
        <v/>
      </c>
      <c r="CX36" s="26" t="str">
        <f t="shared" si="5"/>
        <v>Импорт</v>
      </c>
      <c r="CY36" s="64" t="str">
        <f>IF(LEN('Описание предлагаемого товара'!U39)&gt;0,'Описание предлагаемого товара'!U39,"")</f>
        <v/>
      </c>
      <c r="CZ36" s="95" t="str">
        <f t="shared" si="62"/>
        <v/>
      </c>
      <c r="DA36" s="95" t="str">
        <f t="shared" ref="DA36" si="220">IFERROR(REPLACE(CZ36,FIND(" ",CZ36,1),1,""),CZ36)</f>
        <v/>
      </c>
      <c r="DB36" s="95" t="str">
        <f t="shared" si="7"/>
        <v/>
      </c>
      <c r="DC36" s="95" t="str">
        <f t="shared" ref="DC36:DD36" si="221">IFERROR(REPLACE(DB36,FIND("г.",DB36,1),2,""),DB36)</f>
        <v/>
      </c>
      <c r="DD36" s="95" t="str">
        <f t="shared" si="221"/>
        <v/>
      </c>
      <c r="DE36" s="95" t="str">
        <f t="shared" ref="DE36:DF36" si="222">IFERROR(REPLACE(DD36,FIND("г",DD36,1),1,""),DD36)</f>
        <v/>
      </c>
      <c r="DF36" s="95" t="str">
        <f t="shared" si="222"/>
        <v/>
      </c>
      <c r="DG36" s="95" t="str">
        <f t="shared" si="75"/>
        <v/>
      </c>
      <c r="DH36" s="25" t="str">
        <f>IFERROR(VLOOKUP(CI36*1,Обработ.выгрузка_реестра_РФ!$A:$G,5,),"")</f>
        <v/>
      </c>
      <c r="DI36" s="27" t="str">
        <f t="shared" si="85"/>
        <v/>
      </c>
      <c r="DJ36" s="27" t="str">
        <f t="shared" ca="1" si="8"/>
        <v/>
      </c>
      <c r="DK36" s="63" t="str">
        <f>IF(LEN('Описание предлагаемого товара'!V39)&gt;0,'Описание предлагаемого товара'!V39,"")</f>
        <v/>
      </c>
      <c r="DL36" s="63" t="str">
        <f>IF(LEN('Описание предлагаемого товара'!W39)&gt;0,'Описание предлагаемого товара'!W39,"")</f>
        <v/>
      </c>
      <c r="DM36" s="32"/>
    </row>
    <row r="37" spans="1:117" ht="48.75" customHeight="1" x14ac:dyDescent="0.25">
      <c r="A37" s="61">
        <f>IF(LEN('Описание предлагаемого товара'!A40)&gt;0,'Описание предлагаемого товара'!A40,"")</f>
        <v>19</v>
      </c>
      <c r="B37" s="65" t="str">
        <f>IF(LEN('Описание предлагаемого товара'!B40)&gt;0,'Описание предлагаемого товара'!B40,"")</f>
        <v/>
      </c>
      <c r="C37" s="61" t="str">
        <f>IF(LEN('Описание предлагаемого товара'!C40)&gt;0,'Описание предлагаемого товара'!C40,"")</f>
        <v xml:space="preserve">Наушники противошумные </v>
      </c>
      <c r="D37" s="61" t="str">
        <f>IF(LEN('Описание предлагаемого товара'!D40)&gt;0,'Описание предлагаемого товара'!D40,"")</f>
        <v>Наушники диэлектрические предназначены для защиты органа слуха от шума с уровнем не более 112 дБ (SNR = 27 дБ). Наушники состоят из: регулируемого оголовья, двух амортизирующих креплений, двух пластмассовых чашек увеличенного размера, двух амортизаторов, двух звукопоглощающих вкладышей, регулируемой ленты для фиксации на голове. ТР ТС 019/2011</v>
      </c>
      <c r="E37" s="61" t="str">
        <f>IF(LEN('Описание предлагаемого товара'!E40)&gt;0,'Описание предлагаемого товара'!E40,"")</f>
        <v/>
      </c>
      <c r="F37" s="61" t="str">
        <f>IF(LEN('Описание предлагаемого товара'!F40)&gt;0,'Описание предлагаемого товара'!F40,"")</f>
        <v/>
      </c>
      <c r="G37" s="61" t="str">
        <f>IF(LEN('Описание предлагаемого товара'!G40)&gt;0,'Описание предлагаемого товара'!G40,"")</f>
        <v>Нет</v>
      </c>
      <c r="H37" s="61" t="str">
        <f>IF(LEN('Описание предлагаемого товара'!H40)&gt;0,'Описание предлагаемого товара'!H40,"")</f>
        <v>32.99.11.170</v>
      </c>
      <c r="I37" s="61" t="str">
        <f>IF(LEN('Описание предлагаемого товара'!I40)&gt;0,'Описание предлагаемого товара'!I40,"")</f>
        <v>Преимущество</v>
      </c>
      <c r="J37" s="38" t="str">
        <f>IFERROR(VLOOKUP(B37,SAP!$A:$E,5,),"")</f>
        <v/>
      </c>
      <c r="K37" s="40" t="str">
        <f t="shared" si="9"/>
        <v/>
      </c>
      <c r="L37" s="61" t="str">
        <f>IF(LEN('Описание предлагаемого товара'!J40)&gt;0,IFERROR('Описание предлагаемого товара'!J40*1,""),"")</f>
        <v/>
      </c>
      <c r="M37" s="39" t="str">
        <f>IFERROR(VLOOKUP(B37,SAP!$A:$E,2,),"")</f>
        <v/>
      </c>
      <c r="N37" s="41" t="str">
        <f t="shared" si="141"/>
        <v/>
      </c>
      <c r="O37" s="39" t="str">
        <f t="shared" si="1"/>
        <v/>
      </c>
      <c r="P37" s="36" t="str">
        <f>IF(LEN('Описание предлагаемого товара'!K40)&gt;0,'Описание предлагаемого товара'!K40,"")</f>
        <v>нет</v>
      </c>
      <c r="Q37" s="37" t="str">
        <f>IF(IF(IF(LEN('Описание предлагаемого товара'!L40)&gt;0,'Описание предлагаемого товара'!L40,"")="(подпись уполномоченного представителя)","",IF(LEN('Описание предлагаемого товара'!L40)&gt;0,'Описание предлагаемого товара'!L40,""))="М.П.","",IF(IF(LEN('Описание предлагаемого товара'!L40)&gt;0,'Описание предлагаемого товара'!L40,"")="(подпись уполномоченного представителя)","",IF(LEN('Описание предлагаемого товара'!L40)&gt;0,'Описание предлагаемого товара'!L40,"")))</f>
        <v/>
      </c>
      <c r="R37" s="37" t="str">
        <f>IF(LEN('Описание предлагаемого товара'!M40)&gt;0,'Описание предлагаемого товара'!M40,"")</f>
        <v/>
      </c>
      <c r="S37" s="37" t="str">
        <f>IF(LEN('Описание предлагаемого товара'!N40)&gt;0,'Описание предлагаемого товара'!N40,"")</f>
        <v/>
      </c>
      <c r="T37" s="61" t="str">
        <f>IF(IF(LEN('Описание предлагаемого товара'!O40)&gt;0,'Описание предлагаемого товара'!O40,"")="(фамилия, имя, отчество подписавшего, должность)","",IF(LEN('Описание предлагаемого товара'!O40)&gt;0,'Описание предлагаемого товара'!O40,""))</f>
        <v>не заполняется</v>
      </c>
      <c r="U37" s="23" t="str">
        <f>IFERROR(VLOOKUP(CI37*1,Обработ.выгрузка_реестра_РФ!$A:$G,6,),"")</f>
        <v/>
      </c>
      <c r="V37" s="61" t="str">
        <f>IF(LEN('Описание предлагаемого товара'!P40)&gt;0,'Описание предлагаемого товара'!P40,"")</f>
        <v/>
      </c>
      <c r="W37" s="62" t="str">
        <f>IF(LEN('Описание предлагаемого товара'!Q40)&gt;0,'Описание предлагаемого товара'!Q40,"")</f>
        <v/>
      </c>
      <c r="X37" s="91" t="str">
        <f t="shared" ref="X37:Y37" si="223">IFERROR(REPLACE(W37,FIND(CHAR(10),W37,1),1," "),W37)</f>
        <v/>
      </c>
      <c r="Y37" s="91" t="str">
        <f t="shared" si="223"/>
        <v/>
      </c>
      <c r="Z37" s="91" t="str">
        <f t="shared" si="11"/>
        <v/>
      </c>
      <c r="AA37" s="91" t="str">
        <f t="shared" si="12"/>
        <v/>
      </c>
      <c r="AB37" s="91" t="str">
        <f t="shared" si="13"/>
        <v/>
      </c>
      <c r="AC37" s="91" t="str">
        <f t="shared" ref="AC37:AF37" si="224">IFERROR(REPLACE(AB37,FIND("  ",AB37,1),2," "),AB37)</f>
        <v/>
      </c>
      <c r="AD37" s="91" t="str">
        <f t="shared" si="224"/>
        <v/>
      </c>
      <c r="AE37" s="91" t="str">
        <f t="shared" si="224"/>
        <v/>
      </c>
      <c r="AF37" s="91" t="str">
        <f t="shared" si="224"/>
        <v/>
      </c>
      <c r="AG37" s="23" t="str">
        <f>IFERROR(VLOOKUP(CI37*1,Обработ.выгрузка_реестра_РФ!$A:$G,4,),"")</f>
        <v/>
      </c>
      <c r="AH37" s="91" t="str">
        <f t="shared" ref="AH37:AI37" si="225">IFERROR(REPLACE(AG37,FIND("-",AG37,1),1,"*"),AG37)</f>
        <v/>
      </c>
      <c r="AI37" s="91" t="str">
        <f t="shared" si="225"/>
        <v/>
      </c>
      <c r="AJ37" s="27" t="str">
        <f t="shared" si="107"/>
        <v/>
      </c>
      <c r="AK37" s="63" t="str">
        <f>IF(LEN('Описание предлагаемого товара'!R40)&gt;0,'Описание предлагаемого товара'!R40,"")</f>
        <v/>
      </c>
      <c r="AL37" s="91" t="str">
        <f t="shared" ref="AL37:AM37" si="226">IFERROR(REPLACE(AK37,FIND(CHAR(10),AK37,1),1,""),AK37)</f>
        <v/>
      </c>
      <c r="AM37" s="91" t="str">
        <f t="shared" si="226"/>
        <v/>
      </c>
      <c r="AN37" s="91" t="str">
        <f t="shared" ref="AN37:AR37" si="227">IFERROR(REPLACE(AM37,FIND(" ",AM37,1),1,""),AM37)</f>
        <v/>
      </c>
      <c r="AO37" s="91" t="str">
        <f t="shared" si="227"/>
        <v/>
      </c>
      <c r="AP37" s="91" t="str">
        <f t="shared" si="227"/>
        <v/>
      </c>
      <c r="AQ37" s="91" t="str">
        <f t="shared" si="227"/>
        <v/>
      </c>
      <c r="AR37" s="91" t="str">
        <f t="shared" si="227"/>
        <v/>
      </c>
      <c r="AS37" s="91" t="str">
        <f t="shared" si="18"/>
        <v/>
      </c>
      <c r="AT37" s="91" t="str">
        <f t="shared" si="19"/>
        <v/>
      </c>
      <c r="AU37" s="32" t="str">
        <f t="shared" si="4"/>
        <v/>
      </c>
      <c r="AV37" s="93" t="str">
        <f>'Описание предлагаемого товара'!S40</f>
        <v>не заполняется</v>
      </c>
      <c r="AW37" s="91">
        <f>MIN(SEARCH({0,1,2,3,4,5,6,7,8,9},AV37&amp; "0123456789"))</f>
        <v>15</v>
      </c>
      <c r="AX37" s="91" t="str">
        <f t="shared" si="20"/>
        <v/>
      </c>
      <c r="AY37" s="91" t="str">
        <f t="shared" si="21"/>
        <v/>
      </c>
      <c r="AZ37" s="91" t="str">
        <f t="shared" si="22"/>
        <v/>
      </c>
      <c r="BA37" s="91" t="str">
        <f t="shared" si="23"/>
        <v/>
      </c>
      <c r="BB37" s="91" t="str">
        <f t="shared" si="24"/>
        <v/>
      </c>
      <c r="BC37" s="91" t="str">
        <f t="shared" si="25"/>
        <v/>
      </c>
      <c r="BD37" s="91" t="str">
        <f t="shared" si="26"/>
        <v/>
      </c>
      <c r="BE37" s="91" t="str">
        <f t="shared" si="27"/>
        <v/>
      </c>
      <c r="BF37" s="91" t="str">
        <f t="shared" si="28"/>
        <v/>
      </c>
      <c r="BG37" s="91" t="str">
        <f t="shared" si="29"/>
        <v/>
      </c>
      <c r="BH37" s="91" t="str">
        <f t="shared" si="30"/>
        <v/>
      </c>
      <c r="BI37" s="91" t="str">
        <f t="shared" si="31"/>
        <v/>
      </c>
      <c r="BJ37" s="91" t="str">
        <f t="shared" si="32"/>
        <v/>
      </c>
      <c r="BK37" s="91" t="str">
        <f t="shared" si="33"/>
        <v/>
      </c>
      <c r="BL37" s="91" t="str">
        <f t="shared" si="34"/>
        <v/>
      </c>
      <c r="BM37" s="91" t="str">
        <f t="shared" si="35"/>
        <v/>
      </c>
      <c r="BN37" s="91" t="str">
        <f t="shared" si="36"/>
        <v/>
      </c>
      <c r="BO37" s="91" t="str">
        <f t="shared" si="37"/>
        <v/>
      </c>
      <c r="BP37" s="91" t="str">
        <f t="shared" si="38"/>
        <v/>
      </c>
      <c r="BQ37" s="91" t="str">
        <f t="shared" si="39"/>
        <v/>
      </c>
      <c r="BR37" s="91" t="str">
        <f t="shared" si="40"/>
        <v/>
      </c>
      <c r="BS37" s="91" t="str">
        <f t="shared" si="41"/>
        <v/>
      </c>
      <c r="BT37" s="91" t="str">
        <f t="shared" si="42"/>
        <v/>
      </c>
      <c r="BU37" s="91" t="str">
        <f t="shared" si="43"/>
        <v/>
      </c>
      <c r="BV37" s="91" t="str">
        <f t="shared" si="44"/>
        <v/>
      </c>
      <c r="BW37" s="91" t="str">
        <f t="shared" si="45"/>
        <v/>
      </c>
      <c r="BX37" s="91" t="str">
        <f t="shared" si="46"/>
        <v/>
      </c>
      <c r="BY37" s="91" t="str">
        <f t="shared" si="47"/>
        <v/>
      </c>
      <c r="BZ37" s="91" t="str">
        <f t="shared" si="48"/>
        <v/>
      </c>
      <c r="CA37" s="91" t="str">
        <f t="shared" si="49"/>
        <v/>
      </c>
      <c r="CB37" s="91" t="str">
        <f t="shared" si="50"/>
        <v/>
      </c>
      <c r="CC37" s="91" t="str">
        <f t="shared" si="51"/>
        <v/>
      </c>
      <c r="CD37" s="91" t="str">
        <f t="shared" si="52"/>
        <v/>
      </c>
      <c r="CE37" s="91" t="str">
        <f t="shared" si="53"/>
        <v/>
      </c>
      <c r="CF37" s="91" t="str">
        <f t="shared" si="54"/>
        <v/>
      </c>
      <c r="CG37" s="91" t="str">
        <f t="shared" si="55"/>
        <v/>
      </c>
      <c r="CH37" s="91" t="str">
        <f t="shared" si="56"/>
        <v/>
      </c>
      <c r="CI37" s="91" t="str">
        <f t="shared" si="57"/>
        <v>нет</v>
      </c>
      <c r="CJ37" s="63" t="str">
        <f>IF(LEN('Описание предлагаемого товара'!T40)&gt;0,'Описание предлагаемого товара'!T40,"")</f>
        <v>не заполняется</v>
      </c>
      <c r="CK37" s="91" t="str">
        <f t="shared" ref="CK37:CL37" si="228">IFERROR(REPLACE(CJ37,FIND(CHAR(10),CJ37,1),1,""),CJ37)</f>
        <v>не заполняется</v>
      </c>
      <c r="CL37" s="91" t="str">
        <f t="shared" si="228"/>
        <v>не заполняется</v>
      </c>
      <c r="CM37" s="91" t="str">
        <f t="shared" si="59"/>
        <v>незаполняется</v>
      </c>
      <c r="CN37" s="91" t="str">
        <f t="shared" si="60"/>
        <v>незаполняется</v>
      </c>
      <c r="CO37" s="91" t="str">
        <f t="shared" si="61"/>
        <v>незаполняется</v>
      </c>
      <c r="CP37" s="90" t="str">
        <f>IF(AU37="Не указан реестровый номер (мера нац.режима Запрет)","",IF(CI37="нет","",IF(CU37="да","исключение(не смотрим баллы)",IFERROR(IF(CI37*1&gt;0,IFERROR(IF(VLOOKUP(CI37*1,Обработ.выгрузка_реестра_РФ!$A:$G,7,)=0,"Баллы не установлены",VLOOKUP(CI37*1,Обработ.выгрузка_реестра_РФ!$A:$G,7,)),IF(LEN(CI37)&gt;14,"","нет номера в реестре РФ")),""),IF(LEN(CI37)=0,"","Некорректный реестровый номер")))))</f>
        <v/>
      </c>
      <c r="CQ37" s="33" t="str">
        <f>IF(LEN(C37)&gt;0,IFERROR(IF(LEN(H37)&gt;0,IF(LEN(VLOOKUP(H37,'исключения(не_смотрим_баллы)'!$A:$C,1,))&gt;0,"да","нет"),"не введен ОКПД2"),"нет"),"")</f>
        <v>нет</v>
      </c>
      <c r="CR37" s="33" t="str">
        <f ca="1">IF(CQ37="да",IF(TODAY()&lt;VLOOKUP(H37,'исключения(не_смотрим_баллы)'!$A:$C,3,),"да","нет"),"")</f>
        <v/>
      </c>
      <c r="CS37" s="33" t="str">
        <f>IFERROR(IF(CQ37="да",IF(VLOOKUP(CI37*1,Обработ.выгрузка_реестра_РФ!$A:$G,2,)&lt;VLOOKUP(H37,'исключения(не_смотрим_баллы)'!$A:$C,2,),"да","нет"),""),"")</f>
        <v/>
      </c>
      <c r="CT37" s="24"/>
      <c r="CU37" s="33" t="str">
        <f t="shared" si="69"/>
        <v/>
      </c>
      <c r="CV37" s="91" t="str">
        <f t="shared" si="70"/>
        <v/>
      </c>
      <c r="CW37" s="27" t="str">
        <f t="shared" si="71"/>
        <v/>
      </c>
      <c r="CX37" s="26" t="str">
        <f t="shared" si="5"/>
        <v/>
      </c>
      <c r="CY37" s="64" t="str">
        <f>IF(LEN('Описание предлагаемого товара'!U40)&gt;0,'Описание предлагаемого товара'!U40,"")</f>
        <v>не заполняется</v>
      </c>
      <c r="CZ37" s="95" t="str">
        <f t="shared" si="62"/>
        <v>не заполняется</v>
      </c>
      <c r="DA37" s="95" t="str">
        <f t="shared" ref="DA37" si="229">IFERROR(REPLACE(CZ37,FIND(" ",CZ37,1),1,""),CZ37)</f>
        <v>незаполняется</v>
      </c>
      <c r="DB37" s="95" t="str">
        <f t="shared" si="7"/>
        <v>незаполняется</v>
      </c>
      <c r="DC37" s="95" t="str">
        <f t="shared" ref="DC37:DD37" si="230">IFERROR(REPLACE(DB37,FIND("г.",DB37,1),2,""),DB37)</f>
        <v>незаполняется</v>
      </c>
      <c r="DD37" s="95" t="str">
        <f t="shared" si="230"/>
        <v>незаполняется</v>
      </c>
      <c r="DE37" s="95" t="str">
        <f t="shared" ref="DE37:DF37" si="231">IFERROR(REPLACE(DD37,FIND("г",DD37,1),1,""),DD37)</f>
        <v>незаполняется</v>
      </c>
      <c r="DF37" s="95" t="str">
        <f t="shared" si="231"/>
        <v>незаполняется</v>
      </c>
      <c r="DG37" s="95" t="str">
        <f t="shared" si="75"/>
        <v>незаполняется</v>
      </c>
      <c r="DH37" s="25" t="str">
        <f>IFERROR(VLOOKUP(CI37*1,Обработ.выгрузка_реестра_РФ!$A:$G,5,),"")</f>
        <v/>
      </c>
      <c r="DI37" s="27" t="str">
        <f t="shared" si="85"/>
        <v/>
      </c>
      <c r="DJ37" s="27" t="str">
        <f t="shared" ca="1" si="8"/>
        <v/>
      </c>
      <c r="DK37" s="63" t="str">
        <f>IF(LEN('Описание предлагаемого товара'!V40)&gt;0,'Описание предлагаемого товара'!V40,"")</f>
        <v>не заполняется</v>
      </c>
      <c r="DL37" s="63" t="str">
        <f>IF(LEN('Описание предлагаемого товара'!W40)&gt;0,'Описание предлагаемого товара'!W40,"")</f>
        <v>не заполняется</v>
      </c>
      <c r="DM37" s="32"/>
    </row>
    <row r="38" spans="1:117" ht="48.75" customHeight="1" x14ac:dyDescent="0.25">
      <c r="A38" s="61">
        <f>IF(LEN('Описание предлагаемого товара'!A41)&gt;0,'Описание предлагаемого товара'!A41,"")</f>
        <v>20</v>
      </c>
      <c r="B38" s="65" t="str">
        <f>IF(LEN('Описание предлагаемого товара'!B41)&gt;0,'Описание предлагаемого товара'!B41,"")</f>
        <v/>
      </c>
      <c r="C38" s="61" t="str">
        <f>IF(LEN('Описание предлагаемого товара'!C41)&gt;0,'Описание предлагаемого товара'!C41,"")</f>
        <v>Очки защитные газосварщика</v>
      </c>
      <c r="D38" s="61" t="str">
        <f>IF(LEN('Описание предлагаемого товара'!D41)&gt;0,'Описание предлагаемого товара'!D41,"")</f>
        <v>Закрытые панорамные плотно прилегающие очки с непрямой вентиляцией, с широкой полосой обтюрации, широкой регулируемой наголовной лентой. Защитные свойства: для вспомогательных и других работ, связанных с длительным пребыванием на открытых площадках при ярком солнечном свете, для вспомогательных работ при электросварке, для газовой сварки, пайки и кислородной резки. Покрытие линз: двустороннее суперпрочное, твердое незапотевающее покрытие. Цвет линз: темные. ТР ТС 019/2011</v>
      </c>
      <c r="E38" s="61" t="str">
        <f>IF(LEN('Описание предлагаемого товара'!E41)&gt;0,'Описание предлагаемого товара'!E41,"")</f>
        <v/>
      </c>
      <c r="F38" s="61" t="str">
        <f>IF(LEN('Описание предлагаемого товара'!F41)&gt;0,'Описание предлагаемого товара'!F41,"")</f>
        <v/>
      </c>
      <c r="G38" s="61" t="str">
        <f>IF(LEN('Описание предлагаемого товара'!G41)&gt;0,'Описание предлагаемого товара'!G41,"")</f>
        <v>Нет</v>
      </c>
      <c r="H38" s="61" t="str">
        <f>IF(LEN('Описание предлагаемого товара'!H41)&gt;0,'Описание предлагаемого товара'!H41,"")</f>
        <v>32.50.42.120</v>
      </c>
      <c r="I38" s="61" t="str">
        <f>IF(LEN('Описание предлагаемого товара'!I41)&gt;0,'Описание предлагаемого товара'!I41,"")</f>
        <v>Преимущество</v>
      </c>
      <c r="J38" s="38" t="str">
        <f>IFERROR(VLOOKUP(B38,SAP!$A:$E,5,),"")</f>
        <v/>
      </c>
      <c r="K38" s="40" t="str">
        <f t="shared" si="9"/>
        <v/>
      </c>
      <c r="L38" s="61" t="str">
        <f>IF(LEN('Описание предлагаемого товара'!J41)&gt;0,IFERROR('Описание предлагаемого товара'!J41*1,""),"")</f>
        <v/>
      </c>
      <c r="M38" s="39" t="str">
        <f>IFERROR(VLOOKUP(B38,SAP!$A:$E,2,),"")</f>
        <v/>
      </c>
      <c r="N38" s="41" t="str">
        <f t="shared" si="141"/>
        <v/>
      </c>
      <c r="O38" s="39" t="str">
        <f t="shared" si="1"/>
        <v/>
      </c>
      <c r="P38" s="36" t="str">
        <f>IF(LEN('Описание предлагаемого товара'!K41)&gt;0,'Описание предлагаемого товара'!K41,"")</f>
        <v>нет</v>
      </c>
      <c r="Q38" s="37" t="str">
        <f>IF(IF(IF(LEN('Описание предлагаемого товара'!L41)&gt;0,'Описание предлагаемого товара'!L41,"")="(подпись уполномоченного представителя)","",IF(LEN('Описание предлагаемого товара'!L41)&gt;0,'Описание предлагаемого товара'!L41,""))="М.П.","",IF(IF(LEN('Описание предлагаемого товара'!L41)&gt;0,'Описание предлагаемого товара'!L41,"")="(подпись уполномоченного представителя)","",IF(LEN('Описание предлагаемого товара'!L41)&gt;0,'Описание предлагаемого товара'!L41,"")))</f>
        <v/>
      </c>
      <c r="R38" s="37" t="str">
        <f>IF(LEN('Описание предлагаемого товара'!M41)&gt;0,'Описание предлагаемого товара'!M41,"")</f>
        <v/>
      </c>
      <c r="S38" s="37" t="str">
        <f>IF(LEN('Описание предлагаемого товара'!N41)&gt;0,'Описание предлагаемого товара'!N41,"")</f>
        <v/>
      </c>
      <c r="T38" s="61" t="str">
        <f>IF(IF(LEN('Описание предлагаемого товара'!O41)&gt;0,'Описание предлагаемого товара'!O41,"")="(фамилия, имя, отчество подписавшего, должность)","",IF(LEN('Описание предлагаемого товара'!O41)&gt;0,'Описание предлагаемого товара'!O41,""))</f>
        <v>не заполняется</v>
      </c>
      <c r="U38" s="23" t="str">
        <f>IFERROR(VLOOKUP(CI38*1,Обработ.выгрузка_реестра_РФ!$A:$G,6,),"")</f>
        <v/>
      </c>
      <c r="V38" s="61" t="str">
        <f>IF(LEN('Описание предлагаемого товара'!P41)&gt;0,'Описание предлагаемого товара'!P41,"")</f>
        <v/>
      </c>
      <c r="W38" s="62" t="str">
        <f>IF(LEN('Описание предлагаемого товара'!Q41)&gt;0,'Описание предлагаемого товара'!Q41,"")</f>
        <v/>
      </c>
      <c r="X38" s="91" t="str">
        <f t="shared" ref="X38:Y38" si="232">IFERROR(REPLACE(W38,FIND(CHAR(10),W38,1),1," "),W38)</f>
        <v/>
      </c>
      <c r="Y38" s="91" t="str">
        <f t="shared" si="232"/>
        <v/>
      </c>
      <c r="Z38" s="91" t="str">
        <f t="shared" si="11"/>
        <v/>
      </c>
      <c r="AA38" s="91" t="str">
        <f t="shared" si="12"/>
        <v/>
      </c>
      <c r="AB38" s="91" t="str">
        <f t="shared" si="13"/>
        <v/>
      </c>
      <c r="AC38" s="91" t="str">
        <f t="shared" ref="AC38:AF38" si="233">IFERROR(REPLACE(AB38,FIND("  ",AB38,1),2," "),AB38)</f>
        <v/>
      </c>
      <c r="AD38" s="91" t="str">
        <f t="shared" si="233"/>
        <v/>
      </c>
      <c r="AE38" s="91" t="str">
        <f t="shared" si="233"/>
        <v/>
      </c>
      <c r="AF38" s="91" t="str">
        <f t="shared" si="233"/>
        <v/>
      </c>
      <c r="AG38" s="23" t="str">
        <f>IFERROR(VLOOKUP(CI38*1,Обработ.выгрузка_реестра_РФ!$A:$G,4,),"")</f>
        <v/>
      </c>
      <c r="AH38" s="91" t="str">
        <f t="shared" ref="AH38:AI38" si="234">IFERROR(REPLACE(AG38,FIND("-",AG38,1),1,"*"),AG38)</f>
        <v/>
      </c>
      <c r="AI38" s="91" t="str">
        <f t="shared" si="234"/>
        <v/>
      </c>
      <c r="AJ38" s="27" t="str">
        <f t="shared" si="107"/>
        <v/>
      </c>
      <c r="AK38" s="63" t="str">
        <f>IF(LEN('Описание предлагаемого товара'!R41)&gt;0,'Описание предлагаемого товара'!R41,"")</f>
        <v/>
      </c>
      <c r="AL38" s="91" t="str">
        <f t="shared" ref="AL38:AM38" si="235">IFERROR(REPLACE(AK38,FIND(CHAR(10),AK38,1),1,""),AK38)</f>
        <v/>
      </c>
      <c r="AM38" s="91" t="str">
        <f t="shared" si="235"/>
        <v/>
      </c>
      <c r="AN38" s="91" t="str">
        <f t="shared" ref="AN38:AR38" si="236">IFERROR(REPLACE(AM38,FIND(" ",AM38,1),1,""),AM38)</f>
        <v/>
      </c>
      <c r="AO38" s="91" t="str">
        <f t="shared" si="236"/>
        <v/>
      </c>
      <c r="AP38" s="91" t="str">
        <f t="shared" si="236"/>
        <v/>
      </c>
      <c r="AQ38" s="91" t="str">
        <f t="shared" si="236"/>
        <v/>
      </c>
      <c r="AR38" s="91" t="str">
        <f t="shared" si="236"/>
        <v/>
      </c>
      <c r="AS38" s="91" t="str">
        <f t="shared" si="18"/>
        <v/>
      </c>
      <c r="AT38" s="91" t="str">
        <f t="shared" si="19"/>
        <v/>
      </c>
      <c r="AU38" s="32" t="str">
        <f t="shared" si="4"/>
        <v/>
      </c>
      <c r="AV38" s="93" t="str">
        <f>'Описание предлагаемого товара'!S41</f>
        <v>не заполняется</v>
      </c>
      <c r="AW38" s="91">
        <f>MIN(SEARCH({0,1,2,3,4,5,6,7,8,9},AV38&amp; "0123456789"))</f>
        <v>15</v>
      </c>
      <c r="AX38" s="91" t="str">
        <f t="shared" si="20"/>
        <v/>
      </c>
      <c r="AY38" s="91" t="str">
        <f t="shared" si="21"/>
        <v/>
      </c>
      <c r="AZ38" s="91" t="str">
        <f t="shared" si="22"/>
        <v/>
      </c>
      <c r="BA38" s="91" t="str">
        <f t="shared" si="23"/>
        <v/>
      </c>
      <c r="BB38" s="91" t="str">
        <f t="shared" si="24"/>
        <v/>
      </c>
      <c r="BC38" s="91" t="str">
        <f t="shared" si="25"/>
        <v/>
      </c>
      <c r="BD38" s="91" t="str">
        <f t="shared" si="26"/>
        <v/>
      </c>
      <c r="BE38" s="91" t="str">
        <f t="shared" si="27"/>
        <v/>
      </c>
      <c r="BF38" s="91" t="str">
        <f t="shared" si="28"/>
        <v/>
      </c>
      <c r="BG38" s="91" t="str">
        <f t="shared" si="29"/>
        <v/>
      </c>
      <c r="BH38" s="91" t="str">
        <f t="shared" si="30"/>
        <v/>
      </c>
      <c r="BI38" s="91" t="str">
        <f t="shared" si="31"/>
        <v/>
      </c>
      <c r="BJ38" s="91" t="str">
        <f t="shared" si="32"/>
        <v/>
      </c>
      <c r="BK38" s="91" t="str">
        <f t="shared" si="33"/>
        <v/>
      </c>
      <c r="BL38" s="91" t="str">
        <f t="shared" si="34"/>
        <v/>
      </c>
      <c r="BM38" s="91" t="str">
        <f t="shared" si="35"/>
        <v/>
      </c>
      <c r="BN38" s="91" t="str">
        <f t="shared" si="36"/>
        <v/>
      </c>
      <c r="BO38" s="91" t="str">
        <f t="shared" si="37"/>
        <v/>
      </c>
      <c r="BP38" s="91" t="str">
        <f t="shared" si="38"/>
        <v/>
      </c>
      <c r="BQ38" s="91" t="str">
        <f t="shared" si="39"/>
        <v/>
      </c>
      <c r="BR38" s="91" t="str">
        <f t="shared" si="40"/>
        <v/>
      </c>
      <c r="BS38" s="91" t="str">
        <f t="shared" si="41"/>
        <v/>
      </c>
      <c r="BT38" s="91" t="str">
        <f t="shared" si="42"/>
        <v/>
      </c>
      <c r="BU38" s="91" t="str">
        <f t="shared" si="43"/>
        <v/>
      </c>
      <c r="BV38" s="91" t="str">
        <f t="shared" si="44"/>
        <v/>
      </c>
      <c r="BW38" s="91" t="str">
        <f t="shared" si="45"/>
        <v/>
      </c>
      <c r="BX38" s="91" t="str">
        <f t="shared" si="46"/>
        <v/>
      </c>
      <c r="BY38" s="91" t="str">
        <f t="shared" si="47"/>
        <v/>
      </c>
      <c r="BZ38" s="91" t="str">
        <f t="shared" si="48"/>
        <v/>
      </c>
      <c r="CA38" s="91" t="str">
        <f t="shared" si="49"/>
        <v/>
      </c>
      <c r="CB38" s="91" t="str">
        <f t="shared" si="50"/>
        <v/>
      </c>
      <c r="CC38" s="91" t="str">
        <f t="shared" si="51"/>
        <v/>
      </c>
      <c r="CD38" s="91" t="str">
        <f t="shared" si="52"/>
        <v/>
      </c>
      <c r="CE38" s="91" t="str">
        <f t="shared" si="53"/>
        <v/>
      </c>
      <c r="CF38" s="91" t="str">
        <f t="shared" si="54"/>
        <v/>
      </c>
      <c r="CG38" s="91" t="str">
        <f t="shared" si="55"/>
        <v/>
      </c>
      <c r="CH38" s="91" t="str">
        <f t="shared" si="56"/>
        <v/>
      </c>
      <c r="CI38" s="91" t="str">
        <f t="shared" si="57"/>
        <v>нет</v>
      </c>
      <c r="CJ38" s="63" t="str">
        <f>IF(LEN('Описание предлагаемого товара'!T41)&gt;0,'Описание предлагаемого товара'!T41,"")</f>
        <v>не заполняется</v>
      </c>
      <c r="CK38" s="91" t="str">
        <f t="shared" ref="CK38:CL38" si="237">IFERROR(REPLACE(CJ38,FIND(CHAR(10),CJ38,1),1,""),CJ38)</f>
        <v>не заполняется</v>
      </c>
      <c r="CL38" s="91" t="str">
        <f t="shared" si="237"/>
        <v>не заполняется</v>
      </c>
      <c r="CM38" s="91" t="str">
        <f t="shared" si="59"/>
        <v>незаполняется</v>
      </c>
      <c r="CN38" s="91" t="str">
        <f t="shared" si="60"/>
        <v>незаполняется</v>
      </c>
      <c r="CO38" s="91" t="str">
        <f t="shared" si="61"/>
        <v>незаполняется</v>
      </c>
      <c r="CP38" s="90" t="str">
        <f>IF(AU38="Не указан реестровый номер (мера нац.режима Запрет)","",IF(CI38="нет","",IF(CU38="да","исключение(не смотрим баллы)",IFERROR(IF(CI38*1&gt;0,IFERROR(IF(VLOOKUP(CI38*1,Обработ.выгрузка_реестра_РФ!$A:$G,7,)=0,"Баллы не установлены",VLOOKUP(CI38*1,Обработ.выгрузка_реестра_РФ!$A:$G,7,)),IF(LEN(CI38)&gt;14,"","нет номера в реестре РФ")),""),IF(LEN(CI38)=0,"","Некорректный реестровый номер")))))</f>
        <v/>
      </c>
      <c r="CQ38" s="33" t="str">
        <f>IF(LEN(C38)&gt;0,IFERROR(IF(LEN(H38)&gt;0,IF(LEN(VLOOKUP(H38,'исключения(не_смотрим_баллы)'!$A:$C,1,))&gt;0,"да","нет"),"не введен ОКПД2"),"нет"),"")</f>
        <v>нет</v>
      </c>
      <c r="CR38" s="33" t="str">
        <f ca="1">IF(CQ38="да",IF(TODAY()&lt;VLOOKUP(H38,'исключения(не_смотрим_баллы)'!$A:$C,3,),"да","нет"),"")</f>
        <v/>
      </c>
      <c r="CS38" s="33" t="str">
        <f>IFERROR(IF(CQ38="да",IF(VLOOKUP(CI38*1,Обработ.выгрузка_реестра_РФ!$A:$G,2,)&lt;VLOOKUP(H38,'исключения(не_смотрим_баллы)'!$A:$C,2,),"да","нет"),""),"")</f>
        <v/>
      </c>
      <c r="CT38" s="24"/>
      <c r="CU38" s="33" t="str">
        <f t="shared" si="69"/>
        <v/>
      </c>
      <c r="CV38" s="91" t="str">
        <f t="shared" si="70"/>
        <v/>
      </c>
      <c r="CW38" s="27" t="str">
        <f t="shared" si="71"/>
        <v/>
      </c>
      <c r="CX38" s="26" t="str">
        <f t="shared" si="5"/>
        <v/>
      </c>
      <c r="CY38" s="64" t="str">
        <f>IF(LEN('Описание предлагаемого товара'!U41)&gt;0,'Описание предлагаемого товара'!U41,"")</f>
        <v>не заполняется</v>
      </c>
      <c r="CZ38" s="95" t="str">
        <f t="shared" si="62"/>
        <v>не заполняется</v>
      </c>
      <c r="DA38" s="95" t="str">
        <f t="shared" ref="DA38" si="238">IFERROR(REPLACE(CZ38,FIND(" ",CZ38,1),1,""),CZ38)</f>
        <v>незаполняется</v>
      </c>
      <c r="DB38" s="95" t="str">
        <f t="shared" si="7"/>
        <v>незаполняется</v>
      </c>
      <c r="DC38" s="95" t="str">
        <f t="shared" ref="DC38:DD38" si="239">IFERROR(REPLACE(DB38,FIND("г.",DB38,1),2,""),DB38)</f>
        <v>незаполняется</v>
      </c>
      <c r="DD38" s="95" t="str">
        <f t="shared" si="239"/>
        <v>незаполняется</v>
      </c>
      <c r="DE38" s="95" t="str">
        <f t="shared" ref="DE38:DF38" si="240">IFERROR(REPLACE(DD38,FIND("г",DD38,1),1,""),DD38)</f>
        <v>незаполняется</v>
      </c>
      <c r="DF38" s="95" t="str">
        <f t="shared" si="240"/>
        <v>незаполняется</v>
      </c>
      <c r="DG38" s="95" t="str">
        <f t="shared" si="75"/>
        <v>незаполняется</v>
      </c>
      <c r="DH38" s="25" t="str">
        <f>IFERROR(VLOOKUP(CI38*1,Обработ.выгрузка_реестра_РФ!$A:$G,5,),"")</f>
        <v/>
      </c>
      <c r="DI38" s="27" t="str">
        <f t="shared" si="85"/>
        <v/>
      </c>
      <c r="DJ38" s="27" t="str">
        <f t="shared" ca="1" si="8"/>
        <v/>
      </c>
      <c r="DK38" s="63" t="str">
        <f>IF(LEN('Описание предлагаемого товара'!V41)&gt;0,'Описание предлагаемого товара'!V41,"")</f>
        <v>не заполняется</v>
      </c>
      <c r="DL38" s="63" t="str">
        <f>IF(LEN('Описание предлагаемого товара'!W41)&gt;0,'Описание предлагаемого товара'!W41,"")</f>
        <v>не заполняется</v>
      </c>
      <c r="DM38" s="32"/>
    </row>
    <row r="39" spans="1:117" ht="48.75" customHeight="1" x14ac:dyDescent="0.25">
      <c r="A39" s="61">
        <f>IF(LEN('Описание предлагаемого товара'!A42)&gt;0,'Описание предлагаемого товара'!A42,"")</f>
        <v>21</v>
      </c>
      <c r="B39" s="65" t="str">
        <f>IF(LEN('Описание предлагаемого товара'!B42)&gt;0,'Описание предлагаемого товара'!B42,"")</f>
        <v/>
      </c>
      <c r="C39" s="61" t="str">
        <f>IF(LEN('Описание предлагаемого товара'!C42)&gt;0,'Описание предлагаемого товара'!C42,"")</f>
        <v>Очки защитные от кислот и щелочей</v>
      </c>
      <c r="D39" s="61" t="str">
        <f>IF(LEN('Описание предлагаемого товара'!D42)&gt;0,'Описание предлагаемого товара'!D42,"")</f>
        <v>Очки с минеральными защитными стеклами c незапотевающей пленкой. Корпус из химостойкой резины. Защита от брызг, капель и паров концентрированных кислот, щелочей, органических растворителей, нефтепродуктов, а также от твердых частиц. ТР ТС 019/2011</v>
      </c>
      <c r="E39" s="61" t="str">
        <f>IF(LEN('Описание предлагаемого товара'!E42)&gt;0,'Описание предлагаемого товара'!E42,"")</f>
        <v/>
      </c>
      <c r="F39" s="61" t="str">
        <f>IF(LEN('Описание предлагаемого товара'!F42)&gt;0,'Описание предлагаемого товара'!F42,"")</f>
        <v/>
      </c>
      <c r="G39" s="61" t="str">
        <f>IF(LEN('Описание предлагаемого товара'!G42)&gt;0,'Описание предлагаемого товара'!G42,"")</f>
        <v>Нет</v>
      </c>
      <c r="H39" s="61" t="str">
        <f>IF(LEN('Описание предлагаемого товара'!H42)&gt;0,'Описание предлагаемого товара'!H42,"")</f>
        <v>32.50.42.120</v>
      </c>
      <c r="I39" s="61" t="str">
        <f>IF(LEN('Описание предлагаемого товара'!I42)&gt;0,'Описание предлагаемого товара'!I42,"")</f>
        <v>Преимущество</v>
      </c>
      <c r="J39" s="38" t="str">
        <f>IFERROR(VLOOKUP(B39,SAP!$A:$E,5,),"")</f>
        <v/>
      </c>
      <c r="K39" s="40" t="str">
        <f t="shared" si="9"/>
        <v/>
      </c>
      <c r="L39" s="61" t="str">
        <f>IF(LEN('Описание предлагаемого товара'!J42)&gt;0,IFERROR('Описание предлагаемого товара'!J42*1,""),"")</f>
        <v/>
      </c>
      <c r="M39" s="39" t="str">
        <f>IFERROR(VLOOKUP(B39,SAP!$A:$E,2,),"")</f>
        <v/>
      </c>
      <c r="N39" s="41" t="str">
        <f t="shared" si="141"/>
        <v/>
      </c>
      <c r="O39" s="39" t="str">
        <f t="shared" si="1"/>
        <v/>
      </c>
      <c r="P39" s="36" t="str">
        <f>IF(LEN('Описание предлагаемого товара'!K42)&gt;0,'Описание предлагаемого товара'!K42,"")</f>
        <v>нет</v>
      </c>
      <c r="Q39" s="37" t="str">
        <f>IF(IF(IF(LEN('Описание предлагаемого товара'!L42)&gt;0,'Описание предлагаемого товара'!L42,"")="(подпись уполномоченного представителя)","",IF(LEN('Описание предлагаемого товара'!L42)&gt;0,'Описание предлагаемого товара'!L42,""))="М.П.","",IF(IF(LEN('Описание предлагаемого товара'!L42)&gt;0,'Описание предлагаемого товара'!L42,"")="(подпись уполномоченного представителя)","",IF(LEN('Описание предлагаемого товара'!L42)&gt;0,'Описание предлагаемого товара'!L42,"")))</f>
        <v/>
      </c>
      <c r="R39" s="37" t="str">
        <f>IF(LEN('Описание предлагаемого товара'!M42)&gt;0,'Описание предлагаемого товара'!M42,"")</f>
        <v/>
      </c>
      <c r="S39" s="37" t="str">
        <f>IF(LEN('Описание предлагаемого товара'!N42)&gt;0,'Описание предлагаемого товара'!N42,"")</f>
        <v/>
      </c>
      <c r="T39" s="61" t="str">
        <f>IF(IF(LEN('Описание предлагаемого товара'!O42)&gt;0,'Описание предлагаемого товара'!O42,"")="(фамилия, имя, отчество подписавшего, должность)","",IF(LEN('Описание предлагаемого товара'!O42)&gt;0,'Описание предлагаемого товара'!O42,""))</f>
        <v>не заполняется</v>
      </c>
      <c r="U39" s="23" t="str">
        <f>IFERROR(VLOOKUP(CI39*1,Обработ.выгрузка_реестра_РФ!$A:$G,6,),"")</f>
        <v/>
      </c>
      <c r="V39" s="61" t="str">
        <f>IF(LEN('Описание предлагаемого товара'!P42)&gt;0,'Описание предлагаемого товара'!P42,"")</f>
        <v/>
      </c>
      <c r="W39" s="62" t="str">
        <f>IF(LEN('Описание предлагаемого товара'!Q42)&gt;0,'Описание предлагаемого товара'!Q42,"")</f>
        <v/>
      </c>
      <c r="X39" s="91" t="str">
        <f t="shared" ref="X39:Y39" si="241">IFERROR(REPLACE(W39,FIND(CHAR(10),W39,1),1," "),W39)</f>
        <v/>
      </c>
      <c r="Y39" s="91" t="str">
        <f t="shared" si="241"/>
        <v/>
      </c>
      <c r="Z39" s="91" t="str">
        <f t="shared" si="11"/>
        <v/>
      </c>
      <c r="AA39" s="91" t="str">
        <f t="shared" si="12"/>
        <v/>
      </c>
      <c r="AB39" s="91" t="str">
        <f t="shared" si="13"/>
        <v/>
      </c>
      <c r="AC39" s="91" t="str">
        <f t="shared" ref="AC39:AF39" si="242">IFERROR(REPLACE(AB39,FIND("  ",AB39,1),2," "),AB39)</f>
        <v/>
      </c>
      <c r="AD39" s="91" t="str">
        <f t="shared" si="242"/>
        <v/>
      </c>
      <c r="AE39" s="91" t="str">
        <f t="shared" si="242"/>
        <v/>
      </c>
      <c r="AF39" s="91" t="str">
        <f t="shared" si="242"/>
        <v/>
      </c>
      <c r="AG39" s="23" t="str">
        <f>IFERROR(VLOOKUP(CI39*1,Обработ.выгрузка_реестра_РФ!$A:$G,4,),"")</f>
        <v/>
      </c>
      <c r="AH39" s="91" t="str">
        <f t="shared" ref="AH39:AI39" si="243">IFERROR(REPLACE(AG39,FIND("-",AG39,1),1,"*"),AG39)</f>
        <v/>
      </c>
      <c r="AI39" s="91" t="str">
        <f t="shared" si="243"/>
        <v/>
      </c>
      <c r="AJ39" s="27" t="str">
        <f t="shared" si="107"/>
        <v/>
      </c>
      <c r="AK39" s="63" t="str">
        <f>IF(LEN('Описание предлагаемого товара'!R42)&gt;0,'Описание предлагаемого товара'!R42,"")</f>
        <v/>
      </c>
      <c r="AL39" s="91" t="str">
        <f t="shared" ref="AL39:AM39" si="244">IFERROR(REPLACE(AK39,FIND(CHAR(10),AK39,1),1,""),AK39)</f>
        <v/>
      </c>
      <c r="AM39" s="91" t="str">
        <f t="shared" si="244"/>
        <v/>
      </c>
      <c r="AN39" s="91" t="str">
        <f t="shared" ref="AN39:AR39" si="245">IFERROR(REPLACE(AM39,FIND(" ",AM39,1),1,""),AM39)</f>
        <v/>
      </c>
      <c r="AO39" s="91" t="str">
        <f t="shared" si="245"/>
        <v/>
      </c>
      <c r="AP39" s="91" t="str">
        <f t="shared" si="245"/>
        <v/>
      </c>
      <c r="AQ39" s="91" t="str">
        <f t="shared" si="245"/>
        <v/>
      </c>
      <c r="AR39" s="91" t="str">
        <f t="shared" si="245"/>
        <v/>
      </c>
      <c r="AS39" s="91" t="str">
        <f t="shared" si="18"/>
        <v/>
      </c>
      <c r="AT39" s="91" t="str">
        <f t="shared" si="19"/>
        <v/>
      </c>
      <c r="AU39" s="32" t="str">
        <f t="shared" si="4"/>
        <v/>
      </c>
      <c r="AV39" s="93" t="str">
        <f>'Описание предлагаемого товара'!S42</f>
        <v>не заполняется</v>
      </c>
      <c r="AW39" s="91">
        <f>MIN(SEARCH({0,1,2,3,4,5,6,7,8,9},AV39&amp; "0123456789"))</f>
        <v>15</v>
      </c>
      <c r="AX39" s="91" t="str">
        <f t="shared" si="20"/>
        <v/>
      </c>
      <c r="AY39" s="91" t="str">
        <f t="shared" si="21"/>
        <v/>
      </c>
      <c r="AZ39" s="91" t="str">
        <f t="shared" si="22"/>
        <v/>
      </c>
      <c r="BA39" s="91" t="str">
        <f t="shared" si="23"/>
        <v/>
      </c>
      <c r="BB39" s="91" t="str">
        <f t="shared" si="24"/>
        <v/>
      </c>
      <c r="BC39" s="91" t="str">
        <f t="shared" si="25"/>
        <v/>
      </c>
      <c r="BD39" s="91" t="str">
        <f t="shared" si="26"/>
        <v/>
      </c>
      <c r="BE39" s="91" t="str">
        <f t="shared" si="27"/>
        <v/>
      </c>
      <c r="BF39" s="91" t="str">
        <f t="shared" si="28"/>
        <v/>
      </c>
      <c r="BG39" s="91" t="str">
        <f t="shared" si="29"/>
        <v/>
      </c>
      <c r="BH39" s="91" t="str">
        <f t="shared" si="30"/>
        <v/>
      </c>
      <c r="BI39" s="91" t="str">
        <f t="shared" si="31"/>
        <v/>
      </c>
      <c r="BJ39" s="91" t="str">
        <f t="shared" si="32"/>
        <v/>
      </c>
      <c r="BK39" s="91" t="str">
        <f t="shared" si="33"/>
        <v/>
      </c>
      <c r="BL39" s="91" t="str">
        <f t="shared" si="34"/>
        <v/>
      </c>
      <c r="BM39" s="91" t="str">
        <f t="shared" si="35"/>
        <v/>
      </c>
      <c r="BN39" s="91" t="str">
        <f t="shared" si="36"/>
        <v/>
      </c>
      <c r="BO39" s="91" t="str">
        <f t="shared" si="37"/>
        <v/>
      </c>
      <c r="BP39" s="91" t="str">
        <f t="shared" si="38"/>
        <v/>
      </c>
      <c r="BQ39" s="91" t="str">
        <f t="shared" si="39"/>
        <v/>
      </c>
      <c r="BR39" s="91" t="str">
        <f t="shared" si="40"/>
        <v/>
      </c>
      <c r="BS39" s="91" t="str">
        <f t="shared" si="41"/>
        <v/>
      </c>
      <c r="BT39" s="91" t="str">
        <f t="shared" si="42"/>
        <v/>
      </c>
      <c r="BU39" s="91" t="str">
        <f t="shared" si="43"/>
        <v/>
      </c>
      <c r="BV39" s="91" t="str">
        <f t="shared" si="44"/>
        <v/>
      </c>
      <c r="BW39" s="91" t="str">
        <f t="shared" si="45"/>
        <v/>
      </c>
      <c r="BX39" s="91" t="str">
        <f t="shared" si="46"/>
        <v/>
      </c>
      <c r="BY39" s="91" t="str">
        <f t="shared" si="47"/>
        <v/>
      </c>
      <c r="BZ39" s="91" t="str">
        <f t="shared" si="48"/>
        <v/>
      </c>
      <c r="CA39" s="91" t="str">
        <f t="shared" si="49"/>
        <v/>
      </c>
      <c r="CB39" s="91" t="str">
        <f t="shared" si="50"/>
        <v/>
      </c>
      <c r="CC39" s="91" t="str">
        <f t="shared" si="51"/>
        <v/>
      </c>
      <c r="CD39" s="91" t="str">
        <f t="shared" si="52"/>
        <v/>
      </c>
      <c r="CE39" s="91" t="str">
        <f t="shared" si="53"/>
        <v/>
      </c>
      <c r="CF39" s="91" t="str">
        <f t="shared" si="54"/>
        <v/>
      </c>
      <c r="CG39" s="91" t="str">
        <f t="shared" si="55"/>
        <v/>
      </c>
      <c r="CH39" s="91" t="str">
        <f t="shared" si="56"/>
        <v/>
      </c>
      <c r="CI39" s="91" t="str">
        <f t="shared" si="57"/>
        <v>нет</v>
      </c>
      <c r="CJ39" s="63" t="str">
        <f>IF(LEN('Описание предлагаемого товара'!T42)&gt;0,'Описание предлагаемого товара'!T42,"")</f>
        <v>не заполняется</v>
      </c>
      <c r="CK39" s="91" t="str">
        <f t="shared" ref="CK39:CL39" si="246">IFERROR(REPLACE(CJ39,FIND(CHAR(10),CJ39,1),1,""),CJ39)</f>
        <v>не заполняется</v>
      </c>
      <c r="CL39" s="91" t="str">
        <f t="shared" si="246"/>
        <v>не заполняется</v>
      </c>
      <c r="CM39" s="91" t="str">
        <f t="shared" si="59"/>
        <v>незаполняется</v>
      </c>
      <c r="CN39" s="91" t="str">
        <f t="shared" si="60"/>
        <v>незаполняется</v>
      </c>
      <c r="CO39" s="91" t="str">
        <f t="shared" si="61"/>
        <v>незаполняется</v>
      </c>
      <c r="CP39" s="90" t="str">
        <f>IF(AU39="Не указан реестровый номер (мера нац.режима Запрет)","",IF(CI39="нет","",IF(CU39="да","исключение(не смотрим баллы)",IFERROR(IF(CI39*1&gt;0,IFERROR(IF(VLOOKUP(CI39*1,Обработ.выгрузка_реестра_РФ!$A:$G,7,)=0,"Баллы не установлены",VLOOKUP(CI39*1,Обработ.выгрузка_реестра_РФ!$A:$G,7,)),IF(LEN(CI39)&gt;14,"","нет номера в реестре РФ")),""),IF(LEN(CI39)=0,"","Некорректный реестровый номер")))))</f>
        <v/>
      </c>
      <c r="CQ39" s="33" t="str">
        <f>IF(LEN(C39)&gt;0,IFERROR(IF(LEN(H39)&gt;0,IF(LEN(VLOOKUP(H39,'исключения(не_смотрим_баллы)'!$A:$C,1,))&gt;0,"да","нет"),"не введен ОКПД2"),"нет"),"")</f>
        <v>нет</v>
      </c>
      <c r="CR39" s="33" t="str">
        <f ca="1">IF(CQ39="да",IF(TODAY()&lt;VLOOKUP(H39,'исключения(не_смотрим_баллы)'!$A:$C,3,),"да","нет"),"")</f>
        <v/>
      </c>
      <c r="CS39" s="33" t="str">
        <f>IFERROR(IF(CQ39="да",IF(VLOOKUP(CI39*1,Обработ.выгрузка_реестра_РФ!$A:$G,2,)&lt;VLOOKUP(H39,'исключения(не_смотрим_баллы)'!$A:$C,2,),"да","нет"),""),"")</f>
        <v/>
      </c>
      <c r="CT39" s="24"/>
      <c r="CU39" s="33" t="str">
        <f t="shared" si="69"/>
        <v/>
      </c>
      <c r="CV39" s="91" t="str">
        <f t="shared" si="70"/>
        <v/>
      </c>
      <c r="CW39" s="27" t="str">
        <f t="shared" si="71"/>
        <v/>
      </c>
      <c r="CX39" s="26" t="str">
        <f t="shared" si="5"/>
        <v/>
      </c>
      <c r="CY39" s="64" t="str">
        <f>IF(LEN('Описание предлагаемого товара'!U42)&gt;0,'Описание предлагаемого товара'!U42,"")</f>
        <v>не заполняется</v>
      </c>
      <c r="CZ39" s="95" t="str">
        <f t="shared" si="62"/>
        <v>не заполняется</v>
      </c>
      <c r="DA39" s="95" t="str">
        <f t="shared" ref="DA39" si="247">IFERROR(REPLACE(CZ39,FIND(" ",CZ39,1),1,""),CZ39)</f>
        <v>незаполняется</v>
      </c>
      <c r="DB39" s="95" t="str">
        <f t="shared" si="7"/>
        <v>незаполняется</v>
      </c>
      <c r="DC39" s="95" t="str">
        <f t="shared" ref="DC39:DD39" si="248">IFERROR(REPLACE(DB39,FIND("г.",DB39,1),2,""),DB39)</f>
        <v>незаполняется</v>
      </c>
      <c r="DD39" s="95" t="str">
        <f t="shared" si="248"/>
        <v>незаполняется</v>
      </c>
      <c r="DE39" s="95" t="str">
        <f t="shared" ref="DE39:DF39" si="249">IFERROR(REPLACE(DD39,FIND("г",DD39,1),1,""),DD39)</f>
        <v>незаполняется</v>
      </c>
      <c r="DF39" s="95" t="str">
        <f t="shared" si="249"/>
        <v>незаполняется</v>
      </c>
      <c r="DG39" s="95" t="str">
        <f t="shared" si="75"/>
        <v>незаполняется</v>
      </c>
      <c r="DH39" s="25" t="str">
        <f>IFERROR(VLOOKUP(CI39*1,Обработ.выгрузка_реестра_РФ!$A:$G,5,),"")</f>
        <v/>
      </c>
      <c r="DI39" s="27" t="str">
        <f t="shared" si="85"/>
        <v/>
      </c>
      <c r="DJ39" s="27" t="str">
        <f t="shared" ca="1" si="8"/>
        <v/>
      </c>
      <c r="DK39" s="63" t="str">
        <f>IF(LEN('Описание предлагаемого товара'!V42)&gt;0,'Описание предлагаемого товара'!V42,"")</f>
        <v>не заполняется</v>
      </c>
      <c r="DL39" s="63" t="str">
        <f>IF(LEN('Описание предлагаемого товара'!W42)&gt;0,'Описание предлагаемого товара'!W42,"")</f>
        <v>не заполняется</v>
      </c>
      <c r="DM39" s="32"/>
    </row>
    <row r="40" spans="1:117" ht="48.75" customHeight="1" x14ac:dyDescent="0.25">
      <c r="A40" s="61">
        <f>IF(LEN('Описание предлагаемого товара'!A43)&gt;0,'Описание предлагаемого товара'!A43,"")</f>
        <v>22</v>
      </c>
      <c r="B40" s="65" t="str">
        <f>IF(LEN('Описание предлагаемого товара'!B43)&gt;0,'Описание предлагаемого товара'!B43,"")</f>
        <v/>
      </c>
      <c r="C40" s="61" t="str">
        <f>IF(LEN('Описание предлагаемого товара'!C43)&gt;0,'Описание предлагаемого товара'!C43,"")</f>
        <v>Очки защитные от механических повреждений</v>
      </c>
      <c r="D40" s="61" t="str">
        <f>IF(LEN('Описание предлагаемого товара'!D43)&gt;0,'Описание предлагаемого товара'!D43,"")</f>
        <v>Очки защитные открытого типа. Материал: Поликарбонат (РС). Линзы, изогнутые в девяти плоскостях, обеспечивают свободный обзор без искажений на 180° и защиту от летящих частиц не менее (45 м/с). Защита от УФ-излучения. Линзы имеют двухстороннее покрытие от царапин. Мягкая опора на нос. ТР ТС 019/2011</v>
      </c>
      <c r="E40" s="61" t="str">
        <f>IF(LEN('Описание предлагаемого товара'!E43)&gt;0,'Описание предлагаемого товара'!E43,"")</f>
        <v/>
      </c>
      <c r="F40" s="61" t="str">
        <f>IF(LEN('Описание предлагаемого товара'!F43)&gt;0,'Описание предлагаемого товара'!F43,"")</f>
        <v/>
      </c>
      <c r="G40" s="61" t="str">
        <f>IF(LEN('Описание предлагаемого товара'!G43)&gt;0,'Описание предлагаемого товара'!G43,"")</f>
        <v>Нет</v>
      </c>
      <c r="H40" s="61" t="str">
        <f>IF(LEN('Описание предлагаемого товара'!H43)&gt;0,'Описание предлагаемого товара'!H43,"")</f>
        <v>32.50.42.120</v>
      </c>
      <c r="I40" s="61" t="str">
        <f>IF(LEN('Описание предлагаемого товара'!I43)&gt;0,'Описание предлагаемого товара'!I43,"")</f>
        <v>Преимущество</v>
      </c>
      <c r="J40" s="38" t="str">
        <f>IFERROR(VLOOKUP(B40,SAP!$A:$E,5,),"")</f>
        <v/>
      </c>
      <c r="K40" s="40" t="str">
        <f t="shared" si="9"/>
        <v/>
      </c>
      <c r="L40" s="61" t="str">
        <f>IF(LEN('Описание предлагаемого товара'!J43)&gt;0,IFERROR('Описание предлагаемого товара'!J43*1,""),"")</f>
        <v/>
      </c>
      <c r="M40" s="39" t="str">
        <f>IFERROR(VLOOKUP(B40,SAP!$A:$E,2,),"")</f>
        <v/>
      </c>
      <c r="N40" s="41" t="str">
        <f t="shared" si="141"/>
        <v/>
      </c>
      <c r="O40" s="39" t="str">
        <f t="shared" si="1"/>
        <v/>
      </c>
      <c r="P40" s="36" t="str">
        <f>IF(LEN('Описание предлагаемого товара'!K43)&gt;0,'Описание предлагаемого товара'!K43,"")</f>
        <v>нет</v>
      </c>
      <c r="Q40" s="37" t="str">
        <f>IF(IF(IF(LEN('Описание предлагаемого товара'!L43)&gt;0,'Описание предлагаемого товара'!L43,"")="(подпись уполномоченного представителя)","",IF(LEN('Описание предлагаемого товара'!L43)&gt;0,'Описание предлагаемого товара'!L43,""))="М.П.","",IF(IF(LEN('Описание предлагаемого товара'!L43)&gt;0,'Описание предлагаемого товара'!L43,"")="(подпись уполномоченного представителя)","",IF(LEN('Описание предлагаемого товара'!L43)&gt;0,'Описание предлагаемого товара'!L43,"")))</f>
        <v/>
      </c>
      <c r="R40" s="37" t="str">
        <f>IF(LEN('Описание предлагаемого товара'!M43)&gt;0,'Описание предлагаемого товара'!M43,"")</f>
        <v/>
      </c>
      <c r="S40" s="37" t="str">
        <f>IF(LEN('Описание предлагаемого товара'!N43)&gt;0,'Описание предлагаемого товара'!N43,"")</f>
        <v/>
      </c>
      <c r="T40" s="61" t="str">
        <f>IF(IF(LEN('Описание предлагаемого товара'!O43)&gt;0,'Описание предлагаемого товара'!O43,"")="(фамилия, имя, отчество подписавшего, должность)","",IF(LEN('Описание предлагаемого товара'!O43)&gt;0,'Описание предлагаемого товара'!O43,""))</f>
        <v>не заполняется</v>
      </c>
      <c r="U40" s="23" t="str">
        <f>IFERROR(VLOOKUP(CI40*1,Обработ.выгрузка_реестра_РФ!$A:$G,6,),"")</f>
        <v/>
      </c>
      <c r="V40" s="61" t="str">
        <f>IF(LEN('Описание предлагаемого товара'!P43)&gt;0,'Описание предлагаемого товара'!P43,"")</f>
        <v/>
      </c>
      <c r="W40" s="62" t="str">
        <f>IF(LEN('Описание предлагаемого товара'!Q43)&gt;0,'Описание предлагаемого товара'!Q43,"")</f>
        <v/>
      </c>
      <c r="X40" s="91" t="str">
        <f t="shared" ref="X40:Y40" si="250">IFERROR(REPLACE(W40,FIND(CHAR(10),W40,1),1," "),W40)</f>
        <v/>
      </c>
      <c r="Y40" s="91" t="str">
        <f t="shared" si="250"/>
        <v/>
      </c>
      <c r="Z40" s="91" t="str">
        <f t="shared" si="11"/>
        <v/>
      </c>
      <c r="AA40" s="91" t="str">
        <f t="shared" si="12"/>
        <v/>
      </c>
      <c r="AB40" s="91" t="str">
        <f t="shared" si="13"/>
        <v/>
      </c>
      <c r="AC40" s="91" t="str">
        <f t="shared" ref="AC40:AF40" si="251">IFERROR(REPLACE(AB40,FIND("  ",AB40,1),2," "),AB40)</f>
        <v/>
      </c>
      <c r="AD40" s="91" t="str">
        <f t="shared" si="251"/>
        <v/>
      </c>
      <c r="AE40" s="91" t="str">
        <f t="shared" si="251"/>
        <v/>
      </c>
      <c r="AF40" s="91" t="str">
        <f t="shared" si="251"/>
        <v/>
      </c>
      <c r="AG40" s="23" t="str">
        <f>IFERROR(VLOOKUP(CI40*1,Обработ.выгрузка_реестра_РФ!$A:$G,4,),"")</f>
        <v/>
      </c>
      <c r="AH40" s="91" t="str">
        <f t="shared" ref="AH40:AI40" si="252">IFERROR(REPLACE(AG40,FIND("-",AG40,1),1,"*"),AG40)</f>
        <v/>
      </c>
      <c r="AI40" s="91" t="str">
        <f t="shared" si="252"/>
        <v/>
      </c>
      <c r="AJ40" s="27" t="str">
        <f t="shared" si="107"/>
        <v/>
      </c>
      <c r="AK40" s="63" t="str">
        <f>IF(LEN('Описание предлагаемого товара'!R43)&gt;0,'Описание предлагаемого товара'!R43,"")</f>
        <v/>
      </c>
      <c r="AL40" s="91" t="str">
        <f t="shared" ref="AL40:AM40" si="253">IFERROR(REPLACE(AK40,FIND(CHAR(10),AK40,1),1,""),AK40)</f>
        <v/>
      </c>
      <c r="AM40" s="91" t="str">
        <f t="shared" si="253"/>
        <v/>
      </c>
      <c r="AN40" s="91" t="str">
        <f t="shared" ref="AN40:AR40" si="254">IFERROR(REPLACE(AM40,FIND(" ",AM40,1),1,""),AM40)</f>
        <v/>
      </c>
      <c r="AO40" s="91" t="str">
        <f t="shared" si="254"/>
        <v/>
      </c>
      <c r="AP40" s="91" t="str">
        <f t="shared" si="254"/>
        <v/>
      </c>
      <c r="AQ40" s="91" t="str">
        <f t="shared" si="254"/>
        <v/>
      </c>
      <c r="AR40" s="91" t="str">
        <f t="shared" si="254"/>
        <v/>
      </c>
      <c r="AS40" s="91" t="str">
        <f t="shared" si="18"/>
        <v/>
      </c>
      <c r="AT40" s="91" t="str">
        <f t="shared" si="19"/>
        <v/>
      </c>
      <c r="AU40" s="32" t="str">
        <f t="shared" si="4"/>
        <v/>
      </c>
      <c r="AV40" s="93" t="str">
        <f>'Описание предлагаемого товара'!S43</f>
        <v>не заполняется</v>
      </c>
      <c r="AW40" s="91">
        <f>MIN(SEARCH({0,1,2,3,4,5,6,7,8,9},AV40&amp; "0123456789"))</f>
        <v>15</v>
      </c>
      <c r="AX40" s="91" t="str">
        <f t="shared" si="20"/>
        <v/>
      </c>
      <c r="AY40" s="91" t="str">
        <f t="shared" si="21"/>
        <v/>
      </c>
      <c r="AZ40" s="91" t="str">
        <f t="shared" si="22"/>
        <v/>
      </c>
      <c r="BA40" s="91" t="str">
        <f t="shared" si="23"/>
        <v/>
      </c>
      <c r="BB40" s="91" t="str">
        <f t="shared" si="24"/>
        <v/>
      </c>
      <c r="BC40" s="91" t="str">
        <f t="shared" si="25"/>
        <v/>
      </c>
      <c r="BD40" s="91" t="str">
        <f t="shared" si="26"/>
        <v/>
      </c>
      <c r="BE40" s="91" t="str">
        <f t="shared" si="27"/>
        <v/>
      </c>
      <c r="BF40" s="91" t="str">
        <f t="shared" si="28"/>
        <v/>
      </c>
      <c r="BG40" s="91" t="str">
        <f t="shared" si="29"/>
        <v/>
      </c>
      <c r="BH40" s="91" t="str">
        <f t="shared" si="30"/>
        <v/>
      </c>
      <c r="BI40" s="91" t="str">
        <f t="shared" si="31"/>
        <v/>
      </c>
      <c r="BJ40" s="91" t="str">
        <f t="shared" si="32"/>
        <v/>
      </c>
      <c r="BK40" s="91" t="str">
        <f t="shared" si="33"/>
        <v/>
      </c>
      <c r="BL40" s="91" t="str">
        <f t="shared" si="34"/>
        <v/>
      </c>
      <c r="BM40" s="91" t="str">
        <f t="shared" si="35"/>
        <v/>
      </c>
      <c r="BN40" s="91" t="str">
        <f t="shared" si="36"/>
        <v/>
      </c>
      <c r="BO40" s="91" t="str">
        <f t="shared" si="37"/>
        <v/>
      </c>
      <c r="BP40" s="91" t="str">
        <f t="shared" si="38"/>
        <v/>
      </c>
      <c r="BQ40" s="91" t="str">
        <f t="shared" si="39"/>
        <v/>
      </c>
      <c r="BR40" s="91" t="str">
        <f t="shared" si="40"/>
        <v/>
      </c>
      <c r="BS40" s="91" t="str">
        <f t="shared" si="41"/>
        <v/>
      </c>
      <c r="BT40" s="91" t="str">
        <f t="shared" si="42"/>
        <v/>
      </c>
      <c r="BU40" s="91" t="str">
        <f t="shared" si="43"/>
        <v/>
      </c>
      <c r="BV40" s="91" t="str">
        <f t="shared" si="44"/>
        <v/>
      </c>
      <c r="BW40" s="91" t="str">
        <f t="shared" si="45"/>
        <v/>
      </c>
      <c r="BX40" s="91" t="str">
        <f t="shared" si="46"/>
        <v/>
      </c>
      <c r="BY40" s="91" t="str">
        <f t="shared" si="47"/>
        <v/>
      </c>
      <c r="BZ40" s="91" t="str">
        <f t="shared" si="48"/>
        <v/>
      </c>
      <c r="CA40" s="91" t="str">
        <f t="shared" si="49"/>
        <v/>
      </c>
      <c r="CB40" s="91" t="str">
        <f t="shared" si="50"/>
        <v/>
      </c>
      <c r="CC40" s="91" t="str">
        <f t="shared" si="51"/>
        <v/>
      </c>
      <c r="CD40" s="91" t="str">
        <f t="shared" si="52"/>
        <v/>
      </c>
      <c r="CE40" s="91" t="str">
        <f t="shared" si="53"/>
        <v/>
      </c>
      <c r="CF40" s="91" t="str">
        <f t="shared" si="54"/>
        <v/>
      </c>
      <c r="CG40" s="91" t="str">
        <f t="shared" si="55"/>
        <v/>
      </c>
      <c r="CH40" s="91" t="str">
        <f t="shared" si="56"/>
        <v/>
      </c>
      <c r="CI40" s="91" t="str">
        <f t="shared" si="57"/>
        <v>нет</v>
      </c>
      <c r="CJ40" s="63" t="str">
        <f>IF(LEN('Описание предлагаемого товара'!T43)&gt;0,'Описание предлагаемого товара'!T43,"")</f>
        <v>не заполняется</v>
      </c>
      <c r="CK40" s="91" t="str">
        <f t="shared" ref="CK40:CL40" si="255">IFERROR(REPLACE(CJ40,FIND(CHAR(10),CJ40,1),1,""),CJ40)</f>
        <v>не заполняется</v>
      </c>
      <c r="CL40" s="91" t="str">
        <f t="shared" si="255"/>
        <v>не заполняется</v>
      </c>
      <c r="CM40" s="91" t="str">
        <f t="shared" si="59"/>
        <v>незаполняется</v>
      </c>
      <c r="CN40" s="91" t="str">
        <f t="shared" si="60"/>
        <v>незаполняется</v>
      </c>
      <c r="CO40" s="91" t="str">
        <f t="shared" si="61"/>
        <v>незаполняется</v>
      </c>
      <c r="CP40" s="90" t="str">
        <f>IF(AU40="Не указан реестровый номер (мера нац.режима Запрет)","",IF(CI40="нет","",IF(CU40="да","исключение(не смотрим баллы)",IFERROR(IF(CI40*1&gt;0,IFERROR(IF(VLOOKUP(CI40*1,Обработ.выгрузка_реестра_РФ!$A:$G,7,)=0,"Баллы не установлены",VLOOKUP(CI40*1,Обработ.выгрузка_реестра_РФ!$A:$G,7,)),IF(LEN(CI40)&gt;14,"","нет номера в реестре РФ")),""),IF(LEN(CI40)=0,"","Некорректный реестровый номер")))))</f>
        <v/>
      </c>
      <c r="CQ40" s="33" t="str">
        <f>IF(LEN(C40)&gt;0,IFERROR(IF(LEN(H40)&gt;0,IF(LEN(VLOOKUP(H40,'исключения(не_смотрим_баллы)'!$A:$C,1,))&gt;0,"да","нет"),"не введен ОКПД2"),"нет"),"")</f>
        <v>нет</v>
      </c>
      <c r="CR40" s="33" t="str">
        <f ca="1">IF(CQ40="да",IF(TODAY()&lt;VLOOKUP(H40,'исключения(не_смотрим_баллы)'!$A:$C,3,),"да","нет"),"")</f>
        <v/>
      </c>
      <c r="CS40" s="33" t="str">
        <f>IFERROR(IF(CQ40="да",IF(VLOOKUP(CI40*1,Обработ.выгрузка_реестра_РФ!$A:$G,2,)&lt;VLOOKUP(H40,'исключения(не_смотрим_баллы)'!$A:$C,2,),"да","нет"),""),"")</f>
        <v/>
      </c>
      <c r="CT40" s="24"/>
      <c r="CU40" s="33" t="str">
        <f t="shared" si="69"/>
        <v/>
      </c>
      <c r="CV40" s="91" t="str">
        <f t="shared" si="70"/>
        <v/>
      </c>
      <c r="CW40" s="27" t="str">
        <f t="shared" si="71"/>
        <v/>
      </c>
      <c r="CX40" s="26" t="str">
        <f t="shared" si="5"/>
        <v/>
      </c>
      <c r="CY40" s="64" t="str">
        <f>IF(LEN('Описание предлагаемого товара'!U43)&gt;0,'Описание предлагаемого товара'!U43,"")</f>
        <v>не заполняется</v>
      </c>
      <c r="CZ40" s="95" t="str">
        <f t="shared" si="62"/>
        <v>не заполняется</v>
      </c>
      <c r="DA40" s="95" t="str">
        <f t="shared" ref="DA40" si="256">IFERROR(REPLACE(CZ40,FIND(" ",CZ40,1),1,""),CZ40)</f>
        <v>незаполняется</v>
      </c>
      <c r="DB40" s="95" t="str">
        <f t="shared" si="7"/>
        <v>незаполняется</v>
      </c>
      <c r="DC40" s="95" t="str">
        <f t="shared" ref="DC40:DD40" si="257">IFERROR(REPLACE(DB40,FIND("г.",DB40,1),2,""),DB40)</f>
        <v>незаполняется</v>
      </c>
      <c r="DD40" s="95" t="str">
        <f t="shared" si="257"/>
        <v>незаполняется</v>
      </c>
      <c r="DE40" s="95" t="str">
        <f t="shared" ref="DE40:DF40" si="258">IFERROR(REPLACE(DD40,FIND("г",DD40,1),1,""),DD40)</f>
        <v>незаполняется</v>
      </c>
      <c r="DF40" s="95" t="str">
        <f t="shared" si="258"/>
        <v>незаполняется</v>
      </c>
      <c r="DG40" s="95" t="str">
        <f t="shared" si="75"/>
        <v>незаполняется</v>
      </c>
      <c r="DH40" s="25" t="str">
        <f>IFERROR(VLOOKUP(CI40*1,Обработ.выгрузка_реестра_РФ!$A:$G,5,),"")</f>
        <v/>
      </c>
      <c r="DI40" s="27" t="str">
        <f t="shared" si="85"/>
        <v/>
      </c>
      <c r="DJ40" s="27" t="str">
        <f t="shared" ca="1" si="8"/>
        <v/>
      </c>
      <c r="DK40" s="63" t="str">
        <f>IF(LEN('Описание предлагаемого товара'!V43)&gt;0,'Описание предлагаемого товара'!V43,"")</f>
        <v>не заполняется</v>
      </c>
      <c r="DL40" s="63" t="str">
        <f>IF(LEN('Описание предлагаемого товара'!W43)&gt;0,'Описание предлагаемого товара'!W43,"")</f>
        <v>не заполняется</v>
      </c>
      <c r="DM40" s="32"/>
    </row>
    <row r="41" spans="1:117" ht="48.75" customHeight="1" x14ac:dyDescent="0.25">
      <c r="A41" s="61">
        <f>IF(LEN('Описание предлагаемого товара'!A44)&gt;0,'Описание предлагаемого товара'!A44,"")</f>
        <v>23</v>
      </c>
      <c r="B41" s="65" t="str">
        <f>IF(LEN('Описание предлагаемого товара'!B44)&gt;0,'Описание предлагаемого товара'!B44,"")</f>
        <v/>
      </c>
      <c r="C41" s="61" t="str">
        <f>IF(LEN('Описание предлагаемого товара'!C44)&gt;0,'Описание предлагаемого товара'!C44,"")</f>
        <v xml:space="preserve">Очки открырые для защиты глаз от механических воздействий, слепящей яркости видимого света и УФ-излучения  </v>
      </c>
      <c r="D41" s="61" t="str">
        <f>IF(LEN('Описание предлагаемого товара'!D44)&gt;0,'Описание предлагаемого товара'!D44,"")</f>
        <v xml:space="preserve">Защитное стекло из поликарбоната (РС) устойчиво к воздействию высокоскоростных частиц (низкоэнергетический удар с энергией не более 0,84 Дж), абразиву, растворам кислот и щелочей, УФ-излучению; Антизапотевающее покрытие; Регулируемые угол наклона и длина заушника позволяют отрегулировать очки по размеру головы; мягкие обтюратор и носоупор обеспечивают комфорт при эксплуатации. 1 оптический класс; Цвет защитного стекла-светофильтра зеркальный (5-3,1) или серый (5-2,5). Масса не более — 35 гр. Предназначены для эксплуатации при температуре окружающей среды от -20 до +55º С в производственных помещениях и на открытых площадках. ТР/ТС:  019/2011  ГОСТ:  12.4.230.1-2007
</v>
      </c>
      <c r="E41" s="61" t="str">
        <f>IF(LEN('Описание предлагаемого товара'!E44)&gt;0,'Описание предлагаемого товара'!E44,"")</f>
        <v/>
      </c>
      <c r="F41" s="61" t="str">
        <f>IF(LEN('Описание предлагаемого товара'!F44)&gt;0,'Описание предлагаемого товара'!F44,"")</f>
        <v/>
      </c>
      <c r="G41" s="61" t="str">
        <f>IF(LEN('Описание предлагаемого товара'!G44)&gt;0,'Описание предлагаемого товара'!G44,"")</f>
        <v>Нет</v>
      </c>
      <c r="H41" s="61" t="str">
        <f>IF(LEN('Описание предлагаемого товара'!H44)&gt;0,'Описание предлагаемого товара'!H44,"")</f>
        <v>32.50.42.120</v>
      </c>
      <c r="I41" s="61" t="str">
        <f>IF(LEN('Описание предлагаемого товара'!I44)&gt;0,'Описание предлагаемого товара'!I44,"")</f>
        <v>Преимущество</v>
      </c>
      <c r="J41" s="38" t="str">
        <f>IFERROR(VLOOKUP(B41,SAP!$A:$E,5,),"")</f>
        <v/>
      </c>
      <c r="K41" s="40" t="str">
        <f t="shared" si="9"/>
        <v/>
      </c>
      <c r="L41" s="61" t="str">
        <f>IF(LEN('Описание предлагаемого товара'!J44)&gt;0,IFERROR('Описание предлагаемого товара'!J44*1,""),"")</f>
        <v/>
      </c>
      <c r="M41" s="39" t="str">
        <f>IFERROR(VLOOKUP(B41,SAP!$A:$E,2,),"")</f>
        <v/>
      </c>
      <c r="N41" s="41" t="str">
        <f t="shared" si="141"/>
        <v/>
      </c>
      <c r="O41" s="39" t="str">
        <f t="shared" si="1"/>
        <v/>
      </c>
      <c r="P41" s="36" t="str">
        <f>IF(LEN('Описание предлагаемого товара'!K44)&gt;0,'Описание предлагаемого товара'!K44,"")</f>
        <v>нет</v>
      </c>
      <c r="Q41" s="37" t="str">
        <f>IF(IF(IF(LEN('Описание предлагаемого товара'!L44)&gt;0,'Описание предлагаемого товара'!L44,"")="(подпись уполномоченного представителя)","",IF(LEN('Описание предлагаемого товара'!L44)&gt;0,'Описание предлагаемого товара'!L44,""))="М.П.","",IF(IF(LEN('Описание предлагаемого товара'!L44)&gt;0,'Описание предлагаемого товара'!L44,"")="(подпись уполномоченного представителя)","",IF(LEN('Описание предлагаемого товара'!L44)&gt;0,'Описание предлагаемого товара'!L44,"")))</f>
        <v/>
      </c>
      <c r="R41" s="37" t="str">
        <f>IF(LEN('Описание предлагаемого товара'!M44)&gt;0,'Описание предлагаемого товара'!M44,"")</f>
        <v/>
      </c>
      <c r="S41" s="37" t="str">
        <f>IF(LEN('Описание предлагаемого товара'!N44)&gt;0,'Описание предлагаемого товара'!N44,"")</f>
        <v/>
      </c>
      <c r="T41" s="61" t="str">
        <f>IF(IF(LEN('Описание предлагаемого товара'!O44)&gt;0,'Описание предлагаемого товара'!O44,"")="(фамилия, имя, отчество подписавшего, должность)","",IF(LEN('Описание предлагаемого товара'!O44)&gt;0,'Описание предлагаемого товара'!O44,""))</f>
        <v>не заполняется</v>
      </c>
      <c r="U41" s="23" t="str">
        <f>IFERROR(VLOOKUP(CI41*1,Обработ.выгрузка_реестра_РФ!$A:$G,6,),"")</f>
        <v/>
      </c>
      <c r="V41" s="61" t="str">
        <f>IF(LEN('Описание предлагаемого товара'!P44)&gt;0,'Описание предлагаемого товара'!P44,"")</f>
        <v/>
      </c>
      <c r="W41" s="62" t="str">
        <f>IF(LEN('Описание предлагаемого товара'!Q44)&gt;0,'Описание предлагаемого товара'!Q44,"")</f>
        <v/>
      </c>
      <c r="X41" s="91" t="str">
        <f t="shared" ref="X41:Y41" si="259">IFERROR(REPLACE(W41,FIND(CHAR(10),W41,1),1," "),W41)</f>
        <v/>
      </c>
      <c r="Y41" s="91" t="str">
        <f t="shared" si="259"/>
        <v/>
      </c>
      <c r="Z41" s="91" t="str">
        <f t="shared" si="11"/>
        <v/>
      </c>
      <c r="AA41" s="91" t="str">
        <f t="shared" si="12"/>
        <v/>
      </c>
      <c r="AB41" s="91" t="str">
        <f t="shared" si="13"/>
        <v/>
      </c>
      <c r="AC41" s="91" t="str">
        <f t="shared" ref="AC41:AF41" si="260">IFERROR(REPLACE(AB41,FIND("  ",AB41,1),2," "),AB41)</f>
        <v/>
      </c>
      <c r="AD41" s="91" t="str">
        <f t="shared" si="260"/>
        <v/>
      </c>
      <c r="AE41" s="91" t="str">
        <f t="shared" si="260"/>
        <v/>
      </c>
      <c r="AF41" s="91" t="str">
        <f t="shared" si="260"/>
        <v/>
      </c>
      <c r="AG41" s="23" t="str">
        <f>IFERROR(VLOOKUP(CI41*1,Обработ.выгрузка_реестра_РФ!$A:$G,4,),"")</f>
        <v/>
      </c>
      <c r="AH41" s="91" t="str">
        <f t="shared" ref="AH41:AI41" si="261">IFERROR(REPLACE(AG41,FIND("-",AG41,1),1,"*"),AG41)</f>
        <v/>
      </c>
      <c r="AI41" s="91" t="str">
        <f t="shared" si="261"/>
        <v/>
      </c>
      <c r="AJ41" s="27" t="str">
        <f t="shared" si="107"/>
        <v/>
      </c>
      <c r="AK41" s="63" t="str">
        <f>IF(LEN('Описание предлагаемого товара'!R44)&gt;0,'Описание предлагаемого товара'!R44,"")</f>
        <v/>
      </c>
      <c r="AL41" s="91" t="str">
        <f t="shared" ref="AL41:AM41" si="262">IFERROR(REPLACE(AK41,FIND(CHAR(10),AK41,1),1,""),AK41)</f>
        <v/>
      </c>
      <c r="AM41" s="91" t="str">
        <f t="shared" si="262"/>
        <v/>
      </c>
      <c r="AN41" s="91" t="str">
        <f t="shared" ref="AN41:AR41" si="263">IFERROR(REPLACE(AM41,FIND(" ",AM41,1),1,""),AM41)</f>
        <v/>
      </c>
      <c r="AO41" s="91" t="str">
        <f t="shared" si="263"/>
        <v/>
      </c>
      <c r="AP41" s="91" t="str">
        <f t="shared" si="263"/>
        <v/>
      </c>
      <c r="AQ41" s="91" t="str">
        <f t="shared" si="263"/>
        <v/>
      </c>
      <c r="AR41" s="91" t="str">
        <f t="shared" si="263"/>
        <v/>
      </c>
      <c r="AS41" s="91" t="str">
        <f t="shared" si="18"/>
        <v/>
      </c>
      <c r="AT41" s="91" t="str">
        <f t="shared" si="19"/>
        <v/>
      </c>
      <c r="AU41" s="32" t="str">
        <f t="shared" si="4"/>
        <v/>
      </c>
      <c r="AV41" s="93" t="str">
        <f>'Описание предлагаемого товара'!S44</f>
        <v>не заполняется</v>
      </c>
      <c r="AW41" s="91">
        <f>MIN(SEARCH({0,1,2,3,4,5,6,7,8,9},AV41&amp; "0123456789"))</f>
        <v>15</v>
      </c>
      <c r="AX41" s="91" t="str">
        <f t="shared" si="20"/>
        <v/>
      </c>
      <c r="AY41" s="91" t="str">
        <f t="shared" si="21"/>
        <v/>
      </c>
      <c r="AZ41" s="91" t="str">
        <f t="shared" si="22"/>
        <v/>
      </c>
      <c r="BA41" s="91" t="str">
        <f t="shared" si="23"/>
        <v/>
      </c>
      <c r="BB41" s="91" t="str">
        <f t="shared" si="24"/>
        <v/>
      </c>
      <c r="BC41" s="91" t="str">
        <f t="shared" si="25"/>
        <v/>
      </c>
      <c r="BD41" s="91" t="str">
        <f t="shared" si="26"/>
        <v/>
      </c>
      <c r="BE41" s="91" t="str">
        <f t="shared" si="27"/>
        <v/>
      </c>
      <c r="BF41" s="91" t="str">
        <f t="shared" si="28"/>
        <v/>
      </c>
      <c r="BG41" s="91" t="str">
        <f t="shared" si="29"/>
        <v/>
      </c>
      <c r="BH41" s="91" t="str">
        <f t="shared" si="30"/>
        <v/>
      </c>
      <c r="BI41" s="91" t="str">
        <f t="shared" si="31"/>
        <v/>
      </c>
      <c r="BJ41" s="91" t="str">
        <f t="shared" si="32"/>
        <v/>
      </c>
      <c r="BK41" s="91" t="str">
        <f t="shared" si="33"/>
        <v/>
      </c>
      <c r="BL41" s="91" t="str">
        <f t="shared" si="34"/>
        <v/>
      </c>
      <c r="BM41" s="91" t="str">
        <f t="shared" si="35"/>
        <v/>
      </c>
      <c r="BN41" s="91" t="str">
        <f t="shared" si="36"/>
        <v/>
      </c>
      <c r="BO41" s="91" t="str">
        <f t="shared" si="37"/>
        <v/>
      </c>
      <c r="BP41" s="91" t="str">
        <f t="shared" si="38"/>
        <v/>
      </c>
      <c r="BQ41" s="91" t="str">
        <f t="shared" si="39"/>
        <v/>
      </c>
      <c r="BR41" s="91" t="str">
        <f t="shared" si="40"/>
        <v/>
      </c>
      <c r="BS41" s="91" t="str">
        <f t="shared" si="41"/>
        <v/>
      </c>
      <c r="BT41" s="91" t="str">
        <f t="shared" si="42"/>
        <v/>
      </c>
      <c r="BU41" s="91" t="str">
        <f t="shared" si="43"/>
        <v/>
      </c>
      <c r="BV41" s="91" t="str">
        <f t="shared" si="44"/>
        <v/>
      </c>
      <c r="BW41" s="91" t="str">
        <f t="shared" si="45"/>
        <v/>
      </c>
      <c r="BX41" s="91" t="str">
        <f t="shared" si="46"/>
        <v/>
      </c>
      <c r="BY41" s="91" t="str">
        <f t="shared" si="47"/>
        <v/>
      </c>
      <c r="BZ41" s="91" t="str">
        <f t="shared" si="48"/>
        <v/>
      </c>
      <c r="CA41" s="91" t="str">
        <f t="shared" si="49"/>
        <v/>
      </c>
      <c r="CB41" s="91" t="str">
        <f t="shared" si="50"/>
        <v/>
      </c>
      <c r="CC41" s="91" t="str">
        <f t="shared" si="51"/>
        <v/>
      </c>
      <c r="CD41" s="91" t="str">
        <f t="shared" si="52"/>
        <v/>
      </c>
      <c r="CE41" s="91" t="str">
        <f t="shared" si="53"/>
        <v/>
      </c>
      <c r="CF41" s="91" t="str">
        <f t="shared" si="54"/>
        <v/>
      </c>
      <c r="CG41" s="91" t="str">
        <f t="shared" si="55"/>
        <v/>
      </c>
      <c r="CH41" s="91" t="str">
        <f t="shared" si="56"/>
        <v/>
      </c>
      <c r="CI41" s="91" t="str">
        <f t="shared" si="57"/>
        <v>нет</v>
      </c>
      <c r="CJ41" s="63" t="str">
        <f>IF(LEN('Описание предлагаемого товара'!T44)&gt;0,'Описание предлагаемого товара'!T44,"")</f>
        <v>не заполняется</v>
      </c>
      <c r="CK41" s="91" t="str">
        <f t="shared" ref="CK41:CL41" si="264">IFERROR(REPLACE(CJ41,FIND(CHAR(10),CJ41,1),1,""),CJ41)</f>
        <v>не заполняется</v>
      </c>
      <c r="CL41" s="91" t="str">
        <f t="shared" si="264"/>
        <v>не заполняется</v>
      </c>
      <c r="CM41" s="91" t="str">
        <f t="shared" si="59"/>
        <v>незаполняется</v>
      </c>
      <c r="CN41" s="91" t="str">
        <f t="shared" si="60"/>
        <v>незаполняется</v>
      </c>
      <c r="CO41" s="91" t="str">
        <f t="shared" si="61"/>
        <v>незаполняется</v>
      </c>
      <c r="CP41" s="90" t="str">
        <f>IF(AU41="Не указан реестровый номер (мера нац.режима Запрет)","",IF(CI41="нет","",IF(CU41="да","исключение(не смотрим баллы)",IFERROR(IF(CI41*1&gt;0,IFERROR(IF(VLOOKUP(CI41*1,Обработ.выгрузка_реестра_РФ!$A:$G,7,)=0,"Баллы не установлены",VLOOKUP(CI41*1,Обработ.выгрузка_реестра_РФ!$A:$G,7,)),IF(LEN(CI41)&gt;14,"","нет номера в реестре РФ")),""),IF(LEN(CI41)=0,"","Некорректный реестровый номер")))))</f>
        <v/>
      </c>
      <c r="CQ41" s="33" t="str">
        <f>IF(LEN(C41)&gt;0,IFERROR(IF(LEN(H41)&gt;0,IF(LEN(VLOOKUP(H41,'исключения(не_смотрим_баллы)'!$A:$C,1,))&gt;0,"да","нет"),"не введен ОКПД2"),"нет"),"")</f>
        <v>нет</v>
      </c>
      <c r="CR41" s="33" t="str">
        <f ca="1">IF(CQ41="да",IF(TODAY()&lt;VLOOKUP(H41,'исключения(не_смотрим_баллы)'!$A:$C,3,),"да","нет"),"")</f>
        <v/>
      </c>
      <c r="CS41" s="33" t="str">
        <f>IFERROR(IF(CQ41="да",IF(VLOOKUP(CI41*1,Обработ.выгрузка_реестра_РФ!$A:$G,2,)&lt;VLOOKUP(H41,'исключения(не_смотрим_баллы)'!$A:$C,2,),"да","нет"),""),"")</f>
        <v/>
      </c>
      <c r="CT41" s="24"/>
      <c r="CU41" s="33" t="str">
        <f t="shared" si="69"/>
        <v/>
      </c>
      <c r="CV41" s="91" t="str">
        <f t="shared" si="70"/>
        <v/>
      </c>
      <c r="CW41" s="27" t="str">
        <f t="shared" si="71"/>
        <v/>
      </c>
      <c r="CX41" s="26" t="str">
        <f t="shared" si="5"/>
        <v/>
      </c>
      <c r="CY41" s="64" t="str">
        <f>IF(LEN('Описание предлагаемого товара'!U44)&gt;0,'Описание предлагаемого товара'!U44,"")</f>
        <v>не заполняется</v>
      </c>
      <c r="CZ41" s="95" t="str">
        <f t="shared" si="62"/>
        <v>не заполняется</v>
      </c>
      <c r="DA41" s="95" t="str">
        <f t="shared" ref="DA41" si="265">IFERROR(REPLACE(CZ41,FIND(" ",CZ41,1),1,""),CZ41)</f>
        <v>незаполняется</v>
      </c>
      <c r="DB41" s="95" t="str">
        <f t="shared" si="7"/>
        <v>незаполняется</v>
      </c>
      <c r="DC41" s="95" t="str">
        <f t="shared" ref="DC41:DD41" si="266">IFERROR(REPLACE(DB41,FIND("г.",DB41,1),2,""),DB41)</f>
        <v>незаполняется</v>
      </c>
      <c r="DD41" s="95" t="str">
        <f t="shared" si="266"/>
        <v>незаполняется</v>
      </c>
      <c r="DE41" s="95" t="str">
        <f t="shared" ref="DE41:DF41" si="267">IFERROR(REPLACE(DD41,FIND("г",DD41,1),1,""),DD41)</f>
        <v>незаполняется</v>
      </c>
      <c r="DF41" s="95" t="str">
        <f t="shared" si="267"/>
        <v>незаполняется</v>
      </c>
      <c r="DG41" s="95" t="str">
        <f t="shared" si="75"/>
        <v>незаполняется</v>
      </c>
      <c r="DH41" s="25" t="str">
        <f>IFERROR(VLOOKUP(CI41*1,Обработ.выгрузка_реестра_РФ!$A:$G,5,),"")</f>
        <v/>
      </c>
      <c r="DI41" s="27" t="str">
        <f t="shared" si="85"/>
        <v/>
      </c>
      <c r="DJ41" s="27" t="str">
        <f t="shared" ca="1" si="8"/>
        <v/>
      </c>
      <c r="DK41" s="63" t="str">
        <f>IF(LEN('Описание предлагаемого товара'!V44)&gt;0,'Описание предлагаемого товара'!V44,"")</f>
        <v>не заполняется</v>
      </c>
      <c r="DL41" s="63" t="str">
        <f>IF(LEN('Описание предлагаемого товара'!W44)&gt;0,'Описание предлагаемого товара'!W44,"")</f>
        <v>не заполняется</v>
      </c>
      <c r="DM41" s="32"/>
    </row>
    <row r="42" spans="1:117" ht="48.75" customHeight="1" x14ac:dyDescent="0.25">
      <c r="A42" s="61" t="e">
        <f>IF(LEN('Описание предлагаемого товара'!#REF!)&gt;0,'Описание предлагаемого товара'!#REF!,"")</f>
        <v>#REF!</v>
      </c>
      <c r="B42" s="65" t="e">
        <f>IF(LEN('Описание предлагаемого товара'!#REF!)&gt;0,'Описание предлагаемого товара'!#REF!,"")</f>
        <v>#REF!</v>
      </c>
      <c r="C42" s="61" t="e">
        <f>IF(LEN('Описание предлагаемого товара'!#REF!)&gt;0,'Описание предлагаемого товара'!#REF!,"")</f>
        <v>#REF!</v>
      </c>
      <c r="D42" s="61" t="e">
        <f>IF(LEN('Описание предлагаемого товара'!#REF!)&gt;0,'Описание предлагаемого товара'!#REF!,"")</f>
        <v>#REF!</v>
      </c>
      <c r="E42" s="61" t="e">
        <f>IF(LEN('Описание предлагаемого товара'!#REF!)&gt;0,'Описание предлагаемого товара'!#REF!,"")</f>
        <v>#REF!</v>
      </c>
      <c r="F42" s="61" t="e">
        <f>IF(LEN('Описание предлагаемого товара'!#REF!)&gt;0,'Описание предлагаемого товара'!#REF!,"")</f>
        <v>#REF!</v>
      </c>
      <c r="G42" s="61" t="e">
        <f>IF(LEN('Описание предлагаемого товара'!#REF!)&gt;0,'Описание предлагаемого товара'!#REF!,"")</f>
        <v>#REF!</v>
      </c>
      <c r="H42" s="61" t="e">
        <f>IF(LEN('Описание предлагаемого товара'!#REF!)&gt;0,'Описание предлагаемого товара'!#REF!,"")</f>
        <v>#REF!</v>
      </c>
      <c r="I42" s="61" t="e">
        <f>IF(LEN('Описание предлагаемого товара'!#REF!)&gt;0,'Описание предлагаемого товара'!#REF!,"")</f>
        <v>#REF!</v>
      </c>
      <c r="J42" s="38" t="str">
        <f>IFERROR(VLOOKUP(B42,SAP!$A:$E,5,),"")</f>
        <v/>
      </c>
      <c r="K42" s="40" t="str">
        <f t="shared" si="9"/>
        <v/>
      </c>
      <c r="L42" s="61" t="e">
        <f>IF(LEN('Описание предлагаемого товара'!#REF!)&gt;0,IFERROR('Описание предлагаемого товара'!#REF!*1,""),"")</f>
        <v>#REF!</v>
      </c>
      <c r="M42" s="39" t="str">
        <f>IFERROR(VLOOKUP(B42,SAP!$A:$E,2,),"")</f>
        <v/>
      </c>
      <c r="N42" s="41" t="str">
        <f t="shared" si="141"/>
        <v/>
      </c>
      <c r="O42" s="39" t="str">
        <f t="shared" si="1"/>
        <v/>
      </c>
      <c r="P42" s="36" t="e">
        <f>IF(LEN('Описание предлагаемого товара'!#REF!)&gt;0,'Описание предлагаемого товара'!#REF!,"")</f>
        <v>#REF!</v>
      </c>
      <c r="Q4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2" s="37" t="e">
        <f>IF(LEN('Описание предлагаемого товара'!#REF!)&gt;0,'Описание предлагаемого товара'!#REF!,"")</f>
        <v>#REF!</v>
      </c>
      <c r="S42" s="37" t="e">
        <f>IF(LEN('Описание предлагаемого товара'!#REF!)&gt;0,'Описание предлагаемого товара'!#REF!,"")</f>
        <v>#REF!</v>
      </c>
      <c r="T4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2" s="23" t="str">
        <f>IFERROR(VLOOKUP(CI42*1,Обработ.выгрузка_реестра_РФ!$A:$G,6,),"")</f>
        <v/>
      </c>
      <c r="V42" s="61" t="e">
        <f>IF(LEN('Описание предлагаемого товара'!#REF!)&gt;0,'Описание предлагаемого товара'!#REF!,"")</f>
        <v>#REF!</v>
      </c>
      <c r="W42" s="62" t="e">
        <f>IF(LEN('Описание предлагаемого товара'!#REF!)&gt;0,'Описание предлагаемого товара'!#REF!,"")</f>
        <v>#REF!</v>
      </c>
      <c r="X42" s="91" t="e">
        <f t="shared" ref="X42:Y42" si="268">IFERROR(REPLACE(W42,FIND(CHAR(10),W42,1),1," "),W42)</f>
        <v>#REF!</v>
      </c>
      <c r="Y42" s="91" t="e">
        <f t="shared" si="268"/>
        <v>#REF!</v>
      </c>
      <c r="Z42" s="91" t="e">
        <f t="shared" si="11"/>
        <v>#REF!</v>
      </c>
      <c r="AA42" s="91" t="e">
        <f t="shared" si="12"/>
        <v>#REF!</v>
      </c>
      <c r="AB42" s="91" t="e">
        <f t="shared" si="13"/>
        <v>#REF!</v>
      </c>
      <c r="AC42" s="91" t="e">
        <f t="shared" ref="AC42:AF42" si="269">IFERROR(REPLACE(AB42,FIND("  ",AB42,1),2," "),AB42)</f>
        <v>#REF!</v>
      </c>
      <c r="AD42" s="91" t="e">
        <f t="shared" si="269"/>
        <v>#REF!</v>
      </c>
      <c r="AE42" s="91" t="e">
        <f t="shared" si="269"/>
        <v>#REF!</v>
      </c>
      <c r="AF42" s="91" t="e">
        <f t="shared" si="269"/>
        <v>#REF!</v>
      </c>
      <c r="AG42" s="23" t="str">
        <f>IFERROR(VLOOKUP(CI42*1,Обработ.выгрузка_реестра_РФ!$A:$G,4,),"")</f>
        <v/>
      </c>
      <c r="AH42" s="91" t="str">
        <f t="shared" ref="AH42:AI42" si="270">IFERROR(REPLACE(AG42,FIND("-",AG42,1),1,"*"),AG42)</f>
        <v/>
      </c>
      <c r="AI42" s="91" t="str">
        <f t="shared" si="270"/>
        <v/>
      </c>
      <c r="AJ42" s="27" t="str">
        <f t="shared" si="107"/>
        <v/>
      </c>
      <c r="AK42" s="63" t="e">
        <f>IF(LEN('Описание предлагаемого товара'!#REF!)&gt;0,'Описание предлагаемого товара'!#REF!,"")</f>
        <v>#REF!</v>
      </c>
      <c r="AL42" s="91" t="e">
        <f t="shared" ref="AL42:AM42" si="271">IFERROR(REPLACE(AK42,FIND(CHAR(10),AK42,1),1,""),AK42)</f>
        <v>#REF!</v>
      </c>
      <c r="AM42" s="91" t="e">
        <f t="shared" si="271"/>
        <v>#REF!</v>
      </c>
      <c r="AN42" s="91" t="e">
        <f t="shared" ref="AN42:AR42" si="272">IFERROR(REPLACE(AM42,FIND(" ",AM42,1),1,""),AM42)</f>
        <v>#REF!</v>
      </c>
      <c r="AO42" s="91" t="e">
        <f t="shared" si="272"/>
        <v>#REF!</v>
      </c>
      <c r="AP42" s="91" t="e">
        <f t="shared" si="272"/>
        <v>#REF!</v>
      </c>
      <c r="AQ42" s="91" t="e">
        <f t="shared" si="272"/>
        <v>#REF!</v>
      </c>
      <c r="AR42" s="91" t="e">
        <f t="shared" si="272"/>
        <v>#REF!</v>
      </c>
      <c r="AS42" s="91" t="e">
        <f t="shared" si="18"/>
        <v>#REF!</v>
      </c>
      <c r="AT42" s="91" t="e">
        <f t="shared" si="19"/>
        <v>#REF!</v>
      </c>
      <c r="AU42" s="32" t="e">
        <f t="shared" si="4"/>
        <v>#REF!</v>
      </c>
      <c r="AV42" s="93" t="e">
        <f>'Описание предлагаемого товара'!#REF!</f>
        <v>#REF!</v>
      </c>
      <c r="AW42" s="91" t="e">
        <f>MIN(SEARCH({0,1,2,3,4,5,6,7,8,9},AV42&amp; "0123456789"))</f>
        <v>#REF!</v>
      </c>
      <c r="AX42" s="91" t="str">
        <f t="shared" si="20"/>
        <v/>
      </c>
      <c r="AY42" s="91" t="str">
        <f t="shared" si="21"/>
        <v/>
      </c>
      <c r="AZ42" s="91" t="str">
        <f t="shared" si="22"/>
        <v/>
      </c>
      <c r="BA42" s="91" t="str">
        <f t="shared" si="23"/>
        <v/>
      </c>
      <c r="BB42" s="91" t="str">
        <f t="shared" si="24"/>
        <v/>
      </c>
      <c r="BC42" s="91" t="str">
        <f t="shared" si="25"/>
        <v/>
      </c>
      <c r="BD42" s="91" t="str">
        <f t="shared" si="26"/>
        <v/>
      </c>
      <c r="BE42" s="91" t="str">
        <f t="shared" si="27"/>
        <v/>
      </c>
      <c r="BF42" s="91" t="str">
        <f t="shared" si="28"/>
        <v/>
      </c>
      <c r="BG42" s="91" t="str">
        <f t="shared" si="29"/>
        <v/>
      </c>
      <c r="BH42" s="91" t="str">
        <f t="shared" si="30"/>
        <v/>
      </c>
      <c r="BI42" s="91" t="str">
        <f t="shared" si="31"/>
        <v/>
      </c>
      <c r="BJ42" s="91" t="str">
        <f t="shared" si="32"/>
        <v/>
      </c>
      <c r="BK42" s="91" t="str">
        <f t="shared" si="33"/>
        <v/>
      </c>
      <c r="BL42" s="91" t="str">
        <f t="shared" si="34"/>
        <v/>
      </c>
      <c r="BM42" s="91" t="str">
        <f t="shared" si="35"/>
        <v/>
      </c>
      <c r="BN42" s="91" t="str">
        <f t="shared" si="36"/>
        <v/>
      </c>
      <c r="BO42" s="91" t="str">
        <f t="shared" si="37"/>
        <v/>
      </c>
      <c r="BP42" s="91" t="str">
        <f t="shared" si="38"/>
        <v/>
      </c>
      <c r="BQ42" s="91" t="str">
        <f t="shared" si="39"/>
        <v/>
      </c>
      <c r="BR42" s="91" t="str">
        <f t="shared" si="40"/>
        <v/>
      </c>
      <c r="BS42" s="91" t="str">
        <f t="shared" si="41"/>
        <v/>
      </c>
      <c r="BT42" s="91" t="str">
        <f t="shared" si="42"/>
        <v/>
      </c>
      <c r="BU42" s="91" t="str">
        <f t="shared" si="43"/>
        <v/>
      </c>
      <c r="BV42" s="91" t="str">
        <f t="shared" si="44"/>
        <v/>
      </c>
      <c r="BW42" s="91" t="str">
        <f t="shared" si="45"/>
        <v/>
      </c>
      <c r="BX42" s="91" t="str">
        <f t="shared" si="46"/>
        <v/>
      </c>
      <c r="BY42" s="91" t="str">
        <f t="shared" si="47"/>
        <v/>
      </c>
      <c r="BZ42" s="91" t="str">
        <f t="shared" si="48"/>
        <v/>
      </c>
      <c r="CA42" s="91" t="str">
        <f t="shared" si="49"/>
        <v/>
      </c>
      <c r="CB42" s="91" t="str">
        <f t="shared" si="50"/>
        <v/>
      </c>
      <c r="CC42" s="91" t="str">
        <f t="shared" si="51"/>
        <v/>
      </c>
      <c r="CD42" s="91" t="str">
        <f t="shared" si="52"/>
        <v/>
      </c>
      <c r="CE42" s="91" t="str">
        <f t="shared" si="53"/>
        <v/>
      </c>
      <c r="CF42" s="91" t="str">
        <f t="shared" si="54"/>
        <v/>
      </c>
      <c r="CG42" s="91" t="str">
        <f t="shared" si="55"/>
        <v/>
      </c>
      <c r="CH42" s="91" t="str">
        <f t="shared" si="56"/>
        <v/>
      </c>
      <c r="CI42" s="91" t="str">
        <f t="shared" si="57"/>
        <v>нет</v>
      </c>
      <c r="CJ42" s="63" t="e">
        <f>IF(LEN('Описание предлагаемого товара'!#REF!)&gt;0,'Описание предлагаемого товара'!#REF!,"")</f>
        <v>#REF!</v>
      </c>
      <c r="CK42" s="91" t="e">
        <f t="shared" ref="CK42:CL42" si="273">IFERROR(REPLACE(CJ42,FIND(CHAR(10),CJ42,1),1,""),CJ42)</f>
        <v>#REF!</v>
      </c>
      <c r="CL42" s="91" t="e">
        <f t="shared" si="273"/>
        <v>#REF!</v>
      </c>
      <c r="CM42" s="91" t="e">
        <f t="shared" si="59"/>
        <v>#REF!</v>
      </c>
      <c r="CN42" s="91" t="e">
        <f t="shared" si="60"/>
        <v>#REF!</v>
      </c>
      <c r="CO42" s="91" t="e">
        <f t="shared" si="61"/>
        <v>#REF!</v>
      </c>
      <c r="CP42" s="90" t="e">
        <f>IF(AU42="Не указан реестровый номер (мера нац.режима Запрет)","",IF(CI42="нет","",IF(CU42="да","исключение(не смотрим баллы)",IFERROR(IF(CI42*1&gt;0,IFERROR(IF(VLOOKUP(CI42*1,Обработ.выгрузка_реестра_РФ!$A:$G,7,)=0,"Баллы не установлены",VLOOKUP(CI42*1,Обработ.выгрузка_реестра_РФ!$A:$G,7,)),IF(LEN(CI42)&gt;14,"","нет номера в реестре РФ")),""),IF(LEN(CI42)=0,"","Некорректный реестровый номер")))))</f>
        <v>#REF!</v>
      </c>
      <c r="CQ42" s="33" t="e">
        <f>IF(LEN(C42)&gt;0,IFERROR(IF(LEN(H42)&gt;0,IF(LEN(VLOOKUP(H42,'исключения(не_смотрим_баллы)'!$A:$C,1,))&gt;0,"да","нет"),"не введен ОКПД2"),"нет"),"")</f>
        <v>#REF!</v>
      </c>
      <c r="CR42" s="33" t="e">
        <f ca="1">IF(CQ42="да",IF(TODAY()&lt;VLOOKUP(H42,'исключения(не_смотрим_баллы)'!$A:$C,3,),"да","нет"),"")</f>
        <v>#REF!</v>
      </c>
      <c r="CS42" s="33" t="str">
        <f>IFERROR(IF(CQ42="да",IF(VLOOKUP(CI42*1,Обработ.выгрузка_реестра_РФ!$A:$G,2,)&lt;VLOOKUP(H42,'исключения(не_смотрим_баллы)'!$A:$C,2,),"да","нет"),""),"")</f>
        <v/>
      </c>
      <c r="CT42" s="24"/>
      <c r="CU42" s="33" t="e">
        <f t="shared" si="69"/>
        <v>#REF!</v>
      </c>
      <c r="CV42" s="91" t="e">
        <f t="shared" si="70"/>
        <v>#REF!</v>
      </c>
      <c r="CW42" s="27" t="e">
        <f t="shared" si="71"/>
        <v>#REF!</v>
      </c>
      <c r="CX42" s="26" t="e">
        <f t="shared" si="5"/>
        <v>#REF!</v>
      </c>
      <c r="CY42" s="64" t="e">
        <f>IF(LEN('Описание предлагаемого товара'!#REF!)&gt;0,'Описание предлагаемого товара'!#REF!,"")</f>
        <v>#REF!</v>
      </c>
      <c r="CZ42" s="95" t="e">
        <f t="shared" si="62"/>
        <v>#REF!</v>
      </c>
      <c r="DA42" s="95" t="e">
        <f t="shared" ref="DA42" si="274">IFERROR(REPLACE(CZ42,FIND(" ",CZ42,1),1,""),CZ42)</f>
        <v>#REF!</v>
      </c>
      <c r="DB42" s="95" t="e">
        <f t="shared" si="7"/>
        <v>#REF!</v>
      </c>
      <c r="DC42" s="95" t="e">
        <f t="shared" ref="DC42:DD42" si="275">IFERROR(REPLACE(DB42,FIND("г.",DB42,1),2,""),DB42)</f>
        <v>#REF!</v>
      </c>
      <c r="DD42" s="95" t="e">
        <f t="shared" si="275"/>
        <v>#REF!</v>
      </c>
      <c r="DE42" s="95" t="e">
        <f t="shared" ref="DE42:DF42" si="276">IFERROR(REPLACE(DD42,FIND("г",DD42,1),1,""),DD42)</f>
        <v>#REF!</v>
      </c>
      <c r="DF42" s="95" t="e">
        <f t="shared" si="276"/>
        <v>#REF!</v>
      </c>
      <c r="DG42" s="95" t="e">
        <f t="shared" si="75"/>
        <v>#REF!</v>
      </c>
      <c r="DH42" s="25" t="str">
        <f>IFERROR(VLOOKUP(CI42*1,Обработ.выгрузка_реестра_РФ!$A:$G,5,),"")</f>
        <v/>
      </c>
      <c r="DI42" s="27" t="str">
        <f t="shared" si="85"/>
        <v/>
      </c>
      <c r="DJ42" s="27" t="str">
        <f t="shared" ca="1" si="8"/>
        <v/>
      </c>
      <c r="DK42" s="63" t="e">
        <f>IF(LEN('Описание предлагаемого товара'!#REF!)&gt;0,'Описание предлагаемого товара'!#REF!,"")</f>
        <v>#REF!</v>
      </c>
      <c r="DL42" s="63" t="e">
        <f>IF(LEN('Описание предлагаемого товара'!#REF!)&gt;0,'Описание предлагаемого товара'!#REF!,"")</f>
        <v>#REF!</v>
      </c>
      <c r="DM42" s="32"/>
    </row>
    <row r="43" spans="1:117" ht="48.75" customHeight="1" x14ac:dyDescent="0.25">
      <c r="A43" s="61">
        <f>IF(LEN('Описание предлагаемого товара'!A45)&gt;0,'Описание предлагаемого товара'!A45,"")</f>
        <v>24</v>
      </c>
      <c r="B43" s="65" t="str">
        <f>IF(LEN('Описание предлагаемого товара'!B45)&gt;0,'Описание предлагаемого товара'!B45,"")</f>
        <v/>
      </c>
      <c r="C43" s="61" t="str">
        <f>IF(LEN('Описание предлагаемого товара'!C45)&gt;0,'Описание предлагаемого товара'!C45,"")</f>
        <v xml:space="preserve">Очки снегоходные  </v>
      </c>
      <c r="D43" s="61" t="str">
        <f>IF(LEN('Описание предлагаемого товара'!D45)&gt;0,'Описание предлагаемого товара'!D45,"")</f>
        <v>Анти-туманная обработка линз, улучшенная система вентиляции. Двойная линза 100% защита от ультрафиолета. Гипоаллергенный мягкий внутренний материал. Задняя резинка из полиэстера.</v>
      </c>
      <c r="E43" s="61" t="str">
        <f>IF(LEN('Описание предлагаемого товара'!E45)&gt;0,'Описание предлагаемого товара'!E45,"")</f>
        <v/>
      </c>
      <c r="F43" s="61" t="str">
        <f>IF(LEN('Описание предлагаемого товара'!F45)&gt;0,'Описание предлагаемого товара'!F45,"")</f>
        <v/>
      </c>
      <c r="G43" s="61" t="str">
        <f>IF(LEN('Описание предлагаемого товара'!G45)&gt;0,'Описание предлагаемого товара'!G45,"")</f>
        <v>Нет</v>
      </c>
      <c r="H43" s="61" t="str">
        <f>IF(LEN('Описание предлагаемого товара'!H45)&gt;0,'Описание предлагаемого товара'!H45,"")</f>
        <v>32.50.42.120</v>
      </c>
      <c r="I43" s="61" t="str">
        <f>IF(LEN('Описание предлагаемого товара'!I45)&gt;0,'Описание предлагаемого товара'!I45,"")</f>
        <v>Преимущество</v>
      </c>
      <c r="J43" s="38" t="str">
        <f>IFERROR(VLOOKUP(B43,SAP!$A:$E,5,),"")</f>
        <v/>
      </c>
      <c r="K43" s="40" t="str">
        <f t="shared" si="9"/>
        <v/>
      </c>
      <c r="L43" s="61" t="str">
        <f>IF(LEN('Описание предлагаемого товара'!J45)&gt;0,IFERROR('Описание предлагаемого товара'!J45*1,""),"")</f>
        <v/>
      </c>
      <c r="M43" s="39" t="str">
        <f>IFERROR(VLOOKUP(B43,SAP!$A:$E,2,),"")</f>
        <v/>
      </c>
      <c r="N43" s="41" t="str">
        <f t="shared" si="141"/>
        <v/>
      </c>
      <c r="O43" s="39" t="str">
        <f t="shared" si="1"/>
        <v/>
      </c>
      <c r="P43" s="36" t="str">
        <f>IF(LEN('Описание предлагаемого товара'!K45)&gt;0,'Описание предлагаемого товара'!K45,"")</f>
        <v>нет</v>
      </c>
      <c r="Q43" s="37" t="str">
        <f>IF(IF(IF(LEN('Описание предлагаемого товара'!L45)&gt;0,'Описание предлагаемого товара'!L45,"")="(подпись уполномоченного представителя)","",IF(LEN('Описание предлагаемого товара'!L45)&gt;0,'Описание предлагаемого товара'!L45,""))="М.П.","",IF(IF(LEN('Описание предлагаемого товара'!L45)&gt;0,'Описание предлагаемого товара'!L45,"")="(подпись уполномоченного представителя)","",IF(LEN('Описание предлагаемого товара'!L45)&gt;0,'Описание предлагаемого товара'!L45,"")))</f>
        <v/>
      </c>
      <c r="R43" s="37" t="str">
        <f>IF(LEN('Описание предлагаемого товара'!M45)&gt;0,'Описание предлагаемого товара'!M45,"")</f>
        <v/>
      </c>
      <c r="S43" s="37" t="str">
        <f>IF(LEN('Описание предлагаемого товара'!N45)&gt;0,'Описание предлагаемого товара'!N45,"")</f>
        <v/>
      </c>
      <c r="T43" s="61" t="str">
        <f>IF(IF(LEN('Описание предлагаемого товара'!O45)&gt;0,'Описание предлагаемого товара'!O45,"")="(фамилия, имя, отчество подписавшего, должность)","",IF(LEN('Описание предлагаемого товара'!O45)&gt;0,'Описание предлагаемого товара'!O45,""))</f>
        <v>не заполняется</v>
      </c>
      <c r="U43" s="23" t="str">
        <f>IFERROR(VLOOKUP(CI43*1,Обработ.выгрузка_реестра_РФ!$A:$G,6,),"")</f>
        <v/>
      </c>
      <c r="V43" s="61" t="str">
        <f>IF(LEN('Описание предлагаемого товара'!P45)&gt;0,'Описание предлагаемого товара'!P45,"")</f>
        <v/>
      </c>
      <c r="W43" s="62" t="str">
        <f>IF(LEN('Описание предлагаемого товара'!Q45)&gt;0,'Описание предлагаемого товара'!Q45,"")</f>
        <v/>
      </c>
      <c r="X43" s="91" t="str">
        <f t="shared" ref="X43:Y43" si="277">IFERROR(REPLACE(W43,FIND(CHAR(10),W43,1),1," "),W43)</f>
        <v/>
      </c>
      <c r="Y43" s="91" t="str">
        <f t="shared" si="277"/>
        <v/>
      </c>
      <c r="Z43" s="91" t="str">
        <f t="shared" si="11"/>
        <v/>
      </c>
      <c r="AA43" s="91" t="str">
        <f t="shared" si="12"/>
        <v/>
      </c>
      <c r="AB43" s="91" t="str">
        <f t="shared" si="13"/>
        <v/>
      </c>
      <c r="AC43" s="91" t="str">
        <f t="shared" ref="AC43:AF43" si="278">IFERROR(REPLACE(AB43,FIND("  ",AB43,1),2," "),AB43)</f>
        <v/>
      </c>
      <c r="AD43" s="91" t="str">
        <f t="shared" si="278"/>
        <v/>
      </c>
      <c r="AE43" s="91" t="str">
        <f t="shared" si="278"/>
        <v/>
      </c>
      <c r="AF43" s="91" t="str">
        <f t="shared" si="278"/>
        <v/>
      </c>
      <c r="AG43" s="23" t="str">
        <f>IFERROR(VLOOKUP(CI43*1,Обработ.выгрузка_реестра_РФ!$A:$G,4,),"")</f>
        <v/>
      </c>
      <c r="AH43" s="91" t="str">
        <f t="shared" ref="AH43:AI43" si="279">IFERROR(REPLACE(AG43,FIND("-",AG43,1),1,"*"),AG43)</f>
        <v/>
      </c>
      <c r="AI43" s="91" t="str">
        <f t="shared" si="279"/>
        <v/>
      </c>
      <c r="AJ43" s="27" t="str">
        <f t="shared" si="107"/>
        <v/>
      </c>
      <c r="AK43" s="63" t="str">
        <f>IF(LEN('Описание предлагаемого товара'!R45)&gt;0,'Описание предлагаемого товара'!R45,"")</f>
        <v/>
      </c>
      <c r="AL43" s="91" t="str">
        <f t="shared" ref="AL43:AM43" si="280">IFERROR(REPLACE(AK43,FIND(CHAR(10),AK43,1),1,""),AK43)</f>
        <v/>
      </c>
      <c r="AM43" s="91" t="str">
        <f t="shared" si="280"/>
        <v/>
      </c>
      <c r="AN43" s="91" t="str">
        <f t="shared" ref="AN43:AR43" si="281">IFERROR(REPLACE(AM43,FIND(" ",AM43,1),1,""),AM43)</f>
        <v/>
      </c>
      <c r="AO43" s="91" t="str">
        <f t="shared" si="281"/>
        <v/>
      </c>
      <c r="AP43" s="91" t="str">
        <f t="shared" si="281"/>
        <v/>
      </c>
      <c r="AQ43" s="91" t="str">
        <f t="shared" si="281"/>
        <v/>
      </c>
      <c r="AR43" s="91" t="str">
        <f t="shared" si="281"/>
        <v/>
      </c>
      <c r="AS43" s="91" t="str">
        <f t="shared" si="18"/>
        <v/>
      </c>
      <c r="AT43" s="91" t="str">
        <f t="shared" si="19"/>
        <v/>
      </c>
      <c r="AU43" s="32" t="str">
        <f t="shared" si="4"/>
        <v/>
      </c>
      <c r="AV43" s="93" t="str">
        <f>'Описание предлагаемого товара'!S45</f>
        <v>не заполняется</v>
      </c>
      <c r="AW43" s="91">
        <f>MIN(SEARCH({0,1,2,3,4,5,6,7,8,9},AV43&amp; "0123456789"))</f>
        <v>15</v>
      </c>
      <c r="AX43" s="91" t="str">
        <f t="shared" si="20"/>
        <v/>
      </c>
      <c r="AY43" s="91" t="str">
        <f t="shared" si="21"/>
        <v/>
      </c>
      <c r="AZ43" s="91" t="str">
        <f t="shared" si="22"/>
        <v/>
      </c>
      <c r="BA43" s="91" t="str">
        <f t="shared" si="23"/>
        <v/>
      </c>
      <c r="BB43" s="91" t="str">
        <f t="shared" si="24"/>
        <v/>
      </c>
      <c r="BC43" s="91" t="str">
        <f t="shared" si="25"/>
        <v/>
      </c>
      <c r="BD43" s="91" t="str">
        <f t="shared" si="26"/>
        <v/>
      </c>
      <c r="BE43" s="91" t="str">
        <f t="shared" si="27"/>
        <v/>
      </c>
      <c r="BF43" s="91" t="str">
        <f t="shared" si="28"/>
        <v/>
      </c>
      <c r="BG43" s="91" t="str">
        <f t="shared" si="29"/>
        <v/>
      </c>
      <c r="BH43" s="91" t="str">
        <f t="shared" si="30"/>
        <v/>
      </c>
      <c r="BI43" s="91" t="str">
        <f t="shared" si="31"/>
        <v/>
      </c>
      <c r="BJ43" s="91" t="str">
        <f t="shared" si="32"/>
        <v/>
      </c>
      <c r="BK43" s="91" t="str">
        <f t="shared" si="33"/>
        <v/>
      </c>
      <c r="BL43" s="91" t="str">
        <f t="shared" si="34"/>
        <v/>
      </c>
      <c r="BM43" s="91" t="str">
        <f t="shared" si="35"/>
        <v/>
      </c>
      <c r="BN43" s="91" t="str">
        <f t="shared" si="36"/>
        <v/>
      </c>
      <c r="BO43" s="91" t="str">
        <f t="shared" si="37"/>
        <v/>
      </c>
      <c r="BP43" s="91" t="str">
        <f t="shared" si="38"/>
        <v/>
      </c>
      <c r="BQ43" s="91" t="str">
        <f t="shared" si="39"/>
        <v/>
      </c>
      <c r="BR43" s="91" t="str">
        <f t="shared" si="40"/>
        <v/>
      </c>
      <c r="BS43" s="91" t="str">
        <f t="shared" si="41"/>
        <v/>
      </c>
      <c r="BT43" s="91" t="str">
        <f t="shared" si="42"/>
        <v/>
      </c>
      <c r="BU43" s="91" t="str">
        <f t="shared" si="43"/>
        <v/>
      </c>
      <c r="BV43" s="91" t="str">
        <f t="shared" si="44"/>
        <v/>
      </c>
      <c r="BW43" s="91" t="str">
        <f t="shared" si="45"/>
        <v/>
      </c>
      <c r="BX43" s="91" t="str">
        <f t="shared" si="46"/>
        <v/>
      </c>
      <c r="BY43" s="91" t="str">
        <f t="shared" si="47"/>
        <v/>
      </c>
      <c r="BZ43" s="91" t="str">
        <f t="shared" si="48"/>
        <v/>
      </c>
      <c r="CA43" s="91" t="str">
        <f t="shared" si="49"/>
        <v/>
      </c>
      <c r="CB43" s="91" t="str">
        <f t="shared" si="50"/>
        <v/>
      </c>
      <c r="CC43" s="91" t="str">
        <f t="shared" si="51"/>
        <v/>
      </c>
      <c r="CD43" s="91" t="str">
        <f t="shared" si="52"/>
        <v/>
      </c>
      <c r="CE43" s="91" t="str">
        <f t="shared" si="53"/>
        <v/>
      </c>
      <c r="CF43" s="91" t="str">
        <f t="shared" si="54"/>
        <v/>
      </c>
      <c r="CG43" s="91" t="str">
        <f t="shared" si="55"/>
        <v/>
      </c>
      <c r="CH43" s="91" t="str">
        <f t="shared" si="56"/>
        <v/>
      </c>
      <c r="CI43" s="91" t="str">
        <f t="shared" si="57"/>
        <v>нет</v>
      </c>
      <c r="CJ43" s="63" t="str">
        <f>IF(LEN('Описание предлагаемого товара'!T45)&gt;0,'Описание предлагаемого товара'!T45,"")</f>
        <v>не заполняется</v>
      </c>
      <c r="CK43" s="91" t="str">
        <f t="shared" ref="CK43:CL43" si="282">IFERROR(REPLACE(CJ43,FIND(CHAR(10),CJ43,1),1,""),CJ43)</f>
        <v>не заполняется</v>
      </c>
      <c r="CL43" s="91" t="str">
        <f t="shared" si="282"/>
        <v>не заполняется</v>
      </c>
      <c r="CM43" s="91" t="str">
        <f t="shared" si="59"/>
        <v>незаполняется</v>
      </c>
      <c r="CN43" s="91" t="str">
        <f t="shared" si="60"/>
        <v>незаполняется</v>
      </c>
      <c r="CO43" s="91" t="str">
        <f t="shared" si="61"/>
        <v>незаполняется</v>
      </c>
      <c r="CP43" s="90" t="str">
        <f>IF(AU43="Не указан реестровый номер (мера нац.режима Запрет)","",IF(CI43="нет","",IF(CU43="да","исключение(не смотрим баллы)",IFERROR(IF(CI43*1&gt;0,IFERROR(IF(VLOOKUP(CI43*1,Обработ.выгрузка_реестра_РФ!$A:$G,7,)=0,"Баллы не установлены",VLOOKUP(CI43*1,Обработ.выгрузка_реестра_РФ!$A:$G,7,)),IF(LEN(CI43)&gt;14,"","нет номера в реестре РФ")),""),IF(LEN(CI43)=0,"","Некорректный реестровый номер")))))</f>
        <v/>
      </c>
      <c r="CQ43" s="33" t="str">
        <f>IF(LEN(C43)&gt;0,IFERROR(IF(LEN(H43)&gt;0,IF(LEN(VLOOKUP(H43,'исключения(не_смотрим_баллы)'!$A:$C,1,))&gt;0,"да","нет"),"не введен ОКПД2"),"нет"),"")</f>
        <v>нет</v>
      </c>
      <c r="CR43" s="33" t="str">
        <f ca="1">IF(CQ43="да",IF(TODAY()&lt;VLOOKUP(H43,'исключения(не_смотрим_баллы)'!$A:$C,3,),"да","нет"),"")</f>
        <v/>
      </c>
      <c r="CS43" s="33" t="str">
        <f>IFERROR(IF(CQ43="да",IF(VLOOKUP(CI43*1,Обработ.выгрузка_реестра_РФ!$A:$G,2,)&lt;VLOOKUP(H43,'исключения(не_смотрим_баллы)'!$A:$C,2,),"да","нет"),""),"")</f>
        <v/>
      </c>
      <c r="CT43" s="24"/>
      <c r="CU43" s="33" t="str">
        <f t="shared" si="69"/>
        <v/>
      </c>
      <c r="CV43" s="91" t="str">
        <f t="shared" si="70"/>
        <v/>
      </c>
      <c r="CW43" s="27" t="str">
        <f t="shared" si="71"/>
        <v/>
      </c>
      <c r="CX43" s="26" t="str">
        <f t="shared" si="5"/>
        <v/>
      </c>
      <c r="CY43" s="64" t="str">
        <f>IF(LEN('Описание предлагаемого товара'!U45)&gt;0,'Описание предлагаемого товара'!U45,"")</f>
        <v>не заполняется</v>
      </c>
      <c r="CZ43" s="95" t="str">
        <f t="shared" si="62"/>
        <v>не заполняется</v>
      </c>
      <c r="DA43" s="95" t="str">
        <f t="shared" ref="DA43" si="283">IFERROR(REPLACE(CZ43,FIND(" ",CZ43,1),1,""),CZ43)</f>
        <v>незаполняется</v>
      </c>
      <c r="DB43" s="95" t="str">
        <f t="shared" si="7"/>
        <v>незаполняется</v>
      </c>
      <c r="DC43" s="95" t="str">
        <f t="shared" ref="DC43:DD43" si="284">IFERROR(REPLACE(DB43,FIND("г.",DB43,1),2,""),DB43)</f>
        <v>незаполняется</v>
      </c>
      <c r="DD43" s="95" t="str">
        <f t="shared" si="284"/>
        <v>незаполняется</v>
      </c>
      <c r="DE43" s="95" t="str">
        <f t="shared" ref="DE43:DF43" si="285">IFERROR(REPLACE(DD43,FIND("г",DD43,1),1,""),DD43)</f>
        <v>незаполняется</v>
      </c>
      <c r="DF43" s="95" t="str">
        <f t="shared" si="285"/>
        <v>незаполняется</v>
      </c>
      <c r="DG43" s="95" t="str">
        <f t="shared" si="75"/>
        <v>незаполняется</v>
      </c>
      <c r="DH43" s="25" t="str">
        <f>IFERROR(VLOOKUP(CI43*1,Обработ.выгрузка_реестра_РФ!$A:$G,5,),"")</f>
        <v/>
      </c>
      <c r="DI43" s="27" t="str">
        <f t="shared" si="85"/>
        <v/>
      </c>
      <c r="DJ43" s="27" t="str">
        <f t="shared" ca="1" si="8"/>
        <v/>
      </c>
      <c r="DK43" s="63" t="str">
        <f>IF(LEN('Описание предлагаемого товара'!V45)&gt;0,'Описание предлагаемого товара'!V45,"")</f>
        <v>не заполняется</v>
      </c>
      <c r="DL43" s="63" t="str">
        <f>IF(LEN('Описание предлагаемого товара'!W45)&gt;0,'Описание предлагаемого товара'!W45,"")</f>
        <v>не заполняется</v>
      </c>
      <c r="DM43" s="32"/>
    </row>
    <row r="44" spans="1:117" ht="48.75" customHeight="1" x14ac:dyDescent="0.25">
      <c r="A44" s="61">
        <f>IF(LEN('Описание предлагаемого товара'!A46)&gt;0,'Описание предлагаемого товара'!A46,"")</f>
        <v>25</v>
      </c>
      <c r="B44" s="65" t="str">
        <f>IF(LEN('Описание предлагаемого товара'!B46)&gt;0,'Описание предлагаемого товара'!B46,"")</f>
        <v/>
      </c>
      <c r="C44" s="61" t="str">
        <f>IF(LEN('Описание предлагаемого товара'!C46)&gt;0,'Описание предлагаемого товара'!C46,"")</f>
        <v>Перчатки для защит от кислот КЩС тип 1</v>
      </c>
      <c r="D44" s="61" t="str">
        <f>IF(LEN('Описание предлагаемого товара'!D46)&gt;0,'Описание предлагаемого товара'!D46,"")</f>
        <v>Материал:натуральный каучук. Внутренняя обработка- ионы серебра, длина 300 мм, толщина: 0,40 мм. Размер: 7–7,5; 8–8,5; 9–9,5; 10–10,5 ТР ТС 019/2011 ГОСТ Р ЕН 1149-5:2008</v>
      </c>
      <c r="E44" s="61" t="str">
        <f>IF(LEN('Описание предлагаемого товара'!E46)&gt;0,'Описание предлагаемого товара'!E46,"")</f>
        <v/>
      </c>
      <c r="F44" s="61" t="str">
        <f>IF(LEN('Описание предлагаемого товара'!F46)&gt;0,'Описание предлагаемого товара'!F46,"")</f>
        <v/>
      </c>
      <c r="G44" s="61" t="str">
        <f>IF(LEN('Описание предлагаемого товара'!G46)&gt;0,'Описание предлагаемого товара'!G46,"")</f>
        <v>Нет</v>
      </c>
      <c r="H44" s="61" t="str">
        <f>IF(LEN('Описание предлагаемого товара'!H46)&gt;0,'Описание предлагаемого товара'!H46,"")</f>
        <v>14.12.30.150</v>
      </c>
      <c r="I44" s="61" t="str">
        <f>IF(LEN('Описание предлагаемого товара'!I46)&gt;0,'Описание предлагаемого товара'!I46,"")</f>
        <v>Запрет</v>
      </c>
      <c r="J44" s="38" t="str">
        <f>IFERROR(VLOOKUP(B44,SAP!$A:$E,5,),"")</f>
        <v/>
      </c>
      <c r="K44" s="40" t="str">
        <f t="shared" si="9"/>
        <v/>
      </c>
      <c r="L44" s="61" t="str">
        <f>IF(LEN('Описание предлагаемого товара'!J46)&gt;0,IFERROR('Описание предлагаемого товара'!J46*1,""),"")</f>
        <v/>
      </c>
      <c r="M44" s="39" t="str">
        <f>IFERROR(VLOOKUP(B44,SAP!$A:$E,2,),"")</f>
        <v/>
      </c>
      <c r="N44" s="41" t="str">
        <f t="shared" si="141"/>
        <v/>
      </c>
      <c r="O44" s="39" t="str">
        <f t="shared" si="1"/>
        <v/>
      </c>
      <c r="P44" s="36" t="str">
        <f>IF(LEN('Описание предлагаемого товара'!K46)&gt;0,'Описание предлагаемого товара'!K46,"")</f>
        <v>нет</v>
      </c>
      <c r="Q44" s="37" t="str">
        <f>IF(IF(IF(LEN('Описание предлагаемого товара'!L46)&gt;0,'Описание предлагаемого товара'!L46,"")="(подпись уполномоченного представителя)","",IF(LEN('Описание предлагаемого товара'!L46)&gt;0,'Описание предлагаемого товара'!L46,""))="М.П.","",IF(IF(LEN('Описание предлагаемого товара'!L46)&gt;0,'Описание предлагаемого товара'!L46,"")="(подпись уполномоченного представителя)","",IF(LEN('Описание предлагаемого товара'!L46)&gt;0,'Описание предлагаемого товара'!L46,"")))</f>
        <v/>
      </c>
      <c r="R44" s="37" t="str">
        <f>IF(LEN('Описание предлагаемого товара'!M46)&gt;0,'Описание предлагаемого товара'!M46,"")</f>
        <v/>
      </c>
      <c r="S44" s="37" t="str">
        <f>IF(LEN('Описание предлагаемого товара'!N46)&gt;0,'Описание предлагаемого товара'!N46,"")</f>
        <v/>
      </c>
      <c r="T44" s="61" t="str">
        <f>IF(IF(LEN('Описание предлагаемого товара'!O46)&gt;0,'Описание предлагаемого товара'!O46,"")="(фамилия, имя, отчество подписавшего, должность)","",IF(LEN('Описание предлагаемого товара'!O46)&gt;0,'Описание предлагаемого товара'!O46,""))</f>
        <v>не заполняется</v>
      </c>
      <c r="U44" s="23" t="str">
        <f>IFERROR(VLOOKUP(CI44*1,Обработ.выгрузка_реестра_РФ!$A:$G,6,),"")</f>
        <v/>
      </c>
      <c r="V44" s="61" t="str">
        <f>IF(LEN('Описание предлагаемого товара'!P46)&gt;0,'Описание предлагаемого товара'!P46,"")</f>
        <v/>
      </c>
      <c r="W44" s="62" t="str">
        <f>IF(LEN('Описание предлагаемого товара'!Q46)&gt;0,'Описание предлагаемого товара'!Q46,"")</f>
        <v/>
      </c>
      <c r="X44" s="91" t="str">
        <f t="shared" ref="X44:Y44" si="286">IFERROR(REPLACE(W44,FIND(CHAR(10),W44,1),1," "),W44)</f>
        <v/>
      </c>
      <c r="Y44" s="91" t="str">
        <f t="shared" si="286"/>
        <v/>
      </c>
      <c r="Z44" s="91" t="str">
        <f t="shared" si="11"/>
        <v/>
      </c>
      <c r="AA44" s="91" t="str">
        <f t="shared" si="12"/>
        <v/>
      </c>
      <c r="AB44" s="91" t="str">
        <f t="shared" si="13"/>
        <v/>
      </c>
      <c r="AC44" s="91" t="str">
        <f t="shared" ref="AC44:AF44" si="287">IFERROR(REPLACE(AB44,FIND("  ",AB44,1),2," "),AB44)</f>
        <v/>
      </c>
      <c r="AD44" s="91" t="str">
        <f t="shared" si="287"/>
        <v/>
      </c>
      <c r="AE44" s="91" t="str">
        <f t="shared" si="287"/>
        <v/>
      </c>
      <c r="AF44" s="91" t="str">
        <f t="shared" si="287"/>
        <v/>
      </c>
      <c r="AG44" s="23" t="str">
        <f>IFERROR(VLOOKUP(CI44*1,Обработ.выгрузка_реестра_РФ!$A:$G,4,),"")</f>
        <v/>
      </c>
      <c r="AH44" s="91" t="str">
        <f t="shared" ref="AH44:AI44" si="288">IFERROR(REPLACE(AG44,FIND("-",AG44,1),1,"*"),AG44)</f>
        <v/>
      </c>
      <c r="AI44" s="91" t="str">
        <f t="shared" si="288"/>
        <v/>
      </c>
      <c r="AJ44" s="27" t="str">
        <f t="shared" si="107"/>
        <v/>
      </c>
      <c r="AK44" s="63" t="str">
        <f>IF(LEN('Описание предлагаемого товара'!R46)&gt;0,'Описание предлагаемого товара'!R46,"")</f>
        <v/>
      </c>
      <c r="AL44" s="91" t="str">
        <f t="shared" ref="AL44:AM44" si="289">IFERROR(REPLACE(AK44,FIND(CHAR(10),AK44,1),1,""),AK44)</f>
        <v/>
      </c>
      <c r="AM44" s="91" t="str">
        <f t="shared" si="289"/>
        <v/>
      </c>
      <c r="AN44" s="91" t="str">
        <f t="shared" ref="AN44:AR44" si="290">IFERROR(REPLACE(AM44,FIND(" ",AM44,1),1,""),AM44)</f>
        <v/>
      </c>
      <c r="AO44" s="91" t="str">
        <f t="shared" si="290"/>
        <v/>
      </c>
      <c r="AP44" s="91" t="str">
        <f t="shared" si="290"/>
        <v/>
      </c>
      <c r="AQ44" s="91" t="str">
        <f t="shared" si="290"/>
        <v/>
      </c>
      <c r="AR44" s="91" t="str">
        <f t="shared" si="290"/>
        <v/>
      </c>
      <c r="AS44" s="91" t="str">
        <f t="shared" si="18"/>
        <v/>
      </c>
      <c r="AT44" s="91" t="str">
        <f t="shared" si="19"/>
        <v/>
      </c>
      <c r="AU44" s="32" t="str">
        <f t="shared" si="4"/>
        <v>Не указан реестровый номер (мера нац.режима Запрет)</v>
      </c>
      <c r="AV44" s="93" t="str">
        <f>'Описание предлагаемого товара'!S46</f>
        <v/>
      </c>
      <c r="AW44" s="91">
        <f>MIN(SEARCH({0,1,2,3,4,5,6,7,8,9},AV44&amp; "0123456789"))</f>
        <v>1</v>
      </c>
      <c r="AX44" s="91" t="str">
        <f t="shared" si="20"/>
        <v/>
      </c>
      <c r="AY44" s="91" t="str">
        <f t="shared" si="21"/>
        <v/>
      </c>
      <c r="AZ44" s="91" t="str">
        <f t="shared" si="22"/>
        <v/>
      </c>
      <c r="BA44" s="91" t="str">
        <f t="shared" si="23"/>
        <v/>
      </c>
      <c r="BB44" s="91" t="str">
        <f t="shared" si="24"/>
        <v/>
      </c>
      <c r="BC44" s="91" t="str">
        <f t="shared" si="25"/>
        <v/>
      </c>
      <c r="BD44" s="91" t="str">
        <f t="shared" si="26"/>
        <v/>
      </c>
      <c r="BE44" s="91" t="str">
        <f t="shared" si="27"/>
        <v/>
      </c>
      <c r="BF44" s="91" t="str">
        <f t="shared" si="28"/>
        <v/>
      </c>
      <c r="BG44" s="91" t="str">
        <f t="shared" si="29"/>
        <v/>
      </c>
      <c r="BH44" s="91" t="str">
        <f t="shared" si="30"/>
        <v/>
      </c>
      <c r="BI44" s="91" t="str">
        <f t="shared" si="31"/>
        <v/>
      </c>
      <c r="BJ44" s="91" t="str">
        <f t="shared" si="32"/>
        <v/>
      </c>
      <c r="BK44" s="91" t="str">
        <f t="shared" si="33"/>
        <v/>
      </c>
      <c r="BL44" s="91" t="str">
        <f t="shared" si="34"/>
        <v/>
      </c>
      <c r="BM44" s="91" t="str">
        <f t="shared" si="35"/>
        <v/>
      </c>
      <c r="BN44" s="91" t="str">
        <f t="shared" si="36"/>
        <v/>
      </c>
      <c r="BO44" s="91" t="str">
        <f t="shared" si="37"/>
        <v/>
      </c>
      <c r="BP44" s="91" t="str">
        <f t="shared" si="38"/>
        <v/>
      </c>
      <c r="BQ44" s="91" t="str">
        <f t="shared" si="39"/>
        <v/>
      </c>
      <c r="BR44" s="91" t="str">
        <f t="shared" si="40"/>
        <v/>
      </c>
      <c r="BS44" s="91" t="str">
        <f t="shared" si="41"/>
        <v/>
      </c>
      <c r="BT44" s="91" t="str">
        <f t="shared" si="42"/>
        <v/>
      </c>
      <c r="BU44" s="91" t="str">
        <f t="shared" si="43"/>
        <v/>
      </c>
      <c r="BV44" s="91" t="str">
        <f t="shared" si="44"/>
        <v/>
      </c>
      <c r="BW44" s="91" t="str">
        <f t="shared" si="45"/>
        <v/>
      </c>
      <c r="BX44" s="91" t="str">
        <f t="shared" si="46"/>
        <v/>
      </c>
      <c r="BY44" s="91" t="str">
        <f t="shared" si="47"/>
        <v/>
      </c>
      <c r="BZ44" s="91" t="str">
        <f t="shared" si="48"/>
        <v/>
      </c>
      <c r="CA44" s="91" t="str">
        <f t="shared" si="49"/>
        <v/>
      </c>
      <c r="CB44" s="91" t="str">
        <f t="shared" si="50"/>
        <v/>
      </c>
      <c r="CC44" s="91" t="str">
        <f t="shared" si="51"/>
        <v/>
      </c>
      <c r="CD44" s="91" t="str">
        <f t="shared" si="52"/>
        <v/>
      </c>
      <c r="CE44" s="91" t="str">
        <f t="shared" si="53"/>
        <v/>
      </c>
      <c r="CF44" s="91" t="str">
        <f t="shared" si="54"/>
        <v/>
      </c>
      <c r="CG44" s="91" t="str">
        <f t="shared" si="55"/>
        <v/>
      </c>
      <c r="CH44" s="91" t="str">
        <f t="shared" si="56"/>
        <v/>
      </c>
      <c r="CI44" s="91" t="str">
        <f t="shared" si="57"/>
        <v>нет</v>
      </c>
      <c r="CJ44" s="63" t="str">
        <f>IF(LEN('Описание предлагаемого товара'!T46)&gt;0,'Описание предлагаемого товара'!T46,"")</f>
        <v/>
      </c>
      <c r="CK44" s="91" t="str">
        <f t="shared" ref="CK44:CL44" si="291">IFERROR(REPLACE(CJ44,FIND(CHAR(10),CJ44,1),1,""),CJ44)</f>
        <v/>
      </c>
      <c r="CL44" s="91" t="str">
        <f t="shared" si="291"/>
        <v/>
      </c>
      <c r="CM44" s="91" t="str">
        <f t="shared" si="59"/>
        <v/>
      </c>
      <c r="CN44" s="91" t="str">
        <f t="shared" si="60"/>
        <v/>
      </c>
      <c r="CO44" s="91" t="str">
        <f t="shared" si="61"/>
        <v/>
      </c>
      <c r="CP44" s="90" t="str">
        <f>IF(AU44="Не указан реестровый номер (мера нац.режима Запрет)","",IF(CI44="нет","",IF(CU44="да","исключение(не смотрим баллы)",IFERROR(IF(CI44*1&gt;0,IFERROR(IF(VLOOKUP(CI44*1,Обработ.выгрузка_реестра_РФ!$A:$G,7,)=0,"Баллы не установлены",VLOOKUP(CI44*1,Обработ.выгрузка_реестра_РФ!$A:$G,7,)),IF(LEN(CI44)&gt;14,"","нет номера в реестре РФ")),""),IF(LEN(CI44)=0,"","Некорректный реестровый номер")))))</f>
        <v/>
      </c>
      <c r="CQ44" s="33" t="str">
        <f>IF(LEN(C44)&gt;0,IFERROR(IF(LEN(H44)&gt;0,IF(LEN(VLOOKUP(H44,'исключения(не_смотрим_баллы)'!$A:$C,1,))&gt;0,"да","нет"),"не введен ОКПД2"),"нет"),"")</f>
        <v>нет</v>
      </c>
      <c r="CR44" s="33" t="str">
        <f ca="1">IF(CQ44="да",IF(TODAY()&lt;VLOOKUP(H44,'исключения(не_смотрим_баллы)'!$A:$C,3,),"да","нет"),"")</f>
        <v/>
      </c>
      <c r="CS44" s="33" t="str">
        <f>IFERROR(IF(CQ44="да",IF(VLOOKUP(CI44*1,Обработ.выгрузка_реестра_РФ!$A:$G,2,)&lt;VLOOKUP(H44,'исключения(не_смотрим_баллы)'!$A:$C,2,),"да","нет"),""),"")</f>
        <v/>
      </c>
      <c r="CT44" s="24"/>
      <c r="CU44" s="33" t="str">
        <f t="shared" si="69"/>
        <v/>
      </c>
      <c r="CV44" s="91" t="str">
        <f t="shared" si="70"/>
        <v/>
      </c>
      <c r="CW44" s="27" t="str">
        <f t="shared" si="71"/>
        <v/>
      </c>
      <c r="CX44" s="26" t="str">
        <f t="shared" si="5"/>
        <v>Импорт</v>
      </c>
      <c r="CY44" s="64" t="str">
        <f>IF(LEN('Описание предлагаемого товара'!U46)&gt;0,'Описание предлагаемого товара'!U46,"")</f>
        <v/>
      </c>
      <c r="CZ44" s="95" t="str">
        <f t="shared" si="62"/>
        <v/>
      </c>
      <c r="DA44" s="95" t="str">
        <f t="shared" ref="DA44" si="292">IFERROR(REPLACE(CZ44,FIND(" ",CZ44,1),1,""),CZ44)</f>
        <v/>
      </c>
      <c r="DB44" s="95" t="str">
        <f t="shared" si="7"/>
        <v/>
      </c>
      <c r="DC44" s="95" t="str">
        <f t="shared" ref="DC44:DD44" si="293">IFERROR(REPLACE(DB44,FIND("г.",DB44,1),2,""),DB44)</f>
        <v/>
      </c>
      <c r="DD44" s="95" t="str">
        <f t="shared" si="293"/>
        <v/>
      </c>
      <c r="DE44" s="95" t="str">
        <f t="shared" ref="DE44:DF44" si="294">IFERROR(REPLACE(DD44,FIND("г",DD44,1),1,""),DD44)</f>
        <v/>
      </c>
      <c r="DF44" s="95" t="str">
        <f t="shared" si="294"/>
        <v/>
      </c>
      <c r="DG44" s="95" t="str">
        <f t="shared" si="75"/>
        <v/>
      </c>
      <c r="DH44" s="25" t="str">
        <f>IFERROR(VLOOKUP(CI44*1,Обработ.выгрузка_реестра_РФ!$A:$G,5,),"")</f>
        <v/>
      </c>
      <c r="DI44" s="27" t="str">
        <f t="shared" si="85"/>
        <v/>
      </c>
      <c r="DJ44" s="27" t="str">
        <f t="shared" ca="1" si="8"/>
        <v/>
      </c>
      <c r="DK44" s="63" t="str">
        <f>IF(LEN('Описание предлагаемого товара'!V46)&gt;0,'Описание предлагаемого товара'!V46,"")</f>
        <v/>
      </c>
      <c r="DL44" s="63" t="str">
        <f>IF(LEN('Описание предлагаемого товара'!W46)&gt;0,'Описание предлагаемого товара'!W46,"")</f>
        <v/>
      </c>
      <c r="DM44" s="32"/>
    </row>
    <row r="45" spans="1:117" ht="48.75" customHeight="1" x14ac:dyDescent="0.25">
      <c r="A45" s="61">
        <f>IF(LEN('Описание предлагаемого товара'!A47)&gt;0,'Описание предлагаемого товара'!A47,"")</f>
        <v>26</v>
      </c>
      <c r="B45" s="65" t="str">
        <f>IF(LEN('Описание предлагаемого товара'!B47)&gt;0,'Описание предлагаемого товара'!B47,"")</f>
        <v/>
      </c>
      <c r="C45" s="61" t="str">
        <f>IF(LEN('Описание предлагаемого товара'!C47)&gt;0,'Описание предлагаемого товара'!C47,"")</f>
        <v>Перчатки для защит от кислот КЩС-2 тип 2</v>
      </c>
      <c r="D45" s="61" t="str">
        <f>IF(LEN('Описание предлагаемого товара'!D47)&gt;0,'Описание предлагаемого товара'!D47,"")</f>
        <v>Материал: латекс. Длина: не менее 280 мм, толщина: 0,35-0,55 мм. Размер: 7/8/9/10 Стойкие к кислотам (20%), щелочам (20%), органическим растворителям, спиртам - (К20Щ20). ТР ТС 019/2011</v>
      </c>
      <c r="E45" s="61" t="str">
        <f>IF(LEN('Описание предлагаемого товара'!E47)&gt;0,'Описание предлагаемого товара'!E47,"")</f>
        <v/>
      </c>
      <c r="F45" s="61" t="str">
        <f>IF(LEN('Описание предлагаемого товара'!F47)&gt;0,'Описание предлагаемого товара'!F47,"")</f>
        <v/>
      </c>
      <c r="G45" s="61" t="str">
        <f>IF(LEN('Описание предлагаемого товара'!G47)&gt;0,'Описание предлагаемого товара'!G47,"")</f>
        <v>Нет</v>
      </c>
      <c r="H45" s="61" t="str">
        <f>IF(LEN('Описание предлагаемого товара'!H47)&gt;0,'Описание предлагаемого товара'!H47,"")</f>
        <v>14.12.30.150</v>
      </c>
      <c r="I45" s="61" t="str">
        <f>IF(LEN('Описание предлагаемого товара'!I47)&gt;0,'Описание предлагаемого товара'!I47,"")</f>
        <v>Запрет</v>
      </c>
      <c r="J45" s="38" t="str">
        <f>IFERROR(VLOOKUP(B45,SAP!$A:$E,5,),"")</f>
        <v/>
      </c>
      <c r="K45" s="40" t="str">
        <f t="shared" si="9"/>
        <v/>
      </c>
      <c r="L45" s="61" t="str">
        <f>IF(LEN('Описание предлагаемого товара'!J47)&gt;0,IFERROR('Описание предлагаемого товара'!J47*1,""),"")</f>
        <v/>
      </c>
      <c r="M45" s="39" t="str">
        <f>IFERROR(VLOOKUP(B45,SAP!$A:$E,2,),"")</f>
        <v/>
      </c>
      <c r="N45" s="41" t="str">
        <f t="shared" si="141"/>
        <v/>
      </c>
      <c r="O45" s="39" t="str">
        <f t="shared" si="1"/>
        <v/>
      </c>
      <c r="P45" s="36" t="str">
        <f>IF(LEN('Описание предлагаемого товара'!K47)&gt;0,'Описание предлагаемого товара'!K47,"")</f>
        <v>нет</v>
      </c>
      <c r="Q45" s="37" t="str">
        <f>IF(IF(IF(LEN('Описание предлагаемого товара'!L47)&gt;0,'Описание предлагаемого товара'!L47,"")="(подпись уполномоченного представителя)","",IF(LEN('Описание предлагаемого товара'!L47)&gt;0,'Описание предлагаемого товара'!L47,""))="М.П.","",IF(IF(LEN('Описание предлагаемого товара'!L47)&gt;0,'Описание предлагаемого товара'!L47,"")="(подпись уполномоченного представителя)","",IF(LEN('Описание предлагаемого товара'!L47)&gt;0,'Описание предлагаемого товара'!L47,"")))</f>
        <v/>
      </c>
      <c r="R45" s="37" t="str">
        <f>IF(LEN('Описание предлагаемого товара'!M47)&gt;0,'Описание предлагаемого товара'!M47,"")</f>
        <v/>
      </c>
      <c r="S45" s="37" t="str">
        <f>IF(LEN('Описание предлагаемого товара'!N47)&gt;0,'Описание предлагаемого товара'!N47,"")</f>
        <v/>
      </c>
      <c r="T45" s="61" t="str">
        <f>IF(IF(LEN('Описание предлагаемого товара'!O47)&gt;0,'Описание предлагаемого товара'!O47,"")="(фамилия, имя, отчество подписавшего, должность)","",IF(LEN('Описание предлагаемого товара'!O47)&gt;0,'Описание предлагаемого товара'!O47,""))</f>
        <v>не заполняется</v>
      </c>
      <c r="U45" s="23" t="str">
        <f>IFERROR(VLOOKUP(CI45*1,Обработ.выгрузка_реестра_РФ!$A:$G,6,),"")</f>
        <v/>
      </c>
      <c r="V45" s="61" t="str">
        <f>IF(LEN('Описание предлагаемого товара'!P47)&gt;0,'Описание предлагаемого товара'!P47,"")</f>
        <v/>
      </c>
      <c r="W45" s="62" t="str">
        <f>IF(LEN('Описание предлагаемого товара'!Q47)&gt;0,'Описание предлагаемого товара'!Q47,"")</f>
        <v/>
      </c>
      <c r="X45" s="91" t="str">
        <f t="shared" ref="X45:Y45" si="295">IFERROR(REPLACE(W45,FIND(CHAR(10),W45,1),1," "),W45)</f>
        <v/>
      </c>
      <c r="Y45" s="91" t="str">
        <f t="shared" si="295"/>
        <v/>
      </c>
      <c r="Z45" s="91" t="str">
        <f t="shared" si="11"/>
        <v/>
      </c>
      <c r="AA45" s="91" t="str">
        <f t="shared" si="12"/>
        <v/>
      </c>
      <c r="AB45" s="91" t="str">
        <f t="shared" si="13"/>
        <v/>
      </c>
      <c r="AC45" s="91" t="str">
        <f t="shared" ref="AC45:AF45" si="296">IFERROR(REPLACE(AB45,FIND("  ",AB45,1),2," "),AB45)</f>
        <v/>
      </c>
      <c r="AD45" s="91" t="str">
        <f t="shared" si="296"/>
        <v/>
      </c>
      <c r="AE45" s="91" t="str">
        <f t="shared" si="296"/>
        <v/>
      </c>
      <c r="AF45" s="91" t="str">
        <f t="shared" si="296"/>
        <v/>
      </c>
      <c r="AG45" s="23" t="str">
        <f>IFERROR(VLOOKUP(CI45*1,Обработ.выгрузка_реестра_РФ!$A:$G,4,),"")</f>
        <v/>
      </c>
      <c r="AH45" s="91" t="str">
        <f t="shared" ref="AH45:AI45" si="297">IFERROR(REPLACE(AG45,FIND("-",AG45,1),1,"*"),AG45)</f>
        <v/>
      </c>
      <c r="AI45" s="91" t="str">
        <f t="shared" si="297"/>
        <v/>
      </c>
      <c r="AJ45" s="27" t="str">
        <f t="shared" si="107"/>
        <v/>
      </c>
      <c r="AK45" s="63" t="str">
        <f>IF(LEN('Описание предлагаемого товара'!R47)&gt;0,'Описание предлагаемого товара'!R47,"")</f>
        <v/>
      </c>
      <c r="AL45" s="91" t="str">
        <f t="shared" ref="AL45:AM45" si="298">IFERROR(REPLACE(AK45,FIND(CHAR(10),AK45,1),1,""),AK45)</f>
        <v/>
      </c>
      <c r="AM45" s="91" t="str">
        <f t="shared" si="298"/>
        <v/>
      </c>
      <c r="AN45" s="91" t="str">
        <f t="shared" ref="AN45:AR45" si="299">IFERROR(REPLACE(AM45,FIND(" ",AM45,1),1,""),AM45)</f>
        <v/>
      </c>
      <c r="AO45" s="91" t="str">
        <f t="shared" si="299"/>
        <v/>
      </c>
      <c r="AP45" s="91" t="str">
        <f t="shared" si="299"/>
        <v/>
      </c>
      <c r="AQ45" s="91" t="str">
        <f t="shared" si="299"/>
        <v/>
      </c>
      <c r="AR45" s="91" t="str">
        <f t="shared" si="299"/>
        <v/>
      </c>
      <c r="AS45" s="91" t="str">
        <f t="shared" si="18"/>
        <v/>
      </c>
      <c r="AT45" s="91" t="str">
        <f t="shared" si="19"/>
        <v/>
      </c>
      <c r="AU45" s="32" t="str">
        <f t="shared" si="4"/>
        <v>Не указан реестровый номер (мера нац.режима Запрет)</v>
      </c>
      <c r="AV45" s="93" t="str">
        <f>'Описание предлагаемого товара'!S47</f>
        <v/>
      </c>
      <c r="AW45" s="91">
        <f>MIN(SEARCH({0,1,2,3,4,5,6,7,8,9},AV45&amp; "0123456789"))</f>
        <v>1</v>
      </c>
      <c r="AX45" s="91" t="str">
        <f t="shared" si="20"/>
        <v/>
      </c>
      <c r="AY45" s="91" t="str">
        <f t="shared" si="21"/>
        <v/>
      </c>
      <c r="AZ45" s="91" t="str">
        <f t="shared" si="22"/>
        <v/>
      </c>
      <c r="BA45" s="91" t="str">
        <f t="shared" si="23"/>
        <v/>
      </c>
      <c r="BB45" s="91" t="str">
        <f t="shared" si="24"/>
        <v/>
      </c>
      <c r="BC45" s="91" t="str">
        <f t="shared" si="25"/>
        <v/>
      </c>
      <c r="BD45" s="91" t="str">
        <f t="shared" si="26"/>
        <v/>
      </c>
      <c r="BE45" s="91" t="str">
        <f t="shared" si="27"/>
        <v/>
      </c>
      <c r="BF45" s="91" t="str">
        <f t="shared" si="28"/>
        <v/>
      </c>
      <c r="BG45" s="91" t="str">
        <f t="shared" si="29"/>
        <v/>
      </c>
      <c r="BH45" s="91" t="str">
        <f t="shared" si="30"/>
        <v/>
      </c>
      <c r="BI45" s="91" t="str">
        <f t="shared" si="31"/>
        <v/>
      </c>
      <c r="BJ45" s="91" t="str">
        <f t="shared" si="32"/>
        <v/>
      </c>
      <c r="BK45" s="91" t="str">
        <f t="shared" si="33"/>
        <v/>
      </c>
      <c r="BL45" s="91" t="str">
        <f t="shared" si="34"/>
        <v/>
      </c>
      <c r="BM45" s="91" t="str">
        <f t="shared" si="35"/>
        <v/>
      </c>
      <c r="BN45" s="91" t="str">
        <f t="shared" si="36"/>
        <v/>
      </c>
      <c r="BO45" s="91" t="str">
        <f t="shared" si="37"/>
        <v/>
      </c>
      <c r="BP45" s="91" t="str">
        <f t="shared" si="38"/>
        <v/>
      </c>
      <c r="BQ45" s="91" t="str">
        <f t="shared" si="39"/>
        <v/>
      </c>
      <c r="BR45" s="91" t="str">
        <f t="shared" si="40"/>
        <v/>
      </c>
      <c r="BS45" s="91" t="str">
        <f t="shared" si="41"/>
        <v/>
      </c>
      <c r="BT45" s="91" t="str">
        <f t="shared" si="42"/>
        <v/>
      </c>
      <c r="BU45" s="91" t="str">
        <f t="shared" si="43"/>
        <v/>
      </c>
      <c r="BV45" s="91" t="str">
        <f t="shared" si="44"/>
        <v/>
      </c>
      <c r="BW45" s="91" t="str">
        <f t="shared" si="45"/>
        <v/>
      </c>
      <c r="BX45" s="91" t="str">
        <f t="shared" si="46"/>
        <v/>
      </c>
      <c r="BY45" s="91" t="str">
        <f t="shared" si="47"/>
        <v/>
      </c>
      <c r="BZ45" s="91" t="str">
        <f t="shared" si="48"/>
        <v/>
      </c>
      <c r="CA45" s="91" t="str">
        <f t="shared" si="49"/>
        <v/>
      </c>
      <c r="CB45" s="91" t="str">
        <f t="shared" si="50"/>
        <v/>
      </c>
      <c r="CC45" s="91" t="str">
        <f t="shared" si="51"/>
        <v/>
      </c>
      <c r="CD45" s="91" t="str">
        <f t="shared" si="52"/>
        <v/>
      </c>
      <c r="CE45" s="91" t="str">
        <f t="shared" si="53"/>
        <v/>
      </c>
      <c r="CF45" s="91" t="str">
        <f t="shared" si="54"/>
        <v/>
      </c>
      <c r="CG45" s="91" t="str">
        <f t="shared" si="55"/>
        <v/>
      </c>
      <c r="CH45" s="91" t="str">
        <f t="shared" si="56"/>
        <v/>
      </c>
      <c r="CI45" s="91" t="str">
        <f t="shared" si="57"/>
        <v>нет</v>
      </c>
      <c r="CJ45" s="63" t="str">
        <f>IF(LEN('Описание предлагаемого товара'!T47)&gt;0,'Описание предлагаемого товара'!T47,"")</f>
        <v/>
      </c>
      <c r="CK45" s="91" t="str">
        <f t="shared" ref="CK45:CL45" si="300">IFERROR(REPLACE(CJ45,FIND(CHAR(10),CJ45,1),1,""),CJ45)</f>
        <v/>
      </c>
      <c r="CL45" s="91" t="str">
        <f t="shared" si="300"/>
        <v/>
      </c>
      <c r="CM45" s="91" t="str">
        <f t="shared" si="59"/>
        <v/>
      </c>
      <c r="CN45" s="91" t="str">
        <f t="shared" si="60"/>
        <v/>
      </c>
      <c r="CO45" s="91" t="str">
        <f t="shared" si="61"/>
        <v/>
      </c>
      <c r="CP45" s="90" t="str">
        <f>IF(AU45="Не указан реестровый номер (мера нац.режима Запрет)","",IF(CI45="нет","",IF(CU45="да","исключение(не смотрим баллы)",IFERROR(IF(CI45*1&gt;0,IFERROR(IF(VLOOKUP(CI45*1,Обработ.выгрузка_реестра_РФ!$A:$G,7,)=0,"Баллы не установлены",VLOOKUP(CI45*1,Обработ.выгрузка_реестра_РФ!$A:$G,7,)),IF(LEN(CI45)&gt;14,"","нет номера в реестре РФ")),""),IF(LEN(CI45)=0,"","Некорректный реестровый номер")))))</f>
        <v/>
      </c>
      <c r="CQ45" s="33" t="str">
        <f>IF(LEN(C45)&gt;0,IFERROR(IF(LEN(H45)&gt;0,IF(LEN(VLOOKUP(H45,'исключения(не_смотрим_баллы)'!$A:$C,1,))&gt;0,"да","нет"),"не введен ОКПД2"),"нет"),"")</f>
        <v>нет</v>
      </c>
      <c r="CR45" s="33" t="str">
        <f ca="1">IF(CQ45="да",IF(TODAY()&lt;VLOOKUP(H45,'исключения(не_смотрим_баллы)'!$A:$C,3,),"да","нет"),"")</f>
        <v/>
      </c>
      <c r="CS45" s="33" t="str">
        <f>IFERROR(IF(CQ45="да",IF(VLOOKUP(CI45*1,Обработ.выгрузка_реестра_РФ!$A:$G,2,)&lt;VLOOKUP(H45,'исключения(не_смотрим_баллы)'!$A:$C,2,),"да","нет"),""),"")</f>
        <v/>
      </c>
      <c r="CT45" s="24"/>
      <c r="CU45" s="33" t="str">
        <f t="shared" si="69"/>
        <v/>
      </c>
      <c r="CV45" s="91" t="str">
        <f t="shared" si="70"/>
        <v/>
      </c>
      <c r="CW45" s="27" t="str">
        <f t="shared" si="71"/>
        <v/>
      </c>
      <c r="CX45" s="26" t="str">
        <f t="shared" si="5"/>
        <v>Импорт</v>
      </c>
      <c r="CY45" s="64" t="str">
        <f>IF(LEN('Описание предлагаемого товара'!U47)&gt;0,'Описание предлагаемого товара'!U47,"")</f>
        <v/>
      </c>
      <c r="CZ45" s="95" t="str">
        <f t="shared" si="62"/>
        <v/>
      </c>
      <c r="DA45" s="95" t="str">
        <f t="shared" ref="DA45" si="301">IFERROR(REPLACE(CZ45,FIND(" ",CZ45,1),1,""),CZ45)</f>
        <v/>
      </c>
      <c r="DB45" s="95" t="str">
        <f t="shared" si="7"/>
        <v/>
      </c>
      <c r="DC45" s="95" t="str">
        <f t="shared" ref="DC45:DD45" si="302">IFERROR(REPLACE(DB45,FIND("г.",DB45,1),2,""),DB45)</f>
        <v/>
      </c>
      <c r="DD45" s="95" t="str">
        <f t="shared" si="302"/>
        <v/>
      </c>
      <c r="DE45" s="95" t="str">
        <f t="shared" ref="DE45:DF45" si="303">IFERROR(REPLACE(DD45,FIND("г",DD45,1),1,""),DD45)</f>
        <v/>
      </c>
      <c r="DF45" s="95" t="str">
        <f t="shared" si="303"/>
        <v/>
      </c>
      <c r="DG45" s="95" t="str">
        <f t="shared" si="75"/>
        <v/>
      </c>
      <c r="DH45" s="25" t="str">
        <f>IFERROR(VLOOKUP(CI45*1,Обработ.выгрузка_реестра_РФ!$A:$G,5,),"")</f>
        <v/>
      </c>
      <c r="DI45" s="27" t="str">
        <f t="shared" si="85"/>
        <v/>
      </c>
      <c r="DJ45" s="27" t="str">
        <f t="shared" ca="1" si="8"/>
        <v/>
      </c>
      <c r="DK45" s="63" t="str">
        <f>IF(LEN('Описание предлагаемого товара'!V47)&gt;0,'Описание предлагаемого товара'!V47,"")</f>
        <v/>
      </c>
      <c r="DL45" s="63" t="str">
        <f>IF(LEN('Описание предлагаемого товара'!W47)&gt;0,'Описание предлагаемого товара'!W47,"")</f>
        <v/>
      </c>
      <c r="DM45" s="32"/>
    </row>
    <row r="46" spans="1:117" ht="48.75" customHeight="1" x14ac:dyDescent="0.25">
      <c r="A46" s="61">
        <f>IF(LEN('Описание предлагаемого товара'!A48)&gt;0,'Описание предлагаемого товара'!A48,"")</f>
        <v>27</v>
      </c>
      <c r="B46" s="65" t="str">
        <f>IF(LEN('Описание предлагаемого товара'!B48)&gt;0,'Описание предлагаемого товара'!B48,"")</f>
        <v/>
      </c>
      <c r="C46" s="61" t="str">
        <f>IF(LEN('Описание предлагаемого товара'!C48)&gt;0,'Описание предлагаемого товара'!C48,"")</f>
        <v xml:space="preserve">Перчатки для защиты от механических воздействий комбинированные усиленные </v>
      </c>
      <c r="D46" s="61" t="str">
        <f>IF(LEN('Описание предлагаемого товара'!D48)&gt;0,'Описание предлагаемого товара'!D48,"")</f>
        <v>Перчатки для защиты от механических воздействий, комбинированные со спилком, дополнительная спилковая накладка на ладони и пальцах для лучшей защиты от пореза и прокола. Материал основы (подкладки): Ткань; хлопок, на ладони и пальцах. Рабочая поверхность (материал покрытия): Спилок КРС; АВ, двойной. Конструкция: защитная крага, комбинированные спилок КРС/смесовая ткань. Длина: 270 мм. Размер: 10.5, 11.5. Толщина: 1,4 +/- 0,2 мм. ТР/ТС:  019/2011</v>
      </c>
      <c r="E46" s="61" t="str">
        <f>IF(LEN('Описание предлагаемого товара'!E48)&gt;0,'Описание предлагаемого товара'!E48,"")</f>
        <v/>
      </c>
      <c r="F46" s="61" t="str">
        <f>IF(LEN('Описание предлагаемого товара'!F48)&gt;0,'Описание предлагаемого товара'!F48,"")</f>
        <v/>
      </c>
      <c r="G46" s="61" t="str">
        <f>IF(LEN('Описание предлагаемого товара'!G48)&gt;0,'Описание предлагаемого товара'!G48,"")</f>
        <v>Нет</v>
      </c>
      <c r="H46" s="61" t="str">
        <f>IF(LEN('Описание предлагаемого товара'!H48)&gt;0,'Описание предлагаемого товара'!H48,"")</f>
        <v>14.12.30.150</v>
      </c>
      <c r="I46" s="61" t="str">
        <f>IF(LEN('Описание предлагаемого товара'!I48)&gt;0,'Описание предлагаемого товара'!I48,"")</f>
        <v>Запрет</v>
      </c>
      <c r="J46" s="38" t="str">
        <f>IFERROR(VLOOKUP(B46,SAP!$A:$E,5,),"")</f>
        <v/>
      </c>
      <c r="K46" s="40" t="str">
        <f t="shared" si="9"/>
        <v/>
      </c>
      <c r="L46" s="61" t="str">
        <f>IF(LEN('Описание предлагаемого товара'!J48)&gt;0,IFERROR('Описание предлагаемого товара'!J48*1,""),"")</f>
        <v/>
      </c>
      <c r="M46" s="39" t="str">
        <f>IFERROR(VLOOKUP(B46,SAP!$A:$E,2,),"")</f>
        <v/>
      </c>
      <c r="N46" s="41" t="str">
        <f t="shared" si="141"/>
        <v/>
      </c>
      <c r="O46" s="39" t="str">
        <f t="shared" si="1"/>
        <v/>
      </c>
      <c r="P46" s="36" t="str">
        <f>IF(LEN('Описание предлагаемого товара'!K48)&gt;0,'Описание предлагаемого товара'!K48,"")</f>
        <v>нет</v>
      </c>
      <c r="Q46" s="37" t="str">
        <f>IF(IF(IF(LEN('Описание предлагаемого товара'!L48)&gt;0,'Описание предлагаемого товара'!L48,"")="(подпись уполномоченного представителя)","",IF(LEN('Описание предлагаемого товара'!L48)&gt;0,'Описание предлагаемого товара'!L48,""))="М.П.","",IF(IF(LEN('Описание предлагаемого товара'!L48)&gt;0,'Описание предлагаемого товара'!L48,"")="(подпись уполномоченного представителя)","",IF(LEN('Описание предлагаемого товара'!L48)&gt;0,'Описание предлагаемого товара'!L48,"")))</f>
        <v/>
      </c>
      <c r="R46" s="37" t="str">
        <f>IF(LEN('Описание предлагаемого товара'!M48)&gt;0,'Описание предлагаемого товара'!M48,"")</f>
        <v/>
      </c>
      <c r="S46" s="37" t="str">
        <f>IF(LEN('Описание предлагаемого товара'!N48)&gt;0,'Описание предлагаемого товара'!N48,"")</f>
        <v/>
      </c>
      <c r="T46" s="61" t="str">
        <f>IF(IF(LEN('Описание предлагаемого товара'!O48)&gt;0,'Описание предлагаемого товара'!O48,"")="(фамилия, имя, отчество подписавшего, должность)","",IF(LEN('Описание предлагаемого товара'!O48)&gt;0,'Описание предлагаемого товара'!O48,""))</f>
        <v>не заполняется</v>
      </c>
      <c r="U46" s="23" t="str">
        <f>IFERROR(VLOOKUP(CI46*1,Обработ.выгрузка_реестра_РФ!$A:$G,6,),"")</f>
        <v/>
      </c>
      <c r="V46" s="61" t="str">
        <f>IF(LEN('Описание предлагаемого товара'!P48)&gt;0,'Описание предлагаемого товара'!P48,"")</f>
        <v/>
      </c>
      <c r="W46" s="62" t="str">
        <f>IF(LEN('Описание предлагаемого товара'!Q48)&gt;0,'Описание предлагаемого товара'!Q48,"")</f>
        <v/>
      </c>
      <c r="X46" s="91" t="str">
        <f t="shared" ref="X46:Y46" si="304">IFERROR(REPLACE(W46,FIND(CHAR(10),W46,1),1," "),W46)</f>
        <v/>
      </c>
      <c r="Y46" s="91" t="str">
        <f t="shared" si="304"/>
        <v/>
      </c>
      <c r="Z46" s="91" t="str">
        <f t="shared" si="11"/>
        <v/>
      </c>
      <c r="AA46" s="91" t="str">
        <f t="shared" si="12"/>
        <v/>
      </c>
      <c r="AB46" s="91" t="str">
        <f t="shared" si="13"/>
        <v/>
      </c>
      <c r="AC46" s="91" t="str">
        <f t="shared" ref="AC46:AF46" si="305">IFERROR(REPLACE(AB46,FIND("  ",AB46,1),2," "),AB46)</f>
        <v/>
      </c>
      <c r="AD46" s="91" t="str">
        <f t="shared" si="305"/>
        <v/>
      </c>
      <c r="AE46" s="91" t="str">
        <f t="shared" si="305"/>
        <v/>
      </c>
      <c r="AF46" s="91" t="str">
        <f t="shared" si="305"/>
        <v/>
      </c>
      <c r="AG46" s="23" t="str">
        <f>IFERROR(VLOOKUP(CI46*1,Обработ.выгрузка_реестра_РФ!$A:$G,4,),"")</f>
        <v/>
      </c>
      <c r="AH46" s="91" t="str">
        <f t="shared" ref="AH46:AI46" si="306">IFERROR(REPLACE(AG46,FIND("-",AG46,1),1,"*"),AG46)</f>
        <v/>
      </c>
      <c r="AI46" s="91" t="str">
        <f t="shared" si="306"/>
        <v/>
      </c>
      <c r="AJ46" s="27" t="str">
        <f t="shared" si="107"/>
        <v/>
      </c>
      <c r="AK46" s="63" t="str">
        <f>IF(LEN('Описание предлагаемого товара'!R48)&gt;0,'Описание предлагаемого товара'!R48,"")</f>
        <v/>
      </c>
      <c r="AL46" s="91" t="str">
        <f t="shared" ref="AL46:AM46" si="307">IFERROR(REPLACE(AK46,FIND(CHAR(10),AK46,1),1,""),AK46)</f>
        <v/>
      </c>
      <c r="AM46" s="91" t="str">
        <f t="shared" si="307"/>
        <v/>
      </c>
      <c r="AN46" s="91" t="str">
        <f t="shared" ref="AN46:AR46" si="308">IFERROR(REPLACE(AM46,FIND(" ",AM46,1),1,""),AM46)</f>
        <v/>
      </c>
      <c r="AO46" s="91" t="str">
        <f t="shared" si="308"/>
        <v/>
      </c>
      <c r="AP46" s="91" t="str">
        <f t="shared" si="308"/>
        <v/>
      </c>
      <c r="AQ46" s="91" t="str">
        <f t="shared" si="308"/>
        <v/>
      </c>
      <c r="AR46" s="91" t="str">
        <f t="shared" si="308"/>
        <v/>
      </c>
      <c r="AS46" s="91" t="str">
        <f t="shared" si="18"/>
        <v/>
      </c>
      <c r="AT46" s="91" t="str">
        <f t="shared" si="19"/>
        <v/>
      </c>
      <c r="AU46" s="32" t="str">
        <f t="shared" si="4"/>
        <v>Не указан реестровый номер (мера нац.режима Запрет)</v>
      </c>
      <c r="AV46" s="93" t="str">
        <f>'Описание предлагаемого товара'!S48</f>
        <v/>
      </c>
      <c r="AW46" s="91">
        <f>MIN(SEARCH({0,1,2,3,4,5,6,7,8,9},AV46&amp; "0123456789"))</f>
        <v>1</v>
      </c>
      <c r="AX46" s="91" t="str">
        <f t="shared" si="20"/>
        <v/>
      </c>
      <c r="AY46" s="91" t="str">
        <f t="shared" si="21"/>
        <v/>
      </c>
      <c r="AZ46" s="91" t="str">
        <f t="shared" si="22"/>
        <v/>
      </c>
      <c r="BA46" s="91" t="str">
        <f t="shared" si="23"/>
        <v/>
      </c>
      <c r="BB46" s="91" t="str">
        <f t="shared" si="24"/>
        <v/>
      </c>
      <c r="BC46" s="91" t="str">
        <f t="shared" si="25"/>
        <v/>
      </c>
      <c r="BD46" s="91" t="str">
        <f t="shared" si="26"/>
        <v/>
      </c>
      <c r="BE46" s="91" t="str">
        <f t="shared" si="27"/>
        <v/>
      </c>
      <c r="BF46" s="91" t="str">
        <f t="shared" si="28"/>
        <v/>
      </c>
      <c r="BG46" s="91" t="str">
        <f t="shared" si="29"/>
        <v/>
      </c>
      <c r="BH46" s="91" t="str">
        <f t="shared" si="30"/>
        <v/>
      </c>
      <c r="BI46" s="91" t="str">
        <f t="shared" si="31"/>
        <v/>
      </c>
      <c r="BJ46" s="91" t="str">
        <f t="shared" si="32"/>
        <v/>
      </c>
      <c r="BK46" s="91" t="str">
        <f t="shared" si="33"/>
        <v/>
      </c>
      <c r="BL46" s="91" t="str">
        <f t="shared" si="34"/>
        <v/>
      </c>
      <c r="BM46" s="91" t="str">
        <f t="shared" si="35"/>
        <v/>
      </c>
      <c r="BN46" s="91" t="str">
        <f t="shared" si="36"/>
        <v/>
      </c>
      <c r="BO46" s="91" t="str">
        <f t="shared" si="37"/>
        <v/>
      </c>
      <c r="BP46" s="91" t="str">
        <f t="shared" si="38"/>
        <v/>
      </c>
      <c r="BQ46" s="91" t="str">
        <f t="shared" si="39"/>
        <v/>
      </c>
      <c r="BR46" s="91" t="str">
        <f t="shared" si="40"/>
        <v/>
      </c>
      <c r="BS46" s="91" t="str">
        <f t="shared" si="41"/>
        <v/>
      </c>
      <c r="BT46" s="91" t="str">
        <f t="shared" si="42"/>
        <v/>
      </c>
      <c r="BU46" s="91" t="str">
        <f t="shared" si="43"/>
        <v/>
      </c>
      <c r="BV46" s="91" t="str">
        <f t="shared" si="44"/>
        <v/>
      </c>
      <c r="BW46" s="91" t="str">
        <f t="shared" si="45"/>
        <v/>
      </c>
      <c r="BX46" s="91" t="str">
        <f t="shared" si="46"/>
        <v/>
      </c>
      <c r="BY46" s="91" t="str">
        <f t="shared" si="47"/>
        <v/>
      </c>
      <c r="BZ46" s="91" t="str">
        <f t="shared" si="48"/>
        <v/>
      </c>
      <c r="CA46" s="91" t="str">
        <f t="shared" si="49"/>
        <v/>
      </c>
      <c r="CB46" s="91" t="str">
        <f t="shared" si="50"/>
        <v/>
      </c>
      <c r="CC46" s="91" t="str">
        <f t="shared" si="51"/>
        <v/>
      </c>
      <c r="CD46" s="91" t="str">
        <f t="shared" si="52"/>
        <v/>
      </c>
      <c r="CE46" s="91" t="str">
        <f t="shared" si="53"/>
        <v/>
      </c>
      <c r="CF46" s="91" t="str">
        <f t="shared" si="54"/>
        <v/>
      </c>
      <c r="CG46" s="91" t="str">
        <f t="shared" si="55"/>
        <v/>
      </c>
      <c r="CH46" s="91" t="str">
        <f t="shared" si="56"/>
        <v/>
      </c>
      <c r="CI46" s="91" t="str">
        <f t="shared" si="57"/>
        <v>нет</v>
      </c>
      <c r="CJ46" s="63" t="str">
        <f>IF(LEN('Описание предлагаемого товара'!T48)&gt;0,'Описание предлагаемого товара'!T48,"")</f>
        <v/>
      </c>
      <c r="CK46" s="91" t="str">
        <f t="shared" ref="CK46:CL46" si="309">IFERROR(REPLACE(CJ46,FIND(CHAR(10),CJ46,1),1,""),CJ46)</f>
        <v/>
      </c>
      <c r="CL46" s="91" t="str">
        <f t="shared" si="309"/>
        <v/>
      </c>
      <c r="CM46" s="91" t="str">
        <f t="shared" si="59"/>
        <v/>
      </c>
      <c r="CN46" s="91" t="str">
        <f t="shared" si="60"/>
        <v/>
      </c>
      <c r="CO46" s="91" t="str">
        <f t="shared" si="61"/>
        <v/>
      </c>
      <c r="CP46" s="90" t="str">
        <f>IF(AU46="Не указан реестровый номер (мера нац.режима Запрет)","",IF(CI46="нет","",IF(CU46="да","исключение(не смотрим баллы)",IFERROR(IF(CI46*1&gt;0,IFERROR(IF(VLOOKUP(CI46*1,Обработ.выгрузка_реестра_РФ!$A:$G,7,)=0,"Баллы не установлены",VLOOKUP(CI46*1,Обработ.выгрузка_реестра_РФ!$A:$G,7,)),IF(LEN(CI46)&gt;14,"","нет номера в реестре РФ")),""),IF(LEN(CI46)=0,"","Некорректный реестровый номер")))))</f>
        <v/>
      </c>
      <c r="CQ46" s="33" t="str">
        <f>IF(LEN(C46)&gt;0,IFERROR(IF(LEN(H46)&gt;0,IF(LEN(VLOOKUP(H46,'исключения(не_смотрим_баллы)'!$A:$C,1,))&gt;0,"да","нет"),"не введен ОКПД2"),"нет"),"")</f>
        <v>нет</v>
      </c>
      <c r="CR46" s="33" t="str">
        <f ca="1">IF(CQ46="да",IF(TODAY()&lt;VLOOKUP(H46,'исключения(не_смотрим_баллы)'!$A:$C,3,),"да","нет"),"")</f>
        <v/>
      </c>
      <c r="CS46" s="33" t="str">
        <f>IFERROR(IF(CQ46="да",IF(VLOOKUP(CI46*1,Обработ.выгрузка_реестра_РФ!$A:$G,2,)&lt;VLOOKUP(H46,'исключения(не_смотрим_баллы)'!$A:$C,2,),"да","нет"),""),"")</f>
        <v/>
      </c>
      <c r="CT46" s="24"/>
      <c r="CU46" s="33" t="str">
        <f t="shared" si="69"/>
        <v/>
      </c>
      <c r="CV46" s="91" t="str">
        <f t="shared" si="70"/>
        <v/>
      </c>
      <c r="CW46" s="27" t="str">
        <f t="shared" si="71"/>
        <v/>
      </c>
      <c r="CX46" s="26" t="str">
        <f t="shared" si="5"/>
        <v>Импорт</v>
      </c>
      <c r="CY46" s="64" t="str">
        <f>IF(LEN('Описание предлагаемого товара'!U48)&gt;0,'Описание предлагаемого товара'!U48,"")</f>
        <v/>
      </c>
      <c r="CZ46" s="95" t="str">
        <f t="shared" si="62"/>
        <v/>
      </c>
      <c r="DA46" s="95" t="str">
        <f t="shared" ref="DA46" si="310">IFERROR(REPLACE(CZ46,FIND(" ",CZ46,1),1,""),CZ46)</f>
        <v/>
      </c>
      <c r="DB46" s="95" t="str">
        <f t="shared" si="7"/>
        <v/>
      </c>
      <c r="DC46" s="95" t="str">
        <f t="shared" ref="DC46:DD46" si="311">IFERROR(REPLACE(DB46,FIND("г.",DB46,1),2,""),DB46)</f>
        <v/>
      </c>
      <c r="DD46" s="95" t="str">
        <f t="shared" si="311"/>
        <v/>
      </c>
      <c r="DE46" s="95" t="str">
        <f t="shared" ref="DE46:DF46" si="312">IFERROR(REPLACE(DD46,FIND("г",DD46,1),1,""),DD46)</f>
        <v/>
      </c>
      <c r="DF46" s="95" t="str">
        <f t="shared" si="312"/>
        <v/>
      </c>
      <c r="DG46" s="95" t="str">
        <f t="shared" si="75"/>
        <v/>
      </c>
      <c r="DH46" s="25" t="str">
        <f>IFERROR(VLOOKUP(CI46*1,Обработ.выгрузка_реестра_РФ!$A:$G,5,),"")</f>
        <v/>
      </c>
      <c r="DI46" s="27" t="str">
        <f t="shared" si="85"/>
        <v/>
      </c>
      <c r="DJ46" s="27" t="str">
        <f t="shared" ca="1" si="8"/>
        <v/>
      </c>
      <c r="DK46" s="63" t="str">
        <f>IF(LEN('Описание предлагаемого товара'!V48)&gt;0,'Описание предлагаемого товара'!V48,"")</f>
        <v/>
      </c>
      <c r="DL46" s="63" t="str">
        <f>IF(LEN('Описание предлагаемого товара'!W48)&gt;0,'Описание предлагаемого товара'!W48,"")</f>
        <v/>
      </c>
      <c r="DM46" s="32"/>
    </row>
    <row r="47" spans="1:117" ht="48.75" customHeight="1" x14ac:dyDescent="0.25">
      <c r="A47" s="61">
        <f>IF(LEN('Описание предлагаемого товара'!A49)&gt;0,'Описание предлагаемого товара'!A49,"")</f>
        <v>28</v>
      </c>
      <c r="B47" s="65" t="str">
        <f>IF(LEN('Описание предлагаемого товара'!B49)&gt;0,'Описание предлагаемого товара'!B49,"")</f>
        <v/>
      </c>
      <c r="C47" s="61" t="str">
        <f>IF(LEN('Описание предлагаемого товара'!C49)&gt;0,'Описание предлагаемого товара'!C49,"")</f>
        <v xml:space="preserve">Перчатки для защиты от механических воздействий комбинированные усиленные  утеплённые </v>
      </c>
      <c r="D47" s="61" t="str">
        <f>IF(LEN('Описание предлагаемого товара'!D49)&gt;0,'Описание предлагаемого товара'!D49,"")</f>
        <v xml:space="preserve">Перчатки для защиты от механических воздействий, комбинированные со спилком утеплённые, дополнительная спилковая накладка на ладони и пальцах для лучшей защиты от пореза и прокола. Материал основы (подкладки): Мех специальный; плотность 600 г/м2. Рабочая поверхность (материал покрытия): Спилок КРС; АВ, двойной. Конструкция: защитная крага, комбинированные спилок КРС/смесовая ткань. Длина: 270 мм. Размер: 10.5. Толщина: 1,2 +/- 0,2 мм. ТР/ТС:  019/2011
</v>
      </c>
      <c r="E47" s="61" t="str">
        <f>IF(LEN('Описание предлагаемого товара'!E49)&gt;0,'Описание предлагаемого товара'!E49,"")</f>
        <v/>
      </c>
      <c r="F47" s="61" t="str">
        <f>IF(LEN('Описание предлагаемого товара'!F49)&gt;0,'Описание предлагаемого товара'!F49,"")</f>
        <v/>
      </c>
      <c r="G47" s="61" t="str">
        <f>IF(LEN('Описание предлагаемого товара'!G49)&gt;0,'Описание предлагаемого товара'!G49,"")</f>
        <v>Нет</v>
      </c>
      <c r="H47" s="61" t="str">
        <f>IF(LEN('Описание предлагаемого товара'!H49)&gt;0,'Описание предлагаемого товара'!H49,"")</f>
        <v>14.12.30.150</v>
      </c>
      <c r="I47" s="61" t="str">
        <f>IF(LEN('Описание предлагаемого товара'!I49)&gt;0,'Описание предлагаемого товара'!I49,"")</f>
        <v>Запрет</v>
      </c>
      <c r="J47" s="38" t="str">
        <f>IFERROR(VLOOKUP(B47,SAP!$A:$E,5,),"")</f>
        <v/>
      </c>
      <c r="K47" s="40" t="str">
        <f t="shared" si="9"/>
        <v/>
      </c>
      <c r="L47" s="61" t="str">
        <f>IF(LEN('Описание предлагаемого товара'!J49)&gt;0,IFERROR('Описание предлагаемого товара'!J49*1,""),"")</f>
        <v/>
      </c>
      <c r="M47" s="39" t="str">
        <f>IFERROR(VLOOKUP(B47,SAP!$A:$E,2,),"")</f>
        <v/>
      </c>
      <c r="N47" s="41" t="str">
        <f t="shared" si="141"/>
        <v/>
      </c>
      <c r="O47" s="39" t="str">
        <f t="shared" si="1"/>
        <v/>
      </c>
      <c r="P47" s="36" t="str">
        <f>IF(LEN('Описание предлагаемого товара'!K49)&gt;0,'Описание предлагаемого товара'!K49,"")</f>
        <v>нет</v>
      </c>
      <c r="Q47" s="37" t="str">
        <f>IF(IF(IF(LEN('Описание предлагаемого товара'!L49)&gt;0,'Описание предлагаемого товара'!L49,"")="(подпись уполномоченного представителя)","",IF(LEN('Описание предлагаемого товара'!L49)&gt;0,'Описание предлагаемого товара'!L49,""))="М.П.","",IF(IF(LEN('Описание предлагаемого товара'!L49)&gt;0,'Описание предлагаемого товара'!L49,"")="(подпись уполномоченного представителя)","",IF(LEN('Описание предлагаемого товара'!L49)&gt;0,'Описание предлагаемого товара'!L49,"")))</f>
        <v/>
      </c>
      <c r="R47" s="37" t="str">
        <f>IF(LEN('Описание предлагаемого товара'!M49)&gt;0,'Описание предлагаемого товара'!M49,"")</f>
        <v/>
      </c>
      <c r="S47" s="37" t="str">
        <f>IF(LEN('Описание предлагаемого товара'!N49)&gt;0,'Описание предлагаемого товара'!N49,"")</f>
        <v/>
      </c>
      <c r="T47" s="61" t="str">
        <f>IF(IF(LEN('Описание предлагаемого товара'!O49)&gt;0,'Описание предлагаемого товара'!O49,"")="(фамилия, имя, отчество подписавшего, должность)","",IF(LEN('Описание предлагаемого товара'!O49)&gt;0,'Описание предлагаемого товара'!O49,""))</f>
        <v>не заполняется</v>
      </c>
      <c r="U47" s="23" t="str">
        <f>IFERROR(VLOOKUP(CI47*1,Обработ.выгрузка_реестра_РФ!$A:$G,6,),"")</f>
        <v/>
      </c>
      <c r="V47" s="61" t="str">
        <f>IF(LEN('Описание предлагаемого товара'!P49)&gt;0,'Описание предлагаемого товара'!P49,"")</f>
        <v/>
      </c>
      <c r="W47" s="62" t="str">
        <f>IF(LEN('Описание предлагаемого товара'!Q49)&gt;0,'Описание предлагаемого товара'!Q49,"")</f>
        <v/>
      </c>
      <c r="X47" s="91" t="str">
        <f t="shared" ref="X47:Y47" si="313">IFERROR(REPLACE(W47,FIND(CHAR(10),W47,1),1," "),W47)</f>
        <v/>
      </c>
      <c r="Y47" s="91" t="str">
        <f t="shared" si="313"/>
        <v/>
      </c>
      <c r="Z47" s="91" t="str">
        <f t="shared" si="11"/>
        <v/>
      </c>
      <c r="AA47" s="91" t="str">
        <f t="shared" si="12"/>
        <v/>
      </c>
      <c r="AB47" s="91" t="str">
        <f t="shared" si="13"/>
        <v/>
      </c>
      <c r="AC47" s="91" t="str">
        <f t="shared" ref="AC47:AF47" si="314">IFERROR(REPLACE(AB47,FIND("  ",AB47,1),2," "),AB47)</f>
        <v/>
      </c>
      <c r="AD47" s="91" t="str">
        <f t="shared" si="314"/>
        <v/>
      </c>
      <c r="AE47" s="91" t="str">
        <f t="shared" si="314"/>
        <v/>
      </c>
      <c r="AF47" s="91" t="str">
        <f t="shared" si="314"/>
        <v/>
      </c>
      <c r="AG47" s="23" t="str">
        <f>IFERROR(VLOOKUP(CI47*1,Обработ.выгрузка_реестра_РФ!$A:$G,4,),"")</f>
        <v/>
      </c>
      <c r="AH47" s="91" t="str">
        <f t="shared" ref="AH47:AI47" si="315">IFERROR(REPLACE(AG47,FIND("-",AG47,1),1,"*"),AG47)</f>
        <v/>
      </c>
      <c r="AI47" s="91" t="str">
        <f t="shared" si="315"/>
        <v/>
      </c>
      <c r="AJ47" s="27" t="str">
        <f t="shared" si="107"/>
        <v/>
      </c>
      <c r="AK47" s="63" t="str">
        <f>IF(LEN('Описание предлагаемого товара'!R49)&gt;0,'Описание предлагаемого товара'!R49,"")</f>
        <v/>
      </c>
      <c r="AL47" s="91" t="str">
        <f t="shared" ref="AL47:AM47" si="316">IFERROR(REPLACE(AK47,FIND(CHAR(10),AK47,1),1,""),AK47)</f>
        <v/>
      </c>
      <c r="AM47" s="91" t="str">
        <f t="shared" si="316"/>
        <v/>
      </c>
      <c r="AN47" s="91" t="str">
        <f t="shared" ref="AN47:AR47" si="317">IFERROR(REPLACE(AM47,FIND(" ",AM47,1),1,""),AM47)</f>
        <v/>
      </c>
      <c r="AO47" s="91" t="str">
        <f t="shared" si="317"/>
        <v/>
      </c>
      <c r="AP47" s="91" t="str">
        <f t="shared" si="317"/>
        <v/>
      </c>
      <c r="AQ47" s="91" t="str">
        <f t="shared" si="317"/>
        <v/>
      </c>
      <c r="AR47" s="91" t="str">
        <f t="shared" si="317"/>
        <v/>
      </c>
      <c r="AS47" s="91" t="str">
        <f t="shared" si="18"/>
        <v/>
      </c>
      <c r="AT47" s="91" t="str">
        <f t="shared" si="19"/>
        <v/>
      </c>
      <c r="AU47" s="32" t="str">
        <f t="shared" si="4"/>
        <v>Не указан реестровый номер (мера нац.режима Запрет)</v>
      </c>
      <c r="AV47" s="93" t="str">
        <f>'Описание предлагаемого товара'!S49</f>
        <v/>
      </c>
      <c r="AW47" s="91">
        <f>MIN(SEARCH({0,1,2,3,4,5,6,7,8,9},AV47&amp; "0123456789"))</f>
        <v>1</v>
      </c>
      <c r="AX47" s="91" t="str">
        <f t="shared" si="20"/>
        <v/>
      </c>
      <c r="AY47" s="91" t="str">
        <f t="shared" si="21"/>
        <v/>
      </c>
      <c r="AZ47" s="91" t="str">
        <f t="shared" si="22"/>
        <v/>
      </c>
      <c r="BA47" s="91" t="str">
        <f t="shared" si="23"/>
        <v/>
      </c>
      <c r="BB47" s="91" t="str">
        <f t="shared" si="24"/>
        <v/>
      </c>
      <c r="BC47" s="91" t="str">
        <f t="shared" si="25"/>
        <v/>
      </c>
      <c r="BD47" s="91" t="str">
        <f t="shared" si="26"/>
        <v/>
      </c>
      <c r="BE47" s="91" t="str">
        <f t="shared" si="27"/>
        <v/>
      </c>
      <c r="BF47" s="91" t="str">
        <f t="shared" si="28"/>
        <v/>
      </c>
      <c r="BG47" s="91" t="str">
        <f t="shared" si="29"/>
        <v/>
      </c>
      <c r="BH47" s="91" t="str">
        <f t="shared" si="30"/>
        <v/>
      </c>
      <c r="BI47" s="91" t="str">
        <f t="shared" si="31"/>
        <v/>
      </c>
      <c r="BJ47" s="91" t="str">
        <f t="shared" si="32"/>
        <v/>
      </c>
      <c r="BK47" s="91" t="str">
        <f t="shared" si="33"/>
        <v/>
      </c>
      <c r="BL47" s="91" t="str">
        <f t="shared" si="34"/>
        <v/>
      </c>
      <c r="BM47" s="91" t="str">
        <f t="shared" si="35"/>
        <v/>
      </c>
      <c r="BN47" s="91" t="str">
        <f t="shared" si="36"/>
        <v/>
      </c>
      <c r="BO47" s="91" t="str">
        <f t="shared" si="37"/>
        <v/>
      </c>
      <c r="BP47" s="91" t="str">
        <f t="shared" si="38"/>
        <v/>
      </c>
      <c r="BQ47" s="91" t="str">
        <f t="shared" si="39"/>
        <v/>
      </c>
      <c r="BR47" s="91" t="str">
        <f t="shared" si="40"/>
        <v/>
      </c>
      <c r="BS47" s="91" t="str">
        <f t="shared" si="41"/>
        <v/>
      </c>
      <c r="BT47" s="91" t="str">
        <f t="shared" si="42"/>
        <v/>
      </c>
      <c r="BU47" s="91" t="str">
        <f t="shared" si="43"/>
        <v/>
      </c>
      <c r="BV47" s="91" t="str">
        <f t="shared" si="44"/>
        <v/>
      </c>
      <c r="BW47" s="91" t="str">
        <f t="shared" si="45"/>
        <v/>
      </c>
      <c r="BX47" s="91" t="str">
        <f t="shared" si="46"/>
        <v/>
      </c>
      <c r="BY47" s="91" t="str">
        <f t="shared" si="47"/>
        <v/>
      </c>
      <c r="BZ47" s="91" t="str">
        <f t="shared" si="48"/>
        <v/>
      </c>
      <c r="CA47" s="91" t="str">
        <f t="shared" si="49"/>
        <v/>
      </c>
      <c r="CB47" s="91" t="str">
        <f t="shared" si="50"/>
        <v/>
      </c>
      <c r="CC47" s="91" t="str">
        <f t="shared" si="51"/>
        <v/>
      </c>
      <c r="CD47" s="91" t="str">
        <f t="shared" si="52"/>
        <v/>
      </c>
      <c r="CE47" s="91" t="str">
        <f t="shared" si="53"/>
        <v/>
      </c>
      <c r="CF47" s="91" t="str">
        <f t="shared" si="54"/>
        <v/>
      </c>
      <c r="CG47" s="91" t="str">
        <f t="shared" si="55"/>
        <v/>
      </c>
      <c r="CH47" s="91" t="str">
        <f t="shared" si="56"/>
        <v/>
      </c>
      <c r="CI47" s="91" t="str">
        <f t="shared" si="57"/>
        <v>нет</v>
      </c>
      <c r="CJ47" s="63" t="str">
        <f>IF(LEN('Описание предлагаемого товара'!T49)&gt;0,'Описание предлагаемого товара'!T49,"")</f>
        <v/>
      </c>
      <c r="CK47" s="91" t="str">
        <f t="shared" ref="CK47:CL47" si="318">IFERROR(REPLACE(CJ47,FIND(CHAR(10),CJ47,1),1,""),CJ47)</f>
        <v/>
      </c>
      <c r="CL47" s="91" t="str">
        <f t="shared" si="318"/>
        <v/>
      </c>
      <c r="CM47" s="91" t="str">
        <f t="shared" si="59"/>
        <v/>
      </c>
      <c r="CN47" s="91" t="str">
        <f t="shared" si="60"/>
        <v/>
      </c>
      <c r="CO47" s="91" t="str">
        <f t="shared" si="61"/>
        <v/>
      </c>
      <c r="CP47" s="90" t="str">
        <f>IF(AU47="Не указан реестровый номер (мера нац.режима Запрет)","",IF(CI47="нет","",IF(CU47="да","исключение(не смотрим баллы)",IFERROR(IF(CI47*1&gt;0,IFERROR(IF(VLOOKUP(CI47*1,Обработ.выгрузка_реестра_РФ!$A:$G,7,)=0,"Баллы не установлены",VLOOKUP(CI47*1,Обработ.выгрузка_реестра_РФ!$A:$G,7,)),IF(LEN(CI47)&gt;14,"","нет номера в реестре РФ")),""),IF(LEN(CI47)=0,"","Некорректный реестровый номер")))))</f>
        <v/>
      </c>
      <c r="CQ47" s="33" t="str">
        <f>IF(LEN(C47)&gt;0,IFERROR(IF(LEN(H47)&gt;0,IF(LEN(VLOOKUP(H47,'исключения(не_смотрим_баллы)'!$A:$C,1,))&gt;0,"да","нет"),"не введен ОКПД2"),"нет"),"")</f>
        <v>нет</v>
      </c>
      <c r="CR47" s="33" t="str">
        <f ca="1">IF(CQ47="да",IF(TODAY()&lt;VLOOKUP(H47,'исключения(не_смотрим_баллы)'!$A:$C,3,),"да","нет"),"")</f>
        <v/>
      </c>
      <c r="CS47" s="33" t="str">
        <f>IFERROR(IF(CQ47="да",IF(VLOOKUP(CI47*1,Обработ.выгрузка_реестра_РФ!$A:$G,2,)&lt;VLOOKUP(H47,'исключения(не_смотрим_баллы)'!$A:$C,2,),"да","нет"),""),"")</f>
        <v/>
      </c>
      <c r="CT47" s="24"/>
      <c r="CU47" s="33" t="str">
        <f t="shared" si="69"/>
        <v/>
      </c>
      <c r="CV47" s="91" t="str">
        <f t="shared" si="70"/>
        <v/>
      </c>
      <c r="CW47" s="27" t="str">
        <f t="shared" si="71"/>
        <v/>
      </c>
      <c r="CX47" s="26" t="str">
        <f t="shared" si="5"/>
        <v>Импорт</v>
      </c>
      <c r="CY47" s="64" t="str">
        <f>IF(LEN('Описание предлагаемого товара'!U49)&gt;0,'Описание предлагаемого товара'!U49,"")</f>
        <v/>
      </c>
      <c r="CZ47" s="95" t="str">
        <f t="shared" si="62"/>
        <v/>
      </c>
      <c r="DA47" s="95" t="str">
        <f t="shared" ref="DA47" si="319">IFERROR(REPLACE(CZ47,FIND(" ",CZ47,1),1,""),CZ47)</f>
        <v/>
      </c>
      <c r="DB47" s="95" t="str">
        <f t="shared" si="7"/>
        <v/>
      </c>
      <c r="DC47" s="95" t="str">
        <f t="shared" ref="DC47:DD47" si="320">IFERROR(REPLACE(DB47,FIND("г.",DB47,1),2,""),DB47)</f>
        <v/>
      </c>
      <c r="DD47" s="95" t="str">
        <f t="shared" si="320"/>
        <v/>
      </c>
      <c r="DE47" s="95" t="str">
        <f t="shared" ref="DE47:DF47" si="321">IFERROR(REPLACE(DD47,FIND("г",DD47,1),1,""),DD47)</f>
        <v/>
      </c>
      <c r="DF47" s="95" t="str">
        <f t="shared" si="321"/>
        <v/>
      </c>
      <c r="DG47" s="95" t="str">
        <f t="shared" si="75"/>
        <v/>
      </c>
      <c r="DH47" s="25" t="str">
        <f>IFERROR(VLOOKUP(CI47*1,Обработ.выгрузка_реестра_РФ!$A:$G,5,),"")</f>
        <v/>
      </c>
      <c r="DI47" s="27" t="str">
        <f t="shared" si="85"/>
        <v/>
      </c>
      <c r="DJ47" s="27" t="str">
        <f t="shared" ca="1" si="8"/>
        <v/>
      </c>
      <c r="DK47" s="63" t="str">
        <f>IF(LEN('Описание предлагаемого товара'!V49)&gt;0,'Описание предлагаемого товара'!V49,"")</f>
        <v/>
      </c>
      <c r="DL47" s="63" t="str">
        <f>IF(LEN('Описание предлагаемого товара'!W49)&gt;0,'Описание предлагаемого товара'!W49,"")</f>
        <v/>
      </c>
      <c r="DM47" s="32"/>
    </row>
    <row r="48" spans="1:117" ht="48.75" customHeight="1" x14ac:dyDescent="0.25">
      <c r="A48" s="61">
        <f>IF(LEN('Описание предлагаемого товара'!A50)&gt;0,'Описание предлагаемого товара'!A50,"")</f>
        <v>29</v>
      </c>
      <c r="B48" s="65" t="str">
        <f>IF(LEN('Описание предлагаемого товара'!B50)&gt;0,'Описание предлагаемого товара'!B50,"")</f>
        <v/>
      </c>
      <c r="C48" s="61" t="str">
        <f>IF(LEN('Описание предлагаемого товара'!C50)&gt;0,'Описание предлагаемого товара'!C50,"")</f>
        <v xml:space="preserve">Перчатки для защиты от механических воздействий МБС </v>
      </c>
      <c r="D48" s="61" t="str">
        <f>IF(LEN('Описание предлагаемого товара'!D50)&gt;0,'Описание предлагаемого товара'!D50,"")</f>
        <v xml:space="preserve">Защитные свойства К80, Щ20, Нс, Нм, Нт, Ми. Материал основы (подкладки): Jersey (джерси); хлопок 100%. Рабочая поверхность (материал покрытия): Нитрил. Конструкция: защитная крага или трикотажный манжет, полное покрытие. Длина: 270 мм. Размер: 9, 10, 11. ТР/ТС:  019/2011. </v>
      </c>
      <c r="E48" s="61" t="str">
        <f>IF(LEN('Описание предлагаемого товара'!E50)&gt;0,'Описание предлагаемого товара'!E50,"")</f>
        <v/>
      </c>
      <c r="F48" s="61" t="str">
        <f>IF(LEN('Описание предлагаемого товара'!F50)&gt;0,'Описание предлагаемого товара'!F50,"")</f>
        <v/>
      </c>
      <c r="G48" s="61" t="str">
        <f>IF(LEN('Описание предлагаемого товара'!G50)&gt;0,'Описание предлагаемого товара'!G50,"")</f>
        <v>Нет</v>
      </c>
      <c r="H48" s="61" t="str">
        <f>IF(LEN('Описание предлагаемого товара'!H50)&gt;0,'Описание предлагаемого товара'!H50,"")</f>
        <v>14.12.30.150</v>
      </c>
      <c r="I48" s="61" t="str">
        <f>IF(LEN('Описание предлагаемого товара'!I50)&gt;0,'Описание предлагаемого товара'!I50,"")</f>
        <v>Запрет</v>
      </c>
      <c r="J48" s="38" t="str">
        <f>IFERROR(VLOOKUP(B48,SAP!$A:$E,5,),"")</f>
        <v/>
      </c>
      <c r="K48" s="40" t="str">
        <f t="shared" si="9"/>
        <v/>
      </c>
      <c r="L48" s="61" t="str">
        <f>IF(LEN('Описание предлагаемого товара'!J50)&gt;0,IFERROR('Описание предлагаемого товара'!J50*1,""),"")</f>
        <v/>
      </c>
      <c r="M48" s="39" t="str">
        <f>IFERROR(VLOOKUP(B48,SAP!$A:$E,2,),"")</f>
        <v/>
      </c>
      <c r="N48" s="41" t="str">
        <f t="shared" si="141"/>
        <v/>
      </c>
      <c r="O48" s="39" t="str">
        <f t="shared" si="1"/>
        <v/>
      </c>
      <c r="P48" s="36" t="str">
        <f>IF(LEN('Описание предлагаемого товара'!K50)&gt;0,'Описание предлагаемого товара'!K50,"")</f>
        <v>нет</v>
      </c>
      <c r="Q48" s="37" t="str">
        <f>IF(IF(IF(LEN('Описание предлагаемого товара'!L50)&gt;0,'Описание предлагаемого товара'!L50,"")="(подпись уполномоченного представителя)","",IF(LEN('Описание предлагаемого товара'!L50)&gt;0,'Описание предлагаемого товара'!L50,""))="М.П.","",IF(IF(LEN('Описание предлагаемого товара'!L50)&gt;0,'Описание предлагаемого товара'!L50,"")="(подпись уполномоченного представителя)","",IF(LEN('Описание предлагаемого товара'!L50)&gt;0,'Описание предлагаемого товара'!L50,"")))</f>
        <v/>
      </c>
      <c r="R48" s="37" t="str">
        <f>IF(LEN('Описание предлагаемого товара'!M50)&gt;0,'Описание предлагаемого товара'!M50,"")</f>
        <v/>
      </c>
      <c r="S48" s="37" t="str">
        <f>IF(LEN('Описание предлагаемого товара'!N50)&gt;0,'Описание предлагаемого товара'!N50,"")</f>
        <v/>
      </c>
      <c r="T48" s="61" t="str">
        <f>IF(IF(LEN('Описание предлагаемого товара'!O50)&gt;0,'Описание предлагаемого товара'!O50,"")="(фамилия, имя, отчество подписавшего, должность)","",IF(LEN('Описание предлагаемого товара'!O50)&gt;0,'Описание предлагаемого товара'!O50,""))</f>
        <v>не заполняется</v>
      </c>
      <c r="U48" s="23" t="str">
        <f>IFERROR(VLOOKUP(CI48*1,Обработ.выгрузка_реестра_РФ!$A:$G,6,),"")</f>
        <v/>
      </c>
      <c r="V48" s="61" t="str">
        <f>IF(LEN('Описание предлагаемого товара'!P50)&gt;0,'Описание предлагаемого товара'!P50,"")</f>
        <v/>
      </c>
      <c r="W48" s="62" t="str">
        <f>IF(LEN('Описание предлагаемого товара'!Q50)&gt;0,'Описание предлагаемого товара'!Q50,"")</f>
        <v/>
      </c>
      <c r="X48" s="91" t="str">
        <f t="shared" ref="X48:Y48" si="322">IFERROR(REPLACE(W48,FIND(CHAR(10),W48,1),1," "),W48)</f>
        <v/>
      </c>
      <c r="Y48" s="91" t="str">
        <f t="shared" si="322"/>
        <v/>
      </c>
      <c r="Z48" s="91" t="str">
        <f t="shared" si="11"/>
        <v/>
      </c>
      <c r="AA48" s="91" t="str">
        <f t="shared" si="12"/>
        <v/>
      </c>
      <c r="AB48" s="91" t="str">
        <f t="shared" si="13"/>
        <v/>
      </c>
      <c r="AC48" s="91" t="str">
        <f t="shared" ref="AC48:AF48" si="323">IFERROR(REPLACE(AB48,FIND("  ",AB48,1),2," "),AB48)</f>
        <v/>
      </c>
      <c r="AD48" s="91" t="str">
        <f t="shared" si="323"/>
        <v/>
      </c>
      <c r="AE48" s="91" t="str">
        <f t="shared" si="323"/>
        <v/>
      </c>
      <c r="AF48" s="91" t="str">
        <f t="shared" si="323"/>
        <v/>
      </c>
      <c r="AG48" s="23" t="str">
        <f>IFERROR(VLOOKUP(CI48*1,Обработ.выгрузка_реестра_РФ!$A:$G,4,),"")</f>
        <v/>
      </c>
      <c r="AH48" s="91" t="str">
        <f t="shared" ref="AH48:AI48" si="324">IFERROR(REPLACE(AG48,FIND("-",AG48,1),1,"*"),AG48)</f>
        <v/>
      </c>
      <c r="AI48" s="91" t="str">
        <f t="shared" si="324"/>
        <v/>
      </c>
      <c r="AJ48" s="27" t="str">
        <f t="shared" si="107"/>
        <v/>
      </c>
      <c r="AK48" s="63" t="str">
        <f>IF(LEN('Описание предлагаемого товара'!R50)&gt;0,'Описание предлагаемого товара'!R50,"")</f>
        <v/>
      </c>
      <c r="AL48" s="91" t="str">
        <f t="shared" ref="AL48:AM48" si="325">IFERROR(REPLACE(AK48,FIND(CHAR(10),AK48,1),1,""),AK48)</f>
        <v/>
      </c>
      <c r="AM48" s="91" t="str">
        <f t="shared" si="325"/>
        <v/>
      </c>
      <c r="AN48" s="91" t="str">
        <f t="shared" ref="AN48:AR48" si="326">IFERROR(REPLACE(AM48,FIND(" ",AM48,1),1,""),AM48)</f>
        <v/>
      </c>
      <c r="AO48" s="91" t="str">
        <f t="shared" si="326"/>
        <v/>
      </c>
      <c r="AP48" s="91" t="str">
        <f t="shared" si="326"/>
        <v/>
      </c>
      <c r="AQ48" s="91" t="str">
        <f t="shared" si="326"/>
        <v/>
      </c>
      <c r="AR48" s="91" t="str">
        <f t="shared" si="326"/>
        <v/>
      </c>
      <c r="AS48" s="91" t="str">
        <f t="shared" si="18"/>
        <v/>
      </c>
      <c r="AT48" s="91" t="str">
        <f t="shared" si="19"/>
        <v/>
      </c>
      <c r="AU48" s="32" t="str">
        <f t="shared" si="4"/>
        <v>Не указан реестровый номер (мера нац.режима Запрет)</v>
      </c>
      <c r="AV48" s="93" t="str">
        <f>'Описание предлагаемого товара'!S50</f>
        <v/>
      </c>
      <c r="AW48" s="91">
        <f>MIN(SEARCH({0,1,2,3,4,5,6,7,8,9},AV48&amp; "0123456789"))</f>
        <v>1</v>
      </c>
      <c r="AX48" s="91" t="str">
        <f t="shared" si="20"/>
        <v/>
      </c>
      <c r="AY48" s="91" t="str">
        <f t="shared" si="21"/>
        <v/>
      </c>
      <c r="AZ48" s="91" t="str">
        <f t="shared" si="22"/>
        <v/>
      </c>
      <c r="BA48" s="91" t="str">
        <f t="shared" si="23"/>
        <v/>
      </c>
      <c r="BB48" s="91" t="str">
        <f t="shared" si="24"/>
        <v/>
      </c>
      <c r="BC48" s="91" t="str">
        <f t="shared" si="25"/>
        <v/>
      </c>
      <c r="BD48" s="91" t="str">
        <f t="shared" si="26"/>
        <v/>
      </c>
      <c r="BE48" s="91" t="str">
        <f t="shared" si="27"/>
        <v/>
      </c>
      <c r="BF48" s="91" t="str">
        <f t="shared" si="28"/>
        <v/>
      </c>
      <c r="BG48" s="91" t="str">
        <f t="shared" si="29"/>
        <v/>
      </c>
      <c r="BH48" s="91" t="str">
        <f t="shared" si="30"/>
        <v/>
      </c>
      <c r="BI48" s="91" t="str">
        <f t="shared" si="31"/>
        <v/>
      </c>
      <c r="BJ48" s="91" t="str">
        <f t="shared" si="32"/>
        <v/>
      </c>
      <c r="BK48" s="91" t="str">
        <f t="shared" si="33"/>
        <v/>
      </c>
      <c r="BL48" s="91" t="str">
        <f t="shared" si="34"/>
        <v/>
      </c>
      <c r="BM48" s="91" t="str">
        <f t="shared" si="35"/>
        <v/>
      </c>
      <c r="BN48" s="91" t="str">
        <f t="shared" si="36"/>
        <v/>
      </c>
      <c r="BO48" s="91" t="str">
        <f t="shared" si="37"/>
        <v/>
      </c>
      <c r="BP48" s="91" t="str">
        <f t="shared" si="38"/>
        <v/>
      </c>
      <c r="BQ48" s="91" t="str">
        <f t="shared" si="39"/>
        <v/>
      </c>
      <c r="BR48" s="91" t="str">
        <f t="shared" si="40"/>
        <v/>
      </c>
      <c r="BS48" s="91" t="str">
        <f t="shared" si="41"/>
        <v/>
      </c>
      <c r="BT48" s="91" t="str">
        <f t="shared" si="42"/>
        <v/>
      </c>
      <c r="BU48" s="91" t="str">
        <f t="shared" si="43"/>
        <v/>
      </c>
      <c r="BV48" s="91" t="str">
        <f t="shared" si="44"/>
        <v/>
      </c>
      <c r="BW48" s="91" t="str">
        <f t="shared" si="45"/>
        <v/>
      </c>
      <c r="BX48" s="91" t="str">
        <f t="shared" si="46"/>
        <v/>
      </c>
      <c r="BY48" s="91" t="str">
        <f t="shared" si="47"/>
        <v/>
      </c>
      <c r="BZ48" s="91" t="str">
        <f t="shared" si="48"/>
        <v/>
      </c>
      <c r="CA48" s="91" t="str">
        <f t="shared" si="49"/>
        <v/>
      </c>
      <c r="CB48" s="91" t="str">
        <f t="shared" si="50"/>
        <v/>
      </c>
      <c r="CC48" s="91" t="str">
        <f t="shared" si="51"/>
        <v/>
      </c>
      <c r="CD48" s="91" t="str">
        <f t="shared" si="52"/>
        <v/>
      </c>
      <c r="CE48" s="91" t="str">
        <f t="shared" si="53"/>
        <v/>
      </c>
      <c r="CF48" s="91" t="str">
        <f t="shared" si="54"/>
        <v/>
      </c>
      <c r="CG48" s="91" t="str">
        <f t="shared" si="55"/>
        <v/>
      </c>
      <c r="CH48" s="91" t="str">
        <f t="shared" si="56"/>
        <v/>
      </c>
      <c r="CI48" s="91" t="str">
        <f t="shared" si="57"/>
        <v>нет</v>
      </c>
      <c r="CJ48" s="63" t="str">
        <f>IF(LEN('Описание предлагаемого товара'!T50)&gt;0,'Описание предлагаемого товара'!T50,"")</f>
        <v/>
      </c>
      <c r="CK48" s="91" t="str">
        <f t="shared" ref="CK48:CL48" si="327">IFERROR(REPLACE(CJ48,FIND(CHAR(10),CJ48,1),1,""),CJ48)</f>
        <v/>
      </c>
      <c r="CL48" s="91" t="str">
        <f t="shared" si="327"/>
        <v/>
      </c>
      <c r="CM48" s="91" t="str">
        <f t="shared" si="59"/>
        <v/>
      </c>
      <c r="CN48" s="91" t="str">
        <f t="shared" si="60"/>
        <v/>
      </c>
      <c r="CO48" s="91" t="str">
        <f t="shared" si="61"/>
        <v/>
      </c>
      <c r="CP48" s="90" t="str">
        <f>IF(AU48="Не указан реестровый номер (мера нац.режима Запрет)","",IF(CI48="нет","",IF(CU48="да","исключение(не смотрим баллы)",IFERROR(IF(CI48*1&gt;0,IFERROR(IF(VLOOKUP(CI48*1,Обработ.выгрузка_реестра_РФ!$A:$G,7,)=0,"Баллы не установлены",VLOOKUP(CI48*1,Обработ.выгрузка_реестра_РФ!$A:$G,7,)),IF(LEN(CI48)&gt;14,"","нет номера в реестре РФ")),""),IF(LEN(CI48)=0,"","Некорректный реестровый номер")))))</f>
        <v/>
      </c>
      <c r="CQ48" s="33" t="str">
        <f>IF(LEN(C48)&gt;0,IFERROR(IF(LEN(H48)&gt;0,IF(LEN(VLOOKUP(H48,'исключения(не_смотрим_баллы)'!$A:$C,1,))&gt;0,"да","нет"),"не введен ОКПД2"),"нет"),"")</f>
        <v>нет</v>
      </c>
      <c r="CR48" s="33" t="str">
        <f ca="1">IF(CQ48="да",IF(TODAY()&lt;VLOOKUP(H48,'исключения(не_смотрим_баллы)'!$A:$C,3,),"да","нет"),"")</f>
        <v/>
      </c>
      <c r="CS48" s="33" t="str">
        <f>IFERROR(IF(CQ48="да",IF(VLOOKUP(CI48*1,Обработ.выгрузка_реестра_РФ!$A:$G,2,)&lt;VLOOKUP(H48,'исключения(не_смотрим_баллы)'!$A:$C,2,),"да","нет"),""),"")</f>
        <v/>
      </c>
      <c r="CT48" s="24"/>
      <c r="CU48" s="33" t="str">
        <f t="shared" si="69"/>
        <v/>
      </c>
      <c r="CV48" s="91" t="str">
        <f t="shared" si="70"/>
        <v/>
      </c>
      <c r="CW48" s="27" t="str">
        <f t="shared" si="71"/>
        <v/>
      </c>
      <c r="CX48" s="26" t="str">
        <f t="shared" si="5"/>
        <v>Импорт</v>
      </c>
      <c r="CY48" s="64" t="str">
        <f>IF(LEN('Описание предлагаемого товара'!U50)&gt;0,'Описание предлагаемого товара'!U50,"")</f>
        <v/>
      </c>
      <c r="CZ48" s="95" t="str">
        <f t="shared" si="62"/>
        <v/>
      </c>
      <c r="DA48" s="95" t="str">
        <f t="shared" ref="DA48" si="328">IFERROR(REPLACE(CZ48,FIND(" ",CZ48,1),1,""),CZ48)</f>
        <v/>
      </c>
      <c r="DB48" s="95" t="str">
        <f t="shared" si="7"/>
        <v/>
      </c>
      <c r="DC48" s="95" t="str">
        <f t="shared" ref="DC48:DD48" si="329">IFERROR(REPLACE(DB48,FIND("г.",DB48,1),2,""),DB48)</f>
        <v/>
      </c>
      <c r="DD48" s="95" t="str">
        <f t="shared" si="329"/>
        <v/>
      </c>
      <c r="DE48" s="95" t="str">
        <f t="shared" ref="DE48:DF48" si="330">IFERROR(REPLACE(DD48,FIND("г",DD48,1),1,""),DD48)</f>
        <v/>
      </c>
      <c r="DF48" s="95" t="str">
        <f t="shared" si="330"/>
        <v/>
      </c>
      <c r="DG48" s="95" t="str">
        <f t="shared" si="75"/>
        <v/>
      </c>
      <c r="DH48" s="25" t="str">
        <f>IFERROR(VLOOKUP(CI48*1,Обработ.выгрузка_реестра_РФ!$A:$G,5,),"")</f>
        <v/>
      </c>
      <c r="DI48" s="27" t="str">
        <f t="shared" si="85"/>
        <v/>
      </c>
      <c r="DJ48" s="27" t="str">
        <f t="shared" ca="1" si="8"/>
        <v/>
      </c>
      <c r="DK48" s="63" t="str">
        <f>IF(LEN('Описание предлагаемого товара'!V50)&gt;0,'Описание предлагаемого товара'!V50,"")</f>
        <v/>
      </c>
      <c r="DL48" s="63" t="str">
        <f>IF(LEN('Описание предлагаемого товара'!W50)&gt;0,'Описание предлагаемого товара'!W50,"")</f>
        <v/>
      </c>
      <c r="DM48" s="32"/>
    </row>
    <row r="49" spans="1:117" ht="48.75" customHeight="1" x14ac:dyDescent="0.25">
      <c r="A49" s="61">
        <f>IF(LEN('Описание предлагаемого товара'!A51)&gt;0,'Описание предлагаемого товара'!A51,"")</f>
        <v>30</v>
      </c>
      <c r="B49" s="65" t="str">
        <f>IF(LEN('Описание предлагаемого товара'!B51)&gt;0,'Описание предлагаемого товара'!B51,"")</f>
        <v/>
      </c>
      <c r="C49" s="61" t="str">
        <f>IF(LEN('Описание предлагаемого товара'!C51)&gt;0,'Описание предлагаемого товара'!C51,"")</f>
        <v>Перчатки для защиты от механических воздействий, проколов, порезов цепной пилой, утепленная</v>
      </c>
      <c r="D49" s="61" t="str">
        <f>IF(LEN('Описание предлагаемого товара'!D51)&gt;0,'Описание предлагаемого товара'!D51,"")</f>
        <v xml:space="preserve">Перчатки класса 1 (20 м/с) по стандарту ГОСТ ISO 11393-4-2022 (защита от контакта с цепью бензопилы) обеспечивают максимальную безопасность в экстремальных условиях. Перчатки изготовлены из комбинации прочной и эластичной натуральной кожи со стороны ладонной части и антипорезного пакета на основе специальных нетканых материалов с тыльной стороны.
Кожа обладает высокой стойкостью к истиранию, порезам, проколам. Водоотталкивающая обработка кожи защищает от намокания при работе во влажных условиях. С утепленным вкладышем.
Ми – для защиты от истирания
Мп – для защиты от порезов
Для защиты от режущего воздействия ручной цепной пилой
Стойкость к истиранию / Уровень 2 (не менее 500 циклов) 
Сопротивление порезу / Уровень 1 (индекс не менее 1,2)
Сопротивление раздиру / Уровень 2 (не менее 25 Н) </v>
      </c>
      <c r="E49" s="61" t="str">
        <f>IF(LEN('Описание предлагаемого товара'!E51)&gt;0,'Описание предлагаемого товара'!E51,"")</f>
        <v/>
      </c>
      <c r="F49" s="61" t="str">
        <f>IF(LEN('Описание предлагаемого товара'!F51)&gt;0,'Описание предлагаемого товара'!F51,"")</f>
        <v/>
      </c>
      <c r="G49" s="61" t="str">
        <f>IF(LEN('Описание предлагаемого товара'!G51)&gt;0,'Описание предлагаемого товара'!G51,"")</f>
        <v>Нет</v>
      </c>
      <c r="H49" s="61" t="str">
        <f>IF(LEN('Описание предлагаемого товара'!H51)&gt;0,'Описание предлагаемого товара'!H51,"")</f>
        <v>14.12.30.150</v>
      </c>
      <c r="I49" s="61" t="str">
        <f>IF(LEN('Описание предлагаемого товара'!I51)&gt;0,'Описание предлагаемого товара'!I51,"")</f>
        <v>Запрет</v>
      </c>
      <c r="J49" s="38" t="str">
        <f>IFERROR(VLOOKUP(B49,SAP!$A:$E,5,),"")</f>
        <v/>
      </c>
      <c r="K49" s="40" t="str">
        <f t="shared" si="9"/>
        <v/>
      </c>
      <c r="L49" s="61" t="str">
        <f>IF(LEN('Описание предлагаемого товара'!J51)&gt;0,IFERROR('Описание предлагаемого товара'!J51*1,""),"")</f>
        <v/>
      </c>
      <c r="M49" s="39" t="str">
        <f>IFERROR(VLOOKUP(B49,SAP!$A:$E,2,),"")</f>
        <v/>
      </c>
      <c r="N49" s="41" t="str">
        <f t="shared" si="141"/>
        <v/>
      </c>
      <c r="O49" s="39" t="str">
        <f t="shared" si="1"/>
        <v/>
      </c>
      <c r="P49" s="36" t="str">
        <f>IF(LEN('Описание предлагаемого товара'!K51)&gt;0,'Описание предлагаемого товара'!K51,"")</f>
        <v>нет</v>
      </c>
      <c r="Q49" s="37" t="str">
        <f>IF(IF(IF(LEN('Описание предлагаемого товара'!L51)&gt;0,'Описание предлагаемого товара'!L51,"")="(подпись уполномоченного представителя)","",IF(LEN('Описание предлагаемого товара'!L51)&gt;0,'Описание предлагаемого товара'!L51,""))="М.П.","",IF(IF(LEN('Описание предлагаемого товара'!L51)&gt;0,'Описание предлагаемого товара'!L51,"")="(подпись уполномоченного представителя)","",IF(LEN('Описание предлагаемого товара'!L51)&gt;0,'Описание предлагаемого товара'!L51,"")))</f>
        <v/>
      </c>
      <c r="R49" s="37" t="str">
        <f>IF(LEN('Описание предлагаемого товара'!M51)&gt;0,'Описание предлагаемого товара'!M51,"")</f>
        <v/>
      </c>
      <c r="S49" s="37" t="str">
        <f>IF(LEN('Описание предлагаемого товара'!N51)&gt;0,'Описание предлагаемого товара'!N51,"")</f>
        <v/>
      </c>
      <c r="T49" s="61" t="str">
        <f>IF(IF(LEN('Описание предлагаемого товара'!O51)&gt;0,'Описание предлагаемого товара'!O51,"")="(фамилия, имя, отчество подписавшего, должность)","",IF(LEN('Описание предлагаемого товара'!O51)&gt;0,'Описание предлагаемого товара'!O51,""))</f>
        <v>не заполняется</v>
      </c>
      <c r="U49" s="23" t="str">
        <f>IFERROR(VLOOKUP(CI49*1,Обработ.выгрузка_реестра_РФ!$A:$G,6,),"")</f>
        <v/>
      </c>
      <c r="V49" s="61" t="str">
        <f>IF(LEN('Описание предлагаемого товара'!P51)&gt;0,'Описание предлагаемого товара'!P51,"")</f>
        <v/>
      </c>
      <c r="W49" s="62" t="str">
        <f>IF(LEN('Описание предлагаемого товара'!Q51)&gt;0,'Описание предлагаемого товара'!Q51,"")</f>
        <v/>
      </c>
      <c r="X49" s="91" t="str">
        <f t="shared" ref="X49:Y49" si="331">IFERROR(REPLACE(W49,FIND(CHAR(10),W49,1),1," "),W49)</f>
        <v/>
      </c>
      <c r="Y49" s="91" t="str">
        <f t="shared" si="331"/>
        <v/>
      </c>
      <c r="Z49" s="91" t="str">
        <f t="shared" si="11"/>
        <v/>
      </c>
      <c r="AA49" s="91" t="str">
        <f t="shared" si="12"/>
        <v/>
      </c>
      <c r="AB49" s="91" t="str">
        <f t="shared" si="13"/>
        <v/>
      </c>
      <c r="AC49" s="91" t="str">
        <f t="shared" ref="AC49:AF49" si="332">IFERROR(REPLACE(AB49,FIND("  ",AB49,1),2," "),AB49)</f>
        <v/>
      </c>
      <c r="AD49" s="91" t="str">
        <f t="shared" si="332"/>
        <v/>
      </c>
      <c r="AE49" s="91" t="str">
        <f t="shared" si="332"/>
        <v/>
      </c>
      <c r="AF49" s="91" t="str">
        <f t="shared" si="332"/>
        <v/>
      </c>
      <c r="AG49" s="23" t="str">
        <f>IFERROR(VLOOKUP(CI49*1,Обработ.выгрузка_реестра_РФ!$A:$G,4,),"")</f>
        <v/>
      </c>
      <c r="AH49" s="91" t="str">
        <f t="shared" ref="AH49:AI49" si="333">IFERROR(REPLACE(AG49,FIND("-",AG49,1),1,"*"),AG49)</f>
        <v/>
      </c>
      <c r="AI49" s="91" t="str">
        <f t="shared" si="333"/>
        <v/>
      </c>
      <c r="AJ49" s="27" t="str">
        <f t="shared" si="107"/>
        <v/>
      </c>
      <c r="AK49" s="63" t="str">
        <f>IF(LEN('Описание предлагаемого товара'!R51)&gt;0,'Описание предлагаемого товара'!R51,"")</f>
        <v/>
      </c>
      <c r="AL49" s="91" t="str">
        <f t="shared" ref="AL49:AM49" si="334">IFERROR(REPLACE(AK49,FIND(CHAR(10),AK49,1),1,""),AK49)</f>
        <v/>
      </c>
      <c r="AM49" s="91" t="str">
        <f t="shared" si="334"/>
        <v/>
      </c>
      <c r="AN49" s="91" t="str">
        <f t="shared" ref="AN49:AR49" si="335">IFERROR(REPLACE(AM49,FIND(" ",AM49,1),1,""),AM49)</f>
        <v/>
      </c>
      <c r="AO49" s="91" t="str">
        <f t="shared" si="335"/>
        <v/>
      </c>
      <c r="AP49" s="91" t="str">
        <f t="shared" si="335"/>
        <v/>
      </c>
      <c r="AQ49" s="91" t="str">
        <f t="shared" si="335"/>
        <v/>
      </c>
      <c r="AR49" s="91" t="str">
        <f t="shared" si="335"/>
        <v/>
      </c>
      <c r="AS49" s="91" t="str">
        <f t="shared" si="18"/>
        <v/>
      </c>
      <c r="AT49" s="91" t="str">
        <f t="shared" si="19"/>
        <v/>
      </c>
      <c r="AU49" s="32" t="str">
        <f t="shared" si="4"/>
        <v>Не указан реестровый номер (мера нац.режима Запрет)</v>
      </c>
      <c r="AV49" s="93" t="str">
        <f>'Описание предлагаемого товара'!S51</f>
        <v/>
      </c>
      <c r="AW49" s="91">
        <f>MIN(SEARCH({0,1,2,3,4,5,6,7,8,9},AV49&amp; "0123456789"))</f>
        <v>1</v>
      </c>
      <c r="AX49" s="91" t="str">
        <f t="shared" si="20"/>
        <v/>
      </c>
      <c r="AY49" s="91" t="str">
        <f t="shared" si="21"/>
        <v/>
      </c>
      <c r="AZ49" s="91" t="str">
        <f t="shared" si="22"/>
        <v/>
      </c>
      <c r="BA49" s="91" t="str">
        <f t="shared" si="23"/>
        <v/>
      </c>
      <c r="BB49" s="91" t="str">
        <f t="shared" si="24"/>
        <v/>
      </c>
      <c r="BC49" s="91" t="str">
        <f t="shared" si="25"/>
        <v/>
      </c>
      <c r="BD49" s="91" t="str">
        <f t="shared" si="26"/>
        <v/>
      </c>
      <c r="BE49" s="91" t="str">
        <f t="shared" si="27"/>
        <v/>
      </c>
      <c r="BF49" s="91" t="str">
        <f t="shared" si="28"/>
        <v/>
      </c>
      <c r="BG49" s="91" t="str">
        <f t="shared" si="29"/>
        <v/>
      </c>
      <c r="BH49" s="91" t="str">
        <f t="shared" si="30"/>
        <v/>
      </c>
      <c r="BI49" s="91" t="str">
        <f t="shared" si="31"/>
        <v/>
      </c>
      <c r="BJ49" s="91" t="str">
        <f t="shared" si="32"/>
        <v/>
      </c>
      <c r="BK49" s="91" t="str">
        <f t="shared" si="33"/>
        <v/>
      </c>
      <c r="BL49" s="91" t="str">
        <f t="shared" si="34"/>
        <v/>
      </c>
      <c r="BM49" s="91" t="str">
        <f t="shared" si="35"/>
        <v/>
      </c>
      <c r="BN49" s="91" t="str">
        <f t="shared" si="36"/>
        <v/>
      </c>
      <c r="BO49" s="91" t="str">
        <f t="shared" si="37"/>
        <v/>
      </c>
      <c r="BP49" s="91" t="str">
        <f t="shared" si="38"/>
        <v/>
      </c>
      <c r="BQ49" s="91" t="str">
        <f t="shared" si="39"/>
        <v/>
      </c>
      <c r="BR49" s="91" t="str">
        <f t="shared" si="40"/>
        <v/>
      </c>
      <c r="BS49" s="91" t="str">
        <f t="shared" si="41"/>
        <v/>
      </c>
      <c r="BT49" s="91" t="str">
        <f t="shared" si="42"/>
        <v/>
      </c>
      <c r="BU49" s="91" t="str">
        <f t="shared" si="43"/>
        <v/>
      </c>
      <c r="BV49" s="91" t="str">
        <f t="shared" si="44"/>
        <v/>
      </c>
      <c r="BW49" s="91" t="str">
        <f t="shared" si="45"/>
        <v/>
      </c>
      <c r="BX49" s="91" t="str">
        <f t="shared" si="46"/>
        <v/>
      </c>
      <c r="BY49" s="91" t="str">
        <f t="shared" si="47"/>
        <v/>
      </c>
      <c r="BZ49" s="91" t="str">
        <f t="shared" si="48"/>
        <v/>
      </c>
      <c r="CA49" s="91" t="str">
        <f t="shared" si="49"/>
        <v/>
      </c>
      <c r="CB49" s="91" t="str">
        <f t="shared" si="50"/>
        <v/>
      </c>
      <c r="CC49" s="91" t="str">
        <f t="shared" si="51"/>
        <v/>
      </c>
      <c r="CD49" s="91" t="str">
        <f t="shared" si="52"/>
        <v/>
      </c>
      <c r="CE49" s="91" t="str">
        <f t="shared" si="53"/>
        <v/>
      </c>
      <c r="CF49" s="91" t="str">
        <f t="shared" si="54"/>
        <v/>
      </c>
      <c r="CG49" s="91" t="str">
        <f t="shared" si="55"/>
        <v/>
      </c>
      <c r="CH49" s="91" t="str">
        <f t="shared" si="56"/>
        <v/>
      </c>
      <c r="CI49" s="91" t="str">
        <f t="shared" si="57"/>
        <v>нет</v>
      </c>
      <c r="CJ49" s="63" t="str">
        <f>IF(LEN('Описание предлагаемого товара'!T51)&gt;0,'Описание предлагаемого товара'!T51,"")</f>
        <v/>
      </c>
      <c r="CK49" s="91" t="str">
        <f t="shared" ref="CK49:CL49" si="336">IFERROR(REPLACE(CJ49,FIND(CHAR(10),CJ49,1),1,""),CJ49)</f>
        <v/>
      </c>
      <c r="CL49" s="91" t="str">
        <f t="shared" si="336"/>
        <v/>
      </c>
      <c r="CM49" s="91" t="str">
        <f t="shared" si="59"/>
        <v/>
      </c>
      <c r="CN49" s="91" t="str">
        <f t="shared" si="60"/>
        <v/>
      </c>
      <c r="CO49" s="91" t="str">
        <f t="shared" si="61"/>
        <v/>
      </c>
      <c r="CP49" s="90" t="str">
        <f>IF(AU49="Не указан реестровый номер (мера нац.режима Запрет)","",IF(CI49="нет","",IF(CU49="да","исключение(не смотрим баллы)",IFERROR(IF(CI49*1&gt;0,IFERROR(IF(VLOOKUP(CI49*1,Обработ.выгрузка_реестра_РФ!$A:$G,7,)=0,"Баллы не установлены",VLOOKUP(CI49*1,Обработ.выгрузка_реестра_РФ!$A:$G,7,)),IF(LEN(CI49)&gt;14,"","нет номера в реестре РФ")),""),IF(LEN(CI49)=0,"","Некорректный реестровый номер")))))</f>
        <v/>
      </c>
      <c r="CQ49" s="33" t="str">
        <f>IF(LEN(C49)&gt;0,IFERROR(IF(LEN(H49)&gt;0,IF(LEN(VLOOKUP(H49,'исключения(не_смотрим_баллы)'!$A:$C,1,))&gt;0,"да","нет"),"не введен ОКПД2"),"нет"),"")</f>
        <v>нет</v>
      </c>
      <c r="CR49" s="33" t="str">
        <f ca="1">IF(CQ49="да",IF(TODAY()&lt;VLOOKUP(H49,'исключения(не_смотрим_баллы)'!$A:$C,3,),"да","нет"),"")</f>
        <v/>
      </c>
      <c r="CS49" s="33" t="str">
        <f>IFERROR(IF(CQ49="да",IF(VLOOKUP(CI49*1,Обработ.выгрузка_реестра_РФ!$A:$G,2,)&lt;VLOOKUP(H49,'исключения(не_смотрим_баллы)'!$A:$C,2,),"да","нет"),""),"")</f>
        <v/>
      </c>
      <c r="CT49" s="24"/>
      <c r="CU49" s="33" t="str">
        <f t="shared" si="69"/>
        <v/>
      </c>
      <c r="CV49" s="91" t="str">
        <f t="shared" si="70"/>
        <v/>
      </c>
      <c r="CW49" s="27" t="str">
        <f t="shared" si="71"/>
        <v/>
      </c>
      <c r="CX49" s="26" t="str">
        <f t="shared" si="5"/>
        <v>Импорт</v>
      </c>
      <c r="CY49" s="64" t="str">
        <f>IF(LEN('Описание предлагаемого товара'!U51)&gt;0,'Описание предлагаемого товара'!U51,"")</f>
        <v/>
      </c>
      <c r="CZ49" s="95" t="str">
        <f t="shared" si="62"/>
        <v/>
      </c>
      <c r="DA49" s="95" t="str">
        <f t="shared" ref="DA49" si="337">IFERROR(REPLACE(CZ49,FIND(" ",CZ49,1),1,""),CZ49)</f>
        <v/>
      </c>
      <c r="DB49" s="95" t="str">
        <f t="shared" si="7"/>
        <v/>
      </c>
      <c r="DC49" s="95" t="str">
        <f t="shared" ref="DC49:DD49" si="338">IFERROR(REPLACE(DB49,FIND("г.",DB49,1),2,""),DB49)</f>
        <v/>
      </c>
      <c r="DD49" s="95" t="str">
        <f t="shared" si="338"/>
        <v/>
      </c>
      <c r="DE49" s="95" t="str">
        <f t="shared" ref="DE49:DF49" si="339">IFERROR(REPLACE(DD49,FIND("г",DD49,1),1,""),DD49)</f>
        <v/>
      </c>
      <c r="DF49" s="95" t="str">
        <f t="shared" si="339"/>
        <v/>
      </c>
      <c r="DG49" s="95" t="str">
        <f t="shared" si="75"/>
        <v/>
      </c>
      <c r="DH49" s="25" t="str">
        <f>IFERROR(VLOOKUP(CI49*1,Обработ.выгрузка_реестра_РФ!$A:$G,5,),"")</f>
        <v/>
      </c>
      <c r="DI49" s="27" t="str">
        <f t="shared" si="85"/>
        <v/>
      </c>
      <c r="DJ49" s="27" t="str">
        <f t="shared" ca="1" si="8"/>
        <v/>
      </c>
      <c r="DK49" s="63" t="str">
        <f>IF(LEN('Описание предлагаемого товара'!V51)&gt;0,'Описание предлагаемого товара'!V51,"")</f>
        <v/>
      </c>
      <c r="DL49" s="63" t="str">
        <f>IF(LEN('Описание предлагаемого товара'!W51)&gt;0,'Описание предлагаемого товара'!W51,"")</f>
        <v/>
      </c>
      <c r="DM49" s="32"/>
    </row>
    <row r="50" spans="1:117" ht="48.75" customHeight="1" x14ac:dyDescent="0.25">
      <c r="A50" s="61">
        <f>IF(LEN('Описание предлагаемого товара'!A52)&gt;0,'Описание предлагаемого товара'!A52,"")</f>
        <v>31</v>
      </c>
      <c r="B50" s="65" t="str">
        <f>IF(LEN('Описание предлагаемого товара'!B52)&gt;0,'Описание предлагаемого товара'!B52,"")</f>
        <v/>
      </c>
      <c r="C50" s="61" t="str">
        <f>IF(LEN('Описание предлагаемого товара'!C52)&gt;0,'Описание предлагаемого товара'!C52,"")</f>
        <v>Перчатки для защиты от механических воздействий, проколов, порезов цепной пилой  летние</v>
      </c>
      <c r="D50" s="61" t="str">
        <f>IF(LEN('Описание предлагаемого товара'!D52)&gt;0,'Описание предлагаемого товара'!D52,"")</f>
        <v xml:space="preserve">Перчатки класса 1 (20 м/с) по стандарту ГОСТ ISO 11393-4-2022 (защита от контакта с цепью бензопилы) обеспечивают максимальную безопасность в экстремальных условиях. Перчатки изготовлены из комбинации прочной и эластичной натуральной кожи со стороны ладонной части и антипорезного пакета на основе специальных нетканых материалов с тыльной стороны.
Кожа обладает высокой стойкостью к истиранию, порезам, проколам. Водоотталкивающая обработка кожи защищает от намокания при работе во влажных условиях. 
Ми – для защиты от истирания
Мп – для защиты от порезов
Для защиты от режущего воздействия ручной цепной пилой
Стойкость к истиранию / Уровень 2 (не менее 500 циклов) 
Сопротивление порезу / Уровень 1 (индекс не менее 1,2) 
Сопротивление раздиру / Уровень 2 (не менее 25 Н) 
</v>
      </c>
      <c r="E50" s="61" t="str">
        <f>IF(LEN('Описание предлагаемого товара'!E52)&gt;0,'Описание предлагаемого товара'!E52,"")</f>
        <v/>
      </c>
      <c r="F50" s="61" t="str">
        <f>IF(LEN('Описание предлагаемого товара'!F52)&gt;0,'Описание предлагаемого товара'!F52,"")</f>
        <v/>
      </c>
      <c r="G50" s="61" t="str">
        <f>IF(LEN('Описание предлагаемого товара'!G52)&gt;0,'Описание предлагаемого товара'!G52,"")</f>
        <v>Нет</v>
      </c>
      <c r="H50" s="61" t="str">
        <f>IF(LEN('Описание предлагаемого товара'!H52)&gt;0,'Описание предлагаемого товара'!H52,"")</f>
        <v>14.12.30.150</v>
      </c>
      <c r="I50" s="61" t="str">
        <f>IF(LEN('Описание предлагаемого товара'!I52)&gt;0,'Описание предлагаемого товара'!I52,"")</f>
        <v>Запрет</v>
      </c>
      <c r="J50" s="38" t="str">
        <f>IFERROR(VLOOKUP(B50,SAP!$A:$E,5,),"")</f>
        <v/>
      </c>
      <c r="K50" s="40" t="str">
        <f t="shared" si="9"/>
        <v/>
      </c>
      <c r="L50" s="61" t="str">
        <f>IF(LEN('Описание предлагаемого товара'!J52)&gt;0,IFERROR('Описание предлагаемого товара'!J52*1,""),"")</f>
        <v/>
      </c>
      <c r="M50" s="39" t="str">
        <f>IFERROR(VLOOKUP(B50,SAP!$A:$E,2,),"")</f>
        <v/>
      </c>
      <c r="N50" s="41" t="str">
        <f t="shared" si="141"/>
        <v/>
      </c>
      <c r="O50" s="39" t="str">
        <f t="shared" si="1"/>
        <v/>
      </c>
      <c r="P50" s="36" t="str">
        <f>IF(LEN('Описание предлагаемого товара'!K52)&gt;0,'Описание предлагаемого товара'!K52,"")</f>
        <v>нет</v>
      </c>
      <c r="Q50" s="37" t="str">
        <f>IF(IF(IF(LEN('Описание предлагаемого товара'!L52)&gt;0,'Описание предлагаемого товара'!L52,"")="(подпись уполномоченного представителя)","",IF(LEN('Описание предлагаемого товара'!L52)&gt;0,'Описание предлагаемого товара'!L52,""))="М.П.","",IF(IF(LEN('Описание предлагаемого товара'!L52)&gt;0,'Описание предлагаемого товара'!L52,"")="(подпись уполномоченного представителя)","",IF(LEN('Описание предлагаемого товара'!L52)&gt;0,'Описание предлагаемого товара'!L52,"")))</f>
        <v/>
      </c>
      <c r="R50" s="37" t="str">
        <f>IF(LEN('Описание предлагаемого товара'!M52)&gt;0,'Описание предлагаемого товара'!M52,"")</f>
        <v/>
      </c>
      <c r="S50" s="37" t="str">
        <f>IF(LEN('Описание предлагаемого товара'!N52)&gt;0,'Описание предлагаемого товара'!N52,"")</f>
        <v/>
      </c>
      <c r="T50" s="61" t="str">
        <f>IF(IF(LEN('Описание предлагаемого товара'!O52)&gt;0,'Описание предлагаемого товара'!O52,"")="(фамилия, имя, отчество подписавшего, должность)","",IF(LEN('Описание предлагаемого товара'!O52)&gt;0,'Описание предлагаемого товара'!O52,""))</f>
        <v>не заполняется</v>
      </c>
      <c r="U50" s="23" t="str">
        <f>IFERROR(VLOOKUP(CI50*1,Обработ.выгрузка_реестра_РФ!$A:$G,6,),"")</f>
        <v/>
      </c>
      <c r="V50" s="61" t="str">
        <f>IF(LEN('Описание предлагаемого товара'!P52)&gt;0,'Описание предлагаемого товара'!P52,"")</f>
        <v/>
      </c>
      <c r="W50" s="62" t="str">
        <f>IF(LEN('Описание предлагаемого товара'!Q52)&gt;0,'Описание предлагаемого товара'!Q52,"")</f>
        <v/>
      </c>
      <c r="X50" s="91" t="str">
        <f t="shared" ref="X50:Y50" si="340">IFERROR(REPLACE(W50,FIND(CHAR(10),W50,1),1," "),W50)</f>
        <v/>
      </c>
      <c r="Y50" s="91" t="str">
        <f t="shared" si="340"/>
        <v/>
      </c>
      <c r="Z50" s="91" t="str">
        <f t="shared" si="11"/>
        <v/>
      </c>
      <c r="AA50" s="91" t="str">
        <f t="shared" si="12"/>
        <v/>
      </c>
      <c r="AB50" s="91" t="str">
        <f t="shared" si="13"/>
        <v/>
      </c>
      <c r="AC50" s="91" t="str">
        <f t="shared" ref="AC50:AF50" si="341">IFERROR(REPLACE(AB50,FIND("  ",AB50,1),2," "),AB50)</f>
        <v/>
      </c>
      <c r="AD50" s="91" t="str">
        <f t="shared" si="341"/>
        <v/>
      </c>
      <c r="AE50" s="91" t="str">
        <f t="shared" si="341"/>
        <v/>
      </c>
      <c r="AF50" s="91" t="str">
        <f t="shared" si="341"/>
        <v/>
      </c>
      <c r="AG50" s="23" t="str">
        <f>IFERROR(VLOOKUP(CI50*1,Обработ.выгрузка_реестра_РФ!$A:$G,4,),"")</f>
        <v/>
      </c>
      <c r="AH50" s="91" t="str">
        <f t="shared" ref="AH50:AI50" si="342">IFERROR(REPLACE(AG50,FIND("-",AG50,1),1,"*"),AG50)</f>
        <v/>
      </c>
      <c r="AI50" s="91" t="str">
        <f t="shared" si="342"/>
        <v/>
      </c>
      <c r="AJ50" s="27" t="str">
        <f t="shared" si="107"/>
        <v/>
      </c>
      <c r="AK50" s="63" t="str">
        <f>IF(LEN('Описание предлагаемого товара'!R52)&gt;0,'Описание предлагаемого товара'!R52,"")</f>
        <v/>
      </c>
      <c r="AL50" s="91" t="str">
        <f t="shared" ref="AL50:AM50" si="343">IFERROR(REPLACE(AK50,FIND(CHAR(10),AK50,1),1,""),AK50)</f>
        <v/>
      </c>
      <c r="AM50" s="91" t="str">
        <f t="shared" si="343"/>
        <v/>
      </c>
      <c r="AN50" s="91" t="str">
        <f t="shared" ref="AN50:AR50" si="344">IFERROR(REPLACE(AM50,FIND(" ",AM50,1),1,""),AM50)</f>
        <v/>
      </c>
      <c r="AO50" s="91" t="str">
        <f t="shared" si="344"/>
        <v/>
      </c>
      <c r="AP50" s="91" t="str">
        <f t="shared" si="344"/>
        <v/>
      </c>
      <c r="AQ50" s="91" t="str">
        <f t="shared" si="344"/>
        <v/>
      </c>
      <c r="AR50" s="91" t="str">
        <f t="shared" si="344"/>
        <v/>
      </c>
      <c r="AS50" s="91" t="str">
        <f t="shared" si="18"/>
        <v/>
      </c>
      <c r="AT50" s="91" t="str">
        <f t="shared" si="19"/>
        <v/>
      </c>
      <c r="AU50" s="32" t="str">
        <f t="shared" si="4"/>
        <v>Не указан реестровый номер (мера нац.режима Запрет)</v>
      </c>
      <c r="AV50" s="93" t="str">
        <f>'Описание предлагаемого товара'!S52</f>
        <v/>
      </c>
      <c r="AW50" s="91">
        <f>MIN(SEARCH({0,1,2,3,4,5,6,7,8,9},AV50&amp; "0123456789"))</f>
        <v>1</v>
      </c>
      <c r="AX50" s="91" t="str">
        <f t="shared" si="20"/>
        <v/>
      </c>
      <c r="AY50" s="91" t="str">
        <f t="shared" si="21"/>
        <v/>
      </c>
      <c r="AZ50" s="91" t="str">
        <f t="shared" si="22"/>
        <v/>
      </c>
      <c r="BA50" s="91" t="str">
        <f t="shared" si="23"/>
        <v/>
      </c>
      <c r="BB50" s="91" t="str">
        <f t="shared" si="24"/>
        <v/>
      </c>
      <c r="BC50" s="91" t="str">
        <f t="shared" si="25"/>
        <v/>
      </c>
      <c r="BD50" s="91" t="str">
        <f t="shared" si="26"/>
        <v/>
      </c>
      <c r="BE50" s="91" t="str">
        <f t="shared" si="27"/>
        <v/>
      </c>
      <c r="BF50" s="91" t="str">
        <f t="shared" si="28"/>
        <v/>
      </c>
      <c r="BG50" s="91" t="str">
        <f t="shared" si="29"/>
        <v/>
      </c>
      <c r="BH50" s="91" t="str">
        <f t="shared" si="30"/>
        <v/>
      </c>
      <c r="BI50" s="91" t="str">
        <f t="shared" si="31"/>
        <v/>
      </c>
      <c r="BJ50" s="91" t="str">
        <f t="shared" si="32"/>
        <v/>
      </c>
      <c r="BK50" s="91" t="str">
        <f t="shared" si="33"/>
        <v/>
      </c>
      <c r="BL50" s="91" t="str">
        <f t="shared" si="34"/>
        <v/>
      </c>
      <c r="BM50" s="91" t="str">
        <f t="shared" si="35"/>
        <v/>
      </c>
      <c r="BN50" s="91" t="str">
        <f t="shared" si="36"/>
        <v/>
      </c>
      <c r="BO50" s="91" t="str">
        <f t="shared" si="37"/>
        <v/>
      </c>
      <c r="BP50" s="91" t="str">
        <f t="shared" si="38"/>
        <v/>
      </c>
      <c r="BQ50" s="91" t="str">
        <f t="shared" si="39"/>
        <v/>
      </c>
      <c r="BR50" s="91" t="str">
        <f t="shared" si="40"/>
        <v/>
      </c>
      <c r="BS50" s="91" t="str">
        <f t="shared" si="41"/>
        <v/>
      </c>
      <c r="BT50" s="91" t="str">
        <f t="shared" si="42"/>
        <v/>
      </c>
      <c r="BU50" s="91" t="str">
        <f t="shared" si="43"/>
        <v/>
      </c>
      <c r="BV50" s="91" t="str">
        <f t="shared" si="44"/>
        <v/>
      </c>
      <c r="BW50" s="91" t="str">
        <f t="shared" si="45"/>
        <v/>
      </c>
      <c r="BX50" s="91" t="str">
        <f t="shared" si="46"/>
        <v/>
      </c>
      <c r="BY50" s="91" t="str">
        <f t="shared" si="47"/>
        <v/>
      </c>
      <c r="BZ50" s="91" t="str">
        <f t="shared" si="48"/>
        <v/>
      </c>
      <c r="CA50" s="91" t="str">
        <f t="shared" si="49"/>
        <v/>
      </c>
      <c r="CB50" s="91" t="str">
        <f t="shared" si="50"/>
        <v/>
      </c>
      <c r="CC50" s="91" t="str">
        <f t="shared" si="51"/>
        <v/>
      </c>
      <c r="CD50" s="91" t="str">
        <f t="shared" si="52"/>
        <v/>
      </c>
      <c r="CE50" s="91" t="str">
        <f t="shared" si="53"/>
        <v/>
      </c>
      <c r="CF50" s="91" t="str">
        <f t="shared" si="54"/>
        <v/>
      </c>
      <c r="CG50" s="91" t="str">
        <f t="shared" si="55"/>
        <v/>
      </c>
      <c r="CH50" s="91" t="str">
        <f t="shared" si="56"/>
        <v/>
      </c>
      <c r="CI50" s="91" t="str">
        <f t="shared" si="57"/>
        <v>нет</v>
      </c>
      <c r="CJ50" s="63" t="str">
        <f>IF(LEN('Описание предлагаемого товара'!T52)&gt;0,'Описание предлагаемого товара'!T52,"")</f>
        <v/>
      </c>
      <c r="CK50" s="91" t="str">
        <f t="shared" ref="CK50:CL50" si="345">IFERROR(REPLACE(CJ50,FIND(CHAR(10),CJ50,1),1,""),CJ50)</f>
        <v/>
      </c>
      <c r="CL50" s="91" t="str">
        <f t="shared" si="345"/>
        <v/>
      </c>
      <c r="CM50" s="91" t="str">
        <f t="shared" si="59"/>
        <v/>
      </c>
      <c r="CN50" s="91" t="str">
        <f t="shared" si="60"/>
        <v/>
      </c>
      <c r="CO50" s="91" t="str">
        <f t="shared" si="61"/>
        <v/>
      </c>
      <c r="CP50" s="90" t="str">
        <f>IF(AU50="Не указан реестровый номер (мера нац.режима Запрет)","",IF(CI50="нет","",IF(CU50="да","исключение(не смотрим баллы)",IFERROR(IF(CI50*1&gt;0,IFERROR(IF(VLOOKUP(CI50*1,Обработ.выгрузка_реестра_РФ!$A:$G,7,)=0,"Баллы не установлены",VLOOKUP(CI50*1,Обработ.выгрузка_реестра_РФ!$A:$G,7,)),IF(LEN(CI50)&gt;14,"","нет номера в реестре РФ")),""),IF(LEN(CI50)=0,"","Некорректный реестровый номер")))))</f>
        <v/>
      </c>
      <c r="CQ50" s="33" t="str">
        <f>IF(LEN(C50)&gt;0,IFERROR(IF(LEN(H50)&gt;0,IF(LEN(VLOOKUP(H50,'исключения(не_смотрим_баллы)'!$A:$C,1,))&gt;0,"да","нет"),"не введен ОКПД2"),"нет"),"")</f>
        <v>нет</v>
      </c>
      <c r="CR50" s="33" t="str">
        <f ca="1">IF(CQ50="да",IF(TODAY()&lt;VLOOKUP(H50,'исключения(не_смотрим_баллы)'!$A:$C,3,),"да","нет"),"")</f>
        <v/>
      </c>
      <c r="CS50" s="33" t="str">
        <f>IFERROR(IF(CQ50="да",IF(VLOOKUP(CI50*1,Обработ.выгрузка_реестра_РФ!$A:$G,2,)&lt;VLOOKUP(H50,'исключения(не_смотрим_баллы)'!$A:$C,2,),"да","нет"),""),"")</f>
        <v/>
      </c>
      <c r="CT50" s="24"/>
      <c r="CU50" s="33" t="str">
        <f t="shared" si="69"/>
        <v/>
      </c>
      <c r="CV50" s="91" t="str">
        <f t="shared" si="70"/>
        <v/>
      </c>
      <c r="CW50" s="27" t="str">
        <f t="shared" si="71"/>
        <v/>
      </c>
      <c r="CX50" s="26" t="str">
        <f t="shared" si="5"/>
        <v>Импорт</v>
      </c>
      <c r="CY50" s="64" t="str">
        <f>IF(LEN('Описание предлагаемого товара'!U52)&gt;0,'Описание предлагаемого товара'!U52,"")</f>
        <v/>
      </c>
      <c r="CZ50" s="95" t="str">
        <f t="shared" si="62"/>
        <v/>
      </c>
      <c r="DA50" s="95" t="str">
        <f t="shared" ref="DA50" si="346">IFERROR(REPLACE(CZ50,FIND(" ",CZ50,1),1,""),CZ50)</f>
        <v/>
      </c>
      <c r="DB50" s="95" t="str">
        <f t="shared" si="7"/>
        <v/>
      </c>
      <c r="DC50" s="95" t="str">
        <f t="shared" ref="DC50:DD50" si="347">IFERROR(REPLACE(DB50,FIND("г.",DB50,1),2,""),DB50)</f>
        <v/>
      </c>
      <c r="DD50" s="95" t="str">
        <f t="shared" si="347"/>
        <v/>
      </c>
      <c r="DE50" s="95" t="str">
        <f t="shared" ref="DE50:DF50" si="348">IFERROR(REPLACE(DD50,FIND("г",DD50,1),1,""),DD50)</f>
        <v/>
      </c>
      <c r="DF50" s="95" t="str">
        <f t="shared" si="348"/>
        <v/>
      </c>
      <c r="DG50" s="95" t="str">
        <f t="shared" si="75"/>
        <v/>
      </c>
      <c r="DH50" s="25" t="str">
        <f>IFERROR(VLOOKUP(CI50*1,Обработ.выгрузка_реестра_РФ!$A:$G,5,),"")</f>
        <v/>
      </c>
      <c r="DI50" s="27" t="str">
        <f t="shared" si="85"/>
        <v/>
      </c>
      <c r="DJ50" s="27" t="str">
        <f t="shared" ca="1" si="8"/>
        <v/>
      </c>
      <c r="DK50" s="63" t="str">
        <f>IF(LEN('Описание предлагаемого товара'!V52)&gt;0,'Описание предлагаемого товара'!V52,"")</f>
        <v/>
      </c>
      <c r="DL50" s="63" t="str">
        <f>IF(LEN('Описание предлагаемого товара'!W52)&gt;0,'Описание предлагаемого товара'!W52,"")</f>
        <v/>
      </c>
      <c r="DM50" s="32"/>
    </row>
    <row r="51" spans="1:117" ht="48.75" customHeight="1" x14ac:dyDescent="0.25">
      <c r="A51" s="61">
        <f>IF(LEN('Описание предлагаемого товара'!A53)&gt;0,'Описание предлагаемого товара'!A53,"")</f>
        <v>32</v>
      </c>
      <c r="B51" s="65" t="str">
        <f>IF(LEN('Описание предлагаемого товара'!B53)&gt;0,'Описание предлагаемого товара'!B53,"")</f>
        <v/>
      </c>
      <c r="C51" s="61" t="str">
        <f>IF(LEN('Описание предлагаемого товара'!C53)&gt;0,'Описание предлагаемого товара'!C53,"")</f>
        <v>Перчатки нитриловые</v>
      </c>
      <c r="D51" s="61" t="str">
        <f>IF(LEN('Описание предлагаемого товара'!D53)&gt;0,'Описание предлагаемого товара'!D53,"")</f>
        <v>Материал основы: нитрил. Внутренняя обработка: полиуретановая пленка. Длина: 245 мм. Толщина: 0,12 мм. Размеры: 6, 7, 8, 9, 10
ТР ТС 019/2011 EN ISO 21420:2020 EN ISO 374-1:2016/Type B (KPT) EN ISO 374-5:2016 (VIRUS) ГОСТ Р ЕН 1149-5:2008
Защитные свойства: Вн К20 Щ20
Сверхтонкие нитриловые перчатки без содержания пудры. Защитные пленочные перчатки ограниченного срока использования из нитрильного каучука для защиты от микроорганизмов и химикатов слабых концентраций. Текстура на пальцах для лучшего захвата. Манжет противомикробного исполнения вида "бисер". Неанатомическая форма. Одинарное хлорирование. Допущены к контакту с пищевыми продуктами.</v>
      </c>
      <c r="E51" s="61" t="str">
        <f>IF(LEN('Описание предлагаемого товара'!E53)&gt;0,'Описание предлагаемого товара'!E53,"")</f>
        <v/>
      </c>
      <c r="F51" s="61" t="str">
        <f>IF(LEN('Описание предлагаемого товара'!F53)&gt;0,'Описание предлагаемого товара'!F53,"")</f>
        <v/>
      </c>
      <c r="G51" s="61" t="str">
        <f>IF(LEN('Описание предлагаемого товара'!G53)&gt;0,'Описание предлагаемого товара'!G53,"")</f>
        <v>Нет</v>
      </c>
      <c r="H51" s="61" t="str">
        <f>IF(LEN('Описание предлагаемого товара'!H53)&gt;0,'Описание предлагаемого товара'!H53,"")</f>
        <v>14.12.30.150</v>
      </c>
      <c r="I51" s="61" t="str">
        <f>IF(LEN('Описание предлагаемого товара'!I53)&gt;0,'Описание предлагаемого товара'!I53,"")</f>
        <v>Запрет</v>
      </c>
      <c r="J51" s="38" t="str">
        <f>IFERROR(VLOOKUP(B51,SAP!$A:$E,5,),"")</f>
        <v/>
      </c>
      <c r="K51" s="40" t="str">
        <f t="shared" si="9"/>
        <v/>
      </c>
      <c r="L51" s="61" t="str">
        <f>IF(LEN('Описание предлагаемого товара'!J53)&gt;0,IFERROR('Описание предлагаемого товара'!J53*1,""),"")</f>
        <v/>
      </c>
      <c r="M51" s="39" t="str">
        <f>IFERROR(VLOOKUP(B51,SAP!$A:$E,2,),"")</f>
        <v/>
      </c>
      <c r="N51" s="41" t="str">
        <f t="shared" si="141"/>
        <v/>
      </c>
      <c r="O51" s="39" t="str">
        <f t="shared" si="1"/>
        <v/>
      </c>
      <c r="P51" s="36" t="str">
        <f>IF(LEN('Описание предлагаемого товара'!K53)&gt;0,'Описание предлагаемого товара'!K53,"")</f>
        <v>нет</v>
      </c>
      <c r="Q51" s="37" t="str">
        <f>IF(IF(IF(LEN('Описание предлагаемого товара'!L53)&gt;0,'Описание предлагаемого товара'!L53,"")="(подпись уполномоченного представителя)","",IF(LEN('Описание предлагаемого товара'!L53)&gt;0,'Описание предлагаемого товара'!L53,""))="М.П.","",IF(IF(LEN('Описание предлагаемого товара'!L53)&gt;0,'Описание предлагаемого товара'!L53,"")="(подпись уполномоченного представителя)","",IF(LEN('Описание предлагаемого товара'!L53)&gt;0,'Описание предлагаемого товара'!L53,"")))</f>
        <v/>
      </c>
      <c r="R51" s="37" t="str">
        <f>IF(LEN('Описание предлагаемого товара'!M53)&gt;0,'Описание предлагаемого товара'!M53,"")</f>
        <v/>
      </c>
      <c r="S51" s="37" t="str">
        <f>IF(LEN('Описание предлагаемого товара'!N53)&gt;0,'Описание предлагаемого товара'!N53,"")</f>
        <v/>
      </c>
      <c r="T51" s="61" t="str">
        <f>IF(IF(LEN('Описание предлагаемого товара'!O53)&gt;0,'Описание предлагаемого товара'!O53,"")="(фамилия, имя, отчество подписавшего, должность)","",IF(LEN('Описание предлагаемого товара'!O53)&gt;0,'Описание предлагаемого товара'!O53,""))</f>
        <v>не заполняется</v>
      </c>
      <c r="U51" s="23" t="str">
        <f>IFERROR(VLOOKUP(CI51*1,Обработ.выгрузка_реестра_РФ!$A:$G,6,),"")</f>
        <v/>
      </c>
      <c r="V51" s="61" t="str">
        <f>IF(LEN('Описание предлагаемого товара'!P53)&gt;0,'Описание предлагаемого товара'!P53,"")</f>
        <v/>
      </c>
      <c r="W51" s="62" t="str">
        <f>IF(LEN('Описание предлагаемого товара'!Q53)&gt;0,'Описание предлагаемого товара'!Q53,"")</f>
        <v/>
      </c>
      <c r="X51" s="91" t="str">
        <f t="shared" ref="X51:Y51" si="349">IFERROR(REPLACE(W51,FIND(CHAR(10),W51,1),1," "),W51)</f>
        <v/>
      </c>
      <c r="Y51" s="91" t="str">
        <f t="shared" si="349"/>
        <v/>
      </c>
      <c r="Z51" s="91" t="str">
        <f t="shared" si="11"/>
        <v/>
      </c>
      <c r="AA51" s="91" t="str">
        <f t="shared" si="12"/>
        <v/>
      </c>
      <c r="AB51" s="91" t="str">
        <f t="shared" si="13"/>
        <v/>
      </c>
      <c r="AC51" s="91" t="str">
        <f t="shared" ref="AC51:AF51" si="350">IFERROR(REPLACE(AB51,FIND("  ",AB51,1),2," "),AB51)</f>
        <v/>
      </c>
      <c r="AD51" s="91" t="str">
        <f t="shared" si="350"/>
        <v/>
      </c>
      <c r="AE51" s="91" t="str">
        <f t="shared" si="350"/>
        <v/>
      </c>
      <c r="AF51" s="91" t="str">
        <f t="shared" si="350"/>
        <v/>
      </c>
      <c r="AG51" s="23" t="str">
        <f>IFERROR(VLOOKUP(CI51*1,Обработ.выгрузка_реестра_РФ!$A:$G,4,),"")</f>
        <v/>
      </c>
      <c r="AH51" s="91" t="str">
        <f t="shared" ref="AH51:AI51" si="351">IFERROR(REPLACE(AG51,FIND("-",AG51,1),1,"*"),AG51)</f>
        <v/>
      </c>
      <c r="AI51" s="91" t="str">
        <f t="shared" si="351"/>
        <v/>
      </c>
      <c r="AJ51" s="27" t="str">
        <f t="shared" si="107"/>
        <v/>
      </c>
      <c r="AK51" s="63" t="str">
        <f>IF(LEN('Описание предлагаемого товара'!R53)&gt;0,'Описание предлагаемого товара'!R53,"")</f>
        <v/>
      </c>
      <c r="AL51" s="91" t="str">
        <f t="shared" ref="AL51:AM51" si="352">IFERROR(REPLACE(AK51,FIND(CHAR(10),AK51,1),1,""),AK51)</f>
        <v/>
      </c>
      <c r="AM51" s="91" t="str">
        <f t="shared" si="352"/>
        <v/>
      </c>
      <c r="AN51" s="91" t="str">
        <f t="shared" ref="AN51:AR51" si="353">IFERROR(REPLACE(AM51,FIND(" ",AM51,1),1,""),AM51)</f>
        <v/>
      </c>
      <c r="AO51" s="91" t="str">
        <f t="shared" si="353"/>
        <v/>
      </c>
      <c r="AP51" s="91" t="str">
        <f t="shared" si="353"/>
        <v/>
      </c>
      <c r="AQ51" s="91" t="str">
        <f t="shared" si="353"/>
        <v/>
      </c>
      <c r="AR51" s="91" t="str">
        <f t="shared" si="353"/>
        <v/>
      </c>
      <c r="AS51" s="91" t="str">
        <f t="shared" si="18"/>
        <v/>
      </c>
      <c r="AT51" s="91" t="str">
        <f t="shared" si="19"/>
        <v/>
      </c>
      <c r="AU51" s="32" t="str">
        <f t="shared" si="4"/>
        <v>Не указан реестровый номер (мера нац.режима Запрет)</v>
      </c>
      <c r="AV51" s="93" t="str">
        <f>'Описание предлагаемого товара'!S53</f>
        <v/>
      </c>
      <c r="AW51" s="91">
        <f>MIN(SEARCH({0,1,2,3,4,5,6,7,8,9},AV51&amp; "0123456789"))</f>
        <v>1</v>
      </c>
      <c r="AX51" s="91" t="str">
        <f t="shared" si="20"/>
        <v/>
      </c>
      <c r="AY51" s="91" t="str">
        <f t="shared" si="21"/>
        <v/>
      </c>
      <c r="AZ51" s="91" t="str">
        <f t="shared" si="22"/>
        <v/>
      </c>
      <c r="BA51" s="91" t="str">
        <f t="shared" si="23"/>
        <v/>
      </c>
      <c r="BB51" s="91" t="str">
        <f t="shared" si="24"/>
        <v/>
      </c>
      <c r="BC51" s="91" t="str">
        <f t="shared" si="25"/>
        <v/>
      </c>
      <c r="BD51" s="91" t="str">
        <f t="shared" si="26"/>
        <v/>
      </c>
      <c r="BE51" s="91" t="str">
        <f t="shared" si="27"/>
        <v/>
      </c>
      <c r="BF51" s="91" t="str">
        <f t="shared" si="28"/>
        <v/>
      </c>
      <c r="BG51" s="91" t="str">
        <f t="shared" si="29"/>
        <v/>
      </c>
      <c r="BH51" s="91" t="str">
        <f t="shared" si="30"/>
        <v/>
      </c>
      <c r="BI51" s="91" t="str">
        <f t="shared" si="31"/>
        <v/>
      </c>
      <c r="BJ51" s="91" t="str">
        <f t="shared" si="32"/>
        <v/>
      </c>
      <c r="BK51" s="91" t="str">
        <f t="shared" si="33"/>
        <v/>
      </c>
      <c r="BL51" s="91" t="str">
        <f t="shared" si="34"/>
        <v/>
      </c>
      <c r="BM51" s="91" t="str">
        <f t="shared" si="35"/>
        <v/>
      </c>
      <c r="BN51" s="91" t="str">
        <f t="shared" si="36"/>
        <v/>
      </c>
      <c r="BO51" s="91" t="str">
        <f t="shared" si="37"/>
        <v/>
      </c>
      <c r="BP51" s="91" t="str">
        <f t="shared" si="38"/>
        <v/>
      </c>
      <c r="BQ51" s="91" t="str">
        <f t="shared" si="39"/>
        <v/>
      </c>
      <c r="BR51" s="91" t="str">
        <f t="shared" si="40"/>
        <v/>
      </c>
      <c r="BS51" s="91" t="str">
        <f t="shared" si="41"/>
        <v/>
      </c>
      <c r="BT51" s="91" t="str">
        <f t="shared" si="42"/>
        <v/>
      </c>
      <c r="BU51" s="91" t="str">
        <f t="shared" si="43"/>
        <v/>
      </c>
      <c r="BV51" s="91" t="str">
        <f t="shared" si="44"/>
        <v/>
      </c>
      <c r="BW51" s="91" t="str">
        <f t="shared" si="45"/>
        <v/>
      </c>
      <c r="BX51" s="91" t="str">
        <f t="shared" si="46"/>
        <v/>
      </c>
      <c r="BY51" s="91" t="str">
        <f t="shared" si="47"/>
        <v/>
      </c>
      <c r="BZ51" s="91" t="str">
        <f t="shared" si="48"/>
        <v/>
      </c>
      <c r="CA51" s="91" t="str">
        <f t="shared" si="49"/>
        <v/>
      </c>
      <c r="CB51" s="91" t="str">
        <f t="shared" si="50"/>
        <v/>
      </c>
      <c r="CC51" s="91" t="str">
        <f t="shared" si="51"/>
        <v/>
      </c>
      <c r="CD51" s="91" t="str">
        <f t="shared" si="52"/>
        <v/>
      </c>
      <c r="CE51" s="91" t="str">
        <f t="shared" si="53"/>
        <v/>
      </c>
      <c r="CF51" s="91" t="str">
        <f t="shared" si="54"/>
        <v/>
      </c>
      <c r="CG51" s="91" t="str">
        <f t="shared" si="55"/>
        <v/>
      </c>
      <c r="CH51" s="91" t="str">
        <f t="shared" si="56"/>
        <v/>
      </c>
      <c r="CI51" s="91" t="str">
        <f t="shared" si="57"/>
        <v>нет</v>
      </c>
      <c r="CJ51" s="63" t="str">
        <f>IF(LEN('Описание предлагаемого товара'!T53)&gt;0,'Описание предлагаемого товара'!T53,"")</f>
        <v/>
      </c>
      <c r="CK51" s="91" t="str">
        <f t="shared" ref="CK51:CL51" si="354">IFERROR(REPLACE(CJ51,FIND(CHAR(10),CJ51,1),1,""),CJ51)</f>
        <v/>
      </c>
      <c r="CL51" s="91" t="str">
        <f t="shared" si="354"/>
        <v/>
      </c>
      <c r="CM51" s="91" t="str">
        <f t="shared" si="59"/>
        <v/>
      </c>
      <c r="CN51" s="91" t="str">
        <f t="shared" si="60"/>
        <v/>
      </c>
      <c r="CO51" s="91" t="str">
        <f t="shared" si="61"/>
        <v/>
      </c>
      <c r="CP51" s="90" t="str">
        <f>IF(AU51="Не указан реестровый номер (мера нац.режима Запрет)","",IF(CI51="нет","",IF(CU51="да","исключение(не смотрим баллы)",IFERROR(IF(CI51*1&gt;0,IFERROR(IF(VLOOKUP(CI51*1,Обработ.выгрузка_реестра_РФ!$A:$G,7,)=0,"Баллы не установлены",VLOOKUP(CI51*1,Обработ.выгрузка_реестра_РФ!$A:$G,7,)),IF(LEN(CI51)&gt;14,"","нет номера в реестре РФ")),""),IF(LEN(CI51)=0,"","Некорректный реестровый номер")))))</f>
        <v/>
      </c>
      <c r="CQ51" s="33" t="str">
        <f>IF(LEN(C51)&gt;0,IFERROR(IF(LEN(H51)&gt;0,IF(LEN(VLOOKUP(H51,'исключения(не_смотрим_баллы)'!$A:$C,1,))&gt;0,"да","нет"),"не введен ОКПД2"),"нет"),"")</f>
        <v>нет</v>
      </c>
      <c r="CR51" s="33" t="str">
        <f ca="1">IF(CQ51="да",IF(TODAY()&lt;VLOOKUP(H51,'исключения(не_смотрим_баллы)'!$A:$C,3,),"да","нет"),"")</f>
        <v/>
      </c>
      <c r="CS51" s="33" t="str">
        <f>IFERROR(IF(CQ51="да",IF(VLOOKUP(CI51*1,Обработ.выгрузка_реестра_РФ!$A:$G,2,)&lt;VLOOKUP(H51,'исключения(не_смотрим_баллы)'!$A:$C,2,),"да","нет"),""),"")</f>
        <v/>
      </c>
      <c r="CT51" s="24"/>
      <c r="CU51" s="33" t="str">
        <f t="shared" si="69"/>
        <v/>
      </c>
      <c r="CV51" s="91" t="str">
        <f t="shared" si="70"/>
        <v/>
      </c>
      <c r="CW51" s="27" t="str">
        <f t="shared" si="71"/>
        <v/>
      </c>
      <c r="CX51" s="26" t="str">
        <f t="shared" si="5"/>
        <v>Импорт</v>
      </c>
      <c r="CY51" s="64" t="str">
        <f>IF(LEN('Описание предлагаемого товара'!U53)&gt;0,'Описание предлагаемого товара'!U53,"")</f>
        <v/>
      </c>
      <c r="CZ51" s="95" t="str">
        <f t="shared" si="62"/>
        <v/>
      </c>
      <c r="DA51" s="95" t="str">
        <f t="shared" ref="DA51" si="355">IFERROR(REPLACE(CZ51,FIND(" ",CZ51,1),1,""),CZ51)</f>
        <v/>
      </c>
      <c r="DB51" s="95" t="str">
        <f t="shared" si="7"/>
        <v/>
      </c>
      <c r="DC51" s="95" t="str">
        <f t="shared" ref="DC51:DD51" si="356">IFERROR(REPLACE(DB51,FIND("г.",DB51,1),2,""),DB51)</f>
        <v/>
      </c>
      <c r="DD51" s="95" t="str">
        <f t="shared" si="356"/>
        <v/>
      </c>
      <c r="DE51" s="95" t="str">
        <f t="shared" ref="DE51:DF51" si="357">IFERROR(REPLACE(DD51,FIND("г",DD51,1),1,""),DD51)</f>
        <v/>
      </c>
      <c r="DF51" s="95" t="str">
        <f t="shared" si="357"/>
        <v/>
      </c>
      <c r="DG51" s="95" t="str">
        <f t="shared" si="75"/>
        <v/>
      </c>
      <c r="DH51" s="25" t="str">
        <f>IFERROR(VLOOKUP(CI51*1,Обработ.выгрузка_реестра_РФ!$A:$G,5,),"")</f>
        <v/>
      </c>
      <c r="DI51" s="27" t="str">
        <f t="shared" si="85"/>
        <v/>
      </c>
      <c r="DJ51" s="27" t="str">
        <f t="shared" ca="1" si="8"/>
        <v/>
      </c>
      <c r="DK51" s="63" t="str">
        <f>IF(LEN('Описание предлагаемого товара'!V53)&gt;0,'Описание предлагаемого товара'!V53,"")</f>
        <v/>
      </c>
      <c r="DL51" s="63" t="str">
        <f>IF(LEN('Описание предлагаемого товара'!W53)&gt;0,'Описание предлагаемого товара'!W53,"")</f>
        <v/>
      </c>
      <c r="DM51" s="32"/>
    </row>
    <row r="52" spans="1:117" ht="48.75" customHeight="1" x14ac:dyDescent="0.25">
      <c r="A52" s="61">
        <f>IF(LEN('Описание предлагаемого товара'!A54)&gt;0,'Описание предлагаемого товара'!A54,"")</f>
        <v>33</v>
      </c>
      <c r="B52" s="65" t="str">
        <f>IF(LEN('Описание предлагаемого товара'!B54)&gt;0,'Описание предлагаемого товара'!B54,"")</f>
        <v/>
      </c>
      <c r="C52" s="61" t="str">
        <f>IF(LEN('Описание предлагаемого товара'!C54)&gt;0,'Описание предлагаемого товара'!C54,"")</f>
        <v>Перчатки полушерстяные со спилковым наладонником утепленные</v>
      </c>
      <c r="D52" s="61" t="str">
        <f>IF(LEN('Описание предлагаемого товара'!D54)&gt;0,'Описание предлагаемого товара'!D54,"")</f>
        <v>Перчатки вязаные. Класс вязки: 7. Основа (состав): Верх - шерсть 50%, ПАН 50%, подкладка - флис, утеплитель синтетический, 60гр/м2. Наладонник из спилка КРС 0,6-0,8 мм. ТР ТС 019/2011 Работа в II,III,IV и особом климатических поясах.</v>
      </c>
      <c r="E52" s="61" t="str">
        <f>IF(LEN('Описание предлагаемого товара'!E54)&gt;0,'Описание предлагаемого товара'!E54,"")</f>
        <v/>
      </c>
      <c r="F52" s="61" t="str">
        <f>IF(LEN('Описание предлагаемого товара'!F54)&gt;0,'Описание предлагаемого товара'!F54,"")</f>
        <v/>
      </c>
      <c r="G52" s="61" t="str">
        <f>IF(LEN('Описание предлагаемого товара'!G54)&gt;0,'Описание предлагаемого товара'!G54,"")</f>
        <v>Нет</v>
      </c>
      <c r="H52" s="61" t="str">
        <f>IF(LEN('Описание предлагаемого товара'!H54)&gt;0,'Описание предлагаемого товара'!H54,"")</f>
        <v>14.12.30.150</v>
      </c>
      <c r="I52" s="61" t="str">
        <f>IF(LEN('Описание предлагаемого товара'!I54)&gt;0,'Описание предлагаемого товара'!I54,"")</f>
        <v>Запрет</v>
      </c>
      <c r="J52" s="38" t="str">
        <f>IFERROR(VLOOKUP(B52,SAP!$A:$E,5,),"")</f>
        <v/>
      </c>
      <c r="K52" s="40" t="str">
        <f t="shared" si="9"/>
        <v/>
      </c>
      <c r="L52" s="61" t="str">
        <f>IF(LEN('Описание предлагаемого товара'!J54)&gt;0,IFERROR('Описание предлагаемого товара'!J54*1,""),"")</f>
        <v/>
      </c>
      <c r="M52" s="39" t="str">
        <f>IFERROR(VLOOKUP(B52,SAP!$A:$E,2,),"")</f>
        <v/>
      </c>
      <c r="N52" s="41" t="str">
        <f t="shared" si="141"/>
        <v/>
      </c>
      <c r="O52" s="39" t="str">
        <f t="shared" si="1"/>
        <v/>
      </c>
      <c r="P52" s="36" t="str">
        <f>IF(LEN('Описание предлагаемого товара'!K54)&gt;0,'Описание предлагаемого товара'!K54,"")</f>
        <v>нет</v>
      </c>
      <c r="Q52" s="37" t="str">
        <f>IF(IF(IF(LEN('Описание предлагаемого товара'!L54)&gt;0,'Описание предлагаемого товара'!L54,"")="(подпись уполномоченного представителя)","",IF(LEN('Описание предлагаемого товара'!L54)&gt;0,'Описание предлагаемого товара'!L54,""))="М.П.","",IF(IF(LEN('Описание предлагаемого товара'!L54)&gt;0,'Описание предлагаемого товара'!L54,"")="(подпись уполномоченного представителя)","",IF(LEN('Описание предлагаемого товара'!L54)&gt;0,'Описание предлагаемого товара'!L54,"")))</f>
        <v/>
      </c>
      <c r="R52" s="37" t="str">
        <f>IF(LEN('Описание предлагаемого товара'!M54)&gt;0,'Описание предлагаемого товара'!M54,"")</f>
        <v/>
      </c>
      <c r="S52" s="37" t="str">
        <f>IF(LEN('Описание предлагаемого товара'!N54)&gt;0,'Описание предлагаемого товара'!N54,"")</f>
        <v/>
      </c>
      <c r="T52" s="61" t="str">
        <f>IF(IF(LEN('Описание предлагаемого товара'!O54)&gt;0,'Описание предлагаемого товара'!O54,"")="(фамилия, имя, отчество подписавшего, должность)","",IF(LEN('Описание предлагаемого товара'!O54)&gt;0,'Описание предлагаемого товара'!O54,""))</f>
        <v>не заполняется</v>
      </c>
      <c r="U52" s="23" t="str">
        <f>IFERROR(VLOOKUP(CI52*1,Обработ.выгрузка_реестра_РФ!$A:$G,6,),"")</f>
        <v/>
      </c>
      <c r="V52" s="61" t="str">
        <f>IF(LEN('Описание предлагаемого товара'!P54)&gt;0,'Описание предлагаемого товара'!P54,"")</f>
        <v/>
      </c>
      <c r="W52" s="62" t="str">
        <f>IF(LEN('Описание предлагаемого товара'!Q54)&gt;0,'Описание предлагаемого товара'!Q54,"")</f>
        <v/>
      </c>
      <c r="X52" s="91" t="str">
        <f t="shared" ref="X52:Y52" si="358">IFERROR(REPLACE(W52,FIND(CHAR(10),W52,1),1," "),W52)</f>
        <v/>
      </c>
      <c r="Y52" s="91" t="str">
        <f t="shared" si="358"/>
        <v/>
      </c>
      <c r="Z52" s="91" t="str">
        <f t="shared" si="11"/>
        <v/>
      </c>
      <c r="AA52" s="91" t="str">
        <f t="shared" si="12"/>
        <v/>
      </c>
      <c r="AB52" s="91" t="str">
        <f t="shared" si="13"/>
        <v/>
      </c>
      <c r="AC52" s="91" t="str">
        <f t="shared" ref="AC52:AF52" si="359">IFERROR(REPLACE(AB52,FIND("  ",AB52,1),2," "),AB52)</f>
        <v/>
      </c>
      <c r="AD52" s="91" t="str">
        <f t="shared" si="359"/>
        <v/>
      </c>
      <c r="AE52" s="91" t="str">
        <f t="shared" si="359"/>
        <v/>
      </c>
      <c r="AF52" s="91" t="str">
        <f t="shared" si="359"/>
        <v/>
      </c>
      <c r="AG52" s="23" t="str">
        <f>IFERROR(VLOOKUP(CI52*1,Обработ.выгрузка_реестра_РФ!$A:$G,4,),"")</f>
        <v/>
      </c>
      <c r="AH52" s="91" t="str">
        <f t="shared" ref="AH52:AI52" si="360">IFERROR(REPLACE(AG52,FIND("-",AG52,1),1,"*"),AG52)</f>
        <v/>
      </c>
      <c r="AI52" s="91" t="str">
        <f t="shared" si="360"/>
        <v/>
      </c>
      <c r="AJ52" s="27" t="str">
        <f t="shared" si="107"/>
        <v/>
      </c>
      <c r="AK52" s="63" t="str">
        <f>IF(LEN('Описание предлагаемого товара'!R54)&gt;0,'Описание предлагаемого товара'!R54,"")</f>
        <v/>
      </c>
      <c r="AL52" s="91" t="str">
        <f t="shared" ref="AL52:AM52" si="361">IFERROR(REPLACE(AK52,FIND(CHAR(10),AK52,1),1,""),AK52)</f>
        <v/>
      </c>
      <c r="AM52" s="91" t="str">
        <f t="shared" si="361"/>
        <v/>
      </c>
      <c r="AN52" s="91" t="str">
        <f t="shared" ref="AN52:AR52" si="362">IFERROR(REPLACE(AM52,FIND(" ",AM52,1),1,""),AM52)</f>
        <v/>
      </c>
      <c r="AO52" s="91" t="str">
        <f t="shared" si="362"/>
        <v/>
      </c>
      <c r="AP52" s="91" t="str">
        <f t="shared" si="362"/>
        <v/>
      </c>
      <c r="AQ52" s="91" t="str">
        <f t="shared" si="362"/>
        <v/>
      </c>
      <c r="AR52" s="91" t="str">
        <f t="shared" si="362"/>
        <v/>
      </c>
      <c r="AS52" s="91" t="str">
        <f t="shared" si="18"/>
        <v/>
      </c>
      <c r="AT52" s="91" t="str">
        <f t="shared" si="19"/>
        <v/>
      </c>
      <c r="AU52" s="32" t="str">
        <f t="shared" si="4"/>
        <v>Не указан реестровый номер (мера нац.режима Запрет)</v>
      </c>
      <c r="AV52" s="93" t="str">
        <f>'Описание предлагаемого товара'!S54</f>
        <v/>
      </c>
      <c r="AW52" s="91">
        <f>MIN(SEARCH({0,1,2,3,4,5,6,7,8,9},AV52&amp; "0123456789"))</f>
        <v>1</v>
      </c>
      <c r="AX52" s="91" t="str">
        <f t="shared" si="20"/>
        <v/>
      </c>
      <c r="AY52" s="91" t="str">
        <f t="shared" si="21"/>
        <v/>
      </c>
      <c r="AZ52" s="91" t="str">
        <f t="shared" si="22"/>
        <v/>
      </c>
      <c r="BA52" s="91" t="str">
        <f t="shared" si="23"/>
        <v/>
      </c>
      <c r="BB52" s="91" t="str">
        <f t="shared" si="24"/>
        <v/>
      </c>
      <c r="BC52" s="91" t="str">
        <f t="shared" si="25"/>
        <v/>
      </c>
      <c r="BD52" s="91" t="str">
        <f t="shared" si="26"/>
        <v/>
      </c>
      <c r="BE52" s="91" t="str">
        <f t="shared" si="27"/>
        <v/>
      </c>
      <c r="BF52" s="91" t="str">
        <f t="shared" si="28"/>
        <v/>
      </c>
      <c r="BG52" s="91" t="str">
        <f t="shared" si="29"/>
        <v/>
      </c>
      <c r="BH52" s="91" t="str">
        <f t="shared" si="30"/>
        <v/>
      </c>
      <c r="BI52" s="91" t="str">
        <f t="shared" si="31"/>
        <v/>
      </c>
      <c r="BJ52" s="91" t="str">
        <f t="shared" si="32"/>
        <v/>
      </c>
      <c r="BK52" s="91" t="str">
        <f t="shared" si="33"/>
        <v/>
      </c>
      <c r="BL52" s="91" t="str">
        <f t="shared" si="34"/>
        <v/>
      </c>
      <c r="BM52" s="91" t="str">
        <f t="shared" si="35"/>
        <v/>
      </c>
      <c r="BN52" s="91" t="str">
        <f t="shared" si="36"/>
        <v/>
      </c>
      <c r="BO52" s="91" t="str">
        <f t="shared" si="37"/>
        <v/>
      </c>
      <c r="BP52" s="91" t="str">
        <f t="shared" si="38"/>
        <v/>
      </c>
      <c r="BQ52" s="91" t="str">
        <f t="shared" si="39"/>
        <v/>
      </c>
      <c r="BR52" s="91" t="str">
        <f t="shared" si="40"/>
        <v/>
      </c>
      <c r="BS52" s="91" t="str">
        <f t="shared" si="41"/>
        <v/>
      </c>
      <c r="BT52" s="91" t="str">
        <f t="shared" si="42"/>
        <v/>
      </c>
      <c r="BU52" s="91" t="str">
        <f t="shared" si="43"/>
        <v/>
      </c>
      <c r="BV52" s="91" t="str">
        <f t="shared" si="44"/>
        <v/>
      </c>
      <c r="BW52" s="91" t="str">
        <f t="shared" si="45"/>
        <v/>
      </c>
      <c r="BX52" s="91" t="str">
        <f t="shared" si="46"/>
        <v/>
      </c>
      <c r="BY52" s="91" t="str">
        <f t="shared" si="47"/>
        <v/>
      </c>
      <c r="BZ52" s="91" t="str">
        <f t="shared" si="48"/>
        <v/>
      </c>
      <c r="CA52" s="91" t="str">
        <f t="shared" si="49"/>
        <v/>
      </c>
      <c r="CB52" s="91" t="str">
        <f t="shared" si="50"/>
        <v/>
      </c>
      <c r="CC52" s="91" t="str">
        <f t="shared" si="51"/>
        <v/>
      </c>
      <c r="CD52" s="91" t="str">
        <f t="shared" si="52"/>
        <v/>
      </c>
      <c r="CE52" s="91" t="str">
        <f t="shared" si="53"/>
        <v/>
      </c>
      <c r="CF52" s="91" t="str">
        <f t="shared" si="54"/>
        <v/>
      </c>
      <c r="CG52" s="91" t="str">
        <f t="shared" si="55"/>
        <v/>
      </c>
      <c r="CH52" s="91" t="str">
        <f t="shared" si="56"/>
        <v/>
      </c>
      <c r="CI52" s="91" t="str">
        <f t="shared" si="57"/>
        <v>нет</v>
      </c>
      <c r="CJ52" s="63" t="str">
        <f>IF(LEN('Описание предлагаемого товара'!T54)&gt;0,'Описание предлагаемого товара'!T54,"")</f>
        <v/>
      </c>
      <c r="CK52" s="91" t="str">
        <f t="shared" ref="CK52:CL52" si="363">IFERROR(REPLACE(CJ52,FIND(CHAR(10),CJ52,1),1,""),CJ52)</f>
        <v/>
      </c>
      <c r="CL52" s="91" t="str">
        <f t="shared" si="363"/>
        <v/>
      </c>
      <c r="CM52" s="91" t="str">
        <f t="shared" si="59"/>
        <v/>
      </c>
      <c r="CN52" s="91" t="str">
        <f t="shared" si="60"/>
        <v/>
      </c>
      <c r="CO52" s="91" t="str">
        <f t="shared" si="61"/>
        <v/>
      </c>
      <c r="CP52" s="90" t="str">
        <f>IF(AU52="Не указан реестровый номер (мера нац.режима Запрет)","",IF(CI52="нет","",IF(CU52="да","исключение(не смотрим баллы)",IFERROR(IF(CI52*1&gt;0,IFERROR(IF(VLOOKUP(CI52*1,Обработ.выгрузка_реестра_РФ!$A:$G,7,)=0,"Баллы не установлены",VLOOKUP(CI52*1,Обработ.выгрузка_реестра_РФ!$A:$G,7,)),IF(LEN(CI52)&gt;14,"","нет номера в реестре РФ")),""),IF(LEN(CI52)=0,"","Некорректный реестровый номер")))))</f>
        <v/>
      </c>
      <c r="CQ52" s="33" t="str">
        <f>IF(LEN(C52)&gt;0,IFERROR(IF(LEN(H52)&gt;0,IF(LEN(VLOOKUP(H52,'исключения(не_смотрим_баллы)'!$A:$C,1,))&gt;0,"да","нет"),"не введен ОКПД2"),"нет"),"")</f>
        <v>нет</v>
      </c>
      <c r="CR52" s="33" t="str">
        <f ca="1">IF(CQ52="да",IF(TODAY()&lt;VLOOKUP(H52,'исключения(не_смотрим_баллы)'!$A:$C,3,),"да","нет"),"")</f>
        <v/>
      </c>
      <c r="CS52" s="33" t="str">
        <f>IFERROR(IF(CQ52="да",IF(VLOOKUP(CI52*1,Обработ.выгрузка_реестра_РФ!$A:$G,2,)&lt;VLOOKUP(H52,'исключения(не_смотрим_баллы)'!$A:$C,2,),"да","нет"),""),"")</f>
        <v/>
      </c>
      <c r="CT52" s="24"/>
      <c r="CU52" s="33" t="str">
        <f t="shared" si="69"/>
        <v/>
      </c>
      <c r="CV52" s="91" t="str">
        <f t="shared" si="70"/>
        <v/>
      </c>
      <c r="CW52" s="27" t="str">
        <f t="shared" si="71"/>
        <v/>
      </c>
      <c r="CX52" s="26" t="str">
        <f t="shared" si="5"/>
        <v>Импорт</v>
      </c>
      <c r="CY52" s="64" t="str">
        <f>IF(LEN('Описание предлагаемого товара'!U54)&gt;0,'Описание предлагаемого товара'!U54,"")</f>
        <v/>
      </c>
      <c r="CZ52" s="95" t="str">
        <f t="shared" si="62"/>
        <v/>
      </c>
      <c r="DA52" s="95" t="str">
        <f t="shared" ref="DA52" si="364">IFERROR(REPLACE(CZ52,FIND(" ",CZ52,1),1,""),CZ52)</f>
        <v/>
      </c>
      <c r="DB52" s="95" t="str">
        <f t="shared" si="7"/>
        <v/>
      </c>
      <c r="DC52" s="95" t="str">
        <f t="shared" ref="DC52:DD52" si="365">IFERROR(REPLACE(DB52,FIND("г.",DB52,1),2,""),DB52)</f>
        <v/>
      </c>
      <c r="DD52" s="95" t="str">
        <f t="shared" si="365"/>
        <v/>
      </c>
      <c r="DE52" s="95" t="str">
        <f t="shared" ref="DE52:DF52" si="366">IFERROR(REPLACE(DD52,FIND("г",DD52,1),1,""),DD52)</f>
        <v/>
      </c>
      <c r="DF52" s="95" t="str">
        <f t="shared" si="366"/>
        <v/>
      </c>
      <c r="DG52" s="95" t="str">
        <f t="shared" si="75"/>
        <v/>
      </c>
      <c r="DH52" s="25" t="str">
        <f>IFERROR(VLOOKUP(CI52*1,Обработ.выгрузка_реестра_РФ!$A:$G,5,),"")</f>
        <v/>
      </c>
      <c r="DI52" s="27" t="str">
        <f t="shared" si="85"/>
        <v/>
      </c>
      <c r="DJ52" s="27" t="str">
        <f t="shared" ca="1" si="8"/>
        <v/>
      </c>
      <c r="DK52" s="63" t="str">
        <f>IF(LEN('Описание предлагаемого товара'!V54)&gt;0,'Описание предлагаемого товара'!V54,"")</f>
        <v/>
      </c>
      <c r="DL52" s="63" t="str">
        <f>IF(LEN('Описание предлагаемого товара'!W54)&gt;0,'Описание предлагаемого товара'!W54,"")</f>
        <v/>
      </c>
      <c r="DM52" s="32"/>
    </row>
    <row r="53" spans="1:117" ht="48.75" customHeight="1" x14ac:dyDescent="0.25">
      <c r="A53" s="61">
        <f>IF(LEN('Описание предлагаемого товара'!A55)&gt;0,'Описание предлагаемого товара'!A55,"")</f>
        <v>34</v>
      </c>
      <c r="B53" s="65" t="str">
        <f>IF(LEN('Описание предлагаемого товара'!B55)&gt;0,'Описание предлагаемого товара'!B55,"")</f>
        <v/>
      </c>
      <c r="C53" s="61" t="str">
        <f>IF(LEN('Описание предлагаемого товара'!C55)&gt;0,'Описание предлагаемого товара'!C55,"")</f>
        <v>Перчатки резиновые латексные</v>
      </c>
      <c r="D53" s="61" t="str">
        <f>IF(LEN('Описание предлагаемого товара'!D55)&gt;0,'Описание предлагаемого товара'!D55,"")</f>
        <v>Материал: латекс. Рабочая поверхность: лотос. Мажет: резной. Покрытие: хлопок, STOP-бактерия, хлорирование поверхности. Длина: 310 мм. Толщина: 0,40 мм. Размер: S, M, L, XL</v>
      </c>
      <c r="E53" s="61" t="str">
        <f>IF(LEN('Описание предлагаемого товара'!E55)&gt;0,'Описание предлагаемого товара'!E55,"")</f>
        <v/>
      </c>
      <c r="F53" s="61" t="str">
        <f>IF(LEN('Описание предлагаемого товара'!F55)&gt;0,'Описание предлагаемого товара'!F55,"")</f>
        <v/>
      </c>
      <c r="G53" s="61" t="str">
        <f>IF(LEN('Описание предлагаемого товара'!G55)&gt;0,'Описание предлагаемого товара'!G55,"")</f>
        <v>Нет</v>
      </c>
      <c r="H53" s="61" t="str">
        <f>IF(LEN('Описание предлагаемого товара'!H55)&gt;0,'Описание предлагаемого товара'!H55,"")</f>
        <v>14.12.30.150</v>
      </c>
      <c r="I53" s="61" t="str">
        <f>IF(LEN('Описание предлагаемого товара'!I55)&gt;0,'Описание предлагаемого товара'!I55,"")</f>
        <v>Запрет</v>
      </c>
      <c r="J53" s="38" t="str">
        <f>IFERROR(VLOOKUP(B53,SAP!$A:$E,5,),"")</f>
        <v/>
      </c>
      <c r="K53" s="40" t="str">
        <f t="shared" si="9"/>
        <v/>
      </c>
      <c r="L53" s="61" t="str">
        <f>IF(LEN('Описание предлагаемого товара'!J55)&gt;0,IFERROR('Описание предлагаемого товара'!J55*1,""),"")</f>
        <v/>
      </c>
      <c r="M53" s="39" t="str">
        <f>IFERROR(VLOOKUP(B53,SAP!$A:$E,2,),"")</f>
        <v/>
      </c>
      <c r="N53" s="41" t="str">
        <f t="shared" si="141"/>
        <v/>
      </c>
      <c r="O53" s="39" t="str">
        <f t="shared" si="1"/>
        <v/>
      </c>
      <c r="P53" s="36" t="str">
        <f>IF(LEN('Описание предлагаемого товара'!K55)&gt;0,'Описание предлагаемого товара'!K55,"")</f>
        <v>нет</v>
      </c>
      <c r="Q53" s="37" t="str">
        <f>IF(IF(IF(LEN('Описание предлагаемого товара'!L55)&gt;0,'Описание предлагаемого товара'!L55,"")="(подпись уполномоченного представителя)","",IF(LEN('Описание предлагаемого товара'!L55)&gt;0,'Описание предлагаемого товара'!L55,""))="М.П.","",IF(IF(LEN('Описание предлагаемого товара'!L55)&gt;0,'Описание предлагаемого товара'!L55,"")="(подпись уполномоченного представителя)","",IF(LEN('Описание предлагаемого товара'!L55)&gt;0,'Описание предлагаемого товара'!L55,"")))</f>
        <v/>
      </c>
      <c r="R53" s="37" t="str">
        <f>IF(LEN('Описание предлагаемого товара'!M55)&gt;0,'Описание предлагаемого товара'!M55,"")</f>
        <v/>
      </c>
      <c r="S53" s="37" t="str">
        <f>IF(LEN('Описание предлагаемого товара'!N55)&gt;0,'Описание предлагаемого товара'!N55,"")</f>
        <v/>
      </c>
      <c r="T53" s="61" t="str">
        <f>IF(IF(LEN('Описание предлагаемого товара'!O55)&gt;0,'Описание предлагаемого товара'!O55,"")="(фамилия, имя, отчество подписавшего, должность)","",IF(LEN('Описание предлагаемого товара'!O55)&gt;0,'Описание предлагаемого товара'!O55,""))</f>
        <v>не заполняется</v>
      </c>
      <c r="U53" s="23" t="str">
        <f>IFERROR(VLOOKUP(CI53*1,Обработ.выгрузка_реестра_РФ!$A:$G,6,),"")</f>
        <v/>
      </c>
      <c r="V53" s="61" t="str">
        <f>IF(LEN('Описание предлагаемого товара'!P55)&gt;0,'Описание предлагаемого товара'!P55,"")</f>
        <v/>
      </c>
      <c r="W53" s="62" t="str">
        <f>IF(LEN('Описание предлагаемого товара'!Q55)&gt;0,'Описание предлагаемого товара'!Q55,"")</f>
        <v/>
      </c>
      <c r="X53" s="91" t="str">
        <f t="shared" ref="X53:Y53" si="367">IFERROR(REPLACE(W53,FIND(CHAR(10),W53,1),1," "),W53)</f>
        <v/>
      </c>
      <c r="Y53" s="91" t="str">
        <f t="shared" si="367"/>
        <v/>
      </c>
      <c r="Z53" s="91" t="str">
        <f t="shared" si="11"/>
        <v/>
      </c>
      <c r="AA53" s="91" t="str">
        <f t="shared" si="12"/>
        <v/>
      </c>
      <c r="AB53" s="91" t="str">
        <f t="shared" si="13"/>
        <v/>
      </c>
      <c r="AC53" s="91" t="str">
        <f t="shared" ref="AC53:AF53" si="368">IFERROR(REPLACE(AB53,FIND("  ",AB53,1),2," "),AB53)</f>
        <v/>
      </c>
      <c r="AD53" s="91" t="str">
        <f t="shared" si="368"/>
        <v/>
      </c>
      <c r="AE53" s="91" t="str">
        <f t="shared" si="368"/>
        <v/>
      </c>
      <c r="AF53" s="91" t="str">
        <f t="shared" si="368"/>
        <v/>
      </c>
      <c r="AG53" s="23" t="str">
        <f>IFERROR(VLOOKUP(CI53*1,Обработ.выгрузка_реестра_РФ!$A:$G,4,),"")</f>
        <v/>
      </c>
      <c r="AH53" s="91" t="str">
        <f t="shared" ref="AH53:AI53" si="369">IFERROR(REPLACE(AG53,FIND("-",AG53,1),1,"*"),AG53)</f>
        <v/>
      </c>
      <c r="AI53" s="91" t="str">
        <f t="shared" si="369"/>
        <v/>
      </c>
      <c r="AJ53" s="27" t="str">
        <f t="shared" si="107"/>
        <v/>
      </c>
      <c r="AK53" s="63" t="str">
        <f>IF(LEN('Описание предлагаемого товара'!R55)&gt;0,'Описание предлагаемого товара'!R55,"")</f>
        <v/>
      </c>
      <c r="AL53" s="91" t="str">
        <f t="shared" ref="AL53:AM53" si="370">IFERROR(REPLACE(AK53,FIND(CHAR(10),AK53,1),1,""),AK53)</f>
        <v/>
      </c>
      <c r="AM53" s="91" t="str">
        <f t="shared" si="370"/>
        <v/>
      </c>
      <c r="AN53" s="91" t="str">
        <f t="shared" ref="AN53:AR53" si="371">IFERROR(REPLACE(AM53,FIND(" ",AM53,1),1,""),AM53)</f>
        <v/>
      </c>
      <c r="AO53" s="91" t="str">
        <f t="shared" si="371"/>
        <v/>
      </c>
      <c r="AP53" s="91" t="str">
        <f t="shared" si="371"/>
        <v/>
      </c>
      <c r="AQ53" s="91" t="str">
        <f t="shared" si="371"/>
        <v/>
      </c>
      <c r="AR53" s="91" t="str">
        <f t="shared" si="371"/>
        <v/>
      </c>
      <c r="AS53" s="91" t="str">
        <f t="shared" si="18"/>
        <v/>
      </c>
      <c r="AT53" s="91" t="str">
        <f t="shared" si="19"/>
        <v/>
      </c>
      <c r="AU53" s="32" t="str">
        <f t="shared" si="4"/>
        <v>Не указан реестровый номер (мера нац.режима Запрет)</v>
      </c>
      <c r="AV53" s="93" t="str">
        <f>'Описание предлагаемого товара'!S55</f>
        <v/>
      </c>
      <c r="AW53" s="91">
        <f>MIN(SEARCH({0,1,2,3,4,5,6,7,8,9},AV53&amp; "0123456789"))</f>
        <v>1</v>
      </c>
      <c r="AX53" s="91" t="str">
        <f t="shared" si="20"/>
        <v/>
      </c>
      <c r="AY53" s="91" t="str">
        <f t="shared" si="21"/>
        <v/>
      </c>
      <c r="AZ53" s="91" t="str">
        <f t="shared" si="22"/>
        <v/>
      </c>
      <c r="BA53" s="91" t="str">
        <f t="shared" si="23"/>
        <v/>
      </c>
      <c r="BB53" s="91" t="str">
        <f t="shared" si="24"/>
        <v/>
      </c>
      <c r="BC53" s="91" t="str">
        <f t="shared" si="25"/>
        <v/>
      </c>
      <c r="BD53" s="91" t="str">
        <f t="shared" si="26"/>
        <v/>
      </c>
      <c r="BE53" s="91" t="str">
        <f t="shared" si="27"/>
        <v/>
      </c>
      <c r="BF53" s="91" t="str">
        <f t="shared" si="28"/>
        <v/>
      </c>
      <c r="BG53" s="91" t="str">
        <f t="shared" si="29"/>
        <v/>
      </c>
      <c r="BH53" s="91" t="str">
        <f t="shared" si="30"/>
        <v/>
      </c>
      <c r="BI53" s="91" t="str">
        <f t="shared" si="31"/>
        <v/>
      </c>
      <c r="BJ53" s="91" t="str">
        <f t="shared" si="32"/>
        <v/>
      </c>
      <c r="BK53" s="91" t="str">
        <f t="shared" si="33"/>
        <v/>
      </c>
      <c r="BL53" s="91" t="str">
        <f t="shared" si="34"/>
        <v/>
      </c>
      <c r="BM53" s="91" t="str">
        <f t="shared" si="35"/>
        <v/>
      </c>
      <c r="BN53" s="91" t="str">
        <f t="shared" si="36"/>
        <v/>
      </c>
      <c r="BO53" s="91" t="str">
        <f t="shared" si="37"/>
        <v/>
      </c>
      <c r="BP53" s="91" t="str">
        <f t="shared" si="38"/>
        <v/>
      </c>
      <c r="BQ53" s="91" t="str">
        <f t="shared" si="39"/>
        <v/>
      </c>
      <c r="BR53" s="91" t="str">
        <f t="shared" si="40"/>
        <v/>
      </c>
      <c r="BS53" s="91" t="str">
        <f t="shared" si="41"/>
        <v/>
      </c>
      <c r="BT53" s="91" t="str">
        <f t="shared" si="42"/>
        <v/>
      </c>
      <c r="BU53" s="91" t="str">
        <f t="shared" si="43"/>
        <v/>
      </c>
      <c r="BV53" s="91" t="str">
        <f t="shared" si="44"/>
        <v/>
      </c>
      <c r="BW53" s="91" t="str">
        <f t="shared" si="45"/>
        <v/>
      </c>
      <c r="BX53" s="91" t="str">
        <f t="shared" si="46"/>
        <v/>
      </c>
      <c r="BY53" s="91" t="str">
        <f t="shared" si="47"/>
        <v/>
      </c>
      <c r="BZ53" s="91" t="str">
        <f t="shared" si="48"/>
        <v/>
      </c>
      <c r="CA53" s="91" t="str">
        <f t="shared" si="49"/>
        <v/>
      </c>
      <c r="CB53" s="91" t="str">
        <f t="shared" si="50"/>
        <v/>
      </c>
      <c r="CC53" s="91" t="str">
        <f t="shared" si="51"/>
        <v/>
      </c>
      <c r="CD53" s="91" t="str">
        <f t="shared" si="52"/>
        <v/>
      </c>
      <c r="CE53" s="91" t="str">
        <f t="shared" si="53"/>
        <v/>
      </c>
      <c r="CF53" s="91" t="str">
        <f t="shared" si="54"/>
        <v/>
      </c>
      <c r="CG53" s="91" t="str">
        <f t="shared" si="55"/>
        <v/>
      </c>
      <c r="CH53" s="91" t="str">
        <f t="shared" si="56"/>
        <v/>
      </c>
      <c r="CI53" s="91" t="str">
        <f t="shared" si="57"/>
        <v>нет</v>
      </c>
      <c r="CJ53" s="63" t="str">
        <f>IF(LEN('Описание предлагаемого товара'!T55)&gt;0,'Описание предлагаемого товара'!T55,"")</f>
        <v/>
      </c>
      <c r="CK53" s="91" t="str">
        <f t="shared" ref="CK53:CL53" si="372">IFERROR(REPLACE(CJ53,FIND(CHAR(10),CJ53,1),1,""),CJ53)</f>
        <v/>
      </c>
      <c r="CL53" s="91" t="str">
        <f t="shared" si="372"/>
        <v/>
      </c>
      <c r="CM53" s="91" t="str">
        <f t="shared" si="59"/>
        <v/>
      </c>
      <c r="CN53" s="91" t="str">
        <f t="shared" si="60"/>
        <v/>
      </c>
      <c r="CO53" s="91" t="str">
        <f t="shared" si="61"/>
        <v/>
      </c>
      <c r="CP53" s="90" t="str">
        <f>IF(AU53="Не указан реестровый номер (мера нац.режима Запрет)","",IF(CI53="нет","",IF(CU53="да","исключение(не смотрим баллы)",IFERROR(IF(CI53*1&gt;0,IFERROR(IF(VLOOKUP(CI53*1,Обработ.выгрузка_реестра_РФ!$A:$G,7,)=0,"Баллы не установлены",VLOOKUP(CI53*1,Обработ.выгрузка_реестра_РФ!$A:$G,7,)),IF(LEN(CI53)&gt;14,"","нет номера в реестре РФ")),""),IF(LEN(CI53)=0,"","Некорректный реестровый номер")))))</f>
        <v/>
      </c>
      <c r="CQ53" s="33" t="str">
        <f>IF(LEN(C53)&gt;0,IFERROR(IF(LEN(H53)&gt;0,IF(LEN(VLOOKUP(H53,'исключения(не_смотрим_баллы)'!$A:$C,1,))&gt;0,"да","нет"),"не введен ОКПД2"),"нет"),"")</f>
        <v>нет</v>
      </c>
      <c r="CR53" s="33" t="str">
        <f ca="1">IF(CQ53="да",IF(TODAY()&lt;VLOOKUP(H53,'исключения(не_смотрим_баллы)'!$A:$C,3,),"да","нет"),"")</f>
        <v/>
      </c>
      <c r="CS53" s="33" t="str">
        <f>IFERROR(IF(CQ53="да",IF(VLOOKUP(CI53*1,Обработ.выгрузка_реестра_РФ!$A:$G,2,)&lt;VLOOKUP(H53,'исключения(не_смотрим_баллы)'!$A:$C,2,),"да","нет"),""),"")</f>
        <v/>
      </c>
      <c r="CT53" s="24"/>
      <c r="CU53" s="33" t="str">
        <f t="shared" si="69"/>
        <v/>
      </c>
      <c r="CV53" s="91" t="str">
        <f t="shared" si="70"/>
        <v/>
      </c>
      <c r="CW53" s="27" t="str">
        <f t="shared" si="71"/>
        <v/>
      </c>
      <c r="CX53" s="26" t="str">
        <f t="shared" si="5"/>
        <v>Импорт</v>
      </c>
      <c r="CY53" s="64" t="str">
        <f>IF(LEN('Описание предлагаемого товара'!U55)&gt;0,'Описание предлагаемого товара'!U55,"")</f>
        <v/>
      </c>
      <c r="CZ53" s="95" t="str">
        <f t="shared" si="62"/>
        <v/>
      </c>
      <c r="DA53" s="95" t="str">
        <f t="shared" ref="DA53" si="373">IFERROR(REPLACE(CZ53,FIND(" ",CZ53,1),1,""),CZ53)</f>
        <v/>
      </c>
      <c r="DB53" s="95" t="str">
        <f t="shared" si="7"/>
        <v/>
      </c>
      <c r="DC53" s="95" t="str">
        <f t="shared" ref="DC53:DD53" si="374">IFERROR(REPLACE(DB53,FIND("г.",DB53,1),2,""),DB53)</f>
        <v/>
      </c>
      <c r="DD53" s="95" t="str">
        <f t="shared" si="374"/>
        <v/>
      </c>
      <c r="DE53" s="95" t="str">
        <f t="shared" ref="DE53:DF53" si="375">IFERROR(REPLACE(DD53,FIND("г",DD53,1),1,""),DD53)</f>
        <v/>
      </c>
      <c r="DF53" s="95" t="str">
        <f t="shared" si="375"/>
        <v/>
      </c>
      <c r="DG53" s="95" t="str">
        <f t="shared" si="75"/>
        <v/>
      </c>
      <c r="DH53" s="25" t="str">
        <f>IFERROR(VLOOKUP(CI53*1,Обработ.выгрузка_реестра_РФ!$A:$G,5,),"")</f>
        <v/>
      </c>
      <c r="DI53" s="27" t="str">
        <f t="shared" si="85"/>
        <v/>
      </c>
      <c r="DJ53" s="27" t="str">
        <f t="shared" ca="1" si="8"/>
        <v/>
      </c>
      <c r="DK53" s="63" t="str">
        <f>IF(LEN('Описание предлагаемого товара'!V55)&gt;0,'Описание предлагаемого товара'!V55,"")</f>
        <v/>
      </c>
      <c r="DL53" s="63" t="str">
        <f>IF(LEN('Описание предлагаемого товара'!W55)&gt;0,'Описание предлагаемого товара'!W55,"")</f>
        <v/>
      </c>
      <c r="DM53" s="32"/>
    </row>
    <row r="54" spans="1:117" ht="48.75" customHeight="1" x14ac:dyDescent="0.25">
      <c r="A54" s="61">
        <f>IF(LEN('Описание предлагаемого товара'!A56)&gt;0,'Описание предлагаемого товара'!A56,"")</f>
        <v>35</v>
      </c>
      <c r="B54" s="65" t="str">
        <f>IF(LEN('Описание предлагаемого товара'!B56)&gt;0,'Описание предлагаемого товара'!B56,"")</f>
        <v/>
      </c>
      <c r="C54" s="61" t="str">
        <f>IF(LEN('Описание предлагаемого товара'!C56)&gt;0,'Описание предлагаемого товара'!C56,"")</f>
        <v>Перчатки с защитным покрытием морозостойкие с шерстяным вкладышем</v>
      </c>
      <c r="D54" s="61" t="str">
        <f>IF(LEN('Описание предлагаемого товара'!D56)&gt;0,'Описание предлагаемого товара'!D56,"")</f>
        <v xml:space="preserve">Перчатки нефтеморозостойкие с шерстяным вкладышем с морозостойким поливинилхлоридным покрытием, универсальные защитные на трикотажной основе из хлопчатобумажной пряжи (100%) с утеплителем «Джерси», Перчатки для защиты от механических воздействий (истирание, порез, прокол, разрыв); от химических факторов: от сырой нефти, от нефтепродуктов, от растворов кислот концентрацией до 50%, растворов щелочей концентрацией до 50%, антиэлектростатические. Манжет - резинка, Возможно использование в холодное время года. Для работы в условиях низких температур до -40°С и в помещениях с низкой температурой. Шерстяной вкладыш: полушерстяной обеспечивает надежную защиту рук в холодное время года, предотвращают переохлаждение, появление различных мелких травм (порезов, заноз, мозолей). Класс вязки : 7 Состав нити : шерсть-15%, акрил-70%, хлопок-15% Текс : 265 Оверлог : черный двойной+резинка Вес одной пары : 50-55 г
</v>
      </c>
      <c r="E54" s="61" t="str">
        <f>IF(LEN('Описание предлагаемого товара'!E56)&gt;0,'Описание предлагаемого товара'!E56,"")</f>
        <v/>
      </c>
      <c r="F54" s="61" t="str">
        <f>IF(LEN('Описание предлагаемого товара'!F56)&gt;0,'Описание предлагаемого товара'!F56,"")</f>
        <v/>
      </c>
      <c r="G54" s="61" t="str">
        <f>IF(LEN('Описание предлагаемого товара'!G56)&gt;0,'Описание предлагаемого товара'!G56,"")</f>
        <v>Нет</v>
      </c>
      <c r="H54" s="61" t="str">
        <f>IF(LEN('Описание предлагаемого товара'!H56)&gt;0,'Описание предлагаемого товара'!H56,"")</f>
        <v>14.12.30.150</v>
      </c>
      <c r="I54" s="61" t="str">
        <f>IF(LEN('Описание предлагаемого товара'!I56)&gt;0,'Описание предлагаемого товара'!I56,"")</f>
        <v>Запрет</v>
      </c>
      <c r="J54" s="38" t="str">
        <f>IFERROR(VLOOKUP(B54,SAP!$A:$E,5,),"")</f>
        <v/>
      </c>
      <c r="K54" s="40" t="str">
        <f t="shared" si="9"/>
        <v/>
      </c>
      <c r="L54" s="61" t="str">
        <f>IF(LEN('Описание предлагаемого товара'!J56)&gt;0,IFERROR('Описание предлагаемого товара'!J56*1,""),"")</f>
        <v/>
      </c>
      <c r="M54" s="39" t="str">
        <f>IFERROR(VLOOKUP(B54,SAP!$A:$E,2,),"")</f>
        <v/>
      </c>
      <c r="N54" s="41" t="str">
        <f t="shared" si="141"/>
        <v/>
      </c>
      <c r="O54" s="39" t="str">
        <f t="shared" si="1"/>
        <v/>
      </c>
      <c r="P54" s="36" t="str">
        <f>IF(LEN('Описание предлагаемого товара'!K56)&gt;0,'Описание предлагаемого товара'!K56,"")</f>
        <v>нет</v>
      </c>
      <c r="Q54" s="37" t="str">
        <f>IF(IF(IF(LEN('Описание предлагаемого товара'!L56)&gt;0,'Описание предлагаемого товара'!L56,"")="(подпись уполномоченного представителя)","",IF(LEN('Описание предлагаемого товара'!L56)&gt;0,'Описание предлагаемого товара'!L56,""))="М.П.","",IF(IF(LEN('Описание предлагаемого товара'!L56)&gt;0,'Описание предлагаемого товара'!L56,"")="(подпись уполномоченного представителя)","",IF(LEN('Описание предлагаемого товара'!L56)&gt;0,'Описание предлагаемого товара'!L56,"")))</f>
        <v/>
      </c>
      <c r="R54" s="37" t="str">
        <f>IF(LEN('Описание предлагаемого товара'!M56)&gt;0,'Описание предлагаемого товара'!M56,"")</f>
        <v/>
      </c>
      <c r="S54" s="37" t="str">
        <f>IF(LEN('Описание предлагаемого товара'!N56)&gt;0,'Описание предлагаемого товара'!N56,"")</f>
        <v/>
      </c>
      <c r="T54" s="61" t="str">
        <f>IF(IF(LEN('Описание предлагаемого товара'!O56)&gt;0,'Описание предлагаемого товара'!O56,"")="(фамилия, имя, отчество подписавшего, должность)","",IF(LEN('Описание предлагаемого товара'!O56)&gt;0,'Описание предлагаемого товара'!O56,""))</f>
        <v>не заполняется</v>
      </c>
      <c r="U54" s="23" t="str">
        <f>IFERROR(VLOOKUP(CI54*1,Обработ.выгрузка_реестра_РФ!$A:$G,6,),"")</f>
        <v/>
      </c>
      <c r="V54" s="61" t="str">
        <f>IF(LEN('Описание предлагаемого товара'!P56)&gt;0,'Описание предлагаемого товара'!P56,"")</f>
        <v/>
      </c>
      <c r="W54" s="62" t="str">
        <f>IF(LEN('Описание предлагаемого товара'!Q56)&gt;0,'Описание предлагаемого товара'!Q56,"")</f>
        <v/>
      </c>
      <c r="X54" s="91" t="str">
        <f t="shared" ref="X54:Y54" si="376">IFERROR(REPLACE(W54,FIND(CHAR(10),W54,1),1," "),W54)</f>
        <v/>
      </c>
      <c r="Y54" s="91" t="str">
        <f t="shared" si="376"/>
        <v/>
      </c>
      <c r="Z54" s="91" t="str">
        <f t="shared" si="11"/>
        <v/>
      </c>
      <c r="AA54" s="91" t="str">
        <f t="shared" si="12"/>
        <v/>
      </c>
      <c r="AB54" s="91" t="str">
        <f t="shared" si="13"/>
        <v/>
      </c>
      <c r="AC54" s="91" t="str">
        <f t="shared" ref="AC54:AF54" si="377">IFERROR(REPLACE(AB54,FIND("  ",AB54,1),2," "),AB54)</f>
        <v/>
      </c>
      <c r="AD54" s="91" t="str">
        <f t="shared" si="377"/>
        <v/>
      </c>
      <c r="AE54" s="91" t="str">
        <f t="shared" si="377"/>
        <v/>
      </c>
      <c r="AF54" s="91" t="str">
        <f t="shared" si="377"/>
        <v/>
      </c>
      <c r="AG54" s="23" t="str">
        <f>IFERROR(VLOOKUP(CI54*1,Обработ.выгрузка_реестра_РФ!$A:$G,4,),"")</f>
        <v/>
      </c>
      <c r="AH54" s="91" t="str">
        <f t="shared" ref="AH54:AI54" si="378">IFERROR(REPLACE(AG54,FIND("-",AG54,1),1,"*"),AG54)</f>
        <v/>
      </c>
      <c r="AI54" s="91" t="str">
        <f t="shared" si="378"/>
        <v/>
      </c>
      <c r="AJ54" s="27" t="str">
        <f t="shared" si="107"/>
        <v/>
      </c>
      <c r="AK54" s="63" t="str">
        <f>IF(LEN('Описание предлагаемого товара'!R56)&gt;0,'Описание предлагаемого товара'!R56,"")</f>
        <v/>
      </c>
      <c r="AL54" s="91" t="str">
        <f t="shared" ref="AL54:AM54" si="379">IFERROR(REPLACE(AK54,FIND(CHAR(10),AK54,1),1,""),AK54)</f>
        <v/>
      </c>
      <c r="AM54" s="91" t="str">
        <f t="shared" si="379"/>
        <v/>
      </c>
      <c r="AN54" s="91" t="str">
        <f t="shared" ref="AN54:AR54" si="380">IFERROR(REPLACE(AM54,FIND(" ",AM54,1),1,""),AM54)</f>
        <v/>
      </c>
      <c r="AO54" s="91" t="str">
        <f t="shared" si="380"/>
        <v/>
      </c>
      <c r="AP54" s="91" t="str">
        <f t="shared" si="380"/>
        <v/>
      </c>
      <c r="AQ54" s="91" t="str">
        <f t="shared" si="380"/>
        <v/>
      </c>
      <c r="AR54" s="91" t="str">
        <f t="shared" si="380"/>
        <v/>
      </c>
      <c r="AS54" s="91" t="str">
        <f t="shared" si="18"/>
        <v/>
      </c>
      <c r="AT54" s="91" t="str">
        <f t="shared" si="19"/>
        <v/>
      </c>
      <c r="AU54" s="32" t="str">
        <f t="shared" si="4"/>
        <v>Не указан реестровый номер (мера нац.режима Запрет)</v>
      </c>
      <c r="AV54" s="93" t="str">
        <f>'Описание предлагаемого товара'!S56</f>
        <v/>
      </c>
      <c r="AW54" s="91">
        <f>MIN(SEARCH({0,1,2,3,4,5,6,7,8,9},AV54&amp; "0123456789"))</f>
        <v>1</v>
      </c>
      <c r="AX54" s="91" t="str">
        <f t="shared" si="20"/>
        <v/>
      </c>
      <c r="AY54" s="91" t="str">
        <f t="shared" si="21"/>
        <v/>
      </c>
      <c r="AZ54" s="91" t="str">
        <f t="shared" si="22"/>
        <v/>
      </c>
      <c r="BA54" s="91" t="str">
        <f t="shared" si="23"/>
        <v/>
      </c>
      <c r="BB54" s="91" t="str">
        <f t="shared" si="24"/>
        <v/>
      </c>
      <c r="BC54" s="91" t="str">
        <f t="shared" si="25"/>
        <v/>
      </c>
      <c r="BD54" s="91" t="str">
        <f t="shared" si="26"/>
        <v/>
      </c>
      <c r="BE54" s="91" t="str">
        <f t="shared" si="27"/>
        <v/>
      </c>
      <c r="BF54" s="91" t="str">
        <f t="shared" si="28"/>
        <v/>
      </c>
      <c r="BG54" s="91" t="str">
        <f t="shared" si="29"/>
        <v/>
      </c>
      <c r="BH54" s="91" t="str">
        <f t="shared" si="30"/>
        <v/>
      </c>
      <c r="BI54" s="91" t="str">
        <f t="shared" si="31"/>
        <v/>
      </c>
      <c r="BJ54" s="91" t="str">
        <f t="shared" si="32"/>
        <v/>
      </c>
      <c r="BK54" s="91" t="str">
        <f t="shared" si="33"/>
        <v/>
      </c>
      <c r="BL54" s="91" t="str">
        <f t="shared" si="34"/>
        <v/>
      </c>
      <c r="BM54" s="91" t="str">
        <f t="shared" si="35"/>
        <v/>
      </c>
      <c r="BN54" s="91" t="str">
        <f t="shared" si="36"/>
        <v/>
      </c>
      <c r="BO54" s="91" t="str">
        <f t="shared" si="37"/>
        <v/>
      </c>
      <c r="BP54" s="91" t="str">
        <f t="shared" si="38"/>
        <v/>
      </c>
      <c r="BQ54" s="91" t="str">
        <f t="shared" si="39"/>
        <v/>
      </c>
      <c r="BR54" s="91" t="str">
        <f t="shared" si="40"/>
        <v/>
      </c>
      <c r="BS54" s="91" t="str">
        <f t="shared" si="41"/>
        <v/>
      </c>
      <c r="BT54" s="91" t="str">
        <f t="shared" si="42"/>
        <v/>
      </c>
      <c r="BU54" s="91" t="str">
        <f t="shared" si="43"/>
        <v/>
      </c>
      <c r="BV54" s="91" t="str">
        <f t="shared" si="44"/>
        <v/>
      </c>
      <c r="BW54" s="91" t="str">
        <f t="shared" si="45"/>
        <v/>
      </c>
      <c r="BX54" s="91" t="str">
        <f t="shared" si="46"/>
        <v/>
      </c>
      <c r="BY54" s="91" t="str">
        <f t="shared" si="47"/>
        <v/>
      </c>
      <c r="BZ54" s="91" t="str">
        <f t="shared" si="48"/>
        <v/>
      </c>
      <c r="CA54" s="91" t="str">
        <f t="shared" si="49"/>
        <v/>
      </c>
      <c r="CB54" s="91" t="str">
        <f t="shared" si="50"/>
        <v/>
      </c>
      <c r="CC54" s="91" t="str">
        <f t="shared" si="51"/>
        <v/>
      </c>
      <c r="CD54" s="91" t="str">
        <f t="shared" si="52"/>
        <v/>
      </c>
      <c r="CE54" s="91" t="str">
        <f t="shared" si="53"/>
        <v/>
      </c>
      <c r="CF54" s="91" t="str">
        <f t="shared" si="54"/>
        <v/>
      </c>
      <c r="CG54" s="91" t="str">
        <f t="shared" si="55"/>
        <v/>
      </c>
      <c r="CH54" s="91" t="str">
        <f t="shared" si="56"/>
        <v/>
      </c>
      <c r="CI54" s="91" t="str">
        <f t="shared" si="57"/>
        <v>нет</v>
      </c>
      <c r="CJ54" s="63" t="str">
        <f>IF(LEN('Описание предлагаемого товара'!T56)&gt;0,'Описание предлагаемого товара'!T56,"")</f>
        <v/>
      </c>
      <c r="CK54" s="91" t="str">
        <f t="shared" ref="CK54:CL54" si="381">IFERROR(REPLACE(CJ54,FIND(CHAR(10),CJ54,1),1,""),CJ54)</f>
        <v/>
      </c>
      <c r="CL54" s="91" t="str">
        <f t="shared" si="381"/>
        <v/>
      </c>
      <c r="CM54" s="91" t="str">
        <f t="shared" si="59"/>
        <v/>
      </c>
      <c r="CN54" s="91" t="str">
        <f t="shared" si="60"/>
        <v/>
      </c>
      <c r="CO54" s="91" t="str">
        <f t="shared" si="61"/>
        <v/>
      </c>
      <c r="CP54" s="90" t="str">
        <f>IF(AU54="Не указан реестровый номер (мера нац.режима Запрет)","",IF(CI54="нет","",IF(CU54="да","исключение(не смотрим баллы)",IFERROR(IF(CI54*1&gt;0,IFERROR(IF(VLOOKUP(CI54*1,Обработ.выгрузка_реестра_РФ!$A:$G,7,)=0,"Баллы не установлены",VLOOKUP(CI54*1,Обработ.выгрузка_реестра_РФ!$A:$G,7,)),IF(LEN(CI54)&gt;14,"","нет номера в реестре РФ")),""),IF(LEN(CI54)=0,"","Некорректный реестровый номер")))))</f>
        <v/>
      </c>
      <c r="CQ54" s="33" t="str">
        <f>IF(LEN(C54)&gt;0,IFERROR(IF(LEN(H54)&gt;0,IF(LEN(VLOOKUP(H54,'исключения(не_смотрим_баллы)'!$A:$C,1,))&gt;0,"да","нет"),"не введен ОКПД2"),"нет"),"")</f>
        <v>нет</v>
      </c>
      <c r="CR54" s="33" t="str">
        <f ca="1">IF(CQ54="да",IF(TODAY()&lt;VLOOKUP(H54,'исключения(не_смотрим_баллы)'!$A:$C,3,),"да","нет"),"")</f>
        <v/>
      </c>
      <c r="CS54" s="33" t="str">
        <f>IFERROR(IF(CQ54="да",IF(VLOOKUP(CI54*1,Обработ.выгрузка_реестра_РФ!$A:$G,2,)&lt;VLOOKUP(H54,'исключения(не_смотрим_баллы)'!$A:$C,2,),"да","нет"),""),"")</f>
        <v/>
      </c>
      <c r="CT54" s="24"/>
      <c r="CU54" s="33" t="str">
        <f t="shared" si="69"/>
        <v/>
      </c>
      <c r="CV54" s="91" t="str">
        <f t="shared" si="70"/>
        <v/>
      </c>
      <c r="CW54" s="27" t="str">
        <f t="shared" si="71"/>
        <v/>
      </c>
      <c r="CX54" s="26" t="str">
        <f t="shared" si="5"/>
        <v>Импорт</v>
      </c>
      <c r="CY54" s="64" t="str">
        <f>IF(LEN('Описание предлагаемого товара'!U56)&gt;0,'Описание предлагаемого товара'!U56,"")</f>
        <v/>
      </c>
      <c r="CZ54" s="95" t="str">
        <f t="shared" si="62"/>
        <v/>
      </c>
      <c r="DA54" s="95" t="str">
        <f t="shared" ref="DA54" si="382">IFERROR(REPLACE(CZ54,FIND(" ",CZ54,1),1,""),CZ54)</f>
        <v/>
      </c>
      <c r="DB54" s="95" t="str">
        <f t="shared" si="7"/>
        <v/>
      </c>
      <c r="DC54" s="95" t="str">
        <f t="shared" ref="DC54:DD54" si="383">IFERROR(REPLACE(DB54,FIND("г.",DB54,1),2,""),DB54)</f>
        <v/>
      </c>
      <c r="DD54" s="95" t="str">
        <f t="shared" si="383"/>
        <v/>
      </c>
      <c r="DE54" s="95" t="str">
        <f t="shared" ref="DE54:DF54" si="384">IFERROR(REPLACE(DD54,FIND("г",DD54,1),1,""),DD54)</f>
        <v/>
      </c>
      <c r="DF54" s="95" t="str">
        <f t="shared" si="384"/>
        <v/>
      </c>
      <c r="DG54" s="95" t="str">
        <f t="shared" si="75"/>
        <v/>
      </c>
      <c r="DH54" s="25" t="str">
        <f>IFERROR(VLOOKUP(CI54*1,Обработ.выгрузка_реестра_РФ!$A:$G,5,),"")</f>
        <v/>
      </c>
      <c r="DI54" s="27" t="str">
        <f t="shared" si="85"/>
        <v/>
      </c>
      <c r="DJ54" s="27" t="str">
        <f t="shared" ca="1" si="8"/>
        <v/>
      </c>
      <c r="DK54" s="63" t="str">
        <f>IF(LEN('Описание предлагаемого товара'!V56)&gt;0,'Описание предлагаемого товара'!V56,"")</f>
        <v/>
      </c>
      <c r="DL54" s="63" t="str">
        <f>IF(LEN('Описание предлагаемого товара'!W56)&gt;0,'Описание предлагаемого товара'!W56,"")</f>
        <v/>
      </c>
      <c r="DM54" s="32"/>
    </row>
    <row r="55" spans="1:117" ht="48.75" customHeight="1" x14ac:dyDescent="0.25">
      <c r="A55" s="61">
        <f>IF(LEN('Описание предлагаемого товара'!A57)&gt;0,'Описание предлагаемого товара'!A57,"")</f>
        <v>36</v>
      </c>
      <c r="B55" s="65" t="str">
        <f>IF(LEN('Описание предлагаемого товара'!B57)&gt;0,'Описание предлагаемого товара'!B57,"")</f>
        <v/>
      </c>
      <c r="C55" s="61" t="str">
        <f>IF(LEN('Описание предлагаемого товара'!C57)&gt;0,'Описание предлагаемого товара'!C57,"")</f>
        <v>Перчатки с защитой от механических воздействий проколов</v>
      </c>
      <c r="D55" s="61" t="str">
        <f>IF(LEN('Описание предлагаемого товара'!D57)&gt;0,'Описание предлагаемого товара'!D57,"")</f>
        <v>Перчатки с защитой от механических воздействий с частичным текстурированным латексным покрытием. Для обеспечения износостойкости использование материалов с технологией смешивания волокон ткани с нитями из стекловолокна. Материал верха СВМПЭ/стекловолокно, материал покрытия искусственный латекс/ТПР. 
Защитные свойства Ми (от истирания), Мп (от проколов, порезов). 
Класс вязки 13</v>
      </c>
      <c r="E55" s="61" t="str">
        <f>IF(LEN('Описание предлагаемого товара'!E57)&gt;0,'Описание предлагаемого товара'!E57,"")</f>
        <v/>
      </c>
      <c r="F55" s="61" t="str">
        <f>IF(LEN('Описание предлагаемого товара'!F57)&gt;0,'Описание предлагаемого товара'!F57,"")</f>
        <v/>
      </c>
      <c r="G55" s="61" t="str">
        <f>IF(LEN('Описание предлагаемого товара'!G57)&gt;0,'Описание предлагаемого товара'!G57,"")</f>
        <v>Нет</v>
      </c>
      <c r="H55" s="61" t="str">
        <f>IF(LEN('Описание предлагаемого товара'!H57)&gt;0,'Описание предлагаемого товара'!H57,"")</f>
        <v>14.12.30.150</v>
      </c>
      <c r="I55" s="61" t="str">
        <f>IF(LEN('Описание предлагаемого товара'!I57)&gt;0,'Описание предлагаемого товара'!I57,"")</f>
        <v>Запрет</v>
      </c>
      <c r="J55" s="38" t="str">
        <f>IFERROR(VLOOKUP(B55,SAP!$A:$E,5,),"")</f>
        <v/>
      </c>
      <c r="K55" s="40" t="str">
        <f t="shared" si="9"/>
        <v/>
      </c>
      <c r="L55" s="61" t="str">
        <f>IF(LEN('Описание предлагаемого товара'!J57)&gt;0,IFERROR('Описание предлагаемого товара'!J57*1,""),"")</f>
        <v/>
      </c>
      <c r="M55" s="39" t="str">
        <f>IFERROR(VLOOKUP(B55,SAP!$A:$E,2,),"")</f>
        <v/>
      </c>
      <c r="N55" s="41" t="str">
        <f t="shared" si="141"/>
        <v/>
      </c>
      <c r="O55" s="39" t="str">
        <f t="shared" si="1"/>
        <v/>
      </c>
      <c r="P55" s="36" t="str">
        <f>IF(LEN('Описание предлагаемого товара'!K57)&gt;0,'Описание предлагаемого товара'!K57,"")</f>
        <v>нет</v>
      </c>
      <c r="Q55" s="37" t="str">
        <f>IF(IF(IF(LEN('Описание предлагаемого товара'!L57)&gt;0,'Описание предлагаемого товара'!L57,"")="(подпись уполномоченного представителя)","",IF(LEN('Описание предлагаемого товара'!L57)&gt;0,'Описание предлагаемого товара'!L57,""))="М.П.","",IF(IF(LEN('Описание предлагаемого товара'!L57)&gt;0,'Описание предлагаемого товара'!L57,"")="(подпись уполномоченного представителя)","",IF(LEN('Описание предлагаемого товара'!L57)&gt;0,'Описание предлагаемого товара'!L57,"")))</f>
        <v/>
      </c>
      <c r="R55" s="37" t="str">
        <f>IF(LEN('Описание предлагаемого товара'!M57)&gt;0,'Описание предлагаемого товара'!M57,"")</f>
        <v/>
      </c>
      <c r="S55" s="37" t="str">
        <f>IF(LEN('Описание предлагаемого товара'!N57)&gt;0,'Описание предлагаемого товара'!N57,"")</f>
        <v/>
      </c>
      <c r="T55" s="61" t="str">
        <f>IF(IF(LEN('Описание предлагаемого товара'!O57)&gt;0,'Описание предлагаемого товара'!O57,"")="(фамилия, имя, отчество подписавшего, должность)","",IF(LEN('Описание предлагаемого товара'!O57)&gt;0,'Описание предлагаемого товара'!O57,""))</f>
        <v>не заполняется</v>
      </c>
      <c r="U55" s="23" t="str">
        <f>IFERROR(VLOOKUP(CI55*1,Обработ.выгрузка_реестра_РФ!$A:$G,6,),"")</f>
        <v/>
      </c>
      <c r="V55" s="61" t="str">
        <f>IF(LEN('Описание предлагаемого товара'!P57)&gt;0,'Описание предлагаемого товара'!P57,"")</f>
        <v/>
      </c>
      <c r="W55" s="62" t="str">
        <f>IF(LEN('Описание предлагаемого товара'!Q57)&gt;0,'Описание предлагаемого товара'!Q57,"")</f>
        <v/>
      </c>
      <c r="X55" s="91" t="str">
        <f t="shared" ref="X55:Y55" si="385">IFERROR(REPLACE(W55,FIND(CHAR(10),W55,1),1," "),W55)</f>
        <v/>
      </c>
      <c r="Y55" s="91" t="str">
        <f t="shared" si="385"/>
        <v/>
      </c>
      <c r="Z55" s="91" t="str">
        <f t="shared" si="11"/>
        <v/>
      </c>
      <c r="AA55" s="91" t="str">
        <f t="shared" si="12"/>
        <v/>
      </c>
      <c r="AB55" s="91" t="str">
        <f t="shared" si="13"/>
        <v/>
      </c>
      <c r="AC55" s="91" t="str">
        <f t="shared" ref="AC55:AF55" si="386">IFERROR(REPLACE(AB55,FIND("  ",AB55,1),2," "),AB55)</f>
        <v/>
      </c>
      <c r="AD55" s="91" t="str">
        <f t="shared" si="386"/>
        <v/>
      </c>
      <c r="AE55" s="91" t="str">
        <f t="shared" si="386"/>
        <v/>
      </c>
      <c r="AF55" s="91" t="str">
        <f t="shared" si="386"/>
        <v/>
      </c>
      <c r="AG55" s="23" t="str">
        <f>IFERROR(VLOOKUP(CI55*1,Обработ.выгрузка_реестра_РФ!$A:$G,4,),"")</f>
        <v/>
      </c>
      <c r="AH55" s="91" t="str">
        <f t="shared" ref="AH55:AI55" si="387">IFERROR(REPLACE(AG55,FIND("-",AG55,1),1,"*"),AG55)</f>
        <v/>
      </c>
      <c r="AI55" s="91" t="str">
        <f t="shared" si="387"/>
        <v/>
      </c>
      <c r="AJ55" s="27" t="str">
        <f t="shared" si="107"/>
        <v/>
      </c>
      <c r="AK55" s="63" t="str">
        <f>IF(LEN('Описание предлагаемого товара'!R57)&gt;0,'Описание предлагаемого товара'!R57,"")</f>
        <v/>
      </c>
      <c r="AL55" s="91" t="str">
        <f t="shared" ref="AL55:AM55" si="388">IFERROR(REPLACE(AK55,FIND(CHAR(10),AK55,1),1,""),AK55)</f>
        <v/>
      </c>
      <c r="AM55" s="91" t="str">
        <f t="shared" si="388"/>
        <v/>
      </c>
      <c r="AN55" s="91" t="str">
        <f t="shared" ref="AN55:AR55" si="389">IFERROR(REPLACE(AM55,FIND(" ",AM55,1),1,""),AM55)</f>
        <v/>
      </c>
      <c r="AO55" s="91" t="str">
        <f t="shared" si="389"/>
        <v/>
      </c>
      <c r="AP55" s="91" t="str">
        <f t="shared" si="389"/>
        <v/>
      </c>
      <c r="AQ55" s="91" t="str">
        <f t="shared" si="389"/>
        <v/>
      </c>
      <c r="AR55" s="91" t="str">
        <f t="shared" si="389"/>
        <v/>
      </c>
      <c r="AS55" s="91" t="str">
        <f t="shared" si="18"/>
        <v/>
      </c>
      <c r="AT55" s="91" t="str">
        <f t="shared" si="19"/>
        <v/>
      </c>
      <c r="AU55" s="32" t="str">
        <f t="shared" si="4"/>
        <v>Не указан реестровый номер (мера нац.режима Запрет)</v>
      </c>
      <c r="AV55" s="93" t="str">
        <f>'Описание предлагаемого товара'!S57</f>
        <v/>
      </c>
      <c r="AW55" s="91">
        <f>MIN(SEARCH({0,1,2,3,4,5,6,7,8,9},AV55&amp; "0123456789"))</f>
        <v>1</v>
      </c>
      <c r="AX55" s="91" t="str">
        <f t="shared" si="20"/>
        <v/>
      </c>
      <c r="AY55" s="91" t="str">
        <f t="shared" si="21"/>
        <v/>
      </c>
      <c r="AZ55" s="91" t="str">
        <f t="shared" si="22"/>
        <v/>
      </c>
      <c r="BA55" s="91" t="str">
        <f t="shared" si="23"/>
        <v/>
      </c>
      <c r="BB55" s="91" t="str">
        <f t="shared" si="24"/>
        <v/>
      </c>
      <c r="BC55" s="91" t="str">
        <f t="shared" si="25"/>
        <v/>
      </c>
      <c r="BD55" s="91" t="str">
        <f t="shared" si="26"/>
        <v/>
      </c>
      <c r="BE55" s="91" t="str">
        <f t="shared" si="27"/>
        <v/>
      </c>
      <c r="BF55" s="91" t="str">
        <f t="shared" si="28"/>
        <v/>
      </c>
      <c r="BG55" s="91" t="str">
        <f t="shared" si="29"/>
        <v/>
      </c>
      <c r="BH55" s="91" t="str">
        <f t="shared" si="30"/>
        <v/>
      </c>
      <c r="BI55" s="91" t="str">
        <f t="shared" si="31"/>
        <v/>
      </c>
      <c r="BJ55" s="91" t="str">
        <f t="shared" si="32"/>
        <v/>
      </c>
      <c r="BK55" s="91" t="str">
        <f t="shared" si="33"/>
        <v/>
      </c>
      <c r="BL55" s="91" t="str">
        <f t="shared" si="34"/>
        <v/>
      </c>
      <c r="BM55" s="91" t="str">
        <f t="shared" si="35"/>
        <v/>
      </c>
      <c r="BN55" s="91" t="str">
        <f t="shared" si="36"/>
        <v/>
      </c>
      <c r="BO55" s="91" t="str">
        <f t="shared" si="37"/>
        <v/>
      </c>
      <c r="BP55" s="91" t="str">
        <f t="shared" si="38"/>
        <v/>
      </c>
      <c r="BQ55" s="91" t="str">
        <f t="shared" si="39"/>
        <v/>
      </c>
      <c r="BR55" s="91" t="str">
        <f t="shared" si="40"/>
        <v/>
      </c>
      <c r="BS55" s="91" t="str">
        <f t="shared" si="41"/>
        <v/>
      </c>
      <c r="BT55" s="91" t="str">
        <f t="shared" si="42"/>
        <v/>
      </c>
      <c r="BU55" s="91" t="str">
        <f t="shared" si="43"/>
        <v/>
      </c>
      <c r="BV55" s="91" t="str">
        <f t="shared" si="44"/>
        <v/>
      </c>
      <c r="BW55" s="91" t="str">
        <f t="shared" si="45"/>
        <v/>
      </c>
      <c r="BX55" s="91" t="str">
        <f t="shared" si="46"/>
        <v/>
      </c>
      <c r="BY55" s="91" t="str">
        <f t="shared" si="47"/>
        <v/>
      </c>
      <c r="BZ55" s="91" t="str">
        <f t="shared" si="48"/>
        <v/>
      </c>
      <c r="CA55" s="91" t="str">
        <f t="shared" si="49"/>
        <v/>
      </c>
      <c r="CB55" s="91" t="str">
        <f t="shared" si="50"/>
        <v/>
      </c>
      <c r="CC55" s="91" t="str">
        <f t="shared" si="51"/>
        <v/>
      </c>
      <c r="CD55" s="91" t="str">
        <f t="shared" si="52"/>
        <v/>
      </c>
      <c r="CE55" s="91" t="str">
        <f t="shared" si="53"/>
        <v/>
      </c>
      <c r="CF55" s="91" t="str">
        <f t="shared" si="54"/>
        <v/>
      </c>
      <c r="CG55" s="91" t="str">
        <f t="shared" si="55"/>
        <v/>
      </c>
      <c r="CH55" s="91" t="str">
        <f t="shared" si="56"/>
        <v/>
      </c>
      <c r="CI55" s="91" t="str">
        <f t="shared" si="57"/>
        <v>нет</v>
      </c>
      <c r="CJ55" s="63" t="str">
        <f>IF(LEN('Описание предлагаемого товара'!T57)&gt;0,'Описание предлагаемого товара'!T57,"")</f>
        <v/>
      </c>
      <c r="CK55" s="91" t="str">
        <f t="shared" ref="CK55:CL55" si="390">IFERROR(REPLACE(CJ55,FIND(CHAR(10),CJ55,1),1,""),CJ55)</f>
        <v/>
      </c>
      <c r="CL55" s="91" t="str">
        <f t="shared" si="390"/>
        <v/>
      </c>
      <c r="CM55" s="91" t="str">
        <f t="shared" si="59"/>
        <v/>
      </c>
      <c r="CN55" s="91" t="str">
        <f t="shared" si="60"/>
        <v/>
      </c>
      <c r="CO55" s="91" t="str">
        <f t="shared" si="61"/>
        <v/>
      </c>
      <c r="CP55" s="90" t="str">
        <f>IF(AU55="Не указан реестровый номер (мера нац.режима Запрет)","",IF(CI55="нет","",IF(CU55="да","исключение(не смотрим баллы)",IFERROR(IF(CI55*1&gt;0,IFERROR(IF(VLOOKUP(CI55*1,Обработ.выгрузка_реестра_РФ!$A:$G,7,)=0,"Баллы не установлены",VLOOKUP(CI55*1,Обработ.выгрузка_реестра_РФ!$A:$G,7,)),IF(LEN(CI55)&gt;14,"","нет номера в реестре РФ")),""),IF(LEN(CI55)=0,"","Некорректный реестровый номер")))))</f>
        <v/>
      </c>
      <c r="CQ55" s="33" t="str">
        <f>IF(LEN(C55)&gt;0,IFERROR(IF(LEN(H55)&gt;0,IF(LEN(VLOOKUP(H55,'исключения(не_смотрим_баллы)'!$A:$C,1,))&gt;0,"да","нет"),"не введен ОКПД2"),"нет"),"")</f>
        <v>нет</v>
      </c>
      <c r="CR55" s="33" t="str">
        <f ca="1">IF(CQ55="да",IF(TODAY()&lt;VLOOKUP(H55,'исключения(не_смотрим_баллы)'!$A:$C,3,),"да","нет"),"")</f>
        <v/>
      </c>
      <c r="CS55" s="33" t="str">
        <f>IFERROR(IF(CQ55="да",IF(VLOOKUP(CI55*1,Обработ.выгрузка_реестра_РФ!$A:$G,2,)&lt;VLOOKUP(H55,'исключения(не_смотрим_баллы)'!$A:$C,2,),"да","нет"),""),"")</f>
        <v/>
      </c>
      <c r="CT55" s="24"/>
      <c r="CU55" s="33" t="str">
        <f t="shared" si="69"/>
        <v/>
      </c>
      <c r="CV55" s="91" t="str">
        <f t="shared" si="70"/>
        <v/>
      </c>
      <c r="CW55" s="27" t="str">
        <f t="shared" si="71"/>
        <v/>
      </c>
      <c r="CX55" s="26" t="str">
        <f t="shared" si="5"/>
        <v>Импорт</v>
      </c>
      <c r="CY55" s="64" t="str">
        <f>IF(LEN('Описание предлагаемого товара'!U57)&gt;0,'Описание предлагаемого товара'!U57,"")</f>
        <v/>
      </c>
      <c r="CZ55" s="95" t="str">
        <f t="shared" si="62"/>
        <v/>
      </c>
      <c r="DA55" s="95" t="str">
        <f t="shared" ref="DA55" si="391">IFERROR(REPLACE(CZ55,FIND(" ",CZ55,1),1,""),CZ55)</f>
        <v/>
      </c>
      <c r="DB55" s="95" t="str">
        <f t="shared" si="7"/>
        <v/>
      </c>
      <c r="DC55" s="95" t="str">
        <f t="shared" ref="DC55:DD55" si="392">IFERROR(REPLACE(DB55,FIND("г.",DB55,1),2,""),DB55)</f>
        <v/>
      </c>
      <c r="DD55" s="95" t="str">
        <f t="shared" si="392"/>
        <v/>
      </c>
      <c r="DE55" s="95" t="str">
        <f t="shared" ref="DE55:DF55" si="393">IFERROR(REPLACE(DD55,FIND("г",DD55,1),1,""),DD55)</f>
        <v/>
      </c>
      <c r="DF55" s="95" t="str">
        <f t="shared" si="393"/>
        <v/>
      </c>
      <c r="DG55" s="95" t="str">
        <f t="shared" si="75"/>
        <v/>
      </c>
      <c r="DH55" s="25" t="str">
        <f>IFERROR(VLOOKUP(CI55*1,Обработ.выгрузка_реестра_РФ!$A:$G,5,),"")</f>
        <v/>
      </c>
      <c r="DI55" s="27" t="str">
        <f t="shared" si="85"/>
        <v/>
      </c>
      <c r="DJ55" s="27" t="str">
        <f t="shared" ca="1" si="8"/>
        <v/>
      </c>
      <c r="DK55" s="63" t="str">
        <f>IF(LEN('Описание предлагаемого товара'!V57)&gt;0,'Описание предлагаемого товара'!V57,"")</f>
        <v/>
      </c>
      <c r="DL55" s="63" t="str">
        <f>IF(LEN('Описание предлагаемого товара'!W57)&gt;0,'Описание предлагаемого товара'!W57,"")</f>
        <v/>
      </c>
      <c r="DM55" s="32"/>
    </row>
    <row r="56" spans="1:117" ht="48.75" customHeight="1" x14ac:dyDescent="0.25">
      <c r="A56" s="61">
        <f>IF(LEN('Описание предлагаемого товара'!A58)&gt;0,'Описание предлагаемого товара'!A58,"")</f>
        <v>37</v>
      </c>
      <c r="B56" s="65" t="str">
        <f>IF(LEN('Описание предлагаемого товара'!B58)&gt;0,'Описание предлагаемого товара'!B58,"")</f>
        <v/>
      </c>
      <c r="C56" s="61" t="str">
        <f>IF(LEN('Описание предлагаемого товара'!C58)&gt;0,'Описание предлагаемого товара'!C58,"")</f>
        <v xml:space="preserve">Перчатки с полимерным покрытием морозостойкие </v>
      </c>
      <c r="D56" s="61" t="str">
        <f>IF(LEN('Описание предлагаемого товара'!D58)&gt;0,'Описание предлагаемого товара'!D58,"")</f>
        <v>Морозостойкие, водонепроницаемые, стойкие к воздействию масел, жиров и химических веществ. Основа: джерси. Утеплитель: пенополиуретан. Покрытие: ПВХ оранжевого –сигнального цвета. Длина: 300 мм. Манжет: сплошной. Утепляющий вкладыш – п/ш перчатка. Размеры: 9, 10, 11. ГОСТ 12.4.246-2008</v>
      </c>
      <c r="E56" s="61" t="str">
        <f>IF(LEN('Описание предлагаемого товара'!E58)&gt;0,'Описание предлагаемого товара'!E58,"")</f>
        <v/>
      </c>
      <c r="F56" s="61" t="str">
        <f>IF(LEN('Описание предлагаемого товара'!F58)&gt;0,'Описание предлагаемого товара'!F58,"")</f>
        <v/>
      </c>
      <c r="G56" s="61" t="str">
        <f>IF(LEN('Описание предлагаемого товара'!G58)&gt;0,'Описание предлагаемого товара'!G58,"")</f>
        <v>Нет</v>
      </c>
      <c r="H56" s="61" t="str">
        <f>IF(LEN('Описание предлагаемого товара'!H58)&gt;0,'Описание предлагаемого товара'!H58,"")</f>
        <v>14.12.30.150</v>
      </c>
      <c r="I56" s="61" t="str">
        <f>IF(LEN('Описание предлагаемого товара'!I58)&gt;0,'Описание предлагаемого товара'!I58,"")</f>
        <v>Запрет</v>
      </c>
      <c r="J56" s="38" t="str">
        <f>IFERROR(VLOOKUP(B56,SAP!$A:$E,5,),"")</f>
        <v/>
      </c>
      <c r="K56" s="40" t="str">
        <f t="shared" si="9"/>
        <v/>
      </c>
      <c r="L56" s="61" t="str">
        <f>IF(LEN('Описание предлагаемого товара'!J58)&gt;0,IFERROR('Описание предлагаемого товара'!J58*1,""),"")</f>
        <v/>
      </c>
      <c r="M56" s="39" t="str">
        <f>IFERROR(VLOOKUP(B56,SAP!$A:$E,2,),"")</f>
        <v/>
      </c>
      <c r="N56" s="41" t="str">
        <f t="shared" si="141"/>
        <v/>
      </c>
      <c r="O56" s="39" t="str">
        <f t="shared" si="1"/>
        <v/>
      </c>
      <c r="P56" s="36" t="str">
        <f>IF(LEN('Описание предлагаемого товара'!K58)&gt;0,'Описание предлагаемого товара'!K58,"")</f>
        <v>нет</v>
      </c>
      <c r="Q56" s="37" t="str">
        <f>IF(IF(IF(LEN('Описание предлагаемого товара'!L58)&gt;0,'Описание предлагаемого товара'!L58,"")="(подпись уполномоченного представителя)","",IF(LEN('Описание предлагаемого товара'!L58)&gt;0,'Описание предлагаемого товара'!L58,""))="М.П.","",IF(IF(LEN('Описание предлагаемого товара'!L58)&gt;0,'Описание предлагаемого товара'!L58,"")="(подпись уполномоченного представителя)","",IF(LEN('Описание предлагаемого товара'!L58)&gt;0,'Описание предлагаемого товара'!L58,"")))</f>
        <v/>
      </c>
      <c r="R56" s="37" t="str">
        <f>IF(LEN('Описание предлагаемого товара'!M58)&gt;0,'Описание предлагаемого товара'!M58,"")</f>
        <v/>
      </c>
      <c r="S56" s="37" t="str">
        <f>IF(LEN('Описание предлагаемого товара'!N58)&gt;0,'Описание предлагаемого товара'!N58,"")</f>
        <v/>
      </c>
      <c r="T56" s="61" t="str">
        <f>IF(IF(LEN('Описание предлагаемого товара'!O58)&gt;0,'Описание предлагаемого товара'!O58,"")="(фамилия, имя, отчество подписавшего, должность)","",IF(LEN('Описание предлагаемого товара'!O58)&gt;0,'Описание предлагаемого товара'!O58,""))</f>
        <v>не заполняется</v>
      </c>
      <c r="U56" s="23" t="str">
        <f>IFERROR(VLOOKUP(CI56*1,Обработ.выгрузка_реестра_РФ!$A:$G,6,),"")</f>
        <v/>
      </c>
      <c r="V56" s="61" t="str">
        <f>IF(LEN('Описание предлагаемого товара'!P58)&gt;0,'Описание предлагаемого товара'!P58,"")</f>
        <v/>
      </c>
      <c r="W56" s="62" t="str">
        <f>IF(LEN('Описание предлагаемого товара'!Q58)&gt;0,'Описание предлагаемого товара'!Q58,"")</f>
        <v/>
      </c>
      <c r="X56" s="91" t="str">
        <f t="shared" ref="X56:Y56" si="394">IFERROR(REPLACE(W56,FIND(CHAR(10),W56,1),1," "),W56)</f>
        <v/>
      </c>
      <c r="Y56" s="91" t="str">
        <f t="shared" si="394"/>
        <v/>
      </c>
      <c r="Z56" s="91" t="str">
        <f t="shared" si="11"/>
        <v/>
      </c>
      <c r="AA56" s="91" t="str">
        <f t="shared" si="12"/>
        <v/>
      </c>
      <c r="AB56" s="91" t="str">
        <f t="shared" si="13"/>
        <v/>
      </c>
      <c r="AC56" s="91" t="str">
        <f t="shared" ref="AC56:AF56" si="395">IFERROR(REPLACE(AB56,FIND("  ",AB56,1),2," "),AB56)</f>
        <v/>
      </c>
      <c r="AD56" s="91" t="str">
        <f t="shared" si="395"/>
        <v/>
      </c>
      <c r="AE56" s="91" t="str">
        <f t="shared" si="395"/>
        <v/>
      </c>
      <c r="AF56" s="91" t="str">
        <f t="shared" si="395"/>
        <v/>
      </c>
      <c r="AG56" s="23" t="str">
        <f>IFERROR(VLOOKUP(CI56*1,Обработ.выгрузка_реестра_РФ!$A:$G,4,),"")</f>
        <v/>
      </c>
      <c r="AH56" s="91" t="str">
        <f t="shared" ref="AH56:AI56" si="396">IFERROR(REPLACE(AG56,FIND("-",AG56,1),1,"*"),AG56)</f>
        <v/>
      </c>
      <c r="AI56" s="91" t="str">
        <f t="shared" si="396"/>
        <v/>
      </c>
      <c r="AJ56" s="27" t="str">
        <f t="shared" si="107"/>
        <v/>
      </c>
      <c r="AK56" s="63" t="str">
        <f>IF(LEN('Описание предлагаемого товара'!R58)&gt;0,'Описание предлагаемого товара'!R58,"")</f>
        <v/>
      </c>
      <c r="AL56" s="91" t="str">
        <f t="shared" ref="AL56:AM56" si="397">IFERROR(REPLACE(AK56,FIND(CHAR(10),AK56,1),1,""),AK56)</f>
        <v/>
      </c>
      <c r="AM56" s="91" t="str">
        <f t="shared" si="397"/>
        <v/>
      </c>
      <c r="AN56" s="91" t="str">
        <f t="shared" ref="AN56:AR56" si="398">IFERROR(REPLACE(AM56,FIND(" ",AM56,1),1,""),AM56)</f>
        <v/>
      </c>
      <c r="AO56" s="91" t="str">
        <f t="shared" si="398"/>
        <v/>
      </c>
      <c r="AP56" s="91" t="str">
        <f t="shared" si="398"/>
        <v/>
      </c>
      <c r="AQ56" s="91" t="str">
        <f t="shared" si="398"/>
        <v/>
      </c>
      <c r="AR56" s="91" t="str">
        <f t="shared" si="398"/>
        <v/>
      </c>
      <c r="AS56" s="91" t="str">
        <f t="shared" si="18"/>
        <v/>
      </c>
      <c r="AT56" s="91" t="str">
        <f t="shared" si="19"/>
        <v/>
      </c>
      <c r="AU56" s="32" t="str">
        <f t="shared" si="4"/>
        <v>Не указан реестровый номер (мера нац.режима Запрет)</v>
      </c>
      <c r="AV56" s="93" t="str">
        <f>'Описание предлагаемого товара'!S58</f>
        <v/>
      </c>
      <c r="AW56" s="91">
        <f>MIN(SEARCH({0,1,2,3,4,5,6,7,8,9},AV56&amp; "0123456789"))</f>
        <v>1</v>
      </c>
      <c r="AX56" s="91" t="str">
        <f t="shared" si="20"/>
        <v/>
      </c>
      <c r="AY56" s="91" t="str">
        <f t="shared" si="21"/>
        <v/>
      </c>
      <c r="AZ56" s="91" t="str">
        <f t="shared" si="22"/>
        <v/>
      </c>
      <c r="BA56" s="91" t="str">
        <f t="shared" si="23"/>
        <v/>
      </c>
      <c r="BB56" s="91" t="str">
        <f t="shared" si="24"/>
        <v/>
      </c>
      <c r="BC56" s="91" t="str">
        <f t="shared" si="25"/>
        <v/>
      </c>
      <c r="BD56" s="91" t="str">
        <f t="shared" si="26"/>
        <v/>
      </c>
      <c r="BE56" s="91" t="str">
        <f t="shared" si="27"/>
        <v/>
      </c>
      <c r="BF56" s="91" t="str">
        <f t="shared" si="28"/>
        <v/>
      </c>
      <c r="BG56" s="91" t="str">
        <f t="shared" si="29"/>
        <v/>
      </c>
      <c r="BH56" s="91" t="str">
        <f t="shared" si="30"/>
        <v/>
      </c>
      <c r="BI56" s="91" t="str">
        <f t="shared" si="31"/>
        <v/>
      </c>
      <c r="BJ56" s="91" t="str">
        <f t="shared" si="32"/>
        <v/>
      </c>
      <c r="BK56" s="91" t="str">
        <f t="shared" si="33"/>
        <v/>
      </c>
      <c r="BL56" s="91" t="str">
        <f t="shared" si="34"/>
        <v/>
      </c>
      <c r="BM56" s="91" t="str">
        <f t="shared" si="35"/>
        <v/>
      </c>
      <c r="BN56" s="91" t="str">
        <f t="shared" si="36"/>
        <v/>
      </c>
      <c r="BO56" s="91" t="str">
        <f t="shared" si="37"/>
        <v/>
      </c>
      <c r="BP56" s="91" t="str">
        <f t="shared" si="38"/>
        <v/>
      </c>
      <c r="BQ56" s="91" t="str">
        <f t="shared" si="39"/>
        <v/>
      </c>
      <c r="BR56" s="91" t="str">
        <f t="shared" si="40"/>
        <v/>
      </c>
      <c r="BS56" s="91" t="str">
        <f t="shared" si="41"/>
        <v/>
      </c>
      <c r="BT56" s="91" t="str">
        <f t="shared" si="42"/>
        <v/>
      </c>
      <c r="BU56" s="91" t="str">
        <f t="shared" si="43"/>
        <v/>
      </c>
      <c r="BV56" s="91" t="str">
        <f t="shared" si="44"/>
        <v/>
      </c>
      <c r="BW56" s="91" t="str">
        <f t="shared" si="45"/>
        <v/>
      </c>
      <c r="BX56" s="91" t="str">
        <f t="shared" si="46"/>
        <v/>
      </c>
      <c r="BY56" s="91" t="str">
        <f t="shared" si="47"/>
        <v/>
      </c>
      <c r="BZ56" s="91" t="str">
        <f t="shared" si="48"/>
        <v/>
      </c>
      <c r="CA56" s="91" t="str">
        <f t="shared" si="49"/>
        <v/>
      </c>
      <c r="CB56" s="91" t="str">
        <f t="shared" si="50"/>
        <v/>
      </c>
      <c r="CC56" s="91" t="str">
        <f t="shared" si="51"/>
        <v/>
      </c>
      <c r="CD56" s="91" t="str">
        <f t="shared" si="52"/>
        <v/>
      </c>
      <c r="CE56" s="91" t="str">
        <f t="shared" si="53"/>
        <v/>
      </c>
      <c r="CF56" s="91" t="str">
        <f t="shared" si="54"/>
        <v/>
      </c>
      <c r="CG56" s="91" t="str">
        <f t="shared" si="55"/>
        <v/>
      </c>
      <c r="CH56" s="91" t="str">
        <f t="shared" si="56"/>
        <v/>
      </c>
      <c r="CI56" s="91" t="str">
        <f t="shared" si="57"/>
        <v>нет</v>
      </c>
      <c r="CJ56" s="63" t="str">
        <f>IF(LEN('Описание предлагаемого товара'!T58)&gt;0,'Описание предлагаемого товара'!T58,"")</f>
        <v/>
      </c>
      <c r="CK56" s="91" t="str">
        <f t="shared" ref="CK56:CL56" si="399">IFERROR(REPLACE(CJ56,FIND(CHAR(10),CJ56,1),1,""),CJ56)</f>
        <v/>
      </c>
      <c r="CL56" s="91" t="str">
        <f t="shared" si="399"/>
        <v/>
      </c>
      <c r="CM56" s="91" t="str">
        <f t="shared" si="59"/>
        <v/>
      </c>
      <c r="CN56" s="91" t="str">
        <f t="shared" si="60"/>
        <v/>
      </c>
      <c r="CO56" s="91" t="str">
        <f t="shared" si="61"/>
        <v/>
      </c>
      <c r="CP56" s="90" t="str">
        <f>IF(AU56="Не указан реестровый номер (мера нац.режима Запрет)","",IF(CI56="нет","",IF(CU56="да","исключение(не смотрим баллы)",IFERROR(IF(CI56*1&gt;0,IFERROR(IF(VLOOKUP(CI56*1,Обработ.выгрузка_реестра_РФ!$A:$G,7,)=0,"Баллы не установлены",VLOOKUP(CI56*1,Обработ.выгрузка_реестра_РФ!$A:$G,7,)),IF(LEN(CI56)&gt;14,"","нет номера в реестре РФ")),""),IF(LEN(CI56)=0,"","Некорректный реестровый номер")))))</f>
        <v/>
      </c>
      <c r="CQ56" s="33" t="str">
        <f>IF(LEN(C56)&gt;0,IFERROR(IF(LEN(H56)&gt;0,IF(LEN(VLOOKUP(H56,'исключения(не_смотрим_баллы)'!$A:$C,1,))&gt;0,"да","нет"),"не введен ОКПД2"),"нет"),"")</f>
        <v>нет</v>
      </c>
      <c r="CR56" s="33" t="str">
        <f ca="1">IF(CQ56="да",IF(TODAY()&lt;VLOOKUP(H56,'исключения(не_смотрим_баллы)'!$A:$C,3,),"да","нет"),"")</f>
        <v/>
      </c>
      <c r="CS56" s="33" t="str">
        <f>IFERROR(IF(CQ56="да",IF(VLOOKUP(CI56*1,Обработ.выгрузка_реестра_РФ!$A:$G,2,)&lt;VLOOKUP(H56,'исключения(не_смотрим_баллы)'!$A:$C,2,),"да","нет"),""),"")</f>
        <v/>
      </c>
      <c r="CT56" s="24"/>
      <c r="CU56" s="33" t="str">
        <f t="shared" si="69"/>
        <v/>
      </c>
      <c r="CV56" s="91" t="str">
        <f t="shared" si="70"/>
        <v/>
      </c>
      <c r="CW56" s="27" t="str">
        <f t="shared" si="71"/>
        <v/>
      </c>
      <c r="CX56" s="26" t="str">
        <f t="shared" si="5"/>
        <v>Импорт</v>
      </c>
      <c r="CY56" s="64" t="str">
        <f>IF(LEN('Описание предлагаемого товара'!U58)&gt;0,'Описание предлагаемого товара'!U58,"")</f>
        <v/>
      </c>
      <c r="CZ56" s="95" t="str">
        <f t="shared" si="62"/>
        <v/>
      </c>
      <c r="DA56" s="95" t="str">
        <f t="shared" ref="DA56" si="400">IFERROR(REPLACE(CZ56,FIND(" ",CZ56,1),1,""),CZ56)</f>
        <v/>
      </c>
      <c r="DB56" s="95" t="str">
        <f t="shared" si="7"/>
        <v/>
      </c>
      <c r="DC56" s="95" t="str">
        <f t="shared" ref="DC56:DD56" si="401">IFERROR(REPLACE(DB56,FIND("г.",DB56,1),2,""),DB56)</f>
        <v/>
      </c>
      <c r="DD56" s="95" t="str">
        <f t="shared" si="401"/>
        <v/>
      </c>
      <c r="DE56" s="95" t="str">
        <f t="shared" ref="DE56:DF56" si="402">IFERROR(REPLACE(DD56,FIND("г",DD56,1),1,""),DD56)</f>
        <v/>
      </c>
      <c r="DF56" s="95" t="str">
        <f t="shared" si="402"/>
        <v/>
      </c>
      <c r="DG56" s="95" t="str">
        <f t="shared" si="75"/>
        <v/>
      </c>
      <c r="DH56" s="25" t="str">
        <f>IFERROR(VLOOKUP(CI56*1,Обработ.выгрузка_реестра_РФ!$A:$G,5,),"")</f>
        <v/>
      </c>
      <c r="DI56" s="27" t="str">
        <f t="shared" si="85"/>
        <v/>
      </c>
      <c r="DJ56" s="27" t="str">
        <f t="shared" ca="1" si="8"/>
        <v/>
      </c>
      <c r="DK56" s="63" t="str">
        <f>IF(LEN('Описание предлагаемого товара'!V58)&gt;0,'Описание предлагаемого товара'!V58,"")</f>
        <v/>
      </c>
      <c r="DL56" s="63" t="str">
        <f>IF(LEN('Описание предлагаемого товара'!W58)&gt;0,'Описание предлагаемого товара'!W58,"")</f>
        <v/>
      </c>
      <c r="DM56" s="32"/>
    </row>
    <row r="57" spans="1:117" ht="48.75" customHeight="1" x14ac:dyDescent="0.25">
      <c r="A57" s="61">
        <f>IF(LEN('Описание предлагаемого товара'!A59)&gt;0,'Описание предлагаемого товара'!A59,"")</f>
        <v>38</v>
      </c>
      <c r="B57" s="65" t="str">
        <f>IF(LEN('Описание предлагаемого товара'!B59)&gt;0,'Описание предлагаемого товара'!B59,"")</f>
        <v/>
      </c>
      <c r="C57" s="61" t="str">
        <f>IF(LEN('Описание предлагаемого товара'!C59)&gt;0,'Описание предлагаемого товара'!C59,"")</f>
        <v>Перчатки с полимерным покрытием морозостойкие утепленные</v>
      </c>
      <c r="D57" s="61" t="str">
        <f>IF(LEN('Описание предлагаемого товара'!D59)&gt;0,'Описание предлагаемого товара'!D59,"")</f>
        <v xml:space="preserve">Перчатки нефтеморозостойкие с морозостойким поливинилхлоридным покрытием, универсальные защитные на трикотажной основе из хлопчатобумажной пряжи (100%) с утеплителем «Джерси», Перчатки для защиты от механических воздействий (истирание, порез, прокол, разрыв); от химических факторов: от сырой нефти, от нефтепродуктов, от растворов кислот концентрацией до 50%, растворов щелочей концентрацией до 50%, антиэлектростатические. Манжета - крага, в случае опасности контакта рук с агрессивной средой, позволяет мгновенно сбросить перчатку с руки. Возможно использование в холодное время года. Для работы в условиях низких температур до -40°С и в помещениях с низкой температурой.
</v>
      </c>
      <c r="E57" s="61" t="str">
        <f>IF(LEN('Описание предлагаемого товара'!E59)&gt;0,'Описание предлагаемого товара'!E59,"")</f>
        <v/>
      </c>
      <c r="F57" s="61" t="str">
        <f>IF(LEN('Описание предлагаемого товара'!F59)&gt;0,'Описание предлагаемого товара'!F59,"")</f>
        <v/>
      </c>
      <c r="G57" s="61" t="str">
        <f>IF(LEN('Описание предлагаемого товара'!G59)&gt;0,'Описание предлагаемого товара'!G59,"")</f>
        <v>Нет</v>
      </c>
      <c r="H57" s="61" t="str">
        <f>IF(LEN('Описание предлагаемого товара'!H59)&gt;0,'Описание предлагаемого товара'!H59,"")</f>
        <v>14.12.30.150</v>
      </c>
      <c r="I57" s="61" t="str">
        <f>IF(LEN('Описание предлагаемого товара'!I59)&gt;0,'Описание предлагаемого товара'!I59,"")</f>
        <v>Запрет</v>
      </c>
      <c r="J57" s="38" t="str">
        <f>IFERROR(VLOOKUP(B57,SAP!$A:$E,5,),"")</f>
        <v/>
      </c>
      <c r="K57" s="40" t="str">
        <f t="shared" si="9"/>
        <v/>
      </c>
      <c r="L57" s="61" t="str">
        <f>IF(LEN('Описание предлагаемого товара'!J59)&gt;0,IFERROR('Описание предлагаемого товара'!J59*1,""),"")</f>
        <v/>
      </c>
      <c r="M57" s="39" t="str">
        <f>IFERROR(VLOOKUP(B57,SAP!$A:$E,2,),"")</f>
        <v/>
      </c>
      <c r="N57" s="41" t="str">
        <f t="shared" si="141"/>
        <v/>
      </c>
      <c r="O57" s="39" t="str">
        <f t="shared" si="1"/>
        <v/>
      </c>
      <c r="P57" s="36" t="str">
        <f>IF(LEN('Описание предлагаемого товара'!K59)&gt;0,'Описание предлагаемого товара'!K59,"")</f>
        <v>нет</v>
      </c>
      <c r="Q57" s="37" t="str">
        <f>IF(IF(IF(LEN('Описание предлагаемого товара'!L59)&gt;0,'Описание предлагаемого товара'!L59,"")="(подпись уполномоченного представителя)","",IF(LEN('Описание предлагаемого товара'!L59)&gt;0,'Описание предлагаемого товара'!L59,""))="М.П.","",IF(IF(LEN('Описание предлагаемого товара'!L59)&gt;0,'Описание предлагаемого товара'!L59,"")="(подпись уполномоченного представителя)","",IF(LEN('Описание предлагаемого товара'!L59)&gt;0,'Описание предлагаемого товара'!L59,"")))</f>
        <v/>
      </c>
      <c r="R57" s="37" t="str">
        <f>IF(LEN('Описание предлагаемого товара'!M59)&gt;0,'Описание предлагаемого товара'!M59,"")</f>
        <v/>
      </c>
      <c r="S57" s="37" t="str">
        <f>IF(LEN('Описание предлагаемого товара'!N59)&gt;0,'Описание предлагаемого товара'!N59,"")</f>
        <v/>
      </c>
      <c r="T57" s="61" t="str">
        <f>IF(IF(LEN('Описание предлагаемого товара'!O59)&gt;0,'Описание предлагаемого товара'!O59,"")="(фамилия, имя, отчество подписавшего, должность)","",IF(LEN('Описание предлагаемого товара'!O59)&gt;0,'Описание предлагаемого товара'!O59,""))</f>
        <v>не заполняется</v>
      </c>
      <c r="U57" s="23" t="str">
        <f>IFERROR(VLOOKUP(CI57*1,Обработ.выгрузка_реестра_РФ!$A:$G,6,),"")</f>
        <v/>
      </c>
      <c r="V57" s="61" t="str">
        <f>IF(LEN('Описание предлагаемого товара'!P59)&gt;0,'Описание предлагаемого товара'!P59,"")</f>
        <v/>
      </c>
      <c r="W57" s="62" t="str">
        <f>IF(LEN('Описание предлагаемого товара'!Q59)&gt;0,'Описание предлагаемого товара'!Q59,"")</f>
        <v/>
      </c>
      <c r="X57" s="91" t="str">
        <f t="shared" ref="X57:Y57" si="403">IFERROR(REPLACE(W57,FIND(CHAR(10),W57,1),1," "),W57)</f>
        <v/>
      </c>
      <c r="Y57" s="91" t="str">
        <f t="shared" si="403"/>
        <v/>
      </c>
      <c r="Z57" s="91" t="str">
        <f t="shared" si="11"/>
        <v/>
      </c>
      <c r="AA57" s="91" t="str">
        <f t="shared" si="12"/>
        <v/>
      </c>
      <c r="AB57" s="91" t="str">
        <f t="shared" si="13"/>
        <v/>
      </c>
      <c r="AC57" s="91" t="str">
        <f t="shared" ref="AC57:AF57" si="404">IFERROR(REPLACE(AB57,FIND("  ",AB57,1),2," "),AB57)</f>
        <v/>
      </c>
      <c r="AD57" s="91" t="str">
        <f t="shared" si="404"/>
        <v/>
      </c>
      <c r="AE57" s="91" t="str">
        <f t="shared" si="404"/>
        <v/>
      </c>
      <c r="AF57" s="91" t="str">
        <f t="shared" si="404"/>
        <v/>
      </c>
      <c r="AG57" s="23" t="str">
        <f>IFERROR(VLOOKUP(CI57*1,Обработ.выгрузка_реестра_РФ!$A:$G,4,),"")</f>
        <v/>
      </c>
      <c r="AH57" s="91" t="str">
        <f t="shared" ref="AH57:AI57" si="405">IFERROR(REPLACE(AG57,FIND("-",AG57,1),1,"*"),AG57)</f>
        <v/>
      </c>
      <c r="AI57" s="91" t="str">
        <f t="shared" si="405"/>
        <v/>
      </c>
      <c r="AJ57" s="27" t="str">
        <f t="shared" si="107"/>
        <v/>
      </c>
      <c r="AK57" s="63" t="str">
        <f>IF(LEN('Описание предлагаемого товара'!R59)&gt;0,'Описание предлагаемого товара'!R59,"")</f>
        <v/>
      </c>
      <c r="AL57" s="91" t="str">
        <f t="shared" ref="AL57:AM57" si="406">IFERROR(REPLACE(AK57,FIND(CHAR(10),AK57,1),1,""),AK57)</f>
        <v/>
      </c>
      <c r="AM57" s="91" t="str">
        <f t="shared" si="406"/>
        <v/>
      </c>
      <c r="AN57" s="91" t="str">
        <f t="shared" ref="AN57:AR57" si="407">IFERROR(REPLACE(AM57,FIND(" ",AM57,1),1,""),AM57)</f>
        <v/>
      </c>
      <c r="AO57" s="91" t="str">
        <f t="shared" si="407"/>
        <v/>
      </c>
      <c r="AP57" s="91" t="str">
        <f t="shared" si="407"/>
        <v/>
      </c>
      <c r="AQ57" s="91" t="str">
        <f t="shared" si="407"/>
        <v/>
      </c>
      <c r="AR57" s="91" t="str">
        <f t="shared" si="407"/>
        <v/>
      </c>
      <c r="AS57" s="91" t="str">
        <f t="shared" si="18"/>
        <v/>
      </c>
      <c r="AT57" s="91" t="str">
        <f t="shared" si="19"/>
        <v/>
      </c>
      <c r="AU57" s="32" t="str">
        <f t="shared" si="4"/>
        <v>Не указан реестровый номер (мера нац.режима Запрет)</v>
      </c>
      <c r="AV57" s="93" t="str">
        <f>'Описание предлагаемого товара'!S59</f>
        <v/>
      </c>
      <c r="AW57" s="91">
        <f>MIN(SEARCH({0,1,2,3,4,5,6,7,8,9},AV57&amp; "0123456789"))</f>
        <v>1</v>
      </c>
      <c r="AX57" s="91" t="str">
        <f t="shared" si="20"/>
        <v/>
      </c>
      <c r="AY57" s="91" t="str">
        <f t="shared" si="21"/>
        <v/>
      </c>
      <c r="AZ57" s="91" t="str">
        <f t="shared" si="22"/>
        <v/>
      </c>
      <c r="BA57" s="91" t="str">
        <f t="shared" si="23"/>
        <v/>
      </c>
      <c r="BB57" s="91" t="str">
        <f t="shared" si="24"/>
        <v/>
      </c>
      <c r="BC57" s="91" t="str">
        <f t="shared" si="25"/>
        <v/>
      </c>
      <c r="BD57" s="91" t="str">
        <f t="shared" si="26"/>
        <v/>
      </c>
      <c r="BE57" s="91" t="str">
        <f t="shared" si="27"/>
        <v/>
      </c>
      <c r="BF57" s="91" t="str">
        <f t="shared" si="28"/>
        <v/>
      </c>
      <c r="BG57" s="91" t="str">
        <f t="shared" si="29"/>
        <v/>
      </c>
      <c r="BH57" s="91" t="str">
        <f t="shared" si="30"/>
        <v/>
      </c>
      <c r="BI57" s="91" t="str">
        <f t="shared" si="31"/>
        <v/>
      </c>
      <c r="BJ57" s="91" t="str">
        <f t="shared" si="32"/>
        <v/>
      </c>
      <c r="BK57" s="91" t="str">
        <f t="shared" si="33"/>
        <v/>
      </c>
      <c r="BL57" s="91" t="str">
        <f t="shared" si="34"/>
        <v/>
      </c>
      <c r="BM57" s="91" t="str">
        <f t="shared" si="35"/>
        <v/>
      </c>
      <c r="BN57" s="91" t="str">
        <f t="shared" si="36"/>
        <v/>
      </c>
      <c r="BO57" s="91" t="str">
        <f t="shared" si="37"/>
        <v/>
      </c>
      <c r="BP57" s="91" t="str">
        <f t="shared" si="38"/>
        <v/>
      </c>
      <c r="BQ57" s="91" t="str">
        <f t="shared" si="39"/>
        <v/>
      </c>
      <c r="BR57" s="91" t="str">
        <f t="shared" si="40"/>
        <v/>
      </c>
      <c r="BS57" s="91" t="str">
        <f t="shared" si="41"/>
        <v/>
      </c>
      <c r="BT57" s="91" t="str">
        <f t="shared" si="42"/>
        <v/>
      </c>
      <c r="BU57" s="91" t="str">
        <f t="shared" si="43"/>
        <v/>
      </c>
      <c r="BV57" s="91" t="str">
        <f t="shared" si="44"/>
        <v/>
      </c>
      <c r="BW57" s="91" t="str">
        <f t="shared" si="45"/>
        <v/>
      </c>
      <c r="BX57" s="91" t="str">
        <f t="shared" si="46"/>
        <v/>
      </c>
      <c r="BY57" s="91" t="str">
        <f t="shared" si="47"/>
        <v/>
      </c>
      <c r="BZ57" s="91" t="str">
        <f t="shared" si="48"/>
        <v/>
      </c>
      <c r="CA57" s="91" t="str">
        <f t="shared" si="49"/>
        <v/>
      </c>
      <c r="CB57" s="91" t="str">
        <f t="shared" si="50"/>
        <v/>
      </c>
      <c r="CC57" s="91" t="str">
        <f t="shared" si="51"/>
        <v/>
      </c>
      <c r="CD57" s="91" t="str">
        <f t="shared" si="52"/>
        <v/>
      </c>
      <c r="CE57" s="91" t="str">
        <f t="shared" si="53"/>
        <v/>
      </c>
      <c r="CF57" s="91" t="str">
        <f t="shared" si="54"/>
        <v/>
      </c>
      <c r="CG57" s="91" t="str">
        <f t="shared" si="55"/>
        <v/>
      </c>
      <c r="CH57" s="91" t="str">
        <f t="shared" si="56"/>
        <v/>
      </c>
      <c r="CI57" s="91" t="str">
        <f t="shared" si="57"/>
        <v>нет</v>
      </c>
      <c r="CJ57" s="63" t="str">
        <f>IF(LEN('Описание предлагаемого товара'!T59)&gt;0,'Описание предлагаемого товара'!T59,"")</f>
        <v/>
      </c>
      <c r="CK57" s="91" t="str">
        <f t="shared" ref="CK57:CL57" si="408">IFERROR(REPLACE(CJ57,FIND(CHAR(10),CJ57,1),1,""),CJ57)</f>
        <v/>
      </c>
      <c r="CL57" s="91" t="str">
        <f t="shared" si="408"/>
        <v/>
      </c>
      <c r="CM57" s="91" t="str">
        <f t="shared" si="59"/>
        <v/>
      </c>
      <c r="CN57" s="91" t="str">
        <f t="shared" si="60"/>
        <v/>
      </c>
      <c r="CO57" s="91" t="str">
        <f t="shared" si="61"/>
        <v/>
      </c>
      <c r="CP57" s="90" t="str">
        <f>IF(AU57="Не указан реестровый номер (мера нац.режима Запрет)","",IF(CI57="нет","",IF(CU57="да","исключение(не смотрим баллы)",IFERROR(IF(CI57*1&gt;0,IFERROR(IF(VLOOKUP(CI57*1,Обработ.выгрузка_реестра_РФ!$A:$G,7,)=0,"Баллы не установлены",VLOOKUP(CI57*1,Обработ.выгрузка_реестра_РФ!$A:$G,7,)),IF(LEN(CI57)&gt;14,"","нет номера в реестре РФ")),""),IF(LEN(CI57)=0,"","Некорректный реестровый номер")))))</f>
        <v/>
      </c>
      <c r="CQ57" s="33" t="str">
        <f>IF(LEN(C57)&gt;0,IFERROR(IF(LEN(H57)&gt;0,IF(LEN(VLOOKUP(H57,'исключения(не_смотрим_баллы)'!$A:$C,1,))&gt;0,"да","нет"),"не введен ОКПД2"),"нет"),"")</f>
        <v>нет</v>
      </c>
      <c r="CR57" s="33" t="str">
        <f ca="1">IF(CQ57="да",IF(TODAY()&lt;VLOOKUP(H57,'исключения(не_смотрим_баллы)'!$A:$C,3,),"да","нет"),"")</f>
        <v/>
      </c>
      <c r="CS57" s="33" t="str">
        <f>IFERROR(IF(CQ57="да",IF(VLOOKUP(CI57*1,Обработ.выгрузка_реестра_РФ!$A:$G,2,)&lt;VLOOKUP(H57,'исключения(не_смотрим_баллы)'!$A:$C,2,),"да","нет"),""),"")</f>
        <v/>
      </c>
      <c r="CT57" s="24"/>
      <c r="CU57" s="33" t="str">
        <f t="shared" si="69"/>
        <v/>
      </c>
      <c r="CV57" s="91" t="str">
        <f t="shared" si="70"/>
        <v/>
      </c>
      <c r="CW57" s="27" t="str">
        <f t="shared" si="71"/>
        <v/>
      </c>
      <c r="CX57" s="26" t="str">
        <f t="shared" si="5"/>
        <v>Импорт</v>
      </c>
      <c r="CY57" s="64" t="str">
        <f>IF(LEN('Описание предлагаемого товара'!U59)&gt;0,'Описание предлагаемого товара'!U59,"")</f>
        <v/>
      </c>
      <c r="CZ57" s="95" t="str">
        <f t="shared" si="62"/>
        <v/>
      </c>
      <c r="DA57" s="95" t="str">
        <f t="shared" ref="DA57" si="409">IFERROR(REPLACE(CZ57,FIND(" ",CZ57,1),1,""),CZ57)</f>
        <v/>
      </c>
      <c r="DB57" s="95" t="str">
        <f t="shared" si="7"/>
        <v/>
      </c>
      <c r="DC57" s="95" t="str">
        <f t="shared" ref="DC57:DD57" si="410">IFERROR(REPLACE(DB57,FIND("г.",DB57,1),2,""),DB57)</f>
        <v/>
      </c>
      <c r="DD57" s="95" t="str">
        <f t="shared" si="410"/>
        <v/>
      </c>
      <c r="DE57" s="95" t="str">
        <f t="shared" ref="DE57:DF57" si="411">IFERROR(REPLACE(DD57,FIND("г",DD57,1),1,""),DD57)</f>
        <v/>
      </c>
      <c r="DF57" s="95" t="str">
        <f t="shared" si="411"/>
        <v/>
      </c>
      <c r="DG57" s="95" t="str">
        <f t="shared" si="75"/>
        <v/>
      </c>
      <c r="DH57" s="25" t="str">
        <f>IFERROR(VLOOKUP(CI57*1,Обработ.выгрузка_реестра_РФ!$A:$G,5,),"")</f>
        <v/>
      </c>
      <c r="DI57" s="27" t="str">
        <f t="shared" si="85"/>
        <v/>
      </c>
      <c r="DJ57" s="27" t="str">
        <f t="shared" ca="1" si="8"/>
        <v/>
      </c>
      <c r="DK57" s="63" t="str">
        <f>IF(LEN('Описание предлагаемого товара'!V59)&gt;0,'Описание предлагаемого товара'!V59,"")</f>
        <v/>
      </c>
      <c r="DL57" s="63" t="str">
        <f>IF(LEN('Описание предлагаемого товара'!W59)&gt;0,'Описание предлагаемого товара'!W59,"")</f>
        <v/>
      </c>
      <c r="DM57" s="32"/>
    </row>
    <row r="58" spans="1:117" ht="48.75" customHeight="1" x14ac:dyDescent="0.25">
      <c r="A58" s="61">
        <f>IF(LEN('Описание предлагаемого товара'!A60)&gt;0,'Описание предлагаемого товара'!A60,"")</f>
        <v>39</v>
      </c>
      <c r="B58" s="65" t="str">
        <f>IF(LEN('Описание предлагаемого товара'!B60)&gt;0,'Описание предлагаемого товара'!B60,"")</f>
        <v/>
      </c>
      <c r="C58" s="61" t="str">
        <f>IF(LEN('Описание предлагаемого товара'!C60)&gt;0,'Описание предлагаемого товара'!C60,"")</f>
        <v>Перчатки сварщика зимнее</v>
      </c>
      <c r="D58" s="61" t="str">
        <f>IF(LEN('Описание предлагаемого товара'!D60)&gt;0,'Описание предлагаемого товара'!D60,"")</f>
        <v>Материал: спилок говяжий (1.2 мм). Подкладка:акриловый (синтетический) мех 600 гр/м2. Длина: не менее 350 мм. ТР ТС 019/2011</v>
      </c>
      <c r="E58" s="61" t="str">
        <f>IF(LEN('Описание предлагаемого товара'!E60)&gt;0,'Описание предлагаемого товара'!E60,"")</f>
        <v/>
      </c>
      <c r="F58" s="61" t="str">
        <f>IF(LEN('Описание предлагаемого товара'!F60)&gt;0,'Описание предлагаемого товара'!F60,"")</f>
        <v/>
      </c>
      <c r="G58" s="61" t="str">
        <f>IF(LEN('Описание предлагаемого товара'!G60)&gt;0,'Описание предлагаемого товара'!G60,"")</f>
        <v>Нет</v>
      </c>
      <c r="H58" s="61" t="str">
        <f>IF(LEN('Описание предлагаемого товара'!H60)&gt;0,'Описание предлагаемого товара'!H60,"")</f>
        <v>14.12.30.150</v>
      </c>
      <c r="I58" s="61" t="str">
        <f>IF(LEN('Описание предлагаемого товара'!I60)&gt;0,'Описание предлагаемого товара'!I60,"")</f>
        <v>Запрет</v>
      </c>
      <c r="J58" s="38" t="str">
        <f>IFERROR(VLOOKUP(B58,SAP!$A:$E,5,),"")</f>
        <v/>
      </c>
      <c r="K58" s="40" t="str">
        <f t="shared" si="9"/>
        <v/>
      </c>
      <c r="L58" s="61" t="str">
        <f>IF(LEN('Описание предлагаемого товара'!J60)&gt;0,IFERROR('Описание предлагаемого товара'!J60*1,""),"")</f>
        <v/>
      </c>
      <c r="M58" s="39" t="str">
        <f>IFERROR(VLOOKUP(B58,SAP!$A:$E,2,),"")</f>
        <v/>
      </c>
      <c r="N58" s="41" t="str">
        <f t="shared" si="141"/>
        <v/>
      </c>
      <c r="O58" s="39" t="str">
        <f t="shared" si="1"/>
        <v/>
      </c>
      <c r="P58" s="36" t="str">
        <f>IF(LEN('Описание предлагаемого товара'!K60)&gt;0,'Описание предлагаемого товара'!K60,"")</f>
        <v>нет</v>
      </c>
      <c r="Q58" s="37" t="str">
        <f>IF(IF(IF(LEN('Описание предлагаемого товара'!L60)&gt;0,'Описание предлагаемого товара'!L60,"")="(подпись уполномоченного представителя)","",IF(LEN('Описание предлагаемого товара'!L60)&gt;0,'Описание предлагаемого товара'!L60,""))="М.П.","",IF(IF(LEN('Описание предлагаемого товара'!L60)&gt;0,'Описание предлагаемого товара'!L60,"")="(подпись уполномоченного представителя)","",IF(LEN('Описание предлагаемого товара'!L60)&gt;0,'Описание предлагаемого товара'!L60,"")))</f>
        <v/>
      </c>
      <c r="R58" s="37" t="str">
        <f>IF(LEN('Описание предлагаемого товара'!M60)&gt;0,'Описание предлагаемого товара'!M60,"")</f>
        <v/>
      </c>
      <c r="S58" s="37" t="str">
        <f>IF(LEN('Описание предлагаемого товара'!N60)&gt;0,'Описание предлагаемого товара'!N60,"")</f>
        <v/>
      </c>
      <c r="T58" s="61" t="str">
        <f>IF(IF(LEN('Описание предлагаемого товара'!O60)&gt;0,'Описание предлагаемого товара'!O60,"")="(фамилия, имя, отчество подписавшего, должность)","",IF(LEN('Описание предлагаемого товара'!O60)&gt;0,'Описание предлагаемого товара'!O60,""))</f>
        <v>не заполняется</v>
      </c>
      <c r="U58" s="23" t="str">
        <f>IFERROR(VLOOKUP(CI58*1,Обработ.выгрузка_реестра_РФ!$A:$G,6,),"")</f>
        <v/>
      </c>
      <c r="V58" s="61" t="str">
        <f>IF(LEN('Описание предлагаемого товара'!P60)&gt;0,'Описание предлагаемого товара'!P60,"")</f>
        <v/>
      </c>
      <c r="W58" s="62" t="str">
        <f>IF(LEN('Описание предлагаемого товара'!Q60)&gt;0,'Описание предлагаемого товара'!Q60,"")</f>
        <v/>
      </c>
      <c r="X58" s="91" t="str">
        <f t="shared" ref="X58:Y58" si="412">IFERROR(REPLACE(W58,FIND(CHAR(10),W58,1),1," "),W58)</f>
        <v/>
      </c>
      <c r="Y58" s="91" t="str">
        <f t="shared" si="412"/>
        <v/>
      </c>
      <c r="Z58" s="91" t="str">
        <f t="shared" si="11"/>
        <v/>
      </c>
      <c r="AA58" s="91" t="str">
        <f t="shared" si="12"/>
        <v/>
      </c>
      <c r="AB58" s="91" t="str">
        <f t="shared" si="13"/>
        <v/>
      </c>
      <c r="AC58" s="91" t="str">
        <f t="shared" ref="AC58:AF58" si="413">IFERROR(REPLACE(AB58,FIND("  ",AB58,1),2," "),AB58)</f>
        <v/>
      </c>
      <c r="AD58" s="91" t="str">
        <f t="shared" si="413"/>
        <v/>
      </c>
      <c r="AE58" s="91" t="str">
        <f t="shared" si="413"/>
        <v/>
      </c>
      <c r="AF58" s="91" t="str">
        <f t="shared" si="413"/>
        <v/>
      </c>
      <c r="AG58" s="23" t="str">
        <f>IFERROR(VLOOKUP(CI58*1,Обработ.выгрузка_реестра_РФ!$A:$G,4,),"")</f>
        <v/>
      </c>
      <c r="AH58" s="91" t="str">
        <f t="shared" ref="AH58:AI58" si="414">IFERROR(REPLACE(AG58,FIND("-",AG58,1),1,"*"),AG58)</f>
        <v/>
      </c>
      <c r="AI58" s="91" t="str">
        <f t="shared" si="414"/>
        <v/>
      </c>
      <c r="AJ58" s="27" t="str">
        <f t="shared" si="107"/>
        <v/>
      </c>
      <c r="AK58" s="63" t="str">
        <f>IF(LEN('Описание предлагаемого товара'!R60)&gt;0,'Описание предлагаемого товара'!R60,"")</f>
        <v/>
      </c>
      <c r="AL58" s="91" t="str">
        <f t="shared" ref="AL58:AM58" si="415">IFERROR(REPLACE(AK58,FIND(CHAR(10),AK58,1),1,""),AK58)</f>
        <v/>
      </c>
      <c r="AM58" s="91" t="str">
        <f t="shared" si="415"/>
        <v/>
      </c>
      <c r="AN58" s="91" t="str">
        <f t="shared" ref="AN58:AR58" si="416">IFERROR(REPLACE(AM58,FIND(" ",AM58,1),1,""),AM58)</f>
        <v/>
      </c>
      <c r="AO58" s="91" t="str">
        <f t="shared" si="416"/>
        <v/>
      </c>
      <c r="AP58" s="91" t="str">
        <f t="shared" si="416"/>
        <v/>
      </c>
      <c r="AQ58" s="91" t="str">
        <f t="shared" si="416"/>
        <v/>
      </c>
      <c r="AR58" s="91" t="str">
        <f t="shared" si="416"/>
        <v/>
      </c>
      <c r="AS58" s="91" t="str">
        <f t="shared" si="18"/>
        <v/>
      </c>
      <c r="AT58" s="91" t="str">
        <f t="shared" si="19"/>
        <v/>
      </c>
      <c r="AU58" s="32" t="str">
        <f t="shared" si="4"/>
        <v>Не указан реестровый номер (мера нац.режима Запрет)</v>
      </c>
      <c r="AV58" s="93" t="str">
        <f>'Описание предлагаемого товара'!S60</f>
        <v/>
      </c>
      <c r="AW58" s="91">
        <f>MIN(SEARCH({0,1,2,3,4,5,6,7,8,9},AV58&amp; "0123456789"))</f>
        <v>1</v>
      </c>
      <c r="AX58" s="91" t="str">
        <f t="shared" si="20"/>
        <v/>
      </c>
      <c r="AY58" s="91" t="str">
        <f t="shared" si="21"/>
        <v/>
      </c>
      <c r="AZ58" s="91" t="str">
        <f t="shared" si="22"/>
        <v/>
      </c>
      <c r="BA58" s="91" t="str">
        <f t="shared" si="23"/>
        <v/>
      </c>
      <c r="BB58" s="91" t="str">
        <f t="shared" si="24"/>
        <v/>
      </c>
      <c r="BC58" s="91" t="str">
        <f t="shared" si="25"/>
        <v/>
      </c>
      <c r="BD58" s="91" t="str">
        <f t="shared" si="26"/>
        <v/>
      </c>
      <c r="BE58" s="91" t="str">
        <f t="shared" si="27"/>
        <v/>
      </c>
      <c r="BF58" s="91" t="str">
        <f t="shared" si="28"/>
        <v/>
      </c>
      <c r="BG58" s="91" t="str">
        <f t="shared" si="29"/>
        <v/>
      </c>
      <c r="BH58" s="91" t="str">
        <f t="shared" si="30"/>
        <v/>
      </c>
      <c r="BI58" s="91" t="str">
        <f t="shared" si="31"/>
        <v/>
      </c>
      <c r="BJ58" s="91" t="str">
        <f t="shared" si="32"/>
        <v/>
      </c>
      <c r="BK58" s="91" t="str">
        <f t="shared" si="33"/>
        <v/>
      </c>
      <c r="BL58" s="91" t="str">
        <f t="shared" si="34"/>
        <v/>
      </c>
      <c r="BM58" s="91" t="str">
        <f t="shared" si="35"/>
        <v/>
      </c>
      <c r="BN58" s="91" t="str">
        <f t="shared" si="36"/>
        <v/>
      </c>
      <c r="BO58" s="91" t="str">
        <f t="shared" si="37"/>
        <v/>
      </c>
      <c r="BP58" s="91" t="str">
        <f t="shared" si="38"/>
        <v/>
      </c>
      <c r="BQ58" s="91" t="str">
        <f t="shared" si="39"/>
        <v/>
      </c>
      <c r="BR58" s="91" t="str">
        <f t="shared" si="40"/>
        <v/>
      </c>
      <c r="BS58" s="91" t="str">
        <f t="shared" si="41"/>
        <v/>
      </c>
      <c r="BT58" s="91" t="str">
        <f t="shared" si="42"/>
        <v/>
      </c>
      <c r="BU58" s="91" t="str">
        <f t="shared" si="43"/>
        <v/>
      </c>
      <c r="BV58" s="91" t="str">
        <f t="shared" si="44"/>
        <v/>
      </c>
      <c r="BW58" s="91" t="str">
        <f t="shared" si="45"/>
        <v/>
      </c>
      <c r="BX58" s="91" t="str">
        <f t="shared" si="46"/>
        <v/>
      </c>
      <c r="BY58" s="91" t="str">
        <f t="shared" si="47"/>
        <v/>
      </c>
      <c r="BZ58" s="91" t="str">
        <f t="shared" si="48"/>
        <v/>
      </c>
      <c r="CA58" s="91" t="str">
        <f t="shared" si="49"/>
        <v/>
      </c>
      <c r="CB58" s="91" t="str">
        <f t="shared" si="50"/>
        <v/>
      </c>
      <c r="CC58" s="91" t="str">
        <f t="shared" si="51"/>
        <v/>
      </c>
      <c r="CD58" s="91" t="str">
        <f t="shared" si="52"/>
        <v/>
      </c>
      <c r="CE58" s="91" t="str">
        <f t="shared" si="53"/>
        <v/>
      </c>
      <c r="CF58" s="91" t="str">
        <f t="shared" si="54"/>
        <v/>
      </c>
      <c r="CG58" s="91" t="str">
        <f t="shared" si="55"/>
        <v/>
      </c>
      <c r="CH58" s="91" t="str">
        <f t="shared" si="56"/>
        <v/>
      </c>
      <c r="CI58" s="91" t="str">
        <f t="shared" si="57"/>
        <v>нет</v>
      </c>
      <c r="CJ58" s="63" t="str">
        <f>IF(LEN('Описание предлагаемого товара'!T60)&gt;0,'Описание предлагаемого товара'!T60,"")</f>
        <v/>
      </c>
      <c r="CK58" s="91" t="str">
        <f t="shared" ref="CK58:CL58" si="417">IFERROR(REPLACE(CJ58,FIND(CHAR(10),CJ58,1),1,""),CJ58)</f>
        <v/>
      </c>
      <c r="CL58" s="91" t="str">
        <f t="shared" si="417"/>
        <v/>
      </c>
      <c r="CM58" s="91" t="str">
        <f t="shared" si="59"/>
        <v/>
      </c>
      <c r="CN58" s="91" t="str">
        <f t="shared" si="60"/>
        <v/>
      </c>
      <c r="CO58" s="91" t="str">
        <f t="shared" si="61"/>
        <v/>
      </c>
      <c r="CP58" s="90" t="str">
        <f>IF(AU58="Не указан реестровый номер (мера нац.режима Запрет)","",IF(CI58="нет","",IF(CU58="да","исключение(не смотрим баллы)",IFERROR(IF(CI58*1&gt;0,IFERROR(IF(VLOOKUP(CI58*1,Обработ.выгрузка_реестра_РФ!$A:$G,7,)=0,"Баллы не установлены",VLOOKUP(CI58*1,Обработ.выгрузка_реестра_РФ!$A:$G,7,)),IF(LEN(CI58)&gt;14,"","нет номера в реестре РФ")),""),IF(LEN(CI58)=0,"","Некорректный реестровый номер")))))</f>
        <v/>
      </c>
      <c r="CQ58" s="33" t="str">
        <f>IF(LEN(C58)&gt;0,IFERROR(IF(LEN(H58)&gt;0,IF(LEN(VLOOKUP(H58,'исключения(не_смотрим_баллы)'!$A:$C,1,))&gt;0,"да","нет"),"не введен ОКПД2"),"нет"),"")</f>
        <v>нет</v>
      </c>
      <c r="CR58" s="33" t="str">
        <f ca="1">IF(CQ58="да",IF(TODAY()&lt;VLOOKUP(H58,'исключения(не_смотрим_баллы)'!$A:$C,3,),"да","нет"),"")</f>
        <v/>
      </c>
      <c r="CS58" s="33" t="str">
        <f>IFERROR(IF(CQ58="да",IF(VLOOKUP(CI58*1,Обработ.выгрузка_реестра_РФ!$A:$G,2,)&lt;VLOOKUP(H58,'исключения(не_смотрим_баллы)'!$A:$C,2,),"да","нет"),""),"")</f>
        <v/>
      </c>
      <c r="CT58" s="24"/>
      <c r="CU58" s="33" t="str">
        <f t="shared" si="69"/>
        <v/>
      </c>
      <c r="CV58" s="91" t="str">
        <f t="shared" si="70"/>
        <v/>
      </c>
      <c r="CW58" s="27" t="str">
        <f t="shared" si="71"/>
        <v/>
      </c>
      <c r="CX58" s="26" t="str">
        <f t="shared" si="5"/>
        <v>Импорт</v>
      </c>
      <c r="CY58" s="64" t="str">
        <f>IF(LEN('Описание предлагаемого товара'!U60)&gt;0,'Описание предлагаемого товара'!U60,"")</f>
        <v/>
      </c>
      <c r="CZ58" s="95" t="str">
        <f t="shared" si="62"/>
        <v/>
      </c>
      <c r="DA58" s="95" t="str">
        <f t="shared" ref="DA58" si="418">IFERROR(REPLACE(CZ58,FIND(" ",CZ58,1),1,""),CZ58)</f>
        <v/>
      </c>
      <c r="DB58" s="95" t="str">
        <f t="shared" si="7"/>
        <v/>
      </c>
      <c r="DC58" s="95" t="str">
        <f t="shared" ref="DC58:DD58" si="419">IFERROR(REPLACE(DB58,FIND("г.",DB58,1),2,""),DB58)</f>
        <v/>
      </c>
      <c r="DD58" s="95" t="str">
        <f t="shared" si="419"/>
        <v/>
      </c>
      <c r="DE58" s="95" t="str">
        <f t="shared" ref="DE58:DF58" si="420">IFERROR(REPLACE(DD58,FIND("г",DD58,1),1,""),DD58)</f>
        <v/>
      </c>
      <c r="DF58" s="95" t="str">
        <f t="shared" si="420"/>
        <v/>
      </c>
      <c r="DG58" s="95" t="str">
        <f t="shared" si="75"/>
        <v/>
      </c>
      <c r="DH58" s="25" t="str">
        <f>IFERROR(VLOOKUP(CI58*1,Обработ.выгрузка_реестра_РФ!$A:$G,5,),"")</f>
        <v/>
      </c>
      <c r="DI58" s="27" t="str">
        <f t="shared" si="85"/>
        <v/>
      </c>
      <c r="DJ58" s="27" t="str">
        <f t="shared" ca="1" si="8"/>
        <v/>
      </c>
      <c r="DK58" s="63" t="str">
        <f>IF(LEN('Описание предлагаемого товара'!V60)&gt;0,'Описание предлагаемого товара'!V60,"")</f>
        <v/>
      </c>
      <c r="DL58" s="63" t="str">
        <f>IF(LEN('Описание предлагаемого товара'!W60)&gt;0,'Описание предлагаемого товара'!W60,"")</f>
        <v/>
      </c>
      <c r="DM58" s="32"/>
    </row>
    <row r="59" spans="1:117" ht="48.75" customHeight="1" x14ac:dyDescent="0.25">
      <c r="A59" s="61">
        <f>IF(LEN('Описание предлагаемого товара'!A61)&gt;0,'Описание предлагаемого товара'!A61,"")</f>
        <v>40</v>
      </c>
      <c r="B59" s="65" t="str">
        <f>IF(LEN('Описание предлагаемого товара'!B61)&gt;0,'Описание предлагаемого товара'!B61,"")</f>
        <v/>
      </c>
      <c r="C59" s="61" t="str">
        <f>IF(LEN('Описание предлагаемого товара'!C61)&gt;0,'Описание предлагаемого товара'!C61,"")</f>
        <v>Перчатки сварщика летние</v>
      </c>
      <c r="D59" s="61" t="str">
        <f>IF(LEN('Описание предлагаемого товара'!D61)&gt;0,'Описание предлагаемого товара'!D61,"")</f>
        <v>Материал: спилок КРС 1,1 мм., без подкладки, пятипалые. Длина: 350-360 мм. Ширина раструба: 19 см. ТР/ТС 019/2011. ГОСТ Р 12.4.252-2013</v>
      </c>
      <c r="E59" s="61" t="str">
        <f>IF(LEN('Описание предлагаемого товара'!E61)&gt;0,'Описание предлагаемого товара'!E61,"")</f>
        <v/>
      </c>
      <c r="F59" s="61" t="str">
        <f>IF(LEN('Описание предлагаемого товара'!F61)&gt;0,'Описание предлагаемого товара'!F61,"")</f>
        <v/>
      </c>
      <c r="G59" s="61" t="str">
        <f>IF(LEN('Описание предлагаемого товара'!G61)&gt;0,'Описание предлагаемого товара'!G61,"")</f>
        <v>Нет</v>
      </c>
      <c r="H59" s="61" t="str">
        <f>IF(LEN('Описание предлагаемого товара'!H61)&gt;0,'Описание предлагаемого товара'!H61,"")</f>
        <v>14.12.30.150</v>
      </c>
      <c r="I59" s="61" t="str">
        <f>IF(LEN('Описание предлагаемого товара'!I61)&gt;0,'Описание предлагаемого товара'!I61,"")</f>
        <v>Запрет</v>
      </c>
      <c r="J59" s="38" t="str">
        <f>IFERROR(VLOOKUP(B59,SAP!$A:$E,5,),"")</f>
        <v/>
      </c>
      <c r="K59" s="40" t="str">
        <f t="shared" si="9"/>
        <v/>
      </c>
      <c r="L59" s="61" t="str">
        <f>IF(LEN('Описание предлагаемого товара'!J61)&gt;0,IFERROR('Описание предлагаемого товара'!J61*1,""),"")</f>
        <v/>
      </c>
      <c r="M59" s="39" t="str">
        <f>IFERROR(VLOOKUP(B59,SAP!$A:$E,2,),"")</f>
        <v/>
      </c>
      <c r="N59" s="41" t="str">
        <f t="shared" si="141"/>
        <v/>
      </c>
      <c r="O59" s="39" t="str">
        <f t="shared" si="1"/>
        <v/>
      </c>
      <c r="P59" s="36" t="str">
        <f>IF(LEN('Описание предлагаемого товара'!K61)&gt;0,'Описание предлагаемого товара'!K61,"")</f>
        <v>нет</v>
      </c>
      <c r="Q59" s="37" t="str">
        <f>IF(IF(IF(LEN('Описание предлагаемого товара'!L61)&gt;0,'Описание предлагаемого товара'!L61,"")="(подпись уполномоченного представителя)","",IF(LEN('Описание предлагаемого товара'!L61)&gt;0,'Описание предлагаемого товара'!L61,""))="М.П.","",IF(IF(LEN('Описание предлагаемого товара'!L61)&gt;0,'Описание предлагаемого товара'!L61,"")="(подпись уполномоченного представителя)","",IF(LEN('Описание предлагаемого товара'!L61)&gt;0,'Описание предлагаемого товара'!L61,"")))</f>
        <v/>
      </c>
      <c r="R59" s="37" t="str">
        <f>IF(LEN('Описание предлагаемого товара'!M61)&gt;0,'Описание предлагаемого товара'!M61,"")</f>
        <v/>
      </c>
      <c r="S59" s="37" t="str">
        <f>IF(LEN('Описание предлагаемого товара'!N61)&gt;0,'Описание предлагаемого товара'!N61,"")</f>
        <v/>
      </c>
      <c r="T59" s="61" t="str">
        <f>IF(IF(LEN('Описание предлагаемого товара'!O61)&gt;0,'Описание предлагаемого товара'!O61,"")="(фамилия, имя, отчество подписавшего, должность)","",IF(LEN('Описание предлагаемого товара'!O61)&gt;0,'Описание предлагаемого товара'!O61,""))</f>
        <v>не заполняется</v>
      </c>
      <c r="U59" s="23" t="str">
        <f>IFERROR(VLOOKUP(CI59*1,Обработ.выгрузка_реестра_РФ!$A:$G,6,),"")</f>
        <v/>
      </c>
      <c r="V59" s="61" t="str">
        <f>IF(LEN('Описание предлагаемого товара'!P61)&gt;0,'Описание предлагаемого товара'!P61,"")</f>
        <v/>
      </c>
      <c r="W59" s="62" t="str">
        <f>IF(LEN('Описание предлагаемого товара'!Q61)&gt;0,'Описание предлагаемого товара'!Q61,"")</f>
        <v/>
      </c>
      <c r="X59" s="91" t="str">
        <f t="shared" ref="X59:Y59" si="421">IFERROR(REPLACE(W59,FIND(CHAR(10),W59,1),1," "),W59)</f>
        <v/>
      </c>
      <c r="Y59" s="91" t="str">
        <f t="shared" si="421"/>
        <v/>
      </c>
      <c r="Z59" s="91" t="str">
        <f t="shared" si="11"/>
        <v/>
      </c>
      <c r="AA59" s="91" t="str">
        <f t="shared" si="12"/>
        <v/>
      </c>
      <c r="AB59" s="91" t="str">
        <f t="shared" si="13"/>
        <v/>
      </c>
      <c r="AC59" s="91" t="str">
        <f t="shared" ref="AC59:AF59" si="422">IFERROR(REPLACE(AB59,FIND("  ",AB59,1),2," "),AB59)</f>
        <v/>
      </c>
      <c r="AD59" s="91" t="str">
        <f t="shared" si="422"/>
        <v/>
      </c>
      <c r="AE59" s="91" t="str">
        <f t="shared" si="422"/>
        <v/>
      </c>
      <c r="AF59" s="91" t="str">
        <f t="shared" si="422"/>
        <v/>
      </c>
      <c r="AG59" s="23" t="str">
        <f>IFERROR(VLOOKUP(CI59*1,Обработ.выгрузка_реестра_РФ!$A:$G,4,),"")</f>
        <v/>
      </c>
      <c r="AH59" s="91" t="str">
        <f t="shared" ref="AH59:AI59" si="423">IFERROR(REPLACE(AG59,FIND("-",AG59,1),1,"*"),AG59)</f>
        <v/>
      </c>
      <c r="AI59" s="91" t="str">
        <f t="shared" si="423"/>
        <v/>
      </c>
      <c r="AJ59" s="27" t="str">
        <f t="shared" si="107"/>
        <v/>
      </c>
      <c r="AK59" s="63" t="str">
        <f>IF(LEN('Описание предлагаемого товара'!R61)&gt;0,'Описание предлагаемого товара'!R61,"")</f>
        <v/>
      </c>
      <c r="AL59" s="91" t="str">
        <f t="shared" ref="AL59:AM59" si="424">IFERROR(REPLACE(AK59,FIND(CHAR(10),AK59,1),1,""),AK59)</f>
        <v/>
      </c>
      <c r="AM59" s="91" t="str">
        <f t="shared" si="424"/>
        <v/>
      </c>
      <c r="AN59" s="91" t="str">
        <f t="shared" ref="AN59:AR59" si="425">IFERROR(REPLACE(AM59,FIND(" ",AM59,1),1,""),AM59)</f>
        <v/>
      </c>
      <c r="AO59" s="91" t="str">
        <f t="shared" si="425"/>
        <v/>
      </c>
      <c r="AP59" s="91" t="str">
        <f t="shared" si="425"/>
        <v/>
      </c>
      <c r="AQ59" s="91" t="str">
        <f t="shared" si="425"/>
        <v/>
      </c>
      <c r="AR59" s="91" t="str">
        <f t="shared" si="425"/>
        <v/>
      </c>
      <c r="AS59" s="91" t="str">
        <f t="shared" si="18"/>
        <v/>
      </c>
      <c r="AT59" s="91" t="str">
        <f t="shared" si="19"/>
        <v/>
      </c>
      <c r="AU59" s="32" t="str">
        <f t="shared" si="4"/>
        <v>Не указан реестровый номер (мера нац.режима Запрет)</v>
      </c>
      <c r="AV59" s="93" t="str">
        <f>'Описание предлагаемого товара'!S61</f>
        <v/>
      </c>
      <c r="AW59" s="91">
        <f>MIN(SEARCH({0,1,2,3,4,5,6,7,8,9},AV59&amp; "0123456789"))</f>
        <v>1</v>
      </c>
      <c r="AX59" s="91" t="str">
        <f t="shared" si="20"/>
        <v/>
      </c>
      <c r="AY59" s="91" t="str">
        <f t="shared" si="21"/>
        <v/>
      </c>
      <c r="AZ59" s="91" t="str">
        <f t="shared" si="22"/>
        <v/>
      </c>
      <c r="BA59" s="91" t="str">
        <f t="shared" si="23"/>
        <v/>
      </c>
      <c r="BB59" s="91" t="str">
        <f t="shared" si="24"/>
        <v/>
      </c>
      <c r="BC59" s="91" t="str">
        <f t="shared" si="25"/>
        <v/>
      </c>
      <c r="BD59" s="91" t="str">
        <f t="shared" si="26"/>
        <v/>
      </c>
      <c r="BE59" s="91" t="str">
        <f t="shared" si="27"/>
        <v/>
      </c>
      <c r="BF59" s="91" t="str">
        <f t="shared" si="28"/>
        <v/>
      </c>
      <c r="BG59" s="91" t="str">
        <f t="shared" si="29"/>
        <v/>
      </c>
      <c r="BH59" s="91" t="str">
        <f t="shared" si="30"/>
        <v/>
      </c>
      <c r="BI59" s="91" t="str">
        <f t="shared" si="31"/>
        <v/>
      </c>
      <c r="BJ59" s="91" t="str">
        <f t="shared" si="32"/>
        <v/>
      </c>
      <c r="BK59" s="91" t="str">
        <f t="shared" si="33"/>
        <v/>
      </c>
      <c r="BL59" s="91" t="str">
        <f t="shared" si="34"/>
        <v/>
      </c>
      <c r="BM59" s="91" t="str">
        <f t="shared" si="35"/>
        <v/>
      </c>
      <c r="BN59" s="91" t="str">
        <f t="shared" si="36"/>
        <v/>
      </c>
      <c r="BO59" s="91" t="str">
        <f t="shared" si="37"/>
        <v/>
      </c>
      <c r="BP59" s="91" t="str">
        <f t="shared" si="38"/>
        <v/>
      </c>
      <c r="BQ59" s="91" t="str">
        <f t="shared" si="39"/>
        <v/>
      </c>
      <c r="BR59" s="91" t="str">
        <f t="shared" si="40"/>
        <v/>
      </c>
      <c r="BS59" s="91" t="str">
        <f t="shared" si="41"/>
        <v/>
      </c>
      <c r="BT59" s="91" t="str">
        <f t="shared" si="42"/>
        <v/>
      </c>
      <c r="BU59" s="91" t="str">
        <f t="shared" si="43"/>
        <v/>
      </c>
      <c r="BV59" s="91" t="str">
        <f t="shared" si="44"/>
        <v/>
      </c>
      <c r="BW59" s="91" t="str">
        <f t="shared" si="45"/>
        <v/>
      </c>
      <c r="BX59" s="91" t="str">
        <f t="shared" si="46"/>
        <v/>
      </c>
      <c r="BY59" s="91" t="str">
        <f t="shared" si="47"/>
        <v/>
      </c>
      <c r="BZ59" s="91" t="str">
        <f t="shared" si="48"/>
        <v/>
      </c>
      <c r="CA59" s="91" t="str">
        <f t="shared" si="49"/>
        <v/>
      </c>
      <c r="CB59" s="91" t="str">
        <f t="shared" si="50"/>
        <v/>
      </c>
      <c r="CC59" s="91" t="str">
        <f t="shared" si="51"/>
        <v/>
      </c>
      <c r="CD59" s="91" t="str">
        <f t="shared" si="52"/>
        <v/>
      </c>
      <c r="CE59" s="91" t="str">
        <f t="shared" si="53"/>
        <v/>
      </c>
      <c r="CF59" s="91" t="str">
        <f t="shared" si="54"/>
        <v/>
      </c>
      <c r="CG59" s="91" t="str">
        <f t="shared" si="55"/>
        <v/>
      </c>
      <c r="CH59" s="91" t="str">
        <f t="shared" si="56"/>
        <v/>
      </c>
      <c r="CI59" s="91" t="str">
        <f t="shared" si="57"/>
        <v>нет</v>
      </c>
      <c r="CJ59" s="63" t="str">
        <f>IF(LEN('Описание предлагаемого товара'!T61)&gt;0,'Описание предлагаемого товара'!T61,"")</f>
        <v/>
      </c>
      <c r="CK59" s="91" t="str">
        <f t="shared" ref="CK59:CL59" si="426">IFERROR(REPLACE(CJ59,FIND(CHAR(10),CJ59,1),1,""),CJ59)</f>
        <v/>
      </c>
      <c r="CL59" s="91" t="str">
        <f t="shared" si="426"/>
        <v/>
      </c>
      <c r="CM59" s="91" t="str">
        <f t="shared" si="59"/>
        <v/>
      </c>
      <c r="CN59" s="91" t="str">
        <f t="shared" si="60"/>
        <v/>
      </c>
      <c r="CO59" s="91" t="str">
        <f t="shared" si="61"/>
        <v/>
      </c>
      <c r="CP59" s="90" t="str">
        <f>IF(AU59="Не указан реестровый номер (мера нац.режима Запрет)","",IF(CI59="нет","",IF(CU59="да","исключение(не смотрим баллы)",IFERROR(IF(CI59*1&gt;0,IFERROR(IF(VLOOKUP(CI59*1,Обработ.выгрузка_реестра_РФ!$A:$G,7,)=0,"Баллы не установлены",VLOOKUP(CI59*1,Обработ.выгрузка_реестра_РФ!$A:$G,7,)),IF(LEN(CI59)&gt;14,"","нет номера в реестре РФ")),""),IF(LEN(CI59)=0,"","Некорректный реестровый номер")))))</f>
        <v/>
      </c>
      <c r="CQ59" s="33" t="str">
        <f>IF(LEN(C59)&gt;0,IFERROR(IF(LEN(H59)&gt;0,IF(LEN(VLOOKUP(H59,'исключения(не_смотрим_баллы)'!$A:$C,1,))&gt;0,"да","нет"),"не введен ОКПД2"),"нет"),"")</f>
        <v>нет</v>
      </c>
      <c r="CR59" s="33" t="str">
        <f ca="1">IF(CQ59="да",IF(TODAY()&lt;VLOOKUP(H59,'исключения(не_смотрим_баллы)'!$A:$C,3,),"да","нет"),"")</f>
        <v/>
      </c>
      <c r="CS59" s="33" t="str">
        <f>IFERROR(IF(CQ59="да",IF(VLOOKUP(CI59*1,Обработ.выгрузка_реестра_РФ!$A:$G,2,)&lt;VLOOKUP(H59,'исключения(не_смотрим_баллы)'!$A:$C,2,),"да","нет"),""),"")</f>
        <v/>
      </c>
      <c r="CT59" s="24"/>
      <c r="CU59" s="33" t="str">
        <f t="shared" si="69"/>
        <v/>
      </c>
      <c r="CV59" s="91" t="str">
        <f t="shared" si="70"/>
        <v/>
      </c>
      <c r="CW59" s="27" t="str">
        <f t="shared" si="71"/>
        <v/>
      </c>
      <c r="CX59" s="26" t="str">
        <f t="shared" si="5"/>
        <v>Импорт</v>
      </c>
      <c r="CY59" s="64" t="str">
        <f>IF(LEN('Описание предлагаемого товара'!U61)&gt;0,'Описание предлагаемого товара'!U61,"")</f>
        <v/>
      </c>
      <c r="CZ59" s="95" t="str">
        <f t="shared" si="62"/>
        <v/>
      </c>
      <c r="DA59" s="95" t="str">
        <f t="shared" ref="DA59" si="427">IFERROR(REPLACE(CZ59,FIND(" ",CZ59,1),1,""),CZ59)</f>
        <v/>
      </c>
      <c r="DB59" s="95" t="str">
        <f t="shared" si="7"/>
        <v/>
      </c>
      <c r="DC59" s="95" t="str">
        <f t="shared" ref="DC59:DD59" si="428">IFERROR(REPLACE(DB59,FIND("г.",DB59,1),2,""),DB59)</f>
        <v/>
      </c>
      <c r="DD59" s="95" t="str">
        <f t="shared" si="428"/>
        <v/>
      </c>
      <c r="DE59" s="95" t="str">
        <f t="shared" ref="DE59:DF59" si="429">IFERROR(REPLACE(DD59,FIND("г",DD59,1),1,""),DD59)</f>
        <v/>
      </c>
      <c r="DF59" s="95" t="str">
        <f t="shared" si="429"/>
        <v/>
      </c>
      <c r="DG59" s="95" t="str">
        <f t="shared" si="75"/>
        <v/>
      </c>
      <c r="DH59" s="25" t="str">
        <f>IFERROR(VLOOKUP(CI59*1,Обработ.выгрузка_реестра_РФ!$A:$G,5,),"")</f>
        <v/>
      </c>
      <c r="DI59" s="27" t="str">
        <f t="shared" si="85"/>
        <v/>
      </c>
      <c r="DJ59" s="27" t="str">
        <f t="shared" ca="1" si="8"/>
        <v/>
      </c>
      <c r="DK59" s="63" t="str">
        <f>IF(LEN('Описание предлагаемого товара'!V61)&gt;0,'Описание предлагаемого товара'!V61,"")</f>
        <v/>
      </c>
      <c r="DL59" s="63" t="str">
        <f>IF(LEN('Описание предлагаемого товара'!W61)&gt;0,'Описание предлагаемого товара'!W61,"")</f>
        <v/>
      </c>
      <c r="DM59" s="32"/>
    </row>
    <row r="60" spans="1:117" ht="48.75" customHeight="1" x14ac:dyDescent="0.25">
      <c r="A60" s="61">
        <f>IF(LEN('Описание предлагаемого товара'!A62)&gt;0,'Описание предлагаемого товара'!A62,"")</f>
        <v>41</v>
      </c>
      <c r="B60" s="65" t="str">
        <f>IF(LEN('Описание предлагаемого товара'!B62)&gt;0,'Описание предлагаемого товара'!B62,"")</f>
        <v/>
      </c>
      <c r="C60" s="61" t="str">
        <f>IF(LEN('Описание предлагаемого товара'!C62)&gt;0,'Описание предлагаемого товара'!C62,"")</f>
        <v>Перчатки трикотажные из Х/Б ткани с двойным латексным покрытием.</v>
      </c>
      <c r="D60" s="61" t="str">
        <f>IF(LEN('Описание предлагаемого товара'!D62)&gt;0,'Описание предлагаемого товара'!D62,"")</f>
        <v>Перчатки трикотажные вязаные. Класс вязки: 13-й. Материал основы: хлопок 100%. Материал покрытия: два слоя латекса. Оверлок: Х-нить. Размер: 22-24. ГОСТ 12.4.252-2013, ТР ТС 019/2011</v>
      </c>
      <c r="E60" s="61" t="str">
        <f>IF(LEN('Описание предлагаемого товара'!E62)&gt;0,'Описание предлагаемого товара'!E62,"")</f>
        <v/>
      </c>
      <c r="F60" s="61" t="str">
        <f>IF(LEN('Описание предлагаемого товара'!F62)&gt;0,'Описание предлагаемого товара'!F62,"")</f>
        <v/>
      </c>
      <c r="G60" s="61" t="str">
        <f>IF(LEN('Описание предлагаемого товара'!G62)&gt;0,'Описание предлагаемого товара'!G62,"")</f>
        <v>Нет</v>
      </c>
      <c r="H60" s="61" t="str">
        <f>IF(LEN('Описание предлагаемого товара'!H62)&gt;0,'Описание предлагаемого товара'!H62,"")</f>
        <v>14.12.30.150</v>
      </c>
      <c r="I60" s="61" t="str">
        <f>IF(LEN('Описание предлагаемого товара'!I62)&gt;0,'Описание предлагаемого товара'!I62,"")</f>
        <v>Запрет</v>
      </c>
      <c r="J60" s="38" t="str">
        <f>IFERROR(VLOOKUP(B60,SAP!$A:$E,5,),"")</f>
        <v/>
      </c>
      <c r="K60" s="40" t="str">
        <f t="shared" si="9"/>
        <v/>
      </c>
      <c r="L60" s="61" t="str">
        <f>IF(LEN('Описание предлагаемого товара'!J62)&gt;0,IFERROR('Описание предлагаемого товара'!J62*1,""),"")</f>
        <v/>
      </c>
      <c r="M60" s="39" t="str">
        <f>IFERROR(VLOOKUP(B60,SAP!$A:$E,2,),"")</f>
        <v/>
      </c>
      <c r="N60" s="41" t="str">
        <f t="shared" si="141"/>
        <v/>
      </c>
      <c r="O60" s="39" t="str">
        <f t="shared" si="1"/>
        <v/>
      </c>
      <c r="P60" s="36" t="str">
        <f>IF(LEN('Описание предлагаемого товара'!K62)&gt;0,'Описание предлагаемого товара'!K62,"")</f>
        <v>нет</v>
      </c>
      <c r="Q60" s="37" t="str">
        <f>IF(IF(IF(LEN('Описание предлагаемого товара'!L62)&gt;0,'Описание предлагаемого товара'!L62,"")="(подпись уполномоченного представителя)","",IF(LEN('Описание предлагаемого товара'!L62)&gt;0,'Описание предлагаемого товара'!L62,""))="М.П.","",IF(IF(LEN('Описание предлагаемого товара'!L62)&gt;0,'Описание предлагаемого товара'!L62,"")="(подпись уполномоченного представителя)","",IF(LEN('Описание предлагаемого товара'!L62)&gt;0,'Описание предлагаемого товара'!L62,"")))</f>
        <v/>
      </c>
      <c r="R60" s="37" t="str">
        <f>IF(LEN('Описание предлагаемого товара'!M62)&gt;0,'Описание предлагаемого товара'!M62,"")</f>
        <v/>
      </c>
      <c r="S60" s="37" t="str">
        <f>IF(LEN('Описание предлагаемого товара'!N62)&gt;0,'Описание предлагаемого товара'!N62,"")</f>
        <v/>
      </c>
      <c r="T60" s="61" t="str">
        <f>IF(IF(LEN('Описание предлагаемого товара'!O62)&gt;0,'Описание предлагаемого товара'!O62,"")="(фамилия, имя, отчество подписавшего, должность)","",IF(LEN('Описание предлагаемого товара'!O62)&gt;0,'Описание предлагаемого товара'!O62,""))</f>
        <v>не заполняется</v>
      </c>
      <c r="U60" s="23" t="str">
        <f>IFERROR(VLOOKUP(CI60*1,Обработ.выгрузка_реестра_РФ!$A:$G,6,),"")</f>
        <v/>
      </c>
      <c r="V60" s="61" t="str">
        <f>IF(LEN('Описание предлагаемого товара'!P62)&gt;0,'Описание предлагаемого товара'!P62,"")</f>
        <v/>
      </c>
      <c r="W60" s="62" t="str">
        <f>IF(LEN('Описание предлагаемого товара'!Q62)&gt;0,'Описание предлагаемого товара'!Q62,"")</f>
        <v/>
      </c>
      <c r="X60" s="91" t="str">
        <f t="shared" ref="X60:Y60" si="430">IFERROR(REPLACE(W60,FIND(CHAR(10),W60,1),1," "),W60)</f>
        <v/>
      </c>
      <c r="Y60" s="91" t="str">
        <f t="shared" si="430"/>
        <v/>
      </c>
      <c r="Z60" s="91" t="str">
        <f t="shared" si="11"/>
        <v/>
      </c>
      <c r="AA60" s="91" t="str">
        <f t="shared" si="12"/>
        <v/>
      </c>
      <c r="AB60" s="91" t="str">
        <f t="shared" si="13"/>
        <v/>
      </c>
      <c r="AC60" s="91" t="str">
        <f t="shared" ref="AC60:AF60" si="431">IFERROR(REPLACE(AB60,FIND("  ",AB60,1),2," "),AB60)</f>
        <v/>
      </c>
      <c r="AD60" s="91" t="str">
        <f t="shared" si="431"/>
        <v/>
      </c>
      <c r="AE60" s="91" t="str">
        <f t="shared" si="431"/>
        <v/>
      </c>
      <c r="AF60" s="91" t="str">
        <f t="shared" si="431"/>
        <v/>
      </c>
      <c r="AG60" s="23" t="str">
        <f>IFERROR(VLOOKUP(CI60*1,Обработ.выгрузка_реестра_РФ!$A:$G,4,),"")</f>
        <v/>
      </c>
      <c r="AH60" s="91" t="str">
        <f t="shared" ref="AH60:AI60" si="432">IFERROR(REPLACE(AG60,FIND("-",AG60,1),1,"*"),AG60)</f>
        <v/>
      </c>
      <c r="AI60" s="91" t="str">
        <f t="shared" si="432"/>
        <v/>
      </c>
      <c r="AJ60" s="27" t="str">
        <f t="shared" si="107"/>
        <v/>
      </c>
      <c r="AK60" s="63" t="str">
        <f>IF(LEN('Описание предлагаемого товара'!R62)&gt;0,'Описание предлагаемого товара'!R62,"")</f>
        <v/>
      </c>
      <c r="AL60" s="91" t="str">
        <f t="shared" ref="AL60:AM60" si="433">IFERROR(REPLACE(AK60,FIND(CHAR(10),AK60,1),1,""),AK60)</f>
        <v/>
      </c>
      <c r="AM60" s="91" t="str">
        <f t="shared" si="433"/>
        <v/>
      </c>
      <c r="AN60" s="91" t="str">
        <f t="shared" ref="AN60:AR60" si="434">IFERROR(REPLACE(AM60,FIND(" ",AM60,1),1,""),AM60)</f>
        <v/>
      </c>
      <c r="AO60" s="91" t="str">
        <f t="shared" si="434"/>
        <v/>
      </c>
      <c r="AP60" s="91" t="str">
        <f t="shared" si="434"/>
        <v/>
      </c>
      <c r="AQ60" s="91" t="str">
        <f t="shared" si="434"/>
        <v/>
      </c>
      <c r="AR60" s="91" t="str">
        <f t="shared" si="434"/>
        <v/>
      </c>
      <c r="AS60" s="91" t="str">
        <f t="shared" si="18"/>
        <v/>
      </c>
      <c r="AT60" s="91" t="str">
        <f t="shared" si="19"/>
        <v/>
      </c>
      <c r="AU60" s="32" t="str">
        <f t="shared" si="4"/>
        <v>Не указан реестровый номер (мера нац.режима Запрет)</v>
      </c>
      <c r="AV60" s="93" t="str">
        <f>'Описание предлагаемого товара'!S62</f>
        <v/>
      </c>
      <c r="AW60" s="91">
        <f>MIN(SEARCH({0,1,2,3,4,5,6,7,8,9},AV60&amp; "0123456789"))</f>
        <v>1</v>
      </c>
      <c r="AX60" s="91" t="str">
        <f t="shared" si="20"/>
        <v/>
      </c>
      <c r="AY60" s="91" t="str">
        <f t="shared" si="21"/>
        <v/>
      </c>
      <c r="AZ60" s="91" t="str">
        <f t="shared" si="22"/>
        <v/>
      </c>
      <c r="BA60" s="91" t="str">
        <f t="shared" si="23"/>
        <v/>
      </c>
      <c r="BB60" s="91" t="str">
        <f t="shared" si="24"/>
        <v/>
      </c>
      <c r="BC60" s="91" t="str">
        <f t="shared" si="25"/>
        <v/>
      </c>
      <c r="BD60" s="91" t="str">
        <f t="shared" si="26"/>
        <v/>
      </c>
      <c r="BE60" s="91" t="str">
        <f t="shared" si="27"/>
        <v/>
      </c>
      <c r="BF60" s="91" t="str">
        <f t="shared" si="28"/>
        <v/>
      </c>
      <c r="BG60" s="91" t="str">
        <f t="shared" si="29"/>
        <v/>
      </c>
      <c r="BH60" s="91" t="str">
        <f t="shared" si="30"/>
        <v/>
      </c>
      <c r="BI60" s="91" t="str">
        <f t="shared" si="31"/>
        <v/>
      </c>
      <c r="BJ60" s="91" t="str">
        <f t="shared" si="32"/>
        <v/>
      </c>
      <c r="BK60" s="91" t="str">
        <f t="shared" si="33"/>
        <v/>
      </c>
      <c r="BL60" s="91" t="str">
        <f t="shared" si="34"/>
        <v/>
      </c>
      <c r="BM60" s="91" t="str">
        <f t="shared" si="35"/>
        <v/>
      </c>
      <c r="BN60" s="91" t="str">
        <f t="shared" si="36"/>
        <v/>
      </c>
      <c r="BO60" s="91" t="str">
        <f t="shared" si="37"/>
        <v/>
      </c>
      <c r="BP60" s="91" t="str">
        <f t="shared" si="38"/>
        <v/>
      </c>
      <c r="BQ60" s="91" t="str">
        <f t="shared" si="39"/>
        <v/>
      </c>
      <c r="BR60" s="91" t="str">
        <f t="shared" si="40"/>
        <v/>
      </c>
      <c r="BS60" s="91" t="str">
        <f t="shared" si="41"/>
        <v/>
      </c>
      <c r="BT60" s="91" t="str">
        <f t="shared" si="42"/>
        <v/>
      </c>
      <c r="BU60" s="91" t="str">
        <f t="shared" si="43"/>
        <v/>
      </c>
      <c r="BV60" s="91" t="str">
        <f t="shared" si="44"/>
        <v/>
      </c>
      <c r="BW60" s="91" t="str">
        <f t="shared" si="45"/>
        <v/>
      </c>
      <c r="BX60" s="91" t="str">
        <f t="shared" si="46"/>
        <v/>
      </c>
      <c r="BY60" s="91" t="str">
        <f t="shared" si="47"/>
        <v/>
      </c>
      <c r="BZ60" s="91" t="str">
        <f t="shared" si="48"/>
        <v/>
      </c>
      <c r="CA60" s="91" t="str">
        <f t="shared" si="49"/>
        <v/>
      </c>
      <c r="CB60" s="91" t="str">
        <f t="shared" si="50"/>
        <v/>
      </c>
      <c r="CC60" s="91" t="str">
        <f t="shared" si="51"/>
        <v/>
      </c>
      <c r="CD60" s="91" t="str">
        <f t="shared" si="52"/>
        <v/>
      </c>
      <c r="CE60" s="91" t="str">
        <f t="shared" si="53"/>
        <v/>
      </c>
      <c r="CF60" s="91" t="str">
        <f t="shared" si="54"/>
        <v/>
      </c>
      <c r="CG60" s="91" t="str">
        <f t="shared" si="55"/>
        <v/>
      </c>
      <c r="CH60" s="91" t="str">
        <f t="shared" si="56"/>
        <v/>
      </c>
      <c r="CI60" s="91" t="str">
        <f t="shared" si="57"/>
        <v>нет</v>
      </c>
      <c r="CJ60" s="63" t="str">
        <f>IF(LEN('Описание предлагаемого товара'!T62)&gt;0,'Описание предлагаемого товара'!T62,"")</f>
        <v/>
      </c>
      <c r="CK60" s="91" t="str">
        <f t="shared" ref="CK60:CL60" si="435">IFERROR(REPLACE(CJ60,FIND(CHAR(10),CJ60,1),1,""),CJ60)</f>
        <v/>
      </c>
      <c r="CL60" s="91" t="str">
        <f t="shared" si="435"/>
        <v/>
      </c>
      <c r="CM60" s="91" t="str">
        <f t="shared" si="59"/>
        <v/>
      </c>
      <c r="CN60" s="91" t="str">
        <f t="shared" si="60"/>
        <v/>
      </c>
      <c r="CO60" s="91" t="str">
        <f t="shared" si="61"/>
        <v/>
      </c>
      <c r="CP60" s="90" t="str">
        <f>IF(AU60="Не указан реестровый номер (мера нац.режима Запрет)","",IF(CI60="нет","",IF(CU60="да","исключение(не смотрим баллы)",IFERROR(IF(CI60*1&gt;0,IFERROR(IF(VLOOKUP(CI60*1,Обработ.выгрузка_реестра_РФ!$A:$G,7,)=0,"Баллы не установлены",VLOOKUP(CI60*1,Обработ.выгрузка_реестра_РФ!$A:$G,7,)),IF(LEN(CI60)&gt;14,"","нет номера в реестре РФ")),""),IF(LEN(CI60)=0,"","Некорректный реестровый номер")))))</f>
        <v/>
      </c>
      <c r="CQ60" s="33" t="str">
        <f>IF(LEN(C60)&gt;0,IFERROR(IF(LEN(H60)&gt;0,IF(LEN(VLOOKUP(H60,'исключения(не_смотрим_баллы)'!$A:$C,1,))&gt;0,"да","нет"),"не введен ОКПД2"),"нет"),"")</f>
        <v>нет</v>
      </c>
      <c r="CR60" s="33" t="str">
        <f ca="1">IF(CQ60="да",IF(TODAY()&lt;VLOOKUP(H60,'исключения(не_смотрим_баллы)'!$A:$C,3,),"да","нет"),"")</f>
        <v/>
      </c>
      <c r="CS60" s="33" t="str">
        <f>IFERROR(IF(CQ60="да",IF(VLOOKUP(CI60*1,Обработ.выгрузка_реестра_РФ!$A:$G,2,)&lt;VLOOKUP(H60,'исключения(не_смотрим_баллы)'!$A:$C,2,),"да","нет"),""),"")</f>
        <v/>
      </c>
      <c r="CT60" s="24"/>
      <c r="CU60" s="33" t="str">
        <f t="shared" si="69"/>
        <v/>
      </c>
      <c r="CV60" s="91" t="str">
        <f t="shared" si="70"/>
        <v/>
      </c>
      <c r="CW60" s="27" t="str">
        <f t="shared" si="71"/>
        <v/>
      </c>
      <c r="CX60" s="26" t="str">
        <f t="shared" si="5"/>
        <v>Импорт</v>
      </c>
      <c r="CY60" s="64" t="str">
        <f>IF(LEN('Описание предлагаемого товара'!U62)&gt;0,'Описание предлагаемого товара'!U62,"")</f>
        <v/>
      </c>
      <c r="CZ60" s="95" t="str">
        <f t="shared" si="62"/>
        <v/>
      </c>
      <c r="DA60" s="95" t="str">
        <f t="shared" ref="DA60" si="436">IFERROR(REPLACE(CZ60,FIND(" ",CZ60,1),1,""),CZ60)</f>
        <v/>
      </c>
      <c r="DB60" s="95" t="str">
        <f t="shared" si="7"/>
        <v/>
      </c>
      <c r="DC60" s="95" t="str">
        <f t="shared" ref="DC60:DD60" si="437">IFERROR(REPLACE(DB60,FIND("г.",DB60,1),2,""),DB60)</f>
        <v/>
      </c>
      <c r="DD60" s="95" t="str">
        <f t="shared" si="437"/>
        <v/>
      </c>
      <c r="DE60" s="95" t="str">
        <f t="shared" ref="DE60:DF60" si="438">IFERROR(REPLACE(DD60,FIND("г",DD60,1),1,""),DD60)</f>
        <v/>
      </c>
      <c r="DF60" s="95" t="str">
        <f t="shared" si="438"/>
        <v/>
      </c>
      <c r="DG60" s="95" t="str">
        <f t="shared" si="75"/>
        <v/>
      </c>
      <c r="DH60" s="25" t="str">
        <f>IFERROR(VLOOKUP(CI60*1,Обработ.выгрузка_реестра_РФ!$A:$G,5,),"")</f>
        <v/>
      </c>
      <c r="DI60" s="27" t="str">
        <f t="shared" si="85"/>
        <v/>
      </c>
      <c r="DJ60" s="27" t="str">
        <f t="shared" ca="1" si="8"/>
        <v/>
      </c>
      <c r="DK60" s="63" t="str">
        <f>IF(LEN('Описание предлагаемого товара'!V62)&gt;0,'Описание предлагаемого товара'!V62,"")</f>
        <v/>
      </c>
      <c r="DL60" s="63" t="str">
        <f>IF(LEN('Описание предлагаемого товара'!W62)&gt;0,'Описание предлагаемого товара'!W62,"")</f>
        <v/>
      </c>
      <c r="DM60" s="32"/>
    </row>
    <row r="61" spans="1:117" ht="48.75" customHeight="1" x14ac:dyDescent="0.25">
      <c r="A61" s="61">
        <f>IF(LEN('Описание предлагаемого товара'!A63)&gt;0,'Описание предлагаемого товара'!A63,"")</f>
        <v>42</v>
      </c>
      <c r="B61" s="65" t="str">
        <f>IF(LEN('Описание предлагаемого товара'!B63)&gt;0,'Описание предлагаемого товара'!B63,"")</f>
        <v/>
      </c>
      <c r="C61" s="61" t="str">
        <f>IF(LEN('Описание предлагаемого товара'!C63)&gt;0,'Описание предлагаемого товара'!C63,"")</f>
        <v>Перчатки трикотажные х/б вязаные</v>
      </c>
      <c r="D61" s="61" t="str">
        <f>IF(LEN('Описание предлагаемого товара'!D63)&gt;0,'Описание предлагаемого товара'!D63,"")</f>
        <v>Перчатки трикотажные вязаные. Класс вязки: 7-й. Цвет: белый. Материал: хлопок 70%, п/э 30%. Размер: 22-24 Оверлок: двойной. ГОСТ 12.4.252-2013, ТР ТС 019/2011</v>
      </c>
      <c r="E61" s="61" t="str">
        <f>IF(LEN('Описание предлагаемого товара'!E63)&gt;0,'Описание предлагаемого товара'!E63,"")</f>
        <v/>
      </c>
      <c r="F61" s="61" t="str">
        <f>IF(LEN('Описание предлагаемого товара'!F63)&gt;0,'Описание предлагаемого товара'!F63,"")</f>
        <v/>
      </c>
      <c r="G61" s="61" t="str">
        <f>IF(LEN('Описание предлагаемого товара'!G63)&gt;0,'Описание предлагаемого товара'!G63,"")</f>
        <v>Нет</v>
      </c>
      <c r="H61" s="61" t="str">
        <f>IF(LEN('Описание предлагаемого товара'!H63)&gt;0,'Описание предлагаемого товара'!H63,"")</f>
        <v>14.12.30.150</v>
      </c>
      <c r="I61" s="61" t="str">
        <f>IF(LEN('Описание предлагаемого товара'!I63)&gt;0,'Описание предлагаемого товара'!I63,"")</f>
        <v>Запрет</v>
      </c>
      <c r="J61" s="38" t="str">
        <f>IFERROR(VLOOKUP(B61,SAP!$A:$E,5,),"")</f>
        <v/>
      </c>
      <c r="K61" s="40" t="str">
        <f t="shared" si="9"/>
        <v/>
      </c>
      <c r="L61" s="61" t="str">
        <f>IF(LEN('Описание предлагаемого товара'!J63)&gt;0,IFERROR('Описание предлагаемого товара'!J63*1,""),"")</f>
        <v/>
      </c>
      <c r="M61" s="39" t="str">
        <f>IFERROR(VLOOKUP(B61,SAP!$A:$E,2,),"")</f>
        <v/>
      </c>
      <c r="N61" s="41" t="str">
        <f t="shared" si="141"/>
        <v/>
      </c>
      <c r="O61" s="39" t="str">
        <f t="shared" si="1"/>
        <v/>
      </c>
      <c r="P61" s="36" t="str">
        <f>IF(LEN('Описание предлагаемого товара'!K63)&gt;0,'Описание предлагаемого товара'!K63,"")</f>
        <v>нет</v>
      </c>
      <c r="Q61" s="37" t="str">
        <f>IF(IF(IF(LEN('Описание предлагаемого товара'!L63)&gt;0,'Описание предлагаемого товара'!L63,"")="(подпись уполномоченного представителя)","",IF(LEN('Описание предлагаемого товара'!L63)&gt;0,'Описание предлагаемого товара'!L63,""))="М.П.","",IF(IF(LEN('Описание предлагаемого товара'!L63)&gt;0,'Описание предлагаемого товара'!L63,"")="(подпись уполномоченного представителя)","",IF(LEN('Описание предлагаемого товара'!L63)&gt;0,'Описание предлагаемого товара'!L63,"")))</f>
        <v/>
      </c>
      <c r="R61" s="37" t="str">
        <f>IF(LEN('Описание предлагаемого товара'!M63)&gt;0,'Описание предлагаемого товара'!M63,"")</f>
        <v/>
      </c>
      <c r="S61" s="37" t="str">
        <f>IF(LEN('Описание предлагаемого товара'!N63)&gt;0,'Описание предлагаемого товара'!N63,"")</f>
        <v/>
      </c>
      <c r="T61" s="61" t="str">
        <f>IF(IF(LEN('Описание предлагаемого товара'!O63)&gt;0,'Описание предлагаемого товара'!O63,"")="(фамилия, имя, отчество подписавшего, должность)","",IF(LEN('Описание предлагаемого товара'!O63)&gt;0,'Описание предлагаемого товара'!O63,""))</f>
        <v>не заполняется</v>
      </c>
      <c r="U61" s="23" t="str">
        <f>IFERROR(VLOOKUP(CI61*1,Обработ.выгрузка_реестра_РФ!$A:$G,6,),"")</f>
        <v/>
      </c>
      <c r="V61" s="61" t="str">
        <f>IF(LEN('Описание предлагаемого товара'!P63)&gt;0,'Описание предлагаемого товара'!P63,"")</f>
        <v/>
      </c>
      <c r="W61" s="62" t="str">
        <f>IF(LEN('Описание предлагаемого товара'!Q63)&gt;0,'Описание предлагаемого товара'!Q63,"")</f>
        <v/>
      </c>
      <c r="X61" s="91" t="str">
        <f t="shared" ref="X61:Y61" si="439">IFERROR(REPLACE(W61,FIND(CHAR(10),W61,1),1," "),W61)</f>
        <v/>
      </c>
      <c r="Y61" s="91" t="str">
        <f t="shared" si="439"/>
        <v/>
      </c>
      <c r="Z61" s="91" t="str">
        <f t="shared" si="11"/>
        <v/>
      </c>
      <c r="AA61" s="91" t="str">
        <f t="shared" si="12"/>
        <v/>
      </c>
      <c r="AB61" s="91" t="str">
        <f t="shared" si="13"/>
        <v/>
      </c>
      <c r="AC61" s="91" t="str">
        <f t="shared" ref="AC61:AF61" si="440">IFERROR(REPLACE(AB61,FIND("  ",AB61,1),2," "),AB61)</f>
        <v/>
      </c>
      <c r="AD61" s="91" t="str">
        <f t="shared" si="440"/>
        <v/>
      </c>
      <c r="AE61" s="91" t="str">
        <f t="shared" si="440"/>
        <v/>
      </c>
      <c r="AF61" s="91" t="str">
        <f t="shared" si="440"/>
        <v/>
      </c>
      <c r="AG61" s="23" t="str">
        <f>IFERROR(VLOOKUP(CI61*1,Обработ.выгрузка_реестра_РФ!$A:$G,4,),"")</f>
        <v/>
      </c>
      <c r="AH61" s="91" t="str">
        <f t="shared" ref="AH61:AI61" si="441">IFERROR(REPLACE(AG61,FIND("-",AG61,1),1,"*"),AG61)</f>
        <v/>
      </c>
      <c r="AI61" s="91" t="str">
        <f t="shared" si="441"/>
        <v/>
      </c>
      <c r="AJ61" s="27" t="str">
        <f t="shared" si="107"/>
        <v/>
      </c>
      <c r="AK61" s="63" t="str">
        <f>IF(LEN('Описание предлагаемого товара'!R63)&gt;0,'Описание предлагаемого товара'!R63,"")</f>
        <v/>
      </c>
      <c r="AL61" s="91" t="str">
        <f t="shared" ref="AL61:AM61" si="442">IFERROR(REPLACE(AK61,FIND(CHAR(10),AK61,1),1,""),AK61)</f>
        <v/>
      </c>
      <c r="AM61" s="91" t="str">
        <f t="shared" si="442"/>
        <v/>
      </c>
      <c r="AN61" s="91" t="str">
        <f t="shared" ref="AN61:AR61" si="443">IFERROR(REPLACE(AM61,FIND(" ",AM61,1),1,""),AM61)</f>
        <v/>
      </c>
      <c r="AO61" s="91" t="str">
        <f t="shared" si="443"/>
        <v/>
      </c>
      <c r="AP61" s="91" t="str">
        <f t="shared" si="443"/>
        <v/>
      </c>
      <c r="AQ61" s="91" t="str">
        <f t="shared" si="443"/>
        <v/>
      </c>
      <c r="AR61" s="91" t="str">
        <f t="shared" si="443"/>
        <v/>
      </c>
      <c r="AS61" s="91" t="str">
        <f t="shared" si="18"/>
        <v/>
      </c>
      <c r="AT61" s="91" t="str">
        <f t="shared" si="19"/>
        <v/>
      </c>
      <c r="AU61" s="32" t="str">
        <f t="shared" si="4"/>
        <v>Не указан реестровый номер (мера нац.режима Запрет)</v>
      </c>
      <c r="AV61" s="93" t="str">
        <f>'Описание предлагаемого товара'!S63</f>
        <v/>
      </c>
      <c r="AW61" s="91">
        <f>MIN(SEARCH({0,1,2,3,4,5,6,7,8,9},AV61&amp; "0123456789"))</f>
        <v>1</v>
      </c>
      <c r="AX61" s="91" t="str">
        <f t="shared" si="20"/>
        <v/>
      </c>
      <c r="AY61" s="91" t="str">
        <f t="shared" si="21"/>
        <v/>
      </c>
      <c r="AZ61" s="91" t="str">
        <f t="shared" si="22"/>
        <v/>
      </c>
      <c r="BA61" s="91" t="str">
        <f t="shared" si="23"/>
        <v/>
      </c>
      <c r="BB61" s="91" t="str">
        <f t="shared" si="24"/>
        <v/>
      </c>
      <c r="BC61" s="91" t="str">
        <f t="shared" si="25"/>
        <v/>
      </c>
      <c r="BD61" s="91" t="str">
        <f t="shared" si="26"/>
        <v/>
      </c>
      <c r="BE61" s="91" t="str">
        <f t="shared" si="27"/>
        <v/>
      </c>
      <c r="BF61" s="91" t="str">
        <f t="shared" si="28"/>
        <v/>
      </c>
      <c r="BG61" s="91" t="str">
        <f t="shared" si="29"/>
        <v/>
      </c>
      <c r="BH61" s="91" t="str">
        <f t="shared" si="30"/>
        <v/>
      </c>
      <c r="BI61" s="91" t="str">
        <f t="shared" si="31"/>
        <v/>
      </c>
      <c r="BJ61" s="91" t="str">
        <f t="shared" si="32"/>
        <v/>
      </c>
      <c r="BK61" s="91" t="str">
        <f t="shared" si="33"/>
        <v/>
      </c>
      <c r="BL61" s="91" t="str">
        <f t="shared" si="34"/>
        <v/>
      </c>
      <c r="BM61" s="91" t="str">
        <f t="shared" si="35"/>
        <v/>
      </c>
      <c r="BN61" s="91" t="str">
        <f t="shared" si="36"/>
        <v/>
      </c>
      <c r="BO61" s="91" t="str">
        <f t="shared" si="37"/>
        <v/>
      </c>
      <c r="BP61" s="91" t="str">
        <f t="shared" si="38"/>
        <v/>
      </c>
      <c r="BQ61" s="91" t="str">
        <f t="shared" si="39"/>
        <v/>
      </c>
      <c r="BR61" s="91" t="str">
        <f t="shared" si="40"/>
        <v/>
      </c>
      <c r="BS61" s="91" t="str">
        <f t="shared" si="41"/>
        <v/>
      </c>
      <c r="BT61" s="91" t="str">
        <f t="shared" si="42"/>
        <v/>
      </c>
      <c r="BU61" s="91" t="str">
        <f t="shared" si="43"/>
        <v/>
      </c>
      <c r="BV61" s="91" t="str">
        <f t="shared" si="44"/>
        <v/>
      </c>
      <c r="BW61" s="91" t="str">
        <f t="shared" si="45"/>
        <v/>
      </c>
      <c r="BX61" s="91" t="str">
        <f t="shared" si="46"/>
        <v/>
      </c>
      <c r="BY61" s="91" t="str">
        <f t="shared" si="47"/>
        <v/>
      </c>
      <c r="BZ61" s="91" t="str">
        <f t="shared" si="48"/>
        <v/>
      </c>
      <c r="CA61" s="91" t="str">
        <f t="shared" si="49"/>
        <v/>
      </c>
      <c r="CB61" s="91" t="str">
        <f t="shared" si="50"/>
        <v/>
      </c>
      <c r="CC61" s="91" t="str">
        <f t="shared" si="51"/>
        <v/>
      </c>
      <c r="CD61" s="91" t="str">
        <f t="shared" si="52"/>
        <v/>
      </c>
      <c r="CE61" s="91" t="str">
        <f t="shared" si="53"/>
        <v/>
      </c>
      <c r="CF61" s="91" t="str">
        <f t="shared" si="54"/>
        <v/>
      </c>
      <c r="CG61" s="91" t="str">
        <f t="shared" si="55"/>
        <v/>
      </c>
      <c r="CH61" s="91" t="str">
        <f t="shared" si="56"/>
        <v/>
      </c>
      <c r="CI61" s="91" t="str">
        <f t="shared" si="57"/>
        <v>нет</v>
      </c>
      <c r="CJ61" s="63" t="str">
        <f>IF(LEN('Описание предлагаемого товара'!T63)&gt;0,'Описание предлагаемого товара'!T63,"")</f>
        <v/>
      </c>
      <c r="CK61" s="91" t="str">
        <f t="shared" ref="CK61:CL61" si="444">IFERROR(REPLACE(CJ61,FIND(CHAR(10),CJ61,1),1,""),CJ61)</f>
        <v/>
      </c>
      <c r="CL61" s="91" t="str">
        <f t="shared" si="444"/>
        <v/>
      </c>
      <c r="CM61" s="91" t="str">
        <f t="shared" si="59"/>
        <v/>
      </c>
      <c r="CN61" s="91" t="str">
        <f t="shared" si="60"/>
        <v/>
      </c>
      <c r="CO61" s="91" t="str">
        <f t="shared" si="61"/>
        <v/>
      </c>
      <c r="CP61" s="90" t="str">
        <f>IF(AU61="Не указан реестровый номер (мера нац.режима Запрет)","",IF(CI61="нет","",IF(CU61="да","исключение(не смотрим баллы)",IFERROR(IF(CI61*1&gt;0,IFERROR(IF(VLOOKUP(CI61*1,Обработ.выгрузка_реестра_РФ!$A:$G,7,)=0,"Баллы не установлены",VLOOKUP(CI61*1,Обработ.выгрузка_реестра_РФ!$A:$G,7,)),IF(LEN(CI61)&gt;14,"","нет номера в реестре РФ")),""),IF(LEN(CI61)=0,"","Некорректный реестровый номер")))))</f>
        <v/>
      </c>
      <c r="CQ61" s="33" t="str">
        <f>IF(LEN(C61)&gt;0,IFERROR(IF(LEN(H61)&gt;0,IF(LEN(VLOOKUP(H61,'исключения(не_смотрим_баллы)'!$A:$C,1,))&gt;0,"да","нет"),"не введен ОКПД2"),"нет"),"")</f>
        <v>нет</v>
      </c>
      <c r="CR61" s="33" t="str">
        <f ca="1">IF(CQ61="да",IF(TODAY()&lt;VLOOKUP(H61,'исключения(не_смотрим_баллы)'!$A:$C,3,),"да","нет"),"")</f>
        <v/>
      </c>
      <c r="CS61" s="33" t="str">
        <f>IFERROR(IF(CQ61="да",IF(VLOOKUP(CI61*1,Обработ.выгрузка_реестра_РФ!$A:$G,2,)&lt;VLOOKUP(H61,'исключения(не_смотрим_баллы)'!$A:$C,2,),"да","нет"),""),"")</f>
        <v/>
      </c>
      <c r="CT61" s="24"/>
      <c r="CU61" s="33" t="str">
        <f t="shared" si="69"/>
        <v/>
      </c>
      <c r="CV61" s="91" t="str">
        <f t="shared" si="70"/>
        <v/>
      </c>
      <c r="CW61" s="27" t="str">
        <f t="shared" si="71"/>
        <v/>
      </c>
      <c r="CX61" s="26" t="str">
        <f t="shared" si="5"/>
        <v>Импорт</v>
      </c>
      <c r="CY61" s="64" t="str">
        <f>IF(LEN('Описание предлагаемого товара'!U63)&gt;0,'Описание предлагаемого товара'!U63,"")</f>
        <v/>
      </c>
      <c r="CZ61" s="95" t="str">
        <f t="shared" si="62"/>
        <v/>
      </c>
      <c r="DA61" s="95" t="str">
        <f t="shared" ref="DA61" si="445">IFERROR(REPLACE(CZ61,FIND(" ",CZ61,1),1,""),CZ61)</f>
        <v/>
      </c>
      <c r="DB61" s="95" t="str">
        <f t="shared" si="7"/>
        <v/>
      </c>
      <c r="DC61" s="95" t="str">
        <f t="shared" ref="DC61:DD61" si="446">IFERROR(REPLACE(DB61,FIND("г.",DB61,1),2,""),DB61)</f>
        <v/>
      </c>
      <c r="DD61" s="95" t="str">
        <f t="shared" si="446"/>
        <v/>
      </c>
      <c r="DE61" s="95" t="str">
        <f t="shared" ref="DE61:DF61" si="447">IFERROR(REPLACE(DD61,FIND("г",DD61,1),1,""),DD61)</f>
        <v/>
      </c>
      <c r="DF61" s="95" t="str">
        <f t="shared" si="447"/>
        <v/>
      </c>
      <c r="DG61" s="95" t="str">
        <f t="shared" si="75"/>
        <v/>
      </c>
      <c r="DH61" s="25" t="str">
        <f>IFERROR(VLOOKUP(CI61*1,Обработ.выгрузка_реестра_РФ!$A:$G,5,),"")</f>
        <v/>
      </c>
      <c r="DI61" s="27" t="str">
        <f t="shared" si="85"/>
        <v/>
      </c>
      <c r="DJ61" s="27" t="str">
        <f t="shared" ca="1" si="8"/>
        <v/>
      </c>
      <c r="DK61" s="63" t="str">
        <f>IF(LEN('Описание предлагаемого товара'!V63)&gt;0,'Описание предлагаемого товара'!V63,"")</f>
        <v/>
      </c>
      <c r="DL61" s="63" t="str">
        <f>IF(LEN('Описание предлагаемого товара'!W63)&gt;0,'Описание предлагаемого товара'!W63,"")</f>
        <v/>
      </c>
      <c r="DM61" s="32"/>
    </row>
    <row r="62" spans="1:117" ht="48.75" customHeight="1" x14ac:dyDescent="0.25">
      <c r="A62" s="61">
        <f>IF(LEN('Описание предлагаемого товара'!A64)&gt;0,'Описание предлагаемого товара'!A64,"")</f>
        <v>43</v>
      </c>
      <c r="B62" s="65" t="str">
        <f>IF(LEN('Описание предлагаемого товара'!B64)&gt;0,'Описание предлагаемого товара'!B64,"")</f>
        <v/>
      </c>
      <c r="C62" s="61" t="str">
        <f>IF(LEN('Описание предлагаемого товара'!C64)&gt;0,'Описание предлагаемого товара'!C64,"")</f>
        <v>Перчатки х/б вязаные с ПВХ покрытием</v>
      </c>
      <c r="D62" s="61" t="str">
        <f>IF(LEN('Описание предлагаемого товара'!D64)&gt;0,'Описание предлагаемого товара'!D64,"")</f>
        <v>Перчатки трикотажные вязаные. Класс вязки: 13-й Материал: хлопок 80%, п/э 20%. Материал покрытия: ПВХ точка. Оверлок: двойной. Цвет: белый. Размер: 22-24. ГОСТ  12.4.252-2013. ТР ТС 019/2011.</v>
      </c>
      <c r="E62" s="61" t="str">
        <f>IF(LEN('Описание предлагаемого товара'!E64)&gt;0,'Описание предлагаемого товара'!E64,"")</f>
        <v/>
      </c>
      <c r="F62" s="61" t="str">
        <f>IF(LEN('Описание предлагаемого товара'!F64)&gt;0,'Описание предлагаемого товара'!F64,"")</f>
        <v/>
      </c>
      <c r="G62" s="61" t="str">
        <f>IF(LEN('Описание предлагаемого товара'!G64)&gt;0,'Описание предлагаемого товара'!G64,"")</f>
        <v>Нет</v>
      </c>
      <c r="H62" s="61" t="str">
        <f>IF(LEN('Описание предлагаемого товара'!H64)&gt;0,'Описание предлагаемого товара'!H64,"")</f>
        <v>14.12.30.150</v>
      </c>
      <c r="I62" s="61" t="str">
        <f>IF(LEN('Описание предлагаемого товара'!I64)&gt;0,'Описание предлагаемого товара'!I64,"")</f>
        <v>Запрет</v>
      </c>
      <c r="J62" s="38" t="str">
        <f>IFERROR(VLOOKUP(B62,SAP!$A:$E,5,),"")</f>
        <v/>
      </c>
      <c r="K62" s="40" t="str">
        <f t="shared" si="9"/>
        <v/>
      </c>
      <c r="L62" s="61" t="str">
        <f>IF(LEN('Описание предлагаемого товара'!J64)&gt;0,IFERROR('Описание предлагаемого товара'!J64*1,""),"")</f>
        <v/>
      </c>
      <c r="M62" s="39" t="str">
        <f>IFERROR(VLOOKUP(B62,SAP!$A:$E,2,),"")</f>
        <v/>
      </c>
      <c r="N62" s="41" t="str">
        <f t="shared" si="141"/>
        <v/>
      </c>
      <c r="O62" s="39" t="str">
        <f t="shared" si="1"/>
        <v/>
      </c>
      <c r="P62" s="36" t="str">
        <f>IF(LEN('Описание предлагаемого товара'!K64)&gt;0,'Описание предлагаемого товара'!K64,"")</f>
        <v>нет</v>
      </c>
      <c r="Q62" s="37" t="str">
        <f>IF(IF(IF(LEN('Описание предлагаемого товара'!L64)&gt;0,'Описание предлагаемого товара'!L64,"")="(подпись уполномоченного представителя)","",IF(LEN('Описание предлагаемого товара'!L64)&gt;0,'Описание предлагаемого товара'!L64,""))="М.П.","",IF(IF(LEN('Описание предлагаемого товара'!L64)&gt;0,'Описание предлагаемого товара'!L64,"")="(подпись уполномоченного представителя)","",IF(LEN('Описание предлагаемого товара'!L64)&gt;0,'Описание предлагаемого товара'!L64,"")))</f>
        <v/>
      </c>
      <c r="R62" s="37" t="str">
        <f>IF(LEN('Описание предлагаемого товара'!M64)&gt;0,'Описание предлагаемого товара'!M64,"")</f>
        <v/>
      </c>
      <c r="S62" s="37" t="str">
        <f>IF(LEN('Описание предлагаемого товара'!N64)&gt;0,'Описание предлагаемого товара'!N64,"")</f>
        <v/>
      </c>
      <c r="T62" s="61" t="str">
        <f>IF(IF(LEN('Описание предлагаемого товара'!O64)&gt;0,'Описание предлагаемого товара'!O64,"")="(фамилия, имя, отчество подписавшего, должность)","",IF(LEN('Описание предлагаемого товара'!O64)&gt;0,'Описание предлагаемого товара'!O64,""))</f>
        <v>не заполняется</v>
      </c>
      <c r="U62" s="23" t="str">
        <f>IFERROR(VLOOKUP(CI62*1,Обработ.выгрузка_реестра_РФ!$A:$G,6,),"")</f>
        <v/>
      </c>
      <c r="V62" s="61" t="str">
        <f>IF(LEN('Описание предлагаемого товара'!P64)&gt;0,'Описание предлагаемого товара'!P64,"")</f>
        <v/>
      </c>
      <c r="W62" s="62" t="str">
        <f>IF(LEN('Описание предлагаемого товара'!Q64)&gt;0,'Описание предлагаемого товара'!Q64,"")</f>
        <v/>
      </c>
      <c r="X62" s="91" t="str">
        <f t="shared" ref="X62:Y62" si="448">IFERROR(REPLACE(W62,FIND(CHAR(10),W62,1),1," "),W62)</f>
        <v/>
      </c>
      <c r="Y62" s="91" t="str">
        <f t="shared" si="448"/>
        <v/>
      </c>
      <c r="Z62" s="91" t="str">
        <f t="shared" si="11"/>
        <v/>
      </c>
      <c r="AA62" s="91" t="str">
        <f t="shared" si="12"/>
        <v/>
      </c>
      <c r="AB62" s="91" t="str">
        <f t="shared" si="13"/>
        <v/>
      </c>
      <c r="AC62" s="91" t="str">
        <f t="shared" ref="AC62:AF62" si="449">IFERROR(REPLACE(AB62,FIND("  ",AB62,1),2," "),AB62)</f>
        <v/>
      </c>
      <c r="AD62" s="91" t="str">
        <f t="shared" si="449"/>
        <v/>
      </c>
      <c r="AE62" s="91" t="str">
        <f t="shared" si="449"/>
        <v/>
      </c>
      <c r="AF62" s="91" t="str">
        <f t="shared" si="449"/>
        <v/>
      </c>
      <c r="AG62" s="23" t="str">
        <f>IFERROR(VLOOKUP(CI62*1,Обработ.выгрузка_реестра_РФ!$A:$G,4,),"")</f>
        <v/>
      </c>
      <c r="AH62" s="91" t="str">
        <f t="shared" ref="AH62:AI62" si="450">IFERROR(REPLACE(AG62,FIND("-",AG62,1),1,"*"),AG62)</f>
        <v/>
      </c>
      <c r="AI62" s="91" t="str">
        <f t="shared" si="450"/>
        <v/>
      </c>
      <c r="AJ62" s="27" t="str">
        <f t="shared" si="107"/>
        <v/>
      </c>
      <c r="AK62" s="63" t="str">
        <f>IF(LEN('Описание предлагаемого товара'!R64)&gt;0,'Описание предлагаемого товара'!R64,"")</f>
        <v/>
      </c>
      <c r="AL62" s="91" t="str">
        <f t="shared" ref="AL62:AM62" si="451">IFERROR(REPLACE(AK62,FIND(CHAR(10),AK62,1),1,""),AK62)</f>
        <v/>
      </c>
      <c r="AM62" s="91" t="str">
        <f t="shared" si="451"/>
        <v/>
      </c>
      <c r="AN62" s="91" t="str">
        <f t="shared" ref="AN62:AR62" si="452">IFERROR(REPLACE(AM62,FIND(" ",AM62,1),1,""),AM62)</f>
        <v/>
      </c>
      <c r="AO62" s="91" t="str">
        <f t="shared" si="452"/>
        <v/>
      </c>
      <c r="AP62" s="91" t="str">
        <f t="shared" si="452"/>
        <v/>
      </c>
      <c r="AQ62" s="91" t="str">
        <f t="shared" si="452"/>
        <v/>
      </c>
      <c r="AR62" s="91" t="str">
        <f t="shared" si="452"/>
        <v/>
      </c>
      <c r="AS62" s="91" t="str">
        <f t="shared" si="18"/>
        <v/>
      </c>
      <c r="AT62" s="91" t="str">
        <f t="shared" si="19"/>
        <v/>
      </c>
      <c r="AU62" s="32" t="str">
        <f t="shared" si="4"/>
        <v>Не указан реестровый номер (мера нац.режима Запрет)</v>
      </c>
      <c r="AV62" s="93" t="str">
        <f>'Описание предлагаемого товара'!S64</f>
        <v/>
      </c>
      <c r="AW62" s="91">
        <f>MIN(SEARCH({0,1,2,3,4,5,6,7,8,9},AV62&amp; "0123456789"))</f>
        <v>1</v>
      </c>
      <c r="AX62" s="91" t="str">
        <f t="shared" si="20"/>
        <v/>
      </c>
      <c r="AY62" s="91" t="str">
        <f t="shared" si="21"/>
        <v/>
      </c>
      <c r="AZ62" s="91" t="str">
        <f t="shared" si="22"/>
        <v/>
      </c>
      <c r="BA62" s="91" t="str">
        <f t="shared" si="23"/>
        <v/>
      </c>
      <c r="BB62" s="91" t="str">
        <f t="shared" si="24"/>
        <v/>
      </c>
      <c r="BC62" s="91" t="str">
        <f t="shared" si="25"/>
        <v/>
      </c>
      <c r="BD62" s="91" t="str">
        <f t="shared" si="26"/>
        <v/>
      </c>
      <c r="BE62" s="91" t="str">
        <f t="shared" si="27"/>
        <v/>
      </c>
      <c r="BF62" s="91" t="str">
        <f t="shared" si="28"/>
        <v/>
      </c>
      <c r="BG62" s="91" t="str">
        <f t="shared" si="29"/>
        <v/>
      </c>
      <c r="BH62" s="91" t="str">
        <f t="shared" si="30"/>
        <v/>
      </c>
      <c r="BI62" s="91" t="str">
        <f t="shared" si="31"/>
        <v/>
      </c>
      <c r="BJ62" s="91" t="str">
        <f t="shared" si="32"/>
        <v/>
      </c>
      <c r="BK62" s="91" t="str">
        <f t="shared" si="33"/>
        <v/>
      </c>
      <c r="BL62" s="91" t="str">
        <f t="shared" si="34"/>
        <v/>
      </c>
      <c r="BM62" s="91" t="str">
        <f t="shared" si="35"/>
        <v/>
      </c>
      <c r="BN62" s="91" t="str">
        <f t="shared" si="36"/>
        <v/>
      </c>
      <c r="BO62" s="91" t="str">
        <f t="shared" si="37"/>
        <v/>
      </c>
      <c r="BP62" s="91" t="str">
        <f t="shared" si="38"/>
        <v/>
      </c>
      <c r="BQ62" s="91" t="str">
        <f t="shared" si="39"/>
        <v/>
      </c>
      <c r="BR62" s="91" t="str">
        <f t="shared" si="40"/>
        <v/>
      </c>
      <c r="BS62" s="91" t="str">
        <f t="shared" si="41"/>
        <v/>
      </c>
      <c r="BT62" s="91" t="str">
        <f t="shared" si="42"/>
        <v/>
      </c>
      <c r="BU62" s="91" t="str">
        <f t="shared" si="43"/>
        <v/>
      </c>
      <c r="BV62" s="91" t="str">
        <f t="shared" si="44"/>
        <v/>
      </c>
      <c r="BW62" s="91" t="str">
        <f t="shared" si="45"/>
        <v/>
      </c>
      <c r="BX62" s="91" t="str">
        <f t="shared" si="46"/>
        <v/>
      </c>
      <c r="BY62" s="91" t="str">
        <f t="shared" si="47"/>
        <v/>
      </c>
      <c r="BZ62" s="91" t="str">
        <f t="shared" si="48"/>
        <v/>
      </c>
      <c r="CA62" s="91" t="str">
        <f t="shared" si="49"/>
        <v/>
      </c>
      <c r="CB62" s="91" t="str">
        <f t="shared" si="50"/>
        <v/>
      </c>
      <c r="CC62" s="91" t="str">
        <f t="shared" si="51"/>
        <v/>
      </c>
      <c r="CD62" s="91" t="str">
        <f t="shared" si="52"/>
        <v/>
      </c>
      <c r="CE62" s="91" t="str">
        <f t="shared" si="53"/>
        <v/>
      </c>
      <c r="CF62" s="91" t="str">
        <f t="shared" si="54"/>
        <v/>
      </c>
      <c r="CG62" s="91" t="str">
        <f t="shared" si="55"/>
        <v/>
      </c>
      <c r="CH62" s="91" t="str">
        <f t="shared" si="56"/>
        <v/>
      </c>
      <c r="CI62" s="91" t="str">
        <f t="shared" si="57"/>
        <v>нет</v>
      </c>
      <c r="CJ62" s="63" t="str">
        <f>IF(LEN('Описание предлагаемого товара'!T64)&gt;0,'Описание предлагаемого товара'!T64,"")</f>
        <v/>
      </c>
      <c r="CK62" s="91" t="str">
        <f t="shared" ref="CK62:CL62" si="453">IFERROR(REPLACE(CJ62,FIND(CHAR(10),CJ62,1),1,""),CJ62)</f>
        <v/>
      </c>
      <c r="CL62" s="91" t="str">
        <f t="shared" si="453"/>
        <v/>
      </c>
      <c r="CM62" s="91" t="str">
        <f t="shared" si="59"/>
        <v/>
      </c>
      <c r="CN62" s="91" t="str">
        <f t="shared" si="60"/>
        <v/>
      </c>
      <c r="CO62" s="91" t="str">
        <f t="shared" si="61"/>
        <v/>
      </c>
      <c r="CP62" s="90" t="str">
        <f>IF(AU62="Не указан реестровый номер (мера нац.режима Запрет)","",IF(CI62="нет","",IF(CU62="да","исключение(не смотрим баллы)",IFERROR(IF(CI62*1&gt;0,IFERROR(IF(VLOOKUP(CI62*1,Обработ.выгрузка_реестра_РФ!$A:$G,7,)=0,"Баллы не установлены",VLOOKUP(CI62*1,Обработ.выгрузка_реестра_РФ!$A:$G,7,)),IF(LEN(CI62)&gt;14,"","нет номера в реестре РФ")),""),IF(LEN(CI62)=0,"","Некорректный реестровый номер")))))</f>
        <v/>
      </c>
      <c r="CQ62" s="33" t="str">
        <f>IF(LEN(C62)&gt;0,IFERROR(IF(LEN(H62)&gt;0,IF(LEN(VLOOKUP(H62,'исключения(не_смотрим_баллы)'!$A:$C,1,))&gt;0,"да","нет"),"не введен ОКПД2"),"нет"),"")</f>
        <v>нет</v>
      </c>
      <c r="CR62" s="33" t="str">
        <f ca="1">IF(CQ62="да",IF(TODAY()&lt;VLOOKUP(H62,'исключения(не_смотрим_баллы)'!$A:$C,3,),"да","нет"),"")</f>
        <v/>
      </c>
      <c r="CS62" s="33" t="str">
        <f>IFERROR(IF(CQ62="да",IF(VLOOKUP(CI62*1,Обработ.выгрузка_реестра_РФ!$A:$G,2,)&lt;VLOOKUP(H62,'исключения(не_смотрим_баллы)'!$A:$C,2,),"да","нет"),""),"")</f>
        <v/>
      </c>
      <c r="CT62" s="24"/>
      <c r="CU62" s="33" t="str">
        <f t="shared" si="69"/>
        <v/>
      </c>
      <c r="CV62" s="91" t="str">
        <f t="shared" si="70"/>
        <v/>
      </c>
      <c r="CW62" s="27" t="str">
        <f t="shared" si="71"/>
        <v/>
      </c>
      <c r="CX62" s="26" t="str">
        <f t="shared" si="5"/>
        <v>Импорт</v>
      </c>
      <c r="CY62" s="64" t="str">
        <f>IF(LEN('Описание предлагаемого товара'!U64)&gt;0,'Описание предлагаемого товара'!U64,"")</f>
        <v/>
      </c>
      <c r="CZ62" s="95" t="str">
        <f t="shared" si="62"/>
        <v/>
      </c>
      <c r="DA62" s="95" t="str">
        <f t="shared" ref="DA62" si="454">IFERROR(REPLACE(CZ62,FIND(" ",CZ62,1),1,""),CZ62)</f>
        <v/>
      </c>
      <c r="DB62" s="95" t="str">
        <f t="shared" si="7"/>
        <v/>
      </c>
      <c r="DC62" s="95" t="str">
        <f t="shared" ref="DC62:DD62" si="455">IFERROR(REPLACE(DB62,FIND("г.",DB62,1),2,""),DB62)</f>
        <v/>
      </c>
      <c r="DD62" s="95" t="str">
        <f t="shared" si="455"/>
        <v/>
      </c>
      <c r="DE62" s="95" t="str">
        <f t="shared" ref="DE62:DF62" si="456">IFERROR(REPLACE(DD62,FIND("г",DD62,1),1,""),DD62)</f>
        <v/>
      </c>
      <c r="DF62" s="95" t="str">
        <f t="shared" si="456"/>
        <v/>
      </c>
      <c r="DG62" s="95" t="str">
        <f t="shared" si="75"/>
        <v/>
      </c>
      <c r="DH62" s="25" t="str">
        <f>IFERROR(VLOOKUP(CI62*1,Обработ.выгрузка_реестра_РФ!$A:$G,5,),"")</f>
        <v/>
      </c>
      <c r="DI62" s="27" t="str">
        <f t="shared" si="85"/>
        <v/>
      </c>
      <c r="DJ62" s="27" t="str">
        <f t="shared" ca="1" si="8"/>
        <v/>
      </c>
      <c r="DK62" s="63" t="str">
        <f>IF(LEN('Описание предлагаемого товара'!V64)&gt;0,'Описание предлагаемого товара'!V64,"")</f>
        <v/>
      </c>
      <c r="DL62" s="63" t="str">
        <f>IF(LEN('Описание предлагаемого товара'!W64)&gt;0,'Описание предлагаемого товара'!W64,"")</f>
        <v/>
      </c>
      <c r="DM62" s="32"/>
    </row>
    <row r="63" spans="1:117" ht="48.75" customHeight="1" x14ac:dyDescent="0.25">
      <c r="A63" s="61">
        <f>IF(LEN('Описание предлагаемого товара'!A65)&gt;0,'Описание предлагаемого товара'!A65,"")</f>
        <v>44</v>
      </c>
      <c r="B63" s="65" t="str">
        <f>IF(LEN('Описание предлагаемого товара'!B65)&gt;0,'Описание предлагаемого товара'!B65,"")</f>
        <v/>
      </c>
      <c r="C63" s="61" t="str">
        <f>IF(LEN('Описание предлагаемого товара'!C65)&gt;0,'Описание предлагаемого товара'!C65,"")</f>
        <v>Перчатки химически-стойкие нитриловые (для работы с кислотами и щелочами)</v>
      </c>
      <c r="D63" s="61" t="str">
        <f>IF(LEN('Описание предлагаемого товара'!D65)&gt;0,'Описание предлагаемого товара'!D65,"")</f>
        <v xml:space="preserve">Прочные неопудренные нитриловые перчатки, для защиты рук от растворов кислот и щелочей. Стойкие к слабоконцентрированным кислотам и щелочам. Текстура на пальцах и ладони для улучшения сцепных свойств. Неанатомическая форма. Благодаря неанатомической форме, перчатки удобно использовать на любой руке. Одинарное хлорирование. Перчатки допущены к контакту с пищевыми продуктам; не содержат белков натурального каучука, поэтому невызывают аллергических реакций I типа. Материал: нитриловые; Неопудренные; Цвет: черный; Внешняя поверхность: текстурированные пальцы; манжета: противомикробного исполнения вида "бисер"; Толщина в области ладони: 0,13 мм; длина перчатки: 245 мм; ТР ТС 019/2011. Размер: 7 (S), 8 (M), 9 (L), 10 (XL)
</v>
      </c>
      <c r="E63" s="61" t="str">
        <f>IF(LEN('Описание предлагаемого товара'!E65)&gt;0,'Описание предлагаемого товара'!E65,"")</f>
        <v/>
      </c>
      <c r="F63" s="61" t="str">
        <f>IF(LEN('Описание предлагаемого товара'!F65)&gt;0,'Описание предлагаемого товара'!F65,"")</f>
        <v/>
      </c>
      <c r="G63" s="61" t="str">
        <f>IF(LEN('Описание предлагаемого товара'!G65)&gt;0,'Описание предлагаемого товара'!G65,"")</f>
        <v>Нет</v>
      </c>
      <c r="H63" s="61" t="str">
        <f>IF(LEN('Описание предлагаемого товара'!H65)&gt;0,'Описание предлагаемого товара'!H65,"")</f>
        <v>14.12.30.150</v>
      </c>
      <c r="I63" s="61" t="str">
        <f>IF(LEN('Описание предлагаемого товара'!I65)&gt;0,'Описание предлагаемого товара'!I65,"")</f>
        <v>Запрет</v>
      </c>
      <c r="J63" s="38" t="str">
        <f>IFERROR(VLOOKUP(B63,SAP!$A:$E,5,),"")</f>
        <v/>
      </c>
      <c r="K63" s="40" t="str">
        <f t="shared" si="9"/>
        <v/>
      </c>
      <c r="L63" s="61" t="str">
        <f>IF(LEN('Описание предлагаемого товара'!J65)&gt;0,IFERROR('Описание предлагаемого товара'!J65*1,""),"")</f>
        <v/>
      </c>
      <c r="M63" s="39" t="str">
        <f>IFERROR(VLOOKUP(B63,SAP!$A:$E,2,),"")</f>
        <v/>
      </c>
      <c r="N63" s="41" t="str">
        <f t="shared" si="141"/>
        <v/>
      </c>
      <c r="O63" s="39" t="str">
        <f t="shared" si="1"/>
        <v/>
      </c>
      <c r="P63" s="36" t="str">
        <f>IF(LEN('Описание предлагаемого товара'!K65)&gt;0,'Описание предлагаемого товара'!K65,"")</f>
        <v>нет</v>
      </c>
      <c r="Q63" s="37" t="str">
        <f>IF(IF(IF(LEN('Описание предлагаемого товара'!L65)&gt;0,'Описание предлагаемого товара'!L65,"")="(подпись уполномоченного представителя)","",IF(LEN('Описание предлагаемого товара'!L65)&gt;0,'Описание предлагаемого товара'!L65,""))="М.П.","",IF(IF(LEN('Описание предлагаемого товара'!L65)&gt;0,'Описание предлагаемого товара'!L65,"")="(подпись уполномоченного представителя)","",IF(LEN('Описание предлагаемого товара'!L65)&gt;0,'Описание предлагаемого товара'!L65,"")))</f>
        <v/>
      </c>
      <c r="R63" s="37" t="str">
        <f>IF(LEN('Описание предлагаемого товара'!M65)&gt;0,'Описание предлагаемого товара'!M65,"")</f>
        <v/>
      </c>
      <c r="S63" s="37" t="str">
        <f>IF(LEN('Описание предлагаемого товара'!N65)&gt;0,'Описание предлагаемого товара'!N65,"")</f>
        <v/>
      </c>
      <c r="T63" s="61" t="str">
        <f>IF(IF(LEN('Описание предлагаемого товара'!O65)&gt;0,'Описание предлагаемого товара'!O65,"")="(фамилия, имя, отчество подписавшего, должность)","",IF(LEN('Описание предлагаемого товара'!O65)&gt;0,'Описание предлагаемого товара'!O65,""))</f>
        <v>не заполняется</v>
      </c>
      <c r="U63" s="23" t="str">
        <f>IFERROR(VLOOKUP(CI63*1,Обработ.выгрузка_реестра_РФ!$A:$G,6,),"")</f>
        <v/>
      </c>
      <c r="V63" s="61" t="str">
        <f>IF(LEN('Описание предлагаемого товара'!P65)&gt;0,'Описание предлагаемого товара'!P65,"")</f>
        <v/>
      </c>
      <c r="W63" s="62" t="str">
        <f>IF(LEN('Описание предлагаемого товара'!Q65)&gt;0,'Описание предлагаемого товара'!Q65,"")</f>
        <v/>
      </c>
      <c r="X63" s="91" t="str">
        <f t="shared" ref="X63:Y63" si="457">IFERROR(REPLACE(W63,FIND(CHAR(10),W63,1),1," "),W63)</f>
        <v/>
      </c>
      <c r="Y63" s="91" t="str">
        <f t="shared" si="457"/>
        <v/>
      </c>
      <c r="Z63" s="91" t="str">
        <f t="shared" si="11"/>
        <v/>
      </c>
      <c r="AA63" s="91" t="str">
        <f t="shared" si="12"/>
        <v/>
      </c>
      <c r="AB63" s="91" t="str">
        <f t="shared" si="13"/>
        <v/>
      </c>
      <c r="AC63" s="91" t="str">
        <f t="shared" ref="AC63:AF63" si="458">IFERROR(REPLACE(AB63,FIND("  ",AB63,1),2," "),AB63)</f>
        <v/>
      </c>
      <c r="AD63" s="91" t="str">
        <f t="shared" si="458"/>
        <v/>
      </c>
      <c r="AE63" s="91" t="str">
        <f t="shared" si="458"/>
        <v/>
      </c>
      <c r="AF63" s="91" t="str">
        <f t="shared" si="458"/>
        <v/>
      </c>
      <c r="AG63" s="23" t="str">
        <f>IFERROR(VLOOKUP(CI63*1,Обработ.выгрузка_реестра_РФ!$A:$G,4,),"")</f>
        <v/>
      </c>
      <c r="AH63" s="91" t="str">
        <f t="shared" ref="AH63:AI63" si="459">IFERROR(REPLACE(AG63,FIND("-",AG63,1),1,"*"),AG63)</f>
        <v/>
      </c>
      <c r="AI63" s="91" t="str">
        <f t="shared" si="459"/>
        <v/>
      </c>
      <c r="AJ63" s="27" t="str">
        <f t="shared" si="107"/>
        <v/>
      </c>
      <c r="AK63" s="63" t="str">
        <f>IF(LEN('Описание предлагаемого товара'!R65)&gt;0,'Описание предлагаемого товара'!R65,"")</f>
        <v/>
      </c>
      <c r="AL63" s="91" t="str">
        <f t="shared" ref="AL63:AM63" si="460">IFERROR(REPLACE(AK63,FIND(CHAR(10),AK63,1),1,""),AK63)</f>
        <v/>
      </c>
      <c r="AM63" s="91" t="str">
        <f t="shared" si="460"/>
        <v/>
      </c>
      <c r="AN63" s="91" t="str">
        <f t="shared" ref="AN63:AR63" si="461">IFERROR(REPLACE(AM63,FIND(" ",AM63,1),1,""),AM63)</f>
        <v/>
      </c>
      <c r="AO63" s="91" t="str">
        <f t="shared" si="461"/>
        <v/>
      </c>
      <c r="AP63" s="91" t="str">
        <f t="shared" si="461"/>
        <v/>
      </c>
      <c r="AQ63" s="91" t="str">
        <f t="shared" si="461"/>
        <v/>
      </c>
      <c r="AR63" s="91" t="str">
        <f t="shared" si="461"/>
        <v/>
      </c>
      <c r="AS63" s="91" t="str">
        <f t="shared" si="18"/>
        <v/>
      </c>
      <c r="AT63" s="91" t="str">
        <f t="shared" si="19"/>
        <v/>
      </c>
      <c r="AU63" s="32" t="str">
        <f t="shared" si="4"/>
        <v>Не указан реестровый номер (мера нац.режима Запрет)</v>
      </c>
      <c r="AV63" s="93" t="str">
        <f>'Описание предлагаемого товара'!S65</f>
        <v/>
      </c>
      <c r="AW63" s="91">
        <f>MIN(SEARCH({0,1,2,3,4,5,6,7,8,9},AV63&amp; "0123456789"))</f>
        <v>1</v>
      </c>
      <c r="AX63" s="91" t="str">
        <f t="shared" si="20"/>
        <v/>
      </c>
      <c r="AY63" s="91" t="str">
        <f t="shared" si="21"/>
        <v/>
      </c>
      <c r="AZ63" s="91" t="str">
        <f t="shared" si="22"/>
        <v/>
      </c>
      <c r="BA63" s="91" t="str">
        <f t="shared" si="23"/>
        <v/>
      </c>
      <c r="BB63" s="91" t="str">
        <f t="shared" si="24"/>
        <v/>
      </c>
      <c r="BC63" s="91" t="str">
        <f t="shared" si="25"/>
        <v/>
      </c>
      <c r="BD63" s="91" t="str">
        <f t="shared" si="26"/>
        <v/>
      </c>
      <c r="BE63" s="91" t="str">
        <f t="shared" si="27"/>
        <v/>
      </c>
      <c r="BF63" s="91" t="str">
        <f t="shared" si="28"/>
        <v/>
      </c>
      <c r="BG63" s="91" t="str">
        <f t="shared" si="29"/>
        <v/>
      </c>
      <c r="BH63" s="91" t="str">
        <f t="shared" si="30"/>
        <v/>
      </c>
      <c r="BI63" s="91" t="str">
        <f t="shared" si="31"/>
        <v/>
      </c>
      <c r="BJ63" s="91" t="str">
        <f t="shared" si="32"/>
        <v/>
      </c>
      <c r="BK63" s="91" t="str">
        <f t="shared" si="33"/>
        <v/>
      </c>
      <c r="BL63" s="91" t="str">
        <f t="shared" si="34"/>
        <v/>
      </c>
      <c r="BM63" s="91" t="str">
        <f t="shared" si="35"/>
        <v/>
      </c>
      <c r="BN63" s="91" t="str">
        <f t="shared" si="36"/>
        <v/>
      </c>
      <c r="BO63" s="91" t="str">
        <f t="shared" si="37"/>
        <v/>
      </c>
      <c r="BP63" s="91" t="str">
        <f t="shared" si="38"/>
        <v/>
      </c>
      <c r="BQ63" s="91" t="str">
        <f t="shared" si="39"/>
        <v/>
      </c>
      <c r="BR63" s="91" t="str">
        <f t="shared" si="40"/>
        <v/>
      </c>
      <c r="BS63" s="91" t="str">
        <f t="shared" si="41"/>
        <v/>
      </c>
      <c r="BT63" s="91" t="str">
        <f t="shared" si="42"/>
        <v/>
      </c>
      <c r="BU63" s="91" t="str">
        <f t="shared" si="43"/>
        <v/>
      </c>
      <c r="BV63" s="91" t="str">
        <f t="shared" si="44"/>
        <v/>
      </c>
      <c r="BW63" s="91" t="str">
        <f t="shared" si="45"/>
        <v/>
      </c>
      <c r="BX63" s="91" t="str">
        <f t="shared" si="46"/>
        <v/>
      </c>
      <c r="BY63" s="91" t="str">
        <f t="shared" si="47"/>
        <v/>
      </c>
      <c r="BZ63" s="91" t="str">
        <f t="shared" si="48"/>
        <v/>
      </c>
      <c r="CA63" s="91" t="str">
        <f t="shared" si="49"/>
        <v/>
      </c>
      <c r="CB63" s="91" t="str">
        <f t="shared" si="50"/>
        <v/>
      </c>
      <c r="CC63" s="91" t="str">
        <f t="shared" si="51"/>
        <v/>
      </c>
      <c r="CD63" s="91" t="str">
        <f t="shared" si="52"/>
        <v/>
      </c>
      <c r="CE63" s="91" t="str">
        <f t="shared" si="53"/>
        <v/>
      </c>
      <c r="CF63" s="91" t="str">
        <f t="shared" si="54"/>
        <v/>
      </c>
      <c r="CG63" s="91" t="str">
        <f t="shared" si="55"/>
        <v/>
      </c>
      <c r="CH63" s="91" t="str">
        <f t="shared" si="56"/>
        <v/>
      </c>
      <c r="CI63" s="91" t="str">
        <f t="shared" si="57"/>
        <v>нет</v>
      </c>
      <c r="CJ63" s="63" t="str">
        <f>IF(LEN('Описание предлагаемого товара'!T65)&gt;0,'Описание предлагаемого товара'!T65,"")</f>
        <v/>
      </c>
      <c r="CK63" s="91" t="str">
        <f t="shared" ref="CK63:CL63" si="462">IFERROR(REPLACE(CJ63,FIND(CHAR(10),CJ63,1),1,""),CJ63)</f>
        <v/>
      </c>
      <c r="CL63" s="91" t="str">
        <f t="shared" si="462"/>
        <v/>
      </c>
      <c r="CM63" s="91" t="str">
        <f t="shared" si="59"/>
        <v/>
      </c>
      <c r="CN63" s="91" t="str">
        <f t="shared" si="60"/>
        <v/>
      </c>
      <c r="CO63" s="91" t="str">
        <f t="shared" si="61"/>
        <v/>
      </c>
      <c r="CP63" s="90" t="str">
        <f>IF(AU63="Не указан реестровый номер (мера нац.режима Запрет)","",IF(CI63="нет","",IF(CU63="да","исключение(не смотрим баллы)",IFERROR(IF(CI63*1&gt;0,IFERROR(IF(VLOOKUP(CI63*1,Обработ.выгрузка_реестра_РФ!$A:$G,7,)=0,"Баллы не установлены",VLOOKUP(CI63*1,Обработ.выгрузка_реестра_РФ!$A:$G,7,)),IF(LEN(CI63)&gt;14,"","нет номера в реестре РФ")),""),IF(LEN(CI63)=0,"","Некорректный реестровый номер")))))</f>
        <v/>
      </c>
      <c r="CQ63" s="33" t="str">
        <f>IF(LEN(C63)&gt;0,IFERROR(IF(LEN(H63)&gt;0,IF(LEN(VLOOKUP(H63,'исключения(не_смотрим_баллы)'!$A:$C,1,))&gt;0,"да","нет"),"не введен ОКПД2"),"нет"),"")</f>
        <v>нет</v>
      </c>
      <c r="CR63" s="33" t="str">
        <f ca="1">IF(CQ63="да",IF(TODAY()&lt;VLOOKUP(H63,'исключения(не_смотрим_баллы)'!$A:$C,3,),"да","нет"),"")</f>
        <v/>
      </c>
      <c r="CS63" s="33" t="str">
        <f>IFERROR(IF(CQ63="да",IF(VLOOKUP(CI63*1,Обработ.выгрузка_реестра_РФ!$A:$G,2,)&lt;VLOOKUP(H63,'исключения(не_смотрим_баллы)'!$A:$C,2,),"да","нет"),""),"")</f>
        <v/>
      </c>
      <c r="CT63" s="24"/>
      <c r="CU63" s="33" t="str">
        <f t="shared" si="69"/>
        <v/>
      </c>
      <c r="CV63" s="91" t="str">
        <f t="shared" si="70"/>
        <v/>
      </c>
      <c r="CW63" s="27" t="str">
        <f t="shared" si="71"/>
        <v/>
      </c>
      <c r="CX63" s="26" t="str">
        <f t="shared" si="5"/>
        <v>Импорт</v>
      </c>
      <c r="CY63" s="64" t="str">
        <f>IF(LEN('Описание предлагаемого товара'!U65)&gt;0,'Описание предлагаемого товара'!U65,"")</f>
        <v/>
      </c>
      <c r="CZ63" s="95" t="str">
        <f t="shared" si="62"/>
        <v/>
      </c>
      <c r="DA63" s="95" t="str">
        <f t="shared" ref="DA63" si="463">IFERROR(REPLACE(CZ63,FIND(" ",CZ63,1),1,""),CZ63)</f>
        <v/>
      </c>
      <c r="DB63" s="95" t="str">
        <f t="shared" si="7"/>
        <v/>
      </c>
      <c r="DC63" s="95" t="str">
        <f t="shared" ref="DC63:DD63" si="464">IFERROR(REPLACE(DB63,FIND("г.",DB63,1),2,""),DB63)</f>
        <v/>
      </c>
      <c r="DD63" s="95" t="str">
        <f t="shared" si="464"/>
        <v/>
      </c>
      <c r="DE63" s="95" t="str">
        <f t="shared" ref="DE63:DF63" si="465">IFERROR(REPLACE(DD63,FIND("г",DD63,1),1,""),DD63)</f>
        <v/>
      </c>
      <c r="DF63" s="95" t="str">
        <f t="shared" si="465"/>
        <v/>
      </c>
      <c r="DG63" s="95" t="str">
        <f t="shared" si="75"/>
        <v/>
      </c>
      <c r="DH63" s="25" t="str">
        <f>IFERROR(VLOOKUP(CI63*1,Обработ.выгрузка_реестра_РФ!$A:$G,5,),"")</f>
        <v/>
      </c>
      <c r="DI63" s="27" t="str">
        <f t="shared" si="85"/>
        <v/>
      </c>
      <c r="DJ63" s="27" t="str">
        <f t="shared" ca="1" si="8"/>
        <v/>
      </c>
      <c r="DK63" s="63" t="str">
        <f>IF(LEN('Описание предлагаемого товара'!V65)&gt;0,'Описание предлагаемого товара'!V65,"")</f>
        <v/>
      </c>
      <c r="DL63" s="63" t="str">
        <f>IF(LEN('Описание предлагаемого товара'!W65)&gt;0,'Описание предлагаемого товара'!W65,"")</f>
        <v/>
      </c>
      <c r="DM63" s="32"/>
    </row>
    <row r="64" spans="1:117" ht="48.75" customHeight="1" x14ac:dyDescent="0.25">
      <c r="A64" s="61">
        <f>IF(LEN('Описание предлагаемого товара'!A66)&gt;0,'Описание предлагаемого товара'!A66,"")</f>
        <v>45</v>
      </c>
      <c r="B64" s="65" t="str">
        <f>IF(LEN('Описание предлагаемого товара'!B66)&gt;0,'Описание предлагаемого товара'!B66,"")</f>
        <v/>
      </c>
      <c r="C64" s="61" t="str">
        <f>IF(LEN('Описание предлагаемого товара'!C66)&gt;0,'Описание предлагаемого товара'!C66,"")</f>
        <v>Перчатки химически-стойкие нитриловые (для работы с маслами)</v>
      </c>
      <c r="D64" s="61" t="str">
        <f>IF(LEN('Описание предлагаемого товара'!D66)&gt;0,'Описание предлагаемого товара'!D66,"")</f>
        <v>Перчатки химически-стойкие; Тонкие 100 % нитриловые перчатки, неанатомическая форма, одинарное хлорирование Манжет противомикробного исполнения вида "бисер". Полностью текстурированная поверхность для исключения проскальзывания предметов. Не содержат натурального каучукового латекса, что снижает потенциальный риск аллергии I типа Цвет: голубой; неопудренные; материал: нитриловые; Внешняя поверхность: текстурированные пальцы; Толщина 0,13 мм; длина перчатки: 240 мм; ТР ТС 019/2011 ; Размер: 7 (S), 8 (M), 9 (L), 10 (XL)</v>
      </c>
      <c r="E64" s="61" t="str">
        <f>IF(LEN('Описание предлагаемого товара'!E66)&gt;0,'Описание предлагаемого товара'!E66,"")</f>
        <v/>
      </c>
      <c r="F64" s="61" t="str">
        <f>IF(LEN('Описание предлагаемого товара'!F66)&gt;0,'Описание предлагаемого товара'!F66,"")</f>
        <v/>
      </c>
      <c r="G64" s="61" t="str">
        <f>IF(LEN('Описание предлагаемого товара'!G66)&gt;0,'Описание предлагаемого товара'!G66,"")</f>
        <v>Нет</v>
      </c>
      <c r="H64" s="61" t="str">
        <f>IF(LEN('Описание предлагаемого товара'!H66)&gt;0,'Описание предлагаемого товара'!H66,"")</f>
        <v>14.12.30.150</v>
      </c>
      <c r="I64" s="61" t="str">
        <f>IF(LEN('Описание предлагаемого товара'!I66)&gt;0,'Описание предлагаемого товара'!I66,"")</f>
        <v>Запрет</v>
      </c>
      <c r="J64" s="38" t="str">
        <f>IFERROR(VLOOKUP(B64,SAP!$A:$E,5,),"")</f>
        <v/>
      </c>
      <c r="K64" s="40" t="str">
        <f t="shared" si="9"/>
        <v/>
      </c>
      <c r="L64" s="61" t="str">
        <f>IF(LEN('Описание предлагаемого товара'!J66)&gt;0,IFERROR('Описание предлагаемого товара'!J66*1,""),"")</f>
        <v/>
      </c>
      <c r="M64" s="39" t="str">
        <f>IFERROR(VLOOKUP(B64,SAP!$A:$E,2,),"")</f>
        <v/>
      </c>
      <c r="N64" s="41" t="str">
        <f t="shared" si="141"/>
        <v/>
      </c>
      <c r="O64" s="39" t="str">
        <f t="shared" si="1"/>
        <v/>
      </c>
      <c r="P64" s="36" t="str">
        <f>IF(LEN('Описание предлагаемого товара'!K66)&gt;0,'Описание предлагаемого товара'!K66,"")</f>
        <v>нет</v>
      </c>
      <c r="Q64" s="37" t="str">
        <f>IF(IF(IF(LEN('Описание предлагаемого товара'!L66)&gt;0,'Описание предлагаемого товара'!L66,"")="(подпись уполномоченного представителя)","",IF(LEN('Описание предлагаемого товара'!L66)&gt;0,'Описание предлагаемого товара'!L66,""))="М.П.","",IF(IF(LEN('Описание предлагаемого товара'!L66)&gt;0,'Описание предлагаемого товара'!L66,"")="(подпись уполномоченного представителя)","",IF(LEN('Описание предлагаемого товара'!L66)&gt;0,'Описание предлагаемого товара'!L66,"")))</f>
        <v/>
      </c>
      <c r="R64" s="37" t="str">
        <f>IF(LEN('Описание предлагаемого товара'!M66)&gt;0,'Описание предлагаемого товара'!M66,"")</f>
        <v/>
      </c>
      <c r="S64" s="37" t="str">
        <f>IF(LEN('Описание предлагаемого товара'!N66)&gt;0,'Описание предлагаемого товара'!N66,"")</f>
        <v/>
      </c>
      <c r="T64" s="61" t="str">
        <f>IF(IF(LEN('Описание предлагаемого товара'!O66)&gt;0,'Описание предлагаемого товара'!O66,"")="(фамилия, имя, отчество подписавшего, должность)","",IF(LEN('Описание предлагаемого товара'!O66)&gt;0,'Описание предлагаемого товара'!O66,""))</f>
        <v>не заполняется</v>
      </c>
      <c r="U64" s="23" t="str">
        <f>IFERROR(VLOOKUP(CI64*1,Обработ.выгрузка_реестра_РФ!$A:$G,6,),"")</f>
        <v/>
      </c>
      <c r="V64" s="61" t="str">
        <f>IF(LEN('Описание предлагаемого товара'!P66)&gt;0,'Описание предлагаемого товара'!P66,"")</f>
        <v/>
      </c>
      <c r="W64" s="62" t="str">
        <f>IF(LEN('Описание предлагаемого товара'!Q66)&gt;0,'Описание предлагаемого товара'!Q66,"")</f>
        <v/>
      </c>
      <c r="X64" s="91" t="str">
        <f t="shared" ref="X64:Y64" si="466">IFERROR(REPLACE(W64,FIND(CHAR(10),W64,1),1," "),W64)</f>
        <v/>
      </c>
      <c r="Y64" s="91" t="str">
        <f t="shared" si="466"/>
        <v/>
      </c>
      <c r="Z64" s="91" t="str">
        <f t="shared" si="11"/>
        <v/>
      </c>
      <c r="AA64" s="91" t="str">
        <f t="shared" si="12"/>
        <v/>
      </c>
      <c r="AB64" s="91" t="str">
        <f t="shared" si="13"/>
        <v/>
      </c>
      <c r="AC64" s="91" t="str">
        <f t="shared" ref="AC64:AF64" si="467">IFERROR(REPLACE(AB64,FIND("  ",AB64,1),2," "),AB64)</f>
        <v/>
      </c>
      <c r="AD64" s="91" t="str">
        <f t="shared" si="467"/>
        <v/>
      </c>
      <c r="AE64" s="91" t="str">
        <f t="shared" si="467"/>
        <v/>
      </c>
      <c r="AF64" s="91" t="str">
        <f t="shared" si="467"/>
        <v/>
      </c>
      <c r="AG64" s="23" t="str">
        <f>IFERROR(VLOOKUP(CI64*1,Обработ.выгрузка_реестра_РФ!$A:$G,4,),"")</f>
        <v/>
      </c>
      <c r="AH64" s="91" t="str">
        <f t="shared" ref="AH64:AI64" si="468">IFERROR(REPLACE(AG64,FIND("-",AG64,1),1,"*"),AG64)</f>
        <v/>
      </c>
      <c r="AI64" s="91" t="str">
        <f t="shared" si="468"/>
        <v/>
      </c>
      <c r="AJ64" s="27" t="str">
        <f t="shared" si="107"/>
        <v/>
      </c>
      <c r="AK64" s="63" t="str">
        <f>IF(LEN('Описание предлагаемого товара'!R66)&gt;0,'Описание предлагаемого товара'!R66,"")</f>
        <v/>
      </c>
      <c r="AL64" s="91" t="str">
        <f t="shared" ref="AL64:AM64" si="469">IFERROR(REPLACE(AK64,FIND(CHAR(10),AK64,1),1,""),AK64)</f>
        <v/>
      </c>
      <c r="AM64" s="91" t="str">
        <f t="shared" si="469"/>
        <v/>
      </c>
      <c r="AN64" s="91" t="str">
        <f t="shared" ref="AN64:AR64" si="470">IFERROR(REPLACE(AM64,FIND(" ",AM64,1),1,""),AM64)</f>
        <v/>
      </c>
      <c r="AO64" s="91" t="str">
        <f t="shared" si="470"/>
        <v/>
      </c>
      <c r="AP64" s="91" t="str">
        <f t="shared" si="470"/>
        <v/>
      </c>
      <c r="AQ64" s="91" t="str">
        <f t="shared" si="470"/>
        <v/>
      </c>
      <c r="AR64" s="91" t="str">
        <f t="shared" si="470"/>
        <v/>
      </c>
      <c r="AS64" s="91" t="str">
        <f t="shared" si="18"/>
        <v/>
      </c>
      <c r="AT64" s="91" t="str">
        <f t="shared" si="19"/>
        <v/>
      </c>
      <c r="AU64" s="32" t="str">
        <f t="shared" si="4"/>
        <v>Не указан реестровый номер (мера нац.режима Запрет)</v>
      </c>
      <c r="AV64" s="93" t="str">
        <f>'Описание предлагаемого товара'!S66</f>
        <v/>
      </c>
      <c r="AW64" s="91">
        <f>MIN(SEARCH({0,1,2,3,4,5,6,7,8,9},AV64&amp; "0123456789"))</f>
        <v>1</v>
      </c>
      <c r="AX64" s="91" t="str">
        <f t="shared" si="20"/>
        <v/>
      </c>
      <c r="AY64" s="91" t="str">
        <f t="shared" si="21"/>
        <v/>
      </c>
      <c r="AZ64" s="91" t="str">
        <f t="shared" si="22"/>
        <v/>
      </c>
      <c r="BA64" s="91" t="str">
        <f t="shared" si="23"/>
        <v/>
      </c>
      <c r="BB64" s="91" t="str">
        <f t="shared" si="24"/>
        <v/>
      </c>
      <c r="BC64" s="91" t="str">
        <f t="shared" si="25"/>
        <v/>
      </c>
      <c r="BD64" s="91" t="str">
        <f t="shared" si="26"/>
        <v/>
      </c>
      <c r="BE64" s="91" t="str">
        <f t="shared" si="27"/>
        <v/>
      </c>
      <c r="BF64" s="91" t="str">
        <f t="shared" si="28"/>
        <v/>
      </c>
      <c r="BG64" s="91" t="str">
        <f t="shared" si="29"/>
        <v/>
      </c>
      <c r="BH64" s="91" t="str">
        <f t="shared" si="30"/>
        <v/>
      </c>
      <c r="BI64" s="91" t="str">
        <f t="shared" si="31"/>
        <v/>
      </c>
      <c r="BJ64" s="91" t="str">
        <f t="shared" si="32"/>
        <v/>
      </c>
      <c r="BK64" s="91" t="str">
        <f t="shared" si="33"/>
        <v/>
      </c>
      <c r="BL64" s="91" t="str">
        <f t="shared" si="34"/>
        <v/>
      </c>
      <c r="BM64" s="91" t="str">
        <f t="shared" si="35"/>
        <v/>
      </c>
      <c r="BN64" s="91" t="str">
        <f t="shared" si="36"/>
        <v/>
      </c>
      <c r="BO64" s="91" t="str">
        <f t="shared" si="37"/>
        <v/>
      </c>
      <c r="BP64" s="91" t="str">
        <f t="shared" si="38"/>
        <v/>
      </c>
      <c r="BQ64" s="91" t="str">
        <f t="shared" si="39"/>
        <v/>
      </c>
      <c r="BR64" s="91" t="str">
        <f t="shared" si="40"/>
        <v/>
      </c>
      <c r="BS64" s="91" t="str">
        <f t="shared" si="41"/>
        <v/>
      </c>
      <c r="BT64" s="91" t="str">
        <f t="shared" si="42"/>
        <v/>
      </c>
      <c r="BU64" s="91" t="str">
        <f t="shared" si="43"/>
        <v/>
      </c>
      <c r="BV64" s="91" t="str">
        <f t="shared" si="44"/>
        <v/>
      </c>
      <c r="BW64" s="91" t="str">
        <f t="shared" si="45"/>
        <v/>
      </c>
      <c r="BX64" s="91" t="str">
        <f t="shared" si="46"/>
        <v/>
      </c>
      <c r="BY64" s="91" t="str">
        <f t="shared" si="47"/>
        <v/>
      </c>
      <c r="BZ64" s="91" t="str">
        <f t="shared" si="48"/>
        <v/>
      </c>
      <c r="CA64" s="91" t="str">
        <f t="shared" si="49"/>
        <v/>
      </c>
      <c r="CB64" s="91" t="str">
        <f t="shared" si="50"/>
        <v/>
      </c>
      <c r="CC64" s="91" t="str">
        <f t="shared" si="51"/>
        <v/>
      </c>
      <c r="CD64" s="91" t="str">
        <f t="shared" si="52"/>
        <v/>
      </c>
      <c r="CE64" s="91" t="str">
        <f t="shared" si="53"/>
        <v/>
      </c>
      <c r="CF64" s="91" t="str">
        <f t="shared" si="54"/>
        <v/>
      </c>
      <c r="CG64" s="91" t="str">
        <f t="shared" si="55"/>
        <v/>
      </c>
      <c r="CH64" s="91" t="str">
        <f t="shared" si="56"/>
        <v/>
      </c>
      <c r="CI64" s="91" t="str">
        <f t="shared" si="57"/>
        <v>нет</v>
      </c>
      <c r="CJ64" s="63" t="str">
        <f>IF(LEN('Описание предлагаемого товара'!T66)&gt;0,'Описание предлагаемого товара'!T66,"")</f>
        <v/>
      </c>
      <c r="CK64" s="91" t="str">
        <f t="shared" ref="CK64:CL64" si="471">IFERROR(REPLACE(CJ64,FIND(CHAR(10),CJ64,1),1,""),CJ64)</f>
        <v/>
      </c>
      <c r="CL64" s="91" t="str">
        <f t="shared" si="471"/>
        <v/>
      </c>
      <c r="CM64" s="91" t="str">
        <f t="shared" si="59"/>
        <v/>
      </c>
      <c r="CN64" s="91" t="str">
        <f t="shared" si="60"/>
        <v/>
      </c>
      <c r="CO64" s="91" t="str">
        <f t="shared" si="61"/>
        <v/>
      </c>
      <c r="CP64" s="90" t="str">
        <f>IF(AU64="Не указан реестровый номер (мера нац.режима Запрет)","",IF(CI64="нет","",IF(CU64="да","исключение(не смотрим баллы)",IFERROR(IF(CI64*1&gt;0,IFERROR(IF(VLOOKUP(CI64*1,Обработ.выгрузка_реестра_РФ!$A:$G,7,)=0,"Баллы не установлены",VLOOKUP(CI64*1,Обработ.выгрузка_реестра_РФ!$A:$G,7,)),IF(LEN(CI64)&gt;14,"","нет номера в реестре РФ")),""),IF(LEN(CI64)=0,"","Некорректный реестровый номер")))))</f>
        <v/>
      </c>
      <c r="CQ64" s="33" t="str">
        <f>IF(LEN(C64)&gt;0,IFERROR(IF(LEN(H64)&gt;0,IF(LEN(VLOOKUP(H64,'исключения(не_смотрим_баллы)'!$A:$C,1,))&gt;0,"да","нет"),"не введен ОКПД2"),"нет"),"")</f>
        <v>нет</v>
      </c>
      <c r="CR64" s="33" t="str">
        <f ca="1">IF(CQ64="да",IF(TODAY()&lt;VLOOKUP(H64,'исключения(не_смотрим_баллы)'!$A:$C,3,),"да","нет"),"")</f>
        <v/>
      </c>
      <c r="CS64" s="33" t="str">
        <f>IFERROR(IF(CQ64="да",IF(VLOOKUP(CI64*1,Обработ.выгрузка_реестра_РФ!$A:$G,2,)&lt;VLOOKUP(H64,'исключения(не_смотрим_баллы)'!$A:$C,2,),"да","нет"),""),"")</f>
        <v/>
      </c>
      <c r="CT64" s="24"/>
      <c r="CU64" s="33" t="str">
        <f t="shared" si="69"/>
        <v/>
      </c>
      <c r="CV64" s="91" t="str">
        <f t="shared" si="70"/>
        <v/>
      </c>
      <c r="CW64" s="27" t="str">
        <f t="shared" si="71"/>
        <v/>
      </c>
      <c r="CX64" s="26" t="str">
        <f t="shared" si="5"/>
        <v>Импорт</v>
      </c>
      <c r="CY64" s="64" t="str">
        <f>IF(LEN('Описание предлагаемого товара'!U66)&gt;0,'Описание предлагаемого товара'!U66,"")</f>
        <v/>
      </c>
      <c r="CZ64" s="95" t="str">
        <f t="shared" si="62"/>
        <v/>
      </c>
      <c r="DA64" s="95" t="str">
        <f t="shared" ref="DA64" si="472">IFERROR(REPLACE(CZ64,FIND(" ",CZ64,1),1,""),CZ64)</f>
        <v/>
      </c>
      <c r="DB64" s="95" t="str">
        <f t="shared" si="7"/>
        <v/>
      </c>
      <c r="DC64" s="95" t="str">
        <f t="shared" ref="DC64:DD64" si="473">IFERROR(REPLACE(DB64,FIND("г.",DB64,1),2,""),DB64)</f>
        <v/>
      </c>
      <c r="DD64" s="95" t="str">
        <f t="shared" si="473"/>
        <v/>
      </c>
      <c r="DE64" s="95" t="str">
        <f t="shared" ref="DE64:DF64" si="474">IFERROR(REPLACE(DD64,FIND("г",DD64,1),1,""),DD64)</f>
        <v/>
      </c>
      <c r="DF64" s="95" t="str">
        <f t="shared" si="474"/>
        <v/>
      </c>
      <c r="DG64" s="95" t="str">
        <f t="shared" si="75"/>
        <v/>
      </c>
      <c r="DH64" s="25" t="str">
        <f>IFERROR(VLOOKUP(CI64*1,Обработ.выгрузка_реестра_РФ!$A:$G,5,),"")</f>
        <v/>
      </c>
      <c r="DI64" s="27" t="str">
        <f t="shared" si="85"/>
        <v/>
      </c>
      <c r="DJ64" s="27" t="str">
        <f t="shared" ca="1" si="8"/>
        <v/>
      </c>
      <c r="DK64" s="63" t="str">
        <f>IF(LEN('Описание предлагаемого товара'!V66)&gt;0,'Описание предлагаемого товара'!V66,"")</f>
        <v/>
      </c>
      <c r="DL64" s="63" t="str">
        <f>IF(LEN('Описание предлагаемого товара'!W66)&gt;0,'Описание предлагаемого товара'!W66,"")</f>
        <v/>
      </c>
      <c r="DM64" s="32"/>
    </row>
    <row r="65" spans="1:117" ht="48.75" customHeight="1" x14ac:dyDescent="0.25">
      <c r="A65" s="61">
        <f>IF(LEN('Описание предлагаемого товара'!A67)&gt;0,'Описание предлагаемого товара'!A67,"")</f>
        <v>46</v>
      </c>
      <c r="B65" s="65" t="str">
        <f>IF(LEN('Описание предлагаемого товара'!B67)&gt;0,'Описание предлагаемого товара'!B67,"")</f>
        <v/>
      </c>
      <c r="C65" s="61" t="str">
        <f>IF(LEN('Описание предлагаемого товара'!C67)&gt;0,'Описание предлагаемого товара'!C67,"")</f>
        <v>Перчатки хозяйственные с полимерным покрытием</v>
      </c>
      <c r="D65" s="61" t="str">
        <f>IF(LEN('Описание предлагаемого товара'!D67)&gt;0,'Описание предлагаемого товара'!D67,"")</f>
        <v>Класс вязки: 13-й. Материал основы: хлопок 100%. Материал покрытия: один слой латекса. Оверлок: Х-нить. Размер: 22-24. ГОСТ 12.4.252-2013. ТР ТС 019/2011</v>
      </c>
      <c r="E65" s="61" t="str">
        <f>IF(LEN('Описание предлагаемого товара'!E67)&gt;0,'Описание предлагаемого товара'!E67,"")</f>
        <v/>
      </c>
      <c r="F65" s="61" t="str">
        <f>IF(LEN('Описание предлагаемого товара'!F67)&gt;0,'Описание предлагаемого товара'!F67,"")</f>
        <v/>
      </c>
      <c r="G65" s="61" t="str">
        <f>IF(LEN('Описание предлагаемого товара'!G67)&gt;0,'Описание предлагаемого товара'!G67,"")</f>
        <v>Нет</v>
      </c>
      <c r="H65" s="61" t="str">
        <f>IF(LEN('Описание предлагаемого товара'!H67)&gt;0,'Описание предлагаемого товара'!H67,"")</f>
        <v>14.12.30.150</v>
      </c>
      <c r="I65" s="61" t="str">
        <f>IF(LEN('Описание предлагаемого товара'!I67)&gt;0,'Описание предлагаемого товара'!I67,"")</f>
        <v>Запрет</v>
      </c>
      <c r="J65" s="38" t="str">
        <f>IFERROR(VLOOKUP(B65,SAP!$A:$E,5,),"")</f>
        <v/>
      </c>
      <c r="K65" s="40" t="str">
        <f t="shared" si="9"/>
        <v/>
      </c>
      <c r="L65" s="61" t="str">
        <f>IF(LEN('Описание предлагаемого товара'!J67)&gt;0,IFERROR('Описание предлагаемого товара'!J67*1,""),"")</f>
        <v/>
      </c>
      <c r="M65" s="39" t="str">
        <f>IFERROR(VLOOKUP(B65,SAP!$A:$E,2,),"")</f>
        <v/>
      </c>
      <c r="N65" s="41" t="str">
        <f t="shared" si="141"/>
        <v/>
      </c>
      <c r="O65" s="39" t="str">
        <f t="shared" si="1"/>
        <v/>
      </c>
      <c r="P65" s="36" t="str">
        <f>IF(LEN('Описание предлагаемого товара'!K67)&gt;0,'Описание предлагаемого товара'!K67,"")</f>
        <v>нет</v>
      </c>
      <c r="Q65" s="37" t="str">
        <f>IF(IF(IF(LEN('Описание предлагаемого товара'!L67)&gt;0,'Описание предлагаемого товара'!L67,"")="(подпись уполномоченного представителя)","",IF(LEN('Описание предлагаемого товара'!L67)&gt;0,'Описание предлагаемого товара'!L67,""))="М.П.","",IF(IF(LEN('Описание предлагаемого товара'!L67)&gt;0,'Описание предлагаемого товара'!L67,"")="(подпись уполномоченного представителя)","",IF(LEN('Описание предлагаемого товара'!L67)&gt;0,'Описание предлагаемого товара'!L67,"")))</f>
        <v/>
      </c>
      <c r="R65" s="37" t="str">
        <f>IF(LEN('Описание предлагаемого товара'!M67)&gt;0,'Описание предлагаемого товара'!M67,"")</f>
        <v/>
      </c>
      <c r="S65" s="37" t="str">
        <f>IF(LEN('Описание предлагаемого товара'!N67)&gt;0,'Описание предлагаемого товара'!N67,"")</f>
        <v/>
      </c>
      <c r="T65" s="61" t="str">
        <f>IF(IF(LEN('Описание предлагаемого товара'!O67)&gt;0,'Описание предлагаемого товара'!O67,"")="(фамилия, имя, отчество подписавшего, должность)","",IF(LEN('Описание предлагаемого товара'!O67)&gt;0,'Описание предлагаемого товара'!O67,""))</f>
        <v>не заполняется</v>
      </c>
      <c r="U65" s="23" t="str">
        <f>IFERROR(VLOOKUP(CI65*1,Обработ.выгрузка_реестра_РФ!$A:$G,6,),"")</f>
        <v/>
      </c>
      <c r="V65" s="61" t="str">
        <f>IF(LEN('Описание предлагаемого товара'!P67)&gt;0,'Описание предлагаемого товара'!P67,"")</f>
        <v/>
      </c>
      <c r="W65" s="62" t="str">
        <f>IF(LEN('Описание предлагаемого товара'!Q67)&gt;0,'Описание предлагаемого товара'!Q67,"")</f>
        <v/>
      </c>
      <c r="X65" s="91" t="str">
        <f t="shared" ref="X65:Y65" si="475">IFERROR(REPLACE(W65,FIND(CHAR(10),W65,1),1," "),W65)</f>
        <v/>
      </c>
      <c r="Y65" s="91" t="str">
        <f t="shared" si="475"/>
        <v/>
      </c>
      <c r="Z65" s="91" t="str">
        <f t="shared" si="11"/>
        <v/>
      </c>
      <c r="AA65" s="91" t="str">
        <f t="shared" si="12"/>
        <v/>
      </c>
      <c r="AB65" s="91" t="str">
        <f t="shared" si="13"/>
        <v/>
      </c>
      <c r="AC65" s="91" t="str">
        <f t="shared" ref="AC65:AF65" si="476">IFERROR(REPLACE(AB65,FIND("  ",AB65,1),2," "),AB65)</f>
        <v/>
      </c>
      <c r="AD65" s="91" t="str">
        <f t="shared" si="476"/>
        <v/>
      </c>
      <c r="AE65" s="91" t="str">
        <f t="shared" si="476"/>
        <v/>
      </c>
      <c r="AF65" s="91" t="str">
        <f t="shared" si="476"/>
        <v/>
      </c>
      <c r="AG65" s="23" t="str">
        <f>IFERROR(VLOOKUP(CI65*1,Обработ.выгрузка_реестра_РФ!$A:$G,4,),"")</f>
        <v/>
      </c>
      <c r="AH65" s="91" t="str">
        <f t="shared" ref="AH65:AI65" si="477">IFERROR(REPLACE(AG65,FIND("-",AG65,1),1,"*"),AG65)</f>
        <v/>
      </c>
      <c r="AI65" s="91" t="str">
        <f t="shared" si="477"/>
        <v/>
      </c>
      <c r="AJ65" s="27" t="str">
        <f t="shared" si="107"/>
        <v/>
      </c>
      <c r="AK65" s="63" t="str">
        <f>IF(LEN('Описание предлагаемого товара'!R67)&gt;0,'Описание предлагаемого товара'!R67,"")</f>
        <v/>
      </c>
      <c r="AL65" s="91" t="str">
        <f t="shared" ref="AL65:AM65" si="478">IFERROR(REPLACE(AK65,FIND(CHAR(10),AK65,1),1,""),AK65)</f>
        <v/>
      </c>
      <c r="AM65" s="91" t="str">
        <f t="shared" si="478"/>
        <v/>
      </c>
      <c r="AN65" s="91" t="str">
        <f t="shared" ref="AN65:AR65" si="479">IFERROR(REPLACE(AM65,FIND(" ",AM65,1),1,""),AM65)</f>
        <v/>
      </c>
      <c r="AO65" s="91" t="str">
        <f t="shared" si="479"/>
        <v/>
      </c>
      <c r="AP65" s="91" t="str">
        <f t="shared" si="479"/>
        <v/>
      </c>
      <c r="AQ65" s="91" t="str">
        <f t="shared" si="479"/>
        <v/>
      </c>
      <c r="AR65" s="91" t="str">
        <f t="shared" si="479"/>
        <v/>
      </c>
      <c r="AS65" s="91" t="str">
        <f t="shared" si="18"/>
        <v/>
      </c>
      <c r="AT65" s="91" t="str">
        <f t="shared" si="19"/>
        <v/>
      </c>
      <c r="AU65" s="32" t="str">
        <f t="shared" si="4"/>
        <v>Не указан реестровый номер (мера нац.режима Запрет)</v>
      </c>
      <c r="AV65" s="93" t="str">
        <f>'Описание предлагаемого товара'!S67</f>
        <v/>
      </c>
      <c r="AW65" s="91">
        <f>MIN(SEARCH({0,1,2,3,4,5,6,7,8,9},AV65&amp; "0123456789"))</f>
        <v>1</v>
      </c>
      <c r="AX65" s="91" t="str">
        <f t="shared" si="20"/>
        <v/>
      </c>
      <c r="AY65" s="91" t="str">
        <f t="shared" si="21"/>
        <v/>
      </c>
      <c r="AZ65" s="91" t="str">
        <f t="shared" si="22"/>
        <v/>
      </c>
      <c r="BA65" s="91" t="str">
        <f t="shared" si="23"/>
        <v/>
      </c>
      <c r="BB65" s="91" t="str">
        <f t="shared" si="24"/>
        <v/>
      </c>
      <c r="BC65" s="91" t="str">
        <f t="shared" si="25"/>
        <v/>
      </c>
      <c r="BD65" s="91" t="str">
        <f t="shared" si="26"/>
        <v/>
      </c>
      <c r="BE65" s="91" t="str">
        <f t="shared" si="27"/>
        <v/>
      </c>
      <c r="BF65" s="91" t="str">
        <f t="shared" si="28"/>
        <v/>
      </c>
      <c r="BG65" s="91" t="str">
        <f t="shared" si="29"/>
        <v/>
      </c>
      <c r="BH65" s="91" t="str">
        <f t="shared" si="30"/>
        <v/>
      </c>
      <c r="BI65" s="91" t="str">
        <f t="shared" si="31"/>
        <v/>
      </c>
      <c r="BJ65" s="91" t="str">
        <f t="shared" si="32"/>
        <v/>
      </c>
      <c r="BK65" s="91" t="str">
        <f t="shared" si="33"/>
        <v/>
      </c>
      <c r="BL65" s="91" t="str">
        <f t="shared" si="34"/>
        <v/>
      </c>
      <c r="BM65" s="91" t="str">
        <f t="shared" si="35"/>
        <v/>
      </c>
      <c r="BN65" s="91" t="str">
        <f t="shared" si="36"/>
        <v/>
      </c>
      <c r="BO65" s="91" t="str">
        <f t="shared" si="37"/>
        <v/>
      </c>
      <c r="BP65" s="91" t="str">
        <f t="shared" si="38"/>
        <v/>
      </c>
      <c r="BQ65" s="91" t="str">
        <f t="shared" si="39"/>
        <v/>
      </c>
      <c r="BR65" s="91" t="str">
        <f t="shared" si="40"/>
        <v/>
      </c>
      <c r="BS65" s="91" t="str">
        <f t="shared" si="41"/>
        <v/>
      </c>
      <c r="BT65" s="91" t="str">
        <f t="shared" si="42"/>
        <v/>
      </c>
      <c r="BU65" s="91" t="str">
        <f t="shared" si="43"/>
        <v/>
      </c>
      <c r="BV65" s="91" t="str">
        <f t="shared" si="44"/>
        <v/>
      </c>
      <c r="BW65" s="91" t="str">
        <f t="shared" si="45"/>
        <v/>
      </c>
      <c r="BX65" s="91" t="str">
        <f t="shared" si="46"/>
        <v/>
      </c>
      <c r="BY65" s="91" t="str">
        <f t="shared" si="47"/>
        <v/>
      </c>
      <c r="BZ65" s="91" t="str">
        <f t="shared" si="48"/>
        <v/>
      </c>
      <c r="CA65" s="91" t="str">
        <f t="shared" si="49"/>
        <v/>
      </c>
      <c r="CB65" s="91" t="str">
        <f t="shared" si="50"/>
        <v/>
      </c>
      <c r="CC65" s="91" t="str">
        <f t="shared" si="51"/>
        <v/>
      </c>
      <c r="CD65" s="91" t="str">
        <f t="shared" si="52"/>
        <v/>
      </c>
      <c r="CE65" s="91" t="str">
        <f t="shared" si="53"/>
        <v/>
      </c>
      <c r="CF65" s="91" t="str">
        <f t="shared" si="54"/>
        <v/>
      </c>
      <c r="CG65" s="91" t="str">
        <f t="shared" si="55"/>
        <v/>
      </c>
      <c r="CH65" s="91" t="str">
        <f t="shared" si="56"/>
        <v/>
      </c>
      <c r="CI65" s="91" t="str">
        <f t="shared" si="57"/>
        <v>нет</v>
      </c>
      <c r="CJ65" s="63" t="str">
        <f>IF(LEN('Описание предлагаемого товара'!T67)&gt;0,'Описание предлагаемого товара'!T67,"")</f>
        <v/>
      </c>
      <c r="CK65" s="91" t="str">
        <f t="shared" ref="CK65:CL65" si="480">IFERROR(REPLACE(CJ65,FIND(CHAR(10),CJ65,1),1,""),CJ65)</f>
        <v/>
      </c>
      <c r="CL65" s="91" t="str">
        <f t="shared" si="480"/>
        <v/>
      </c>
      <c r="CM65" s="91" t="str">
        <f t="shared" si="59"/>
        <v/>
      </c>
      <c r="CN65" s="91" t="str">
        <f t="shared" si="60"/>
        <v/>
      </c>
      <c r="CO65" s="91" t="str">
        <f t="shared" si="61"/>
        <v/>
      </c>
      <c r="CP65" s="90" t="str">
        <f>IF(AU65="Не указан реестровый номер (мера нац.режима Запрет)","",IF(CI65="нет","",IF(CU65="да","исключение(не смотрим баллы)",IFERROR(IF(CI65*1&gt;0,IFERROR(IF(VLOOKUP(CI65*1,Обработ.выгрузка_реестра_РФ!$A:$G,7,)=0,"Баллы не установлены",VLOOKUP(CI65*1,Обработ.выгрузка_реестра_РФ!$A:$G,7,)),IF(LEN(CI65)&gt;14,"","нет номера в реестре РФ")),""),IF(LEN(CI65)=0,"","Некорректный реестровый номер")))))</f>
        <v/>
      </c>
      <c r="CQ65" s="33" t="str">
        <f>IF(LEN(C65)&gt;0,IFERROR(IF(LEN(H65)&gt;0,IF(LEN(VLOOKUP(H65,'исключения(не_смотрим_баллы)'!$A:$C,1,))&gt;0,"да","нет"),"не введен ОКПД2"),"нет"),"")</f>
        <v>нет</v>
      </c>
      <c r="CR65" s="33" t="str">
        <f ca="1">IF(CQ65="да",IF(TODAY()&lt;VLOOKUP(H65,'исключения(не_смотрим_баллы)'!$A:$C,3,),"да","нет"),"")</f>
        <v/>
      </c>
      <c r="CS65" s="33" t="str">
        <f>IFERROR(IF(CQ65="да",IF(VLOOKUP(CI65*1,Обработ.выгрузка_реестра_РФ!$A:$G,2,)&lt;VLOOKUP(H65,'исключения(не_смотрим_баллы)'!$A:$C,2,),"да","нет"),""),"")</f>
        <v/>
      </c>
      <c r="CT65" s="24"/>
      <c r="CU65" s="33" t="str">
        <f t="shared" si="69"/>
        <v/>
      </c>
      <c r="CV65" s="91" t="str">
        <f t="shared" si="70"/>
        <v/>
      </c>
      <c r="CW65" s="27" t="str">
        <f t="shared" si="71"/>
        <v/>
      </c>
      <c r="CX65" s="26" t="str">
        <f t="shared" si="5"/>
        <v>Импорт</v>
      </c>
      <c r="CY65" s="64" t="str">
        <f>IF(LEN('Описание предлагаемого товара'!U67)&gt;0,'Описание предлагаемого товара'!U67,"")</f>
        <v/>
      </c>
      <c r="CZ65" s="95" t="str">
        <f t="shared" si="62"/>
        <v/>
      </c>
      <c r="DA65" s="95" t="str">
        <f t="shared" ref="DA65" si="481">IFERROR(REPLACE(CZ65,FIND(" ",CZ65,1),1,""),CZ65)</f>
        <v/>
      </c>
      <c r="DB65" s="95" t="str">
        <f t="shared" si="7"/>
        <v/>
      </c>
      <c r="DC65" s="95" t="str">
        <f t="shared" ref="DC65:DD65" si="482">IFERROR(REPLACE(DB65,FIND("г.",DB65,1),2,""),DB65)</f>
        <v/>
      </c>
      <c r="DD65" s="95" t="str">
        <f t="shared" si="482"/>
        <v/>
      </c>
      <c r="DE65" s="95" t="str">
        <f t="shared" ref="DE65:DF65" si="483">IFERROR(REPLACE(DD65,FIND("г",DD65,1),1,""),DD65)</f>
        <v/>
      </c>
      <c r="DF65" s="95" t="str">
        <f t="shared" si="483"/>
        <v/>
      </c>
      <c r="DG65" s="95" t="str">
        <f t="shared" si="75"/>
        <v/>
      </c>
      <c r="DH65" s="25" t="str">
        <f>IFERROR(VLOOKUP(CI65*1,Обработ.выгрузка_реестра_РФ!$A:$G,5,),"")</f>
        <v/>
      </c>
      <c r="DI65" s="27" t="str">
        <f t="shared" si="85"/>
        <v/>
      </c>
      <c r="DJ65" s="27" t="str">
        <f t="shared" ca="1" si="8"/>
        <v/>
      </c>
      <c r="DK65" s="63" t="str">
        <f>IF(LEN('Описание предлагаемого товара'!V67)&gt;0,'Описание предлагаемого товара'!V67,"")</f>
        <v/>
      </c>
      <c r="DL65" s="63" t="str">
        <f>IF(LEN('Описание предлагаемого товара'!W67)&gt;0,'Описание предлагаемого товара'!W67,"")</f>
        <v/>
      </c>
      <c r="DM65" s="32"/>
    </row>
    <row r="66" spans="1:117" ht="48.75" customHeight="1" x14ac:dyDescent="0.25">
      <c r="A66" s="61">
        <f>IF(LEN('Описание предлагаемого товара'!A68)&gt;0,'Описание предлагаемого товара'!A68,"")</f>
        <v>47</v>
      </c>
      <c r="B66" s="65" t="str">
        <f>IF(LEN('Описание предлагаемого товара'!B68)&gt;0,'Описание предлагаемого товара'!B68,"")</f>
        <v/>
      </c>
      <c r="C66" s="61" t="str">
        <f>IF(LEN('Описание предлагаемого товара'!C68)&gt;0,'Описание предлагаемого товара'!C68,"")</f>
        <v xml:space="preserve">Подшлемник меховой </v>
      </c>
      <c r="D66" s="61" t="str">
        <f>IF(LEN('Описание предлагаемого товара'!D68)&gt;0,'Описание предлагаемого товара'!D68,"")</f>
        <v>Ткань верха: 100% хлопок, 220гр/м2. Цвет: чёрный. Подкладка – натуральный мех, овчина. Размер регулируемый: с 56 по 60. ТР ТС 019/2011</v>
      </c>
      <c r="E66" s="61" t="str">
        <f>IF(LEN('Описание предлагаемого товара'!E68)&gt;0,'Описание предлагаемого товара'!E68,"")</f>
        <v/>
      </c>
      <c r="F66" s="61" t="str">
        <f>IF(LEN('Описание предлагаемого товара'!F68)&gt;0,'Описание предлагаемого товара'!F68,"")</f>
        <v/>
      </c>
      <c r="G66" s="61" t="str">
        <f>IF(LEN('Описание предлагаемого товара'!G68)&gt;0,'Описание предлагаемого товара'!G68,"")</f>
        <v>Нет</v>
      </c>
      <c r="H66" s="61" t="str">
        <f>IF(LEN('Описание предлагаемого товара'!H68)&gt;0,'Описание предлагаемого товара'!H68,"")</f>
        <v>32.99.11.160</v>
      </c>
      <c r="I66" s="61" t="str">
        <f>IF(LEN('Описание предлагаемого товара'!I68)&gt;0,'Описание предлагаемого товара'!I68,"")</f>
        <v>Запрет</v>
      </c>
      <c r="J66" s="38" t="str">
        <f>IFERROR(VLOOKUP(B66,SAP!$A:$E,5,),"")</f>
        <v/>
      </c>
      <c r="K66" s="40" t="str">
        <f t="shared" si="9"/>
        <v/>
      </c>
      <c r="L66" s="61" t="str">
        <f>IF(LEN('Описание предлагаемого товара'!J68)&gt;0,IFERROR('Описание предлагаемого товара'!J68*1,""),"")</f>
        <v/>
      </c>
      <c r="M66" s="39" t="str">
        <f>IFERROR(VLOOKUP(B66,SAP!$A:$E,2,),"")</f>
        <v/>
      </c>
      <c r="N66" s="41" t="str">
        <f t="shared" si="141"/>
        <v/>
      </c>
      <c r="O66" s="39" t="str">
        <f t="shared" si="1"/>
        <v/>
      </c>
      <c r="P66" s="36" t="str">
        <f>IF(LEN('Описание предлагаемого товара'!K68)&gt;0,'Описание предлагаемого товара'!K68,"")</f>
        <v>нет</v>
      </c>
      <c r="Q66" s="37" t="str">
        <f>IF(IF(IF(LEN('Описание предлагаемого товара'!L68)&gt;0,'Описание предлагаемого товара'!L68,"")="(подпись уполномоченного представителя)","",IF(LEN('Описание предлагаемого товара'!L68)&gt;0,'Описание предлагаемого товара'!L68,""))="М.П.","",IF(IF(LEN('Описание предлагаемого товара'!L68)&gt;0,'Описание предлагаемого товара'!L68,"")="(подпись уполномоченного представителя)","",IF(LEN('Описание предлагаемого товара'!L68)&gt;0,'Описание предлагаемого товара'!L68,"")))</f>
        <v/>
      </c>
      <c r="R66" s="37" t="str">
        <f>IF(LEN('Описание предлагаемого товара'!M68)&gt;0,'Описание предлагаемого товара'!M68,"")</f>
        <v/>
      </c>
      <c r="S66" s="37" t="str">
        <f>IF(LEN('Описание предлагаемого товара'!N68)&gt;0,'Описание предлагаемого товара'!N68,"")</f>
        <v/>
      </c>
      <c r="T66" s="61" t="str">
        <f>IF(IF(LEN('Описание предлагаемого товара'!O68)&gt;0,'Описание предлагаемого товара'!O68,"")="(фамилия, имя, отчество подписавшего, должность)","",IF(LEN('Описание предлагаемого товара'!O68)&gt;0,'Описание предлагаемого товара'!O68,""))</f>
        <v>не заполняется</v>
      </c>
      <c r="U66" s="23" t="str">
        <f>IFERROR(VLOOKUP(CI66*1,Обработ.выгрузка_реестра_РФ!$A:$G,6,),"")</f>
        <v/>
      </c>
      <c r="V66" s="61" t="str">
        <f>IF(LEN('Описание предлагаемого товара'!P68)&gt;0,'Описание предлагаемого товара'!P68,"")</f>
        <v/>
      </c>
      <c r="W66" s="62" t="str">
        <f>IF(LEN('Описание предлагаемого товара'!Q68)&gt;0,'Описание предлагаемого товара'!Q68,"")</f>
        <v/>
      </c>
      <c r="X66" s="91" t="str">
        <f t="shared" ref="X66:Y66" si="484">IFERROR(REPLACE(W66,FIND(CHAR(10),W66,1),1," "),W66)</f>
        <v/>
      </c>
      <c r="Y66" s="91" t="str">
        <f t="shared" si="484"/>
        <v/>
      </c>
      <c r="Z66" s="91" t="str">
        <f t="shared" si="11"/>
        <v/>
      </c>
      <c r="AA66" s="91" t="str">
        <f t="shared" si="12"/>
        <v/>
      </c>
      <c r="AB66" s="91" t="str">
        <f t="shared" si="13"/>
        <v/>
      </c>
      <c r="AC66" s="91" t="str">
        <f t="shared" ref="AC66:AF66" si="485">IFERROR(REPLACE(AB66,FIND("  ",AB66,1),2," "),AB66)</f>
        <v/>
      </c>
      <c r="AD66" s="91" t="str">
        <f t="shared" si="485"/>
        <v/>
      </c>
      <c r="AE66" s="91" t="str">
        <f t="shared" si="485"/>
        <v/>
      </c>
      <c r="AF66" s="91" t="str">
        <f t="shared" si="485"/>
        <v/>
      </c>
      <c r="AG66" s="23" t="str">
        <f>IFERROR(VLOOKUP(CI66*1,Обработ.выгрузка_реестра_РФ!$A:$G,4,),"")</f>
        <v/>
      </c>
      <c r="AH66" s="91" t="str">
        <f t="shared" ref="AH66:AI66" si="486">IFERROR(REPLACE(AG66,FIND("-",AG66,1),1,"*"),AG66)</f>
        <v/>
      </c>
      <c r="AI66" s="91" t="str">
        <f t="shared" si="486"/>
        <v/>
      </c>
      <c r="AJ66" s="27" t="str">
        <f t="shared" si="107"/>
        <v/>
      </c>
      <c r="AK66" s="63" t="str">
        <f>IF(LEN('Описание предлагаемого товара'!R68)&gt;0,'Описание предлагаемого товара'!R68,"")</f>
        <v/>
      </c>
      <c r="AL66" s="91" t="str">
        <f t="shared" ref="AL66:AM66" si="487">IFERROR(REPLACE(AK66,FIND(CHAR(10),AK66,1),1,""),AK66)</f>
        <v/>
      </c>
      <c r="AM66" s="91" t="str">
        <f t="shared" si="487"/>
        <v/>
      </c>
      <c r="AN66" s="91" t="str">
        <f t="shared" ref="AN66:AR66" si="488">IFERROR(REPLACE(AM66,FIND(" ",AM66,1),1,""),AM66)</f>
        <v/>
      </c>
      <c r="AO66" s="91" t="str">
        <f t="shared" si="488"/>
        <v/>
      </c>
      <c r="AP66" s="91" t="str">
        <f t="shared" si="488"/>
        <v/>
      </c>
      <c r="AQ66" s="91" t="str">
        <f t="shared" si="488"/>
        <v/>
      </c>
      <c r="AR66" s="91" t="str">
        <f t="shared" si="488"/>
        <v/>
      </c>
      <c r="AS66" s="91" t="str">
        <f t="shared" si="18"/>
        <v/>
      </c>
      <c r="AT66" s="91" t="str">
        <f t="shared" si="19"/>
        <v/>
      </c>
      <c r="AU66" s="32" t="str">
        <f t="shared" si="4"/>
        <v>Не указан реестровый номер (мера нац.режима Запрет)</v>
      </c>
      <c r="AV66" s="93" t="str">
        <f>'Описание предлагаемого товара'!S68</f>
        <v/>
      </c>
      <c r="AW66" s="91">
        <f>MIN(SEARCH({0,1,2,3,4,5,6,7,8,9},AV66&amp; "0123456789"))</f>
        <v>1</v>
      </c>
      <c r="AX66" s="91" t="str">
        <f t="shared" si="20"/>
        <v/>
      </c>
      <c r="AY66" s="91" t="str">
        <f t="shared" si="21"/>
        <v/>
      </c>
      <c r="AZ66" s="91" t="str">
        <f t="shared" si="22"/>
        <v/>
      </c>
      <c r="BA66" s="91" t="str">
        <f t="shared" si="23"/>
        <v/>
      </c>
      <c r="BB66" s="91" t="str">
        <f t="shared" si="24"/>
        <v/>
      </c>
      <c r="BC66" s="91" t="str">
        <f t="shared" si="25"/>
        <v/>
      </c>
      <c r="BD66" s="91" t="str">
        <f t="shared" si="26"/>
        <v/>
      </c>
      <c r="BE66" s="91" t="str">
        <f t="shared" si="27"/>
        <v/>
      </c>
      <c r="BF66" s="91" t="str">
        <f t="shared" si="28"/>
        <v/>
      </c>
      <c r="BG66" s="91" t="str">
        <f t="shared" si="29"/>
        <v/>
      </c>
      <c r="BH66" s="91" t="str">
        <f t="shared" si="30"/>
        <v/>
      </c>
      <c r="BI66" s="91" t="str">
        <f t="shared" si="31"/>
        <v/>
      </c>
      <c r="BJ66" s="91" t="str">
        <f t="shared" si="32"/>
        <v/>
      </c>
      <c r="BK66" s="91" t="str">
        <f t="shared" si="33"/>
        <v/>
      </c>
      <c r="BL66" s="91" t="str">
        <f t="shared" si="34"/>
        <v/>
      </c>
      <c r="BM66" s="91" t="str">
        <f t="shared" si="35"/>
        <v/>
      </c>
      <c r="BN66" s="91" t="str">
        <f t="shared" si="36"/>
        <v/>
      </c>
      <c r="BO66" s="91" t="str">
        <f t="shared" si="37"/>
        <v/>
      </c>
      <c r="BP66" s="91" t="str">
        <f t="shared" si="38"/>
        <v/>
      </c>
      <c r="BQ66" s="91" t="str">
        <f t="shared" si="39"/>
        <v/>
      </c>
      <c r="BR66" s="91" t="str">
        <f t="shared" si="40"/>
        <v/>
      </c>
      <c r="BS66" s="91" t="str">
        <f t="shared" si="41"/>
        <v/>
      </c>
      <c r="BT66" s="91" t="str">
        <f t="shared" si="42"/>
        <v/>
      </c>
      <c r="BU66" s="91" t="str">
        <f t="shared" si="43"/>
        <v/>
      </c>
      <c r="BV66" s="91" t="str">
        <f t="shared" si="44"/>
        <v/>
      </c>
      <c r="BW66" s="91" t="str">
        <f t="shared" si="45"/>
        <v/>
      </c>
      <c r="BX66" s="91" t="str">
        <f t="shared" si="46"/>
        <v/>
      </c>
      <c r="BY66" s="91" t="str">
        <f t="shared" si="47"/>
        <v/>
      </c>
      <c r="BZ66" s="91" t="str">
        <f t="shared" si="48"/>
        <v/>
      </c>
      <c r="CA66" s="91" t="str">
        <f t="shared" si="49"/>
        <v/>
      </c>
      <c r="CB66" s="91" t="str">
        <f t="shared" si="50"/>
        <v/>
      </c>
      <c r="CC66" s="91" t="str">
        <f t="shared" si="51"/>
        <v/>
      </c>
      <c r="CD66" s="91" t="str">
        <f t="shared" si="52"/>
        <v/>
      </c>
      <c r="CE66" s="91" t="str">
        <f t="shared" si="53"/>
        <v/>
      </c>
      <c r="CF66" s="91" t="str">
        <f t="shared" si="54"/>
        <v/>
      </c>
      <c r="CG66" s="91" t="str">
        <f t="shared" si="55"/>
        <v/>
      </c>
      <c r="CH66" s="91" t="str">
        <f t="shared" si="56"/>
        <v/>
      </c>
      <c r="CI66" s="91" t="str">
        <f t="shared" si="57"/>
        <v>нет</v>
      </c>
      <c r="CJ66" s="63" t="str">
        <f>IF(LEN('Описание предлагаемого товара'!T68)&gt;0,'Описание предлагаемого товара'!T68,"")</f>
        <v/>
      </c>
      <c r="CK66" s="91" t="str">
        <f t="shared" ref="CK66:CL66" si="489">IFERROR(REPLACE(CJ66,FIND(CHAR(10),CJ66,1),1,""),CJ66)</f>
        <v/>
      </c>
      <c r="CL66" s="91" t="str">
        <f t="shared" si="489"/>
        <v/>
      </c>
      <c r="CM66" s="91" t="str">
        <f t="shared" si="59"/>
        <v/>
      </c>
      <c r="CN66" s="91" t="str">
        <f t="shared" si="60"/>
        <v/>
      </c>
      <c r="CO66" s="91" t="str">
        <f t="shared" si="61"/>
        <v/>
      </c>
      <c r="CP66" s="90" t="str">
        <f>IF(AU66="Не указан реестровый номер (мера нац.режима Запрет)","",IF(CI66="нет","",IF(CU66="да","исключение(не смотрим баллы)",IFERROR(IF(CI66*1&gt;0,IFERROR(IF(VLOOKUP(CI66*1,Обработ.выгрузка_реестра_РФ!$A:$G,7,)=0,"Баллы не установлены",VLOOKUP(CI66*1,Обработ.выгрузка_реестра_РФ!$A:$G,7,)),IF(LEN(CI66)&gt;14,"","нет номера в реестре РФ")),""),IF(LEN(CI66)=0,"","Некорректный реестровый номер")))))</f>
        <v/>
      </c>
      <c r="CQ66" s="33" t="str">
        <f>IF(LEN(C66)&gt;0,IFERROR(IF(LEN(H66)&gt;0,IF(LEN(VLOOKUP(H66,'исключения(не_смотрим_баллы)'!$A:$C,1,))&gt;0,"да","нет"),"не введен ОКПД2"),"нет"),"")</f>
        <v>нет</v>
      </c>
      <c r="CR66" s="33" t="str">
        <f ca="1">IF(CQ66="да",IF(TODAY()&lt;VLOOKUP(H66,'исключения(не_смотрим_баллы)'!$A:$C,3,),"да","нет"),"")</f>
        <v/>
      </c>
      <c r="CS66" s="33" t="str">
        <f>IFERROR(IF(CQ66="да",IF(VLOOKUP(CI66*1,Обработ.выгрузка_реестра_РФ!$A:$G,2,)&lt;VLOOKUP(H66,'исключения(не_смотрим_баллы)'!$A:$C,2,),"да","нет"),""),"")</f>
        <v/>
      </c>
      <c r="CT66" s="24"/>
      <c r="CU66" s="33" t="str">
        <f t="shared" si="69"/>
        <v/>
      </c>
      <c r="CV66" s="91" t="str">
        <f t="shared" si="70"/>
        <v/>
      </c>
      <c r="CW66" s="27" t="str">
        <f t="shared" si="71"/>
        <v/>
      </c>
      <c r="CX66" s="26" t="str">
        <f t="shared" si="5"/>
        <v>Импорт</v>
      </c>
      <c r="CY66" s="64" t="str">
        <f>IF(LEN('Описание предлагаемого товара'!U68)&gt;0,'Описание предлагаемого товара'!U68,"")</f>
        <v/>
      </c>
      <c r="CZ66" s="95" t="str">
        <f t="shared" si="62"/>
        <v/>
      </c>
      <c r="DA66" s="95" t="str">
        <f t="shared" ref="DA66" si="490">IFERROR(REPLACE(CZ66,FIND(" ",CZ66,1),1,""),CZ66)</f>
        <v/>
      </c>
      <c r="DB66" s="95" t="str">
        <f t="shared" si="7"/>
        <v/>
      </c>
      <c r="DC66" s="95" t="str">
        <f t="shared" ref="DC66:DD66" si="491">IFERROR(REPLACE(DB66,FIND("г.",DB66,1),2,""),DB66)</f>
        <v/>
      </c>
      <c r="DD66" s="95" t="str">
        <f t="shared" si="491"/>
        <v/>
      </c>
      <c r="DE66" s="95" t="str">
        <f t="shared" ref="DE66:DF66" si="492">IFERROR(REPLACE(DD66,FIND("г",DD66,1),1,""),DD66)</f>
        <v/>
      </c>
      <c r="DF66" s="95" t="str">
        <f t="shared" si="492"/>
        <v/>
      </c>
      <c r="DG66" s="95" t="str">
        <f t="shared" si="75"/>
        <v/>
      </c>
      <c r="DH66" s="25" t="str">
        <f>IFERROR(VLOOKUP(CI66*1,Обработ.выгрузка_реестра_РФ!$A:$G,5,),"")</f>
        <v/>
      </c>
      <c r="DI66" s="27" t="str">
        <f t="shared" si="85"/>
        <v/>
      </c>
      <c r="DJ66" s="27" t="str">
        <f t="shared" ca="1" si="8"/>
        <v/>
      </c>
      <c r="DK66" s="63" t="str">
        <f>IF(LEN('Описание предлагаемого товара'!V68)&gt;0,'Описание предлагаемого товара'!V68,"")</f>
        <v/>
      </c>
      <c r="DL66" s="63" t="str">
        <f>IF(LEN('Описание предлагаемого товара'!W68)&gt;0,'Описание предлагаемого товара'!W68,"")</f>
        <v/>
      </c>
      <c r="DM66" s="32"/>
    </row>
    <row r="67" spans="1:117" ht="48.75" customHeight="1" x14ac:dyDescent="0.25">
      <c r="A67" s="61">
        <f>IF(LEN('Описание предлагаемого товара'!A69)&gt;0,'Описание предлагаемого товара'!A69,"")</f>
        <v>48</v>
      </c>
      <c r="B67" s="65" t="str">
        <f>IF(LEN('Описание предлагаемого товара'!B69)&gt;0,'Описание предлагаемого товара'!B69,"")</f>
        <v/>
      </c>
      <c r="C67" s="61" t="str">
        <f>IF(LEN('Описание предлагаемого товара'!C69)&gt;0,'Описание предлагаемого товара'!C69,"")</f>
        <v xml:space="preserve">Подшлемник на ватине </v>
      </c>
      <c r="D67" s="61" t="str">
        <f>IF(LEN('Описание предлагаемого товара'!D69)&gt;0,'Описание предлагаемого товара'!D69,"")</f>
        <v>Ткань верха: Диагональ, 210гр/м2. Утеплитель: Ватин, 560гр/м2. Подкладка: Бязь. Размер регулируемый: с 56 по 64.</v>
      </c>
      <c r="E67" s="61" t="str">
        <f>IF(LEN('Описание предлагаемого товара'!E69)&gt;0,'Описание предлагаемого товара'!E69,"")</f>
        <v/>
      </c>
      <c r="F67" s="61" t="str">
        <f>IF(LEN('Описание предлагаемого товара'!F69)&gt;0,'Описание предлагаемого товара'!F69,"")</f>
        <v/>
      </c>
      <c r="G67" s="61" t="str">
        <f>IF(LEN('Описание предлагаемого товара'!G69)&gt;0,'Описание предлагаемого товара'!G69,"")</f>
        <v>Нет</v>
      </c>
      <c r="H67" s="61" t="str">
        <f>IF(LEN('Описание предлагаемого товара'!H69)&gt;0,'Описание предлагаемого товара'!H69,"")</f>
        <v>32.99.11.160</v>
      </c>
      <c r="I67" s="61" t="str">
        <f>IF(LEN('Описание предлагаемого товара'!I69)&gt;0,'Описание предлагаемого товара'!I69,"")</f>
        <v>Запрет</v>
      </c>
      <c r="J67" s="38" t="str">
        <f>IFERROR(VLOOKUP(B67,SAP!$A:$E,5,),"")</f>
        <v/>
      </c>
      <c r="K67" s="40" t="str">
        <f t="shared" si="9"/>
        <v/>
      </c>
      <c r="L67" s="61" t="str">
        <f>IF(LEN('Описание предлагаемого товара'!J69)&gt;0,IFERROR('Описание предлагаемого товара'!J69*1,""),"")</f>
        <v/>
      </c>
      <c r="M67" s="39" t="str">
        <f>IFERROR(VLOOKUP(B67,SAP!$A:$E,2,),"")</f>
        <v/>
      </c>
      <c r="N67" s="41" t="str">
        <f t="shared" si="141"/>
        <v/>
      </c>
      <c r="O67" s="39" t="str">
        <f t="shared" si="1"/>
        <v/>
      </c>
      <c r="P67" s="36" t="str">
        <f>IF(LEN('Описание предлагаемого товара'!K69)&gt;0,'Описание предлагаемого товара'!K69,"")</f>
        <v>нет</v>
      </c>
      <c r="Q67" s="37" t="str">
        <f>IF(IF(IF(LEN('Описание предлагаемого товара'!L69)&gt;0,'Описание предлагаемого товара'!L69,"")="(подпись уполномоченного представителя)","",IF(LEN('Описание предлагаемого товара'!L69)&gt;0,'Описание предлагаемого товара'!L69,""))="М.П.","",IF(IF(LEN('Описание предлагаемого товара'!L69)&gt;0,'Описание предлагаемого товара'!L69,"")="(подпись уполномоченного представителя)","",IF(LEN('Описание предлагаемого товара'!L69)&gt;0,'Описание предлагаемого товара'!L69,"")))</f>
        <v/>
      </c>
      <c r="R67" s="37" t="str">
        <f>IF(LEN('Описание предлагаемого товара'!M69)&gt;0,'Описание предлагаемого товара'!M69,"")</f>
        <v/>
      </c>
      <c r="S67" s="37" t="str">
        <f>IF(LEN('Описание предлагаемого товара'!N69)&gt;0,'Описание предлагаемого товара'!N69,"")</f>
        <v/>
      </c>
      <c r="T67" s="61" t="str">
        <f>IF(IF(LEN('Описание предлагаемого товара'!O69)&gt;0,'Описание предлагаемого товара'!O69,"")="(фамилия, имя, отчество подписавшего, должность)","",IF(LEN('Описание предлагаемого товара'!O69)&gt;0,'Описание предлагаемого товара'!O69,""))</f>
        <v>не заполняется</v>
      </c>
      <c r="U67" s="23" t="str">
        <f>IFERROR(VLOOKUP(CI67*1,Обработ.выгрузка_реестра_РФ!$A:$G,6,),"")</f>
        <v/>
      </c>
      <c r="V67" s="61" t="str">
        <f>IF(LEN('Описание предлагаемого товара'!P69)&gt;0,'Описание предлагаемого товара'!P69,"")</f>
        <v/>
      </c>
      <c r="W67" s="62" t="str">
        <f>IF(LEN('Описание предлагаемого товара'!Q69)&gt;0,'Описание предлагаемого товара'!Q69,"")</f>
        <v/>
      </c>
      <c r="X67" s="91" t="str">
        <f t="shared" ref="X67:Y67" si="493">IFERROR(REPLACE(W67,FIND(CHAR(10),W67,1),1," "),W67)</f>
        <v/>
      </c>
      <c r="Y67" s="91" t="str">
        <f t="shared" si="493"/>
        <v/>
      </c>
      <c r="Z67" s="91" t="str">
        <f t="shared" si="11"/>
        <v/>
      </c>
      <c r="AA67" s="91" t="str">
        <f t="shared" si="12"/>
        <v/>
      </c>
      <c r="AB67" s="91" t="str">
        <f t="shared" si="13"/>
        <v/>
      </c>
      <c r="AC67" s="91" t="str">
        <f t="shared" ref="AC67:AF67" si="494">IFERROR(REPLACE(AB67,FIND("  ",AB67,1),2," "),AB67)</f>
        <v/>
      </c>
      <c r="AD67" s="91" t="str">
        <f t="shared" si="494"/>
        <v/>
      </c>
      <c r="AE67" s="91" t="str">
        <f t="shared" si="494"/>
        <v/>
      </c>
      <c r="AF67" s="91" t="str">
        <f t="shared" si="494"/>
        <v/>
      </c>
      <c r="AG67" s="23" t="str">
        <f>IFERROR(VLOOKUP(CI67*1,Обработ.выгрузка_реестра_РФ!$A:$G,4,),"")</f>
        <v/>
      </c>
      <c r="AH67" s="91" t="str">
        <f t="shared" ref="AH67:AI67" si="495">IFERROR(REPLACE(AG67,FIND("-",AG67,1),1,"*"),AG67)</f>
        <v/>
      </c>
      <c r="AI67" s="91" t="str">
        <f t="shared" si="495"/>
        <v/>
      </c>
      <c r="AJ67" s="27" t="str">
        <f t="shared" si="107"/>
        <v/>
      </c>
      <c r="AK67" s="63" t="str">
        <f>IF(LEN('Описание предлагаемого товара'!R69)&gt;0,'Описание предлагаемого товара'!R69,"")</f>
        <v/>
      </c>
      <c r="AL67" s="91" t="str">
        <f t="shared" ref="AL67:AM67" si="496">IFERROR(REPLACE(AK67,FIND(CHAR(10),AK67,1),1,""),AK67)</f>
        <v/>
      </c>
      <c r="AM67" s="91" t="str">
        <f t="shared" si="496"/>
        <v/>
      </c>
      <c r="AN67" s="91" t="str">
        <f t="shared" ref="AN67:AR67" si="497">IFERROR(REPLACE(AM67,FIND(" ",AM67,1),1,""),AM67)</f>
        <v/>
      </c>
      <c r="AO67" s="91" t="str">
        <f t="shared" si="497"/>
        <v/>
      </c>
      <c r="AP67" s="91" t="str">
        <f t="shared" si="497"/>
        <v/>
      </c>
      <c r="AQ67" s="91" t="str">
        <f t="shared" si="497"/>
        <v/>
      </c>
      <c r="AR67" s="91" t="str">
        <f t="shared" si="497"/>
        <v/>
      </c>
      <c r="AS67" s="91" t="str">
        <f t="shared" si="18"/>
        <v/>
      </c>
      <c r="AT67" s="91" t="str">
        <f t="shared" si="19"/>
        <v/>
      </c>
      <c r="AU67" s="32" t="str">
        <f t="shared" si="4"/>
        <v>Не указан реестровый номер (мера нац.режима Запрет)</v>
      </c>
      <c r="AV67" s="93" t="str">
        <f>'Описание предлагаемого товара'!S69</f>
        <v/>
      </c>
      <c r="AW67" s="91">
        <f>MIN(SEARCH({0,1,2,3,4,5,6,7,8,9},AV67&amp; "0123456789"))</f>
        <v>1</v>
      </c>
      <c r="AX67" s="91" t="str">
        <f t="shared" si="20"/>
        <v/>
      </c>
      <c r="AY67" s="91" t="str">
        <f t="shared" si="21"/>
        <v/>
      </c>
      <c r="AZ67" s="91" t="str">
        <f t="shared" si="22"/>
        <v/>
      </c>
      <c r="BA67" s="91" t="str">
        <f t="shared" si="23"/>
        <v/>
      </c>
      <c r="BB67" s="91" t="str">
        <f t="shared" si="24"/>
        <v/>
      </c>
      <c r="BC67" s="91" t="str">
        <f t="shared" si="25"/>
        <v/>
      </c>
      <c r="BD67" s="91" t="str">
        <f t="shared" si="26"/>
        <v/>
      </c>
      <c r="BE67" s="91" t="str">
        <f t="shared" si="27"/>
        <v/>
      </c>
      <c r="BF67" s="91" t="str">
        <f t="shared" si="28"/>
        <v/>
      </c>
      <c r="BG67" s="91" t="str">
        <f t="shared" si="29"/>
        <v/>
      </c>
      <c r="BH67" s="91" t="str">
        <f t="shared" si="30"/>
        <v/>
      </c>
      <c r="BI67" s="91" t="str">
        <f t="shared" si="31"/>
        <v/>
      </c>
      <c r="BJ67" s="91" t="str">
        <f t="shared" si="32"/>
        <v/>
      </c>
      <c r="BK67" s="91" t="str">
        <f t="shared" si="33"/>
        <v/>
      </c>
      <c r="BL67" s="91" t="str">
        <f t="shared" si="34"/>
        <v/>
      </c>
      <c r="BM67" s="91" t="str">
        <f t="shared" si="35"/>
        <v/>
      </c>
      <c r="BN67" s="91" t="str">
        <f t="shared" si="36"/>
        <v/>
      </c>
      <c r="BO67" s="91" t="str">
        <f t="shared" si="37"/>
        <v/>
      </c>
      <c r="BP67" s="91" t="str">
        <f t="shared" si="38"/>
        <v/>
      </c>
      <c r="BQ67" s="91" t="str">
        <f t="shared" si="39"/>
        <v/>
      </c>
      <c r="BR67" s="91" t="str">
        <f t="shared" si="40"/>
        <v/>
      </c>
      <c r="BS67" s="91" t="str">
        <f t="shared" si="41"/>
        <v/>
      </c>
      <c r="BT67" s="91" t="str">
        <f t="shared" si="42"/>
        <v/>
      </c>
      <c r="BU67" s="91" t="str">
        <f t="shared" si="43"/>
        <v/>
      </c>
      <c r="BV67" s="91" t="str">
        <f t="shared" si="44"/>
        <v/>
      </c>
      <c r="BW67" s="91" t="str">
        <f t="shared" si="45"/>
        <v/>
      </c>
      <c r="BX67" s="91" t="str">
        <f t="shared" si="46"/>
        <v/>
      </c>
      <c r="BY67" s="91" t="str">
        <f t="shared" si="47"/>
        <v/>
      </c>
      <c r="BZ67" s="91" t="str">
        <f t="shared" si="48"/>
        <v/>
      </c>
      <c r="CA67" s="91" t="str">
        <f t="shared" si="49"/>
        <v/>
      </c>
      <c r="CB67" s="91" t="str">
        <f t="shared" si="50"/>
        <v/>
      </c>
      <c r="CC67" s="91" t="str">
        <f t="shared" si="51"/>
        <v/>
      </c>
      <c r="CD67" s="91" t="str">
        <f t="shared" si="52"/>
        <v/>
      </c>
      <c r="CE67" s="91" t="str">
        <f t="shared" si="53"/>
        <v/>
      </c>
      <c r="CF67" s="91" t="str">
        <f t="shared" si="54"/>
        <v/>
      </c>
      <c r="CG67" s="91" t="str">
        <f t="shared" si="55"/>
        <v/>
      </c>
      <c r="CH67" s="91" t="str">
        <f t="shared" si="56"/>
        <v/>
      </c>
      <c r="CI67" s="91" t="str">
        <f t="shared" si="57"/>
        <v>нет</v>
      </c>
      <c r="CJ67" s="63" t="str">
        <f>IF(LEN('Описание предлагаемого товара'!T69)&gt;0,'Описание предлагаемого товара'!T69,"")</f>
        <v/>
      </c>
      <c r="CK67" s="91" t="str">
        <f t="shared" ref="CK67:CL67" si="498">IFERROR(REPLACE(CJ67,FIND(CHAR(10),CJ67,1),1,""),CJ67)</f>
        <v/>
      </c>
      <c r="CL67" s="91" t="str">
        <f t="shared" si="498"/>
        <v/>
      </c>
      <c r="CM67" s="91" t="str">
        <f t="shared" si="59"/>
        <v/>
      </c>
      <c r="CN67" s="91" t="str">
        <f t="shared" si="60"/>
        <v/>
      </c>
      <c r="CO67" s="91" t="str">
        <f t="shared" si="61"/>
        <v/>
      </c>
      <c r="CP67" s="90" t="str">
        <f>IF(AU67="Не указан реестровый номер (мера нац.режима Запрет)","",IF(CI67="нет","",IF(CU67="да","исключение(не смотрим баллы)",IFERROR(IF(CI67*1&gt;0,IFERROR(IF(VLOOKUP(CI67*1,Обработ.выгрузка_реестра_РФ!$A:$G,7,)=0,"Баллы не установлены",VLOOKUP(CI67*1,Обработ.выгрузка_реестра_РФ!$A:$G,7,)),IF(LEN(CI67)&gt;14,"","нет номера в реестре РФ")),""),IF(LEN(CI67)=0,"","Некорректный реестровый номер")))))</f>
        <v/>
      </c>
      <c r="CQ67" s="33" t="str">
        <f>IF(LEN(C67)&gt;0,IFERROR(IF(LEN(H67)&gt;0,IF(LEN(VLOOKUP(H67,'исключения(не_смотрим_баллы)'!$A:$C,1,))&gt;0,"да","нет"),"не введен ОКПД2"),"нет"),"")</f>
        <v>нет</v>
      </c>
      <c r="CR67" s="33" t="str">
        <f ca="1">IF(CQ67="да",IF(TODAY()&lt;VLOOKUP(H67,'исключения(не_смотрим_баллы)'!$A:$C,3,),"да","нет"),"")</f>
        <v/>
      </c>
      <c r="CS67" s="33" t="str">
        <f>IFERROR(IF(CQ67="да",IF(VLOOKUP(CI67*1,Обработ.выгрузка_реестра_РФ!$A:$G,2,)&lt;VLOOKUP(H67,'исключения(не_смотрим_баллы)'!$A:$C,2,),"да","нет"),""),"")</f>
        <v/>
      </c>
      <c r="CT67" s="24"/>
      <c r="CU67" s="33" t="str">
        <f t="shared" si="69"/>
        <v/>
      </c>
      <c r="CV67" s="91" t="str">
        <f t="shared" si="70"/>
        <v/>
      </c>
      <c r="CW67" s="27" t="str">
        <f t="shared" si="71"/>
        <v/>
      </c>
      <c r="CX67" s="26" t="str">
        <f t="shared" si="5"/>
        <v>Импорт</v>
      </c>
      <c r="CY67" s="64" t="str">
        <f>IF(LEN('Описание предлагаемого товара'!U69)&gt;0,'Описание предлагаемого товара'!U69,"")</f>
        <v/>
      </c>
      <c r="CZ67" s="95" t="str">
        <f t="shared" si="62"/>
        <v/>
      </c>
      <c r="DA67" s="95" t="str">
        <f t="shared" ref="DA67" si="499">IFERROR(REPLACE(CZ67,FIND(" ",CZ67,1),1,""),CZ67)</f>
        <v/>
      </c>
      <c r="DB67" s="95" t="str">
        <f t="shared" si="7"/>
        <v/>
      </c>
      <c r="DC67" s="95" t="str">
        <f t="shared" ref="DC67:DD67" si="500">IFERROR(REPLACE(DB67,FIND("г.",DB67,1),2,""),DB67)</f>
        <v/>
      </c>
      <c r="DD67" s="95" t="str">
        <f t="shared" si="500"/>
        <v/>
      </c>
      <c r="DE67" s="95" t="str">
        <f t="shared" ref="DE67:DF67" si="501">IFERROR(REPLACE(DD67,FIND("г",DD67,1),1,""),DD67)</f>
        <v/>
      </c>
      <c r="DF67" s="95" t="str">
        <f t="shared" si="501"/>
        <v/>
      </c>
      <c r="DG67" s="95" t="str">
        <f t="shared" si="75"/>
        <v/>
      </c>
      <c r="DH67" s="25" t="str">
        <f>IFERROR(VLOOKUP(CI67*1,Обработ.выгрузка_реестра_РФ!$A:$G,5,),"")</f>
        <v/>
      </c>
      <c r="DI67" s="27" t="str">
        <f t="shared" si="85"/>
        <v/>
      </c>
      <c r="DJ67" s="27" t="str">
        <f t="shared" ca="1" si="8"/>
        <v/>
      </c>
      <c r="DK67" s="63" t="str">
        <f>IF(LEN('Описание предлагаемого товара'!V69)&gt;0,'Описание предлагаемого товара'!V69,"")</f>
        <v/>
      </c>
      <c r="DL67" s="63" t="str">
        <f>IF(LEN('Описание предлагаемого товара'!W69)&gt;0,'Описание предлагаемого товара'!W69,"")</f>
        <v/>
      </c>
      <c r="DM67" s="32"/>
    </row>
    <row r="68" spans="1:117" ht="48.75" customHeight="1" x14ac:dyDescent="0.25">
      <c r="A68" s="61">
        <f>IF(LEN('Описание предлагаемого товара'!A70)&gt;0,'Описание предлагаемого товара'!A70,"")</f>
        <v>49</v>
      </c>
      <c r="B68" s="65" t="str">
        <f>IF(LEN('Описание предлагаемого товара'!B70)&gt;0,'Описание предлагаемого товара'!B70,"")</f>
        <v/>
      </c>
      <c r="C68" s="61" t="str">
        <f>IF(LEN('Описание предлагаемого товара'!C70)&gt;0,'Описание предлагаемого товара'!C70,"")</f>
        <v>Подшлемник сварочный Головной убор для защиты от искр и брызг расплавленного металла, металлической окалины, не ниже 1-го класса защиты</v>
      </c>
      <c r="D68" s="61" t="str">
        <f>IF(LEN('Описание предлагаемого товара'!D70)&gt;0,'Описание предлагаемого товара'!D70,"")</f>
        <v>Шлем-подшлемник с пелериной и притачной подкладкой. Верхняя часть состоит из двух боковых частей с подбородочной частью и двух сред-них. Для хорошего прилегания предусмотрена  подбородочная часть и трикотажная вставка по лицевому вырезу. Пелерина состоит из двух  частей. Подшлемник спереди застегивается на огнестойкую контактную ленту, настрочен-ную на подбородочную часть,  вверху и внизу пелерины, в 3-х точках. Отделочные строчки выполнены огнестойкими нитками в цвет ткани.
Ткань верха Состав сырья: 100% хлопок, Плотность: 500 г/кв.м, Цвет: чёрный, ткань внутренних деталей Состав сырья: 100% хлопок, Плотность: 142 г/кв.м Обязательно предоставление Сертификата соответствия / Декларации о соответствии ТР ТС 019/2011.</v>
      </c>
      <c r="E68" s="61" t="str">
        <f>IF(LEN('Описание предлагаемого товара'!E70)&gt;0,'Описание предлагаемого товара'!E70,"")</f>
        <v/>
      </c>
      <c r="F68" s="61" t="str">
        <f>IF(LEN('Описание предлагаемого товара'!F70)&gt;0,'Описание предлагаемого товара'!F70,"")</f>
        <v/>
      </c>
      <c r="G68" s="61" t="str">
        <f>IF(LEN('Описание предлагаемого товара'!G70)&gt;0,'Описание предлагаемого товара'!G70,"")</f>
        <v>Нет</v>
      </c>
      <c r="H68" s="61" t="str">
        <f>IF(LEN('Описание предлагаемого товара'!H70)&gt;0,'Описание предлагаемого товара'!H70,"")</f>
        <v>32.99.11.160</v>
      </c>
      <c r="I68" s="61" t="str">
        <f>IF(LEN('Описание предлагаемого товара'!I70)&gt;0,'Описание предлагаемого товара'!I70,"")</f>
        <v>Запрет</v>
      </c>
      <c r="J68" s="38" t="str">
        <f>IFERROR(VLOOKUP(B68,SAP!$A:$E,5,),"")</f>
        <v/>
      </c>
      <c r="K68" s="40" t="str">
        <f t="shared" si="9"/>
        <v/>
      </c>
      <c r="L68" s="61" t="str">
        <f>IF(LEN('Описание предлагаемого товара'!J70)&gt;0,IFERROR('Описание предлагаемого товара'!J70*1,""),"")</f>
        <v/>
      </c>
      <c r="M68" s="39" t="str">
        <f>IFERROR(VLOOKUP(B68,SAP!$A:$E,2,),"")</f>
        <v/>
      </c>
      <c r="N68" s="41" t="str">
        <f t="shared" si="141"/>
        <v/>
      </c>
      <c r="O68" s="39" t="str">
        <f t="shared" si="1"/>
        <v/>
      </c>
      <c r="P68" s="36" t="str">
        <f>IF(LEN('Описание предлагаемого товара'!K70)&gt;0,'Описание предлагаемого товара'!K70,"")</f>
        <v>нет</v>
      </c>
      <c r="Q68" s="37" t="str">
        <f>IF(IF(IF(LEN('Описание предлагаемого товара'!L70)&gt;0,'Описание предлагаемого товара'!L70,"")="(подпись уполномоченного представителя)","",IF(LEN('Описание предлагаемого товара'!L70)&gt;0,'Описание предлагаемого товара'!L70,""))="М.П.","",IF(IF(LEN('Описание предлагаемого товара'!L70)&gt;0,'Описание предлагаемого товара'!L70,"")="(подпись уполномоченного представителя)","",IF(LEN('Описание предлагаемого товара'!L70)&gt;0,'Описание предлагаемого товара'!L70,"")))</f>
        <v/>
      </c>
      <c r="R68" s="37" t="str">
        <f>IF(LEN('Описание предлагаемого товара'!M70)&gt;0,'Описание предлагаемого товара'!M70,"")</f>
        <v/>
      </c>
      <c r="S68" s="37" t="str">
        <f>IF(LEN('Описание предлагаемого товара'!N70)&gt;0,'Описание предлагаемого товара'!N70,"")</f>
        <v/>
      </c>
      <c r="T68" s="61" t="str">
        <f>IF(IF(LEN('Описание предлагаемого товара'!O70)&gt;0,'Описание предлагаемого товара'!O70,"")="(фамилия, имя, отчество подписавшего, должность)","",IF(LEN('Описание предлагаемого товара'!O70)&gt;0,'Описание предлагаемого товара'!O70,""))</f>
        <v>не заполняется</v>
      </c>
      <c r="U68" s="23" t="str">
        <f>IFERROR(VLOOKUP(CI68*1,Обработ.выгрузка_реестра_РФ!$A:$G,6,),"")</f>
        <v/>
      </c>
      <c r="V68" s="61" t="str">
        <f>IF(LEN('Описание предлагаемого товара'!P70)&gt;0,'Описание предлагаемого товара'!P70,"")</f>
        <v/>
      </c>
      <c r="W68" s="62" t="str">
        <f>IF(LEN('Описание предлагаемого товара'!Q70)&gt;0,'Описание предлагаемого товара'!Q70,"")</f>
        <v/>
      </c>
      <c r="X68" s="91" t="str">
        <f t="shared" ref="X68:Y68" si="502">IFERROR(REPLACE(W68,FIND(CHAR(10),W68,1),1," "),W68)</f>
        <v/>
      </c>
      <c r="Y68" s="91" t="str">
        <f t="shared" si="502"/>
        <v/>
      </c>
      <c r="Z68" s="91" t="str">
        <f t="shared" si="11"/>
        <v/>
      </c>
      <c r="AA68" s="91" t="str">
        <f t="shared" si="12"/>
        <v/>
      </c>
      <c r="AB68" s="91" t="str">
        <f t="shared" si="13"/>
        <v/>
      </c>
      <c r="AC68" s="91" t="str">
        <f t="shared" ref="AC68:AF68" si="503">IFERROR(REPLACE(AB68,FIND("  ",AB68,1),2," "),AB68)</f>
        <v/>
      </c>
      <c r="AD68" s="91" t="str">
        <f t="shared" si="503"/>
        <v/>
      </c>
      <c r="AE68" s="91" t="str">
        <f t="shared" si="503"/>
        <v/>
      </c>
      <c r="AF68" s="91" t="str">
        <f t="shared" si="503"/>
        <v/>
      </c>
      <c r="AG68" s="23" t="str">
        <f>IFERROR(VLOOKUP(CI68*1,Обработ.выгрузка_реестра_РФ!$A:$G,4,),"")</f>
        <v/>
      </c>
      <c r="AH68" s="91" t="str">
        <f t="shared" ref="AH68:AI68" si="504">IFERROR(REPLACE(AG68,FIND("-",AG68,1),1,"*"),AG68)</f>
        <v/>
      </c>
      <c r="AI68" s="91" t="str">
        <f t="shared" si="504"/>
        <v/>
      </c>
      <c r="AJ68" s="27" t="str">
        <f t="shared" si="107"/>
        <v/>
      </c>
      <c r="AK68" s="63" t="str">
        <f>IF(LEN('Описание предлагаемого товара'!R70)&gt;0,'Описание предлагаемого товара'!R70,"")</f>
        <v/>
      </c>
      <c r="AL68" s="91" t="str">
        <f t="shared" ref="AL68:AM68" si="505">IFERROR(REPLACE(AK68,FIND(CHAR(10),AK68,1),1,""),AK68)</f>
        <v/>
      </c>
      <c r="AM68" s="91" t="str">
        <f t="shared" si="505"/>
        <v/>
      </c>
      <c r="AN68" s="91" t="str">
        <f t="shared" ref="AN68:AR68" si="506">IFERROR(REPLACE(AM68,FIND(" ",AM68,1),1,""),AM68)</f>
        <v/>
      </c>
      <c r="AO68" s="91" t="str">
        <f t="shared" si="506"/>
        <v/>
      </c>
      <c r="AP68" s="91" t="str">
        <f t="shared" si="506"/>
        <v/>
      </c>
      <c r="AQ68" s="91" t="str">
        <f t="shared" si="506"/>
        <v/>
      </c>
      <c r="AR68" s="91" t="str">
        <f t="shared" si="506"/>
        <v/>
      </c>
      <c r="AS68" s="91" t="str">
        <f t="shared" si="18"/>
        <v/>
      </c>
      <c r="AT68" s="91" t="str">
        <f t="shared" si="19"/>
        <v/>
      </c>
      <c r="AU68" s="32" t="str">
        <f t="shared" si="4"/>
        <v>Не указан реестровый номер (мера нац.режима Запрет)</v>
      </c>
      <c r="AV68" s="93" t="str">
        <f>'Описание предлагаемого товара'!S70</f>
        <v/>
      </c>
      <c r="AW68" s="91">
        <f>MIN(SEARCH({0,1,2,3,4,5,6,7,8,9},AV68&amp; "0123456789"))</f>
        <v>1</v>
      </c>
      <c r="AX68" s="91" t="str">
        <f t="shared" si="20"/>
        <v/>
      </c>
      <c r="AY68" s="91" t="str">
        <f t="shared" si="21"/>
        <v/>
      </c>
      <c r="AZ68" s="91" t="str">
        <f t="shared" si="22"/>
        <v/>
      </c>
      <c r="BA68" s="91" t="str">
        <f t="shared" si="23"/>
        <v/>
      </c>
      <c r="BB68" s="91" t="str">
        <f t="shared" si="24"/>
        <v/>
      </c>
      <c r="BC68" s="91" t="str">
        <f t="shared" si="25"/>
        <v/>
      </c>
      <c r="BD68" s="91" t="str">
        <f t="shared" si="26"/>
        <v/>
      </c>
      <c r="BE68" s="91" t="str">
        <f t="shared" si="27"/>
        <v/>
      </c>
      <c r="BF68" s="91" t="str">
        <f t="shared" si="28"/>
        <v/>
      </c>
      <c r="BG68" s="91" t="str">
        <f t="shared" si="29"/>
        <v/>
      </c>
      <c r="BH68" s="91" t="str">
        <f t="shared" si="30"/>
        <v/>
      </c>
      <c r="BI68" s="91" t="str">
        <f t="shared" si="31"/>
        <v/>
      </c>
      <c r="BJ68" s="91" t="str">
        <f t="shared" si="32"/>
        <v/>
      </c>
      <c r="BK68" s="91" t="str">
        <f t="shared" si="33"/>
        <v/>
      </c>
      <c r="BL68" s="91" t="str">
        <f t="shared" si="34"/>
        <v/>
      </c>
      <c r="BM68" s="91" t="str">
        <f t="shared" si="35"/>
        <v/>
      </c>
      <c r="BN68" s="91" t="str">
        <f t="shared" si="36"/>
        <v/>
      </c>
      <c r="BO68" s="91" t="str">
        <f t="shared" si="37"/>
        <v/>
      </c>
      <c r="BP68" s="91" t="str">
        <f t="shared" si="38"/>
        <v/>
      </c>
      <c r="BQ68" s="91" t="str">
        <f t="shared" si="39"/>
        <v/>
      </c>
      <c r="BR68" s="91" t="str">
        <f t="shared" si="40"/>
        <v/>
      </c>
      <c r="BS68" s="91" t="str">
        <f t="shared" si="41"/>
        <v/>
      </c>
      <c r="BT68" s="91" t="str">
        <f t="shared" si="42"/>
        <v/>
      </c>
      <c r="BU68" s="91" t="str">
        <f t="shared" si="43"/>
        <v/>
      </c>
      <c r="BV68" s="91" t="str">
        <f t="shared" si="44"/>
        <v/>
      </c>
      <c r="BW68" s="91" t="str">
        <f t="shared" si="45"/>
        <v/>
      </c>
      <c r="BX68" s="91" t="str">
        <f t="shared" si="46"/>
        <v/>
      </c>
      <c r="BY68" s="91" t="str">
        <f t="shared" si="47"/>
        <v/>
      </c>
      <c r="BZ68" s="91" t="str">
        <f t="shared" si="48"/>
        <v/>
      </c>
      <c r="CA68" s="91" t="str">
        <f t="shared" si="49"/>
        <v/>
      </c>
      <c r="CB68" s="91" t="str">
        <f t="shared" si="50"/>
        <v/>
      </c>
      <c r="CC68" s="91" t="str">
        <f t="shared" si="51"/>
        <v/>
      </c>
      <c r="CD68" s="91" t="str">
        <f t="shared" si="52"/>
        <v/>
      </c>
      <c r="CE68" s="91" t="str">
        <f t="shared" si="53"/>
        <v/>
      </c>
      <c r="CF68" s="91" t="str">
        <f t="shared" si="54"/>
        <v/>
      </c>
      <c r="CG68" s="91" t="str">
        <f t="shared" si="55"/>
        <v/>
      </c>
      <c r="CH68" s="91" t="str">
        <f t="shared" si="56"/>
        <v/>
      </c>
      <c r="CI68" s="91" t="str">
        <f t="shared" si="57"/>
        <v>нет</v>
      </c>
      <c r="CJ68" s="63" t="str">
        <f>IF(LEN('Описание предлагаемого товара'!T70)&gt;0,'Описание предлагаемого товара'!T70,"")</f>
        <v/>
      </c>
      <c r="CK68" s="91" t="str">
        <f t="shared" ref="CK68:CL68" si="507">IFERROR(REPLACE(CJ68,FIND(CHAR(10),CJ68,1),1,""),CJ68)</f>
        <v/>
      </c>
      <c r="CL68" s="91" t="str">
        <f t="shared" si="507"/>
        <v/>
      </c>
      <c r="CM68" s="91" t="str">
        <f t="shared" si="59"/>
        <v/>
      </c>
      <c r="CN68" s="91" t="str">
        <f t="shared" si="60"/>
        <v/>
      </c>
      <c r="CO68" s="91" t="str">
        <f t="shared" si="61"/>
        <v/>
      </c>
      <c r="CP68" s="90" t="str">
        <f>IF(AU68="Не указан реестровый номер (мера нац.режима Запрет)","",IF(CI68="нет","",IF(CU68="да","исключение(не смотрим баллы)",IFERROR(IF(CI68*1&gt;0,IFERROR(IF(VLOOKUP(CI68*1,Обработ.выгрузка_реестра_РФ!$A:$G,7,)=0,"Баллы не установлены",VLOOKUP(CI68*1,Обработ.выгрузка_реестра_РФ!$A:$G,7,)),IF(LEN(CI68)&gt;14,"","нет номера в реестре РФ")),""),IF(LEN(CI68)=0,"","Некорректный реестровый номер")))))</f>
        <v/>
      </c>
      <c r="CQ68" s="33" t="str">
        <f>IF(LEN(C68)&gt;0,IFERROR(IF(LEN(H68)&gt;0,IF(LEN(VLOOKUP(H68,'исключения(не_смотрим_баллы)'!$A:$C,1,))&gt;0,"да","нет"),"не введен ОКПД2"),"нет"),"")</f>
        <v>нет</v>
      </c>
      <c r="CR68" s="33" t="str">
        <f ca="1">IF(CQ68="да",IF(TODAY()&lt;VLOOKUP(H68,'исключения(не_смотрим_баллы)'!$A:$C,3,),"да","нет"),"")</f>
        <v/>
      </c>
      <c r="CS68" s="33" t="str">
        <f>IFERROR(IF(CQ68="да",IF(VLOOKUP(CI68*1,Обработ.выгрузка_реестра_РФ!$A:$G,2,)&lt;VLOOKUP(H68,'исключения(не_смотрим_баллы)'!$A:$C,2,),"да","нет"),""),"")</f>
        <v/>
      </c>
      <c r="CT68" s="24"/>
      <c r="CU68" s="33" t="str">
        <f t="shared" si="69"/>
        <v/>
      </c>
      <c r="CV68" s="91" t="str">
        <f t="shared" si="70"/>
        <v/>
      </c>
      <c r="CW68" s="27" t="str">
        <f t="shared" si="71"/>
        <v/>
      </c>
      <c r="CX68" s="26" t="str">
        <f t="shared" si="5"/>
        <v>Импорт</v>
      </c>
      <c r="CY68" s="64" t="str">
        <f>IF(LEN('Описание предлагаемого товара'!U70)&gt;0,'Описание предлагаемого товара'!U70,"")</f>
        <v/>
      </c>
      <c r="CZ68" s="95" t="str">
        <f t="shared" si="62"/>
        <v/>
      </c>
      <c r="DA68" s="95" t="str">
        <f t="shared" ref="DA68" si="508">IFERROR(REPLACE(CZ68,FIND(" ",CZ68,1),1,""),CZ68)</f>
        <v/>
      </c>
      <c r="DB68" s="95" t="str">
        <f t="shared" si="7"/>
        <v/>
      </c>
      <c r="DC68" s="95" t="str">
        <f t="shared" ref="DC68:DD68" si="509">IFERROR(REPLACE(DB68,FIND("г.",DB68,1),2,""),DB68)</f>
        <v/>
      </c>
      <c r="DD68" s="95" t="str">
        <f t="shared" si="509"/>
        <v/>
      </c>
      <c r="DE68" s="95" t="str">
        <f t="shared" ref="DE68:DF68" si="510">IFERROR(REPLACE(DD68,FIND("г",DD68,1),1,""),DD68)</f>
        <v/>
      </c>
      <c r="DF68" s="95" t="str">
        <f t="shared" si="510"/>
        <v/>
      </c>
      <c r="DG68" s="95" t="str">
        <f t="shared" si="75"/>
        <v/>
      </c>
      <c r="DH68" s="25" t="str">
        <f>IFERROR(VLOOKUP(CI68*1,Обработ.выгрузка_реестра_РФ!$A:$G,5,),"")</f>
        <v/>
      </c>
      <c r="DI68" s="27" t="str">
        <f t="shared" si="85"/>
        <v/>
      </c>
      <c r="DJ68" s="27" t="str">
        <f t="shared" ca="1" si="8"/>
        <v/>
      </c>
      <c r="DK68" s="63" t="str">
        <f>IF(LEN('Описание предлагаемого товара'!V70)&gt;0,'Описание предлагаемого товара'!V70,"")</f>
        <v/>
      </c>
      <c r="DL68" s="63" t="str">
        <f>IF(LEN('Описание предлагаемого товара'!W70)&gt;0,'Описание предлагаемого товара'!W70,"")</f>
        <v/>
      </c>
      <c r="DM68" s="32"/>
    </row>
    <row r="69" spans="1:117" ht="48.75" customHeight="1" x14ac:dyDescent="0.25">
      <c r="A69" s="61">
        <f>IF(LEN('Описание предлагаемого товара'!A71)&gt;0,'Описание предлагаемого товара'!A71,"")</f>
        <v>50</v>
      </c>
      <c r="B69" s="65" t="str">
        <f>IF(LEN('Описание предлагаемого товара'!B71)&gt;0,'Описание предлагаемого товара'!B71,"")</f>
        <v/>
      </c>
      <c r="C69" s="61" t="str">
        <f>IF(LEN('Описание предлагаемого товара'!C71)&gt;0,'Описание предлагаемого товара'!C71,"")</f>
        <v>Подшлемник сварочный Головной убор для защиты от искр и брызг расплавленного металла, металлической окалины, не ниже 1-го класса защиты (зимний)</v>
      </c>
      <c r="D69" s="61" t="str">
        <f>IF(LEN('Описание предлагаемого товара'!D71)&gt;0,'Описание предлагаемого товара'!D71,"")</f>
        <v xml:space="preserve">Шлем-подшлемник с притачной утепляющей подкладкой. Утепляющая притачная подкладка выглядит следующим образом: ткань верха +ветрозащитная ткань + 2 слоя утеплителя + спанбонд + бязь. Шлем-подшлемник выполнен с пелериной. Головка состоит из двух боковых частей и двух средних. Боковые части с обтачками вдоль лицевого выреза и со слуховыми отверстиями с сеткой, которые прикрыты утепленным клапаном.  Головка подшлемника с горизонтальным швом выше кулиски, куда втачены верхние срезы пелерины. При надевании подшлемника пелерина располагается поверх воротника куртки и обеспечивает дополнительную защиту, т.е. искры легко скатываются по пелерине и куртке вниз.  Ткань верха: Ткань не менее 100% хлопок с огнестойкой и нефтемасловодоотталкивающей отделкой, поверхностная плотность 500 г/м.кв., цвет чёрный.     
Ткань внутренних деталей: не менее 100% хлопок, поверхностная плотность 142 г/кв.м., цвет черный. 
Ветрозащитная ткань: ткань подкладочная ветрозащитная, не менее 100% полиамид, поверхностная плотность 60 г/м.кв., цвет черный
Спанбонд: Нетканое полотно, предназначенное для предотвращения миграции утеплителя, состав сырья не менее 100% полипропилен, поверхностная плотность 25 г/кв.м.  
Утеплитель: «Флайтекс ФР» или эквивалент, состав сырья не менее 100% полиэфир, 1-й индекс, не поддерживающий горение, поверхностная плотность 150 г/кв.м., цвет белый. Обязательно предоставление Сертификата соответствия / Декларации о соответствии ТР ТС 019/2011.
</v>
      </c>
      <c r="E69" s="61" t="str">
        <f>IF(LEN('Описание предлагаемого товара'!E71)&gt;0,'Описание предлагаемого товара'!E71,"")</f>
        <v/>
      </c>
      <c r="F69" s="61" t="str">
        <f>IF(LEN('Описание предлагаемого товара'!F71)&gt;0,'Описание предлагаемого товара'!F71,"")</f>
        <v/>
      </c>
      <c r="G69" s="61" t="str">
        <f>IF(LEN('Описание предлагаемого товара'!G71)&gt;0,'Описание предлагаемого товара'!G71,"")</f>
        <v>Нет</v>
      </c>
      <c r="H69" s="61" t="str">
        <f>IF(LEN('Описание предлагаемого товара'!H71)&gt;0,'Описание предлагаемого товара'!H71,"")</f>
        <v>32.99.11.160</v>
      </c>
      <c r="I69" s="61" t="str">
        <f>IF(LEN('Описание предлагаемого товара'!I71)&gt;0,'Описание предлагаемого товара'!I71,"")</f>
        <v>Запрет</v>
      </c>
      <c r="J69" s="38" t="str">
        <f>IFERROR(VLOOKUP(B69,SAP!$A:$E,5,),"")</f>
        <v/>
      </c>
      <c r="K69" s="40" t="str">
        <f t="shared" si="9"/>
        <v/>
      </c>
      <c r="L69" s="61" t="str">
        <f>IF(LEN('Описание предлагаемого товара'!J71)&gt;0,IFERROR('Описание предлагаемого товара'!J71*1,""),"")</f>
        <v/>
      </c>
      <c r="M69" s="39" t="str">
        <f>IFERROR(VLOOKUP(B69,SAP!$A:$E,2,),"")</f>
        <v/>
      </c>
      <c r="N69" s="41" t="str">
        <f t="shared" si="141"/>
        <v/>
      </c>
      <c r="O69" s="39" t="str">
        <f t="shared" si="1"/>
        <v/>
      </c>
      <c r="P69" s="36" t="str">
        <f>IF(LEN('Описание предлагаемого товара'!K71)&gt;0,'Описание предлагаемого товара'!K71,"")</f>
        <v>нет</v>
      </c>
      <c r="Q69" s="37" t="str">
        <f>IF(IF(IF(LEN('Описание предлагаемого товара'!L71)&gt;0,'Описание предлагаемого товара'!L71,"")="(подпись уполномоченного представителя)","",IF(LEN('Описание предлагаемого товара'!L71)&gt;0,'Описание предлагаемого товара'!L71,""))="М.П.","",IF(IF(LEN('Описание предлагаемого товара'!L71)&gt;0,'Описание предлагаемого товара'!L71,"")="(подпись уполномоченного представителя)","",IF(LEN('Описание предлагаемого товара'!L71)&gt;0,'Описание предлагаемого товара'!L71,"")))</f>
        <v/>
      </c>
      <c r="R69" s="37" t="str">
        <f>IF(LEN('Описание предлагаемого товара'!M71)&gt;0,'Описание предлагаемого товара'!M71,"")</f>
        <v/>
      </c>
      <c r="S69" s="37" t="str">
        <f>IF(LEN('Описание предлагаемого товара'!N71)&gt;0,'Описание предлагаемого товара'!N71,"")</f>
        <v/>
      </c>
      <c r="T69" s="61" t="str">
        <f>IF(IF(LEN('Описание предлагаемого товара'!O71)&gt;0,'Описание предлагаемого товара'!O71,"")="(фамилия, имя, отчество подписавшего, должность)","",IF(LEN('Описание предлагаемого товара'!O71)&gt;0,'Описание предлагаемого товара'!O71,""))</f>
        <v>не заполняется</v>
      </c>
      <c r="U69" s="23" t="str">
        <f>IFERROR(VLOOKUP(CI69*1,Обработ.выгрузка_реестра_РФ!$A:$G,6,),"")</f>
        <v/>
      </c>
      <c r="V69" s="61" t="str">
        <f>IF(LEN('Описание предлагаемого товара'!P71)&gt;0,'Описание предлагаемого товара'!P71,"")</f>
        <v/>
      </c>
      <c r="W69" s="62" t="str">
        <f>IF(LEN('Описание предлагаемого товара'!Q71)&gt;0,'Описание предлагаемого товара'!Q71,"")</f>
        <v/>
      </c>
      <c r="X69" s="91" t="str">
        <f t="shared" ref="X69:Y69" si="511">IFERROR(REPLACE(W69,FIND(CHAR(10),W69,1),1," "),W69)</f>
        <v/>
      </c>
      <c r="Y69" s="91" t="str">
        <f t="shared" si="511"/>
        <v/>
      </c>
      <c r="Z69" s="91" t="str">
        <f t="shared" si="11"/>
        <v/>
      </c>
      <c r="AA69" s="91" t="str">
        <f t="shared" si="12"/>
        <v/>
      </c>
      <c r="AB69" s="91" t="str">
        <f t="shared" si="13"/>
        <v/>
      </c>
      <c r="AC69" s="91" t="str">
        <f t="shared" ref="AC69:AF69" si="512">IFERROR(REPLACE(AB69,FIND("  ",AB69,1),2," "),AB69)</f>
        <v/>
      </c>
      <c r="AD69" s="91" t="str">
        <f t="shared" si="512"/>
        <v/>
      </c>
      <c r="AE69" s="91" t="str">
        <f t="shared" si="512"/>
        <v/>
      </c>
      <c r="AF69" s="91" t="str">
        <f t="shared" si="512"/>
        <v/>
      </c>
      <c r="AG69" s="23" t="str">
        <f>IFERROR(VLOOKUP(CI69*1,Обработ.выгрузка_реестра_РФ!$A:$G,4,),"")</f>
        <v/>
      </c>
      <c r="AH69" s="91" t="str">
        <f t="shared" ref="AH69:AI69" si="513">IFERROR(REPLACE(AG69,FIND("-",AG69,1),1,"*"),AG69)</f>
        <v/>
      </c>
      <c r="AI69" s="91" t="str">
        <f t="shared" si="513"/>
        <v/>
      </c>
      <c r="AJ69" s="27" t="str">
        <f t="shared" si="107"/>
        <v/>
      </c>
      <c r="AK69" s="63" t="str">
        <f>IF(LEN('Описание предлагаемого товара'!R71)&gt;0,'Описание предлагаемого товара'!R71,"")</f>
        <v/>
      </c>
      <c r="AL69" s="91" t="str">
        <f t="shared" ref="AL69:AM69" si="514">IFERROR(REPLACE(AK69,FIND(CHAR(10),AK69,1),1,""),AK69)</f>
        <v/>
      </c>
      <c r="AM69" s="91" t="str">
        <f t="shared" si="514"/>
        <v/>
      </c>
      <c r="AN69" s="91" t="str">
        <f t="shared" ref="AN69:AR69" si="515">IFERROR(REPLACE(AM69,FIND(" ",AM69,1),1,""),AM69)</f>
        <v/>
      </c>
      <c r="AO69" s="91" t="str">
        <f t="shared" si="515"/>
        <v/>
      </c>
      <c r="AP69" s="91" t="str">
        <f t="shared" si="515"/>
        <v/>
      </c>
      <c r="AQ69" s="91" t="str">
        <f t="shared" si="515"/>
        <v/>
      </c>
      <c r="AR69" s="91" t="str">
        <f t="shared" si="515"/>
        <v/>
      </c>
      <c r="AS69" s="91" t="str">
        <f t="shared" si="18"/>
        <v/>
      </c>
      <c r="AT69" s="91" t="str">
        <f t="shared" si="19"/>
        <v/>
      </c>
      <c r="AU69" s="32" t="str">
        <f t="shared" si="4"/>
        <v>Не указан реестровый номер (мера нац.режима Запрет)</v>
      </c>
      <c r="AV69" s="93" t="str">
        <f>'Описание предлагаемого товара'!S71</f>
        <v/>
      </c>
      <c r="AW69" s="91">
        <f>MIN(SEARCH({0,1,2,3,4,5,6,7,8,9},AV69&amp; "0123456789"))</f>
        <v>1</v>
      </c>
      <c r="AX69" s="91" t="str">
        <f t="shared" si="20"/>
        <v/>
      </c>
      <c r="AY69" s="91" t="str">
        <f t="shared" si="21"/>
        <v/>
      </c>
      <c r="AZ69" s="91" t="str">
        <f t="shared" si="22"/>
        <v/>
      </c>
      <c r="BA69" s="91" t="str">
        <f t="shared" si="23"/>
        <v/>
      </c>
      <c r="BB69" s="91" t="str">
        <f t="shared" si="24"/>
        <v/>
      </c>
      <c r="BC69" s="91" t="str">
        <f t="shared" si="25"/>
        <v/>
      </c>
      <c r="BD69" s="91" t="str">
        <f t="shared" si="26"/>
        <v/>
      </c>
      <c r="BE69" s="91" t="str">
        <f t="shared" si="27"/>
        <v/>
      </c>
      <c r="BF69" s="91" t="str">
        <f t="shared" si="28"/>
        <v/>
      </c>
      <c r="BG69" s="91" t="str">
        <f t="shared" si="29"/>
        <v/>
      </c>
      <c r="BH69" s="91" t="str">
        <f t="shared" si="30"/>
        <v/>
      </c>
      <c r="BI69" s="91" t="str">
        <f t="shared" si="31"/>
        <v/>
      </c>
      <c r="BJ69" s="91" t="str">
        <f t="shared" si="32"/>
        <v/>
      </c>
      <c r="BK69" s="91" t="str">
        <f t="shared" si="33"/>
        <v/>
      </c>
      <c r="BL69" s="91" t="str">
        <f t="shared" si="34"/>
        <v/>
      </c>
      <c r="BM69" s="91" t="str">
        <f t="shared" si="35"/>
        <v/>
      </c>
      <c r="BN69" s="91" t="str">
        <f t="shared" si="36"/>
        <v/>
      </c>
      <c r="BO69" s="91" t="str">
        <f t="shared" si="37"/>
        <v/>
      </c>
      <c r="BP69" s="91" t="str">
        <f t="shared" si="38"/>
        <v/>
      </c>
      <c r="BQ69" s="91" t="str">
        <f t="shared" si="39"/>
        <v/>
      </c>
      <c r="BR69" s="91" t="str">
        <f t="shared" si="40"/>
        <v/>
      </c>
      <c r="BS69" s="91" t="str">
        <f t="shared" si="41"/>
        <v/>
      </c>
      <c r="BT69" s="91" t="str">
        <f t="shared" si="42"/>
        <v/>
      </c>
      <c r="BU69" s="91" t="str">
        <f t="shared" si="43"/>
        <v/>
      </c>
      <c r="BV69" s="91" t="str">
        <f t="shared" si="44"/>
        <v/>
      </c>
      <c r="BW69" s="91" t="str">
        <f t="shared" si="45"/>
        <v/>
      </c>
      <c r="BX69" s="91" t="str">
        <f t="shared" si="46"/>
        <v/>
      </c>
      <c r="BY69" s="91" t="str">
        <f t="shared" si="47"/>
        <v/>
      </c>
      <c r="BZ69" s="91" t="str">
        <f t="shared" si="48"/>
        <v/>
      </c>
      <c r="CA69" s="91" t="str">
        <f t="shared" si="49"/>
        <v/>
      </c>
      <c r="CB69" s="91" t="str">
        <f t="shared" si="50"/>
        <v/>
      </c>
      <c r="CC69" s="91" t="str">
        <f t="shared" si="51"/>
        <v/>
      </c>
      <c r="CD69" s="91" t="str">
        <f t="shared" si="52"/>
        <v/>
      </c>
      <c r="CE69" s="91" t="str">
        <f t="shared" si="53"/>
        <v/>
      </c>
      <c r="CF69" s="91" t="str">
        <f t="shared" si="54"/>
        <v/>
      </c>
      <c r="CG69" s="91" t="str">
        <f t="shared" si="55"/>
        <v/>
      </c>
      <c r="CH69" s="91" t="str">
        <f t="shared" si="56"/>
        <v/>
      </c>
      <c r="CI69" s="91" t="str">
        <f t="shared" si="57"/>
        <v>нет</v>
      </c>
      <c r="CJ69" s="63" t="str">
        <f>IF(LEN('Описание предлагаемого товара'!T71)&gt;0,'Описание предлагаемого товара'!T71,"")</f>
        <v/>
      </c>
      <c r="CK69" s="91" t="str">
        <f t="shared" ref="CK69:CL69" si="516">IFERROR(REPLACE(CJ69,FIND(CHAR(10),CJ69,1),1,""),CJ69)</f>
        <v/>
      </c>
      <c r="CL69" s="91" t="str">
        <f t="shared" si="516"/>
        <v/>
      </c>
      <c r="CM69" s="91" t="str">
        <f t="shared" si="59"/>
        <v/>
      </c>
      <c r="CN69" s="91" t="str">
        <f t="shared" si="60"/>
        <v/>
      </c>
      <c r="CO69" s="91" t="str">
        <f t="shared" si="61"/>
        <v/>
      </c>
      <c r="CP69" s="90" t="str">
        <f>IF(AU69="Не указан реестровый номер (мера нац.режима Запрет)","",IF(CI69="нет","",IF(CU69="да","исключение(не смотрим баллы)",IFERROR(IF(CI69*1&gt;0,IFERROR(IF(VLOOKUP(CI69*1,Обработ.выгрузка_реестра_РФ!$A:$G,7,)=0,"Баллы не установлены",VLOOKUP(CI69*1,Обработ.выгрузка_реестра_РФ!$A:$G,7,)),IF(LEN(CI69)&gt;14,"","нет номера в реестре РФ")),""),IF(LEN(CI69)=0,"","Некорректный реестровый номер")))))</f>
        <v/>
      </c>
      <c r="CQ69" s="33" t="str">
        <f>IF(LEN(C69)&gt;0,IFERROR(IF(LEN(H69)&gt;0,IF(LEN(VLOOKUP(H69,'исключения(не_смотрим_баллы)'!$A:$C,1,))&gt;0,"да","нет"),"не введен ОКПД2"),"нет"),"")</f>
        <v>нет</v>
      </c>
      <c r="CR69" s="33" t="str">
        <f ca="1">IF(CQ69="да",IF(TODAY()&lt;VLOOKUP(H69,'исключения(не_смотрим_баллы)'!$A:$C,3,),"да","нет"),"")</f>
        <v/>
      </c>
      <c r="CS69" s="33" t="str">
        <f>IFERROR(IF(CQ69="да",IF(VLOOKUP(CI69*1,Обработ.выгрузка_реестра_РФ!$A:$G,2,)&lt;VLOOKUP(H69,'исключения(не_смотрим_баллы)'!$A:$C,2,),"да","нет"),""),"")</f>
        <v/>
      </c>
      <c r="CT69" s="24"/>
      <c r="CU69" s="33" t="str">
        <f t="shared" si="69"/>
        <v/>
      </c>
      <c r="CV69" s="91" t="str">
        <f t="shared" si="70"/>
        <v/>
      </c>
      <c r="CW69" s="27" t="str">
        <f t="shared" si="71"/>
        <v/>
      </c>
      <c r="CX69" s="26" t="str">
        <f t="shared" si="5"/>
        <v>Импорт</v>
      </c>
      <c r="CY69" s="64" t="str">
        <f>IF(LEN('Описание предлагаемого товара'!U71)&gt;0,'Описание предлагаемого товара'!U71,"")</f>
        <v/>
      </c>
      <c r="CZ69" s="95" t="str">
        <f t="shared" si="62"/>
        <v/>
      </c>
      <c r="DA69" s="95" t="str">
        <f t="shared" ref="DA69" si="517">IFERROR(REPLACE(CZ69,FIND(" ",CZ69,1),1,""),CZ69)</f>
        <v/>
      </c>
      <c r="DB69" s="95" t="str">
        <f t="shared" si="7"/>
        <v/>
      </c>
      <c r="DC69" s="95" t="str">
        <f t="shared" ref="DC69:DD69" si="518">IFERROR(REPLACE(DB69,FIND("г.",DB69,1),2,""),DB69)</f>
        <v/>
      </c>
      <c r="DD69" s="95" t="str">
        <f t="shared" si="518"/>
        <v/>
      </c>
      <c r="DE69" s="95" t="str">
        <f t="shared" ref="DE69:DF69" si="519">IFERROR(REPLACE(DD69,FIND("г",DD69,1),1,""),DD69)</f>
        <v/>
      </c>
      <c r="DF69" s="95" t="str">
        <f t="shared" si="519"/>
        <v/>
      </c>
      <c r="DG69" s="95" t="str">
        <f t="shared" si="75"/>
        <v/>
      </c>
      <c r="DH69" s="25" t="str">
        <f>IFERROR(VLOOKUP(CI69*1,Обработ.выгрузка_реестра_РФ!$A:$G,5,),"")</f>
        <v/>
      </c>
      <c r="DI69" s="27" t="str">
        <f t="shared" si="85"/>
        <v/>
      </c>
      <c r="DJ69" s="27" t="str">
        <f t="shared" ca="1" si="8"/>
        <v/>
      </c>
      <c r="DK69" s="63" t="str">
        <f>IF(LEN('Описание предлагаемого товара'!V71)&gt;0,'Описание предлагаемого товара'!V71,"")</f>
        <v/>
      </c>
      <c r="DL69" s="63" t="str">
        <f>IF(LEN('Описание предлагаемого товара'!W71)&gt;0,'Описание предлагаемого товара'!W71,"")</f>
        <v/>
      </c>
      <c r="DM69" s="32"/>
    </row>
    <row r="70" spans="1:117" ht="48.75" customHeight="1" x14ac:dyDescent="0.25">
      <c r="A70" s="61">
        <f>IF(LEN('Описание предлагаемого товара'!A72)&gt;0,'Описание предлагаемого товара'!A72,"")</f>
        <v>51</v>
      </c>
      <c r="B70" s="65" t="str">
        <f>IF(LEN('Описание предлагаемого товара'!B72)&gt;0,'Описание предлагаемого товара'!B72,"")</f>
        <v/>
      </c>
      <c r="C70" s="61" t="str">
        <f>IF(LEN('Описание предлагаемого товара'!C72)&gt;0,'Описание предлагаемого товара'!C72,"")</f>
        <v xml:space="preserve">Подшлемник трикотажный </v>
      </c>
      <c r="D70" s="61" t="str">
        <f>IF(LEN('Описание предлагаемого товара'!D72)&gt;0,'Описание предлагаемого товара'!D72,"")</f>
        <v>Трикотажный подшлемник с вырезом для лица. Состав: 30% шерсть, 70% ПАН (полиакрилонитрил). Размер: универсальный. Цвет: черный. ТР ТС 017/2011 ГОСТ 33378-2015</v>
      </c>
      <c r="E70" s="61" t="str">
        <f>IF(LEN('Описание предлагаемого товара'!E72)&gt;0,'Описание предлагаемого товара'!E72,"")</f>
        <v/>
      </c>
      <c r="F70" s="61" t="str">
        <f>IF(LEN('Описание предлагаемого товара'!F72)&gt;0,'Описание предлагаемого товара'!F72,"")</f>
        <v/>
      </c>
      <c r="G70" s="61" t="str">
        <f>IF(LEN('Описание предлагаемого товара'!G72)&gt;0,'Описание предлагаемого товара'!G72,"")</f>
        <v>Нет</v>
      </c>
      <c r="H70" s="61" t="str">
        <f>IF(LEN('Описание предлагаемого товара'!H72)&gt;0,'Описание предлагаемого товара'!H72,"")</f>
        <v>32.99.11.160</v>
      </c>
      <c r="I70" s="61" t="str">
        <f>IF(LEN('Описание предлагаемого товара'!I72)&gt;0,'Описание предлагаемого товара'!I72,"")</f>
        <v>Запрет</v>
      </c>
      <c r="J70" s="38" t="str">
        <f>IFERROR(VLOOKUP(B70,SAP!$A:$E,5,),"")</f>
        <v/>
      </c>
      <c r="K70" s="40" t="str">
        <f t="shared" si="9"/>
        <v/>
      </c>
      <c r="L70" s="61" t="str">
        <f>IF(LEN('Описание предлагаемого товара'!J72)&gt;0,IFERROR('Описание предлагаемого товара'!J72*1,""),"")</f>
        <v/>
      </c>
      <c r="M70" s="39" t="str">
        <f>IFERROR(VLOOKUP(B70,SAP!$A:$E,2,),"")</f>
        <v/>
      </c>
      <c r="N70" s="41" t="str">
        <f t="shared" si="141"/>
        <v/>
      </c>
      <c r="O70" s="39" t="str">
        <f t="shared" si="1"/>
        <v/>
      </c>
      <c r="P70" s="36" t="str">
        <f>IF(LEN('Описание предлагаемого товара'!K72)&gt;0,'Описание предлагаемого товара'!K72,"")</f>
        <v>нет</v>
      </c>
      <c r="Q70" s="37" t="str">
        <f>IF(IF(IF(LEN('Описание предлагаемого товара'!L72)&gt;0,'Описание предлагаемого товара'!L72,"")="(подпись уполномоченного представителя)","",IF(LEN('Описание предлагаемого товара'!L72)&gt;0,'Описание предлагаемого товара'!L72,""))="М.П.","",IF(IF(LEN('Описание предлагаемого товара'!L72)&gt;0,'Описание предлагаемого товара'!L72,"")="(подпись уполномоченного представителя)","",IF(LEN('Описание предлагаемого товара'!L72)&gt;0,'Описание предлагаемого товара'!L72,"")))</f>
        <v/>
      </c>
      <c r="R70" s="37" t="str">
        <f>IF(LEN('Описание предлагаемого товара'!M72)&gt;0,'Описание предлагаемого товара'!M72,"")</f>
        <v/>
      </c>
      <c r="S70" s="37" t="str">
        <f>IF(LEN('Описание предлагаемого товара'!N72)&gt;0,'Описание предлагаемого товара'!N72,"")</f>
        <v/>
      </c>
      <c r="T70" s="61" t="str">
        <f>IF(IF(LEN('Описание предлагаемого товара'!O72)&gt;0,'Описание предлагаемого товара'!O72,"")="(фамилия, имя, отчество подписавшего, должность)","",IF(LEN('Описание предлагаемого товара'!O72)&gt;0,'Описание предлагаемого товара'!O72,""))</f>
        <v>не заполняется</v>
      </c>
      <c r="U70" s="23" t="str">
        <f>IFERROR(VLOOKUP(CI70*1,Обработ.выгрузка_реестра_РФ!$A:$G,6,),"")</f>
        <v/>
      </c>
      <c r="V70" s="61" t="str">
        <f>IF(LEN('Описание предлагаемого товара'!P72)&gt;0,'Описание предлагаемого товара'!P72,"")</f>
        <v/>
      </c>
      <c r="W70" s="62" t="str">
        <f>IF(LEN('Описание предлагаемого товара'!Q72)&gt;0,'Описание предлагаемого товара'!Q72,"")</f>
        <v/>
      </c>
      <c r="X70" s="91" t="str">
        <f t="shared" ref="X70:Y70" si="520">IFERROR(REPLACE(W70,FIND(CHAR(10),W70,1),1," "),W70)</f>
        <v/>
      </c>
      <c r="Y70" s="91" t="str">
        <f t="shared" si="520"/>
        <v/>
      </c>
      <c r="Z70" s="91" t="str">
        <f t="shared" si="11"/>
        <v/>
      </c>
      <c r="AA70" s="91" t="str">
        <f t="shared" si="12"/>
        <v/>
      </c>
      <c r="AB70" s="91" t="str">
        <f t="shared" si="13"/>
        <v/>
      </c>
      <c r="AC70" s="91" t="str">
        <f t="shared" ref="AC70:AF70" si="521">IFERROR(REPLACE(AB70,FIND("  ",AB70,1),2," "),AB70)</f>
        <v/>
      </c>
      <c r="AD70" s="91" t="str">
        <f t="shared" si="521"/>
        <v/>
      </c>
      <c r="AE70" s="91" t="str">
        <f t="shared" si="521"/>
        <v/>
      </c>
      <c r="AF70" s="91" t="str">
        <f t="shared" si="521"/>
        <v/>
      </c>
      <c r="AG70" s="23" t="str">
        <f>IFERROR(VLOOKUP(CI70*1,Обработ.выгрузка_реестра_РФ!$A:$G,4,),"")</f>
        <v/>
      </c>
      <c r="AH70" s="91" t="str">
        <f t="shared" ref="AH70:AI70" si="522">IFERROR(REPLACE(AG70,FIND("-",AG70,1),1,"*"),AG70)</f>
        <v/>
      </c>
      <c r="AI70" s="91" t="str">
        <f t="shared" si="522"/>
        <v/>
      </c>
      <c r="AJ70" s="27" t="str">
        <f t="shared" si="107"/>
        <v/>
      </c>
      <c r="AK70" s="63" t="str">
        <f>IF(LEN('Описание предлагаемого товара'!R72)&gt;0,'Описание предлагаемого товара'!R72,"")</f>
        <v/>
      </c>
      <c r="AL70" s="91" t="str">
        <f t="shared" ref="AL70:AM70" si="523">IFERROR(REPLACE(AK70,FIND(CHAR(10),AK70,1),1,""),AK70)</f>
        <v/>
      </c>
      <c r="AM70" s="91" t="str">
        <f t="shared" si="523"/>
        <v/>
      </c>
      <c r="AN70" s="91" t="str">
        <f t="shared" ref="AN70:AR70" si="524">IFERROR(REPLACE(AM70,FIND(" ",AM70,1),1,""),AM70)</f>
        <v/>
      </c>
      <c r="AO70" s="91" t="str">
        <f t="shared" si="524"/>
        <v/>
      </c>
      <c r="AP70" s="91" t="str">
        <f t="shared" si="524"/>
        <v/>
      </c>
      <c r="AQ70" s="91" t="str">
        <f t="shared" si="524"/>
        <v/>
      </c>
      <c r="AR70" s="91" t="str">
        <f t="shared" si="524"/>
        <v/>
      </c>
      <c r="AS70" s="91" t="str">
        <f t="shared" si="18"/>
        <v/>
      </c>
      <c r="AT70" s="91" t="str">
        <f t="shared" si="19"/>
        <v/>
      </c>
      <c r="AU70" s="32" t="str">
        <f t="shared" si="4"/>
        <v>Не указан реестровый номер (мера нац.режима Запрет)</v>
      </c>
      <c r="AV70" s="93" t="str">
        <f>'Описание предлагаемого товара'!S72</f>
        <v/>
      </c>
      <c r="AW70" s="91">
        <f>MIN(SEARCH({0,1,2,3,4,5,6,7,8,9},AV70&amp; "0123456789"))</f>
        <v>1</v>
      </c>
      <c r="AX70" s="91" t="str">
        <f t="shared" si="20"/>
        <v/>
      </c>
      <c r="AY70" s="91" t="str">
        <f t="shared" si="21"/>
        <v/>
      </c>
      <c r="AZ70" s="91" t="str">
        <f t="shared" si="22"/>
        <v/>
      </c>
      <c r="BA70" s="91" t="str">
        <f t="shared" si="23"/>
        <v/>
      </c>
      <c r="BB70" s="91" t="str">
        <f t="shared" si="24"/>
        <v/>
      </c>
      <c r="BC70" s="91" t="str">
        <f t="shared" si="25"/>
        <v/>
      </c>
      <c r="BD70" s="91" t="str">
        <f t="shared" si="26"/>
        <v/>
      </c>
      <c r="BE70" s="91" t="str">
        <f t="shared" si="27"/>
        <v/>
      </c>
      <c r="BF70" s="91" t="str">
        <f t="shared" si="28"/>
        <v/>
      </c>
      <c r="BG70" s="91" t="str">
        <f t="shared" si="29"/>
        <v/>
      </c>
      <c r="BH70" s="91" t="str">
        <f t="shared" si="30"/>
        <v/>
      </c>
      <c r="BI70" s="91" t="str">
        <f t="shared" si="31"/>
        <v/>
      </c>
      <c r="BJ70" s="91" t="str">
        <f t="shared" si="32"/>
        <v/>
      </c>
      <c r="BK70" s="91" t="str">
        <f t="shared" si="33"/>
        <v/>
      </c>
      <c r="BL70" s="91" t="str">
        <f t="shared" si="34"/>
        <v/>
      </c>
      <c r="BM70" s="91" t="str">
        <f t="shared" si="35"/>
        <v/>
      </c>
      <c r="BN70" s="91" t="str">
        <f t="shared" si="36"/>
        <v/>
      </c>
      <c r="BO70" s="91" t="str">
        <f t="shared" si="37"/>
        <v/>
      </c>
      <c r="BP70" s="91" t="str">
        <f t="shared" si="38"/>
        <v/>
      </c>
      <c r="BQ70" s="91" t="str">
        <f t="shared" si="39"/>
        <v/>
      </c>
      <c r="BR70" s="91" t="str">
        <f t="shared" si="40"/>
        <v/>
      </c>
      <c r="BS70" s="91" t="str">
        <f t="shared" si="41"/>
        <v/>
      </c>
      <c r="BT70" s="91" t="str">
        <f t="shared" si="42"/>
        <v/>
      </c>
      <c r="BU70" s="91" t="str">
        <f t="shared" si="43"/>
        <v/>
      </c>
      <c r="BV70" s="91" t="str">
        <f t="shared" si="44"/>
        <v/>
      </c>
      <c r="BW70" s="91" t="str">
        <f t="shared" si="45"/>
        <v/>
      </c>
      <c r="BX70" s="91" t="str">
        <f t="shared" si="46"/>
        <v/>
      </c>
      <c r="BY70" s="91" t="str">
        <f t="shared" si="47"/>
        <v/>
      </c>
      <c r="BZ70" s="91" t="str">
        <f t="shared" si="48"/>
        <v/>
      </c>
      <c r="CA70" s="91" t="str">
        <f t="shared" si="49"/>
        <v/>
      </c>
      <c r="CB70" s="91" t="str">
        <f t="shared" si="50"/>
        <v/>
      </c>
      <c r="CC70" s="91" t="str">
        <f t="shared" si="51"/>
        <v/>
      </c>
      <c r="CD70" s="91" t="str">
        <f t="shared" si="52"/>
        <v/>
      </c>
      <c r="CE70" s="91" t="str">
        <f t="shared" si="53"/>
        <v/>
      </c>
      <c r="CF70" s="91" t="str">
        <f t="shared" si="54"/>
        <v/>
      </c>
      <c r="CG70" s="91" t="str">
        <f t="shared" si="55"/>
        <v/>
      </c>
      <c r="CH70" s="91" t="str">
        <f t="shared" si="56"/>
        <v/>
      </c>
      <c r="CI70" s="91" t="str">
        <f t="shared" si="57"/>
        <v>нет</v>
      </c>
      <c r="CJ70" s="63" t="str">
        <f>IF(LEN('Описание предлагаемого товара'!T72)&gt;0,'Описание предлагаемого товара'!T72,"")</f>
        <v/>
      </c>
      <c r="CK70" s="91" t="str">
        <f t="shared" ref="CK70:CL70" si="525">IFERROR(REPLACE(CJ70,FIND(CHAR(10),CJ70,1),1,""),CJ70)</f>
        <v/>
      </c>
      <c r="CL70" s="91" t="str">
        <f t="shared" si="525"/>
        <v/>
      </c>
      <c r="CM70" s="91" t="str">
        <f t="shared" si="59"/>
        <v/>
      </c>
      <c r="CN70" s="91" t="str">
        <f t="shared" si="60"/>
        <v/>
      </c>
      <c r="CO70" s="91" t="str">
        <f t="shared" si="61"/>
        <v/>
      </c>
      <c r="CP70" s="90" t="str">
        <f>IF(AU70="Не указан реестровый номер (мера нац.режима Запрет)","",IF(CI70="нет","",IF(CU70="да","исключение(не смотрим баллы)",IFERROR(IF(CI70*1&gt;0,IFERROR(IF(VLOOKUP(CI70*1,Обработ.выгрузка_реестра_РФ!$A:$G,7,)=0,"Баллы не установлены",VLOOKUP(CI70*1,Обработ.выгрузка_реестра_РФ!$A:$G,7,)),IF(LEN(CI70)&gt;14,"","нет номера в реестре РФ")),""),IF(LEN(CI70)=0,"","Некорректный реестровый номер")))))</f>
        <v/>
      </c>
      <c r="CQ70" s="33" t="str">
        <f>IF(LEN(C70)&gt;0,IFERROR(IF(LEN(H70)&gt;0,IF(LEN(VLOOKUP(H70,'исключения(не_смотрим_баллы)'!$A:$C,1,))&gt;0,"да","нет"),"не введен ОКПД2"),"нет"),"")</f>
        <v>нет</v>
      </c>
      <c r="CR70" s="33" t="str">
        <f ca="1">IF(CQ70="да",IF(TODAY()&lt;VLOOKUP(H70,'исключения(не_смотрим_баллы)'!$A:$C,3,),"да","нет"),"")</f>
        <v/>
      </c>
      <c r="CS70" s="33" t="str">
        <f>IFERROR(IF(CQ70="да",IF(VLOOKUP(CI70*1,Обработ.выгрузка_реестра_РФ!$A:$G,2,)&lt;VLOOKUP(H70,'исключения(не_смотрим_баллы)'!$A:$C,2,),"да","нет"),""),"")</f>
        <v/>
      </c>
      <c r="CT70" s="24"/>
      <c r="CU70" s="33" t="str">
        <f t="shared" si="69"/>
        <v/>
      </c>
      <c r="CV70" s="91" t="str">
        <f t="shared" si="70"/>
        <v/>
      </c>
      <c r="CW70" s="27" t="str">
        <f t="shared" si="71"/>
        <v/>
      </c>
      <c r="CX70" s="26" t="str">
        <f t="shared" si="5"/>
        <v>Импорт</v>
      </c>
      <c r="CY70" s="64" t="str">
        <f>IF(LEN('Описание предлагаемого товара'!U72)&gt;0,'Описание предлагаемого товара'!U72,"")</f>
        <v/>
      </c>
      <c r="CZ70" s="95" t="str">
        <f t="shared" si="62"/>
        <v/>
      </c>
      <c r="DA70" s="95" t="str">
        <f t="shared" ref="DA70" si="526">IFERROR(REPLACE(CZ70,FIND(" ",CZ70,1),1,""),CZ70)</f>
        <v/>
      </c>
      <c r="DB70" s="95" t="str">
        <f t="shared" si="7"/>
        <v/>
      </c>
      <c r="DC70" s="95" t="str">
        <f t="shared" ref="DC70:DD70" si="527">IFERROR(REPLACE(DB70,FIND("г.",DB70,1),2,""),DB70)</f>
        <v/>
      </c>
      <c r="DD70" s="95" t="str">
        <f t="shared" si="527"/>
        <v/>
      </c>
      <c r="DE70" s="95" t="str">
        <f t="shared" ref="DE70:DF70" si="528">IFERROR(REPLACE(DD70,FIND("г",DD70,1),1,""),DD70)</f>
        <v/>
      </c>
      <c r="DF70" s="95" t="str">
        <f t="shared" si="528"/>
        <v/>
      </c>
      <c r="DG70" s="95" t="str">
        <f t="shared" si="75"/>
        <v/>
      </c>
      <c r="DH70" s="25" t="str">
        <f>IFERROR(VLOOKUP(CI70*1,Обработ.выгрузка_реестра_РФ!$A:$G,5,),"")</f>
        <v/>
      </c>
      <c r="DI70" s="27" t="str">
        <f t="shared" si="85"/>
        <v/>
      </c>
      <c r="DJ70" s="27" t="str">
        <f t="shared" ca="1" si="8"/>
        <v/>
      </c>
      <c r="DK70" s="63" t="str">
        <f>IF(LEN('Описание предлагаемого товара'!V72)&gt;0,'Описание предлагаемого товара'!V72,"")</f>
        <v/>
      </c>
      <c r="DL70" s="63" t="str">
        <f>IF(LEN('Описание предлагаемого товара'!W72)&gt;0,'Описание предлагаемого товара'!W72,"")</f>
        <v/>
      </c>
      <c r="DM70" s="32"/>
    </row>
    <row r="71" spans="1:117" ht="48.75" customHeight="1" x14ac:dyDescent="0.25">
      <c r="A71" s="61">
        <f>IF(LEN('Описание предлагаемого товара'!A73)&gt;0,'Описание предлагаемого товара'!A73,"")</f>
        <v>52</v>
      </c>
      <c r="B71" s="65" t="str">
        <f>IF(LEN('Описание предлагаемого товара'!B73)&gt;0,'Описание предлагаемого товара'!B73,"")</f>
        <v/>
      </c>
      <c r="C71" s="61" t="str">
        <f>IF(LEN('Описание предлагаемого товара'!C73)&gt;0,'Описание предлагаемого товара'!C73,"")</f>
        <v xml:space="preserve">Полумаска фильтрующая </v>
      </c>
      <c r="D71" s="61" t="str">
        <f>IF(LEN('Описание предлагаемого товара'!D73)&gt;0,'Описание предлагаемого товара'!D73,"")</f>
        <v>Класс защиты: FFP2 NR D С клапаном выдоха. Респиратор предназначен для индивидуальной защиты органов дыхания человека от всех видов аэрозолей (пыль, дым, туман) при их концентрации до 12 ПДК, от паров, от нагрева металлов (сварочных аэрозолей, озона) и газов органического и неорганического происхождения при их концентрации до 5 ПДК. Рекомендуемые области применения: сварочные производства, черная и цветная металлургия, судостроение, машиностроение, литейные производства, лакокрасочные и гальванические работы.</v>
      </c>
      <c r="E71" s="61" t="str">
        <f>IF(LEN('Описание предлагаемого товара'!E73)&gt;0,'Описание предлагаемого товара'!E73,"")</f>
        <v/>
      </c>
      <c r="F71" s="61" t="str">
        <f>IF(LEN('Описание предлагаемого товара'!F73)&gt;0,'Описание предлагаемого товара'!F73,"")</f>
        <v/>
      </c>
      <c r="G71" s="61" t="str">
        <f>IF(LEN('Описание предлагаемого товара'!G73)&gt;0,'Описание предлагаемого товара'!G73,"")</f>
        <v>Нет</v>
      </c>
      <c r="H71" s="61" t="str">
        <f>IF(LEN('Описание предлагаемого товара'!H73)&gt;0,'Описание предлагаемого товара'!H73,"")</f>
        <v>32.99.11.120</v>
      </c>
      <c r="I71" s="61" t="str">
        <f>IF(LEN('Описание предлагаемого товара'!I73)&gt;0,'Описание предлагаемого товара'!I73,"")</f>
        <v>Преимущество</v>
      </c>
      <c r="J71" s="38" t="str">
        <f>IFERROR(VLOOKUP(B71,SAP!$A:$E,5,),"")</f>
        <v/>
      </c>
      <c r="K71" s="40" t="str">
        <f t="shared" si="9"/>
        <v/>
      </c>
      <c r="L71" s="61" t="str">
        <f>IF(LEN('Описание предлагаемого товара'!J73)&gt;0,IFERROR('Описание предлагаемого товара'!J73*1,""),"")</f>
        <v/>
      </c>
      <c r="M71" s="39" t="str">
        <f>IFERROR(VLOOKUP(B71,SAP!$A:$E,2,),"")</f>
        <v/>
      </c>
      <c r="N71" s="41" t="str">
        <f t="shared" si="141"/>
        <v/>
      </c>
      <c r="O71" s="39" t="str">
        <f t="shared" si="1"/>
        <v/>
      </c>
      <c r="P71" s="36" t="str">
        <f>IF(LEN('Описание предлагаемого товара'!K73)&gt;0,'Описание предлагаемого товара'!K73,"")</f>
        <v>нет</v>
      </c>
      <c r="Q71" s="37" t="str">
        <f>IF(IF(IF(LEN('Описание предлагаемого товара'!L73)&gt;0,'Описание предлагаемого товара'!L73,"")="(подпись уполномоченного представителя)","",IF(LEN('Описание предлагаемого товара'!L73)&gt;0,'Описание предлагаемого товара'!L73,""))="М.П.","",IF(IF(LEN('Описание предлагаемого товара'!L73)&gt;0,'Описание предлагаемого товара'!L73,"")="(подпись уполномоченного представителя)","",IF(LEN('Описание предлагаемого товара'!L73)&gt;0,'Описание предлагаемого товара'!L73,"")))</f>
        <v/>
      </c>
      <c r="R71" s="37" t="str">
        <f>IF(LEN('Описание предлагаемого товара'!M73)&gt;0,'Описание предлагаемого товара'!M73,"")</f>
        <v/>
      </c>
      <c r="S71" s="37" t="str">
        <f>IF(LEN('Описание предлагаемого товара'!N73)&gt;0,'Описание предлагаемого товара'!N73,"")</f>
        <v/>
      </c>
      <c r="T71" s="61" t="str">
        <f>IF(IF(LEN('Описание предлагаемого товара'!O73)&gt;0,'Описание предлагаемого товара'!O73,"")="(фамилия, имя, отчество подписавшего, должность)","",IF(LEN('Описание предлагаемого товара'!O73)&gt;0,'Описание предлагаемого товара'!O73,""))</f>
        <v>не заполняется</v>
      </c>
      <c r="U71" s="23" t="str">
        <f>IFERROR(VLOOKUP(CI71*1,Обработ.выгрузка_реестра_РФ!$A:$G,6,),"")</f>
        <v/>
      </c>
      <c r="V71" s="61" t="str">
        <f>IF(LEN('Описание предлагаемого товара'!P73)&gt;0,'Описание предлагаемого товара'!P73,"")</f>
        <v/>
      </c>
      <c r="W71" s="62" t="str">
        <f>IF(LEN('Описание предлагаемого товара'!Q73)&gt;0,'Описание предлагаемого товара'!Q73,"")</f>
        <v/>
      </c>
      <c r="X71" s="91" t="str">
        <f t="shared" ref="X71:Y71" si="529">IFERROR(REPLACE(W71,FIND(CHAR(10),W71,1),1," "),W71)</f>
        <v/>
      </c>
      <c r="Y71" s="91" t="str">
        <f t="shared" si="529"/>
        <v/>
      </c>
      <c r="Z71" s="91" t="str">
        <f t="shared" si="11"/>
        <v/>
      </c>
      <c r="AA71" s="91" t="str">
        <f t="shared" si="12"/>
        <v/>
      </c>
      <c r="AB71" s="91" t="str">
        <f t="shared" si="13"/>
        <v/>
      </c>
      <c r="AC71" s="91" t="str">
        <f t="shared" ref="AC71:AF71" si="530">IFERROR(REPLACE(AB71,FIND("  ",AB71,1),2," "),AB71)</f>
        <v/>
      </c>
      <c r="AD71" s="91" t="str">
        <f t="shared" si="530"/>
        <v/>
      </c>
      <c r="AE71" s="91" t="str">
        <f t="shared" si="530"/>
        <v/>
      </c>
      <c r="AF71" s="91" t="str">
        <f t="shared" si="530"/>
        <v/>
      </c>
      <c r="AG71" s="23" t="str">
        <f>IFERROR(VLOOKUP(CI71*1,Обработ.выгрузка_реестра_РФ!$A:$G,4,),"")</f>
        <v/>
      </c>
      <c r="AH71" s="91" t="str">
        <f t="shared" ref="AH71:AI71" si="531">IFERROR(REPLACE(AG71,FIND("-",AG71,1),1,"*"),AG71)</f>
        <v/>
      </c>
      <c r="AI71" s="91" t="str">
        <f t="shared" si="531"/>
        <v/>
      </c>
      <c r="AJ71" s="27" t="str">
        <f t="shared" si="107"/>
        <v/>
      </c>
      <c r="AK71" s="63" t="str">
        <f>IF(LEN('Описание предлагаемого товара'!R73)&gt;0,'Описание предлагаемого товара'!R73,"")</f>
        <v/>
      </c>
      <c r="AL71" s="91" t="str">
        <f t="shared" ref="AL71:AM71" si="532">IFERROR(REPLACE(AK71,FIND(CHAR(10),AK71,1),1,""),AK71)</f>
        <v/>
      </c>
      <c r="AM71" s="91" t="str">
        <f t="shared" si="532"/>
        <v/>
      </c>
      <c r="AN71" s="91" t="str">
        <f t="shared" ref="AN71:AR71" si="533">IFERROR(REPLACE(AM71,FIND(" ",AM71,1),1,""),AM71)</f>
        <v/>
      </c>
      <c r="AO71" s="91" t="str">
        <f t="shared" si="533"/>
        <v/>
      </c>
      <c r="AP71" s="91" t="str">
        <f t="shared" si="533"/>
        <v/>
      </c>
      <c r="AQ71" s="91" t="str">
        <f t="shared" si="533"/>
        <v/>
      </c>
      <c r="AR71" s="91" t="str">
        <f t="shared" si="533"/>
        <v/>
      </c>
      <c r="AS71" s="91" t="str">
        <f t="shared" si="18"/>
        <v/>
      </c>
      <c r="AT71" s="91" t="str">
        <f t="shared" si="19"/>
        <v/>
      </c>
      <c r="AU71" s="32" t="str">
        <f t="shared" si="4"/>
        <v/>
      </c>
      <c r="AV71" s="93" t="str">
        <f>'Описание предлагаемого товара'!S73</f>
        <v>не заполняется</v>
      </c>
      <c r="AW71" s="91">
        <f>MIN(SEARCH({0,1,2,3,4,5,6,7,8,9},AV71&amp; "0123456789"))</f>
        <v>15</v>
      </c>
      <c r="AX71" s="91" t="str">
        <f t="shared" si="20"/>
        <v/>
      </c>
      <c r="AY71" s="91" t="str">
        <f t="shared" si="21"/>
        <v/>
      </c>
      <c r="AZ71" s="91" t="str">
        <f t="shared" si="22"/>
        <v/>
      </c>
      <c r="BA71" s="91" t="str">
        <f t="shared" si="23"/>
        <v/>
      </c>
      <c r="BB71" s="91" t="str">
        <f t="shared" si="24"/>
        <v/>
      </c>
      <c r="BC71" s="91" t="str">
        <f t="shared" si="25"/>
        <v/>
      </c>
      <c r="BD71" s="91" t="str">
        <f t="shared" si="26"/>
        <v/>
      </c>
      <c r="BE71" s="91" t="str">
        <f t="shared" si="27"/>
        <v/>
      </c>
      <c r="BF71" s="91" t="str">
        <f t="shared" si="28"/>
        <v/>
      </c>
      <c r="BG71" s="91" t="str">
        <f t="shared" si="29"/>
        <v/>
      </c>
      <c r="BH71" s="91" t="str">
        <f t="shared" si="30"/>
        <v/>
      </c>
      <c r="BI71" s="91" t="str">
        <f t="shared" si="31"/>
        <v/>
      </c>
      <c r="BJ71" s="91" t="str">
        <f t="shared" si="32"/>
        <v/>
      </c>
      <c r="BK71" s="91" t="str">
        <f t="shared" si="33"/>
        <v/>
      </c>
      <c r="BL71" s="91" t="str">
        <f t="shared" si="34"/>
        <v/>
      </c>
      <c r="BM71" s="91" t="str">
        <f t="shared" si="35"/>
        <v/>
      </c>
      <c r="BN71" s="91" t="str">
        <f t="shared" si="36"/>
        <v/>
      </c>
      <c r="BO71" s="91" t="str">
        <f t="shared" si="37"/>
        <v/>
      </c>
      <c r="BP71" s="91" t="str">
        <f t="shared" si="38"/>
        <v/>
      </c>
      <c r="BQ71" s="91" t="str">
        <f t="shared" si="39"/>
        <v/>
      </c>
      <c r="BR71" s="91" t="str">
        <f t="shared" si="40"/>
        <v/>
      </c>
      <c r="BS71" s="91" t="str">
        <f t="shared" si="41"/>
        <v/>
      </c>
      <c r="BT71" s="91" t="str">
        <f t="shared" si="42"/>
        <v/>
      </c>
      <c r="BU71" s="91" t="str">
        <f t="shared" si="43"/>
        <v/>
      </c>
      <c r="BV71" s="91" t="str">
        <f t="shared" si="44"/>
        <v/>
      </c>
      <c r="BW71" s="91" t="str">
        <f t="shared" si="45"/>
        <v/>
      </c>
      <c r="BX71" s="91" t="str">
        <f t="shared" si="46"/>
        <v/>
      </c>
      <c r="BY71" s="91" t="str">
        <f t="shared" si="47"/>
        <v/>
      </c>
      <c r="BZ71" s="91" t="str">
        <f t="shared" si="48"/>
        <v/>
      </c>
      <c r="CA71" s="91" t="str">
        <f t="shared" si="49"/>
        <v/>
      </c>
      <c r="CB71" s="91" t="str">
        <f t="shared" si="50"/>
        <v/>
      </c>
      <c r="CC71" s="91" t="str">
        <f t="shared" si="51"/>
        <v/>
      </c>
      <c r="CD71" s="91" t="str">
        <f t="shared" si="52"/>
        <v/>
      </c>
      <c r="CE71" s="91" t="str">
        <f t="shared" si="53"/>
        <v/>
      </c>
      <c r="CF71" s="91" t="str">
        <f t="shared" si="54"/>
        <v/>
      </c>
      <c r="CG71" s="91" t="str">
        <f t="shared" si="55"/>
        <v/>
      </c>
      <c r="CH71" s="91" t="str">
        <f t="shared" si="56"/>
        <v/>
      </c>
      <c r="CI71" s="91" t="str">
        <f t="shared" si="57"/>
        <v>нет</v>
      </c>
      <c r="CJ71" s="63" t="str">
        <f>IF(LEN('Описание предлагаемого товара'!T73)&gt;0,'Описание предлагаемого товара'!T73,"")</f>
        <v>не заполняется</v>
      </c>
      <c r="CK71" s="91" t="str">
        <f t="shared" ref="CK71:CL71" si="534">IFERROR(REPLACE(CJ71,FIND(CHAR(10),CJ71,1),1,""),CJ71)</f>
        <v>не заполняется</v>
      </c>
      <c r="CL71" s="91" t="str">
        <f t="shared" si="534"/>
        <v>не заполняется</v>
      </c>
      <c r="CM71" s="91" t="str">
        <f t="shared" si="59"/>
        <v>незаполняется</v>
      </c>
      <c r="CN71" s="91" t="str">
        <f t="shared" si="60"/>
        <v>незаполняется</v>
      </c>
      <c r="CO71" s="91" t="str">
        <f t="shared" si="61"/>
        <v>незаполняется</v>
      </c>
      <c r="CP71" s="90" t="str">
        <f>IF(AU71="Не указан реестровый номер (мера нац.режима Запрет)","",IF(CI71="нет","",IF(CU71="да","исключение(не смотрим баллы)",IFERROR(IF(CI71*1&gt;0,IFERROR(IF(VLOOKUP(CI71*1,Обработ.выгрузка_реестра_РФ!$A:$G,7,)=0,"Баллы не установлены",VLOOKUP(CI71*1,Обработ.выгрузка_реестра_РФ!$A:$G,7,)),IF(LEN(CI71)&gt;14,"","нет номера в реестре РФ")),""),IF(LEN(CI71)=0,"","Некорректный реестровый номер")))))</f>
        <v/>
      </c>
      <c r="CQ71" s="33" t="str">
        <f>IF(LEN(C71)&gt;0,IFERROR(IF(LEN(H71)&gt;0,IF(LEN(VLOOKUP(H71,'исключения(не_смотрим_баллы)'!$A:$C,1,))&gt;0,"да","нет"),"не введен ОКПД2"),"нет"),"")</f>
        <v>нет</v>
      </c>
      <c r="CR71" s="33" t="str">
        <f ca="1">IF(CQ71="да",IF(TODAY()&lt;VLOOKUP(H71,'исключения(не_смотрим_баллы)'!$A:$C,3,),"да","нет"),"")</f>
        <v/>
      </c>
      <c r="CS71" s="33" t="str">
        <f>IFERROR(IF(CQ71="да",IF(VLOOKUP(CI71*1,Обработ.выгрузка_реестра_РФ!$A:$G,2,)&lt;VLOOKUP(H71,'исключения(не_смотрим_баллы)'!$A:$C,2,),"да","нет"),""),"")</f>
        <v/>
      </c>
      <c r="CT71" s="24"/>
      <c r="CU71" s="33" t="str">
        <f t="shared" si="69"/>
        <v/>
      </c>
      <c r="CV71" s="91" t="str">
        <f t="shared" si="70"/>
        <v/>
      </c>
      <c r="CW71" s="27" t="str">
        <f t="shared" si="71"/>
        <v/>
      </c>
      <c r="CX71" s="26" t="str">
        <f t="shared" si="5"/>
        <v/>
      </c>
      <c r="CY71" s="64" t="str">
        <f>IF(LEN('Описание предлагаемого товара'!U73)&gt;0,'Описание предлагаемого товара'!U73,"")</f>
        <v>не заполняется</v>
      </c>
      <c r="CZ71" s="95" t="str">
        <f t="shared" si="62"/>
        <v>не заполняется</v>
      </c>
      <c r="DA71" s="95" t="str">
        <f t="shared" ref="DA71" si="535">IFERROR(REPLACE(CZ71,FIND(" ",CZ71,1),1,""),CZ71)</f>
        <v>незаполняется</v>
      </c>
      <c r="DB71" s="95" t="str">
        <f t="shared" si="7"/>
        <v>незаполняется</v>
      </c>
      <c r="DC71" s="95" t="str">
        <f t="shared" ref="DC71:DD71" si="536">IFERROR(REPLACE(DB71,FIND("г.",DB71,1),2,""),DB71)</f>
        <v>незаполняется</v>
      </c>
      <c r="DD71" s="95" t="str">
        <f t="shared" si="536"/>
        <v>незаполняется</v>
      </c>
      <c r="DE71" s="95" t="str">
        <f t="shared" ref="DE71:DF71" si="537">IFERROR(REPLACE(DD71,FIND("г",DD71,1),1,""),DD71)</f>
        <v>незаполняется</v>
      </c>
      <c r="DF71" s="95" t="str">
        <f t="shared" si="537"/>
        <v>незаполняется</v>
      </c>
      <c r="DG71" s="95" t="str">
        <f t="shared" si="75"/>
        <v>незаполняется</v>
      </c>
      <c r="DH71" s="25" t="str">
        <f>IFERROR(VLOOKUP(CI71*1,Обработ.выгрузка_реестра_РФ!$A:$G,5,),"")</f>
        <v/>
      </c>
      <c r="DI71" s="27" t="str">
        <f t="shared" si="85"/>
        <v/>
      </c>
      <c r="DJ71" s="27" t="str">
        <f t="shared" ca="1" si="8"/>
        <v/>
      </c>
      <c r="DK71" s="63" t="str">
        <f>IF(LEN('Описание предлагаемого товара'!V73)&gt;0,'Описание предлагаемого товара'!V73,"")</f>
        <v>не заполняется</v>
      </c>
      <c r="DL71" s="63" t="str">
        <f>IF(LEN('Описание предлагаемого товара'!W73)&gt;0,'Описание предлагаемого товара'!W73,"")</f>
        <v>не заполняется</v>
      </c>
      <c r="DM71" s="32"/>
    </row>
    <row r="72" spans="1:117" ht="48.75" customHeight="1" x14ac:dyDescent="0.25">
      <c r="A72" s="61">
        <f>IF(LEN('Описание предлагаемого товара'!A74)&gt;0,'Описание предлагаемого товара'!A74,"")</f>
        <v>53</v>
      </c>
      <c r="B72" s="65" t="str">
        <f>IF(LEN('Описание предлагаемого товара'!B74)&gt;0,'Описание предлагаемого товара'!B74,"")</f>
        <v/>
      </c>
      <c r="C72" s="61" t="str">
        <f>IF(LEN('Описание предлагаемого товара'!C74)&gt;0,'Описание предлагаемого товара'!C74,"")</f>
        <v xml:space="preserve">Респиратор полумаска (с клапанами выдоха и вдоха) </v>
      </c>
      <c r="D72" s="61" t="str">
        <f>IF(LEN('Описание предлагаемого товара'!D74)&gt;0,'Описание предлагаемого товара'!D74,"")</f>
        <v xml:space="preserve">Респиратор состоит из лицевой части в виде изолирующей полумаски, двух комбинированных фильтров и пакета для хранения и ношения респиратора. Соответствие нормативным документам: Респиратор: ТР ТС 019/2011, ГОСТ12.4.296-2015; Полумаска: ТР ТС 019/2011, ГОСТ 12.4.244-2013; Фильтры комбинированные: ТР ТС 019/2011, ГОСТ 12.4.235-2019 Сертификат соответствия требованиям ТР ТС 019/2011 на респиратор, фильтры и полумаску. Полумаска изолирующая используется с трикотажным обтюратором; Комбинированные фильтры присоединяются к полумаске с помощью манжет; Три размера (роста) полумаски: 1, 2, 3; Масса респиратора – не более 370 г.
 </v>
      </c>
      <c r="E72" s="61" t="str">
        <f>IF(LEN('Описание предлагаемого товара'!E74)&gt;0,'Описание предлагаемого товара'!E74,"")</f>
        <v/>
      </c>
      <c r="F72" s="61" t="str">
        <f>IF(LEN('Описание предлагаемого товара'!F74)&gt;0,'Описание предлагаемого товара'!F74,"")</f>
        <v/>
      </c>
      <c r="G72" s="61" t="str">
        <f>IF(LEN('Описание предлагаемого товара'!G74)&gt;0,'Описание предлагаемого товара'!G74,"")</f>
        <v>Нет</v>
      </c>
      <c r="H72" s="61" t="str">
        <f>IF(LEN('Описание предлагаемого товара'!H74)&gt;0,'Описание предлагаемого товара'!H74,"")</f>
        <v>32.99.11.120</v>
      </c>
      <c r="I72" s="61" t="str">
        <f>IF(LEN('Описание предлагаемого товара'!I74)&gt;0,'Описание предлагаемого товара'!I74,"")</f>
        <v>Преимущество</v>
      </c>
      <c r="J72" s="38" t="str">
        <f>IFERROR(VLOOKUP(B72,SAP!$A:$E,5,),"")</f>
        <v/>
      </c>
      <c r="K72" s="40" t="str">
        <f t="shared" si="9"/>
        <v/>
      </c>
      <c r="L72" s="61" t="str">
        <f>IF(LEN('Описание предлагаемого товара'!J74)&gt;0,IFERROR('Описание предлагаемого товара'!J74*1,""),"")</f>
        <v/>
      </c>
      <c r="M72" s="39" t="str">
        <f>IFERROR(VLOOKUP(B72,SAP!$A:$E,2,),"")</f>
        <v/>
      </c>
      <c r="N72" s="41" t="str">
        <f t="shared" si="141"/>
        <v/>
      </c>
      <c r="O72" s="39" t="str">
        <f t="shared" si="1"/>
        <v/>
      </c>
      <c r="P72" s="36" t="str">
        <f>IF(LEN('Описание предлагаемого товара'!K74)&gt;0,'Описание предлагаемого товара'!K74,"")</f>
        <v>нет</v>
      </c>
      <c r="Q72" s="37" t="str">
        <f>IF(IF(IF(LEN('Описание предлагаемого товара'!L74)&gt;0,'Описание предлагаемого товара'!L74,"")="(подпись уполномоченного представителя)","",IF(LEN('Описание предлагаемого товара'!L74)&gt;0,'Описание предлагаемого товара'!L74,""))="М.П.","",IF(IF(LEN('Описание предлагаемого товара'!L74)&gt;0,'Описание предлагаемого товара'!L74,"")="(подпись уполномоченного представителя)","",IF(LEN('Описание предлагаемого товара'!L74)&gt;0,'Описание предлагаемого товара'!L74,"")))</f>
        <v/>
      </c>
      <c r="R72" s="37" t="str">
        <f>IF(LEN('Описание предлагаемого товара'!M74)&gt;0,'Описание предлагаемого товара'!M74,"")</f>
        <v/>
      </c>
      <c r="S72" s="37" t="str">
        <f>IF(LEN('Описание предлагаемого товара'!N74)&gt;0,'Описание предлагаемого товара'!N74,"")</f>
        <v/>
      </c>
      <c r="T72" s="61" t="str">
        <f>IF(IF(LEN('Описание предлагаемого товара'!O74)&gt;0,'Описание предлагаемого товара'!O74,"")="(фамилия, имя, отчество подписавшего, должность)","",IF(LEN('Описание предлагаемого товара'!O74)&gt;0,'Описание предлагаемого товара'!O74,""))</f>
        <v>не заполняется</v>
      </c>
      <c r="U72" s="23" t="str">
        <f>IFERROR(VLOOKUP(CI72*1,Обработ.выгрузка_реестра_РФ!$A:$G,6,),"")</f>
        <v/>
      </c>
      <c r="V72" s="61" t="str">
        <f>IF(LEN('Описание предлагаемого товара'!P74)&gt;0,'Описание предлагаемого товара'!P74,"")</f>
        <v/>
      </c>
      <c r="W72" s="62" t="str">
        <f>IF(LEN('Описание предлагаемого товара'!Q74)&gt;0,'Описание предлагаемого товара'!Q74,"")</f>
        <v/>
      </c>
      <c r="X72" s="91" t="str">
        <f t="shared" ref="X72:Y72" si="538">IFERROR(REPLACE(W72,FIND(CHAR(10),W72,1),1," "),W72)</f>
        <v/>
      </c>
      <c r="Y72" s="91" t="str">
        <f t="shared" si="538"/>
        <v/>
      </c>
      <c r="Z72" s="91" t="str">
        <f t="shared" si="11"/>
        <v/>
      </c>
      <c r="AA72" s="91" t="str">
        <f t="shared" si="12"/>
        <v/>
      </c>
      <c r="AB72" s="91" t="str">
        <f t="shared" si="13"/>
        <v/>
      </c>
      <c r="AC72" s="91" t="str">
        <f t="shared" ref="AC72:AF72" si="539">IFERROR(REPLACE(AB72,FIND("  ",AB72,1),2," "),AB72)</f>
        <v/>
      </c>
      <c r="AD72" s="91" t="str">
        <f t="shared" si="539"/>
        <v/>
      </c>
      <c r="AE72" s="91" t="str">
        <f t="shared" si="539"/>
        <v/>
      </c>
      <c r="AF72" s="91" t="str">
        <f t="shared" si="539"/>
        <v/>
      </c>
      <c r="AG72" s="23" t="str">
        <f>IFERROR(VLOOKUP(CI72*1,Обработ.выгрузка_реестра_РФ!$A:$G,4,),"")</f>
        <v/>
      </c>
      <c r="AH72" s="91" t="str">
        <f t="shared" ref="AH72:AI72" si="540">IFERROR(REPLACE(AG72,FIND("-",AG72,1),1,"*"),AG72)</f>
        <v/>
      </c>
      <c r="AI72" s="91" t="str">
        <f t="shared" si="540"/>
        <v/>
      </c>
      <c r="AJ72" s="27" t="str">
        <f t="shared" si="107"/>
        <v/>
      </c>
      <c r="AK72" s="63" t="str">
        <f>IF(LEN('Описание предлагаемого товара'!R74)&gt;0,'Описание предлагаемого товара'!R74,"")</f>
        <v/>
      </c>
      <c r="AL72" s="91" t="str">
        <f t="shared" ref="AL72:AM72" si="541">IFERROR(REPLACE(AK72,FIND(CHAR(10),AK72,1),1,""),AK72)</f>
        <v/>
      </c>
      <c r="AM72" s="91" t="str">
        <f t="shared" si="541"/>
        <v/>
      </c>
      <c r="AN72" s="91" t="str">
        <f t="shared" ref="AN72:AR72" si="542">IFERROR(REPLACE(AM72,FIND(" ",AM72,1),1,""),AM72)</f>
        <v/>
      </c>
      <c r="AO72" s="91" t="str">
        <f t="shared" si="542"/>
        <v/>
      </c>
      <c r="AP72" s="91" t="str">
        <f t="shared" si="542"/>
        <v/>
      </c>
      <c r="AQ72" s="91" t="str">
        <f t="shared" si="542"/>
        <v/>
      </c>
      <c r="AR72" s="91" t="str">
        <f t="shared" si="542"/>
        <v/>
      </c>
      <c r="AS72" s="91" t="str">
        <f t="shared" si="18"/>
        <v/>
      </c>
      <c r="AT72" s="91" t="str">
        <f t="shared" si="19"/>
        <v/>
      </c>
      <c r="AU72" s="32" t="str">
        <f t="shared" si="4"/>
        <v/>
      </c>
      <c r="AV72" s="93" t="str">
        <f>'Описание предлагаемого товара'!S74</f>
        <v>не заполняется</v>
      </c>
      <c r="AW72" s="91">
        <f>MIN(SEARCH({0,1,2,3,4,5,6,7,8,9},AV72&amp; "0123456789"))</f>
        <v>15</v>
      </c>
      <c r="AX72" s="91" t="str">
        <f t="shared" si="20"/>
        <v/>
      </c>
      <c r="AY72" s="91" t="str">
        <f t="shared" si="21"/>
        <v/>
      </c>
      <c r="AZ72" s="91" t="str">
        <f t="shared" si="22"/>
        <v/>
      </c>
      <c r="BA72" s="91" t="str">
        <f t="shared" si="23"/>
        <v/>
      </c>
      <c r="BB72" s="91" t="str">
        <f t="shared" si="24"/>
        <v/>
      </c>
      <c r="BC72" s="91" t="str">
        <f t="shared" si="25"/>
        <v/>
      </c>
      <c r="BD72" s="91" t="str">
        <f t="shared" si="26"/>
        <v/>
      </c>
      <c r="BE72" s="91" t="str">
        <f t="shared" si="27"/>
        <v/>
      </c>
      <c r="BF72" s="91" t="str">
        <f t="shared" si="28"/>
        <v/>
      </c>
      <c r="BG72" s="91" t="str">
        <f t="shared" si="29"/>
        <v/>
      </c>
      <c r="BH72" s="91" t="str">
        <f t="shared" si="30"/>
        <v/>
      </c>
      <c r="BI72" s="91" t="str">
        <f t="shared" si="31"/>
        <v/>
      </c>
      <c r="BJ72" s="91" t="str">
        <f t="shared" si="32"/>
        <v/>
      </c>
      <c r="BK72" s="91" t="str">
        <f t="shared" si="33"/>
        <v/>
      </c>
      <c r="BL72" s="91" t="str">
        <f t="shared" si="34"/>
        <v/>
      </c>
      <c r="BM72" s="91" t="str">
        <f t="shared" si="35"/>
        <v/>
      </c>
      <c r="BN72" s="91" t="str">
        <f t="shared" si="36"/>
        <v/>
      </c>
      <c r="BO72" s="91" t="str">
        <f t="shared" si="37"/>
        <v/>
      </c>
      <c r="BP72" s="91" t="str">
        <f t="shared" si="38"/>
        <v/>
      </c>
      <c r="BQ72" s="91" t="str">
        <f t="shared" si="39"/>
        <v/>
      </c>
      <c r="BR72" s="91" t="str">
        <f t="shared" si="40"/>
        <v/>
      </c>
      <c r="BS72" s="91" t="str">
        <f t="shared" si="41"/>
        <v/>
      </c>
      <c r="BT72" s="91" t="str">
        <f t="shared" si="42"/>
        <v/>
      </c>
      <c r="BU72" s="91" t="str">
        <f t="shared" si="43"/>
        <v/>
      </c>
      <c r="BV72" s="91" t="str">
        <f t="shared" si="44"/>
        <v/>
      </c>
      <c r="BW72" s="91" t="str">
        <f t="shared" si="45"/>
        <v/>
      </c>
      <c r="BX72" s="91" t="str">
        <f t="shared" si="46"/>
        <v/>
      </c>
      <c r="BY72" s="91" t="str">
        <f t="shared" si="47"/>
        <v/>
      </c>
      <c r="BZ72" s="91" t="str">
        <f t="shared" si="48"/>
        <v/>
      </c>
      <c r="CA72" s="91" t="str">
        <f t="shared" si="49"/>
        <v/>
      </c>
      <c r="CB72" s="91" t="str">
        <f t="shared" si="50"/>
        <v/>
      </c>
      <c r="CC72" s="91" t="str">
        <f t="shared" si="51"/>
        <v/>
      </c>
      <c r="CD72" s="91" t="str">
        <f t="shared" si="52"/>
        <v/>
      </c>
      <c r="CE72" s="91" t="str">
        <f t="shared" si="53"/>
        <v/>
      </c>
      <c r="CF72" s="91" t="str">
        <f t="shared" si="54"/>
        <v/>
      </c>
      <c r="CG72" s="91" t="str">
        <f t="shared" si="55"/>
        <v/>
      </c>
      <c r="CH72" s="91" t="str">
        <f t="shared" si="56"/>
        <v/>
      </c>
      <c r="CI72" s="91" t="str">
        <f t="shared" si="57"/>
        <v>нет</v>
      </c>
      <c r="CJ72" s="63" t="str">
        <f>IF(LEN('Описание предлагаемого товара'!T74)&gt;0,'Описание предлагаемого товара'!T74,"")</f>
        <v>не заполняется</v>
      </c>
      <c r="CK72" s="91" t="str">
        <f t="shared" ref="CK72:CL72" si="543">IFERROR(REPLACE(CJ72,FIND(CHAR(10),CJ72,1),1,""),CJ72)</f>
        <v>не заполняется</v>
      </c>
      <c r="CL72" s="91" t="str">
        <f t="shared" si="543"/>
        <v>не заполняется</v>
      </c>
      <c r="CM72" s="91" t="str">
        <f t="shared" si="59"/>
        <v>незаполняется</v>
      </c>
      <c r="CN72" s="91" t="str">
        <f t="shared" si="60"/>
        <v>незаполняется</v>
      </c>
      <c r="CO72" s="91" t="str">
        <f t="shared" si="61"/>
        <v>незаполняется</v>
      </c>
      <c r="CP72" s="90" t="str">
        <f>IF(AU72="Не указан реестровый номер (мера нац.режима Запрет)","",IF(CI72="нет","",IF(CU72="да","исключение(не смотрим баллы)",IFERROR(IF(CI72*1&gt;0,IFERROR(IF(VLOOKUP(CI72*1,Обработ.выгрузка_реестра_РФ!$A:$G,7,)=0,"Баллы не установлены",VLOOKUP(CI72*1,Обработ.выгрузка_реестра_РФ!$A:$G,7,)),IF(LEN(CI72)&gt;14,"","нет номера в реестре РФ")),""),IF(LEN(CI72)=0,"","Некорректный реестровый номер")))))</f>
        <v/>
      </c>
      <c r="CQ72" s="33" t="str">
        <f>IF(LEN(C72)&gt;0,IFERROR(IF(LEN(H72)&gt;0,IF(LEN(VLOOKUP(H72,'исключения(не_смотрим_баллы)'!$A:$C,1,))&gt;0,"да","нет"),"не введен ОКПД2"),"нет"),"")</f>
        <v>нет</v>
      </c>
      <c r="CR72" s="33" t="str">
        <f ca="1">IF(CQ72="да",IF(TODAY()&lt;VLOOKUP(H72,'исключения(не_смотрим_баллы)'!$A:$C,3,),"да","нет"),"")</f>
        <v/>
      </c>
      <c r="CS72" s="33" t="str">
        <f>IFERROR(IF(CQ72="да",IF(VLOOKUP(CI72*1,Обработ.выгрузка_реестра_РФ!$A:$G,2,)&lt;VLOOKUP(H72,'исключения(не_смотрим_баллы)'!$A:$C,2,),"да","нет"),""),"")</f>
        <v/>
      </c>
      <c r="CT72" s="24"/>
      <c r="CU72" s="33" t="str">
        <f t="shared" si="69"/>
        <v/>
      </c>
      <c r="CV72" s="91" t="str">
        <f t="shared" si="70"/>
        <v/>
      </c>
      <c r="CW72" s="27" t="str">
        <f t="shared" si="71"/>
        <v/>
      </c>
      <c r="CX72" s="26" t="str">
        <f t="shared" si="5"/>
        <v/>
      </c>
      <c r="CY72" s="64" t="str">
        <f>IF(LEN('Описание предлагаемого товара'!U74)&gt;0,'Описание предлагаемого товара'!U74,"")</f>
        <v>не заполняется</v>
      </c>
      <c r="CZ72" s="95" t="str">
        <f t="shared" si="62"/>
        <v>не заполняется</v>
      </c>
      <c r="DA72" s="95" t="str">
        <f t="shared" ref="DA72" si="544">IFERROR(REPLACE(CZ72,FIND(" ",CZ72,1),1,""),CZ72)</f>
        <v>незаполняется</v>
      </c>
      <c r="DB72" s="95" t="str">
        <f t="shared" si="7"/>
        <v>незаполняется</v>
      </c>
      <c r="DC72" s="95" t="str">
        <f t="shared" ref="DC72:DD72" si="545">IFERROR(REPLACE(DB72,FIND("г.",DB72,1),2,""),DB72)</f>
        <v>незаполняется</v>
      </c>
      <c r="DD72" s="95" t="str">
        <f t="shared" si="545"/>
        <v>незаполняется</v>
      </c>
      <c r="DE72" s="95" t="str">
        <f t="shared" ref="DE72:DF72" si="546">IFERROR(REPLACE(DD72,FIND("г",DD72,1),1,""),DD72)</f>
        <v>незаполняется</v>
      </c>
      <c r="DF72" s="95" t="str">
        <f t="shared" si="546"/>
        <v>незаполняется</v>
      </c>
      <c r="DG72" s="95" t="str">
        <f t="shared" si="75"/>
        <v>незаполняется</v>
      </c>
      <c r="DH72" s="25" t="str">
        <f>IFERROR(VLOOKUP(CI72*1,Обработ.выгрузка_реестра_РФ!$A:$G,5,),"")</f>
        <v/>
      </c>
      <c r="DI72" s="27" t="str">
        <f t="shared" si="85"/>
        <v/>
      </c>
      <c r="DJ72" s="27" t="str">
        <f t="shared" ca="1" si="8"/>
        <v/>
      </c>
      <c r="DK72" s="63" t="str">
        <f>IF(LEN('Описание предлагаемого товара'!V74)&gt;0,'Описание предлагаемого товара'!V74,"")</f>
        <v>не заполняется</v>
      </c>
      <c r="DL72" s="63" t="str">
        <f>IF(LEN('Описание предлагаемого товара'!W74)&gt;0,'Описание предлагаемого товара'!W74,"")</f>
        <v>не заполняется</v>
      </c>
      <c r="DM72" s="32"/>
    </row>
    <row r="73" spans="1:117" ht="48.75" customHeight="1" x14ac:dyDescent="0.25">
      <c r="A73" s="61">
        <f>IF(LEN('Описание предлагаемого товара'!A75)&gt;0,'Описание предлагаемого товара'!A75,"")</f>
        <v>54</v>
      </c>
      <c r="B73" s="65" t="str">
        <f>IF(LEN('Описание предлагаемого товара'!B75)&gt;0,'Описание предлагаемого товара'!B75,"")</f>
        <v/>
      </c>
      <c r="C73" s="61" t="str">
        <f>IF(LEN('Описание предлагаемого товара'!C75)&gt;0,'Описание предлагаемого товара'!C75,"")</f>
        <v xml:space="preserve">Рукавицы брезентовые </v>
      </c>
      <c r="D73" s="61" t="str">
        <f>IF(LEN('Описание предлагаемого товара'!D75)&gt;0,'Описание предлагаемого товара'!D75,"")</f>
        <v>Рукавицы для защиты рук от истирания и механических воздействий, предназначены для сварочных работ, огнеупорная пропитка. Плотность брезент не менее 550г/м2.</v>
      </c>
      <c r="E73" s="61" t="str">
        <f>IF(LEN('Описание предлагаемого товара'!E75)&gt;0,'Описание предлагаемого товара'!E75,"")</f>
        <v/>
      </c>
      <c r="F73" s="61" t="str">
        <f>IF(LEN('Описание предлагаемого товара'!F75)&gt;0,'Описание предлагаемого товара'!F75,"")</f>
        <v/>
      </c>
      <c r="G73" s="61" t="str">
        <f>IF(LEN('Описание предлагаемого товара'!G75)&gt;0,'Описание предлагаемого товара'!G75,"")</f>
        <v>Нет</v>
      </c>
      <c r="H73" s="61" t="str">
        <f>IF(LEN('Описание предлагаемого товара'!H75)&gt;0,'Описание предлагаемого товара'!H75,"")</f>
        <v>14.12.30.150</v>
      </c>
      <c r="I73" s="61" t="str">
        <f>IF(LEN('Описание предлагаемого товара'!I75)&gt;0,'Описание предлагаемого товара'!I75,"")</f>
        <v>Запрет</v>
      </c>
      <c r="J73" s="38" t="str">
        <f>IFERROR(VLOOKUP(B73,SAP!$A:$E,5,),"")</f>
        <v/>
      </c>
      <c r="K73" s="40" t="str">
        <f t="shared" si="9"/>
        <v/>
      </c>
      <c r="L73" s="61" t="str">
        <f>IF(LEN('Описание предлагаемого товара'!J75)&gt;0,IFERROR('Описание предлагаемого товара'!J75*1,""),"")</f>
        <v/>
      </c>
      <c r="M73" s="39" t="str">
        <f>IFERROR(VLOOKUP(B73,SAP!$A:$E,2,),"")</f>
        <v/>
      </c>
      <c r="N73" s="41" t="str">
        <f t="shared" si="141"/>
        <v/>
      </c>
      <c r="O73" s="39" t="str">
        <f t="shared" si="1"/>
        <v/>
      </c>
      <c r="P73" s="36" t="str">
        <f>IF(LEN('Описание предлагаемого товара'!K75)&gt;0,'Описание предлагаемого товара'!K75,"")</f>
        <v>нет</v>
      </c>
      <c r="Q73" s="37" t="str">
        <f>IF(IF(IF(LEN('Описание предлагаемого товара'!L75)&gt;0,'Описание предлагаемого товара'!L75,"")="(подпись уполномоченного представителя)","",IF(LEN('Описание предлагаемого товара'!L75)&gt;0,'Описание предлагаемого товара'!L75,""))="М.П.","",IF(IF(LEN('Описание предлагаемого товара'!L75)&gt;0,'Описание предлагаемого товара'!L75,"")="(подпись уполномоченного представителя)","",IF(LEN('Описание предлагаемого товара'!L75)&gt;0,'Описание предлагаемого товара'!L75,"")))</f>
        <v/>
      </c>
      <c r="R73" s="37" t="str">
        <f>IF(LEN('Описание предлагаемого товара'!M75)&gt;0,'Описание предлагаемого товара'!M75,"")</f>
        <v/>
      </c>
      <c r="S73" s="37" t="str">
        <f>IF(LEN('Описание предлагаемого товара'!N75)&gt;0,'Описание предлагаемого товара'!N75,"")</f>
        <v/>
      </c>
      <c r="T73" s="61" t="str">
        <f>IF(IF(LEN('Описание предлагаемого товара'!O75)&gt;0,'Описание предлагаемого товара'!O75,"")="(фамилия, имя, отчество подписавшего, должность)","",IF(LEN('Описание предлагаемого товара'!O75)&gt;0,'Описание предлагаемого товара'!O75,""))</f>
        <v>не заполняется</v>
      </c>
      <c r="U73" s="23" t="str">
        <f>IFERROR(VLOOKUP(CI73*1,Обработ.выгрузка_реестра_РФ!$A:$G,6,),"")</f>
        <v/>
      </c>
      <c r="V73" s="61" t="str">
        <f>IF(LEN('Описание предлагаемого товара'!P75)&gt;0,'Описание предлагаемого товара'!P75,"")</f>
        <v/>
      </c>
      <c r="W73" s="62" t="str">
        <f>IF(LEN('Описание предлагаемого товара'!Q75)&gt;0,'Описание предлагаемого товара'!Q75,"")</f>
        <v/>
      </c>
      <c r="X73" s="91" t="str">
        <f t="shared" ref="X73:Y73" si="547">IFERROR(REPLACE(W73,FIND(CHAR(10),W73,1),1," "),W73)</f>
        <v/>
      </c>
      <c r="Y73" s="91" t="str">
        <f t="shared" si="547"/>
        <v/>
      </c>
      <c r="Z73" s="91" t="str">
        <f t="shared" si="11"/>
        <v/>
      </c>
      <c r="AA73" s="91" t="str">
        <f t="shared" si="12"/>
        <v/>
      </c>
      <c r="AB73" s="91" t="str">
        <f t="shared" si="13"/>
        <v/>
      </c>
      <c r="AC73" s="91" t="str">
        <f t="shared" ref="AC73:AF73" si="548">IFERROR(REPLACE(AB73,FIND("  ",AB73,1),2," "),AB73)</f>
        <v/>
      </c>
      <c r="AD73" s="91" t="str">
        <f t="shared" si="548"/>
        <v/>
      </c>
      <c r="AE73" s="91" t="str">
        <f t="shared" si="548"/>
        <v/>
      </c>
      <c r="AF73" s="91" t="str">
        <f t="shared" si="548"/>
        <v/>
      </c>
      <c r="AG73" s="23" t="str">
        <f>IFERROR(VLOOKUP(CI73*1,Обработ.выгрузка_реестра_РФ!$A:$G,4,),"")</f>
        <v/>
      </c>
      <c r="AH73" s="91" t="str">
        <f t="shared" ref="AH73:AI73" si="549">IFERROR(REPLACE(AG73,FIND("-",AG73,1),1,"*"),AG73)</f>
        <v/>
      </c>
      <c r="AI73" s="91" t="str">
        <f t="shared" si="549"/>
        <v/>
      </c>
      <c r="AJ73" s="27" t="str">
        <f t="shared" si="107"/>
        <v/>
      </c>
      <c r="AK73" s="63" t="str">
        <f>IF(LEN('Описание предлагаемого товара'!R75)&gt;0,'Описание предлагаемого товара'!R75,"")</f>
        <v/>
      </c>
      <c r="AL73" s="91" t="str">
        <f t="shared" ref="AL73:AM73" si="550">IFERROR(REPLACE(AK73,FIND(CHAR(10),AK73,1),1,""),AK73)</f>
        <v/>
      </c>
      <c r="AM73" s="91" t="str">
        <f t="shared" si="550"/>
        <v/>
      </c>
      <c r="AN73" s="91" t="str">
        <f t="shared" ref="AN73:AR73" si="551">IFERROR(REPLACE(AM73,FIND(" ",AM73,1),1,""),AM73)</f>
        <v/>
      </c>
      <c r="AO73" s="91" t="str">
        <f t="shared" si="551"/>
        <v/>
      </c>
      <c r="AP73" s="91" t="str">
        <f t="shared" si="551"/>
        <v/>
      </c>
      <c r="AQ73" s="91" t="str">
        <f t="shared" si="551"/>
        <v/>
      </c>
      <c r="AR73" s="91" t="str">
        <f t="shared" si="551"/>
        <v/>
      </c>
      <c r="AS73" s="91" t="str">
        <f t="shared" si="18"/>
        <v/>
      </c>
      <c r="AT73" s="91" t="str">
        <f t="shared" si="19"/>
        <v/>
      </c>
      <c r="AU73" s="32" t="str">
        <f t="shared" si="4"/>
        <v>Не указан реестровый номер (мера нац.режима Запрет)</v>
      </c>
      <c r="AV73" s="93" t="str">
        <f>'Описание предлагаемого товара'!S75</f>
        <v/>
      </c>
      <c r="AW73" s="91">
        <f>MIN(SEARCH({0,1,2,3,4,5,6,7,8,9},AV73&amp; "0123456789"))</f>
        <v>1</v>
      </c>
      <c r="AX73" s="91" t="str">
        <f t="shared" si="20"/>
        <v/>
      </c>
      <c r="AY73" s="91" t="str">
        <f t="shared" si="21"/>
        <v/>
      </c>
      <c r="AZ73" s="91" t="str">
        <f t="shared" si="22"/>
        <v/>
      </c>
      <c r="BA73" s="91" t="str">
        <f t="shared" si="23"/>
        <v/>
      </c>
      <c r="BB73" s="91" t="str">
        <f t="shared" si="24"/>
        <v/>
      </c>
      <c r="BC73" s="91" t="str">
        <f t="shared" si="25"/>
        <v/>
      </c>
      <c r="BD73" s="91" t="str">
        <f t="shared" si="26"/>
        <v/>
      </c>
      <c r="BE73" s="91" t="str">
        <f t="shared" si="27"/>
        <v/>
      </c>
      <c r="BF73" s="91" t="str">
        <f t="shared" si="28"/>
        <v/>
      </c>
      <c r="BG73" s="91" t="str">
        <f t="shared" si="29"/>
        <v/>
      </c>
      <c r="BH73" s="91" t="str">
        <f t="shared" si="30"/>
        <v/>
      </c>
      <c r="BI73" s="91" t="str">
        <f t="shared" si="31"/>
        <v/>
      </c>
      <c r="BJ73" s="91" t="str">
        <f t="shared" si="32"/>
        <v/>
      </c>
      <c r="BK73" s="91" t="str">
        <f t="shared" si="33"/>
        <v/>
      </c>
      <c r="BL73" s="91" t="str">
        <f t="shared" si="34"/>
        <v/>
      </c>
      <c r="BM73" s="91" t="str">
        <f t="shared" si="35"/>
        <v/>
      </c>
      <c r="BN73" s="91" t="str">
        <f t="shared" si="36"/>
        <v/>
      </c>
      <c r="BO73" s="91" t="str">
        <f t="shared" si="37"/>
        <v/>
      </c>
      <c r="BP73" s="91" t="str">
        <f t="shared" si="38"/>
        <v/>
      </c>
      <c r="BQ73" s="91" t="str">
        <f t="shared" si="39"/>
        <v/>
      </c>
      <c r="BR73" s="91" t="str">
        <f t="shared" si="40"/>
        <v/>
      </c>
      <c r="BS73" s="91" t="str">
        <f t="shared" si="41"/>
        <v/>
      </c>
      <c r="BT73" s="91" t="str">
        <f t="shared" si="42"/>
        <v/>
      </c>
      <c r="BU73" s="91" t="str">
        <f t="shared" si="43"/>
        <v/>
      </c>
      <c r="BV73" s="91" t="str">
        <f t="shared" si="44"/>
        <v/>
      </c>
      <c r="BW73" s="91" t="str">
        <f t="shared" si="45"/>
        <v/>
      </c>
      <c r="BX73" s="91" t="str">
        <f t="shared" si="46"/>
        <v/>
      </c>
      <c r="BY73" s="91" t="str">
        <f t="shared" si="47"/>
        <v/>
      </c>
      <c r="BZ73" s="91" t="str">
        <f t="shared" si="48"/>
        <v/>
      </c>
      <c r="CA73" s="91" t="str">
        <f t="shared" si="49"/>
        <v/>
      </c>
      <c r="CB73" s="91" t="str">
        <f t="shared" si="50"/>
        <v/>
      </c>
      <c r="CC73" s="91" t="str">
        <f t="shared" si="51"/>
        <v/>
      </c>
      <c r="CD73" s="91" t="str">
        <f t="shared" si="52"/>
        <v/>
      </c>
      <c r="CE73" s="91" t="str">
        <f t="shared" si="53"/>
        <v/>
      </c>
      <c r="CF73" s="91" t="str">
        <f t="shared" si="54"/>
        <v/>
      </c>
      <c r="CG73" s="91" t="str">
        <f t="shared" si="55"/>
        <v/>
      </c>
      <c r="CH73" s="91" t="str">
        <f t="shared" si="56"/>
        <v/>
      </c>
      <c r="CI73" s="91" t="str">
        <f t="shared" si="57"/>
        <v>нет</v>
      </c>
      <c r="CJ73" s="63" t="str">
        <f>IF(LEN('Описание предлагаемого товара'!T75)&gt;0,'Описание предлагаемого товара'!T75,"")</f>
        <v/>
      </c>
      <c r="CK73" s="91" t="str">
        <f t="shared" ref="CK73:CL73" si="552">IFERROR(REPLACE(CJ73,FIND(CHAR(10),CJ73,1),1,""),CJ73)</f>
        <v/>
      </c>
      <c r="CL73" s="91" t="str">
        <f t="shared" si="552"/>
        <v/>
      </c>
      <c r="CM73" s="91" t="str">
        <f t="shared" si="59"/>
        <v/>
      </c>
      <c r="CN73" s="91" t="str">
        <f t="shared" si="60"/>
        <v/>
      </c>
      <c r="CO73" s="91" t="str">
        <f t="shared" si="61"/>
        <v/>
      </c>
      <c r="CP73" s="90" t="str">
        <f>IF(AU73="Не указан реестровый номер (мера нац.режима Запрет)","",IF(CI73="нет","",IF(CU73="да","исключение(не смотрим баллы)",IFERROR(IF(CI73*1&gt;0,IFERROR(IF(VLOOKUP(CI73*1,Обработ.выгрузка_реестра_РФ!$A:$G,7,)=0,"Баллы не установлены",VLOOKUP(CI73*1,Обработ.выгрузка_реестра_РФ!$A:$G,7,)),IF(LEN(CI73)&gt;14,"","нет номера в реестре РФ")),""),IF(LEN(CI73)=0,"","Некорректный реестровый номер")))))</f>
        <v/>
      </c>
      <c r="CQ73" s="33" t="str">
        <f>IF(LEN(C73)&gt;0,IFERROR(IF(LEN(H73)&gt;0,IF(LEN(VLOOKUP(H73,'исключения(не_смотрим_баллы)'!$A:$C,1,))&gt;0,"да","нет"),"не введен ОКПД2"),"нет"),"")</f>
        <v>нет</v>
      </c>
      <c r="CR73" s="33" t="str">
        <f ca="1">IF(CQ73="да",IF(TODAY()&lt;VLOOKUP(H73,'исключения(не_смотрим_баллы)'!$A:$C,3,),"да","нет"),"")</f>
        <v/>
      </c>
      <c r="CS73" s="33" t="str">
        <f>IFERROR(IF(CQ73="да",IF(VLOOKUP(CI73*1,Обработ.выгрузка_реестра_РФ!$A:$G,2,)&lt;VLOOKUP(H73,'исключения(не_смотрим_баллы)'!$A:$C,2,),"да","нет"),""),"")</f>
        <v/>
      </c>
      <c r="CT73" s="24"/>
      <c r="CU73" s="33" t="str">
        <f t="shared" si="69"/>
        <v/>
      </c>
      <c r="CV73" s="91" t="str">
        <f t="shared" si="70"/>
        <v/>
      </c>
      <c r="CW73" s="27" t="str">
        <f t="shared" si="71"/>
        <v/>
      </c>
      <c r="CX73" s="26" t="str">
        <f t="shared" si="5"/>
        <v>Импорт</v>
      </c>
      <c r="CY73" s="64" t="str">
        <f>IF(LEN('Описание предлагаемого товара'!U75)&gt;0,'Описание предлагаемого товара'!U75,"")</f>
        <v/>
      </c>
      <c r="CZ73" s="95" t="str">
        <f t="shared" si="62"/>
        <v/>
      </c>
      <c r="DA73" s="95" t="str">
        <f t="shared" ref="DA73" si="553">IFERROR(REPLACE(CZ73,FIND(" ",CZ73,1),1,""),CZ73)</f>
        <v/>
      </c>
      <c r="DB73" s="95" t="str">
        <f t="shared" si="7"/>
        <v/>
      </c>
      <c r="DC73" s="95" t="str">
        <f t="shared" ref="DC73:DD73" si="554">IFERROR(REPLACE(DB73,FIND("г.",DB73,1),2,""),DB73)</f>
        <v/>
      </c>
      <c r="DD73" s="95" t="str">
        <f t="shared" si="554"/>
        <v/>
      </c>
      <c r="DE73" s="95" t="str">
        <f t="shared" ref="DE73:DF73" si="555">IFERROR(REPLACE(DD73,FIND("г",DD73,1),1,""),DD73)</f>
        <v/>
      </c>
      <c r="DF73" s="95" t="str">
        <f t="shared" si="555"/>
        <v/>
      </c>
      <c r="DG73" s="95" t="str">
        <f t="shared" si="75"/>
        <v/>
      </c>
      <c r="DH73" s="25" t="str">
        <f>IFERROR(VLOOKUP(CI73*1,Обработ.выгрузка_реестра_РФ!$A:$G,5,),"")</f>
        <v/>
      </c>
      <c r="DI73" s="27" t="str">
        <f t="shared" si="85"/>
        <v/>
      </c>
      <c r="DJ73" s="27" t="str">
        <f t="shared" ca="1" si="8"/>
        <v/>
      </c>
      <c r="DK73" s="63" t="str">
        <f>IF(LEN('Описание предлагаемого товара'!V75)&gt;0,'Описание предлагаемого товара'!V75,"")</f>
        <v/>
      </c>
      <c r="DL73" s="63" t="str">
        <f>IF(LEN('Описание предлагаемого товара'!W75)&gt;0,'Описание предлагаемого товара'!W75,"")</f>
        <v/>
      </c>
      <c r="DM73" s="32"/>
    </row>
    <row r="74" spans="1:117" ht="48.75" customHeight="1" x14ac:dyDescent="0.25">
      <c r="A74" s="61">
        <f>IF(LEN('Описание предлагаемого товара'!A76)&gt;0,'Описание предлагаемого товара'!A76,"")</f>
        <v>55</v>
      </c>
      <c r="B74" s="65" t="str">
        <f>IF(LEN('Описание предлагаемого товара'!B76)&gt;0,'Описание предлагаемого товара'!B76,"")</f>
        <v/>
      </c>
      <c r="C74" s="61" t="str">
        <f>IF(LEN('Описание предлагаемого товара'!C76)&gt;0,'Описание предлагаемого товара'!C76,"")</f>
        <v>Рукавицы меховые Мех овчина.</v>
      </c>
      <c r="D74" s="61" t="str">
        <f>IF(LEN('Описание предлагаемого товара'!D76)&gt;0,'Описание предлагаемого товара'!D76,"")</f>
        <v>Рукавицы утеплённые ткань верха-диагональ гладкокрашеная 220 г/м2, подкладка-натуральный мех овчина. Предназначены для защиты рук от механических воздействий (истирания) и общих производственных загрязнений в условиях воздействия пониженных температур. ТР ТС 019/2011</v>
      </c>
      <c r="E74" s="61" t="str">
        <f>IF(LEN('Описание предлагаемого товара'!E76)&gt;0,'Описание предлагаемого товара'!E76,"")</f>
        <v/>
      </c>
      <c r="F74" s="61" t="str">
        <f>IF(LEN('Описание предлагаемого товара'!F76)&gt;0,'Описание предлагаемого товара'!F76,"")</f>
        <v/>
      </c>
      <c r="G74" s="61" t="str">
        <f>IF(LEN('Описание предлагаемого товара'!G76)&gt;0,'Описание предлагаемого товара'!G76,"")</f>
        <v>Нет</v>
      </c>
      <c r="H74" s="61" t="str">
        <f>IF(LEN('Описание предлагаемого товара'!H76)&gt;0,'Описание предлагаемого товара'!H76,"")</f>
        <v>14.12.30.150</v>
      </c>
      <c r="I74" s="61" t="str">
        <f>IF(LEN('Описание предлагаемого товара'!I76)&gt;0,'Описание предлагаемого товара'!I76,"")</f>
        <v>Запрет</v>
      </c>
      <c r="J74" s="38" t="str">
        <f>IFERROR(VLOOKUP(B74,SAP!$A:$E,5,),"")</f>
        <v/>
      </c>
      <c r="K74" s="40" t="str">
        <f t="shared" si="9"/>
        <v/>
      </c>
      <c r="L74" s="61" t="str">
        <f>IF(LEN('Описание предлагаемого товара'!J76)&gt;0,IFERROR('Описание предлагаемого товара'!J76*1,""),"")</f>
        <v/>
      </c>
      <c r="M74" s="39" t="str">
        <f>IFERROR(VLOOKUP(B74,SAP!$A:$E,2,),"")</f>
        <v/>
      </c>
      <c r="N74" s="41" t="str">
        <f t="shared" si="141"/>
        <v/>
      </c>
      <c r="O74" s="39" t="str">
        <f t="shared" si="1"/>
        <v/>
      </c>
      <c r="P74" s="36" t="str">
        <f>IF(LEN('Описание предлагаемого товара'!K76)&gt;0,'Описание предлагаемого товара'!K76,"")</f>
        <v>нет</v>
      </c>
      <c r="Q74" s="37" t="str">
        <f>IF(IF(IF(LEN('Описание предлагаемого товара'!L76)&gt;0,'Описание предлагаемого товара'!L76,"")="(подпись уполномоченного представителя)","",IF(LEN('Описание предлагаемого товара'!L76)&gt;0,'Описание предлагаемого товара'!L76,""))="М.П.","",IF(IF(LEN('Описание предлагаемого товара'!L76)&gt;0,'Описание предлагаемого товара'!L76,"")="(подпись уполномоченного представителя)","",IF(LEN('Описание предлагаемого товара'!L76)&gt;0,'Описание предлагаемого товара'!L76,"")))</f>
        <v/>
      </c>
      <c r="R74" s="37" t="str">
        <f>IF(LEN('Описание предлагаемого товара'!M76)&gt;0,'Описание предлагаемого товара'!M76,"")</f>
        <v/>
      </c>
      <c r="S74" s="37" t="str">
        <f>IF(LEN('Описание предлагаемого товара'!N76)&gt;0,'Описание предлагаемого товара'!N76,"")</f>
        <v/>
      </c>
      <c r="T74" s="61" t="str">
        <f>IF(IF(LEN('Описание предлагаемого товара'!O76)&gt;0,'Описание предлагаемого товара'!O76,"")="(фамилия, имя, отчество подписавшего, должность)","",IF(LEN('Описание предлагаемого товара'!O76)&gt;0,'Описание предлагаемого товара'!O76,""))</f>
        <v>не заполняется</v>
      </c>
      <c r="U74" s="23" t="str">
        <f>IFERROR(VLOOKUP(CI74*1,Обработ.выгрузка_реестра_РФ!$A:$G,6,),"")</f>
        <v/>
      </c>
      <c r="V74" s="61" t="str">
        <f>IF(LEN('Описание предлагаемого товара'!P76)&gt;0,'Описание предлагаемого товара'!P76,"")</f>
        <v/>
      </c>
      <c r="W74" s="62" t="str">
        <f>IF(LEN('Описание предлагаемого товара'!Q76)&gt;0,'Описание предлагаемого товара'!Q76,"")</f>
        <v/>
      </c>
      <c r="X74" s="91" t="str">
        <f t="shared" ref="X74:Y74" si="556">IFERROR(REPLACE(W74,FIND(CHAR(10),W74,1),1," "),W74)</f>
        <v/>
      </c>
      <c r="Y74" s="91" t="str">
        <f t="shared" si="556"/>
        <v/>
      </c>
      <c r="Z74" s="91" t="str">
        <f t="shared" si="11"/>
        <v/>
      </c>
      <c r="AA74" s="91" t="str">
        <f t="shared" si="12"/>
        <v/>
      </c>
      <c r="AB74" s="91" t="str">
        <f t="shared" si="13"/>
        <v/>
      </c>
      <c r="AC74" s="91" t="str">
        <f t="shared" ref="AC74:AF74" si="557">IFERROR(REPLACE(AB74,FIND("  ",AB74,1),2," "),AB74)</f>
        <v/>
      </c>
      <c r="AD74" s="91" t="str">
        <f t="shared" si="557"/>
        <v/>
      </c>
      <c r="AE74" s="91" t="str">
        <f t="shared" si="557"/>
        <v/>
      </c>
      <c r="AF74" s="91" t="str">
        <f t="shared" si="557"/>
        <v/>
      </c>
      <c r="AG74" s="23" t="str">
        <f>IFERROR(VLOOKUP(CI74*1,Обработ.выгрузка_реестра_РФ!$A:$G,4,),"")</f>
        <v/>
      </c>
      <c r="AH74" s="91" t="str">
        <f t="shared" ref="AH74:AI74" si="558">IFERROR(REPLACE(AG74,FIND("-",AG74,1),1,"*"),AG74)</f>
        <v/>
      </c>
      <c r="AI74" s="91" t="str">
        <f t="shared" si="558"/>
        <v/>
      </c>
      <c r="AJ74" s="27" t="str">
        <f t="shared" si="107"/>
        <v/>
      </c>
      <c r="AK74" s="63" t="str">
        <f>IF(LEN('Описание предлагаемого товара'!R76)&gt;0,'Описание предлагаемого товара'!R76,"")</f>
        <v/>
      </c>
      <c r="AL74" s="91" t="str">
        <f t="shared" ref="AL74:AM74" si="559">IFERROR(REPLACE(AK74,FIND(CHAR(10),AK74,1),1,""),AK74)</f>
        <v/>
      </c>
      <c r="AM74" s="91" t="str">
        <f t="shared" si="559"/>
        <v/>
      </c>
      <c r="AN74" s="91" t="str">
        <f t="shared" ref="AN74:AR74" si="560">IFERROR(REPLACE(AM74,FIND(" ",AM74,1),1,""),AM74)</f>
        <v/>
      </c>
      <c r="AO74" s="91" t="str">
        <f t="shared" si="560"/>
        <v/>
      </c>
      <c r="AP74" s="91" t="str">
        <f t="shared" si="560"/>
        <v/>
      </c>
      <c r="AQ74" s="91" t="str">
        <f t="shared" si="560"/>
        <v/>
      </c>
      <c r="AR74" s="91" t="str">
        <f t="shared" si="560"/>
        <v/>
      </c>
      <c r="AS74" s="91" t="str">
        <f t="shared" si="18"/>
        <v/>
      </c>
      <c r="AT74" s="91" t="str">
        <f t="shared" si="19"/>
        <v/>
      </c>
      <c r="AU74" s="32" t="str">
        <f t="shared" si="4"/>
        <v>Не указан реестровый номер (мера нац.режима Запрет)</v>
      </c>
      <c r="AV74" s="93" t="str">
        <f>'Описание предлагаемого товара'!S76</f>
        <v/>
      </c>
      <c r="AW74" s="91">
        <f>MIN(SEARCH({0,1,2,3,4,5,6,7,8,9},AV74&amp; "0123456789"))</f>
        <v>1</v>
      </c>
      <c r="AX74" s="91" t="str">
        <f t="shared" si="20"/>
        <v/>
      </c>
      <c r="AY74" s="91" t="str">
        <f t="shared" si="21"/>
        <v/>
      </c>
      <c r="AZ74" s="91" t="str">
        <f t="shared" si="22"/>
        <v/>
      </c>
      <c r="BA74" s="91" t="str">
        <f t="shared" si="23"/>
        <v/>
      </c>
      <c r="BB74" s="91" t="str">
        <f t="shared" si="24"/>
        <v/>
      </c>
      <c r="BC74" s="91" t="str">
        <f t="shared" si="25"/>
        <v/>
      </c>
      <c r="BD74" s="91" t="str">
        <f t="shared" si="26"/>
        <v/>
      </c>
      <c r="BE74" s="91" t="str">
        <f t="shared" si="27"/>
        <v/>
      </c>
      <c r="BF74" s="91" t="str">
        <f t="shared" si="28"/>
        <v/>
      </c>
      <c r="BG74" s="91" t="str">
        <f t="shared" si="29"/>
        <v/>
      </c>
      <c r="BH74" s="91" t="str">
        <f t="shared" si="30"/>
        <v/>
      </c>
      <c r="BI74" s="91" t="str">
        <f t="shared" si="31"/>
        <v/>
      </c>
      <c r="BJ74" s="91" t="str">
        <f t="shared" si="32"/>
        <v/>
      </c>
      <c r="BK74" s="91" t="str">
        <f t="shared" si="33"/>
        <v/>
      </c>
      <c r="BL74" s="91" t="str">
        <f t="shared" si="34"/>
        <v/>
      </c>
      <c r="BM74" s="91" t="str">
        <f t="shared" si="35"/>
        <v/>
      </c>
      <c r="BN74" s="91" t="str">
        <f t="shared" si="36"/>
        <v/>
      </c>
      <c r="BO74" s="91" t="str">
        <f t="shared" si="37"/>
        <v/>
      </c>
      <c r="BP74" s="91" t="str">
        <f t="shared" si="38"/>
        <v/>
      </c>
      <c r="BQ74" s="91" t="str">
        <f t="shared" si="39"/>
        <v/>
      </c>
      <c r="BR74" s="91" t="str">
        <f t="shared" si="40"/>
        <v/>
      </c>
      <c r="BS74" s="91" t="str">
        <f t="shared" si="41"/>
        <v/>
      </c>
      <c r="BT74" s="91" t="str">
        <f t="shared" si="42"/>
        <v/>
      </c>
      <c r="BU74" s="91" t="str">
        <f t="shared" si="43"/>
        <v/>
      </c>
      <c r="BV74" s="91" t="str">
        <f t="shared" si="44"/>
        <v/>
      </c>
      <c r="BW74" s="91" t="str">
        <f t="shared" si="45"/>
        <v/>
      </c>
      <c r="BX74" s="91" t="str">
        <f t="shared" si="46"/>
        <v/>
      </c>
      <c r="BY74" s="91" t="str">
        <f t="shared" si="47"/>
        <v/>
      </c>
      <c r="BZ74" s="91" t="str">
        <f t="shared" si="48"/>
        <v/>
      </c>
      <c r="CA74" s="91" t="str">
        <f t="shared" si="49"/>
        <v/>
      </c>
      <c r="CB74" s="91" t="str">
        <f t="shared" si="50"/>
        <v/>
      </c>
      <c r="CC74" s="91" t="str">
        <f t="shared" si="51"/>
        <v/>
      </c>
      <c r="CD74" s="91" t="str">
        <f t="shared" si="52"/>
        <v/>
      </c>
      <c r="CE74" s="91" t="str">
        <f t="shared" si="53"/>
        <v/>
      </c>
      <c r="CF74" s="91" t="str">
        <f t="shared" si="54"/>
        <v/>
      </c>
      <c r="CG74" s="91" t="str">
        <f t="shared" si="55"/>
        <v/>
      </c>
      <c r="CH74" s="91" t="str">
        <f t="shared" si="56"/>
        <v/>
      </c>
      <c r="CI74" s="91" t="str">
        <f t="shared" si="57"/>
        <v>нет</v>
      </c>
      <c r="CJ74" s="63" t="str">
        <f>IF(LEN('Описание предлагаемого товара'!T76)&gt;0,'Описание предлагаемого товара'!T76,"")</f>
        <v/>
      </c>
      <c r="CK74" s="91" t="str">
        <f t="shared" ref="CK74:CL74" si="561">IFERROR(REPLACE(CJ74,FIND(CHAR(10),CJ74,1),1,""),CJ74)</f>
        <v/>
      </c>
      <c r="CL74" s="91" t="str">
        <f t="shared" si="561"/>
        <v/>
      </c>
      <c r="CM74" s="91" t="str">
        <f t="shared" si="59"/>
        <v/>
      </c>
      <c r="CN74" s="91" t="str">
        <f t="shared" si="60"/>
        <v/>
      </c>
      <c r="CO74" s="91" t="str">
        <f t="shared" si="61"/>
        <v/>
      </c>
      <c r="CP74" s="90" t="str">
        <f>IF(AU74="Не указан реестровый номер (мера нац.режима Запрет)","",IF(CI74="нет","",IF(CU74="да","исключение(не смотрим баллы)",IFERROR(IF(CI74*1&gt;0,IFERROR(IF(VLOOKUP(CI74*1,Обработ.выгрузка_реестра_РФ!$A:$G,7,)=0,"Баллы не установлены",VLOOKUP(CI74*1,Обработ.выгрузка_реестра_РФ!$A:$G,7,)),IF(LEN(CI74)&gt;14,"","нет номера в реестре РФ")),""),IF(LEN(CI74)=0,"","Некорректный реестровый номер")))))</f>
        <v/>
      </c>
      <c r="CQ74" s="33" t="str">
        <f>IF(LEN(C74)&gt;0,IFERROR(IF(LEN(H74)&gt;0,IF(LEN(VLOOKUP(H74,'исключения(не_смотрим_баллы)'!$A:$C,1,))&gt;0,"да","нет"),"не введен ОКПД2"),"нет"),"")</f>
        <v>нет</v>
      </c>
      <c r="CR74" s="33" t="str">
        <f ca="1">IF(CQ74="да",IF(TODAY()&lt;VLOOKUP(H74,'исключения(не_смотрим_баллы)'!$A:$C,3,),"да","нет"),"")</f>
        <v/>
      </c>
      <c r="CS74" s="33" t="str">
        <f>IFERROR(IF(CQ74="да",IF(VLOOKUP(CI74*1,Обработ.выгрузка_реестра_РФ!$A:$G,2,)&lt;VLOOKUP(H74,'исключения(не_смотрим_баллы)'!$A:$C,2,),"да","нет"),""),"")</f>
        <v/>
      </c>
      <c r="CT74" s="24"/>
      <c r="CU74" s="33" t="str">
        <f t="shared" si="69"/>
        <v/>
      </c>
      <c r="CV74" s="91" t="str">
        <f t="shared" si="70"/>
        <v/>
      </c>
      <c r="CW74" s="27" t="str">
        <f t="shared" si="71"/>
        <v/>
      </c>
      <c r="CX74" s="26" t="str">
        <f t="shared" si="5"/>
        <v>Импорт</v>
      </c>
      <c r="CY74" s="64" t="str">
        <f>IF(LEN('Описание предлагаемого товара'!U76)&gt;0,'Описание предлагаемого товара'!U76,"")</f>
        <v/>
      </c>
      <c r="CZ74" s="95" t="str">
        <f t="shared" si="62"/>
        <v/>
      </c>
      <c r="DA74" s="95" t="str">
        <f t="shared" ref="DA74" si="562">IFERROR(REPLACE(CZ74,FIND(" ",CZ74,1),1,""),CZ74)</f>
        <v/>
      </c>
      <c r="DB74" s="95" t="str">
        <f t="shared" si="7"/>
        <v/>
      </c>
      <c r="DC74" s="95" t="str">
        <f t="shared" ref="DC74:DD74" si="563">IFERROR(REPLACE(DB74,FIND("г.",DB74,1),2,""),DB74)</f>
        <v/>
      </c>
      <c r="DD74" s="95" t="str">
        <f t="shared" si="563"/>
        <v/>
      </c>
      <c r="DE74" s="95" t="str">
        <f t="shared" ref="DE74:DF74" si="564">IFERROR(REPLACE(DD74,FIND("г",DD74,1),1,""),DD74)</f>
        <v/>
      </c>
      <c r="DF74" s="95" t="str">
        <f t="shared" si="564"/>
        <v/>
      </c>
      <c r="DG74" s="95" t="str">
        <f t="shared" si="75"/>
        <v/>
      </c>
      <c r="DH74" s="25" t="str">
        <f>IFERROR(VLOOKUP(CI74*1,Обработ.выгрузка_реестра_РФ!$A:$G,5,),"")</f>
        <v/>
      </c>
      <c r="DI74" s="27" t="str">
        <f t="shared" si="85"/>
        <v/>
      </c>
      <c r="DJ74" s="27" t="str">
        <f t="shared" ca="1" si="8"/>
        <v/>
      </c>
      <c r="DK74" s="63" t="str">
        <f>IF(LEN('Описание предлагаемого товара'!V76)&gt;0,'Описание предлагаемого товара'!V76,"")</f>
        <v/>
      </c>
      <c r="DL74" s="63" t="str">
        <f>IF(LEN('Описание предлагаемого товара'!W76)&gt;0,'Описание предлагаемого товара'!W76,"")</f>
        <v/>
      </c>
      <c r="DM74" s="32"/>
    </row>
    <row r="75" spans="1:117" ht="48.75" customHeight="1" x14ac:dyDescent="0.25">
      <c r="A75" s="61">
        <f>IF(LEN('Описание предлагаемого товара'!A77)&gt;0,'Описание предлагаемого товара'!A77,"")</f>
        <v>56</v>
      </c>
      <c r="B75" s="65" t="str">
        <f>IF(LEN('Описание предлагаемого товара'!B77)&gt;0,'Описание предлагаемого товара'!B77,"")</f>
        <v/>
      </c>
      <c r="C75" s="61" t="str">
        <f>IF(LEN('Описание предлагаемого товара'!C77)&gt;0,'Описание предлагаемого товара'!C77,"")</f>
        <v xml:space="preserve">Самоспасатель </v>
      </c>
      <c r="D75" s="61" t="str">
        <f>IF(LEN('Описание предлагаемого товара'!D77)&gt;0,'Описание предлагаемого товара'!D77,"")</f>
        <v xml:space="preserve">Самоспасатель изолирующий является средством индивидуальной защиты органов дыхания с химически связанным кислородом, предназначен для индивидуальной защиты органов дыхания и зрения человека от токсичных продуктов горения при эвакуации из помещений во время пожара (аварии), а также в атмосфере с пониженным содержанием кислорода или при его отсутствии. Время защитного действия (ВЗД): — в режиме ожидания помощи (сидя) не менее 60 минут, — в режиме средней нагрузки (ходьба) не менее 20 минут, — в режиме тяжелой нагрузки (бег) не менее 6 минут. Температура вдыхаемой газовой смеси (ГДС) - не более 50°С, сопротивление дыханию при средней нагрузке 800 Па, температурный диапазон от минус 10 до плюс 60°С и относительной влажности до 95 % (при температуре 25 °С)., масса рабочей части - не более 1,5кг., время надевания и преведения самоспасателя в действие - не более 60с. Габариты в коробке 115х190х210мм, в футляре 115х195х220мм. Позволяет вести переговоры.
</v>
      </c>
      <c r="E75" s="61" t="str">
        <f>IF(LEN('Описание предлагаемого товара'!E77)&gt;0,'Описание предлагаемого товара'!E77,"")</f>
        <v/>
      </c>
      <c r="F75" s="61" t="str">
        <f>IF(LEN('Описание предлагаемого товара'!F77)&gt;0,'Описание предлагаемого товара'!F77,"")</f>
        <v/>
      </c>
      <c r="G75" s="61" t="str">
        <f>IF(LEN('Описание предлагаемого товара'!G77)&gt;0,'Описание предлагаемого товара'!G77,"")</f>
        <v>Нет</v>
      </c>
      <c r="H75" s="61" t="str">
        <f>IF(LEN('Описание предлагаемого товара'!H77)&gt;0,'Описание предлагаемого товара'!H77,"")</f>
        <v>32.99.11.130</v>
      </c>
      <c r="I75" s="61" t="str">
        <f>IF(LEN('Описание предлагаемого товара'!I77)&gt;0,'Описание предлагаемого товара'!I77,"")</f>
        <v>Запрет</v>
      </c>
      <c r="J75" s="38" t="str">
        <f>IFERROR(VLOOKUP(B75,SAP!$A:$E,5,),"")</f>
        <v/>
      </c>
      <c r="K75" s="40" t="str">
        <f t="shared" si="9"/>
        <v/>
      </c>
      <c r="L75" s="61" t="str">
        <f>IF(LEN('Описание предлагаемого товара'!J77)&gt;0,IFERROR('Описание предлагаемого товара'!J77*1,""),"")</f>
        <v/>
      </c>
      <c r="M75" s="39" t="str">
        <f>IFERROR(VLOOKUP(B75,SAP!$A:$E,2,),"")</f>
        <v/>
      </c>
      <c r="N75" s="41" t="str">
        <f t="shared" si="141"/>
        <v/>
      </c>
      <c r="O75" s="39" t="str">
        <f t="shared" si="1"/>
        <v/>
      </c>
      <c r="P75" s="36" t="str">
        <f>IF(LEN('Описание предлагаемого товара'!K77)&gt;0,'Описание предлагаемого товара'!K77,"")</f>
        <v>нет</v>
      </c>
      <c r="Q75" s="37" t="str">
        <f>IF(IF(IF(LEN('Описание предлагаемого товара'!L77)&gt;0,'Описание предлагаемого товара'!L77,"")="(подпись уполномоченного представителя)","",IF(LEN('Описание предлагаемого товара'!L77)&gt;0,'Описание предлагаемого товара'!L77,""))="М.П.","",IF(IF(LEN('Описание предлагаемого товара'!L77)&gt;0,'Описание предлагаемого товара'!L77,"")="(подпись уполномоченного представителя)","",IF(LEN('Описание предлагаемого товара'!L77)&gt;0,'Описание предлагаемого товара'!L77,"")))</f>
        <v/>
      </c>
      <c r="R75" s="37" t="str">
        <f>IF(LEN('Описание предлагаемого товара'!M77)&gt;0,'Описание предлагаемого товара'!M77,"")</f>
        <v/>
      </c>
      <c r="S75" s="37" t="str">
        <f>IF(LEN('Описание предлагаемого товара'!N77)&gt;0,'Описание предлагаемого товара'!N77,"")</f>
        <v/>
      </c>
      <c r="T75" s="61" t="str">
        <f>IF(IF(LEN('Описание предлагаемого товара'!O77)&gt;0,'Описание предлагаемого товара'!O77,"")="(фамилия, имя, отчество подписавшего, должность)","",IF(LEN('Описание предлагаемого товара'!O77)&gt;0,'Описание предлагаемого товара'!O77,""))</f>
        <v>не заполняется</v>
      </c>
      <c r="U75" s="23" t="str">
        <f>IFERROR(VLOOKUP(CI75*1,Обработ.выгрузка_реестра_РФ!$A:$G,6,),"")</f>
        <v/>
      </c>
      <c r="V75" s="61" t="str">
        <f>IF(LEN('Описание предлагаемого товара'!P77)&gt;0,'Описание предлагаемого товара'!P77,"")</f>
        <v/>
      </c>
      <c r="W75" s="62" t="str">
        <f>IF(LEN('Описание предлагаемого товара'!Q77)&gt;0,'Описание предлагаемого товара'!Q77,"")</f>
        <v/>
      </c>
      <c r="X75" s="91" t="str">
        <f t="shared" ref="X75:Y75" si="565">IFERROR(REPLACE(W75,FIND(CHAR(10),W75,1),1," "),W75)</f>
        <v/>
      </c>
      <c r="Y75" s="91" t="str">
        <f t="shared" si="565"/>
        <v/>
      </c>
      <c r="Z75" s="91" t="str">
        <f t="shared" si="11"/>
        <v/>
      </c>
      <c r="AA75" s="91" t="str">
        <f t="shared" si="12"/>
        <v/>
      </c>
      <c r="AB75" s="91" t="str">
        <f t="shared" si="13"/>
        <v/>
      </c>
      <c r="AC75" s="91" t="str">
        <f t="shared" ref="AC75:AF75" si="566">IFERROR(REPLACE(AB75,FIND("  ",AB75,1),2," "),AB75)</f>
        <v/>
      </c>
      <c r="AD75" s="91" t="str">
        <f t="shared" si="566"/>
        <v/>
      </c>
      <c r="AE75" s="91" t="str">
        <f t="shared" si="566"/>
        <v/>
      </c>
      <c r="AF75" s="91" t="str">
        <f t="shared" si="566"/>
        <v/>
      </c>
      <c r="AG75" s="23" t="str">
        <f>IFERROR(VLOOKUP(CI75*1,Обработ.выгрузка_реестра_РФ!$A:$G,4,),"")</f>
        <v/>
      </c>
      <c r="AH75" s="91" t="str">
        <f t="shared" ref="AH75:AI75" si="567">IFERROR(REPLACE(AG75,FIND("-",AG75,1),1,"*"),AG75)</f>
        <v/>
      </c>
      <c r="AI75" s="91" t="str">
        <f t="shared" si="567"/>
        <v/>
      </c>
      <c r="AJ75" s="27" t="str">
        <f t="shared" si="107"/>
        <v/>
      </c>
      <c r="AK75" s="63" t="str">
        <f>IF(LEN('Описание предлагаемого товара'!R77)&gt;0,'Описание предлагаемого товара'!R77,"")</f>
        <v/>
      </c>
      <c r="AL75" s="91" t="str">
        <f t="shared" ref="AL75:AM75" si="568">IFERROR(REPLACE(AK75,FIND(CHAR(10),AK75,1),1,""),AK75)</f>
        <v/>
      </c>
      <c r="AM75" s="91" t="str">
        <f t="shared" si="568"/>
        <v/>
      </c>
      <c r="AN75" s="91" t="str">
        <f t="shared" ref="AN75:AR75" si="569">IFERROR(REPLACE(AM75,FIND(" ",AM75,1),1,""),AM75)</f>
        <v/>
      </c>
      <c r="AO75" s="91" t="str">
        <f t="shared" si="569"/>
        <v/>
      </c>
      <c r="AP75" s="91" t="str">
        <f t="shared" si="569"/>
        <v/>
      </c>
      <c r="AQ75" s="91" t="str">
        <f t="shared" si="569"/>
        <v/>
      </c>
      <c r="AR75" s="91" t="str">
        <f t="shared" si="569"/>
        <v/>
      </c>
      <c r="AS75" s="91" t="str">
        <f t="shared" si="18"/>
        <v/>
      </c>
      <c r="AT75" s="91" t="str">
        <f t="shared" si="19"/>
        <v/>
      </c>
      <c r="AU75" s="32" t="str">
        <f t="shared" si="4"/>
        <v>Не указан реестровый номер (мера нац.режима Запрет)</v>
      </c>
      <c r="AV75" s="93" t="str">
        <f>'Описание предлагаемого товара'!S77</f>
        <v/>
      </c>
      <c r="AW75" s="91">
        <f>MIN(SEARCH({0,1,2,3,4,5,6,7,8,9},AV75&amp; "0123456789"))</f>
        <v>1</v>
      </c>
      <c r="AX75" s="91" t="str">
        <f t="shared" si="20"/>
        <v/>
      </c>
      <c r="AY75" s="91" t="str">
        <f t="shared" si="21"/>
        <v/>
      </c>
      <c r="AZ75" s="91" t="str">
        <f t="shared" si="22"/>
        <v/>
      </c>
      <c r="BA75" s="91" t="str">
        <f t="shared" si="23"/>
        <v/>
      </c>
      <c r="BB75" s="91" t="str">
        <f t="shared" si="24"/>
        <v/>
      </c>
      <c r="BC75" s="91" t="str">
        <f t="shared" si="25"/>
        <v/>
      </c>
      <c r="BD75" s="91" t="str">
        <f t="shared" si="26"/>
        <v/>
      </c>
      <c r="BE75" s="91" t="str">
        <f t="shared" si="27"/>
        <v/>
      </c>
      <c r="BF75" s="91" t="str">
        <f t="shared" si="28"/>
        <v/>
      </c>
      <c r="BG75" s="91" t="str">
        <f t="shared" si="29"/>
        <v/>
      </c>
      <c r="BH75" s="91" t="str">
        <f t="shared" si="30"/>
        <v/>
      </c>
      <c r="BI75" s="91" t="str">
        <f t="shared" si="31"/>
        <v/>
      </c>
      <c r="BJ75" s="91" t="str">
        <f t="shared" si="32"/>
        <v/>
      </c>
      <c r="BK75" s="91" t="str">
        <f t="shared" si="33"/>
        <v/>
      </c>
      <c r="BL75" s="91" t="str">
        <f t="shared" si="34"/>
        <v/>
      </c>
      <c r="BM75" s="91" t="str">
        <f t="shared" si="35"/>
        <v/>
      </c>
      <c r="BN75" s="91" t="str">
        <f t="shared" si="36"/>
        <v/>
      </c>
      <c r="BO75" s="91" t="str">
        <f t="shared" si="37"/>
        <v/>
      </c>
      <c r="BP75" s="91" t="str">
        <f t="shared" si="38"/>
        <v/>
      </c>
      <c r="BQ75" s="91" t="str">
        <f t="shared" si="39"/>
        <v/>
      </c>
      <c r="BR75" s="91" t="str">
        <f t="shared" si="40"/>
        <v/>
      </c>
      <c r="BS75" s="91" t="str">
        <f t="shared" si="41"/>
        <v/>
      </c>
      <c r="BT75" s="91" t="str">
        <f t="shared" si="42"/>
        <v/>
      </c>
      <c r="BU75" s="91" t="str">
        <f t="shared" si="43"/>
        <v/>
      </c>
      <c r="BV75" s="91" t="str">
        <f t="shared" si="44"/>
        <v/>
      </c>
      <c r="BW75" s="91" t="str">
        <f t="shared" si="45"/>
        <v/>
      </c>
      <c r="BX75" s="91" t="str">
        <f t="shared" si="46"/>
        <v/>
      </c>
      <c r="BY75" s="91" t="str">
        <f t="shared" si="47"/>
        <v/>
      </c>
      <c r="BZ75" s="91" t="str">
        <f t="shared" si="48"/>
        <v/>
      </c>
      <c r="CA75" s="91" t="str">
        <f t="shared" si="49"/>
        <v/>
      </c>
      <c r="CB75" s="91" t="str">
        <f t="shared" si="50"/>
        <v/>
      </c>
      <c r="CC75" s="91" t="str">
        <f t="shared" si="51"/>
        <v/>
      </c>
      <c r="CD75" s="91" t="str">
        <f t="shared" si="52"/>
        <v/>
      </c>
      <c r="CE75" s="91" t="str">
        <f t="shared" si="53"/>
        <v/>
      </c>
      <c r="CF75" s="91" t="str">
        <f t="shared" si="54"/>
        <v/>
      </c>
      <c r="CG75" s="91" t="str">
        <f t="shared" si="55"/>
        <v/>
      </c>
      <c r="CH75" s="91" t="str">
        <f t="shared" si="56"/>
        <v/>
      </c>
      <c r="CI75" s="91" t="str">
        <f t="shared" si="57"/>
        <v>нет</v>
      </c>
      <c r="CJ75" s="63" t="str">
        <f>IF(LEN('Описание предлагаемого товара'!T77)&gt;0,'Описание предлагаемого товара'!T77,"")</f>
        <v/>
      </c>
      <c r="CK75" s="91" t="str">
        <f t="shared" ref="CK75:CL75" si="570">IFERROR(REPLACE(CJ75,FIND(CHAR(10),CJ75,1),1,""),CJ75)</f>
        <v/>
      </c>
      <c r="CL75" s="91" t="str">
        <f t="shared" si="570"/>
        <v/>
      </c>
      <c r="CM75" s="91" t="str">
        <f t="shared" si="59"/>
        <v/>
      </c>
      <c r="CN75" s="91" t="str">
        <f t="shared" si="60"/>
        <v/>
      </c>
      <c r="CO75" s="91" t="str">
        <f t="shared" si="61"/>
        <v/>
      </c>
      <c r="CP75" s="90" t="str">
        <f>IF(AU75="Не указан реестровый номер (мера нац.режима Запрет)","",IF(CI75="нет","",IF(CU75="да","исключение(не смотрим баллы)",IFERROR(IF(CI75*1&gt;0,IFERROR(IF(VLOOKUP(CI75*1,Обработ.выгрузка_реестра_РФ!$A:$G,7,)=0,"Баллы не установлены",VLOOKUP(CI75*1,Обработ.выгрузка_реестра_РФ!$A:$G,7,)),IF(LEN(CI75)&gt;14,"","нет номера в реестре РФ")),""),IF(LEN(CI75)=0,"","Некорректный реестровый номер")))))</f>
        <v/>
      </c>
      <c r="CQ75" s="33" t="str">
        <f>IF(LEN(C75)&gt;0,IFERROR(IF(LEN(H75)&gt;0,IF(LEN(VLOOKUP(H75,'исключения(не_смотрим_баллы)'!$A:$C,1,))&gt;0,"да","нет"),"не введен ОКПД2"),"нет"),"")</f>
        <v>нет</v>
      </c>
      <c r="CR75" s="33" t="str">
        <f ca="1">IF(CQ75="да",IF(TODAY()&lt;VLOOKUP(H75,'исключения(не_смотрим_баллы)'!$A:$C,3,),"да","нет"),"")</f>
        <v/>
      </c>
      <c r="CS75" s="33" t="str">
        <f>IFERROR(IF(CQ75="да",IF(VLOOKUP(CI75*1,Обработ.выгрузка_реестра_РФ!$A:$G,2,)&lt;VLOOKUP(H75,'исключения(не_смотрим_баллы)'!$A:$C,2,),"да","нет"),""),"")</f>
        <v/>
      </c>
      <c r="CT75" s="24"/>
      <c r="CU75" s="33" t="str">
        <f t="shared" si="69"/>
        <v/>
      </c>
      <c r="CV75" s="91" t="str">
        <f t="shared" si="70"/>
        <v/>
      </c>
      <c r="CW75" s="27" t="str">
        <f t="shared" si="71"/>
        <v/>
      </c>
      <c r="CX75" s="26" t="str">
        <f t="shared" si="5"/>
        <v>Импорт</v>
      </c>
      <c r="CY75" s="64" t="str">
        <f>IF(LEN('Описание предлагаемого товара'!U77)&gt;0,'Описание предлагаемого товара'!U77,"")</f>
        <v/>
      </c>
      <c r="CZ75" s="95" t="str">
        <f t="shared" si="62"/>
        <v/>
      </c>
      <c r="DA75" s="95" t="str">
        <f t="shared" ref="DA75" si="571">IFERROR(REPLACE(CZ75,FIND(" ",CZ75,1),1,""),CZ75)</f>
        <v/>
      </c>
      <c r="DB75" s="95" t="str">
        <f t="shared" si="7"/>
        <v/>
      </c>
      <c r="DC75" s="95" t="str">
        <f t="shared" ref="DC75:DD75" si="572">IFERROR(REPLACE(DB75,FIND("г.",DB75,1),2,""),DB75)</f>
        <v/>
      </c>
      <c r="DD75" s="95" t="str">
        <f t="shared" si="572"/>
        <v/>
      </c>
      <c r="DE75" s="95" t="str">
        <f t="shared" ref="DE75:DF75" si="573">IFERROR(REPLACE(DD75,FIND("г",DD75,1),1,""),DD75)</f>
        <v/>
      </c>
      <c r="DF75" s="95" t="str">
        <f t="shared" si="573"/>
        <v/>
      </c>
      <c r="DG75" s="95" t="str">
        <f t="shared" si="75"/>
        <v/>
      </c>
      <c r="DH75" s="25" t="str">
        <f>IFERROR(VLOOKUP(CI75*1,Обработ.выгрузка_реестра_РФ!$A:$G,5,),"")</f>
        <v/>
      </c>
      <c r="DI75" s="27" t="str">
        <f t="shared" si="85"/>
        <v/>
      </c>
      <c r="DJ75" s="27" t="str">
        <f t="shared" ca="1" si="8"/>
        <v/>
      </c>
      <c r="DK75" s="63" t="str">
        <f>IF(LEN('Описание предлагаемого товара'!V77)&gt;0,'Описание предлагаемого товара'!V77,"")</f>
        <v/>
      </c>
      <c r="DL75" s="63" t="str">
        <f>IF(LEN('Описание предлагаемого товара'!W77)&gt;0,'Описание предлагаемого товара'!W77,"")</f>
        <v/>
      </c>
      <c r="DM75" s="32"/>
    </row>
    <row r="76" spans="1:117" ht="48.75" customHeight="1" x14ac:dyDescent="0.25">
      <c r="A76" s="61">
        <f>IF(LEN('Описание предлагаемого товара'!A78)&gt;0,'Описание предлагаемого товара'!A78,"")</f>
        <v>57</v>
      </c>
      <c r="B76" s="65" t="str">
        <f>IF(LEN('Описание предлагаемого товара'!B78)&gt;0,'Описание предлагаемого товара'!B78,"")</f>
        <v/>
      </c>
      <c r="C76" s="61" t="str">
        <f>IF(LEN('Описание предлагаемого товара'!C78)&gt;0,'Описание предлагаемого товара'!C78,"")</f>
        <v xml:space="preserve">Шапка трикотажная </v>
      </c>
      <c r="D76" s="61" t="str">
        <f>IF(LEN('Описание предлагаемого товара'!D78)&gt;0,'Описание предлагаемого товара'!D78,"")</f>
        <v>Шапка трикотажная двойная с отворотом. Состав: 100% ПАН (полиакрилонитрил). Размер: универсальный. ТР ТС 017/2011, ГОСТ 33378-2015</v>
      </c>
      <c r="E76" s="61" t="str">
        <f>IF(LEN('Описание предлагаемого товара'!E78)&gt;0,'Описание предлагаемого товара'!E78,"")</f>
        <v/>
      </c>
      <c r="F76" s="61" t="str">
        <f>IF(LEN('Описание предлагаемого товара'!F78)&gt;0,'Описание предлагаемого товара'!F78,"")</f>
        <v/>
      </c>
      <c r="G76" s="61" t="str">
        <f>IF(LEN('Описание предлагаемого товара'!G78)&gt;0,'Описание предлагаемого товара'!G78,"")</f>
        <v>Нет</v>
      </c>
      <c r="H76" s="61" t="str">
        <f>IF(LEN('Описание предлагаемого товара'!H78)&gt;0,'Описание предлагаемого товара'!H78,"")</f>
        <v>14.19.42.160</v>
      </c>
      <c r="I76" s="61" t="str">
        <f>IF(LEN('Описание предлагаемого товара'!I78)&gt;0,'Описание предлагаемого товара'!I78,"")</f>
        <v>Запрет</v>
      </c>
      <c r="J76" s="38" t="str">
        <f>IFERROR(VLOOKUP(B76,SAP!$A:$E,5,),"")</f>
        <v/>
      </c>
      <c r="K76" s="40" t="str">
        <f t="shared" si="9"/>
        <v/>
      </c>
      <c r="L76" s="61" t="str">
        <f>IF(LEN('Описание предлагаемого товара'!J78)&gt;0,IFERROR('Описание предлагаемого товара'!J78*1,""),"")</f>
        <v/>
      </c>
      <c r="M76" s="39" t="str">
        <f>IFERROR(VLOOKUP(B76,SAP!$A:$E,2,),"")</f>
        <v/>
      </c>
      <c r="N76" s="41" t="str">
        <f t="shared" si="141"/>
        <v/>
      </c>
      <c r="O76" s="39" t="str">
        <f t="shared" si="1"/>
        <v/>
      </c>
      <c r="P76" s="36" t="str">
        <f>IF(LEN('Описание предлагаемого товара'!K78)&gt;0,'Описание предлагаемого товара'!K78,"")</f>
        <v>нет</v>
      </c>
      <c r="Q76" s="37" t="str">
        <f>IF(IF(IF(LEN('Описание предлагаемого товара'!L78)&gt;0,'Описание предлагаемого товара'!L78,"")="(подпись уполномоченного представителя)","",IF(LEN('Описание предлагаемого товара'!L78)&gt;0,'Описание предлагаемого товара'!L78,""))="М.П.","",IF(IF(LEN('Описание предлагаемого товара'!L78)&gt;0,'Описание предлагаемого товара'!L78,"")="(подпись уполномоченного представителя)","",IF(LEN('Описание предлагаемого товара'!L78)&gt;0,'Описание предлагаемого товара'!L78,"")))</f>
        <v/>
      </c>
      <c r="R76" s="37" t="str">
        <f>IF(LEN('Описание предлагаемого товара'!M78)&gt;0,'Описание предлагаемого товара'!M78,"")</f>
        <v/>
      </c>
      <c r="S76" s="37" t="str">
        <f>IF(LEN('Описание предлагаемого товара'!N78)&gt;0,'Описание предлагаемого товара'!N78,"")</f>
        <v/>
      </c>
      <c r="T76" s="61" t="str">
        <f>IF(IF(LEN('Описание предлагаемого товара'!O78)&gt;0,'Описание предлагаемого товара'!O78,"")="(фамилия, имя, отчество подписавшего, должность)","",IF(LEN('Описание предлагаемого товара'!O78)&gt;0,'Описание предлагаемого товара'!O78,""))</f>
        <v>не заполняется</v>
      </c>
      <c r="U76" s="23" t="str">
        <f>IFERROR(VLOOKUP(CI76*1,Обработ.выгрузка_реестра_РФ!$A:$G,6,),"")</f>
        <v/>
      </c>
      <c r="V76" s="61" t="str">
        <f>IF(LEN('Описание предлагаемого товара'!P78)&gt;0,'Описание предлагаемого товара'!P78,"")</f>
        <v/>
      </c>
      <c r="W76" s="62" t="str">
        <f>IF(LEN('Описание предлагаемого товара'!Q78)&gt;0,'Описание предлагаемого товара'!Q78,"")</f>
        <v/>
      </c>
      <c r="X76" s="91" t="str">
        <f t="shared" ref="X76:Y76" si="574">IFERROR(REPLACE(W76,FIND(CHAR(10),W76,1),1," "),W76)</f>
        <v/>
      </c>
      <c r="Y76" s="91" t="str">
        <f t="shared" si="574"/>
        <v/>
      </c>
      <c r="Z76" s="91" t="str">
        <f t="shared" si="11"/>
        <v/>
      </c>
      <c r="AA76" s="91" t="str">
        <f t="shared" si="12"/>
        <v/>
      </c>
      <c r="AB76" s="91" t="str">
        <f t="shared" si="13"/>
        <v/>
      </c>
      <c r="AC76" s="91" t="str">
        <f t="shared" ref="AC76:AF76" si="575">IFERROR(REPLACE(AB76,FIND("  ",AB76,1),2," "),AB76)</f>
        <v/>
      </c>
      <c r="AD76" s="91" t="str">
        <f t="shared" si="575"/>
        <v/>
      </c>
      <c r="AE76" s="91" t="str">
        <f t="shared" si="575"/>
        <v/>
      </c>
      <c r="AF76" s="91" t="str">
        <f t="shared" si="575"/>
        <v/>
      </c>
      <c r="AG76" s="23" t="str">
        <f>IFERROR(VLOOKUP(CI76*1,Обработ.выгрузка_реестра_РФ!$A:$G,4,),"")</f>
        <v/>
      </c>
      <c r="AH76" s="91" t="str">
        <f t="shared" ref="AH76:AI76" si="576">IFERROR(REPLACE(AG76,FIND("-",AG76,1),1,"*"),AG76)</f>
        <v/>
      </c>
      <c r="AI76" s="91" t="str">
        <f t="shared" si="576"/>
        <v/>
      </c>
      <c r="AJ76" s="27" t="str">
        <f t="shared" si="107"/>
        <v/>
      </c>
      <c r="AK76" s="63" t="str">
        <f>IF(LEN('Описание предлагаемого товара'!R78)&gt;0,'Описание предлагаемого товара'!R78,"")</f>
        <v/>
      </c>
      <c r="AL76" s="91" t="str">
        <f t="shared" ref="AL76:AM76" si="577">IFERROR(REPLACE(AK76,FIND(CHAR(10),AK76,1),1,""),AK76)</f>
        <v/>
      </c>
      <c r="AM76" s="91" t="str">
        <f t="shared" si="577"/>
        <v/>
      </c>
      <c r="AN76" s="91" t="str">
        <f t="shared" ref="AN76:AR76" si="578">IFERROR(REPLACE(AM76,FIND(" ",AM76,1),1,""),AM76)</f>
        <v/>
      </c>
      <c r="AO76" s="91" t="str">
        <f t="shared" si="578"/>
        <v/>
      </c>
      <c r="AP76" s="91" t="str">
        <f t="shared" si="578"/>
        <v/>
      </c>
      <c r="AQ76" s="91" t="str">
        <f t="shared" si="578"/>
        <v/>
      </c>
      <c r="AR76" s="91" t="str">
        <f t="shared" si="578"/>
        <v/>
      </c>
      <c r="AS76" s="91" t="str">
        <f t="shared" si="18"/>
        <v/>
      </c>
      <c r="AT76" s="91" t="str">
        <f t="shared" si="19"/>
        <v/>
      </c>
      <c r="AU76" s="32" t="str">
        <f t="shared" si="4"/>
        <v>Не указан реестровый номер (мера нац.режима Запрет)</v>
      </c>
      <c r="AV76" s="93" t="str">
        <f>'Описание предлагаемого товара'!S78</f>
        <v/>
      </c>
      <c r="AW76" s="91">
        <f>MIN(SEARCH({0,1,2,3,4,5,6,7,8,9},AV76&amp; "0123456789"))</f>
        <v>1</v>
      </c>
      <c r="AX76" s="91" t="str">
        <f t="shared" si="20"/>
        <v/>
      </c>
      <c r="AY76" s="91" t="str">
        <f t="shared" si="21"/>
        <v/>
      </c>
      <c r="AZ76" s="91" t="str">
        <f t="shared" si="22"/>
        <v/>
      </c>
      <c r="BA76" s="91" t="str">
        <f t="shared" si="23"/>
        <v/>
      </c>
      <c r="BB76" s="91" t="str">
        <f t="shared" si="24"/>
        <v/>
      </c>
      <c r="BC76" s="91" t="str">
        <f t="shared" si="25"/>
        <v/>
      </c>
      <c r="BD76" s="91" t="str">
        <f t="shared" si="26"/>
        <v/>
      </c>
      <c r="BE76" s="91" t="str">
        <f t="shared" si="27"/>
        <v/>
      </c>
      <c r="BF76" s="91" t="str">
        <f t="shared" si="28"/>
        <v/>
      </c>
      <c r="BG76" s="91" t="str">
        <f t="shared" si="29"/>
        <v/>
      </c>
      <c r="BH76" s="91" t="str">
        <f t="shared" si="30"/>
        <v/>
      </c>
      <c r="BI76" s="91" t="str">
        <f t="shared" si="31"/>
        <v/>
      </c>
      <c r="BJ76" s="91" t="str">
        <f t="shared" si="32"/>
        <v/>
      </c>
      <c r="BK76" s="91" t="str">
        <f t="shared" si="33"/>
        <v/>
      </c>
      <c r="BL76" s="91" t="str">
        <f t="shared" si="34"/>
        <v/>
      </c>
      <c r="BM76" s="91" t="str">
        <f t="shared" si="35"/>
        <v/>
      </c>
      <c r="BN76" s="91" t="str">
        <f t="shared" si="36"/>
        <v/>
      </c>
      <c r="BO76" s="91" t="str">
        <f t="shared" si="37"/>
        <v/>
      </c>
      <c r="BP76" s="91" t="str">
        <f t="shared" si="38"/>
        <v/>
      </c>
      <c r="BQ76" s="91" t="str">
        <f t="shared" si="39"/>
        <v/>
      </c>
      <c r="BR76" s="91" t="str">
        <f t="shared" si="40"/>
        <v/>
      </c>
      <c r="BS76" s="91" t="str">
        <f t="shared" si="41"/>
        <v/>
      </c>
      <c r="BT76" s="91" t="str">
        <f t="shared" si="42"/>
        <v/>
      </c>
      <c r="BU76" s="91" t="str">
        <f t="shared" si="43"/>
        <v/>
      </c>
      <c r="BV76" s="91" t="str">
        <f t="shared" si="44"/>
        <v/>
      </c>
      <c r="BW76" s="91" t="str">
        <f t="shared" si="45"/>
        <v/>
      </c>
      <c r="BX76" s="91" t="str">
        <f t="shared" si="46"/>
        <v/>
      </c>
      <c r="BY76" s="91" t="str">
        <f t="shared" si="47"/>
        <v/>
      </c>
      <c r="BZ76" s="91" t="str">
        <f t="shared" si="48"/>
        <v/>
      </c>
      <c r="CA76" s="91" t="str">
        <f t="shared" si="49"/>
        <v/>
      </c>
      <c r="CB76" s="91" t="str">
        <f t="shared" si="50"/>
        <v/>
      </c>
      <c r="CC76" s="91" t="str">
        <f t="shared" si="51"/>
        <v/>
      </c>
      <c r="CD76" s="91" t="str">
        <f t="shared" si="52"/>
        <v/>
      </c>
      <c r="CE76" s="91" t="str">
        <f t="shared" si="53"/>
        <v/>
      </c>
      <c r="CF76" s="91" t="str">
        <f t="shared" si="54"/>
        <v/>
      </c>
      <c r="CG76" s="91" t="str">
        <f t="shared" si="55"/>
        <v/>
      </c>
      <c r="CH76" s="91" t="str">
        <f t="shared" si="56"/>
        <v/>
      </c>
      <c r="CI76" s="91" t="str">
        <f t="shared" si="57"/>
        <v>нет</v>
      </c>
      <c r="CJ76" s="63" t="str">
        <f>IF(LEN('Описание предлагаемого товара'!T78)&gt;0,'Описание предлагаемого товара'!T78,"")</f>
        <v/>
      </c>
      <c r="CK76" s="91" t="str">
        <f t="shared" ref="CK76:CL76" si="579">IFERROR(REPLACE(CJ76,FIND(CHAR(10),CJ76,1),1,""),CJ76)</f>
        <v/>
      </c>
      <c r="CL76" s="91" t="str">
        <f t="shared" si="579"/>
        <v/>
      </c>
      <c r="CM76" s="91" t="str">
        <f t="shared" si="59"/>
        <v/>
      </c>
      <c r="CN76" s="91" t="str">
        <f t="shared" si="60"/>
        <v/>
      </c>
      <c r="CO76" s="91" t="str">
        <f t="shared" si="61"/>
        <v/>
      </c>
      <c r="CP76" s="90" t="str">
        <f>IF(AU76="Не указан реестровый номер (мера нац.режима Запрет)","",IF(CI76="нет","",IF(CU76="да","исключение(не смотрим баллы)",IFERROR(IF(CI76*1&gt;0,IFERROR(IF(VLOOKUP(CI76*1,Обработ.выгрузка_реестра_РФ!$A:$G,7,)=0,"Баллы не установлены",VLOOKUP(CI76*1,Обработ.выгрузка_реестра_РФ!$A:$G,7,)),IF(LEN(CI76)&gt;14,"","нет номера в реестре РФ")),""),IF(LEN(CI76)=0,"","Некорректный реестровый номер")))))</f>
        <v/>
      </c>
      <c r="CQ76" s="33" t="str">
        <f>IF(LEN(C76)&gt;0,IFERROR(IF(LEN(H76)&gt;0,IF(LEN(VLOOKUP(H76,'исключения(не_смотрим_баллы)'!$A:$C,1,))&gt;0,"да","нет"),"не введен ОКПД2"),"нет"),"")</f>
        <v>нет</v>
      </c>
      <c r="CR76" s="33" t="str">
        <f ca="1">IF(CQ76="да",IF(TODAY()&lt;VLOOKUP(H76,'исключения(не_смотрим_баллы)'!$A:$C,3,),"да","нет"),"")</f>
        <v/>
      </c>
      <c r="CS76" s="33" t="str">
        <f>IFERROR(IF(CQ76="да",IF(VLOOKUP(CI76*1,Обработ.выгрузка_реестра_РФ!$A:$G,2,)&lt;VLOOKUP(H76,'исключения(не_смотрим_баллы)'!$A:$C,2,),"да","нет"),""),"")</f>
        <v/>
      </c>
      <c r="CT76" s="24"/>
      <c r="CU76" s="33" t="str">
        <f t="shared" si="69"/>
        <v/>
      </c>
      <c r="CV76" s="91" t="str">
        <f t="shared" si="70"/>
        <v/>
      </c>
      <c r="CW76" s="27" t="str">
        <f t="shared" si="71"/>
        <v/>
      </c>
      <c r="CX76" s="26" t="str">
        <f t="shared" si="5"/>
        <v>Импорт</v>
      </c>
      <c r="CY76" s="64" t="str">
        <f>IF(LEN('Описание предлагаемого товара'!U78)&gt;0,'Описание предлагаемого товара'!U78,"")</f>
        <v/>
      </c>
      <c r="CZ76" s="95" t="str">
        <f t="shared" si="62"/>
        <v/>
      </c>
      <c r="DA76" s="95" t="str">
        <f t="shared" ref="DA76" si="580">IFERROR(REPLACE(CZ76,FIND(" ",CZ76,1),1,""),CZ76)</f>
        <v/>
      </c>
      <c r="DB76" s="95" t="str">
        <f t="shared" si="7"/>
        <v/>
      </c>
      <c r="DC76" s="95" t="str">
        <f t="shared" ref="DC76:DD76" si="581">IFERROR(REPLACE(DB76,FIND("г.",DB76,1),2,""),DB76)</f>
        <v/>
      </c>
      <c r="DD76" s="95" t="str">
        <f t="shared" si="581"/>
        <v/>
      </c>
      <c r="DE76" s="95" t="str">
        <f t="shared" ref="DE76:DF76" si="582">IFERROR(REPLACE(DD76,FIND("г",DD76,1),1,""),DD76)</f>
        <v/>
      </c>
      <c r="DF76" s="95" t="str">
        <f t="shared" si="582"/>
        <v/>
      </c>
      <c r="DG76" s="95" t="str">
        <f t="shared" si="75"/>
        <v/>
      </c>
      <c r="DH76" s="25" t="str">
        <f>IFERROR(VLOOKUP(CI76*1,Обработ.выгрузка_реестра_РФ!$A:$G,5,),"")</f>
        <v/>
      </c>
      <c r="DI76" s="27" t="str">
        <f t="shared" si="85"/>
        <v/>
      </c>
      <c r="DJ76" s="27" t="str">
        <f t="shared" ca="1" si="8"/>
        <v/>
      </c>
      <c r="DK76" s="63" t="str">
        <f>IF(LEN('Описание предлагаемого товара'!V78)&gt;0,'Описание предлагаемого товара'!V78,"")</f>
        <v/>
      </c>
      <c r="DL76" s="63" t="str">
        <f>IF(LEN('Описание предлагаемого товара'!W78)&gt;0,'Описание предлагаемого товара'!W78,"")</f>
        <v/>
      </c>
      <c r="DM76" s="32"/>
    </row>
    <row r="77" spans="1:117" ht="48.75" customHeight="1" x14ac:dyDescent="0.25">
      <c r="A77" s="61">
        <f>IF(LEN('Описание предлагаемого товара'!A79)&gt;0,'Описание предлагаемого товара'!A79,"")</f>
        <v>58</v>
      </c>
      <c r="B77" s="65" t="str">
        <f>IF(LEN('Описание предлагаемого товара'!B79)&gt;0,'Описание предлагаемого товара'!B79,"")</f>
        <v/>
      </c>
      <c r="C77" s="61" t="str">
        <f>IF(LEN('Описание предлагаемого товара'!C79)&gt;0,'Описание предлагаемого товара'!C79,"")</f>
        <v xml:space="preserve">Шапка шерстяная </v>
      </c>
      <c r="D77" s="61" t="str">
        <f>IF(LEN('Описание предлагаемого товара'!D79)&gt;0,'Описание предлагаемого товара'!D79,"")</f>
        <v>Шапка трикотажная двойная с отворотом. Состав: Шерсть - 30 %, ПАН (полиакрилонитрил) - 70 %. Размер: универсальный. ТР ТС 017/2011, ГОСТ 10325-2014</v>
      </c>
      <c r="E77" s="61" t="str">
        <f>IF(LEN('Описание предлагаемого товара'!E79)&gt;0,'Описание предлагаемого товара'!E79,"")</f>
        <v/>
      </c>
      <c r="F77" s="61" t="str">
        <f>IF(LEN('Описание предлагаемого товара'!F79)&gt;0,'Описание предлагаемого товара'!F79,"")</f>
        <v/>
      </c>
      <c r="G77" s="61" t="str">
        <f>IF(LEN('Описание предлагаемого товара'!G79)&gt;0,'Описание предлагаемого товара'!G79,"")</f>
        <v>Нет</v>
      </c>
      <c r="H77" s="61" t="str">
        <f>IF(LEN('Описание предлагаемого товара'!H79)&gt;0,'Описание предлагаемого товара'!H79,"")</f>
        <v>14.19.42.160</v>
      </c>
      <c r="I77" s="61" t="str">
        <f>IF(LEN('Описание предлагаемого товара'!I79)&gt;0,'Описание предлагаемого товара'!I79,"")</f>
        <v>Запрет</v>
      </c>
      <c r="J77" s="38" t="str">
        <f>IFERROR(VLOOKUP(B77,SAP!$A:$E,5,),"")</f>
        <v/>
      </c>
      <c r="K77" s="40" t="str">
        <f t="shared" si="9"/>
        <v/>
      </c>
      <c r="L77" s="61" t="str">
        <f>IF(LEN('Описание предлагаемого товара'!J79)&gt;0,IFERROR('Описание предлагаемого товара'!J79*1,""),"")</f>
        <v/>
      </c>
      <c r="M77" s="39" t="str">
        <f>IFERROR(VLOOKUP(B77,SAP!$A:$E,2,),"")</f>
        <v/>
      </c>
      <c r="N77" s="41" t="str">
        <f t="shared" si="141"/>
        <v/>
      </c>
      <c r="O77" s="39" t="str">
        <f t="shared" si="1"/>
        <v/>
      </c>
      <c r="P77" s="36" t="str">
        <f>IF(LEN('Описание предлагаемого товара'!K79)&gt;0,'Описание предлагаемого товара'!K79,"")</f>
        <v>нет</v>
      </c>
      <c r="Q77" s="37" t="str">
        <f>IF(IF(IF(LEN('Описание предлагаемого товара'!L79)&gt;0,'Описание предлагаемого товара'!L79,"")="(подпись уполномоченного представителя)","",IF(LEN('Описание предлагаемого товара'!L79)&gt;0,'Описание предлагаемого товара'!L79,""))="М.П.","",IF(IF(LEN('Описание предлагаемого товара'!L79)&gt;0,'Описание предлагаемого товара'!L79,"")="(подпись уполномоченного представителя)","",IF(LEN('Описание предлагаемого товара'!L79)&gt;0,'Описание предлагаемого товара'!L79,"")))</f>
        <v/>
      </c>
      <c r="R77" s="37" t="str">
        <f>IF(LEN('Описание предлагаемого товара'!M79)&gt;0,'Описание предлагаемого товара'!M79,"")</f>
        <v/>
      </c>
      <c r="S77" s="37" t="str">
        <f>IF(LEN('Описание предлагаемого товара'!N79)&gt;0,'Описание предлагаемого товара'!N79,"")</f>
        <v/>
      </c>
      <c r="T77" s="61" t="str">
        <f>IF(IF(LEN('Описание предлагаемого товара'!O79)&gt;0,'Описание предлагаемого товара'!O79,"")="(фамилия, имя, отчество подписавшего, должность)","",IF(LEN('Описание предлагаемого товара'!O79)&gt;0,'Описание предлагаемого товара'!O79,""))</f>
        <v>не заполняется</v>
      </c>
      <c r="U77" s="23" t="str">
        <f>IFERROR(VLOOKUP(CI77*1,Обработ.выгрузка_реестра_РФ!$A:$G,6,),"")</f>
        <v/>
      </c>
      <c r="V77" s="61" t="str">
        <f>IF(LEN('Описание предлагаемого товара'!P79)&gt;0,'Описание предлагаемого товара'!P79,"")</f>
        <v/>
      </c>
      <c r="W77" s="62" t="str">
        <f>IF(LEN('Описание предлагаемого товара'!Q79)&gt;0,'Описание предлагаемого товара'!Q79,"")</f>
        <v/>
      </c>
      <c r="X77" s="91" t="str">
        <f t="shared" ref="X77:Y77" si="583">IFERROR(REPLACE(W77,FIND(CHAR(10),W77,1),1," "),W77)</f>
        <v/>
      </c>
      <c r="Y77" s="91" t="str">
        <f t="shared" si="583"/>
        <v/>
      </c>
      <c r="Z77" s="91" t="str">
        <f t="shared" si="11"/>
        <v/>
      </c>
      <c r="AA77" s="91" t="str">
        <f t="shared" si="12"/>
        <v/>
      </c>
      <c r="AB77" s="91" t="str">
        <f t="shared" si="13"/>
        <v/>
      </c>
      <c r="AC77" s="91" t="str">
        <f t="shared" ref="AC77:AF77" si="584">IFERROR(REPLACE(AB77,FIND("  ",AB77,1),2," "),AB77)</f>
        <v/>
      </c>
      <c r="AD77" s="91" t="str">
        <f t="shared" si="584"/>
        <v/>
      </c>
      <c r="AE77" s="91" t="str">
        <f t="shared" si="584"/>
        <v/>
      </c>
      <c r="AF77" s="91" t="str">
        <f t="shared" si="584"/>
        <v/>
      </c>
      <c r="AG77" s="23" t="str">
        <f>IFERROR(VLOOKUP(CI77*1,Обработ.выгрузка_реестра_РФ!$A:$G,4,),"")</f>
        <v/>
      </c>
      <c r="AH77" s="91" t="str">
        <f t="shared" ref="AH77:AI77" si="585">IFERROR(REPLACE(AG77,FIND("-",AG77,1),1,"*"),AG77)</f>
        <v/>
      </c>
      <c r="AI77" s="91" t="str">
        <f t="shared" si="585"/>
        <v/>
      </c>
      <c r="AJ77" s="27" t="str">
        <f t="shared" si="107"/>
        <v/>
      </c>
      <c r="AK77" s="63" t="str">
        <f>IF(LEN('Описание предлагаемого товара'!R79)&gt;0,'Описание предлагаемого товара'!R79,"")</f>
        <v/>
      </c>
      <c r="AL77" s="91" t="str">
        <f t="shared" ref="AL77:AM77" si="586">IFERROR(REPLACE(AK77,FIND(CHAR(10),AK77,1),1,""),AK77)</f>
        <v/>
      </c>
      <c r="AM77" s="91" t="str">
        <f t="shared" si="586"/>
        <v/>
      </c>
      <c r="AN77" s="91" t="str">
        <f t="shared" ref="AN77:AR77" si="587">IFERROR(REPLACE(AM77,FIND(" ",AM77,1),1,""),AM77)</f>
        <v/>
      </c>
      <c r="AO77" s="91" t="str">
        <f t="shared" si="587"/>
        <v/>
      </c>
      <c r="AP77" s="91" t="str">
        <f t="shared" si="587"/>
        <v/>
      </c>
      <c r="AQ77" s="91" t="str">
        <f t="shared" si="587"/>
        <v/>
      </c>
      <c r="AR77" s="91" t="str">
        <f t="shared" si="587"/>
        <v/>
      </c>
      <c r="AS77" s="91" t="str">
        <f t="shared" si="18"/>
        <v/>
      </c>
      <c r="AT77" s="91" t="str">
        <f t="shared" si="19"/>
        <v/>
      </c>
      <c r="AU77" s="32" t="str">
        <f t="shared" si="4"/>
        <v>Не указан реестровый номер (мера нац.режима Запрет)</v>
      </c>
      <c r="AV77" s="93" t="str">
        <f>'Описание предлагаемого товара'!S79</f>
        <v/>
      </c>
      <c r="AW77" s="91">
        <f>MIN(SEARCH({0,1,2,3,4,5,6,7,8,9},AV77&amp; "0123456789"))</f>
        <v>1</v>
      </c>
      <c r="AX77" s="91" t="str">
        <f t="shared" si="20"/>
        <v/>
      </c>
      <c r="AY77" s="91" t="str">
        <f t="shared" si="21"/>
        <v/>
      </c>
      <c r="AZ77" s="91" t="str">
        <f t="shared" si="22"/>
        <v/>
      </c>
      <c r="BA77" s="91" t="str">
        <f t="shared" si="23"/>
        <v/>
      </c>
      <c r="BB77" s="91" t="str">
        <f t="shared" si="24"/>
        <v/>
      </c>
      <c r="BC77" s="91" t="str">
        <f t="shared" si="25"/>
        <v/>
      </c>
      <c r="BD77" s="91" t="str">
        <f t="shared" si="26"/>
        <v/>
      </c>
      <c r="BE77" s="91" t="str">
        <f t="shared" si="27"/>
        <v/>
      </c>
      <c r="BF77" s="91" t="str">
        <f t="shared" si="28"/>
        <v/>
      </c>
      <c r="BG77" s="91" t="str">
        <f t="shared" si="29"/>
        <v/>
      </c>
      <c r="BH77" s="91" t="str">
        <f t="shared" si="30"/>
        <v/>
      </c>
      <c r="BI77" s="91" t="str">
        <f t="shared" si="31"/>
        <v/>
      </c>
      <c r="BJ77" s="91" t="str">
        <f t="shared" si="32"/>
        <v/>
      </c>
      <c r="BK77" s="91" t="str">
        <f t="shared" si="33"/>
        <v/>
      </c>
      <c r="BL77" s="91" t="str">
        <f t="shared" si="34"/>
        <v/>
      </c>
      <c r="BM77" s="91" t="str">
        <f t="shared" si="35"/>
        <v/>
      </c>
      <c r="BN77" s="91" t="str">
        <f t="shared" si="36"/>
        <v/>
      </c>
      <c r="BO77" s="91" t="str">
        <f t="shared" si="37"/>
        <v/>
      </c>
      <c r="BP77" s="91" t="str">
        <f t="shared" si="38"/>
        <v/>
      </c>
      <c r="BQ77" s="91" t="str">
        <f t="shared" si="39"/>
        <v/>
      </c>
      <c r="BR77" s="91" t="str">
        <f t="shared" si="40"/>
        <v/>
      </c>
      <c r="BS77" s="91" t="str">
        <f t="shared" si="41"/>
        <v/>
      </c>
      <c r="BT77" s="91" t="str">
        <f t="shared" si="42"/>
        <v/>
      </c>
      <c r="BU77" s="91" t="str">
        <f t="shared" si="43"/>
        <v/>
      </c>
      <c r="BV77" s="91" t="str">
        <f t="shared" si="44"/>
        <v/>
      </c>
      <c r="BW77" s="91" t="str">
        <f t="shared" si="45"/>
        <v/>
      </c>
      <c r="BX77" s="91" t="str">
        <f t="shared" si="46"/>
        <v/>
      </c>
      <c r="BY77" s="91" t="str">
        <f t="shared" si="47"/>
        <v/>
      </c>
      <c r="BZ77" s="91" t="str">
        <f t="shared" si="48"/>
        <v/>
      </c>
      <c r="CA77" s="91" t="str">
        <f t="shared" si="49"/>
        <v/>
      </c>
      <c r="CB77" s="91" t="str">
        <f t="shared" si="50"/>
        <v/>
      </c>
      <c r="CC77" s="91" t="str">
        <f t="shared" si="51"/>
        <v/>
      </c>
      <c r="CD77" s="91" t="str">
        <f t="shared" si="52"/>
        <v/>
      </c>
      <c r="CE77" s="91" t="str">
        <f t="shared" si="53"/>
        <v/>
      </c>
      <c r="CF77" s="91" t="str">
        <f t="shared" si="54"/>
        <v/>
      </c>
      <c r="CG77" s="91" t="str">
        <f t="shared" si="55"/>
        <v/>
      </c>
      <c r="CH77" s="91" t="str">
        <f t="shared" si="56"/>
        <v/>
      </c>
      <c r="CI77" s="91" t="str">
        <f t="shared" si="57"/>
        <v>нет</v>
      </c>
      <c r="CJ77" s="63" t="str">
        <f>IF(LEN('Описание предлагаемого товара'!T79)&gt;0,'Описание предлагаемого товара'!T79,"")</f>
        <v/>
      </c>
      <c r="CK77" s="91" t="str">
        <f t="shared" ref="CK77:CL77" si="588">IFERROR(REPLACE(CJ77,FIND(CHAR(10),CJ77,1),1,""),CJ77)</f>
        <v/>
      </c>
      <c r="CL77" s="91" t="str">
        <f t="shared" si="588"/>
        <v/>
      </c>
      <c r="CM77" s="91" t="str">
        <f t="shared" si="59"/>
        <v/>
      </c>
      <c r="CN77" s="91" t="str">
        <f t="shared" si="60"/>
        <v/>
      </c>
      <c r="CO77" s="91" t="str">
        <f t="shared" si="61"/>
        <v/>
      </c>
      <c r="CP77" s="90" t="str">
        <f>IF(AU77="Не указан реестровый номер (мера нац.режима Запрет)","",IF(CI77="нет","",IF(CU77="да","исключение(не смотрим баллы)",IFERROR(IF(CI77*1&gt;0,IFERROR(IF(VLOOKUP(CI77*1,Обработ.выгрузка_реестра_РФ!$A:$G,7,)=0,"Баллы не установлены",VLOOKUP(CI77*1,Обработ.выгрузка_реестра_РФ!$A:$G,7,)),IF(LEN(CI77)&gt;14,"","нет номера в реестре РФ")),""),IF(LEN(CI77)=0,"","Некорректный реестровый номер")))))</f>
        <v/>
      </c>
      <c r="CQ77" s="33" t="str">
        <f>IF(LEN(C77)&gt;0,IFERROR(IF(LEN(H77)&gt;0,IF(LEN(VLOOKUP(H77,'исключения(не_смотрим_баллы)'!$A:$C,1,))&gt;0,"да","нет"),"не введен ОКПД2"),"нет"),"")</f>
        <v>нет</v>
      </c>
      <c r="CR77" s="33" t="str">
        <f ca="1">IF(CQ77="да",IF(TODAY()&lt;VLOOKUP(H77,'исключения(не_смотрим_баллы)'!$A:$C,3,),"да","нет"),"")</f>
        <v/>
      </c>
      <c r="CS77" s="33" t="str">
        <f>IFERROR(IF(CQ77="да",IF(VLOOKUP(CI77*1,Обработ.выгрузка_реестра_РФ!$A:$G,2,)&lt;VLOOKUP(H77,'исключения(не_смотрим_баллы)'!$A:$C,2,),"да","нет"),""),"")</f>
        <v/>
      </c>
      <c r="CT77" s="24"/>
      <c r="CU77" s="33" t="str">
        <f t="shared" si="69"/>
        <v/>
      </c>
      <c r="CV77" s="91" t="str">
        <f t="shared" si="70"/>
        <v/>
      </c>
      <c r="CW77" s="27" t="str">
        <f t="shared" si="71"/>
        <v/>
      </c>
      <c r="CX77" s="26" t="str">
        <f t="shared" si="5"/>
        <v>Импорт</v>
      </c>
      <c r="CY77" s="64" t="str">
        <f>IF(LEN('Описание предлагаемого товара'!U79)&gt;0,'Описание предлагаемого товара'!U79,"")</f>
        <v/>
      </c>
      <c r="CZ77" s="95" t="str">
        <f t="shared" si="62"/>
        <v/>
      </c>
      <c r="DA77" s="95" t="str">
        <f t="shared" ref="DA77" si="589">IFERROR(REPLACE(CZ77,FIND(" ",CZ77,1),1,""),CZ77)</f>
        <v/>
      </c>
      <c r="DB77" s="95" t="str">
        <f t="shared" si="7"/>
        <v/>
      </c>
      <c r="DC77" s="95" t="str">
        <f t="shared" ref="DC77:DD77" si="590">IFERROR(REPLACE(DB77,FIND("г.",DB77,1),2,""),DB77)</f>
        <v/>
      </c>
      <c r="DD77" s="95" t="str">
        <f t="shared" si="590"/>
        <v/>
      </c>
      <c r="DE77" s="95" t="str">
        <f t="shared" ref="DE77:DF77" si="591">IFERROR(REPLACE(DD77,FIND("г",DD77,1),1,""),DD77)</f>
        <v/>
      </c>
      <c r="DF77" s="95" t="str">
        <f t="shared" si="591"/>
        <v/>
      </c>
      <c r="DG77" s="95" t="str">
        <f t="shared" si="75"/>
        <v/>
      </c>
      <c r="DH77" s="25" t="str">
        <f>IFERROR(VLOOKUP(CI77*1,Обработ.выгрузка_реестра_РФ!$A:$G,5,),"")</f>
        <v/>
      </c>
      <c r="DI77" s="27" t="str">
        <f t="shared" si="85"/>
        <v/>
      </c>
      <c r="DJ77" s="27" t="str">
        <f t="shared" ca="1" si="8"/>
        <v/>
      </c>
      <c r="DK77" s="63" t="str">
        <f>IF(LEN('Описание предлагаемого товара'!V79)&gt;0,'Описание предлагаемого товара'!V79,"")</f>
        <v/>
      </c>
      <c r="DL77" s="63" t="str">
        <f>IF(LEN('Описание предлагаемого товара'!W79)&gt;0,'Описание предлагаемого товара'!W79,"")</f>
        <v/>
      </c>
      <c r="DM77" s="32"/>
    </row>
    <row r="78" spans="1:117" ht="48.75" customHeight="1" x14ac:dyDescent="0.25">
      <c r="A78" s="61">
        <f>IF(LEN('Описание предлагаемого товара'!A80)&gt;0,'Описание предлагаемого товара'!A80,"")</f>
        <v>59</v>
      </c>
      <c r="B78" s="65" t="str">
        <f>IF(LEN('Описание предлагаемого товара'!B80)&gt;0,'Описание предлагаемого товара'!B80,"")</f>
        <v/>
      </c>
      <c r="C78" s="61" t="str">
        <f>IF(LEN('Описание предлагаемого товара'!C80)&gt;0,'Описание предлагаемого товара'!C80,"")</f>
        <v xml:space="preserve">Шлем снегоходный </v>
      </c>
      <c r="D78" s="61" t="str">
        <f>IF(LEN('Описание предлагаемого товара'!D80)&gt;0,'Описание предлагаемого товара'!D80,"")</f>
        <v>Тип шлема - модуляр, нижняя часть шлема поднимается вверх. Зимний двойной визор с электрообогревом и комплектом проводов для подключения к бортовой сети 12 вольт. Встроенные солнцезащитные очки. Размер: M, L, XL, 2 XL Сертификация по стандарту ECE22-05.</v>
      </c>
      <c r="E78" s="61" t="str">
        <f>IF(LEN('Описание предлагаемого товара'!E80)&gt;0,'Описание предлагаемого товара'!E80,"")</f>
        <v/>
      </c>
      <c r="F78" s="61" t="str">
        <f>IF(LEN('Описание предлагаемого товара'!F80)&gt;0,'Описание предлагаемого товара'!F80,"")</f>
        <v/>
      </c>
      <c r="G78" s="61" t="str">
        <f>IF(LEN('Описание предлагаемого товара'!G80)&gt;0,'Описание предлагаемого товара'!G80,"")</f>
        <v>Нет</v>
      </c>
      <c r="H78" s="61" t="str">
        <f>IF(LEN('Описание предлагаемого товара'!H80)&gt;0,'Описание предлагаемого товара'!H80,"")</f>
        <v>32.99.11.180</v>
      </c>
      <c r="I78" s="61" t="str">
        <f>IF(LEN('Описание предлагаемого товара'!I80)&gt;0,'Описание предлагаемого товара'!I80,"")</f>
        <v>Преимущество</v>
      </c>
      <c r="J78" s="38" t="str">
        <f>IFERROR(VLOOKUP(B78,SAP!$A:$E,5,),"")</f>
        <v/>
      </c>
      <c r="K78" s="40" t="str">
        <f t="shared" si="9"/>
        <v/>
      </c>
      <c r="L78" s="61" t="str">
        <f>IF(LEN('Описание предлагаемого товара'!J80)&gt;0,IFERROR('Описание предлагаемого товара'!J80*1,""),"")</f>
        <v/>
      </c>
      <c r="M78" s="39" t="str">
        <f>IFERROR(VLOOKUP(B78,SAP!$A:$E,2,),"")</f>
        <v/>
      </c>
      <c r="N78" s="41" t="str">
        <f t="shared" si="141"/>
        <v/>
      </c>
      <c r="O78" s="39" t="str">
        <f t="shared" si="1"/>
        <v/>
      </c>
      <c r="P78" s="36" t="str">
        <f>IF(LEN('Описание предлагаемого товара'!K80)&gt;0,'Описание предлагаемого товара'!K80,"")</f>
        <v>нет</v>
      </c>
      <c r="Q78" s="37" t="str">
        <f>IF(IF(IF(LEN('Описание предлагаемого товара'!L80)&gt;0,'Описание предлагаемого товара'!L80,"")="(подпись уполномоченного представителя)","",IF(LEN('Описание предлагаемого товара'!L80)&gt;0,'Описание предлагаемого товара'!L80,""))="М.П.","",IF(IF(LEN('Описание предлагаемого товара'!L80)&gt;0,'Описание предлагаемого товара'!L80,"")="(подпись уполномоченного представителя)","",IF(LEN('Описание предлагаемого товара'!L80)&gt;0,'Описание предлагаемого товара'!L80,"")))</f>
        <v/>
      </c>
      <c r="R78" s="37" t="str">
        <f>IF(LEN('Описание предлагаемого товара'!M80)&gt;0,'Описание предлагаемого товара'!M80,"")</f>
        <v/>
      </c>
      <c r="S78" s="37" t="str">
        <f>IF(LEN('Описание предлагаемого товара'!N80)&gt;0,'Описание предлагаемого товара'!N80,"")</f>
        <v/>
      </c>
      <c r="T78" s="61" t="str">
        <f>IF(IF(LEN('Описание предлагаемого товара'!O80)&gt;0,'Описание предлагаемого товара'!O80,"")="(фамилия, имя, отчество подписавшего, должность)","",IF(LEN('Описание предлагаемого товара'!O80)&gt;0,'Описание предлагаемого товара'!O80,""))</f>
        <v>не заполняется</v>
      </c>
      <c r="U78" s="23" t="str">
        <f>IFERROR(VLOOKUP(CI78*1,Обработ.выгрузка_реестра_РФ!$A:$G,6,),"")</f>
        <v/>
      </c>
      <c r="V78" s="61" t="str">
        <f>IF(LEN('Описание предлагаемого товара'!P80)&gt;0,'Описание предлагаемого товара'!P80,"")</f>
        <v/>
      </c>
      <c r="W78" s="62" t="str">
        <f>IF(LEN('Описание предлагаемого товара'!Q80)&gt;0,'Описание предлагаемого товара'!Q80,"")</f>
        <v/>
      </c>
      <c r="X78" s="91" t="str">
        <f t="shared" ref="X78:Y78" si="592">IFERROR(REPLACE(W78,FIND(CHAR(10),W78,1),1," "),W78)</f>
        <v/>
      </c>
      <c r="Y78" s="91" t="str">
        <f t="shared" si="592"/>
        <v/>
      </c>
      <c r="Z78" s="91" t="str">
        <f t="shared" si="11"/>
        <v/>
      </c>
      <c r="AA78" s="91" t="str">
        <f t="shared" si="12"/>
        <v/>
      </c>
      <c r="AB78" s="91" t="str">
        <f t="shared" si="13"/>
        <v/>
      </c>
      <c r="AC78" s="91" t="str">
        <f t="shared" ref="AC78:AF78" si="593">IFERROR(REPLACE(AB78,FIND("  ",AB78,1),2," "),AB78)</f>
        <v/>
      </c>
      <c r="AD78" s="91" t="str">
        <f t="shared" si="593"/>
        <v/>
      </c>
      <c r="AE78" s="91" t="str">
        <f t="shared" si="593"/>
        <v/>
      </c>
      <c r="AF78" s="91" t="str">
        <f t="shared" si="593"/>
        <v/>
      </c>
      <c r="AG78" s="23" t="str">
        <f>IFERROR(VLOOKUP(CI78*1,Обработ.выгрузка_реестра_РФ!$A:$G,4,),"")</f>
        <v/>
      </c>
      <c r="AH78" s="91" t="str">
        <f t="shared" ref="AH78:AI78" si="594">IFERROR(REPLACE(AG78,FIND("-",AG78,1),1,"*"),AG78)</f>
        <v/>
      </c>
      <c r="AI78" s="91" t="str">
        <f t="shared" si="594"/>
        <v/>
      </c>
      <c r="AJ78" s="27" t="str">
        <f t="shared" si="107"/>
        <v/>
      </c>
      <c r="AK78" s="63" t="str">
        <f>IF(LEN('Описание предлагаемого товара'!R80)&gt;0,'Описание предлагаемого товара'!R80,"")</f>
        <v/>
      </c>
      <c r="AL78" s="91" t="str">
        <f t="shared" ref="AL78:AM78" si="595">IFERROR(REPLACE(AK78,FIND(CHAR(10),AK78,1),1,""),AK78)</f>
        <v/>
      </c>
      <c r="AM78" s="91" t="str">
        <f t="shared" si="595"/>
        <v/>
      </c>
      <c r="AN78" s="91" t="str">
        <f t="shared" ref="AN78:AR78" si="596">IFERROR(REPLACE(AM78,FIND(" ",AM78,1),1,""),AM78)</f>
        <v/>
      </c>
      <c r="AO78" s="91" t="str">
        <f t="shared" si="596"/>
        <v/>
      </c>
      <c r="AP78" s="91" t="str">
        <f t="shared" si="596"/>
        <v/>
      </c>
      <c r="AQ78" s="91" t="str">
        <f t="shared" si="596"/>
        <v/>
      </c>
      <c r="AR78" s="91" t="str">
        <f t="shared" si="596"/>
        <v/>
      </c>
      <c r="AS78" s="91" t="str">
        <f t="shared" si="18"/>
        <v/>
      </c>
      <c r="AT78" s="91" t="str">
        <f t="shared" si="19"/>
        <v/>
      </c>
      <c r="AU78" s="32" t="str">
        <f t="shared" si="4"/>
        <v/>
      </c>
      <c r="AV78" s="93" t="str">
        <f>'Описание предлагаемого товара'!S80</f>
        <v>не заполняется</v>
      </c>
      <c r="AW78" s="91">
        <f>MIN(SEARCH({0,1,2,3,4,5,6,7,8,9},AV78&amp; "0123456789"))</f>
        <v>15</v>
      </c>
      <c r="AX78" s="91" t="str">
        <f t="shared" si="20"/>
        <v/>
      </c>
      <c r="AY78" s="91" t="str">
        <f t="shared" si="21"/>
        <v/>
      </c>
      <c r="AZ78" s="91" t="str">
        <f t="shared" si="22"/>
        <v/>
      </c>
      <c r="BA78" s="91" t="str">
        <f t="shared" si="23"/>
        <v/>
      </c>
      <c r="BB78" s="91" t="str">
        <f t="shared" si="24"/>
        <v/>
      </c>
      <c r="BC78" s="91" t="str">
        <f t="shared" si="25"/>
        <v/>
      </c>
      <c r="BD78" s="91" t="str">
        <f t="shared" si="26"/>
        <v/>
      </c>
      <c r="BE78" s="91" t="str">
        <f t="shared" si="27"/>
        <v/>
      </c>
      <c r="BF78" s="91" t="str">
        <f t="shared" si="28"/>
        <v/>
      </c>
      <c r="BG78" s="91" t="str">
        <f t="shared" si="29"/>
        <v/>
      </c>
      <c r="BH78" s="91" t="str">
        <f t="shared" si="30"/>
        <v/>
      </c>
      <c r="BI78" s="91" t="str">
        <f t="shared" si="31"/>
        <v/>
      </c>
      <c r="BJ78" s="91" t="str">
        <f t="shared" si="32"/>
        <v/>
      </c>
      <c r="BK78" s="91" t="str">
        <f t="shared" si="33"/>
        <v/>
      </c>
      <c r="BL78" s="91" t="str">
        <f t="shared" si="34"/>
        <v/>
      </c>
      <c r="BM78" s="91" t="str">
        <f t="shared" si="35"/>
        <v/>
      </c>
      <c r="BN78" s="91" t="str">
        <f t="shared" si="36"/>
        <v/>
      </c>
      <c r="BO78" s="91" t="str">
        <f t="shared" si="37"/>
        <v/>
      </c>
      <c r="BP78" s="91" t="str">
        <f t="shared" si="38"/>
        <v/>
      </c>
      <c r="BQ78" s="91" t="str">
        <f t="shared" si="39"/>
        <v/>
      </c>
      <c r="BR78" s="91" t="str">
        <f t="shared" si="40"/>
        <v/>
      </c>
      <c r="BS78" s="91" t="str">
        <f t="shared" si="41"/>
        <v/>
      </c>
      <c r="BT78" s="91" t="str">
        <f t="shared" si="42"/>
        <v/>
      </c>
      <c r="BU78" s="91" t="str">
        <f t="shared" si="43"/>
        <v/>
      </c>
      <c r="BV78" s="91" t="str">
        <f t="shared" si="44"/>
        <v/>
      </c>
      <c r="BW78" s="91" t="str">
        <f t="shared" si="45"/>
        <v/>
      </c>
      <c r="BX78" s="91" t="str">
        <f t="shared" si="46"/>
        <v/>
      </c>
      <c r="BY78" s="91" t="str">
        <f t="shared" si="47"/>
        <v/>
      </c>
      <c r="BZ78" s="91" t="str">
        <f t="shared" si="48"/>
        <v/>
      </c>
      <c r="CA78" s="91" t="str">
        <f t="shared" si="49"/>
        <v/>
      </c>
      <c r="CB78" s="91" t="str">
        <f t="shared" si="50"/>
        <v/>
      </c>
      <c r="CC78" s="91" t="str">
        <f t="shared" si="51"/>
        <v/>
      </c>
      <c r="CD78" s="91" t="str">
        <f t="shared" si="52"/>
        <v/>
      </c>
      <c r="CE78" s="91" t="str">
        <f t="shared" si="53"/>
        <v/>
      </c>
      <c r="CF78" s="91" t="str">
        <f t="shared" si="54"/>
        <v/>
      </c>
      <c r="CG78" s="91" t="str">
        <f t="shared" si="55"/>
        <v/>
      </c>
      <c r="CH78" s="91" t="str">
        <f t="shared" si="56"/>
        <v/>
      </c>
      <c r="CI78" s="91" t="str">
        <f t="shared" si="57"/>
        <v>нет</v>
      </c>
      <c r="CJ78" s="63" t="str">
        <f>IF(LEN('Описание предлагаемого товара'!T80)&gt;0,'Описание предлагаемого товара'!T80,"")</f>
        <v>не заполняется</v>
      </c>
      <c r="CK78" s="91" t="str">
        <f t="shared" ref="CK78:CL78" si="597">IFERROR(REPLACE(CJ78,FIND(CHAR(10),CJ78,1),1,""),CJ78)</f>
        <v>не заполняется</v>
      </c>
      <c r="CL78" s="91" t="str">
        <f t="shared" si="597"/>
        <v>не заполняется</v>
      </c>
      <c r="CM78" s="91" t="str">
        <f t="shared" si="59"/>
        <v>незаполняется</v>
      </c>
      <c r="CN78" s="91" t="str">
        <f t="shared" si="60"/>
        <v>незаполняется</v>
      </c>
      <c r="CO78" s="91" t="str">
        <f t="shared" si="61"/>
        <v>незаполняется</v>
      </c>
      <c r="CP78" s="90" t="str">
        <f>IF(AU78="Не указан реестровый номер (мера нац.режима Запрет)","",IF(CI78="нет","",IF(CU78="да","исключение(не смотрим баллы)",IFERROR(IF(CI78*1&gt;0,IFERROR(IF(VLOOKUP(CI78*1,Обработ.выгрузка_реестра_РФ!$A:$G,7,)=0,"Баллы не установлены",VLOOKUP(CI78*1,Обработ.выгрузка_реестра_РФ!$A:$G,7,)),IF(LEN(CI78)&gt;14,"","нет номера в реестре РФ")),""),IF(LEN(CI78)=0,"","Некорректный реестровый номер")))))</f>
        <v/>
      </c>
      <c r="CQ78" s="33" t="str">
        <f>IF(LEN(C78)&gt;0,IFERROR(IF(LEN(H78)&gt;0,IF(LEN(VLOOKUP(H78,'исключения(не_смотрим_баллы)'!$A:$C,1,))&gt;0,"да","нет"),"не введен ОКПД2"),"нет"),"")</f>
        <v>нет</v>
      </c>
      <c r="CR78" s="33" t="str">
        <f ca="1">IF(CQ78="да",IF(TODAY()&lt;VLOOKUP(H78,'исключения(не_смотрим_баллы)'!$A:$C,3,),"да","нет"),"")</f>
        <v/>
      </c>
      <c r="CS78" s="33" t="str">
        <f>IFERROR(IF(CQ78="да",IF(VLOOKUP(CI78*1,Обработ.выгрузка_реестра_РФ!$A:$G,2,)&lt;VLOOKUP(H78,'исключения(не_смотрим_баллы)'!$A:$C,2,),"да","нет"),""),"")</f>
        <v/>
      </c>
      <c r="CT78" s="24"/>
      <c r="CU78" s="33" t="str">
        <f t="shared" si="69"/>
        <v/>
      </c>
      <c r="CV78" s="91" t="str">
        <f t="shared" si="70"/>
        <v/>
      </c>
      <c r="CW78" s="27" t="str">
        <f t="shared" si="71"/>
        <v/>
      </c>
      <c r="CX78" s="26" t="str">
        <f t="shared" si="5"/>
        <v/>
      </c>
      <c r="CY78" s="64" t="str">
        <f>IF(LEN('Описание предлагаемого товара'!U80)&gt;0,'Описание предлагаемого товара'!U80,"")</f>
        <v>не заполняется</v>
      </c>
      <c r="CZ78" s="95" t="str">
        <f t="shared" si="62"/>
        <v>не заполняется</v>
      </c>
      <c r="DA78" s="95" t="str">
        <f t="shared" ref="DA78" si="598">IFERROR(REPLACE(CZ78,FIND(" ",CZ78,1),1,""),CZ78)</f>
        <v>незаполняется</v>
      </c>
      <c r="DB78" s="95" t="str">
        <f t="shared" si="7"/>
        <v>незаполняется</v>
      </c>
      <c r="DC78" s="95" t="str">
        <f t="shared" ref="DC78:DD78" si="599">IFERROR(REPLACE(DB78,FIND("г.",DB78,1),2,""),DB78)</f>
        <v>незаполняется</v>
      </c>
      <c r="DD78" s="95" t="str">
        <f t="shared" si="599"/>
        <v>незаполняется</v>
      </c>
      <c r="DE78" s="95" t="str">
        <f t="shared" ref="DE78:DF78" si="600">IFERROR(REPLACE(DD78,FIND("г",DD78,1),1,""),DD78)</f>
        <v>незаполняется</v>
      </c>
      <c r="DF78" s="95" t="str">
        <f t="shared" si="600"/>
        <v>незаполняется</v>
      </c>
      <c r="DG78" s="95" t="str">
        <f t="shared" si="75"/>
        <v>незаполняется</v>
      </c>
      <c r="DH78" s="25" t="str">
        <f>IFERROR(VLOOKUP(CI78*1,Обработ.выгрузка_реестра_РФ!$A:$G,5,),"")</f>
        <v/>
      </c>
      <c r="DI78" s="27" t="str">
        <f t="shared" si="85"/>
        <v/>
      </c>
      <c r="DJ78" s="27" t="str">
        <f t="shared" ca="1" si="8"/>
        <v/>
      </c>
      <c r="DK78" s="63" t="str">
        <f>IF(LEN('Описание предлагаемого товара'!V80)&gt;0,'Описание предлагаемого товара'!V80,"")</f>
        <v>не заполняется</v>
      </c>
      <c r="DL78" s="63" t="str">
        <f>IF(LEN('Описание предлагаемого товара'!W80)&gt;0,'Описание предлагаемого товара'!W80,"")</f>
        <v>не заполняется</v>
      </c>
      <c r="DM78" s="32"/>
    </row>
    <row r="79" spans="1:117" ht="48.75" customHeight="1" x14ac:dyDescent="0.25">
      <c r="A79" s="61">
        <f>IF(LEN('Описание предлагаемого товара'!A81)&gt;0,'Описание предлагаемого товара'!A81,"")</f>
        <v>60</v>
      </c>
      <c r="B79" s="65" t="str">
        <f>IF(LEN('Описание предлагаемого товара'!B81)&gt;0,'Описание предлагаемого товара'!B81,"")</f>
        <v/>
      </c>
      <c r="C79" s="61" t="str">
        <f>IF(LEN('Описание предлагаемого товара'!C81)&gt;0,'Описание предлагаемого товара'!C81,"")</f>
        <v>Щиток защитный лицевой от механических воздействий (ударов твердых частиц), в том числе из металлической сетки</v>
      </c>
      <c r="D79" s="61" t="str">
        <f>IF(LEN('Описание предлагаемого товара'!D81)&gt;0,'Описание предлагаемого товара'!D81,"")</f>
        <v>Сменный экран из мелкоячеистой металлической сетки 0,7×0,7 мм, окантован пластмассой для дополнительной защиты от летящих частиц. Универсальное накасочное крепление выполнено из термостойкого материала. Крепление щитка к защитной каске осуществляется за счет подъемно-фиксирующего устройства, изготовленного из холодо-термостойкого материала, устойчивого к износу и гарантирующего надежную фиксацию лицевого щитка в двух положениях «вверх – вниз». Конструкция позволяет одновременное ношение наушников.</v>
      </c>
      <c r="E79" s="61" t="str">
        <f>IF(LEN('Описание предлагаемого товара'!E81)&gt;0,'Описание предлагаемого товара'!E81,"")</f>
        <v/>
      </c>
      <c r="F79" s="61" t="str">
        <f>IF(LEN('Описание предлагаемого товара'!F81)&gt;0,'Описание предлагаемого товара'!F81,"")</f>
        <v/>
      </c>
      <c r="G79" s="61" t="str">
        <f>IF(LEN('Описание предлагаемого товара'!G81)&gt;0,'Описание предлагаемого товара'!G81,"")</f>
        <v>Нет</v>
      </c>
      <c r="H79" s="61" t="str">
        <f>IF(LEN('Описание предлагаемого товара'!H81)&gt;0,'Описание предлагаемого товара'!H81,"")</f>
        <v>32.99.11.160</v>
      </c>
      <c r="I79" s="61" t="str">
        <f>IF(LEN('Описание предлагаемого товара'!I81)&gt;0,'Описание предлагаемого товара'!I81,"")</f>
        <v>Запрет</v>
      </c>
      <c r="J79" s="38" t="str">
        <f>IFERROR(VLOOKUP(B79,SAP!$A:$E,5,),"")</f>
        <v/>
      </c>
      <c r="K79" s="40" t="str">
        <f t="shared" si="9"/>
        <v/>
      </c>
      <c r="L79" s="61" t="str">
        <f>IF(LEN('Описание предлагаемого товара'!J81)&gt;0,IFERROR('Описание предлагаемого товара'!J81*1,""),"")</f>
        <v/>
      </c>
      <c r="M79" s="39" t="str">
        <f>IFERROR(VLOOKUP(B79,SAP!$A:$E,2,),"")</f>
        <v/>
      </c>
      <c r="N79" s="41" t="str">
        <f t="shared" si="141"/>
        <v/>
      </c>
      <c r="O79" s="39" t="str">
        <f t="shared" si="1"/>
        <v/>
      </c>
      <c r="P79" s="36" t="str">
        <f>IF(LEN('Описание предлагаемого товара'!K81)&gt;0,'Описание предлагаемого товара'!K81,"")</f>
        <v>нет</v>
      </c>
      <c r="Q79" s="37" t="str">
        <f>IF(IF(IF(LEN('Описание предлагаемого товара'!L81)&gt;0,'Описание предлагаемого товара'!L81,"")="(подпись уполномоченного представителя)","",IF(LEN('Описание предлагаемого товара'!L81)&gt;0,'Описание предлагаемого товара'!L81,""))="М.П.","",IF(IF(LEN('Описание предлагаемого товара'!L81)&gt;0,'Описание предлагаемого товара'!L81,"")="(подпись уполномоченного представителя)","",IF(LEN('Описание предлагаемого товара'!L81)&gt;0,'Описание предлагаемого товара'!L81,"")))</f>
        <v/>
      </c>
      <c r="R79" s="37" t="str">
        <f>IF(LEN('Описание предлагаемого товара'!M81)&gt;0,'Описание предлагаемого товара'!M81,"")</f>
        <v/>
      </c>
      <c r="S79" s="37" t="str">
        <f>IF(LEN('Описание предлагаемого товара'!N81)&gt;0,'Описание предлагаемого товара'!N81,"")</f>
        <v/>
      </c>
      <c r="T79" s="61" t="str">
        <f>IF(IF(LEN('Описание предлагаемого товара'!O81)&gt;0,'Описание предлагаемого товара'!O81,"")="(фамилия, имя, отчество подписавшего, должность)","",IF(LEN('Описание предлагаемого товара'!O81)&gt;0,'Описание предлагаемого товара'!O81,""))</f>
        <v>не заполняется</v>
      </c>
      <c r="U79" s="23" t="str">
        <f>IFERROR(VLOOKUP(CI79*1,Обработ.выгрузка_реестра_РФ!$A:$G,6,),"")</f>
        <v/>
      </c>
      <c r="V79" s="61" t="str">
        <f>IF(LEN('Описание предлагаемого товара'!P81)&gt;0,'Описание предлагаемого товара'!P81,"")</f>
        <v/>
      </c>
      <c r="W79" s="62" t="str">
        <f>IF(LEN('Описание предлагаемого товара'!Q81)&gt;0,'Описание предлагаемого товара'!Q81,"")</f>
        <v/>
      </c>
      <c r="X79" s="91" t="str">
        <f t="shared" ref="X79:Y79" si="601">IFERROR(REPLACE(W79,FIND(CHAR(10),W79,1),1," "),W79)</f>
        <v/>
      </c>
      <c r="Y79" s="91" t="str">
        <f t="shared" si="601"/>
        <v/>
      </c>
      <c r="Z79" s="91" t="str">
        <f t="shared" si="11"/>
        <v/>
      </c>
      <c r="AA79" s="91" t="str">
        <f t="shared" si="12"/>
        <v/>
      </c>
      <c r="AB79" s="91" t="str">
        <f t="shared" si="13"/>
        <v/>
      </c>
      <c r="AC79" s="91" t="str">
        <f t="shared" ref="AC79:AF79" si="602">IFERROR(REPLACE(AB79,FIND("  ",AB79,1),2," "),AB79)</f>
        <v/>
      </c>
      <c r="AD79" s="91" t="str">
        <f t="shared" si="602"/>
        <v/>
      </c>
      <c r="AE79" s="91" t="str">
        <f t="shared" si="602"/>
        <v/>
      </c>
      <c r="AF79" s="91" t="str">
        <f t="shared" si="602"/>
        <v/>
      </c>
      <c r="AG79" s="23" t="str">
        <f>IFERROR(VLOOKUP(CI79*1,Обработ.выгрузка_реестра_РФ!$A:$G,4,),"")</f>
        <v/>
      </c>
      <c r="AH79" s="91" t="str">
        <f t="shared" ref="AH79:AI79" si="603">IFERROR(REPLACE(AG79,FIND("-",AG79,1),1,"*"),AG79)</f>
        <v/>
      </c>
      <c r="AI79" s="91" t="str">
        <f t="shared" si="603"/>
        <v/>
      </c>
      <c r="AJ79" s="27" t="str">
        <f t="shared" si="107"/>
        <v/>
      </c>
      <c r="AK79" s="63" t="str">
        <f>IF(LEN('Описание предлагаемого товара'!R81)&gt;0,'Описание предлагаемого товара'!R81,"")</f>
        <v/>
      </c>
      <c r="AL79" s="91" t="str">
        <f t="shared" ref="AL79:AM79" si="604">IFERROR(REPLACE(AK79,FIND(CHAR(10),AK79,1),1,""),AK79)</f>
        <v/>
      </c>
      <c r="AM79" s="91" t="str">
        <f t="shared" si="604"/>
        <v/>
      </c>
      <c r="AN79" s="91" t="str">
        <f t="shared" ref="AN79:AR79" si="605">IFERROR(REPLACE(AM79,FIND(" ",AM79,1),1,""),AM79)</f>
        <v/>
      </c>
      <c r="AO79" s="91" t="str">
        <f t="shared" si="605"/>
        <v/>
      </c>
      <c r="AP79" s="91" t="str">
        <f t="shared" si="605"/>
        <v/>
      </c>
      <c r="AQ79" s="91" t="str">
        <f t="shared" si="605"/>
        <v/>
      </c>
      <c r="AR79" s="91" t="str">
        <f t="shared" si="605"/>
        <v/>
      </c>
      <c r="AS79" s="91" t="str">
        <f t="shared" si="18"/>
        <v/>
      </c>
      <c r="AT79" s="91" t="str">
        <f t="shared" si="19"/>
        <v/>
      </c>
      <c r="AU79" s="32" t="str">
        <f t="shared" si="4"/>
        <v>Не указан реестровый номер (мера нац.режима Запрет)</v>
      </c>
      <c r="AV79" s="93" t="str">
        <f>'Описание предлагаемого товара'!S81</f>
        <v/>
      </c>
      <c r="AW79" s="91">
        <f>MIN(SEARCH({0,1,2,3,4,5,6,7,8,9},AV79&amp; "0123456789"))</f>
        <v>1</v>
      </c>
      <c r="AX79" s="91" t="str">
        <f t="shared" si="20"/>
        <v/>
      </c>
      <c r="AY79" s="91" t="str">
        <f t="shared" si="21"/>
        <v/>
      </c>
      <c r="AZ79" s="91" t="str">
        <f t="shared" si="22"/>
        <v/>
      </c>
      <c r="BA79" s="91" t="str">
        <f t="shared" si="23"/>
        <v/>
      </c>
      <c r="BB79" s="91" t="str">
        <f t="shared" si="24"/>
        <v/>
      </c>
      <c r="BC79" s="91" t="str">
        <f t="shared" si="25"/>
        <v/>
      </c>
      <c r="BD79" s="91" t="str">
        <f t="shared" si="26"/>
        <v/>
      </c>
      <c r="BE79" s="91" t="str">
        <f t="shared" si="27"/>
        <v/>
      </c>
      <c r="BF79" s="91" t="str">
        <f t="shared" si="28"/>
        <v/>
      </c>
      <c r="BG79" s="91" t="str">
        <f t="shared" si="29"/>
        <v/>
      </c>
      <c r="BH79" s="91" t="str">
        <f t="shared" si="30"/>
        <v/>
      </c>
      <c r="BI79" s="91" t="str">
        <f t="shared" si="31"/>
        <v/>
      </c>
      <c r="BJ79" s="91" t="str">
        <f t="shared" si="32"/>
        <v/>
      </c>
      <c r="BK79" s="91" t="str">
        <f t="shared" si="33"/>
        <v/>
      </c>
      <c r="BL79" s="91" t="str">
        <f t="shared" si="34"/>
        <v/>
      </c>
      <c r="BM79" s="91" t="str">
        <f t="shared" si="35"/>
        <v/>
      </c>
      <c r="BN79" s="91" t="str">
        <f t="shared" si="36"/>
        <v/>
      </c>
      <c r="BO79" s="91" t="str">
        <f t="shared" si="37"/>
        <v/>
      </c>
      <c r="BP79" s="91" t="str">
        <f t="shared" si="38"/>
        <v/>
      </c>
      <c r="BQ79" s="91" t="str">
        <f t="shared" si="39"/>
        <v/>
      </c>
      <c r="BR79" s="91" t="str">
        <f t="shared" si="40"/>
        <v/>
      </c>
      <c r="BS79" s="91" t="str">
        <f t="shared" si="41"/>
        <v/>
      </c>
      <c r="BT79" s="91" t="str">
        <f t="shared" si="42"/>
        <v/>
      </c>
      <c r="BU79" s="91" t="str">
        <f t="shared" si="43"/>
        <v/>
      </c>
      <c r="BV79" s="91" t="str">
        <f t="shared" si="44"/>
        <v/>
      </c>
      <c r="BW79" s="91" t="str">
        <f t="shared" si="45"/>
        <v/>
      </c>
      <c r="BX79" s="91" t="str">
        <f t="shared" si="46"/>
        <v/>
      </c>
      <c r="BY79" s="91" t="str">
        <f t="shared" si="47"/>
        <v/>
      </c>
      <c r="BZ79" s="91" t="str">
        <f t="shared" si="48"/>
        <v/>
      </c>
      <c r="CA79" s="91" t="str">
        <f t="shared" si="49"/>
        <v/>
      </c>
      <c r="CB79" s="91" t="str">
        <f t="shared" si="50"/>
        <v/>
      </c>
      <c r="CC79" s="91" t="str">
        <f t="shared" si="51"/>
        <v/>
      </c>
      <c r="CD79" s="91" t="str">
        <f t="shared" si="52"/>
        <v/>
      </c>
      <c r="CE79" s="91" t="str">
        <f t="shared" si="53"/>
        <v/>
      </c>
      <c r="CF79" s="91" t="str">
        <f t="shared" si="54"/>
        <v/>
      </c>
      <c r="CG79" s="91" t="str">
        <f t="shared" si="55"/>
        <v/>
      </c>
      <c r="CH79" s="91" t="str">
        <f t="shared" si="56"/>
        <v/>
      </c>
      <c r="CI79" s="91" t="str">
        <f t="shared" si="57"/>
        <v>нет</v>
      </c>
      <c r="CJ79" s="63" t="str">
        <f>IF(LEN('Описание предлагаемого товара'!T81)&gt;0,'Описание предлагаемого товара'!T81,"")</f>
        <v/>
      </c>
      <c r="CK79" s="91" t="str">
        <f t="shared" ref="CK79:CL79" si="606">IFERROR(REPLACE(CJ79,FIND(CHAR(10),CJ79,1),1,""),CJ79)</f>
        <v/>
      </c>
      <c r="CL79" s="91" t="str">
        <f t="shared" si="606"/>
        <v/>
      </c>
      <c r="CM79" s="91" t="str">
        <f t="shared" si="59"/>
        <v/>
      </c>
      <c r="CN79" s="91" t="str">
        <f t="shared" si="60"/>
        <v/>
      </c>
      <c r="CO79" s="91" t="str">
        <f t="shared" si="61"/>
        <v/>
      </c>
      <c r="CP79" s="90" t="str">
        <f>IF(AU79="Не указан реестровый номер (мера нац.режима Запрет)","",IF(CI79="нет","",IF(CU79="да","исключение(не смотрим баллы)",IFERROR(IF(CI79*1&gt;0,IFERROR(IF(VLOOKUP(CI79*1,Обработ.выгрузка_реестра_РФ!$A:$G,7,)=0,"Баллы не установлены",VLOOKUP(CI79*1,Обработ.выгрузка_реестра_РФ!$A:$G,7,)),IF(LEN(CI79)&gt;14,"","нет номера в реестре РФ")),""),IF(LEN(CI79)=0,"","Некорректный реестровый номер")))))</f>
        <v/>
      </c>
      <c r="CQ79" s="33" t="str">
        <f>IF(LEN(C79)&gt;0,IFERROR(IF(LEN(H79)&gt;0,IF(LEN(VLOOKUP(H79,'исключения(не_смотрим_баллы)'!$A:$C,1,))&gt;0,"да","нет"),"не введен ОКПД2"),"нет"),"")</f>
        <v>нет</v>
      </c>
      <c r="CR79" s="33" t="str">
        <f ca="1">IF(CQ79="да",IF(TODAY()&lt;VLOOKUP(H79,'исключения(не_смотрим_баллы)'!$A:$C,3,),"да","нет"),"")</f>
        <v/>
      </c>
      <c r="CS79" s="33" t="str">
        <f>IFERROR(IF(CQ79="да",IF(VLOOKUP(CI79*1,Обработ.выгрузка_реестра_РФ!$A:$G,2,)&lt;VLOOKUP(H79,'исключения(не_смотрим_баллы)'!$A:$C,2,),"да","нет"),""),"")</f>
        <v/>
      </c>
      <c r="CT79" s="24"/>
      <c r="CU79" s="33" t="str">
        <f t="shared" si="69"/>
        <v/>
      </c>
      <c r="CV79" s="91" t="str">
        <f t="shared" si="70"/>
        <v/>
      </c>
      <c r="CW79" s="27" t="str">
        <f t="shared" si="71"/>
        <v/>
      </c>
      <c r="CX79" s="26" t="str">
        <f t="shared" si="5"/>
        <v>Импорт</v>
      </c>
      <c r="CY79" s="64" t="str">
        <f>IF(LEN('Описание предлагаемого товара'!U81)&gt;0,'Описание предлагаемого товара'!U81,"")</f>
        <v/>
      </c>
      <c r="CZ79" s="95" t="str">
        <f t="shared" si="62"/>
        <v/>
      </c>
      <c r="DA79" s="95" t="str">
        <f t="shared" ref="DA79" si="607">IFERROR(REPLACE(CZ79,FIND(" ",CZ79,1),1,""),CZ79)</f>
        <v/>
      </c>
      <c r="DB79" s="95" t="str">
        <f t="shared" si="7"/>
        <v/>
      </c>
      <c r="DC79" s="95" t="str">
        <f t="shared" ref="DC79:DD79" si="608">IFERROR(REPLACE(DB79,FIND("г.",DB79,1),2,""),DB79)</f>
        <v/>
      </c>
      <c r="DD79" s="95" t="str">
        <f t="shared" si="608"/>
        <v/>
      </c>
      <c r="DE79" s="95" t="str">
        <f t="shared" ref="DE79:DF79" si="609">IFERROR(REPLACE(DD79,FIND("г",DD79,1),1,""),DD79)</f>
        <v/>
      </c>
      <c r="DF79" s="95" t="str">
        <f t="shared" si="609"/>
        <v/>
      </c>
      <c r="DG79" s="95" t="str">
        <f t="shared" si="75"/>
        <v/>
      </c>
      <c r="DH79" s="25" t="str">
        <f>IFERROR(VLOOKUP(CI79*1,Обработ.выгрузка_реестра_РФ!$A:$G,5,),"")</f>
        <v/>
      </c>
      <c r="DI79" s="27" t="str">
        <f t="shared" si="85"/>
        <v/>
      </c>
      <c r="DJ79" s="27" t="str">
        <f t="shared" ca="1" si="8"/>
        <v/>
      </c>
      <c r="DK79" s="63" t="str">
        <f>IF(LEN('Описание предлагаемого товара'!V81)&gt;0,'Описание предлагаемого товара'!V81,"")</f>
        <v/>
      </c>
      <c r="DL79" s="63" t="str">
        <f>IF(LEN('Описание предлагаемого товара'!W81)&gt;0,'Описание предлагаемого товара'!W81,"")</f>
        <v/>
      </c>
      <c r="DM79" s="32"/>
    </row>
    <row r="80" spans="1:117" ht="48.75" customHeight="1" x14ac:dyDescent="0.25">
      <c r="A80" s="61" t="e">
        <f>IF(LEN('Описание предлагаемого товара'!#REF!)&gt;0,'Описание предлагаемого товара'!#REF!,"")</f>
        <v>#REF!</v>
      </c>
      <c r="B80" s="65" t="e">
        <f>IF(LEN('Описание предлагаемого товара'!#REF!)&gt;0,'Описание предлагаемого товара'!#REF!,"")</f>
        <v>#REF!</v>
      </c>
      <c r="C80" s="61" t="e">
        <f>IF(LEN('Описание предлагаемого товара'!#REF!)&gt;0,'Описание предлагаемого товара'!#REF!,"")</f>
        <v>#REF!</v>
      </c>
      <c r="D80" s="61" t="e">
        <f>IF(LEN('Описание предлагаемого товара'!#REF!)&gt;0,'Описание предлагаемого товара'!#REF!,"")</f>
        <v>#REF!</v>
      </c>
      <c r="E80" s="61" t="e">
        <f>IF(LEN('Описание предлагаемого товара'!#REF!)&gt;0,'Описание предлагаемого товара'!#REF!,"")</f>
        <v>#REF!</v>
      </c>
      <c r="F80" s="61" t="e">
        <f>IF(LEN('Описание предлагаемого товара'!#REF!)&gt;0,'Описание предлагаемого товара'!#REF!,"")</f>
        <v>#REF!</v>
      </c>
      <c r="G80" s="61" t="e">
        <f>IF(LEN('Описание предлагаемого товара'!#REF!)&gt;0,'Описание предлагаемого товара'!#REF!,"")</f>
        <v>#REF!</v>
      </c>
      <c r="H80" s="61" t="e">
        <f>IF(LEN('Описание предлагаемого товара'!#REF!)&gt;0,'Описание предлагаемого товара'!#REF!,"")</f>
        <v>#REF!</v>
      </c>
      <c r="I80" s="61" t="e">
        <f>IF(LEN('Описание предлагаемого товара'!#REF!)&gt;0,'Описание предлагаемого товара'!#REF!,"")</f>
        <v>#REF!</v>
      </c>
      <c r="J80" s="38" t="str">
        <f>IFERROR(VLOOKUP(B80,SAP!$A:$E,5,),"")</f>
        <v/>
      </c>
      <c r="K80" s="40" t="str">
        <f t="shared" si="9"/>
        <v/>
      </c>
      <c r="L80" s="61" t="e">
        <f>IF(LEN('Описание предлагаемого товара'!#REF!)&gt;0,IFERROR('Описание предлагаемого товара'!#REF!*1,""),"")</f>
        <v>#REF!</v>
      </c>
      <c r="M80" s="39" t="str">
        <f>IFERROR(VLOOKUP(B80,SAP!$A:$E,2,),"")</f>
        <v/>
      </c>
      <c r="N80" s="41" t="str">
        <f t="shared" si="141"/>
        <v/>
      </c>
      <c r="O80" s="39" t="str">
        <f t="shared" si="1"/>
        <v/>
      </c>
      <c r="P80" s="36" t="e">
        <f>IF(LEN('Описание предлагаемого товара'!#REF!)&gt;0,'Описание предлагаемого товара'!#REF!,"")</f>
        <v>#REF!</v>
      </c>
      <c r="Q8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0" s="37" t="e">
        <f>IF(LEN('Описание предлагаемого товара'!#REF!)&gt;0,'Описание предлагаемого товара'!#REF!,"")</f>
        <v>#REF!</v>
      </c>
      <c r="S80" s="37" t="e">
        <f>IF(LEN('Описание предлагаемого товара'!#REF!)&gt;0,'Описание предлагаемого товара'!#REF!,"")</f>
        <v>#REF!</v>
      </c>
      <c r="T8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0" s="23" t="str">
        <f>IFERROR(VLOOKUP(CI80*1,Обработ.выгрузка_реестра_РФ!$A:$G,6,),"")</f>
        <v/>
      </c>
      <c r="V80" s="61" t="e">
        <f>IF(LEN('Описание предлагаемого товара'!#REF!)&gt;0,'Описание предлагаемого товара'!#REF!,"")</f>
        <v>#REF!</v>
      </c>
      <c r="W80" s="62" t="e">
        <f>IF(LEN('Описание предлагаемого товара'!#REF!)&gt;0,'Описание предлагаемого товара'!#REF!,"")</f>
        <v>#REF!</v>
      </c>
      <c r="X80" s="91" t="e">
        <f t="shared" ref="X80:Y80" si="610">IFERROR(REPLACE(W80,FIND(CHAR(10),W80,1),1," "),W80)</f>
        <v>#REF!</v>
      </c>
      <c r="Y80" s="91" t="e">
        <f t="shared" si="610"/>
        <v>#REF!</v>
      </c>
      <c r="Z80" s="91" t="e">
        <f t="shared" si="11"/>
        <v>#REF!</v>
      </c>
      <c r="AA80" s="91" t="e">
        <f t="shared" si="12"/>
        <v>#REF!</v>
      </c>
      <c r="AB80" s="91" t="e">
        <f t="shared" si="13"/>
        <v>#REF!</v>
      </c>
      <c r="AC80" s="91" t="e">
        <f t="shared" ref="AC80:AF80" si="611">IFERROR(REPLACE(AB80,FIND("  ",AB80,1),2," "),AB80)</f>
        <v>#REF!</v>
      </c>
      <c r="AD80" s="91" t="e">
        <f t="shared" si="611"/>
        <v>#REF!</v>
      </c>
      <c r="AE80" s="91" t="e">
        <f t="shared" si="611"/>
        <v>#REF!</v>
      </c>
      <c r="AF80" s="91" t="e">
        <f t="shared" si="611"/>
        <v>#REF!</v>
      </c>
      <c r="AG80" s="23" t="str">
        <f>IFERROR(VLOOKUP(CI80*1,Обработ.выгрузка_реестра_РФ!$A:$G,4,),"")</f>
        <v/>
      </c>
      <c r="AH80" s="91" t="str">
        <f t="shared" ref="AH80:AI80" si="612">IFERROR(REPLACE(AG80,FIND("-",AG80,1),1,"*"),AG80)</f>
        <v/>
      </c>
      <c r="AI80" s="91" t="str">
        <f t="shared" si="612"/>
        <v/>
      </c>
      <c r="AJ80" s="27" t="str">
        <f t="shared" si="107"/>
        <v/>
      </c>
      <c r="AK80" s="63" t="e">
        <f>IF(LEN('Описание предлагаемого товара'!#REF!)&gt;0,'Описание предлагаемого товара'!#REF!,"")</f>
        <v>#REF!</v>
      </c>
      <c r="AL80" s="91" t="e">
        <f t="shared" ref="AL80:AM80" si="613">IFERROR(REPLACE(AK80,FIND(CHAR(10),AK80,1),1,""),AK80)</f>
        <v>#REF!</v>
      </c>
      <c r="AM80" s="91" t="e">
        <f t="shared" si="613"/>
        <v>#REF!</v>
      </c>
      <c r="AN80" s="91" t="e">
        <f t="shared" ref="AN80:AR80" si="614">IFERROR(REPLACE(AM80,FIND(" ",AM80,1),1,""),AM80)</f>
        <v>#REF!</v>
      </c>
      <c r="AO80" s="91" t="e">
        <f t="shared" si="614"/>
        <v>#REF!</v>
      </c>
      <c r="AP80" s="91" t="e">
        <f t="shared" si="614"/>
        <v>#REF!</v>
      </c>
      <c r="AQ80" s="91" t="e">
        <f t="shared" si="614"/>
        <v>#REF!</v>
      </c>
      <c r="AR80" s="91" t="e">
        <f t="shared" si="614"/>
        <v>#REF!</v>
      </c>
      <c r="AS80" s="91" t="e">
        <f t="shared" si="18"/>
        <v>#REF!</v>
      </c>
      <c r="AT80" s="91" t="e">
        <f t="shared" si="19"/>
        <v>#REF!</v>
      </c>
      <c r="AU80" s="32" t="e">
        <f t="shared" si="4"/>
        <v>#REF!</v>
      </c>
      <c r="AV80" s="93" t="e">
        <f>'Описание предлагаемого товара'!#REF!</f>
        <v>#REF!</v>
      </c>
      <c r="AW80" s="91" t="e">
        <f>MIN(SEARCH({0,1,2,3,4,5,6,7,8,9},AV80&amp; "0123456789"))</f>
        <v>#REF!</v>
      </c>
      <c r="AX80" s="91" t="str">
        <f t="shared" si="20"/>
        <v/>
      </c>
      <c r="AY80" s="91" t="str">
        <f t="shared" si="21"/>
        <v/>
      </c>
      <c r="AZ80" s="91" t="str">
        <f t="shared" si="22"/>
        <v/>
      </c>
      <c r="BA80" s="91" t="str">
        <f t="shared" si="23"/>
        <v/>
      </c>
      <c r="BB80" s="91" t="str">
        <f t="shared" si="24"/>
        <v/>
      </c>
      <c r="BC80" s="91" t="str">
        <f t="shared" si="25"/>
        <v/>
      </c>
      <c r="BD80" s="91" t="str">
        <f t="shared" si="26"/>
        <v/>
      </c>
      <c r="BE80" s="91" t="str">
        <f t="shared" si="27"/>
        <v/>
      </c>
      <c r="BF80" s="91" t="str">
        <f t="shared" si="28"/>
        <v/>
      </c>
      <c r="BG80" s="91" t="str">
        <f t="shared" si="29"/>
        <v/>
      </c>
      <c r="BH80" s="91" t="str">
        <f t="shared" si="30"/>
        <v/>
      </c>
      <c r="BI80" s="91" t="str">
        <f t="shared" si="31"/>
        <v/>
      </c>
      <c r="BJ80" s="91" t="str">
        <f t="shared" si="32"/>
        <v/>
      </c>
      <c r="BK80" s="91" t="str">
        <f t="shared" si="33"/>
        <v/>
      </c>
      <c r="BL80" s="91" t="str">
        <f t="shared" si="34"/>
        <v/>
      </c>
      <c r="BM80" s="91" t="str">
        <f t="shared" si="35"/>
        <v/>
      </c>
      <c r="BN80" s="91" t="str">
        <f t="shared" si="36"/>
        <v/>
      </c>
      <c r="BO80" s="91" t="str">
        <f t="shared" si="37"/>
        <v/>
      </c>
      <c r="BP80" s="91" t="str">
        <f t="shared" si="38"/>
        <v/>
      </c>
      <c r="BQ80" s="91" t="str">
        <f t="shared" si="39"/>
        <v/>
      </c>
      <c r="BR80" s="91" t="str">
        <f t="shared" si="40"/>
        <v/>
      </c>
      <c r="BS80" s="91" t="str">
        <f t="shared" si="41"/>
        <v/>
      </c>
      <c r="BT80" s="91" t="str">
        <f t="shared" si="42"/>
        <v/>
      </c>
      <c r="BU80" s="91" t="str">
        <f t="shared" si="43"/>
        <v/>
      </c>
      <c r="BV80" s="91" t="str">
        <f t="shared" si="44"/>
        <v/>
      </c>
      <c r="BW80" s="91" t="str">
        <f t="shared" si="45"/>
        <v/>
      </c>
      <c r="BX80" s="91" t="str">
        <f t="shared" si="46"/>
        <v/>
      </c>
      <c r="BY80" s="91" t="str">
        <f t="shared" si="47"/>
        <v/>
      </c>
      <c r="BZ80" s="91" t="str">
        <f t="shared" si="48"/>
        <v/>
      </c>
      <c r="CA80" s="91" t="str">
        <f t="shared" si="49"/>
        <v/>
      </c>
      <c r="CB80" s="91" t="str">
        <f t="shared" si="50"/>
        <v/>
      </c>
      <c r="CC80" s="91" t="str">
        <f t="shared" si="51"/>
        <v/>
      </c>
      <c r="CD80" s="91" t="str">
        <f t="shared" si="52"/>
        <v/>
      </c>
      <c r="CE80" s="91" t="str">
        <f t="shared" si="53"/>
        <v/>
      </c>
      <c r="CF80" s="91" t="str">
        <f t="shared" si="54"/>
        <v/>
      </c>
      <c r="CG80" s="91" t="str">
        <f t="shared" si="55"/>
        <v/>
      </c>
      <c r="CH80" s="91" t="str">
        <f t="shared" si="56"/>
        <v/>
      </c>
      <c r="CI80" s="91" t="str">
        <f t="shared" si="57"/>
        <v>нет</v>
      </c>
      <c r="CJ80" s="63" t="e">
        <f>IF(LEN('Описание предлагаемого товара'!#REF!)&gt;0,'Описание предлагаемого товара'!#REF!,"")</f>
        <v>#REF!</v>
      </c>
      <c r="CK80" s="91" t="e">
        <f t="shared" ref="CK80:CL80" si="615">IFERROR(REPLACE(CJ80,FIND(CHAR(10),CJ80,1),1,""),CJ80)</f>
        <v>#REF!</v>
      </c>
      <c r="CL80" s="91" t="e">
        <f t="shared" si="615"/>
        <v>#REF!</v>
      </c>
      <c r="CM80" s="91" t="e">
        <f t="shared" si="59"/>
        <v>#REF!</v>
      </c>
      <c r="CN80" s="91" t="e">
        <f t="shared" si="60"/>
        <v>#REF!</v>
      </c>
      <c r="CO80" s="91" t="e">
        <f t="shared" si="61"/>
        <v>#REF!</v>
      </c>
      <c r="CP80" s="90" t="e">
        <f>IF(AU80="Не указан реестровый номер (мера нац.режима Запрет)","",IF(CI80="нет","",IF(CU80="да","исключение(не смотрим баллы)",IFERROR(IF(CI80*1&gt;0,IFERROR(IF(VLOOKUP(CI80*1,Обработ.выгрузка_реестра_РФ!$A:$G,7,)=0,"Баллы не установлены",VLOOKUP(CI80*1,Обработ.выгрузка_реестра_РФ!$A:$G,7,)),IF(LEN(CI80)&gt;14,"","нет номера в реестре РФ")),""),IF(LEN(CI80)=0,"","Некорректный реестровый номер")))))</f>
        <v>#REF!</v>
      </c>
      <c r="CQ80" s="33" t="e">
        <f>IF(LEN(C80)&gt;0,IFERROR(IF(LEN(H80)&gt;0,IF(LEN(VLOOKUP(H80,'исключения(не_смотрим_баллы)'!$A:$C,1,))&gt;0,"да","нет"),"не введен ОКПД2"),"нет"),"")</f>
        <v>#REF!</v>
      </c>
      <c r="CR80" s="33" t="e">
        <f ca="1">IF(CQ80="да",IF(TODAY()&lt;VLOOKUP(H80,'исключения(не_смотрим_баллы)'!$A:$C,3,),"да","нет"),"")</f>
        <v>#REF!</v>
      </c>
      <c r="CS80" s="33" t="str">
        <f>IFERROR(IF(CQ80="да",IF(VLOOKUP(CI80*1,Обработ.выгрузка_реестра_РФ!$A:$G,2,)&lt;VLOOKUP(H80,'исключения(не_смотрим_баллы)'!$A:$C,2,),"да","нет"),""),"")</f>
        <v/>
      </c>
      <c r="CT80" s="24"/>
      <c r="CU80" s="33" t="e">
        <f t="shared" si="69"/>
        <v>#REF!</v>
      </c>
      <c r="CV80" s="91" t="e">
        <f t="shared" si="70"/>
        <v>#REF!</v>
      </c>
      <c r="CW80" s="27" t="e">
        <f t="shared" si="71"/>
        <v>#REF!</v>
      </c>
      <c r="CX80" s="26" t="e">
        <f t="shared" si="5"/>
        <v>#REF!</v>
      </c>
      <c r="CY80" s="64" t="e">
        <f>IF(LEN('Описание предлагаемого товара'!#REF!)&gt;0,'Описание предлагаемого товара'!#REF!,"")</f>
        <v>#REF!</v>
      </c>
      <c r="CZ80" s="95" t="e">
        <f t="shared" si="62"/>
        <v>#REF!</v>
      </c>
      <c r="DA80" s="95" t="e">
        <f t="shared" ref="DA80" si="616">IFERROR(REPLACE(CZ80,FIND(" ",CZ80,1),1,""),CZ80)</f>
        <v>#REF!</v>
      </c>
      <c r="DB80" s="95" t="e">
        <f t="shared" si="7"/>
        <v>#REF!</v>
      </c>
      <c r="DC80" s="95" t="e">
        <f t="shared" ref="DC80:DD80" si="617">IFERROR(REPLACE(DB80,FIND("г.",DB80,1),2,""),DB80)</f>
        <v>#REF!</v>
      </c>
      <c r="DD80" s="95" t="e">
        <f t="shared" si="617"/>
        <v>#REF!</v>
      </c>
      <c r="DE80" s="95" t="e">
        <f t="shared" ref="DE80:DF80" si="618">IFERROR(REPLACE(DD80,FIND("г",DD80,1),1,""),DD80)</f>
        <v>#REF!</v>
      </c>
      <c r="DF80" s="95" t="e">
        <f t="shared" si="618"/>
        <v>#REF!</v>
      </c>
      <c r="DG80" s="95" t="e">
        <f t="shared" si="75"/>
        <v>#REF!</v>
      </c>
      <c r="DH80" s="25" t="str">
        <f>IFERROR(VLOOKUP(CI80*1,Обработ.выгрузка_реестра_РФ!$A:$G,5,),"")</f>
        <v/>
      </c>
      <c r="DI80" s="27" t="str">
        <f t="shared" si="85"/>
        <v/>
      </c>
      <c r="DJ80" s="27" t="str">
        <f t="shared" ca="1" si="8"/>
        <v/>
      </c>
      <c r="DK80" s="63" t="e">
        <f>IF(LEN('Описание предлагаемого товара'!#REF!)&gt;0,'Описание предлагаемого товара'!#REF!,"")</f>
        <v>#REF!</v>
      </c>
      <c r="DL80" s="63" t="e">
        <f>IF(LEN('Описание предлагаемого товара'!#REF!)&gt;0,'Описание предлагаемого товара'!#REF!,"")</f>
        <v>#REF!</v>
      </c>
      <c r="DM80" s="32"/>
    </row>
    <row r="81" spans="1:117" ht="48.75" customHeight="1" x14ac:dyDescent="0.25">
      <c r="A81" s="61" t="e">
        <f>IF(LEN('Описание предлагаемого товара'!#REF!)&gt;0,'Описание предлагаемого товара'!#REF!,"")</f>
        <v>#REF!</v>
      </c>
      <c r="B81" s="65" t="e">
        <f>IF(LEN('Описание предлагаемого товара'!#REF!)&gt;0,'Описание предлагаемого товара'!#REF!,"")</f>
        <v>#REF!</v>
      </c>
      <c r="C81" s="61" t="e">
        <f>IF(LEN('Описание предлагаемого товара'!#REF!)&gt;0,'Описание предлагаемого товара'!#REF!,"")</f>
        <v>#REF!</v>
      </c>
      <c r="D81" s="61" t="e">
        <f>IF(LEN('Описание предлагаемого товара'!#REF!)&gt;0,'Описание предлагаемого товара'!#REF!,"")</f>
        <v>#REF!</v>
      </c>
      <c r="E81" s="61" t="e">
        <f>IF(LEN('Описание предлагаемого товара'!#REF!)&gt;0,'Описание предлагаемого товара'!#REF!,"")</f>
        <v>#REF!</v>
      </c>
      <c r="F81" s="61" t="e">
        <f>IF(LEN('Описание предлагаемого товара'!#REF!)&gt;0,'Описание предлагаемого товара'!#REF!,"")</f>
        <v>#REF!</v>
      </c>
      <c r="G81" s="61" t="e">
        <f>IF(LEN('Описание предлагаемого товара'!#REF!)&gt;0,'Описание предлагаемого товара'!#REF!,"")</f>
        <v>#REF!</v>
      </c>
      <c r="H81" s="61" t="e">
        <f>IF(LEN('Описание предлагаемого товара'!#REF!)&gt;0,'Описание предлагаемого товара'!#REF!,"")</f>
        <v>#REF!</v>
      </c>
      <c r="I81" s="61" t="e">
        <f>IF(LEN('Описание предлагаемого товара'!#REF!)&gt;0,'Описание предлагаемого товара'!#REF!,"")</f>
        <v>#REF!</v>
      </c>
      <c r="J81" s="38" t="str">
        <f>IFERROR(VLOOKUP(B81,SAP!$A:$E,5,),"")</f>
        <v/>
      </c>
      <c r="K81" s="40" t="str">
        <f t="shared" si="9"/>
        <v/>
      </c>
      <c r="L81" s="61" t="e">
        <f>IF(LEN('Описание предлагаемого товара'!#REF!)&gt;0,IFERROR('Описание предлагаемого товара'!#REF!*1,""),"")</f>
        <v>#REF!</v>
      </c>
      <c r="M81" s="39" t="str">
        <f>IFERROR(VLOOKUP(B81,SAP!$A:$E,2,),"")</f>
        <v/>
      </c>
      <c r="N81" s="41" t="str">
        <f t="shared" si="141"/>
        <v/>
      </c>
      <c r="O81" s="39" t="str">
        <f t="shared" si="1"/>
        <v/>
      </c>
      <c r="P81" s="36" t="e">
        <f>IF(LEN('Описание предлагаемого товара'!#REF!)&gt;0,'Описание предлагаемого товара'!#REF!,"")</f>
        <v>#REF!</v>
      </c>
      <c r="Q8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1" s="37" t="e">
        <f>IF(LEN('Описание предлагаемого товара'!#REF!)&gt;0,'Описание предлагаемого товара'!#REF!,"")</f>
        <v>#REF!</v>
      </c>
      <c r="S81" s="37" t="e">
        <f>IF(LEN('Описание предлагаемого товара'!#REF!)&gt;0,'Описание предлагаемого товара'!#REF!,"")</f>
        <v>#REF!</v>
      </c>
      <c r="T8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1" s="23" t="str">
        <f>IFERROR(VLOOKUP(CI81*1,Обработ.выгрузка_реестра_РФ!$A:$G,6,),"")</f>
        <v/>
      </c>
      <c r="V81" s="61" t="e">
        <f>IF(LEN('Описание предлагаемого товара'!#REF!)&gt;0,'Описание предлагаемого товара'!#REF!,"")</f>
        <v>#REF!</v>
      </c>
      <c r="W81" s="62" t="e">
        <f>IF(LEN('Описание предлагаемого товара'!#REF!)&gt;0,'Описание предлагаемого товара'!#REF!,"")</f>
        <v>#REF!</v>
      </c>
      <c r="X81" s="91" t="e">
        <f t="shared" ref="X81:Y81" si="619">IFERROR(REPLACE(W81,FIND(CHAR(10),W81,1),1," "),W81)</f>
        <v>#REF!</v>
      </c>
      <c r="Y81" s="91" t="e">
        <f t="shared" si="619"/>
        <v>#REF!</v>
      </c>
      <c r="Z81" s="91" t="e">
        <f t="shared" si="11"/>
        <v>#REF!</v>
      </c>
      <c r="AA81" s="91" t="e">
        <f t="shared" si="12"/>
        <v>#REF!</v>
      </c>
      <c r="AB81" s="91" t="e">
        <f t="shared" si="13"/>
        <v>#REF!</v>
      </c>
      <c r="AC81" s="91" t="e">
        <f t="shared" ref="AC81:AF81" si="620">IFERROR(REPLACE(AB81,FIND("  ",AB81,1),2," "),AB81)</f>
        <v>#REF!</v>
      </c>
      <c r="AD81" s="91" t="e">
        <f t="shared" si="620"/>
        <v>#REF!</v>
      </c>
      <c r="AE81" s="91" t="e">
        <f t="shared" si="620"/>
        <v>#REF!</v>
      </c>
      <c r="AF81" s="91" t="e">
        <f t="shared" si="620"/>
        <v>#REF!</v>
      </c>
      <c r="AG81" s="23" t="str">
        <f>IFERROR(VLOOKUP(CI81*1,Обработ.выгрузка_реестра_РФ!$A:$G,4,),"")</f>
        <v/>
      </c>
      <c r="AH81" s="91" t="str">
        <f t="shared" ref="AH81:AI81" si="621">IFERROR(REPLACE(AG81,FIND("-",AG81,1),1,"*"),AG81)</f>
        <v/>
      </c>
      <c r="AI81" s="91" t="str">
        <f t="shared" si="621"/>
        <v/>
      </c>
      <c r="AJ81" s="27" t="str">
        <f t="shared" si="107"/>
        <v/>
      </c>
      <c r="AK81" s="63" t="e">
        <f>IF(LEN('Описание предлагаемого товара'!#REF!)&gt;0,'Описание предлагаемого товара'!#REF!,"")</f>
        <v>#REF!</v>
      </c>
      <c r="AL81" s="91" t="e">
        <f t="shared" ref="AL81:AM81" si="622">IFERROR(REPLACE(AK81,FIND(CHAR(10),AK81,1),1,""),AK81)</f>
        <v>#REF!</v>
      </c>
      <c r="AM81" s="91" t="e">
        <f t="shared" si="622"/>
        <v>#REF!</v>
      </c>
      <c r="AN81" s="91" t="e">
        <f t="shared" ref="AN81:AR81" si="623">IFERROR(REPLACE(AM81,FIND(" ",AM81,1),1,""),AM81)</f>
        <v>#REF!</v>
      </c>
      <c r="AO81" s="91" t="e">
        <f t="shared" si="623"/>
        <v>#REF!</v>
      </c>
      <c r="AP81" s="91" t="e">
        <f t="shared" si="623"/>
        <v>#REF!</v>
      </c>
      <c r="AQ81" s="91" t="e">
        <f t="shared" si="623"/>
        <v>#REF!</v>
      </c>
      <c r="AR81" s="91" t="e">
        <f t="shared" si="623"/>
        <v>#REF!</v>
      </c>
      <c r="AS81" s="91" t="e">
        <f t="shared" si="18"/>
        <v>#REF!</v>
      </c>
      <c r="AT81" s="91" t="e">
        <f t="shared" si="19"/>
        <v>#REF!</v>
      </c>
      <c r="AU81" s="32" t="e">
        <f t="shared" si="4"/>
        <v>#REF!</v>
      </c>
      <c r="AV81" s="93" t="e">
        <f>'Описание предлагаемого товара'!#REF!</f>
        <v>#REF!</v>
      </c>
      <c r="AW81" s="91" t="e">
        <f>MIN(SEARCH({0,1,2,3,4,5,6,7,8,9},AV81&amp; "0123456789"))</f>
        <v>#REF!</v>
      </c>
      <c r="AX81" s="91" t="str">
        <f t="shared" si="20"/>
        <v/>
      </c>
      <c r="AY81" s="91" t="str">
        <f t="shared" si="21"/>
        <v/>
      </c>
      <c r="AZ81" s="91" t="str">
        <f t="shared" si="22"/>
        <v/>
      </c>
      <c r="BA81" s="91" t="str">
        <f t="shared" si="23"/>
        <v/>
      </c>
      <c r="BB81" s="91" t="str">
        <f t="shared" si="24"/>
        <v/>
      </c>
      <c r="BC81" s="91" t="str">
        <f t="shared" si="25"/>
        <v/>
      </c>
      <c r="BD81" s="91" t="str">
        <f t="shared" si="26"/>
        <v/>
      </c>
      <c r="BE81" s="91" t="str">
        <f t="shared" si="27"/>
        <v/>
      </c>
      <c r="BF81" s="91" t="str">
        <f t="shared" si="28"/>
        <v/>
      </c>
      <c r="BG81" s="91" t="str">
        <f t="shared" si="29"/>
        <v/>
      </c>
      <c r="BH81" s="91" t="str">
        <f t="shared" si="30"/>
        <v/>
      </c>
      <c r="BI81" s="91" t="str">
        <f t="shared" si="31"/>
        <v/>
      </c>
      <c r="BJ81" s="91" t="str">
        <f t="shared" si="32"/>
        <v/>
      </c>
      <c r="BK81" s="91" t="str">
        <f t="shared" si="33"/>
        <v/>
      </c>
      <c r="BL81" s="91" t="str">
        <f t="shared" si="34"/>
        <v/>
      </c>
      <c r="BM81" s="91" t="str">
        <f t="shared" si="35"/>
        <v/>
      </c>
      <c r="BN81" s="91" t="str">
        <f t="shared" si="36"/>
        <v/>
      </c>
      <c r="BO81" s="91" t="str">
        <f t="shared" si="37"/>
        <v/>
      </c>
      <c r="BP81" s="91" t="str">
        <f t="shared" si="38"/>
        <v/>
      </c>
      <c r="BQ81" s="91" t="str">
        <f t="shared" si="39"/>
        <v/>
      </c>
      <c r="BR81" s="91" t="str">
        <f t="shared" si="40"/>
        <v/>
      </c>
      <c r="BS81" s="91" t="str">
        <f t="shared" si="41"/>
        <v/>
      </c>
      <c r="BT81" s="91" t="str">
        <f t="shared" si="42"/>
        <v/>
      </c>
      <c r="BU81" s="91" t="str">
        <f t="shared" si="43"/>
        <v/>
      </c>
      <c r="BV81" s="91" t="str">
        <f t="shared" si="44"/>
        <v/>
      </c>
      <c r="BW81" s="91" t="str">
        <f t="shared" si="45"/>
        <v/>
      </c>
      <c r="BX81" s="91" t="str">
        <f t="shared" si="46"/>
        <v/>
      </c>
      <c r="BY81" s="91" t="str">
        <f t="shared" si="47"/>
        <v/>
      </c>
      <c r="BZ81" s="91" t="str">
        <f t="shared" si="48"/>
        <v/>
      </c>
      <c r="CA81" s="91" t="str">
        <f t="shared" si="49"/>
        <v/>
      </c>
      <c r="CB81" s="91" t="str">
        <f t="shared" si="50"/>
        <v/>
      </c>
      <c r="CC81" s="91" t="str">
        <f t="shared" si="51"/>
        <v/>
      </c>
      <c r="CD81" s="91" t="str">
        <f t="shared" si="52"/>
        <v/>
      </c>
      <c r="CE81" s="91" t="str">
        <f t="shared" si="53"/>
        <v/>
      </c>
      <c r="CF81" s="91" t="str">
        <f t="shared" si="54"/>
        <v/>
      </c>
      <c r="CG81" s="91" t="str">
        <f t="shared" si="55"/>
        <v/>
      </c>
      <c r="CH81" s="91" t="str">
        <f t="shared" si="56"/>
        <v/>
      </c>
      <c r="CI81" s="91" t="str">
        <f t="shared" si="57"/>
        <v>нет</v>
      </c>
      <c r="CJ81" s="63" t="e">
        <f>IF(LEN('Описание предлагаемого товара'!#REF!)&gt;0,'Описание предлагаемого товара'!#REF!,"")</f>
        <v>#REF!</v>
      </c>
      <c r="CK81" s="91" t="e">
        <f t="shared" ref="CK81:CL81" si="624">IFERROR(REPLACE(CJ81,FIND(CHAR(10),CJ81,1),1,""),CJ81)</f>
        <v>#REF!</v>
      </c>
      <c r="CL81" s="91" t="e">
        <f t="shared" si="624"/>
        <v>#REF!</v>
      </c>
      <c r="CM81" s="91" t="e">
        <f t="shared" si="59"/>
        <v>#REF!</v>
      </c>
      <c r="CN81" s="91" t="e">
        <f t="shared" si="60"/>
        <v>#REF!</v>
      </c>
      <c r="CO81" s="91" t="e">
        <f t="shared" si="61"/>
        <v>#REF!</v>
      </c>
      <c r="CP81" s="90" t="e">
        <f>IF(AU81="Не указан реестровый номер (мера нац.режима Запрет)","",IF(CI81="нет","",IF(CU81="да","исключение(не смотрим баллы)",IFERROR(IF(CI81*1&gt;0,IFERROR(IF(VLOOKUP(CI81*1,Обработ.выгрузка_реестра_РФ!$A:$G,7,)=0,"Баллы не установлены",VLOOKUP(CI81*1,Обработ.выгрузка_реестра_РФ!$A:$G,7,)),IF(LEN(CI81)&gt;14,"","нет номера в реестре РФ")),""),IF(LEN(CI81)=0,"","Некорректный реестровый номер")))))</f>
        <v>#REF!</v>
      </c>
      <c r="CQ81" s="33" t="e">
        <f>IF(LEN(C81)&gt;0,IFERROR(IF(LEN(H81)&gt;0,IF(LEN(VLOOKUP(H81,'исключения(не_смотрим_баллы)'!$A:$C,1,))&gt;0,"да","нет"),"не введен ОКПД2"),"нет"),"")</f>
        <v>#REF!</v>
      </c>
      <c r="CR81" s="33" t="e">
        <f ca="1">IF(CQ81="да",IF(TODAY()&lt;VLOOKUP(H81,'исключения(не_смотрим_баллы)'!$A:$C,3,),"да","нет"),"")</f>
        <v>#REF!</v>
      </c>
      <c r="CS81" s="33" t="str">
        <f>IFERROR(IF(CQ81="да",IF(VLOOKUP(CI81*1,Обработ.выгрузка_реестра_РФ!$A:$G,2,)&lt;VLOOKUP(H81,'исключения(не_смотрим_баллы)'!$A:$C,2,),"да","нет"),""),"")</f>
        <v/>
      </c>
      <c r="CT81" s="24"/>
      <c r="CU81" s="33" t="e">
        <f t="shared" si="69"/>
        <v>#REF!</v>
      </c>
      <c r="CV81" s="91" t="e">
        <f t="shared" si="70"/>
        <v>#REF!</v>
      </c>
      <c r="CW81" s="27" t="e">
        <f t="shared" si="71"/>
        <v>#REF!</v>
      </c>
      <c r="CX81" s="26" t="e">
        <f t="shared" si="5"/>
        <v>#REF!</v>
      </c>
      <c r="CY81" s="64" t="e">
        <f>IF(LEN('Описание предлагаемого товара'!#REF!)&gt;0,'Описание предлагаемого товара'!#REF!,"")</f>
        <v>#REF!</v>
      </c>
      <c r="CZ81" s="95" t="e">
        <f t="shared" si="62"/>
        <v>#REF!</v>
      </c>
      <c r="DA81" s="95" t="e">
        <f t="shared" ref="DA81" si="625">IFERROR(REPLACE(CZ81,FIND(" ",CZ81,1),1,""),CZ81)</f>
        <v>#REF!</v>
      </c>
      <c r="DB81" s="95" t="e">
        <f t="shared" si="7"/>
        <v>#REF!</v>
      </c>
      <c r="DC81" s="95" t="e">
        <f t="shared" ref="DC81:DD81" si="626">IFERROR(REPLACE(DB81,FIND("г.",DB81,1),2,""),DB81)</f>
        <v>#REF!</v>
      </c>
      <c r="DD81" s="95" t="e">
        <f t="shared" si="626"/>
        <v>#REF!</v>
      </c>
      <c r="DE81" s="95" t="e">
        <f t="shared" ref="DE81:DF81" si="627">IFERROR(REPLACE(DD81,FIND("г",DD81,1),1,""),DD81)</f>
        <v>#REF!</v>
      </c>
      <c r="DF81" s="95" t="e">
        <f t="shared" si="627"/>
        <v>#REF!</v>
      </c>
      <c r="DG81" s="95" t="e">
        <f t="shared" si="75"/>
        <v>#REF!</v>
      </c>
      <c r="DH81" s="25" t="str">
        <f>IFERROR(VLOOKUP(CI81*1,Обработ.выгрузка_реестра_РФ!$A:$G,5,),"")</f>
        <v/>
      </c>
      <c r="DI81" s="27" t="str">
        <f t="shared" si="85"/>
        <v/>
      </c>
      <c r="DJ81" s="27" t="str">
        <f t="shared" ca="1" si="8"/>
        <v/>
      </c>
      <c r="DK81" s="63" t="e">
        <f>IF(LEN('Описание предлагаемого товара'!#REF!)&gt;0,'Описание предлагаемого товара'!#REF!,"")</f>
        <v>#REF!</v>
      </c>
      <c r="DL81" s="63" t="e">
        <f>IF(LEN('Описание предлагаемого товара'!#REF!)&gt;0,'Описание предлагаемого товара'!#REF!,"")</f>
        <v>#REF!</v>
      </c>
      <c r="DM81" s="32"/>
    </row>
    <row r="82" spans="1:117" ht="48.75" customHeight="1" x14ac:dyDescent="0.25">
      <c r="A82" s="61" t="e">
        <f>IF(LEN('Описание предлагаемого товара'!#REF!)&gt;0,'Описание предлагаемого товара'!#REF!,"")</f>
        <v>#REF!</v>
      </c>
      <c r="B82" s="65" t="e">
        <f>IF(LEN('Описание предлагаемого товара'!#REF!)&gt;0,'Описание предлагаемого товара'!#REF!,"")</f>
        <v>#REF!</v>
      </c>
      <c r="C82" s="61" t="e">
        <f>IF(LEN('Описание предлагаемого товара'!#REF!)&gt;0,'Описание предлагаемого товара'!#REF!,"")</f>
        <v>#REF!</v>
      </c>
      <c r="D82" s="61" t="e">
        <f>IF(LEN('Описание предлагаемого товара'!#REF!)&gt;0,'Описание предлагаемого товара'!#REF!,"")</f>
        <v>#REF!</v>
      </c>
      <c r="E82" s="61" t="e">
        <f>IF(LEN('Описание предлагаемого товара'!#REF!)&gt;0,'Описание предлагаемого товара'!#REF!,"")</f>
        <v>#REF!</v>
      </c>
      <c r="F82" s="61" t="e">
        <f>IF(LEN('Описание предлагаемого товара'!#REF!)&gt;0,'Описание предлагаемого товара'!#REF!,"")</f>
        <v>#REF!</v>
      </c>
      <c r="G82" s="61" t="e">
        <f>IF(LEN('Описание предлагаемого товара'!#REF!)&gt;0,'Описание предлагаемого товара'!#REF!,"")</f>
        <v>#REF!</v>
      </c>
      <c r="H82" s="61" t="e">
        <f>IF(LEN('Описание предлагаемого товара'!#REF!)&gt;0,'Описание предлагаемого товара'!#REF!,"")</f>
        <v>#REF!</v>
      </c>
      <c r="I82" s="61" t="e">
        <f>IF(LEN('Описание предлагаемого товара'!#REF!)&gt;0,'Описание предлагаемого товара'!#REF!,"")</f>
        <v>#REF!</v>
      </c>
      <c r="J82" s="38" t="str">
        <f>IFERROR(VLOOKUP(B82,SAP!$A:$E,5,),"")</f>
        <v/>
      </c>
      <c r="K82" s="40" t="str">
        <f t="shared" si="9"/>
        <v/>
      </c>
      <c r="L82" s="61" t="e">
        <f>IF(LEN('Описание предлагаемого товара'!#REF!)&gt;0,IFERROR('Описание предлагаемого товара'!#REF!*1,""),"")</f>
        <v>#REF!</v>
      </c>
      <c r="M82" s="39" t="str">
        <f>IFERROR(VLOOKUP(B82,SAP!$A:$E,2,),"")</f>
        <v/>
      </c>
      <c r="N82" s="41" t="str">
        <f t="shared" si="141"/>
        <v/>
      </c>
      <c r="O82" s="39" t="str">
        <f t="shared" ref="O82:O145" si="628">IFERROR(IF(B82*1&gt;0,IF(N82=L82,"да","нет"),""),"")</f>
        <v/>
      </c>
      <c r="P82" s="36" t="e">
        <f>IF(LEN('Описание предлагаемого товара'!#REF!)&gt;0,'Описание предлагаемого товара'!#REF!,"")</f>
        <v>#REF!</v>
      </c>
      <c r="Q8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2" s="37" t="e">
        <f>IF(LEN('Описание предлагаемого товара'!#REF!)&gt;0,'Описание предлагаемого товара'!#REF!,"")</f>
        <v>#REF!</v>
      </c>
      <c r="S82" s="37" t="e">
        <f>IF(LEN('Описание предлагаемого товара'!#REF!)&gt;0,'Описание предлагаемого товара'!#REF!,"")</f>
        <v>#REF!</v>
      </c>
      <c r="T8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2" s="23" t="str">
        <f>IFERROR(VLOOKUP(CI82*1,Обработ.выгрузка_реестра_РФ!$A:$G,6,),"")</f>
        <v/>
      </c>
      <c r="V82" s="61" t="e">
        <f>IF(LEN('Описание предлагаемого товара'!#REF!)&gt;0,'Описание предлагаемого товара'!#REF!,"")</f>
        <v>#REF!</v>
      </c>
      <c r="W82" s="62" t="e">
        <f>IF(LEN('Описание предлагаемого товара'!#REF!)&gt;0,'Описание предлагаемого товара'!#REF!,"")</f>
        <v>#REF!</v>
      </c>
      <c r="X82" s="91" t="e">
        <f t="shared" ref="X82:Y82" si="629">IFERROR(REPLACE(W82,FIND(CHAR(10),W82,1),1," "),W82)</f>
        <v>#REF!</v>
      </c>
      <c r="Y82" s="91" t="e">
        <f t="shared" si="629"/>
        <v>#REF!</v>
      </c>
      <c r="Z82" s="91" t="e">
        <f t="shared" si="11"/>
        <v>#REF!</v>
      </c>
      <c r="AA82" s="91" t="e">
        <f t="shared" si="12"/>
        <v>#REF!</v>
      </c>
      <c r="AB82" s="91" t="e">
        <f t="shared" si="13"/>
        <v>#REF!</v>
      </c>
      <c r="AC82" s="91" t="e">
        <f t="shared" ref="AC82:AF82" si="630">IFERROR(REPLACE(AB82,FIND("  ",AB82,1),2," "),AB82)</f>
        <v>#REF!</v>
      </c>
      <c r="AD82" s="91" t="e">
        <f t="shared" si="630"/>
        <v>#REF!</v>
      </c>
      <c r="AE82" s="91" t="e">
        <f t="shared" si="630"/>
        <v>#REF!</v>
      </c>
      <c r="AF82" s="91" t="e">
        <f t="shared" si="630"/>
        <v>#REF!</v>
      </c>
      <c r="AG82" s="23" t="str">
        <f>IFERROR(VLOOKUP(CI82*1,Обработ.выгрузка_реестра_РФ!$A:$G,4,),"")</f>
        <v/>
      </c>
      <c r="AH82" s="91" t="str">
        <f t="shared" ref="AH82:AI82" si="631">IFERROR(REPLACE(AG82,FIND("-",AG82,1),1,"*"),AG82)</f>
        <v/>
      </c>
      <c r="AI82" s="91" t="str">
        <f t="shared" si="631"/>
        <v/>
      </c>
      <c r="AJ82" s="27" t="str">
        <f t="shared" si="107"/>
        <v/>
      </c>
      <c r="AK82" s="63" t="e">
        <f>IF(LEN('Описание предлагаемого товара'!#REF!)&gt;0,'Описание предлагаемого товара'!#REF!,"")</f>
        <v>#REF!</v>
      </c>
      <c r="AL82" s="91" t="e">
        <f t="shared" ref="AL82:AM82" si="632">IFERROR(REPLACE(AK82,FIND(CHAR(10),AK82,1),1,""),AK82)</f>
        <v>#REF!</v>
      </c>
      <c r="AM82" s="91" t="e">
        <f t="shared" si="632"/>
        <v>#REF!</v>
      </c>
      <c r="AN82" s="91" t="e">
        <f t="shared" ref="AN82:AR82" si="633">IFERROR(REPLACE(AM82,FIND(" ",AM82,1),1,""),AM82)</f>
        <v>#REF!</v>
      </c>
      <c r="AO82" s="91" t="e">
        <f t="shared" si="633"/>
        <v>#REF!</v>
      </c>
      <c r="AP82" s="91" t="e">
        <f t="shared" si="633"/>
        <v>#REF!</v>
      </c>
      <c r="AQ82" s="91" t="e">
        <f t="shared" si="633"/>
        <v>#REF!</v>
      </c>
      <c r="AR82" s="91" t="e">
        <f t="shared" si="633"/>
        <v>#REF!</v>
      </c>
      <c r="AS82" s="91" t="e">
        <f t="shared" si="18"/>
        <v>#REF!</v>
      </c>
      <c r="AT82" s="91" t="e">
        <f t="shared" si="19"/>
        <v>#REF!</v>
      </c>
      <c r="AU82" s="32" t="e">
        <f t="shared" ref="AU82:AU145" si="634">IF(LEN(CI82)&gt;0,IF(CI82="нет",IF(I82="запрет","Не указан реестровый номер (мера нац.режима Запрет)",IF(I82="ограничение","Не указан реестровый номер (мера нац.режима Ограничение)","")),IF(LEN(CI82)&gt;14,"Необходимо указать один реестровый номер",CI82)),"")</f>
        <v>#REF!</v>
      </c>
      <c r="AV82" s="93" t="e">
        <f>'Описание предлагаемого товара'!#REF!</f>
        <v>#REF!</v>
      </c>
      <c r="AW82" s="91" t="e">
        <f>MIN(SEARCH({0,1,2,3,4,5,6,7,8,9},AV82&amp; "0123456789"))</f>
        <v>#REF!</v>
      </c>
      <c r="AX82" s="91" t="str">
        <f t="shared" si="20"/>
        <v/>
      </c>
      <c r="AY82" s="91" t="str">
        <f t="shared" si="21"/>
        <v/>
      </c>
      <c r="AZ82" s="91" t="str">
        <f t="shared" si="22"/>
        <v/>
      </c>
      <c r="BA82" s="91" t="str">
        <f t="shared" si="23"/>
        <v/>
      </c>
      <c r="BB82" s="91" t="str">
        <f t="shared" si="24"/>
        <v/>
      </c>
      <c r="BC82" s="91" t="str">
        <f t="shared" si="25"/>
        <v/>
      </c>
      <c r="BD82" s="91" t="str">
        <f t="shared" si="26"/>
        <v/>
      </c>
      <c r="BE82" s="91" t="str">
        <f t="shared" si="27"/>
        <v/>
      </c>
      <c r="BF82" s="91" t="str">
        <f t="shared" si="28"/>
        <v/>
      </c>
      <c r="BG82" s="91" t="str">
        <f t="shared" si="29"/>
        <v/>
      </c>
      <c r="BH82" s="91" t="str">
        <f t="shared" si="30"/>
        <v/>
      </c>
      <c r="BI82" s="91" t="str">
        <f t="shared" si="31"/>
        <v/>
      </c>
      <c r="BJ82" s="91" t="str">
        <f t="shared" si="32"/>
        <v/>
      </c>
      <c r="BK82" s="91" t="str">
        <f t="shared" si="33"/>
        <v/>
      </c>
      <c r="BL82" s="91" t="str">
        <f t="shared" si="34"/>
        <v/>
      </c>
      <c r="BM82" s="91" t="str">
        <f t="shared" si="35"/>
        <v/>
      </c>
      <c r="BN82" s="91" t="str">
        <f t="shared" si="36"/>
        <v/>
      </c>
      <c r="BO82" s="91" t="str">
        <f t="shared" si="37"/>
        <v/>
      </c>
      <c r="BP82" s="91" t="str">
        <f t="shared" si="38"/>
        <v/>
      </c>
      <c r="BQ82" s="91" t="str">
        <f t="shared" si="39"/>
        <v/>
      </c>
      <c r="BR82" s="91" t="str">
        <f t="shared" si="40"/>
        <v/>
      </c>
      <c r="BS82" s="91" t="str">
        <f t="shared" si="41"/>
        <v/>
      </c>
      <c r="BT82" s="91" t="str">
        <f t="shared" si="42"/>
        <v/>
      </c>
      <c r="BU82" s="91" t="str">
        <f t="shared" si="43"/>
        <v/>
      </c>
      <c r="BV82" s="91" t="str">
        <f t="shared" si="44"/>
        <v/>
      </c>
      <c r="BW82" s="91" t="str">
        <f t="shared" si="45"/>
        <v/>
      </c>
      <c r="BX82" s="91" t="str">
        <f t="shared" si="46"/>
        <v/>
      </c>
      <c r="BY82" s="91" t="str">
        <f t="shared" si="47"/>
        <v/>
      </c>
      <c r="BZ82" s="91" t="str">
        <f t="shared" si="48"/>
        <v/>
      </c>
      <c r="CA82" s="91" t="str">
        <f t="shared" si="49"/>
        <v/>
      </c>
      <c r="CB82" s="91" t="str">
        <f t="shared" si="50"/>
        <v/>
      </c>
      <c r="CC82" s="91" t="str">
        <f t="shared" si="51"/>
        <v/>
      </c>
      <c r="CD82" s="91" t="str">
        <f t="shared" si="52"/>
        <v/>
      </c>
      <c r="CE82" s="91" t="str">
        <f t="shared" si="53"/>
        <v/>
      </c>
      <c r="CF82" s="91" t="str">
        <f t="shared" si="54"/>
        <v/>
      </c>
      <c r="CG82" s="91" t="str">
        <f t="shared" si="55"/>
        <v/>
      </c>
      <c r="CH82" s="91" t="str">
        <f t="shared" si="56"/>
        <v/>
      </c>
      <c r="CI82" s="91" t="str">
        <f t="shared" si="57"/>
        <v>нет</v>
      </c>
      <c r="CJ82" s="63" t="e">
        <f>IF(LEN('Описание предлагаемого товара'!#REF!)&gt;0,'Описание предлагаемого товара'!#REF!,"")</f>
        <v>#REF!</v>
      </c>
      <c r="CK82" s="91" t="e">
        <f t="shared" ref="CK82:CL82" si="635">IFERROR(REPLACE(CJ82,FIND(CHAR(10),CJ82,1),1,""),CJ82)</f>
        <v>#REF!</v>
      </c>
      <c r="CL82" s="91" t="e">
        <f t="shared" si="635"/>
        <v>#REF!</v>
      </c>
      <c r="CM82" s="91" t="e">
        <f t="shared" si="59"/>
        <v>#REF!</v>
      </c>
      <c r="CN82" s="91" t="e">
        <f t="shared" si="60"/>
        <v>#REF!</v>
      </c>
      <c r="CO82" s="91" t="e">
        <f t="shared" si="61"/>
        <v>#REF!</v>
      </c>
      <c r="CP82" s="90" t="e">
        <f>IF(AU82="Не указан реестровый номер (мера нац.режима Запрет)","",IF(CI82="нет","",IF(CU82="да","исключение(не смотрим баллы)",IFERROR(IF(CI82*1&gt;0,IFERROR(IF(VLOOKUP(CI82*1,Обработ.выгрузка_реестра_РФ!$A:$G,7,)=0,"Баллы не установлены",VLOOKUP(CI82*1,Обработ.выгрузка_реестра_РФ!$A:$G,7,)),IF(LEN(CI82)&gt;14,"","нет номера в реестре РФ")),""),IF(LEN(CI82)=0,"","Некорректный реестровый номер")))))</f>
        <v>#REF!</v>
      </c>
      <c r="CQ82" s="33" t="e">
        <f>IF(LEN(C82)&gt;0,IFERROR(IF(LEN(H82)&gt;0,IF(LEN(VLOOKUP(H82,'исключения(не_смотрим_баллы)'!$A:$C,1,))&gt;0,"да","нет"),"не введен ОКПД2"),"нет"),"")</f>
        <v>#REF!</v>
      </c>
      <c r="CR82" s="33" t="e">
        <f ca="1">IF(CQ82="да",IF(TODAY()&lt;VLOOKUP(H82,'исключения(не_смотрим_баллы)'!$A:$C,3,),"да","нет"),"")</f>
        <v>#REF!</v>
      </c>
      <c r="CS82" s="33" t="str">
        <f>IFERROR(IF(CQ82="да",IF(VLOOKUP(CI82*1,Обработ.выгрузка_реестра_РФ!$A:$G,2,)&lt;VLOOKUP(H82,'исключения(не_смотрим_баллы)'!$A:$C,2,),"да","нет"),""),"")</f>
        <v/>
      </c>
      <c r="CT82" s="24"/>
      <c r="CU82" s="33" t="e">
        <f t="shared" si="69"/>
        <v>#REF!</v>
      </c>
      <c r="CV82" s="91" t="e">
        <f t="shared" si="70"/>
        <v>#REF!</v>
      </c>
      <c r="CW82" s="27" t="e">
        <f t="shared" si="71"/>
        <v>#REF!</v>
      </c>
      <c r="CX82" s="26" t="e">
        <f t="shared" ref="CX82:CX145" si="636">IF(AU82="Не указан реестровый номер (мера нац.режима Запрет)","Импорт",IF(AU82="Не указан реестровый номер (мера нац.режима Ограничение)","Импорт",IF(CI82="не заполняется","",IF(LEN(CI82)&gt;0,IF(CI82&lt;&gt;"нет",IF(LEN(L82)&gt;0,IFERROR(IF(CP82="исключение(не смотрим баллы)","РФ",IF(CP82*1&gt;0,IF(CP82*1&gt;=L82*1,"РФ","Импорт"),"")),"Импорт"),IF(CP82="исключение(не смотрим баллы)","РФ","не указан мин.балл")),""),""))))</f>
        <v>#REF!</v>
      </c>
      <c r="CY82" s="64" t="e">
        <f>IF(LEN('Описание предлагаемого товара'!#REF!)&gt;0,'Описание предлагаемого товара'!#REF!,"")</f>
        <v>#REF!</v>
      </c>
      <c r="CZ82" s="95" t="e">
        <f t="shared" si="62"/>
        <v>#REF!</v>
      </c>
      <c r="DA82" s="95" t="e">
        <f t="shared" ref="DA82" si="637">IFERROR(REPLACE(CZ82,FIND(" ",CZ82,1),1,""),CZ82)</f>
        <v>#REF!</v>
      </c>
      <c r="DB82" s="95" t="e">
        <f t="shared" ref="DB82:DB145" si="638">IFERROR(REPLACE(CZ82,FIND(" ",CZ82,1),1,""),CZ82)</f>
        <v>#REF!</v>
      </c>
      <c r="DC82" s="95" t="e">
        <f t="shared" ref="DC82:DD82" si="639">IFERROR(REPLACE(DB82,FIND("г.",DB82,1),2,""),DB82)</f>
        <v>#REF!</v>
      </c>
      <c r="DD82" s="95" t="e">
        <f t="shared" si="639"/>
        <v>#REF!</v>
      </c>
      <c r="DE82" s="95" t="e">
        <f t="shared" ref="DE82:DF82" si="640">IFERROR(REPLACE(DD82,FIND("г",DD82,1),1,""),DD82)</f>
        <v>#REF!</v>
      </c>
      <c r="DF82" s="95" t="e">
        <f t="shared" si="640"/>
        <v>#REF!</v>
      </c>
      <c r="DG82" s="95" t="e">
        <f t="shared" si="75"/>
        <v>#REF!</v>
      </c>
      <c r="DH82" s="25" t="str">
        <f>IFERROR(VLOOKUP(CI82*1,Обработ.выгрузка_реестра_РФ!$A:$G,5,),"")</f>
        <v/>
      </c>
      <c r="DI82" s="27" t="str">
        <f t="shared" si="85"/>
        <v/>
      </c>
      <c r="DJ82" s="27" t="str">
        <f t="shared" ca="1" si="8"/>
        <v/>
      </c>
      <c r="DK82" s="63" t="e">
        <f>IF(LEN('Описание предлагаемого товара'!#REF!)&gt;0,'Описание предлагаемого товара'!#REF!,"")</f>
        <v>#REF!</v>
      </c>
      <c r="DL82" s="63" t="e">
        <f>IF(LEN('Описание предлагаемого товара'!#REF!)&gt;0,'Описание предлагаемого товара'!#REF!,"")</f>
        <v>#REF!</v>
      </c>
      <c r="DM82" s="32"/>
    </row>
    <row r="83" spans="1:117" ht="48.75" customHeight="1" x14ac:dyDescent="0.25">
      <c r="A83" s="61" t="e">
        <f>IF(LEN('Описание предлагаемого товара'!#REF!)&gt;0,'Описание предлагаемого товара'!#REF!,"")</f>
        <v>#REF!</v>
      </c>
      <c r="B83" s="65" t="e">
        <f>IF(LEN('Описание предлагаемого товара'!#REF!)&gt;0,'Описание предлагаемого товара'!#REF!,"")</f>
        <v>#REF!</v>
      </c>
      <c r="C83" s="61" t="e">
        <f>IF(LEN('Описание предлагаемого товара'!#REF!)&gt;0,'Описание предлагаемого товара'!#REF!,"")</f>
        <v>#REF!</v>
      </c>
      <c r="D83" s="61" t="e">
        <f>IF(LEN('Описание предлагаемого товара'!#REF!)&gt;0,'Описание предлагаемого товара'!#REF!,"")</f>
        <v>#REF!</v>
      </c>
      <c r="E83" s="61" t="e">
        <f>IF(LEN('Описание предлагаемого товара'!#REF!)&gt;0,'Описание предлагаемого товара'!#REF!,"")</f>
        <v>#REF!</v>
      </c>
      <c r="F83" s="61" t="e">
        <f>IF(LEN('Описание предлагаемого товара'!#REF!)&gt;0,'Описание предлагаемого товара'!#REF!,"")</f>
        <v>#REF!</v>
      </c>
      <c r="G83" s="61" t="e">
        <f>IF(LEN('Описание предлагаемого товара'!#REF!)&gt;0,'Описание предлагаемого товара'!#REF!,"")</f>
        <v>#REF!</v>
      </c>
      <c r="H83" s="61" t="e">
        <f>IF(LEN('Описание предлагаемого товара'!#REF!)&gt;0,'Описание предлагаемого товара'!#REF!,"")</f>
        <v>#REF!</v>
      </c>
      <c r="I83" s="61" t="e">
        <f>IF(LEN('Описание предлагаемого товара'!#REF!)&gt;0,'Описание предлагаемого товара'!#REF!,"")</f>
        <v>#REF!</v>
      </c>
      <c r="J83" s="38" t="str">
        <f>IFERROR(VLOOKUP(B83,SAP!$A:$E,5,),"")</f>
        <v/>
      </c>
      <c r="K83" s="40" t="str">
        <f t="shared" ref="K83:K146" si="641">IFERROR(IF(B83*1&gt;0,IF(J83=I83,"да","нет"),""),"")</f>
        <v/>
      </c>
      <c r="L83" s="61" t="e">
        <f>IF(LEN('Описание предлагаемого товара'!#REF!)&gt;0,IFERROR('Описание предлагаемого товара'!#REF!*1,""),"")</f>
        <v>#REF!</v>
      </c>
      <c r="M83" s="39" t="str">
        <f>IFERROR(VLOOKUP(B83,SAP!$A:$E,2,),"")</f>
        <v/>
      </c>
      <c r="N83" s="41" t="str">
        <f t="shared" si="141"/>
        <v/>
      </c>
      <c r="O83" s="39" t="str">
        <f t="shared" si="628"/>
        <v/>
      </c>
      <c r="P83" s="36" t="e">
        <f>IF(LEN('Описание предлагаемого товара'!#REF!)&gt;0,'Описание предлагаемого товара'!#REF!,"")</f>
        <v>#REF!</v>
      </c>
      <c r="Q8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3" s="37" t="e">
        <f>IF(LEN('Описание предлагаемого товара'!#REF!)&gt;0,'Описание предлагаемого товара'!#REF!,"")</f>
        <v>#REF!</v>
      </c>
      <c r="S83" s="37" t="e">
        <f>IF(LEN('Описание предлагаемого товара'!#REF!)&gt;0,'Описание предлагаемого товара'!#REF!,"")</f>
        <v>#REF!</v>
      </c>
      <c r="T8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3" s="23" t="str">
        <f>IFERROR(VLOOKUP(CI83*1,Обработ.выгрузка_реестра_РФ!$A:$G,6,),"")</f>
        <v/>
      </c>
      <c r="V83" s="61" t="e">
        <f>IF(LEN('Описание предлагаемого товара'!#REF!)&gt;0,'Описание предлагаемого товара'!#REF!,"")</f>
        <v>#REF!</v>
      </c>
      <c r="W83" s="62" t="e">
        <f>IF(LEN('Описание предлагаемого товара'!#REF!)&gt;0,'Описание предлагаемого товара'!#REF!,"")</f>
        <v>#REF!</v>
      </c>
      <c r="X83" s="91" t="e">
        <f t="shared" ref="X83:Y83" si="642">IFERROR(REPLACE(W83,FIND(CHAR(10),W83,1),1," "),W83)</f>
        <v>#REF!</v>
      </c>
      <c r="Y83" s="91" t="e">
        <f t="shared" si="642"/>
        <v>#REF!</v>
      </c>
      <c r="Z83" s="91" t="e">
        <f t="shared" ref="Z83:Z146" si="643">IFERROR(REPLACE(Y83,FIND("""",Y83,1),1,""),Y83)</f>
        <v>#REF!</v>
      </c>
      <c r="AA83" s="91" t="e">
        <f t="shared" ref="AA83:AA146" si="644">IFERROR(REPLACE(Z83,FIND("""",Z83,1),1,""),Z83)</f>
        <v>#REF!</v>
      </c>
      <c r="AB83" s="91" t="e">
        <f t="shared" ref="AB83:AB146" si="645">IFERROR(REPLACE(AA83,FIND("""",AA83,1),1,""),AA83)</f>
        <v>#REF!</v>
      </c>
      <c r="AC83" s="91" t="e">
        <f t="shared" ref="AC83:AF83" si="646">IFERROR(REPLACE(AB83,FIND("  ",AB83,1),2," "),AB83)</f>
        <v>#REF!</v>
      </c>
      <c r="AD83" s="91" t="e">
        <f t="shared" si="646"/>
        <v>#REF!</v>
      </c>
      <c r="AE83" s="91" t="e">
        <f t="shared" si="646"/>
        <v>#REF!</v>
      </c>
      <c r="AF83" s="91" t="e">
        <f t="shared" si="646"/>
        <v>#REF!</v>
      </c>
      <c r="AG83" s="23" t="str">
        <f>IFERROR(VLOOKUP(CI83*1,Обработ.выгрузка_реестра_РФ!$A:$G,4,),"")</f>
        <v/>
      </c>
      <c r="AH83" s="91" t="str">
        <f t="shared" ref="AH83:AI83" si="647">IFERROR(REPLACE(AG83,FIND("-",AG83,1),1,"*"),AG83)</f>
        <v/>
      </c>
      <c r="AI83" s="91" t="str">
        <f t="shared" si="647"/>
        <v/>
      </c>
      <c r="AJ83" s="27" t="str">
        <f t="shared" si="107"/>
        <v/>
      </c>
      <c r="AK83" s="63" t="e">
        <f>IF(LEN('Описание предлагаемого товара'!#REF!)&gt;0,'Описание предлагаемого товара'!#REF!,"")</f>
        <v>#REF!</v>
      </c>
      <c r="AL83" s="91" t="e">
        <f t="shared" ref="AL83:AM83" si="648">IFERROR(REPLACE(AK83,FIND(CHAR(10),AK83,1),1,""),AK83)</f>
        <v>#REF!</v>
      </c>
      <c r="AM83" s="91" t="e">
        <f t="shared" si="648"/>
        <v>#REF!</v>
      </c>
      <c r="AN83" s="91" t="e">
        <f t="shared" ref="AN83:AR83" si="649">IFERROR(REPLACE(AM83,FIND(" ",AM83,1),1,""),AM83)</f>
        <v>#REF!</v>
      </c>
      <c r="AO83" s="91" t="e">
        <f t="shared" si="649"/>
        <v>#REF!</v>
      </c>
      <c r="AP83" s="91" t="e">
        <f t="shared" si="649"/>
        <v>#REF!</v>
      </c>
      <c r="AQ83" s="91" t="e">
        <f t="shared" si="649"/>
        <v>#REF!</v>
      </c>
      <c r="AR83" s="91" t="e">
        <f t="shared" si="649"/>
        <v>#REF!</v>
      </c>
      <c r="AS83" s="91" t="e">
        <f t="shared" ref="AS83:AS146" si="650">IFERROR(REPLACE(AR83,FIND(",",AR83,1),1,""),AR83)</f>
        <v>#REF!</v>
      </c>
      <c r="AT83" s="91" t="e">
        <f t="shared" ref="AT83:AT146" si="651">IFERROR(REPLACE(AS83,FIND(".",AS83,1),1,""),AS83)</f>
        <v>#REF!</v>
      </c>
      <c r="AU83" s="32" t="e">
        <f t="shared" si="634"/>
        <v>#REF!</v>
      </c>
      <c r="AV83" s="93" t="e">
        <f>'Описание предлагаемого товара'!#REF!</f>
        <v>#REF!</v>
      </c>
      <c r="AW83" s="91" t="e">
        <f>MIN(SEARCH({0,1,2,3,4,5,6,7,8,9},AV83&amp; "0123456789"))</f>
        <v>#REF!</v>
      </c>
      <c r="AX83" s="91" t="str">
        <f t="shared" ref="AX83:AX146" si="652">IFERROR(IF(LEN(MID(AV83,AW83,8)*1)=8,MID(AV83,AW83,8)*1,""),"")</f>
        <v/>
      </c>
      <c r="AY83" s="91" t="str">
        <f t="shared" ref="AY83:AY146" si="653">IFERROR(IF(LEN(MID(AV83,AW83+1,8)*1)=8,MID(AV83,AW83+1,8)*1,""),"")</f>
        <v/>
      </c>
      <c r="AZ83" s="91" t="str">
        <f t="shared" ref="AZ83:AZ146" si="654">IFERROR(IF(LEN(MID(AV83,AW83+2,8)*1)=8,MID(AV83,AW83+2,8)*1,""),"")</f>
        <v/>
      </c>
      <c r="BA83" s="91" t="str">
        <f t="shared" ref="BA83:BA146" si="655">IFERROR(IF(LEN(MID(AV83,AW83+3,8)*1)=8,MID(AV83,AW83+3,8)*1,""),"")</f>
        <v/>
      </c>
      <c r="BB83" s="91" t="str">
        <f t="shared" ref="BB83:BB146" si="656">IFERROR(IF(LEN(MID(AV83,AW83+4,8)*1)=8,MID(AV83,AW83+4,8)*1,""),"")</f>
        <v/>
      </c>
      <c r="BC83" s="91" t="str">
        <f t="shared" ref="BC83:BC146" si="657">IFERROR(IF(LEN(MID(AV83,AW83+5,8)*1)=8,MID(AV83,AW83+5,8)*1,""),"")</f>
        <v/>
      </c>
      <c r="BD83" s="91" t="str">
        <f t="shared" ref="BD83:BD146" si="658">IFERROR(IF(LEN(MID(AV83,AW83+6,8)*1)=8,MID(AV83,AW83+6,8)*1,""),"")</f>
        <v/>
      </c>
      <c r="BE83" s="91" t="str">
        <f t="shared" ref="BE83:BE146" si="659">IFERROR(IF(LEN(MID(AV83,AW83+7,8)*1)=8,MID(AV83,AW83+7,8)*1,""),"")</f>
        <v/>
      </c>
      <c r="BF83" s="91" t="str">
        <f t="shared" ref="BF83:BF146" si="660">IFERROR(IF(LEN(MID(AV83,AW83+8,8)*1)=8,MID(AV83,AW83+8,8)*1,""),"")</f>
        <v/>
      </c>
      <c r="BG83" s="91" t="str">
        <f t="shared" ref="BG83:BG146" si="661">IFERROR(IF(LEN(MID(AV83,AW83+9,8)*1)=8,MID(AV83,AW83+9,8)*1,""),"")</f>
        <v/>
      </c>
      <c r="BH83" s="91" t="str">
        <f t="shared" ref="BH83:BH146" si="662">IFERROR(IF(LEN(MID(AV83,AW83+10,8)*1)=8,MID(AV83,AW83+10,8)*1,""),"")</f>
        <v/>
      </c>
      <c r="BI83" s="91" t="str">
        <f t="shared" ref="BI83:BI146" si="663">IFERROR(IF(LEN(MID(AV83,AW83+11,8)*1)=8,MID(AV83,AW83+11,8)*1,""),"")</f>
        <v/>
      </c>
      <c r="BJ83" s="91" t="str">
        <f t="shared" ref="BJ83:BJ146" si="664">IFERROR(IF(LEN(MID(AV83,AW83+12,8)*1)=8,MID(AV83,AW83+12,8)*1,""),"")</f>
        <v/>
      </c>
      <c r="BK83" s="91" t="str">
        <f t="shared" ref="BK83:BK146" si="665">IFERROR(IF(LEN(MID(AV83,AW83+13,8)*1)=8,MID(AV83,AW83+13,8)*1,""),"")</f>
        <v/>
      </c>
      <c r="BL83" s="91" t="str">
        <f t="shared" ref="BL83:BL146" si="666">IFERROR(IF(LEN(MID(AV83,AW83+14,8)*1)=8,MID(AV83,AW83+14,8)*1,""),"")</f>
        <v/>
      </c>
      <c r="BM83" s="91" t="str">
        <f t="shared" ref="BM83:BM146" si="667">IFERROR(IF(LEN(MID(AV83,AW83+15,8)*1)=8,MID(AV83,AW83+15,8)*1,""),"")</f>
        <v/>
      </c>
      <c r="BN83" s="91" t="str">
        <f t="shared" ref="BN83:BN146" si="668">IFERROR(IF(LEN(MID(AV83,AW83+16,8)*1)=8,MID(AV83,AW83+16,8)*1,""),"")</f>
        <v/>
      </c>
      <c r="BO83" s="91" t="str">
        <f t="shared" ref="BO83:BO146" si="669">IFERROR(IF(LEN(MID(AV83,AW83+17,8)*1)=8,MID(AV83,AW83+17,8)*1,""),"")</f>
        <v/>
      </c>
      <c r="BP83" s="91" t="str">
        <f t="shared" ref="BP83:BP146" si="670">IFERROR(IF(LEN(MID(AV83,AW83+18,8)*1)=8,MID(AV83,AW83+18,8)*1,""),"")</f>
        <v/>
      </c>
      <c r="BQ83" s="91" t="str">
        <f t="shared" ref="BQ83:BQ146" si="671">IFERROR(IF(LEN(MID(AV83,AW83+19,8)*1)=8,MID(AV83,AW83+19,8)*1,""),"")</f>
        <v/>
      </c>
      <c r="BR83" s="91" t="str">
        <f t="shared" ref="BR83:BR146" si="672">IFERROR(IF(LEN(MID(AV83,AW83+20,8)*1)=8,MID(AV83,AW83+20,8)*1,""),"")</f>
        <v/>
      </c>
      <c r="BS83" s="91" t="str">
        <f t="shared" ref="BS83:BS146" si="673">IFERROR(IF(LEN(MID(AV83,AW83+21,8)*1)=8,MID(AV83,AW83+21,8)*1,""),"")</f>
        <v/>
      </c>
      <c r="BT83" s="91" t="str">
        <f t="shared" ref="BT83:BT146" si="674">IFERROR(IF(LEN(MID(AV83,AW83+22,8)*1)=8,MID(AV83,AW83+22,8)*1,""),"")</f>
        <v/>
      </c>
      <c r="BU83" s="91" t="str">
        <f t="shared" ref="BU83:BU146" si="675">IFERROR(IF(LEN(MID(AV83,AW83+23,8)*1)=8,MID(AV83,AW83+23,8)*1,""),"")</f>
        <v/>
      </c>
      <c r="BV83" s="91" t="str">
        <f t="shared" ref="BV83:BV146" si="676">IFERROR(IF(LEN(MID(AV83,AW83+24,8)*1)=8,MID(AV83,AW83+24,8)*1,""),"")</f>
        <v/>
      </c>
      <c r="BW83" s="91" t="str">
        <f t="shared" ref="BW83:BW146" si="677">IFERROR(IF(LEN(MID(AV83,AW83+25,8)*1)=8,MID(AV83,AW83+25,8)*1,""),"")</f>
        <v/>
      </c>
      <c r="BX83" s="91" t="str">
        <f t="shared" ref="BX83:BX146" si="678">IFERROR(IF(LEN(MID(AV83,AW83+26,8)*1)=8,MID(AV83,AW83+26,8)*1,""),"")</f>
        <v/>
      </c>
      <c r="BY83" s="91" t="str">
        <f t="shared" ref="BY83:BY146" si="679">IFERROR(IF(LEN(MID(AV83,AW83+27,8)*1)=8,MID(AV83,AW83+27,8)*1,""),"")</f>
        <v/>
      </c>
      <c r="BZ83" s="91" t="str">
        <f t="shared" ref="BZ83:BZ146" si="680">IFERROR(IF(LEN(MID(AV83,AW83+28,8)*1)=8,MID(AV83,AW83+28,8)*1,""),"")</f>
        <v/>
      </c>
      <c r="CA83" s="91" t="str">
        <f t="shared" ref="CA83:CA146" si="681">IFERROR(IF(LEN(MID(AV83,AW83+29,8)*1)=8,MID(AV83,AW83+29,8)*1,""),"")</f>
        <v/>
      </c>
      <c r="CB83" s="91" t="str">
        <f t="shared" ref="CB83:CB146" si="682">IFERROR(IF(LEN(MID(AV83,AW83+30,8)*1)=8,MID(AV83,AW83+30,8)*1,""),"")</f>
        <v/>
      </c>
      <c r="CC83" s="91" t="str">
        <f t="shared" ref="CC83:CC146" si="683">IFERROR(IF(LEN(MID(AV83,AW83+31,8)*1)=8,MID(AV83,AW83+31,8)*1,""),"")</f>
        <v/>
      </c>
      <c r="CD83" s="91" t="str">
        <f t="shared" ref="CD83:CD146" si="684">IFERROR(IF(LEN(MID(AV83,AW83+32,8)*1)=8,MID(AV83,AW83+32,8)*1,""),"")</f>
        <v/>
      </c>
      <c r="CE83" s="91" t="str">
        <f t="shared" ref="CE83:CE146" si="685">IFERROR(IF(LEN(MID(AV83,AW83+33,8)*1)=8,MID(AV83,AW83+33,8)*1,""),"")</f>
        <v/>
      </c>
      <c r="CF83" s="91" t="str">
        <f t="shared" ref="CF83:CF146" si="686">IFERROR(IF(LEN(MID(AV83,AW83+34,8)*1)=8,MID(AV83,AW83+34,8)*1,""),"")</f>
        <v/>
      </c>
      <c r="CG83" s="91" t="str">
        <f t="shared" ref="CG83:CG146" si="687">IFERROR(IF(LEN(MID(AV83,AW83+35,8)*1)=8,MID(AV83,AW83+35,8)*1,""),"")</f>
        <v/>
      </c>
      <c r="CH83" s="91" t="str">
        <f t="shared" ref="CH83:CH146" si="688">CONCATENATE(AX83,AY83,AZ83,BA83,BB83,BC83,BD83,BE83,BF83,BG83,BH83,BI83,BJ83,BK83,BL83,BM83,BN83,BO83,BP83,BQ83,BR83,BS83,BT83,BU83,BV83,BW83,BX83,BY83,BZ83,CA83,CB83,CC83,CD83,CE83,CF83,CG83)</f>
        <v/>
      </c>
      <c r="CI83" s="91" t="str">
        <f t="shared" ref="CI83:CI146" si="689">IF(LEN(CH83)=0,"нет",CH83)</f>
        <v>нет</v>
      </c>
      <c r="CJ83" s="63" t="e">
        <f>IF(LEN('Описание предлагаемого товара'!#REF!)&gt;0,'Описание предлагаемого товара'!#REF!,"")</f>
        <v>#REF!</v>
      </c>
      <c r="CK83" s="91" t="e">
        <f t="shared" ref="CK83:CL83" si="690">IFERROR(REPLACE(CJ83,FIND(CHAR(10),CJ83,1),1,""),CJ83)</f>
        <v>#REF!</v>
      </c>
      <c r="CL83" s="91" t="e">
        <f t="shared" si="690"/>
        <v>#REF!</v>
      </c>
      <c r="CM83" s="91" t="e">
        <f t="shared" ref="CM83:CM146" si="691">IFERROR(REPLACE(CL83,FIND(" ",CL83,1),1,""),CL83)</f>
        <v>#REF!</v>
      </c>
      <c r="CN83" s="91" t="e">
        <f t="shared" ref="CN83:CN146" si="692">IFERROR(REPLACE(CL83,FIND(" ",CL83,1),1,""),CL83)</f>
        <v>#REF!</v>
      </c>
      <c r="CO83" s="91" t="e">
        <f t="shared" ref="CO83:CO146" si="693">IFERROR(CN83*1,CN83)</f>
        <v>#REF!</v>
      </c>
      <c r="CP83" s="90" t="e">
        <f>IF(AU83="Не указан реестровый номер (мера нац.режима Запрет)","",IF(CI83="нет","",IF(CU83="да","исключение(не смотрим баллы)",IFERROR(IF(CI83*1&gt;0,IFERROR(IF(VLOOKUP(CI83*1,Обработ.выгрузка_реестра_РФ!$A:$G,7,)=0,"Баллы не установлены",VLOOKUP(CI83*1,Обработ.выгрузка_реестра_РФ!$A:$G,7,)),IF(LEN(CI83)&gt;14,"","нет номера в реестре РФ")),""),IF(LEN(CI83)=0,"","Некорректный реестровый номер")))))</f>
        <v>#REF!</v>
      </c>
      <c r="CQ83" s="33" t="e">
        <f>IF(LEN(C83)&gt;0,IFERROR(IF(LEN(H83)&gt;0,IF(LEN(VLOOKUP(H83,'исключения(не_смотрим_баллы)'!$A:$C,1,))&gt;0,"да","нет"),"не введен ОКПД2"),"нет"),"")</f>
        <v>#REF!</v>
      </c>
      <c r="CR83" s="33" t="e">
        <f ca="1">IF(CQ83="да",IF(TODAY()&lt;VLOOKUP(H83,'исключения(не_смотрим_баллы)'!$A:$C,3,),"да","нет"),"")</f>
        <v>#REF!</v>
      </c>
      <c r="CS83" s="33" t="str">
        <f>IFERROR(IF(CQ83="да",IF(VLOOKUP(CI83*1,Обработ.выгрузка_реестра_РФ!$A:$G,2,)&lt;VLOOKUP(H83,'исключения(не_смотрим_баллы)'!$A:$C,2,),"да","нет"),""),"")</f>
        <v/>
      </c>
      <c r="CT83" s="24"/>
      <c r="CU83" s="33" t="e">
        <f t="shared" si="69"/>
        <v>#REF!</v>
      </c>
      <c r="CV83" s="91" t="e">
        <f t="shared" si="70"/>
        <v>#REF!</v>
      </c>
      <c r="CW83" s="27" t="e">
        <f t="shared" si="71"/>
        <v>#REF!</v>
      </c>
      <c r="CX83" s="26" t="e">
        <f t="shared" si="636"/>
        <v>#REF!</v>
      </c>
      <c r="CY83" s="64" t="e">
        <f>IF(LEN('Описание предлагаемого товара'!#REF!)&gt;0,'Описание предлагаемого товара'!#REF!,"")</f>
        <v>#REF!</v>
      </c>
      <c r="CZ83" s="95" t="e">
        <f t="shared" ref="CZ83:CZ146" si="694">IFERROR(REPLACE(CY83,FIND(CHAR(10),CY83,1),1,""),CY83)</f>
        <v>#REF!</v>
      </c>
      <c r="DA83" s="95" t="e">
        <f t="shared" ref="DA83" si="695">IFERROR(REPLACE(CZ83,FIND(" ",CZ83,1),1,""),CZ83)</f>
        <v>#REF!</v>
      </c>
      <c r="DB83" s="95" t="e">
        <f t="shared" si="638"/>
        <v>#REF!</v>
      </c>
      <c r="DC83" s="95" t="e">
        <f t="shared" ref="DC83:DD83" si="696">IFERROR(REPLACE(DB83,FIND("г.",DB83,1),2,""),DB83)</f>
        <v>#REF!</v>
      </c>
      <c r="DD83" s="95" t="e">
        <f t="shared" si="696"/>
        <v>#REF!</v>
      </c>
      <c r="DE83" s="95" t="e">
        <f t="shared" ref="DE83:DF83" si="697">IFERROR(REPLACE(DD83,FIND("г",DD83,1),1,""),DD83)</f>
        <v>#REF!</v>
      </c>
      <c r="DF83" s="95" t="e">
        <f t="shared" si="697"/>
        <v>#REF!</v>
      </c>
      <c r="DG83" s="95" t="e">
        <f t="shared" si="75"/>
        <v>#REF!</v>
      </c>
      <c r="DH83" s="25" t="str">
        <f>IFERROR(VLOOKUP(CI83*1,Обработ.выгрузка_реестра_РФ!$A:$G,5,),"")</f>
        <v/>
      </c>
      <c r="DI83" s="27" t="str">
        <f t="shared" si="85"/>
        <v/>
      </c>
      <c r="DJ83" s="27" t="str">
        <f t="shared" ref="DJ83:DJ146" ca="1" si="698">IF(LEN(DH83)&gt;0,IF(DH83&gt;TODAY(),"да","нет"),"")</f>
        <v/>
      </c>
      <c r="DK83" s="63" t="e">
        <f>IF(LEN('Описание предлагаемого товара'!#REF!)&gt;0,'Описание предлагаемого товара'!#REF!,"")</f>
        <v>#REF!</v>
      </c>
      <c r="DL83" s="63" t="e">
        <f>IF(LEN('Описание предлагаемого товара'!#REF!)&gt;0,'Описание предлагаемого товара'!#REF!,"")</f>
        <v>#REF!</v>
      </c>
      <c r="DM83" s="32"/>
    </row>
    <row r="84" spans="1:117" ht="48.75" customHeight="1" x14ac:dyDescent="0.25">
      <c r="A84" s="61" t="e">
        <f>IF(LEN('Описание предлагаемого товара'!#REF!)&gt;0,'Описание предлагаемого товара'!#REF!,"")</f>
        <v>#REF!</v>
      </c>
      <c r="B84" s="65" t="e">
        <f>IF(LEN('Описание предлагаемого товара'!#REF!)&gt;0,'Описание предлагаемого товара'!#REF!,"")</f>
        <v>#REF!</v>
      </c>
      <c r="C84" s="61" t="e">
        <f>IF(LEN('Описание предлагаемого товара'!#REF!)&gt;0,'Описание предлагаемого товара'!#REF!,"")</f>
        <v>#REF!</v>
      </c>
      <c r="D84" s="61" t="e">
        <f>IF(LEN('Описание предлагаемого товара'!#REF!)&gt;0,'Описание предлагаемого товара'!#REF!,"")</f>
        <v>#REF!</v>
      </c>
      <c r="E84" s="61" t="e">
        <f>IF(LEN('Описание предлагаемого товара'!#REF!)&gt;0,'Описание предлагаемого товара'!#REF!,"")</f>
        <v>#REF!</v>
      </c>
      <c r="F84" s="61" t="e">
        <f>IF(LEN('Описание предлагаемого товара'!#REF!)&gt;0,'Описание предлагаемого товара'!#REF!,"")</f>
        <v>#REF!</v>
      </c>
      <c r="G84" s="61" t="e">
        <f>IF(LEN('Описание предлагаемого товара'!#REF!)&gt;0,'Описание предлагаемого товара'!#REF!,"")</f>
        <v>#REF!</v>
      </c>
      <c r="H84" s="61" t="e">
        <f>IF(LEN('Описание предлагаемого товара'!#REF!)&gt;0,'Описание предлагаемого товара'!#REF!,"")</f>
        <v>#REF!</v>
      </c>
      <c r="I84" s="61" t="e">
        <f>IF(LEN('Описание предлагаемого товара'!#REF!)&gt;0,'Описание предлагаемого товара'!#REF!,"")</f>
        <v>#REF!</v>
      </c>
      <c r="J84" s="38" t="str">
        <f>IFERROR(VLOOKUP(B84,SAP!$A:$E,5,),"")</f>
        <v/>
      </c>
      <c r="K84" s="40" t="str">
        <f t="shared" si="641"/>
        <v/>
      </c>
      <c r="L84" s="61" t="e">
        <f>IF(LEN('Описание предлагаемого товара'!#REF!)&gt;0,IFERROR('Описание предлагаемого товара'!#REF!*1,""),"")</f>
        <v>#REF!</v>
      </c>
      <c r="M84" s="39" t="str">
        <f>IFERROR(VLOOKUP(B84,SAP!$A:$E,2,),"")</f>
        <v/>
      </c>
      <c r="N84" s="41" t="str">
        <f t="shared" si="141"/>
        <v/>
      </c>
      <c r="O84" s="39" t="str">
        <f t="shared" si="628"/>
        <v/>
      </c>
      <c r="P84" s="36" t="e">
        <f>IF(LEN('Описание предлагаемого товара'!#REF!)&gt;0,'Описание предлагаемого товара'!#REF!,"")</f>
        <v>#REF!</v>
      </c>
      <c r="Q8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4" s="37" t="e">
        <f>IF(LEN('Описание предлагаемого товара'!#REF!)&gt;0,'Описание предлагаемого товара'!#REF!,"")</f>
        <v>#REF!</v>
      </c>
      <c r="S84" s="37" t="e">
        <f>IF(LEN('Описание предлагаемого товара'!#REF!)&gt;0,'Описание предлагаемого товара'!#REF!,"")</f>
        <v>#REF!</v>
      </c>
      <c r="T8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4" s="23" t="str">
        <f>IFERROR(VLOOKUP(CI84*1,Обработ.выгрузка_реестра_РФ!$A:$G,6,),"")</f>
        <v/>
      </c>
      <c r="V84" s="61" t="e">
        <f>IF(LEN('Описание предлагаемого товара'!#REF!)&gt;0,'Описание предлагаемого товара'!#REF!,"")</f>
        <v>#REF!</v>
      </c>
      <c r="W84" s="62" t="e">
        <f>IF(LEN('Описание предлагаемого товара'!#REF!)&gt;0,'Описание предлагаемого товара'!#REF!,"")</f>
        <v>#REF!</v>
      </c>
      <c r="X84" s="91" t="e">
        <f t="shared" ref="X84:Y84" si="699">IFERROR(REPLACE(W84,FIND(CHAR(10),W84,1),1," "),W84)</f>
        <v>#REF!</v>
      </c>
      <c r="Y84" s="91" t="e">
        <f t="shared" si="699"/>
        <v>#REF!</v>
      </c>
      <c r="Z84" s="91" t="e">
        <f t="shared" si="643"/>
        <v>#REF!</v>
      </c>
      <c r="AA84" s="91" t="e">
        <f t="shared" si="644"/>
        <v>#REF!</v>
      </c>
      <c r="AB84" s="91" t="e">
        <f t="shared" si="645"/>
        <v>#REF!</v>
      </c>
      <c r="AC84" s="91" t="e">
        <f t="shared" ref="AC84:AF84" si="700">IFERROR(REPLACE(AB84,FIND("  ",AB84,1),2," "),AB84)</f>
        <v>#REF!</v>
      </c>
      <c r="AD84" s="91" t="e">
        <f t="shared" si="700"/>
        <v>#REF!</v>
      </c>
      <c r="AE84" s="91" t="e">
        <f t="shared" si="700"/>
        <v>#REF!</v>
      </c>
      <c r="AF84" s="91" t="e">
        <f t="shared" si="700"/>
        <v>#REF!</v>
      </c>
      <c r="AG84" s="23" t="str">
        <f>IFERROR(VLOOKUP(CI84*1,Обработ.выгрузка_реестра_РФ!$A:$G,4,),"")</f>
        <v/>
      </c>
      <c r="AH84" s="91" t="str">
        <f t="shared" ref="AH84:AI84" si="701">IFERROR(REPLACE(AG84,FIND("-",AG84,1),1,"*"),AG84)</f>
        <v/>
      </c>
      <c r="AI84" s="91" t="str">
        <f t="shared" si="701"/>
        <v/>
      </c>
      <c r="AJ84" s="27" t="str">
        <f t="shared" si="107"/>
        <v/>
      </c>
      <c r="AK84" s="63" t="e">
        <f>IF(LEN('Описание предлагаемого товара'!#REF!)&gt;0,'Описание предлагаемого товара'!#REF!,"")</f>
        <v>#REF!</v>
      </c>
      <c r="AL84" s="91" t="e">
        <f t="shared" ref="AL84:AM84" si="702">IFERROR(REPLACE(AK84,FIND(CHAR(10),AK84,1),1,""),AK84)</f>
        <v>#REF!</v>
      </c>
      <c r="AM84" s="91" t="e">
        <f t="shared" si="702"/>
        <v>#REF!</v>
      </c>
      <c r="AN84" s="91" t="e">
        <f t="shared" ref="AN84:AR84" si="703">IFERROR(REPLACE(AM84,FIND(" ",AM84,1),1,""),AM84)</f>
        <v>#REF!</v>
      </c>
      <c r="AO84" s="91" t="e">
        <f t="shared" si="703"/>
        <v>#REF!</v>
      </c>
      <c r="AP84" s="91" t="e">
        <f t="shared" si="703"/>
        <v>#REF!</v>
      </c>
      <c r="AQ84" s="91" t="e">
        <f t="shared" si="703"/>
        <v>#REF!</v>
      </c>
      <c r="AR84" s="91" t="e">
        <f t="shared" si="703"/>
        <v>#REF!</v>
      </c>
      <c r="AS84" s="91" t="e">
        <f t="shared" si="650"/>
        <v>#REF!</v>
      </c>
      <c r="AT84" s="91" t="e">
        <f t="shared" si="651"/>
        <v>#REF!</v>
      </c>
      <c r="AU84" s="32" t="e">
        <f t="shared" si="634"/>
        <v>#REF!</v>
      </c>
      <c r="AV84" s="93" t="e">
        <f>'Описание предлагаемого товара'!#REF!</f>
        <v>#REF!</v>
      </c>
      <c r="AW84" s="91" t="e">
        <f>MIN(SEARCH({0,1,2,3,4,5,6,7,8,9},AV84&amp; "0123456789"))</f>
        <v>#REF!</v>
      </c>
      <c r="AX84" s="91" t="str">
        <f t="shared" si="652"/>
        <v/>
      </c>
      <c r="AY84" s="91" t="str">
        <f t="shared" si="653"/>
        <v/>
      </c>
      <c r="AZ84" s="91" t="str">
        <f t="shared" si="654"/>
        <v/>
      </c>
      <c r="BA84" s="91" t="str">
        <f t="shared" si="655"/>
        <v/>
      </c>
      <c r="BB84" s="91" t="str">
        <f t="shared" si="656"/>
        <v/>
      </c>
      <c r="BC84" s="91" t="str">
        <f t="shared" si="657"/>
        <v/>
      </c>
      <c r="BD84" s="91" t="str">
        <f t="shared" si="658"/>
        <v/>
      </c>
      <c r="BE84" s="91" t="str">
        <f t="shared" si="659"/>
        <v/>
      </c>
      <c r="BF84" s="91" t="str">
        <f t="shared" si="660"/>
        <v/>
      </c>
      <c r="BG84" s="91" t="str">
        <f t="shared" si="661"/>
        <v/>
      </c>
      <c r="BH84" s="91" t="str">
        <f t="shared" si="662"/>
        <v/>
      </c>
      <c r="BI84" s="91" t="str">
        <f t="shared" si="663"/>
        <v/>
      </c>
      <c r="BJ84" s="91" t="str">
        <f t="shared" si="664"/>
        <v/>
      </c>
      <c r="BK84" s="91" t="str">
        <f t="shared" si="665"/>
        <v/>
      </c>
      <c r="BL84" s="91" t="str">
        <f t="shared" si="666"/>
        <v/>
      </c>
      <c r="BM84" s="91" t="str">
        <f t="shared" si="667"/>
        <v/>
      </c>
      <c r="BN84" s="91" t="str">
        <f t="shared" si="668"/>
        <v/>
      </c>
      <c r="BO84" s="91" t="str">
        <f t="shared" si="669"/>
        <v/>
      </c>
      <c r="BP84" s="91" t="str">
        <f t="shared" si="670"/>
        <v/>
      </c>
      <c r="BQ84" s="91" t="str">
        <f t="shared" si="671"/>
        <v/>
      </c>
      <c r="BR84" s="91" t="str">
        <f t="shared" si="672"/>
        <v/>
      </c>
      <c r="BS84" s="91" t="str">
        <f t="shared" si="673"/>
        <v/>
      </c>
      <c r="BT84" s="91" t="str">
        <f t="shared" si="674"/>
        <v/>
      </c>
      <c r="BU84" s="91" t="str">
        <f t="shared" si="675"/>
        <v/>
      </c>
      <c r="BV84" s="91" t="str">
        <f t="shared" si="676"/>
        <v/>
      </c>
      <c r="BW84" s="91" t="str">
        <f t="shared" si="677"/>
        <v/>
      </c>
      <c r="BX84" s="91" t="str">
        <f t="shared" si="678"/>
        <v/>
      </c>
      <c r="BY84" s="91" t="str">
        <f t="shared" si="679"/>
        <v/>
      </c>
      <c r="BZ84" s="91" t="str">
        <f t="shared" si="680"/>
        <v/>
      </c>
      <c r="CA84" s="91" t="str">
        <f t="shared" si="681"/>
        <v/>
      </c>
      <c r="CB84" s="91" t="str">
        <f t="shared" si="682"/>
        <v/>
      </c>
      <c r="CC84" s="91" t="str">
        <f t="shared" si="683"/>
        <v/>
      </c>
      <c r="CD84" s="91" t="str">
        <f t="shared" si="684"/>
        <v/>
      </c>
      <c r="CE84" s="91" t="str">
        <f t="shared" si="685"/>
        <v/>
      </c>
      <c r="CF84" s="91" t="str">
        <f t="shared" si="686"/>
        <v/>
      </c>
      <c r="CG84" s="91" t="str">
        <f t="shared" si="687"/>
        <v/>
      </c>
      <c r="CH84" s="91" t="str">
        <f t="shared" si="688"/>
        <v/>
      </c>
      <c r="CI84" s="91" t="str">
        <f t="shared" si="689"/>
        <v>нет</v>
      </c>
      <c r="CJ84" s="63" t="e">
        <f>IF(LEN('Описание предлагаемого товара'!#REF!)&gt;0,'Описание предлагаемого товара'!#REF!,"")</f>
        <v>#REF!</v>
      </c>
      <c r="CK84" s="91" t="e">
        <f t="shared" ref="CK84:CL84" si="704">IFERROR(REPLACE(CJ84,FIND(CHAR(10),CJ84,1),1,""),CJ84)</f>
        <v>#REF!</v>
      </c>
      <c r="CL84" s="91" t="e">
        <f t="shared" si="704"/>
        <v>#REF!</v>
      </c>
      <c r="CM84" s="91" t="e">
        <f t="shared" si="691"/>
        <v>#REF!</v>
      </c>
      <c r="CN84" s="91" t="e">
        <f t="shared" si="692"/>
        <v>#REF!</v>
      </c>
      <c r="CO84" s="91" t="e">
        <f t="shared" si="693"/>
        <v>#REF!</v>
      </c>
      <c r="CP84" s="90" t="e">
        <f>IF(AU84="Не указан реестровый номер (мера нац.режима Запрет)","",IF(CI84="нет","",IF(CU84="да","исключение(не смотрим баллы)",IFERROR(IF(CI84*1&gt;0,IFERROR(IF(VLOOKUP(CI84*1,Обработ.выгрузка_реестра_РФ!$A:$G,7,)=0,"Баллы не установлены",VLOOKUP(CI84*1,Обработ.выгрузка_реестра_РФ!$A:$G,7,)),IF(LEN(CI84)&gt;14,"","нет номера в реестре РФ")),""),IF(LEN(CI84)=0,"","Некорректный реестровый номер")))))</f>
        <v>#REF!</v>
      </c>
      <c r="CQ84" s="33" t="e">
        <f>IF(LEN(C84)&gt;0,IFERROR(IF(LEN(H84)&gt;0,IF(LEN(VLOOKUP(H84,'исключения(не_смотрим_баллы)'!$A:$C,1,))&gt;0,"да","нет"),"не введен ОКПД2"),"нет"),"")</f>
        <v>#REF!</v>
      </c>
      <c r="CR84" s="33" t="e">
        <f ca="1">IF(CQ84="да",IF(TODAY()&lt;VLOOKUP(H84,'исключения(не_смотрим_баллы)'!$A:$C,3,),"да","нет"),"")</f>
        <v>#REF!</v>
      </c>
      <c r="CS84" s="33" t="str">
        <f>IFERROR(IF(CQ84="да",IF(VLOOKUP(CI84*1,Обработ.выгрузка_реестра_РФ!$A:$G,2,)&lt;VLOOKUP(H84,'исключения(не_смотрим_баллы)'!$A:$C,2,),"да","нет"),""),"")</f>
        <v/>
      </c>
      <c r="CT84" s="24"/>
      <c r="CU84" s="33" t="e">
        <f t="shared" ref="CU84:CU147" si="705">IF(CQ84="да",IF(CR84="да",IF(CS84="да","да",""),""),"")</f>
        <v>#REF!</v>
      </c>
      <c r="CV84" s="91" t="e">
        <f t="shared" ref="CV84:CV147" si="706">IFERROR(REPLACE(CP84,FIND("Баллы не установлены",CP84,1),20,"баллыне установлены"),CP84)</f>
        <v>#REF!</v>
      </c>
      <c r="CW84" s="27" t="e">
        <f t="shared" ref="CW84:CW147" si="707">IF(LEN(CP84)&gt;0,IF(LEN(CO84)&gt;0,IF(CV84=CO84,"да","нет"),"не введены данные"),"")</f>
        <v>#REF!</v>
      </c>
      <c r="CX84" s="26" t="e">
        <f t="shared" si="636"/>
        <v>#REF!</v>
      </c>
      <c r="CY84" s="64" t="e">
        <f>IF(LEN('Описание предлагаемого товара'!#REF!)&gt;0,'Описание предлагаемого товара'!#REF!,"")</f>
        <v>#REF!</v>
      </c>
      <c r="CZ84" s="95" t="e">
        <f t="shared" si="694"/>
        <v>#REF!</v>
      </c>
      <c r="DA84" s="95" t="e">
        <f t="shared" ref="DA84" si="708">IFERROR(REPLACE(CZ84,FIND(" ",CZ84,1),1,""),CZ84)</f>
        <v>#REF!</v>
      </c>
      <c r="DB84" s="95" t="e">
        <f t="shared" si="638"/>
        <v>#REF!</v>
      </c>
      <c r="DC84" s="95" t="e">
        <f t="shared" ref="DC84:DD84" si="709">IFERROR(REPLACE(DB84,FIND("г.",DB84,1),2,""),DB84)</f>
        <v>#REF!</v>
      </c>
      <c r="DD84" s="95" t="e">
        <f t="shared" si="709"/>
        <v>#REF!</v>
      </c>
      <c r="DE84" s="95" t="e">
        <f t="shared" ref="DE84:DF84" si="710">IFERROR(REPLACE(DD84,FIND("г",DD84,1),1,""),DD84)</f>
        <v>#REF!</v>
      </c>
      <c r="DF84" s="95" t="e">
        <f t="shared" si="710"/>
        <v>#REF!</v>
      </c>
      <c r="DG84" s="95" t="e">
        <f t="shared" ref="DG84:DG147" si="711">TEXT(DF84,"ДД.ММ.ГГГГ")</f>
        <v>#REF!</v>
      </c>
      <c r="DH84" s="25" t="str">
        <f>IFERROR(VLOOKUP(CI84*1,Обработ.выгрузка_реестра_РФ!$A:$G,5,),"")</f>
        <v/>
      </c>
      <c r="DI84" s="27" t="str">
        <f t="shared" si="85"/>
        <v/>
      </c>
      <c r="DJ84" s="27" t="str">
        <f t="shared" ca="1" si="698"/>
        <v/>
      </c>
      <c r="DK84" s="63" t="e">
        <f>IF(LEN('Описание предлагаемого товара'!#REF!)&gt;0,'Описание предлагаемого товара'!#REF!,"")</f>
        <v>#REF!</v>
      </c>
      <c r="DL84" s="63" t="e">
        <f>IF(LEN('Описание предлагаемого товара'!#REF!)&gt;0,'Описание предлагаемого товара'!#REF!,"")</f>
        <v>#REF!</v>
      </c>
      <c r="DM84" s="32"/>
    </row>
    <row r="85" spans="1:117" ht="48.75" customHeight="1" x14ac:dyDescent="0.25">
      <c r="A85" s="61" t="e">
        <f>IF(LEN('Описание предлагаемого товара'!#REF!)&gt;0,'Описание предлагаемого товара'!#REF!,"")</f>
        <v>#REF!</v>
      </c>
      <c r="B85" s="65" t="e">
        <f>IF(LEN('Описание предлагаемого товара'!#REF!)&gt;0,'Описание предлагаемого товара'!#REF!,"")</f>
        <v>#REF!</v>
      </c>
      <c r="C85" s="61" t="e">
        <f>IF(LEN('Описание предлагаемого товара'!#REF!)&gt;0,'Описание предлагаемого товара'!#REF!,"")</f>
        <v>#REF!</v>
      </c>
      <c r="D85" s="61" t="e">
        <f>IF(LEN('Описание предлагаемого товара'!#REF!)&gt;0,'Описание предлагаемого товара'!#REF!,"")</f>
        <v>#REF!</v>
      </c>
      <c r="E85" s="61" t="e">
        <f>IF(LEN('Описание предлагаемого товара'!#REF!)&gt;0,'Описание предлагаемого товара'!#REF!,"")</f>
        <v>#REF!</v>
      </c>
      <c r="F85" s="61" t="e">
        <f>IF(LEN('Описание предлагаемого товара'!#REF!)&gt;0,'Описание предлагаемого товара'!#REF!,"")</f>
        <v>#REF!</v>
      </c>
      <c r="G85" s="61" t="e">
        <f>IF(LEN('Описание предлагаемого товара'!#REF!)&gt;0,'Описание предлагаемого товара'!#REF!,"")</f>
        <v>#REF!</v>
      </c>
      <c r="H85" s="61" t="e">
        <f>IF(LEN('Описание предлагаемого товара'!#REF!)&gt;0,'Описание предлагаемого товара'!#REF!,"")</f>
        <v>#REF!</v>
      </c>
      <c r="I85" s="61" t="e">
        <f>IF(LEN('Описание предлагаемого товара'!#REF!)&gt;0,'Описание предлагаемого товара'!#REF!,"")</f>
        <v>#REF!</v>
      </c>
      <c r="J85" s="38" t="str">
        <f>IFERROR(VLOOKUP(B85,SAP!$A:$E,5,),"")</f>
        <v/>
      </c>
      <c r="K85" s="40" t="str">
        <f t="shared" si="641"/>
        <v/>
      </c>
      <c r="L85" s="61" t="e">
        <f>IF(LEN('Описание предлагаемого товара'!#REF!)&gt;0,IFERROR('Описание предлагаемого товара'!#REF!*1,""),"")</f>
        <v>#REF!</v>
      </c>
      <c r="M85" s="39" t="str">
        <f>IFERROR(VLOOKUP(B85,SAP!$A:$E,2,),"")</f>
        <v/>
      </c>
      <c r="N85" s="41" t="str">
        <f t="shared" si="141"/>
        <v/>
      </c>
      <c r="O85" s="39" t="str">
        <f t="shared" si="628"/>
        <v/>
      </c>
      <c r="P85" s="36" t="e">
        <f>IF(LEN('Описание предлагаемого товара'!#REF!)&gt;0,'Описание предлагаемого товара'!#REF!,"")</f>
        <v>#REF!</v>
      </c>
      <c r="Q8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5" s="37" t="e">
        <f>IF(LEN('Описание предлагаемого товара'!#REF!)&gt;0,'Описание предлагаемого товара'!#REF!,"")</f>
        <v>#REF!</v>
      </c>
      <c r="S85" s="37" t="e">
        <f>IF(LEN('Описание предлагаемого товара'!#REF!)&gt;0,'Описание предлагаемого товара'!#REF!,"")</f>
        <v>#REF!</v>
      </c>
      <c r="T8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5" s="23" t="str">
        <f>IFERROR(VLOOKUP(CI85*1,Обработ.выгрузка_реестра_РФ!$A:$G,6,),"")</f>
        <v/>
      </c>
      <c r="V85" s="61" t="e">
        <f>IF(LEN('Описание предлагаемого товара'!#REF!)&gt;0,'Описание предлагаемого товара'!#REF!,"")</f>
        <v>#REF!</v>
      </c>
      <c r="W85" s="62" t="e">
        <f>IF(LEN('Описание предлагаемого товара'!#REF!)&gt;0,'Описание предлагаемого товара'!#REF!,"")</f>
        <v>#REF!</v>
      </c>
      <c r="X85" s="91" t="e">
        <f t="shared" ref="X85:Y85" si="712">IFERROR(REPLACE(W85,FIND(CHAR(10),W85,1),1," "),W85)</f>
        <v>#REF!</v>
      </c>
      <c r="Y85" s="91" t="e">
        <f t="shared" si="712"/>
        <v>#REF!</v>
      </c>
      <c r="Z85" s="91" t="e">
        <f t="shared" si="643"/>
        <v>#REF!</v>
      </c>
      <c r="AA85" s="91" t="e">
        <f t="shared" si="644"/>
        <v>#REF!</v>
      </c>
      <c r="AB85" s="91" t="e">
        <f t="shared" si="645"/>
        <v>#REF!</v>
      </c>
      <c r="AC85" s="91" t="e">
        <f t="shared" ref="AC85:AF85" si="713">IFERROR(REPLACE(AB85,FIND("  ",AB85,1),2," "),AB85)</f>
        <v>#REF!</v>
      </c>
      <c r="AD85" s="91" t="e">
        <f t="shared" si="713"/>
        <v>#REF!</v>
      </c>
      <c r="AE85" s="91" t="e">
        <f t="shared" si="713"/>
        <v>#REF!</v>
      </c>
      <c r="AF85" s="91" t="e">
        <f t="shared" si="713"/>
        <v>#REF!</v>
      </c>
      <c r="AG85" s="23" t="str">
        <f>IFERROR(VLOOKUP(CI85*1,Обработ.выгрузка_реестра_РФ!$A:$G,4,),"")</f>
        <v/>
      </c>
      <c r="AH85" s="91" t="str">
        <f t="shared" ref="AH85:AI85" si="714">IFERROR(REPLACE(AG85,FIND("-",AG85,1),1,"*"),AG85)</f>
        <v/>
      </c>
      <c r="AI85" s="91" t="str">
        <f t="shared" si="714"/>
        <v/>
      </c>
      <c r="AJ85" s="27" t="str">
        <f t="shared" si="107"/>
        <v/>
      </c>
      <c r="AK85" s="63" t="e">
        <f>IF(LEN('Описание предлагаемого товара'!#REF!)&gt;0,'Описание предлагаемого товара'!#REF!,"")</f>
        <v>#REF!</v>
      </c>
      <c r="AL85" s="91" t="e">
        <f t="shared" ref="AL85:AM85" si="715">IFERROR(REPLACE(AK85,FIND(CHAR(10),AK85,1),1,""),AK85)</f>
        <v>#REF!</v>
      </c>
      <c r="AM85" s="91" t="e">
        <f t="shared" si="715"/>
        <v>#REF!</v>
      </c>
      <c r="AN85" s="91" t="e">
        <f t="shared" ref="AN85:AR85" si="716">IFERROR(REPLACE(AM85,FIND(" ",AM85,1),1,""),AM85)</f>
        <v>#REF!</v>
      </c>
      <c r="AO85" s="91" t="e">
        <f t="shared" si="716"/>
        <v>#REF!</v>
      </c>
      <c r="AP85" s="91" t="e">
        <f t="shared" si="716"/>
        <v>#REF!</v>
      </c>
      <c r="AQ85" s="91" t="e">
        <f t="shared" si="716"/>
        <v>#REF!</v>
      </c>
      <c r="AR85" s="91" t="e">
        <f t="shared" si="716"/>
        <v>#REF!</v>
      </c>
      <c r="AS85" s="91" t="e">
        <f t="shared" si="650"/>
        <v>#REF!</v>
      </c>
      <c r="AT85" s="91" t="e">
        <f t="shared" si="651"/>
        <v>#REF!</v>
      </c>
      <c r="AU85" s="32" t="e">
        <f t="shared" si="634"/>
        <v>#REF!</v>
      </c>
      <c r="AV85" s="93" t="e">
        <f>'Описание предлагаемого товара'!#REF!</f>
        <v>#REF!</v>
      </c>
      <c r="AW85" s="91" t="e">
        <f>MIN(SEARCH({0,1,2,3,4,5,6,7,8,9},AV85&amp; "0123456789"))</f>
        <v>#REF!</v>
      </c>
      <c r="AX85" s="91" t="str">
        <f t="shared" si="652"/>
        <v/>
      </c>
      <c r="AY85" s="91" t="str">
        <f t="shared" si="653"/>
        <v/>
      </c>
      <c r="AZ85" s="91" t="str">
        <f t="shared" si="654"/>
        <v/>
      </c>
      <c r="BA85" s="91" t="str">
        <f t="shared" si="655"/>
        <v/>
      </c>
      <c r="BB85" s="91" t="str">
        <f t="shared" si="656"/>
        <v/>
      </c>
      <c r="BC85" s="91" t="str">
        <f t="shared" si="657"/>
        <v/>
      </c>
      <c r="BD85" s="91" t="str">
        <f t="shared" si="658"/>
        <v/>
      </c>
      <c r="BE85" s="91" t="str">
        <f t="shared" si="659"/>
        <v/>
      </c>
      <c r="BF85" s="91" t="str">
        <f t="shared" si="660"/>
        <v/>
      </c>
      <c r="BG85" s="91" t="str">
        <f t="shared" si="661"/>
        <v/>
      </c>
      <c r="BH85" s="91" t="str">
        <f t="shared" si="662"/>
        <v/>
      </c>
      <c r="BI85" s="91" t="str">
        <f t="shared" si="663"/>
        <v/>
      </c>
      <c r="BJ85" s="91" t="str">
        <f t="shared" si="664"/>
        <v/>
      </c>
      <c r="BK85" s="91" t="str">
        <f t="shared" si="665"/>
        <v/>
      </c>
      <c r="BL85" s="91" t="str">
        <f t="shared" si="666"/>
        <v/>
      </c>
      <c r="BM85" s="91" t="str">
        <f t="shared" si="667"/>
        <v/>
      </c>
      <c r="BN85" s="91" t="str">
        <f t="shared" si="668"/>
        <v/>
      </c>
      <c r="BO85" s="91" t="str">
        <f t="shared" si="669"/>
        <v/>
      </c>
      <c r="BP85" s="91" t="str">
        <f t="shared" si="670"/>
        <v/>
      </c>
      <c r="BQ85" s="91" t="str">
        <f t="shared" si="671"/>
        <v/>
      </c>
      <c r="BR85" s="91" t="str">
        <f t="shared" si="672"/>
        <v/>
      </c>
      <c r="BS85" s="91" t="str">
        <f t="shared" si="673"/>
        <v/>
      </c>
      <c r="BT85" s="91" t="str">
        <f t="shared" si="674"/>
        <v/>
      </c>
      <c r="BU85" s="91" t="str">
        <f t="shared" si="675"/>
        <v/>
      </c>
      <c r="BV85" s="91" t="str">
        <f t="shared" si="676"/>
        <v/>
      </c>
      <c r="BW85" s="91" t="str">
        <f t="shared" si="677"/>
        <v/>
      </c>
      <c r="BX85" s="91" t="str">
        <f t="shared" si="678"/>
        <v/>
      </c>
      <c r="BY85" s="91" t="str">
        <f t="shared" si="679"/>
        <v/>
      </c>
      <c r="BZ85" s="91" t="str">
        <f t="shared" si="680"/>
        <v/>
      </c>
      <c r="CA85" s="91" t="str">
        <f t="shared" si="681"/>
        <v/>
      </c>
      <c r="CB85" s="91" t="str">
        <f t="shared" si="682"/>
        <v/>
      </c>
      <c r="CC85" s="91" t="str">
        <f t="shared" si="683"/>
        <v/>
      </c>
      <c r="CD85" s="91" t="str">
        <f t="shared" si="684"/>
        <v/>
      </c>
      <c r="CE85" s="91" t="str">
        <f t="shared" si="685"/>
        <v/>
      </c>
      <c r="CF85" s="91" t="str">
        <f t="shared" si="686"/>
        <v/>
      </c>
      <c r="CG85" s="91" t="str">
        <f t="shared" si="687"/>
        <v/>
      </c>
      <c r="CH85" s="91" t="str">
        <f t="shared" si="688"/>
        <v/>
      </c>
      <c r="CI85" s="91" t="str">
        <f t="shared" si="689"/>
        <v>нет</v>
      </c>
      <c r="CJ85" s="63" t="e">
        <f>IF(LEN('Описание предлагаемого товара'!#REF!)&gt;0,'Описание предлагаемого товара'!#REF!,"")</f>
        <v>#REF!</v>
      </c>
      <c r="CK85" s="91" t="e">
        <f t="shared" ref="CK85:CL85" si="717">IFERROR(REPLACE(CJ85,FIND(CHAR(10),CJ85,1),1,""),CJ85)</f>
        <v>#REF!</v>
      </c>
      <c r="CL85" s="91" t="e">
        <f t="shared" si="717"/>
        <v>#REF!</v>
      </c>
      <c r="CM85" s="91" t="e">
        <f t="shared" si="691"/>
        <v>#REF!</v>
      </c>
      <c r="CN85" s="91" t="e">
        <f t="shared" si="692"/>
        <v>#REF!</v>
      </c>
      <c r="CO85" s="91" t="e">
        <f t="shared" si="693"/>
        <v>#REF!</v>
      </c>
      <c r="CP85" s="90" t="e">
        <f>IF(AU85="Не указан реестровый номер (мера нац.режима Запрет)","",IF(CI85="нет","",IF(CU85="да","исключение(не смотрим баллы)",IFERROR(IF(CI85*1&gt;0,IFERROR(IF(VLOOKUP(CI85*1,Обработ.выгрузка_реестра_РФ!$A:$G,7,)=0,"Баллы не установлены",VLOOKUP(CI85*1,Обработ.выгрузка_реестра_РФ!$A:$G,7,)),IF(LEN(CI85)&gt;14,"","нет номера в реестре РФ")),""),IF(LEN(CI85)=0,"","Некорректный реестровый номер")))))</f>
        <v>#REF!</v>
      </c>
      <c r="CQ85" s="33" t="e">
        <f>IF(LEN(C85)&gt;0,IFERROR(IF(LEN(H85)&gt;0,IF(LEN(VLOOKUP(H85,'исключения(не_смотрим_баллы)'!$A:$C,1,))&gt;0,"да","нет"),"не введен ОКПД2"),"нет"),"")</f>
        <v>#REF!</v>
      </c>
      <c r="CR85" s="33" t="e">
        <f ca="1">IF(CQ85="да",IF(TODAY()&lt;VLOOKUP(H85,'исключения(не_смотрим_баллы)'!$A:$C,3,),"да","нет"),"")</f>
        <v>#REF!</v>
      </c>
      <c r="CS85" s="33" t="str">
        <f>IFERROR(IF(CQ85="да",IF(VLOOKUP(CI85*1,Обработ.выгрузка_реестра_РФ!$A:$G,2,)&lt;VLOOKUP(H85,'исключения(не_смотрим_баллы)'!$A:$C,2,),"да","нет"),""),"")</f>
        <v/>
      </c>
      <c r="CT85" s="24"/>
      <c r="CU85" s="33" t="e">
        <f t="shared" si="705"/>
        <v>#REF!</v>
      </c>
      <c r="CV85" s="91" t="e">
        <f t="shared" si="706"/>
        <v>#REF!</v>
      </c>
      <c r="CW85" s="27" t="e">
        <f t="shared" si="707"/>
        <v>#REF!</v>
      </c>
      <c r="CX85" s="26" t="e">
        <f t="shared" si="636"/>
        <v>#REF!</v>
      </c>
      <c r="CY85" s="64" t="e">
        <f>IF(LEN('Описание предлагаемого товара'!#REF!)&gt;0,'Описание предлагаемого товара'!#REF!,"")</f>
        <v>#REF!</v>
      </c>
      <c r="CZ85" s="95" t="e">
        <f t="shared" si="694"/>
        <v>#REF!</v>
      </c>
      <c r="DA85" s="95" t="e">
        <f t="shared" ref="DA85" si="718">IFERROR(REPLACE(CZ85,FIND(" ",CZ85,1),1,""),CZ85)</f>
        <v>#REF!</v>
      </c>
      <c r="DB85" s="95" t="e">
        <f t="shared" si="638"/>
        <v>#REF!</v>
      </c>
      <c r="DC85" s="95" t="e">
        <f t="shared" ref="DC85:DD85" si="719">IFERROR(REPLACE(DB85,FIND("г.",DB85,1),2,""),DB85)</f>
        <v>#REF!</v>
      </c>
      <c r="DD85" s="95" t="e">
        <f t="shared" si="719"/>
        <v>#REF!</v>
      </c>
      <c r="DE85" s="95" t="e">
        <f t="shared" ref="DE85:DF85" si="720">IFERROR(REPLACE(DD85,FIND("г",DD85,1),1,""),DD85)</f>
        <v>#REF!</v>
      </c>
      <c r="DF85" s="95" t="e">
        <f t="shared" si="720"/>
        <v>#REF!</v>
      </c>
      <c r="DG85" s="95" t="e">
        <f t="shared" si="711"/>
        <v>#REF!</v>
      </c>
      <c r="DH85" s="25" t="str">
        <f>IFERROR(VLOOKUP(CI85*1,Обработ.выгрузка_реестра_РФ!$A:$G,5,),"")</f>
        <v/>
      </c>
      <c r="DI85" s="27" t="str">
        <f t="shared" ref="DI85:DI148" si="721">IF(LEN(DH85)&gt;0,IFERROR(IF(LEN(VLOOKUP("*"&amp;TEXT(DH85,"ДД.ММ.ГГГГ")&amp;"*",DG85,1,))&gt;0,"да",""),"нет"),"")</f>
        <v/>
      </c>
      <c r="DJ85" s="27" t="str">
        <f t="shared" ca="1" si="698"/>
        <v/>
      </c>
      <c r="DK85" s="63" t="e">
        <f>IF(LEN('Описание предлагаемого товара'!#REF!)&gt;0,'Описание предлагаемого товара'!#REF!,"")</f>
        <v>#REF!</v>
      </c>
      <c r="DL85" s="63" t="e">
        <f>IF(LEN('Описание предлагаемого товара'!#REF!)&gt;0,'Описание предлагаемого товара'!#REF!,"")</f>
        <v>#REF!</v>
      </c>
      <c r="DM85" s="32"/>
    </row>
    <row r="86" spans="1:117" ht="48.75" customHeight="1" x14ac:dyDescent="0.25">
      <c r="A86" s="61" t="e">
        <f>IF(LEN('Описание предлагаемого товара'!#REF!)&gt;0,'Описание предлагаемого товара'!#REF!,"")</f>
        <v>#REF!</v>
      </c>
      <c r="B86" s="65" t="e">
        <f>IF(LEN('Описание предлагаемого товара'!#REF!)&gt;0,'Описание предлагаемого товара'!#REF!,"")</f>
        <v>#REF!</v>
      </c>
      <c r="C86" s="61" t="e">
        <f>IF(LEN('Описание предлагаемого товара'!#REF!)&gt;0,'Описание предлагаемого товара'!#REF!,"")</f>
        <v>#REF!</v>
      </c>
      <c r="D86" s="61" t="e">
        <f>IF(LEN('Описание предлагаемого товара'!#REF!)&gt;0,'Описание предлагаемого товара'!#REF!,"")</f>
        <v>#REF!</v>
      </c>
      <c r="E86" s="61" t="e">
        <f>IF(LEN('Описание предлагаемого товара'!#REF!)&gt;0,'Описание предлагаемого товара'!#REF!,"")</f>
        <v>#REF!</v>
      </c>
      <c r="F86" s="61" t="e">
        <f>IF(LEN('Описание предлагаемого товара'!#REF!)&gt;0,'Описание предлагаемого товара'!#REF!,"")</f>
        <v>#REF!</v>
      </c>
      <c r="G86" s="61" t="e">
        <f>IF(LEN('Описание предлагаемого товара'!#REF!)&gt;0,'Описание предлагаемого товара'!#REF!,"")</f>
        <v>#REF!</v>
      </c>
      <c r="H86" s="61" t="e">
        <f>IF(LEN('Описание предлагаемого товара'!#REF!)&gt;0,'Описание предлагаемого товара'!#REF!,"")</f>
        <v>#REF!</v>
      </c>
      <c r="I86" s="61" t="e">
        <f>IF(LEN('Описание предлагаемого товара'!#REF!)&gt;0,'Описание предлагаемого товара'!#REF!,"")</f>
        <v>#REF!</v>
      </c>
      <c r="J86" s="38" t="str">
        <f>IFERROR(VLOOKUP(B86,SAP!$A:$E,5,),"")</f>
        <v/>
      </c>
      <c r="K86" s="40" t="str">
        <f t="shared" si="641"/>
        <v/>
      </c>
      <c r="L86" s="61" t="e">
        <f>IF(LEN('Описание предлагаемого товара'!#REF!)&gt;0,IFERROR('Описание предлагаемого товара'!#REF!*1,""),"")</f>
        <v>#REF!</v>
      </c>
      <c r="M86" s="39" t="str">
        <f>IFERROR(VLOOKUP(B86,SAP!$A:$E,2,),"")</f>
        <v/>
      </c>
      <c r="N86" s="41" t="str">
        <f t="shared" si="141"/>
        <v/>
      </c>
      <c r="O86" s="39" t="str">
        <f t="shared" si="628"/>
        <v/>
      </c>
      <c r="P86" s="36" t="e">
        <f>IF(LEN('Описание предлагаемого товара'!#REF!)&gt;0,'Описание предлагаемого товара'!#REF!,"")</f>
        <v>#REF!</v>
      </c>
      <c r="Q8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6" s="37" t="e">
        <f>IF(LEN('Описание предлагаемого товара'!#REF!)&gt;0,'Описание предлагаемого товара'!#REF!,"")</f>
        <v>#REF!</v>
      </c>
      <c r="S86" s="37" t="e">
        <f>IF(LEN('Описание предлагаемого товара'!#REF!)&gt;0,'Описание предлагаемого товара'!#REF!,"")</f>
        <v>#REF!</v>
      </c>
      <c r="T8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6" s="23" t="str">
        <f>IFERROR(VLOOKUP(CI86*1,Обработ.выгрузка_реестра_РФ!$A:$G,6,),"")</f>
        <v/>
      </c>
      <c r="V86" s="61" t="e">
        <f>IF(LEN('Описание предлагаемого товара'!#REF!)&gt;0,'Описание предлагаемого товара'!#REF!,"")</f>
        <v>#REF!</v>
      </c>
      <c r="W86" s="62" t="e">
        <f>IF(LEN('Описание предлагаемого товара'!#REF!)&gt;0,'Описание предлагаемого товара'!#REF!,"")</f>
        <v>#REF!</v>
      </c>
      <c r="X86" s="91" t="e">
        <f t="shared" ref="X86:Y86" si="722">IFERROR(REPLACE(W86,FIND(CHAR(10),W86,1),1," "),W86)</f>
        <v>#REF!</v>
      </c>
      <c r="Y86" s="91" t="e">
        <f t="shared" si="722"/>
        <v>#REF!</v>
      </c>
      <c r="Z86" s="91" t="e">
        <f t="shared" si="643"/>
        <v>#REF!</v>
      </c>
      <c r="AA86" s="91" t="e">
        <f t="shared" si="644"/>
        <v>#REF!</v>
      </c>
      <c r="AB86" s="91" t="e">
        <f t="shared" si="645"/>
        <v>#REF!</v>
      </c>
      <c r="AC86" s="91" t="e">
        <f t="shared" ref="AC86:AF86" si="723">IFERROR(REPLACE(AB86,FIND("  ",AB86,1),2," "),AB86)</f>
        <v>#REF!</v>
      </c>
      <c r="AD86" s="91" t="e">
        <f t="shared" si="723"/>
        <v>#REF!</v>
      </c>
      <c r="AE86" s="91" t="e">
        <f t="shared" si="723"/>
        <v>#REF!</v>
      </c>
      <c r="AF86" s="91" t="e">
        <f t="shared" si="723"/>
        <v>#REF!</v>
      </c>
      <c r="AG86" s="23" t="str">
        <f>IFERROR(VLOOKUP(CI86*1,Обработ.выгрузка_реестра_РФ!$A:$G,4,),"")</f>
        <v/>
      </c>
      <c r="AH86" s="91" t="str">
        <f t="shared" ref="AH86:AI86" si="724">IFERROR(REPLACE(AG86,FIND("-",AG86,1),1,"*"),AG86)</f>
        <v/>
      </c>
      <c r="AI86" s="91" t="str">
        <f t="shared" si="724"/>
        <v/>
      </c>
      <c r="AJ86" s="27" t="str">
        <f t="shared" si="107"/>
        <v/>
      </c>
      <c r="AK86" s="63" t="e">
        <f>IF(LEN('Описание предлагаемого товара'!#REF!)&gt;0,'Описание предлагаемого товара'!#REF!,"")</f>
        <v>#REF!</v>
      </c>
      <c r="AL86" s="91" t="e">
        <f t="shared" ref="AL86:AM86" si="725">IFERROR(REPLACE(AK86,FIND(CHAR(10),AK86,1),1,""),AK86)</f>
        <v>#REF!</v>
      </c>
      <c r="AM86" s="91" t="e">
        <f t="shared" si="725"/>
        <v>#REF!</v>
      </c>
      <c r="AN86" s="91" t="e">
        <f t="shared" ref="AN86:AR86" si="726">IFERROR(REPLACE(AM86,FIND(" ",AM86,1),1,""),AM86)</f>
        <v>#REF!</v>
      </c>
      <c r="AO86" s="91" t="e">
        <f t="shared" si="726"/>
        <v>#REF!</v>
      </c>
      <c r="AP86" s="91" t="e">
        <f t="shared" si="726"/>
        <v>#REF!</v>
      </c>
      <c r="AQ86" s="91" t="e">
        <f t="shared" si="726"/>
        <v>#REF!</v>
      </c>
      <c r="AR86" s="91" t="e">
        <f t="shared" si="726"/>
        <v>#REF!</v>
      </c>
      <c r="AS86" s="91" t="e">
        <f t="shared" si="650"/>
        <v>#REF!</v>
      </c>
      <c r="AT86" s="91" t="e">
        <f t="shared" si="651"/>
        <v>#REF!</v>
      </c>
      <c r="AU86" s="32" t="e">
        <f t="shared" si="634"/>
        <v>#REF!</v>
      </c>
      <c r="AV86" s="93" t="e">
        <f>'Описание предлагаемого товара'!#REF!</f>
        <v>#REF!</v>
      </c>
      <c r="AW86" s="91" t="e">
        <f>MIN(SEARCH({0,1,2,3,4,5,6,7,8,9},AV86&amp; "0123456789"))</f>
        <v>#REF!</v>
      </c>
      <c r="AX86" s="91" t="str">
        <f t="shared" si="652"/>
        <v/>
      </c>
      <c r="AY86" s="91" t="str">
        <f t="shared" si="653"/>
        <v/>
      </c>
      <c r="AZ86" s="91" t="str">
        <f t="shared" si="654"/>
        <v/>
      </c>
      <c r="BA86" s="91" t="str">
        <f t="shared" si="655"/>
        <v/>
      </c>
      <c r="BB86" s="91" t="str">
        <f t="shared" si="656"/>
        <v/>
      </c>
      <c r="BC86" s="91" t="str">
        <f t="shared" si="657"/>
        <v/>
      </c>
      <c r="BD86" s="91" t="str">
        <f t="shared" si="658"/>
        <v/>
      </c>
      <c r="BE86" s="91" t="str">
        <f t="shared" si="659"/>
        <v/>
      </c>
      <c r="BF86" s="91" t="str">
        <f t="shared" si="660"/>
        <v/>
      </c>
      <c r="BG86" s="91" t="str">
        <f t="shared" si="661"/>
        <v/>
      </c>
      <c r="BH86" s="91" t="str">
        <f t="shared" si="662"/>
        <v/>
      </c>
      <c r="BI86" s="91" t="str">
        <f t="shared" si="663"/>
        <v/>
      </c>
      <c r="BJ86" s="91" t="str">
        <f t="shared" si="664"/>
        <v/>
      </c>
      <c r="BK86" s="91" t="str">
        <f t="shared" si="665"/>
        <v/>
      </c>
      <c r="BL86" s="91" t="str">
        <f t="shared" si="666"/>
        <v/>
      </c>
      <c r="BM86" s="91" t="str">
        <f t="shared" si="667"/>
        <v/>
      </c>
      <c r="BN86" s="91" t="str">
        <f t="shared" si="668"/>
        <v/>
      </c>
      <c r="BO86" s="91" t="str">
        <f t="shared" si="669"/>
        <v/>
      </c>
      <c r="BP86" s="91" t="str">
        <f t="shared" si="670"/>
        <v/>
      </c>
      <c r="BQ86" s="91" t="str">
        <f t="shared" si="671"/>
        <v/>
      </c>
      <c r="BR86" s="91" t="str">
        <f t="shared" si="672"/>
        <v/>
      </c>
      <c r="BS86" s="91" t="str">
        <f t="shared" si="673"/>
        <v/>
      </c>
      <c r="BT86" s="91" t="str">
        <f t="shared" si="674"/>
        <v/>
      </c>
      <c r="BU86" s="91" t="str">
        <f t="shared" si="675"/>
        <v/>
      </c>
      <c r="BV86" s="91" t="str">
        <f t="shared" si="676"/>
        <v/>
      </c>
      <c r="BW86" s="91" t="str">
        <f t="shared" si="677"/>
        <v/>
      </c>
      <c r="BX86" s="91" t="str">
        <f t="shared" si="678"/>
        <v/>
      </c>
      <c r="BY86" s="91" t="str">
        <f t="shared" si="679"/>
        <v/>
      </c>
      <c r="BZ86" s="91" t="str">
        <f t="shared" si="680"/>
        <v/>
      </c>
      <c r="CA86" s="91" t="str">
        <f t="shared" si="681"/>
        <v/>
      </c>
      <c r="CB86" s="91" t="str">
        <f t="shared" si="682"/>
        <v/>
      </c>
      <c r="CC86" s="91" t="str">
        <f t="shared" si="683"/>
        <v/>
      </c>
      <c r="CD86" s="91" t="str">
        <f t="shared" si="684"/>
        <v/>
      </c>
      <c r="CE86" s="91" t="str">
        <f t="shared" si="685"/>
        <v/>
      </c>
      <c r="CF86" s="91" t="str">
        <f t="shared" si="686"/>
        <v/>
      </c>
      <c r="CG86" s="91" t="str">
        <f t="shared" si="687"/>
        <v/>
      </c>
      <c r="CH86" s="91" t="str">
        <f t="shared" si="688"/>
        <v/>
      </c>
      <c r="CI86" s="91" t="str">
        <f t="shared" si="689"/>
        <v>нет</v>
      </c>
      <c r="CJ86" s="63" t="e">
        <f>IF(LEN('Описание предлагаемого товара'!#REF!)&gt;0,'Описание предлагаемого товара'!#REF!,"")</f>
        <v>#REF!</v>
      </c>
      <c r="CK86" s="91" t="e">
        <f t="shared" ref="CK86:CL86" si="727">IFERROR(REPLACE(CJ86,FIND(CHAR(10),CJ86,1),1,""),CJ86)</f>
        <v>#REF!</v>
      </c>
      <c r="CL86" s="91" t="e">
        <f t="shared" si="727"/>
        <v>#REF!</v>
      </c>
      <c r="CM86" s="91" t="e">
        <f t="shared" si="691"/>
        <v>#REF!</v>
      </c>
      <c r="CN86" s="91" t="e">
        <f t="shared" si="692"/>
        <v>#REF!</v>
      </c>
      <c r="CO86" s="91" t="e">
        <f t="shared" si="693"/>
        <v>#REF!</v>
      </c>
      <c r="CP86" s="90" t="e">
        <f>IF(AU86="Не указан реестровый номер (мера нац.режима Запрет)","",IF(CI86="нет","",IF(CU86="да","исключение(не смотрим баллы)",IFERROR(IF(CI86*1&gt;0,IFERROR(IF(VLOOKUP(CI86*1,Обработ.выгрузка_реестра_РФ!$A:$G,7,)=0,"Баллы не установлены",VLOOKUP(CI86*1,Обработ.выгрузка_реестра_РФ!$A:$G,7,)),IF(LEN(CI86)&gt;14,"","нет номера в реестре РФ")),""),IF(LEN(CI86)=0,"","Некорректный реестровый номер")))))</f>
        <v>#REF!</v>
      </c>
      <c r="CQ86" s="33" t="e">
        <f>IF(LEN(C86)&gt;0,IFERROR(IF(LEN(H86)&gt;0,IF(LEN(VLOOKUP(H86,'исключения(не_смотрим_баллы)'!$A:$C,1,))&gt;0,"да","нет"),"не введен ОКПД2"),"нет"),"")</f>
        <v>#REF!</v>
      </c>
      <c r="CR86" s="33" t="e">
        <f ca="1">IF(CQ86="да",IF(TODAY()&lt;VLOOKUP(H86,'исключения(не_смотрим_баллы)'!$A:$C,3,),"да","нет"),"")</f>
        <v>#REF!</v>
      </c>
      <c r="CS86" s="33" t="str">
        <f>IFERROR(IF(CQ86="да",IF(VLOOKUP(CI86*1,Обработ.выгрузка_реестра_РФ!$A:$G,2,)&lt;VLOOKUP(H86,'исключения(не_смотрим_баллы)'!$A:$C,2,),"да","нет"),""),"")</f>
        <v/>
      </c>
      <c r="CT86" s="24"/>
      <c r="CU86" s="33" t="e">
        <f t="shared" si="705"/>
        <v>#REF!</v>
      </c>
      <c r="CV86" s="91" t="e">
        <f t="shared" si="706"/>
        <v>#REF!</v>
      </c>
      <c r="CW86" s="27" t="e">
        <f t="shared" si="707"/>
        <v>#REF!</v>
      </c>
      <c r="CX86" s="26" t="e">
        <f t="shared" si="636"/>
        <v>#REF!</v>
      </c>
      <c r="CY86" s="64" t="e">
        <f>IF(LEN('Описание предлагаемого товара'!#REF!)&gt;0,'Описание предлагаемого товара'!#REF!,"")</f>
        <v>#REF!</v>
      </c>
      <c r="CZ86" s="95" t="e">
        <f t="shared" si="694"/>
        <v>#REF!</v>
      </c>
      <c r="DA86" s="95" t="e">
        <f t="shared" ref="DA86" si="728">IFERROR(REPLACE(CZ86,FIND(" ",CZ86,1),1,""),CZ86)</f>
        <v>#REF!</v>
      </c>
      <c r="DB86" s="95" t="e">
        <f t="shared" si="638"/>
        <v>#REF!</v>
      </c>
      <c r="DC86" s="95" t="e">
        <f t="shared" ref="DC86:DD86" si="729">IFERROR(REPLACE(DB86,FIND("г.",DB86,1),2,""),DB86)</f>
        <v>#REF!</v>
      </c>
      <c r="DD86" s="95" t="e">
        <f t="shared" si="729"/>
        <v>#REF!</v>
      </c>
      <c r="DE86" s="95" t="e">
        <f t="shared" ref="DE86:DF86" si="730">IFERROR(REPLACE(DD86,FIND("г",DD86,1),1,""),DD86)</f>
        <v>#REF!</v>
      </c>
      <c r="DF86" s="95" t="e">
        <f t="shared" si="730"/>
        <v>#REF!</v>
      </c>
      <c r="DG86" s="95" t="e">
        <f t="shared" si="711"/>
        <v>#REF!</v>
      </c>
      <c r="DH86" s="25" t="str">
        <f>IFERROR(VLOOKUP(CI86*1,Обработ.выгрузка_реестра_РФ!$A:$G,5,),"")</f>
        <v/>
      </c>
      <c r="DI86" s="27" t="str">
        <f t="shared" si="721"/>
        <v/>
      </c>
      <c r="DJ86" s="27" t="str">
        <f t="shared" ca="1" si="698"/>
        <v/>
      </c>
      <c r="DK86" s="63" t="e">
        <f>IF(LEN('Описание предлагаемого товара'!#REF!)&gt;0,'Описание предлагаемого товара'!#REF!,"")</f>
        <v>#REF!</v>
      </c>
      <c r="DL86" s="63" t="e">
        <f>IF(LEN('Описание предлагаемого товара'!#REF!)&gt;0,'Описание предлагаемого товара'!#REF!,"")</f>
        <v>#REF!</v>
      </c>
      <c r="DM86" s="32"/>
    </row>
    <row r="87" spans="1:117" ht="48.75" customHeight="1" x14ac:dyDescent="0.25">
      <c r="A87" s="61" t="e">
        <f>IF(LEN('Описание предлагаемого товара'!#REF!)&gt;0,'Описание предлагаемого товара'!#REF!,"")</f>
        <v>#REF!</v>
      </c>
      <c r="B87" s="65" t="e">
        <f>IF(LEN('Описание предлагаемого товара'!#REF!)&gt;0,'Описание предлагаемого товара'!#REF!,"")</f>
        <v>#REF!</v>
      </c>
      <c r="C87" s="61" t="e">
        <f>IF(LEN('Описание предлагаемого товара'!#REF!)&gt;0,'Описание предлагаемого товара'!#REF!,"")</f>
        <v>#REF!</v>
      </c>
      <c r="D87" s="61" t="e">
        <f>IF(LEN('Описание предлагаемого товара'!#REF!)&gt;0,'Описание предлагаемого товара'!#REF!,"")</f>
        <v>#REF!</v>
      </c>
      <c r="E87" s="61" t="e">
        <f>IF(LEN('Описание предлагаемого товара'!#REF!)&gt;0,'Описание предлагаемого товара'!#REF!,"")</f>
        <v>#REF!</v>
      </c>
      <c r="F87" s="61" t="e">
        <f>IF(LEN('Описание предлагаемого товара'!#REF!)&gt;0,'Описание предлагаемого товара'!#REF!,"")</f>
        <v>#REF!</v>
      </c>
      <c r="G87" s="61" t="e">
        <f>IF(LEN('Описание предлагаемого товара'!#REF!)&gt;0,'Описание предлагаемого товара'!#REF!,"")</f>
        <v>#REF!</v>
      </c>
      <c r="H87" s="61" t="e">
        <f>IF(LEN('Описание предлагаемого товара'!#REF!)&gt;0,'Описание предлагаемого товара'!#REF!,"")</f>
        <v>#REF!</v>
      </c>
      <c r="I87" s="61" t="e">
        <f>IF(LEN('Описание предлагаемого товара'!#REF!)&gt;0,'Описание предлагаемого товара'!#REF!,"")</f>
        <v>#REF!</v>
      </c>
      <c r="J87" s="38" t="str">
        <f>IFERROR(VLOOKUP(B87,SAP!$A:$E,5,),"")</f>
        <v/>
      </c>
      <c r="K87" s="40" t="str">
        <f t="shared" si="641"/>
        <v/>
      </c>
      <c r="L87" s="61" t="e">
        <f>IF(LEN('Описание предлагаемого товара'!#REF!)&gt;0,IFERROR('Описание предлагаемого товара'!#REF!*1,""),"")</f>
        <v>#REF!</v>
      </c>
      <c r="M87" s="39" t="str">
        <f>IFERROR(VLOOKUP(B87,SAP!$A:$E,2,),"")</f>
        <v/>
      </c>
      <c r="N87" s="41" t="str">
        <f t="shared" si="141"/>
        <v/>
      </c>
      <c r="O87" s="39" t="str">
        <f t="shared" si="628"/>
        <v/>
      </c>
      <c r="P87" s="36" t="e">
        <f>IF(LEN('Описание предлагаемого товара'!#REF!)&gt;0,'Описание предлагаемого товара'!#REF!,"")</f>
        <v>#REF!</v>
      </c>
      <c r="Q8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7" s="37" t="e">
        <f>IF(LEN('Описание предлагаемого товара'!#REF!)&gt;0,'Описание предлагаемого товара'!#REF!,"")</f>
        <v>#REF!</v>
      </c>
      <c r="S87" s="37" t="e">
        <f>IF(LEN('Описание предлагаемого товара'!#REF!)&gt;0,'Описание предлагаемого товара'!#REF!,"")</f>
        <v>#REF!</v>
      </c>
      <c r="T8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7" s="23" t="str">
        <f>IFERROR(VLOOKUP(CI87*1,Обработ.выгрузка_реестра_РФ!$A:$G,6,),"")</f>
        <v/>
      </c>
      <c r="V87" s="61" t="e">
        <f>IF(LEN('Описание предлагаемого товара'!#REF!)&gt;0,'Описание предлагаемого товара'!#REF!,"")</f>
        <v>#REF!</v>
      </c>
      <c r="W87" s="62" t="e">
        <f>IF(LEN('Описание предлагаемого товара'!#REF!)&gt;0,'Описание предлагаемого товара'!#REF!,"")</f>
        <v>#REF!</v>
      </c>
      <c r="X87" s="91" t="e">
        <f t="shared" ref="X87:Y87" si="731">IFERROR(REPLACE(W87,FIND(CHAR(10),W87,1),1," "),W87)</f>
        <v>#REF!</v>
      </c>
      <c r="Y87" s="91" t="e">
        <f t="shared" si="731"/>
        <v>#REF!</v>
      </c>
      <c r="Z87" s="91" t="e">
        <f t="shared" si="643"/>
        <v>#REF!</v>
      </c>
      <c r="AA87" s="91" t="e">
        <f t="shared" si="644"/>
        <v>#REF!</v>
      </c>
      <c r="AB87" s="91" t="e">
        <f t="shared" si="645"/>
        <v>#REF!</v>
      </c>
      <c r="AC87" s="91" t="e">
        <f t="shared" ref="AC87:AF87" si="732">IFERROR(REPLACE(AB87,FIND("  ",AB87,1),2," "),AB87)</f>
        <v>#REF!</v>
      </c>
      <c r="AD87" s="91" t="e">
        <f t="shared" si="732"/>
        <v>#REF!</v>
      </c>
      <c r="AE87" s="91" t="e">
        <f t="shared" si="732"/>
        <v>#REF!</v>
      </c>
      <c r="AF87" s="91" t="e">
        <f t="shared" si="732"/>
        <v>#REF!</v>
      </c>
      <c r="AG87" s="23" t="str">
        <f>IFERROR(VLOOKUP(CI87*1,Обработ.выгрузка_реестра_РФ!$A:$G,4,),"")</f>
        <v/>
      </c>
      <c r="AH87" s="91" t="str">
        <f t="shared" ref="AH87:AI87" si="733">IFERROR(REPLACE(AG87,FIND("-",AG87,1),1,"*"),AG87)</f>
        <v/>
      </c>
      <c r="AI87" s="91" t="str">
        <f t="shared" si="733"/>
        <v/>
      </c>
      <c r="AJ87" s="27" t="str">
        <f t="shared" si="107"/>
        <v/>
      </c>
      <c r="AK87" s="63" t="e">
        <f>IF(LEN('Описание предлагаемого товара'!#REF!)&gt;0,'Описание предлагаемого товара'!#REF!,"")</f>
        <v>#REF!</v>
      </c>
      <c r="AL87" s="91" t="e">
        <f t="shared" ref="AL87:AM87" si="734">IFERROR(REPLACE(AK87,FIND(CHAR(10),AK87,1),1,""),AK87)</f>
        <v>#REF!</v>
      </c>
      <c r="AM87" s="91" t="e">
        <f t="shared" si="734"/>
        <v>#REF!</v>
      </c>
      <c r="AN87" s="91" t="e">
        <f t="shared" ref="AN87:AR87" si="735">IFERROR(REPLACE(AM87,FIND(" ",AM87,1),1,""),AM87)</f>
        <v>#REF!</v>
      </c>
      <c r="AO87" s="91" t="e">
        <f t="shared" si="735"/>
        <v>#REF!</v>
      </c>
      <c r="AP87" s="91" t="e">
        <f t="shared" si="735"/>
        <v>#REF!</v>
      </c>
      <c r="AQ87" s="91" t="e">
        <f t="shared" si="735"/>
        <v>#REF!</v>
      </c>
      <c r="AR87" s="91" t="e">
        <f t="shared" si="735"/>
        <v>#REF!</v>
      </c>
      <c r="AS87" s="91" t="e">
        <f t="shared" si="650"/>
        <v>#REF!</v>
      </c>
      <c r="AT87" s="91" t="e">
        <f t="shared" si="651"/>
        <v>#REF!</v>
      </c>
      <c r="AU87" s="32" t="e">
        <f t="shared" si="634"/>
        <v>#REF!</v>
      </c>
      <c r="AV87" s="93" t="e">
        <f>'Описание предлагаемого товара'!#REF!</f>
        <v>#REF!</v>
      </c>
      <c r="AW87" s="91" t="e">
        <f>MIN(SEARCH({0,1,2,3,4,5,6,7,8,9},AV87&amp; "0123456789"))</f>
        <v>#REF!</v>
      </c>
      <c r="AX87" s="91" t="str">
        <f t="shared" si="652"/>
        <v/>
      </c>
      <c r="AY87" s="91" t="str">
        <f t="shared" si="653"/>
        <v/>
      </c>
      <c r="AZ87" s="91" t="str">
        <f t="shared" si="654"/>
        <v/>
      </c>
      <c r="BA87" s="91" t="str">
        <f t="shared" si="655"/>
        <v/>
      </c>
      <c r="BB87" s="91" t="str">
        <f t="shared" si="656"/>
        <v/>
      </c>
      <c r="BC87" s="91" t="str">
        <f t="shared" si="657"/>
        <v/>
      </c>
      <c r="BD87" s="91" t="str">
        <f t="shared" si="658"/>
        <v/>
      </c>
      <c r="BE87" s="91" t="str">
        <f t="shared" si="659"/>
        <v/>
      </c>
      <c r="BF87" s="91" t="str">
        <f t="shared" si="660"/>
        <v/>
      </c>
      <c r="BG87" s="91" t="str">
        <f t="shared" si="661"/>
        <v/>
      </c>
      <c r="BH87" s="91" t="str">
        <f t="shared" si="662"/>
        <v/>
      </c>
      <c r="BI87" s="91" t="str">
        <f t="shared" si="663"/>
        <v/>
      </c>
      <c r="BJ87" s="91" t="str">
        <f t="shared" si="664"/>
        <v/>
      </c>
      <c r="BK87" s="91" t="str">
        <f t="shared" si="665"/>
        <v/>
      </c>
      <c r="BL87" s="91" t="str">
        <f t="shared" si="666"/>
        <v/>
      </c>
      <c r="BM87" s="91" t="str">
        <f t="shared" si="667"/>
        <v/>
      </c>
      <c r="BN87" s="91" t="str">
        <f t="shared" si="668"/>
        <v/>
      </c>
      <c r="BO87" s="91" t="str">
        <f t="shared" si="669"/>
        <v/>
      </c>
      <c r="BP87" s="91" t="str">
        <f t="shared" si="670"/>
        <v/>
      </c>
      <c r="BQ87" s="91" t="str">
        <f t="shared" si="671"/>
        <v/>
      </c>
      <c r="BR87" s="91" t="str">
        <f t="shared" si="672"/>
        <v/>
      </c>
      <c r="BS87" s="91" t="str">
        <f t="shared" si="673"/>
        <v/>
      </c>
      <c r="BT87" s="91" t="str">
        <f t="shared" si="674"/>
        <v/>
      </c>
      <c r="BU87" s="91" t="str">
        <f t="shared" si="675"/>
        <v/>
      </c>
      <c r="BV87" s="91" t="str">
        <f t="shared" si="676"/>
        <v/>
      </c>
      <c r="BW87" s="91" t="str">
        <f t="shared" si="677"/>
        <v/>
      </c>
      <c r="BX87" s="91" t="str">
        <f t="shared" si="678"/>
        <v/>
      </c>
      <c r="BY87" s="91" t="str">
        <f t="shared" si="679"/>
        <v/>
      </c>
      <c r="BZ87" s="91" t="str">
        <f t="shared" si="680"/>
        <v/>
      </c>
      <c r="CA87" s="91" t="str">
        <f t="shared" si="681"/>
        <v/>
      </c>
      <c r="CB87" s="91" t="str">
        <f t="shared" si="682"/>
        <v/>
      </c>
      <c r="CC87" s="91" t="str">
        <f t="shared" si="683"/>
        <v/>
      </c>
      <c r="CD87" s="91" t="str">
        <f t="shared" si="684"/>
        <v/>
      </c>
      <c r="CE87" s="91" t="str">
        <f t="shared" si="685"/>
        <v/>
      </c>
      <c r="CF87" s="91" t="str">
        <f t="shared" si="686"/>
        <v/>
      </c>
      <c r="CG87" s="91" t="str">
        <f t="shared" si="687"/>
        <v/>
      </c>
      <c r="CH87" s="91" t="str">
        <f t="shared" si="688"/>
        <v/>
      </c>
      <c r="CI87" s="91" t="str">
        <f t="shared" si="689"/>
        <v>нет</v>
      </c>
      <c r="CJ87" s="63" t="e">
        <f>IF(LEN('Описание предлагаемого товара'!#REF!)&gt;0,'Описание предлагаемого товара'!#REF!,"")</f>
        <v>#REF!</v>
      </c>
      <c r="CK87" s="91" t="e">
        <f t="shared" ref="CK87:CL87" si="736">IFERROR(REPLACE(CJ87,FIND(CHAR(10),CJ87,1),1,""),CJ87)</f>
        <v>#REF!</v>
      </c>
      <c r="CL87" s="91" t="e">
        <f t="shared" si="736"/>
        <v>#REF!</v>
      </c>
      <c r="CM87" s="91" t="e">
        <f t="shared" si="691"/>
        <v>#REF!</v>
      </c>
      <c r="CN87" s="91" t="e">
        <f t="shared" si="692"/>
        <v>#REF!</v>
      </c>
      <c r="CO87" s="91" t="e">
        <f t="shared" si="693"/>
        <v>#REF!</v>
      </c>
      <c r="CP87" s="90" t="e">
        <f>IF(AU87="Не указан реестровый номер (мера нац.режима Запрет)","",IF(CI87="нет","",IF(CU87="да","исключение(не смотрим баллы)",IFERROR(IF(CI87*1&gt;0,IFERROR(IF(VLOOKUP(CI87*1,Обработ.выгрузка_реестра_РФ!$A:$G,7,)=0,"Баллы не установлены",VLOOKUP(CI87*1,Обработ.выгрузка_реестра_РФ!$A:$G,7,)),IF(LEN(CI87)&gt;14,"","нет номера в реестре РФ")),""),IF(LEN(CI87)=0,"","Некорректный реестровый номер")))))</f>
        <v>#REF!</v>
      </c>
      <c r="CQ87" s="33" t="e">
        <f>IF(LEN(C87)&gt;0,IFERROR(IF(LEN(H87)&gt;0,IF(LEN(VLOOKUP(H87,'исключения(не_смотрим_баллы)'!$A:$C,1,))&gt;0,"да","нет"),"не введен ОКПД2"),"нет"),"")</f>
        <v>#REF!</v>
      </c>
      <c r="CR87" s="33" t="e">
        <f ca="1">IF(CQ87="да",IF(TODAY()&lt;VLOOKUP(H87,'исключения(не_смотрим_баллы)'!$A:$C,3,),"да","нет"),"")</f>
        <v>#REF!</v>
      </c>
      <c r="CS87" s="33" t="str">
        <f>IFERROR(IF(CQ87="да",IF(VLOOKUP(CI87*1,Обработ.выгрузка_реестра_РФ!$A:$G,2,)&lt;VLOOKUP(H87,'исключения(не_смотрим_баллы)'!$A:$C,2,),"да","нет"),""),"")</f>
        <v/>
      </c>
      <c r="CT87" s="24"/>
      <c r="CU87" s="33" t="e">
        <f t="shared" si="705"/>
        <v>#REF!</v>
      </c>
      <c r="CV87" s="91" t="e">
        <f t="shared" si="706"/>
        <v>#REF!</v>
      </c>
      <c r="CW87" s="27" t="e">
        <f t="shared" si="707"/>
        <v>#REF!</v>
      </c>
      <c r="CX87" s="26" t="e">
        <f t="shared" si="636"/>
        <v>#REF!</v>
      </c>
      <c r="CY87" s="64" t="e">
        <f>IF(LEN('Описание предлагаемого товара'!#REF!)&gt;0,'Описание предлагаемого товара'!#REF!,"")</f>
        <v>#REF!</v>
      </c>
      <c r="CZ87" s="95" t="e">
        <f t="shared" si="694"/>
        <v>#REF!</v>
      </c>
      <c r="DA87" s="95" t="e">
        <f t="shared" ref="DA87" si="737">IFERROR(REPLACE(CZ87,FIND(" ",CZ87,1),1,""),CZ87)</f>
        <v>#REF!</v>
      </c>
      <c r="DB87" s="95" t="e">
        <f t="shared" si="638"/>
        <v>#REF!</v>
      </c>
      <c r="DC87" s="95" t="e">
        <f t="shared" ref="DC87:DD87" si="738">IFERROR(REPLACE(DB87,FIND("г.",DB87,1),2,""),DB87)</f>
        <v>#REF!</v>
      </c>
      <c r="DD87" s="95" t="e">
        <f t="shared" si="738"/>
        <v>#REF!</v>
      </c>
      <c r="DE87" s="95" t="e">
        <f t="shared" ref="DE87:DF87" si="739">IFERROR(REPLACE(DD87,FIND("г",DD87,1),1,""),DD87)</f>
        <v>#REF!</v>
      </c>
      <c r="DF87" s="95" t="e">
        <f t="shared" si="739"/>
        <v>#REF!</v>
      </c>
      <c r="DG87" s="95" t="e">
        <f t="shared" si="711"/>
        <v>#REF!</v>
      </c>
      <c r="DH87" s="25" t="str">
        <f>IFERROR(VLOOKUP(CI87*1,Обработ.выгрузка_реестра_РФ!$A:$G,5,),"")</f>
        <v/>
      </c>
      <c r="DI87" s="27" t="str">
        <f t="shared" si="721"/>
        <v/>
      </c>
      <c r="DJ87" s="27" t="str">
        <f t="shared" ca="1" si="698"/>
        <v/>
      </c>
      <c r="DK87" s="63" t="e">
        <f>IF(LEN('Описание предлагаемого товара'!#REF!)&gt;0,'Описание предлагаемого товара'!#REF!,"")</f>
        <v>#REF!</v>
      </c>
      <c r="DL87" s="63" t="e">
        <f>IF(LEN('Описание предлагаемого товара'!#REF!)&gt;0,'Описание предлагаемого товара'!#REF!,"")</f>
        <v>#REF!</v>
      </c>
      <c r="DM87" s="32"/>
    </row>
    <row r="88" spans="1:117" ht="48.75" customHeight="1" x14ac:dyDescent="0.25">
      <c r="A88" s="61" t="e">
        <f>IF(LEN('Описание предлагаемого товара'!#REF!)&gt;0,'Описание предлагаемого товара'!#REF!,"")</f>
        <v>#REF!</v>
      </c>
      <c r="B88" s="65" t="e">
        <f>IF(LEN('Описание предлагаемого товара'!#REF!)&gt;0,'Описание предлагаемого товара'!#REF!,"")</f>
        <v>#REF!</v>
      </c>
      <c r="C88" s="61" t="e">
        <f>IF(LEN('Описание предлагаемого товара'!#REF!)&gt;0,'Описание предлагаемого товара'!#REF!,"")</f>
        <v>#REF!</v>
      </c>
      <c r="D88" s="61" t="e">
        <f>IF(LEN('Описание предлагаемого товара'!#REF!)&gt;0,'Описание предлагаемого товара'!#REF!,"")</f>
        <v>#REF!</v>
      </c>
      <c r="E88" s="61" t="e">
        <f>IF(LEN('Описание предлагаемого товара'!#REF!)&gt;0,'Описание предлагаемого товара'!#REF!,"")</f>
        <v>#REF!</v>
      </c>
      <c r="F88" s="61" t="e">
        <f>IF(LEN('Описание предлагаемого товара'!#REF!)&gt;0,'Описание предлагаемого товара'!#REF!,"")</f>
        <v>#REF!</v>
      </c>
      <c r="G88" s="61" t="e">
        <f>IF(LEN('Описание предлагаемого товара'!#REF!)&gt;0,'Описание предлагаемого товара'!#REF!,"")</f>
        <v>#REF!</v>
      </c>
      <c r="H88" s="61" t="e">
        <f>IF(LEN('Описание предлагаемого товара'!#REF!)&gt;0,'Описание предлагаемого товара'!#REF!,"")</f>
        <v>#REF!</v>
      </c>
      <c r="I88" s="61" t="e">
        <f>IF(LEN('Описание предлагаемого товара'!#REF!)&gt;0,'Описание предлагаемого товара'!#REF!,"")</f>
        <v>#REF!</v>
      </c>
      <c r="J88" s="38" t="str">
        <f>IFERROR(VLOOKUP(B88,SAP!$A:$E,5,),"")</f>
        <v/>
      </c>
      <c r="K88" s="40" t="str">
        <f t="shared" si="641"/>
        <v/>
      </c>
      <c r="L88" s="61" t="e">
        <f>IF(LEN('Описание предлагаемого товара'!#REF!)&gt;0,IFERROR('Описание предлагаемого товара'!#REF!*1,""),"")</f>
        <v>#REF!</v>
      </c>
      <c r="M88" s="39" t="str">
        <f>IFERROR(VLOOKUP(B88,SAP!$A:$E,2,),"")</f>
        <v/>
      </c>
      <c r="N88" s="41" t="str">
        <f t="shared" si="141"/>
        <v/>
      </c>
      <c r="O88" s="39" t="str">
        <f t="shared" si="628"/>
        <v/>
      </c>
      <c r="P88" s="36" t="e">
        <f>IF(LEN('Описание предлагаемого товара'!#REF!)&gt;0,'Описание предлагаемого товара'!#REF!,"")</f>
        <v>#REF!</v>
      </c>
      <c r="Q8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8" s="37" t="e">
        <f>IF(LEN('Описание предлагаемого товара'!#REF!)&gt;0,'Описание предлагаемого товара'!#REF!,"")</f>
        <v>#REF!</v>
      </c>
      <c r="S88" s="37" t="e">
        <f>IF(LEN('Описание предлагаемого товара'!#REF!)&gt;0,'Описание предлагаемого товара'!#REF!,"")</f>
        <v>#REF!</v>
      </c>
      <c r="T8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8" s="23" t="str">
        <f>IFERROR(VLOOKUP(CI88*1,Обработ.выгрузка_реестра_РФ!$A:$G,6,),"")</f>
        <v/>
      </c>
      <c r="V88" s="61" t="e">
        <f>IF(LEN('Описание предлагаемого товара'!#REF!)&gt;0,'Описание предлагаемого товара'!#REF!,"")</f>
        <v>#REF!</v>
      </c>
      <c r="W88" s="62" t="e">
        <f>IF(LEN('Описание предлагаемого товара'!#REF!)&gt;0,'Описание предлагаемого товара'!#REF!,"")</f>
        <v>#REF!</v>
      </c>
      <c r="X88" s="91" t="e">
        <f t="shared" ref="X88:Y88" si="740">IFERROR(REPLACE(W88,FIND(CHAR(10),W88,1),1," "),W88)</f>
        <v>#REF!</v>
      </c>
      <c r="Y88" s="91" t="e">
        <f t="shared" si="740"/>
        <v>#REF!</v>
      </c>
      <c r="Z88" s="91" t="e">
        <f t="shared" si="643"/>
        <v>#REF!</v>
      </c>
      <c r="AA88" s="91" t="e">
        <f t="shared" si="644"/>
        <v>#REF!</v>
      </c>
      <c r="AB88" s="91" t="e">
        <f t="shared" si="645"/>
        <v>#REF!</v>
      </c>
      <c r="AC88" s="91" t="e">
        <f t="shared" ref="AC88:AF88" si="741">IFERROR(REPLACE(AB88,FIND("  ",AB88,1),2," "),AB88)</f>
        <v>#REF!</v>
      </c>
      <c r="AD88" s="91" t="e">
        <f t="shared" si="741"/>
        <v>#REF!</v>
      </c>
      <c r="AE88" s="91" t="e">
        <f t="shared" si="741"/>
        <v>#REF!</v>
      </c>
      <c r="AF88" s="91" t="e">
        <f t="shared" si="741"/>
        <v>#REF!</v>
      </c>
      <c r="AG88" s="23" t="str">
        <f>IFERROR(VLOOKUP(CI88*1,Обработ.выгрузка_реестра_РФ!$A:$G,4,),"")</f>
        <v/>
      </c>
      <c r="AH88" s="91" t="str">
        <f t="shared" ref="AH88:AI88" si="742">IFERROR(REPLACE(AG88,FIND("-",AG88,1),1,"*"),AG88)</f>
        <v/>
      </c>
      <c r="AI88" s="91" t="str">
        <f t="shared" si="742"/>
        <v/>
      </c>
      <c r="AJ88" s="27" t="str">
        <f t="shared" ref="AJ88:AJ151" si="743">IF(LEN(AI88)&gt;0,IF(LEN(W88)&gt;0,IFERROR(IF(LEN(VLOOKUP("*"&amp;AI88&amp;"*",AF88,1,FALSE))&gt;0,"да",""),"нет"),"не введены данные"),"")</f>
        <v/>
      </c>
      <c r="AK88" s="63" t="e">
        <f>IF(LEN('Описание предлагаемого товара'!#REF!)&gt;0,'Описание предлагаемого товара'!#REF!,"")</f>
        <v>#REF!</v>
      </c>
      <c r="AL88" s="91" t="e">
        <f t="shared" ref="AL88:AM88" si="744">IFERROR(REPLACE(AK88,FIND(CHAR(10),AK88,1),1,""),AK88)</f>
        <v>#REF!</v>
      </c>
      <c r="AM88" s="91" t="e">
        <f t="shared" si="744"/>
        <v>#REF!</v>
      </c>
      <c r="AN88" s="91" t="e">
        <f t="shared" ref="AN88:AR88" si="745">IFERROR(REPLACE(AM88,FIND(" ",AM88,1),1,""),AM88)</f>
        <v>#REF!</v>
      </c>
      <c r="AO88" s="91" t="e">
        <f t="shared" si="745"/>
        <v>#REF!</v>
      </c>
      <c r="AP88" s="91" t="e">
        <f t="shared" si="745"/>
        <v>#REF!</v>
      </c>
      <c r="AQ88" s="91" t="e">
        <f t="shared" si="745"/>
        <v>#REF!</v>
      </c>
      <c r="AR88" s="91" t="e">
        <f t="shared" si="745"/>
        <v>#REF!</v>
      </c>
      <c r="AS88" s="91" t="e">
        <f t="shared" si="650"/>
        <v>#REF!</v>
      </c>
      <c r="AT88" s="91" t="e">
        <f t="shared" si="651"/>
        <v>#REF!</v>
      </c>
      <c r="AU88" s="32" t="e">
        <f t="shared" si="634"/>
        <v>#REF!</v>
      </c>
      <c r="AV88" s="93" t="e">
        <f>'Описание предлагаемого товара'!#REF!</f>
        <v>#REF!</v>
      </c>
      <c r="AW88" s="91" t="e">
        <f>MIN(SEARCH({0,1,2,3,4,5,6,7,8,9},AV88&amp; "0123456789"))</f>
        <v>#REF!</v>
      </c>
      <c r="AX88" s="91" t="str">
        <f t="shared" si="652"/>
        <v/>
      </c>
      <c r="AY88" s="91" t="str">
        <f t="shared" si="653"/>
        <v/>
      </c>
      <c r="AZ88" s="91" t="str">
        <f t="shared" si="654"/>
        <v/>
      </c>
      <c r="BA88" s="91" t="str">
        <f t="shared" si="655"/>
        <v/>
      </c>
      <c r="BB88" s="91" t="str">
        <f t="shared" si="656"/>
        <v/>
      </c>
      <c r="BC88" s="91" t="str">
        <f t="shared" si="657"/>
        <v/>
      </c>
      <c r="BD88" s="91" t="str">
        <f t="shared" si="658"/>
        <v/>
      </c>
      <c r="BE88" s="91" t="str">
        <f t="shared" si="659"/>
        <v/>
      </c>
      <c r="BF88" s="91" t="str">
        <f t="shared" si="660"/>
        <v/>
      </c>
      <c r="BG88" s="91" t="str">
        <f t="shared" si="661"/>
        <v/>
      </c>
      <c r="BH88" s="91" t="str">
        <f t="shared" si="662"/>
        <v/>
      </c>
      <c r="BI88" s="91" t="str">
        <f t="shared" si="663"/>
        <v/>
      </c>
      <c r="BJ88" s="91" t="str">
        <f t="shared" si="664"/>
        <v/>
      </c>
      <c r="BK88" s="91" t="str">
        <f t="shared" si="665"/>
        <v/>
      </c>
      <c r="BL88" s="91" t="str">
        <f t="shared" si="666"/>
        <v/>
      </c>
      <c r="BM88" s="91" t="str">
        <f t="shared" si="667"/>
        <v/>
      </c>
      <c r="BN88" s="91" t="str">
        <f t="shared" si="668"/>
        <v/>
      </c>
      <c r="BO88" s="91" t="str">
        <f t="shared" si="669"/>
        <v/>
      </c>
      <c r="BP88" s="91" t="str">
        <f t="shared" si="670"/>
        <v/>
      </c>
      <c r="BQ88" s="91" t="str">
        <f t="shared" si="671"/>
        <v/>
      </c>
      <c r="BR88" s="91" t="str">
        <f t="shared" si="672"/>
        <v/>
      </c>
      <c r="BS88" s="91" t="str">
        <f t="shared" si="673"/>
        <v/>
      </c>
      <c r="BT88" s="91" t="str">
        <f t="shared" si="674"/>
        <v/>
      </c>
      <c r="BU88" s="91" t="str">
        <f t="shared" si="675"/>
        <v/>
      </c>
      <c r="BV88" s="91" t="str">
        <f t="shared" si="676"/>
        <v/>
      </c>
      <c r="BW88" s="91" t="str">
        <f t="shared" si="677"/>
        <v/>
      </c>
      <c r="BX88" s="91" t="str">
        <f t="shared" si="678"/>
        <v/>
      </c>
      <c r="BY88" s="91" t="str">
        <f t="shared" si="679"/>
        <v/>
      </c>
      <c r="BZ88" s="91" t="str">
        <f t="shared" si="680"/>
        <v/>
      </c>
      <c r="CA88" s="91" t="str">
        <f t="shared" si="681"/>
        <v/>
      </c>
      <c r="CB88" s="91" t="str">
        <f t="shared" si="682"/>
        <v/>
      </c>
      <c r="CC88" s="91" t="str">
        <f t="shared" si="683"/>
        <v/>
      </c>
      <c r="CD88" s="91" t="str">
        <f t="shared" si="684"/>
        <v/>
      </c>
      <c r="CE88" s="91" t="str">
        <f t="shared" si="685"/>
        <v/>
      </c>
      <c r="CF88" s="91" t="str">
        <f t="shared" si="686"/>
        <v/>
      </c>
      <c r="CG88" s="91" t="str">
        <f t="shared" si="687"/>
        <v/>
      </c>
      <c r="CH88" s="91" t="str">
        <f t="shared" si="688"/>
        <v/>
      </c>
      <c r="CI88" s="91" t="str">
        <f t="shared" si="689"/>
        <v>нет</v>
      </c>
      <c r="CJ88" s="63" t="e">
        <f>IF(LEN('Описание предлагаемого товара'!#REF!)&gt;0,'Описание предлагаемого товара'!#REF!,"")</f>
        <v>#REF!</v>
      </c>
      <c r="CK88" s="91" t="e">
        <f t="shared" ref="CK88:CL88" si="746">IFERROR(REPLACE(CJ88,FIND(CHAR(10),CJ88,1),1,""),CJ88)</f>
        <v>#REF!</v>
      </c>
      <c r="CL88" s="91" t="e">
        <f t="shared" si="746"/>
        <v>#REF!</v>
      </c>
      <c r="CM88" s="91" t="e">
        <f t="shared" si="691"/>
        <v>#REF!</v>
      </c>
      <c r="CN88" s="91" t="e">
        <f t="shared" si="692"/>
        <v>#REF!</v>
      </c>
      <c r="CO88" s="91" t="e">
        <f t="shared" si="693"/>
        <v>#REF!</v>
      </c>
      <c r="CP88" s="90" t="e">
        <f>IF(AU88="Не указан реестровый номер (мера нац.режима Запрет)","",IF(CI88="нет","",IF(CU88="да","исключение(не смотрим баллы)",IFERROR(IF(CI88*1&gt;0,IFERROR(IF(VLOOKUP(CI88*1,Обработ.выгрузка_реестра_РФ!$A:$G,7,)=0,"Баллы не установлены",VLOOKUP(CI88*1,Обработ.выгрузка_реестра_РФ!$A:$G,7,)),IF(LEN(CI88)&gt;14,"","нет номера в реестре РФ")),""),IF(LEN(CI88)=0,"","Некорректный реестровый номер")))))</f>
        <v>#REF!</v>
      </c>
      <c r="CQ88" s="33" t="e">
        <f>IF(LEN(C88)&gt;0,IFERROR(IF(LEN(H88)&gt;0,IF(LEN(VLOOKUP(H88,'исключения(не_смотрим_баллы)'!$A:$C,1,))&gt;0,"да","нет"),"не введен ОКПД2"),"нет"),"")</f>
        <v>#REF!</v>
      </c>
      <c r="CR88" s="33" t="e">
        <f ca="1">IF(CQ88="да",IF(TODAY()&lt;VLOOKUP(H88,'исключения(не_смотрим_баллы)'!$A:$C,3,),"да","нет"),"")</f>
        <v>#REF!</v>
      </c>
      <c r="CS88" s="33" t="str">
        <f>IFERROR(IF(CQ88="да",IF(VLOOKUP(CI88*1,Обработ.выгрузка_реестра_РФ!$A:$G,2,)&lt;VLOOKUP(H88,'исключения(не_смотрим_баллы)'!$A:$C,2,),"да","нет"),""),"")</f>
        <v/>
      </c>
      <c r="CT88" s="24"/>
      <c r="CU88" s="33" t="e">
        <f t="shared" si="705"/>
        <v>#REF!</v>
      </c>
      <c r="CV88" s="91" t="e">
        <f t="shared" si="706"/>
        <v>#REF!</v>
      </c>
      <c r="CW88" s="27" t="e">
        <f t="shared" si="707"/>
        <v>#REF!</v>
      </c>
      <c r="CX88" s="26" t="e">
        <f t="shared" si="636"/>
        <v>#REF!</v>
      </c>
      <c r="CY88" s="64" t="e">
        <f>IF(LEN('Описание предлагаемого товара'!#REF!)&gt;0,'Описание предлагаемого товара'!#REF!,"")</f>
        <v>#REF!</v>
      </c>
      <c r="CZ88" s="95" t="e">
        <f t="shared" si="694"/>
        <v>#REF!</v>
      </c>
      <c r="DA88" s="95" t="e">
        <f t="shared" ref="DA88" si="747">IFERROR(REPLACE(CZ88,FIND(" ",CZ88,1),1,""),CZ88)</f>
        <v>#REF!</v>
      </c>
      <c r="DB88" s="95" t="e">
        <f t="shared" si="638"/>
        <v>#REF!</v>
      </c>
      <c r="DC88" s="95" t="e">
        <f t="shared" ref="DC88:DD88" si="748">IFERROR(REPLACE(DB88,FIND("г.",DB88,1),2,""),DB88)</f>
        <v>#REF!</v>
      </c>
      <c r="DD88" s="95" t="e">
        <f t="shared" si="748"/>
        <v>#REF!</v>
      </c>
      <c r="DE88" s="95" t="e">
        <f t="shared" ref="DE88:DF88" si="749">IFERROR(REPLACE(DD88,FIND("г",DD88,1),1,""),DD88)</f>
        <v>#REF!</v>
      </c>
      <c r="DF88" s="95" t="e">
        <f t="shared" si="749"/>
        <v>#REF!</v>
      </c>
      <c r="DG88" s="95" t="e">
        <f t="shared" si="711"/>
        <v>#REF!</v>
      </c>
      <c r="DH88" s="25" t="str">
        <f>IFERROR(VLOOKUP(CI88*1,Обработ.выгрузка_реестра_РФ!$A:$G,5,),"")</f>
        <v/>
      </c>
      <c r="DI88" s="27" t="str">
        <f t="shared" si="721"/>
        <v/>
      </c>
      <c r="DJ88" s="27" t="str">
        <f t="shared" ca="1" si="698"/>
        <v/>
      </c>
      <c r="DK88" s="63" t="e">
        <f>IF(LEN('Описание предлагаемого товара'!#REF!)&gt;0,'Описание предлагаемого товара'!#REF!,"")</f>
        <v>#REF!</v>
      </c>
      <c r="DL88" s="63" t="e">
        <f>IF(LEN('Описание предлагаемого товара'!#REF!)&gt;0,'Описание предлагаемого товара'!#REF!,"")</f>
        <v>#REF!</v>
      </c>
      <c r="DM88" s="32"/>
    </row>
    <row r="89" spans="1:117" ht="48.75" customHeight="1" x14ac:dyDescent="0.25">
      <c r="A89" s="61" t="e">
        <f>IF(LEN('Описание предлагаемого товара'!#REF!)&gt;0,'Описание предлагаемого товара'!#REF!,"")</f>
        <v>#REF!</v>
      </c>
      <c r="B89" s="65" t="e">
        <f>IF(LEN('Описание предлагаемого товара'!#REF!)&gt;0,'Описание предлагаемого товара'!#REF!,"")</f>
        <v>#REF!</v>
      </c>
      <c r="C89" s="61" t="e">
        <f>IF(LEN('Описание предлагаемого товара'!#REF!)&gt;0,'Описание предлагаемого товара'!#REF!,"")</f>
        <v>#REF!</v>
      </c>
      <c r="D89" s="61" t="e">
        <f>IF(LEN('Описание предлагаемого товара'!#REF!)&gt;0,'Описание предлагаемого товара'!#REF!,"")</f>
        <v>#REF!</v>
      </c>
      <c r="E89" s="61" t="e">
        <f>IF(LEN('Описание предлагаемого товара'!#REF!)&gt;0,'Описание предлагаемого товара'!#REF!,"")</f>
        <v>#REF!</v>
      </c>
      <c r="F89" s="61" t="e">
        <f>IF(LEN('Описание предлагаемого товара'!#REF!)&gt;0,'Описание предлагаемого товара'!#REF!,"")</f>
        <v>#REF!</v>
      </c>
      <c r="G89" s="61" t="e">
        <f>IF(LEN('Описание предлагаемого товара'!#REF!)&gt;0,'Описание предлагаемого товара'!#REF!,"")</f>
        <v>#REF!</v>
      </c>
      <c r="H89" s="61" t="e">
        <f>IF(LEN('Описание предлагаемого товара'!#REF!)&gt;0,'Описание предлагаемого товара'!#REF!,"")</f>
        <v>#REF!</v>
      </c>
      <c r="I89" s="61" t="e">
        <f>IF(LEN('Описание предлагаемого товара'!#REF!)&gt;0,'Описание предлагаемого товара'!#REF!,"")</f>
        <v>#REF!</v>
      </c>
      <c r="J89" s="38" t="str">
        <f>IFERROR(VLOOKUP(B89,SAP!$A:$E,5,),"")</f>
        <v/>
      </c>
      <c r="K89" s="40" t="str">
        <f t="shared" si="641"/>
        <v/>
      </c>
      <c r="L89" s="61" t="e">
        <f>IF(LEN('Описание предлагаемого товара'!#REF!)&gt;0,IFERROR('Описание предлагаемого товара'!#REF!*1,""),"")</f>
        <v>#REF!</v>
      </c>
      <c r="M89" s="39" t="str">
        <f>IFERROR(VLOOKUP(B89,SAP!$A:$E,2,),"")</f>
        <v/>
      </c>
      <c r="N89" s="41" t="str">
        <f t="shared" si="141"/>
        <v/>
      </c>
      <c r="O89" s="39" t="str">
        <f t="shared" si="628"/>
        <v/>
      </c>
      <c r="P89" s="36" t="e">
        <f>IF(LEN('Описание предлагаемого товара'!#REF!)&gt;0,'Описание предлагаемого товара'!#REF!,"")</f>
        <v>#REF!</v>
      </c>
      <c r="Q8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9" s="37" t="e">
        <f>IF(LEN('Описание предлагаемого товара'!#REF!)&gt;0,'Описание предлагаемого товара'!#REF!,"")</f>
        <v>#REF!</v>
      </c>
      <c r="S89" s="37" t="e">
        <f>IF(LEN('Описание предлагаемого товара'!#REF!)&gt;0,'Описание предлагаемого товара'!#REF!,"")</f>
        <v>#REF!</v>
      </c>
      <c r="T8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9" s="23" t="str">
        <f>IFERROR(VLOOKUP(CI89*1,Обработ.выгрузка_реестра_РФ!$A:$G,6,),"")</f>
        <v/>
      </c>
      <c r="V89" s="61" t="e">
        <f>IF(LEN('Описание предлагаемого товара'!#REF!)&gt;0,'Описание предлагаемого товара'!#REF!,"")</f>
        <v>#REF!</v>
      </c>
      <c r="W89" s="62" t="e">
        <f>IF(LEN('Описание предлагаемого товара'!#REF!)&gt;0,'Описание предлагаемого товара'!#REF!,"")</f>
        <v>#REF!</v>
      </c>
      <c r="X89" s="91" t="e">
        <f t="shared" ref="X89:Y89" si="750">IFERROR(REPLACE(W89,FIND(CHAR(10),W89,1),1," "),W89)</f>
        <v>#REF!</v>
      </c>
      <c r="Y89" s="91" t="e">
        <f t="shared" si="750"/>
        <v>#REF!</v>
      </c>
      <c r="Z89" s="91" t="e">
        <f t="shared" si="643"/>
        <v>#REF!</v>
      </c>
      <c r="AA89" s="91" t="e">
        <f t="shared" si="644"/>
        <v>#REF!</v>
      </c>
      <c r="AB89" s="91" t="e">
        <f t="shared" si="645"/>
        <v>#REF!</v>
      </c>
      <c r="AC89" s="91" t="e">
        <f t="shared" ref="AC89:AF89" si="751">IFERROR(REPLACE(AB89,FIND("  ",AB89,1),2," "),AB89)</f>
        <v>#REF!</v>
      </c>
      <c r="AD89" s="91" t="e">
        <f t="shared" si="751"/>
        <v>#REF!</v>
      </c>
      <c r="AE89" s="91" t="e">
        <f t="shared" si="751"/>
        <v>#REF!</v>
      </c>
      <c r="AF89" s="91" t="e">
        <f t="shared" si="751"/>
        <v>#REF!</v>
      </c>
      <c r="AG89" s="23" t="str">
        <f>IFERROR(VLOOKUP(CI89*1,Обработ.выгрузка_реестра_РФ!$A:$G,4,),"")</f>
        <v/>
      </c>
      <c r="AH89" s="91" t="str">
        <f t="shared" ref="AH89:AI89" si="752">IFERROR(REPLACE(AG89,FIND("-",AG89,1),1,"*"),AG89)</f>
        <v/>
      </c>
      <c r="AI89" s="91" t="str">
        <f t="shared" si="752"/>
        <v/>
      </c>
      <c r="AJ89" s="27" t="str">
        <f t="shared" si="743"/>
        <v/>
      </c>
      <c r="AK89" s="63" t="e">
        <f>IF(LEN('Описание предлагаемого товара'!#REF!)&gt;0,'Описание предлагаемого товара'!#REF!,"")</f>
        <v>#REF!</v>
      </c>
      <c r="AL89" s="91" t="e">
        <f t="shared" ref="AL89:AM89" si="753">IFERROR(REPLACE(AK89,FIND(CHAR(10),AK89,1),1,""),AK89)</f>
        <v>#REF!</v>
      </c>
      <c r="AM89" s="91" t="e">
        <f t="shared" si="753"/>
        <v>#REF!</v>
      </c>
      <c r="AN89" s="91" t="e">
        <f t="shared" ref="AN89:AR89" si="754">IFERROR(REPLACE(AM89,FIND(" ",AM89,1),1,""),AM89)</f>
        <v>#REF!</v>
      </c>
      <c r="AO89" s="91" t="e">
        <f t="shared" si="754"/>
        <v>#REF!</v>
      </c>
      <c r="AP89" s="91" t="e">
        <f t="shared" si="754"/>
        <v>#REF!</v>
      </c>
      <c r="AQ89" s="91" t="e">
        <f t="shared" si="754"/>
        <v>#REF!</v>
      </c>
      <c r="AR89" s="91" t="e">
        <f t="shared" si="754"/>
        <v>#REF!</v>
      </c>
      <c r="AS89" s="91" t="e">
        <f t="shared" si="650"/>
        <v>#REF!</v>
      </c>
      <c r="AT89" s="91" t="e">
        <f t="shared" si="651"/>
        <v>#REF!</v>
      </c>
      <c r="AU89" s="32" t="e">
        <f t="shared" si="634"/>
        <v>#REF!</v>
      </c>
      <c r="AV89" s="93" t="e">
        <f>'Описание предлагаемого товара'!#REF!</f>
        <v>#REF!</v>
      </c>
      <c r="AW89" s="91" t="e">
        <f>MIN(SEARCH({0,1,2,3,4,5,6,7,8,9},AV89&amp; "0123456789"))</f>
        <v>#REF!</v>
      </c>
      <c r="AX89" s="91" t="str">
        <f t="shared" si="652"/>
        <v/>
      </c>
      <c r="AY89" s="91" t="str">
        <f t="shared" si="653"/>
        <v/>
      </c>
      <c r="AZ89" s="91" t="str">
        <f t="shared" si="654"/>
        <v/>
      </c>
      <c r="BA89" s="91" t="str">
        <f t="shared" si="655"/>
        <v/>
      </c>
      <c r="BB89" s="91" t="str">
        <f t="shared" si="656"/>
        <v/>
      </c>
      <c r="BC89" s="91" t="str">
        <f t="shared" si="657"/>
        <v/>
      </c>
      <c r="BD89" s="91" t="str">
        <f t="shared" si="658"/>
        <v/>
      </c>
      <c r="BE89" s="91" t="str">
        <f t="shared" si="659"/>
        <v/>
      </c>
      <c r="BF89" s="91" t="str">
        <f t="shared" si="660"/>
        <v/>
      </c>
      <c r="BG89" s="91" t="str">
        <f t="shared" si="661"/>
        <v/>
      </c>
      <c r="BH89" s="91" t="str">
        <f t="shared" si="662"/>
        <v/>
      </c>
      <c r="BI89" s="91" t="str">
        <f t="shared" si="663"/>
        <v/>
      </c>
      <c r="BJ89" s="91" t="str">
        <f t="shared" si="664"/>
        <v/>
      </c>
      <c r="BK89" s="91" t="str">
        <f t="shared" si="665"/>
        <v/>
      </c>
      <c r="BL89" s="91" t="str">
        <f t="shared" si="666"/>
        <v/>
      </c>
      <c r="BM89" s="91" t="str">
        <f t="shared" si="667"/>
        <v/>
      </c>
      <c r="BN89" s="91" t="str">
        <f t="shared" si="668"/>
        <v/>
      </c>
      <c r="BO89" s="91" t="str">
        <f t="shared" si="669"/>
        <v/>
      </c>
      <c r="BP89" s="91" t="str">
        <f t="shared" si="670"/>
        <v/>
      </c>
      <c r="BQ89" s="91" t="str">
        <f t="shared" si="671"/>
        <v/>
      </c>
      <c r="BR89" s="91" t="str">
        <f t="shared" si="672"/>
        <v/>
      </c>
      <c r="BS89" s="91" t="str">
        <f t="shared" si="673"/>
        <v/>
      </c>
      <c r="BT89" s="91" t="str">
        <f t="shared" si="674"/>
        <v/>
      </c>
      <c r="BU89" s="91" t="str">
        <f t="shared" si="675"/>
        <v/>
      </c>
      <c r="BV89" s="91" t="str">
        <f t="shared" si="676"/>
        <v/>
      </c>
      <c r="BW89" s="91" t="str">
        <f t="shared" si="677"/>
        <v/>
      </c>
      <c r="BX89" s="91" t="str">
        <f t="shared" si="678"/>
        <v/>
      </c>
      <c r="BY89" s="91" t="str">
        <f t="shared" si="679"/>
        <v/>
      </c>
      <c r="BZ89" s="91" t="str">
        <f t="shared" si="680"/>
        <v/>
      </c>
      <c r="CA89" s="91" t="str">
        <f t="shared" si="681"/>
        <v/>
      </c>
      <c r="CB89" s="91" t="str">
        <f t="shared" si="682"/>
        <v/>
      </c>
      <c r="CC89" s="91" t="str">
        <f t="shared" si="683"/>
        <v/>
      </c>
      <c r="CD89" s="91" t="str">
        <f t="shared" si="684"/>
        <v/>
      </c>
      <c r="CE89" s="91" t="str">
        <f t="shared" si="685"/>
        <v/>
      </c>
      <c r="CF89" s="91" t="str">
        <f t="shared" si="686"/>
        <v/>
      </c>
      <c r="CG89" s="91" t="str">
        <f t="shared" si="687"/>
        <v/>
      </c>
      <c r="CH89" s="91" t="str">
        <f t="shared" si="688"/>
        <v/>
      </c>
      <c r="CI89" s="91" t="str">
        <f t="shared" si="689"/>
        <v>нет</v>
      </c>
      <c r="CJ89" s="63" t="e">
        <f>IF(LEN('Описание предлагаемого товара'!#REF!)&gt;0,'Описание предлагаемого товара'!#REF!,"")</f>
        <v>#REF!</v>
      </c>
      <c r="CK89" s="91" t="e">
        <f t="shared" ref="CK89:CL89" si="755">IFERROR(REPLACE(CJ89,FIND(CHAR(10),CJ89,1),1,""),CJ89)</f>
        <v>#REF!</v>
      </c>
      <c r="CL89" s="91" t="e">
        <f t="shared" si="755"/>
        <v>#REF!</v>
      </c>
      <c r="CM89" s="91" t="e">
        <f t="shared" si="691"/>
        <v>#REF!</v>
      </c>
      <c r="CN89" s="91" t="e">
        <f t="shared" si="692"/>
        <v>#REF!</v>
      </c>
      <c r="CO89" s="91" t="e">
        <f t="shared" si="693"/>
        <v>#REF!</v>
      </c>
      <c r="CP89" s="90" t="e">
        <f>IF(AU89="Не указан реестровый номер (мера нац.режима Запрет)","",IF(CI89="нет","",IF(CU89="да","исключение(не смотрим баллы)",IFERROR(IF(CI89*1&gt;0,IFERROR(IF(VLOOKUP(CI89*1,Обработ.выгрузка_реестра_РФ!$A:$G,7,)=0,"Баллы не установлены",VLOOKUP(CI89*1,Обработ.выгрузка_реестра_РФ!$A:$G,7,)),IF(LEN(CI89)&gt;14,"","нет номера в реестре РФ")),""),IF(LEN(CI89)=0,"","Некорректный реестровый номер")))))</f>
        <v>#REF!</v>
      </c>
      <c r="CQ89" s="33" t="e">
        <f>IF(LEN(C89)&gt;0,IFERROR(IF(LEN(H89)&gt;0,IF(LEN(VLOOKUP(H89,'исключения(не_смотрим_баллы)'!$A:$C,1,))&gt;0,"да","нет"),"не введен ОКПД2"),"нет"),"")</f>
        <v>#REF!</v>
      </c>
      <c r="CR89" s="33" t="e">
        <f ca="1">IF(CQ89="да",IF(TODAY()&lt;VLOOKUP(H89,'исключения(не_смотрим_баллы)'!$A:$C,3,),"да","нет"),"")</f>
        <v>#REF!</v>
      </c>
      <c r="CS89" s="33" t="str">
        <f>IFERROR(IF(CQ89="да",IF(VLOOKUP(CI89*1,Обработ.выгрузка_реестра_РФ!$A:$G,2,)&lt;VLOOKUP(H89,'исключения(не_смотрим_баллы)'!$A:$C,2,),"да","нет"),""),"")</f>
        <v/>
      </c>
      <c r="CT89" s="24"/>
      <c r="CU89" s="33" t="e">
        <f t="shared" si="705"/>
        <v>#REF!</v>
      </c>
      <c r="CV89" s="91" t="e">
        <f t="shared" si="706"/>
        <v>#REF!</v>
      </c>
      <c r="CW89" s="27" t="e">
        <f t="shared" si="707"/>
        <v>#REF!</v>
      </c>
      <c r="CX89" s="26" t="e">
        <f t="shared" si="636"/>
        <v>#REF!</v>
      </c>
      <c r="CY89" s="64" t="e">
        <f>IF(LEN('Описание предлагаемого товара'!#REF!)&gt;0,'Описание предлагаемого товара'!#REF!,"")</f>
        <v>#REF!</v>
      </c>
      <c r="CZ89" s="95" t="e">
        <f t="shared" si="694"/>
        <v>#REF!</v>
      </c>
      <c r="DA89" s="95" t="e">
        <f t="shared" ref="DA89" si="756">IFERROR(REPLACE(CZ89,FIND(" ",CZ89,1),1,""),CZ89)</f>
        <v>#REF!</v>
      </c>
      <c r="DB89" s="95" t="e">
        <f t="shared" si="638"/>
        <v>#REF!</v>
      </c>
      <c r="DC89" s="95" t="e">
        <f t="shared" ref="DC89:DD89" si="757">IFERROR(REPLACE(DB89,FIND("г.",DB89,1),2,""),DB89)</f>
        <v>#REF!</v>
      </c>
      <c r="DD89" s="95" t="e">
        <f t="shared" si="757"/>
        <v>#REF!</v>
      </c>
      <c r="DE89" s="95" t="e">
        <f t="shared" ref="DE89:DF89" si="758">IFERROR(REPLACE(DD89,FIND("г",DD89,1),1,""),DD89)</f>
        <v>#REF!</v>
      </c>
      <c r="DF89" s="95" t="e">
        <f t="shared" si="758"/>
        <v>#REF!</v>
      </c>
      <c r="DG89" s="95" t="e">
        <f t="shared" si="711"/>
        <v>#REF!</v>
      </c>
      <c r="DH89" s="25" t="str">
        <f>IFERROR(VLOOKUP(CI89*1,Обработ.выгрузка_реестра_РФ!$A:$G,5,),"")</f>
        <v/>
      </c>
      <c r="DI89" s="27" t="str">
        <f t="shared" si="721"/>
        <v/>
      </c>
      <c r="DJ89" s="27" t="str">
        <f t="shared" ca="1" si="698"/>
        <v/>
      </c>
      <c r="DK89" s="63" t="e">
        <f>IF(LEN('Описание предлагаемого товара'!#REF!)&gt;0,'Описание предлагаемого товара'!#REF!,"")</f>
        <v>#REF!</v>
      </c>
      <c r="DL89" s="63" t="e">
        <f>IF(LEN('Описание предлагаемого товара'!#REF!)&gt;0,'Описание предлагаемого товара'!#REF!,"")</f>
        <v>#REF!</v>
      </c>
      <c r="DM89" s="32"/>
    </row>
    <row r="90" spans="1:117" ht="48.75" customHeight="1" x14ac:dyDescent="0.25">
      <c r="A90" s="61" t="e">
        <f>IF(LEN('Описание предлагаемого товара'!#REF!)&gt;0,'Описание предлагаемого товара'!#REF!,"")</f>
        <v>#REF!</v>
      </c>
      <c r="B90" s="65" t="e">
        <f>IF(LEN('Описание предлагаемого товара'!#REF!)&gt;0,'Описание предлагаемого товара'!#REF!,"")</f>
        <v>#REF!</v>
      </c>
      <c r="C90" s="61" t="e">
        <f>IF(LEN('Описание предлагаемого товара'!#REF!)&gt;0,'Описание предлагаемого товара'!#REF!,"")</f>
        <v>#REF!</v>
      </c>
      <c r="D90" s="61" t="e">
        <f>IF(LEN('Описание предлагаемого товара'!#REF!)&gt;0,'Описание предлагаемого товара'!#REF!,"")</f>
        <v>#REF!</v>
      </c>
      <c r="E90" s="61" t="e">
        <f>IF(LEN('Описание предлагаемого товара'!#REF!)&gt;0,'Описание предлагаемого товара'!#REF!,"")</f>
        <v>#REF!</v>
      </c>
      <c r="F90" s="61" t="e">
        <f>IF(LEN('Описание предлагаемого товара'!#REF!)&gt;0,'Описание предлагаемого товара'!#REF!,"")</f>
        <v>#REF!</v>
      </c>
      <c r="G90" s="61" t="e">
        <f>IF(LEN('Описание предлагаемого товара'!#REF!)&gt;0,'Описание предлагаемого товара'!#REF!,"")</f>
        <v>#REF!</v>
      </c>
      <c r="H90" s="61" t="e">
        <f>IF(LEN('Описание предлагаемого товара'!#REF!)&gt;0,'Описание предлагаемого товара'!#REF!,"")</f>
        <v>#REF!</v>
      </c>
      <c r="I90" s="61" t="e">
        <f>IF(LEN('Описание предлагаемого товара'!#REF!)&gt;0,'Описание предлагаемого товара'!#REF!,"")</f>
        <v>#REF!</v>
      </c>
      <c r="J90" s="38" t="str">
        <f>IFERROR(VLOOKUP(B90,SAP!$A:$E,5,),"")</f>
        <v/>
      </c>
      <c r="K90" s="40" t="str">
        <f t="shared" si="641"/>
        <v/>
      </c>
      <c r="L90" s="61" t="e">
        <f>IF(LEN('Описание предлагаемого товара'!#REF!)&gt;0,IFERROR('Описание предлагаемого товара'!#REF!*1,""),"")</f>
        <v>#REF!</v>
      </c>
      <c r="M90" s="39" t="str">
        <f>IFERROR(VLOOKUP(B90,SAP!$A:$E,2,),"")</f>
        <v/>
      </c>
      <c r="N90" s="41" t="str">
        <f t="shared" si="141"/>
        <v/>
      </c>
      <c r="O90" s="39" t="str">
        <f t="shared" si="628"/>
        <v/>
      </c>
      <c r="P90" s="36" t="e">
        <f>IF(LEN('Описание предлагаемого товара'!#REF!)&gt;0,'Описание предлагаемого товара'!#REF!,"")</f>
        <v>#REF!</v>
      </c>
      <c r="Q9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0" s="37" t="e">
        <f>IF(LEN('Описание предлагаемого товара'!#REF!)&gt;0,'Описание предлагаемого товара'!#REF!,"")</f>
        <v>#REF!</v>
      </c>
      <c r="S90" s="37" t="e">
        <f>IF(LEN('Описание предлагаемого товара'!#REF!)&gt;0,'Описание предлагаемого товара'!#REF!,"")</f>
        <v>#REF!</v>
      </c>
      <c r="T9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0" s="23" t="str">
        <f>IFERROR(VLOOKUP(CI90*1,Обработ.выгрузка_реестра_РФ!$A:$G,6,),"")</f>
        <v/>
      </c>
      <c r="V90" s="61" t="e">
        <f>IF(LEN('Описание предлагаемого товара'!#REF!)&gt;0,'Описание предлагаемого товара'!#REF!,"")</f>
        <v>#REF!</v>
      </c>
      <c r="W90" s="62" t="e">
        <f>IF(LEN('Описание предлагаемого товара'!#REF!)&gt;0,'Описание предлагаемого товара'!#REF!,"")</f>
        <v>#REF!</v>
      </c>
      <c r="X90" s="91" t="e">
        <f t="shared" ref="X90:Y90" si="759">IFERROR(REPLACE(W90,FIND(CHAR(10),W90,1),1," "),W90)</f>
        <v>#REF!</v>
      </c>
      <c r="Y90" s="91" t="e">
        <f t="shared" si="759"/>
        <v>#REF!</v>
      </c>
      <c r="Z90" s="91" t="e">
        <f t="shared" si="643"/>
        <v>#REF!</v>
      </c>
      <c r="AA90" s="91" t="e">
        <f t="shared" si="644"/>
        <v>#REF!</v>
      </c>
      <c r="AB90" s="91" t="e">
        <f t="shared" si="645"/>
        <v>#REF!</v>
      </c>
      <c r="AC90" s="91" t="e">
        <f t="shared" ref="AC90:AF90" si="760">IFERROR(REPLACE(AB90,FIND("  ",AB90,1),2," "),AB90)</f>
        <v>#REF!</v>
      </c>
      <c r="AD90" s="91" t="e">
        <f t="shared" si="760"/>
        <v>#REF!</v>
      </c>
      <c r="AE90" s="91" t="e">
        <f t="shared" si="760"/>
        <v>#REF!</v>
      </c>
      <c r="AF90" s="91" t="e">
        <f t="shared" si="760"/>
        <v>#REF!</v>
      </c>
      <c r="AG90" s="23" t="str">
        <f>IFERROR(VLOOKUP(CI90*1,Обработ.выгрузка_реестра_РФ!$A:$G,4,),"")</f>
        <v/>
      </c>
      <c r="AH90" s="91" t="str">
        <f t="shared" ref="AH90:AI90" si="761">IFERROR(REPLACE(AG90,FIND("-",AG90,1),1,"*"),AG90)</f>
        <v/>
      </c>
      <c r="AI90" s="91" t="str">
        <f t="shared" si="761"/>
        <v/>
      </c>
      <c r="AJ90" s="27" t="str">
        <f t="shared" si="743"/>
        <v/>
      </c>
      <c r="AK90" s="63" t="e">
        <f>IF(LEN('Описание предлагаемого товара'!#REF!)&gt;0,'Описание предлагаемого товара'!#REF!,"")</f>
        <v>#REF!</v>
      </c>
      <c r="AL90" s="91" t="e">
        <f t="shared" ref="AL90:AM90" si="762">IFERROR(REPLACE(AK90,FIND(CHAR(10),AK90,1),1,""),AK90)</f>
        <v>#REF!</v>
      </c>
      <c r="AM90" s="91" t="e">
        <f t="shared" si="762"/>
        <v>#REF!</v>
      </c>
      <c r="AN90" s="91" t="e">
        <f t="shared" ref="AN90:AR90" si="763">IFERROR(REPLACE(AM90,FIND(" ",AM90,1),1,""),AM90)</f>
        <v>#REF!</v>
      </c>
      <c r="AO90" s="91" t="e">
        <f t="shared" si="763"/>
        <v>#REF!</v>
      </c>
      <c r="AP90" s="91" t="e">
        <f t="shared" si="763"/>
        <v>#REF!</v>
      </c>
      <c r="AQ90" s="91" t="e">
        <f t="shared" si="763"/>
        <v>#REF!</v>
      </c>
      <c r="AR90" s="91" t="e">
        <f t="shared" si="763"/>
        <v>#REF!</v>
      </c>
      <c r="AS90" s="91" t="e">
        <f t="shared" si="650"/>
        <v>#REF!</v>
      </c>
      <c r="AT90" s="91" t="e">
        <f t="shared" si="651"/>
        <v>#REF!</v>
      </c>
      <c r="AU90" s="32" t="e">
        <f t="shared" si="634"/>
        <v>#REF!</v>
      </c>
      <c r="AV90" s="93" t="e">
        <f>'Описание предлагаемого товара'!#REF!</f>
        <v>#REF!</v>
      </c>
      <c r="AW90" s="91" t="e">
        <f>MIN(SEARCH({0,1,2,3,4,5,6,7,8,9},AV90&amp; "0123456789"))</f>
        <v>#REF!</v>
      </c>
      <c r="AX90" s="91" t="str">
        <f t="shared" si="652"/>
        <v/>
      </c>
      <c r="AY90" s="91" t="str">
        <f t="shared" si="653"/>
        <v/>
      </c>
      <c r="AZ90" s="91" t="str">
        <f t="shared" si="654"/>
        <v/>
      </c>
      <c r="BA90" s="91" t="str">
        <f t="shared" si="655"/>
        <v/>
      </c>
      <c r="BB90" s="91" t="str">
        <f t="shared" si="656"/>
        <v/>
      </c>
      <c r="BC90" s="91" t="str">
        <f t="shared" si="657"/>
        <v/>
      </c>
      <c r="BD90" s="91" t="str">
        <f t="shared" si="658"/>
        <v/>
      </c>
      <c r="BE90" s="91" t="str">
        <f t="shared" si="659"/>
        <v/>
      </c>
      <c r="BF90" s="91" t="str">
        <f t="shared" si="660"/>
        <v/>
      </c>
      <c r="BG90" s="91" t="str">
        <f t="shared" si="661"/>
        <v/>
      </c>
      <c r="BH90" s="91" t="str">
        <f t="shared" si="662"/>
        <v/>
      </c>
      <c r="BI90" s="91" t="str">
        <f t="shared" si="663"/>
        <v/>
      </c>
      <c r="BJ90" s="91" t="str">
        <f t="shared" si="664"/>
        <v/>
      </c>
      <c r="BK90" s="91" t="str">
        <f t="shared" si="665"/>
        <v/>
      </c>
      <c r="BL90" s="91" t="str">
        <f t="shared" si="666"/>
        <v/>
      </c>
      <c r="BM90" s="91" t="str">
        <f t="shared" si="667"/>
        <v/>
      </c>
      <c r="BN90" s="91" t="str">
        <f t="shared" si="668"/>
        <v/>
      </c>
      <c r="BO90" s="91" t="str">
        <f t="shared" si="669"/>
        <v/>
      </c>
      <c r="BP90" s="91" t="str">
        <f t="shared" si="670"/>
        <v/>
      </c>
      <c r="BQ90" s="91" t="str">
        <f t="shared" si="671"/>
        <v/>
      </c>
      <c r="BR90" s="91" t="str">
        <f t="shared" si="672"/>
        <v/>
      </c>
      <c r="BS90" s="91" t="str">
        <f t="shared" si="673"/>
        <v/>
      </c>
      <c r="BT90" s="91" t="str">
        <f t="shared" si="674"/>
        <v/>
      </c>
      <c r="BU90" s="91" t="str">
        <f t="shared" si="675"/>
        <v/>
      </c>
      <c r="BV90" s="91" t="str">
        <f t="shared" si="676"/>
        <v/>
      </c>
      <c r="BW90" s="91" t="str">
        <f t="shared" si="677"/>
        <v/>
      </c>
      <c r="BX90" s="91" t="str">
        <f t="shared" si="678"/>
        <v/>
      </c>
      <c r="BY90" s="91" t="str">
        <f t="shared" si="679"/>
        <v/>
      </c>
      <c r="BZ90" s="91" t="str">
        <f t="shared" si="680"/>
        <v/>
      </c>
      <c r="CA90" s="91" t="str">
        <f t="shared" si="681"/>
        <v/>
      </c>
      <c r="CB90" s="91" t="str">
        <f t="shared" si="682"/>
        <v/>
      </c>
      <c r="CC90" s="91" t="str">
        <f t="shared" si="683"/>
        <v/>
      </c>
      <c r="CD90" s="91" t="str">
        <f t="shared" si="684"/>
        <v/>
      </c>
      <c r="CE90" s="91" t="str">
        <f t="shared" si="685"/>
        <v/>
      </c>
      <c r="CF90" s="91" t="str">
        <f t="shared" si="686"/>
        <v/>
      </c>
      <c r="CG90" s="91" t="str">
        <f t="shared" si="687"/>
        <v/>
      </c>
      <c r="CH90" s="91" t="str">
        <f t="shared" si="688"/>
        <v/>
      </c>
      <c r="CI90" s="91" t="str">
        <f t="shared" si="689"/>
        <v>нет</v>
      </c>
      <c r="CJ90" s="63" t="e">
        <f>IF(LEN('Описание предлагаемого товара'!#REF!)&gt;0,'Описание предлагаемого товара'!#REF!,"")</f>
        <v>#REF!</v>
      </c>
      <c r="CK90" s="91" t="e">
        <f t="shared" ref="CK90:CL90" si="764">IFERROR(REPLACE(CJ90,FIND(CHAR(10),CJ90,1),1,""),CJ90)</f>
        <v>#REF!</v>
      </c>
      <c r="CL90" s="91" t="e">
        <f t="shared" si="764"/>
        <v>#REF!</v>
      </c>
      <c r="CM90" s="91" t="e">
        <f t="shared" si="691"/>
        <v>#REF!</v>
      </c>
      <c r="CN90" s="91" t="e">
        <f t="shared" si="692"/>
        <v>#REF!</v>
      </c>
      <c r="CO90" s="91" t="e">
        <f t="shared" si="693"/>
        <v>#REF!</v>
      </c>
      <c r="CP90" s="90" t="e">
        <f>IF(AU90="Не указан реестровый номер (мера нац.режима Запрет)","",IF(CI90="нет","",IF(CU90="да","исключение(не смотрим баллы)",IFERROR(IF(CI90*1&gt;0,IFERROR(IF(VLOOKUP(CI90*1,Обработ.выгрузка_реестра_РФ!$A:$G,7,)=0,"Баллы не установлены",VLOOKUP(CI90*1,Обработ.выгрузка_реестра_РФ!$A:$G,7,)),IF(LEN(CI90)&gt;14,"","нет номера в реестре РФ")),""),IF(LEN(CI90)=0,"","Некорректный реестровый номер")))))</f>
        <v>#REF!</v>
      </c>
      <c r="CQ90" s="33" t="e">
        <f>IF(LEN(C90)&gt;0,IFERROR(IF(LEN(H90)&gt;0,IF(LEN(VLOOKUP(H90,'исключения(не_смотрим_баллы)'!$A:$C,1,))&gt;0,"да","нет"),"не введен ОКПД2"),"нет"),"")</f>
        <v>#REF!</v>
      </c>
      <c r="CR90" s="33" t="e">
        <f ca="1">IF(CQ90="да",IF(TODAY()&lt;VLOOKUP(H90,'исключения(не_смотрим_баллы)'!$A:$C,3,),"да","нет"),"")</f>
        <v>#REF!</v>
      </c>
      <c r="CS90" s="33" t="str">
        <f>IFERROR(IF(CQ90="да",IF(VLOOKUP(CI90*1,Обработ.выгрузка_реестра_РФ!$A:$G,2,)&lt;VLOOKUP(H90,'исключения(не_смотрим_баллы)'!$A:$C,2,),"да","нет"),""),"")</f>
        <v/>
      </c>
      <c r="CT90" s="24"/>
      <c r="CU90" s="33" t="e">
        <f t="shared" si="705"/>
        <v>#REF!</v>
      </c>
      <c r="CV90" s="91" t="e">
        <f t="shared" si="706"/>
        <v>#REF!</v>
      </c>
      <c r="CW90" s="27" t="e">
        <f t="shared" si="707"/>
        <v>#REF!</v>
      </c>
      <c r="CX90" s="26" t="e">
        <f t="shared" si="636"/>
        <v>#REF!</v>
      </c>
      <c r="CY90" s="64" t="e">
        <f>IF(LEN('Описание предлагаемого товара'!#REF!)&gt;0,'Описание предлагаемого товара'!#REF!,"")</f>
        <v>#REF!</v>
      </c>
      <c r="CZ90" s="95" t="e">
        <f t="shared" si="694"/>
        <v>#REF!</v>
      </c>
      <c r="DA90" s="95" t="e">
        <f t="shared" ref="DA90" si="765">IFERROR(REPLACE(CZ90,FIND(" ",CZ90,1),1,""),CZ90)</f>
        <v>#REF!</v>
      </c>
      <c r="DB90" s="95" t="e">
        <f t="shared" si="638"/>
        <v>#REF!</v>
      </c>
      <c r="DC90" s="95" t="e">
        <f t="shared" ref="DC90:DD90" si="766">IFERROR(REPLACE(DB90,FIND("г.",DB90,1),2,""),DB90)</f>
        <v>#REF!</v>
      </c>
      <c r="DD90" s="95" t="e">
        <f t="shared" si="766"/>
        <v>#REF!</v>
      </c>
      <c r="DE90" s="95" t="e">
        <f t="shared" ref="DE90:DF90" si="767">IFERROR(REPLACE(DD90,FIND("г",DD90,1),1,""),DD90)</f>
        <v>#REF!</v>
      </c>
      <c r="DF90" s="95" t="e">
        <f t="shared" si="767"/>
        <v>#REF!</v>
      </c>
      <c r="DG90" s="95" t="e">
        <f t="shared" si="711"/>
        <v>#REF!</v>
      </c>
      <c r="DH90" s="25" t="str">
        <f>IFERROR(VLOOKUP(CI90*1,Обработ.выгрузка_реестра_РФ!$A:$G,5,),"")</f>
        <v/>
      </c>
      <c r="DI90" s="27" t="str">
        <f t="shared" si="721"/>
        <v/>
      </c>
      <c r="DJ90" s="27" t="str">
        <f t="shared" ca="1" si="698"/>
        <v/>
      </c>
      <c r="DK90" s="63" t="e">
        <f>IF(LEN('Описание предлагаемого товара'!#REF!)&gt;0,'Описание предлагаемого товара'!#REF!,"")</f>
        <v>#REF!</v>
      </c>
      <c r="DL90" s="63" t="e">
        <f>IF(LEN('Описание предлагаемого товара'!#REF!)&gt;0,'Описание предлагаемого товара'!#REF!,"")</f>
        <v>#REF!</v>
      </c>
      <c r="DM90" s="32"/>
    </row>
    <row r="91" spans="1:117" ht="48.75" customHeight="1" x14ac:dyDescent="0.25">
      <c r="A91" s="61" t="e">
        <f>IF(LEN('Описание предлагаемого товара'!#REF!)&gt;0,'Описание предлагаемого товара'!#REF!,"")</f>
        <v>#REF!</v>
      </c>
      <c r="B91" s="65" t="e">
        <f>IF(LEN('Описание предлагаемого товара'!#REF!)&gt;0,'Описание предлагаемого товара'!#REF!,"")</f>
        <v>#REF!</v>
      </c>
      <c r="C91" s="61" t="e">
        <f>IF(LEN('Описание предлагаемого товара'!#REF!)&gt;0,'Описание предлагаемого товара'!#REF!,"")</f>
        <v>#REF!</v>
      </c>
      <c r="D91" s="61" t="e">
        <f>IF(LEN('Описание предлагаемого товара'!#REF!)&gt;0,'Описание предлагаемого товара'!#REF!,"")</f>
        <v>#REF!</v>
      </c>
      <c r="E91" s="61" t="e">
        <f>IF(LEN('Описание предлагаемого товара'!#REF!)&gt;0,'Описание предлагаемого товара'!#REF!,"")</f>
        <v>#REF!</v>
      </c>
      <c r="F91" s="61" t="e">
        <f>IF(LEN('Описание предлагаемого товара'!#REF!)&gt;0,'Описание предлагаемого товара'!#REF!,"")</f>
        <v>#REF!</v>
      </c>
      <c r="G91" s="61" t="e">
        <f>IF(LEN('Описание предлагаемого товара'!#REF!)&gt;0,'Описание предлагаемого товара'!#REF!,"")</f>
        <v>#REF!</v>
      </c>
      <c r="H91" s="61" t="e">
        <f>IF(LEN('Описание предлагаемого товара'!#REF!)&gt;0,'Описание предлагаемого товара'!#REF!,"")</f>
        <v>#REF!</v>
      </c>
      <c r="I91" s="61" t="e">
        <f>IF(LEN('Описание предлагаемого товара'!#REF!)&gt;0,'Описание предлагаемого товара'!#REF!,"")</f>
        <v>#REF!</v>
      </c>
      <c r="J91" s="38" t="str">
        <f>IFERROR(VLOOKUP(B91,SAP!$A:$E,5,),"")</f>
        <v/>
      </c>
      <c r="K91" s="40" t="str">
        <f t="shared" si="641"/>
        <v/>
      </c>
      <c r="L91" s="61" t="e">
        <f>IF(LEN('Описание предлагаемого товара'!#REF!)&gt;0,IFERROR('Описание предлагаемого товара'!#REF!*1,""),"")</f>
        <v>#REF!</v>
      </c>
      <c r="M91" s="39" t="str">
        <f>IFERROR(VLOOKUP(B91,SAP!$A:$E,2,),"")</f>
        <v/>
      </c>
      <c r="N91" s="41" t="str">
        <f t="shared" si="141"/>
        <v/>
      </c>
      <c r="O91" s="39" t="str">
        <f t="shared" si="628"/>
        <v/>
      </c>
      <c r="P91" s="36" t="e">
        <f>IF(LEN('Описание предлагаемого товара'!#REF!)&gt;0,'Описание предлагаемого товара'!#REF!,"")</f>
        <v>#REF!</v>
      </c>
      <c r="Q9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1" s="37" t="e">
        <f>IF(LEN('Описание предлагаемого товара'!#REF!)&gt;0,'Описание предлагаемого товара'!#REF!,"")</f>
        <v>#REF!</v>
      </c>
      <c r="S91" s="37" t="e">
        <f>IF(LEN('Описание предлагаемого товара'!#REF!)&gt;0,'Описание предлагаемого товара'!#REF!,"")</f>
        <v>#REF!</v>
      </c>
      <c r="T9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1" s="23" t="str">
        <f>IFERROR(VLOOKUP(CI91*1,Обработ.выгрузка_реестра_РФ!$A:$G,6,),"")</f>
        <v/>
      </c>
      <c r="V91" s="61" t="e">
        <f>IF(LEN('Описание предлагаемого товара'!#REF!)&gt;0,'Описание предлагаемого товара'!#REF!,"")</f>
        <v>#REF!</v>
      </c>
      <c r="W91" s="62" t="e">
        <f>IF(LEN('Описание предлагаемого товара'!#REF!)&gt;0,'Описание предлагаемого товара'!#REF!,"")</f>
        <v>#REF!</v>
      </c>
      <c r="X91" s="91" t="e">
        <f t="shared" ref="X91:Y91" si="768">IFERROR(REPLACE(W91,FIND(CHAR(10),W91,1),1," "),W91)</f>
        <v>#REF!</v>
      </c>
      <c r="Y91" s="91" t="e">
        <f t="shared" si="768"/>
        <v>#REF!</v>
      </c>
      <c r="Z91" s="91" t="e">
        <f t="shared" si="643"/>
        <v>#REF!</v>
      </c>
      <c r="AA91" s="91" t="e">
        <f t="shared" si="644"/>
        <v>#REF!</v>
      </c>
      <c r="AB91" s="91" t="e">
        <f t="shared" si="645"/>
        <v>#REF!</v>
      </c>
      <c r="AC91" s="91" t="e">
        <f t="shared" ref="AC91:AF91" si="769">IFERROR(REPLACE(AB91,FIND("  ",AB91,1),2," "),AB91)</f>
        <v>#REF!</v>
      </c>
      <c r="AD91" s="91" t="e">
        <f t="shared" si="769"/>
        <v>#REF!</v>
      </c>
      <c r="AE91" s="91" t="e">
        <f t="shared" si="769"/>
        <v>#REF!</v>
      </c>
      <c r="AF91" s="91" t="e">
        <f t="shared" si="769"/>
        <v>#REF!</v>
      </c>
      <c r="AG91" s="23" t="str">
        <f>IFERROR(VLOOKUP(CI91*1,Обработ.выгрузка_реестра_РФ!$A:$G,4,),"")</f>
        <v/>
      </c>
      <c r="AH91" s="91" t="str">
        <f t="shared" ref="AH91:AI91" si="770">IFERROR(REPLACE(AG91,FIND("-",AG91,1),1,"*"),AG91)</f>
        <v/>
      </c>
      <c r="AI91" s="91" t="str">
        <f t="shared" si="770"/>
        <v/>
      </c>
      <c r="AJ91" s="27" t="str">
        <f t="shared" si="743"/>
        <v/>
      </c>
      <c r="AK91" s="63" t="e">
        <f>IF(LEN('Описание предлагаемого товара'!#REF!)&gt;0,'Описание предлагаемого товара'!#REF!,"")</f>
        <v>#REF!</v>
      </c>
      <c r="AL91" s="91" t="e">
        <f t="shared" ref="AL91:AM91" si="771">IFERROR(REPLACE(AK91,FIND(CHAR(10),AK91,1),1,""),AK91)</f>
        <v>#REF!</v>
      </c>
      <c r="AM91" s="91" t="e">
        <f t="shared" si="771"/>
        <v>#REF!</v>
      </c>
      <c r="AN91" s="91" t="e">
        <f t="shared" ref="AN91:AR91" si="772">IFERROR(REPLACE(AM91,FIND(" ",AM91,1),1,""),AM91)</f>
        <v>#REF!</v>
      </c>
      <c r="AO91" s="91" t="e">
        <f t="shared" si="772"/>
        <v>#REF!</v>
      </c>
      <c r="AP91" s="91" t="e">
        <f t="shared" si="772"/>
        <v>#REF!</v>
      </c>
      <c r="AQ91" s="91" t="e">
        <f t="shared" si="772"/>
        <v>#REF!</v>
      </c>
      <c r="AR91" s="91" t="e">
        <f t="shared" si="772"/>
        <v>#REF!</v>
      </c>
      <c r="AS91" s="91" t="e">
        <f t="shared" si="650"/>
        <v>#REF!</v>
      </c>
      <c r="AT91" s="91" t="e">
        <f t="shared" si="651"/>
        <v>#REF!</v>
      </c>
      <c r="AU91" s="32" t="e">
        <f t="shared" si="634"/>
        <v>#REF!</v>
      </c>
      <c r="AV91" s="93" t="e">
        <f>'Описание предлагаемого товара'!#REF!</f>
        <v>#REF!</v>
      </c>
      <c r="AW91" s="91" t="e">
        <f>MIN(SEARCH({0,1,2,3,4,5,6,7,8,9},AV91&amp; "0123456789"))</f>
        <v>#REF!</v>
      </c>
      <c r="AX91" s="91" t="str">
        <f t="shared" si="652"/>
        <v/>
      </c>
      <c r="AY91" s="91" t="str">
        <f t="shared" si="653"/>
        <v/>
      </c>
      <c r="AZ91" s="91" t="str">
        <f t="shared" si="654"/>
        <v/>
      </c>
      <c r="BA91" s="91" t="str">
        <f t="shared" si="655"/>
        <v/>
      </c>
      <c r="BB91" s="91" t="str">
        <f t="shared" si="656"/>
        <v/>
      </c>
      <c r="BC91" s="91" t="str">
        <f t="shared" si="657"/>
        <v/>
      </c>
      <c r="BD91" s="91" t="str">
        <f t="shared" si="658"/>
        <v/>
      </c>
      <c r="BE91" s="91" t="str">
        <f t="shared" si="659"/>
        <v/>
      </c>
      <c r="BF91" s="91" t="str">
        <f t="shared" si="660"/>
        <v/>
      </c>
      <c r="BG91" s="91" t="str">
        <f t="shared" si="661"/>
        <v/>
      </c>
      <c r="BH91" s="91" t="str">
        <f t="shared" si="662"/>
        <v/>
      </c>
      <c r="BI91" s="91" t="str">
        <f t="shared" si="663"/>
        <v/>
      </c>
      <c r="BJ91" s="91" t="str">
        <f t="shared" si="664"/>
        <v/>
      </c>
      <c r="BK91" s="91" t="str">
        <f t="shared" si="665"/>
        <v/>
      </c>
      <c r="BL91" s="91" t="str">
        <f t="shared" si="666"/>
        <v/>
      </c>
      <c r="BM91" s="91" t="str">
        <f t="shared" si="667"/>
        <v/>
      </c>
      <c r="BN91" s="91" t="str">
        <f t="shared" si="668"/>
        <v/>
      </c>
      <c r="BO91" s="91" t="str">
        <f t="shared" si="669"/>
        <v/>
      </c>
      <c r="BP91" s="91" t="str">
        <f t="shared" si="670"/>
        <v/>
      </c>
      <c r="BQ91" s="91" t="str">
        <f t="shared" si="671"/>
        <v/>
      </c>
      <c r="BR91" s="91" t="str">
        <f t="shared" si="672"/>
        <v/>
      </c>
      <c r="BS91" s="91" t="str">
        <f t="shared" si="673"/>
        <v/>
      </c>
      <c r="BT91" s="91" t="str">
        <f t="shared" si="674"/>
        <v/>
      </c>
      <c r="BU91" s="91" t="str">
        <f t="shared" si="675"/>
        <v/>
      </c>
      <c r="BV91" s="91" t="str">
        <f t="shared" si="676"/>
        <v/>
      </c>
      <c r="BW91" s="91" t="str">
        <f t="shared" si="677"/>
        <v/>
      </c>
      <c r="BX91" s="91" t="str">
        <f t="shared" si="678"/>
        <v/>
      </c>
      <c r="BY91" s="91" t="str">
        <f t="shared" si="679"/>
        <v/>
      </c>
      <c r="BZ91" s="91" t="str">
        <f t="shared" si="680"/>
        <v/>
      </c>
      <c r="CA91" s="91" t="str">
        <f t="shared" si="681"/>
        <v/>
      </c>
      <c r="CB91" s="91" t="str">
        <f t="shared" si="682"/>
        <v/>
      </c>
      <c r="CC91" s="91" t="str">
        <f t="shared" si="683"/>
        <v/>
      </c>
      <c r="CD91" s="91" t="str">
        <f t="shared" si="684"/>
        <v/>
      </c>
      <c r="CE91" s="91" t="str">
        <f t="shared" si="685"/>
        <v/>
      </c>
      <c r="CF91" s="91" t="str">
        <f t="shared" si="686"/>
        <v/>
      </c>
      <c r="CG91" s="91" t="str">
        <f t="shared" si="687"/>
        <v/>
      </c>
      <c r="CH91" s="91" t="str">
        <f t="shared" si="688"/>
        <v/>
      </c>
      <c r="CI91" s="91" t="str">
        <f t="shared" si="689"/>
        <v>нет</v>
      </c>
      <c r="CJ91" s="63" t="e">
        <f>IF(LEN('Описание предлагаемого товара'!#REF!)&gt;0,'Описание предлагаемого товара'!#REF!,"")</f>
        <v>#REF!</v>
      </c>
      <c r="CK91" s="91" t="e">
        <f t="shared" ref="CK91:CL91" si="773">IFERROR(REPLACE(CJ91,FIND(CHAR(10),CJ91,1),1,""),CJ91)</f>
        <v>#REF!</v>
      </c>
      <c r="CL91" s="91" t="e">
        <f t="shared" si="773"/>
        <v>#REF!</v>
      </c>
      <c r="CM91" s="91" t="e">
        <f t="shared" si="691"/>
        <v>#REF!</v>
      </c>
      <c r="CN91" s="91" t="e">
        <f t="shared" si="692"/>
        <v>#REF!</v>
      </c>
      <c r="CO91" s="91" t="e">
        <f t="shared" si="693"/>
        <v>#REF!</v>
      </c>
      <c r="CP91" s="90" t="e">
        <f>IF(AU91="Не указан реестровый номер (мера нац.режима Запрет)","",IF(CI91="нет","",IF(CU91="да","исключение(не смотрим баллы)",IFERROR(IF(CI91*1&gt;0,IFERROR(IF(VLOOKUP(CI91*1,Обработ.выгрузка_реестра_РФ!$A:$G,7,)=0,"Баллы не установлены",VLOOKUP(CI91*1,Обработ.выгрузка_реестра_РФ!$A:$G,7,)),IF(LEN(CI91)&gt;14,"","нет номера в реестре РФ")),""),IF(LEN(CI91)=0,"","Некорректный реестровый номер")))))</f>
        <v>#REF!</v>
      </c>
      <c r="CQ91" s="33" t="e">
        <f>IF(LEN(C91)&gt;0,IFERROR(IF(LEN(H91)&gt;0,IF(LEN(VLOOKUP(H91,'исключения(не_смотрим_баллы)'!$A:$C,1,))&gt;0,"да","нет"),"не введен ОКПД2"),"нет"),"")</f>
        <v>#REF!</v>
      </c>
      <c r="CR91" s="33" t="e">
        <f ca="1">IF(CQ91="да",IF(TODAY()&lt;VLOOKUP(H91,'исключения(не_смотрим_баллы)'!$A:$C,3,),"да","нет"),"")</f>
        <v>#REF!</v>
      </c>
      <c r="CS91" s="33" t="str">
        <f>IFERROR(IF(CQ91="да",IF(VLOOKUP(CI91*1,Обработ.выгрузка_реестра_РФ!$A:$G,2,)&lt;VLOOKUP(H91,'исключения(не_смотрим_баллы)'!$A:$C,2,),"да","нет"),""),"")</f>
        <v/>
      </c>
      <c r="CT91" s="24"/>
      <c r="CU91" s="33" t="e">
        <f t="shared" si="705"/>
        <v>#REF!</v>
      </c>
      <c r="CV91" s="91" t="e">
        <f t="shared" si="706"/>
        <v>#REF!</v>
      </c>
      <c r="CW91" s="27" t="e">
        <f t="shared" si="707"/>
        <v>#REF!</v>
      </c>
      <c r="CX91" s="26" t="e">
        <f t="shared" si="636"/>
        <v>#REF!</v>
      </c>
      <c r="CY91" s="64" t="e">
        <f>IF(LEN('Описание предлагаемого товара'!#REF!)&gt;0,'Описание предлагаемого товара'!#REF!,"")</f>
        <v>#REF!</v>
      </c>
      <c r="CZ91" s="95" t="e">
        <f t="shared" si="694"/>
        <v>#REF!</v>
      </c>
      <c r="DA91" s="95" t="e">
        <f t="shared" ref="DA91" si="774">IFERROR(REPLACE(CZ91,FIND(" ",CZ91,1),1,""),CZ91)</f>
        <v>#REF!</v>
      </c>
      <c r="DB91" s="95" t="e">
        <f t="shared" si="638"/>
        <v>#REF!</v>
      </c>
      <c r="DC91" s="95" t="e">
        <f t="shared" ref="DC91:DD91" si="775">IFERROR(REPLACE(DB91,FIND("г.",DB91,1),2,""),DB91)</f>
        <v>#REF!</v>
      </c>
      <c r="DD91" s="95" t="e">
        <f t="shared" si="775"/>
        <v>#REF!</v>
      </c>
      <c r="DE91" s="95" t="e">
        <f t="shared" ref="DE91:DF91" si="776">IFERROR(REPLACE(DD91,FIND("г",DD91,1),1,""),DD91)</f>
        <v>#REF!</v>
      </c>
      <c r="DF91" s="95" t="e">
        <f t="shared" si="776"/>
        <v>#REF!</v>
      </c>
      <c r="DG91" s="95" t="e">
        <f t="shared" si="711"/>
        <v>#REF!</v>
      </c>
      <c r="DH91" s="25" t="str">
        <f>IFERROR(VLOOKUP(CI91*1,Обработ.выгрузка_реестра_РФ!$A:$G,5,),"")</f>
        <v/>
      </c>
      <c r="DI91" s="27" t="str">
        <f t="shared" si="721"/>
        <v/>
      </c>
      <c r="DJ91" s="27" t="str">
        <f t="shared" ca="1" si="698"/>
        <v/>
      </c>
      <c r="DK91" s="63" t="e">
        <f>IF(LEN('Описание предлагаемого товара'!#REF!)&gt;0,'Описание предлагаемого товара'!#REF!,"")</f>
        <v>#REF!</v>
      </c>
      <c r="DL91" s="63" t="e">
        <f>IF(LEN('Описание предлагаемого товара'!#REF!)&gt;0,'Описание предлагаемого товара'!#REF!,"")</f>
        <v>#REF!</v>
      </c>
      <c r="DM91" s="32"/>
    </row>
    <row r="92" spans="1:117" ht="48.75" customHeight="1" x14ac:dyDescent="0.25">
      <c r="A92" s="61" t="e">
        <f>IF(LEN('Описание предлагаемого товара'!#REF!)&gt;0,'Описание предлагаемого товара'!#REF!,"")</f>
        <v>#REF!</v>
      </c>
      <c r="B92" s="65" t="e">
        <f>IF(LEN('Описание предлагаемого товара'!#REF!)&gt;0,'Описание предлагаемого товара'!#REF!,"")</f>
        <v>#REF!</v>
      </c>
      <c r="C92" s="61" t="e">
        <f>IF(LEN('Описание предлагаемого товара'!#REF!)&gt;0,'Описание предлагаемого товара'!#REF!,"")</f>
        <v>#REF!</v>
      </c>
      <c r="D92" s="61" t="e">
        <f>IF(LEN('Описание предлагаемого товара'!#REF!)&gt;0,'Описание предлагаемого товара'!#REF!,"")</f>
        <v>#REF!</v>
      </c>
      <c r="E92" s="61" t="e">
        <f>IF(LEN('Описание предлагаемого товара'!#REF!)&gt;0,'Описание предлагаемого товара'!#REF!,"")</f>
        <v>#REF!</v>
      </c>
      <c r="F92" s="61" t="e">
        <f>IF(LEN('Описание предлагаемого товара'!#REF!)&gt;0,'Описание предлагаемого товара'!#REF!,"")</f>
        <v>#REF!</v>
      </c>
      <c r="G92" s="61" t="e">
        <f>IF(LEN('Описание предлагаемого товара'!#REF!)&gt;0,'Описание предлагаемого товара'!#REF!,"")</f>
        <v>#REF!</v>
      </c>
      <c r="H92" s="61" t="e">
        <f>IF(LEN('Описание предлагаемого товара'!#REF!)&gt;0,'Описание предлагаемого товара'!#REF!,"")</f>
        <v>#REF!</v>
      </c>
      <c r="I92" s="61" t="e">
        <f>IF(LEN('Описание предлагаемого товара'!#REF!)&gt;0,'Описание предлагаемого товара'!#REF!,"")</f>
        <v>#REF!</v>
      </c>
      <c r="J92" s="38" t="str">
        <f>IFERROR(VLOOKUP(B92,SAP!$A:$E,5,),"")</f>
        <v/>
      </c>
      <c r="K92" s="40" t="str">
        <f t="shared" si="641"/>
        <v/>
      </c>
      <c r="L92" s="61" t="e">
        <f>IF(LEN('Описание предлагаемого товара'!#REF!)&gt;0,IFERROR('Описание предлагаемого товара'!#REF!*1,""),"")</f>
        <v>#REF!</v>
      </c>
      <c r="M92" s="39" t="str">
        <f>IFERROR(VLOOKUP(B92,SAP!$A:$E,2,),"")</f>
        <v/>
      </c>
      <c r="N92" s="41" t="str">
        <f t="shared" ref="N92:N155" si="777">IF(M92="нет","",IFERROR(M92*1,""))</f>
        <v/>
      </c>
      <c r="O92" s="39" t="str">
        <f t="shared" si="628"/>
        <v/>
      </c>
      <c r="P92" s="36" t="e">
        <f>IF(LEN('Описание предлагаемого товара'!#REF!)&gt;0,'Описание предлагаемого товара'!#REF!,"")</f>
        <v>#REF!</v>
      </c>
      <c r="Q9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2" s="37" t="e">
        <f>IF(LEN('Описание предлагаемого товара'!#REF!)&gt;0,'Описание предлагаемого товара'!#REF!,"")</f>
        <v>#REF!</v>
      </c>
      <c r="S92" s="37" t="e">
        <f>IF(LEN('Описание предлагаемого товара'!#REF!)&gt;0,'Описание предлагаемого товара'!#REF!,"")</f>
        <v>#REF!</v>
      </c>
      <c r="T9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2" s="23" t="str">
        <f>IFERROR(VLOOKUP(CI92*1,Обработ.выгрузка_реестра_РФ!$A:$G,6,),"")</f>
        <v/>
      </c>
      <c r="V92" s="61" t="e">
        <f>IF(LEN('Описание предлагаемого товара'!#REF!)&gt;0,'Описание предлагаемого товара'!#REF!,"")</f>
        <v>#REF!</v>
      </c>
      <c r="W92" s="62" t="e">
        <f>IF(LEN('Описание предлагаемого товара'!#REF!)&gt;0,'Описание предлагаемого товара'!#REF!,"")</f>
        <v>#REF!</v>
      </c>
      <c r="X92" s="91" t="e">
        <f t="shared" ref="X92:Y92" si="778">IFERROR(REPLACE(W92,FIND(CHAR(10),W92,1),1," "),W92)</f>
        <v>#REF!</v>
      </c>
      <c r="Y92" s="91" t="e">
        <f t="shared" si="778"/>
        <v>#REF!</v>
      </c>
      <c r="Z92" s="91" t="e">
        <f t="shared" si="643"/>
        <v>#REF!</v>
      </c>
      <c r="AA92" s="91" t="e">
        <f t="shared" si="644"/>
        <v>#REF!</v>
      </c>
      <c r="AB92" s="91" t="e">
        <f t="shared" si="645"/>
        <v>#REF!</v>
      </c>
      <c r="AC92" s="91" t="e">
        <f t="shared" ref="AC92:AF92" si="779">IFERROR(REPLACE(AB92,FIND("  ",AB92,1),2," "),AB92)</f>
        <v>#REF!</v>
      </c>
      <c r="AD92" s="91" t="e">
        <f t="shared" si="779"/>
        <v>#REF!</v>
      </c>
      <c r="AE92" s="91" t="e">
        <f t="shared" si="779"/>
        <v>#REF!</v>
      </c>
      <c r="AF92" s="91" t="e">
        <f t="shared" si="779"/>
        <v>#REF!</v>
      </c>
      <c r="AG92" s="23" t="str">
        <f>IFERROR(VLOOKUP(CI92*1,Обработ.выгрузка_реестра_РФ!$A:$G,4,),"")</f>
        <v/>
      </c>
      <c r="AH92" s="91" t="str">
        <f t="shared" ref="AH92:AI92" si="780">IFERROR(REPLACE(AG92,FIND("-",AG92,1),1,"*"),AG92)</f>
        <v/>
      </c>
      <c r="AI92" s="91" t="str">
        <f t="shared" si="780"/>
        <v/>
      </c>
      <c r="AJ92" s="27" t="str">
        <f t="shared" si="743"/>
        <v/>
      </c>
      <c r="AK92" s="63" t="e">
        <f>IF(LEN('Описание предлагаемого товара'!#REF!)&gt;0,'Описание предлагаемого товара'!#REF!,"")</f>
        <v>#REF!</v>
      </c>
      <c r="AL92" s="91" t="e">
        <f t="shared" ref="AL92:AM92" si="781">IFERROR(REPLACE(AK92,FIND(CHAR(10),AK92,1),1,""),AK92)</f>
        <v>#REF!</v>
      </c>
      <c r="AM92" s="91" t="e">
        <f t="shared" si="781"/>
        <v>#REF!</v>
      </c>
      <c r="AN92" s="91" t="e">
        <f t="shared" ref="AN92:AR92" si="782">IFERROR(REPLACE(AM92,FIND(" ",AM92,1),1,""),AM92)</f>
        <v>#REF!</v>
      </c>
      <c r="AO92" s="91" t="e">
        <f t="shared" si="782"/>
        <v>#REF!</v>
      </c>
      <c r="AP92" s="91" t="e">
        <f t="shared" si="782"/>
        <v>#REF!</v>
      </c>
      <c r="AQ92" s="91" t="e">
        <f t="shared" si="782"/>
        <v>#REF!</v>
      </c>
      <c r="AR92" s="91" t="e">
        <f t="shared" si="782"/>
        <v>#REF!</v>
      </c>
      <c r="AS92" s="91" t="e">
        <f t="shared" si="650"/>
        <v>#REF!</v>
      </c>
      <c r="AT92" s="91" t="e">
        <f t="shared" si="651"/>
        <v>#REF!</v>
      </c>
      <c r="AU92" s="32" t="e">
        <f t="shared" si="634"/>
        <v>#REF!</v>
      </c>
      <c r="AV92" s="93" t="e">
        <f>'Описание предлагаемого товара'!#REF!</f>
        <v>#REF!</v>
      </c>
      <c r="AW92" s="91" t="e">
        <f>MIN(SEARCH({0,1,2,3,4,5,6,7,8,9},AV92&amp; "0123456789"))</f>
        <v>#REF!</v>
      </c>
      <c r="AX92" s="91" t="str">
        <f t="shared" si="652"/>
        <v/>
      </c>
      <c r="AY92" s="91" t="str">
        <f t="shared" si="653"/>
        <v/>
      </c>
      <c r="AZ92" s="91" t="str">
        <f t="shared" si="654"/>
        <v/>
      </c>
      <c r="BA92" s="91" t="str">
        <f t="shared" si="655"/>
        <v/>
      </c>
      <c r="BB92" s="91" t="str">
        <f t="shared" si="656"/>
        <v/>
      </c>
      <c r="BC92" s="91" t="str">
        <f t="shared" si="657"/>
        <v/>
      </c>
      <c r="BD92" s="91" t="str">
        <f t="shared" si="658"/>
        <v/>
      </c>
      <c r="BE92" s="91" t="str">
        <f t="shared" si="659"/>
        <v/>
      </c>
      <c r="BF92" s="91" t="str">
        <f t="shared" si="660"/>
        <v/>
      </c>
      <c r="BG92" s="91" t="str">
        <f t="shared" si="661"/>
        <v/>
      </c>
      <c r="BH92" s="91" t="str">
        <f t="shared" si="662"/>
        <v/>
      </c>
      <c r="BI92" s="91" t="str">
        <f t="shared" si="663"/>
        <v/>
      </c>
      <c r="BJ92" s="91" t="str">
        <f t="shared" si="664"/>
        <v/>
      </c>
      <c r="BK92" s="91" t="str">
        <f t="shared" si="665"/>
        <v/>
      </c>
      <c r="BL92" s="91" t="str">
        <f t="shared" si="666"/>
        <v/>
      </c>
      <c r="BM92" s="91" t="str">
        <f t="shared" si="667"/>
        <v/>
      </c>
      <c r="BN92" s="91" t="str">
        <f t="shared" si="668"/>
        <v/>
      </c>
      <c r="BO92" s="91" t="str">
        <f t="shared" si="669"/>
        <v/>
      </c>
      <c r="BP92" s="91" t="str">
        <f t="shared" si="670"/>
        <v/>
      </c>
      <c r="BQ92" s="91" t="str">
        <f t="shared" si="671"/>
        <v/>
      </c>
      <c r="BR92" s="91" t="str">
        <f t="shared" si="672"/>
        <v/>
      </c>
      <c r="BS92" s="91" t="str">
        <f t="shared" si="673"/>
        <v/>
      </c>
      <c r="BT92" s="91" t="str">
        <f t="shared" si="674"/>
        <v/>
      </c>
      <c r="BU92" s="91" t="str">
        <f t="shared" si="675"/>
        <v/>
      </c>
      <c r="BV92" s="91" t="str">
        <f t="shared" si="676"/>
        <v/>
      </c>
      <c r="BW92" s="91" t="str">
        <f t="shared" si="677"/>
        <v/>
      </c>
      <c r="BX92" s="91" t="str">
        <f t="shared" si="678"/>
        <v/>
      </c>
      <c r="BY92" s="91" t="str">
        <f t="shared" si="679"/>
        <v/>
      </c>
      <c r="BZ92" s="91" t="str">
        <f t="shared" si="680"/>
        <v/>
      </c>
      <c r="CA92" s="91" t="str">
        <f t="shared" si="681"/>
        <v/>
      </c>
      <c r="CB92" s="91" t="str">
        <f t="shared" si="682"/>
        <v/>
      </c>
      <c r="CC92" s="91" t="str">
        <f t="shared" si="683"/>
        <v/>
      </c>
      <c r="CD92" s="91" t="str">
        <f t="shared" si="684"/>
        <v/>
      </c>
      <c r="CE92" s="91" t="str">
        <f t="shared" si="685"/>
        <v/>
      </c>
      <c r="CF92" s="91" t="str">
        <f t="shared" si="686"/>
        <v/>
      </c>
      <c r="CG92" s="91" t="str">
        <f t="shared" si="687"/>
        <v/>
      </c>
      <c r="CH92" s="91" t="str">
        <f t="shared" si="688"/>
        <v/>
      </c>
      <c r="CI92" s="91" t="str">
        <f t="shared" si="689"/>
        <v>нет</v>
      </c>
      <c r="CJ92" s="63" t="e">
        <f>IF(LEN('Описание предлагаемого товара'!#REF!)&gt;0,'Описание предлагаемого товара'!#REF!,"")</f>
        <v>#REF!</v>
      </c>
      <c r="CK92" s="91" t="e">
        <f t="shared" ref="CK92:CL92" si="783">IFERROR(REPLACE(CJ92,FIND(CHAR(10),CJ92,1),1,""),CJ92)</f>
        <v>#REF!</v>
      </c>
      <c r="CL92" s="91" t="e">
        <f t="shared" si="783"/>
        <v>#REF!</v>
      </c>
      <c r="CM92" s="91" t="e">
        <f t="shared" si="691"/>
        <v>#REF!</v>
      </c>
      <c r="CN92" s="91" t="e">
        <f t="shared" si="692"/>
        <v>#REF!</v>
      </c>
      <c r="CO92" s="91" t="e">
        <f t="shared" si="693"/>
        <v>#REF!</v>
      </c>
      <c r="CP92" s="90" t="e">
        <f>IF(AU92="Не указан реестровый номер (мера нац.режима Запрет)","",IF(CI92="нет","",IF(CU92="да","исключение(не смотрим баллы)",IFERROR(IF(CI92*1&gt;0,IFERROR(IF(VLOOKUP(CI92*1,Обработ.выгрузка_реестра_РФ!$A:$G,7,)=0,"Баллы не установлены",VLOOKUP(CI92*1,Обработ.выгрузка_реестра_РФ!$A:$G,7,)),IF(LEN(CI92)&gt;14,"","нет номера в реестре РФ")),""),IF(LEN(CI92)=0,"","Некорректный реестровый номер")))))</f>
        <v>#REF!</v>
      </c>
      <c r="CQ92" s="33" t="e">
        <f>IF(LEN(C92)&gt;0,IFERROR(IF(LEN(H92)&gt;0,IF(LEN(VLOOKUP(H92,'исключения(не_смотрим_баллы)'!$A:$C,1,))&gt;0,"да","нет"),"не введен ОКПД2"),"нет"),"")</f>
        <v>#REF!</v>
      </c>
      <c r="CR92" s="33" t="e">
        <f ca="1">IF(CQ92="да",IF(TODAY()&lt;VLOOKUP(H92,'исключения(не_смотрим_баллы)'!$A:$C,3,),"да","нет"),"")</f>
        <v>#REF!</v>
      </c>
      <c r="CS92" s="33" t="str">
        <f>IFERROR(IF(CQ92="да",IF(VLOOKUP(CI92*1,Обработ.выгрузка_реестра_РФ!$A:$G,2,)&lt;VLOOKUP(H92,'исключения(не_смотрим_баллы)'!$A:$C,2,),"да","нет"),""),"")</f>
        <v/>
      </c>
      <c r="CT92" s="24"/>
      <c r="CU92" s="33" t="e">
        <f t="shared" si="705"/>
        <v>#REF!</v>
      </c>
      <c r="CV92" s="91" t="e">
        <f t="shared" si="706"/>
        <v>#REF!</v>
      </c>
      <c r="CW92" s="27" t="e">
        <f t="shared" si="707"/>
        <v>#REF!</v>
      </c>
      <c r="CX92" s="26" t="e">
        <f t="shared" si="636"/>
        <v>#REF!</v>
      </c>
      <c r="CY92" s="64" t="e">
        <f>IF(LEN('Описание предлагаемого товара'!#REF!)&gt;0,'Описание предлагаемого товара'!#REF!,"")</f>
        <v>#REF!</v>
      </c>
      <c r="CZ92" s="95" t="e">
        <f t="shared" si="694"/>
        <v>#REF!</v>
      </c>
      <c r="DA92" s="95" t="e">
        <f t="shared" ref="DA92" si="784">IFERROR(REPLACE(CZ92,FIND(" ",CZ92,1),1,""),CZ92)</f>
        <v>#REF!</v>
      </c>
      <c r="DB92" s="95" t="e">
        <f t="shared" si="638"/>
        <v>#REF!</v>
      </c>
      <c r="DC92" s="95" t="e">
        <f t="shared" ref="DC92:DD92" si="785">IFERROR(REPLACE(DB92,FIND("г.",DB92,1),2,""),DB92)</f>
        <v>#REF!</v>
      </c>
      <c r="DD92" s="95" t="e">
        <f t="shared" si="785"/>
        <v>#REF!</v>
      </c>
      <c r="DE92" s="95" t="e">
        <f t="shared" ref="DE92:DF92" si="786">IFERROR(REPLACE(DD92,FIND("г",DD92,1),1,""),DD92)</f>
        <v>#REF!</v>
      </c>
      <c r="DF92" s="95" t="e">
        <f t="shared" si="786"/>
        <v>#REF!</v>
      </c>
      <c r="DG92" s="95" t="e">
        <f t="shared" si="711"/>
        <v>#REF!</v>
      </c>
      <c r="DH92" s="25" t="str">
        <f>IFERROR(VLOOKUP(CI92*1,Обработ.выгрузка_реестра_РФ!$A:$G,5,),"")</f>
        <v/>
      </c>
      <c r="DI92" s="27" t="str">
        <f t="shared" si="721"/>
        <v/>
      </c>
      <c r="DJ92" s="27" t="str">
        <f t="shared" ca="1" si="698"/>
        <v/>
      </c>
      <c r="DK92" s="63" t="e">
        <f>IF(LEN('Описание предлагаемого товара'!#REF!)&gt;0,'Описание предлагаемого товара'!#REF!,"")</f>
        <v>#REF!</v>
      </c>
      <c r="DL92" s="63" t="e">
        <f>IF(LEN('Описание предлагаемого товара'!#REF!)&gt;0,'Описание предлагаемого товара'!#REF!,"")</f>
        <v>#REF!</v>
      </c>
      <c r="DM92" s="32"/>
    </row>
    <row r="93" spans="1:117" ht="48.75" customHeight="1" x14ac:dyDescent="0.25">
      <c r="A93" s="61" t="e">
        <f>IF(LEN('Описание предлагаемого товара'!#REF!)&gt;0,'Описание предлагаемого товара'!#REF!,"")</f>
        <v>#REF!</v>
      </c>
      <c r="B93" s="65" t="e">
        <f>IF(LEN('Описание предлагаемого товара'!#REF!)&gt;0,'Описание предлагаемого товара'!#REF!,"")</f>
        <v>#REF!</v>
      </c>
      <c r="C93" s="61" t="e">
        <f>IF(LEN('Описание предлагаемого товара'!#REF!)&gt;0,'Описание предлагаемого товара'!#REF!,"")</f>
        <v>#REF!</v>
      </c>
      <c r="D93" s="61" t="e">
        <f>IF(LEN('Описание предлагаемого товара'!#REF!)&gt;0,'Описание предлагаемого товара'!#REF!,"")</f>
        <v>#REF!</v>
      </c>
      <c r="E93" s="61" t="e">
        <f>IF(LEN('Описание предлагаемого товара'!#REF!)&gt;0,'Описание предлагаемого товара'!#REF!,"")</f>
        <v>#REF!</v>
      </c>
      <c r="F93" s="61" t="e">
        <f>IF(LEN('Описание предлагаемого товара'!#REF!)&gt;0,'Описание предлагаемого товара'!#REF!,"")</f>
        <v>#REF!</v>
      </c>
      <c r="G93" s="61" t="e">
        <f>IF(LEN('Описание предлагаемого товара'!#REF!)&gt;0,'Описание предлагаемого товара'!#REF!,"")</f>
        <v>#REF!</v>
      </c>
      <c r="H93" s="61" t="e">
        <f>IF(LEN('Описание предлагаемого товара'!#REF!)&gt;0,'Описание предлагаемого товара'!#REF!,"")</f>
        <v>#REF!</v>
      </c>
      <c r="I93" s="61" t="e">
        <f>IF(LEN('Описание предлагаемого товара'!#REF!)&gt;0,'Описание предлагаемого товара'!#REF!,"")</f>
        <v>#REF!</v>
      </c>
      <c r="J93" s="38" t="str">
        <f>IFERROR(VLOOKUP(B93,SAP!$A:$E,5,),"")</f>
        <v/>
      </c>
      <c r="K93" s="40" t="str">
        <f t="shared" si="641"/>
        <v/>
      </c>
      <c r="L93" s="61" t="e">
        <f>IF(LEN('Описание предлагаемого товара'!#REF!)&gt;0,IFERROR('Описание предлагаемого товара'!#REF!*1,""),"")</f>
        <v>#REF!</v>
      </c>
      <c r="M93" s="39" t="str">
        <f>IFERROR(VLOOKUP(B93,SAP!$A:$E,2,),"")</f>
        <v/>
      </c>
      <c r="N93" s="41" t="str">
        <f t="shared" si="777"/>
        <v/>
      </c>
      <c r="O93" s="39" t="str">
        <f t="shared" si="628"/>
        <v/>
      </c>
      <c r="P93" s="36" t="e">
        <f>IF(LEN('Описание предлагаемого товара'!#REF!)&gt;0,'Описание предлагаемого товара'!#REF!,"")</f>
        <v>#REF!</v>
      </c>
      <c r="Q9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3" s="37" t="e">
        <f>IF(LEN('Описание предлагаемого товара'!#REF!)&gt;0,'Описание предлагаемого товара'!#REF!,"")</f>
        <v>#REF!</v>
      </c>
      <c r="S93" s="37" t="e">
        <f>IF(LEN('Описание предлагаемого товара'!#REF!)&gt;0,'Описание предлагаемого товара'!#REF!,"")</f>
        <v>#REF!</v>
      </c>
      <c r="T9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3" s="23" t="str">
        <f>IFERROR(VLOOKUP(CI93*1,Обработ.выгрузка_реестра_РФ!$A:$G,6,),"")</f>
        <v/>
      </c>
      <c r="V93" s="61" t="e">
        <f>IF(LEN('Описание предлагаемого товара'!#REF!)&gt;0,'Описание предлагаемого товара'!#REF!,"")</f>
        <v>#REF!</v>
      </c>
      <c r="W93" s="62" t="e">
        <f>IF(LEN('Описание предлагаемого товара'!#REF!)&gt;0,'Описание предлагаемого товара'!#REF!,"")</f>
        <v>#REF!</v>
      </c>
      <c r="X93" s="91" t="e">
        <f t="shared" ref="X93:Y93" si="787">IFERROR(REPLACE(W93,FIND(CHAR(10),W93,1),1," "),W93)</f>
        <v>#REF!</v>
      </c>
      <c r="Y93" s="91" t="e">
        <f t="shared" si="787"/>
        <v>#REF!</v>
      </c>
      <c r="Z93" s="91" t="e">
        <f t="shared" si="643"/>
        <v>#REF!</v>
      </c>
      <c r="AA93" s="91" t="e">
        <f t="shared" si="644"/>
        <v>#REF!</v>
      </c>
      <c r="AB93" s="91" t="e">
        <f t="shared" si="645"/>
        <v>#REF!</v>
      </c>
      <c r="AC93" s="91" t="e">
        <f t="shared" ref="AC93:AF93" si="788">IFERROR(REPLACE(AB93,FIND("  ",AB93,1),2," "),AB93)</f>
        <v>#REF!</v>
      </c>
      <c r="AD93" s="91" t="e">
        <f t="shared" si="788"/>
        <v>#REF!</v>
      </c>
      <c r="AE93" s="91" t="e">
        <f t="shared" si="788"/>
        <v>#REF!</v>
      </c>
      <c r="AF93" s="91" t="e">
        <f t="shared" si="788"/>
        <v>#REF!</v>
      </c>
      <c r="AG93" s="23" t="str">
        <f>IFERROR(VLOOKUP(CI93*1,Обработ.выгрузка_реестра_РФ!$A:$G,4,),"")</f>
        <v/>
      </c>
      <c r="AH93" s="91" t="str">
        <f t="shared" ref="AH93:AI93" si="789">IFERROR(REPLACE(AG93,FIND("-",AG93,1),1,"*"),AG93)</f>
        <v/>
      </c>
      <c r="AI93" s="91" t="str">
        <f t="shared" si="789"/>
        <v/>
      </c>
      <c r="AJ93" s="27" t="str">
        <f t="shared" si="743"/>
        <v/>
      </c>
      <c r="AK93" s="63" t="e">
        <f>IF(LEN('Описание предлагаемого товара'!#REF!)&gt;0,'Описание предлагаемого товара'!#REF!,"")</f>
        <v>#REF!</v>
      </c>
      <c r="AL93" s="91" t="e">
        <f t="shared" ref="AL93:AM93" si="790">IFERROR(REPLACE(AK93,FIND(CHAR(10),AK93,1),1,""),AK93)</f>
        <v>#REF!</v>
      </c>
      <c r="AM93" s="91" t="e">
        <f t="shared" si="790"/>
        <v>#REF!</v>
      </c>
      <c r="AN93" s="91" t="e">
        <f t="shared" ref="AN93:AR93" si="791">IFERROR(REPLACE(AM93,FIND(" ",AM93,1),1,""),AM93)</f>
        <v>#REF!</v>
      </c>
      <c r="AO93" s="91" t="e">
        <f t="shared" si="791"/>
        <v>#REF!</v>
      </c>
      <c r="AP93" s="91" t="e">
        <f t="shared" si="791"/>
        <v>#REF!</v>
      </c>
      <c r="AQ93" s="91" t="e">
        <f t="shared" si="791"/>
        <v>#REF!</v>
      </c>
      <c r="AR93" s="91" t="e">
        <f t="shared" si="791"/>
        <v>#REF!</v>
      </c>
      <c r="AS93" s="91" t="e">
        <f t="shared" si="650"/>
        <v>#REF!</v>
      </c>
      <c r="AT93" s="91" t="e">
        <f t="shared" si="651"/>
        <v>#REF!</v>
      </c>
      <c r="AU93" s="32" t="e">
        <f t="shared" si="634"/>
        <v>#REF!</v>
      </c>
      <c r="AV93" s="93" t="e">
        <f>'Описание предлагаемого товара'!#REF!</f>
        <v>#REF!</v>
      </c>
      <c r="AW93" s="91" t="e">
        <f>MIN(SEARCH({0,1,2,3,4,5,6,7,8,9},AV93&amp; "0123456789"))</f>
        <v>#REF!</v>
      </c>
      <c r="AX93" s="91" t="str">
        <f t="shared" si="652"/>
        <v/>
      </c>
      <c r="AY93" s="91" t="str">
        <f t="shared" si="653"/>
        <v/>
      </c>
      <c r="AZ93" s="91" t="str">
        <f t="shared" si="654"/>
        <v/>
      </c>
      <c r="BA93" s="91" t="str">
        <f t="shared" si="655"/>
        <v/>
      </c>
      <c r="BB93" s="91" t="str">
        <f t="shared" si="656"/>
        <v/>
      </c>
      <c r="BC93" s="91" t="str">
        <f t="shared" si="657"/>
        <v/>
      </c>
      <c r="BD93" s="91" t="str">
        <f t="shared" si="658"/>
        <v/>
      </c>
      <c r="BE93" s="91" t="str">
        <f t="shared" si="659"/>
        <v/>
      </c>
      <c r="BF93" s="91" t="str">
        <f t="shared" si="660"/>
        <v/>
      </c>
      <c r="BG93" s="91" t="str">
        <f t="shared" si="661"/>
        <v/>
      </c>
      <c r="BH93" s="91" t="str">
        <f t="shared" si="662"/>
        <v/>
      </c>
      <c r="BI93" s="91" t="str">
        <f t="shared" si="663"/>
        <v/>
      </c>
      <c r="BJ93" s="91" t="str">
        <f t="shared" si="664"/>
        <v/>
      </c>
      <c r="BK93" s="91" t="str">
        <f t="shared" si="665"/>
        <v/>
      </c>
      <c r="BL93" s="91" t="str">
        <f t="shared" si="666"/>
        <v/>
      </c>
      <c r="BM93" s="91" t="str">
        <f t="shared" si="667"/>
        <v/>
      </c>
      <c r="BN93" s="91" t="str">
        <f t="shared" si="668"/>
        <v/>
      </c>
      <c r="BO93" s="91" t="str">
        <f t="shared" si="669"/>
        <v/>
      </c>
      <c r="BP93" s="91" t="str">
        <f t="shared" si="670"/>
        <v/>
      </c>
      <c r="BQ93" s="91" t="str">
        <f t="shared" si="671"/>
        <v/>
      </c>
      <c r="BR93" s="91" t="str">
        <f t="shared" si="672"/>
        <v/>
      </c>
      <c r="BS93" s="91" t="str">
        <f t="shared" si="673"/>
        <v/>
      </c>
      <c r="BT93" s="91" t="str">
        <f t="shared" si="674"/>
        <v/>
      </c>
      <c r="BU93" s="91" t="str">
        <f t="shared" si="675"/>
        <v/>
      </c>
      <c r="BV93" s="91" t="str">
        <f t="shared" si="676"/>
        <v/>
      </c>
      <c r="BW93" s="91" t="str">
        <f t="shared" si="677"/>
        <v/>
      </c>
      <c r="BX93" s="91" t="str">
        <f t="shared" si="678"/>
        <v/>
      </c>
      <c r="BY93" s="91" t="str">
        <f t="shared" si="679"/>
        <v/>
      </c>
      <c r="BZ93" s="91" t="str">
        <f t="shared" si="680"/>
        <v/>
      </c>
      <c r="CA93" s="91" t="str">
        <f t="shared" si="681"/>
        <v/>
      </c>
      <c r="CB93" s="91" t="str">
        <f t="shared" si="682"/>
        <v/>
      </c>
      <c r="CC93" s="91" t="str">
        <f t="shared" si="683"/>
        <v/>
      </c>
      <c r="CD93" s="91" t="str">
        <f t="shared" si="684"/>
        <v/>
      </c>
      <c r="CE93" s="91" t="str">
        <f t="shared" si="685"/>
        <v/>
      </c>
      <c r="CF93" s="91" t="str">
        <f t="shared" si="686"/>
        <v/>
      </c>
      <c r="CG93" s="91" t="str">
        <f t="shared" si="687"/>
        <v/>
      </c>
      <c r="CH93" s="91" t="str">
        <f t="shared" si="688"/>
        <v/>
      </c>
      <c r="CI93" s="91" t="str">
        <f t="shared" si="689"/>
        <v>нет</v>
      </c>
      <c r="CJ93" s="63" t="e">
        <f>IF(LEN('Описание предлагаемого товара'!#REF!)&gt;0,'Описание предлагаемого товара'!#REF!,"")</f>
        <v>#REF!</v>
      </c>
      <c r="CK93" s="91" t="e">
        <f t="shared" ref="CK93:CL93" si="792">IFERROR(REPLACE(CJ93,FIND(CHAR(10),CJ93,1),1,""),CJ93)</f>
        <v>#REF!</v>
      </c>
      <c r="CL93" s="91" t="e">
        <f t="shared" si="792"/>
        <v>#REF!</v>
      </c>
      <c r="CM93" s="91" t="e">
        <f t="shared" si="691"/>
        <v>#REF!</v>
      </c>
      <c r="CN93" s="91" t="e">
        <f t="shared" si="692"/>
        <v>#REF!</v>
      </c>
      <c r="CO93" s="91" t="e">
        <f t="shared" si="693"/>
        <v>#REF!</v>
      </c>
      <c r="CP93" s="90" t="e">
        <f>IF(AU93="Не указан реестровый номер (мера нац.режима Запрет)","",IF(CI93="нет","",IF(CU93="да","исключение(не смотрим баллы)",IFERROR(IF(CI93*1&gt;0,IFERROR(IF(VLOOKUP(CI93*1,Обработ.выгрузка_реестра_РФ!$A:$G,7,)=0,"Баллы не установлены",VLOOKUP(CI93*1,Обработ.выгрузка_реестра_РФ!$A:$G,7,)),IF(LEN(CI93)&gt;14,"","нет номера в реестре РФ")),""),IF(LEN(CI93)=0,"","Некорректный реестровый номер")))))</f>
        <v>#REF!</v>
      </c>
      <c r="CQ93" s="33" t="e">
        <f>IF(LEN(C93)&gt;0,IFERROR(IF(LEN(H93)&gt;0,IF(LEN(VLOOKUP(H93,'исключения(не_смотрим_баллы)'!$A:$C,1,))&gt;0,"да","нет"),"не введен ОКПД2"),"нет"),"")</f>
        <v>#REF!</v>
      </c>
      <c r="CR93" s="33" t="e">
        <f ca="1">IF(CQ93="да",IF(TODAY()&lt;VLOOKUP(H93,'исключения(не_смотрим_баллы)'!$A:$C,3,),"да","нет"),"")</f>
        <v>#REF!</v>
      </c>
      <c r="CS93" s="33" t="str">
        <f>IFERROR(IF(CQ93="да",IF(VLOOKUP(CI93*1,Обработ.выгрузка_реестра_РФ!$A:$G,2,)&lt;VLOOKUP(H93,'исключения(не_смотрим_баллы)'!$A:$C,2,),"да","нет"),""),"")</f>
        <v/>
      </c>
      <c r="CT93" s="24"/>
      <c r="CU93" s="33" t="e">
        <f t="shared" si="705"/>
        <v>#REF!</v>
      </c>
      <c r="CV93" s="91" t="e">
        <f t="shared" si="706"/>
        <v>#REF!</v>
      </c>
      <c r="CW93" s="27" t="e">
        <f t="shared" si="707"/>
        <v>#REF!</v>
      </c>
      <c r="CX93" s="26" t="e">
        <f t="shared" si="636"/>
        <v>#REF!</v>
      </c>
      <c r="CY93" s="64" t="e">
        <f>IF(LEN('Описание предлагаемого товара'!#REF!)&gt;0,'Описание предлагаемого товара'!#REF!,"")</f>
        <v>#REF!</v>
      </c>
      <c r="CZ93" s="95" t="e">
        <f t="shared" si="694"/>
        <v>#REF!</v>
      </c>
      <c r="DA93" s="95" t="e">
        <f t="shared" ref="DA93" si="793">IFERROR(REPLACE(CZ93,FIND(" ",CZ93,1),1,""),CZ93)</f>
        <v>#REF!</v>
      </c>
      <c r="DB93" s="95" t="e">
        <f t="shared" si="638"/>
        <v>#REF!</v>
      </c>
      <c r="DC93" s="95" t="e">
        <f t="shared" ref="DC93:DD93" si="794">IFERROR(REPLACE(DB93,FIND("г.",DB93,1),2,""),DB93)</f>
        <v>#REF!</v>
      </c>
      <c r="DD93" s="95" t="e">
        <f t="shared" si="794"/>
        <v>#REF!</v>
      </c>
      <c r="DE93" s="95" t="e">
        <f t="shared" ref="DE93:DF93" si="795">IFERROR(REPLACE(DD93,FIND("г",DD93,1),1,""),DD93)</f>
        <v>#REF!</v>
      </c>
      <c r="DF93" s="95" t="e">
        <f t="shared" si="795"/>
        <v>#REF!</v>
      </c>
      <c r="DG93" s="95" t="e">
        <f t="shared" si="711"/>
        <v>#REF!</v>
      </c>
      <c r="DH93" s="25" t="str">
        <f>IFERROR(VLOOKUP(CI93*1,Обработ.выгрузка_реестра_РФ!$A:$G,5,),"")</f>
        <v/>
      </c>
      <c r="DI93" s="27" t="str">
        <f t="shared" si="721"/>
        <v/>
      </c>
      <c r="DJ93" s="27" t="str">
        <f t="shared" ca="1" si="698"/>
        <v/>
      </c>
      <c r="DK93" s="63" t="e">
        <f>IF(LEN('Описание предлагаемого товара'!#REF!)&gt;0,'Описание предлагаемого товара'!#REF!,"")</f>
        <v>#REF!</v>
      </c>
      <c r="DL93" s="63" t="e">
        <f>IF(LEN('Описание предлагаемого товара'!#REF!)&gt;0,'Описание предлагаемого товара'!#REF!,"")</f>
        <v>#REF!</v>
      </c>
      <c r="DM93" s="32"/>
    </row>
    <row r="94" spans="1:117" ht="48.75" customHeight="1" x14ac:dyDescent="0.25">
      <c r="A94" s="61" t="e">
        <f>IF(LEN('Описание предлагаемого товара'!#REF!)&gt;0,'Описание предлагаемого товара'!#REF!,"")</f>
        <v>#REF!</v>
      </c>
      <c r="B94" s="65" t="e">
        <f>IF(LEN('Описание предлагаемого товара'!#REF!)&gt;0,'Описание предлагаемого товара'!#REF!,"")</f>
        <v>#REF!</v>
      </c>
      <c r="C94" s="61" t="e">
        <f>IF(LEN('Описание предлагаемого товара'!#REF!)&gt;0,'Описание предлагаемого товара'!#REF!,"")</f>
        <v>#REF!</v>
      </c>
      <c r="D94" s="61" t="e">
        <f>IF(LEN('Описание предлагаемого товара'!#REF!)&gt;0,'Описание предлагаемого товара'!#REF!,"")</f>
        <v>#REF!</v>
      </c>
      <c r="E94" s="61" t="e">
        <f>IF(LEN('Описание предлагаемого товара'!#REF!)&gt;0,'Описание предлагаемого товара'!#REF!,"")</f>
        <v>#REF!</v>
      </c>
      <c r="F94" s="61" t="e">
        <f>IF(LEN('Описание предлагаемого товара'!#REF!)&gt;0,'Описание предлагаемого товара'!#REF!,"")</f>
        <v>#REF!</v>
      </c>
      <c r="G94" s="61" t="e">
        <f>IF(LEN('Описание предлагаемого товара'!#REF!)&gt;0,'Описание предлагаемого товара'!#REF!,"")</f>
        <v>#REF!</v>
      </c>
      <c r="H94" s="61" t="e">
        <f>IF(LEN('Описание предлагаемого товара'!#REF!)&gt;0,'Описание предлагаемого товара'!#REF!,"")</f>
        <v>#REF!</v>
      </c>
      <c r="I94" s="61" t="e">
        <f>IF(LEN('Описание предлагаемого товара'!#REF!)&gt;0,'Описание предлагаемого товара'!#REF!,"")</f>
        <v>#REF!</v>
      </c>
      <c r="J94" s="38" t="str">
        <f>IFERROR(VLOOKUP(B94,SAP!$A:$E,5,),"")</f>
        <v/>
      </c>
      <c r="K94" s="40" t="str">
        <f t="shared" si="641"/>
        <v/>
      </c>
      <c r="L94" s="61" t="e">
        <f>IF(LEN('Описание предлагаемого товара'!#REF!)&gt;0,IFERROR('Описание предлагаемого товара'!#REF!*1,""),"")</f>
        <v>#REF!</v>
      </c>
      <c r="M94" s="39" t="str">
        <f>IFERROR(VLOOKUP(B94,SAP!$A:$E,2,),"")</f>
        <v/>
      </c>
      <c r="N94" s="41" t="str">
        <f t="shared" si="777"/>
        <v/>
      </c>
      <c r="O94" s="39" t="str">
        <f t="shared" si="628"/>
        <v/>
      </c>
      <c r="P94" s="36" t="e">
        <f>IF(LEN('Описание предлагаемого товара'!#REF!)&gt;0,'Описание предлагаемого товара'!#REF!,"")</f>
        <v>#REF!</v>
      </c>
      <c r="Q9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4" s="37" t="e">
        <f>IF(LEN('Описание предлагаемого товара'!#REF!)&gt;0,'Описание предлагаемого товара'!#REF!,"")</f>
        <v>#REF!</v>
      </c>
      <c r="S94" s="37" t="e">
        <f>IF(LEN('Описание предлагаемого товара'!#REF!)&gt;0,'Описание предлагаемого товара'!#REF!,"")</f>
        <v>#REF!</v>
      </c>
      <c r="T9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4" s="23" t="str">
        <f>IFERROR(VLOOKUP(CI94*1,Обработ.выгрузка_реестра_РФ!$A:$G,6,),"")</f>
        <v/>
      </c>
      <c r="V94" s="61" t="e">
        <f>IF(LEN('Описание предлагаемого товара'!#REF!)&gt;0,'Описание предлагаемого товара'!#REF!,"")</f>
        <v>#REF!</v>
      </c>
      <c r="W94" s="62" t="e">
        <f>IF(LEN('Описание предлагаемого товара'!#REF!)&gt;0,'Описание предлагаемого товара'!#REF!,"")</f>
        <v>#REF!</v>
      </c>
      <c r="X94" s="91" t="e">
        <f t="shared" ref="X94:Y94" si="796">IFERROR(REPLACE(W94,FIND(CHAR(10),W94,1),1," "),W94)</f>
        <v>#REF!</v>
      </c>
      <c r="Y94" s="91" t="e">
        <f t="shared" si="796"/>
        <v>#REF!</v>
      </c>
      <c r="Z94" s="91" t="e">
        <f t="shared" si="643"/>
        <v>#REF!</v>
      </c>
      <c r="AA94" s="91" t="e">
        <f t="shared" si="644"/>
        <v>#REF!</v>
      </c>
      <c r="AB94" s="91" t="e">
        <f t="shared" si="645"/>
        <v>#REF!</v>
      </c>
      <c r="AC94" s="91" t="e">
        <f t="shared" ref="AC94:AF94" si="797">IFERROR(REPLACE(AB94,FIND("  ",AB94,1),2," "),AB94)</f>
        <v>#REF!</v>
      </c>
      <c r="AD94" s="91" t="e">
        <f t="shared" si="797"/>
        <v>#REF!</v>
      </c>
      <c r="AE94" s="91" t="e">
        <f t="shared" si="797"/>
        <v>#REF!</v>
      </c>
      <c r="AF94" s="91" t="e">
        <f t="shared" si="797"/>
        <v>#REF!</v>
      </c>
      <c r="AG94" s="23" t="str">
        <f>IFERROR(VLOOKUP(CI94*1,Обработ.выгрузка_реестра_РФ!$A:$G,4,),"")</f>
        <v/>
      </c>
      <c r="AH94" s="91" t="str">
        <f t="shared" ref="AH94:AI94" si="798">IFERROR(REPLACE(AG94,FIND("-",AG94,1),1,"*"),AG94)</f>
        <v/>
      </c>
      <c r="AI94" s="91" t="str">
        <f t="shared" si="798"/>
        <v/>
      </c>
      <c r="AJ94" s="27" t="str">
        <f t="shared" si="743"/>
        <v/>
      </c>
      <c r="AK94" s="63" t="e">
        <f>IF(LEN('Описание предлагаемого товара'!#REF!)&gt;0,'Описание предлагаемого товара'!#REF!,"")</f>
        <v>#REF!</v>
      </c>
      <c r="AL94" s="91" t="e">
        <f t="shared" ref="AL94:AM94" si="799">IFERROR(REPLACE(AK94,FIND(CHAR(10),AK94,1),1,""),AK94)</f>
        <v>#REF!</v>
      </c>
      <c r="AM94" s="91" t="e">
        <f t="shared" si="799"/>
        <v>#REF!</v>
      </c>
      <c r="AN94" s="91" t="e">
        <f t="shared" ref="AN94:AR94" si="800">IFERROR(REPLACE(AM94,FIND(" ",AM94,1),1,""),AM94)</f>
        <v>#REF!</v>
      </c>
      <c r="AO94" s="91" t="e">
        <f t="shared" si="800"/>
        <v>#REF!</v>
      </c>
      <c r="AP94" s="91" t="e">
        <f t="shared" si="800"/>
        <v>#REF!</v>
      </c>
      <c r="AQ94" s="91" t="e">
        <f t="shared" si="800"/>
        <v>#REF!</v>
      </c>
      <c r="AR94" s="91" t="e">
        <f t="shared" si="800"/>
        <v>#REF!</v>
      </c>
      <c r="AS94" s="91" t="e">
        <f t="shared" si="650"/>
        <v>#REF!</v>
      </c>
      <c r="AT94" s="91" t="e">
        <f t="shared" si="651"/>
        <v>#REF!</v>
      </c>
      <c r="AU94" s="32" t="e">
        <f t="shared" si="634"/>
        <v>#REF!</v>
      </c>
      <c r="AV94" s="93" t="e">
        <f>'Описание предлагаемого товара'!#REF!</f>
        <v>#REF!</v>
      </c>
      <c r="AW94" s="91" t="e">
        <f>MIN(SEARCH({0,1,2,3,4,5,6,7,8,9},AV94&amp; "0123456789"))</f>
        <v>#REF!</v>
      </c>
      <c r="AX94" s="91" t="str">
        <f t="shared" si="652"/>
        <v/>
      </c>
      <c r="AY94" s="91" t="str">
        <f t="shared" si="653"/>
        <v/>
      </c>
      <c r="AZ94" s="91" t="str">
        <f t="shared" si="654"/>
        <v/>
      </c>
      <c r="BA94" s="91" t="str">
        <f t="shared" si="655"/>
        <v/>
      </c>
      <c r="BB94" s="91" t="str">
        <f t="shared" si="656"/>
        <v/>
      </c>
      <c r="BC94" s="91" t="str">
        <f t="shared" si="657"/>
        <v/>
      </c>
      <c r="BD94" s="91" t="str">
        <f t="shared" si="658"/>
        <v/>
      </c>
      <c r="BE94" s="91" t="str">
        <f t="shared" si="659"/>
        <v/>
      </c>
      <c r="BF94" s="91" t="str">
        <f t="shared" si="660"/>
        <v/>
      </c>
      <c r="BG94" s="91" t="str">
        <f t="shared" si="661"/>
        <v/>
      </c>
      <c r="BH94" s="91" t="str">
        <f t="shared" si="662"/>
        <v/>
      </c>
      <c r="BI94" s="91" t="str">
        <f t="shared" si="663"/>
        <v/>
      </c>
      <c r="BJ94" s="91" t="str">
        <f t="shared" si="664"/>
        <v/>
      </c>
      <c r="BK94" s="91" t="str">
        <f t="shared" si="665"/>
        <v/>
      </c>
      <c r="BL94" s="91" t="str">
        <f t="shared" si="666"/>
        <v/>
      </c>
      <c r="BM94" s="91" t="str">
        <f t="shared" si="667"/>
        <v/>
      </c>
      <c r="BN94" s="91" t="str">
        <f t="shared" si="668"/>
        <v/>
      </c>
      <c r="BO94" s="91" t="str">
        <f t="shared" si="669"/>
        <v/>
      </c>
      <c r="BP94" s="91" t="str">
        <f t="shared" si="670"/>
        <v/>
      </c>
      <c r="BQ94" s="91" t="str">
        <f t="shared" si="671"/>
        <v/>
      </c>
      <c r="BR94" s="91" t="str">
        <f t="shared" si="672"/>
        <v/>
      </c>
      <c r="BS94" s="91" t="str">
        <f t="shared" si="673"/>
        <v/>
      </c>
      <c r="BT94" s="91" t="str">
        <f t="shared" si="674"/>
        <v/>
      </c>
      <c r="BU94" s="91" t="str">
        <f t="shared" si="675"/>
        <v/>
      </c>
      <c r="BV94" s="91" t="str">
        <f t="shared" si="676"/>
        <v/>
      </c>
      <c r="BW94" s="91" t="str">
        <f t="shared" si="677"/>
        <v/>
      </c>
      <c r="BX94" s="91" t="str">
        <f t="shared" si="678"/>
        <v/>
      </c>
      <c r="BY94" s="91" t="str">
        <f t="shared" si="679"/>
        <v/>
      </c>
      <c r="BZ94" s="91" t="str">
        <f t="shared" si="680"/>
        <v/>
      </c>
      <c r="CA94" s="91" t="str">
        <f t="shared" si="681"/>
        <v/>
      </c>
      <c r="CB94" s="91" t="str">
        <f t="shared" si="682"/>
        <v/>
      </c>
      <c r="CC94" s="91" t="str">
        <f t="shared" si="683"/>
        <v/>
      </c>
      <c r="CD94" s="91" t="str">
        <f t="shared" si="684"/>
        <v/>
      </c>
      <c r="CE94" s="91" t="str">
        <f t="shared" si="685"/>
        <v/>
      </c>
      <c r="CF94" s="91" t="str">
        <f t="shared" si="686"/>
        <v/>
      </c>
      <c r="CG94" s="91" t="str">
        <f t="shared" si="687"/>
        <v/>
      </c>
      <c r="CH94" s="91" t="str">
        <f t="shared" si="688"/>
        <v/>
      </c>
      <c r="CI94" s="91" t="str">
        <f t="shared" si="689"/>
        <v>нет</v>
      </c>
      <c r="CJ94" s="63" t="e">
        <f>IF(LEN('Описание предлагаемого товара'!#REF!)&gt;0,'Описание предлагаемого товара'!#REF!,"")</f>
        <v>#REF!</v>
      </c>
      <c r="CK94" s="91" t="e">
        <f t="shared" ref="CK94:CL94" si="801">IFERROR(REPLACE(CJ94,FIND(CHAR(10),CJ94,1),1,""),CJ94)</f>
        <v>#REF!</v>
      </c>
      <c r="CL94" s="91" t="e">
        <f t="shared" si="801"/>
        <v>#REF!</v>
      </c>
      <c r="CM94" s="91" t="e">
        <f t="shared" si="691"/>
        <v>#REF!</v>
      </c>
      <c r="CN94" s="91" t="e">
        <f t="shared" si="692"/>
        <v>#REF!</v>
      </c>
      <c r="CO94" s="91" t="e">
        <f t="shared" si="693"/>
        <v>#REF!</v>
      </c>
      <c r="CP94" s="90" t="e">
        <f>IF(AU94="Не указан реестровый номер (мера нац.режима Запрет)","",IF(CI94="нет","",IF(CU94="да","исключение(не смотрим баллы)",IFERROR(IF(CI94*1&gt;0,IFERROR(IF(VLOOKUP(CI94*1,Обработ.выгрузка_реестра_РФ!$A:$G,7,)=0,"Баллы не установлены",VLOOKUP(CI94*1,Обработ.выгрузка_реестра_РФ!$A:$G,7,)),IF(LEN(CI94)&gt;14,"","нет номера в реестре РФ")),""),IF(LEN(CI94)=0,"","Некорректный реестровый номер")))))</f>
        <v>#REF!</v>
      </c>
      <c r="CQ94" s="33" t="e">
        <f>IF(LEN(C94)&gt;0,IFERROR(IF(LEN(H94)&gt;0,IF(LEN(VLOOKUP(H94,'исключения(не_смотрим_баллы)'!$A:$C,1,))&gt;0,"да","нет"),"не введен ОКПД2"),"нет"),"")</f>
        <v>#REF!</v>
      </c>
      <c r="CR94" s="33" t="e">
        <f ca="1">IF(CQ94="да",IF(TODAY()&lt;VLOOKUP(H94,'исключения(не_смотрим_баллы)'!$A:$C,3,),"да","нет"),"")</f>
        <v>#REF!</v>
      </c>
      <c r="CS94" s="33" t="str">
        <f>IFERROR(IF(CQ94="да",IF(VLOOKUP(CI94*1,Обработ.выгрузка_реестра_РФ!$A:$G,2,)&lt;VLOOKUP(H94,'исключения(не_смотрим_баллы)'!$A:$C,2,),"да","нет"),""),"")</f>
        <v/>
      </c>
      <c r="CT94" s="24"/>
      <c r="CU94" s="33" t="e">
        <f t="shared" si="705"/>
        <v>#REF!</v>
      </c>
      <c r="CV94" s="91" t="e">
        <f t="shared" si="706"/>
        <v>#REF!</v>
      </c>
      <c r="CW94" s="27" t="e">
        <f t="shared" si="707"/>
        <v>#REF!</v>
      </c>
      <c r="CX94" s="26" t="e">
        <f t="shared" si="636"/>
        <v>#REF!</v>
      </c>
      <c r="CY94" s="64" t="e">
        <f>IF(LEN('Описание предлагаемого товара'!#REF!)&gt;0,'Описание предлагаемого товара'!#REF!,"")</f>
        <v>#REF!</v>
      </c>
      <c r="CZ94" s="95" t="e">
        <f t="shared" si="694"/>
        <v>#REF!</v>
      </c>
      <c r="DA94" s="95" t="e">
        <f t="shared" ref="DA94" si="802">IFERROR(REPLACE(CZ94,FIND(" ",CZ94,1),1,""),CZ94)</f>
        <v>#REF!</v>
      </c>
      <c r="DB94" s="95" t="e">
        <f t="shared" si="638"/>
        <v>#REF!</v>
      </c>
      <c r="DC94" s="95" t="e">
        <f t="shared" ref="DC94:DD94" si="803">IFERROR(REPLACE(DB94,FIND("г.",DB94,1),2,""),DB94)</f>
        <v>#REF!</v>
      </c>
      <c r="DD94" s="95" t="e">
        <f t="shared" si="803"/>
        <v>#REF!</v>
      </c>
      <c r="DE94" s="95" t="e">
        <f t="shared" ref="DE94:DF94" si="804">IFERROR(REPLACE(DD94,FIND("г",DD94,1),1,""),DD94)</f>
        <v>#REF!</v>
      </c>
      <c r="DF94" s="95" t="e">
        <f t="shared" si="804"/>
        <v>#REF!</v>
      </c>
      <c r="DG94" s="95" t="e">
        <f t="shared" si="711"/>
        <v>#REF!</v>
      </c>
      <c r="DH94" s="25" t="str">
        <f>IFERROR(VLOOKUP(CI94*1,Обработ.выгрузка_реестра_РФ!$A:$G,5,),"")</f>
        <v/>
      </c>
      <c r="DI94" s="27" t="str">
        <f t="shared" si="721"/>
        <v/>
      </c>
      <c r="DJ94" s="27" t="str">
        <f t="shared" ca="1" si="698"/>
        <v/>
      </c>
      <c r="DK94" s="63" t="e">
        <f>IF(LEN('Описание предлагаемого товара'!#REF!)&gt;0,'Описание предлагаемого товара'!#REF!,"")</f>
        <v>#REF!</v>
      </c>
      <c r="DL94" s="63" t="e">
        <f>IF(LEN('Описание предлагаемого товара'!#REF!)&gt;0,'Описание предлагаемого товара'!#REF!,"")</f>
        <v>#REF!</v>
      </c>
      <c r="DM94" s="32"/>
    </row>
    <row r="95" spans="1:117" ht="48.75" customHeight="1" x14ac:dyDescent="0.25">
      <c r="A95" s="61" t="e">
        <f>IF(LEN('Описание предлагаемого товара'!#REF!)&gt;0,'Описание предлагаемого товара'!#REF!,"")</f>
        <v>#REF!</v>
      </c>
      <c r="B95" s="65" t="e">
        <f>IF(LEN('Описание предлагаемого товара'!#REF!)&gt;0,'Описание предлагаемого товара'!#REF!,"")</f>
        <v>#REF!</v>
      </c>
      <c r="C95" s="61" t="e">
        <f>IF(LEN('Описание предлагаемого товара'!#REF!)&gt;0,'Описание предлагаемого товара'!#REF!,"")</f>
        <v>#REF!</v>
      </c>
      <c r="D95" s="61" t="e">
        <f>IF(LEN('Описание предлагаемого товара'!#REF!)&gt;0,'Описание предлагаемого товара'!#REF!,"")</f>
        <v>#REF!</v>
      </c>
      <c r="E95" s="61" t="e">
        <f>IF(LEN('Описание предлагаемого товара'!#REF!)&gt;0,'Описание предлагаемого товара'!#REF!,"")</f>
        <v>#REF!</v>
      </c>
      <c r="F95" s="61" t="e">
        <f>IF(LEN('Описание предлагаемого товара'!#REF!)&gt;0,'Описание предлагаемого товара'!#REF!,"")</f>
        <v>#REF!</v>
      </c>
      <c r="G95" s="61" t="e">
        <f>IF(LEN('Описание предлагаемого товара'!#REF!)&gt;0,'Описание предлагаемого товара'!#REF!,"")</f>
        <v>#REF!</v>
      </c>
      <c r="H95" s="61" t="e">
        <f>IF(LEN('Описание предлагаемого товара'!#REF!)&gt;0,'Описание предлагаемого товара'!#REF!,"")</f>
        <v>#REF!</v>
      </c>
      <c r="I95" s="61" t="e">
        <f>IF(LEN('Описание предлагаемого товара'!#REF!)&gt;0,'Описание предлагаемого товара'!#REF!,"")</f>
        <v>#REF!</v>
      </c>
      <c r="J95" s="38" t="str">
        <f>IFERROR(VLOOKUP(B95,SAP!$A:$E,5,),"")</f>
        <v/>
      </c>
      <c r="K95" s="40" t="str">
        <f t="shared" si="641"/>
        <v/>
      </c>
      <c r="L95" s="61" t="e">
        <f>IF(LEN('Описание предлагаемого товара'!#REF!)&gt;0,IFERROR('Описание предлагаемого товара'!#REF!*1,""),"")</f>
        <v>#REF!</v>
      </c>
      <c r="M95" s="39" t="str">
        <f>IFERROR(VLOOKUP(B95,SAP!$A:$E,2,),"")</f>
        <v/>
      </c>
      <c r="N95" s="41" t="str">
        <f t="shared" si="777"/>
        <v/>
      </c>
      <c r="O95" s="39" t="str">
        <f t="shared" si="628"/>
        <v/>
      </c>
      <c r="P95" s="36" t="e">
        <f>IF(LEN('Описание предлагаемого товара'!#REF!)&gt;0,'Описание предлагаемого товара'!#REF!,"")</f>
        <v>#REF!</v>
      </c>
      <c r="Q9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5" s="37" t="e">
        <f>IF(LEN('Описание предлагаемого товара'!#REF!)&gt;0,'Описание предлагаемого товара'!#REF!,"")</f>
        <v>#REF!</v>
      </c>
      <c r="S95" s="37" t="e">
        <f>IF(LEN('Описание предлагаемого товара'!#REF!)&gt;0,'Описание предлагаемого товара'!#REF!,"")</f>
        <v>#REF!</v>
      </c>
      <c r="T9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5" s="23" t="str">
        <f>IFERROR(VLOOKUP(CI95*1,Обработ.выгрузка_реестра_РФ!$A:$G,6,),"")</f>
        <v/>
      </c>
      <c r="V95" s="61" t="e">
        <f>IF(LEN('Описание предлагаемого товара'!#REF!)&gt;0,'Описание предлагаемого товара'!#REF!,"")</f>
        <v>#REF!</v>
      </c>
      <c r="W95" s="62" t="e">
        <f>IF(LEN('Описание предлагаемого товара'!#REF!)&gt;0,'Описание предлагаемого товара'!#REF!,"")</f>
        <v>#REF!</v>
      </c>
      <c r="X95" s="91" t="e">
        <f t="shared" ref="X95:Y95" si="805">IFERROR(REPLACE(W95,FIND(CHAR(10),W95,1),1," "),W95)</f>
        <v>#REF!</v>
      </c>
      <c r="Y95" s="91" t="e">
        <f t="shared" si="805"/>
        <v>#REF!</v>
      </c>
      <c r="Z95" s="91" t="e">
        <f t="shared" si="643"/>
        <v>#REF!</v>
      </c>
      <c r="AA95" s="91" t="e">
        <f t="shared" si="644"/>
        <v>#REF!</v>
      </c>
      <c r="AB95" s="91" t="e">
        <f t="shared" si="645"/>
        <v>#REF!</v>
      </c>
      <c r="AC95" s="91" t="e">
        <f t="shared" ref="AC95:AF95" si="806">IFERROR(REPLACE(AB95,FIND("  ",AB95,1),2," "),AB95)</f>
        <v>#REF!</v>
      </c>
      <c r="AD95" s="91" t="e">
        <f t="shared" si="806"/>
        <v>#REF!</v>
      </c>
      <c r="AE95" s="91" t="e">
        <f t="shared" si="806"/>
        <v>#REF!</v>
      </c>
      <c r="AF95" s="91" t="e">
        <f t="shared" si="806"/>
        <v>#REF!</v>
      </c>
      <c r="AG95" s="23" t="str">
        <f>IFERROR(VLOOKUP(CI95*1,Обработ.выгрузка_реестра_РФ!$A:$G,4,),"")</f>
        <v/>
      </c>
      <c r="AH95" s="91" t="str">
        <f t="shared" ref="AH95:AI95" si="807">IFERROR(REPLACE(AG95,FIND("-",AG95,1),1,"*"),AG95)</f>
        <v/>
      </c>
      <c r="AI95" s="91" t="str">
        <f t="shared" si="807"/>
        <v/>
      </c>
      <c r="AJ95" s="27" t="str">
        <f t="shared" si="743"/>
        <v/>
      </c>
      <c r="AK95" s="63" t="e">
        <f>IF(LEN('Описание предлагаемого товара'!#REF!)&gt;0,'Описание предлагаемого товара'!#REF!,"")</f>
        <v>#REF!</v>
      </c>
      <c r="AL95" s="91" t="e">
        <f t="shared" ref="AL95:AM95" si="808">IFERROR(REPLACE(AK95,FIND(CHAR(10),AK95,1),1,""),AK95)</f>
        <v>#REF!</v>
      </c>
      <c r="AM95" s="91" t="e">
        <f t="shared" si="808"/>
        <v>#REF!</v>
      </c>
      <c r="AN95" s="91" t="e">
        <f t="shared" ref="AN95:AR95" si="809">IFERROR(REPLACE(AM95,FIND(" ",AM95,1),1,""),AM95)</f>
        <v>#REF!</v>
      </c>
      <c r="AO95" s="91" t="e">
        <f t="shared" si="809"/>
        <v>#REF!</v>
      </c>
      <c r="AP95" s="91" t="e">
        <f t="shared" si="809"/>
        <v>#REF!</v>
      </c>
      <c r="AQ95" s="91" t="e">
        <f t="shared" si="809"/>
        <v>#REF!</v>
      </c>
      <c r="AR95" s="91" t="e">
        <f t="shared" si="809"/>
        <v>#REF!</v>
      </c>
      <c r="AS95" s="91" t="e">
        <f t="shared" si="650"/>
        <v>#REF!</v>
      </c>
      <c r="AT95" s="91" t="e">
        <f t="shared" si="651"/>
        <v>#REF!</v>
      </c>
      <c r="AU95" s="32" t="e">
        <f t="shared" si="634"/>
        <v>#REF!</v>
      </c>
      <c r="AV95" s="93" t="e">
        <f>'Описание предлагаемого товара'!#REF!</f>
        <v>#REF!</v>
      </c>
      <c r="AW95" s="91" t="e">
        <f>MIN(SEARCH({0,1,2,3,4,5,6,7,8,9},AV95&amp; "0123456789"))</f>
        <v>#REF!</v>
      </c>
      <c r="AX95" s="91" t="str">
        <f t="shared" si="652"/>
        <v/>
      </c>
      <c r="AY95" s="91" t="str">
        <f t="shared" si="653"/>
        <v/>
      </c>
      <c r="AZ95" s="91" t="str">
        <f t="shared" si="654"/>
        <v/>
      </c>
      <c r="BA95" s="91" t="str">
        <f t="shared" si="655"/>
        <v/>
      </c>
      <c r="BB95" s="91" t="str">
        <f t="shared" si="656"/>
        <v/>
      </c>
      <c r="BC95" s="91" t="str">
        <f t="shared" si="657"/>
        <v/>
      </c>
      <c r="BD95" s="91" t="str">
        <f t="shared" si="658"/>
        <v/>
      </c>
      <c r="BE95" s="91" t="str">
        <f t="shared" si="659"/>
        <v/>
      </c>
      <c r="BF95" s="91" t="str">
        <f t="shared" si="660"/>
        <v/>
      </c>
      <c r="BG95" s="91" t="str">
        <f t="shared" si="661"/>
        <v/>
      </c>
      <c r="BH95" s="91" t="str">
        <f t="shared" si="662"/>
        <v/>
      </c>
      <c r="BI95" s="91" t="str">
        <f t="shared" si="663"/>
        <v/>
      </c>
      <c r="BJ95" s="91" t="str">
        <f t="shared" si="664"/>
        <v/>
      </c>
      <c r="BK95" s="91" t="str">
        <f t="shared" si="665"/>
        <v/>
      </c>
      <c r="BL95" s="91" t="str">
        <f t="shared" si="666"/>
        <v/>
      </c>
      <c r="BM95" s="91" t="str">
        <f t="shared" si="667"/>
        <v/>
      </c>
      <c r="BN95" s="91" t="str">
        <f t="shared" si="668"/>
        <v/>
      </c>
      <c r="BO95" s="91" t="str">
        <f t="shared" si="669"/>
        <v/>
      </c>
      <c r="BP95" s="91" t="str">
        <f t="shared" si="670"/>
        <v/>
      </c>
      <c r="BQ95" s="91" t="str">
        <f t="shared" si="671"/>
        <v/>
      </c>
      <c r="BR95" s="91" t="str">
        <f t="shared" si="672"/>
        <v/>
      </c>
      <c r="BS95" s="91" t="str">
        <f t="shared" si="673"/>
        <v/>
      </c>
      <c r="BT95" s="91" t="str">
        <f t="shared" si="674"/>
        <v/>
      </c>
      <c r="BU95" s="91" t="str">
        <f t="shared" si="675"/>
        <v/>
      </c>
      <c r="BV95" s="91" t="str">
        <f t="shared" si="676"/>
        <v/>
      </c>
      <c r="BW95" s="91" t="str">
        <f t="shared" si="677"/>
        <v/>
      </c>
      <c r="BX95" s="91" t="str">
        <f t="shared" si="678"/>
        <v/>
      </c>
      <c r="BY95" s="91" t="str">
        <f t="shared" si="679"/>
        <v/>
      </c>
      <c r="BZ95" s="91" t="str">
        <f t="shared" si="680"/>
        <v/>
      </c>
      <c r="CA95" s="91" t="str">
        <f t="shared" si="681"/>
        <v/>
      </c>
      <c r="CB95" s="91" t="str">
        <f t="shared" si="682"/>
        <v/>
      </c>
      <c r="CC95" s="91" t="str">
        <f t="shared" si="683"/>
        <v/>
      </c>
      <c r="CD95" s="91" t="str">
        <f t="shared" si="684"/>
        <v/>
      </c>
      <c r="CE95" s="91" t="str">
        <f t="shared" si="685"/>
        <v/>
      </c>
      <c r="CF95" s="91" t="str">
        <f t="shared" si="686"/>
        <v/>
      </c>
      <c r="CG95" s="91" t="str">
        <f t="shared" si="687"/>
        <v/>
      </c>
      <c r="CH95" s="91" t="str">
        <f t="shared" si="688"/>
        <v/>
      </c>
      <c r="CI95" s="91" t="str">
        <f t="shared" si="689"/>
        <v>нет</v>
      </c>
      <c r="CJ95" s="63" t="e">
        <f>IF(LEN('Описание предлагаемого товара'!#REF!)&gt;0,'Описание предлагаемого товара'!#REF!,"")</f>
        <v>#REF!</v>
      </c>
      <c r="CK95" s="91" t="e">
        <f t="shared" ref="CK95:CL95" si="810">IFERROR(REPLACE(CJ95,FIND(CHAR(10),CJ95,1),1,""),CJ95)</f>
        <v>#REF!</v>
      </c>
      <c r="CL95" s="91" t="e">
        <f t="shared" si="810"/>
        <v>#REF!</v>
      </c>
      <c r="CM95" s="91" t="e">
        <f t="shared" si="691"/>
        <v>#REF!</v>
      </c>
      <c r="CN95" s="91" t="e">
        <f t="shared" si="692"/>
        <v>#REF!</v>
      </c>
      <c r="CO95" s="91" t="e">
        <f t="shared" si="693"/>
        <v>#REF!</v>
      </c>
      <c r="CP95" s="90" t="e">
        <f>IF(AU95="Не указан реестровый номер (мера нац.режима Запрет)","",IF(CI95="нет","",IF(CU95="да","исключение(не смотрим баллы)",IFERROR(IF(CI95*1&gt;0,IFERROR(IF(VLOOKUP(CI95*1,Обработ.выгрузка_реестра_РФ!$A:$G,7,)=0,"Баллы не установлены",VLOOKUP(CI95*1,Обработ.выгрузка_реестра_РФ!$A:$G,7,)),IF(LEN(CI95)&gt;14,"","нет номера в реестре РФ")),""),IF(LEN(CI95)=0,"","Некорректный реестровый номер")))))</f>
        <v>#REF!</v>
      </c>
      <c r="CQ95" s="33" t="e">
        <f>IF(LEN(C95)&gt;0,IFERROR(IF(LEN(H95)&gt;0,IF(LEN(VLOOKUP(H95,'исключения(не_смотрим_баллы)'!$A:$C,1,))&gt;0,"да","нет"),"не введен ОКПД2"),"нет"),"")</f>
        <v>#REF!</v>
      </c>
      <c r="CR95" s="33" t="e">
        <f ca="1">IF(CQ95="да",IF(TODAY()&lt;VLOOKUP(H95,'исключения(не_смотрим_баллы)'!$A:$C,3,),"да","нет"),"")</f>
        <v>#REF!</v>
      </c>
      <c r="CS95" s="33" t="str">
        <f>IFERROR(IF(CQ95="да",IF(VLOOKUP(CI95*1,Обработ.выгрузка_реестра_РФ!$A:$G,2,)&lt;VLOOKUP(H95,'исключения(не_смотрим_баллы)'!$A:$C,2,),"да","нет"),""),"")</f>
        <v/>
      </c>
      <c r="CT95" s="24"/>
      <c r="CU95" s="33" t="e">
        <f t="shared" si="705"/>
        <v>#REF!</v>
      </c>
      <c r="CV95" s="91" t="e">
        <f t="shared" si="706"/>
        <v>#REF!</v>
      </c>
      <c r="CW95" s="27" t="e">
        <f t="shared" si="707"/>
        <v>#REF!</v>
      </c>
      <c r="CX95" s="26" t="e">
        <f t="shared" si="636"/>
        <v>#REF!</v>
      </c>
      <c r="CY95" s="64" t="e">
        <f>IF(LEN('Описание предлагаемого товара'!#REF!)&gt;0,'Описание предлагаемого товара'!#REF!,"")</f>
        <v>#REF!</v>
      </c>
      <c r="CZ95" s="95" t="e">
        <f t="shared" si="694"/>
        <v>#REF!</v>
      </c>
      <c r="DA95" s="95" t="e">
        <f t="shared" ref="DA95" si="811">IFERROR(REPLACE(CZ95,FIND(" ",CZ95,1),1,""),CZ95)</f>
        <v>#REF!</v>
      </c>
      <c r="DB95" s="95" t="e">
        <f t="shared" si="638"/>
        <v>#REF!</v>
      </c>
      <c r="DC95" s="95" t="e">
        <f t="shared" ref="DC95:DD95" si="812">IFERROR(REPLACE(DB95,FIND("г.",DB95,1),2,""),DB95)</f>
        <v>#REF!</v>
      </c>
      <c r="DD95" s="95" t="e">
        <f t="shared" si="812"/>
        <v>#REF!</v>
      </c>
      <c r="DE95" s="95" t="e">
        <f t="shared" ref="DE95:DF95" si="813">IFERROR(REPLACE(DD95,FIND("г",DD95,1),1,""),DD95)</f>
        <v>#REF!</v>
      </c>
      <c r="DF95" s="95" t="e">
        <f t="shared" si="813"/>
        <v>#REF!</v>
      </c>
      <c r="DG95" s="95" t="e">
        <f t="shared" si="711"/>
        <v>#REF!</v>
      </c>
      <c r="DH95" s="25" t="str">
        <f>IFERROR(VLOOKUP(CI95*1,Обработ.выгрузка_реестра_РФ!$A:$G,5,),"")</f>
        <v/>
      </c>
      <c r="DI95" s="27" t="str">
        <f t="shared" si="721"/>
        <v/>
      </c>
      <c r="DJ95" s="27" t="str">
        <f t="shared" ca="1" si="698"/>
        <v/>
      </c>
      <c r="DK95" s="63" t="e">
        <f>IF(LEN('Описание предлагаемого товара'!#REF!)&gt;0,'Описание предлагаемого товара'!#REF!,"")</f>
        <v>#REF!</v>
      </c>
      <c r="DL95" s="63" t="e">
        <f>IF(LEN('Описание предлагаемого товара'!#REF!)&gt;0,'Описание предлагаемого товара'!#REF!,"")</f>
        <v>#REF!</v>
      </c>
      <c r="DM95" s="32"/>
    </row>
    <row r="96" spans="1:117" ht="48.75" customHeight="1" x14ac:dyDescent="0.25">
      <c r="A96" s="61" t="e">
        <f>IF(LEN('Описание предлагаемого товара'!#REF!)&gt;0,'Описание предлагаемого товара'!#REF!,"")</f>
        <v>#REF!</v>
      </c>
      <c r="B96" s="65" t="e">
        <f>IF(LEN('Описание предлагаемого товара'!#REF!)&gt;0,'Описание предлагаемого товара'!#REF!,"")</f>
        <v>#REF!</v>
      </c>
      <c r="C96" s="61" t="e">
        <f>IF(LEN('Описание предлагаемого товара'!#REF!)&gt;0,'Описание предлагаемого товара'!#REF!,"")</f>
        <v>#REF!</v>
      </c>
      <c r="D96" s="61" t="e">
        <f>IF(LEN('Описание предлагаемого товара'!#REF!)&gt;0,'Описание предлагаемого товара'!#REF!,"")</f>
        <v>#REF!</v>
      </c>
      <c r="E96" s="61" t="e">
        <f>IF(LEN('Описание предлагаемого товара'!#REF!)&gt;0,'Описание предлагаемого товара'!#REF!,"")</f>
        <v>#REF!</v>
      </c>
      <c r="F96" s="61" t="e">
        <f>IF(LEN('Описание предлагаемого товара'!#REF!)&gt;0,'Описание предлагаемого товара'!#REF!,"")</f>
        <v>#REF!</v>
      </c>
      <c r="G96" s="61" t="e">
        <f>IF(LEN('Описание предлагаемого товара'!#REF!)&gt;0,'Описание предлагаемого товара'!#REF!,"")</f>
        <v>#REF!</v>
      </c>
      <c r="H96" s="61" t="e">
        <f>IF(LEN('Описание предлагаемого товара'!#REF!)&gt;0,'Описание предлагаемого товара'!#REF!,"")</f>
        <v>#REF!</v>
      </c>
      <c r="I96" s="61" t="e">
        <f>IF(LEN('Описание предлагаемого товара'!#REF!)&gt;0,'Описание предлагаемого товара'!#REF!,"")</f>
        <v>#REF!</v>
      </c>
      <c r="J96" s="38" t="str">
        <f>IFERROR(VLOOKUP(B96,SAP!$A:$E,5,),"")</f>
        <v/>
      </c>
      <c r="K96" s="40" t="str">
        <f t="shared" si="641"/>
        <v/>
      </c>
      <c r="L96" s="61" t="e">
        <f>IF(LEN('Описание предлагаемого товара'!#REF!)&gt;0,IFERROR('Описание предлагаемого товара'!#REF!*1,""),"")</f>
        <v>#REF!</v>
      </c>
      <c r="M96" s="39" t="str">
        <f>IFERROR(VLOOKUP(B96,SAP!$A:$E,2,),"")</f>
        <v/>
      </c>
      <c r="N96" s="41" t="str">
        <f t="shared" si="777"/>
        <v/>
      </c>
      <c r="O96" s="39" t="str">
        <f t="shared" si="628"/>
        <v/>
      </c>
      <c r="P96" s="36" t="e">
        <f>IF(LEN('Описание предлагаемого товара'!#REF!)&gt;0,'Описание предлагаемого товара'!#REF!,"")</f>
        <v>#REF!</v>
      </c>
      <c r="Q9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6" s="37" t="e">
        <f>IF(LEN('Описание предлагаемого товара'!#REF!)&gt;0,'Описание предлагаемого товара'!#REF!,"")</f>
        <v>#REF!</v>
      </c>
      <c r="S96" s="37" t="e">
        <f>IF(LEN('Описание предлагаемого товара'!#REF!)&gt;0,'Описание предлагаемого товара'!#REF!,"")</f>
        <v>#REF!</v>
      </c>
      <c r="T9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6" s="23" t="str">
        <f>IFERROR(VLOOKUP(CI96*1,Обработ.выгрузка_реестра_РФ!$A:$G,6,),"")</f>
        <v/>
      </c>
      <c r="V96" s="61" t="e">
        <f>IF(LEN('Описание предлагаемого товара'!#REF!)&gt;0,'Описание предлагаемого товара'!#REF!,"")</f>
        <v>#REF!</v>
      </c>
      <c r="W96" s="62" t="e">
        <f>IF(LEN('Описание предлагаемого товара'!#REF!)&gt;0,'Описание предлагаемого товара'!#REF!,"")</f>
        <v>#REF!</v>
      </c>
      <c r="X96" s="91" t="e">
        <f t="shared" ref="X96:Y96" si="814">IFERROR(REPLACE(W96,FIND(CHAR(10),W96,1),1," "),W96)</f>
        <v>#REF!</v>
      </c>
      <c r="Y96" s="91" t="e">
        <f t="shared" si="814"/>
        <v>#REF!</v>
      </c>
      <c r="Z96" s="91" t="e">
        <f t="shared" si="643"/>
        <v>#REF!</v>
      </c>
      <c r="AA96" s="91" t="e">
        <f t="shared" si="644"/>
        <v>#REF!</v>
      </c>
      <c r="AB96" s="91" t="e">
        <f t="shared" si="645"/>
        <v>#REF!</v>
      </c>
      <c r="AC96" s="91" t="e">
        <f t="shared" ref="AC96:AF96" si="815">IFERROR(REPLACE(AB96,FIND("  ",AB96,1),2," "),AB96)</f>
        <v>#REF!</v>
      </c>
      <c r="AD96" s="91" t="e">
        <f t="shared" si="815"/>
        <v>#REF!</v>
      </c>
      <c r="AE96" s="91" t="e">
        <f t="shared" si="815"/>
        <v>#REF!</v>
      </c>
      <c r="AF96" s="91" t="e">
        <f t="shared" si="815"/>
        <v>#REF!</v>
      </c>
      <c r="AG96" s="23" t="str">
        <f>IFERROR(VLOOKUP(CI96*1,Обработ.выгрузка_реестра_РФ!$A:$G,4,),"")</f>
        <v/>
      </c>
      <c r="AH96" s="91" t="str">
        <f t="shared" ref="AH96:AI96" si="816">IFERROR(REPLACE(AG96,FIND("-",AG96,1),1,"*"),AG96)</f>
        <v/>
      </c>
      <c r="AI96" s="91" t="str">
        <f t="shared" si="816"/>
        <v/>
      </c>
      <c r="AJ96" s="27" t="str">
        <f t="shared" si="743"/>
        <v/>
      </c>
      <c r="AK96" s="63" t="e">
        <f>IF(LEN('Описание предлагаемого товара'!#REF!)&gt;0,'Описание предлагаемого товара'!#REF!,"")</f>
        <v>#REF!</v>
      </c>
      <c r="AL96" s="91" t="e">
        <f t="shared" ref="AL96:AM96" si="817">IFERROR(REPLACE(AK96,FIND(CHAR(10),AK96,1),1,""),AK96)</f>
        <v>#REF!</v>
      </c>
      <c r="AM96" s="91" t="e">
        <f t="shared" si="817"/>
        <v>#REF!</v>
      </c>
      <c r="AN96" s="91" t="e">
        <f t="shared" ref="AN96:AR96" si="818">IFERROR(REPLACE(AM96,FIND(" ",AM96,1),1,""),AM96)</f>
        <v>#REF!</v>
      </c>
      <c r="AO96" s="91" t="e">
        <f t="shared" si="818"/>
        <v>#REF!</v>
      </c>
      <c r="AP96" s="91" t="e">
        <f t="shared" si="818"/>
        <v>#REF!</v>
      </c>
      <c r="AQ96" s="91" t="e">
        <f t="shared" si="818"/>
        <v>#REF!</v>
      </c>
      <c r="AR96" s="91" t="e">
        <f t="shared" si="818"/>
        <v>#REF!</v>
      </c>
      <c r="AS96" s="91" t="e">
        <f t="shared" si="650"/>
        <v>#REF!</v>
      </c>
      <c r="AT96" s="91" t="e">
        <f t="shared" si="651"/>
        <v>#REF!</v>
      </c>
      <c r="AU96" s="32" t="e">
        <f t="shared" si="634"/>
        <v>#REF!</v>
      </c>
      <c r="AV96" s="93" t="e">
        <f>'Описание предлагаемого товара'!#REF!</f>
        <v>#REF!</v>
      </c>
      <c r="AW96" s="91" t="e">
        <f>MIN(SEARCH({0,1,2,3,4,5,6,7,8,9},AV96&amp; "0123456789"))</f>
        <v>#REF!</v>
      </c>
      <c r="AX96" s="91" t="str">
        <f t="shared" si="652"/>
        <v/>
      </c>
      <c r="AY96" s="91" t="str">
        <f t="shared" si="653"/>
        <v/>
      </c>
      <c r="AZ96" s="91" t="str">
        <f t="shared" si="654"/>
        <v/>
      </c>
      <c r="BA96" s="91" t="str">
        <f t="shared" si="655"/>
        <v/>
      </c>
      <c r="BB96" s="91" t="str">
        <f t="shared" si="656"/>
        <v/>
      </c>
      <c r="BC96" s="91" t="str">
        <f t="shared" si="657"/>
        <v/>
      </c>
      <c r="BD96" s="91" t="str">
        <f t="shared" si="658"/>
        <v/>
      </c>
      <c r="BE96" s="91" t="str">
        <f t="shared" si="659"/>
        <v/>
      </c>
      <c r="BF96" s="91" t="str">
        <f t="shared" si="660"/>
        <v/>
      </c>
      <c r="BG96" s="91" t="str">
        <f t="shared" si="661"/>
        <v/>
      </c>
      <c r="BH96" s="91" t="str">
        <f t="shared" si="662"/>
        <v/>
      </c>
      <c r="BI96" s="91" t="str">
        <f t="shared" si="663"/>
        <v/>
      </c>
      <c r="BJ96" s="91" t="str">
        <f t="shared" si="664"/>
        <v/>
      </c>
      <c r="BK96" s="91" t="str">
        <f t="shared" si="665"/>
        <v/>
      </c>
      <c r="BL96" s="91" t="str">
        <f t="shared" si="666"/>
        <v/>
      </c>
      <c r="BM96" s="91" t="str">
        <f t="shared" si="667"/>
        <v/>
      </c>
      <c r="BN96" s="91" t="str">
        <f t="shared" si="668"/>
        <v/>
      </c>
      <c r="BO96" s="91" t="str">
        <f t="shared" si="669"/>
        <v/>
      </c>
      <c r="BP96" s="91" t="str">
        <f t="shared" si="670"/>
        <v/>
      </c>
      <c r="BQ96" s="91" t="str">
        <f t="shared" si="671"/>
        <v/>
      </c>
      <c r="BR96" s="91" t="str">
        <f t="shared" si="672"/>
        <v/>
      </c>
      <c r="BS96" s="91" t="str">
        <f t="shared" si="673"/>
        <v/>
      </c>
      <c r="BT96" s="91" t="str">
        <f t="shared" si="674"/>
        <v/>
      </c>
      <c r="BU96" s="91" t="str">
        <f t="shared" si="675"/>
        <v/>
      </c>
      <c r="BV96" s="91" t="str">
        <f t="shared" si="676"/>
        <v/>
      </c>
      <c r="BW96" s="91" t="str">
        <f t="shared" si="677"/>
        <v/>
      </c>
      <c r="BX96" s="91" t="str">
        <f t="shared" si="678"/>
        <v/>
      </c>
      <c r="BY96" s="91" t="str">
        <f t="shared" si="679"/>
        <v/>
      </c>
      <c r="BZ96" s="91" t="str">
        <f t="shared" si="680"/>
        <v/>
      </c>
      <c r="CA96" s="91" t="str">
        <f t="shared" si="681"/>
        <v/>
      </c>
      <c r="CB96" s="91" t="str">
        <f t="shared" si="682"/>
        <v/>
      </c>
      <c r="CC96" s="91" t="str">
        <f t="shared" si="683"/>
        <v/>
      </c>
      <c r="CD96" s="91" t="str">
        <f t="shared" si="684"/>
        <v/>
      </c>
      <c r="CE96" s="91" t="str">
        <f t="shared" si="685"/>
        <v/>
      </c>
      <c r="CF96" s="91" t="str">
        <f t="shared" si="686"/>
        <v/>
      </c>
      <c r="CG96" s="91" t="str">
        <f t="shared" si="687"/>
        <v/>
      </c>
      <c r="CH96" s="91" t="str">
        <f t="shared" si="688"/>
        <v/>
      </c>
      <c r="CI96" s="91" t="str">
        <f t="shared" si="689"/>
        <v>нет</v>
      </c>
      <c r="CJ96" s="63" t="e">
        <f>IF(LEN('Описание предлагаемого товара'!#REF!)&gt;0,'Описание предлагаемого товара'!#REF!,"")</f>
        <v>#REF!</v>
      </c>
      <c r="CK96" s="91" t="e">
        <f t="shared" ref="CK96:CL96" si="819">IFERROR(REPLACE(CJ96,FIND(CHAR(10),CJ96,1),1,""),CJ96)</f>
        <v>#REF!</v>
      </c>
      <c r="CL96" s="91" t="e">
        <f t="shared" si="819"/>
        <v>#REF!</v>
      </c>
      <c r="CM96" s="91" t="e">
        <f t="shared" si="691"/>
        <v>#REF!</v>
      </c>
      <c r="CN96" s="91" t="e">
        <f t="shared" si="692"/>
        <v>#REF!</v>
      </c>
      <c r="CO96" s="91" t="e">
        <f t="shared" si="693"/>
        <v>#REF!</v>
      </c>
      <c r="CP96" s="90" t="e">
        <f>IF(AU96="Не указан реестровый номер (мера нац.режима Запрет)","",IF(CI96="нет","",IF(CU96="да","исключение(не смотрим баллы)",IFERROR(IF(CI96*1&gt;0,IFERROR(IF(VLOOKUP(CI96*1,Обработ.выгрузка_реестра_РФ!$A:$G,7,)=0,"Баллы не установлены",VLOOKUP(CI96*1,Обработ.выгрузка_реестра_РФ!$A:$G,7,)),IF(LEN(CI96)&gt;14,"","нет номера в реестре РФ")),""),IF(LEN(CI96)=0,"","Некорректный реестровый номер")))))</f>
        <v>#REF!</v>
      </c>
      <c r="CQ96" s="33" t="e">
        <f>IF(LEN(C96)&gt;0,IFERROR(IF(LEN(H96)&gt;0,IF(LEN(VLOOKUP(H96,'исключения(не_смотрим_баллы)'!$A:$C,1,))&gt;0,"да","нет"),"не введен ОКПД2"),"нет"),"")</f>
        <v>#REF!</v>
      </c>
      <c r="CR96" s="33" t="e">
        <f ca="1">IF(CQ96="да",IF(TODAY()&lt;VLOOKUP(H96,'исключения(не_смотрим_баллы)'!$A:$C,3,),"да","нет"),"")</f>
        <v>#REF!</v>
      </c>
      <c r="CS96" s="33" t="str">
        <f>IFERROR(IF(CQ96="да",IF(VLOOKUP(CI96*1,Обработ.выгрузка_реестра_РФ!$A:$G,2,)&lt;VLOOKUP(H96,'исключения(не_смотрим_баллы)'!$A:$C,2,),"да","нет"),""),"")</f>
        <v/>
      </c>
      <c r="CT96" s="24"/>
      <c r="CU96" s="33" t="e">
        <f t="shared" si="705"/>
        <v>#REF!</v>
      </c>
      <c r="CV96" s="91" t="e">
        <f t="shared" si="706"/>
        <v>#REF!</v>
      </c>
      <c r="CW96" s="27" t="e">
        <f t="shared" si="707"/>
        <v>#REF!</v>
      </c>
      <c r="CX96" s="26" t="e">
        <f t="shared" si="636"/>
        <v>#REF!</v>
      </c>
      <c r="CY96" s="64" t="e">
        <f>IF(LEN('Описание предлагаемого товара'!#REF!)&gt;0,'Описание предлагаемого товара'!#REF!,"")</f>
        <v>#REF!</v>
      </c>
      <c r="CZ96" s="95" t="e">
        <f t="shared" si="694"/>
        <v>#REF!</v>
      </c>
      <c r="DA96" s="95" t="e">
        <f t="shared" ref="DA96" si="820">IFERROR(REPLACE(CZ96,FIND(" ",CZ96,1),1,""),CZ96)</f>
        <v>#REF!</v>
      </c>
      <c r="DB96" s="95" t="e">
        <f t="shared" si="638"/>
        <v>#REF!</v>
      </c>
      <c r="DC96" s="95" t="e">
        <f t="shared" ref="DC96:DD96" si="821">IFERROR(REPLACE(DB96,FIND("г.",DB96,1),2,""),DB96)</f>
        <v>#REF!</v>
      </c>
      <c r="DD96" s="95" t="e">
        <f t="shared" si="821"/>
        <v>#REF!</v>
      </c>
      <c r="DE96" s="95" t="e">
        <f t="shared" ref="DE96:DF96" si="822">IFERROR(REPLACE(DD96,FIND("г",DD96,1),1,""),DD96)</f>
        <v>#REF!</v>
      </c>
      <c r="DF96" s="95" t="e">
        <f t="shared" si="822"/>
        <v>#REF!</v>
      </c>
      <c r="DG96" s="95" t="e">
        <f t="shared" si="711"/>
        <v>#REF!</v>
      </c>
      <c r="DH96" s="25" t="str">
        <f>IFERROR(VLOOKUP(CI96*1,Обработ.выгрузка_реестра_РФ!$A:$G,5,),"")</f>
        <v/>
      </c>
      <c r="DI96" s="27" t="str">
        <f t="shared" si="721"/>
        <v/>
      </c>
      <c r="DJ96" s="27" t="str">
        <f t="shared" ca="1" si="698"/>
        <v/>
      </c>
      <c r="DK96" s="63" t="e">
        <f>IF(LEN('Описание предлагаемого товара'!#REF!)&gt;0,'Описание предлагаемого товара'!#REF!,"")</f>
        <v>#REF!</v>
      </c>
      <c r="DL96" s="63" t="e">
        <f>IF(LEN('Описание предлагаемого товара'!#REF!)&gt;0,'Описание предлагаемого товара'!#REF!,"")</f>
        <v>#REF!</v>
      </c>
      <c r="DM96" s="32"/>
    </row>
    <row r="97" spans="1:117" ht="48.75" customHeight="1" x14ac:dyDescent="0.25">
      <c r="A97" s="61" t="e">
        <f>IF(LEN('Описание предлагаемого товара'!#REF!)&gt;0,'Описание предлагаемого товара'!#REF!,"")</f>
        <v>#REF!</v>
      </c>
      <c r="B97" s="65" t="e">
        <f>IF(LEN('Описание предлагаемого товара'!#REF!)&gt;0,'Описание предлагаемого товара'!#REF!,"")</f>
        <v>#REF!</v>
      </c>
      <c r="C97" s="61" t="e">
        <f>IF(LEN('Описание предлагаемого товара'!#REF!)&gt;0,'Описание предлагаемого товара'!#REF!,"")</f>
        <v>#REF!</v>
      </c>
      <c r="D97" s="61" t="e">
        <f>IF(LEN('Описание предлагаемого товара'!#REF!)&gt;0,'Описание предлагаемого товара'!#REF!,"")</f>
        <v>#REF!</v>
      </c>
      <c r="E97" s="61" t="e">
        <f>IF(LEN('Описание предлагаемого товара'!#REF!)&gt;0,'Описание предлагаемого товара'!#REF!,"")</f>
        <v>#REF!</v>
      </c>
      <c r="F97" s="61" t="e">
        <f>IF(LEN('Описание предлагаемого товара'!#REF!)&gt;0,'Описание предлагаемого товара'!#REF!,"")</f>
        <v>#REF!</v>
      </c>
      <c r="G97" s="61" t="e">
        <f>IF(LEN('Описание предлагаемого товара'!#REF!)&gt;0,'Описание предлагаемого товара'!#REF!,"")</f>
        <v>#REF!</v>
      </c>
      <c r="H97" s="61" t="e">
        <f>IF(LEN('Описание предлагаемого товара'!#REF!)&gt;0,'Описание предлагаемого товара'!#REF!,"")</f>
        <v>#REF!</v>
      </c>
      <c r="I97" s="61" t="e">
        <f>IF(LEN('Описание предлагаемого товара'!#REF!)&gt;0,'Описание предлагаемого товара'!#REF!,"")</f>
        <v>#REF!</v>
      </c>
      <c r="J97" s="38" t="str">
        <f>IFERROR(VLOOKUP(B97,SAP!$A:$E,5,),"")</f>
        <v/>
      </c>
      <c r="K97" s="40" t="str">
        <f t="shared" si="641"/>
        <v/>
      </c>
      <c r="L97" s="61" t="e">
        <f>IF(LEN('Описание предлагаемого товара'!#REF!)&gt;0,IFERROR('Описание предлагаемого товара'!#REF!*1,""),"")</f>
        <v>#REF!</v>
      </c>
      <c r="M97" s="39" t="str">
        <f>IFERROR(VLOOKUP(B97,SAP!$A:$E,2,),"")</f>
        <v/>
      </c>
      <c r="N97" s="41" t="str">
        <f t="shared" si="777"/>
        <v/>
      </c>
      <c r="O97" s="39" t="str">
        <f t="shared" si="628"/>
        <v/>
      </c>
      <c r="P97" s="36" t="e">
        <f>IF(LEN('Описание предлагаемого товара'!#REF!)&gt;0,'Описание предлагаемого товара'!#REF!,"")</f>
        <v>#REF!</v>
      </c>
      <c r="Q9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7" s="37" t="e">
        <f>IF(LEN('Описание предлагаемого товара'!#REF!)&gt;0,'Описание предлагаемого товара'!#REF!,"")</f>
        <v>#REF!</v>
      </c>
      <c r="S97" s="37" t="e">
        <f>IF(LEN('Описание предлагаемого товара'!#REF!)&gt;0,'Описание предлагаемого товара'!#REF!,"")</f>
        <v>#REF!</v>
      </c>
      <c r="T9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7" s="23" t="str">
        <f>IFERROR(VLOOKUP(CI97*1,Обработ.выгрузка_реестра_РФ!$A:$G,6,),"")</f>
        <v/>
      </c>
      <c r="V97" s="61" t="e">
        <f>IF(LEN('Описание предлагаемого товара'!#REF!)&gt;0,'Описание предлагаемого товара'!#REF!,"")</f>
        <v>#REF!</v>
      </c>
      <c r="W97" s="62" t="e">
        <f>IF(LEN('Описание предлагаемого товара'!#REF!)&gt;0,'Описание предлагаемого товара'!#REF!,"")</f>
        <v>#REF!</v>
      </c>
      <c r="X97" s="91" t="e">
        <f t="shared" ref="X97:Y97" si="823">IFERROR(REPLACE(W97,FIND(CHAR(10),W97,1),1," "),W97)</f>
        <v>#REF!</v>
      </c>
      <c r="Y97" s="91" t="e">
        <f t="shared" si="823"/>
        <v>#REF!</v>
      </c>
      <c r="Z97" s="91" t="e">
        <f t="shared" si="643"/>
        <v>#REF!</v>
      </c>
      <c r="AA97" s="91" t="e">
        <f t="shared" si="644"/>
        <v>#REF!</v>
      </c>
      <c r="AB97" s="91" t="e">
        <f t="shared" si="645"/>
        <v>#REF!</v>
      </c>
      <c r="AC97" s="91" t="e">
        <f t="shared" ref="AC97:AF97" si="824">IFERROR(REPLACE(AB97,FIND("  ",AB97,1),2," "),AB97)</f>
        <v>#REF!</v>
      </c>
      <c r="AD97" s="91" t="e">
        <f t="shared" si="824"/>
        <v>#REF!</v>
      </c>
      <c r="AE97" s="91" t="e">
        <f t="shared" si="824"/>
        <v>#REF!</v>
      </c>
      <c r="AF97" s="91" t="e">
        <f t="shared" si="824"/>
        <v>#REF!</v>
      </c>
      <c r="AG97" s="23" t="str">
        <f>IFERROR(VLOOKUP(CI97*1,Обработ.выгрузка_реестра_РФ!$A:$G,4,),"")</f>
        <v/>
      </c>
      <c r="AH97" s="91" t="str">
        <f t="shared" ref="AH97:AI97" si="825">IFERROR(REPLACE(AG97,FIND("-",AG97,1),1,"*"),AG97)</f>
        <v/>
      </c>
      <c r="AI97" s="91" t="str">
        <f t="shared" si="825"/>
        <v/>
      </c>
      <c r="AJ97" s="27" t="str">
        <f t="shared" si="743"/>
        <v/>
      </c>
      <c r="AK97" s="63" t="e">
        <f>IF(LEN('Описание предлагаемого товара'!#REF!)&gt;0,'Описание предлагаемого товара'!#REF!,"")</f>
        <v>#REF!</v>
      </c>
      <c r="AL97" s="91" t="e">
        <f t="shared" ref="AL97:AM97" si="826">IFERROR(REPLACE(AK97,FIND(CHAR(10),AK97,1),1,""),AK97)</f>
        <v>#REF!</v>
      </c>
      <c r="AM97" s="91" t="e">
        <f t="shared" si="826"/>
        <v>#REF!</v>
      </c>
      <c r="AN97" s="91" t="e">
        <f t="shared" ref="AN97:AR97" si="827">IFERROR(REPLACE(AM97,FIND(" ",AM97,1),1,""),AM97)</f>
        <v>#REF!</v>
      </c>
      <c r="AO97" s="91" t="e">
        <f t="shared" si="827"/>
        <v>#REF!</v>
      </c>
      <c r="AP97" s="91" t="e">
        <f t="shared" si="827"/>
        <v>#REF!</v>
      </c>
      <c r="AQ97" s="91" t="e">
        <f t="shared" si="827"/>
        <v>#REF!</v>
      </c>
      <c r="AR97" s="91" t="e">
        <f t="shared" si="827"/>
        <v>#REF!</v>
      </c>
      <c r="AS97" s="91" t="e">
        <f t="shared" si="650"/>
        <v>#REF!</v>
      </c>
      <c r="AT97" s="91" t="e">
        <f t="shared" si="651"/>
        <v>#REF!</v>
      </c>
      <c r="AU97" s="32" t="e">
        <f t="shared" si="634"/>
        <v>#REF!</v>
      </c>
      <c r="AV97" s="93" t="e">
        <f>'Описание предлагаемого товара'!#REF!</f>
        <v>#REF!</v>
      </c>
      <c r="AW97" s="91" t="e">
        <f>MIN(SEARCH({0,1,2,3,4,5,6,7,8,9},AV97&amp; "0123456789"))</f>
        <v>#REF!</v>
      </c>
      <c r="AX97" s="91" t="str">
        <f t="shared" si="652"/>
        <v/>
      </c>
      <c r="AY97" s="91" t="str">
        <f t="shared" si="653"/>
        <v/>
      </c>
      <c r="AZ97" s="91" t="str">
        <f t="shared" si="654"/>
        <v/>
      </c>
      <c r="BA97" s="91" t="str">
        <f t="shared" si="655"/>
        <v/>
      </c>
      <c r="BB97" s="91" t="str">
        <f t="shared" si="656"/>
        <v/>
      </c>
      <c r="BC97" s="91" t="str">
        <f t="shared" si="657"/>
        <v/>
      </c>
      <c r="BD97" s="91" t="str">
        <f t="shared" si="658"/>
        <v/>
      </c>
      <c r="BE97" s="91" t="str">
        <f t="shared" si="659"/>
        <v/>
      </c>
      <c r="BF97" s="91" t="str">
        <f t="shared" si="660"/>
        <v/>
      </c>
      <c r="BG97" s="91" t="str">
        <f t="shared" si="661"/>
        <v/>
      </c>
      <c r="BH97" s="91" t="str">
        <f t="shared" si="662"/>
        <v/>
      </c>
      <c r="BI97" s="91" t="str">
        <f t="shared" si="663"/>
        <v/>
      </c>
      <c r="BJ97" s="91" t="str">
        <f t="shared" si="664"/>
        <v/>
      </c>
      <c r="BK97" s="91" t="str">
        <f t="shared" si="665"/>
        <v/>
      </c>
      <c r="BL97" s="91" t="str">
        <f t="shared" si="666"/>
        <v/>
      </c>
      <c r="BM97" s="91" t="str">
        <f t="shared" si="667"/>
        <v/>
      </c>
      <c r="BN97" s="91" t="str">
        <f t="shared" si="668"/>
        <v/>
      </c>
      <c r="BO97" s="91" t="str">
        <f t="shared" si="669"/>
        <v/>
      </c>
      <c r="BP97" s="91" t="str">
        <f t="shared" si="670"/>
        <v/>
      </c>
      <c r="BQ97" s="91" t="str">
        <f t="shared" si="671"/>
        <v/>
      </c>
      <c r="BR97" s="91" t="str">
        <f t="shared" si="672"/>
        <v/>
      </c>
      <c r="BS97" s="91" t="str">
        <f t="shared" si="673"/>
        <v/>
      </c>
      <c r="BT97" s="91" t="str">
        <f t="shared" si="674"/>
        <v/>
      </c>
      <c r="BU97" s="91" t="str">
        <f t="shared" si="675"/>
        <v/>
      </c>
      <c r="BV97" s="91" t="str">
        <f t="shared" si="676"/>
        <v/>
      </c>
      <c r="BW97" s="91" t="str">
        <f t="shared" si="677"/>
        <v/>
      </c>
      <c r="BX97" s="91" t="str">
        <f t="shared" si="678"/>
        <v/>
      </c>
      <c r="BY97" s="91" t="str">
        <f t="shared" si="679"/>
        <v/>
      </c>
      <c r="BZ97" s="91" t="str">
        <f t="shared" si="680"/>
        <v/>
      </c>
      <c r="CA97" s="91" t="str">
        <f t="shared" si="681"/>
        <v/>
      </c>
      <c r="CB97" s="91" t="str">
        <f t="shared" si="682"/>
        <v/>
      </c>
      <c r="CC97" s="91" t="str">
        <f t="shared" si="683"/>
        <v/>
      </c>
      <c r="CD97" s="91" t="str">
        <f t="shared" si="684"/>
        <v/>
      </c>
      <c r="CE97" s="91" t="str">
        <f t="shared" si="685"/>
        <v/>
      </c>
      <c r="CF97" s="91" t="str">
        <f t="shared" si="686"/>
        <v/>
      </c>
      <c r="CG97" s="91" t="str">
        <f t="shared" si="687"/>
        <v/>
      </c>
      <c r="CH97" s="91" t="str">
        <f t="shared" si="688"/>
        <v/>
      </c>
      <c r="CI97" s="91" t="str">
        <f t="shared" si="689"/>
        <v>нет</v>
      </c>
      <c r="CJ97" s="63" t="e">
        <f>IF(LEN('Описание предлагаемого товара'!#REF!)&gt;0,'Описание предлагаемого товара'!#REF!,"")</f>
        <v>#REF!</v>
      </c>
      <c r="CK97" s="91" t="e">
        <f t="shared" ref="CK97:CL97" si="828">IFERROR(REPLACE(CJ97,FIND(CHAR(10),CJ97,1),1,""),CJ97)</f>
        <v>#REF!</v>
      </c>
      <c r="CL97" s="91" t="e">
        <f t="shared" si="828"/>
        <v>#REF!</v>
      </c>
      <c r="CM97" s="91" t="e">
        <f t="shared" si="691"/>
        <v>#REF!</v>
      </c>
      <c r="CN97" s="91" t="e">
        <f t="shared" si="692"/>
        <v>#REF!</v>
      </c>
      <c r="CO97" s="91" t="e">
        <f t="shared" si="693"/>
        <v>#REF!</v>
      </c>
      <c r="CP97" s="90" t="e">
        <f>IF(AU97="Не указан реестровый номер (мера нац.режима Запрет)","",IF(CI97="нет","",IF(CU97="да","исключение(не смотрим баллы)",IFERROR(IF(CI97*1&gt;0,IFERROR(IF(VLOOKUP(CI97*1,Обработ.выгрузка_реестра_РФ!$A:$G,7,)=0,"Баллы не установлены",VLOOKUP(CI97*1,Обработ.выгрузка_реестра_РФ!$A:$G,7,)),IF(LEN(CI97)&gt;14,"","нет номера в реестре РФ")),""),IF(LEN(CI97)=0,"","Некорректный реестровый номер")))))</f>
        <v>#REF!</v>
      </c>
      <c r="CQ97" s="33" t="e">
        <f>IF(LEN(C97)&gt;0,IFERROR(IF(LEN(H97)&gt;0,IF(LEN(VLOOKUP(H97,'исключения(не_смотрим_баллы)'!$A:$C,1,))&gt;0,"да","нет"),"не введен ОКПД2"),"нет"),"")</f>
        <v>#REF!</v>
      </c>
      <c r="CR97" s="33" t="e">
        <f ca="1">IF(CQ97="да",IF(TODAY()&lt;VLOOKUP(H97,'исключения(не_смотрим_баллы)'!$A:$C,3,),"да","нет"),"")</f>
        <v>#REF!</v>
      </c>
      <c r="CS97" s="33" t="str">
        <f>IFERROR(IF(CQ97="да",IF(VLOOKUP(CI97*1,Обработ.выгрузка_реестра_РФ!$A:$G,2,)&lt;VLOOKUP(H97,'исключения(не_смотрим_баллы)'!$A:$C,2,),"да","нет"),""),"")</f>
        <v/>
      </c>
      <c r="CT97" s="24"/>
      <c r="CU97" s="33" t="e">
        <f t="shared" si="705"/>
        <v>#REF!</v>
      </c>
      <c r="CV97" s="91" t="e">
        <f t="shared" si="706"/>
        <v>#REF!</v>
      </c>
      <c r="CW97" s="27" t="e">
        <f t="shared" si="707"/>
        <v>#REF!</v>
      </c>
      <c r="CX97" s="26" t="e">
        <f t="shared" si="636"/>
        <v>#REF!</v>
      </c>
      <c r="CY97" s="64" t="e">
        <f>IF(LEN('Описание предлагаемого товара'!#REF!)&gt;0,'Описание предлагаемого товара'!#REF!,"")</f>
        <v>#REF!</v>
      </c>
      <c r="CZ97" s="95" t="e">
        <f t="shared" si="694"/>
        <v>#REF!</v>
      </c>
      <c r="DA97" s="95" t="e">
        <f t="shared" ref="DA97" si="829">IFERROR(REPLACE(CZ97,FIND(" ",CZ97,1),1,""),CZ97)</f>
        <v>#REF!</v>
      </c>
      <c r="DB97" s="95" t="e">
        <f t="shared" si="638"/>
        <v>#REF!</v>
      </c>
      <c r="DC97" s="95" t="e">
        <f t="shared" ref="DC97:DD97" si="830">IFERROR(REPLACE(DB97,FIND("г.",DB97,1),2,""),DB97)</f>
        <v>#REF!</v>
      </c>
      <c r="DD97" s="95" t="e">
        <f t="shared" si="830"/>
        <v>#REF!</v>
      </c>
      <c r="DE97" s="95" t="e">
        <f t="shared" ref="DE97:DF97" si="831">IFERROR(REPLACE(DD97,FIND("г",DD97,1),1,""),DD97)</f>
        <v>#REF!</v>
      </c>
      <c r="DF97" s="95" t="e">
        <f t="shared" si="831"/>
        <v>#REF!</v>
      </c>
      <c r="DG97" s="95" t="e">
        <f t="shared" si="711"/>
        <v>#REF!</v>
      </c>
      <c r="DH97" s="25" t="str">
        <f>IFERROR(VLOOKUP(CI97*1,Обработ.выгрузка_реестра_РФ!$A:$G,5,),"")</f>
        <v/>
      </c>
      <c r="DI97" s="27" t="str">
        <f t="shared" si="721"/>
        <v/>
      </c>
      <c r="DJ97" s="27" t="str">
        <f t="shared" ca="1" si="698"/>
        <v/>
      </c>
      <c r="DK97" s="63" t="e">
        <f>IF(LEN('Описание предлагаемого товара'!#REF!)&gt;0,'Описание предлагаемого товара'!#REF!,"")</f>
        <v>#REF!</v>
      </c>
      <c r="DL97" s="63" t="e">
        <f>IF(LEN('Описание предлагаемого товара'!#REF!)&gt;0,'Описание предлагаемого товара'!#REF!,"")</f>
        <v>#REF!</v>
      </c>
      <c r="DM97" s="32"/>
    </row>
    <row r="98" spans="1:117" ht="48.75" customHeight="1" x14ac:dyDescent="0.25">
      <c r="A98" s="61" t="e">
        <f>IF(LEN('Описание предлагаемого товара'!#REF!)&gt;0,'Описание предлагаемого товара'!#REF!,"")</f>
        <v>#REF!</v>
      </c>
      <c r="B98" s="65" t="e">
        <f>IF(LEN('Описание предлагаемого товара'!#REF!)&gt;0,'Описание предлагаемого товара'!#REF!,"")</f>
        <v>#REF!</v>
      </c>
      <c r="C98" s="61" t="e">
        <f>IF(LEN('Описание предлагаемого товара'!#REF!)&gt;0,'Описание предлагаемого товара'!#REF!,"")</f>
        <v>#REF!</v>
      </c>
      <c r="D98" s="61" t="e">
        <f>IF(LEN('Описание предлагаемого товара'!#REF!)&gt;0,'Описание предлагаемого товара'!#REF!,"")</f>
        <v>#REF!</v>
      </c>
      <c r="E98" s="61" t="e">
        <f>IF(LEN('Описание предлагаемого товара'!#REF!)&gt;0,'Описание предлагаемого товара'!#REF!,"")</f>
        <v>#REF!</v>
      </c>
      <c r="F98" s="61" t="e">
        <f>IF(LEN('Описание предлагаемого товара'!#REF!)&gt;0,'Описание предлагаемого товара'!#REF!,"")</f>
        <v>#REF!</v>
      </c>
      <c r="G98" s="61" t="e">
        <f>IF(LEN('Описание предлагаемого товара'!#REF!)&gt;0,'Описание предлагаемого товара'!#REF!,"")</f>
        <v>#REF!</v>
      </c>
      <c r="H98" s="61" t="e">
        <f>IF(LEN('Описание предлагаемого товара'!#REF!)&gt;0,'Описание предлагаемого товара'!#REF!,"")</f>
        <v>#REF!</v>
      </c>
      <c r="I98" s="61" t="e">
        <f>IF(LEN('Описание предлагаемого товара'!#REF!)&gt;0,'Описание предлагаемого товара'!#REF!,"")</f>
        <v>#REF!</v>
      </c>
      <c r="J98" s="38" t="str">
        <f>IFERROR(VLOOKUP(B98,SAP!$A:$E,5,),"")</f>
        <v/>
      </c>
      <c r="K98" s="40" t="str">
        <f t="shared" si="641"/>
        <v/>
      </c>
      <c r="L98" s="61" t="e">
        <f>IF(LEN('Описание предлагаемого товара'!#REF!)&gt;0,IFERROR('Описание предлагаемого товара'!#REF!*1,""),"")</f>
        <v>#REF!</v>
      </c>
      <c r="M98" s="39" t="str">
        <f>IFERROR(VLOOKUP(B98,SAP!$A:$E,2,),"")</f>
        <v/>
      </c>
      <c r="N98" s="41" t="str">
        <f t="shared" si="777"/>
        <v/>
      </c>
      <c r="O98" s="39" t="str">
        <f t="shared" si="628"/>
        <v/>
      </c>
      <c r="P98" s="36" t="e">
        <f>IF(LEN('Описание предлагаемого товара'!#REF!)&gt;0,'Описание предлагаемого товара'!#REF!,"")</f>
        <v>#REF!</v>
      </c>
      <c r="Q9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8" s="37" t="e">
        <f>IF(LEN('Описание предлагаемого товара'!#REF!)&gt;0,'Описание предлагаемого товара'!#REF!,"")</f>
        <v>#REF!</v>
      </c>
      <c r="S98" s="37" t="e">
        <f>IF(LEN('Описание предлагаемого товара'!#REF!)&gt;0,'Описание предлагаемого товара'!#REF!,"")</f>
        <v>#REF!</v>
      </c>
      <c r="T9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8" s="23" t="str">
        <f>IFERROR(VLOOKUP(CI98*1,Обработ.выгрузка_реестра_РФ!$A:$G,6,),"")</f>
        <v/>
      </c>
      <c r="V98" s="61" t="e">
        <f>IF(LEN('Описание предлагаемого товара'!#REF!)&gt;0,'Описание предлагаемого товара'!#REF!,"")</f>
        <v>#REF!</v>
      </c>
      <c r="W98" s="62" t="e">
        <f>IF(LEN('Описание предлагаемого товара'!#REF!)&gt;0,'Описание предлагаемого товара'!#REF!,"")</f>
        <v>#REF!</v>
      </c>
      <c r="X98" s="91" t="e">
        <f t="shared" ref="X98:Y98" si="832">IFERROR(REPLACE(W98,FIND(CHAR(10),W98,1),1," "),W98)</f>
        <v>#REF!</v>
      </c>
      <c r="Y98" s="91" t="e">
        <f t="shared" si="832"/>
        <v>#REF!</v>
      </c>
      <c r="Z98" s="91" t="e">
        <f t="shared" si="643"/>
        <v>#REF!</v>
      </c>
      <c r="AA98" s="91" t="e">
        <f t="shared" si="644"/>
        <v>#REF!</v>
      </c>
      <c r="AB98" s="91" t="e">
        <f t="shared" si="645"/>
        <v>#REF!</v>
      </c>
      <c r="AC98" s="91" t="e">
        <f t="shared" ref="AC98:AF98" si="833">IFERROR(REPLACE(AB98,FIND("  ",AB98,1),2," "),AB98)</f>
        <v>#REF!</v>
      </c>
      <c r="AD98" s="91" t="e">
        <f t="shared" si="833"/>
        <v>#REF!</v>
      </c>
      <c r="AE98" s="91" t="e">
        <f t="shared" si="833"/>
        <v>#REF!</v>
      </c>
      <c r="AF98" s="91" t="e">
        <f t="shared" si="833"/>
        <v>#REF!</v>
      </c>
      <c r="AG98" s="23" t="str">
        <f>IFERROR(VLOOKUP(CI98*1,Обработ.выгрузка_реестра_РФ!$A:$G,4,),"")</f>
        <v/>
      </c>
      <c r="AH98" s="91" t="str">
        <f t="shared" ref="AH98:AI98" si="834">IFERROR(REPLACE(AG98,FIND("-",AG98,1),1,"*"),AG98)</f>
        <v/>
      </c>
      <c r="AI98" s="91" t="str">
        <f t="shared" si="834"/>
        <v/>
      </c>
      <c r="AJ98" s="27" t="str">
        <f t="shared" si="743"/>
        <v/>
      </c>
      <c r="AK98" s="63" t="e">
        <f>IF(LEN('Описание предлагаемого товара'!#REF!)&gt;0,'Описание предлагаемого товара'!#REF!,"")</f>
        <v>#REF!</v>
      </c>
      <c r="AL98" s="91" t="e">
        <f t="shared" ref="AL98:AM98" si="835">IFERROR(REPLACE(AK98,FIND(CHAR(10),AK98,1),1,""),AK98)</f>
        <v>#REF!</v>
      </c>
      <c r="AM98" s="91" t="e">
        <f t="shared" si="835"/>
        <v>#REF!</v>
      </c>
      <c r="AN98" s="91" t="e">
        <f t="shared" ref="AN98:AR98" si="836">IFERROR(REPLACE(AM98,FIND(" ",AM98,1),1,""),AM98)</f>
        <v>#REF!</v>
      </c>
      <c r="AO98" s="91" t="e">
        <f t="shared" si="836"/>
        <v>#REF!</v>
      </c>
      <c r="AP98" s="91" t="e">
        <f t="shared" si="836"/>
        <v>#REF!</v>
      </c>
      <c r="AQ98" s="91" t="e">
        <f t="shared" si="836"/>
        <v>#REF!</v>
      </c>
      <c r="AR98" s="91" t="e">
        <f t="shared" si="836"/>
        <v>#REF!</v>
      </c>
      <c r="AS98" s="91" t="e">
        <f t="shared" si="650"/>
        <v>#REF!</v>
      </c>
      <c r="AT98" s="91" t="e">
        <f t="shared" si="651"/>
        <v>#REF!</v>
      </c>
      <c r="AU98" s="32" t="e">
        <f t="shared" si="634"/>
        <v>#REF!</v>
      </c>
      <c r="AV98" s="93" t="e">
        <f>'Описание предлагаемого товара'!#REF!</f>
        <v>#REF!</v>
      </c>
      <c r="AW98" s="91" t="e">
        <f>MIN(SEARCH({0,1,2,3,4,5,6,7,8,9},AV98&amp; "0123456789"))</f>
        <v>#REF!</v>
      </c>
      <c r="AX98" s="91" t="str">
        <f t="shared" si="652"/>
        <v/>
      </c>
      <c r="AY98" s="91" t="str">
        <f t="shared" si="653"/>
        <v/>
      </c>
      <c r="AZ98" s="91" t="str">
        <f t="shared" si="654"/>
        <v/>
      </c>
      <c r="BA98" s="91" t="str">
        <f t="shared" si="655"/>
        <v/>
      </c>
      <c r="BB98" s="91" t="str">
        <f t="shared" si="656"/>
        <v/>
      </c>
      <c r="BC98" s="91" t="str">
        <f t="shared" si="657"/>
        <v/>
      </c>
      <c r="BD98" s="91" t="str">
        <f t="shared" si="658"/>
        <v/>
      </c>
      <c r="BE98" s="91" t="str">
        <f t="shared" si="659"/>
        <v/>
      </c>
      <c r="BF98" s="91" t="str">
        <f t="shared" si="660"/>
        <v/>
      </c>
      <c r="BG98" s="91" t="str">
        <f t="shared" si="661"/>
        <v/>
      </c>
      <c r="BH98" s="91" t="str">
        <f t="shared" si="662"/>
        <v/>
      </c>
      <c r="BI98" s="91" t="str">
        <f t="shared" si="663"/>
        <v/>
      </c>
      <c r="BJ98" s="91" t="str">
        <f t="shared" si="664"/>
        <v/>
      </c>
      <c r="BK98" s="91" t="str">
        <f t="shared" si="665"/>
        <v/>
      </c>
      <c r="BL98" s="91" t="str">
        <f t="shared" si="666"/>
        <v/>
      </c>
      <c r="BM98" s="91" t="str">
        <f t="shared" si="667"/>
        <v/>
      </c>
      <c r="BN98" s="91" t="str">
        <f t="shared" si="668"/>
        <v/>
      </c>
      <c r="BO98" s="91" t="str">
        <f t="shared" si="669"/>
        <v/>
      </c>
      <c r="BP98" s="91" t="str">
        <f t="shared" si="670"/>
        <v/>
      </c>
      <c r="BQ98" s="91" t="str">
        <f t="shared" si="671"/>
        <v/>
      </c>
      <c r="BR98" s="91" t="str">
        <f t="shared" si="672"/>
        <v/>
      </c>
      <c r="BS98" s="91" t="str">
        <f t="shared" si="673"/>
        <v/>
      </c>
      <c r="BT98" s="91" t="str">
        <f t="shared" si="674"/>
        <v/>
      </c>
      <c r="BU98" s="91" t="str">
        <f t="shared" si="675"/>
        <v/>
      </c>
      <c r="BV98" s="91" t="str">
        <f t="shared" si="676"/>
        <v/>
      </c>
      <c r="BW98" s="91" t="str">
        <f t="shared" si="677"/>
        <v/>
      </c>
      <c r="BX98" s="91" t="str">
        <f t="shared" si="678"/>
        <v/>
      </c>
      <c r="BY98" s="91" t="str">
        <f t="shared" si="679"/>
        <v/>
      </c>
      <c r="BZ98" s="91" t="str">
        <f t="shared" si="680"/>
        <v/>
      </c>
      <c r="CA98" s="91" t="str">
        <f t="shared" si="681"/>
        <v/>
      </c>
      <c r="CB98" s="91" t="str">
        <f t="shared" si="682"/>
        <v/>
      </c>
      <c r="CC98" s="91" t="str">
        <f t="shared" si="683"/>
        <v/>
      </c>
      <c r="CD98" s="91" t="str">
        <f t="shared" si="684"/>
        <v/>
      </c>
      <c r="CE98" s="91" t="str">
        <f t="shared" si="685"/>
        <v/>
      </c>
      <c r="CF98" s="91" t="str">
        <f t="shared" si="686"/>
        <v/>
      </c>
      <c r="CG98" s="91" t="str">
        <f t="shared" si="687"/>
        <v/>
      </c>
      <c r="CH98" s="91" t="str">
        <f t="shared" si="688"/>
        <v/>
      </c>
      <c r="CI98" s="91" t="str">
        <f t="shared" si="689"/>
        <v>нет</v>
      </c>
      <c r="CJ98" s="63" t="e">
        <f>IF(LEN('Описание предлагаемого товара'!#REF!)&gt;0,'Описание предлагаемого товара'!#REF!,"")</f>
        <v>#REF!</v>
      </c>
      <c r="CK98" s="91" t="e">
        <f t="shared" ref="CK98:CL98" si="837">IFERROR(REPLACE(CJ98,FIND(CHAR(10),CJ98,1),1,""),CJ98)</f>
        <v>#REF!</v>
      </c>
      <c r="CL98" s="91" t="e">
        <f t="shared" si="837"/>
        <v>#REF!</v>
      </c>
      <c r="CM98" s="91" t="e">
        <f t="shared" si="691"/>
        <v>#REF!</v>
      </c>
      <c r="CN98" s="91" t="e">
        <f t="shared" si="692"/>
        <v>#REF!</v>
      </c>
      <c r="CO98" s="91" t="e">
        <f t="shared" si="693"/>
        <v>#REF!</v>
      </c>
      <c r="CP98" s="90" t="e">
        <f>IF(AU98="Не указан реестровый номер (мера нац.режима Запрет)","",IF(CI98="нет","",IF(CU98="да","исключение(не смотрим баллы)",IFERROR(IF(CI98*1&gt;0,IFERROR(IF(VLOOKUP(CI98*1,Обработ.выгрузка_реестра_РФ!$A:$G,7,)=0,"Баллы не установлены",VLOOKUP(CI98*1,Обработ.выгрузка_реестра_РФ!$A:$G,7,)),IF(LEN(CI98)&gt;14,"","нет номера в реестре РФ")),""),IF(LEN(CI98)=0,"","Некорректный реестровый номер")))))</f>
        <v>#REF!</v>
      </c>
      <c r="CQ98" s="33" t="e">
        <f>IF(LEN(C98)&gt;0,IFERROR(IF(LEN(H98)&gt;0,IF(LEN(VLOOKUP(H98,'исключения(не_смотрим_баллы)'!$A:$C,1,))&gt;0,"да","нет"),"не введен ОКПД2"),"нет"),"")</f>
        <v>#REF!</v>
      </c>
      <c r="CR98" s="33" t="e">
        <f ca="1">IF(CQ98="да",IF(TODAY()&lt;VLOOKUP(H98,'исключения(не_смотрим_баллы)'!$A:$C,3,),"да","нет"),"")</f>
        <v>#REF!</v>
      </c>
      <c r="CS98" s="33" t="str">
        <f>IFERROR(IF(CQ98="да",IF(VLOOKUP(CI98*1,Обработ.выгрузка_реестра_РФ!$A:$G,2,)&lt;VLOOKUP(H98,'исключения(не_смотрим_баллы)'!$A:$C,2,),"да","нет"),""),"")</f>
        <v/>
      </c>
      <c r="CT98" s="24"/>
      <c r="CU98" s="33" t="e">
        <f t="shared" si="705"/>
        <v>#REF!</v>
      </c>
      <c r="CV98" s="91" t="e">
        <f t="shared" si="706"/>
        <v>#REF!</v>
      </c>
      <c r="CW98" s="27" t="e">
        <f t="shared" si="707"/>
        <v>#REF!</v>
      </c>
      <c r="CX98" s="26" t="e">
        <f t="shared" si="636"/>
        <v>#REF!</v>
      </c>
      <c r="CY98" s="64" t="e">
        <f>IF(LEN('Описание предлагаемого товара'!#REF!)&gt;0,'Описание предлагаемого товара'!#REF!,"")</f>
        <v>#REF!</v>
      </c>
      <c r="CZ98" s="95" t="e">
        <f t="shared" si="694"/>
        <v>#REF!</v>
      </c>
      <c r="DA98" s="95" t="e">
        <f t="shared" ref="DA98" si="838">IFERROR(REPLACE(CZ98,FIND(" ",CZ98,1),1,""),CZ98)</f>
        <v>#REF!</v>
      </c>
      <c r="DB98" s="95" t="e">
        <f t="shared" si="638"/>
        <v>#REF!</v>
      </c>
      <c r="DC98" s="95" t="e">
        <f t="shared" ref="DC98:DD98" si="839">IFERROR(REPLACE(DB98,FIND("г.",DB98,1),2,""),DB98)</f>
        <v>#REF!</v>
      </c>
      <c r="DD98" s="95" t="e">
        <f t="shared" si="839"/>
        <v>#REF!</v>
      </c>
      <c r="DE98" s="95" t="e">
        <f t="shared" ref="DE98:DF98" si="840">IFERROR(REPLACE(DD98,FIND("г",DD98,1),1,""),DD98)</f>
        <v>#REF!</v>
      </c>
      <c r="DF98" s="95" t="e">
        <f t="shared" si="840"/>
        <v>#REF!</v>
      </c>
      <c r="DG98" s="95" t="e">
        <f t="shared" si="711"/>
        <v>#REF!</v>
      </c>
      <c r="DH98" s="25" t="str">
        <f>IFERROR(VLOOKUP(CI98*1,Обработ.выгрузка_реестра_РФ!$A:$G,5,),"")</f>
        <v/>
      </c>
      <c r="DI98" s="27" t="str">
        <f t="shared" si="721"/>
        <v/>
      </c>
      <c r="DJ98" s="27" t="str">
        <f t="shared" ca="1" si="698"/>
        <v/>
      </c>
      <c r="DK98" s="63" t="e">
        <f>IF(LEN('Описание предлагаемого товара'!#REF!)&gt;0,'Описание предлагаемого товара'!#REF!,"")</f>
        <v>#REF!</v>
      </c>
      <c r="DL98" s="63" t="e">
        <f>IF(LEN('Описание предлагаемого товара'!#REF!)&gt;0,'Описание предлагаемого товара'!#REF!,"")</f>
        <v>#REF!</v>
      </c>
      <c r="DM98" s="32"/>
    </row>
    <row r="99" spans="1:117" ht="48.75" customHeight="1" x14ac:dyDescent="0.25">
      <c r="A99" s="61" t="e">
        <f>IF(LEN('Описание предлагаемого товара'!#REF!)&gt;0,'Описание предлагаемого товара'!#REF!,"")</f>
        <v>#REF!</v>
      </c>
      <c r="B99" s="65" t="e">
        <f>IF(LEN('Описание предлагаемого товара'!#REF!)&gt;0,'Описание предлагаемого товара'!#REF!,"")</f>
        <v>#REF!</v>
      </c>
      <c r="C99" s="61" t="e">
        <f>IF(LEN('Описание предлагаемого товара'!#REF!)&gt;0,'Описание предлагаемого товара'!#REF!,"")</f>
        <v>#REF!</v>
      </c>
      <c r="D99" s="61" t="e">
        <f>IF(LEN('Описание предлагаемого товара'!#REF!)&gt;0,'Описание предлагаемого товара'!#REF!,"")</f>
        <v>#REF!</v>
      </c>
      <c r="E99" s="61" t="e">
        <f>IF(LEN('Описание предлагаемого товара'!#REF!)&gt;0,'Описание предлагаемого товара'!#REF!,"")</f>
        <v>#REF!</v>
      </c>
      <c r="F99" s="61" t="e">
        <f>IF(LEN('Описание предлагаемого товара'!#REF!)&gt;0,'Описание предлагаемого товара'!#REF!,"")</f>
        <v>#REF!</v>
      </c>
      <c r="G99" s="61" t="e">
        <f>IF(LEN('Описание предлагаемого товара'!#REF!)&gt;0,'Описание предлагаемого товара'!#REF!,"")</f>
        <v>#REF!</v>
      </c>
      <c r="H99" s="61" t="e">
        <f>IF(LEN('Описание предлагаемого товара'!#REF!)&gt;0,'Описание предлагаемого товара'!#REF!,"")</f>
        <v>#REF!</v>
      </c>
      <c r="I99" s="61" t="e">
        <f>IF(LEN('Описание предлагаемого товара'!#REF!)&gt;0,'Описание предлагаемого товара'!#REF!,"")</f>
        <v>#REF!</v>
      </c>
      <c r="J99" s="38" t="str">
        <f>IFERROR(VLOOKUP(B99,SAP!$A:$E,5,),"")</f>
        <v/>
      </c>
      <c r="K99" s="40" t="str">
        <f t="shared" si="641"/>
        <v/>
      </c>
      <c r="L99" s="61" t="e">
        <f>IF(LEN('Описание предлагаемого товара'!#REF!)&gt;0,IFERROR('Описание предлагаемого товара'!#REF!*1,""),"")</f>
        <v>#REF!</v>
      </c>
      <c r="M99" s="39" t="str">
        <f>IFERROR(VLOOKUP(B99,SAP!$A:$E,2,),"")</f>
        <v/>
      </c>
      <c r="N99" s="41" t="str">
        <f t="shared" si="777"/>
        <v/>
      </c>
      <c r="O99" s="39" t="str">
        <f t="shared" si="628"/>
        <v/>
      </c>
      <c r="P99" s="36" t="e">
        <f>IF(LEN('Описание предлагаемого товара'!#REF!)&gt;0,'Описание предлагаемого товара'!#REF!,"")</f>
        <v>#REF!</v>
      </c>
      <c r="Q9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9" s="37" t="e">
        <f>IF(LEN('Описание предлагаемого товара'!#REF!)&gt;0,'Описание предлагаемого товара'!#REF!,"")</f>
        <v>#REF!</v>
      </c>
      <c r="S99" s="37" t="e">
        <f>IF(LEN('Описание предлагаемого товара'!#REF!)&gt;0,'Описание предлагаемого товара'!#REF!,"")</f>
        <v>#REF!</v>
      </c>
      <c r="T9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9" s="23" t="str">
        <f>IFERROR(VLOOKUP(CI99*1,Обработ.выгрузка_реестра_РФ!$A:$G,6,),"")</f>
        <v/>
      </c>
      <c r="V99" s="61" t="e">
        <f>IF(LEN('Описание предлагаемого товара'!#REF!)&gt;0,'Описание предлагаемого товара'!#REF!,"")</f>
        <v>#REF!</v>
      </c>
      <c r="W99" s="62" t="e">
        <f>IF(LEN('Описание предлагаемого товара'!#REF!)&gt;0,'Описание предлагаемого товара'!#REF!,"")</f>
        <v>#REF!</v>
      </c>
      <c r="X99" s="91" t="e">
        <f t="shared" ref="X99:Y99" si="841">IFERROR(REPLACE(W99,FIND(CHAR(10),W99,1),1," "),W99)</f>
        <v>#REF!</v>
      </c>
      <c r="Y99" s="91" t="e">
        <f t="shared" si="841"/>
        <v>#REF!</v>
      </c>
      <c r="Z99" s="91" t="e">
        <f t="shared" si="643"/>
        <v>#REF!</v>
      </c>
      <c r="AA99" s="91" t="e">
        <f t="shared" si="644"/>
        <v>#REF!</v>
      </c>
      <c r="AB99" s="91" t="e">
        <f t="shared" si="645"/>
        <v>#REF!</v>
      </c>
      <c r="AC99" s="91" t="e">
        <f t="shared" ref="AC99:AF99" si="842">IFERROR(REPLACE(AB99,FIND("  ",AB99,1),2," "),AB99)</f>
        <v>#REF!</v>
      </c>
      <c r="AD99" s="91" t="e">
        <f t="shared" si="842"/>
        <v>#REF!</v>
      </c>
      <c r="AE99" s="91" t="e">
        <f t="shared" si="842"/>
        <v>#REF!</v>
      </c>
      <c r="AF99" s="91" t="e">
        <f t="shared" si="842"/>
        <v>#REF!</v>
      </c>
      <c r="AG99" s="23" t="str">
        <f>IFERROR(VLOOKUP(CI99*1,Обработ.выгрузка_реестра_РФ!$A:$G,4,),"")</f>
        <v/>
      </c>
      <c r="AH99" s="91" t="str">
        <f t="shared" ref="AH99:AI99" si="843">IFERROR(REPLACE(AG99,FIND("-",AG99,1),1,"*"),AG99)</f>
        <v/>
      </c>
      <c r="AI99" s="91" t="str">
        <f t="shared" si="843"/>
        <v/>
      </c>
      <c r="AJ99" s="27" t="str">
        <f t="shared" si="743"/>
        <v/>
      </c>
      <c r="AK99" s="63" t="e">
        <f>IF(LEN('Описание предлагаемого товара'!#REF!)&gt;0,'Описание предлагаемого товара'!#REF!,"")</f>
        <v>#REF!</v>
      </c>
      <c r="AL99" s="91" t="e">
        <f t="shared" ref="AL99:AM99" si="844">IFERROR(REPLACE(AK99,FIND(CHAR(10),AK99,1),1,""),AK99)</f>
        <v>#REF!</v>
      </c>
      <c r="AM99" s="91" t="e">
        <f t="shared" si="844"/>
        <v>#REF!</v>
      </c>
      <c r="AN99" s="91" t="e">
        <f t="shared" ref="AN99:AR99" si="845">IFERROR(REPLACE(AM99,FIND(" ",AM99,1),1,""),AM99)</f>
        <v>#REF!</v>
      </c>
      <c r="AO99" s="91" t="e">
        <f t="shared" si="845"/>
        <v>#REF!</v>
      </c>
      <c r="AP99" s="91" t="e">
        <f t="shared" si="845"/>
        <v>#REF!</v>
      </c>
      <c r="AQ99" s="91" t="e">
        <f t="shared" si="845"/>
        <v>#REF!</v>
      </c>
      <c r="AR99" s="91" t="e">
        <f t="shared" si="845"/>
        <v>#REF!</v>
      </c>
      <c r="AS99" s="91" t="e">
        <f t="shared" si="650"/>
        <v>#REF!</v>
      </c>
      <c r="AT99" s="91" t="e">
        <f t="shared" si="651"/>
        <v>#REF!</v>
      </c>
      <c r="AU99" s="32" t="e">
        <f t="shared" si="634"/>
        <v>#REF!</v>
      </c>
      <c r="AV99" s="93" t="e">
        <f>'Описание предлагаемого товара'!#REF!</f>
        <v>#REF!</v>
      </c>
      <c r="AW99" s="91" t="e">
        <f>MIN(SEARCH({0,1,2,3,4,5,6,7,8,9},AV99&amp; "0123456789"))</f>
        <v>#REF!</v>
      </c>
      <c r="AX99" s="91" t="str">
        <f t="shared" si="652"/>
        <v/>
      </c>
      <c r="AY99" s="91" t="str">
        <f t="shared" si="653"/>
        <v/>
      </c>
      <c r="AZ99" s="91" t="str">
        <f t="shared" si="654"/>
        <v/>
      </c>
      <c r="BA99" s="91" t="str">
        <f t="shared" si="655"/>
        <v/>
      </c>
      <c r="BB99" s="91" t="str">
        <f t="shared" si="656"/>
        <v/>
      </c>
      <c r="BC99" s="91" t="str">
        <f t="shared" si="657"/>
        <v/>
      </c>
      <c r="BD99" s="91" t="str">
        <f t="shared" si="658"/>
        <v/>
      </c>
      <c r="BE99" s="91" t="str">
        <f t="shared" si="659"/>
        <v/>
      </c>
      <c r="BF99" s="91" t="str">
        <f t="shared" si="660"/>
        <v/>
      </c>
      <c r="BG99" s="91" t="str">
        <f t="shared" si="661"/>
        <v/>
      </c>
      <c r="BH99" s="91" t="str">
        <f t="shared" si="662"/>
        <v/>
      </c>
      <c r="BI99" s="91" t="str">
        <f t="shared" si="663"/>
        <v/>
      </c>
      <c r="BJ99" s="91" t="str">
        <f t="shared" si="664"/>
        <v/>
      </c>
      <c r="BK99" s="91" t="str">
        <f t="shared" si="665"/>
        <v/>
      </c>
      <c r="BL99" s="91" t="str">
        <f t="shared" si="666"/>
        <v/>
      </c>
      <c r="BM99" s="91" t="str">
        <f t="shared" si="667"/>
        <v/>
      </c>
      <c r="BN99" s="91" t="str">
        <f t="shared" si="668"/>
        <v/>
      </c>
      <c r="BO99" s="91" t="str">
        <f t="shared" si="669"/>
        <v/>
      </c>
      <c r="BP99" s="91" t="str">
        <f t="shared" si="670"/>
        <v/>
      </c>
      <c r="BQ99" s="91" t="str">
        <f t="shared" si="671"/>
        <v/>
      </c>
      <c r="BR99" s="91" t="str">
        <f t="shared" si="672"/>
        <v/>
      </c>
      <c r="BS99" s="91" t="str">
        <f t="shared" si="673"/>
        <v/>
      </c>
      <c r="BT99" s="91" t="str">
        <f t="shared" si="674"/>
        <v/>
      </c>
      <c r="BU99" s="91" t="str">
        <f t="shared" si="675"/>
        <v/>
      </c>
      <c r="BV99" s="91" t="str">
        <f t="shared" si="676"/>
        <v/>
      </c>
      <c r="BW99" s="91" t="str">
        <f t="shared" si="677"/>
        <v/>
      </c>
      <c r="BX99" s="91" t="str">
        <f t="shared" si="678"/>
        <v/>
      </c>
      <c r="BY99" s="91" t="str">
        <f t="shared" si="679"/>
        <v/>
      </c>
      <c r="BZ99" s="91" t="str">
        <f t="shared" si="680"/>
        <v/>
      </c>
      <c r="CA99" s="91" t="str">
        <f t="shared" si="681"/>
        <v/>
      </c>
      <c r="CB99" s="91" t="str">
        <f t="shared" si="682"/>
        <v/>
      </c>
      <c r="CC99" s="91" t="str">
        <f t="shared" si="683"/>
        <v/>
      </c>
      <c r="CD99" s="91" t="str">
        <f t="shared" si="684"/>
        <v/>
      </c>
      <c r="CE99" s="91" t="str">
        <f t="shared" si="685"/>
        <v/>
      </c>
      <c r="CF99" s="91" t="str">
        <f t="shared" si="686"/>
        <v/>
      </c>
      <c r="CG99" s="91" t="str">
        <f t="shared" si="687"/>
        <v/>
      </c>
      <c r="CH99" s="91" t="str">
        <f t="shared" si="688"/>
        <v/>
      </c>
      <c r="CI99" s="91" t="str">
        <f t="shared" si="689"/>
        <v>нет</v>
      </c>
      <c r="CJ99" s="63" t="e">
        <f>IF(LEN('Описание предлагаемого товара'!#REF!)&gt;0,'Описание предлагаемого товара'!#REF!,"")</f>
        <v>#REF!</v>
      </c>
      <c r="CK99" s="91" t="e">
        <f t="shared" ref="CK99:CL99" si="846">IFERROR(REPLACE(CJ99,FIND(CHAR(10),CJ99,1),1,""),CJ99)</f>
        <v>#REF!</v>
      </c>
      <c r="CL99" s="91" t="e">
        <f t="shared" si="846"/>
        <v>#REF!</v>
      </c>
      <c r="CM99" s="91" t="e">
        <f t="shared" si="691"/>
        <v>#REF!</v>
      </c>
      <c r="CN99" s="91" t="e">
        <f t="shared" si="692"/>
        <v>#REF!</v>
      </c>
      <c r="CO99" s="91" t="e">
        <f t="shared" si="693"/>
        <v>#REF!</v>
      </c>
      <c r="CP99" s="90" t="e">
        <f>IF(AU99="Не указан реестровый номер (мера нац.режима Запрет)","",IF(CI99="нет","",IF(CU99="да","исключение(не смотрим баллы)",IFERROR(IF(CI99*1&gt;0,IFERROR(IF(VLOOKUP(CI99*1,Обработ.выгрузка_реестра_РФ!$A:$G,7,)=0,"Баллы не установлены",VLOOKUP(CI99*1,Обработ.выгрузка_реестра_РФ!$A:$G,7,)),IF(LEN(CI99)&gt;14,"","нет номера в реестре РФ")),""),IF(LEN(CI99)=0,"","Некорректный реестровый номер")))))</f>
        <v>#REF!</v>
      </c>
      <c r="CQ99" s="33" t="e">
        <f>IF(LEN(C99)&gt;0,IFERROR(IF(LEN(H99)&gt;0,IF(LEN(VLOOKUP(H99,'исключения(не_смотрим_баллы)'!$A:$C,1,))&gt;0,"да","нет"),"не введен ОКПД2"),"нет"),"")</f>
        <v>#REF!</v>
      </c>
      <c r="CR99" s="33" t="e">
        <f ca="1">IF(CQ99="да",IF(TODAY()&lt;VLOOKUP(H99,'исключения(не_смотрим_баллы)'!$A:$C,3,),"да","нет"),"")</f>
        <v>#REF!</v>
      </c>
      <c r="CS99" s="33" t="str">
        <f>IFERROR(IF(CQ99="да",IF(VLOOKUP(CI99*1,Обработ.выгрузка_реестра_РФ!$A:$G,2,)&lt;VLOOKUP(H99,'исключения(не_смотрим_баллы)'!$A:$C,2,),"да","нет"),""),"")</f>
        <v/>
      </c>
      <c r="CT99" s="24"/>
      <c r="CU99" s="33" t="e">
        <f t="shared" si="705"/>
        <v>#REF!</v>
      </c>
      <c r="CV99" s="91" t="e">
        <f t="shared" si="706"/>
        <v>#REF!</v>
      </c>
      <c r="CW99" s="27" t="e">
        <f t="shared" si="707"/>
        <v>#REF!</v>
      </c>
      <c r="CX99" s="26" t="e">
        <f t="shared" si="636"/>
        <v>#REF!</v>
      </c>
      <c r="CY99" s="64" t="e">
        <f>IF(LEN('Описание предлагаемого товара'!#REF!)&gt;0,'Описание предлагаемого товара'!#REF!,"")</f>
        <v>#REF!</v>
      </c>
      <c r="CZ99" s="95" t="e">
        <f t="shared" si="694"/>
        <v>#REF!</v>
      </c>
      <c r="DA99" s="95" t="e">
        <f t="shared" ref="DA99" si="847">IFERROR(REPLACE(CZ99,FIND(" ",CZ99,1),1,""),CZ99)</f>
        <v>#REF!</v>
      </c>
      <c r="DB99" s="95" t="e">
        <f t="shared" si="638"/>
        <v>#REF!</v>
      </c>
      <c r="DC99" s="95" t="e">
        <f t="shared" ref="DC99:DD99" si="848">IFERROR(REPLACE(DB99,FIND("г.",DB99,1),2,""),DB99)</f>
        <v>#REF!</v>
      </c>
      <c r="DD99" s="95" t="e">
        <f t="shared" si="848"/>
        <v>#REF!</v>
      </c>
      <c r="DE99" s="95" t="e">
        <f t="shared" ref="DE99:DF99" si="849">IFERROR(REPLACE(DD99,FIND("г",DD99,1),1,""),DD99)</f>
        <v>#REF!</v>
      </c>
      <c r="DF99" s="95" t="e">
        <f t="shared" si="849"/>
        <v>#REF!</v>
      </c>
      <c r="DG99" s="95" t="e">
        <f t="shared" si="711"/>
        <v>#REF!</v>
      </c>
      <c r="DH99" s="25" t="str">
        <f>IFERROR(VLOOKUP(CI99*1,Обработ.выгрузка_реестра_РФ!$A:$G,5,),"")</f>
        <v/>
      </c>
      <c r="DI99" s="27" t="str">
        <f t="shared" si="721"/>
        <v/>
      </c>
      <c r="DJ99" s="27" t="str">
        <f t="shared" ca="1" si="698"/>
        <v/>
      </c>
      <c r="DK99" s="63" t="e">
        <f>IF(LEN('Описание предлагаемого товара'!#REF!)&gt;0,'Описание предлагаемого товара'!#REF!,"")</f>
        <v>#REF!</v>
      </c>
      <c r="DL99" s="63" t="e">
        <f>IF(LEN('Описание предлагаемого товара'!#REF!)&gt;0,'Описание предлагаемого товара'!#REF!,"")</f>
        <v>#REF!</v>
      </c>
      <c r="DM99" s="32"/>
    </row>
    <row r="100" spans="1:117" ht="48.75" customHeight="1" x14ac:dyDescent="0.25">
      <c r="A100" s="61" t="e">
        <f>IF(LEN('Описание предлагаемого товара'!#REF!)&gt;0,'Описание предлагаемого товара'!#REF!,"")</f>
        <v>#REF!</v>
      </c>
      <c r="B100" s="65" t="e">
        <f>IF(LEN('Описание предлагаемого товара'!#REF!)&gt;0,'Описание предлагаемого товара'!#REF!,"")</f>
        <v>#REF!</v>
      </c>
      <c r="C100" s="61" t="e">
        <f>IF(LEN('Описание предлагаемого товара'!#REF!)&gt;0,'Описание предлагаемого товара'!#REF!,"")</f>
        <v>#REF!</v>
      </c>
      <c r="D100" s="61" t="e">
        <f>IF(LEN('Описание предлагаемого товара'!#REF!)&gt;0,'Описание предлагаемого товара'!#REF!,"")</f>
        <v>#REF!</v>
      </c>
      <c r="E100" s="61" t="e">
        <f>IF(LEN('Описание предлагаемого товара'!#REF!)&gt;0,'Описание предлагаемого товара'!#REF!,"")</f>
        <v>#REF!</v>
      </c>
      <c r="F100" s="61" t="e">
        <f>IF(LEN('Описание предлагаемого товара'!#REF!)&gt;0,'Описание предлагаемого товара'!#REF!,"")</f>
        <v>#REF!</v>
      </c>
      <c r="G100" s="61" t="e">
        <f>IF(LEN('Описание предлагаемого товара'!#REF!)&gt;0,'Описание предлагаемого товара'!#REF!,"")</f>
        <v>#REF!</v>
      </c>
      <c r="H100" s="61" t="e">
        <f>IF(LEN('Описание предлагаемого товара'!#REF!)&gt;0,'Описание предлагаемого товара'!#REF!,"")</f>
        <v>#REF!</v>
      </c>
      <c r="I100" s="61" t="e">
        <f>IF(LEN('Описание предлагаемого товара'!#REF!)&gt;0,'Описание предлагаемого товара'!#REF!,"")</f>
        <v>#REF!</v>
      </c>
      <c r="J100" s="38" t="str">
        <f>IFERROR(VLOOKUP(B100,SAP!$A:$E,5,),"")</f>
        <v/>
      </c>
      <c r="K100" s="40" t="str">
        <f t="shared" si="641"/>
        <v/>
      </c>
      <c r="L100" s="61" t="e">
        <f>IF(LEN('Описание предлагаемого товара'!#REF!)&gt;0,IFERROR('Описание предлагаемого товара'!#REF!*1,""),"")</f>
        <v>#REF!</v>
      </c>
      <c r="M100" s="39" t="str">
        <f>IFERROR(VLOOKUP(B100,SAP!$A:$E,2,),"")</f>
        <v/>
      </c>
      <c r="N100" s="41" t="str">
        <f t="shared" si="777"/>
        <v/>
      </c>
      <c r="O100" s="39" t="str">
        <f t="shared" si="628"/>
        <v/>
      </c>
      <c r="P100" s="36" t="e">
        <f>IF(LEN('Описание предлагаемого товара'!#REF!)&gt;0,'Описание предлагаемого товара'!#REF!,"")</f>
        <v>#REF!</v>
      </c>
      <c r="Q10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0" s="37" t="e">
        <f>IF(LEN('Описание предлагаемого товара'!#REF!)&gt;0,'Описание предлагаемого товара'!#REF!,"")</f>
        <v>#REF!</v>
      </c>
      <c r="S100" s="37" t="e">
        <f>IF(LEN('Описание предлагаемого товара'!#REF!)&gt;0,'Описание предлагаемого товара'!#REF!,"")</f>
        <v>#REF!</v>
      </c>
      <c r="T10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0" s="23" t="str">
        <f>IFERROR(VLOOKUP(CI100*1,Обработ.выгрузка_реестра_РФ!$A:$G,6,),"")</f>
        <v/>
      </c>
      <c r="V100" s="61" t="e">
        <f>IF(LEN('Описание предлагаемого товара'!#REF!)&gt;0,'Описание предлагаемого товара'!#REF!,"")</f>
        <v>#REF!</v>
      </c>
      <c r="W100" s="62" t="e">
        <f>IF(LEN('Описание предлагаемого товара'!#REF!)&gt;0,'Описание предлагаемого товара'!#REF!,"")</f>
        <v>#REF!</v>
      </c>
      <c r="X100" s="91" t="e">
        <f t="shared" ref="X100:Y100" si="850">IFERROR(REPLACE(W100,FIND(CHAR(10),W100,1),1," "),W100)</f>
        <v>#REF!</v>
      </c>
      <c r="Y100" s="91" t="e">
        <f t="shared" si="850"/>
        <v>#REF!</v>
      </c>
      <c r="Z100" s="91" t="e">
        <f t="shared" si="643"/>
        <v>#REF!</v>
      </c>
      <c r="AA100" s="91" t="e">
        <f t="shared" si="644"/>
        <v>#REF!</v>
      </c>
      <c r="AB100" s="91" t="e">
        <f t="shared" si="645"/>
        <v>#REF!</v>
      </c>
      <c r="AC100" s="91" t="e">
        <f t="shared" ref="AC100:AF100" si="851">IFERROR(REPLACE(AB100,FIND("  ",AB100,1),2," "),AB100)</f>
        <v>#REF!</v>
      </c>
      <c r="AD100" s="91" t="e">
        <f t="shared" si="851"/>
        <v>#REF!</v>
      </c>
      <c r="AE100" s="91" t="e">
        <f t="shared" si="851"/>
        <v>#REF!</v>
      </c>
      <c r="AF100" s="91" t="e">
        <f t="shared" si="851"/>
        <v>#REF!</v>
      </c>
      <c r="AG100" s="23" t="str">
        <f>IFERROR(VLOOKUP(CI100*1,Обработ.выгрузка_реестра_РФ!$A:$G,4,),"")</f>
        <v/>
      </c>
      <c r="AH100" s="91" t="str">
        <f t="shared" ref="AH100:AI100" si="852">IFERROR(REPLACE(AG100,FIND("-",AG100,1),1,"*"),AG100)</f>
        <v/>
      </c>
      <c r="AI100" s="91" t="str">
        <f t="shared" si="852"/>
        <v/>
      </c>
      <c r="AJ100" s="27" t="str">
        <f t="shared" si="743"/>
        <v/>
      </c>
      <c r="AK100" s="63" t="e">
        <f>IF(LEN('Описание предлагаемого товара'!#REF!)&gt;0,'Описание предлагаемого товара'!#REF!,"")</f>
        <v>#REF!</v>
      </c>
      <c r="AL100" s="91" t="e">
        <f t="shared" ref="AL100:AM100" si="853">IFERROR(REPLACE(AK100,FIND(CHAR(10),AK100,1),1,""),AK100)</f>
        <v>#REF!</v>
      </c>
      <c r="AM100" s="91" t="e">
        <f t="shared" si="853"/>
        <v>#REF!</v>
      </c>
      <c r="AN100" s="91" t="e">
        <f t="shared" ref="AN100:AR100" si="854">IFERROR(REPLACE(AM100,FIND(" ",AM100,1),1,""),AM100)</f>
        <v>#REF!</v>
      </c>
      <c r="AO100" s="91" t="e">
        <f t="shared" si="854"/>
        <v>#REF!</v>
      </c>
      <c r="AP100" s="91" t="e">
        <f t="shared" si="854"/>
        <v>#REF!</v>
      </c>
      <c r="AQ100" s="91" t="e">
        <f t="shared" si="854"/>
        <v>#REF!</v>
      </c>
      <c r="AR100" s="91" t="e">
        <f t="shared" si="854"/>
        <v>#REF!</v>
      </c>
      <c r="AS100" s="91" t="e">
        <f t="shared" si="650"/>
        <v>#REF!</v>
      </c>
      <c r="AT100" s="91" t="e">
        <f t="shared" si="651"/>
        <v>#REF!</v>
      </c>
      <c r="AU100" s="32" t="e">
        <f t="shared" si="634"/>
        <v>#REF!</v>
      </c>
      <c r="AV100" s="93" t="e">
        <f>'Описание предлагаемого товара'!#REF!</f>
        <v>#REF!</v>
      </c>
      <c r="AW100" s="91" t="e">
        <f>MIN(SEARCH({0,1,2,3,4,5,6,7,8,9},AV100&amp; "0123456789"))</f>
        <v>#REF!</v>
      </c>
      <c r="AX100" s="91" t="str">
        <f t="shared" si="652"/>
        <v/>
      </c>
      <c r="AY100" s="91" t="str">
        <f t="shared" si="653"/>
        <v/>
      </c>
      <c r="AZ100" s="91" t="str">
        <f t="shared" si="654"/>
        <v/>
      </c>
      <c r="BA100" s="91" t="str">
        <f t="shared" si="655"/>
        <v/>
      </c>
      <c r="BB100" s="91" t="str">
        <f t="shared" si="656"/>
        <v/>
      </c>
      <c r="BC100" s="91" t="str">
        <f t="shared" si="657"/>
        <v/>
      </c>
      <c r="BD100" s="91" t="str">
        <f t="shared" si="658"/>
        <v/>
      </c>
      <c r="BE100" s="91" t="str">
        <f t="shared" si="659"/>
        <v/>
      </c>
      <c r="BF100" s="91" t="str">
        <f t="shared" si="660"/>
        <v/>
      </c>
      <c r="BG100" s="91" t="str">
        <f t="shared" si="661"/>
        <v/>
      </c>
      <c r="BH100" s="91" t="str">
        <f t="shared" si="662"/>
        <v/>
      </c>
      <c r="BI100" s="91" t="str">
        <f t="shared" si="663"/>
        <v/>
      </c>
      <c r="BJ100" s="91" t="str">
        <f t="shared" si="664"/>
        <v/>
      </c>
      <c r="BK100" s="91" t="str">
        <f t="shared" si="665"/>
        <v/>
      </c>
      <c r="BL100" s="91" t="str">
        <f t="shared" si="666"/>
        <v/>
      </c>
      <c r="BM100" s="91" t="str">
        <f t="shared" si="667"/>
        <v/>
      </c>
      <c r="BN100" s="91" t="str">
        <f t="shared" si="668"/>
        <v/>
      </c>
      <c r="BO100" s="91" t="str">
        <f t="shared" si="669"/>
        <v/>
      </c>
      <c r="BP100" s="91" t="str">
        <f t="shared" si="670"/>
        <v/>
      </c>
      <c r="BQ100" s="91" t="str">
        <f t="shared" si="671"/>
        <v/>
      </c>
      <c r="BR100" s="91" t="str">
        <f t="shared" si="672"/>
        <v/>
      </c>
      <c r="BS100" s="91" t="str">
        <f t="shared" si="673"/>
        <v/>
      </c>
      <c r="BT100" s="91" t="str">
        <f t="shared" si="674"/>
        <v/>
      </c>
      <c r="BU100" s="91" t="str">
        <f t="shared" si="675"/>
        <v/>
      </c>
      <c r="BV100" s="91" t="str">
        <f t="shared" si="676"/>
        <v/>
      </c>
      <c r="BW100" s="91" t="str">
        <f t="shared" si="677"/>
        <v/>
      </c>
      <c r="BX100" s="91" t="str">
        <f t="shared" si="678"/>
        <v/>
      </c>
      <c r="BY100" s="91" t="str">
        <f t="shared" si="679"/>
        <v/>
      </c>
      <c r="BZ100" s="91" t="str">
        <f t="shared" si="680"/>
        <v/>
      </c>
      <c r="CA100" s="91" t="str">
        <f t="shared" si="681"/>
        <v/>
      </c>
      <c r="CB100" s="91" t="str">
        <f t="shared" si="682"/>
        <v/>
      </c>
      <c r="CC100" s="91" t="str">
        <f t="shared" si="683"/>
        <v/>
      </c>
      <c r="CD100" s="91" t="str">
        <f t="shared" si="684"/>
        <v/>
      </c>
      <c r="CE100" s="91" t="str">
        <f t="shared" si="685"/>
        <v/>
      </c>
      <c r="CF100" s="91" t="str">
        <f t="shared" si="686"/>
        <v/>
      </c>
      <c r="CG100" s="91" t="str">
        <f t="shared" si="687"/>
        <v/>
      </c>
      <c r="CH100" s="91" t="str">
        <f t="shared" si="688"/>
        <v/>
      </c>
      <c r="CI100" s="91" t="str">
        <f t="shared" si="689"/>
        <v>нет</v>
      </c>
      <c r="CJ100" s="63" t="e">
        <f>IF(LEN('Описание предлагаемого товара'!#REF!)&gt;0,'Описание предлагаемого товара'!#REF!,"")</f>
        <v>#REF!</v>
      </c>
      <c r="CK100" s="91" t="e">
        <f t="shared" ref="CK100:CL100" si="855">IFERROR(REPLACE(CJ100,FIND(CHAR(10),CJ100,1),1,""),CJ100)</f>
        <v>#REF!</v>
      </c>
      <c r="CL100" s="91" t="e">
        <f t="shared" si="855"/>
        <v>#REF!</v>
      </c>
      <c r="CM100" s="91" t="e">
        <f t="shared" si="691"/>
        <v>#REF!</v>
      </c>
      <c r="CN100" s="91" t="e">
        <f t="shared" si="692"/>
        <v>#REF!</v>
      </c>
      <c r="CO100" s="91" t="e">
        <f t="shared" si="693"/>
        <v>#REF!</v>
      </c>
      <c r="CP100" s="90" t="e">
        <f>IF(AU100="Не указан реестровый номер (мера нац.режима Запрет)","",IF(CI100="нет","",IF(CU100="да","исключение(не смотрим баллы)",IFERROR(IF(CI100*1&gt;0,IFERROR(IF(VLOOKUP(CI100*1,Обработ.выгрузка_реестра_РФ!$A:$G,7,)=0,"Баллы не установлены",VLOOKUP(CI100*1,Обработ.выгрузка_реестра_РФ!$A:$G,7,)),IF(LEN(CI100)&gt;14,"","нет номера в реестре РФ")),""),IF(LEN(CI100)=0,"","Некорректный реестровый номер")))))</f>
        <v>#REF!</v>
      </c>
      <c r="CQ100" s="33" t="e">
        <f>IF(LEN(C100)&gt;0,IFERROR(IF(LEN(H100)&gt;0,IF(LEN(VLOOKUP(H100,'исключения(не_смотрим_баллы)'!$A:$C,1,))&gt;0,"да","нет"),"не введен ОКПД2"),"нет"),"")</f>
        <v>#REF!</v>
      </c>
      <c r="CR100" s="33" t="e">
        <f ca="1">IF(CQ100="да",IF(TODAY()&lt;VLOOKUP(H100,'исключения(не_смотрим_баллы)'!$A:$C,3,),"да","нет"),"")</f>
        <v>#REF!</v>
      </c>
      <c r="CS100" s="33" t="str">
        <f>IFERROR(IF(CQ100="да",IF(VLOOKUP(CI100*1,Обработ.выгрузка_реестра_РФ!$A:$G,2,)&lt;VLOOKUP(H100,'исключения(не_смотрим_баллы)'!$A:$C,2,),"да","нет"),""),"")</f>
        <v/>
      </c>
      <c r="CT100" s="24"/>
      <c r="CU100" s="33" t="e">
        <f t="shared" si="705"/>
        <v>#REF!</v>
      </c>
      <c r="CV100" s="91" t="e">
        <f t="shared" si="706"/>
        <v>#REF!</v>
      </c>
      <c r="CW100" s="27" t="e">
        <f t="shared" si="707"/>
        <v>#REF!</v>
      </c>
      <c r="CX100" s="26" t="e">
        <f t="shared" si="636"/>
        <v>#REF!</v>
      </c>
      <c r="CY100" s="64" t="e">
        <f>IF(LEN('Описание предлагаемого товара'!#REF!)&gt;0,'Описание предлагаемого товара'!#REF!,"")</f>
        <v>#REF!</v>
      </c>
      <c r="CZ100" s="95" t="e">
        <f t="shared" si="694"/>
        <v>#REF!</v>
      </c>
      <c r="DA100" s="95" t="e">
        <f t="shared" ref="DA100" si="856">IFERROR(REPLACE(CZ100,FIND(" ",CZ100,1),1,""),CZ100)</f>
        <v>#REF!</v>
      </c>
      <c r="DB100" s="95" t="e">
        <f t="shared" si="638"/>
        <v>#REF!</v>
      </c>
      <c r="DC100" s="95" t="e">
        <f t="shared" ref="DC100:DD100" si="857">IFERROR(REPLACE(DB100,FIND("г.",DB100,1),2,""),DB100)</f>
        <v>#REF!</v>
      </c>
      <c r="DD100" s="95" t="e">
        <f t="shared" si="857"/>
        <v>#REF!</v>
      </c>
      <c r="DE100" s="95" t="e">
        <f t="shared" ref="DE100:DF100" si="858">IFERROR(REPLACE(DD100,FIND("г",DD100,1),1,""),DD100)</f>
        <v>#REF!</v>
      </c>
      <c r="DF100" s="95" t="e">
        <f t="shared" si="858"/>
        <v>#REF!</v>
      </c>
      <c r="DG100" s="95" t="e">
        <f t="shared" si="711"/>
        <v>#REF!</v>
      </c>
      <c r="DH100" s="25" t="str">
        <f>IFERROR(VLOOKUP(CI100*1,Обработ.выгрузка_реестра_РФ!$A:$G,5,),"")</f>
        <v/>
      </c>
      <c r="DI100" s="27" t="str">
        <f t="shared" si="721"/>
        <v/>
      </c>
      <c r="DJ100" s="27" t="str">
        <f t="shared" ca="1" si="698"/>
        <v/>
      </c>
      <c r="DK100" s="63" t="e">
        <f>IF(LEN('Описание предлагаемого товара'!#REF!)&gt;0,'Описание предлагаемого товара'!#REF!,"")</f>
        <v>#REF!</v>
      </c>
      <c r="DL100" s="63" t="e">
        <f>IF(LEN('Описание предлагаемого товара'!#REF!)&gt;0,'Описание предлагаемого товара'!#REF!,"")</f>
        <v>#REF!</v>
      </c>
      <c r="DM100" s="32"/>
    </row>
    <row r="101" spans="1:117" ht="48.75" customHeight="1" x14ac:dyDescent="0.25">
      <c r="A101" s="61" t="e">
        <f>IF(LEN('Описание предлагаемого товара'!#REF!)&gt;0,'Описание предлагаемого товара'!#REF!,"")</f>
        <v>#REF!</v>
      </c>
      <c r="B101" s="65" t="e">
        <f>IF(LEN('Описание предлагаемого товара'!#REF!)&gt;0,'Описание предлагаемого товара'!#REF!,"")</f>
        <v>#REF!</v>
      </c>
      <c r="C101" s="61" t="e">
        <f>IF(LEN('Описание предлагаемого товара'!#REF!)&gt;0,'Описание предлагаемого товара'!#REF!,"")</f>
        <v>#REF!</v>
      </c>
      <c r="D101" s="61" t="e">
        <f>IF(LEN('Описание предлагаемого товара'!#REF!)&gt;0,'Описание предлагаемого товара'!#REF!,"")</f>
        <v>#REF!</v>
      </c>
      <c r="E101" s="61" t="e">
        <f>IF(LEN('Описание предлагаемого товара'!#REF!)&gt;0,'Описание предлагаемого товара'!#REF!,"")</f>
        <v>#REF!</v>
      </c>
      <c r="F101" s="61" t="e">
        <f>IF(LEN('Описание предлагаемого товара'!#REF!)&gt;0,'Описание предлагаемого товара'!#REF!,"")</f>
        <v>#REF!</v>
      </c>
      <c r="G101" s="61" t="e">
        <f>IF(LEN('Описание предлагаемого товара'!#REF!)&gt;0,'Описание предлагаемого товара'!#REF!,"")</f>
        <v>#REF!</v>
      </c>
      <c r="H101" s="61" t="e">
        <f>IF(LEN('Описание предлагаемого товара'!#REF!)&gt;0,'Описание предлагаемого товара'!#REF!,"")</f>
        <v>#REF!</v>
      </c>
      <c r="I101" s="61" t="e">
        <f>IF(LEN('Описание предлагаемого товара'!#REF!)&gt;0,'Описание предлагаемого товара'!#REF!,"")</f>
        <v>#REF!</v>
      </c>
      <c r="J101" s="38" t="str">
        <f>IFERROR(VLOOKUP(B101,SAP!$A:$E,5,),"")</f>
        <v/>
      </c>
      <c r="K101" s="40" t="str">
        <f t="shared" si="641"/>
        <v/>
      </c>
      <c r="L101" s="61" t="e">
        <f>IF(LEN('Описание предлагаемого товара'!#REF!)&gt;0,IFERROR('Описание предлагаемого товара'!#REF!*1,""),"")</f>
        <v>#REF!</v>
      </c>
      <c r="M101" s="39" t="str">
        <f>IFERROR(VLOOKUP(B101,SAP!$A:$E,2,),"")</f>
        <v/>
      </c>
      <c r="N101" s="41" t="str">
        <f t="shared" si="777"/>
        <v/>
      </c>
      <c r="O101" s="39" t="str">
        <f t="shared" si="628"/>
        <v/>
      </c>
      <c r="P101" s="36" t="e">
        <f>IF(LEN('Описание предлагаемого товара'!#REF!)&gt;0,'Описание предлагаемого товара'!#REF!,"")</f>
        <v>#REF!</v>
      </c>
      <c r="Q10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1" s="37" t="e">
        <f>IF(LEN('Описание предлагаемого товара'!#REF!)&gt;0,'Описание предлагаемого товара'!#REF!,"")</f>
        <v>#REF!</v>
      </c>
      <c r="S101" s="37" t="e">
        <f>IF(LEN('Описание предлагаемого товара'!#REF!)&gt;0,'Описание предлагаемого товара'!#REF!,"")</f>
        <v>#REF!</v>
      </c>
      <c r="T10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1" s="23" t="str">
        <f>IFERROR(VLOOKUP(CI101*1,Обработ.выгрузка_реестра_РФ!$A:$G,6,),"")</f>
        <v/>
      </c>
      <c r="V101" s="61" t="e">
        <f>IF(LEN('Описание предлагаемого товара'!#REF!)&gt;0,'Описание предлагаемого товара'!#REF!,"")</f>
        <v>#REF!</v>
      </c>
      <c r="W101" s="62" t="e">
        <f>IF(LEN('Описание предлагаемого товара'!#REF!)&gt;0,'Описание предлагаемого товара'!#REF!,"")</f>
        <v>#REF!</v>
      </c>
      <c r="X101" s="91" t="e">
        <f t="shared" ref="X101:Y101" si="859">IFERROR(REPLACE(W101,FIND(CHAR(10),W101,1),1," "),W101)</f>
        <v>#REF!</v>
      </c>
      <c r="Y101" s="91" t="e">
        <f t="shared" si="859"/>
        <v>#REF!</v>
      </c>
      <c r="Z101" s="91" t="e">
        <f t="shared" si="643"/>
        <v>#REF!</v>
      </c>
      <c r="AA101" s="91" t="e">
        <f t="shared" si="644"/>
        <v>#REF!</v>
      </c>
      <c r="AB101" s="91" t="e">
        <f t="shared" si="645"/>
        <v>#REF!</v>
      </c>
      <c r="AC101" s="91" t="e">
        <f t="shared" ref="AC101:AF101" si="860">IFERROR(REPLACE(AB101,FIND("  ",AB101,1),2," "),AB101)</f>
        <v>#REF!</v>
      </c>
      <c r="AD101" s="91" t="e">
        <f t="shared" si="860"/>
        <v>#REF!</v>
      </c>
      <c r="AE101" s="91" t="e">
        <f t="shared" si="860"/>
        <v>#REF!</v>
      </c>
      <c r="AF101" s="91" t="e">
        <f t="shared" si="860"/>
        <v>#REF!</v>
      </c>
      <c r="AG101" s="23" t="str">
        <f>IFERROR(VLOOKUP(CI101*1,Обработ.выгрузка_реестра_РФ!$A:$G,4,),"")</f>
        <v/>
      </c>
      <c r="AH101" s="91" t="str">
        <f t="shared" ref="AH101:AI101" si="861">IFERROR(REPLACE(AG101,FIND("-",AG101,1),1,"*"),AG101)</f>
        <v/>
      </c>
      <c r="AI101" s="91" t="str">
        <f t="shared" si="861"/>
        <v/>
      </c>
      <c r="AJ101" s="27" t="str">
        <f t="shared" si="743"/>
        <v/>
      </c>
      <c r="AK101" s="63" t="e">
        <f>IF(LEN('Описание предлагаемого товара'!#REF!)&gt;0,'Описание предлагаемого товара'!#REF!,"")</f>
        <v>#REF!</v>
      </c>
      <c r="AL101" s="91" t="e">
        <f t="shared" ref="AL101:AM101" si="862">IFERROR(REPLACE(AK101,FIND(CHAR(10),AK101,1),1,""),AK101)</f>
        <v>#REF!</v>
      </c>
      <c r="AM101" s="91" t="e">
        <f t="shared" si="862"/>
        <v>#REF!</v>
      </c>
      <c r="AN101" s="91" t="e">
        <f t="shared" ref="AN101:AR101" si="863">IFERROR(REPLACE(AM101,FIND(" ",AM101,1),1,""),AM101)</f>
        <v>#REF!</v>
      </c>
      <c r="AO101" s="91" t="e">
        <f t="shared" si="863"/>
        <v>#REF!</v>
      </c>
      <c r="AP101" s="91" t="e">
        <f t="shared" si="863"/>
        <v>#REF!</v>
      </c>
      <c r="AQ101" s="91" t="e">
        <f t="shared" si="863"/>
        <v>#REF!</v>
      </c>
      <c r="AR101" s="91" t="e">
        <f t="shared" si="863"/>
        <v>#REF!</v>
      </c>
      <c r="AS101" s="91" t="e">
        <f t="shared" si="650"/>
        <v>#REF!</v>
      </c>
      <c r="AT101" s="91" t="e">
        <f t="shared" si="651"/>
        <v>#REF!</v>
      </c>
      <c r="AU101" s="32" t="e">
        <f t="shared" si="634"/>
        <v>#REF!</v>
      </c>
      <c r="AV101" s="93" t="e">
        <f>'Описание предлагаемого товара'!#REF!</f>
        <v>#REF!</v>
      </c>
      <c r="AW101" s="91" t="e">
        <f>MIN(SEARCH({0,1,2,3,4,5,6,7,8,9},AV101&amp; "0123456789"))</f>
        <v>#REF!</v>
      </c>
      <c r="AX101" s="91" t="str">
        <f t="shared" si="652"/>
        <v/>
      </c>
      <c r="AY101" s="91" t="str">
        <f t="shared" si="653"/>
        <v/>
      </c>
      <c r="AZ101" s="91" t="str">
        <f t="shared" si="654"/>
        <v/>
      </c>
      <c r="BA101" s="91" t="str">
        <f t="shared" si="655"/>
        <v/>
      </c>
      <c r="BB101" s="91" t="str">
        <f t="shared" si="656"/>
        <v/>
      </c>
      <c r="BC101" s="91" t="str">
        <f t="shared" si="657"/>
        <v/>
      </c>
      <c r="BD101" s="91" t="str">
        <f t="shared" si="658"/>
        <v/>
      </c>
      <c r="BE101" s="91" t="str">
        <f t="shared" si="659"/>
        <v/>
      </c>
      <c r="BF101" s="91" t="str">
        <f t="shared" si="660"/>
        <v/>
      </c>
      <c r="BG101" s="91" t="str">
        <f t="shared" si="661"/>
        <v/>
      </c>
      <c r="BH101" s="91" t="str">
        <f t="shared" si="662"/>
        <v/>
      </c>
      <c r="BI101" s="91" t="str">
        <f t="shared" si="663"/>
        <v/>
      </c>
      <c r="BJ101" s="91" t="str">
        <f t="shared" si="664"/>
        <v/>
      </c>
      <c r="BK101" s="91" t="str">
        <f t="shared" si="665"/>
        <v/>
      </c>
      <c r="BL101" s="91" t="str">
        <f t="shared" si="666"/>
        <v/>
      </c>
      <c r="BM101" s="91" t="str">
        <f t="shared" si="667"/>
        <v/>
      </c>
      <c r="BN101" s="91" t="str">
        <f t="shared" si="668"/>
        <v/>
      </c>
      <c r="BO101" s="91" t="str">
        <f t="shared" si="669"/>
        <v/>
      </c>
      <c r="BP101" s="91" t="str">
        <f t="shared" si="670"/>
        <v/>
      </c>
      <c r="BQ101" s="91" t="str">
        <f t="shared" si="671"/>
        <v/>
      </c>
      <c r="BR101" s="91" t="str">
        <f t="shared" si="672"/>
        <v/>
      </c>
      <c r="BS101" s="91" t="str">
        <f t="shared" si="673"/>
        <v/>
      </c>
      <c r="BT101" s="91" t="str">
        <f t="shared" si="674"/>
        <v/>
      </c>
      <c r="BU101" s="91" t="str">
        <f t="shared" si="675"/>
        <v/>
      </c>
      <c r="BV101" s="91" t="str">
        <f t="shared" si="676"/>
        <v/>
      </c>
      <c r="BW101" s="91" t="str">
        <f t="shared" si="677"/>
        <v/>
      </c>
      <c r="BX101" s="91" t="str">
        <f t="shared" si="678"/>
        <v/>
      </c>
      <c r="BY101" s="91" t="str">
        <f t="shared" si="679"/>
        <v/>
      </c>
      <c r="BZ101" s="91" t="str">
        <f t="shared" si="680"/>
        <v/>
      </c>
      <c r="CA101" s="91" t="str">
        <f t="shared" si="681"/>
        <v/>
      </c>
      <c r="CB101" s="91" t="str">
        <f t="shared" si="682"/>
        <v/>
      </c>
      <c r="CC101" s="91" t="str">
        <f t="shared" si="683"/>
        <v/>
      </c>
      <c r="CD101" s="91" t="str">
        <f t="shared" si="684"/>
        <v/>
      </c>
      <c r="CE101" s="91" t="str">
        <f t="shared" si="685"/>
        <v/>
      </c>
      <c r="CF101" s="91" t="str">
        <f t="shared" si="686"/>
        <v/>
      </c>
      <c r="CG101" s="91" t="str">
        <f t="shared" si="687"/>
        <v/>
      </c>
      <c r="CH101" s="91" t="str">
        <f t="shared" si="688"/>
        <v/>
      </c>
      <c r="CI101" s="91" t="str">
        <f t="shared" si="689"/>
        <v>нет</v>
      </c>
      <c r="CJ101" s="63" t="e">
        <f>IF(LEN('Описание предлагаемого товара'!#REF!)&gt;0,'Описание предлагаемого товара'!#REF!,"")</f>
        <v>#REF!</v>
      </c>
      <c r="CK101" s="91" t="e">
        <f t="shared" ref="CK101:CL101" si="864">IFERROR(REPLACE(CJ101,FIND(CHAR(10),CJ101,1),1,""),CJ101)</f>
        <v>#REF!</v>
      </c>
      <c r="CL101" s="91" t="e">
        <f t="shared" si="864"/>
        <v>#REF!</v>
      </c>
      <c r="CM101" s="91" t="e">
        <f t="shared" si="691"/>
        <v>#REF!</v>
      </c>
      <c r="CN101" s="91" t="e">
        <f t="shared" si="692"/>
        <v>#REF!</v>
      </c>
      <c r="CO101" s="91" t="e">
        <f t="shared" si="693"/>
        <v>#REF!</v>
      </c>
      <c r="CP101" s="90" t="e">
        <f>IF(AU101="Не указан реестровый номер (мера нац.режима Запрет)","",IF(CI101="нет","",IF(CU101="да","исключение(не смотрим баллы)",IFERROR(IF(CI101*1&gt;0,IFERROR(IF(VLOOKUP(CI101*1,Обработ.выгрузка_реестра_РФ!$A:$G,7,)=0,"Баллы не установлены",VLOOKUP(CI101*1,Обработ.выгрузка_реестра_РФ!$A:$G,7,)),IF(LEN(CI101)&gt;14,"","нет номера в реестре РФ")),""),IF(LEN(CI101)=0,"","Некорректный реестровый номер")))))</f>
        <v>#REF!</v>
      </c>
      <c r="CQ101" s="33" t="e">
        <f>IF(LEN(C101)&gt;0,IFERROR(IF(LEN(H101)&gt;0,IF(LEN(VLOOKUP(H101,'исключения(не_смотрим_баллы)'!$A:$C,1,))&gt;0,"да","нет"),"не введен ОКПД2"),"нет"),"")</f>
        <v>#REF!</v>
      </c>
      <c r="CR101" s="33" t="e">
        <f ca="1">IF(CQ101="да",IF(TODAY()&lt;VLOOKUP(H101,'исключения(не_смотрим_баллы)'!$A:$C,3,),"да","нет"),"")</f>
        <v>#REF!</v>
      </c>
      <c r="CS101" s="33" t="str">
        <f>IFERROR(IF(CQ101="да",IF(VLOOKUP(CI101*1,Обработ.выгрузка_реестра_РФ!$A:$G,2,)&lt;VLOOKUP(H101,'исключения(не_смотрим_баллы)'!$A:$C,2,),"да","нет"),""),"")</f>
        <v/>
      </c>
      <c r="CT101" s="24"/>
      <c r="CU101" s="33" t="e">
        <f t="shared" si="705"/>
        <v>#REF!</v>
      </c>
      <c r="CV101" s="91" t="e">
        <f t="shared" si="706"/>
        <v>#REF!</v>
      </c>
      <c r="CW101" s="27" t="e">
        <f t="shared" si="707"/>
        <v>#REF!</v>
      </c>
      <c r="CX101" s="26" t="e">
        <f t="shared" si="636"/>
        <v>#REF!</v>
      </c>
      <c r="CY101" s="64" t="e">
        <f>IF(LEN('Описание предлагаемого товара'!#REF!)&gt;0,'Описание предлагаемого товара'!#REF!,"")</f>
        <v>#REF!</v>
      </c>
      <c r="CZ101" s="95" t="e">
        <f t="shared" si="694"/>
        <v>#REF!</v>
      </c>
      <c r="DA101" s="95" t="e">
        <f t="shared" ref="DA101" si="865">IFERROR(REPLACE(CZ101,FIND(" ",CZ101,1),1,""),CZ101)</f>
        <v>#REF!</v>
      </c>
      <c r="DB101" s="95" t="e">
        <f t="shared" si="638"/>
        <v>#REF!</v>
      </c>
      <c r="DC101" s="95" t="e">
        <f t="shared" ref="DC101:DD101" si="866">IFERROR(REPLACE(DB101,FIND("г.",DB101,1),2,""),DB101)</f>
        <v>#REF!</v>
      </c>
      <c r="DD101" s="95" t="e">
        <f t="shared" si="866"/>
        <v>#REF!</v>
      </c>
      <c r="DE101" s="95" t="e">
        <f t="shared" ref="DE101:DF101" si="867">IFERROR(REPLACE(DD101,FIND("г",DD101,1),1,""),DD101)</f>
        <v>#REF!</v>
      </c>
      <c r="DF101" s="95" t="e">
        <f t="shared" si="867"/>
        <v>#REF!</v>
      </c>
      <c r="DG101" s="95" t="e">
        <f t="shared" si="711"/>
        <v>#REF!</v>
      </c>
      <c r="DH101" s="25" t="str">
        <f>IFERROR(VLOOKUP(CI101*1,Обработ.выгрузка_реестра_РФ!$A:$G,5,),"")</f>
        <v/>
      </c>
      <c r="DI101" s="27" t="str">
        <f t="shared" si="721"/>
        <v/>
      </c>
      <c r="DJ101" s="27" t="str">
        <f t="shared" ca="1" si="698"/>
        <v/>
      </c>
      <c r="DK101" s="63" t="e">
        <f>IF(LEN('Описание предлагаемого товара'!#REF!)&gt;0,'Описание предлагаемого товара'!#REF!,"")</f>
        <v>#REF!</v>
      </c>
      <c r="DL101" s="63" t="e">
        <f>IF(LEN('Описание предлагаемого товара'!#REF!)&gt;0,'Описание предлагаемого товара'!#REF!,"")</f>
        <v>#REF!</v>
      </c>
      <c r="DM101" s="32"/>
    </row>
    <row r="102" spans="1:117" ht="48.75" customHeight="1" x14ac:dyDescent="0.25">
      <c r="A102" s="61" t="e">
        <f>IF(LEN('Описание предлагаемого товара'!#REF!)&gt;0,'Описание предлагаемого товара'!#REF!,"")</f>
        <v>#REF!</v>
      </c>
      <c r="B102" s="65" t="e">
        <f>IF(LEN('Описание предлагаемого товара'!#REF!)&gt;0,'Описание предлагаемого товара'!#REF!,"")</f>
        <v>#REF!</v>
      </c>
      <c r="C102" s="61" t="e">
        <f>IF(LEN('Описание предлагаемого товара'!#REF!)&gt;0,'Описание предлагаемого товара'!#REF!,"")</f>
        <v>#REF!</v>
      </c>
      <c r="D102" s="61" t="e">
        <f>IF(LEN('Описание предлагаемого товара'!#REF!)&gt;0,'Описание предлагаемого товара'!#REF!,"")</f>
        <v>#REF!</v>
      </c>
      <c r="E102" s="61" t="e">
        <f>IF(LEN('Описание предлагаемого товара'!#REF!)&gt;0,'Описание предлагаемого товара'!#REF!,"")</f>
        <v>#REF!</v>
      </c>
      <c r="F102" s="61" t="e">
        <f>IF(LEN('Описание предлагаемого товара'!#REF!)&gt;0,'Описание предлагаемого товара'!#REF!,"")</f>
        <v>#REF!</v>
      </c>
      <c r="G102" s="61" t="e">
        <f>IF(LEN('Описание предлагаемого товара'!#REF!)&gt;0,'Описание предлагаемого товара'!#REF!,"")</f>
        <v>#REF!</v>
      </c>
      <c r="H102" s="61" t="e">
        <f>IF(LEN('Описание предлагаемого товара'!#REF!)&gt;0,'Описание предлагаемого товара'!#REF!,"")</f>
        <v>#REF!</v>
      </c>
      <c r="I102" s="61" t="e">
        <f>IF(LEN('Описание предлагаемого товара'!#REF!)&gt;0,'Описание предлагаемого товара'!#REF!,"")</f>
        <v>#REF!</v>
      </c>
      <c r="J102" s="38" t="str">
        <f>IFERROR(VLOOKUP(B102,SAP!$A:$E,5,),"")</f>
        <v/>
      </c>
      <c r="K102" s="40" t="str">
        <f t="shared" si="641"/>
        <v/>
      </c>
      <c r="L102" s="61" t="e">
        <f>IF(LEN('Описание предлагаемого товара'!#REF!)&gt;0,IFERROR('Описание предлагаемого товара'!#REF!*1,""),"")</f>
        <v>#REF!</v>
      </c>
      <c r="M102" s="39" t="str">
        <f>IFERROR(VLOOKUP(B102,SAP!$A:$E,2,),"")</f>
        <v/>
      </c>
      <c r="N102" s="41" t="str">
        <f t="shared" si="777"/>
        <v/>
      </c>
      <c r="O102" s="39" t="str">
        <f t="shared" si="628"/>
        <v/>
      </c>
      <c r="P102" s="36" t="e">
        <f>IF(LEN('Описание предлагаемого товара'!#REF!)&gt;0,'Описание предлагаемого товара'!#REF!,"")</f>
        <v>#REF!</v>
      </c>
      <c r="Q10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2" s="37" t="e">
        <f>IF(LEN('Описание предлагаемого товара'!#REF!)&gt;0,'Описание предлагаемого товара'!#REF!,"")</f>
        <v>#REF!</v>
      </c>
      <c r="S102" s="37" t="e">
        <f>IF(LEN('Описание предлагаемого товара'!#REF!)&gt;0,'Описание предлагаемого товара'!#REF!,"")</f>
        <v>#REF!</v>
      </c>
      <c r="T10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2" s="23" t="str">
        <f>IFERROR(VLOOKUP(CI102*1,Обработ.выгрузка_реестра_РФ!$A:$G,6,),"")</f>
        <v/>
      </c>
      <c r="V102" s="61" t="e">
        <f>IF(LEN('Описание предлагаемого товара'!#REF!)&gt;0,'Описание предлагаемого товара'!#REF!,"")</f>
        <v>#REF!</v>
      </c>
      <c r="W102" s="62" t="e">
        <f>IF(LEN('Описание предлагаемого товара'!#REF!)&gt;0,'Описание предлагаемого товара'!#REF!,"")</f>
        <v>#REF!</v>
      </c>
      <c r="X102" s="91" t="e">
        <f t="shared" ref="X102:Y102" si="868">IFERROR(REPLACE(W102,FIND(CHAR(10),W102,1),1," "),W102)</f>
        <v>#REF!</v>
      </c>
      <c r="Y102" s="91" t="e">
        <f t="shared" si="868"/>
        <v>#REF!</v>
      </c>
      <c r="Z102" s="91" t="e">
        <f t="shared" si="643"/>
        <v>#REF!</v>
      </c>
      <c r="AA102" s="91" t="e">
        <f t="shared" si="644"/>
        <v>#REF!</v>
      </c>
      <c r="AB102" s="91" t="e">
        <f t="shared" si="645"/>
        <v>#REF!</v>
      </c>
      <c r="AC102" s="91" t="e">
        <f t="shared" ref="AC102:AF102" si="869">IFERROR(REPLACE(AB102,FIND("  ",AB102,1),2," "),AB102)</f>
        <v>#REF!</v>
      </c>
      <c r="AD102" s="91" t="e">
        <f t="shared" si="869"/>
        <v>#REF!</v>
      </c>
      <c r="AE102" s="91" t="e">
        <f t="shared" si="869"/>
        <v>#REF!</v>
      </c>
      <c r="AF102" s="91" t="e">
        <f t="shared" si="869"/>
        <v>#REF!</v>
      </c>
      <c r="AG102" s="23" t="str">
        <f>IFERROR(VLOOKUP(CI102*1,Обработ.выгрузка_реестра_РФ!$A:$G,4,),"")</f>
        <v/>
      </c>
      <c r="AH102" s="91" t="str">
        <f t="shared" ref="AH102:AI102" si="870">IFERROR(REPLACE(AG102,FIND("-",AG102,1),1,"*"),AG102)</f>
        <v/>
      </c>
      <c r="AI102" s="91" t="str">
        <f t="shared" si="870"/>
        <v/>
      </c>
      <c r="AJ102" s="27" t="str">
        <f t="shared" si="743"/>
        <v/>
      </c>
      <c r="AK102" s="63" t="e">
        <f>IF(LEN('Описание предлагаемого товара'!#REF!)&gt;0,'Описание предлагаемого товара'!#REF!,"")</f>
        <v>#REF!</v>
      </c>
      <c r="AL102" s="91" t="e">
        <f t="shared" ref="AL102:AM102" si="871">IFERROR(REPLACE(AK102,FIND(CHAR(10),AK102,1),1,""),AK102)</f>
        <v>#REF!</v>
      </c>
      <c r="AM102" s="91" t="e">
        <f t="shared" si="871"/>
        <v>#REF!</v>
      </c>
      <c r="AN102" s="91" t="e">
        <f t="shared" ref="AN102:AR102" si="872">IFERROR(REPLACE(AM102,FIND(" ",AM102,1),1,""),AM102)</f>
        <v>#REF!</v>
      </c>
      <c r="AO102" s="91" t="e">
        <f t="shared" si="872"/>
        <v>#REF!</v>
      </c>
      <c r="AP102" s="91" t="e">
        <f t="shared" si="872"/>
        <v>#REF!</v>
      </c>
      <c r="AQ102" s="91" t="e">
        <f t="shared" si="872"/>
        <v>#REF!</v>
      </c>
      <c r="AR102" s="91" t="e">
        <f t="shared" si="872"/>
        <v>#REF!</v>
      </c>
      <c r="AS102" s="91" t="e">
        <f t="shared" si="650"/>
        <v>#REF!</v>
      </c>
      <c r="AT102" s="91" t="e">
        <f t="shared" si="651"/>
        <v>#REF!</v>
      </c>
      <c r="AU102" s="32" t="e">
        <f t="shared" si="634"/>
        <v>#REF!</v>
      </c>
      <c r="AV102" s="93" t="e">
        <f>'Описание предлагаемого товара'!#REF!</f>
        <v>#REF!</v>
      </c>
      <c r="AW102" s="91" t="e">
        <f>MIN(SEARCH({0,1,2,3,4,5,6,7,8,9},AV102&amp; "0123456789"))</f>
        <v>#REF!</v>
      </c>
      <c r="AX102" s="91" t="str">
        <f t="shared" si="652"/>
        <v/>
      </c>
      <c r="AY102" s="91" t="str">
        <f t="shared" si="653"/>
        <v/>
      </c>
      <c r="AZ102" s="91" t="str">
        <f t="shared" si="654"/>
        <v/>
      </c>
      <c r="BA102" s="91" t="str">
        <f t="shared" si="655"/>
        <v/>
      </c>
      <c r="BB102" s="91" t="str">
        <f t="shared" si="656"/>
        <v/>
      </c>
      <c r="BC102" s="91" t="str">
        <f t="shared" si="657"/>
        <v/>
      </c>
      <c r="BD102" s="91" t="str">
        <f t="shared" si="658"/>
        <v/>
      </c>
      <c r="BE102" s="91" t="str">
        <f t="shared" si="659"/>
        <v/>
      </c>
      <c r="BF102" s="91" t="str">
        <f t="shared" si="660"/>
        <v/>
      </c>
      <c r="BG102" s="91" t="str">
        <f t="shared" si="661"/>
        <v/>
      </c>
      <c r="BH102" s="91" t="str">
        <f t="shared" si="662"/>
        <v/>
      </c>
      <c r="BI102" s="91" t="str">
        <f t="shared" si="663"/>
        <v/>
      </c>
      <c r="BJ102" s="91" t="str">
        <f t="shared" si="664"/>
        <v/>
      </c>
      <c r="BK102" s="91" t="str">
        <f t="shared" si="665"/>
        <v/>
      </c>
      <c r="BL102" s="91" t="str">
        <f t="shared" si="666"/>
        <v/>
      </c>
      <c r="BM102" s="91" t="str">
        <f t="shared" si="667"/>
        <v/>
      </c>
      <c r="BN102" s="91" t="str">
        <f t="shared" si="668"/>
        <v/>
      </c>
      <c r="BO102" s="91" t="str">
        <f t="shared" si="669"/>
        <v/>
      </c>
      <c r="BP102" s="91" t="str">
        <f t="shared" si="670"/>
        <v/>
      </c>
      <c r="BQ102" s="91" t="str">
        <f t="shared" si="671"/>
        <v/>
      </c>
      <c r="BR102" s="91" t="str">
        <f t="shared" si="672"/>
        <v/>
      </c>
      <c r="BS102" s="91" t="str">
        <f t="shared" si="673"/>
        <v/>
      </c>
      <c r="BT102" s="91" t="str">
        <f t="shared" si="674"/>
        <v/>
      </c>
      <c r="BU102" s="91" t="str">
        <f t="shared" si="675"/>
        <v/>
      </c>
      <c r="BV102" s="91" t="str">
        <f t="shared" si="676"/>
        <v/>
      </c>
      <c r="BW102" s="91" t="str">
        <f t="shared" si="677"/>
        <v/>
      </c>
      <c r="BX102" s="91" t="str">
        <f t="shared" si="678"/>
        <v/>
      </c>
      <c r="BY102" s="91" t="str">
        <f t="shared" si="679"/>
        <v/>
      </c>
      <c r="BZ102" s="91" t="str">
        <f t="shared" si="680"/>
        <v/>
      </c>
      <c r="CA102" s="91" t="str">
        <f t="shared" si="681"/>
        <v/>
      </c>
      <c r="CB102" s="91" t="str">
        <f t="shared" si="682"/>
        <v/>
      </c>
      <c r="CC102" s="91" t="str">
        <f t="shared" si="683"/>
        <v/>
      </c>
      <c r="CD102" s="91" t="str">
        <f t="shared" si="684"/>
        <v/>
      </c>
      <c r="CE102" s="91" t="str">
        <f t="shared" si="685"/>
        <v/>
      </c>
      <c r="CF102" s="91" t="str">
        <f t="shared" si="686"/>
        <v/>
      </c>
      <c r="CG102" s="91" t="str">
        <f t="shared" si="687"/>
        <v/>
      </c>
      <c r="CH102" s="91" t="str">
        <f t="shared" si="688"/>
        <v/>
      </c>
      <c r="CI102" s="91" t="str">
        <f t="shared" si="689"/>
        <v>нет</v>
      </c>
      <c r="CJ102" s="63" t="e">
        <f>IF(LEN('Описание предлагаемого товара'!#REF!)&gt;0,'Описание предлагаемого товара'!#REF!,"")</f>
        <v>#REF!</v>
      </c>
      <c r="CK102" s="91" t="e">
        <f t="shared" ref="CK102:CL102" si="873">IFERROR(REPLACE(CJ102,FIND(CHAR(10),CJ102,1),1,""),CJ102)</f>
        <v>#REF!</v>
      </c>
      <c r="CL102" s="91" t="e">
        <f t="shared" si="873"/>
        <v>#REF!</v>
      </c>
      <c r="CM102" s="91" t="e">
        <f t="shared" si="691"/>
        <v>#REF!</v>
      </c>
      <c r="CN102" s="91" t="e">
        <f t="shared" si="692"/>
        <v>#REF!</v>
      </c>
      <c r="CO102" s="91" t="e">
        <f t="shared" si="693"/>
        <v>#REF!</v>
      </c>
      <c r="CP102" s="90" t="e">
        <f>IF(AU102="Не указан реестровый номер (мера нац.режима Запрет)","",IF(CI102="нет","",IF(CU102="да","исключение(не смотрим баллы)",IFERROR(IF(CI102*1&gt;0,IFERROR(IF(VLOOKUP(CI102*1,Обработ.выгрузка_реестра_РФ!$A:$G,7,)=0,"Баллы не установлены",VLOOKUP(CI102*1,Обработ.выгрузка_реестра_РФ!$A:$G,7,)),IF(LEN(CI102)&gt;14,"","нет номера в реестре РФ")),""),IF(LEN(CI102)=0,"","Некорректный реестровый номер")))))</f>
        <v>#REF!</v>
      </c>
      <c r="CQ102" s="33" t="e">
        <f>IF(LEN(C102)&gt;0,IFERROR(IF(LEN(H102)&gt;0,IF(LEN(VLOOKUP(H102,'исключения(не_смотрим_баллы)'!$A:$C,1,))&gt;0,"да","нет"),"не введен ОКПД2"),"нет"),"")</f>
        <v>#REF!</v>
      </c>
      <c r="CR102" s="33" t="e">
        <f ca="1">IF(CQ102="да",IF(TODAY()&lt;VLOOKUP(H102,'исключения(не_смотрим_баллы)'!$A:$C,3,),"да","нет"),"")</f>
        <v>#REF!</v>
      </c>
      <c r="CS102" s="33" t="str">
        <f>IFERROR(IF(CQ102="да",IF(VLOOKUP(CI102*1,Обработ.выгрузка_реестра_РФ!$A:$G,2,)&lt;VLOOKUP(H102,'исключения(не_смотрим_баллы)'!$A:$C,2,),"да","нет"),""),"")</f>
        <v/>
      </c>
      <c r="CT102" s="24"/>
      <c r="CU102" s="33" t="e">
        <f t="shared" si="705"/>
        <v>#REF!</v>
      </c>
      <c r="CV102" s="91" t="e">
        <f t="shared" si="706"/>
        <v>#REF!</v>
      </c>
      <c r="CW102" s="27" t="e">
        <f t="shared" si="707"/>
        <v>#REF!</v>
      </c>
      <c r="CX102" s="26" t="e">
        <f t="shared" si="636"/>
        <v>#REF!</v>
      </c>
      <c r="CY102" s="64" t="e">
        <f>IF(LEN('Описание предлагаемого товара'!#REF!)&gt;0,'Описание предлагаемого товара'!#REF!,"")</f>
        <v>#REF!</v>
      </c>
      <c r="CZ102" s="95" t="e">
        <f t="shared" si="694"/>
        <v>#REF!</v>
      </c>
      <c r="DA102" s="95" t="e">
        <f t="shared" ref="DA102" si="874">IFERROR(REPLACE(CZ102,FIND(" ",CZ102,1),1,""),CZ102)</f>
        <v>#REF!</v>
      </c>
      <c r="DB102" s="95" t="e">
        <f t="shared" si="638"/>
        <v>#REF!</v>
      </c>
      <c r="DC102" s="95" t="e">
        <f t="shared" ref="DC102:DD102" si="875">IFERROR(REPLACE(DB102,FIND("г.",DB102,1),2,""),DB102)</f>
        <v>#REF!</v>
      </c>
      <c r="DD102" s="95" t="e">
        <f t="shared" si="875"/>
        <v>#REF!</v>
      </c>
      <c r="DE102" s="95" t="e">
        <f t="shared" ref="DE102:DF102" si="876">IFERROR(REPLACE(DD102,FIND("г",DD102,1),1,""),DD102)</f>
        <v>#REF!</v>
      </c>
      <c r="DF102" s="95" t="e">
        <f t="shared" si="876"/>
        <v>#REF!</v>
      </c>
      <c r="DG102" s="95" t="e">
        <f t="shared" si="711"/>
        <v>#REF!</v>
      </c>
      <c r="DH102" s="25" t="str">
        <f>IFERROR(VLOOKUP(CI102*1,Обработ.выгрузка_реестра_РФ!$A:$G,5,),"")</f>
        <v/>
      </c>
      <c r="DI102" s="27" t="str">
        <f t="shared" si="721"/>
        <v/>
      </c>
      <c r="DJ102" s="27" t="str">
        <f t="shared" ca="1" si="698"/>
        <v/>
      </c>
      <c r="DK102" s="63" t="e">
        <f>IF(LEN('Описание предлагаемого товара'!#REF!)&gt;0,'Описание предлагаемого товара'!#REF!,"")</f>
        <v>#REF!</v>
      </c>
      <c r="DL102" s="63" t="e">
        <f>IF(LEN('Описание предлагаемого товара'!#REF!)&gt;0,'Описание предлагаемого товара'!#REF!,"")</f>
        <v>#REF!</v>
      </c>
      <c r="DM102" s="32"/>
    </row>
    <row r="103" spans="1:117" ht="48.75" customHeight="1" x14ac:dyDescent="0.25">
      <c r="A103" s="61" t="e">
        <f>IF(LEN('Описание предлагаемого товара'!#REF!)&gt;0,'Описание предлагаемого товара'!#REF!,"")</f>
        <v>#REF!</v>
      </c>
      <c r="B103" s="65" t="e">
        <f>IF(LEN('Описание предлагаемого товара'!#REF!)&gt;0,'Описание предлагаемого товара'!#REF!,"")</f>
        <v>#REF!</v>
      </c>
      <c r="C103" s="61" t="e">
        <f>IF(LEN('Описание предлагаемого товара'!#REF!)&gt;0,'Описание предлагаемого товара'!#REF!,"")</f>
        <v>#REF!</v>
      </c>
      <c r="D103" s="61" t="e">
        <f>IF(LEN('Описание предлагаемого товара'!#REF!)&gt;0,'Описание предлагаемого товара'!#REF!,"")</f>
        <v>#REF!</v>
      </c>
      <c r="E103" s="61" t="e">
        <f>IF(LEN('Описание предлагаемого товара'!#REF!)&gt;0,'Описание предлагаемого товара'!#REF!,"")</f>
        <v>#REF!</v>
      </c>
      <c r="F103" s="61" t="e">
        <f>IF(LEN('Описание предлагаемого товара'!#REF!)&gt;0,'Описание предлагаемого товара'!#REF!,"")</f>
        <v>#REF!</v>
      </c>
      <c r="G103" s="61" t="e">
        <f>IF(LEN('Описание предлагаемого товара'!#REF!)&gt;0,'Описание предлагаемого товара'!#REF!,"")</f>
        <v>#REF!</v>
      </c>
      <c r="H103" s="61" t="e">
        <f>IF(LEN('Описание предлагаемого товара'!#REF!)&gt;0,'Описание предлагаемого товара'!#REF!,"")</f>
        <v>#REF!</v>
      </c>
      <c r="I103" s="61" t="e">
        <f>IF(LEN('Описание предлагаемого товара'!#REF!)&gt;0,'Описание предлагаемого товара'!#REF!,"")</f>
        <v>#REF!</v>
      </c>
      <c r="J103" s="38" t="str">
        <f>IFERROR(VLOOKUP(B103,SAP!$A:$E,5,),"")</f>
        <v/>
      </c>
      <c r="K103" s="40" t="str">
        <f t="shared" si="641"/>
        <v/>
      </c>
      <c r="L103" s="61" t="e">
        <f>IF(LEN('Описание предлагаемого товара'!#REF!)&gt;0,IFERROR('Описание предлагаемого товара'!#REF!*1,""),"")</f>
        <v>#REF!</v>
      </c>
      <c r="M103" s="39" t="str">
        <f>IFERROR(VLOOKUP(B103,SAP!$A:$E,2,),"")</f>
        <v/>
      </c>
      <c r="N103" s="41" t="str">
        <f t="shared" si="777"/>
        <v/>
      </c>
      <c r="O103" s="39" t="str">
        <f t="shared" si="628"/>
        <v/>
      </c>
      <c r="P103" s="36" t="e">
        <f>IF(LEN('Описание предлагаемого товара'!#REF!)&gt;0,'Описание предлагаемого товара'!#REF!,"")</f>
        <v>#REF!</v>
      </c>
      <c r="Q10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3" s="37" t="e">
        <f>IF(LEN('Описание предлагаемого товара'!#REF!)&gt;0,'Описание предлагаемого товара'!#REF!,"")</f>
        <v>#REF!</v>
      </c>
      <c r="S103" s="37" t="e">
        <f>IF(LEN('Описание предлагаемого товара'!#REF!)&gt;0,'Описание предлагаемого товара'!#REF!,"")</f>
        <v>#REF!</v>
      </c>
      <c r="T10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3" s="23" t="str">
        <f>IFERROR(VLOOKUP(CI103*1,Обработ.выгрузка_реестра_РФ!$A:$G,6,),"")</f>
        <v/>
      </c>
      <c r="V103" s="61" t="e">
        <f>IF(LEN('Описание предлагаемого товара'!#REF!)&gt;0,'Описание предлагаемого товара'!#REF!,"")</f>
        <v>#REF!</v>
      </c>
      <c r="W103" s="62" t="e">
        <f>IF(LEN('Описание предлагаемого товара'!#REF!)&gt;0,'Описание предлагаемого товара'!#REF!,"")</f>
        <v>#REF!</v>
      </c>
      <c r="X103" s="91" t="e">
        <f t="shared" ref="X103:Y103" si="877">IFERROR(REPLACE(W103,FIND(CHAR(10),W103,1),1," "),W103)</f>
        <v>#REF!</v>
      </c>
      <c r="Y103" s="91" t="e">
        <f t="shared" si="877"/>
        <v>#REF!</v>
      </c>
      <c r="Z103" s="91" t="e">
        <f t="shared" si="643"/>
        <v>#REF!</v>
      </c>
      <c r="AA103" s="91" t="e">
        <f t="shared" si="644"/>
        <v>#REF!</v>
      </c>
      <c r="AB103" s="91" t="e">
        <f t="shared" si="645"/>
        <v>#REF!</v>
      </c>
      <c r="AC103" s="91" t="e">
        <f t="shared" ref="AC103:AF103" si="878">IFERROR(REPLACE(AB103,FIND("  ",AB103,1),2," "),AB103)</f>
        <v>#REF!</v>
      </c>
      <c r="AD103" s="91" t="e">
        <f t="shared" si="878"/>
        <v>#REF!</v>
      </c>
      <c r="AE103" s="91" t="e">
        <f t="shared" si="878"/>
        <v>#REF!</v>
      </c>
      <c r="AF103" s="91" t="e">
        <f t="shared" si="878"/>
        <v>#REF!</v>
      </c>
      <c r="AG103" s="23" t="str">
        <f>IFERROR(VLOOKUP(CI103*1,Обработ.выгрузка_реестра_РФ!$A:$G,4,),"")</f>
        <v/>
      </c>
      <c r="AH103" s="91" t="str">
        <f t="shared" ref="AH103:AI103" si="879">IFERROR(REPLACE(AG103,FIND("-",AG103,1),1,"*"),AG103)</f>
        <v/>
      </c>
      <c r="AI103" s="91" t="str">
        <f t="shared" si="879"/>
        <v/>
      </c>
      <c r="AJ103" s="27" t="str">
        <f t="shared" si="743"/>
        <v/>
      </c>
      <c r="AK103" s="63" t="e">
        <f>IF(LEN('Описание предлагаемого товара'!#REF!)&gt;0,'Описание предлагаемого товара'!#REF!,"")</f>
        <v>#REF!</v>
      </c>
      <c r="AL103" s="91" t="e">
        <f t="shared" ref="AL103:AM103" si="880">IFERROR(REPLACE(AK103,FIND(CHAR(10),AK103,1),1,""),AK103)</f>
        <v>#REF!</v>
      </c>
      <c r="AM103" s="91" t="e">
        <f t="shared" si="880"/>
        <v>#REF!</v>
      </c>
      <c r="AN103" s="91" t="e">
        <f t="shared" ref="AN103:AR103" si="881">IFERROR(REPLACE(AM103,FIND(" ",AM103,1),1,""),AM103)</f>
        <v>#REF!</v>
      </c>
      <c r="AO103" s="91" t="e">
        <f t="shared" si="881"/>
        <v>#REF!</v>
      </c>
      <c r="AP103" s="91" t="e">
        <f t="shared" si="881"/>
        <v>#REF!</v>
      </c>
      <c r="AQ103" s="91" t="e">
        <f t="shared" si="881"/>
        <v>#REF!</v>
      </c>
      <c r="AR103" s="91" t="e">
        <f t="shared" si="881"/>
        <v>#REF!</v>
      </c>
      <c r="AS103" s="91" t="e">
        <f t="shared" si="650"/>
        <v>#REF!</v>
      </c>
      <c r="AT103" s="91" t="e">
        <f t="shared" si="651"/>
        <v>#REF!</v>
      </c>
      <c r="AU103" s="32" t="e">
        <f t="shared" si="634"/>
        <v>#REF!</v>
      </c>
      <c r="AV103" s="93" t="e">
        <f>'Описание предлагаемого товара'!#REF!</f>
        <v>#REF!</v>
      </c>
      <c r="AW103" s="91" t="e">
        <f>MIN(SEARCH({0,1,2,3,4,5,6,7,8,9},AV103&amp; "0123456789"))</f>
        <v>#REF!</v>
      </c>
      <c r="AX103" s="91" t="str">
        <f t="shared" si="652"/>
        <v/>
      </c>
      <c r="AY103" s="91" t="str">
        <f t="shared" si="653"/>
        <v/>
      </c>
      <c r="AZ103" s="91" t="str">
        <f t="shared" si="654"/>
        <v/>
      </c>
      <c r="BA103" s="91" t="str">
        <f t="shared" si="655"/>
        <v/>
      </c>
      <c r="BB103" s="91" t="str">
        <f t="shared" si="656"/>
        <v/>
      </c>
      <c r="BC103" s="91" t="str">
        <f t="shared" si="657"/>
        <v/>
      </c>
      <c r="BD103" s="91" t="str">
        <f t="shared" si="658"/>
        <v/>
      </c>
      <c r="BE103" s="91" t="str">
        <f t="shared" si="659"/>
        <v/>
      </c>
      <c r="BF103" s="91" t="str">
        <f t="shared" si="660"/>
        <v/>
      </c>
      <c r="BG103" s="91" t="str">
        <f t="shared" si="661"/>
        <v/>
      </c>
      <c r="BH103" s="91" t="str">
        <f t="shared" si="662"/>
        <v/>
      </c>
      <c r="BI103" s="91" t="str">
        <f t="shared" si="663"/>
        <v/>
      </c>
      <c r="BJ103" s="91" t="str">
        <f t="shared" si="664"/>
        <v/>
      </c>
      <c r="BK103" s="91" t="str">
        <f t="shared" si="665"/>
        <v/>
      </c>
      <c r="BL103" s="91" t="str">
        <f t="shared" si="666"/>
        <v/>
      </c>
      <c r="BM103" s="91" t="str">
        <f t="shared" si="667"/>
        <v/>
      </c>
      <c r="BN103" s="91" t="str">
        <f t="shared" si="668"/>
        <v/>
      </c>
      <c r="BO103" s="91" t="str">
        <f t="shared" si="669"/>
        <v/>
      </c>
      <c r="BP103" s="91" t="str">
        <f t="shared" si="670"/>
        <v/>
      </c>
      <c r="BQ103" s="91" t="str">
        <f t="shared" si="671"/>
        <v/>
      </c>
      <c r="BR103" s="91" t="str">
        <f t="shared" si="672"/>
        <v/>
      </c>
      <c r="BS103" s="91" t="str">
        <f t="shared" si="673"/>
        <v/>
      </c>
      <c r="BT103" s="91" t="str">
        <f t="shared" si="674"/>
        <v/>
      </c>
      <c r="BU103" s="91" t="str">
        <f t="shared" si="675"/>
        <v/>
      </c>
      <c r="BV103" s="91" t="str">
        <f t="shared" si="676"/>
        <v/>
      </c>
      <c r="BW103" s="91" t="str">
        <f t="shared" si="677"/>
        <v/>
      </c>
      <c r="BX103" s="91" t="str">
        <f t="shared" si="678"/>
        <v/>
      </c>
      <c r="BY103" s="91" t="str">
        <f t="shared" si="679"/>
        <v/>
      </c>
      <c r="BZ103" s="91" t="str">
        <f t="shared" si="680"/>
        <v/>
      </c>
      <c r="CA103" s="91" t="str">
        <f t="shared" si="681"/>
        <v/>
      </c>
      <c r="CB103" s="91" t="str">
        <f t="shared" si="682"/>
        <v/>
      </c>
      <c r="CC103" s="91" t="str">
        <f t="shared" si="683"/>
        <v/>
      </c>
      <c r="CD103" s="91" t="str">
        <f t="shared" si="684"/>
        <v/>
      </c>
      <c r="CE103" s="91" t="str">
        <f t="shared" si="685"/>
        <v/>
      </c>
      <c r="CF103" s="91" t="str">
        <f t="shared" si="686"/>
        <v/>
      </c>
      <c r="CG103" s="91" t="str">
        <f t="shared" si="687"/>
        <v/>
      </c>
      <c r="CH103" s="91" t="str">
        <f t="shared" si="688"/>
        <v/>
      </c>
      <c r="CI103" s="91" t="str">
        <f t="shared" si="689"/>
        <v>нет</v>
      </c>
      <c r="CJ103" s="63" t="e">
        <f>IF(LEN('Описание предлагаемого товара'!#REF!)&gt;0,'Описание предлагаемого товара'!#REF!,"")</f>
        <v>#REF!</v>
      </c>
      <c r="CK103" s="91" t="e">
        <f t="shared" ref="CK103:CL103" si="882">IFERROR(REPLACE(CJ103,FIND(CHAR(10),CJ103,1),1,""),CJ103)</f>
        <v>#REF!</v>
      </c>
      <c r="CL103" s="91" t="e">
        <f t="shared" si="882"/>
        <v>#REF!</v>
      </c>
      <c r="CM103" s="91" t="e">
        <f t="shared" si="691"/>
        <v>#REF!</v>
      </c>
      <c r="CN103" s="91" t="e">
        <f t="shared" si="692"/>
        <v>#REF!</v>
      </c>
      <c r="CO103" s="91" t="e">
        <f t="shared" si="693"/>
        <v>#REF!</v>
      </c>
      <c r="CP103" s="90" t="e">
        <f>IF(AU103="Не указан реестровый номер (мера нац.режима Запрет)","",IF(CI103="нет","",IF(CU103="да","исключение(не смотрим баллы)",IFERROR(IF(CI103*1&gt;0,IFERROR(IF(VLOOKUP(CI103*1,Обработ.выгрузка_реестра_РФ!$A:$G,7,)=0,"Баллы не установлены",VLOOKUP(CI103*1,Обработ.выгрузка_реестра_РФ!$A:$G,7,)),IF(LEN(CI103)&gt;14,"","нет номера в реестре РФ")),""),IF(LEN(CI103)=0,"","Некорректный реестровый номер")))))</f>
        <v>#REF!</v>
      </c>
      <c r="CQ103" s="33" t="e">
        <f>IF(LEN(C103)&gt;0,IFERROR(IF(LEN(H103)&gt;0,IF(LEN(VLOOKUP(H103,'исключения(не_смотрим_баллы)'!$A:$C,1,))&gt;0,"да","нет"),"не введен ОКПД2"),"нет"),"")</f>
        <v>#REF!</v>
      </c>
      <c r="CR103" s="33" t="e">
        <f ca="1">IF(CQ103="да",IF(TODAY()&lt;VLOOKUP(H103,'исключения(не_смотрим_баллы)'!$A:$C,3,),"да","нет"),"")</f>
        <v>#REF!</v>
      </c>
      <c r="CS103" s="33" t="str">
        <f>IFERROR(IF(CQ103="да",IF(VLOOKUP(CI103*1,Обработ.выгрузка_реестра_РФ!$A:$G,2,)&lt;VLOOKUP(H103,'исключения(не_смотрим_баллы)'!$A:$C,2,),"да","нет"),""),"")</f>
        <v/>
      </c>
      <c r="CT103" s="24"/>
      <c r="CU103" s="33" t="e">
        <f t="shared" si="705"/>
        <v>#REF!</v>
      </c>
      <c r="CV103" s="91" t="e">
        <f t="shared" si="706"/>
        <v>#REF!</v>
      </c>
      <c r="CW103" s="27" t="e">
        <f t="shared" si="707"/>
        <v>#REF!</v>
      </c>
      <c r="CX103" s="26" t="e">
        <f t="shared" si="636"/>
        <v>#REF!</v>
      </c>
      <c r="CY103" s="64" t="e">
        <f>IF(LEN('Описание предлагаемого товара'!#REF!)&gt;0,'Описание предлагаемого товара'!#REF!,"")</f>
        <v>#REF!</v>
      </c>
      <c r="CZ103" s="95" t="e">
        <f t="shared" si="694"/>
        <v>#REF!</v>
      </c>
      <c r="DA103" s="95" t="e">
        <f t="shared" ref="DA103" si="883">IFERROR(REPLACE(CZ103,FIND(" ",CZ103,1),1,""),CZ103)</f>
        <v>#REF!</v>
      </c>
      <c r="DB103" s="95" t="e">
        <f t="shared" si="638"/>
        <v>#REF!</v>
      </c>
      <c r="DC103" s="95" t="e">
        <f t="shared" ref="DC103:DD103" si="884">IFERROR(REPLACE(DB103,FIND("г.",DB103,1),2,""),DB103)</f>
        <v>#REF!</v>
      </c>
      <c r="DD103" s="95" t="e">
        <f t="shared" si="884"/>
        <v>#REF!</v>
      </c>
      <c r="DE103" s="95" t="e">
        <f t="shared" ref="DE103:DF103" si="885">IFERROR(REPLACE(DD103,FIND("г",DD103,1),1,""),DD103)</f>
        <v>#REF!</v>
      </c>
      <c r="DF103" s="95" t="e">
        <f t="shared" si="885"/>
        <v>#REF!</v>
      </c>
      <c r="DG103" s="95" t="e">
        <f t="shared" si="711"/>
        <v>#REF!</v>
      </c>
      <c r="DH103" s="25" t="str">
        <f>IFERROR(VLOOKUP(CI103*1,Обработ.выгрузка_реестра_РФ!$A:$G,5,),"")</f>
        <v/>
      </c>
      <c r="DI103" s="27" t="str">
        <f t="shared" si="721"/>
        <v/>
      </c>
      <c r="DJ103" s="27" t="str">
        <f t="shared" ca="1" si="698"/>
        <v/>
      </c>
      <c r="DK103" s="63" t="e">
        <f>IF(LEN('Описание предлагаемого товара'!#REF!)&gt;0,'Описание предлагаемого товара'!#REF!,"")</f>
        <v>#REF!</v>
      </c>
      <c r="DL103" s="63" t="e">
        <f>IF(LEN('Описание предлагаемого товара'!#REF!)&gt;0,'Описание предлагаемого товара'!#REF!,"")</f>
        <v>#REF!</v>
      </c>
      <c r="DM103" s="32"/>
    </row>
    <row r="104" spans="1:117" ht="48.75" customHeight="1" x14ac:dyDescent="0.25">
      <c r="A104" s="61" t="e">
        <f>IF(LEN('Описание предлагаемого товара'!#REF!)&gt;0,'Описание предлагаемого товара'!#REF!,"")</f>
        <v>#REF!</v>
      </c>
      <c r="B104" s="65" t="e">
        <f>IF(LEN('Описание предлагаемого товара'!#REF!)&gt;0,'Описание предлагаемого товара'!#REF!,"")</f>
        <v>#REF!</v>
      </c>
      <c r="C104" s="61" t="e">
        <f>IF(LEN('Описание предлагаемого товара'!#REF!)&gt;0,'Описание предлагаемого товара'!#REF!,"")</f>
        <v>#REF!</v>
      </c>
      <c r="D104" s="61" t="e">
        <f>IF(LEN('Описание предлагаемого товара'!#REF!)&gt;0,'Описание предлагаемого товара'!#REF!,"")</f>
        <v>#REF!</v>
      </c>
      <c r="E104" s="61" t="e">
        <f>IF(LEN('Описание предлагаемого товара'!#REF!)&gt;0,'Описание предлагаемого товара'!#REF!,"")</f>
        <v>#REF!</v>
      </c>
      <c r="F104" s="61" t="e">
        <f>IF(LEN('Описание предлагаемого товара'!#REF!)&gt;0,'Описание предлагаемого товара'!#REF!,"")</f>
        <v>#REF!</v>
      </c>
      <c r="G104" s="61" t="e">
        <f>IF(LEN('Описание предлагаемого товара'!#REF!)&gt;0,'Описание предлагаемого товара'!#REF!,"")</f>
        <v>#REF!</v>
      </c>
      <c r="H104" s="61" t="e">
        <f>IF(LEN('Описание предлагаемого товара'!#REF!)&gt;0,'Описание предлагаемого товара'!#REF!,"")</f>
        <v>#REF!</v>
      </c>
      <c r="I104" s="61" t="e">
        <f>IF(LEN('Описание предлагаемого товара'!#REF!)&gt;0,'Описание предлагаемого товара'!#REF!,"")</f>
        <v>#REF!</v>
      </c>
      <c r="J104" s="38" t="str">
        <f>IFERROR(VLOOKUP(B104,SAP!$A:$E,5,),"")</f>
        <v/>
      </c>
      <c r="K104" s="40" t="str">
        <f t="shared" si="641"/>
        <v/>
      </c>
      <c r="L104" s="61" t="e">
        <f>IF(LEN('Описание предлагаемого товара'!#REF!)&gt;0,IFERROR('Описание предлагаемого товара'!#REF!*1,""),"")</f>
        <v>#REF!</v>
      </c>
      <c r="M104" s="39" t="str">
        <f>IFERROR(VLOOKUP(B104,SAP!$A:$E,2,),"")</f>
        <v/>
      </c>
      <c r="N104" s="41" t="str">
        <f t="shared" si="777"/>
        <v/>
      </c>
      <c r="O104" s="39" t="str">
        <f t="shared" si="628"/>
        <v/>
      </c>
      <c r="P104" s="36" t="e">
        <f>IF(LEN('Описание предлагаемого товара'!#REF!)&gt;0,'Описание предлагаемого товара'!#REF!,"")</f>
        <v>#REF!</v>
      </c>
      <c r="Q10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4" s="37" t="e">
        <f>IF(LEN('Описание предлагаемого товара'!#REF!)&gt;0,'Описание предлагаемого товара'!#REF!,"")</f>
        <v>#REF!</v>
      </c>
      <c r="S104" s="37" t="e">
        <f>IF(LEN('Описание предлагаемого товара'!#REF!)&gt;0,'Описание предлагаемого товара'!#REF!,"")</f>
        <v>#REF!</v>
      </c>
      <c r="T10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4" s="23" t="str">
        <f>IFERROR(VLOOKUP(CI104*1,Обработ.выгрузка_реестра_РФ!$A:$G,6,),"")</f>
        <v/>
      </c>
      <c r="V104" s="61" t="e">
        <f>IF(LEN('Описание предлагаемого товара'!#REF!)&gt;0,'Описание предлагаемого товара'!#REF!,"")</f>
        <v>#REF!</v>
      </c>
      <c r="W104" s="62" t="e">
        <f>IF(LEN('Описание предлагаемого товара'!#REF!)&gt;0,'Описание предлагаемого товара'!#REF!,"")</f>
        <v>#REF!</v>
      </c>
      <c r="X104" s="91" t="e">
        <f t="shared" ref="X104:Y104" si="886">IFERROR(REPLACE(W104,FIND(CHAR(10),W104,1),1," "),W104)</f>
        <v>#REF!</v>
      </c>
      <c r="Y104" s="91" t="e">
        <f t="shared" si="886"/>
        <v>#REF!</v>
      </c>
      <c r="Z104" s="91" t="e">
        <f t="shared" si="643"/>
        <v>#REF!</v>
      </c>
      <c r="AA104" s="91" t="e">
        <f t="shared" si="644"/>
        <v>#REF!</v>
      </c>
      <c r="AB104" s="91" t="e">
        <f t="shared" si="645"/>
        <v>#REF!</v>
      </c>
      <c r="AC104" s="91" t="e">
        <f t="shared" ref="AC104:AF104" si="887">IFERROR(REPLACE(AB104,FIND("  ",AB104,1),2," "),AB104)</f>
        <v>#REF!</v>
      </c>
      <c r="AD104" s="91" t="e">
        <f t="shared" si="887"/>
        <v>#REF!</v>
      </c>
      <c r="AE104" s="91" t="e">
        <f t="shared" si="887"/>
        <v>#REF!</v>
      </c>
      <c r="AF104" s="91" t="e">
        <f t="shared" si="887"/>
        <v>#REF!</v>
      </c>
      <c r="AG104" s="23" t="str">
        <f>IFERROR(VLOOKUP(CI104*1,Обработ.выгрузка_реестра_РФ!$A:$G,4,),"")</f>
        <v/>
      </c>
      <c r="AH104" s="91" t="str">
        <f t="shared" ref="AH104:AI104" si="888">IFERROR(REPLACE(AG104,FIND("-",AG104,1),1,"*"),AG104)</f>
        <v/>
      </c>
      <c r="AI104" s="91" t="str">
        <f t="shared" si="888"/>
        <v/>
      </c>
      <c r="AJ104" s="27" t="str">
        <f t="shared" si="743"/>
        <v/>
      </c>
      <c r="AK104" s="63" t="e">
        <f>IF(LEN('Описание предлагаемого товара'!#REF!)&gt;0,'Описание предлагаемого товара'!#REF!,"")</f>
        <v>#REF!</v>
      </c>
      <c r="AL104" s="91" t="e">
        <f t="shared" ref="AL104:AM104" si="889">IFERROR(REPLACE(AK104,FIND(CHAR(10),AK104,1),1,""),AK104)</f>
        <v>#REF!</v>
      </c>
      <c r="AM104" s="91" t="e">
        <f t="shared" si="889"/>
        <v>#REF!</v>
      </c>
      <c r="AN104" s="91" t="e">
        <f t="shared" ref="AN104:AR104" si="890">IFERROR(REPLACE(AM104,FIND(" ",AM104,1),1,""),AM104)</f>
        <v>#REF!</v>
      </c>
      <c r="AO104" s="91" t="e">
        <f t="shared" si="890"/>
        <v>#REF!</v>
      </c>
      <c r="AP104" s="91" t="e">
        <f t="shared" si="890"/>
        <v>#REF!</v>
      </c>
      <c r="AQ104" s="91" t="e">
        <f t="shared" si="890"/>
        <v>#REF!</v>
      </c>
      <c r="AR104" s="91" t="e">
        <f t="shared" si="890"/>
        <v>#REF!</v>
      </c>
      <c r="AS104" s="91" t="e">
        <f t="shared" si="650"/>
        <v>#REF!</v>
      </c>
      <c r="AT104" s="91" t="e">
        <f t="shared" si="651"/>
        <v>#REF!</v>
      </c>
      <c r="AU104" s="32" t="e">
        <f t="shared" si="634"/>
        <v>#REF!</v>
      </c>
      <c r="AV104" s="93" t="e">
        <f>'Описание предлагаемого товара'!#REF!</f>
        <v>#REF!</v>
      </c>
      <c r="AW104" s="91" t="e">
        <f>MIN(SEARCH({0,1,2,3,4,5,6,7,8,9},AV104&amp; "0123456789"))</f>
        <v>#REF!</v>
      </c>
      <c r="AX104" s="91" t="str">
        <f t="shared" si="652"/>
        <v/>
      </c>
      <c r="AY104" s="91" t="str">
        <f t="shared" si="653"/>
        <v/>
      </c>
      <c r="AZ104" s="91" t="str">
        <f t="shared" si="654"/>
        <v/>
      </c>
      <c r="BA104" s="91" t="str">
        <f t="shared" si="655"/>
        <v/>
      </c>
      <c r="BB104" s="91" t="str">
        <f t="shared" si="656"/>
        <v/>
      </c>
      <c r="BC104" s="91" t="str">
        <f t="shared" si="657"/>
        <v/>
      </c>
      <c r="BD104" s="91" t="str">
        <f t="shared" si="658"/>
        <v/>
      </c>
      <c r="BE104" s="91" t="str">
        <f t="shared" si="659"/>
        <v/>
      </c>
      <c r="BF104" s="91" t="str">
        <f t="shared" si="660"/>
        <v/>
      </c>
      <c r="BG104" s="91" t="str">
        <f t="shared" si="661"/>
        <v/>
      </c>
      <c r="BH104" s="91" t="str">
        <f t="shared" si="662"/>
        <v/>
      </c>
      <c r="BI104" s="91" t="str">
        <f t="shared" si="663"/>
        <v/>
      </c>
      <c r="BJ104" s="91" t="str">
        <f t="shared" si="664"/>
        <v/>
      </c>
      <c r="BK104" s="91" t="str">
        <f t="shared" si="665"/>
        <v/>
      </c>
      <c r="BL104" s="91" t="str">
        <f t="shared" si="666"/>
        <v/>
      </c>
      <c r="BM104" s="91" t="str">
        <f t="shared" si="667"/>
        <v/>
      </c>
      <c r="BN104" s="91" t="str">
        <f t="shared" si="668"/>
        <v/>
      </c>
      <c r="BO104" s="91" t="str">
        <f t="shared" si="669"/>
        <v/>
      </c>
      <c r="BP104" s="91" t="str">
        <f t="shared" si="670"/>
        <v/>
      </c>
      <c r="BQ104" s="91" t="str">
        <f t="shared" si="671"/>
        <v/>
      </c>
      <c r="BR104" s="91" t="str">
        <f t="shared" si="672"/>
        <v/>
      </c>
      <c r="BS104" s="91" t="str">
        <f t="shared" si="673"/>
        <v/>
      </c>
      <c r="BT104" s="91" t="str">
        <f t="shared" si="674"/>
        <v/>
      </c>
      <c r="BU104" s="91" t="str">
        <f t="shared" si="675"/>
        <v/>
      </c>
      <c r="BV104" s="91" t="str">
        <f t="shared" si="676"/>
        <v/>
      </c>
      <c r="BW104" s="91" t="str">
        <f t="shared" si="677"/>
        <v/>
      </c>
      <c r="BX104" s="91" t="str">
        <f t="shared" si="678"/>
        <v/>
      </c>
      <c r="BY104" s="91" t="str">
        <f t="shared" si="679"/>
        <v/>
      </c>
      <c r="BZ104" s="91" t="str">
        <f t="shared" si="680"/>
        <v/>
      </c>
      <c r="CA104" s="91" t="str">
        <f t="shared" si="681"/>
        <v/>
      </c>
      <c r="CB104" s="91" t="str">
        <f t="shared" si="682"/>
        <v/>
      </c>
      <c r="CC104" s="91" t="str">
        <f t="shared" si="683"/>
        <v/>
      </c>
      <c r="CD104" s="91" t="str">
        <f t="shared" si="684"/>
        <v/>
      </c>
      <c r="CE104" s="91" t="str">
        <f t="shared" si="685"/>
        <v/>
      </c>
      <c r="CF104" s="91" t="str">
        <f t="shared" si="686"/>
        <v/>
      </c>
      <c r="CG104" s="91" t="str">
        <f t="shared" si="687"/>
        <v/>
      </c>
      <c r="CH104" s="91" t="str">
        <f t="shared" si="688"/>
        <v/>
      </c>
      <c r="CI104" s="91" t="str">
        <f t="shared" si="689"/>
        <v>нет</v>
      </c>
      <c r="CJ104" s="63" t="e">
        <f>IF(LEN('Описание предлагаемого товара'!#REF!)&gt;0,'Описание предлагаемого товара'!#REF!,"")</f>
        <v>#REF!</v>
      </c>
      <c r="CK104" s="91" t="e">
        <f t="shared" ref="CK104:CL104" si="891">IFERROR(REPLACE(CJ104,FIND(CHAR(10),CJ104,1),1,""),CJ104)</f>
        <v>#REF!</v>
      </c>
      <c r="CL104" s="91" t="e">
        <f t="shared" si="891"/>
        <v>#REF!</v>
      </c>
      <c r="CM104" s="91" t="e">
        <f t="shared" si="691"/>
        <v>#REF!</v>
      </c>
      <c r="CN104" s="91" t="e">
        <f t="shared" si="692"/>
        <v>#REF!</v>
      </c>
      <c r="CO104" s="91" t="e">
        <f t="shared" si="693"/>
        <v>#REF!</v>
      </c>
      <c r="CP104" s="90" t="e">
        <f>IF(AU104="Не указан реестровый номер (мера нац.режима Запрет)","",IF(CI104="нет","",IF(CU104="да","исключение(не смотрим баллы)",IFERROR(IF(CI104*1&gt;0,IFERROR(IF(VLOOKUP(CI104*1,Обработ.выгрузка_реестра_РФ!$A:$G,7,)=0,"Баллы не установлены",VLOOKUP(CI104*1,Обработ.выгрузка_реестра_РФ!$A:$G,7,)),IF(LEN(CI104)&gt;14,"","нет номера в реестре РФ")),""),IF(LEN(CI104)=0,"","Некорректный реестровый номер")))))</f>
        <v>#REF!</v>
      </c>
      <c r="CQ104" s="33" t="e">
        <f>IF(LEN(C104)&gt;0,IFERROR(IF(LEN(H104)&gt;0,IF(LEN(VLOOKUP(H104,'исключения(не_смотрим_баллы)'!$A:$C,1,))&gt;0,"да","нет"),"не введен ОКПД2"),"нет"),"")</f>
        <v>#REF!</v>
      </c>
      <c r="CR104" s="33" t="e">
        <f ca="1">IF(CQ104="да",IF(TODAY()&lt;VLOOKUP(H104,'исключения(не_смотрим_баллы)'!$A:$C,3,),"да","нет"),"")</f>
        <v>#REF!</v>
      </c>
      <c r="CS104" s="33" t="str">
        <f>IFERROR(IF(CQ104="да",IF(VLOOKUP(CI104*1,Обработ.выгрузка_реестра_РФ!$A:$G,2,)&lt;VLOOKUP(H104,'исключения(не_смотрим_баллы)'!$A:$C,2,),"да","нет"),""),"")</f>
        <v/>
      </c>
      <c r="CT104" s="24"/>
      <c r="CU104" s="33" t="e">
        <f t="shared" si="705"/>
        <v>#REF!</v>
      </c>
      <c r="CV104" s="91" t="e">
        <f t="shared" si="706"/>
        <v>#REF!</v>
      </c>
      <c r="CW104" s="27" t="e">
        <f t="shared" si="707"/>
        <v>#REF!</v>
      </c>
      <c r="CX104" s="26" t="e">
        <f t="shared" si="636"/>
        <v>#REF!</v>
      </c>
      <c r="CY104" s="64" t="e">
        <f>IF(LEN('Описание предлагаемого товара'!#REF!)&gt;0,'Описание предлагаемого товара'!#REF!,"")</f>
        <v>#REF!</v>
      </c>
      <c r="CZ104" s="95" t="e">
        <f t="shared" si="694"/>
        <v>#REF!</v>
      </c>
      <c r="DA104" s="95" t="e">
        <f t="shared" ref="DA104" si="892">IFERROR(REPLACE(CZ104,FIND(" ",CZ104,1),1,""),CZ104)</f>
        <v>#REF!</v>
      </c>
      <c r="DB104" s="95" t="e">
        <f t="shared" si="638"/>
        <v>#REF!</v>
      </c>
      <c r="DC104" s="95" t="e">
        <f t="shared" ref="DC104:DD104" si="893">IFERROR(REPLACE(DB104,FIND("г.",DB104,1),2,""),DB104)</f>
        <v>#REF!</v>
      </c>
      <c r="DD104" s="95" t="e">
        <f t="shared" si="893"/>
        <v>#REF!</v>
      </c>
      <c r="DE104" s="95" t="e">
        <f t="shared" ref="DE104:DF104" si="894">IFERROR(REPLACE(DD104,FIND("г",DD104,1),1,""),DD104)</f>
        <v>#REF!</v>
      </c>
      <c r="DF104" s="95" t="e">
        <f t="shared" si="894"/>
        <v>#REF!</v>
      </c>
      <c r="DG104" s="95" t="e">
        <f t="shared" si="711"/>
        <v>#REF!</v>
      </c>
      <c r="DH104" s="25" t="str">
        <f>IFERROR(VLOOKUP(CI104*1,Обработ.выгрузка_реестра_РФ!$A:$G,5,),"")</f>
        <v/>
      </c>
      <c r="DI104" s="27" t="str">
        <f t="shared" si="721"/>
        <v/>
      </c>
      <c r="DJ104" s="27" t="str">
        <f t="shared" ca="1" si="698"/>
        <v/>
      </c>
      <c r="DK104" s="63" t="e">
        <f>IF(LEN('Описание предлагаемого товара'!#REF!)&gt;0,'Описание предлагаемого товара'!#REF!,"")</f>
        <v>#REF!</v>
      </c>
      <c r="DL104" s="63" t="e">
        <f>IF(LEN('Описание предлагаемого товара'!#REF!)&gt;0,'Описание предлагаемого товара'!#REF!,"")</f>
        <v>#REF!</v>
      </c>
      <c r="DM104" s="32"/>
    </row>
    <row r="105" spans="1:117" ht="48.75" customHeight="1" x14ac:dyDescent="0.25">
      <c r="A105" s="61" t="e">
        <f>IF(LEN('Описание предлагаемого товара'!#REF!)&gt;0,'Описание предлагаемого товара'!#REF!,"")</f>
        <v>#REF!</v>
      </c>
      <c r="B105" s="65" t="e">
        <f>IF(LEN('Описание предлагаемого товара'!#REF!)&gt;0,'Описание предлагаемого товара'!#REF!,"")</f>
        <v>#REF!</v>
      </c>
      <c r="C105" s="61" t="e">
        <f>IF(LEN('Описание предлагаемого товара'!#REF!)&gt;0,'Описание предлагаемого товара'!#REF!,"")</f>
        <v>#REF!</v>
      </c>
      <c r="D105" s="61" t="e">
        <f>IF(LEN('Описание предлагаемого товара'!#REF!)&gt;0,'Описание предлагаемого товара'!#REF!,"")</f>
        <v>#REF!</v>
      </c>
      <c r="E105" s="61" t="e">
        <f>IF(LEN('Описание предлагаемого товара'!#REF!)&gt;0,'Описание предлагаемого товара'!#REF!,"")</f>
        <v>#REF!</v>
      </c>
      <c r="F105" s="61" t="e">
        <f>IF(LEN('Описание предлагаемого товара'!#REF!)&gt;0,'Описание предлагаемого товара'!#REF!,"")</f>
        <v>#REF!</v>
      </c>
      <c r="G105" s="61" t="e">
        <f>IF(LEN('Описание предлагаемого товара'!#REF!)&gt;0,'Описание предлагаемого товара'!#REF!,"")</f>
        <v>#REF!</v>
      </c>
      <c r="H105" s="61" t="e">
        <f>IF(LEN('Описание предлагаемого товара'!#REF!)&gt;0,'Описание предлагаемого товара'!#REF!,"")</f>
        <v>#REF!</v>
      </c>
      <c r="I105" s="61" t="e">
        <f>IF(LEN('Описание предлагаемого товара'!#REF!)&gt;0,'Описание предлагаемого товара'!#REF!,"")</f>
        <v>#REF!</v>
      </c>
      <c r="J105" s="38" t="str">
        <f>IFERROR(VLOOKUP(B105,SAP!$A:$E,5,),"")</f>
        <v/>
      </c>
      <c r="K105" s="40" t="str">
        <f t="shared" si="641"/>
        <v/>
      </c>
      <c r="L105" s="61" t="e">
        <f>IF(LEN('Описание предлагаемого товара'!#REF!)&gt;0,IFERROR('Описание предлагаемого товара'!#REF!*1,""),"")</f>
        <v>#REF!</v>
      </c>
      <c r="M105" s="39" t="str">
        <f>IFERROR(VLOOKUP(B105,SAP!$A:$E,2,),"")</f>
        <v/>
      </c>
      <c r="N105" s="41" t="str">
        <f t="shared" si="777"/>
        <v/>
      </c>
      <c r="O105" s="39" t="str">
        <f t="shared" si="628"/>
        <v/>
      </c>
      <c r="P105" s="36" t="e">
        <f>IF(LEN('Описание предлагаемого товара'!#REF!)&gt;0,'Описание предлагаемого товара'!#REF!,"")</f>
        <v>#REF!</v>
      </c>
      <c r="Q10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5" s="37" t="e">
        <f>IF(LEN('Описание предлагаемого товара'!#REF!)&gt;0,'Описание предлагаемого товара'!#REF!,"")</f>
        <v>#REF!</v>
      </c>
      <c r="S105" s="37" t="e">
        <f>IF(LEN('Описание предлагаемого товара'!#REF!)&gt;0,'Описание предлагаемого товара'!#REF!,"")</f>
        <v>#REF!</v>
      </c>
      <c r="T10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5" s="23" t="str">
        <f>IFERROR(VLOOKUP(CI105*1,Обработ.выгрузка_реестра_РФ!$A:$G,6,),"")</f>
        <v/>
      </c>
      <c r="V105" s="61" t="e">
        <f>IF(LEN('Описание предлагаемого товара'!#REF!)&gt;0,'Описание предлагаемого товара'!#REF!,"")</f>
        <v>#REF!</v>
      </c>
      <c r="W105" s="62" t="e">
        <f>IF(LEN('Описание предлагаемого товара'!#REF!)&gt;0,'Описание предлагаемого товара'!#REF!,"")</f>
        <v>#REF!</v>
      </c>
      <c r="X105" s="91" t="e">
        <f t="shared" ref="X105:Y105" si="895">IFERROR(REPLACE(W105,FIND(CHAR(10),W105,1),1," "),W105)</f>
        <v>#REF!</v>
      </c>
      <c r="Y105" s="91" t="e">
        <f t="shared" si="895"/>
        <v>#REF!</v>
      </c>
      <c r="Z105" s="91" t="e">
        <f t="shared" si="643"/>
        <v>#REF!</v>
      </c>
      <c r="AA105" s="91" t="e">
        <f t="shared" si="644"/>
        <v>#REF!</v>
      </c>
      <c r="AB105" s="91" t="e">
        <f t="shared" si="645"/>
        <v>#REF!</v>
      </c>
      <c r="AC105" s="91" t="e">
        <f t="shared" ref="AC105:AF105" si="896">IFERROR(REPLACE(AB105,FIND("  ",AB105,1),2," "),AB105)</f>
        <v>#REF!</v>
      </c>
      <c r="AD105" s="91" t="e">
        <f t="shared" si="896"/>
        <v>#REF!</v>
      </c>
      <c r="AE105" s="91" t="e">
        <f t="shared" si="896"/>
        <v>#REF!</v>
      </c>
      <c r="AF105" s="91" t="e">
        <f t="shared" si="896"/>
        <v>#REF!</v>
      </c>
      <c r="AG105" s="23" t="str">
        <f>IFERROR(VLOOKUP(CI105*1,Обработ.выгрузка_реестра_РФ!$A:$G,4,),"")</f>
        <v/>
      </c>
      <c r="AH105" s="91" t="str">
        <f t="shared" ref="AH105:AI105" si="897">IFERROR(REPLACE(AG105,FIND("-",AG105,1),1,"*"),AG105)</f>
        <v/>
      </c>
      <c r="AI105" s="91" t="str">
        <f t="shared" si="897"/>
        <v/>
      </c>
      <c r="AJ105" s="27" t="str">
        <f t="shared" si="743"/>
        <v/>
      </c>
      <c r="AK105" s="63" t="e">
        <f>IF(LEN('Описание предлагаемого товара'!#REF!)&gt;0,'Описание предлагаемого товара'!#REF!,"")</f>
        <v>#REF!</v>
      </c>
      <c r="AL105" s="91" t="e">
        <f t="shared" ref="AL105:AM105" si="898">IFERROR(REPLACE(AK105,FIND(CHAR(10),AK105,1),1,""),AK105)</f>
        <v>#REF!</v>
      </c>
      <c r="AM105" s="91" t="e">
        <f t="shared" si="898"/>
        <v>#REF!</v>
      </c>
      <c r="AN105" s="91" t="e">
        <f t="shared" ref="AN105:AR105" si="899">IFERROR(REPLACE(AM105,FIND(" ",AM105,1),1,""),AM105)</f>
        <v>#REF!</v>
      </c>
      <c r="AO105" s="91" t="e">
        <f t="shared" si="899"/>
        <v>#REF!</v>
      </c>
      <c r="AP105" s="91" t="e">
        <f t="shared" si="899"/>
        <v>#REF!</v>
      </c>
      <c r="AQ105" s="91" t="e">
        <f t="shared" si="899"/>
        <v>#REF!</v>
      </c>
      <c r="AR105" s="91" t="e">
        <f t="shared" si="899"/>
        <v>#REF!</v>
      </c>
      <c r="AS105" s="91" t="e">
        <f t="shared" si="650"/>
        <v>#REF!</v>
      </c>
      <c r="AT105" s="91" t="e">
        <f t="shared" si="651"/>
        <v>#REF!</v>
      </c>
      <c r="AU105" s="32" t="e">
        <f t="shared" si="634"/>
        <v>#REF!</v>
      </c>
      <c r="AV105" s="93" t="e">
        <f>'Описание предлагаемого товара'!#REF!</f>
        <v>#REF!</v>
      </c>
      <c r="AW105" s="91" t="e">
        <f>MIN(SEARCH({0,1,2,3,4,5,6,7,8,9},AV105&amp; "0123456789"))</f>
        <v>#REF!</v>
      </c>
      <c r="AX105" s="91" t="str">
        <f t="shared" si="652"/>
        <v/>
      </c>
      <c r="AY105" s="91" t="str">
        <f t="shared" si="653"/>
        <v/>
      </c>
      <c r="AZ105" s="91" t="str">
        <f t="shared" si="654"/>
        <v/>
      </c>
      <c r="BA105" s="91" t="str">
        <f t="shared" si="655"/>
        <v/>
      </c>
      <c r="BB105" s="91" t="str">
        <f t="shared" si="656"/>
        <v/>
      </c>
      <c r="BC105" s="91" t="str">
        <f t="shared" si="657"/>
        <v/>
      </c>
      <c r="BD105" s="91" t="str">
        <f t="shared" si="658"/>
        <v/>
      </c>
      <c r="BE105" s="91" t="str">
        <f t="shared" si="659"/>
        <v/>
      </c>
      <c r="BF105" s="91" t="str">
        <f t="shared" si="660"/>
        <v/>
      </c>
      <c r="BG105" s="91" t="str">
        <f t="shared" si="661"/>
        <v/>
      </c>
      <c r="BH105" s="91" t="str">
        <f t="shared" si="662"/>
        <v/>
      </c>
      <c r="BI105" s="91" t="str">
        <f t="shared" si="663"/>
        <v/>
      </c>
      <c r="BJ105" s="91" t="str">
        <f t="shared" si="664"/>
        <v/>
      </c>
      <c r="BK105" s="91" t="str">
        <f t="shared" si="665"/>
        <v/>
      </c>
      <c r="BL105" s="91" t="str">
        <f t="shared" si="666"/>
        <v/>
      </c>
      <c r="BM105" s="91" t="str">
        <f t="shared" si="667"/>
        <v/>
      </c>
      <c r="BN105" s="91" t="str">
        <f t="shared" si="668"/>
        <v/>
      </c>
      <c r="BO105" s="91" t="str">
        <f t="shared" si="669"/>
        <v/>
      </c>
      <c r="BP105" s="91" t="str">
        <f t="shared" si="670"/>
        <v/>
      </c>
      <c r="BQ105" s="91" t="str">
        <f t="shared" si="671"/>
        <v/>
      </c>
      <c r="BR105" s="91" t="str">
        <f t="shared" si="672"/>
        <v/>
      </c>
      <c r="BS105" s="91" t="str">
        <f t="shared" si="673"/>
        <v/>
      </c>
      <c r="BT105" s="91" t="str">
        <f t="shared" si="674"/>
        <v/>
      </c>
      <c r="BU105" s="91" t="str">
        <f t="shared" si="675"/>
        <v/>
      </c>
      <c r="BV105" s="91" t="str">
        <f t="shared" si="676"/>
        <v/>
      </c>
      <c r="BW105" s="91" t="str">
        <f t="shared" si="677"/>
        <v/>
      </c>
      <c r="BX105" s="91" t="str">
        <f t="shared" si="678"/>
        <v/>
      </c>
      <c r="BY105" s="91" t="str">
        <f t="shared" si="679"/>
        <v/>
      </c>
      <c r="BZ105" s="91" t="str">
        <f t="shared" si="680"/>
        <v/>
      </c>
      <c r="CA105" s="91" t="str">
        <f t="shared" si="681"/>
        <v/>
      </c>
      <c r="CB105" s="91" t="str">
        <f t="shared" si="682"/>
        <v/>
      </c>
      <c r="CC105" s="91" t="str">
        <f t="shared" si="683"/>
        <v/>
      </c>
      <c r="CD105" s="91" t="str">
        <f t="shared" si="684"/>
        <v/>
      </c>
      <c r="CE105" s="91" t="str">
        <f t="shared" si="685"/>
        <v/>
      </c>
      <c r="CF105" s="91" t="str">
        <f t="shared" si="686"/>
        <v/>
      </c>
      <c r="CG105" s="91" t="str">
        <f t="shared" si="687"/>
        <v/>
      </c>
      <c r="CH105" s="91" t="str">
        <f t="shared" si="688"/>
        <v/>
      </c>
      <c r="CI105" s="91" t="str">
        <f t="shared" si="689"/>
        <v>нет</v>
      </c>
      <c r="CJ105" s="63" t="e">
        <f>IF(LEN('Описание предлагаемого товара'!#REF!)&gt;0,'Описание предлагаемого товара'!#REF!,"")</f>
        <v>#REF!</v>
      </c>
      <c r="CK105" s="91" t="e">
        <f t="shared" ref="CK105:CL105" si="900">IFERROR(REPLACE(CJ105,FIND(CHAR(10),CJ105,1),1,""),CJ105)</f>
        <v>#REF!</v>
      </c>
      <c r="CL105" s="91" t="e">
        <f t="shared" si="900"/>
        <v>#REF!</v>
      </c>
      <c r="CM105" s="91" t="e">
        <f t="shared" si="691"/>
        <v>#REF!</v>
      </c>
      <c r="CN105" s="91" t="e">
        <f t="shared" si="692"/>
        <v>#REF!</v>
      </c>
      <c r="CO105" s="91" t="e">
        <f t="shared" si="693"/>
        <v>#REF!</v>
      </c>
      <c r="CP105" s="90" t="e">
        <f>IF(AU105="Не указан реестровый номер (мера нац.режима Запрет)","",IF(CI105="нет","",IF(CU105="да","исключение(не смотрим баллы)",IFERROR(IF(CI105*1&gt;0,IFERROR(IF(VLOOKUP(CI105*1,Обработ.выгрузка_реестра_РФ!$A:$G,7,)=0,"Баллы не установлены",VLOOKUP(CI105*1,Обработ.выгрузка_реестра_РФ!$A:$G,7,)),IF(LEN(CI105)&gt;14,"","нет номера в реестре РФ")),""),IF(LEN(CI105)=0,"","Некорректный реестровый номер")))))</f>
        <v>#REF!</v>
      </c>
      <c r="CQ105" s="33" t="e">
        <f>IF(LEN(C105)&gt;0,IFERROR(IF(LEN(H105)&gt;0,IF(LEN(VLOOKUP(H105,'исключения(не_смотрим_баллы)'!$A:$C,1,))&gt;0,"да","нет"),"не введен ОКПД2"),"нет"),"")</f>
        <v>#REF!</v>
      </c>
      <c r="CR105" s="33" t="e">
        <f ca="1">IF(CQ105="да",IF(TODAY()&lt;VLOOKUP(H105,'исключения(не_смотрим_баллы)'!$A:$C,3,),"да","нет"),"")</f>
        <v>#REF!</v>
      </c>
      <c r="CS105" s="33" t="str">
        <f>IFERROR(IF(CQ105="да",IF(VLOOKUP(CI105*1,Обработ.выгрузка_реестра_РФ!$A:$G,2,)&lt;VLOOKUP(H105,'исключения(не_смотрим_баллы)'!$A:$C,2,),"да","нет"),""),"")</f>
        <v/>
      </c>
      <c r="CT105" s="24"/>
      <c r="CU105" s="33" t="e">
        <f t="shared" si="705"/>
        <v>#REF!</v>
      </c>
      <c r="CV105" s="91" t="e">
        <f t="shared" si="706"/>
        <v>#REF!</v>
      </c>
      <c r="CW105" s="27" t="e">
        <f t="shared" si="707"/>
        <v>#REF!</v>
      </c>
      <c r="CX105" s="26" t="e">
        <f t="shared" si="636"/>
        <v>#REF!</v>
      </c>
      <c r="CY105" s="64" t="e">
        <f>IF(LEN('Описание предлагаемого товара'!#REF!)&gt;0,'Описание предлагаемого товара'!#REF!,"")</f>
        <v>#REF!</v>
      </c>
      <c r="CZ105" s="95" t="e">
        <f t="shared" si="694"/>
        <v>#REF!</v>
      </c>
      <c r="DA105" s="95" t="e">
        <f t="shared" ref="DA105" si="901">IFERROR(REPLACE(CZ105,FIND(" ",CZ105,1),1,""),CZ105)</f>
        <v>#REF!</v>
      </c>
      <c r="DB105" s="95" t="e">
        <f t="shared" si="638"/>
        <v>#REF!</v>
      </c>
      <c r="DC105" s="95" t="e">
        <f t="shared" ref="DC105:DD105" si="902">IFERROR(REPLACE(DB105,FIND("г.",DB105,1),2,""),DB105)</f>
        <v>#REF!</v>
      </c>
      <c r="DD105" s="95" t="e">
        <f t="shared" si="902"/>
        <v>#REF!</v>
      </c>
      <c r="DE105" s="95" t="e">
        <f t="shared" ref="DE105:DF105" si="903">IFERROR(REPLACE(DD105,FIND("г",DD105,1),1,""),DD105)</f>
        <v>#REF!</v>
      </c>
      <c r="DF105" s="95" t="e">
        <f t="shared" si="903"/>
        <v>#REF!</v>
      </c>
      <c r="DG105" s="95" t="e">
        <f t="shared" si="711"/>
        <v>#REF!</v>
      </c>
      <c r="DH105" s="25" t="str">
        <f>IFERROR(VLOOKUP(CI105*1,Обработ.выгрузка_реестра_РФ!$A:$G,5,),"")</f>
        <v/>
      </c>
      <c r="DI105" s="27" t="str">
        <f t="shared" si="721"/>
        <v/>
      </c>
      <c r="DJ105" s="27" t="str">
        <f t="shared" ca="1" si="698"/>
        <v/>
      </c>
      <c r="DK105" s="63" t="e">
        <f>IF(LEN('Описание предлагаемого товара'!#REF!)&gt;0,'Описание предлагаемого товара'!#REF!,"")</f>
        <v>#REF!</v>
      </c>
      <c r="DL105" s="63" t="e">
        <f>IF(LEN('Описание предлагаемого товара'!#REF!)&gt;0,'Описание предлагаемого товара'!#REF!,"")</f>
        <v>#REF!</v>
      </c>
      <c r="DM105" s="32"/>
    </row>
    <row r="106" spans="1:117" ht="48.75" customHeight="1" x14ac:dyDescent="0.25">
      <c r="A106" s="61" t="e">
        <f>IF(LEN('Описание предлагаемого товара'!#REF!)&gt;0,'Описание предлагаемого товара'!#REF!,"")</f>
        <v>#REF!</v>
      </c>
      <c r="B106" s="65" t="e">
        <f>IF(LEN('Описание предлагаемого товара'!#REF!)&gt;0,'Описание предлагаемого товара'!#REF!,"")</f>
        <v>#REF!</v>
      </c>
      <c r="C106" s="61" t="e">
        <f>IF(LEN('Описание предлагаемого товара'!#REF!)&gt;0,'Описание предлагаемого товара'!#REF!,"")</f>
        <v>#REF!</v>
      </c>
      <c r="D106" s="61" t="e">
        <f>IF(LEN('Описание предлагаемого товара'!#REF!)&gt;0,'Описание предлагаемого товара'!#REF!,"")</f>
        <v>#REF!</v>
      </c>
      <c r="E106" s="61" t="e">
        <f>IF(LEN('Описание предлагаемого товара'!#REF!)&gt;0,'Описание предлагаемого товара'!#REF!,"")</f>
        <v>#REF!</v>
      </c>
      <c r="F106" s="61" t="e">
        <f>IF(LEN('Описание предлагаемого товара'!#REF!)&gt;0,'Описание предлагаемого товара'!#REF!,"")</f>
        <v>#REF!</v>
      </c>
      <c r="G106" s="61" t="e">
        <f>IF(LEN('Описание предлагаемого товара'!#REF!)&gt;0,'Описание предлагаемого товара'!#REF!,"")</f>
        <v>#REF!</v>
      </c>
      <c r="H106" s="61" t="e">
        <f>IF(LEN('Описание предлагаемого товара'!#REF!)&gt;0,'Описание предлагаемого товара'!#REF!,"")</f>
        <v>#REF!</v>
      </c>
      <c r="I106" s="61" t="e">
        <f>IF(LEN('Описание предлагаемого товара'!#REF!)&gt;0,'Описание предлагаемого товара'!#REF!,"")</f>
        <v>#REF!</v>
      </c>
      <c r="J106" s="38" t="str">
        <f>IFERROR(VLOOKUP(B106,SAP!$A:$E,5,),"")</f>
        <v/>
      </c>
      <c r="K106" s="40" t="str">
        <f t="shared" si="641"/>
        <v/>
      </c>
      <c r="L106" s="61" t="e">
        <f>IF(LEN('Описание предлагаемого товара'!#REF!)&gt;0,IFERROR('Описание предлагаемого товара'!#REF!*1,""),"")</f>
        <v>#REF!</v>
      </c>
      <c r="M106" s="39" t="str">
        <f>IFERROR(VLOOKUP(B106,SAP!$A:$E,2,),"")</f>
        <v/>
      </c>
      <c r="N106" s="41" t="str">
        <f t="shared" si="777"/>
        <v/>
      </c>
      <c r="O106" s="39" t="str">
        <f t="shared" si="628"/>
        <v/>
      </c>
      <c r="P106" s="36" t="e">
        <f>IF(LEN('Описание предлагаемого товара'!#REF!)&gt;0,'Описание предлагаемого товара'!#REF!,"")</f>
        <v>#REF!</v>
      </c>
      <c r="Q10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6" s="37" t="e">
        <f>IF(LEN('Описание предлагаемого товара'!#REF!)&gt;0,'Описание предлагаемого товара'!#REF!,"")</f>
        <v>#REF!</v>
      </c>
      <c r="S106" s="37" t="e">
        <f>IF(LEN('Описание предлагаемого товара'!#REF!)&gt;0,'Описание предлагаемого товара'!#REF!,"")</f>
        <v>#REF!</v>
      </c>
      <c r="T10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6" s="23" t="str">
        <f>IFERROR(VLOOKUP(CI106*1,Обработ.выгрузка_реестра_РФ!$A:$G,6,),"")</f>
        <v/>
      </c>
      <c r="V106" s="61" t="e">
        <f>IF(LEN('Описание предлагаемого товара'!#REF!)&gt;0,'Описание предлагаемого товара'!#REF!,"")</f>
        <v>#REF!</v>
      </c>
      <c r="W106" s="62" t="e">
        <f>IF(LEN('Описание предлагаемого товара'!#REF!)&gt;0,'Описание предлагаемого товара'!#REF!,"")</f>
        <v>#REF!</v>
      </c>
      <c r="X106" s="91" t="e">
        <f t="shared" ref="X106:Y106" si="904">IFERROR(REPLACE(W106,FIND(CHAR(10),W106,1),1," "),W106)</f>
        <v>#REF!</v>
      </c>
      <c r="Y106" s="91" t="e">
        <f t="shared" si="904"/>
        <v>#REF!</v>
      </c>
      <c r="Z106" s="91" t="e">
        <f t="shared" si="643"/>
        <v>#REF!</v>
      </c>
      <c r="AA106" s="91" t="e">
        <f t="shared" si="644"/>
        <v>#REF!</v>
      </c>
      <c r="AB106" s="91" t="e">
        <f t="shared" si="645"/>
        <v>#REF!</v>
      </c>
      <c r="AC106" s="91" t="e">
        <f t="shared" ref="AC106:AF106" si="905">IFERROR(REPLACE(AB106,FIND("  ",AB106,1),2," "),AB106)</f>
        <v>#REF!</v>
      </c>
      <c r="AD106" s="91" t="e">
        <f t="shared" si="905"/>
        <v>#REF!</v>
      </c>
      <c r="AE106" s="91" t="e">
        <f t="shared" si="905"/>
        <v>#REF!</v>
      </c>
      <c r="AF106" s="91" t="e">
        <f t="shared" si="905"/>
        <v>#REF!</v>
      </c>
      <c r="AG106" s="23" t="str">
        <f>IFERROR(VLOOKUP(CI106*1,Обработ.выгрузка_реестра_РФ!$A:$G,4,),"")</f>
        <v/>
      </c>
      <c r="AH106" s="91" t="str">
        <f t="shared" ref="AH106:AI106" si="906">IFERROR(REPLACE(AG106,FIND("-",AG106,1),1,"*"),AG106)</f>
        <v/>
      </c>
      <c r="AI106" s="91" t="str">
        <f t="shared" si="906"/>
        <v/>
      </c>
      <c r="AJ106" s="27" t="str">
        <f t="shared" si="743"/>
        <v/>
      </c>
      <c r="AK106" s="63" t="e">
        <f>IF(LEN('Описание предлагаемого товара'!#REF!)&gt;0,'Описание предлагаемого товара'!#REF!,"")</f>
        <v>#REF!</v>
      </c>
      <c r="AL106" s="91" t="e">
        <f t="shared" ref="AL106:AM106" si="907">IFERROR(REPLACE(AK106,FIND(CHAR(10),AK106,1),1,""),AK106)</f>
        <v>#REF!</v>
      </c>
      <c r="AM106" s="91" t="e">
        <f t="shared" si="907"/>
        <v>#REF!</v>
      </c>
      <c r="AN106" s="91" t="e">
        <f t="shared" ref="AN106:AR106" si="908">IFERROR(REPLACE(AM106,FIND(" ",AM106,1),1,""),AM106)</f>
        <v>#REF!</v>
      </c>
      <c r="AO106" s="91" t="e">
        <f t="shared" si="908"/>
        <v>#REF!</v>
      </c>
      <c r="AP106" s="91" t="e">
        <f t="shared" si="908"/>
        <v>#REF!</v>
      </c>
      <c r="AQ106" s="91" t="e">
        <f t="shared" si="908"/>
        <v>#REF!</v>
      </c>
      <c r="AR106" s="91" t="e">
        <f t="shared" si="908"/>
        <v>#REF!</v>
      </c>
      <c r="AS106" s="91" t="e">
        <f t="shared" si="650"/>
        <v>#REF!</v>
      </c>
      <c r="AT106" s="91" t="e">
        <f t="shared" si="651"/>
        <v>#REF!</v>
      </c>
      <c r="AU106" s="32" t="e">
        <f t="shared" si="634"/>
        <v>#REF!</v>
      </c>
      <c r="AV106" s="93" t="e">
        <f>'Описание предлагаемого товара'!#REF!</f>
        <v>#REF!</v>
      </c>
      <c r="AW106" s="91" t="e">
        <f>MIN(SEARCH({0,1,2,3,4,5,6,7,8,9},AV106&amp; "0123456789"))</f>
        <v>#REF!</v>
      </c>
      <c r="AX106" s="91" t="str">
        <f t="shared" si="652"/>
        <v/>
      </c>
      <c r="AY106" s="91" t="str">
        <f t="shared" si="653"/>
        <v/>
      </c>
      <c r="AZ106" s="91" t="str">
        <f t="shared" si="654"/>
        <v/>
      </c>
      <c r="BA106" s="91" t="str">
        <f t="shared" si="655"/>
        <v/>
      </c>
      <c r="BB106" s="91" t="str">
        <f t="shared" si="656"/>
        <v/>
      </c>
      <c r="BC106" s="91" t="str">
        <f t="shared" si="657"/>
        <v/>
      </c>
      <c r="BD106" s="91" t="str">
        <f t="shared" si="658"/>
        <v/>
      </c>
      <c r="BE106" s="91" t="str">
        <f t="shared" si="659"/>
        <v/>
      </c>
      <c r="BF106" s="91" t="str">
        <f t="shared" si="660"/>
        <v/>
      </c>
      <c r="BG106" s="91" t="str">
        <f t="shared" si="661"/>
        <v/>
      </c>
      <c r="BH106" s="91" t="str">
        <f t="shared" si="662"/>
        <v/>
      </c>
      <c r="BI106" s="91" t="str">
        <f t="shared" si="663"/>
        <v/>
      </c>
      <c r="BJ106" s="91" t="str">
        <f t="shared" si="664"/>
        <v/>
      </c>
      <c r="BK106" s="91" t="str">
        <f t="shared" si="665"/>
        <v/>
      </c>
      <c r="BL106" s="91" t="str">
        <f t="shared" si="666"/>
        <v/>
      </c>
      <c r="BM106" s="91" t="str">
        <f t="shared" si="667"/>
        <v/>
      </c>
      <c r="BN106" s="91" t="str">
        <f t="shared" si="668"/>
        <v/>
      </c>
      <c r="BO106" s="91" t="str">
        <f t="shared" si="669"/>
        <v/>
      </c>
      <c r="BP106" s="91" t="str">
        <f t="shared" si="670"/>
        <v/>
      </c>
      <c r="BQ106" s="91" t="str">
        <f t="shared" si="671"/>
        <v/>
      </c>
      <c r="BR106" s="91" t="str">
        <f t="shared" si="672"/>
        <v/>
      </c>
      <c r="BS106" s="91" t="str">
        <f t="shared" si="673"/>
        <v/>
      </c>
      <c r="BT106" s="91" t="str">
        <f t="shared" si="674"/>
        <v/>
      </c>
      <c r="BU106" s="91" t="str">
        <f t="shared" si="675"/>
        <v/>
      </c>
      <c r="BV106" s="91" t="str">
        <f t="shared" si="676"/>
        <v/>
      </c>
      <c r="BW106" s="91" t="str">
        <f t="shared" si="677"/>
        <v/>
      </c>
      <c r="BX106" s="91" t="str">
        <f t="shared" si="678"/>
        <v/>
      </c>
      <c r="BY106" s="91" t="str">
        <f t="shared" si="679"/>
        <v/>
      </c>
      <c r="BZ106" s="91" t="str">
        <f t="shared" si="680"/>
        <v/>
      </c>
      <c r="CA106" s="91" t="str">
        <f t="shared" si="681"/>
        <v/>
      </c>
      <c r="CB106" s="91" t="str">
        <f t="shared" si="682"/>
        <v/>
      </c>
      <c r="CC106" s="91" t="str">
        <f t="shared" si="683"/>
        <v/>
      </c>
      <c r="CD106" s="91" t="str">
        <f t="shared" si="684"/>
        <v/>
      </c>
      <c r="CE106" s="91" t="str">
        <f t="shared" si="685"/>
        <v/>
      </c>
      <c r="CF106" s="91" t="str">
        <f t="shared" si="686"/>
        <v/>
      </c>
      <c r="CG106" s="91" t="str">
        <f t="shared" si="687"/>
        <v/>
      </c>
      <c r="CH106" s="91" t="str">
        <f t="shared" si="688"/>
        <v/>
      </c>
      <c r="CI106" s="91" t="str">
        <f t="shared" si="689"/>
        <v>нет</v>
      </c>
      <c r="CJ106" s="63" t="e">
        <f>IF(LEN('Описание предлагаемого товара'!#REF!)&gt;0,'Описание предлагаемого товара'!#REF!,"")</f>
        <v>#REF!</v>
      </c>
      <c r="CK106" s="91" t="e">
        <f t="shared" ref="CK106:CL106" si="909">IFERROR(REPLACE(CJ106,FIND(CHAR(10),CJ106,1),1,""),CJ106)</f>
        <v>#REF!</v>
      </c>
      <c r="CL106" s="91" t="e">
        <f t="shared" si="909"/>
        <v>#REF!</v>
      </c>
      <c r="CM106" s="91" t="e">
        <f t="shared" si="691"/>
        <v>#REF!</v>
      </c>
      <c r="CN106" s="91" t="e">
        <f t="shared" si="692"/>
        <v>#REF!</v>
      </c>
      <c r="CO106" s="91" t="e">
        <f t="shared" si="693"/>
        <v>#REF!</v>
      </c>
      <c r="CP106" s="90" t="e">
        <f>IF(AU106="Не указан реестровый номер (мера нац.режима Запрет)","",IF(CI106="нет","",IF(CU106="да","исключение(не смотрим баллы)",IFERROR(IF(CI106*1&gt;0,IFERROR(IF(VLOOKUP(CI106*1,Обработ.выгрузка_реестра_РФ!$A:$G,7,)=0,"Баллы не установлены",VLOOKUP(CI106*1,Обработ.выгрузка_реестра_РФ!$A:$G,7,)),IF(LEN(CI106)&gt;14,"","нет номера в реестре РФ")),""),IF(LEN(CI106)=0,"","Некорректный реестровый номер")))))</f>
        <v>#REF!</v>
      </c>
      <c r="CQ106" s="33" t="e">
        <f>IF(LEN(C106)&gt;0,IFERROR(IF(LEN(H106)&gt;0,IF(LEN(VLOOKUP(H106,'исключения(не_смотрим_баллы)'!$A:$C,1,))&gt;0,"да","нет"),"не введен ОКПД2"),"нет"),"")</f>
        <v>#REF!</v>
      </c>
      <c r="CR106" s="33" t="e">
        <f ca="1">IF(CQ106="да",IF(TODAY()&lt;VLOOKUP(H106,'исключения(не_смотрим_баллы)'!$A:$C,3,),"да","нет"),"")</f>
        <v>#REF!</v>
      </c>
      <c r="CS106" s="33" t="str">
        <f>IFERROR(IF(CQ106="да",IF(VLOOKUP(CI106*1,Обработ.выгрузка_реестра_РФ!$A:$G,2,)&lt;VLOOKUP(H106,'исключения(не_смотрим_баллы)'!$A:$C,2,),"да","нет"),""),"")</f>
        <v/>
      </c>
      <c r="CT106" s="24"/>
      <c r="CU106" s="33" t="e">
        <f t="shared" si="705"/>
        <v>#REF!</v>
      </c>
      <c r="CV106" s="91" t="e">
        <f t="shared" si="706"/>
        <v>#REF!</v>
      </c>
      <c r="CW106" s="27" t="e">
        <f t="shared" si="707"/>
        <v>#REF!</v>
      </c>
      <c r="CX106" s="26" t="e">
        <f t="shared" si="636"/>
        <v>#REF!</v>
      </c>
      <c r="CY106" s="64" t="e">
        <f>IF(LEN('Описание предлагаемого товара'!#REF!)&gt;0,'Описание предлагаемого товара'!#REF!,"")</f>
        <v>#REF!</v>
      </c>
      <c r="CZ106" s="95" t="e">
        <f t="shared" si="694"/>
        <v>#REF!</v>
      </c>
      <c r="DA106" s="95" t="e">
        <f t="shared" ref="DA106" si="910">IFERROR(REPLACE(CZ106,FIND(" ",CZ106,1),1,""),CZ106)</f>
        <v>#REF!</v>
      </c>
      <c r="DB106" s="95" t="e">
        <f t="shared" si="638"/>
        <v>#REF!</v>
      </c>
      <c r="DC106" s="95" t="e">
        <f t="shared" ref="DC106:DD106" si="911">IFERROR(REPLACE(DB106,FIND("г.",DB106,1),2,""),DB106)</f>
        <v>#REF!</v>
      </c>
      <c r="DD106" s="95" t="e">
        <f t="shared" si="911"/>
        <v>#REF!</v>
      </c>
      <c r="DE106" s="95" t="e">
        <f t="shared" ref="DE106:DF106" si="912">IFERROR(REPLACE(DD106,FIND("г",DD106,1),1,""),DD106)</f>
        <v>#REF!</v>
      </c>
      <c r="DF106" s="95" t="e">
        <f t="shared" si="912"/>
        <v>#REF!</v>
      </c>
      <c r="DG106" s="95" t="e">
        <f t="shared" si="711"/>
        <v>#REF!</v>
      </c>
      <c r="DH106" s="25" t="str">
        <f>IFERROR(VLOOKUP(CI106*1,Обработ.выгрузка_реестра_РФ!$A:$G,5,),"")</f>
        <v/>
      </c>
      <c r="DI106" s="27" t="str">
        <f t="shared" si="721"/>
        <v/>
      </c>
      <c r="DJ106" s="27" t="str">
        <f t="shared" ca="1" si="698"/>
        <v/>
      </c>
      <c r="DK106" s="63" t="e">
        <f>IF(LEN('Описание предлагаемого товара'!#REF!)&gt;0,'Описание предлагаемого товара'!#REF!,"")</f>
        <v>#REF!</v>
      </c>
      <c r="DL106" s="63" t="e">
        <f>IF(LEN('Описание предлагаемого товара'!#REF!)&gt;0,'Описание предлагаемого товара'!#REF!,"")</f>
        <v>#REF!</v>
      </c>
      <c r="DM106" s="32"/>
    </row>
    <row r="107" spans="1:117" ht="48.75" customHeight="1" x14ac:dyDescent="0.25">
      <c r="A107" s="61" t="e">
        <f>IF(LEN('Описание предлагаемого товара'!#REF!)&gt;0,'Описание предлагаемого товара'!#REF!,"")</f>
        <v>#REF!</v>
      </c>
      <c r="B107" s="65" t="e">
        <f>IF(LEN('Описание предлагаемого товара'!#REF!)&gt;0,'Описание предлагаемого товара'!#REF!,"")</f>
        <v>#REF!</v>
      </c>
      <c r="C107" s="61" t="e">
        <f>IF(LEN('Описание предлагаемого товара'!#REF!)&gt;0,'Описание предлагаемого товара'!#REF!,"")</f>
        <v>#REF!</v>
      </c>
      <c r="D107" s="61" t="e">
        <f>IF(LEN('Описание предлагаемого товара'!#REF!)&gt;0,'Описание предлагаемого товара'!#REF!,"")</f>
        <v>#REF!</v>
      </c>
      <c r="E107" s="61" t="e">
        <f>IF(LEN('Описание предлагаемого товара'!#REF!)&gt;0,'Описание предлагаемого товара'!#REF!,"")</f>
        <v>#REF!</v>
      </c>
      <c r="F107" s="61" t="e">
        <f>IF(LEN('Описание предлагаемого товара'!#REF!)&gt;0,'Описание предлагаемого товара'!#REF!,"")</f>
        <v>#REF!</v>
      </c>
      <c r="G107" s="61" t="e">
        <f>IF(LEN('Описание предлагаемого товара'!#REF!)&gt;0,'Описание предлагаемого товара'!#REF!,"")</f>
        <v>#REF!</v>
      </c>
      <c r="H107" s="61" t="e">
        <f>IF(LEN('Описание предлагаемого товара'!#REF!)&gt;0,'Описание предлагаемого товара'!#REF!,"")</f>
        <v>#REF!</v>
      </c>
      <c r="I107" s="61" t="e">
        <f>IF(LEN('Описание предлагаемого товара'!#REF!)&gt;0,'Описание предлагаемого товара'!#REF!,"")</f>
        <v>#REF!</v>
      </c>
      <c r="J107" s="38" t="str">
        <f>IFERROR(VLOOKUP(B107,SAP!$A:$E,5,),"")</f>
        <v/>
      </c>
      <c r="K107" s="40" t="str">
        <f t="shared" si="641"/>
        <v/>
      </c>
      <c r="L107" s="61" t="e">
        <f>IF(LEN('Описание предлагаемого товара'!#REF!)&gt;0,IFERROR('Описание предлагаемого товара'!#REF!*1,""),"")</f>
        <v>#REF!</v>
      </c>
      <c r="M107" s="39" t="str">
        <f>IFERROR(VLOOKUP(B107,SAP!$A:$E,2,),"")</f>
        <v/>
      </c>
      <c r="N107" s="41" t="str">
        <f t="shared" si="777"/>
        <v/>
      </c>
      <c r="O107" s="39" t="str">
        <f t="shared" si="628"/>
        <v/>
      </c>
      <c r="P107" s="36" t="e">
        <f>IF(LEN('Описание предлагаемого товара'!#REF!)&gt;0,'Описание предлагаемого товара'!#REF!,"")</f>
        <v>#REF!</v>
      </c>
      <c r="Q10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7" s="37" t="e">
        <f>IF(LEN('Описание предлагаемого товара'!#REF!)&gt;0,'Описание предлагаемого товара'!#REF!,"")</f>
        <v>#REF!</v>
      </c>
      <c r="S107" s="37" t="e">
        <f>IF(LEN('Описание предлагаемого товара'!#REF!)&gt;0,'Описание предлагаемого товара'!#REF!,"")</f>
        <v>#REF!</v>
      </c>
      <c r="T10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7" s="23" t="str">
        <f>IFERROR(VLOOKUP(CI107*1,Обработ.выгрузка_реестра_РФ!$A:$G,6,),"")</f>
        <v/>
      </c>
      <c r="V107" s="61" t="e">
        <f>IF(LEN('Описание предлагаемого товара'!#REF!)&gt;0,'Описание предлагаемого товара'!#REF!,"")</f>
        <v>#REF!</v>
      </c>
      <c r="W107" s="62" t="e">
        <f>IF(LEN('Описание предлагаемого товара'!#REF!)&gt;0,'Описание предлагаемого товара'!#REF!,"")</f>
        <v>#REF!</v>
      </c>
      <c r="X107" s="91" t="e">
        <f t="shared" ref="X107:Y107" si="913">IFERROR(REPLACE(W107,FIND(CHAR(10),W107,1),1," "),W107)</f>
        <v>#REF!</v>
      </c>
      <c r="Y107" s="91" t="e">
        <f t="shared" si="913"/>
        <v>#REF!</v>
      </c>
      <c r="Z107" s="91" t="e">
        <f t="shared" si="643"/>
        <v>#REF!</v>
      </c>
      <c r="AA107" s="91" t="e">
        <f t="shared" si="644"/>
        <v>#REF!</v>
      </c>
      <c r="AB107" s="91" t="e">
        <f t="shared" si="645"/>
        <v>#REF!</v>
      </c>
      <c r="AC107" s="91" t="e">
        <f t="shared" ref="AC107:AF107" si="914">IFERROR(REPLACE(AB107,FIND("  ",AB107,1),2," "),AB107)</f>
        <v>#REF!</v>
      </c>
      <c r="AD107" s="91" t="e">
        <f t="shared" si="914"/>
        <v>#REF!</v>
      </c>
      <c r="AE107" s="91" t="e">
        <f t="shared" si="914"/>
        <v>#REF!</v>
      </c>
      <c r="AF107" s="91" t="e">
        <f t="shared" si="914"/>
        <v>#REF!</v>
      </c>
      <c r="AG107" s="23" t="str">
        <f>IFERROR(VLOOKUP(CI107*1,Обработ.выгрузка_реестра_РФ!$A:$G,4,),"")</f>
        <v/>
      </c>
      <c r="AH107" s="91" t="str">
        <f t="shared" ref="AH107:AI107" si="915">IFERROR(REPLACE(AG107,FIND("-",AG107,1),1,"*"),AG107)</f>
        <v/>
      </c>
      <c r="AI107" s="91" t="str">
        <f t="shared" si="915"/>
        <v/>
      </c>
      <c r="AJ107" s="27" t="str">
        <f t="shared" si="743"/>
        <v/>
      </c>
      <c r="AK107" s="63" t="e">
        <f>IF(LEN('Описание предлагаемого товара'!#REF!)&gt;0,'Описание предлагаемого товара'!#REF!,"")</f>
        <v>#REF!</v>
      </c>
      <c r="AL107" s="91" t="e">
        <f t="shared" ref="AL107:AM107" si="916">IFERROR(REPLACE(AK107,FIND(CHAR(10),AK107,1),1,""),AK107)</f>
        <v>#REF!</v>
      </c>
      <c r="AM107" s="91" t="e">
        <f t="shared" si="916"/>
        <v>#REF!</v>
      </c>
      <c r="AN107" s="91" t="e">
        <f t="shared" ref="AN107:AR107" si="917">IFERROR(REPLACE(AM107,FIND(" ",AM107,1),1,""),AM107)</f>
        <v>#REF!</v>
      </c>
      <c r="AO107" s="91" t="e">
        <f t="shared" si="917"/>
        <v>#REF!</v>
      </c>
      <c r="AP107" s="91" t="e">
        <f t="shared" si="917"/>
        <v>#REF!</v>
      </c>
      <c r="AQ107" s="91" t="e">
        <f t="shared" si="917"/>
        <v>#REF!</v>
      </c>
      <c r="AR107" s="91" t="e">
        <f t="shared" si="917"/>
        <v>#REF!</v>
      </c>
      <c r="AS107" s="91" t="e">
        <f t="shared" si="650"/>
        <v>#REF!</v>
      </c>
      <c r="AT107" s="91" t="e">
        <f t="shared" si="651"/>
        <v>#REF!</v>
      </c>
      <c r="AU107" s="32" t="e">
        <f t="shared" si="634"/>
        <v>#REF!</v>
      </c>
      <c r="AV107" s="93" t="e">
        <f>'Описание предлагаемого товара'!#REF!</f>
        <v>#REF!</v>
      </c>
      <c r="AW107" s="91" t="e">
        <f>MIN(SEARCH({0,1,2,3,4,5,6,7,8,9},AV107&amp; "0123456789"))</f>
        <v>#REF!</v>
      </c>
      <c r="AX107" s="91" t="str">
        <f t="shared" si="652"/>
        <v/>
      </c>
      <c r="AY107" s="91" t="str">
        <f t="shared" si="653"/>
        <v/>
      </c>
      <c r="AZ107" s="91" t="str">
        <f t="shared" si="654"/>
        <v/>
      </c>
      <c r="BA107" s="91" t="str">
        <f t="shared" si="655"/>
        <v/>
      </c>
      <c r="BB107" s="91" t="str">
        <f t="shared" si="656"/>
        <v/>
      </c>
      <c r="BC107" s="91" t="str">
        <f t="shared" si="657"/>
        <v/>
      </c>
      <c r="BD107" s="91" t="str">
        <f t="shared" si="658"/>
        <v/>
      </c>
      <c r="BE107" s="91" t="str">
        <f t="shared" si="659"/>
        <v/>
      </c>
      <c r="BF107" s="91" t="str">
        <f t="shared" si="660"/>
        <v/>
      </c>
      <c r="BG107" s="91" t="str">
        <f t="shared" si="661"/>
        <v/>
      </c>
      <c r="BH107" s="91" t="str">
        <f t="shared" si="662"/>
        <v/>
      </c>
      <c r="BI107" s="91" t="str">
        <f t="shared" si="663"/>
        <v/>
      </c>
      <c r="BJ107" s="91" t="str">
        <f t="shared" si="664"/>
        <v/>
      </c>
      <c r="BK107" s="91" t="str">
        <f t="shared" si="665"/>
        <v/>
      </c>
      <c r="BL107" s="91" t="str">
        <f t="shared" si="666"/>
        <v/>
      </c>
      <c r="BM107" s="91" t="str">
        <f t="shared" si="667"/>
        <v/>
      </c>
      <c r="BN107" s="91" t="str">
        <f t="shared" si="668"/>
        <v/>
      </c>
      <c r="BO107" s="91" t="str">
        <f t="shared" si="669"/>
        <v/>
      </c>
      <c r="BP107" s="91" t="str">
        <f t="shared" si="670"/>
        <v/>
      </c>
      <c r="BQ107" s="91" t="str">
        <f t="shared" si="671"/>
        <v/>
      </c>
      <c r="BR107" s="91" t="str">
        <f t="shared" si="672"/>
        <v/>
      </c>
      <c r="BS107" s="91" t="str">
        <f t="shared" si="673"/>
        <v/>
      </c>
      <c r="BT107" s="91" t="str">
        <f t="shared" si="674"/>
        <v/>
      </c>
      <c r="BU107" s="91" t="str">
        <f t="shared" si="675"/>
        <v/>
      </c>
      <c r="BV107" s="91" t="str">
        <f t="shared" si="676"/>
        <v/>
      </c>
      <c r="BW107" s="91" t="str">
        <f t="shared" si="677"/>
        <v/>
      </c>
      <c r="BX107" s="91" t="str">
        <f t="shared" si="678"/>
        <v/>
      </c>
      <c r="BY107" s="91" t="str">
        <f t="shared" si="679"/>
        <v/>
      </c>
      <c r="BZ107" s="91" t="str">
        <f t="shared" si="680"/>
        <v/>
      </c>
      <c r="CA107" s="91" t="str">
        <f t="shared" si="681"/>
        <v/>
      </c>
      <c r="CB107" s="91" t="str">
        <f t="shared" si="682"/>
        <v/>
      </c>
      <c r="CC107" s="91" t="str">
        <f t="shared" si="683"/>
        <v/>
      </c>
      <c r="CD107" s="91" t="str">
        <f t="shared" si="684"/>
        <v/>
      </c>
      <c r="CE107" s="91" t="str">
        <f t="shared" si="685"/>
        <v/>
      </c>
      <c r="CF107" s="91" t="str">
        <f t="shared" si="686"/>
        <v/>
      </c>
      <c r="CG107" s="91" t="str">
        <f t="shared" si="687"/>
        <v/>
      </c>
      <c r="CH107" s="91" t="str">
        <f t="shared" si="688"/>
        <v/>
      </c>
      <c r="CI107" s="91" t="str">
        <f t="shared" si="689"/>
        <v>нет</v>
      </c>
      <c r="CJ107" s="63" t="e">
        <f>IF(LEN('Описание предлагаемого товара'!#REF!)&gt;0,'Описание предлагаемого товара'!#REF!,"")</f>
        <v>#REF!</v>
      </c>
      <c r="CK107" s="91" t="e">
        <f t="shared" ref="CK107:CL107" si="918">IFERROR(REPLACE(CJ107,FIND(CHAR(10),CJ107,1),1,""),CJ107)</f>
        <v>#REF!</v>
      </c>
      <c r="CL107" s="91" t="e">
        <f t="shared" si="918"/>
        <v>#REF!</v>
      </c>
      <c r="CM107" s="91" t="e">
        <f t="shared" si="691"/>
        <v>#REF!</v>
      </c>
      <c r="CN107" s="91" t="e">
        <f t="shared" si="692"/>
        <v>#REF!</v>
      </c>
      <c r="CO107" s="91" t="e">
        <f t="shared" si="693"/>
        <v>#REF!</v>
      </c>
      <c r="CP107" s="90" t="e">
        <f>IF(AU107="Не указан реестровый номер (мера нац.режима Запрет)","",IF(CI107="нет","",IF(CU107="да","исключение(не смотрим баллы)",IFERROR(IF(CI107*1&gt;0,IFERROR(IF(VLOOKUP(CI107*1,Обработ.выгрузка_реестра_РФ!$A:$G,7,)=0,"Баллы не установлены",VLOOKUP(CI107*1,Обработ.выгрузка_реестра_РФ!$A:$G,7,)),IF(LEN(CI107)&gt;14,"","нет номера в реестре РФ")),""),IF(LEN(CI107)=0,"","Некорректный реестровый номер")))))</f>
        <v>#REF!</v>
      </c>
      <c r="CQ107" s="33" t="e">
        <f>IF(LEN(C107)&gt;0,IFERROR(IF(LEN(H107)&gt;0,IF(LEN(VLOOKUP(H107,'исключения(не_смотрим_баллы)'!$A:$C,1,))&gt;0,"да","нет"),"не введен ОКПД2"),"нет"),"")</f>
        <v>#REF!</v>
      </c>
      <c r="CR107" s="33" t="e">
        <f ca="1">IF(CQ107="да",IF(TODAY()&lt;VLOOKUP(H107,'исключения(не_смотрим_баллы)'!$A:$C,3,),"да","нет"),"")</f>
        <v>#REF!</v>
      </c>
      <c r="CS107" s="33" t="str">
        <f>IFERROR(IF(CQ107="да",IF(VLOOKUP(CI107*1,Обработ.выгрузка_реестра_РФ!$A:$G,2,)&lt;VLOOKUP(H107,'исключения(не_смотрим_баллы)'!$A:$C,2,),"да","нет"),""),"")</f>
        <v/>
      </c>
      <c r="CT107" s="24"/>
      <c r="CU107" s="33" t="e">
        <f t="shared" si="705"/>
        <v>#REF!</v>
      </c>
      <c r="CV107" s="91" t="e">
        <f t="shared" si="706"/>
        <v>#REF!</v>
      </c>
      <c r="CW107" s="27" t="e">
        <f t="shared" si="707"/>
        <v>#REF!</v>
      </c>
      <c r="CX107" s="26" t="e">
        <f t="shared" si="636"/>
        <v>#REF!</v>
      </c>
      <c r="CY107" s="64" t="e">
        <f>IF(LEN('Описание предлагаемого товара'!#REF!)&gt;0,'Описание предлагаемого товара'!#REF!,"")</f>
        <v>#REF!</v>
      </c>
      <c r="CZ107" s="95" t="e">
        <f t="shared" si="694"/>
        <v>#REF!</v>
      </c>
      <c r="DA107" s="95" t="e">
        <f t="shared" ref="DA107" si="919">IFERROR(REPLACE(CZ107,FIND(" ",CZ107,1),1,""),CZ107)</f>
        <v>#REF!</v>
      </c>
      <c r="DB107" s="95" t="e">
        <f t="shared" si="638"/>
        <v>#REF!</v>
      </c>
      <c r="DC107" s="95" t="e">
        <f t="shared" ref="DC107:DD107" si="920">IFERROR(REPLACE(DB107,FIND("г.",DB107,1),2,""),DB107)</f>
        <v>#REF!</v>
      </c>
      <c r="DD107" s="95" t="e">
        <f t="shared" si="920"/>
        <v>#REF!</v>
      </c>
      <c r="DE107" s="95" t="e">
        <f t="shared" ref="DE107:DF107" si="921">IFERROR(REPLACE(DD107,FIND("г",DD107,1),1,""),DD107)</f>
        <v>#REF!</v>
      </c>
      <c r="DF107" s="95" t="e">
        <f t="shared" si="921"/>
        <v>#REF!</v>
      </c>
      <c r="DG107" s="95" t="e">
        <f t="shared" si="711"/>
        <v>#REF!</v>
      </c>
      <c r="DH107" s="25" t="str">
        <f>IFERROR(VLOOKUP(CI107*1,Обработ.выгрузка_реестра_РФ!$A:$G,5,),"")</f>
        <v/>
      </c>
      <c r="DI107" s="27" t="str">
        <f t="shared" si="721"/>
        <v/>
      </c>
      <c r="DJ107" s="27" t="str">
        <f t="shared" ca="1" si="698"/>
        <v/>
      </c>
      <c r="DK107" s="63" t="e">
        <f>IF(LEN('Описание предлагаемого товара'!#REF!)&gt;0,'Описание предлагаемого товара'!#REF!,"")</f>
        <v>#REF!</v>
      </c>
      <c r="DL107" s="63" t="e">
        <f>IF(LEN('Описание предлагаемого товара'!#REF!)&gt;0,'Описание предлагаемого товара'!#REF!,"")</f>
        <v>#REF!</v>
      </c>
      <c r="DM107" s="32"/>
    </row>
    <row r="108" spans="1:117" ht="48.75" customHeight="1" x14ac:dyDescent="0.25">
      <c r="A108" s="61" t="e">
        <f>IF(LEN('Описание предлагаемого товара'!#REF!)&gt;0,'Описание предлагаемого товара'!#REF!,"")</f>
        <v>#REF!</v>
      </c>
      <c r="B108" s="65" t="e">
        <f>IF(LEN('Описание предлагаемого товара'!#REF!)&gt;0,'Описание предлагаемого товара'!#REF!,"")</f>
        <v>#REF!</v>
      </c>
      <c r="C108" s="61" t="e">
        <f>IF(LEN('Описание предлагаемого товара'!#REF!)&gt;0,'Описание предлагаемого товара'!#REF!,"")</f>
        <v>#REF!</v>
      </c>
      <c r="D108" s="61" t="e">
        <f>IF(LEN('Описание предлагаемого товара'!#REF!)&gt;0,'Описание предлагаемого товара'!#REF!,"")</f>
        <v>#REF!</v>
      </c>
      <c r="E108" s="61" t="e">
        <f>IF(LEN('Описание предлагаемого товара'!#REF!)&gt;0,'Описание предлагаемого товара'!#REF!,"")</f>
        <v>#REF!</v>
      </c>
      <c r="F108" s="61" t="e">
        <f>IF(LEN('Описание предлагаемого товара'!#REF!)&gt;0,'Описание предлагаемого товара'!#REF!,"")</f>
        <v>#REF!</v>
      </c>
      <c r="G108" s="61" t="e">
        <f>IF(LEN('Описание предлагаемого товара'!#REF!)&gt;0,'Описание предлагаемого товара'!#REF!,"")</f>
        <v>#REF!</v>
      </c>
      <c r="H108" s="61" t="e">
        <f>IF(LEN('Описание предлагаемого товара'!#REF!)&gt;0,'Описание предлагаемого товара'!#REF!,"")</f>
        <v>#REF!</v>
      </c>
      <c r="I108" s="61" t="e">
        <f>IF(LEN('Описание предлагаемого товара'!#REF!)&gt;0,'Описание предлагаемого товара'!#REF!,"")</f>
        <v>#REF!</v>
      </c>
      <c r="J108" s="38" t="str">
        <f>IFERROR(VLOOKUP(B108,SAP!$A:$E,5,),"")</f>
        <v/>
      </c>
      <c r="K108" s="40" t="str">
        <f t="shared" si="641"/>
        <v/>
      </c>
      <c r="L108" s="61" t="e">
        <f>IF(LEN('Описание предлагаемого товара'!#REF!)&gt;0,IFERROR('Описание предлагаемого товара'!#REF!*1,""),"")</f>
        <v>#REF!</v>
      </c>
      <c r="M108" s="39" t="str">
        <f>IFERROR(VLOOKUP(B108,SAP!$A:$E,2,),"")</f>
        <v/>
      </c>
      <c r="N108" s="41" t="str">
        <f t="shared" si="777"/>
        <v/>
      </c>
      <c r="O108" s="39" t="str">
        <f t="shared" si="628"/>
        <v/>
      </c>
      <c r="P108" s="36" t="e">
        <f>IF(LEN('Описание предлагаемого товара'!#REF!)&gt;0,'Описание предлагаемого товара'!#REF!,"")</f>
        <v>#REF!</v>
      </c>
      <c r="Q10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8" s="37" t="e">
        <f>IF(LEN('Описание предлагаемого товара'!#REF!)&gt;0,'Описание предлагаемого товара'!#REF!,"")</f>
        <v>#REF!</v>
      </c>
      <c r="S108" s="37" t="e">
        <f>IF(LEN('Описание предлагаемого товара'!#REF!)&gt;0,'Описание предлагаемого товара'!#REF!,"")</f>
        <v>#REF!</v>
      </c>
      <c r="T10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8" s="23" t="str">
        <f>IFERROR(VLOOKUP(CI108*1,Обработ.выгрузка_реестра_РФ!$A:$G,6,),"")</f>
        <v/>
      </c>
      <c r="V108" s="61" t="e">
        <f>IF(LEN('Описание предлагаемого товара'!#REF!)&gt;0,'Описание предлагаемого товара'!#REF!,"")</f>
        <v>#REF!</v>
      </c>
      <c r="W108" s="62" t="e">
        <f>IF(LEN('Описание предлагаемого товара'!#REF!)&gt;0,'Описание предлагаемого товара'!#REF!,"")</f>
        <v>#REF!</v>
      </c>
      <c r="X108" s="91" t="e">
        <f t="shared" ref="X108:Y108" si="922">IFERROR(REPLACE(W108,FIND(CHAR(10),W108,1),1," "),W108)</f>
        <v>#REF!</v>
      </c>
      <c r="Y108" s="91" t="e">
        <f t="shared" si="922"/>
        <v>#REF!</v>
      </c>
      <c r="Z108" s="91" t="e">
        <f t="shared" si="643"/>
        <v>#REF!</v>
      </c>
      <c r="AA108" s="91" t="e">
        <f t="shared" si="644"/>
        <v>#REF!</v>
      </c>
      <c r="AB108" s="91" t="e">
        <f t="shared" si="645"/>
        <v>#REF!</v>
      </c>
      <c r="AC108" s="91" t="e">
        <f t="shared" ref="AC108:AF108" si="923">IFERROR(REPLACE(AB108,FIND("  ",AB108,1),2," "),AB108)</f>
        <v>#REF!</v>
      </c>
      <c r="AD108" s="91" t="e">
        <f t="shared" si="923"/>
        <v>#REF!</v>
      </c>
      <c r="AE108" s="91" t="e">
        <f t="shared" si="923"/>
        <v>#REF!</v>
      </c>
      <c r="AF108" s="91" t="e">
        <f t="shared" si="923"/>
        <v>#REF!</v>
      </c>
      <c r="AG108" s="23" t="str">
        <f>IFERROR(VLOOKUP(CI108*1,Обработ.выгрузка_реестра_РФ!$A:$G,4,),"")</f>
        <v/>
      </c>
      <c r="AH108" s="91" t="str">
        <f t="shared" ref="AH108:AI108" si="924">IFERROR(REPLACE(AG108,FIND("-",AG108,1),1,"*"),AG108)</f>
        <v/>
      </c>
      <c r="AI108" s="91" t="str">
        <f t="shared" si="924"/>
        <v/>
      </c>
      <c r="AJ108" s="27" t="str">
        <f t="shared" si="743"/>
        <v/>
      </c>
      <c r="AK108" s="63" t="e">
        <f>IF(LEN('Описание предлагаемого товара'!#REF!)&gt;0,'Описание предлагаемого товара'!#REF!,"")</f>
        <v>#REF!</v>
      </c>
      <c r="AL108" s="91" t="e">
        <f t="shared" ref="AL108:AM108" si="925">IFERROR(REPLACE(AK108,FIND(CHAR(10),AK108,1),1,""),AK108)</f>
        <v>#REF!</v>
      </c>
      <c r="AM108" s="91" t="e">
        <f t="shared" si="925"/>
        <v>#REF!</v>
      </c>
      <c r="AN108" s="91" t="e">
        <f t="shared" ref="AN108:AR108" si="926">IFERROR(REPLACE(AM108,FIND(" ",AM108,1),1,""),AM108)</f>
        <v>#REF!</v>
      </c>
      <c r="AO108" s="91" t="e">
        <f t="shared" si="926"/>
        <v>#REF!</v>
      </c>
      <c r="AP108" s="91" t="e">
        <f t="shared" si="926"/>
        <v>#REF!</v>
      </c>
      <c r="AQ108" s="91" t="e">
        <f t="shared" si="926"/>
        <v>#REF!</v>
      </c>
      <c r="AR108" s="91" t="e">
        <f t="shared" si="926"/>
        <v>#REF!</v>
      </c>
      <c r="AS108" s="91" t="e">
        <f t="shared" si="650"/>
        <v>#REF!</v>
      </c>
      <c r="AT108" s="91" t="e">
        <f t="shared" si="651"/>
        <v>#REF!</v>
      </c>
      <c r="AU108" s="32" t="e">
        <f t="shared" si="634"/>
        <v>#REF!</v>
      </c>
      <c r="AV108" s="93" t="e">
        <f>'Описание предлагаемого товара'!#REF!</f>
        <v>#REF!</v>
      </c>
      <c r="AW108" s="91" t="e">
        <f>MIN(SEARCH({0,1,2,3,4,5,6,7,8,9},AV108&amp; "0123456789"))</f>
        <v>#REF!</v>
      </c>
      <c r="AX108" s="91" t="str">
        <f t="shared" si="652"/>
        <v/>
      </c>
      <c r="AY108" s="91" t="str">
        <f t="shared" si="653"/>
        <v/>
      </c>
      <c r="AZ108" s="91" t="str">
        <f t="shared" si="654"/>
        <v/>
      </c>
      <c r="BA108" s="91" t="str">
        <f t="shared" si="655"/>
        <v/>
      </c>
      <c r="BB108" s="91" t="str">
        <f t="shared" si="656"/>
        <v/>
      </c>
      <c r="BC108" s="91" t="str">
        <f t="shared" si="657"/>
        <v/>
      </c>
      <c r="BD108" s="91" t="str">
        <f t="shared" si="658"/>
        <v/>
      </c>
      <c r="BE108" s="91" t="str">
        <f t="shared" si="659"/>
        <v/>
      </c>
      <c r="BF108" s="91" t="str">
        <f t="shared" si="660"/>
        <v/>
      </c>
      <c r="BG108" s="91" t="str">
        <f t="shared" si="661"/>
        <v/>
      </c>
      <c r="BH108" s="91" t="str">
        <f t="shared" si="662"/>
        <v/>
      </c>
      <c r="BI108" s="91" t="str">
        <f t="shared" si="663"/>
        <v/>
      </c>
      <c r="BJ108" s="91" t="str">
        <f t="shared" si="664"/>
        <v/>
      </c>
      <c r="BK108" s="91" t="str">
        <f t="shared" si="665"/>
        <v/>
      </c>
      <c r="BL108" s="91" t="str">
        <f t="shared" si="666"/>
        <v/>
      </c>
      <c r="BM108" s="91" t="str">
        <f t="shared" si="667"/>
        <v/>
      </c>
      <c r="BN108" s="91" t="str">
        <f t="shared" si="668"/>
        <v/>
      </c>
      <c r="BO108" s="91" t="str">
        <f t="shared" si="669"/>
        <v/>
      </c>
      <c r="BP108" s="91" t="str">
        <f t="shared" si="670"/>
        <v/>
      </c>
      <c r="BQ108" s="91" t="str">
        <f t="shared" si="671"/>
        <v/>
      </c>
      <c r="BR108" s="91" t="str">
        <f t="shared" si="672"/>
        <v/>
      </c>
      <c r="BS108" s="91" t="str">
        <f t="shared" si="673"/>
        <v/>
      </c>
      <c r="BT108" s="91" t="str">
        <f t="shared" si="674"/>
        <v/>
      </c>
      <c r="BU108" s="91" t="str">
        <f t="shared" si="675"/>
        <v/>
      </c>
      <c r="BV108" s="91" t="str">
        <f t="shared" si="676"/>
        <v/>
      </c>
      <c r="BW108" s="91" t="str">
        <f t="shared" si="677"/>
        <v/>
      </c>
      <c r="BX108" s="91" t="str">
        <f t="shared" si="678"/>
        <v/>
      </c>
      <c r="BY108" s="91" t="str">
        <f t="shared" si="679"/>
        <v/>
      </c>
      <c r="BZ108" s="91" t="str">
        <f t="shared" si="680"/>
        <v/>
      </c>
      <c r="CA108" s="91" t="str">
        <f t="shared" si="681"/>
        <v/>
      </c>
      <c r="CB108" s="91" t="str">
        <f t="shared" si="682"/>
        <v/>
      </c>
      <c r="CC108" s="91" t="str">
        <f t="shared" si="683"/>
        <v/>
      </c>
      <c r="CD108" s="91" t="str">
        <f t="shared" si="684"/>
        <v/>
      </c>
      <c r="CE108" s="91" t="str">
        <f t="shared" si="685"/>
        <v/>
      </c>
      <c r="CF108" s="91" t="str">
        <f t="shared" si="686"/>
        <v/>
      </c>
      <c r="CG108" s="91" t="str">
        <f t="shared" si="687"/>
        <v/>
      </c>
      <c r="CH108" s="91" t="str">
        <f t="shared" si="688"/>
        <v/>
      </c>
      <c r="CI108" s="91" t="str">
        <f t="shared" si="689"/>
        <v>нет</v>
      </c>
      <c r="CJ108" s="63" t="e">
        <f>IF(LEN('Описание предлагаемого товара'!#REF!)&gt;0,'Описание предлагаемого товара'!#REF!,"")</f>
        <v>#REF!</v>
      </c>
      <c r="CK108" s="91" t="e">
        <f t="shared" ref="CK108:CL108" si="927">IFERROR(REPLACE(CJ108,FIND(CHAR(10),CJ108,1),1,""),CJ108)</f>
        <v>#REF!</v>
      </c>
      <c r="CL108" s="91" t="e">
        <f t="shared" si="927"/>
        <v>#REF!</v>
      </c>
      <c r="CM108" s="91" t="e">
        <f t="shared" si="691"/>
        <v>#REF!</v>
      </c>
      <c r="CN108" s="91" t="e">
        <f t="shared" si="692"/>
        <v>#REF!</v>
      </c>
      <c r="CO108" s="91" t="e">
        <f t="shared" si="693"/>
        <v>#REF!</v>
      </c>
      <c r="CP108" s="90" t="e">
        <f>IF(AU108="Не указан реестровый номер (мера нац.режима Запрет)","",IF(CI108="нет","",IF(CU108="да","исключение(не смотрим баллы)",IFERROR(IF(CI108*1&gt;0,IFERROR(IF(VLOOKUP(CI108*1,Обработ.выгрузка_реестра_РФ!$A:$G,7,)=0,"Баллы не установлены",VLOOKUP(CI108*1,Обработ.выгрузка_реестра_РФ!$A:$G,7,)),IF(LEN(CI108)&gt;14,"","нет номера в реестре РФ")),""),IF(LEN(CI108)=0,"","Некорректный реестровый номер")))))</f>
        <v>#REF!</v>
      </c>
      <c r="CQ108" s="33" t="e">
        <f>IF(LEN(C108)&gt;0,IFERROR(IF(LEN(H108)&gt;0,IF(LEN(VLOOKUP(H108,'исключения(не_смотрим_баллы)'!$A:$C,1,))&gt;0,"да","нет"),"не введен ОКПД2"),"нет"),"")</f>
        <v>#REF!</v>
      </c>
      <c r="CR108" s="33" t="e">
        <f ca="1">IF(CQ108="да",IF(TODAY()&lt;VLOOKUP(H108,'исключения(не_смотрим_баллы)'!$A:$C,3,),"да","нет"),"")</f>
        <v>#REF!</v>
      </c>
      <c r="CS108" s="33" t="str">
        <f>IFERROR(IF(CQ108="да",IF(VLOOKUP(CI108*1,Обработ.выгрузка_реестра_РФ!$A:$G,2,)&lt;VLOOKUP(H108,'исключения(не_смотрим_баллы)'!$A:$C,2,),"да","нет"),""),"")</f>
        <v/>
      </c>
      <c r="CT108" s="24"/>
      <c r="CU108" s="33" t="e">
        <f t="shared" si="705"/>
        <v>#REF!</v>
      </c>
      <c r="CV108" s="91" t="e">
        <f t="shared" si="706"/>
        <v>#REF!</v>
      </c>
      <c r="CW108" s="27" t="e">
        <f t="shared" si="707"/>
        <v>#REF!</v>
      </c>
      <c r="CX108" s="26" t="e">
        <f t="shared" si="636"/>
        <v>#REF!</v>
      </c>
      <c r="CY108" s="64" t="e">
        <f>IF(LEN('Описание предлагаемого товара'!#REF!)&gt;0,'Описание предлагаемого товара'!#REF!,"")</f>
        <v>#REF!</v>
      </c>
      <c r="CZ108" s="95" t="e">
        <f t="shared" si="694"/>
        <v>#REF!</v>
      </c>
      <c r="DA108" s="95" t="e">
        <f t="shared" ref="DA108" si="928">IFERROR(REPLACE(CZ108,FIND(" ",CZ108,1),1,""),CZ108)</f>
        <v>#REF!</v>
      </c>
      <c r="DB108" s="95" t="e">
        <f t="shared" si="638"/>
        <v>#REF!</v>
      </c>
      <c r="DC108" s="95" t="e">
        <f t="shared" ref="DC108:DD108" si="929">IFERROR(REPLACE(DB108,FIND("г.",DB108,1),2,""),DB108)</f>
        <v>#REF!</v>
      </c>
      <c r="DD108" s="95" t="e">
        <f t="shared" si="929"/>
        <v>#REF!</v>
      </c>
      <c r="DE108" s="95" t="e">
        <f t="shared" ref="DE108:DF108" si="930">IFERROR(REPLACE(DD108,FIND("г",DD108,1),1,""),DD108)</f>
        <v>#REF!</v>
      </c>
      <c r="DF108" s="95" t="e">
        <f t="shared" si="930"/>
        <v>#REF!</v>
      </c>
      <c r="DG108" s="95" t="e">
        <f t="shared" si="711"/>
        <v>#REF!</v>
      </c>
      <c r="DH108" s="25" t="str">
        <f>IFERROR(VLOOKUP(CI108*1,Обработ.выгрузка_реестра_РФ!$A:$G,5,),"")</f>
        <v/>
      </c>
      <c r="DI108" s="27" t="str">
        <f t="shared" si="721"/>
        <v/>
      </c>
      <c r="DJ108" s="27" t="str">
        <f t="shared" ca="1" si="698"/>
        <v/>
      </c>
      <c r="DK108" s="63" t="e">
        <f>IF(LEN('Описание предлагаемого товара'!#REF!)&gt;0,'Описание предлагаемого товара'!#REF!,"")</f>
        <v>#REF!</v>
      </c>
      <c r="DL108" s="63" t="e">
        <f>IF(LEN('Описание предлагаемого товара'!#REF!)&gt;0,'Описание предлагаемого товара'!#REF!,"")</f>
        <v>#REF!</v>
      </c>
      <c r="DM108" s="32"/>
    </row>
    <row r="109" spans="1:117" ht="48.75" customHeight="1" x14ac:dyDescent="0.25">
      <c r="A109" s="61" t="e">
        <f>IF(LEN('Описание предлагаемого товара'!#REF!)&gt;0,'Описание предлагаемого товара'!#REF!,"")</f>
        <v>#REF!</v>
      </c>
      <c r="B109" s="65" t="e">
        <f>IF(LEN('Описание предлагаемого товара'!#REF!)&gt;0,'Описание предлагаемого товара'!#REF!,"")</f>
        <v>#REF!</v>
      </c>
      <c r="C109" s="61" t="e">
        <f>IF(LEN('Описание предлагаемого товара'!#REF!)&gt;0,'Описание предлагаемого товара'!#REF!,"")</f>
        <v>#REF!</v>
      </c>
      <c r="D109" s="61" t="e">
        <f>IF(LEN('Описание предлагаемого товара'!#REF!)&gt;0,'Описание предлагаемого товара'!#REF!,"")</f>
        <v>#REF!</v>
      </c>
      <c r="E109" s="61" t="e">
        <f>IF(LEN('Описание предлагаемого товара'!#REF!)&gt;0,'Описание предлагаемого товара'!#REF!,"")</f>
        <v>#REF!</v>
      </c>
      <c r="F109" s="61" t="e">
        <f>IF(LEN('Описание предлагаемого товара'!#REF!)&gt;0,'Описание предлагаемого товара'!#REF!,"")</f>
        <v>#REF!</v>
      </c>
      <c r="G109" s="61" t="e">
        <f>IF(LEN('Описание предлагаемого товара'!#REF!)&gt;0,'Описание предлагаемого товара'!#REF!,"")</f>
        <v>#REF!</v>
      </c>
      <c r="H109" s="61" t="e">
        <f>IF(LEN('Описание предлагаемого товара'!#REF!)&gt;0,'Описание предлагаемого товара'!#REF!,"")</f>
        <v>#REF!</v>
      </c>
      <c r="I109" s="61" t="e">
        <f>IF(LEN('Описание предлагаемого товара'!#REF!)&gt;0,'Описание предлагаемого товара'!#REF!,"")</f>
        <v>#REF!</v>
      </c>
      <c r="J109" s="38" t="str">
        <f>IFERROR(VLOOKUP(B109,SAP!$A:$E,5,),"")</f>
        <v/>
      </c>
      <c r="K109" s="40" t="str">
        <f t="shared" si="641"/>
        <v/>
      </c>
      <c r="L109" s="61" t="e">
        <f>IF(LEN('Описание предлагаемого товара'!#REF!)&gt;0,IFERROR('Описание предлагаемого товара'!#REF!*1,""),"")</f>
        <v>#REF!</v>
      </c>
      <c r="M109" s="39" t="str">
        <f>IFERROR(VLOOKUP(B109,SAP!$A:$E,2,),"")</f>
        <v/>
      </c>
      <c r="N109" s="41" t="str">
        <f t="shared" si="777"/>
        <v/>
      </c>
      <c r="O109" s="39" t="str">
        <f t="shared" si="628"/>
        <v/>
      </c>
      <c r="P109" s="36" t="e">
        <f>IF(LEN('Описание предлагаемого товара'!#REF!)&gt;0,'Описание предлагаемого товара'!#REF!,"")</f>
        <v>#REF!</v>
      </c>
      <c r="Q10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9" s="37" t="e">
        <f>IF(LEN('Описание предлагаемого товара'!#REF!)&gt;0,'Описание предлагаемого товара'!#REF!,"")</f>
        <v>#REF!</v>
      </c>
      <c r="S109" s="37" t="e">
        <f>IF(LEN('Описание предлагаемого товара'!#REF!)&gt;0,'Описание предлагаемого товара'!#REF!,"")</f>
        <v>#REF!</v>
      </c>
      <c r="T10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9" s="23" t="str">
        <f>IFERROR(VLOOKUP(CI109*1,Обработ.выгрузка_реестра_РФ!$A:$G,6,),"")</f>
        <v/>
      </c>
      <c r="V109" s="61" t="e">
        <f>IF(LEN('Описание предлагаемого товара'!#REF!)&gt;0,'Описание предлагаемого товара'!#REF!,"")</f>
        <v>#REF!</v>
      </c>
      <c r="W109" s="62" t="e">
        <f>IF(LEN('Описание предлагаемого товара'!#REF!)&gt;0,'Описание предлагаемого товара'!#REF!,"")</f>
        <v>#REF!</v>
      </c>
      <c r="X109" s="91" t="e">
        <f t="shared" ref="X109:Y109" si="931">IFERROR(REPLACE(W109,FIND(CHAR(10),W109,1),1," "),W109)</f>
        <v>#REF!</v>
      </c>
      <c r="Y109" s="91" t="e">
        <f t="shared" si="931"/>
        <v>#REF!</v>
      </c>
      <c r="Z109" s="91" t="e">
        <f t="shared" si="643"/>
        <v>#REF!</v>
      </c>
      <c r="AA109" s="91" t="e">
        <f t="shared" si="644"/>
        <v>#REF!</v>
      </c>
      <c r="AB109" s="91" t="e">
        <f t="shared" si="645"/>
        <v>#REF!</v>
      </c>
      <c r="AC109" s="91" t="e">
        <f t="shared" ref="AC109:AF109" si="932">IFERROR(REPLACE(AB109,FIND("  ",AB109,1),2," "),AB109)</f>
        <v>#REF!</v>
      </c>
      <c r="AD109" s="91" t="e">
        <f t="shared" si="932"/>
        <v>#REF!</v>
      </c>
      <c r="AE109" s="91" t="e">
        <f t="shared" si="932"/>
        <v>#REF!</v>
      </c>
      <c r="AF109" s="91" t="e">
        <f t="shared" si="932"/>
        <v>#REF!</v>
      </c>
      <c r="AG109" s="23" t="str">
        <f>IFERROR(VLOOKUP(CI109*1,Обработ.выгрузка_реестра_РФ!$A:$G,4,),"")</f>
        <v/>
      </c>
      <c r="AH109" s="91" t="str">
        <f t="shared" ref="AH109:AI109" si="933">IFERROR(REPLACE(AG109,FIND("-",AG109,1),1,"*"),AG109)</f>
        <v/>
      </c>
      <c r="AI109" s="91" t="str">
        <f t="shared" si="933"/>
        <v/>
      </c>
      <c r="AJ109" s="27" t="str">
        <f t="shared" si="743"/>
        <v/>
      </c>
      <c r="AK109" s="63" t="e">
        <f>IF(LEN('Описание предлагаемого товара'!#REF!)&gt;0,'Описание предлагаемого товара'!#REF!,"")</f>
        <v>#REF!</v>
      </c>
      <c r="AL109" s="91" t="e">
        <f t="shared" ref="AL109:AM109" si="934">IFERROR(REPLACE(AK109,FIND(CHAR(10),AK109,1),1,""),AK109)</f>
        <v>#REF!</v>
      </c>
      <c r="AM109" s="91" t="e">
        <f t="shared" si="934"/>
        <v>#REF!</v>
      </c>
      <c r="AN109" s="91" t="e">
        <f t="shared" ref="AN109:AR109" si="935">IFERROR(REPLACE(AM109,FIND(" ",AM109,1),1,""),AM109)</f>
        <v>#REF!</v>
      </c>
      <c r="AO109" s="91" t="e">
        <f t="shared" si="935"/>
        <v>#REF!</v>
      </c>
      <c r="AP109" s="91" t="e">
        <f t="shared" si="935"/>
        <v>#REF!</v>
      </c>
      <c r="AQ109" s="91" t="e">
        <f t="shared" si="935"/>
        <v>#REF!</v>
      </c>
      <c r="AR109" s="91" t="e">
        <f t="shared" si="935"/>
        <v>#REF!</v>
      </c>
      <c r="AS109" s="91" t="e">
        <f t="shared" si="650"/>
        <v>#REF!</v>
      </c>
      <c r="AT109" s="91" t="e">
        <f t="shared" si="651"/>
        <v>#REF!</v>
      </c>
      <c r="AU109" s="32" t="e">
        <f t="shared" si="634"/>
        <v>#REF!</v>
      </c>
      <c r="AV109" s="93" t="e">
        <f>'Описание предлагаемого товара'!#REF!</f>
        <v>#REF!</v>
      </c>
      <c r="AW109" s="91" t="e">
        <f>MIN(SEARCH({0,1,2,3,4,5,6,7,8,9},AV109&amp; "0123456789"))</f>
        <v>#REF!</v>
      </c>
      <c r="AX109" s="91" t="str">
        <f t="shared" si="652"/>
        <v/>
      </c>
      <c r="AY109" s="91" t="str">
        <f t="shared" si="653"/>
        <v/>
      </c>
      <c r="AZ109" s="91" t="str">
        <f t="shared" si="654"/>
        <v/>
      </c>
      <c r="BA109" s="91" t="str">
        <f t="shared" si="655"/>
        <v/>
      </c>
      <c r="BB109" s="91" t="str">
        <f t="shared" si="656"/>
        <v/>
      </c>
      <c r="BC109" s="91" t="str">
        <f t="shared" si="657"/>
        <v/>
      </c>
      <c r="BD109" s="91" t="str">
        <f t="shared" si="658"/>
        <v/>
      </c>
      <c r="BE109" s="91" t="str">
        <f t="shared" si="659"/>
        <v/>
      </c>
      <c r="BF109" s="91" t="str">
        <f t="shared" si="660"/>
        <v/>
      </c>
      <c r="BG109" s="91" t="str">
        <f t="shared" si="661"/>
        <v/>
      </c>
      <c r="BH109" s="91" t="str">
        <f t="shared" si="662"/>
        <v/>
      </c>
      <c r="BI109" s="91" t="str">
        <f t="shared" si="663"/>
        <v/>
      </c>
      <c r="BJ109" s="91" t="str">
        <f t="shared" si="664"/>
        <v/>
      </c>
      <c r="BK109" s="91" t="str">
        <f t="shared" si="665"/>
        <v/>
      </c>
      <c r="BL109" s="91" t="str">
        <f t="shared" si="666"/>
        <v/>
      </c>
      <c r="BM109" s="91" t="str">
        <f t="shared" si="667"/>
        <v/>
      </c>
      <c r="BN109" s="91" t="str">
        <f t="shared" si="668"/>
        <v/>
      </c>
      <c r="BO109" s="91" t="str">
        <f t="shared" si="669"/>
        <v/>
      </c>
      <c r="BP109" s="91" t="str">
        <f t="shared" si="670"/>
        <v/>
      </c>
      <c r="BQ109" s="91" t="str">
        <f t="shared" si="671"/>
        <v/>
      </c>
      <c r="BR109" s="91" t="str">
        <f t="shared" si="672"/>
        <v/>
      </c>
      <c r="BS109" s="91" t="str">
        <f t="shared" si="673"/>
        <v/>
      </c>
      <c r="BT109" s="91" t="str">
        <f t="shared" si="674"/>
        <v/>
      </c>
      <c r="BU109" s="91" t="str">
        <f t="shared" si="675"/>
        <v/>
      </c>
      <c r="BV109" s="91" t="str">
        <f t="shared" si="676"/>
        <v/>
      </c>
      <c r="BW109" s="91" t="str">
        <f t="shared" si="677"/>
        <v/>
      </c>
      <c r="BX109" s="91" t="str">
        <f t="shared" si="678"/>
        <v/>
      </c>
      <c r="BY109" s="91" t="str">
        <f t="shared" si="679"/>
        <v/>
      </c>
      <c r="BZ109" s="91" t="str">
        <f t="shared" si="680"/>
        <v/>
      </c>
      <c r="CA109" s="91" t="str">
        <f t="shared" si="681"/>
        <v/>
      </c>
      <c r="CB109" s="91" t="str">
        <f t="shared" si="682"/>
        <v/>
      </c>
      <c r="CC109" s="91" t="str">
        <f t="shared" si="683"/>
        <v/>
      </c>
      <c r="CD109" s="91" t="str">
        <f t="shared" si="684"/>
        <v/>
      </c>
      <c r="CE109" s="91" t="str">
        <f t="shared" si="685"/>
        <v/>
      </c>
      <c r="CF109" s="91" t="str">
        <f t="shared" si="686"/>
        <v/>
      </c>
      <c r="CG109" s="91" t="str">
        <f t="shared" si="687"/>
        <v/>
      </c>
      <c r="CH109" s="91" t="str">
        <f t="shared" si="688"/>
        <v/>
      </c>
      <c r="CI109" s="91" t="str">
        <f t="shared" si="689"/>
        <v>нет</v>
      </c>
      <c r="CJ109" s="63" t="e">
        <f>IF(LEN('Описание предлагаемого товара'!#REF!)&gt;0,'Описание предлагаемого товара'!#REF!,"")</f>
        <v>#REF!</v>
      </c>
      <c r="CK109" s="91" t="e">
        <f t="shared" ref="CK109:CL109" si="936">IFERROR(REPLACE(CJ109,FIND(CHAR(10),CJ109,1),1,""),CJ109)</f>
        <v>#REF!</v>
      </c>
      <c r="CL109" s="91" t="e">
        <f t="shared" si="936"/>
        <v>#REF!</v>
      </c>
      <c r="CM109" s="91" t="e">
        <f t="shared" si="691"/>
        <v>#REF!</v>
      </c>
      <c r="CN109" s="91" t="e">
        <f t="shared" si="692"/>
        <v>#REF!</v>
      </c>
      <c r="CO109" s="91" t="e">
        <f t="shared" si="693"/>
        <v>#REF!</v>
      </c>
      <c r="CP109" s="90" t="e">
        <f>IF(AU109="Не указан реестровый номер (мера нац.режима Запрет)","",IF(CI109="нет","",IF(CU109="да","исключение(не смотрим баллы)",IFERROR(IF(CI109*1&gt;0,IFERROR(IF(VLOOKUP(CI109*1,Обработ.выгрузка_реестра_РФ!$A:$G,7,)=0,"Баллы не установлены",VLOOKUP(CI109*1,Обработ.выгрузка_реестра_РФ!$A:$G,7,)),IF(LEN(CI109)&gt;14,"","нет номера в реестре РФ")),""),IF(LEN(CI109)=0,"","Некорректный реестровый номер")))))</f>
        <v>#REF!</v>
      </c>
      <c r="CQ109" s="33" t="e">
        <f>IF(LEN(C109)&gt;0,IFERROR(IF(LEN(H109)&gt;0,IF(LEN(VLOOKUP(H109,'исключения(не_смотрим_баллы)'!$A:$C,1,))&gt;0,"да","нет"),"не введен ОКПД2"),"нет"),"")</f>
        <v>#REF!</v>
      </c>
      <c r="CR109" s="33" t="e">
        <f ca="1">IF(CQ109="да",IF(TODAY()&lt;VLOOKUP(H109,'исключения(не_смотрим_баллы)'!$A:$C,3,),"да","нет"),"")</f>
        <v>#REF!</v>
      </c>
      <c r="CS109" s="33" t="str">
        <f>IFERROR(IF(CQ109="да",IF(VLOOKUP(CI109*1,Обработ.выгрузка_реестра_РФ!$A:$G,2,)&lt;VLOOKUP(H109,'исключения(не_смотрим_баллы)'!$A:$C,2,),"да","нет"),""),"")</f>
        <v/>
      </c>
      <c r="CT109" s="24"/>
      <c r="CU109" s="33" t="e">
        <f t="shared" si="705"/>
        <v>#REF!</v>
      </c>
      <c r="CV109" s="91" t="e">
        <f t="shared" si="706"/>
        <v>#REF!</v>
      </c>
      <c r="CW109" s="27" t="e">
        <f t="shared" si="707"/>
        <v>#REF!</v>
      </c>
      <c r="CX109" s="26" t="e">
        <f t="shared" si="636"/>
        <v>#REF!</v>
      </c>
      <c r="CY109" s="64" t="e">
        <f>IF(LEN('Описание предлагаемого товара'!#REF!)&gt;0,'Описание предлагаемого товара'!#REF!,"")</f>
        <v>#REF!</v>
      </c>
      <c r="CZ109" s="95" t="e">
        <f t="shared" si="694"/>
        <v>#REF!</v>
      </c>
      <c r="DA109" s="95" t="e">
        <f t="shared" ref="DA109" si="937">IFERROR(REPLACE(CZ109,FIND(" ",CZ109,1),1,""),CZ109)</f>
        <v>#REF!</v>
      </c>
      <c r="DB109" s="95" t="e">
        <f t="shared" si="638"/>
        <v>#REF!</v>
      </c>
      <c r="DC109" s="95" t="e">
        <f t="shared" ref="DC109:DD109" si="938">IFERROR(REPLACE(DB109,FIND("г.",DB109,1),2,""),DB109)</f>
        <v>#REF!</v>
      </c>
      <c r="DD109" s="95" t="e">
        <f t="shared" si="938"/>
        <v>#REF!</v>
      </c>
      <c r="DE109" s="95" t="e">
        <f t="shared" ref="DE109:DF109" si="939">IFERROR(REPLACE(DD109,FIND("г",DD109,1),1,""),DD109)</f>
        <v>#REF!</v>
      </c>
      <c r="DF109" s="95" t="e">
        <f t="shared" si="939"/>
        <v>#REF!</v>
      </c>
      <c r="DG109" s="95" t="e">
        <f t="shared" si="711"/>
        <v>#REF!</v>
      </c>
      <c r="DH109" s="25" t="str">
        <f>IFERROR(VLOOKUP(CI109*1,Обработ.выгрузка_реестра_РФ!$A:$G,5,),"")</f>
        <v/>
      </c>
      <c r="DI109" s="27" t="str">
        <f t="shared" si="721"/>
        <v/>
      </c>
      <c r="DJ109" s="27" t="str">
        <f t="shared" ca="1" si="698"/>
        <v/>
      </c>
      <c r="DK109" s="63" t="e">
        <f>IF(LEN('Описание предлагаемого товара'!#REF!)&gt;0,'Описание предлагаемого товара'!#REF!,"")</f>
        <v>#REF!</v>
      </c>
      <c r="DL109" s="63" t="e">
        <f>IF(LEN('Описание предлагаемого товара'!#REF!)&gt;0,'Описание предлагаемого товара'!#REF!,"")</f>
        <v>#REF!</v>
      </c>
      <c r="DM109" s="32"/>
    </row>
    <row r="110" spans="1:117" ht="48.75" customHeight="1" x14ac:dyDescent="0.25">
      <c r="A110" s="61" t="e">
        <f>IF(LEN('Описание предлагаемого товара'!#REF!)&gt;0,'Описание предлагаемого товара'!#REF!,"")</f>
        <v>#REF!</v>
      </c>
      <c r="B110" s="65" t="e">
        <f>IF(LEN('Описание предлагаемого товара'!#REF!)&gt;0,'Описание предлагаемого товара'!#REF!,"")</f>
        <v>#REF!</v>
      </c>
      <c r="C110" s="61" t="e">
        <f>IF(LEN('Описание предлагаемого товара'!#REF!)&gt;0,'Описание предлагаемого товара'!#REF!,"")</f>
        <v>#REF!</v>
      </c>
      <c r="D110" s="61" t="e">
        <f>IF(LEN('Описание предлагаемого товара'!#REF!)&gt;0,'Описание предлагаемого товара'!#REF!,"")</f>
        <v>#REF!</v>
      </c>
      <c r="E110" s="61" t="e">
        <f>IF(LEN('Описание предлагаемого товара'!#REF!)&gt;0,'Описание предлагаемого товара'!#REF!,"")</f>
        <v>#REF!</v>
      </c>
      <c r="F110" s="61" t="e">
        <f>IF(LEN('Описание предлагаемого товара'!#REF!)&gt;0,'Описание предлагаемого товара'!#REF!,"")</f>
        <v>#REF!</v>
      </c>
      <c r="G110" s="61" t="e">
        <f>IF(LEN('Описание предлагаемого товара'!#REF!)&gt;0,'Описание предлагаемого товара'!#REF!,"")</f>
        <v>#REF!</v>
      </c>
      <c r="H110" s="61" t="e">
        <f>IF(LEN('Описание предлагаемого товара'!#REF!)&gt;0,'Описание предлагаемого товара'!#REF!,"")</f>
        <v>#REF!</v>
      </c>
      <c r="I110" s="61" t="e">
        <f>IF(LEN('Описание предлагаемого товара'!#REF!)&gt;0,'Описание предлагаемого товара'!#REF!,"")</f>
        <v>#REF!</v>
      </c>
      <c r="J110" s="38" t="str">
        <f>IFERROR(VLOOKUP(B110,SAP!$A:$E,5,),"")</f>
        <v/>
      </c>
      <c r="K110" s="40" t="str">
        <f t="shared" si="641"/>
        <v/>
      </c>
      <c r="L110" s="61" t="e">
        <f>IF(LEN('Описание предлагаемого товара'!#REF!)&gt;0,IFERROR('Описание предлагаемого товара'!#REF!*1,""),"")</f>
        <v>#REF!</v>
      </c>
      <c r="M110" s="39" t="str">
        <f>IFERROR(VLOOKUP(B110,SAP!$A:$E,2,),"")</f>
        <v/>
      </c>
      <c r="N110" s="41" t="str">
        <f t="shared" si="777"/>
        <v/>
      </c>
      <c r="O110" s="39" t="str">
        <f t="shared" si="628"/>
        <v/>
      </c>
      <c r="P110" s="36" t="e">
        <f>IF(LEN('Описание предлагаемого товара'!#REF!)&gt;0,'Описание предлагаемого товара'!#REF!,"")</f>
        <v>#REF!</v>
      </c>
      <c r="Q11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10" s="37" t="e">
        <f>IF(LEN('Описание предлагаемого товара'!#REF!)&gt;0,'Описание предлагаемого товара'!#REF!,"")</f>
        <v>#REF!</v>
      </c>
      <c r="S110" s="37" t="e">
        <f>IF(LEN('Описание предлагаемого товара'!#REF!)&gt;0,'Описание предлагаемого товара'!#REF!,"")</f>
        <v>#REF!</v>
      </c>
      <c r="T11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10" s="23" t="str">
        <f>IFERROR(VLOOKUP(CI110*1,Обработ.выгрузка_реестра_РФ!$A:$G,6,),"")</f>
        <v/>
      </c>
      <c r="V110" s="61" t="e">
        <f>IF(LEN('Описание предлагаемого товара'!#REF!)&gt;0,'Описание предлагаемого товара'!#REF!,"")</f>
        <v>#REF!</v>
      </c>
      <c r="W110" s="62" t="e">
        <f>IF(LEN('Описание предлагаемого товара'!#REF!)&gt;0,'Описание предлагаемого товара'!#REF!,"")</f>
        <v>#REF!</v>
      </c>
      <c r="X110" s="91" t="e">
        <f t="shared" ref="X110:Y110" si="940">IFERROR(REPLACE(W110,FIND(CHAR(10),W110,1),1," "),W110)</f>
        <v>#REF!</v>
      </c>
      <c r="Y110" s="91" t="e">
        <f t="shared" si="940"/>
        <v>#REF!</v>
      </c>
      <c r="Z110" s="91" t="e">
        <f t="shared" si="643"/>
        <v>#REF!</v>
      </c>
      <c r="AA110" s="91" t="e">
        <f t="shared" si="644"/>
        <v>#REF!</v>
      </c>
      <c r="AB110" s="91" t="e">
        <f t="shared" si="645"/>
        <v>#REF!</v>
      </c>
      <c r="AC110" s="91" t="e">
        <f t="shared" ref="AC110:AF110" si="941">IFERROR(REPLACE(AB110,FIND("  ",AB110,1),2," "),AB110)</f>
        <v>#REF!</v>
      </c>
      <c r="AD110" s="91" t="e">
        <f t="shared" si="941"/>
        <v>#REF!</v>
      </c>
      <c r="AE110" s="91" t="e">
        <f t="shared" si="941"/>
        <v>#REF!</v>
      </c>
      <c r="AF110" s="91" t="e">
        <f t="shared" si="941"/>
        <v>#REF!</v>
      </c>
      <c r="AG110" s="23" t="str">
        <f>IFERROR(VLOOKUP(CI110*1,Обработ.выгрузка_реестра_РФ!$A:$G,4,),"")</f>
        <v/>
      </c>
      <c r="AH110" s="91" t="str">
        <f t="shared" ref="AH110:AI110" si="942">IFERROR(REPLACE(AG110,FIND("-",AG110,1),1,"*"),AG110)</f>
        <v/>
      </c>
      <c r="AI110" s="91" t="str">
        <f t="shared" si="942"/>
        <v/>
      </c>
      <c r="AJ110" s="27" t="str">
        <f t="shared" si="743"/>
        <v/>
      </c>
      <c r="AK110" s="63" t="e">
        <f>IF(LEN('Описание предлагаемого товара'!#REF!)&gt;0,'Описание предлагаемого товара'!#REF!,"")</f>
        <v>#REF!</v>
      </c>
      <c r="AL110" s="91" t="e">
        <f t="shared" ref="AL110:AM110" si="943">IFERROR(REPLACE(AK110,FIND(CHAR(10),AK110,1),1,""),AK110)</f>
        <v>#REF!</v>
      </c>
      <c r="AM110" s="91" t="e">
        <f t="shared" si="943"/>
        <v>#REF!</v>
      </c>
      <c r="AN110" s="91" t="e">
        <f t="shared" ref="AN110:AR110" si="944">IFERROR(REPLACE(AM110,FIND(" ",AM110,1),1,""),AM110)</f>
        <v>#REF!</v>
      </c>
      <c r="AO110" s="91" t="e">
        <f t="shared" si="944"/>
        <v>#REF!</v>
      </c>
      <c r="AP110" s="91" t="e">
        <f t="shared" si="944"/>
        <v>#REF!</v>
      </c>
      <c r="AQ110" s="91" t="e">
        <f t="shared" si="944"/>
        <v>#REF!</v>
      </c>
      <c r="AR110" s="91" t="e">
        <f t="shared" si="944"/>
        <v>#REF!</v>
      </c>
      <c r="AS110" s="91" t="e">
        <f t="shared" si="650"/>
        <v>#REF!</v>
      </c>
      <c r="AT110" s="91" t="e">
        <f t="shared" si="651"/>
        <v>#REF!</v>
      </c>
      <c r="AU110" s="32" t="e">
        <f t="shared" si="634"/>
        <v>#REF!</v>
      </c>
      <c r="AV110" s="93" t="e">
        <f>'Описание предлагаемого товара'!#REF!</f>
        <v>#REF!</v>
      </c>
      <c r="AW110" s="91" t="e">
        <f>MIN(SEARCH({0,1,2,3,4,5,6,7,8,9},AV110&amp; "0123456789"))</f>
        <v>#REF!</v>
      </c>
      <c r="AX110" s="91" t="str">
        <f t="shared" si="652"/>
        <v/>
      </c>
      <c r="AY110" s="91" t="str">
        <f t="shared" si="653"/>
        <v/>
      </c>
      <c r="AZ110" s="91" t="str">
        <f t="shared" si="654"/>
        <v/>
      </c>
      <c r="BA110" s="91" t="str">
        <f t="shared" si="655"/>
        <v/>
      </c>
      <c r="BB110" s="91" t="str">
        <f t="shared" si="656"/>
        <v/>
      </c>
      <c r="BC110" s="91" t="str">
        <f t="shared" si="657"/>
        <v/>
      </c>
      <c r="BD110" s="91" t="str">
        <f t="shared" si="658"/>
        <v/>
      </c>
      <c r="BE110" s="91" t="str">
        <f t="shared" si="659"/>
        <v/>
      </c>
      <c r="BF110" s="91" t="str">
        <f t="shared" si="660"/>
        <v/>
      </c>
      <c r="BG110" s="91" t="str">
        <f t="shared" si="661"/>
        <v/>
      </c>
      <c r="BH110" s="91" t="str">
        <f t="shared" si="662"/>
        <v/>
      </c>
      <c r="BI110" s="91" t="str">
        <f t="shared" si="663"/>
        <v/>
      </c>
      <c r="BJ110" s="91" t="str">
        <f t="shared" si="664"/>
        <v/>
      </c>
      <c r="BK110" s="91" t="str">
        <f t="shared" si="665"/>
        <v/>
      </c>
      <c r="BL110" s="91" t="str">
        <f t="shared" si="666"/>
        <v/>
      </c>
      <c r="BM110" s="91" t="str">
        <f t="shared" si="667"/>
        <v/>
      </c>
      <c r="BN110" s="91" t="str">
        <f t="shared" si="668"/>
        <v/>
      </c>
      <c r="BO110" s="91" t="str">
        <f t="shared" si="669"/>
        <v/>
      </c>
      <c r="BP110" s="91" t="str">
        <f t="shared" si="670"/>
        <v/>
      </c>
      <c r="BQ110" s="91" t="str">
        <f t="shared" si="671"/>
        <v/>
      </c>
      <c r="BR110" s="91" t="str">
        <f t="shared" si="672"/>
        <v/>
      </c>
      <c r="BS110" s="91" t="str">
        <f t="shared" si="673"/>
        <v/>
      </c>
      <c r="BT110" s="91" t="str">
        <f t="shared" si="674"/>
        <v/>
      </c>
      <c r="BU110" s="91" t="str">
        <f t="shared" si="675"/>
        <v/>
      </c>
      <c r="BV110" s="91" t="str">
        <f t="shared" si="676"/>
        <v/>
      </c>
      <c r="BW110" s="91" t="str">
        <f t="shared" si="677"/>
        <v/>
      </c>
      <c r="BX110" s="91" t="str">
        <f t="shared" si="678"/>
        <v/>
      </c>
      <c r="BY110" s="91" t="str">
        <f t="shared" si="679"/>
        <v/>
      </c>
      <c r="BZ110" s="91" t="str">
        <f t="shared" si="680"/>
        <v/>
      </c>
      <c r="CA110" s="91" t="str">
        <f t="shared" si="681"/>
        <v/>
      </c>
      <c r="CB110" s="91" t="str">
        <f t="shared" si="682"/>
        <v/>
      </c>
      <c r="CC110" s="91" t="str">
        <f t="shared" si="683"/>
        <v/>
      </c>
      <c r="CD110" s="91" t="str">
        <f t="shared" si="684"/>
        <v/>
      </c>
      <c r="CE110" s="91" t="str">
        <f t="shared" si="685"/>
        <v/>
      </c>
      <c r="CF110" s="91" t="str">
        <f t="shared" si="686"/>
        <v/>
      </c>
      <c r="CG110" s="91" t="str">
        <f t="shared" si="687"/>
        <v/>
      </c>
      <c r="CH110" s="91" t="str">
        <f t="shared" si="688"/>
        <v/>
      </c>
      <c r="CI110" s="91" t="str">
        <f t="shared" si="689"/>
        <v>нет</v>
      </c>
      <c r="CJ110" s="63" t="e">
        <f>IF(LEN('Описание предлагаемого товара'!#REF!)&gt;0,'Описание предлагаемого товара'!#REF!,"")</f>
        <v>#REF!</v>
      </c>
      <c r="CK110" s="91" t="e">
        <f t="shared" ref="CK110:CL110" si="945">IFERROR(REPLACE(CJ110,FIND(CHAR(10),CJ110,1),1,""),CJ110)</f>
        <v>#REF!</v>
      </c>
      <c r="CL110" s="91" t="e">
        <f t="shared" si="945"/>
        <v>#REF!</v>
      </c>
      <c r="CM110" s="91" t="e">
        <f t="shared" si="691"/>
        <v>#REF!</v>
      </c>
      <c r="CN110" s="91" t="e">
        <f t="shared" si="692"/>
        <v>#REF!</v>
      </c>
      <c r="CO110" s="91" t="e">
        <f t="shared" si="693"/>
        <v>#REF!</v>
      </c>
      <c r="CP110" s="90" t="e">
        <f>IF(AU110="Не указан реестровый номер (мера нац.режима Запрет)","",IF(CI110="нет","",IF(CU110="да","исключение(не смотрим баллы)",IFERROR(IF(CI110*1&gt;0,IFERROR(IF(VLOOKUP(CI110*1,Обработ.выгрузка_реестра_РФ!$A:$G,7,)=0,"Баллы не установлены",VLOOKUP(CI110*1,Обработ.выгрузка_реестра_РФ!$A:$G,7,)),IF(LEN(CI110)&gt;14,"","нет номера в реестре РФ")),""),IF(LEN(CI110)=0,"","Некорректный реестровый номер")))))</f>
        <v>#REF!</v>
      </c>
      <c r="CQ110" s="33" t="e">
        <f>IF(LEN(C110)&gt;0,IFERROR(IF(LEN(H110)&gt;0,IF(LEN(VLOOKUP(H110,'исключения(не_смотрим_баллы)'!$A:$C,1,))&gt;0,"да","нет"),"не введен ОКПД2"),"нет"),"")</f>
        <v>#REF!</v>
      </c>
      <c r="CR110" s="33" t="e">
        <f ca="1">IF(CQ110="да",IF(TODAY()&lt;VLOOKUP(H110,'исключения(не_смотрим_баллы)'!$A:$C,3,),"да","нет"),"")</f>
        <v>#REF!</v>
      </c>
      <c r="CS110" s="33" t="str">
        <f>IFERROR(IF(CQ110="да",IF(VLOOKUP(CI110*1,Обработ.выгрузка_реестра_РФ!$A:$G,2,)&lt;VLOOKUP(H110,'исключения(не_смотрим_баллы)'!$A:$C,2,),"да","нет"),""),"")</f>
        <v/>
      </c>
      <c r="CT110" s="24"/>
      <c r="CU110" s="33" t="e">
        <f t="shared" si="705"/>
        <v>#REF!</v>
      </c>
      <c r="CV110" s="91" t="e">
        <f t="shared" si="706"/>
        <v>#REF!</v>
      </c>
      <c r="CW110" s="27" t="e">
        <f t="shared" si="707"/>
        <v>#REF!</v>
      </c>
      <c r="CX110" s="26" t="e">
        <f t="shared" si="636"/>
        <v>#REF!</v>
      </c>
      <c r="CY110" s="64" t="e">
        <f>IF(LEN('Описание предлагаемого товара'!#REF!)&gt;0,'Описание предлагаемого товара'!#REF!,"")</f>
        <v>#REF!</v>
      </c>
      <c r="CZ110" s="95" t="e">
        <f t="shared" si="694"/>
        <v>#REF!</v>
      </c>
      <c r="DA110" s="95" t="e">
        <f t="shared" ref="DA110" si="946">IFERROR(REPLACE(CZ110,FIND(" ",CZ110,1),1,""),CZ110)</f>
        <v>#REF!</v>
      </c>
      <c r="DB110" s="95" t="e">
        <f t="shared" si="638"/>
        <v>#REF!</v>
      </c>
      <c r="DC110" s="95" t="e">
        <f t="shared" ref="DC110:DD110" si="947">IFERROR(REPLACE(DB110,FIND("г.",DB110,1),2,""),DB110)</f>
        <v>#REF!</v>
      </c>
      <c r="DD110" s="95" t="e">
        <f t="shared" si="947"/>
        <v>#REF!</v>
      </c>
      <c r="DE110" s="95" t="e">
        <f t="shared" ref="DE110:DF110" si="948">IFERROR(REPLACE(DD110,FIND("г",DD110,1),1,""),DD110)</f>
        <v>#REF!</v>
      </c>
      <c r="DF110" s="95" t="e">
        <f t="shared" si="948"/>
        <v>#REF!</v>
      </c>
      <c r="DG110" s="95" t="e">
        <f t="shared" si="711"/>
        <v>#REF!</v>
      </c>
      <c r="DH110" s="25" t="str">
        <f>IFERROR(VLOOKUP(CI110*1,Обработ.выгрузка_реестра_РФ!$A:$G,5,),"")</f>
        <v/>
      </c>
      <c r="DI110" s="27" t="str">
        <f t="shared" si="721"/>
        <v/>
      </c>
      <c r="DJ110" s="27" t="str">
        <f t="shared" ca="1" si="698"/>
        <v/>
      </c>
      <c r="DK110" s="63" t="e">
        <f>IF(LEN('Описание предлагаемого товара'!#REF!)&gt;0,'Описание предлагаемого товара'!#REF!,"")</f>
        <v>#REF!</v>
      </c>
      <c r="DL110" s="63" t="e">
        <f>IF(LEN('Описание предлагаемого товара'!#REF!)&gt;0,'Описание предлагаемого товара'!#REF!,"")</f>
        <v>#REF!</v>
      </c>
      <c r="DM110" s="32"/>
    </row>
    <row r="111" spans="1:117" ht="48.75" customHeight="1" x14ac:dyDescent="0.25">
      <c r="A111" s="61" t="e">
        <f>IF(LEN('Описание предлагаемого товара'!#REF!)&gt;0,'Описание предлагаемого товара'!#REF!,"")</f>
        <v>#REF!</v>
      </c>
      <c r="B111" s="65" t="e">
        <f>IF(LEN('Описание предлагаемого товара'!#REF!)&gt;0,'Описание предлагаемого товара'!#REF!,"")</f>
        <v>#REF!</v>
      </c>
      <c r="C111" s="61" t="e">
        <f>IF(LEN('Описание предлагаемого товара'!#REF!)&gt;0,'Описание предлагаемого товара'!#REF!,"")</f>
        <v>#REF!</v>
      </c>
      <c r="D111" s="61" t="e">
        <f>IF(LEN('Описание предлагаемого товара'!#REF!)&gt;0,'Описание предлагаемого товара'!#REF!,"")</f>
        <v>#REF!</v>
      </c>
      <c r="E111" s="61" t="e">
        <f>IF(LEN('Описание предлагаемого товара'!#REF!)&gt;0,'Описание предлагаемого товара'!#REF!,"")</f>
        <v>#REF!</v>
      </c>
      <c r="F111" s="61" t="e">
        <f>IF(LEN('Описание предлагаемого товара'!#REF!)&gt;0,'Описание предлагаемого товара'!#REF!,"")</f>
        <v>#REF!</v>
      </c>
      <c r="G111" s="61" t="e">
        <f>IF(LEN('Описание предлагаемого товара'!#REF!)&gt;0,'Описание предлагаемого товара'!#REF!,"")</f>
        <v>#REF!</v>
      </c>
      <c r="H111" s="61" t="e">
        <f>IF(LEN('Описание предлагаемого товара'!#REF!)&gt;0,'Описание предлагаемого товара'!#REF!,"")</f>
        <v>#REF!</v>
      </c>
      <c r="I111" s="61" t="e">
        <f>IF(LEN('Описание предлагаемого товара'!#REF!)&gt;0,'Описание предлагаемого товара'!#REF!,"")</f>
        <v>#REF!</v>
      </c>
      <c r="J111" s="38" t="str">
        <f>IFERROR(VLOOKUP(B111,SAP!$A:$E,5,),"")</f>
        <v/>
      </c>
      <c r="K111" s="40" t="str">
        <f t="shared" si="641"/>
        <v/>
      </c>
      <c r="L111" s="61" t="e">
        <f>IF(LEN('Описание предлагаемого товара'!#REF!)&gt;0,IFERROR('Описание предлагаемого товара'!#REF!*1,""),"")</f>
        <v>#REF!</v>
      </c>
      <c r="M111" s="39" t="str">
        <f>IFERROR(VLOOKUP(B111,SAP!$A:$E,2,),"")</f>
        <v/>
      </c>
      <c r="N111" s="41" t="str">
        <f t="shared" si="777"/>
        <v/>
      </c>
      <c r="O111" s="39" t="str">
        <f t="shared" si="628"/>
        <v/>
      </c>
      <c r="P111" s="36" t="e">
        <f>IF(LEN('Описание предлагаемого товара'!#REF!)&gt;0,'Описание предлагаемого товара'!#REF!,"")</f>
        <v>#REF!</v>
      </c>
      <c r="Q11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11" s="37" t="e">
        <f>IF(LEN('Описание предлагаемого товара'!#REF!)&gt;0,'Описание предлагаемого товара'!#REF!,"")</f>
        <v>#REF!</v>
      </c>
      <c r="S111" s="37" t="e">
        <f>IF(LEN('Описание предлагаемого товара'!#REF!)&gt;0,'Описание предлагаемого товара'!#REF!,"")</f>
        <v>#REF!</v>
      </c>
      <c r="T11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11" s="23" t="str">
        <f>IFERROR(VLOOKUP(CI111*1,Обработ.выгрузка_реестра_РФ!$A:$G,6,),"")</f>
        <v/>
      </c>
      <c r="V111" s="61" t="e">
        <f>IF(LEN('Описание предлагаемого товара'!#REF!)&gt;0,'Описание предлагаемого товара'!#REF!,"")</f>
        <v>#REF!</v>
      </c>
      <c r="W111" s="62" t="e">
        <f>IF(LEN('Описание предлагаемого товара'!#REF!)&gt;0,'Описание предлагаемого товара'!#REF!,"")</f>
        <v>#REF!</v>
      </c>
      <c r="X111" s="91" t="e">
        <f t="shared" ref="X111:Y111" si="949">IFERROR(REPLACE(W111,FIND(CHAR(10),W111,1),1," "),W111)</f>
        <v>#REF!</v>
      </c>
      <c r="Y111" s="91" t="e">
        <f t="shared" si="949"/>
        <v>#REF!</v>
      </c>
      <c r="Z111" s="91" t="e">
        <f t="shared" si="643"/>
        <v>#REF!</v>
      </c>
      <c r="AA111" s="91" t="e">
        <f t="shared" si="644"/>
        <v>#REF!</v>
      </c>
      <c r="AB111" s="91" t="e">
        <f t="shared" si="645"/>
        <v>#REF!</v>
      </c>
      <c r="AC111" s="91" t="e">
        <f t="shared" ref="AC111:AF111" si="950">IFERROR(REPLACE(AB111,FIND("  ",AB111,1),2," "),AB111)</f>
        <v>#REF!</v>
      </c>
      <c r="AD111" s="91" t="e">
        <f t="shared" si="950"/>
        <v>#REF!</v>
      </c>
      <c r="AE111" s="91" t="e">
        <f t="shared" si="950"/>
        <v>#REF!</v>
      </c>
      <c r="AF111" s="91" t="e">
        <f t="shared" si="950"/>
        <v>#REF!</v>
      </c>
      <c r="AG111" s="23" t="str">
        <f>IFERROR(VLOOKUP(CI111*1,Обработ.выгрузка_реестра_РФ!$A:$G,4,),"")</f>
        <v/>
      </c>
      <c r="AH111" s="91" t="str">
        <f t="shared" ref="AH111:AI111" si="951">IFERROR(REPLACE(AG111,FIND("-",AG111,1),1,"*"),AG111)</f>
        <v/>
      </c>
      <c r="AI111" s="91" t="str">
        <f t="shared" si="951"/>
        <v/>
      </c>
      <c r="AJ111" s="27" t="str">
        <f t="shared" si="743"/>
        <v/>
      </c>
      <c r="AK111" s="63" t="e">
        <f>IF(LEN('Описание предлагаемого товара'!#REF!)&gt;0,'Описание предлагаемого товара'!#REF!,"")</f>
        <v>#REF!</v>
      </c>
      <c r="AL111" s="91" t="e">
        <f t="shared" ref="AL111:AM111" si="952">IFERROR(REPLACE(AK111,FIND(CHAR(10),AK111,1),1,""),AK111)</f>
        <v>#REF!</v>
      </c>
      <c r="AM111" s="91" t="e">
        <f t="shared" si="952"/>
        <v>#REF!</v>
      </c>
      <c r="AN111" s="91" t="e">
        <f t="shared" ref="AN111:AR111" si="953">IFERROR(REPLACE(AM111,FIND(" ",AM111,1),1,""),AM111)</f>
        <v>#REF!</v>
      </c>
      <c r="AO111" s="91" t="e">
        <f t="shared" si="953"/>
        <v>#REF!</v>
      </c>
      <c r="AP111" s="91" t="e">
        <f t="shared" si="953"/>
        <v>#REF!</v>
      </c>
      <c r="AQ111" s="91" t="e">
        <f t="shared" si="953"/>
        <v>#REF!</v>
      </c>
      <c r="AR111" s="91" t="e">
        <f t="shared" si="953"/>
        <v>#REF!</v>
      </c>
      <c r="AS111" s="91" t="e">
        <f t="shared" si="650"/>
        <v>#REF!</v>
      </c>
      <c r="AT111" s="91" t="e">
        <f t="shared" si="651"/>
        <v>#REF!</v>
      </c>
      <c r="AU111" s="32" t="e">
        <f t="shared" si="634"/>
        <v>#REF!</v>
      </c>
      <c r="AV111" s="93" t="e">
        <f>'Описание предлагаемого товара'!#REF!</f>
        <v>#REF!</v>
      </c>
      <c r="AW111" s="91" t="e">
        <f>MIN(SEARCH({0,1,2,3,4,5,6,7,8,9},AV111&amp; "0123456789"))</f>
        <v>#REF!</v>
      </c>
      <c r="AX111" s="91" t="str">
        <f t="shared" si="652"/>
        <v/>
      </c>
      <c r="AY111" s="91" t="str">
        <f t="shared" si="653"/>
        <v/>
      </c>
      <c r="AZ111" s="91" t="str">
        <f t="shared" si="654"/>
        <v/>
      </c>
      <c r="BA111" s="91" t="str">
        <f t="shared" si="655"/>
        <v/>
      </c>
      <c r="BB111" s="91" t="str">
        <f t="shared" si="656"/>
        <v/>
      </c>
      <c r="BC111" s="91" t="str">
        <f t="shared" si="657"/>
        <v/>
      </c>
      <c r="BD111" s="91" t="str">
        <f t="shared" si="658"/>
        <v/>
      </c>
      <c r="BE111" s="91" t="str">
        <f t="shared" si="659"/>
        <v/>
      </c>
      <c r="BF111" s="91" t="str">
        <f t="shared" si="660"/>
        <v/>
      </c>
      <c r="BG111" s="91" t="str">
        <f t="shared" si="661"/>
        <v/>
      </c>
      <c r="BH111" s="91" t="str">
        <f t="shared" si="662"/>
        <v/>
      </c>
      <c r="BI111" s="91" t="str">
        <f t="shared" si="663"/>
        <v/>
      </c>
      <c r="BJ111" s="91" t="str">
        <f t="shared" si="664"/>
        <v/>
      </c>
      <c r="BK111" s="91" t="str">
        <f t="shared" si="665"/>
        <v/>
      </c>
      <c r="BL111" s="91" t="str">
        <f t="shared" si="666"/>
        <v/>
      </c>
      <c r="BM111" s="91" t="str">
        <f t="shared" si="667"/>
        <v/>
      </c>
      <c r="BN111" s="91" t="str">
        <f t="shared" si="668"/>
        <v/>
      </c>
      <c r="BO111" s="91" t="str">
        <f t="shared" si="669"/>
        <v/>
      </c>
      <c r="BP111" s="91" t="str">
        <f t="shared" si="670"/>
        <v/>
      </c>
      <c r="BQ111" s="91" t="str">
        <f t="shared" si="671"/>
        <v/>
      </c>
      <c r="BR111" s="91" t="str">
        <f t="shared" si="672"/>
        <v/>
      </c>
      <c r="BS111" s="91" t="str">
        <f t="shared" si="673"/>
        <v/>
      </c>
      <c r="BT111" s="91" t="str">
        <f t="shared" si="674"/>
        <v/>
      </c>
      <c r="BU111" s="91" t="str">
        <f t="shared" si="675"/>
        <v/>
      </c>
      <c r="BV111" s="91" t="str">
        <f t="shared" si="676"/>
        <v/>
      </c>
      <c r="BW111" s="91" t="str">
        <f t="shared" si="677"/>
        <v/>
      </c>
      <c r="BX111" s="91" t="str">
        <f t="shared" si="678"/>
        <v/>
      </c>
      <c r="BY111" s="91" t="str">
        <f t="shared" si="679"/>
        <v/>
      </c>
      <c r="BZ111" s="91" t="str">
        <f t="shared" si="680"/>
        <v/>
      </c>
      <c r="CA111" s="91" t="str">
        <f t="shared" si="681"/>
        <v/>
      </c>
      <c r="CB111" s="91" t="str">
        <f t="shared" si="682"/>
        <v/>
      </c>
      <c r="CC111" s="91" t="str">
        <f t="shared" si="683"/>
        <v/>
      </c>
      <c r="CD111" s="91" t="str">
        <f t="shared" si="684"/>
        <v/>
      </c>
      <c r="CE111" s="91" t="str">
        <f t="shared" si="685"/>
        <v/>
      </c>
      <c r="CF111" s="91" t="str">
        <f t="shared" si="686"/>
        <v/>
      </c>
      <c r="CG111" s="91" t="str">
        <f t="shared" si="687"/>
        <v/>
      </c>
      <c r="CH111" s="91" t="str">
        <f t="shared" si="688"/>
        <v/>
      </c>
      <c r="CI111" s="91" t="str">
        <f t="shared" si="689"/>
        <v>нет</v>
      </c>
      <c r="CJ111" s="63" t="e">
        <f>IF(LEN('Описание предлагаемого товара'!#REF!)&gt;0,'Описание предлагаемого товара'!#REF!,"")</f>
        <v>#REF!</v>
      </c>
      <c r="CK111" s="91" t="e">
        <f t="shared" ref="CK111:CL111" si="954">IFERROR(REPLACE(CJ111,FIND(CHAR(10),CJ111,1),1,""),CJ111)</f>
        <v>#REF!</v>
      </c>
      <c r="CL111" s="91" t="e">
        <f t="shared" si="954"/>
        <v>#REF!</v>
      </c>
      <c r="CM111" s="91" t="e">
        <f t="shared" si="691"/>
        <v>#REF!</v>
      </c>
      <c r="CN111" s="91" t="e">
        <f t="shared" si="692"/>
        <v>#REF!</v>
      </c>
      <c r="CO111" s="91" t="e">
        <f t="shared" si="693"/>
        <v>#REF!</v>
      </c>
      <c r="CP111" s="90" t="e">
        <f>IF(AU111="Не указан реестровый номер (мера нац.режима Запрет)","",IF(CI111="нет","",IF(CU111="да","исключение(не смотрим баллы)",IFERROR(IF(CI111*1&gt;0,IFERROR(IF(VLOOKUP(CI111*1,Обработ.выгрузка_реестра_РФ!$A:$G,7,)=0,"Баллы не установлены",VLOOKUP(CI111*1,Обработ.выгрузка_реестра_РФ!$A:$G,7,)),IF(LEN(CI111)&gt;14,"","нет номера в реестре РФ")),""),IF(LEN(CI111)=0,"","Некорректный реестровый номер")))))</f>
        <v>#REF!</v>
      </c>
      <c r="CQ111" s="33" t="e">
        <f>IF(LEN(C111)&gt;0,IFERROR(IF(LEN(H111)&gt;0,IF(LEN(VLOOKUP(H111,'исключения(не_смотрим_баллы)'!$A:$C,1,))&gt;0,"да","нет"),"не введен ОКПД2"),"нет"),"")</f>
        <v>#REF!</v>
      </c>
      <c r="CR111" s="33" t="e">
        <f ca="1">IF(CQ111="да",IF(TODAY()&lt;VLOOKUP(H111,'исключения(не_смотрим_баллы)'!$A:$C,3,),"да","нет"),"")</f>
        <v>#REF!</v>
      </c>
      <c r="CS111" s="33" t="str">
        <f>IFERROR(IF(CQ111="да",IF(VLOOKUP(CI111*1,Обработ.выгрузка_реестра_РФ!$A:$G,2,)&lt;VLOOKUP(H111,'исключения(не_смотрим_баллы)'!$A:$C,2,),"да","нет"),""),"")</f>
        <v/>
      </c>
      <c r="CT111" s="24"/>
      <c r="CU111" s="33" t="e">
        <f t="shared" si="705"/>
        <v>#REF!</v>
      </c>
      <c r="CV111" s="91" t="e">
        <f t="shared" si="706"/>
        <v>#REF!</v>
      </c>
      <c r="CW111" s="27" t="e">
        <f t="shared" si="707"/>
        <v>#REF!</v>
      </c>
      <c r="CX111" s="26" t="e">
        <f t="shared" si="636"/>
        <v>#REF!</v>
      </c>
      <c r="CY111" s="64" t="e">
        <f>IF(LEN('Описание предлагаемого товара'!#REF!)&gt;0,'Описание предлагаемого товара'!#REF!,"")</f>
        <v>#REF!</v>
      </c>
      <c r="CZ111" s="95" t="e">
        <f t="shared" si="694"/>
        <v>#REF!</v>
      </c>
      <c r="DA111" s="95" t="e">
        <f t="shared" ref="DA111" si="955">IFERROR(REPLACE(CZ111,FIND(" ",CZ111,1),1,""),CZ111)</f>
        <v>#REF!</v>
      </c>
      <c r="DB111" s="95" t="e">
        <f t="shared" si="638"/>
        <v>#REF!</v>
      </c>
      <c r="DC111" s="95" t="e">
        <f t="shared" ref="DC111:DD111" si="956">IFERROR(REPLACE(DB111,FIND("г.",DB111,1),2,""),DB111)</f>
        <v>#REF!</v>
      </c>
      <c r="DD111" s="95" t="e">
        <f t="shared" si="956"/>
        <v>#REF!</v>
      </c>
      <c r="DE111" s="95" t="e">
        <f t="shared" ref="DE111:DF111" si="957">IFERROR(REPLACE(DD111,FIND("г",DD111,1),1,""),DD111)</f>
        <v>#REF!</v>
      </c>
      <c r="DF111" s="95" t="e">
        <f t="shared" si="957"/>
        <v>#REF!</v>
      </c>
      <c r="DG111" s="95" t="e">
        <f t="shared" si="711"/>
        <v>#REF!</v>
      </c>
      <c r="DH111" s="25" t="str">
        <f>IFERROR(VLOOKUP(CI111*1,Обработ.выгрузка_реестра_РФ!$A:$G,5,),"")</f>
        <v/>
      </c>
      <c r="DI111" s="27" t="str">
        <f t="shared" si="721"/>
        <v/>
      </c>
      <c r="DJ111" s="27" t="str">
        <f t="shared" ca="1" si="698"/>
        <v/>
      </c>
      <c r="DK111" s="63" t="e">
        <f>IF(LEN('Описание предлагаемого товара'!#REF!)&gt;0,'Описание предлагаемого товара'!#REF!,"")</f>
        <v>#REF!</v>
      </c>
      <c r="DL111" s="63" t="e">
        <f>IF(LEN('Описание предлагаемого товара'!#REF!)&gt;0,'Описание предлагаемого товара'!#REF!,"")</f>
        <v>#REF!</v>
      </c>
      <c r="DM111" s="32"/>
    </row>
    <row r="112" spans="1:117" ht="48.75" customHeight="1" x14ac:dyDescent="0.25">
      <c r="A112" s="61" t="e">
        <f>IF(LEN('Описание предлагаемого товара'!#REF!)&gt;0,'Описание предлагаемого товара'!#REF!,"")</f>
        <v>#REF!</v>
      </c>
      <c r="B112" s="65" t="e">
        <f>IF(LEN('Описание предлагаемого товара'!#REF!)&gt;0,'Описание предлагаемого товара'!#REF!,"")</f>
        <v>#REF!</v>
      </c>
      <c r="C112" s="61" t="e">
        <f>IF(LEN('Описание предлагаемого товара'!#REF!)&gt;0,'Описание предлагаемого товара'!#REF!,"")</f>
        <v>#REF!</v>
      </c>
      <c r="D112" s="61" t="e">
        <f>IF(LEN('Описание предлагаемого товара'!#REF!)&gt;0,'Описание предлагаемого товара'!#REF!,"")</f>
        <v>#REF!</v>
      </c>
      <c r="E112" s="61" t="e">
        <f>IF(LEN('Описание предлагаемого товара'!#REF!)&gt;0,'Описание предлагаемого товара'!#REF!,"")</f>
        <v>#REF!</v>
      </c>
      <c r="F112" s="61" t="e">
        <f>IF(LEN('Описание предлагаемого товара'!#REF!)&gt;0,'Описание предлагаемого товара'!#REF!,"")</f>
        <v>#REF!</v>
      </c>
      <c r="G112" s="61" t="e">
        <f>IF(LEN('Описание предлагаемого товара'!#REF!)&gt;0,'Описание предлагаемого товара'!#REF!,"")</f>
        <v>#REF!</v>
      </c>
      <c r="H112" s="61" t="e">
        <f>IF(LEN('Описание предлагаемого товара'!#REF!)&gt;0,'Описание предлагаемого товара'!#REF!,"")</f>
        <v>#REF!</v>
      </c>
      <c r="I112" s="61" t="e">
        <f>IF(LEN('Описание предлагаемого товара'!#REF!)&gt;0,'Описание предлагаемого товара'!#REF!,"")</f>
        <v>#REF!</v>
      </c>
      <c r="J112" s="38" t="str">
        <f>IFERROR(VLOOKUP(B112,SAP!$A:$E,5,),"")</f>
        <v/>
      </c>
      <c r="K112" s="40" t="str">
        <f t="shared" si="641"/>
        <v/>
      </c>
      <c r="L112" s="61" t="e">
        <f>IF(LEN('Описание предлагаемого товара'!#REF!)&gt;0,IFERROR('Описание предлагаемого товара'!#REF!*1,""),"")</f>
        <v>#REF!</v>
      </c>
      <c r="M112" s="39" t="str">
        <f>IFERROR(VLOOKUP(B112,SAP!$A:$E,2,),"")</f>
        <v/>
      </c>
      <c r="N112" s="41" t="str">
        <f t="shared" si="777"/>
        <v/>
      </c>
      <c r="O112" s="39" t="str">
        <f t="shared" si="628"/>
        <v/>
      </c>
      <c r="P112" s="36" t="e">
        <f>IF(LEN('Описание предлагаемого товара'!#REF!)&gt;0,'Описание предлагаемого товара'!#REF!,"")</f>
        <v>#REF!</v>
      </c>
      <c r="Q11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12" s="37" t="e">
        <f>IF(LEN('Описание предлагаемого товара'!#REF!)&gt;0,'Описание предлагаемого товара'!#REF!,"")</f>
        <v>#REF!</v>
      </c>
      <c r="S112" s="37" t="e">
        <f>IF(LEN('Описание предлагаемого товара'!#REF!)&gt;0,'Описание предлагаемого товара'!#REF!,"")</f>
        <v>#REF!</v>
      </c>
      <c r="T11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12" s="23" t="str">
        <f>IFERROR(VLOOKUP(CI112*1,Обработ.выгрузка_реестра_РФ!$A:$G,6,),"")</f>
        <v/>
      </c>
      <c r="V112" s="61" t="e">
        <f>IF(LEN('Описание предлагаемого товара'!#REF!)&gt;0,'Описание предлагаемого товара'!#REF!,"")</f>
        <v>#REF!</v>
      </c>
      <c r="W112" s="62" t="e">
        <f>IF(LEN('Описание предлагаемого товара'!#REF!)&gt;0,'Описание предлагаемого товара'!#REF!,"")</f>
        <v>#REF!</v>
      </c>
      <c r="X112" s="91" t="e">
        <f t="shared" ref="X112:Y112" si="958">IFERROR(REPLACE(W112,FIND(CHAR(10),W112,1),1," "),W112)</f>
        <v>#REF!</v>
      </c>
      <c r="Y112" s="91" t="e">
        <f t="shared" si="958"/>
        <v>#REF!</v>
      </c>
      <c r="Z112" s="91" t="e">
        <f t="shared" si="643"/>
        <v>#REF!</v>
      </c>
      <c r="AA112" s="91" t="e">
        <f t="shared" si="644"/>
        <v>#REF!</v>
      </c>
      <c r="AB112" s="91" t="e">
        <f t="shared" si="645"/>
        <v>#REF!</v>
      </c>
      <c r="AC112" s="91" t="e">
        <f t="shared" ref="AC112:AF112" si="959">IFERROR(REPLACE(AB112,FIND("  ",AB112,1),2," "),AB112)</f>
        <v>#REF!</v>
      </c>
      <c r="AD112" s="91" t="e">
        <f t="shared" si="959"/>
        <v>#REF!</v>
      </c>
      <c r="AE112" s="91" t="e">
        <f t="shared" si="959"/>
        <v>#REF!</v>
      </c>
      <c r="AF112" s="91" t="e">
        <f t="shared" si="959"/>
        <v>#REF!</v>
      </c>
      <c r="AG112" s="23" t="str">
        <f>IFERROR(VLOOKUP(CI112*1,Обработ.выгрузка_реестра_РФ!$A:$G,4,),"")</f>
        <v/>
      </c>
      <c r="AH112" s="91" t="str">
        <f t="shared" ref="AH112:AI112" si="960">IFERROR(REPLACE(AG112,FIND("-",AG112,1),1,"*"),AG112)</f>
        <v/>
      </c>
      <c r="AI112" s="91" t="str">
        <f t="shared" si="960"/>
        <v/>
      </c>
      <c r="AJ112" s="27" t="str">
        <f t="shared" si="743"/>
        <v/>
      </c>
      <c r="AK112" s="63" t="e">
        <f>IF(LEN('Описание предлагаемого товара'!#REF!)&gt;0,'Описание предлагаемого товара'!#REF!,"")</f>
        <v>#REF!</v>
      </c>
      <c r="AL112" s="91" t="e">
        <f t="shared" ref="AL112:AM112" si="961">IFERROR(REPLACE(AK112,FIND(CHAR(10),AK112,1),1,""),AK112)</f>
        <v>#REF!</v>
      </c>
      <c r="AM112" s="91" t="e">
        <f t="shared" si="961"/>
        <v>#REF!</v>
      </c>
      <c r="AN112" s="91" t="e">
        <f t="shared" ref="AN112:AR112" si="962">IFERROR(REPLACE(AM112,FIND(" ",AM112,1),1,""),AM112)</f>
        <v>#REF!</v>
      </c>
      <c r="AO112" s="91" t="e">
        <f t="shared" si="962"/>
        <v>#REF!</v>
      </c>
      <c r="AP112" s="91" t="e">
        <f t="shared" si="962"/>
        <v>#REF!</v>
      </c>
      <c r="AQ112" s="91" t="e">
        <f t="shared" si="962"/>
        <v>#REF!</v>
      </c>
      <c r="AR112" s="91" t="e">
        <f t="shared" si="962"/>
        <v>#REF!</v>
      </c>
      <c r="AS112" s="91" t="e">
        <f t="shared" si="650"/>
        <v>#REF!</v>
      </c>
      <c r="AT112" s="91" t="e">
        <f t="shared" si="651"/>
        <v>#REF!</v>
      </c>
      <c r="AU112" s="32" t="e">
        <f t="shared" si="634"/>
        <v>#REF!</v>
      </c>
      <c r="AV112" s="93" t="e">
        <f>'Описание предлагаемого товара'!#REF!</f>
        <v>#REF!</v>
      </c>
      <c r="AW112" s="91" t="e">
        <f>MIN(SEARCH({0,1,2,3,4,5,6,7,8,9},AV112&amp; "0123456789"))</f>
        <v>#REF!</v>
      </c>
      <c r="AX112" s="91" t="str">
        <f t="shared" si="652"/>
        <v/>
      </c>
      <c r="AY112" s="91" t="str">
        <f t="shared" si="653"/>
        <v/>
      </c>
      <c r="AZ112" s="91" t="str">
        <f t="shared" si="654"/>
        <v/>
      </c>
      <c r="BA112" s="91" t="str">
        <f t="shared" si="655"/>
        <v/>
      </c>
      <c r="BB112" s="91" t="str">
        <f t="shared" si="656"/>
        <v/>
      </c>
      <c r="BC112" s="91" t="str">
        <f t="shared" si="657"/>
        <v/>
      </c>
      <c r="BD112" s="91" t="str">
        <f t="shared" si="658"/>
        <v/>
      </c>
      <c r="BE112" s="91" t="str">
        <f t="shared" si="659"/>
        <v/>
      </c>
      <c r="BF112" s="91" t="str">
        <f t="shared" si="660"/>
        <v/>
      </c>
      <c r="BG112" s="91" t="str">
        <f t="shared" si="661"/>
        <v/>
      </c>
      <c r="BH112" s="91" t="str">
        <f t="shared" si="662"/>
        <v/>
      </c>
      <c r="BI112" s="91" t="str">
        <f t="shared" si="663"/>
        <v/>
      </c>
      <c r="BJ112" s="91" t="str">
        <f t="shared" si="664"/>
        <v/>
      </c>
      <c r="BK112" s="91" t="str">
        <f t="shared" si="665"/>
        <v/>
      </c>
      <c r="BL112" s="91" t="str">
        <f t="shared" si="666"/>
        <v/>
      </c>
      <c r="BM112" s="91" t="str">
        <f t="shared" si="667"/>
        <v/>
      </c>
      <c r="BN112" s="91" t="str">
        <f t="shared" si="668"/>
        <v/>
      </c>
      <c r="BO112" s="91" t="str">
        <f t="shared" si="669"/>
        <v/>
      </c>
      <c r="BP112" s="91" t="str">
        <f t="shared" si="670"/>
        <v/>
      </c>
      <c r="BQ112" s="91" t="str">
        <f t="shared" si="671"/>
        <v/>
      </c>
      <c r="BR112" s="91" t="str">
        <f t="shared" si="672"/>
        <v/>
      </c>
      <c r="BS112" s="91" t="str">
        <f t="shared" si="673"/>
        <v/>
      </c>
      <c r="BT112" s="91" t="str">
        <f t="shared" si="674"/>
        <v/>
      </c>
      <c r="BU112" s="91" t="str">
        <f t="shared" si="675"/>
        <v/>
      </c>
      <c r="BV112" s="91" t="str">
        <f t="shared" si="676"/>
        <v/>
      </c>
      <c r="BW112" s="91" t="str">
        <f t="shared" si="677"/>
        <v/>
      </c>
      <c r="BX112" s="91" t="str">
        <f t="shared" si="678"/>
        <v/>
      </c>
      <c r="BY112" s="91" t="str">
        <f t="shared" si="679"/>
        <v/>
      </c>
      <c r="BZ112" s="91" t="str">
        <f t="shared" si="680"/>
        <v/>
      </c>
      <c r="CA112" s="91" t="str">
        <f t="shared" si="681"/>
        <v/>
      </c>
      <c r="CB112" s="91" t="str">
        <f t="shared" si="682"/>
        <v/>
      </c>
      <c r="CC112" s="91" t="str">
        <f t="shared" si="683"/>
        <v/>
      </c>
      <c r="CD112" s="91" t="str">
        <f t="shared" si="684"/>
        <v/>
      </c>
      <c r="CE112" s="91" t="str">
        <f t="shared" si="685"/>
        <v/>
      </c>
      <c r="CF112" s="91" t="str">
        <f t="shared" si="686"/>
        <v/>
      </c>
      <c r="CG112" s="91" t="str">
        <f t="shared" si="687"/>
        <v/>
      </c>
      <c r="CH112" s="91" t="str">
        <f t="shared" si="688"/>
        <v/>
      </c>
      <c r="CI112" s="91" t="str">
        <f t="shared" si="689"/>
        <v>нет</v>
      </c>
      <c r="CJ112" s="63" t="e">
        <f>IF(LEN('Описание предлагаемого товара'!#REF!)&gt;0,'Описание предлагаемого товара'!#REF!,"")</f>
        <v>#REF!</v>
      </c>
      <c r="CK112" s="91" t="e">
        <f t="shared" ref="CK112:CL112" si="963">IFERROR(REPLACE(CJ112,FIND(CHAR(10),CJ112,1),1,""),CJ112)</f>
        <v>#REF!</v>
      </c>
      <c r="CL112" s="91" t="e">
        <f t="shared" si="963"/>
        <v>#REF!</v>
      </c>
      <c r="CM112" s="91" t="e">
        <f t="shared" si="691"/>
        <v>#REF!</v>
      </c>
      <c r="CN112" s="91" t="e">
        <f t="shared" si="692"/>
        <v>#REF!</v>
      </c>
      <c r="CO112" s="91" t="e">
        <f t="shared" si="693"/>
        <v>#REF!</v>
      </c>
      <c r="CP112" s="90" t="e">
        <f>IF(AU112="Не указан реестровый номер (мера нац.режима Запрет)","",IF(CI112="нет","",IF(CU112="да","исключение(не смотрим баллы)",IFERROR(IF(CI112*1&gt;0,IFERROR(IF(VLOOKUP(CI112*1,Обработ.выгрузка_реестра_РФ!$A:$G,7,)=0,"Баллы не установлены",VLOOKUP(CI112*1,Обработ.выгрузка_реестра_РФ!$A:$G,7,)),IF(LEN(CI112)&gt;14,"","нет номера в реестре РФ")),""),IF(LEN(CI112)=0,"","Некорректный реестровый номер")))))</f>
        <v>#REF!</v>
      </c>
      <c r="CQ112" s="33" t="e">
        <f>IF(LEN(C112)&gt;0,IFERROR(IF(LEN(H112)&gt;0,IF(LEN(VLOOKUP(H112,'исключения(не_смотрим_баллы)'!$A:$C,1,))&gt;0,"да","нет"),"не введен ОКПД2"),"нет"),"")</f>
        <v>#REF!</v>
      </c>
      <c r="CR112" s="33" t="e">
        <f ca="1">IF(CQ112="да",IF(TODAY()&lt;VLOOKUP(H112,'исключения(не_смотрим_баллы)'!$A:$C,3,),"да","нет"),"")</f>
        <v>#REF!</v>
      </c>
      <c r="CS112" s="33" t="str">
        <f>IFERROR(IF(CQ112="да",IF(VLOOKUP(CI112*1,Обработ.выгрузка_реестра_РФ!$A:$G,2,)&lt;VLOOKUP(H112,'исключения(не_смотрим_баллы)'!$A:$C,2,),"да","нет"),""),"")</f>
        <v/>
      </c>
      <c r="CT112" s="24"/>
      <c r="CU112" s="33" t="e">
        <f t="shared" si="705"/>
        <v>#REF!</v>
      </c>
      <c r="CV112" s="91" t="e">
        <f t="shared" si="706"/>
        <v>#REF!</v>
      </c>
      <c r="CW112" s="27" t="e">
        <f t="shared" si="707"/>
        <v>#REF!</v>
      </c>
      <c r="CX112" s="26" t="e">
        <f t="shared" si="636"/>
        <v>#REF!</v>
      </c>
      <c r="CY112" s="64" t="e">
        <f>IF(LEN('Описание предлагаемого товара'!#REF!)&gt;0,'Описание предлагаемого товара'!#REF!,"")</f>
        <v>#REF!</v>
      </c>
      <c r="CZ112" s="95" t="e">
        <f t="shared" si="694"/>
        <v>#REF!</v>
      </c>
      <c r="DA112" s="95" t="e">
        <f t="shared" ref="DA112" si="964">IFERROR(REPLACE(CZ112,FIND(" ",CZ112,1),1,""),CZ112)</f>
        <v>#REF!</v>
      </c>
      <c r="DB112" s="95" t="e">
        <f t="shared" si="638"/>
        <v>#REF!</v>
      </c>
      <c r="DC112" s="95" t="e">
        <f t="shared" ref="DC112:DD112" si="965">IFERROR(REPLACE(DB112,FIND("г.",DB112,1),2,""),DB112)</f>
        <v>#REF!</v>
      </c>
      <c r="DD112" s="95" t="e">
        <f t="shared" si="965"/>
        <v>#REF!</v>
      </c>
      <c r="DE112" s="95" t="e">
        <f t="shared" ref="DE112:DF112" si="966">IFERROR(REPLACE(DD112,FIND("г",DD112,1),1,""),DD112)</f>
        <v>#REF!</v>
      </c>
      <c r="DF112" s="95" t="e">
        <f t="shared" si="966"/>
        <v>#REF!</v>
      </c>
      <c r="DG112" s="95" t="e">
        <f t="shared" si="711"/>
        <v>#REF!</v>
      </c>
      <c r="DH112" s="25" t="str">
        <f>IFERROR(VLOOKUP(CI112*1,Обработ.выгрузка_реестра_РФ!$A:$G,5,),"")</f>
        <v/>
      </c>
      <c r="DI112" s="27" t="str">
        <f t="shared" si="721"/>
        <v/>
      </c>
      <c r="DJ112" s="27" t="str">
        <f t="shared" ca="1" si="698"/>
        <v/>
      </c>
      <c r="DK112" s="63" t="e">
        <f>IF(LEN('Описание предлагаемого товара'!#REF!)&gt;0,'Описание предлагаемого товара'!#REF!,"")</f>
        <v>#REF!</v>
      </c>
      <c r="DL112" s="63" t="e">
        <f>IF(LEN('Описание предлагаемого товара'!#REF!)&gt;0,'Описание предлагаемого товара'!#REF!,"")</f>
        <v>#REF!</v>
      </c>
      <c r="DM112" s="32"/>
    </row>
    <row r="113" spans="1:117" ht="48.75" customHeight="1" x14ac:dyDescent="0.25">
      <c r="A113" s="61" t="e">
        <f>IF(LEN('Описание предлагаемого товара'!#REF!)&gt;0,'Описание предлагаемого товара'!#REF!,"")</f>
        <v>#REF!</v>
      </c>
      <c r="B113" s="65" t="e">
        <f>IF(LEN('Описание предлагаемого товара'!#REF!)&gt;0,'Описание предлагаемого товара'!#REF!,"")</f>
        <v>#REF!</v>
      </c>
      <c r="C113" s="61" t="e">
        <f>IF(LEN('Описание предлагаемого товара'!#REF!)&gt;0,'Описание предлагаемого товара'!#REF!,"")</f>
        <v>#REF!</v>
      </c>
      <c r="D113" s="61" t="e">
        <f>IF(LEN('Описание предлагаемого товара'!#REF!)&gt;0,'Описание предлагаемого товара'!#REF!,"")</f>
        <v>#REF!</v>
      </c>
      <c r="E113" s="61" t="e">
        <f>IF(LEN('Описание предлагаемого товара'!#REF!)&gt;0,'Описание предлагаемого товара'!#REF!,"")</f>
        <v>#REF!</v>
      </c>
      <c r="F113" s="61" t="e">
        <f>IF(LEN('Описание предлагаемого товара'!#REF!)&gt;0,'Описание предлагаемого товара'!#REF!,"")</f>
        <v>#REF!</v>
      </c>
      <c r="G113" s="61" t="e">
        <f>IF(LEN('Описание предлагаемого товара'!#REF!)&gt;0,'Описание предлагаемого товара'!#REF!,"")</f>
        <v>#REF!</v>
      </c>
      <c r="H113" s="61" t="e">
        <f>IF(LEN('Описание предлагаемого товара'!#REF!)&gt;0,'Описание предлагаемого товара'!#REF!,"")</f>
        <v>#REF!</v>
      </c>
      <c r="I113" s="61" t="e">
        <f>IF(LEN('Описание предлагаемого товара'!#REF!)&gt;0,'Описание предлагаемого товара'!#REF!,"")</f>
        <v>#REF!</v>
      </c>
      <c r="J113" s="38" t="str">
        <f>IFERROR(VLOOKUP(B113,SAP!$A:$E,5,),"")</f>
        <v/>
      </c>
      <c r="K113" s="40" t="str">
        <f t="shared" si="641"/>
        <v/>
      </c>
      <c r="L113" s="61" t="e">
        <f>IF(LEN('Описание предлагаемого товара'!#REF!)&gt;0,IFERROR('Описание предлагаемого товара'!#REF!*1,""),"")</f>
        <v>#REF!</v>
      </c>
      <c r="M113" s="39" t="str">
        <f>IFERROR(VLOOKUP(B113,SAP!$A:$E,2,),"")</f>
        <v/>
      </c>
      <c r="N113" s="41" t="str">
        <f t="shared" si="777"/>
        <v/>
      </c>
      <c r="O113" s="39" t="str">
        <f t="shared" si="628"/>
        <v/>
      </c>
      <c r="P113" s="36" t="e">
        <f>IF(LEN('Описание предлагаемого товара'!#REF!)&gt;0,'Описание предлагаемого товара'!#REF!,"")</f>
        <v>#REF!</v>
      </c>
      <c r="Q11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13" s="37" t="e">
        <f>IF(LEN('Описание предлагаемого товара'!#REF!)&gt;0,'Описание предлагаемого товара'!#REF!,"")</f>
        <v>#REF!</v>
      </c>
      <c r="S113" s="37" t="e">
        <f>IF(LEN('Описание предлагаемого товара'!#REF!)&gt;0,'Описание предлагаемого товара'!#REF!,"")</f>
        <v>#REF!</v>
      </c>
      <c r="T11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13" s="23" t="str">
        <f>IFERROR(VLOOKUP(CI113*1,Обработ.выгрузка_реестра_РФ!$A:$G,6,),"")</f>
        <v/>
      </c>
      <c r="V113" s="61" t="e">
        <f>IF(LEN('Описание предлагаемого товара'!#REF!)&gt;0,'Описание предлагаемого товара'!#REF!,"")</f>
        <v>#REF!</v>
      </c>
      <c r="W113" s="62" t="e">
        <f>IF(LEN('Описание предлагаемого товара'!#REF!)&gt;0,'Описание предлагаемого товара'!#REF!,"")</f>
        <v>#REF!</v>
      </c>
      <c r="X113" s="91" t="e">
        <f t="shared" ref="X113:Y113" si="967">IFERROR(REPLACE(W113,FIND(CHAR(10),W113,1),1," "),W113)</f>
        <v>#REF!</v>
      </c>
      <c r="Y113" s="91" t="e">
        <f t="shared" si="967"/>
        <v>#REF!</v>
      </c>
      <c r="Z113" s="91" t="e">
        <f t="shared" si="643"/>
        <v>#REF!</v>
      </c>
      <c r="AA113" s="91" t="e">
        <f t="shared" si="644"/>
        <v>#REF!</v>
      </c>
      <c r="AB113" s="91" t="e">
        <f t="shared" si="645"/>
        <v>#REF!</v>
      </c>
      <c r="AC113" s="91" t="e">
        <f t="shared" ref="AC113:AF113" si="968">IFERROR(REPLACE(AB113,FIND("  ",AB113,1),2," "),AB113)</f>
        <v>#REF!</v>
      </c>
      <c r="AD113" s="91" t="e">
        <f t="shared" si="968"/>
        <v>#REF!</v>
      </c>
      <c r="AE113" s="91" t="e">
        <f t="shared" si="968"/>
        <v>#REF!</v>
      </c>
      <c r="AF113" s="91" t="e">
        <f t="shared" si="968"/>
        <v>#REF!</v>
      </c>
      <c r="AG113" s="23" t="str">
        <f>IFERROR(VLOOKUP(CI113*1,Обработ.выгрузка_реестра_РФ!$A:$G,4,),"")</f>
        <v/>
      </c>
      <c r="AH113" s="91" t="str">
        <f t="shared" ref="AH113:AI113" si="969">IFERROR(REPLACE(AG113,FIND("-",AG113,1),1,"*"),AG113)</f>
        <v/>
      </c>
      <c r="AI113" s="91" t="str">
        <f t="shared" si="969"/>
        <v/>
      </c>
      <c r="AJ113" s="27" t="str">
        <f t="shared" si="743"/>
        <v/>
      </c>
      <c r="AK113" s="63" t="e">
        <f>IF(LEN('Описание предлагаемого товара'!#REF!)&gt;0,'Описание предлагаемого товара'!#REF!,"")</f>
        <v>#REF!</v>
      </c>
      <c r="AL113" s="91" t="e">
        <f t="shared" ref="AL113:AM113" si="970">IFERROR(REPLACE(AK113,FIND(CHAR(10),AK113,1),1,""),AK113)</f>
        <v>#REF!</v>
      </c>
      <c r="AM113" s="91" t="e">
        <f t="shared" si="970"/>
        <v>#REF!</v>
      </c>
      <c r="AN113" s="91" t="e">
        <f t="shared" ref="AN113:AR113" si="971">IFERROR(REPLACE(AM113,FIND(" ",AM113,1),1,""),AM113)</f>
        <v>#REF!</v>
      </c>
      <c r="AO113" s="91" t="e">
        <f t="shared" si="971"/>
        <v>#REF!</v>
      </c>
      <c r="AP113" s="91" t="e">
        <f t="shared" si="971"/>
        <v>#REF!</v>
      </c>
      <c r="AQ113" s="91" t="e">
        <f t="shared" si="971"/>
        <v>#REF!</v>
      </c>
      <c r="AR113" s="91" t="e">
        <f t="shared" si="971"/>
        <v>#REF!</v>
      </c>
      <c r="AS113" s="91" t="e">
        <f t="shared" si="650"/>
        <v>#REF!</v>
      </c>
      <c r="AT113" s="91" t="e">
        <f t="shared" si="651"/>
        <v>#REF!</v>
      </c>
      <c r="AU113" s="32" t="e">
        <f t="shared" si="634"/>
        <v>#REF!</v>
      </c>
      <c r="AV113" s="93" t="e">
        <f>'Описание предлагаемого товара'!#REF!</f>
        <v>#REF!</v>
      </c>
      <c r="AW113" s="91" t="e">
        <f>MIN(SEARCH({0,1,2,3,4,5,6,7,8,9},AV113&amp; "0123456789"))</f>
        <v>#REF!</v>
      </c>
      <c r="AX113" s="91" t="str">
        <f t="shared" si="652"/>
        <v/>
      </c>
      <c r="AY113" s="91" t="str">
        <f t="shared" si="653"/>
        <v/>
      </c>
      <c r="AZ113" s="91" t="str">
        <f t="shared" si="654"/>
        <v/>
      </c>
      <c r="BA113" s="91" t="str">
        <f t="shared" si="655"/>
        <v/>
      </c>
      <c r="BB113" s="91" t="str">
        <f t="shared" si="656"/>
        <v/>
      </c>
      <c r="BC113" s="91" t="str">
        <f t="shared" si="657"/>
        <v/>
      </c>
      <c r="BD113" s="91" t="str">
        <f t="shared" si="658"/>
        <v/>
      </c>
      <c r="BE113" s="91" t="str">
        <f t="shared" si="659"/>
        <v/>
      </c>
      <c r="BF113" s="91" t="str">
        <f t="shared" si="660"/>
        <v/>
      </c>
      <c r="BG113" s="91" t="str">
        <f t="shared" si="661"/>
        <v/>
      </c>
      <c r="BH113" s="91" t="str">
        <f t="shared" si="662"/>
        <v/>
      </c>
      <c r="BI113" s="91" t="str">
        <f t="shared" si="663"/>
        <v/>
      </c>
      <c r="BJ113" s="91" t="str">
        <f t="shared" si="664"/>
        <v/>
      </c>
      <c r="BK113" s="91" t="str">
        <f t="shared" si="665"/>
        <v/>
      </c>
      <c r="BL113" s="91" t="str">
        <f t="shared" si="666"/>
        <v/>
      </c>
      <c r="BM113" s="91" t="str">
        <f t="shared" si="667"/>
        <v/>
      </c>
      <c r="BN113" s="91" t="str">
        <f t="shared" si="668"/>
        <v/>
      </c>
      <c r="BO113" s="91" t="str">
        <f t="shared" si="669"/>
        <v/>
      </c>
      <c r="BP113" s="91" t="str">
        <f t="shared" si="670"/>
        <v/>
      </c>
      <c r="BQ113" s="91" t="str">
        <f t="shared" si="671"/>
        <v/>
      </c>
      <c r="BR113" s="91" t="str">
        <f t="shared" si="672"/>
        <v/>
      </c>
      <c r="BS113" s="91" t="str">
        <f t="shared" si="673"/>
        <v/>
      </c>
      <c r="BT113" s="91" t="str">
        <f t="shared" si="674"/>
        <v/>
      </c>
      <c r="BU113" s="91" t="str">
        <f t="shared" si="675"/>
        <v/>
      </c>
      <c r="BV113" s="91" t="str">
        <f t="shared" si="676"/>
        <v/>
      </c>
      <c r="BW113" s="91" t="str">
        <f t="shared" si="677"/>
        <v/>
      </c>
      <c r="BX113" s="91" t="str">
        <f t="shared" si="678"/>
        <v/>
      </c>
      <c r="BY113" s="91" t="str">
        <f t="shared" si="679"/>
        <v/>
      </c>
      <c r="BZ113" s="91" t="str">
        <f t="shared" si="680"/>
        <v/>
      </c>
      <c r="CA113" s="91" t="str">
        <f t="shared" si="681"/>
        <v/>
      </c>
      <c r="CB113" s="91" t="str">
        <f t="shared" si="682"/>
        <v/>
      </c>
      <c r="CC113" s="91" t="str">
        <f t="shared" si="683"/>
        <v/>
      </c>
      <c r="CD113" s="91" t="str">
        <f t="shared" si="684"/>
        <v/>
      </c>
      <c r="CE113" s="91" t="str">
        <f t="shared" si="685"/>
        <v/>
      </c>
      <c r="CF113" s="91" t="str">
        <f t="shared" si="686"/>
        <v/>
      </c>
      <c r="CG113" s="91" t="str">
        <f t="shared" si="687"/>
        <v/>
      </c>
      <c r="CH113" s="91" t="str">
        <f t="shared" si="688"/>
        <v/>
      </c>
      <c r="CI113" s="91" t="str">
        <f t="shared" si="689"/>
        <v>нет</v>
      </c>
      <c r="CJ113" s="63" t="e">
        <f>IF(LEN('Описание предлагаемого товара'!#REF!)&gt;0,'Описание предлагаемого товара'!#REF!,"")</f>
        <v>#REF!</v>
      </c>
      <c r="CK113" s="91" t="e">
        <f t="shared" ref="CK113:CL113" si="972">IFERROR(REPLACE(CJ113,FIND(CHAR(10),CJ113,1),1,""),CJ113)</f>
        <v>#REF!</v>
      </c>
      <c r="CL113" s="91" t="e">
        <f t="shared" si="972"/>
        <v>#REF!</v>
      </c>
      <c r="CM113" s="91" t="e">
        <f t="shared" si="691"/>
        <v>#REF!</v>
      </c>
      <c r="CN113" s="91" t="e">
        <f t="shared" si="692"/>
        <v>#REF!</v>
      </c>
      <c r="CO113" s="91" t="e">
        <f t="shared" si="693"/>
        <v>#REF!</v>
      </c>
      <c r="CP113" s="90" t="e">
        <f>IF(AU113="Не указан реестровый номер (мера нац.режима Запрет)","",IF(CI113="нет","",IF(CU113="да","исключение(не смотрим баллы)",IFERROR(IF(CI113*1&gt;0,IFERROR(IF(VLOOKUP(CI113*1,Обработ.выгрузка_реестра_РФ!$A:$G,7,)=0,"Баллы не установлены",VLOOKUP(CI113*1,Обработ.выгрузка_реестра_РФ!$A:$G,7,)),IF(LEN(CI113)&gt;14,"","нет номера в реестре РФ")),""),IF(LEN(CI113)=0,"","Некорректный реестровый номер")))))</f>
        <v>#REF!</v>
      </c>
      <c r="CQ113" s="33" t="e">
        <f>IF(LEN(C113)&gt;0,IFERROR(IF(LEN(H113)&gt;0,IF(LEN(VLOOKUP(H113,'исключения(не_смотрим_баллы)'!$A:$C,1,))&gt;0,"да","нет"),"не введен ОКПД2"),"нет"),"")</f>
        <v>#REF!</v>
      </c>
      <c r="CR113" s="33" t="e">
        <f ca="1">IF(CQ113="да",IF(TODAY()&lt;VLOOKUP(H113,'исключения(не_смотрим_баллы)'!$A:$C,3,),"да","нет"),"")</f>
        <v>#REF!</v>
      </c>
      <c r="CS113" s="33" t="str">
        <f>IFERROR(IF(CQ113="да",IF(VLOOKUP(CI113*1,Обработ.выгрузка_реестра_РФ!$A:$G,2,)&lt;VLOOKUP(H113,'исключения(не_смотрим_баллы)'!$A:$C,2,),"да","нет"),""),"")</f>
        <v/>
      </c>
      <c r="CT113" s="24"/>
      <c r="CU113" s="33" t="e">
        <f t="shared" si="705"/>
        <v>#REF!</v>
      </c>
      <c r="CV113" s="91" t="e">
        <f t="shared" si="706"/>
        <v>#REF!</v>
      </c>
      <c r="CW113" s="27" t="e">
        <f t="shared" si="707"/>
        <v>#REF!</v>
      </c>
      <c r="CX113" s="26" t="e">
        <f t="shared" si="636"/>
        <v>#REF!</v>
      </c>
      <c r="CY113" s="64" t="e">
        <f>IF(LEN('Описание предлагаемого товара'!#REF!)&gt;0,'Описание предлагаемого товара'!#REF!,"")</f>
        <v>#REF!</v>
      </c>
      <c r="CZ113" s="95" t="e">
        <f t="shared" si="694"/>
        <v>#REF!</v>
      </c>
      <c r="DA113" s="95" t="e">
        <f t="shared" ref="DA113" si="973">IFERROR(REPLACE(CZ113,FIND(" ",CZ113,1),1,""),CZ113)</f>
        <v>#REF!</v>
      </c>
      <c r="DB113" s="95" t="e">
        <f t="shared" si="638"/>
        <v>#REF!</v>
      </c>
      <c r="DC113" s="95" t="e">
        <f t="shared" ref="DC113:DD113" si="974">IFERROR(REPLACE(DB113,FIND("г.",DB113,1),2,""),DB113)</f>
        <v>#REF!</v>
      </c>
      <c r="DD113" s="95" t="e">
        <f t="shared" si="974"/>
        <v>#REF!</v>
      </c>
      <c r="DE113" s="95" t="e">
        <f t="shared" ref="DE113:DF113" si="975">IFERROR(REPLACE(DD113,FIND("г",DD113,1),1,""),DD113)</f>
        <v>#REF!</v>
      </c>
      <c r="DF113" s="95" t="e">
        <f t="shared" si="975"/>
        <v>#REF!</v>
      </c>
      <c r="DG113" s="95" t="e">
        <f t="shared" si="711"/>
        <v>#REF!</v>
      </c>
      <c r="DH113" s="25" t="str">
        <f>IFERROR(VLOOKUP(CI113*1,Обработ.выгрузка_реестра_РФ!$A:$G,5,),"")</f>
        <v/>
      </c>
      <c r="DI113" s="27" t="str">
        <f t="shared" si="721"/>
        <v/>
      </c>
      <c r="DJ113" s="27" t="str">
        <f t="shared" ca="1" si="698"/>
        <v/>
      </c>
      <c r="DK113" s="63" t="e">
        <f>IF(LEN('Описание предлагаемого товара'!#REF!)&gt;0,'Описание предлагаемого товара'!#REF!,"")</f>
        <v>#REF!</v>
      </c>
      <c r="DL113" s="63" t="e">
        <f>IF(LEN('Описание предлагаемого товара'!#REF!)&gt;0,'Описание предлагаемого товара'!#REF!,"")</f>
        <v>#REF!</v>
      </c>
      <c r="DM113" s="32"/>
    </row>
    <row r="114" spans="1:117" ht="48.75" customHeight="1" x14ac:dyDescent="0.25">
      <c r="A114" s="61" t="e">
        <f>IF(LEN('Описание предлагаемого товара'!#REF!)&gt;0,'Описание предлагаемого товара'!#REF!,"")</f>
        <v>#REF!</v>
      </c>
      <c r="B114" s="65" t="e">
        <f>IF(LEN('Описание предлагаемого товара'!#REF!)&gt;0,'Описание предлагаемого товара'!#REF!,"")</f>
        <v>#REF!</v>
      </c>
      <c r="C114" s="61" t="e">
        <f>IF(LEN('Описание предлагаемого товара'!#REF!)&gt;0,'Описание предлагаемого товара'!#REF!,"")</f>
        <v>#REF!</v>
      </c>
      <c r="D114" s="61" t="e">
        <f>IF(LEN('Описание предлагаемого товара'!#REF!)&gt;0,'Описание предлагаемого товара'!#REF!,"")</f>
        <v>#REF!</v>
      </c>
      <c r="E114" s="61" t="e">
        <f>IF(LEN('Описание предлагаемого товара'!#REF!)&gt;0,'Описание предлагаемого товара'!#REF!,"")</f>
        <v>#REF!</v>
      </c>
      <c r="F114" s="61" t="e">
        <f>IF(LEN('Описание предлагаемого товара'!#REF!)&gt;0,'Описание предлагаемого товара'!#REF!,"")</f>
        <v>#REF!</v>
      </c>
      <c r="G114" s="61" t="e">
        <f>IF(LEN('Описание предлагаемого товара'!#REF!)&gt;0,'Описание предлагаемого товара'!#REF!,"")</f>
        <v>#REF!</v>
      </c>
      <c r="H114" s="61" t="e">
        <f>IF(LEN('Описание предлагаемого товара'!#REF!)&gt;0,'Описание предлагаемого товара'!#REF!,"")</f>
        <v>#REF!</v>
      </c>
      <c r="I114" s="61" t="e">
        <f>IF(LEN('Описание предлагаемого товара'!#REF!)&gt;0,'Описание предлагаемого товара'!#REF!,"")</f>
        <v>#REF!</v>
      </c>
      <c r="J114" s="38" t="str">
        <f>IFERROR(VLOOKUP(B114,SAP!$A:$E,5,),"")</f>
        <v/>
      </c>
      <c r="K114" s="40" t="str">
        <f t="shared" si="641"/>
        <v/>
      </c>
      <c r="L114" s="61" t="e">
        <f>IF(LEN('Описание предлагаемого товара'!#REF!)&gt;0,IFERROR('Описание предлагаемого товара'!#REF!*1,""),"")</f>
        <v>#REF!</v>
      </c>
      <c r="M114" s="39" t="str">
        <f>IFERROR(VLOOKUP(B114,SAP!$A:$E,2,),"")</f>
        <v/>
      </c>
      <c r="N114" s="41" t="str">
        <f t="shared" si="777"/>
        <v/>
      </c>
      <c r="O114" s="39" t="str">
        <f t="shared" si="628"/>
        <v/>
      </c>
      <c r="P114" s="36" t="e">
        <f>IF(LEN('Описание предлагаемого товара'!#REF!)&gt;0,'Описание предлагаемого товара'!#REF!,"")</f>
        <v>#REF!</v>
      </c>
      <c r="Q11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14" s="37" t="e">
        <f>IF(LEN('Описание предлагаемого товара'!#REF!)&gt;0,'Описание предлагаемого товара'!#REF!,"")</f>
        <v>#REF!</v>
      </c>
      <c r="S114" s="37" t="e">
        <f>IF(LEN('Описание предлагаемого товара'!#REF!)&gt;0,'Описание предлагаемого товара'!#REF!,"")</f>
        <v>#REF!</v>
      </c>
      <c r="T11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14" s="23" t="str">
        <f>IFERROR(VLOOKUP(CI114*1,Обработ.выгрузка_реестра_РФ!$A:$G,6,),"")</f>
        <v/>
      </c>
      <c r="V114" s="61" t="e">
        <f>IF(LEN('Описание предлагаемого товара'!#REF!)&gt;0,'Описание предлагаемого товара'!#REF!,"")</f>
        <v>#REF!</v>
      </c>
      <c r="W114" s="62" t="e">
        <f>IF(LEN('Описание предлагаемого товара'!#REF!)&gt;0,'Описание предлагаемого товара'!#REF!,"")</f>
        <v>#REF!</v>
      </c>
      <c r="X114" s="91" t="e">
        <f t="shared" ref="X114:Y114" si="976">IFERROR(REPLACE(W114,FIND(CHAR(10),W114,1),1," "),W114)</f>
        <v>#REF!</v>
      </c>
      <c r="Y114" s="91" t="e">
        <f t="shared" si="976"/>
        <v>#REF!</v>
      </c>
      <c r="Z114" s="91" t="e">
        <f t="shared" si="643"/>
        <v>#REF!</v>
      </c>
      <c r="AA114" s="91" t="e">
        <f t="shared" si="644"/>
        <v>#REF!</v>
      </c>
      <c r="AB114" s="91" t="e">
        <f t="shared" si="645"/>
        <v>#REF!</v>
      </c>
      <c r="AC114" s="91" t="e">
        <f t="shared" ref="AC114:AF114" si="977">IFERROR(REPLACE(AB114,FIND("  ",AB114,1),2," "),AB114)</f>
        <v>#REF!</v>
      </c>
      <c r="AD114" s="91" t="e">
        <f t="shared" si="977"/>
        <v>#REF!</v>
      </c>
      <c r="AE114" s="91" t="e">
        <f t="shared" si="977"/>
        <v>#REF!</v>
      </c>
      <c r="AF114" s="91" t="e">
        <f t="shared" si="977"/>
        <v>#REF!</v>
      </c>
      <c r="AG114" s="23" t="str">
        <f>IFERROR(VLOOKUP(CI114*1,Обработ.выгрузка_реестра_РФ!$A:$G,4,),"")</f>
        <v/>
      </c>
      <c r="AH114" s="91" t="str">
        <f t="shared" ref="AH114:AI114" si="978">IFERROR(REPLACE(AG114,FIND("-",AG114,1),1,"*"),AG114)</f>
        <v/>
      </c>
      <c r="AI114" s="91" t="str">
        <f t="shared" si="978"/>
        <v/>
      </c>
      <c r="AJ114" s="27" t="str">
        <f t="shared" si="743"/>
        <v/>
      </c>
      <c r="AK114" s="63" t="e">
        <f>IF(LEN('Описание предлагаемого товара'!#REF!)&gt;0,'Описание предлагаемого товара'!#REF!,"")</f>
        <v>#REF!</v>
      </c>
      <c r="AL114" s="91" t="e">
        <f t="shared" ref="AL114:AM114" si="979">IFERROR(REPLACE(AK114,FIND(CHAR(10),AK114,1),1,""),AK114)</f>
        <v>#REF!</v>
      </c>
      <c r="AM114" s="91" t="e">
        <f t="shared" si="979"/>
        <v>#REF!</v>
      </c>
      <c r="AN114" s="91" t="e">
        <f t="shared" ref="AN114:AR114" si="980">IFERROR(REPLACE(AM114,FIND(" ",AM114,1),1,""),AM114)</f>
        <v>#REF!</v>
      </c>
      <c r="AO114" s="91" t="e">
        <f t="shared" si="980"/>
        <v>#REF!</v>
      </c>
      <c r="AP114" s="91" t="e">
        <f t="shared" si="980"/>
        <v>#REF!</v>
      </c>
      <c r="AQ114" s="91" t="e">
        <f t="shared" si="980"/>
        <v>#REF!</v>
      </c>
      <c r="AR114" s="91" t="e">
        <f t="shared" si="980"/>
        <v>#REF!</v>
      </c>
      <c r="AS114" s="91" t="e">
        <f t="shared" si="650"/>
        <v>#REF!</v>
      </c>
      <c r="AT114" s="91" t="e">
        <f t="shared" si="651"/>
        <v>#REF!</v>
      </c>
      <c r="AU114" s="32" t="e">
        <f t="shared" si="634"/>
        <v>#REF!</v>
      </c>
      <c r="AV114" s="93" t="e">
        <f>'Описание предлагаемого товара'!#REF!</f>
        <v>#REF!</v>
      </c>
      <c r="AW114" s="91" t="e">
        <f>MIN(SEARCH({0,1,2,3,4,5,6,7,8,9},AV114&amp; "0123456789"))</f>
        <v>#REF!</v>
      </c>
      <c r="AX114" s="91" t="str">
        <f t="shared" si="652"/>
        <v/>
      </c>
      <c r="AY114" s="91" t="str">
        <f t="shared" si="653"/>
        <v/>
      </c>
      <c r="AZ114" s="91" t="str">
        <f t="shared" si="654"/>
        <v/>
      </c>
      <c r="BA114" s="91" t="str">
        <f t="shared" si="655"/>
        <v/>
      </c>
      <c r="BB114" s="91" t="str">
        <f t="shared" si="656"/>
        <v/>
      </c>
      <c r="BC114" s="91" t="str">
        <f t="shared" si="657"/>
        <v/>
      </c>
      <c r="BD114" s="91" t="str">
        <f t="shared" si="658"/>
        <v/>
      </c>
      <c r="BE114" s="91" t="str">
        <f t="shared" si="659"/>
        <v/>
      </c>
      <c r="BF114" s="91" t="str">
        <f t="shared" si="660"/>
        <v/>
      </c>
      <c r="BG114" s="91" t="str">
        <f t="shared" si="661"/>
        <v/>
      </c>
      <c r="BH114" s="91" t="str">
        <f t="shared" si="662"/>
        <v/>
      </c>
      <c r="BI114" s="91" t="str">
        <f t="shared" si="663"/>
        <v/>
      </c>
      <c r="BJ114" s="91" t="str">
        <f t="shared" si="664"/>
        <v/>
      </c>
      <c r="BK114" s="91" t="str">
        <f t="shared" si="665"/>
        <v/>
      </c>
      <c r="BL114" s="91" t="str">
        <f t="shared" si="666"/>
        <v/>
      </c>
      <c r="BM114" s="91" t="str">
        <f t="shared" si="667"/>
        <v/>
      </c>
      <c r="BN114" s="91" t="str">
        <f t="shared" si="668"/>
        <v/>
      </c>
      <c r="BO114" s="91" t="str">
        <f t="shared" si="669"/>
        <v/>
      </c>
      <c r="BP114" s="91" t="str">
        <f t="shared" si="670"/>
        <v/>
      </c>
      <c r="BQ114" s="91" t="str">
        <f t="shared" si="671"/>
        <v/>
      </c>
      <c r="BR114" s="91" t="str">
        <f t="shared" si="672"/>
        <v/>
      </c>
      <c r="BS114" s="91" t="str">
        <f t="shared" si="673"/>
        <v/>
      </c>
      <c r="BT114" s="91" t="str">
        <f t="shared" si="674"/>
        <v/>
      </c>
      <c r="BU114" s="91" t="str">
        <f t="shared" si="675"/>
        <v/>
      </c>
      <c r="BV114" s="91" t="str">
        <f t="shared" si="676"/>
        <v/>
      </c>
      <c r="BW114" s="91" t="str">
        <f t="shared" si="677"/>
        <v/>
      </c>
      <c r="BX114" s="91" t="str">
        <f t="shared" si="678"/>
        <v/>
      </c>
      <c r="BY114" s="91" t="str">
        <f t="shared" si="679"/>
        <v/>
      </c>
      <c r="BZ114" s="91" t="str">
        <f t="shared" si="680"/>
        <v/>
      </c>
      <c r="CA114" s="91" t="str">
        <f t="shared" si="681"/>
        <v/>
      </c>
      <c r="CB114" s="91" t="str">
        <f t="shared" si="682"/>
        <v/>
      </c>
      <c r="CC114" s="91" t="str">
        <f t="shared" si="683"/>
        <v/>
      </c>
      <c r="CD114" s="91" t="str">
        <f t="shared" si="684"/>
        <v/>
      </c>
      <c r="CE114" s="91" t="str">
        <f t="shared" si="685"/>
        <v/>
      </c>
      <c r="CF114" s="91" t="str">
        <f t="shared" si="686"/>
        <v/>
      </c>
      <c r="CG114" s="91" t="str">
        <f t="shared" si="687"/>
        <v/>
      </c>
      <c r="CH114" s="91" t="str">
        <f t="shared" si="688"/>
        <v/>
      </c>
      <c r="CI114" s="91" t="str">
        <f t="shared" si="689"/>
        <v>нет</v>
      </c>
      <c r="CJ114" s="63" t="e">
        <f>IF(LEN('Описание предлагаемого товара'!#REF!)&gt;0,'Описание предлагаемого товара'!#REF!,"")</f>
        <v>#REF!</v>
      </c>
      <c r="CK114" s="91" t="e">
        <f t="shared" ref="CK114:CL114" si="981">IFERROR(REPLACE(CJ114,FIND(CHAR(10),CJ114,1),1,""),CJ114)</f>
        <v>#REF!</v>
      </c>
      <c r="CL114" s="91" t="e">
        <f t="shared" si="981"/>
        <v>#REF!</v>
      </c>
      <c r="CM114" s="91" t="e">
        <f t="shared" si="691"/>
        <v>#REF!</v>
      </c>
      <c r="CN114" s="91" t="e">
        <f t="shared" si="692"/>
        <v>#REF!</v>
      </c>
      <c r="CO114" s="91" t="e">
        <f t="shared" si="693"/>
        <v>#REF!</v>
      </c>
      <c r="CP114" s="90" t="e">
        <f>IF(AU114="Не указан реестровый номер (мера нац.режима Запрет)","",IF(CI114="нет","",IF(CU114="да","исключение(не смотрим баллы)",IFERROR(IF(CI114*1&gt;0,IFERROR(IF(VLOOKUP(CI114*1,Обработ.выгрузка_реестра_РФ!$A:$G,7,)=0,"Баллы не установлены",VLOOKUP(CI114*1,Обработ.выгрузка_реестра_РФ!$A:$G,7,)),IF(LEN(CI114)&gt;14,"","нет номера в реестре РФ")),""),IF(LEN(CI114)=0,"","Некорректный реестровый номер")))))</f>
        <v>#REF!</v>
      </c>
      <c r="CQ114" s="33" t="e">
        <f>IF(LEN(C114)&gt;0,IFERROR(IF(LEN(H114)&gt;0,IF(LEN(VLOOKUP(H114,'исключения(не_смотрим_баллы)'!$A:$C,1,))&gt;0,"да","нет"),"не введен ОКПД2"),"нет"),"")</f>
        <v>#REF!</v>
      </c>
      <c r="CR114" s="33" t="e">
        <f ca="1">IF(CQ114="да",IF(TODAY()&lt;VLOOKUP(H114,'исключения(не_смотрим_баллы)'!$A:$C,3,),"да","нет"),"")</f>
        <v>#REF!</v>
      </c>
      <c r="CS114" s="33" t="str">
        <f>IFERROR(IF(CQ114="да",IF(VLOOKUP(CI114*1,Обработ.выгрузка_реестра_РФ!$A:$G,2,)&lt;VLOOKUP(H114,'исключения(не_смотрим_баллы)'!$A:$C,2,),"да","нет"),""),"")</f>
        <v/>
      </c>
      <c r="CT114" s="24"/>
      <c r="CU114" s="33" t="e">
        <f t="shared" si="705"/>
        <v>#REF!</v>
      </c>
      <c r="CV114" s="91" t="e">
        <f t="shared" si="706"/>
        <v>#REF!</v>
      </c>
      <c r="CW114" s="27" t="e">
        <f t="shared" si="707"/>
        <v>#REF!</v>
      </c>
      <c r="CX114" s="26" t="e">
        <f t="shared" si="636"/>
        <v>#REF!</v>
      </c>
      <c r="CY114" s="64" t="e">
        <f>IF(LEN('Описание предлагаемого товара'!#REF!)&gt;0,'Описание предлагаемого товара'!#REF!,"")</f>
        <v>#REF!</v>
      </c>
      <c r="CZ114" s="95" t="e">
        <f t="shared" si="694"/>
        <v>#REF!</v>
      </c>
      <c r="DA114" s="95" t="e">
        <f t="shared" ref="DA114" si="982">IFERROR(REPLACE(CZ114,FIND(" ",CZ114,1),1,""),CZ114)</f>
        <v>#REF!</v>
      </c>
      <c r="DB114" s="95" t="e">
        <f t="shared" si="638"/>
        <v>#REF!</v>
      </c>
      <c r="DC114" s="95" t="e">
        <f t="shared" ref="DC114:DD114" si="983">IFERROR(REPLACE(DB114,FIND("г.",DB114,1),2,""),DB114)</f>
        <v>#REF!</v>
      </c>
      <c r="DD114" s="95" t="e">
        <f t="shared" si="983"/>
        <v>#REF!</v>
      </c>
      <c r="DE114" s="95" t="e">
        <f t="shared" ref="DE114:DF114" si="984">IFERROR(REPLACE(DD114,FIND("г",DD114,1),1,""),DD114)</f>
        <v>#REF!</v>
      </c>
      <c r="DF114" s="95" t="e">
        <f t="shared" si="984"/>
        <v>#REF!</v>
      </c>
      <c r="DG114" s="95" t="e">
        <f t="shared" si="711"/>
        <v>#REF!</v>
      </c>
      <c r="DH114" s="25" t="str">
        <f>IFERROR(VLOOKUP(CI114*1,Обработ.выгрузка_реестра_РФ!$A:$G,5,),"")</f>
        <v/>
      </c>
      <c r="DI114" s="27" t="str">
        <f t="shared" si="721"/>
        <v/>
      </c>
      <c r="DJ114" s="27" t="str">
        <f t="shared" ca="1" si="698"/>
        <v/>
      </c>
      <c r="DK114" s="63" t="e">
        <f>IF(LEN('Описание предлагаемого товара'!#REF!)&gt;0,'Описание предлагаемого товара'!#REF!,"")</f>
        <v>#REF!</v>
      </c>
      <c r="DL114" s="63" t="e">
        <f>IF(LEN('Описание предлагаемого товара'!#REF!)&gt;0,'Описание предлагаемого товара'!#REF!,"")</f>
        <v>#REF!</v>
      </c>
      <c r="DM114" s="32"/>
    </row>
    <row r="115" spans="1:117" ht="48.75" customHeight="1" x14ac:dyDescent="0.25">
      <c r="A115" s="61" t="e">
        <f>IF(LEN('Описание предлагаемого товара'!#REF!)&gt;0,'Описание предлагаемого товара'!#REF!,"")</f>
        <v>#REF!</v>
      </c>
      <c r="B115" s="65" t="e">
        <f>IF(LEN('Описание предлагаемого товара'!#REF!)&gt;0,'Описание предлагаемого товара'!#REF!,"")</f>
        <v>#REF!</v>
      </c>
      <c r="C115" s="61" t="e">
        <f>IF(LEN('Описание предлагаемого товара'!#REF!)&gt;0,'Описание предлагаемого товара'!#REF!,"")</f>
        <v>#REF!</v>
      </c>
      <c r="D115" s="61" t="e">
        <f>IF(LEN('Описание предлагаемого товара'!#REF!)&gt;0,'Описание предлагаемого товара'!#REF!,"")</f>
        <v>#REF!</v>
      </c>
      <c r="E115" s="61" t="e">
        <f>IF(LEN('Описание предлагаемого товара'!#REF!)&gt;0,'Описание предлагаемого товара'!#REF!,"")</f>
        <v>#REF!</v>
      </c>
      <c r="F115" s="61" t="e">
        <f>IF(LEN('Описание предлагаемого товара'!#REF!)&gt;0,'Описание предлагаемого товара'!#REF!,"")</f>
        <v>#REF!</v>
      </c>
      <c r="G115" s="61" t="e">
        <f>IF(LEN('Описание предлагаемого товара'!#REF!)&gt;0,'Описание предлагаемого товара'!#REF!,"")</f>
        <v>#REF!</v>
      </c>
      <c r="H115" s="61" t="e">
        <f>IF(LEN('Описание предлагаемого товара'!#REF!)&gt;0,'Описание предлагаемого товара'!#REF!,"")</f>
        <v>#REF!</v>
      </c>
      <c r="I115" s="61" t="e">
        <f>IF(LEN('Описание предлагаемого товара'!#REF!)&gt;0,'Описание предлагаемого товара'!#REF!,"")</f>
        <v>#REF!</v>
      </c>
      <c r="J115" s="38" t="str">
        <f>IFERROR(VLOOKUP(B115,SAP!$A:$E,5,),"")</f>
        <v/>
      </c>
      <c r="K115" s="40" t="str">
        <f t="shared" si="641"/>
        <v/>
      </c>
      <c r="L115" s="61" t="e">
        <f>IF(LEN('Описание предлагаемого товара'!#REF!)&gt;0,IFERROR('Описание предлагаемого товара'!#REF!*1,""),"")</f>
        <v>#REF!</v>
      </c>
      <c r="M115" s="39" t="str">
        <f>IFERROR(VLOOKUP(B115,SAP!$A:$E,2,),"")</f>
        <v/>
      </c>
      <c r="N115" s="41" t="str">
        <f t="shared" si="777"/>
        <v/>
      </c>
      <c r="O115" s="39" t="str">
        <f t="shared" si="628"/>
        <v/>
      </c>
      <c r="P115" s="36" t="e">
        <f>IF(LEN('Описание предлагаемого товара'!#REF!)&gt;0,'Описание предлагаемого товара'!#REF!,"")</f>
        <v>#REF!</v>
      </c>
      <c r="Q11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15" s="37" t="e">
        <f>IF(LEN('Описание предлагаемого товара'!#REF!)&gt;0,'Описание предлагаемого товара'!#REF!,"")</f>
        <v>#REF!</v>
      </c>
      <c r="S115" s="37" t="e">
        <f>IF(LEN('Описание предлагаемого товара'!#REF!)&gt;0,'Описание предлагаемого товара'!#REF!,"")</f>
        <v>#REF!</v>
      </c>
      <c r="T11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15" s="23" t="str">
        <f>IFERROR(VLOOKUP(CI115*1,Обработ.выгрузка_реестра_РФ!$A:$G,6,),"")</f>
        <v/>
      </c>
      <c r="V115" s="61" t="e">
        <f>IF(LEN('Описание предлагаемого товара'!#REF!)&gt;0,'Описание предлагаемого товара'!#REF!,"")</f>
        <v>#REF!</v>
      </c>
      <c r="W115" s="62" t="e">
        <f>IF(LEN('Описание предлагаемого товара'!#REF!)&gt;0,'Описание предлагаемого товара'!#REF!,"")</f>
        <v>#REF!</v>
      </c>
      <c r="X115" s="91" t="e">
        <f t="shared" ref="X115:Y115" si="985">IFERROR(REPLACE(W115,FIND(CHAR(10),W115,1),1," "),W115)</f>
        <v>#REF!</v>
      </c>
      <c r="Y115" s="91" t="e">
        <f t="shared" si="985"/>
        <v>#REF!</v>
      </c>
      <c r="Z115" s="91" t="e">
        <f t="shared" si="643"/>
        <v>#REF!</v>
      </c>
      <c r="AA115" s="91" t="e">
        <f t="shared" si="644"/>
        <v>#REF!</v>
      </c>
      <c r="AB115" s="91" t="e">
        <f t="shared" si="645"/>
        <v>#REF!</v>
      </c>
      <c r="AC115" s="91" t="e">
        <f t="shared" ref="AC115:AF115" si="986">IFERROR(REPLACE(AB115,FIND("  ",AB115,1),2," "),AB115)</f>
        <v>#REF!</v>
      </c>
      <c r="AD115" s="91" t="e">
        <f t="shared" si="986"/>
        <v>#REF!</v>
      </c>
      <c r="AE115" s="91" t="e">
        <f t="shared" si="986"/>
        <v>#REF!</v>
      </c>
      <c r="AF115" s="91" t="e">
        <f t="shared" si="986"/>
        <v>#REF!</v>
      </c>
      <c r="AG115" s="23" t="str">
        <f>IFERROR(VLOOKUP(CI115*1,Обработ.выгрузка_реестра_РФ!$A:$G,4,),"")</f>
        <v/>
      </c>
      <c r="AH115" s="91" t="str">
        <f t="shared" ref="AH115:AI115" si="987">IFERROR(REPLACE(AG115,FIND("-",AG115,1),1,"*"),AG115)</f>
        <v/>
      </c>
      <c r="AI115" s="91" t="str">
        <f t="shared" si="987"/>
        <v/>
      </c>
      <c r="AJ115" s="27" t="str">
        <f t="shared" si="743"/>
        <v/>
      </c>
      <c r="AK115" s="63" t="e">
        <f>IF(LEN('Описание предлагаемого товара'!#REF!)&gt;0,'Описание предлагаемого товара'!#REF!,"")</f>
        <v>#REF!</v>
      </c>
      <c r="AL115" s="91" t="e">
        <f t="shared" ref="AL115:AM115" si="988">IFERROR(REPLACE(AK115,FIND(CHAR(10),AK115,1),1,""),AK115)</f>
        <v>#REF!</v>
      </c>
      <c r="AM115" s="91" t="e">
        <f t="shared" si="988"/>
        <v>#REF!</v>
      </c>
      <c r="AN115" s="91" t="e">
        <f t="shared" ref="AN115:AR115" si="989">IFERROR(REPLACE(AM115,FIND(" ",AM115,1),1,""),AM115)</f>
        <v>#REF!</v>
      </c>
      <c r="AO115" s="91" t="e">
        <f t="shared" si="989"/>
        <v>#REF!</v>
      </c>
      <c r="AP115" s="91" t="e">
        <f t="shared" si="989"/>
        <v>#REF!</v>
      </c>
      <c r="AQ115" s="91" t="e">
        <f t="shared" si="989"/>
        <v>#REF!</v>
      </c>
      <c r="AR115" s="91" t="e">
        <f t="shared" si="989"/>
        <v>#REF!</v>
      </c>
      <c r="AS115" s="91" t="e">
        <f t="shared" si="650"/>
        <v>#REF!</v>
      </c>
      <c r="AT115" s="91" t="e">
        <f t="shared" si="651"/>
        <v>#REF!</v>
      </c>
      <c r="AU115" s="32" t="e">
        <f t="shared" si="634"/>
        <v>#REF!</v>
      </c>
      <c r="AV115" s="93" t="e">
        <f>'Описание предлагаемого товара'!#REF!</f>
        <v>#REF!</v>
      </c>
      <c r="AW115" s="91" t="e">
        <f>MIN(SEARCH({0,1,2,3,4,5,6,7,8,9},AV115&amp; "0123456789"))</f>
        <v>#REF!</v>
      </c>
      <c r="AX115" s="91" t="str">
        <f t="shared" si="652"/>
        <v/>
      </c>
      <c r="AY115" s="91" t="str">
        <f t="shared" si="653"/>
        <v/>
      </c>
      <c r="AZ115" s="91" t="str">
        <f t="shared" si="654"/>
        <v/>
      </c>
      <c r="BA115" s="91" t="str">
        <f t="shared" si="655"/>
        <v/>
      </c>
      <c r="BB115" s="91" t="str">
        <f t="shared" si="656"/>
        <v/>
      </c>
      <c r="BC115" s="91" t="str">
        <f t="shared" si="657"/>
        <v/>
      </c>
      <c r="BD115" s="91" t="str">
        <f t="shared" si="658"/>
        <v/>
      </c>
      <c r="BE115" s="91" t="str">
        <f t="shared" si="659"/>
        <v/>
      </c>
      <c r="BF115" s="91" t="str">
        <f t="shared" si="660"/>
        <v/>
      </c>
      <c r="BG115" s="91" t="str">
        <f t="shared" si="661"/>
        <v/>
      </c>
      <c r="BH115" s="91" t="str">
        <f t="shared" si="662"/>
        <v/>
      </c>
      <c r="BI115" s="91" t="str">
        <f t="shared" si="663"/>
        <v/>
      </c>
      <c r="BJ115" s="91" t="str">
        <f t="shared" si="664"/>
        <v/>
      </c>
      <c r="BK115" s="91" t="str">
        <f t="shared" si="665"/>
        <v/>
      </c>
      <c r="BL115" s="91" t="str">
        <f t="shared" si="666"/>
        <v/>
      </c>
      <c r="BM115" s="91" t="str">
        <f t="shared" si="667"/>
        <v/>
      </c>
      <c r="BN115" s="91" t="str">
        <f t="shared" si="668"/>
        <v/>
      </c>
      <c r="BO115" s="91" t="str">
        <f t="shared" si="669"/>
        <v/>
      </c>
      <c r="BP115" s="91" t="str">
        <f t="shared" si="670"/>
        <v/>
      </c>
      <c r="BQ115" s="91" t="str">
        <f t="shared" si="671"/>
        <v/>
      </c>
      <c r="BR115" s="91" t="str">
        <f t="shared" si="672"/>
        <v/>
      </c>
      <c r="BS115" s="91" t="str">
        <f t="shared" si="673"/>
        <v/>
      </c>
      <c r="BT115" s="91" t="str">
        <f t="shared" si="674"/>
        <v/>
      </c>
      <c r="BU115" s="91" t="str">
        <f t="shared" si="675"/>
        <v/>
      </c>
      <c r="BV115" s="91" t="str">
        <f t="shared" si="676"/>
        <v/>
      </c>
      <c r="BW115" s="91" t="str">
        <f t="shared" si="677"/>
        <v/>
      </c>
      <c r="BX115" s="91" t="str">
        <f t="shared" si="678"/>
        <v/>
      </c>
      <c r="BY115" s="91" t="str">
        <f t="shared" si="679"/>
        <v/>
      </c>
      <c r="BZ115" s="91" t="str">
        <f t="shared" si="680"/>
        <v/>
      </c>
      <c r="CA115" s="91" t="str">
        <f t="shared" si="681"/>
        <v/>
      </c>
      <c r="CB115" s="91" t="str">
        <f t="shared" si="682"/>
        <v/>
      </c>
      <c r="CC115" s="91" t="str">
        <f t="shared" si="683"/>
        <v/>
      </c>
      <c r="CD115" s="91" t="str">
        <f t="shared" si="684"/>
        <v/>
      </c>
      <c r="CE115" s="91" t="str">
        <f t="shared" si="685"/>
        <v/>
      </c>
      <c r="CF115" s="91" t="str">
        <f t="shared" si="686"/>
        <v/>
      </c>
      <c r="CG115" s="91" t="str">
        <f t="shared" si="687"/>
        <v/>
      </c>
      <c r="CH115" s="91" t="str">
        <f t="shared" si="688"/>
        <v/>
      </c>
      <c r="CI115" s="91" t="str">
        <f t="shared" si="689"/>
        <v>нет</v>
      </c>
      <c r="CJ115" s="63" t="e">
        <f>IF(LEN('Описание предлагаемого товара'!#REF!)&gt;0,'Описание предлагаемого товара'!#REF!,"")</f>
        <v>#REF!</v>
      </c>
      <c r="CK115" s="91" t="e">
        <f t="shared" ref="CK115:CL115" si="990">IFERROR(REPLACE(CJ115,FIND(CHAR(10),CJ115,1),1,""),CJ115)</f>
        <v>#REF!</v>
      </c>
      <c r="CL115" s="91" t="e">
        <f t="shared" si="990"/>
        <v>#REF!</v>
      </c>
      <c r="CM115" s="91" t="e">
        <f t="shared" si="691"/>
        <v>#REF!</v>
      </c>
      <c r="CN115" s="91" t="e">
        <f t="shared" si="692"/>
        <v>#REF!</v>
      </c>
      <c r="CO115" s="91" t="e">
        <f t="shared" si="693"/>
        <v>#REF!</v>
      </c>
      <c r="CP115" s="90" t="e">
        <f>IF(AU115="Не указан реестровый номер (мера нац.режима Запрет)","",IF(CI115="нет","",IF(CU115="да","исключение(не смотрим баллы)",IFERROR(IF(CI115*1&gt;0,IFERROR(IF(VLOOKUP(CI115*1,Обработ.выгрузка_реестра_РФ!$A:$G,7,)=0,"Баллы не установлены",VLOOKUP(CI115*1,Обработ.выгрузка_реестра_РФ!$A:$G,7,)),IF(LEN(CI115)&gt;14,"","нет номера в реестре РФ")),""),IF(LEN(CI115)=0,"","Некорректный реестровый номер")))))</f>
        <v>#REF!</v>
      </c>
      <c r="CQ115" s="33" t="e">
        <f>IF(LEN(C115)&gt;0,IFERROR(IF(LEN(H115)&gt;0,IF(LEN(VLOOKUP(H115,'исключения(не_смотрим_баллы)'!$A:$C,1,))&gt;0,"да","нет"),"не введен ОКПД2"),"нет"),"")</f>
        <v>#REF!</v>
      </c>
      <c r="CR115" s="33" t="e">
        <f ca="1">IF(CQ115="да",IF(TODAY()&lt;VLOOKUP(H115,'исключения(не_смотрим_баллы)'!$A:$C,3,),"да","нет"),"")</f>
        <v>#REF!</v>
      </c>
      <c r="CS115" s="33" t="str">
        <f>IFERROR(IF(CQ115="да",IF(VLOOKUP(CI115*1,Обработ.выгрузка_реестра_РФ!$A:$G,2,)&lt;VLOOKUP(H115,'исключения(не_смотрим_баллы)'!$A:$C,2,),"да","нет"),""),"")</f>
        <v/>
      </c>
      <c r="CT115" s="24"/>
      <c r="CU115" s="33" t="e">
        <f t="shared" si="705"/>
        <v>#REF!</v>
      </c>
      <c r="CV115" s="91" t="e">
        <f t="shared" si="706"/>
        <v>#REF!</v>
      </c>
      <c r="CW115" s="27" t="e">
        <f t="shared" si="707"/>
        <v>#REF!</v>
      </c>
      <c r="CX115" s="26" t="e">
        <f t="shared" si="636"/>
        <v>#REF!</v>
      </c>
      <c r="CY115" s="64" t="e">
        <f>IF(LEN('Описание предлагаемого товара'!#REF!)&gt;0,'Описание предлагаемого товара'!#REF!,"")</f>
        <v>#REF!</v>
      </c>
      <c r="CZ115" s="95" t="e">
        <f t="shared" si="694"/>
        <v>#REF!</v>
      </c>
      <c r="DA115" s="95" t="e">
        <f t="shared" ref="DA115" si="991">IFERROR(REPLACE(CZ115,FIND(" ",CZ115,1),1,""),CZ115)</f>
        <v>#REF!</v>
      </c>
      <c r="DB115" s="95" t="e">
        <f t="shared" si="638"/>
        <v>#REF!</v>
      </c>
      <c r="DC115" s="95" t="e">
        <f t="shared" ref="DC115:DD115" si="992">IFERROR(REPLACE(DB115,FIND("г.",DB115,1),2,""),DB115)</f>
        <v>#REF!</v>
      </c>
      <c r="DD115" s="95" t="e">
        <f t="shared" si="992"/>
        <v>#REF!</v>
      </c>
      <c r="DE115" s="95" t="e">
        <f t="shared" ref="DE115:DF115" si="993">IFERROR(REPLACE(DD115,FIND("г",DD115,1),1,""),DD115)</f>
        <v>#REF!</v>
      </c>
      <c r="DF115" s="95" t="e">
        <f t="shared" si="993"/>
        <v>#REF!</v>
      </c>
      <c r="DG115" s="95" t="e">
        <f t="shared" si="711"/>
        <v>#REF!</v>
      </c>
      <c r="DH115" s="25" t="str">
        <f>IFERROR(VLOOKUP(CI115*1,Обработ.выгрузка_реестра_РФ!$A:$G,5,),"")</f>
        <v/>
      </c>
      <c r="DI115" s="27" t="str">
        <f t="shared" si="721"/>
        <v/>
      </c>
      <c r="DJ115" s="27" t="str">
        <f t="shared" ca="1" si="698"/>
        <v/>
      </c>
      <c r="DK115" s="63" t="e">
        <f>IF(LEN('Описание предлагаемого товара'!#REF!)&gt;0,'Описание предлагаемого товара'!#REF!,"")</f>
        <v>#REF!</v>
      </c>
      <c r="DL115" s="63" t="e">
        <f>IF(LEN('Описание предлагаемого товара'!#REF!)&gt;0,'Описание предлагаемого товара'!#REF!,"")</f>
        <v>#REF!</v>
      </c>
      <c r="DM115" s="32"/>
    </row>
    <row r="116" spans="1:117" ht="48.75" customHeight="1" x14ac:dyDescent="0.25">
      <c r="A116" s="61" t="e">
        <f>IF(LEN('Описание предлагаемого товара'!#REF!)&gt;0,'Описание предлагаемого товара'!#REF!,"")</f>
        <v>#REF!</v>
      </c>
      <c r="B116" s="65" t="e">
        <f>IF(LEN('Описание предлагаемого товара'!#REF!)&gt;0,'Описание предлагаемого товара'!#REF!,"")</f>
        <v>#REF!</v>
      </c>
      <c r="C116" s="61" t="e">
        <f>IF(LEN('Описание предлагаемого товара'!#REF!)&gt;0,'Описание предлагаемого товара'!#REF!,"")</f>
        <v>#REF!</v>
      </c>
      <c r="D116" s="61" t="e">
        <f>IF(LEN('Описание предлагаемого товара'!#REF!)&gt;0,'Описание предлагаемого товара'!#REF!,"")</f>
        <v>#REF!</v>
      </c>
      <c r="E116" s="61" t="e">
        <f>IF(LEN('Описание предлагаемого товара'!#REF!)&gt;0,'Описание предлагаемого товара'!#REF!,"")</f>
        <v>#REF!</v>
      </c>
      <c r="F116" s="61" t="e">
        <f>IF(LEN('Описание предлагаемого товара'!#REF!)&gt;0,'Описание предлагаемого товара'!#REF!,"")</f>
        <v>#REF!</v>
      </c>
      <c r="G116" s="61" t="e">
        <f>IF(LEN('Описание предлагаемого товара'!#REF!)&gt;0,'Описание предлагаемого товара'!#REF!,"")</f>
        <v>#REF!</v>
      </c>
      <c r="H116" s="61" t="e">
        <f>IF(LEN('Описание предлагаемого товара'!#REF!)&gt;0,'Описание предлагаемого товара'!#REF!,"")</f>
        <v>#REF!</v>
      </c>
      <c r="I116" s="61" t="e">
        <f>IF(LEN('Описание предлагаемого товара'!#REF!)&gt;0,'Описание предлагаемого товара'!#REF!,"")</f>
        <v>#REF!</v>
      </c>
      <c r="J116" s="38" t="str">
        <f>IFERROR(VLOOKUP(B116,SAP!$A:$E,5,),"")</f>
        <v/>
      </c>
      <c r="K116" s="40" t="str">
        <f t="shared" si="641"/>
        <v/>
      </c>
      <c r="L116" s="61" t="e">
        <f>IF(LEN('Описание предлагаемого товара'!#REF!)&gt;0,IFERROR('Описание предлагаемого товара'!#REF!*1,""),"")</f>
        <v>#REF!</v>
      </c>
      <c r="M116" s="39" t="str">
        <f>IFERROR(VLOOKUP(B116,SAP!$A:$E,2,),"")</f>
        <v/>
      </c>
      <c r="N116" s="41" t="str">
        <f t="shared" si="777"/>
        <v/>
      </c>
      <c r="O116" s="39" t="str">
        <f t="shared" si="628"/>
        <v/>
      </c>
      <c r="P116" s="36" t="e">
        <f>IF(LEN('Описание предлагаемого товара'!#REF!)&gt;0,'Описание предлагаемого товара'!#REF!,"")</f>
        <v>#REF!</v>
      </c>
      <c r="Q11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16" s="37" t="e">
        <f>IF(LEN('Описание предлагаемого товара'!#REF!)&gt;0,'Описание предлагаемого товара'!#REF!,"")</f>
        <v>#REF!</v>
      </c>
      <c r="S116" s="37" t="e">
        <f>IF(LEN('Описание предлагаемого товара'!#REF!)&gt;0,'Описание предлагаемого товара'!#REF!,"")</f>
        <v>#REF!</v>
      </c>
      <c r="T11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16" s="23" t="str">
        <f>IFERROR(VLOOKUP(CI116*1,Обработ.выгрузка_реестра_РФ!$A:$G,6,),"")</f>
        <v/>
      </c>
      <c r="V116" s="61" t="e">
        <f>IF(LEN('Описание предлагаемого товара'!#REF!)&gt;0,'Описание предлагаемого товара'!#REF!,"")</f>
        <v>#REF!</v>
      </c>
      <c r="W116" s="62" t="e">
        <f>IF(LEN('Описание предлагаемого товара'!#REF!)&gt;0,'Описание предлагаемого товара'!#REF!,"")</f>
        <v>#REF!</v>
      </c>
      <c r="X116" s="91" t="e">
        <f t="shared" ref="X116:Y116" si="994">IFERROR(REPLACE(W116,FIND(CHAR(10),W116,1),1," "),W116)</f>
        <v>#REF!</v>
      </c>
      <c r="Y116" s="91" t="e">
        <f t="shared" si="994"/>
        <v>#REF!</v>
      </c>
      <c r="Z116" s="91" t="e">
        <f t="shared" si="643"/>
        <v>#REF!</v>
      </c>
      <c r="AA116" s="91" t="e">
        <f t="shared" si="644"/>
        <v>#REF!</v>
      </c>
      <c r="AB116" s="91" t="e">
        <f t="shared" si="645"/>
        <v>#REF!</v>
      </c>
      <c r="AC116" s="91" t="e">
        <f t="shared" ref="AC116:AF116" si="995">IFERROR(REPLACE(AB116,FIND("  ",AB116,1),2," "),AB116)</f>
        <v>#REF!</v>
      </c>
      <c r="AD116" s="91" t="e">
        <f t="shared" si="995"/>
        <v>#REF!</v>
      </c>
      <c r="AE116" s="91" t="e">
        <f t="shared" si="995"/>
        <v>#REF!</v>
      </c>
      <c r="AF116" s="91" t="e">
        <f t="shared" si="995"/>
        <v>#REF!</v>
      </c>
      <c r="AG116" s="23" t="str">
        <f>IFERROR(VLOOKUP(CI116*1,Обработ.выгрузка_реестра_РФ!$A:$G,4,),"")</f>
        <v/>
      </c>
      <c r="AH116" s="91" t="str">
        <f t="shared" ref="AH116:AI116" si="996">IFERROR(REPLACE(AG116,FIND("-",AG116,1),1,"*"),AG116)</f>
        <v/>
      </c>
      <c r="AI116" s="91" t="str">
        <f t="shared" si="996"/>
        <v/>
      </c>
      <c r="AJ116" s="27" t="str">
        <f t="shared" si="743"/>
        <v/>
      </c>
      <c r="AK116" s="63" t="e">
        <f>IF(LEN('Описание предлагаемого товара'!#REF!)&gt;0,'Описание предлагаемого товара'!#REF!,"")</f>
        <v>#REF!</v>
      </c>
      <c r="AL116" s="91" t="e">
        <f t="shared" ref="AL116:AM116" si="997">IFERROR(REPLACE(AK116,FIND(CHAR(10),AK116,1),1,""),AK116)</f>
        <v>#REF!</v>
      </c>
      <c r="AM116" s="91" t="e">
        <f t="shared" si="997"/>
        <v>#REF!</v>
      </c>
      <c r="AN116" s="91" t="e">
        <f t="shared" ref="AN116:AR116" si="998">IFERROR(REPLACE(AM116,FIND(" ",AM116,1),1,""),AM116)</f>
        <v>#REF!</v>
      </c>
      <c r="AO116" s="91" t="e">
        <f t="shared" si="998"/>
        <v>#REF!</v>
      </c>
      <c r="AP116" s="91" t="e">
        <f t="shared" si="998"/>
        <v>#REF!</v>
      </c>
      <c r="AQ116" s="91" t="e">
        <f t="shared" si="998"/>
        <v>#REF!</v>
      </c>
      <c r="AR116" s="91" t="e">
        <f t="shared" si="998"/>
        <v>#REF!</v>
      </c>
      <c r="AS116" s="91" t="e">
        <f t="shared" si="650"/>
        <v>#REF!</v>
      </c>
      <c r="AT116" s="91" t="e">
        <f t="shared" si="651"/>
        <v>#REF!</v>
      </c>
      <c r="AU116" s="32" t="e">
        <f t="shared" si="634"/>
        <v>#REF!</v>
      </c>
      <c r="AV116" s="93" t="e">
        <f>'Описание предлагаемого товара'!#REF!</f>
        <v>#REF!</v>
      </c>
      <c r="AW116" s="91" t="e">
        <f>MIN(SEARCH({0,1,2,3,4,5,6,7,8,9},AV116&amp; "0123456789"))</f>
        <v>#REF!</v>
      </c>
      <c r="AX116" s="91" t="str">
        <f t="shared" si="652"/>
        <v/>
      </c>
      <c r="AY116" s="91" t="str">
        <f t="shared" si="653"/>
        <v/>
      </c>
      <c r="AZ116" s="91" t="str">
        <f t="shared" si="654"/>
        <v/>
      </c>
      <c r="BA116" s="91" t="str">
        <f t="shared" si="655"/>
        <v/>
      </c>
      <c r="BB116" s="91" t="str">
        <f t="shared" si="656"/>
        <v/>
      </c>
      <c r="BC116" s="91" t="str">
        <f t="shared" si="657"/>
        <v/>
      </c>
      <c r="BD116" s="91" t="str">
        <f t="shared" si="658"/>
        <v/>
      </c>
      <c r="BE116" s="91" t="str">
        <f t="shared" si="659"/>
        <v/>
      </c>
      <c r="BF116" s="91" t="str">
        <f t="shared" si="660"/>
        <v/>
      </c>
      <c r="BG116" s="91" t="str">
        <f t="shared" si="661"/>
        <v/>
      </c>
      <c r="BH116" s="91" t="str">
        <f t="shared" si="662"/>
        <v/>
      </c>
      <c r="BI116" s="91" t="str">
        <f t="shared" si="663"/>
        <v/>
      </c>
      <c r="BJ116" s="91" t="str">
        <f t="shared" si="664"/>
        <v/>
      </c>
      <c r="BK116" s="91" t="str">
        <f t="shared" si="665"/>
        <v/>
      </c>
      <c r="BL116" s="91" t="str">
        <f t="shared" si="666"/>
        <v/>
      </c>
      <c r="BM116" s="91" t="str">
        <f t="shared" si="667"/>
        <v/>
      </c>
      <c r="BN116" s="91" t="str">
        <f t="shared" si="668"/>
        <v/>
      </c>
      <c r="BO116" s="91" t="str">
        <f t="shared" si="669"/>
        <v/>
      </c>
      <c r="BP116" s="91" t="str">
        <f t="shared" si="670"/>
        <v/>
      </c>
      <c r="BQ116" s="91" t="str">
        <f t="shared" si="671"/>
        <v/>
      </c>
      <c r="BR116" s="91" t="str">
        <f t="shared" si="672"/>
        <v/>
      </c>
      <c r="BS116" s="91" t="str">
        <f t="shared" si="673"/>
        <v/>
      </c>
      <c r="BT116" s="91" t="str">
        <f t="shared" si="674"/>
        <v/>
      </c>
      <c r="BU116" s="91" t="str">
        <f t="shared" si="675"/>
        <v/>
      </c>
      <c r="BV116" s="91" t="str">
        <f t="shared" si="676"/>
        <v/>
      </c>
      <c r="BW116" s="91" t="str">
        <f t="shared" si="677"/>
        <v/>
      </c>
      <c r="BX116" s="91" t="str">
        <f t="shared" si="678"/>
        <v/>
      </c>
      <c r="BY116" s="91" t="str">
        <f t="shared" si="679"/>
        <v/>
      </c>
      <c r="BZ116" s="91" t="str">
        <f t="shared" si="680"/>
        <v/>
      </c>
      <c r="CA116" s="91" t="str">
        <f t="shared" si="681"/>
        <v/>
      </c>
      <c r="CB116" s="91" t="str">
        <f t="shared" si="682"/>
        <v/>
      </c>
      <c r="CC116" s="91" t="str">
        <f t="shared" si="683"/>
        <v/>
      </c>
      <c r="CD116" s="91" t="str">
        <f t="shared" si="684"/>
        <v/>
      </c>
      <c r="CE116" s="91" t="str">
        <f t="shared" si="685"/>
        <v/>
      </c>
      <c r="CF116" s="91" t="str">
        <f t="shared" si="686"/>
        <v/>
      </c>
      <c r="CG116" s="91" t="str">
        <f t="shared" si="687"/>
        <v/>
      </c>
      <c r="CH116" s="91" t="str">
        <f t="shared" si="688"/>
        <v/>
      </c>
      <c r="CI116" s="91" t="str">
        <f t="shared" si="689"/>
        <v>нет</v>
      </c>
      <c r="CJ116" s="63" t="e">
        <f>IF(LEN('Описание предлагаемого товара'!#REF!)&gt;0,'Описание предлагаемого товара'!#REF!,"")</f>
        <v>#REF!</v>
      </c>
      <c r="CK116" s="91" t="e">
        <f t="shared" ref="CK116:CL116" si="999">IFERROR(REPLACE(CJ116,FIND(CHAR(10),CJ116,1),1,""),CJ116)</f>
        <v>#REF!</v>
      </c>
      <c r="CL116" s="91" t="e">
        <f t="shared" si="999"/>
        <v>#REF!</v>
      </c>
      <c r="CM116" s="91" t="e">
        <f t="shared" si="691"/>
        <v>#REF!</v>
      </c>
      <c r="CN116" s="91" t="e">
        <f t="shared" si="692"/>
        <v>#REF!</v>
      </c>
      <c r="CO116" s="91" t="e">
        <f t="shared" si="693"/>
        <v>#REF!</v>
      </c>
      <c r="CP116" s="90" t="e">
        <f>IF(AU116="Не указан реестровый номер (мера нац.режима Запрет)","",IF(CI116="нет","",IF(CU116="да","исключение(не смотрим баллы)",IFERROR(IF(CI116*1&gt;0,IFERROR(IF(VLOOKUP(CI116*1,Обработ.выгрузка_реестра_РФ!$A:$G,7,)=0,"Баллы не установлены",VLOOKUP(CI116*1,Обработ.выгрузка_реестра_РФ!$A:$G,7,)),IF(LEN(CI116)&gt;14,"","нет номера в реестре РФ")),""),IF(LEN(CI116)=0,"","Некорректный реестровый номер")))))</f>
        <v>#REF!</v>
      </c>
      <c r="CQ116" s="33" t="e">
        <f>IF(LEN(C116)&gt;0,IFERROR(IF(LEN(H116)&gt;0,IF(LEN(VLOOKUP(H116,'исключения(не_смотрим_баллы)'!$A:$C,1,))&gt;0,"да","нет"),"не введен ОКПД2"),"нет"),"")</f>
        <v>#REF!</v>
      </c>
      <c r="CR116" s="33" t="e">
        <f ca="1">IF(CQ116="да",IF(TODAY()&lt;VLOOKUP(H116,'исключения(не_смотрим_баллы)'!$A:$C,3,),"да","нет"),"")</f>
        <v>#REF!</v>
      </c>
      <c r="CS116" s="33" t="str">
        <f>IFERROR(IF(CQ116="да",IF(VLOOKUP(CI116*1,Обработ.выгрузка_реестра_РФ!$A:$G,2,)&lt;VLOOKUP(H116,'исключения(не_смотрим_баллы)'!$A:$C,2,),"да","нет"),""),"")</f>
        <v/>
      </c>
      <c r="CT116" s="24"/>
      <c r="CU116" s="33" t="e">
        <f t="shared" si="705"/>
        <v>#REF!</v>
      </c>
      <c r="CV116" s="91" t="e">
        <f t="shared" si="706"/>
        <v>#REF!</v>
      </c>
      <c r="CW116" s="27" t="e">
        <f t="shared" si="707"/>
        <v>#REF!</v>
      </c>
      <c r="CX116" s="26" t="e">
        <f t="shared" si="636"/>
        <v>#REF!</v>
      </c>
      <c r="CY116" s="64" t="e">
        <f>IF(LEN('Описание предлагаемого товара'!#REF!)&gt;0,'Описание предлагаемого товара'!#REF!,"")</f>
        <v>#REF!</v>
      </c>
      <c r="CZ116" s="95" t="e">
        <f t="shared" si="694"/>
        <v>#REF!</v>
      </c>
      <c r="DA116" s="95" t="e">
        <f t="shared" ref="DA116" si="1000">IFERROR(REPLACE(CZ116,FIND(" ",CZ116,1),1,""),CZ116)</f>
        <v>#REF!</v>
      </c>
      <c r="DB116" s="95" t="e">
        <f t="shared" si="638"/>
        <v>#REF!</v>
      </c>
      <c r="DC116" s="95" t="e">
        <f t="shared" ref="DC116:DD116" si="1001">IFERROR(REPLACE(DB116,FIND("г.",DB116,1),2,""),DB116)</f>
        <v>#REF!</v>
      </c>
      <c r="DD116" s="95" t="e">
        <f t="shared" si="1001"/>
        <v>#REF!</v>
      </c>
      <c r="DE116" s="95" t="e">
        <f t="shared" ref="DE116:DF116" si="1002">IFERROR(REPLACE(DD116,FIND("г",DD116,1),1,""),DD116)</f>
        <v>#REF!</v>
      </c>
      <c r="DF116" s="95" t="e">
        <f t="shared" si="1002"/>
        <v>#REF!</v>
      </c>
      <c r="DG116" s="95" t="e">
        <f t="shared" si="711"/>
        <v>#REF!</v>
      </c>
      <c r="DH116" s="25" t="str">
        <f>IFERROR(VLOOKUP(CI116*1,Обработ.выгрузка_реестра_РФ!$A:$G,5,),"")</f>
        <v/>
      </c>
      <c r="DI116" s="27" t="str">
        <f t="shared" si="721"/>
        <v/>
      </c>
      <c r="DJ116" s="27" t="str">
        <f t="shared" ca="1" si="698"/>
        <v/>
      </c>
      <c r="DK116" s="63" t="e">
        <f>IF(LEN('Описание предлагаемого товара'!#REF!)&gt;0,'Описание предлагаемого товара'!#REF!,"")</f>
        <v>#REF!</v>
      </c>
      <c r="DL116" s="63" t="e">
        <f>IF(LEN('Описание предлагаемого товара'!#REF!)&gt;0,'Описание предлагаемого товара'!#REF!,"")</f>
        <v>#REF!</v>
      </c>
      <c r="DM116" s="32"/>
    </row>
    <row r="117" spans="1:117" ht="48.75" customHeight="1" x14ac:dyDescent="0.25">
      <c r="A117" s="61" t="e">
        <f>IF(LEN('Описание предлагаемого товара'!#REF!)&gt;0,'Описание предлагаемого товара'!#REF!,"")</f>
        <v>#REF!</v>
      </c>
      <c r="B117" s="65" t="e">
        <f>IF(LEN('Описание предлагаемого товара'!#REF!)&gt;0,'Описание предлагаемого товара'!#REF!,"")</f>
        <v>#REF!</v>
      </c>
      <c r="C117" s="61" t="e">
        <f>IF(LEN('Описание предлагаемого товара'!#REF!)&gt;0,'Описание предлагаемого товара'!#REF!,"")</f>
        <v>#REF!</v>
      </c>
      <c r="D117" s="61" t="e">
        <f>IF(LEN('Описание предлагаемого товара'!#REF!)&gt;0,'Описание предлагаемого товара'!#REF!,"")</f>
        <v>#REF!</v>
      </c>
      <c r="E117" s="61" t="e">
        <f>IF(LEN('Описание предлагаемого товара'!#REF!)&gt;0,'Описание предлагаемого товара'!#REF!,"")</f>
        <v>#REF!</v>
      </c>
      <c r="F117" s="61" t="e">
        <f>IF(LEN('Описание предлагаемого товара'!#REF!)&gt;0,'Описание предлагаемого товара'!#REF!,"")</f>
        <v>#REF!</v>
      </c>
      <c r="G117" s="61" t="e">
        <f>IF(LEN('Описание предлагаемого товара'!#REF!)&gt;0,'Описание предлагаемого товара'!#REF!,"")</f>
        <v>#REF!</v>
      </c>
      <c r="H117" s="61" t="e">
        <f>IF(LEN('Описание предлагаемого товара'!#REF!)&gt;0,'Описание предлагаемого товара'!#REF!,"")</f>
        <v>#REF!</v>
      </c>
      <c r="I117" s="61" t="e">
        <f>IF(LEN('Описание предлагаемого товара'!#REF!)&gt;0,'Описание предлагаемого товара'!#REF!,"")</f>
        <v>#REF!</v>
      </c>
      <c r="J117" s="38" t="str">
        <f>IFERROR(VLOOKUP(B117,SAP!$A:$E,5,),"")</f>
        <v/>
      </c>
      <c r="K117" s="40" t="str">
        <f t="shared" si="641"/>
        <v/>
      </c>
      <c r="L117" s="61" t="e">
        <f>IF(LEN('Описание предлагаемого товара'!#REF!)&gt;0,IFERROR('Описание предлагаемого товара'!#REF!*1,""),"")</f>
        <v>#REF!</v>
      </c>
      <c r="M117" s="39" t="str">
        <f>IFERROR(VLOOKUP(B117,SAP!$A:$E,2,),"")</f>
        <v/>
      </c>
      <c r="N117" s="41" t="str">
        <f t="shared" si="777"/>
        <v/>
      </c>
      <c r="O117" s="39" t="str">
        <f t="shared" si="628"/>
        <v/>
      </c>
      <c r="P117" s="36" t="e">
        <f>IF(LEN('Описание предлагаемого товара'!#REF!)&gt;0,'Описание предлагаемого товара'!#REF!,"")</f>
        <v>#REF!</v>
      </c>
      <c r="Q11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17" s="37" t="e">
        <f>IF(LEN('Описание предлагаемого товара'!#REF!)&gt;0,'Описание предлагаемого товара'!#REF!,"")</f>
        <v>#REF!</v>
      </c>
      <c r="S117" s="37" t="e">
        <f>IF(LEN('Описание предлагаемого товара'!#REF!)&gt;0,'Описание предлагаемого товара'!#REF!,"")</f>
        <v>#REF!</v>
      </c>
      <c r="T11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17" s="23" t="str">
        <f>IFERROR(VLOOKUP(CI117*1,Обработ.выгрузка_реестра_РФ!$A:$G,6,),"")</f>
        <v/>
      </c>
      <c r="V117" s="61" t="e">
        <f>IF(LEN('Описание предлагаемого товара'!#REF!)&gt;0,'Описание предлагаемого товара'!#REF!,"")</f>
        <v>#REF!</v>
      </c>
      <c r="W117" s="62" t="e">
        <f>IF(LEN('Описание предлагаемого товара'!#REF!)&gt;0,'Описание предлагаемого товара'!#REF!,"")</f>
        <v>#REF!</v>
      </c>
      <c r="X117" s="91" t="e">
        <f t="shared" ref="X117:Y117" si="1003">IFERROR(REPLACE(W117,FIND(CHAR(10),W117,1),1," "),W117)</f>
        <v>#REF!</v>
      </c>
      <c r="Y117" s="91" t="e">
        <f t="shared" si="1003"/>
        <v>#REF!</v>
      </c>
      <c r="Z117" s="91" t="e">
        <f t="shared" si="643"/>
        <v>#REF!</v>
      </c>
      <c r="AA117" s="91" t="e">
        <f t="shared" si="644"/>
        <v>#REF!</v>
      </c>
      <c r="AB117" s="91" t="e">
        <f t="shared" si="645"/>
        <v>#REF!</v>
      </c>
      <c r="AC117" s="91" t="e">
        <f t="shared" ref="AC117:AF117" si="1004">IFERROR(REPLACE(AB117,FIND("  ",AB117,1),2," "),AB117)</f>
        <v>#REF!</v>
      </c>
      <c r="AD117" s="91" t="e">
        <f t="shared" si="1004"/>
        <v>#REF!</v>
      </c>
      <c r="AE117" s="91" t="e">
        <f t="shared" si="1004"/>
        <v>#REF!</v>
      </c>
      <c r="AF117" s="91" t="e">
        <f t="shared" si="1004"/>
        <v>#REF!</v>
      </c>
      <c r="AG117" s="23" t="str">
        <f>IFERROR(VLOOKUP(CI117*1,Обработ.выгрузка_реестра_РФ!$A:$G,4,),"")</f>
        <v/>
      </c>
      <c r="AH117" s="91" t="str">
        <f t="shared" ref="AH117:AI117" si="1005">IFERROR(REPLACE(AG117,FIND("-",AG117,1),1,"*"),AG117)</f>
        <v/>
      </c>
      <c r="AI117" s="91" t="str">
        <f t="shared" si="1005"/>
        <v/>
      </c>
      <c r="AJ117" s="27" t="str">
        <f t="shared" si="743"/>
        <v/>
      </c>
      <c r="AK117" s="63" t="e">
        <f>IF(LEN('Описание предлагаемого товара'!#REF!)&gt;0,'Описание предлагаемого товара'!#REF!,"")</f>
        <v>#REF!</v>
      </c>
      <c r="AL117" s="91" t="e">
        <f t="shared" ref="AL117:AM117" si="1006">IFERROR(REPLACE(AK117,FIND(CHAR(10),AK117,1),1,""),AK117)</f>
        <v>#REF!</v>
      </c>
      <c r="AM117" s="91" t="e">
        <f t="shared" si="1006"/>
        <v>#REF!</v>
      </c>
      <c r="AN117" s="91" t="e">
        <f t="shared" ref="AN117:AR117" si="1007">IFERROR(REPLACE(AM117,FIND(" ",AM117,1),1,""),AM117)</f>
        <v>#REF!</v>
      </c>
      <c r="AO117" s="91" t="e">
        <f t="shared" si="1007"/>
        <v>#REF!</v>
      </c>
      <c r="AP117" s="91" t="e">
        <f t="shared" si="1007"/>
        <v>#REF!</v>
      </c>
      <c r="AQ117" s="91" t="e">
        <f t="shared" si="1007"/>
        <v>#REF!</v>
      </c>
      <c r="AR117" s="91" t="e">
        <f t="shared" si="1007"/>
        <v>#REF!</v>
      </c>
      <c r="AS117" s="91" t="e">
        <f t="shared" si="650"/>
        <v>#REF!</v>
      </c>
      <c r="AT117" s="91" t="e">
        <f t="shared" si="651"/>
        <v>#REF!</v>
      </c>
      <c r="AU117" s="32" t="e">
        <f t="shared" si="634"/>
        <v>#REF!</v>
      </c>
      <c r="AV117" s="93" t="e">
        <f>'Описание предлагаемого товара'!#REF!</f>
        <v>#REF!</v>
      </c>
      <c r="AW117" s="91" t="e">
        <f>MIN(SEARCH({0,1,2,3,4,5,6,7,8,9},AV117&amp; "0123456789"))</f>
        <v>#REF!</v>
      </c>
      <c r="AX117" s="91" t="str">
        <f t="shared" si="652"/>
        <v/>
      </c>
      <c r="AY117" s="91" t="str">
        <f t="shared" si="653"/>
        <v/>
      </c>
      <c r="AZ117" s="91" t="str">
        <f t="shared" si="654"/>
        <v/>
      </c>
      <c r="BA117" s="91" t="str">
        <f t="shared" si="655"/>
        <v/>
      </c>
      <c r="BB117" s="91" t="str">
        <f t="shared" si="656"/>
        <v/>
      </c>
      <c r="BC117" s="91" t="str">
        <f t="shared" si="657"/>
        <v/>
      </c>
      <c r="BD117" s="91" t="str">
        <f t="shared" si="658"/>
        <v/>
      </c>
      <c r="BE117" s="91" t="str">
        <f t="shared" si="659"/>
        <v/>
      </c>
      <c r="BF117" s="91" t="str">
        <f t="shared" si="660"/>
        <v/>
      </c>
      <c r="BG117" s="91" t="str">
        <f t="shared" si="661"/>
        <v/>
      </c>
      <c r="BH117" s="91" t="str">
        <f t="shared" si="662"/>
        <v/>
      </c>
      <c r="BI117" s="91" t="str">
        <f t="shared" si="663"/>
        <v/>
      </c>
      <c r="BJ117" s="91" t="str">
        <f t="shared" si="664"/>
        <v/>
      </c>
      <c r="BK117" s="91" t="str">
        <f t="shared" si="665"/>
        <v/>
      </c>
      <c r="BL117" s="91" t="str">
        <f t="shared" si="666"/>
        <v/>
      </c>
      <c r="BM117" s="91" t="str">
        <f t="shared" si="667"/>
        <v/>
      </c>
      <c r="BN117" s="91" t="str">
        <f t="shared" si="668"/>
        <v/>
      </c>
      <c r="BO117" s="91" t="str">
        <f t="shared" si="669"/>
        <v/>
      </c>
      <c r="BP117" s="91" t="str">
        <f t="shared" si="670"/>
        <v/>
      </c>
      <c r="BQ117" s="91" t="str">
        <f t="shared" si="671"/>
        <v/>
      </c>
      <c r="BR117" s="91" t="str">
        <f t="shared" si="672"/>
        <v/>
      </c>
      <c r="BS117" s="91" t="str">
        <f t="shared" si="673"/>
        <v/>
      </c>
      <c r="BT117" s="91" t="str">
        <f t="shared" si="674"/>
        <v/>
      </c>
      <c r="BU117" s="91" t="str">
        <f t="shared" si="675"/>
        <v/>
      </c>
      <c r="BV117" s="91" t="str">
        <f t="shared" si="676"/>
        <v/>
      </c>
      <c r="BW117" s="91" t="str">
        <f t="shared" si="677"/>
        <v/>
      </c>
      <c r="BX117" s="91" t="str">
        <f t="shared" si="678"/>
        <v/>
      </c>
      <c r="BY117" s="91" t="str">
        <f t="shared" si="679"/>
        <v/>
      </c>
      <c r="BZ117" s="91" t="str">
        <f t="shared" si="680"/>
        <v/>
      </c>
      <c r="CA117" s="91" t="str">
        <f t="shared" si="681"/>
        <v/>
      </c>
      <c r="CB117" s="91" t="str">
        <f t="shared" si="682"/>
        <v/>
      </c>
      <c r="CC117" s="91" t="str">
        <f t="shared" si="683"/>
        <v/>
      </c>
      <c r="CD117" s="91" t="str">
        <f t="shared" si="684"/>
        <v/>
      </c>
      <c r="CE117" s="91" t="str">
        <f t="shared" si="685"/>
        <v/>
      </c>
      <c r="CF117" s="91" t="str">
        <f t="shared" si="686"/>
        <v/>
      </c>
      <c r="CG117" s="91" t="str">
        <f t="shared" si="687"/>
        <v/>
      </c>
      <c r="CH117" s="91" t="str">
        <f t="shared" si="688"/>
        <v/>
      </c>
      <c r="CI117" s="91" t="str">
        <f t="shared" si="689"/>
        <v>нет</v>
      </c>
      <c r="CJ117" s="63" t="e">
        <f>IF(LEN('Описание предлагаемого товара'!#REF!)&gt;0,'Описание предлагаемого товара'!#REF!,"")</f>
        <v>#REF!</v>
      </c>
      <c r="CK117" s="91" t="e">
        <f t="shared" ref="CK117:CL117" si="1008">IFERROR(REPLACE(CJ117,FIND(CHAR(10),CJ117,1),1,""),CJ117)</f>
        <v>#REF!</v>
      </c>
      <c r="CL117" s="91" t="e">
        <f t="shared" si="1008"/>
        <v>#REF!</v>
      </c>
      <c r="CM117" s="91" t="e">
        <f t="shared" si="691"/>
        <v>#REF!</v>
      </c>
      <c r="CN117" s="91" t="e">
        <f t="shared" si="692"/>
        <v>#REF!</v>
      </c>
      <c r="CO117" s="91" t="e">
        <f t="shared" si="693"/>
        <v>#REF!</v>
      </c>
      <c r="CP117" s="90" t="e">
        <f>IF(AU117="Не указан реестровый номер (мера нац.режима Запрет)","",IF(CI117="нет","",IF(CU117="да","исключение(не смотрим баллы)",IFERROR(IF(CI117*1&gt;0,IFERROR(IF(VLOOKUP(CI117*1,Обработ.выгрузка_реестра_РФ!$A:$G,7,)=0,"Баллы не установлены",VLOOKUP(CI117*1,Обработ.выгрузка_реестра_РФ!$A:$G,7,)),IF(LEN(CI117)&gt;14,"","нет номера в реестре РФ")),""),IF(LEN(CI117)=0,"","Некорректный реестровый номер")))))</f>
        <v>#REF!</v>
      </c>
      <c r="CQ117" s="33" t="e">
        <f>IF(LEN(C117)&gt;0,IFERROR(IF(LEN(H117)&gt;0,IF(LEN(VLOOKUP(H117,'исключения(не_смотрим_баллы)'!$A:$C,1,))&gt;0,"да","нет"),"не введен ОКПД2"),"нет"),"")</f>
        <v>#REF!</v>
      </c>
      <c r="CR117" s="33" t="e">
        <f ca="1">IF(CQ117="да",IF(TODAY()&lt;VLOOKUP(H117,'исключения(не_смотрим_баллы)'!$A:$C,3,),"да","нет"),"")</f>
        <v>#REF!</v>
      </c>
      <c r="CS117" s="33" t="str">
        <f>IFERROR(IF(CQ117="да",IF(VLOOKUP(CI117*1,Обработ.выгрузка_реестра_РФ!$A:$G,2,)&lt;VLOOKUP(H117,'исключения(не_смотрим_баллы)'!$A:$C,2,),"да","нет"),""),"")</f>
        <v/>
      </c>
      <c r="CT117" s="24"/>
      <c r="CU117" s="33" t="e">
        <f t="shared" si="705"/>
        <v>#REF!</v>
      </c>
      <c r="CV117" s="91" t="e">
        <f t="shared" si="706"/>
        <v>#REF!</v>
      </c>
      <c r="CW117" s="27" t="e">
        <f t="shared" si="707"/>
        <v>#REF!</v>
      </c>
      <c r="CX117" s="26" t="e">
        <f t="shared" si="636"/>
        <v>#REF!</v>
      </c>
      <c r="CY117" s="64" t="e">
        <f>IF(LEN('Описание предлагаемого товара'!#REF!)&gt;0,'Описание предлагаемого товара'!#REF!,"")</f>
        <v>#REF!</v>
      </c>
      <c r="CZ117" s="95" t="e">
        <f t="shared" si="694"/>
        <v>#REF!</v>
      </c>
      <c r="DA117" s="95" t="e">
        <f t="shared" ref="DA117" si="1009">IFERROR(REPLACE(CZ117,FIND(" ",CZ117,1),1,""),CZ117)</f>
        <v>#REF!</v>
      </c>
      <c r="DB117" s="95" t="e">
        <f t="shared" si="638"/>
        <v>#REF!</v>
      </c>
      <c r="DC117" s="95" t="e">
        <f t="shared" ref="DC117:DD117" si="1010">IFERROR(REPLACE(DB117,FIND("г.",DB117,1),2,""),DB117)</f>
        <v>#REF!</v>
      </c>
      <c r="DD117" s="95" t="e">
        <f t="shared" si="1010"/>
        <v>#REF!</v>
      </c>
      <c r="DE117" s="95" t="e">
        <f t="shared" ref="DE117:DF117" si="1011">IFERROR(REPLACE(DD117,FIND("г",DD117,1),1,""),DD117)</f>
        <v>#REF!</v>
      </c>
      <c r="DF117" s="95" t="e">
        <f t="shared" si="1011"/>
        <v>#REF!</v>
      </c>
      <c r="DG117" s="95" t="e">
        <f t="shared" si="711"/>
        <v>#REF!</v>
      </c>
      <c r="DH117" s="25" t="str">
        <f>IFERROR(VLOOKUP(CI117*1,Обработ.выгрузка_реестра_РФ!$A:$G,5,),"")</f>
        <v/>
      </c>
      <c r="DI117" s="27" t="str">
        <f t="shared" si="721"/>
        <v/>
      </c>
      <c r="DJ117" s="27" t="str">
        <f t="shared" ca="1" si="698"/>
        <v/>
      </c>
      <c r="DK117" s="63" t="e">
        <f>IF(LEN('Описание предлагаемого товара'!#REF!)&gt;0,'Описание предлагаемого товара'!#REF!,"")</f>
        <v>#REF!</v>
      </c>
      <c r="DL117" s="63" t="e">
        <f>IF(LEN('Описание предлагаемого товара'!#REF!)&gt;0,'Описание предлагаемого товара'!#REF!,"")</f>
        <v>#REF!</v>
      </c>
      <c r="DM117" s="32"/>
    </row>
    <row r="118" spans="1:117" ht="48.75" customHeight="1" x14ac:dyDescent="0.25">
      <c r="A118" s="61" t="e">
        <f>IF(LEN('Описание предлагаемого товара'!#REF!)&gt;0,'Описание предлагаемого товара'!#REF!,"")</f>
        <v>#REF!</v>
      </c>
      <c r="B118" s="65" t="e">
        <f>IF(LEN('Описание предлагаемого товара'!#REF!)&gt;0,'Описание предлагаемого товара'!#REF!,"")</f>
        <v>#REF!</v>
      </c>
      <c r="C118" s="61" t="e">
        <f>IF(LEN('Описание предлагаемого товара'!#REF!)&gt;0,'Описание предлагаемого товара'!#REF!,"")</f>
        <v>#REF!</v>
      </c>
      <c r="D118" s="61" t="e">
        <f>IF(LEN('Описание предлагаемого товара'!#REF!)&gt;0,'Описание предлагаемого товара'!#REF!,"")</f>
        <v>#REF!</v>
      </c>
      <c r="E118" s="61" t="e">
        <f>IF(LEN('Описание предлагаемого товара'!#REF!)&gt;0,'Описание предлагаемого товара'!#REF!,"")</f>
        <v>#REF!</v>
      </c>
      <c r="F118" s="61" t="e">
        <f>IF(LEN('Описание предлагаемого товара'!#REF!)&gt;0,'Описание предлагаемого товара'!#REF!,"")</f>
        <v>#REF!</v>
      </c>
      <c r="G118" s="61" t="e">
        <f>IF(LEN('Описание предлагаемого товара'!#REF!)&gt;0,'Описание предлагаемого товара'!#REF!,"")</f>
        <v>#REF!</v>
      </c>
      <c r="H118" s="61" t="e">
        <f>IF(LEN('Описание предлагаемого товара'!#REF!)&gt;0,'Описание предлагаемого товара'!#REF!,"")</f>
        <v>#REF!</v>
      </c>
      <c r="I118" s="61" t="e">
        <f>IF(LEN('Описание предлагаемого товара'!#REF!)&gt;0,'Описание предлагаемого товара'!#REF!,"")</f>
        <v>#REF!</v>
      </c>
      <c r="J118" s="38" t="str">
        <f>IFERROR(VLOOKUP(B118,SAP!$A:$E,5,),"")</f>
        <v/>
      </c>
      <c r="K118" s="40" t="str">
        <f t="shared" si="641"/>
        <v/>
      </c>
      <c r="L118" s="61" t="e">
        <f>IF(LEN('Описание предлагаемого товара'!#REF!)&gt;0,IFERROR('Описание предлагаемого товара'!#REF!*1,""),"")</f>
        <v>#REF!</v>
      </c>
      <c r="M118" s="39" t="str">
        <f>IFERROR(VLOOKUP(B118,SAP!$A:$E,2,),"")</f>
        <v/>
      </c>
      <c r="N118" s="41" t="str">
        <f t="shared" si="777"/>
        <v/>
      </c>
      <c r="O118" s="39" t="str">
        <f t="shared" si="628"/>
        <v/>
      </c>
      <c r="P118" s="36" t="e">
        <f>IF(LEN('Описание предлагаемого товара'!#REF!)&gt;0,'Описание предлагаемого товара'!#REF!,"")</f>
        <v>#REF!</v>
      </c>
      <c r="Q11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18" s="37" t="e">
        <f>IF(LEN('Описание предлагаемого товара'!#REF!)&gt;0,'Описание предлагаемого товара'!#REF!,"")</f>
        <v>#REF!</v>
      </c>
      <c r="S118" s="37" t="e">
        <f>IF(LEN('Описание предлагаемого товара'!#REF!)&gt;0,'Описание предлагаемого товара'!#REF!,"")</f>
        <v>#REF!</v>
      </c>
      <c r="T11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18" s="23" t="str">
        <f>IFERROR(VLOOKUP(CI118*1,Обработ.выгрузка_реестра_РФ!$A:$G,6,),"")</f>
        <v/>
      </c>
      <c r="V118" s="61" t="e">
        <f>IF(LEN('Описание предлагаемого товара'!#REF!)&gt;0,'Описание предлагаемого товара'!#REF!,"")</f>
        <v>#REF!</v>
      </c>
      <c r="W118" s="62" t="e">
        <f>IF(LEN('Описание предлагаемого товара'!#REF!)&gt;0,'Описание предлагаемого товара'!#REF!,"")</f>
        <v>#REF!</v>
      </c>
      <c r="X118" s="91" t="e">
        <f t="shared" ref="X118:Y118" si="1012">IFERROR(REPLACE(W118,FIND(CHAR(10),W118,1),1," "),W118)</f>
        <v>#REF!</v>
      </c>
      <c r="Y118" s="91" t="e">
        <f t="shared" si="1012"/>
        <v>#REF!</v>
      </c>
      <c r="Z118" s="91" t="e">
        <f t="shared" si="643"/>
        <v>#REF!</v>
      </c>
      <c r="AA118" s="91" t="e">
        <f t="shared" si="644"/>
        <v>#REF!</v>
      </c>
      <c r="AB118" s="91" t="e">
        <f t="shared" si="645"/>
        <v>#REF!</v>
      </c>
      <c r="AC118" s="91" t="e">
        <f t="shared" ref="AC118:AF118" si="1013">IFERROR(REPLACE(AB118,FIND("  ",AB118,1),2," "),AB118)</f>
        <v>#REF!</v>
      </c>
      <c r="AD118" s="91" t="e">
        <f t="shared" si="1013"/>
        <v>#REF!</v>
      </c>
      <c r="AE118" s="91" t="e">
        <f t="shared" si="1013"/>
        <v>#REF!</v>
      </c>
      <c r="AF118" s="91" t="e">
        <f t="shared" si="1013"/>
        <v>#REF!</v>
      </c>
      <c r="AG118" s="23" t="str">
        <f>IFERROR(VLOOKUP(CI118*1,Обработ.выгрузка_реестра_РФ!$A:$G,4,),"")</f>
        <v/>
      </c>
      <c r="AH118" s="91" t="str">
        <f t="shared" ref="AH118:AI118" si="1014">IFERROR(REPLACE(AG118,FIND("-",AG118,1),1,"*"),AG118)</f>
        <v/>
      </c>
      <c r="AI118" s="91" t="str">
        <f t="shared" si="1014"/>
        <v/>
      </c>
      <c r="AJ118" s="27" t="str">
        <f t="shared" si="743"/>
        <v/>
      </c>
      <c r="AK118" s="63" t="e">
        <f>IF(LEN('Описание предлагаемого товара'!#REF!)&gt;0,'Описание предлагаемого товара'!#REF!,"")</f>
        <v>#REF!</v>
      </c>
      <c r="AL118" s="91" t="e">
        <f t="shared" ref="AL118:AM118" si="1015">IFERROR(REPLACE(AK118,FIND(CHAR(10),AK118,1),1,""),AK118)</f>
        <v>#REF!</v>
      </c>
      <c r="AM118" s="91" t="e">
        <f t="shared" si="1015"/>
        <v>#REF!</v>
      </c>
      <c r="AN118" s="91" t="e">
        <f t="shared" ref="AN118:AR118" si="1016">IFERROR(REPLACE(AM118,FIND(" ",AM118,1),1,""),AM118)</f>
        <v>#REF!</v>
      </c>
      <c r="AO118" s="91" t="e">
        <f t="shared" si="1016"/>
        <v>#REF!</v>
      </c>
      <c r="AP118" s="91" t="e">
        <f t="shared" si="1016"/>
        <v>#REF!</v>
      </c>
      <c r="AQ118" s="91" t="e">
        <f t="shared" si="1016"/>
        <v>#REF!</v>
      </c>
      <c r="AR118" s="91" t="e">
        <f t="shared" si="1016"/>
        <v>#REF!</v>
      </c>
      <c r="AS118" s="91" t="e">
        <f t="shared" si="650"/>
        <v>#REF!</v>
      </c>
      <c r="AT118" s="91" t="e">
        <f t="shared" si="651"/>
        <v>#REF!</v>
      </c>
      <c r="AU118" s="32" t="e">
        <f t="shared" si="634"/>
        <v>#REF!</v>
      </c>
      <c r="AV118" s="93" t="e">
        <f>'Описание предлагаемого товара'!#REF!</f>
        <v>#REF!</v>
      </c>
      <c r="AW118" s="91" t="e">
        <f>MIN(SEARCH({0,1,2,3,4,5,6,7,8,9},AV118&amp; "0123456789"))</f>
        <v>#REF!</v>
      </c>
      <c r="AX118" s="91" t="str">
        <f t="shared" si="652"/>
        <v/>
      </c>
      <c r="AY118" s="91" t="str">
        <f t="shared" si="653"/>
        <v/>
      </c>
      <c r="AZ118" s="91" t="str">
        <f t="shared" si="654"/>
        <v/>
      </c>
      <c r="BA118" s="91" t="str">
        <f t="shared" si="655"/>
        <v/>
      </c>
      <c r="BB118" s="91" t="str">
        <f t="shared" si="656"/>
        <v/>
      </c>
      <c r="BC118" s="91" t="str">
        <f t="shared" si="657"/>
        <v/>
      </c>
      <c r="BD118" s="91" t="str">
        <f t="shared" si="658"/>
        <v/>
      </c>
      <c r="BE118" s="91" t="str">
        <f t="shared" si="659"/>
        <v/>
      </c>
      <c r="BF118" s="91" t="str">
        <f t="shared" si="660"/>
        <v/>
      </c>
      <c r="BG118" s="91" t="str">
        <f t="shared" si="661"/>
        <v/>
      </c>
      <c r="BH118" s="91" t="str">
        <f t="shared" si="662"/>
        <v/>
      </c>
      <c r="BI118" s="91" t="str">
        <f t="shared" si="663"/>
        <v/>
      </c>
      <c r="BJ118" s="91" t="str">
        <f t="shared" si="664"/>
        <v/>
      </c>
      <c r="BK118" s="91" t="str">
        <f t="shared" si="665"/>
        <v/>
      </c>
      <c r="BL118" s="91" t="str">
        <f t="shared" si="666"/>
        <v/>
      </c>
      <c r="BM118" s="91" t="str">
        <f t="shared" si="667"/>
        <v/>
      </c>
      <c r="BN118" s="91" t="str">
        <f t="shared" si="668"/>
        <v/>
      </c>
      <c r="BO118" s="91" t="str">
        <f t="shared" si="669"/>
        <v/>
      </c>
      <c r="BP118" s="91" t="str">
        <f t="shared" si="670"/>
        <v/>
      </c>
      <c r="BQ118" s="91" t="str">
        <f t="shared" si="671"/>
        <v/>
      </c>
      <c r="BR118" s="91" t="str">
        <f t="shared" si="672"/>
        <v/>
      </c>
      <c r="BS118" s="91" t="str">
        <f t="shared" si="673"/>
        <v/>
      </c>
      <c r="BT118" s="91" t="str">
        <f t="shared" si="674"/>
        <v/>
      </c>
      <c r="BU118" s="91" t="str">
        <f t="shared" si="675"/>
        <v/>
      </c>
      <c r="BV118" s="91" t="str">
        <f t="shared" si="676"/>
        <v/>
      </c>
      <c r="BW118" s="91" t="str">
        <f t="shared" si="677"/>
        <v/>
      </c>
      <c r="BX118" s="91" t="str">
        <f t="shared" si="678"/>
        <v/>
      </c>
      <c r="BY118" s="91" t="str">
        <f t="shared" si="679"/>
        <v/>
      </c>
      <c r="BZ118" s="91" t="str">
        <f t="shared" si="680"/>
        <v/>
      </c>
      <c r="CA118" s="91" t="str">
        <f t="shared" si="681"/>
        <v/>
      </c>
      <c r="CB118" s="91" t="str">
        <f t="shared" si="682"/>
        <v/>
      </c>
      <c r="CC118" s="91" t="str">
        <f t="shared" si="683"/>
        <v/>
      </c>
      <c r="CD118" s="91" t="str">
        <f t="shared" si="684"/>
        <v/>
      </c>
      <c r="CE118" s="91" t="str">
        <f t="shared" si="685"/>
        <v/>
      </c>
      <c r="CF118" s="91" t="str">
        <f t="shared" si="686"/>
        <v/>
      </c>
      <c r="CG118" s="91" t="str">
        <f t="shared" si="687"/>
        <v/>
      </c>
      <c r="CH118" s="91" t="str">
        <f t="shared" si="688"/>
        <v/>
      </c>
      <c r="CI118" s="91" t="str">
        <f t="shared" si="689"/>
        <v>нет</v>
      </c>
      <c r="CJ118" s="63" t="e">
        <f>IF(LEN('Описание предлагаемого товара'!#REF!)&gt;0,'Описание предлагаемого товара'!#REF!,"")</f>
        <v>#REF!</v>
      </c>
      <c r="CK118" s="91" t="e">
        <f t="shared" ref="CK118:CL118" si="1017">IFERROR(REPLACE(CJ118,FIND(CHAR(10),CJ118,1),1,""),CJ118)</f>
        <v>#REF!</v>
      </c>
      <c r="CL118" s="91" t="e">
        <f t="shared" si="1017"/>
        <v>#REF!</v>
      </c>
      <c r="CM118" s="91" t="e">
        <f t="shared" si="691"/>
        <v>#REF!</v>
      </c>
      <c r="CN118" s="91" t="e">
        <f t="shared" si="692"/>
        <v>#REF!</v>
      </c>
      <c r="CO118" s="91" t="e">
        <f t="shared" si="693"/>
        <v>#REF!</v>
      </c>
      <c r="CP118" s="90" t="e">
        <f>IF(AU118="Не указан реестровый номер (мера нац.режима Запрет)","",IF(CI118="нет","",IF(CU118="да","исключение(не смотрим баллы)",IFERROR(IF(CI118*1&gt;0,IFERROR(IF(VLOOKUP(CI118*1,Обработ.выгрузка_реестра_РФ!$A:$G,7,)=0,"Баллы не установлены",VLOOKUP(CI118*1,Обработ.выгрузка_реестра_РФ!$A:$G,7,)),IF(LEN(CI118)&gt;14,"","нет номера в реестре РФ")),""),IF(LEN(CI118)=0,"","Некорректный реестровый номер")))))</f>
        <v>#REF!</v>
      </c>
      <c r="CQ118" s="33" t="e">
        <f>IF(LEN(C118)&gt;0,IFERROR(IF(LEN(H118)&gt;0,IF(LEN(VLOOKUP(H118,'исключения(не_смотрим_баллы)'!$A:$C,1,))&gt;0,"да","нет"),"не введен ОКПД2"),"нет"),"")</f>
        <v>#REF!</v>
      </c>
      <c r="CR118" s="33" t="e">
        <f ca="1">IF(CQ118="да",IF(TODAY()&lt;VLOOKUP(H118,'исключения(не_смотрим_баллы)'!$A:$C,3,),"да","нет"),"")</f>
        <v>#REF!</v>
      </c>
      <c r="CS118" s="33" t="str">
        <f>IFERROR(IF(CQ118="да",IF(VLOOKUP(CI118*1,Обработ.выгрузка_реестра_РФ!$A:$G,2,)&lt;VLOOKUP(H118,'исключения(не_смотрим_баллы)'!$A:$C,2,),"да","нет"),""),"")</f>
        <v/>
      </c>
      <c r="CT118" s="24"/>
      <c r="CU118" s="33" t="e">
        <f t="shared" si="705"/>
        <v>#REF!</v>
      </c>
      <c r="CV118" s="91" t="e">
        <f t="shared" si="706"/>
        <v>#REF!</v>
      </c>
      <c r="CW118" s="27" t="e">
        <f t="shared" si="707"/>
        <v>#REF!</v>
      </c>
      <c r="CX118" s="26" t="e">
        <f t="shared" si="636"/>
        <v>#REF!</v>
      </c>
      <c r="CY118" s="64" t="e">
        <f>IF(LEN('Описание предлагаемого товара'!#REF!)&gt;0,'Описание предлагаемого товара'!#REF!,"")</f>
        <v>#REF!</v>
      </c>
      <c r="CZ118" s="95" t="e">
        <f t="shared" si="694"/>
        <v>#REF!</v>
      </c>
      <c r="DA118" s="95" t="e">
        <f t="shared" ref="DA118" si="1018">IFERROR(REPLACE(CZ118,FIND(" ",CZ118,1),1,""),CZ118)</f>
        <v>#REF!</v>
      </c>
      <c r="DB118" s="95" t="e">
        <f t="shared" si="638"/>
        <v>#REF!</v>
      </c>
      <c r="DC118" s="95" t="e">
        <f t="shared" ref="DC118:DD118" si="1019">IFERROR(REPLACE(DB118,FIND("г.",DB118,1),2,""),DB118)</f>
        <v>#REF!</v>
      </c>
      <c r="DD118" s="95" t="e">
        <f t="shared" si="1019"/>
        <v>#REF!</v>
      </c>
      <c r="DE118" s="95" t="e">
        <f t="shared" ref="DE118:DF118" si="1020">IFERROR(REPLACE(DD118,FIND("г",DD118,1),1,""),DD118)</f>
        <v>#REF!</v>
      </c>
      <c r="DF118" s="95" t="e">
        <f t="shared" si="1020"/>
        <v>#REF!</v>
      </c>
      <c r="DG118" s="95" t="e">
        <f t="shared" si="711"/>
        <v>#REF!</v>
      </c>
      <c r="DH118" s="25" t="str">
        <f>IFERROR(VLOOKUP(CI118*1,Обработ.выгрузка_реестра_РФ!$A:$G,5,),"")</f>
        <v/>
      </c>
      <c r="DI118" s="27" t="str">
        <f t="shared" si="721"/>
        <v/>
      </c>
      <c r="DJ118" s="27" t="str">
        <f t="shared" ca="1" si="698"/>
        <v/>
      </c>
      <c r="DK118" s="63" t="e">
        <f>IF(LEN('Описание предлагаемого товара'!#REF!)&gt;0,'Описание предлагаемого товара'!#REF!,"")</f>
        <v>#REF!</v>
      </c>
      <c r="DL118" s="63" t="e">
        <f>IF(LEN('Описание предлагаемого товара'!#REF!)&gt;0,'Описание предлагаемого товара'!#REF!,"")</f>
        <v>#REF!</v>
      </c>
      <c r="DM118" s="32"/>
    </row>
    <row r="119" spans="1:117" ht="48.75" customHeight="1" x14ac:dyDescent="0.25">
      <c r="A119" s="61" t="e">
        <f>IF(LEN('Описание предлагаемого товара'!#REF!)&gt;0,'Описание предлагаемого товара'!#REF!,"")</f>
        <v>#REF!</v>
      </c>
      <c r="B119" s="65" t="e">
        <f>IF(LEN('Описание предлагаемого товара'!#REF!)&gt;0,'Описание предлагаемого товара'!#REF!,"")</f>
        <v>#REF!</v>
      </c>
      <c r="C119" s="61" t="e">
        <f>IF(LEN('Описание предлагаемого товара'!#REF!)&gt;0,'Описание предлагаемого товара'!#REF!,"")</f>
        <v>#REF!</v>
      </c>
      <c r="D119" s="61" t="e">
        <f>IF(LEN('Описание предлагаемого товара'!#REF!)&gt;0,'Описание предлагаемого товара'!#REF!,"")</f>
        <v>#REF!</v>
      </c>
      <c r="E119" s="61" t="e">
        <f>IF(LEN('Описание предлагаемого товара'!#REF!)&gt;0,'Описание предлагаемого товара'!#REF!,"")</f>
        <v>#REF!</v>
      </c>
      <c r="F119" s="61" t="e">
        <f>IF(LEN('Описание предлагаемого товара'!#REF!)&gt;0,'Описание предлагаемого товара'!#REF!,"")</f>
        <v>#REF!</v>
      </c>
      <c r="G119" s="61" t="e">
        <f>IF(LEN('Описание предлагаемого товара'!#REF!)&gt;0,'Описание предлагаемого товара'!#REF!,"")</f>
        <v>#REF!</v>
      </c>
      <c r="H119" s="61" t="e">
        <f>IF(LEN('Описание предлагаемого товара'!#REF!)&gt;0,'Описание предлагаемого товара'!#REF!,"")</f>
        <v>#REF!</v>
      </c>
      <c r="I119" s="61" t="e">
        <f>IF(LEN('Описание предлагаемого товара'!#REF!)&gt;0,'Описание предлагаемого товара'!#REF!,"")</f>
        <v>#REF!</v>
      </c>
      <c r="J119" s="38" t="str">
        <f>IFERROR(VLOOKUP(B119,SAP!$A:$E,5,),"")</f>
        <v/>
      </c>
      <c r="K119" s="40" t="str">
        <f t="shared" si="641"/>
        <v/>
      </c>
      <c r="L119" s="61" t="e">
        <f>IF(LEN('Описание предлагаемого товара'!#REF!)&gt;0,IFERROR('Описание предлагаемого товара'!#REF!*1,""),"")</f>
        <v>#REF!</v>
      </c>
      <c r="M119" s="39" t="str">
        <f>IFERROR(VLOOKUP(B119,SAP!$A:$E,2,),"")</f>
        <v/>
      </c>
      <c r="N119" s="41" t="str">
        <f t="shared" si="777"/>
        <v/>
      </c>
      <c r="O119" s="39" t="str">
        <f t="shared" si="628"/>
        <v/>
      </c>
      <c r="P119" s="36" t="e">
        <f>IF(LEN('Описание предлагаемого товара'!#REF!)&gt;0,'Описание предлагаемого товара'!#REF!,"")</f>
        <v>#REF!</v>
      </c>
      <c r="Q11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19" s="37" t="e">
        <f>IF(LEN('Описание предлагаемого товара'!#REF!)&gt;0,'Описание предлагаемого товара'!#REF!,"")</f>
        <v>#REF!</v>
      </c>
      <c r="S119" s="37" t="e">
        <f>IF(LEN('Описание предлагаемого товара'!#REF!)&gt;0,'Описание предлагаемого товара'!#REF!,"")</f>
        <v>#REF!</v>
      </c>
      <c r="T11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19" s="23" t="str">
        <f>IFERROR(VLOOKUP(CI119*1,Обработ.выгрузка_реестра_РФ!$A:$G,6,),"")</f>
        <v/>
      </c>
      <c r="V119" s="61" t="e">
        <f>IF(LEN('Описание предлагаемого товара'!#REF!)&gt;0,'Описание предлагаемого товара'!#REF!,"")</f>
        <v>#REF!</v>
      </c>
      <c r="W119" s="62" t="e">
        <f>IF(LEN('Описание предлагаемого товара'!#REF!)&gt;0,'Описание предлагаемого товара'!#REF!,"")</f>
        <v>#REF!</v>
      </c>
      <c r="X119" s="91" t="e">
        <f t="shared" ref="X119:Y119" si="1021">IFERROR(REPLACE(W119,FIND(CHAR(10),W119,1),1," "),W119)</f>
        <v>#REF!</v>
      </c>
      <c r="Y119" s="91" t="e">
        <f t="shared" si="1021"/>
        <v>#REF!</v>
      </c>
      <c r="Z119" s="91" t="e">
        <f t="shared" si="643"/>
        <v>#REF!</v>
      </c>
      <c r="AA119" s="91" t="e">
        <f t="shared" si="644"/>
        <v>#REF!</v>
      </c>
      <c r="AB119" s="91" t="e">
        <f t="shared" si="645"/>
        <v>#REF!</v>
      </c>
      <c r="AC119" s="91" t="e">
        <f t="shared" ref="AC119:AF119" si="1022">IFERROR(REPLACE(AB119,FIND("  ",AB119,1),2," "),AB119)</f>
        <v>#REF!</v>
      </c>
      <c r="AD119" s="91" t="e">
        <f t="shared" si="1022"/>
        <v>#REF!</v>
      </c>
      <c r="AE119" s="91" t="e">
        <f t="shared" si="1022"/>
        <v>#REF!</v>
      </c>
      <c r="AF119" s="91" t="e">
        <f t="shared" si="1022"/>
        <v>#REF!</v>
      </c>
      <c r="AG119" s="23" t="str">
        <f>IFERROR(VLOOKUP(CI119*1,Обработ.выгрузка_реестра_РФ!$A:$G,4,),"")</f>
        <v/>
      </c>
      <c r="AH119" s="91" t="str">
        <f t="shared" ref="AH119:AI119" si="1023">IFERROR(REPLACE(AG119,FIND("-",AG119,1),1,"*"),AG119)</f>
        <v/>
      </c>
      <c r="AI119" s="91" t="str">
        <f t="shared" si="1023"/>
        <v/>
      </c>
      <c r="AJ119" s="27" t="str">
        <f t="shared" si="743"/>
        <v/>
      </c>
      <c r="AK119" s="63" t="e">
        <f>IF(LEN('Описание предлагаемого товара'!#REF!)&gt;0,'Описание предлагаемого товара'!#REF!,"")</f>
        <v>#REF!</v>
      </c>
      <c r="AL119" s="91" t="e">
        <f t="shared" ref="AL119:AM119" si="1024">IFERROR(REPLACE(AK119,FIND(CHAR(10),AK119,1),1,""),AK119)</f>
        <v>#REF!</v>
      </c>
      <c r="AM119" s="91" t="e">
        <f t="shared" si="1024"/>
        <v>#REF!</v>
      </c>
      <c r="AN119" s="91" t="e">
        <f t="shared" ref="AN119:AR119" si="1025">IFERROR(REPLACE(AM119,FIND(" ",AM119,1),1,""),AM119)</f>
        <v>#REF!</v>
      </c>
      <c r="AO119" s="91" t="e">
        <f t="shared" si="1025"/>
        <v>#REF!</v>
      </c>
      <c r="AP119" s="91" t="e">
        <f t="shared" si="1025"/>
        <v>#REF!</v>
      </c>
      <c r="AQ119" s="91" t="e">
        <f t="shared" si="1025"/>
        <v>#REF!</v>
      </c>
      <c r="AR119" s="91" t="e">
        <f t="shared" si="1025"/>
        <v>#REF!</v>
      </c>
      <c r="AS119" s="91" t="e">
        <f t="shared" si="650"/>
        <v>#REF!</v>
      </c>
      <c r="AT119" s="91" t="e">
        <f t="shared" si="651"/>
        <v>#REF!</v>
      </c>
      <c r="AU119" s="32" t="e">
        <f t="shared" si="634"/>
        <v>#REF!</v>
      </c>
      <c r="AV119" s="93" t="e">
        <f>'Описание предлагаемого товара'!#REF!</f>
        <v>#REF!</v>
      </c>
      <c r="AW119" s="91" t="e">
        <f>MIN(SEARCH({0,1,2,3,4,5,6,7,8,9},AV119&amp; "0123456789"))</f>
        <v>#REF!</v>
      </c>
      <c r="AX119" s="91" t="str">
        <f t="shared" si="652"/>
        <v/>
      </c>
      <c r="AY119" s="91" t="str">
        <f t="shared" si="653"/>
        <v/>
      </c>
      <c r="AZ119" s="91" t="str">
        <f t="shared" si="654"/>
        <v/>
      </c>
      <c r="BA119" s="91" t="str">
        <f t="shared" si="655"/>
        <v/>
      </c>
      <c r="BB119" s="91" t="str">
        <f t="shared" si="656"/>
        <v/>
      </c>
      <c r="BC119" s="91" t="str">
        <f t="shared" si="657"/>
        <v/>
      </c>
      <c r="BD119" s="91" t="str">
        <f t="shared" si="658"/>
        <v/>
      </c>
      <c r="BE119" s="91" t="str">
        <f t="shared" si="659"/>
        <v/>
      </c>
      <c r="BF119" s="91" t="str">
        <f t="shared" si="660"/>
        <v/>
      </c>
      <c r="BG119" s="91" t="str">
        <f t="shared" si="661"/>
        <v/>
      </c>
      <c r="BH119" s="91" t="str">
        <f t="shared" si="662"/>
        <v/>
      </c>
      <c r="BI119" s="91" t="str">
        <f t="shared" si="663"/>
        <v/>
      </c>
      <c r="BJ119" s="91" t="str">
        <f t="shared" si="664"/>
        <v/>
      </c>
      <c r="BK119" s="91" t="str">
        <f t="shared" si="665"/>
        <v/>
      </c>
      <c r="BL119" s="91" t="str">
        <f t="shared" si="666"/>
        <v/>
      </c>
      <c r="BM119" s="91" t="str">
        <f t="shared" si="667"/>
        <v/>
      </c>
      <c r="BN119" s="91" t="str">
        <f t="shared" si="668"/>
        <v/>
      </c>
      <c r="BO119" s="91" t="str">
        <f t="shared" si="669"/>
        <v/>
      </c>
      <c r="BP119" s="91" t="str">
        <f t="shared" si="670"/>
        <v/>
      </c>
      <c r="BQ119" s="91" t="str">
        <f t="shared" si="671"/>
        <v/>
      </c>
      <c r="BR119" s="91" t="str">
        <f t="shared" si="672"/>
        <v/>
      </c>
      <c r="BS119" s="91" t="str">
        <f t="shared" si="673"/>
        <v/>
      </c>
      <c r="BT119" s="91" t="str">
        <f t="shared" si="674"/>
        <v/>
      </c>
      <c r="BU119" s="91" t="str">
        <f t="shared" si="675"/>
        <v/>
      </c>
      <c r="BV119" s="91" t="str">
        <f t="shared" si="676"/>
        <v/>
      </c>
      <c r="BW119" s="91" t="str">
        <f t="shared" si="677"/>
        <v/>
      </c>
      <c r="BX119" s="91" t="str">
        <f t="shared" si="678"/>
        <v/>
      </c>
      <c r="BY119" s="91" t="str">
        <f t="shared" si="679"/>
        <v/>
      </c>
      <c r="BZ119" s="91" t="str">
        <f t="shared" si="680"/>
        <v/>
      </c>
      <c r="CA119" s="91" t="str">
        <f t="shared" si="681"/>
        <v/>
      </c>
      <c r="CB119" s="91" t="str">
        <f t="shared" si="682"/>
        <v/>
      </c>
      <c r="CC119" s="91" t="str">
        <f t="shared" si="683"/>
        <v/>
      </c>
      <c r="CD119" s="91" t="str">
        <f t="shared" si="684"/>
        <v/>
      </c>
      <c r="CE119" s="91" t="str">
        <f t="shared" si="685"/>
        <v/>
      </c>
      <c r="CF119" s="91" t="str">
        <f t="shared" si="686"/>
        <v/>
      </c>
      <c r="CG119" s="91" t="str">
        <f t="shared" si="687"/>
        <v/>
      </c>
      <c r="CH119" s="91" t="str">
        <f t="shared" si="688"/>
        <v/>
      </c>
      <c r="CI119" s="91" t="str">
        <f t="shared" si="689"/>
        <v>нет</v>
      </c>
      <c r="CJ119" s="63" t="e">
        <f>IF(LEN('Описание предлагаемого товара'!#REF!)&gt;0,'Описание предлагаемого товара'!#REF!,"")</f>
        <v>#REF!</v>
      </c>
      <c r="CK119" s="91" t="e">
        <f t="shared" ref="CK119:CL119" si="1026">IFERROR(REPLACE(CJ119,FIND(CHAR(10),CJ119,1),1,""),CJ119)</f>
        <v>#REF!</v>
      </c>
      <c r="CL119" s="91" t="e">
        <f t="shared" si="1026"/>
        <v>#REF!</v>
      </c>
      <c r="CM119" s="91" t="e">
        <f t="shared" si="691"/>
        <v>#REF!</v>
      </c>
      <c r="CN119" s="91" t="e">
        <f t="shared" si="692"/>
        <v>#REF!</v>
      </c>
      <c r="CO119" s="91" t="e">
        <f t="shared" si="693"/>
        <v>#REF!</v>
      </c>
      <c r="CP119" s="90" t="e">
        <f>IF(AU119="Не указан реестровый номер (мера нац.режима Запрет)","",IF(CI119="нет","",IF(CU119="да","исключение(не смотрим баллы)",IFERROR(IF(CI119*1&gt;0,IFERROR(IF(VLOOKUP(CI119*1,Обработ.выгрузка_реестра_РФ!$A:$G,7,)=0,"Баллы не установлены",VLOOKUP(CI119*1,Обработ.выгрузка_реестра_РФ!$A:$G,7,)),IF(LEN(CI119)&gt;14,"","нет номера в реестре РФ")),""),IF(LEN(CI119)=0,"","Некорректный реестровый номер")))))</f>
        <v>#REF!</v>
      </c>
      <c r="CQ119" s="33" t="e">
        <f>IF(LEN(C119)&gt;0,IFERROR(IF(LEN(H119)&gt;0,IF(LEN(VLOOKUP(H119,'исключения(не_смотрим_баллы)'!$A:$C,1,))&gt;0,"да","нет"),"не введен ОКПД2"),"нет"),"")</f>
        <v>#REF!</v>
      </c>
      <c r="CR119" s="33" t="e">
        <f ca="1">IF(CQ119="да",IF(TODAY()&lt;VLOOKUP(H119,'исключения(не_смотрим_баллы)'!$A:$C,3,),"да","нет"),"")</f>
        <v>#REF!</v>
      </c>
      <c r="CS119" s="33" t="str">
        <f>IFERROR(IF(CQ119="да",IF(VLOOKUP(CI119*1,Обработ.выгрузка_реестра_РФ!$A:$G,2,)&lt;VLOOKUP(H119,'исключения(не_смотрим_баллы)'!$A:$C,2,),"да","нет"),""),"")</f>
        <v/>
      </c>
      <c r="CT119" s="24"/>
      <c r="CU119" s="33" t="e">
        <f t="shared" si="705"/>
        <v>#REF!</v>
      </c>
      <c r="CV119" s="91" t="e">
        <f t="shared" si="706"/>
        <v>#REF!</v>
      </c>
      <c r="CW119" s="27" t="e">
        <f t="shared" si="707"/>
        <v>#REF!</v>
      </c>
      <c r="CX119" s="26" t="e">
        <f t="shared" si="636"/>
        <v>#REF!</v>
      </c>
      <c r="CY119" s="64" t="e">
        <f>IF(LEN('Описание предлагаемого товара'!#REF!)&gt;0,'Описание предлагаемого товара'!#REF!,"")</f>
        <v>#REF!</v>
      </c>
      <c r="CZ119" s="95" t="e">
        <f t="shared" si="694"/>
        <v>#REF!</v>
      </c>
      <c r="DA119" s="95" t="e">
        <f t="shared" ref="DA119" si="1027">IFERROR(REPLACE(CZ119,FIND(" ",CZ119,1),1,""),CZ119)</f>
        <v>#REF!</v>
      </c>
      <c r="DB119" s="95" t="e">
        <f t="shared" si="638"/>
        <v>#REF!</v>
      </c>
      <c r="DC119" s="95" t="e">
        <f t="shared" ref="DC119:DD119" si="1028">IFERROR(REPLACE(DB119,FIND("г.",DB119,1),2,""),DB119)</f>
        <v>#REF!</v>
      </c>
      <c r="DD119" s="95" t="e">
        <f t="shared" si="1028"/>
        <v>#REF!</v>
      </c>
      <c r="DE119" s="95" t="e">
        <f t="shared" ref="DE119:DF119" si="1029">IFERROR(REPLACE(DD119,FIND("г",DD119,1),1,""),DD119)</f>
        <v>#REF!</v>
      </c>
      <c r="DF119" s="95" t="e">
        <f t="shared" si="1029"/>
        <v>#REF!</v>
      </c>
      <c r="DG119" s="95" t="e">
        <f t="shared" si="711"/>
        <v>#REF!</v>
      </c>
      <c r="DH119" s="25" t="str">
        <f>IFERROR(VLOOKUP(CI119*1,Обработ.выгрузка_реестра_РФ!$A:$G,5,),"")</f>
        <v/>
      </c>
      <c r="DI119" s="27" t="str">
        <f t="shared" si="721"/>
        <v/>
      </c>
      <c r="DJ119" s="27" t="str">
        <f t="shared" ca="1" si="698"/>
        <v/>
      </c>
      <c r="DK119" s="63" t="e">
        <f>IF(LEN('Описание предлагаемого товара'!#REF!)&gt;0,'Описание предлагаемого товара'!#REF!,"")</f>
        <v>#REF!</v>
      </c>
      <c r="DL119" s="63" t="e">
        <f>IF(LEN('Описание предлагаемого товара'!#REF!)&gt;0,'Описание предлагаемого товара'!#REF!,"")</f>
        <v>#REF!</v>
      </c>
      <c r="DM119" s="32"/>
    </row>
    <row r="120" spans="1:117" ht="48.75" customHeight="1" x14ac:dyDescent="0.25">
      <c r="A120" s="61" t="e">
        <f>IF(LEN('Описание предлагаемого товара'!#REF!)&gt;0,'Описание предлагаемого товара'!#REF!,"")</f>
        <v>#REF!</v>
      </c>
      <c r="B120" s="65" t="e">
        <f>IF(LEN('Описание предлагаемого товара'!#REF!)&gt;0,'Описание предлагаемого товара'!#REF!,"")</f>
        <v>#REF!</v>
      </c>
      <c r="C120" s="61" t="e">
        <f>IF(LEN('Описание предлагаемого товара'!#REF!)&gt;0,'Описание предлагаемого товара'!#REF!,"")</f>
        <v>#REF!</v>
      </c>
      <c r="D120" s="61" t="e">
        <f>IF(LEN('Описание предлагаемого товара'!#REF!)&gt;0,'Описание предлагаемого товара'!#REF!,"")</f>
        <v>#REF!</v>
      </c>
      <c r="E120" s="61" t="e">
        <f>IF(LEN('Описание предлагаемого товара'!#REF!)&gt;0,'Описание предлагаемого товара'!#REF!,"")</f>
        <v>#REF!</v>
      </c>
      <c r="F120" s="61" t="e">
        <f>IF(LEN('Описание предлагаемого товара'!#REF!)&gt;0,'Описание предлагаемого товара'!#REF!,"")</f>
        <v>#REF!</v>
      </c>
      <c r="G120" s="61" t="e">
        <f>IF(LEN('Описание предлагаемого товара'!#REF!)&gt;0,'Описание предлагаемого товара'!#REF!,"")</f>
        <v>#REF!</v>
      </c>
      <c r="H120" s="61" t="e">
        <f>IF(LEN('Описание предлагаемого товара'!#REF!)&gt;0,'Описание предлагаемого товара'!#REF!,"")</f>
        <v>#REF!</v>
      </c>
      <c r="I120" s="61" t="e">
        <f>IF(LEN('Описание предлагаемого товара'!#REF!)&gt;0,'Описание предлагаемого товара'!#REF!,"")</f>
        <v>#REF!</v>
      </c>
      <c r="J120" s="38" t="str">
        <f>IFERROR(VLOOKUP(B120,SAP!$A:$E,5,),"")</f>
        <v/>
      </c>
      <c r="K120" s="40" t="str">
        <f t="shared" si="641"/>
        <v/>
      </c>
      <c r="L120" s="61" t="e">
        <f>IF(LEN('Описание предлагаемого товара'!#REF!)&gt;0,IFERROR('Описание предлагаемого товара'!#REF!*1,""),"")</f>
        <v>#REF!</v>
      </c>
      <c r="M120" s="39" t="str">
        <f>IFERROR(VLOOKUP(B120,SAP!$A:$E,2,),"")</f>
        <v/>
      </c>
      <c r="N120" s="41" t="str">
        <f t="shared" si="777"/>
        <v/>
      </c>
      <c r="O120" s="39" t="str">
        <f t="shared" si="628"/>
        <v/>
      </c>
      <c r="P120" s="36" t="e">
        <f>IF(LEN('Описание предлагаемого товара'!#REF!)&gt;0,'Описание предлагаемого товара'!#REF!,"")</f>
        <v>#REF!</v>
      </c>
      <c r="Q12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20" s="37" t="e">
        <f>IF(LEN('Описание предлагаемого товара'!#REF!)&gt;0,'Описание предлагаемого товара'!#REF!,"")</f>
        <v>#REF!</v>
      </c>
      <c r="S120" s="37" t="e">
        <f>IF(LEN('Описание предлагаемого товара'!#REF!)&gt;0,'Описание предлагаемого товара'!#REF!,"")</f>
        <v>#REF!</v>
      </c>
      <c r="T12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20" s="23" t="str">
        <f>IFERROR(VLOOKUP(CI120*1,Обработ.выгрузка_реестра_РФ!$A:$G,6,),"")</f>
        <v/>
      </c>
      <c r="V120" s="61" t="e">
        <f>IF(LEN('Описание предлагаемого товара'!#REF!)&gt;0,'Описание предлагаемого товара'!#REF!,"")</f>
        <v>#REF!</v>
      </c>
      <c r="W120" s="62" t="e">
        <f>IF(LEN('Описание предлагаемого товара'!#REF!)&gt;0,'Описание предлагаемого товара'!#REF!,"")</f>
        <v>#REF!</v>
      </c>
      <c r="X120" s="91" t="e">
        <f t="shared" ref="X120:Y120" si="1030">IFERROR(REPLACE(W120,FIND(CHAR(10),W120,1),1," "),W120)</f>
        <v>#REF!</v>
      </c>
      <c r="Y120" s="91" t="e">
        <f t="shared" si="1030"/>
        <v>#REF!</v>
      </c>
      <c r="Z120" s="91" t="e">
        <f t="shared" si="643"/>
        <v>#REF!</v>
      </c>
      <c r="AA120" s="91" t="e">
        <f t="shared" si="644"/>
        <v>#REF!</v>
      </c>
      <c r="AB120" s="91" t="e">
        <f t="shared" si="645"/>
        <v>#REF!</v>
      </c>
      <c r="AC120" s="91" t="e">
        <f t="shared" ref="AC120:AF120" si="1031">IFERROR(REPLACE(AB120,FIND("  ",AB120,1),2," "),AB120)</f>
        <v>#REF!</v>
      </c>
      <c r="AD120" s="91" t="e">
        <f t="shared" si="1031"/>
        <v>#REF!</v>
      </c>
      <c r="AE120" s="91" t="e">
        <f t="shared" si="1031"/>
        <v>#REF!</v>
      </c>
      <c r="AF120" s="91" t="e">
        <f t="shared" si="1031"/>
        <v>#REF!</v>
      </c>
      <c r="AG120" s="23" t="str">
        <f>IFERROR(VLOOKUP(CI120*1,Обработ.выгрузка_реестра_РФ!$A:$G,4,),"")</f>
        <v/>
      </c>
      <c r="AH120" s="91" t="str">
        <f t="shared" ref="AH120:AI120" si="1032">IFERROR(REPLACE(AG120,FIND("-",AG120,1),1,"*"),AG120)</f>
        <v/>
      </c>
      <c r="AI120" s="91" t="str">
        <f t="shared" si="1032"/>
        <v/>
      </c>
      <c r="AJ120" s="27" t="str">
        <f t="shared" si="743"/>
        <v/>
      </c>
      <c r="AK120" s="63" t="e">
        <f>IF(LEN('Описание предлагаемого товара'!#REF!)&gt;0,'Описание предлагаемого товара'!#REF!,"")</f>
        <v>#REF!</v>
      </c>
      <c r="AL120" s="91" t="e">
        <f t="shared" ref="AL120:AM120" si="1033">IFERROR(REPLACE(AK120,FIND(CHAR(10),AK120,1),1,""),AK120)</f>
        <v>#REF!</v>
      </c>
      <c r="AM120" s="91" t="e">
        <f t="shared" si="1033"/>
        <v>#REF!</v>
      </c>
      <c r="AN120" s="91" t="e">
        <f t="shared" ref="AN120:AR120" si="1034">IFERROR(REPLACE(AM120,FIND(" ",AM120,1),1,""),AM120)</f>
        <v>#REF!</v>
      </c>
      <c r="AO120" s="91" t="e">
        <f t="shared" si="1034"/>
        <v>#REF!</v>
      </c>
      <c r="AP120" s="91" t="e">
        <f t="shared" si="1034"/>
        <v>#REF!</v>
      </c>
      <c r="AQ120" s="91" t="e">
        <f t="shared" si="1034"/>
        <v>#REF!</v>
      </c>
      <c r="AR120" s="91" t="e">
        <f t="shared" si="1034"/>
        <v>#REF!</v>
      </c>
      <c r="AS120" s="91" t="e">
        <f t="shared" si="650"/>
        <v>#REF!</v>
      </c>
      <c r="AT120" s="91" t="e">
        <f t="shared" si="651"/>
        <v>#REF!</v>
      </c>
      <c r="AU120" s="32" t="e">
        <f t="shared" si="634"/>
        <v>#REF!</v>
      </c>
      <c r="AV120" s="93" t="e">
        <f>'Описание предлагаемого товара'!#REF!</f>
        <v>#REF!</v>
      </c>
      <c r="AW120" s="91" t="e">
        <f>MIN(SEARCH({0,1,2,3,4,5,6,7,8,9},AV120&amp; "0123456789"))</f>
        <v>#REF!</v>
      </c>
      <c r="AX120" s="91" t="str">
        <f t="shared" si="652"/>
        <v/>
      </c>
      <c r="AY120" s="91" t="str">
        <f t="shared" si="653"/>
        <v/>
      </c>
      <c r="AZ120" s="91" t="str">
        <f t="shared" si="654"/>
        <v/>
      </c>
      <c r="BA120" s="91" t="str">
        <f t="shared" si="655"/>
        <v/>
      </c>
      <c r="BB120" s="91" t="str">
        <f t="shared" si="656"/>
        <v/>
      </c>
      <c r="BC120" s="91" t="str">
        <f t="shared" si="657"/>
        <v/>
      </c>
      <c r="BD120" s="91" t="str">
        <f t="shared" si="658"/>
        <v/>
      </c>
      <c r="BE120" s="91" t="str">
        <f t="shared" si="659"/>
        <v/>
      </c>
      <c r="BF120" s="91" t="str">
        <f t="shared" si="660"/>
        <v/>
      </c>
      <c r="BG120" s="91" t="str">
        <f t="shared" si="661"/>
        <v/>
      </c>
      <c r="BH120" s="91" t="str">
        <f t="shared" si="662"/>
        <v/>
      </c>
      <c r="BI120" s="91" t="str">
        <f t="shared" si="663"/>
        <v/>
      </c>
      <c r="BJ120" s="91" t="str">
        <f t="shared" si="664"/>
        <v/>
      </c>
      <c r="BK120" s="91" t="str">
        <f t="shared" si="665"/>
        <v/>
      </c>
      <c r="BL120" s="91" t="str">
        <f t="shared" si="666"/>
        <v/>
      </c>
      <c r="BM120" s="91" t="str">
        <f t="shared" si="667"/>
        <v/>
      </c>
      <c r="BN120" s="91" t="str">
        <f t="shared" si="668"/>
        <v/>
      </c>
      <c r="BO120" s="91" t="str">
        <f t="shared" si="669"/>
        <v/>
      </c>
      <c r="BP120" s="91" t="str">
        <f t="shared" si="670"/>
        <v/>
      </c>
      <c r="BQ120" s="91" t="str">
        <f t="shared" si="671"/>
        <v/>
      </c>
      <c r="BR120" s="91" t="str">
        <f t="shared" si="672"/>
        <v/>
      </c>
      <c r="BS120" s="91" t="str">
        <f t="shared" si="673"/>
        <v/>
      </c>
      <c r="BT120" s="91" t="str">
        <f t="shared" si="674"/>
        <v/>
      </c>
      <c r="BU120" s="91" t="str">
        <f t="shared" si="675"/>
        <v/>
      </c>
      <c r="BV120" s="91" t="str">
        <f t="shared" si="676"/>
        <v/>
      </c>
      <c r="BW120" s="91" t="str">
        <f t="shared" si="677"/>
        <v/>
      </c>
      <c r="BX120" s="91" t="str">
        <f t="shared" si="678"/>
        <v/>
      </c>
      <c r="BY120" s="91" t="str">
        <f t="shared" si="679"/>
        <v/>
      </c>
      <c r="BZ120" s="91" t="str">
        <f t="shared" si="680"/>
        <v/>
      </c>
      <c r="CA120" s="91" t="str">
        <f t="shared" si="681"/>
        <v/>
      </c>
      <c r="CB120" s="91" t="str">
        <f t="shared" si="682"/>
        <v/>
      </c>
      <c r="CC120" s="91" t="str">
        <f t="shared" si="683"/>
        <v/>
      </c>
      <c r="CD120" s="91" t="str">
        <f t="shared" si="684"/>
        <v/>
      </c>
      <c r="CE120" s="91" t="str">
        <f t="shared" si="685"/>
        <v/>
      </c>
      <c r="CF120" s="91" t="str">
        <f t="shared" si="686"/>
        <v/>
      </c>
      <c r="CG120" s="91" t="str">
        <f t="shared" si="687"/>
        <v/>
      </c>
      <c r="CH120" s="91" t="str">
        <f t="shared" si="688"/>
        <v/>
      </c>
      <c r="CI120" s="91" t="str">
        <f t="shared" si="689"/>
        <v>нет</v>
      </c>
      <c r="CJ120" s="63" t="e">
        <f>IF(LEN('Описание предлагаемого товара'!#REF!)&gt;0,'Описание предлагаемого товара'!#REF!,"")</f>
        <v>#REF!</v>
      </c>
      <c r="CK120" s="91" t="e">
        <f t="shared" ref="CK120:CL120" si="1035">IFERROR(REPLACE(CJ120,FIND(CHAR(10),CJ120,1),1,""),CJ120)</f>
        <v>#REF!</v>
      </c>
      <c r="CL120" s="91" t="e">
        <f t="shared" si="1035"/>
        <v>#REF!</v>
      </c>
      <c r="CM120" s="91" t="e">
        <f t="shared" si="691"/>
        <v>#REF!</v>
      </c>
      <c r="CN120" s="91" t="e">
        <f t="shared" si="692"/>
        <v>#REF!</v>
      </c>
      <c r="CO120" s="91" t="e">
        <f t="shared" si="693"/>
        <v>#REF!</v>
      </c>
      <c r="CP120" s="90" t="e">
        <f>IF(AU120="Не указан реестровый номер (мера нац.режима Запрет)","",IF(CI120="нет","",IF(CU120="да","исключение(не смотрим баллы)",IFERROR(IF(CI120*1&gt;0,IFERROR(IF(VLOOKUP(CI120*1,Обработ.выгрузка_реестра_РФ!$A:$G,7,)=0,"Баллы не установлены",VLOOKUP(CI120*1,Обработ.выгрузка_реестра_РФ!$A:$G,7,)),IF(LEN(CI120)&gt;14,"","нет номера в реестре РФ")),""),IF(LEN(CI120)=0,"","Некорректный реестровый номер")))))</f>
        <v>#REF!</v>
      </c>
      <c r="CQ120" s="33" t="e">
        <f>IF(LEN(C120)&gt;0,IFERROR(IF(LEN(H120)&gt;0,IF(LEN(VLOOKUP(H120,'исключения(не_смотрим_баллы)'!$A:$C,1,))&gt;0,"да","нет"),"не введен ОКПД2"),"нет"),"")</f>
        <v>#REF!</v>
      </c>
      <c r="CR120" s="33" t="e">
        <f ca="1">IF(CQ120="да",IF(TODAY()&lt;VLOOKUP(H120,'исключения(не_смотрим_баллы)'!$A:$C,3,),"да","нет"),"")</f>
        <v>#REF!</v>
      </c>
      <c r="CS120" s="33" t="str">
        <f>IFERROR(IF(CQ120="да",IF(VLOOKUP(CI120*1,Обработ.выгрузка_реестра_РФ!$A:$G,2,)&lt;VLOOKUP(H120,'исключения(не_смотрим_баллы)'!$A:$C,2,),"да","нет"),""),"")</f>
        <v/>
      </c>
      <c r="CT120" s="24"/>
      <c r="CU120" s="33" t="e">
        <f t="shared" si="705"/>
        <v>#REF!</v>
      </c>
      <c r="CV120" s="91" t="e">
        <f t="shared" si="706"/>
        <v>#REF!</v>
      </c>
      <c r="CW120" s="27" t="e">
        <f t="shared" si="707"/>
        <v>#REF!</v>
      </c>
      <c r="CX120" s="26" t="e">
        <f t="shared" si="636"/>
        <v>#REF!</v>
      </c>
      <c r="CY120" s="64" t="e">
        <f>IF(LEN('Описание предлагаемого товара'!#REF!)&gt;0,'Описание предлагаемого товара'!#REF!,"")</f>
        <v>#REF!</v>
      </c>
      <c r="CZ120" s="95" t="e">
        <f t="shared" si="694"/>
        <v>#REF!</v>
      </c>
      <c r="DA120" s="95" t="e">
        <f t="shared" ref="DA120" si="1036">IFERROR(REPLACE(CZ120,FIND(" ",CZ120,1),1,""),CZ120)</f>
        <v>#REF!</v>
      </c>
      <c r="DB120" s="95" t="e">
        <f t="shared" si="638"/>
        <v>#REF!</v>
      </c>
      <c r="DC120" s="95" t="e">
        <f t="shared" ref="DC120:DD120" si="1037">IFERROR(REPLACE(DB120,FIND("г.",DB120,1),2,""),DB120)</f>
        <v>#REF!</v>
      </c>
      <c r="DD120" s="95" t="e">
        <f t="shared" si="1037"/>
        <v>#REF!</v>
      </c>
      <c r="DE120" s="95" t="e">
        <f t="shared" ref="DE120:DF120" si="1038">IFERROR(REPLACE(DD120,FIND("г",DD120,1),1,""),DD120)</f>
        <v>#REF!</v>
      </c>
      <c r="DF120" s="95" t="e">
        <f t="shared" si="1038"/>
        <v>#REF!</v>
      </c>
      <c r="DG120" s="95" t="e">
        <f t="shared" si="711"/>
        <v>#REF!</v>
      </c>
      <c r="DH120" s="25" t="str">
        <f>IFERROR(VLOOKUP(CI120*1,Обработ.выгрузка_реестра_РФ!$A:$G,5,),"")</f>
        <v/>
      </c>
      <c r="DI120" s="27" t="str">
        <f t="shared" si="721"/>
        <v/>
      </c>
      <c r="DJ120" s="27" t="str">
        <f t="shared" ca="1" si="698"/>
        <v/>
      </c>
      <c r="DK120" s="63" t="e">
        <f>IF(LEN('Описание предлагаемого товара'!#REF!)&gt;0,'Описание предлагаемого товара'!#REF!,"")</f>
        <v>#REF!</v>
      </c>
      <c r="DL120" s="63" t="e">
        <f>IF(LEN('Описание предлагаемого товара'!#REF!)&gt;0,'Описание предлагаемого товара'!#REF!,"")</f>
        <v>#REF!</v>
      </c>
      <c r="DM120" s="32"/>
    </row>
    <row r="121" spans="1:117" ht="48.75" customHeight="1" x14ac:dyDescent="0.25">
      <c r="A121" s="61" t="e">
        <f>IF(LEN('Описание предлагаемого товара'!#REF!)&gt;0,'Описание предлагаемого товара'!#REF!,"")</f>
        <v>#REF!</v>
      </c>
      <c r="B121" s="65" t="e">
        <f>IF(LEN('Описание предлагаемого товара'!#REF!)&gt;0,'Описание предлагаемого товара'!#REF!,"")</f>
        <v>#REF!</v>
      </c>
      <c r="C121" s="61" t="e">
        <f>IF(LEN('Описание предлагаемого товара'!#REF!)&gt;0,'Описание предлагаемого товара'!#REF!,"")</f>
        <v>#REF!</v>
      </c>
      <c r="D121" s="61" t="e">
        <f>IF(LEN('Описание предлагаемого товара'!#REF!)&gt;0,'Описание предлагаемого товара'!#REF!,"")</f>
        <v>#REF!</v>
      </c>
      <c r="E121" s="61" t="e">
        <f>IF(LEN('Описание предлагаемого товара'!#REF!)&gt;0,'Описание предлагаемого товара'!#REF!,"")</f>
        <v>#REF!</v>
      </c>
      <c r="F121" s="61" t="e">
        <f>IF(LEN('Описание предлагаемого товара'!#REF!)&gt;0,'Описание предлагаемого товара'!#REF!,"")</f>
        <v>#REF!</v>
      </c>
      <c r="G121" s="61" t="e">
        <f>IF(LEN('Описание предлагаемого товара'!#REF!)&gt;0,'Описание предлагаемого товара'!#REF!,"")</f>
        <v>#REF!</v>
      </c>
      <c r="H121" s="61" t="e">
        <f>IF(LEN('Описание предлагаемого товара'!#REF!)&gt;0,'Описание предлагаемого товара'!#REF!,"")</f>
        <v>#REF!</v>
      </c>
      <c r="I121" s="61" t="e">
        <f>IF(LEN('Описание предлагаемого товара'!#REF!)&gt;0,'Описание предлагаемого товара'!#REF!,"")</f>
        <v>#REF!</v>
      </c>
      <c r="J121" s="38" t="str">
        <f>IFERROR(VLOOKUP(B121,SAP!$A:$E,5,),"")</f>
        <v/>
      </c>
      <c r="K121" s="40" t="str">
        <f t="shared" si="641"/>
        <v/>
      </c>
      <c r="L121" s="61" t="e">
        <f>IF(LEN('Описание предлагаемого товара'!#REF!)&gt;0,IFERROR('Описание предлагаемого товара'!#REF!*1,""),"")</f>
        <v>#REF!</v>
      </c>
      <c r="M121" s="39" t="str">
        <f>IFERROR(VLOOKUP(B121,SAP!$A:$E,2,),"")</f>
        <v/>
      </c>
      <c r="N121" s="41" t="str">
        <f t="shared" si="777"/>
        <v/>
      </c>
      <c r="O121" s="39" t="str">
        <f t="shared" si="628"/>
        <v/>
      </c>
      <c r="P121" s="36" t="e">
        <f>IF(LEN('Описание предлагаемого товара'!#REF!)&gt;0,'Описание предлагаемого товара'!#REF!,"")</f>
        <v>#REF!</v>
      </c>
      <c r="Q12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21" s="37" t="e">
        <f>IF(LEN('Описание предлагаемого товара'!#REF!)&gt;0,'Описание предлагаемого товара'!#REF!,"")</f>
        <v>#REF!</v>
      </c>
      <c r="S121" s="37" t="e">
        <f>IF(LEN('Описание предлагаемого товара'!#REF!)&gt;0,'Описание предлагаемого товара'!#REF!,"")</f>
        <v>#REF!</v>
      </c>
      <c r="T12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21" s="23" t="str">
        <f>IFERROR(VLOOKUP(CI121*1,Обработ.выгрузка_реестра_РФ!$A:$G,6,),"")</f>
        <v/>
      </c>
      <c r="V121" s="61" t="e">
        <f>IF(LEN('Описание предлагаемого товара'!#REF!)&gt;0,'Описание предлагаемого товара'!#REF!,"")</f>
        <v>#REF!</v>
      </c>
      <c r="W121" s="62" t="e">
        <f>IF(LEN('Описание предлагаемого товара'!#REF!)&gt;0,'Описание предлагаемого товара'!#REF!,"")</f>
        <v>#REF!</v>
      </c>
      <c r="X121" s="91" t="e">
        <f t="shared" ref="X121:Y121" si="1039">IFERROR(REPLACE(W121,FIND(CHAR(10),W121,1),1," "),W121)</f>
        <v>#REF!</v>
      </c>
      <c r="Y121" s="91" t="e">
        <f t="shared" si="1039"/>
        <v>#REF!</v>
      </c>
      <c r="Z121" s="91" t="e">
        <f t="shared" si="643"/>
        <v>#REF!</v>
      </c>
      <c r="AA121" s="91" t="e">
        <f t="shared" si="644"/>
        <v>#REF!</v>
      </c>
      <c r="AB121" s="91" t="e">
        <f t="shared" si="645"/>
        <v>#REF!</v>
      </c>
      <c r="AC121" s="91" t="e">
        <f t="shared" ref="AC121:AF121" si="1040">IFERROR(REPLACE(AB121,FIND("  ",AB121,1),2," "),AB121)</f>
        <v>#REF!</v>
      </c>
      <c r="AD121" s="91" t="e">
        <f t="shared" si="1040"/>
        <v>#REF!</v>
      </c>
      <c r="AE121" s="91" t="e">
        <f t="shared" si="1040"/>
        <v>#REF!</v>
      </c>
      <c r="AF121" s="91" t="e">
        <f t="shared" si="1040"/>
        <v>#REF!</v>
      </c>
      <c r="AG121" s="23" t="str">
        <f>IFERROR(VLOOKUP(CI121*1,Обработ.выгрузка_реестра_РФ!$A:$G,4,),"")</f>
        <v/>
      </c>
      <c r="AH121" s="91" t="str">
        <f t="shared" ref="AH121:AI121" si="1041">IFERROR(REPLACE(AG121,FIND("-",AG121,1),1,"*"),AG121)</f>
        <v/>
      </c>
      <c r="AI121" s="91" t="str">
        <f t="shared" si="1041"/>
        <v/>
      </c>
      <c r="AJ121" s="27" t="str">
        <f t="shared" si="743"/>
        <v/>
      </c>
      <c r="AK121" s="63" t="e">
        <f>IF(LEN('Описание предлагаемого товара'!#REF!)&gt;0,'Описание предлагаемого товара'!#REF!,"")</f>
        <v>#REF!</v>
      </c>
      <c r="AL121" s="91" t="e">
        <f t="shared" ref="AL121:AM121" si="1042">IFERROR(REPLACE(AK121,FIND(CHAR(10),AK121,1),1,""),AK121)</f>
        <v>#REF!</v>
      </c>
      <c r="AM121" s="91" t="e">
        <f t="shared" si="1042"/>
        <v>#REF!</v>
      </c>
      <c r="AN121" s="91" t="e">
        <f t="shared" ref="AN121:AR121" si="1043">IFERROR(REPLACE(AM121,FIND(" ",AM121,1),1,""),AM121)</f>
        <v>#REF!</v>
      </c>
      <c r="AO121" s="91" t="e">
        <f t="shared" si="1043"/>
        <v>#REF!</v>
      </c>
      <c r="AP121" s="91" t="e">
        <f t="shared" si="1043"/>
        <v>#REF!</v>
      </c>
      <c r="AQ121" s="91" t="e">
        <f t="shared" si="1043"/>
        <v>#REF!</v>
      </c>
      <c r="AR121" s="91" t="e">
        <f t="shared" si="1043"/>
        <v>#REF!</v>
      </c>
      <c r="AS121" s="91" t="e">
        <f t="shared" si="650"/>
        <v>#REF!</v>
      </c>
      <c r="AT121" s="91" t="e">
        <f t="shared" si="651"/>
        <v>#REF!</v>
      </c>
      <c r="AU121" s="32" t="e">
        <f t="shared" si="634"/>
        <v>#REF!</v>
      </c>
      <c r="AV121" s="93" t="e">
        <f>'Описание предлагаемого товара'!#REF!</f>
        <v>#REF!</v>
      </c>
      <c r="AW121" s="91" t="e">
        <f>MIN(SEARCH({0,1,2,3,4,5,6,7,8,9},AV121&amp; "0123456789"))</f>
        <v>#REF!</v>
      </c>
      <c r="AX121" s="91" t="str">
        <f t="shared" si="652"/>
        <v/>
      </c>
      <c r="AY121" s="91" t="str">
        <f t="shared" si="653"/>
        <v/>
      </c>
      <c r="AZ121" s="91" t="str">
        <f t="shared" si="654"/>
        <v/>
      </c>
      <c r="BA121" s="91" t="str">
        <f t="shared" si="655"/>
        <v/>
      </c>
      <c r="BB121" s="91" t="str">
        <f t="shared" si="656"/>
        <v/>
      </c>
      <c r="BC121" s="91" t="str">
        <f t="shared" si="657"/>
        <v/>
      </c>
      <c r="BD121" s="91" t="str">
        <f t="shared" si="658"/>
        <v/>
      </c>
      <c r="BE121" s="91" t="str">
        <f t="shared" si="659"/>
        <v/>
      </c>
      <c r="BF121" s="91" t="str">
        <f t="shared" si="660"/>
        <v/>
      </c>
      <c r="BG121" s="91" t="str">
        <f t="shared" si="661"/>
        <v/>
      </c>
      <c r="BH121" s="91" t="str">
        <f t="shared" si="662"/>
        <v/>
      </c>
      <c r="BI121" s="91" t="str">
        <f t="shared" si="663"/>
        <v/>
      </c>
      <c r="BJ121" s="91" t="str">
        <f t="shared" si="664"/>
        <v/>
      </c>
      <c r="BK121" s="91" t="str">
        <f t="shared" si="665"/>
        <v/>
      </c>
      <c r="BL121" s="91" t="str">
        <f t="shared" si="666"/>
        <v/>
      </c>
      <c r="BM121" s="91" t="str">
        <f t="shared" si="667"/>
        <v/>
      </c>
      <c r="BN121" s="91" t="str">
        <f t="shared" si="668"/>
        <v/>
      </c>
      <c r="BO121" s="91" t="str">
        <f t="shared" si="669"/>
        <v/>
      </c>
      <c r="BP121" s="91" t="str">
        <f t="shared" si="670"/>
        <v/>
      </c>
      <c r="BQ121" s="91" t="str">
        <f t="shared" si="671"/>
        <v/>
      </c>
      <c r="BR121" s="91" t="str">
        <f t="shared" si="672"/>
        <v/>
      </c>
      <c r="BS121" s="91" t="str">
        <f t="shared" si="673"/>
        <v/>
      </c>
      <c r="BT121" s="91" t="str">
        <f t="shared" si="674"/>
        <v/>
      </c>
      <c r="BU121" s="91" t="str">
        <f t="shared" si="675"/>
        <v/>
      </c>
      <c r="BV121" s="91" t="str">
        <f t="shared" si="676"/>
        <v/>
      </c>
      <c r="BW121" s="91" t="str">
        <f t="shared" si="677"/>
        <v/>
      </c>
      <c r="BX121" s="91" t="str">
        <f t="shared" si="678"/>
        <v/>
      </c>
      <c r="BY121" s="91" t="str">
        <f t="shared" si="679"/>
        <v/>
      </c>
      <c r="BZ121" s="91" t="str">
        <f t="shared" si="680"/>
        <v/>
      </c>
      <c r="CA121" s="91" t="str">
        <f t="shared" si="681"/>
        <v/>
      </c>
      <c r="CB121" s="91" t="str">
        <f t="shared" si="682"/>
        <v/>
      </c>
      <c r="CC121" s="91" t="str">
        <f t="shared" si="683"/>
        <v/>
      </c>
      <c r="CD121" s="91" t="str">
        <f t="shared" si="684"/>
        <v/>
      </c>
      <c r="CE121" s="91" t="str">
        <f t="shared" si="685"/>
        <v/>
      </c>
      <c r="CF121" s="91" t="str">
        <f t="shared" si="686"/>
        <v/>
      </c>
      <c r="CG121" s="91" t="str">
        <f t="shared" si="687"/>
        <v/>
      </c>
      <c r="CH121" s="91" t="str">
        <f t="shared" si="688"/>
        <v/>
      </c>
      <c r="CI121" s="91" t="str">
        <f t="shared" si="689"/>
        <v>нет</v>
      </c>
      <c r="CJ121" s="63" t="e">
        <f>IF(LEN('Описание предлагаемого товара'!#REF!)&gt;0,'Описание предлагаемого товара'!#REF!,"")</f>
        <v>#REF!</v>
      </c>
      <c r="CK121" s="91" t="e">
        <f t="shared" ref="CK121:CL121" si="1044">IFERROR(REPLACE(CJ121,FIND(CHAR(10),CJ121,1),1,""),CJ121)</f>
        <v>#REF!</v>
      </c>
      <c r="CL121" s="91" t="e">
        <f t="shared" si="1044"/>
        <v>#REF!</v>
      </c>
      <c r="CM121" s="91" t="e">
        <f t="shared" si="691"/>
        <v>#REF!</v>
      </c>
      <c r="CN121" s="91" t="e">
        <f t="shared" si="692"/>
        <v>#REF!</v>
      </c>
      <c r="CO121" s="91" t="e">
        <f t="shared" si="693"/>
        <v>#REF!</v>
      </c>
      <c r="CP121" s="90" t="e">
        <f>IF(AU121="Не указан реестровый номер (мера нац.режима Запрет)","",IF(CI121="нет","",IF(CU121="да","исключение(не смотрим баллы)",IFERROR(IF(CI121*1&gt;0,IFERROR(IF(VLOOKUP(CI121*1,Обработ.выгрузка_реестра_РФ!$A:$G,7,)=0,"Баллы не установлены",VLOOKUP(CI121*1,Обработ.выгрузка_реестра_РФ!$A:$G,7,)),IF(LEN(CI121)&gt;14,"","нет номера в реестре РФ")),""),IF(LEN(CI121)=0,"","Некорректный реестровый номер")))))</f>
        <v>#REF!</v>
      </c>
      <c r="CQ121" s="33" t="e">
        <f>IF(LEN(C121)&gt;0,IFERROR(IF(LEN(H121)&gt;0,IF(LEN(VLOOKUP(H121,'исключения(не_смотрим_баллы)'!$A:$C,1,))&gt;0,"да","нет"),"не введен ОКПД2"),"нет"),"")</f>
        <v>#REF!</v>
      </c>
      <c r="CR121" s="33" t="e">
        <f ca="1">IF(CQ121="да",IF(TODAY()&lt;VLOOKUP(H121,'исключения(не_смотрим_баллы)'!$A:$C,3,),"да","нет"),"")</f>
        <v>#REF!</v>
      </c>
      <c r="CS121" s="33" t="str">
        <f>IFERROR(IF(CQ121="да",IF(VLOOKUP(CI121*1,Обработ.выгрузка_реестра_РФ!$A:$G,2,)&lt;VLOOKUP(H121,'исключения(не_смотрим_баллы)'!$A:$C,2,),"да","нет"),""),"")</f>
        <v/>
      </c>
      <c r="CT121" s="24"/>
      <c r="CU121" s="33" t="e">
        <f t="shared" si="705"/>
        <v>#REF!</v>
      </c>
      <c r="CV121" s="91" t="e">
        <f t="shared" si="706"/>
        <v>#REF!</v>
      </c>
      <c r="CW121" s="27" t="e">
        <f t="shared" si="707"/>
        <v>#REF!</v>
      </c>
      <c r="CX121" s="26" t="e">
        <f t="shared" si="636"/>
        <v>#REF!</v>
      </c>
      <c r="CY121" s="64" t="e">
        <f>IF(LEN('Описание предлагаемого товара'!#REF!)&gt;0,'Описание предлагаемого товара'!#REF!,"")</f>
        <v>#REF!</v>
      </c>
      <c r="CZ121" s="95" t="e">
        <f t="shared" si="694"/>
        <v>#REF!</v>
      </c>
      <c r="DA121" s="95" t="e">
        <f t="shared" ref="DA121" si="1045">IFERROR(REPLACE(CZ121,FIND(" ",CZ121,1),1,""),CZ121)</f>
        <v>#REF!</v>
      </c>
      <c r="DB121" s="95" t="e">
        <f t="shared" si="638"/>
        <v>#REF!</v>
      </c>
      <c r="DC121" s="95" t="e">
        <f t="shared" ref="DC121:DD121" si="1046">IFERROR(REPLACE(DB121,FIND("г.",DB121,1),2,""),DB121)</f>
        <v>#REF!</v>
      </c>
      <c r="DD121" s="95" t="e">
        <f t="shared" si="1046"/>
        <v>#REF!</v>
      </c>
      <c r="DE121" s="95" t="e">
        <f t="shared" ref="DE121:DF121" si="1047">IFERROR(REPLACE(DD121,FIND("г",DD121,1),1,""),DD121)</f>
        <v>#REF!</v>
      </c>
      <c r="DF121" s="95" t="e">
        <f t="shared" si="1047"/>
        <v>#REF!</v>
      </c>
      <c r="DG121" s="95" t="e">
        <f t="shared" si="711"/>
        <v>#REF!</v>
      </c>
      <c r="DH121" s="25" t="str">
        <f>IFERROR(VLOOKUP(CI121*1,Обработ.выгрузка_реестра_РФ!$A:$G,5,),"")</f>
        <v/>
      </c>
      <c r="DI121" s="27" t="str">
        <f t="shared" si="721"/>
        <v/>
      </c>
      <c r="DJ121" s="27" t="str">
        <f t="shared" ca="1" si="698"/>
        <v/>
      </c>
      <c r="DK121" s="63" t="e">
        <f>IF(LEN('Описание предлагаемого товара'!#REF!)&gt;0,'Описание предлагаемого товара'!#REF!,"")</f>
        <v>#REF!</v>
      </c>
      <c r="DL121" s="63" t="e">
        <f>IF(LEN('Описание предлагаемого товара'!#REF!)&gt;0,'Описание предлагаемого товара'!#REF!,"")</f>
        <v>#REF!</v>
      </c>
      <c r="DM121" s="32"/>
    </row>
    <row r="122" spans="1:117" ht="48.75" customHeight="1" x14ac:dyDescent="0.25">
      <c r="A122" s="61" t="e">
        <f>IF(LEN('Описание предлагаемого товара'!#REF!)&gt;0,'Описание предлагаемого товара'!#REF!,"")</f>
        <v>#REF!</v>
      </c>
      <c r="B122" s="65" t="e">
        <f>IF(LEN('Описание предлагаемого товара'!#REF!)&gt;0,'Описание предлагаемого товара'!#REF!,"")</f>
        <v>#REF!</v>
      </c>
      <c r="C122" s="61" t="e">
        <f>IF(LEN('Описание предлагаемого товара'!#REF!)&gt;0,'Описание предлагаемого товара'!#REF!,"")</f>
        <v>#REF!</v>
      </c>
      <c r="D122" s="61" t="e">
        <f>IF(LEN('Описание предлагаемого товара'!#REF!)&gt;0,'Описание предлагаемого товара'!#REF!,"")</f>
        <v>#REF!</v>
      </c>
      <c r="E122" s="61" t="e">
        <f>IF(LEN('Описание предлагаемого товара'!#REF!)&gt;0,'Описание предлагаемого товара'!#REF!,"")</f>
        <v>#REF!</v>
      </c>
      <c r="F122" s="61" t="e">
        <f>IF(LEN('Описание предлагаемого товара'!#REF!)&gt;0,'Описание предлагаемого товара'!#REF!,"")</f>
        <v>#REF!</v>
      </c>
      <c r="G122" s="61" t="e">
        <f>IF(LEN('Описание предлагаемого товара'!#REF!)&gt;0,'Описание предлагаемого товара'!#REF!,"")</f>
        <v>#REF!</v>
      </c>
      <c r="H122" s="61" t="e">
        <f>IF(LEN('Описание предлагаемого товара'!#REF!)&gt;0,'Описание предлагаемого товара'!#REF!,"")</f>
        <v>#REF!</v>
      </c>
      <c r="I122" s="61" t="e">
        <f>IF(LEN('Описание предлагаемого товара'!#REF!)&gt;0,'Описание предлагаемого товара'!#REF!,"")</f>
        <v>#REF!</v>
      </c>
      <c r="J122" s="38" t="str">
        <f>IFERROR(VLOOKUP(B122,SAP!$A:$E,5,),"")</f>
        <v/>
      </c>
      <c r="K122" s="40" t="str">
        <f t="shared" si="641"/>
        <v/>
      </c>
      <c r="L122" s="61" t="e">
        <f>IF(LEN('Описание предлагаемого товара'!#REF!)&gt;0,IFERROR('Описание предлагаемого товара'!#REF!*1,""),"")</f>
        <v>#REF!</v>
      </c>
      <c r="M122" s="39" t="str">
        <f>IFERROR(VLOOKUP(B122,SAP!$A:$E,2,),"")</f>
        <v/>
      </c>
      <c r="N122" s="41" t="str">
        <f t="shared" si="777"/>
        <v/>
      </c>
      <c r="O122" s="39" t="str">
        <f t="shared" si="628"/>
        <v/>
      </c>
      <c r="P122" s="36" t="e">
        <f>IF(LEN('Описание предлагаемого товара'!#REF!)&gt;0,'Описание предлагаемого товара'!#REF!,"")</f>
        <v>#REF!</v>
      </c>
      <c r="Q12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22" s="37" t="e">
        <f>IF(LEN('Описание предлагаемого товара'!#REF!)&gt;0,'Описание предлагаемого товара'!#REF!,"")</f>
        <v>#REF!</v>
      </c>
      <c r="S122" s="37" t="e">
        <f>IF(LEN('Описание предлагаемого товара'!#REF!)&gt;0,'Описание предлагаемого товара'!#REF!,"")</f>
        <v>#REF!</v>
      </c>
      <c r="T12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22" s="23" t="str">
        <f>IFERROR(VLOOKUP(CI122*1,Обработ.выгрузка_реестра_РФ!$A:$G,6,),"")</f>
        <v/>
      </c>
      <c r="V122" s="61" t="e">
        <f>IF(LEN('Описание предлагаемого товара'!#REF!)&gt;0,'Описание предлагаемого товара'!#REF!,"")</f>
        <v>#REF!</v>
      </c>
      <c r="W122" s="62" t="e">
        <f>IF(LEN('Описание предлагаемого товара'!#REF!)&gt;0,'Описание предлагаемого товара'!#REF!,"")</f>
        <v>#REF!</v>
      </c>
      <c r="X122" s="91" t="e">
        <f t="shared" ref="X122:Y122" si="1048">IFERROR(REPLACE(W122,FIND(CHAR(10),W122,1),1," "),W122)</f>
        <v>#REF!</v>
      </c>
      <c r="Y122" s="91" t="e">
        <f t="shared" si="1048"/>
        <v>#REF!</v>
      </c>
      <c r="Z122" s="91" t="e">
        <f t="shared" si="643"/>
        <v>#REF!</v>
      </c>
      <c r="AA122" s="91" t="e">
        <f t="shared" si="644"/>
        <v>#REF!</v>
      </c>
      <c r="AB122" s="91" t="e">
        <f t="shared" si="645"/>
        <v>#REF!</v>
      </c>
      <c r="AC122" s="91" t="e">
        <f t="shared" ref="AC122:AF122" si="1049">IFERROR(REPLACE(AB122,FIND("  ",AB122,1),2," "),AB122)</f>
        <v>#REF!</v>
      </c>
      <c r="AD122" s="91" t="e">
        <f t="shared" si="1049"/>
        <v>#REF!</v>
      </c>
      <c r="AE122" s="91" t="e">
        <f t="shared" si="1049"/>
        <v>#REF!</v>
      </c>
      <c r="AF122" s="91" t="e">
        <f t="shared" si="1049"/>
        <v>#REF!</v>
      </c>
      <c r="AG122" s="23" t="str">
        <f>IFERROR(VLOOKUP(CI122*1,Обработ.выгрузка_реестра_РФ!$A:$G,4,),"")</f>
        <v/>
      </c>
      <c r="AH122" s="91" t="str">
        <f t="shared" ref="AH122:AI122" si="1050">IFERROR(REPLACE(AG122,FIND("-",AG122,1),1,"*"),AG122)</f>
        <v/>
      </c>
      <c r="AI122" s="91" t="str">
        <f t="shared" si="1050"/>
        <v/>
      </c>
      <c r="AJ122" s="27" t="str">
        <f t="shared" si="743"/>
        <v/>
      </c>
      <c r="AK122" s="63" t="e">
        <f>IF(LEN('Описание предлагаемого товара'!#REF!)&gt;0,'Описание предлагаемого товара'!#REF!,"")</f>
        <v>#REF!</v>
      </c>
      <c r="AL122" s="91" t="e">
        <f t="shared" ref="AL122:AM122" si="1051">IFERROR(REPLACE(AK122,FIND(CHAR(10),AK122,1),1,""),AK122)</f>
        <v>#REF!</v>
      </c>
      <c r="AM122" s="91" t="e">
        <f t="shared" si="1051"/>
        <v>#REF!</v>
      </c>
      <c r="AN122" s="91" t="e">
        <f t="shared" ref="AN122:AR122" si="1052">IFERROR(REPLACE(AM122,FIND(" ",AM122,1),1,""),AM122)</f>
        <v>#REF!</v>
      </c>
      <c r="AO122" s="91" t="e">
        <f t="shared" si="1052"/>
        <v>#REF!</v>
      </c>
      <c r="AP122" s="91" t="e">
        <f t="shared" si="1052"/>
        <v>#REF!</v>
      </c>
      <c r="AQ122" s="91" t="e">
        <f t="shared" si="1052"/>
        <v>#REF!</v>
      </c>
      <c r="AR122" s="91" t="e">
        <f t="shared" si="1052"/>
        <v>#REF!</v>
      </c>
      <c r="AS122" s="91" t="e">
        <f t="shared" si="650"/>
        <v>#REF!</v>
      </c>
      <c r="AT122" s="91" t="e">
        <f t="shared" si="651"/>
        <v>#REF!</v>
      </c>
      <c r="AU122" s="32" t="e">
        <f t="shared" si="634"/>
        <v>#REF!</v>
      </c>
      <c r="AV122" s="93" t="e">
        <f>'Описание предлагаемого товара'!#REF!</f>
        <v>#REF!</v>
      </c>
      <c r="AW122" s="91" t="e">
        <f>MIN(SEARCH({0,1,2,3,4,5,6,7,8,9},AV122&amp; "0123456789"))</f>
        <v>#REF!</v>
      </c>
      <c r="AX122" s="91" t="str">
        <f t="shared" si="652"/>
        <v/>
      </c>
      <c r="AY122" s="91" t="str">
        <f t="shared" si="653"/>
        <v/>
      </c>
      <c r="AZ122" s="91" t="str">
        <f t="shared" si="654"/>
        <v/>
      </c>
      <c r="BA122" s="91" t="str">
        <f t="shared" si="655"/>
        <v/>
      </c>
      <c r="BB122" s="91" t="str">
        <f t="shared" si="656"/>
        <v/>
      </c>
      <c r="BC122" s="91" t="str">
        <f t="shared" si="657"/>
        <v/>
      </c>
      <c r="BD122" s="91" t="str">
        <f t="shared" si="658"/>
        <v/>
      </c>
      <c r="BE122" s="91" t="str">
        <f t="shared" si="659"/>
        <v/>
      </c>
      <c r="BF122" s="91" t="str">
        <f t="shared" si="660"/>
        <v/>
      </c>
      <c r="BG122" s="91" t="str">
        <f t="shared" si="661"/>
        <v/>
      </c>
      <c r="BH122" s="91" t="str">
        <f t="shared" si="662"/>
        <v/>
      </c>
      <c r="BI122" s="91" t="str">
        <f t="shared" si="663"/>
        <v/>
      </c>
      <c r="BJ122" s="91" t="str">
        <f t="shared" si="664"/>
        <v/>
      </c>
      <c r="BK122" s="91" t="str">
        <f t="shared" si="665"/>
        <v/>
      </c>
      <c r="BL122" s="91" t="str">
        <f t="shared" si="666"/>
        <v/>
      </c>
      <c r="BM122" s="91" t="str">
        <f t="shared" si="667"/>
        <v/>
      </c>
      <c r="BN122" s="91" t="str">
        <f t="shared" si="668"/>
        <v/>
      </c>
      <c r="BO122" s="91" t="str">
        <f t="shared" si="669"/>
        <v/>
      </c>
      <c r="BP122" s="91" t="str">
        <f t="shared" si="670"/>
        <v/>
      </c>
      <c r="BQ122" s="91" t="str">
        <f t="shared" si="671"/>
        <v/>
      </c>
      <c r="BR122" s="91" t="str">
        <f t="shared" si="672"/>
        <v/>
      </c>
      <c r="BS122" s="91" t="str">
        <f t="shared" si="673"/>
        <v/>
      </c>
      <c r="BT122" s="91" t="str">
        <f t="shared" si="674"/>
        <v/>
      </c>
      <c r="BU122" s="91" t="str">
        <f t="shared" si="675"/>
        <v/>
      </c>
      <c r="BV122" s="91" t="str">
        <f t="shared" si="676"/>
        <v/>
      </c>
      <c r="BW122" s="91" t="str">
        <f t="shared" si="677"/>
        <v/>
      </c>
      <c r="BX122" s="91" t="str">
        <f t="shared" si="678"/>
        <v/>
      </c>
      <c r="BY122" s="91" t="str">
        <f t="shared" si="679"/>
        <v/>
      </c>
      <c r="BZ122" s="91" t="str">
        <f t="shared" si="680"/>
        <v/>
      </c>
      <c r="CA122" s="91" t="str">
        <f t="shared" si="681"/>
        <v/>
      </c>
      <c r="CB122" s="91" t="str">
        <f t="shared" si="682"/>
        <v/>
      </c>
      <c r="CC122" s="91" t="str">
        <f t="shared" si="683"/>
        <v/>
      </c>
      <c r="CD122" s="91" t="str">
        <f t="shared" si="684"/>
        <v/>
      </c>
      <c r="CE122" s="91" t="str">
        <f t="shared" si="685"/>
        <v/>
      </c>
      <c r="CF122" s="91" t="str">
        <f t="shared" si="686"/>
        <v/>
      </c>
      <c r="CG122" s="91" t="str">
        <f t="shared" si="687"/>
        <v/>
      </c>
      <c r="CH122" s="91" t="str">
        <f t="shared" si="688"/>
        <v/>
      </c>
      <c r="CI122" s="91" t="str">
        <f t="shared" si="689"/>
        <v>нет</v>
      </c>
      <c r="CJ122" s="63" t="e">
        <f>IF(LEN('Описание предлагаемого товара'!#REF!)&gt;0,'Описание предлагаемого товара'!#REF!,"")</f>
        <v>#REF!</v>
      </c>
      <c r="CK122" s="91" t="e">
        <f t="shared" ref="CK122:CL122" si="1053">IFERROR(REPLACE(CJ122,FIND(CHAR(10),CJ122,1),1,""),CJ122)</f>
        <v>#REF!</v>
      </c>
      <c r="CL122" s="91" t="e">
        <f t="shared" si="1053"/>
        <v>#REF!</v>
      </c>
      <c r="CM122" s="91" t="e">
        <f t="shared" si="691"/>
        <v>#REF!</v>
      </c>
      <c r="CN122" s="91" t="e">
        <f t="shared" si="692"/>
        <v>#REF!</v>
      </c>
      <c r="CO122" s="91" t="e">
        <f t="shared" si="693"/>
        <v>#REF!</v>
      </c>
      <c r="CP122" s="90" t="e">
        <f>IF(AU122="Не указан реестровый номер (мера нац.режима Запрет)","",IF(CI122="нет","",IF(CU122="да","исключение(не смотрим баллы)",IFERROR(IF(CI122*1&gt;0,IFERROR(IF(VLOOKUP(CI122*1,Обработ.выгрузка_реестра_РФ!$A:$G,7,)=0,"Баллы не установлены",VLOOKUP(CI122*1,Обработ.выгрузка_реестра_РФ!$A:$G,7,)),IF(LEN(CI122)&gt;14,"","нет номера в реестре РФ")),""),IF(LEN(CI122)=0,"","Некорректный реестровый номер")))))</f>
        <v>#REF!</v>
      </c>
      <c r="CQ122" s="33" t="e">
        <f>IF(LEN(C122)&gt;0,IFERROR(IF(LEN(H122)&gt;0,IF(LEN(VLOOKUP(H122,'исключения(не_смотрим_баллы)'!$A:$C,1,))&gt;0,"да","нет"),"не введен ОКПД2"),"нет"),"")</f>
        <v>#REF!</v>
      </c>
      <c r="CR122" s="33" t="e">
        <f ca="1">IF(CQ122="да",IF(TODAY()&lt;VLOOKUP(H122,'исключения(не_смотрим_баллы)'!$A:$C,3,),"да","нет"),"")</f>
        <v>#REF!</v>
      </c>
      <c r="CS122" s="33" t="str">
        <f>IFERROR(IF(CQ122="да",IF(VLOOKUP(CI122*1,Обработ.выгрузка_реестра_РФ!$A:$G,2,)&lt;VLOOKUP(H122,'исключения(не_смотрим_баллы)'!$A:$C,2,),"да","нет"),""),"")</f>
        <v/>
      </c>
      <c r="CT122" s="24"/>
      <c r="CU122" s="33" t="e">
        <f t="shared" si="705"/>
        <v>#REF!</v>
      </c>
      <c r="CV122" s="91" t="e">
        <f t="shared" si="706"/>
        <v>#REF!</v>
      </c>
      <c r="CW122" s="27" t="e">
        <f t="shared" si="707"/>
        <v>#REF!</v>
      </c>
      <c r="CX122" s="26" t="e">
        <f t="shared" si="636"/>
        <v>#REF!</v>
      </c>
      <c r="CY122" s="64" t="e">
        <f>IF(LEN('Описание предлагаемого товара'!#REF!)&gt;0,'Описание предлагаемого товара'!#REF!,"")</f>
        <v>#REF!</v>
      </c>
      <c r="CZ122" s="95" t="e">
        <f t="shared" si="694"/>
        <v>#REF!</v>
      </c>
      <c r="DA122" s="95" t="e">
        <f t="shared" ref="DA122" si="1054">IFERROR(REPLACE(CZ122,FIND(" ",CZ122,1),1,""),CZ122)</f>
        <v>#REF!</v>
      </c>
      <c r="DB122" s="95" t="e">
        <f t="shared" si="638"/>
        <v>#REF!</v>
      </c>
      <c r="DC122" s="95" t="e">
        <f t="shared" ref="DC122:DD122" si="1055">IFERROR(REPLACE(DB122,FIND("г.",DB122,1),2,""),DB122)</f>
        <v>#REF!</v>
      </c>
      <c r="DD122" s="95" t="e">
        <f t="shared" si="1055"/>
        <v>#REF!</v>
      </c>
      <c r="DE122" s="95" t="e">
        <f t="shared" ref="DE122:DF122" si="1056">IFERROR(REPLACE(DD122,FIND("г",DD122,1),1,""),DD122)</f>
        <v>#REF!</v>
      </c>
      <c r="DF122" s="95" t="e">
        <f t="shared" si="1056"/>
        <v>#REF!</v>
      </c>
      <c r="DG122" s="95" t="e">
        <f t="shared" si="711"/>
        <v>#REF!</v>
      </c>
      <c r="DH122" s="25" t="str">
        <f>IFERROR(VLOOKUP(CI122*1,Обработ.выгрузка_реестра_РФ!$A:$G,5,),"")</f>
        <v/>
      </c>
      <c r="DI122" s="27" t="str">
        <f t="shared" si="721"/>
        <v/>
      </c>
      <c r="DJ122" s="27" t="str">
        <f t="shared" ca="1" si="698"/>
        <v/>
      </c>
      <c r="DK122" s="63" t="e">
        <f>IF(LEN('Описание предлагаемого товара'!#REF!)&gt;0,'Описание предлагаемого товара'!#REF!,"")</f>
        <v>#REF!</v>
      </c>
      <c r="DL122" s="63" t="e">
        <f>IF(LEN('Описание предлагаемого товара'!#REF!)&gt;0,'Описание предлагаемого товара'!#REF!,"")</f>
        <v>#REF!</v>
      </c>
      <c r="DM122" s="32"/>
    </row>
    <row r="123" spans="1:117" ht="48.75" customHeight="1" x14ac:dyDescent="0.25">
      <c r="A123" s="61" t="e">
        <f>IF(LEN('Описание предлагаемого товара'!#REF!)&gt;0,'Описание предлагаемого товара'!#REF!,"")</f>
        <v>#REF!</v>
      </c>
      <c r="B123" s="65" t="e">
        <f>IF(LEN('Описание предлагаемого товара'!#REF!)&gt;0,'Описание предлагаемого товара'!#REF!,"")</f>
        <v>#REF!</v>
      </c>
      <c r="C123" s="61" t="e">
        <f>IF(LEN('Описание предлагаемого товара'!#REF!)&gt;0,'Описание предлагаемого товара'!#REF!,"")</f>
        <v>#REF!</v>
      </c>
      <c r="D123" s="61" t="e">
        <f>IF(LEN('Описание предлагаемого товара'!#REF!)&gt;0,'Описание предлагаемого товара'!#REF!,"")</f>
        <v>#REF!</v>
      </c>
      <c r="E123" s="61" t="e">
        <f>IF(LEN('Описание предлагаемого товара'!#REF!)&gt;0,'Описание предлагаемого товара'!#REF!,"")</f>
        <v>#REF!</v>
      </c>
      <c r="F123" s="61" t="e">
        <f>IF(LEN('Описание предлагаемого товара'!#REF!)&gt;0,'Описание предлагаемого товара'!#REF!,"")</f>
        <v>#REF!</v>
      </c>
      <c r="G123" s="61" t="e">
        <f>IF(LEN('Описание предлагаемого товара'!#REF!)&gt;0,'Описание предлагаемого товара'!#REF!,"")</f>
        <v>#REF!</v>
      </c>
      <c r="H123" s="61" t="e">
        <f>IF(LEN('Описание предлагаемого товара'!#REF!)&gt;0,'Описание предлагаемого товара'!#REF!,"")</f>
        <v>#REF!</v>
      </c>
      <c r="I123" s="61" t="e">
        <f>IF(LEN('Описание предлагаемого товара'!#REF!)&gt;0,'Описание предлагаемого товара'!#REF!,"")</f>
        <v>#REF!</v>
      </c>
      <c r="J123" s="38" t="str">
        <f>IFERROR(VLOOKUP(B123,SAP!$A:$E,5,),"")</f>
        <v/>
      </c>
      <c r="K123" s="40" t="str">
        <f t="shared" si="641"/>
        <v/>
      </c>
      <c r="L123" s="61" t="e">
        <f>IF(LEN('Описание предлагаемого товара'!#REF!)&gt;0,IFERROR('Описание предлагаемого товара'!#REF!*1,""),"")</f>
        <v>#REF!</v>
      </c>
      <c r="M123" s="39" t="str">
        <f>IFERROR(VLOOKUP(B123,SAP!$A:$E,2,),"")</f>
        <v/>
      </c>
      <c r="N123" s="41" t="str">
        <f t="shared" si="777"/>
        <v/>
      </c>
      <c r="O123" s="39" t="str">
        <f t="shared" si="628"/>
        <v/>
      </c>
      <c r="P123" s="36" t="e">
        <f>IF(LEN('Описание предлагаемого товара'!#REF!)&gt;0,'Описание предлагаемого товара'!#REF!,"")</f>
        <v>#REF!</v>
      </c>
      <c r="Q12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23" s="37" t="e">
        <f>IF(LEN('Описание предлагаемого товара'!#REF!)&gt;0,'Описание предлагаемого товара'!#REF!,"")</f>
        <v>#REF!</v>
      </c>
      <c r="S123" s="37" t="e">
        <f>IF(LEN('Описание предлагаемого товара'!#REF!)&gt;0,'Описание предлагаемого товара'!#REF!,"")</f>
        <v>#REF!</v>
      </c>
      <c r="T12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23" s="23" t="str">
        <f>IFERROR(VLOOKUP(CI123*1,Обработ.выгрузка_реестра_РФ!$A:$G,6,),"")</f>
        <v/>
      </c>
      <c r="V123" s="61" t="e">
        <f>IF(LEN('Описание предлагаемого товара'!#REF!)&gt;0,'Описание предлагаемого товара'!#REF!,"")</f>
        <v>#REF!</v>
      </c>
      <c r="W123" s="62" t="e">
        <f>IF(LEN('Описание предлагаемого товара'!#REF!)&gt;0,'Описание предлагаемого товара'!#REF!,"")</f>
        <v>#REF!</v>
      </c>
      <c r="X123" s="91" t="e">
        <f t="shared" ref="X123:Y123" si="1057">IFERROR(REPLACE(W123,FIND(CHAR(10),W123,1),1," "),W123)</f>
        <v>#REF!</v>
      </c>
      <c r="Y123" s="91" t="e">
        <f t="shared" si="1057"/>
        <v>#REF!</v>
      </c>
      <c r="Z123" s="91" t="e">
        <f t="shared" si="643"/>
        <v>#REF!</v>
      </c>
      <c r="AA123" s="91" t="e">
        <f t="shared" si="644"/>
        <v>#REF!</v>
      </c>
      <c r="AB123" s="91" t="e">
        <f t="shared" si="645"/>
        <v>#REF!</v>
      </c>
      <c r="AC123" s="91" t="e">
        <f t="shared" ref="AC123:AF123" si="1058">IFERROR(REPLACE(AB123,FIND("  ",AB123,1),2," "),AB123)</f>
        <v>#REF!</v>
      </c>
      <c r="AD123" s="91" t="e">
        <f t="shared" si="1058"/>
        <v>#REF!</v>
      </c>
      <c r="AE123" s="91" t="e">
        <f t="shared" si="1058"/>
        <v>#REF!</v>
      </c>
      <c r="AF123" s="91" t="e">
        <f t="shared" si="1058"/>
        <v>#REF!</v>
      </c>
      <c r="AG123" s="23" t="str">
        <f>IFERROR(VLOOKUP(CI123*1,Обработ.выгрузка_реестра_РФ!$A:$G,4,),"")</f>
        <v/>
      </c>
      <c r="AH123" s="91" t="str">
        <f t="shared" ref="AH123:AI123" si="1059">IFERROR(REPLACE(AG123,FIND("-",AG123,1),1,"*"),AG123)</f>
        <v/>
      </c>
      <c r="AI123" s="91" t="str">
        <f t="shared" si="1059"/>
        <v/>
      </c>
      <c r="AJ123" s="27" t="str">
        <f t="shared" si="743"/>
        <v/>
      </c>
      <c r="AK123" s="63" t="e">
        <f>IF(LEN('Описание предлагаемого товара'!#REF!)&gt;0,'Описание предлагаемого товара'!#REF!,"")</f>
        <v>#REF!</v>
      </c>
      <c r="AL123" s="91" t="e">
        <f t="shared" ref="AL123:AM123" si="1060">IFERROR(REPLACE(AK123,FIND(CHAR(10),AK123,1),1,""),AK123)</f>
        <v>#REF!</v>
      </c>
      <c r="AM123" s="91" t="e">
        <f t="shared" si="1060"/>
        <v>#REF!</v>
      </c>
      <c r="AN123" s="91" t="e">
        <f t="shared" ref="AN123:AR123" si="1061">IFERROR(REPLACE(AM123,FIND(" ",AM123,1),1,""),AM123)</f>
        <v>#REF!</v>
      </c>
      <c r="AO123" s="91" t="e">
        <f t="shared" si="1061"/>
        <v>#REF!</v>
      </c>
      <c r="AP123" s="91" t="e">
        <f t="shared" si="1061"/>
        <v>#REF!</v>
      </c>
      <c r="AQ123" s="91" t="e">
        <f t="shared" si="1061"/>
        <v>#REF!</v>
      </c>
      <c r="AR123" s="91" t="e">
        <f t="shared" si="1061"/>
        <v>#REF!</v>
      </c>
      <c r="AS123" s="91" t="e">
        <f t="shared" si="650"/>
        <v>#REF!</v>
      </c>
      <c r="AT123" s="91" t="e">
        <f t="shared" si="651"/>
        <v>#REF!</v>
      </c>
      <c r="AU123" s="32" t="e">
        <f t="shared" si="634"/>
        <v>#REF!</v>
      </c>
      <c r="AV123" s="93" t="e">
        <f>'Описание предлагаемого товара'!#REF!</f>
        <v>#REF!</v>
      </c>
      <c r="AW123" s="91" t="e">
        <f>MIN(SEARCH({0,1,2,3,4,5,6,7,8,9},AV123&amp; "0123456789"))</f>
        <v>#REF!</v>
      </c>
      <c r="AX123" s="91" t="str">
        <f t="shared" si="652"/>
        <v/>
      </c>
      <c r="AY123" s="91" t="str">
        <f t="shared" si="653"/>
        <v/>
      </c>
      <c r="AZ123" s="91" t="str">
        <f t="shared" si="654"/>
        <v/>
      </c>
      <c r="BA123" s="91" t="str">
        <f t="shared" si="655"/>
        <v/>
      </c>
      <c r="BB123" s="91" t="str">
        <f t="shared" si="656"/>
        <v/>
      </c>
      <c r="BC123" s="91" t="str">
        <f t="shared" si="657"/>
        <v/>
      </c>
      <c r="BD123" s="91" t="str">
        <f t="shared" si="658"/>
        <v/>
      </c>
      <c r="BE123" s="91" t="str">
        <f t="shared" si="659"/>
        <v/>
      </c>
      <c r="BF123" s="91" t="str">
        <f t="shared" si="660"/>
        <v/>
      </c>
      <c r="BG123" s="91" t="str">
        <f t="shared" si="661"/>
        <v/>
      </c>
      <c r="BH123" s="91" t="str">
        <f t="shared" si="662"/>
        <v/>
      </c>
      <c r="BI123" s="91" t="str">
        <f t="shared" si="663"/>
        <v/>
      </c>
      <c r="BJ123" s="91" t="str">
        <f t="shared" si="664"/>
        <v/>
      </c>
      <c r="BK123" s="91" t="str">
        <f t="shared" si="665"/>
        <v/>
      </c>
      <c r="BL123" s="91" t="str">
        <f t="shared" si="666"/>
        <v/>
      </c>
      <c r="BM123" s="91" t="str">
        <f t="shared" si="667"/>
        <v/>
      </c>
      <c r="BN123" s="91" t="str">
        <f t="shared" si="668"/>
        <v/>
      </c>
      <c r="BO123" s="91" t="str">
        <f t="shared" si="669"/>
        <v/>
      </c>
      <c r="BP123" s="91" t="str">
        <f t="shared" si="670"/>
        <v/>
      </c>
      <c r="BQ123" s="91" t="str">
        <f t="shared" si="671"/>
        <v/>
      </c>
      <c r="BR123" s="91" t="str">
        <f t="shared" si="672"/>
        <v/>
      </c>
      <c r="BS123" s="91" t="str">
        <f t="shared" si="673"/>
        <v/>
      </c>
      <c r="BT123" s="91" t="str">
        <f t="shared" si="674"/>
        <v/>
      </c>
      <c r="BU123" s="91" t="str">
        <f t="shared" si="675"/>
        <v/>
      </c>
      <c r="BV123" s="91" t="str">
        <f t="shared" si="676"/>
        <v/>
      </c>
      <c r="BW123" s="91" t="str">
        <f t="shared" si="677"/>
        <v/>
      </c>
      <c r="BX123" s="91" t="str">
        <f t="shared" si="678"/>
        <v/>
      </c>
      <c r="BY123" s="91" t="str">
        <f t="shared" si="679"/>
        <v/>
      </c>
      <c r="BZ123" s="91" t="str">
        <f t="shared" si="680"/>
        <v/>
      </c>
      <c r="CA123" s="91" t="str">
        <f t="shared" si="681"/>
        <v/>
      </c>
      <c r="CB123" s="91" t="str">
        <f t="shared" si="682"/>
        <v/>
      </c>
      <c r="CC123" s="91" t="str">
        <f t="shared" si="683"/>
        <v/>
      </c>
      <c r="CD123" s="91" t="str">
        <f t="shared" si="684"/>
        <v/>
      </c>
      <c r="CE123" s="91" t="str">
        <f t="shared" si="685"/>
        <v/>
      </c>
      <c r="CF123" s="91" t="str">
        <f t="shared" si="686"/>
        <v/>
      </c>
      <c r="CG123" s="91" t="str">
        <f t="shared" si="687"/>
        <v/>
      </c>
      <c r="CH123" s="91" t="str">
        <f t="shared" si="688"/>
        <v/>
      </c>
      <c r="CI123" s="91" t="str">
        <f t="shared" si="689"/>
        <v>нет</v>
      </c>
      <c r="CJ123" s="63" t="e">
        <f>IF(LEN('Описание предлагаемого товара'!#REF!)&gt;0,'Описание предлагаемого товара'!#REF!,"")</f>
        <v>#REF!</v>
      </c>
      <c r="CK123" s="91" t="e">
        <f t="shared" ref="CK123:CL123" si="1062">IFERROR(REPLACE(CJ123,FIND(CHAR(10),CJ123,1),1,""),CJ123)</f>
        <v>#REF!</v>
      </c>
      <c r="CL123" s="91" t="e">
        <f t="shared" si="1062"/>
        <v>#REF!</v>
      </c>
      <c r="CM123" s="91" t="e">
        <f t="shared" si="691"/>
        <v>#REF!</v>
      </c>
      <c r="CN123" s="91" t="e">
        <f t="shared" si="692"/>
        <v>#REF!</v>
      </c>
      <c r="CO123" s="91" t="e">
        <f t="shared" si="693"/>
        <v>#REF!</v>
      </c>
      <c r="CP123" s="90" t="e">
        <f>IF(AU123="Не указан реестровый номер (мера нац.режима Запрет)","",IF(CI123="нет","",IF(CU123="да","исключение(не смотрим баллы)",IFERROR(IF(CI123*1&gt;0,IFERROR(IF(VLOOKUP(CI123*1,Обработ.выгрузка_реестра_РФ!$A:$G,7,)=0,"Баллы не установлены",VLOOKUP(CI123*1,Обработ.выгрузка_реестра_РФ!$A:$G,7,)),IF(LEN(CI123)&gt;14,"","нет номера в реестре РФ")),""),IF(LEN(CI123)=0,"","Некорректный реестровый номер")))))</f>
        <v>#REF!</v>
      </c>
      <c r="CQ123" s="33" t="e">
        <f>IF(LEN(C123)&gt;0,IFERROR(IF(LEN(H123)&gt;0,IF(LEN(VLOOKUP(H123,'исключения(не_смотрим_баллы)'!$A:$C,1,))&gt;0,"да","нет"),"не введен ОКПД2"),"нет"),"")</f>
        <v>#REF!</v>
      </c>
      <c r="CR123" s="33" t="e">
        <f ca="1">IF(CQ123="да",IF(TODAY()&lt;VLOOKUP(H123,'исключения(не_смотрим_баллы)'!$A:$C,3,),"да","нет"),"")</f>
        <v>#REF!</v>
      </c>
      <c r="CS123" s="33" t="str">
        <f>IFERROR(IF(CQ123="да",IF(VLOOKUP(CI123*1,Обработ.выгрузка_реестра_РФ!$A:$G,2,)&lt;VLOOKUP(H123,'исключения(не_смотрим_баллы)'!$A:$C,2,),"да","нет"),""),"")</f>
        <v/>
      </c>
      <c r="CT123" s="24"/>
      <c r="CU123" s="33" t="e">
        <f t="shared" si="705"/>
        <v>#REF!</v>
      </c>
      <c r="CV123" s="91" t="e">
        <f t="shared" si="706"/>
        <v>#REF!</v>
      </c>
      <c r="CW123" s="27" t="e">
        <f t="shared" si="707"/>
        <v>#REF!</v>
      </c>
      <c r="CX123" s="26" t="e">
        <f t="shared" si="636"/>
        <v>#REF!</v>
      </c>
      <c r="CY123" s="64" t="e">
        <f>IF(LEN('Описание предлагаемого товара'!#REF!)&gt;0,'Описание предлагаемого товара'!#REF!,"")</f>
        <v>#REF!</v>
      </c>
      <c r="CZ123" s="95" t="e">
        <f t="shared" si="694"/>
        <v>#REF!</v>
      </c>
      <c r="DA123" s="95" t="e">
        <f t="shared" ref="DA123" si="1063">IFERROR(REPLACE(CZ123,FIND(" ",CZ123,1),1,""),CZ123)</f>
        <v>#REF!</v>
      </c>
      <c r="DB123" s="95" t="e">
        <f t="shared" si="638"/>
        <v>#REF!</v>
      </c>
      <c r="DC123" s="95" t="e">
        <f t="shared" ref="DC123:DD123" si="1064">IFERROR(REPLACE(DB123,FIND("г.",DB123,1),2,""),DB123)</f>
        <v>#REF!</v>
      </c>
      <c r="DD123" s="95" t="e">
        <f t="shared" si="1064"/>
        <v>#REF!</v>
      </c>
      <c r="DE123" s="95" t="e">
        <f t="shared" ref="DE123:DF123" si="1065">IFERROR(REPLACE(DD123,FIND("г",DD123,1),1,""),DD123)</f>
        <v>#REF!</v>
      </c>
      <c r="DF123" s="95" t="e">
        <f t="shared" si="1065"/>
        <v>#REF!</v>
      </c>
      <c r="DG123" s="95" t="e">
        <f t="shared" si="711"/>
        <v>#REF!</v>
      </c>
      <c r="DH123" s="25" t="str">
        <f>IFERROR(VLOOKUP(CI123*1,Обработ.выгрузка_реестра_РФ!$A:$G,5,),"")</f>
        <v/>
      </c>
      <c r="DI123" s="27" t="str">
        <f t="shared" si="721"/>
        <v/>
      </c>
      <c r="DJ123" s="27" t="str">
        <f t="shared" ca="1" si="698"/>
        <v/>
      </c>
      <c r="DK123" s="63" t="e">
        <f>IF(LEN('Описание предлагаемого товара'!#REF!)&gt;0,'Описание предлагаемого товара'!#REF!,"")</f>
        <v>#REF!</v>
      </c>
      <c r="DL123" s="63" t="e">
        <f>IF(LEN('Описание предлагаемого товара'!#REF!)&gt;0,'Описание предлагаемого товара'!#REF!,"")</f>
        <v>#REF!</v>
      </c>
      <c r="DM123" s="32"/>
    </row>
    <row r="124" spans="1:117" ht="48.75" customHeight="1" x14ac:dyDescent="0.25">
      <c r="A124" s="61" t="e">
        <f>IF(LEN('Описание предлагаемого товара'!#REF!)&gt;0,'Описание предлагаемого товара'!#REF!,"")</f>
        <v>#REF!</v>
      </c>
      <c r="B124" s="65" t="e">
        <f>IF(LEN('Описание предлагаемого товара'!#REF!)&gt;0,'Описание предлагаемого товара'!#REF!,"")</f>
        <v>#REF!</v>
      </c>
      <c r="C124" s="61" t="e">
        <f>IF(LEN('Описание предлагаемого товара'!#REF!)&gt;0,'Описание предлагаемого товара'!#REF!,"")</f>
        <v>#REF!</v>
      </c>
      <c r="D124" s="61" t="e">
        <f>IF(LEN('Описание предлагаемого товара'!#REF!)&gt;0,'Описание предлагаемого товара'!#REF!,"")</f>
        <v>#REF!</v>
      </c>
      <c r="E124" s="61" t="e">
        <f>IF(LEN('Описание предлагаемого товара'!#REF!)&gt;0,'Описание предлагаемого товара'!#REF!,"")</f>
        <v>#REF!</v>
      </c>
      <c r="F124" s="61" t="e">
        <f>IF(LEN('Описание предлагаемого товара'!#REF!)&gt;0,'Описание предлагаемого товара'!#REF!,"")</f>
        <v>#REF!</v>
      </c>
      <c r="G124" s="61" t="e">
        <f>IF(LEN('Описание предлагаемого товара'!#REF!)&gt;0,'Описание предлагаемого товара'!#REF!,"")</f>
        <v>#REF!</v>
      </c>
      <c r="H124" s="61" t="e">
        <f>IF(LEN('Описание предлагаемого товара'!#REF!)&gt;0,'Описание предлагаемого товара'!#REF!,"")</f>
        <v>#REF!</v>
      </c>
      <c r="I124" s="61" t="e">
        <f>IF(LEN('Описание предлагаемого товара'!#REF!)&gt;0,'Описание предлагаемого товара'!#REF!,"")</f>
        <v>#REF!</v>
      </c>
      <c r="J124" s="38" t="str">
        <f>IFERROR(VLOOKUP(B124,SAP!$A:$E,5,),"")</f>
        <v/>
      </c>
      <c r="K124" s="40" t="str">
        <f t="shared" si="641"/>
        <v/>
      </c>
      <c r="L124" s="61" t="e">
        <f>IF(LEN('Описание предлагаемого товара'!#REF!)&gt;0,IFERROR('Описание предлагаемого товара'!#REF!*1,""),"")</f>
        <v>#REF!</v>
      </c>
      <c r="M124" s="39" t="str">
        <f>IFERROR(VLOOKUP(B124,SAP!$A:$E,2,),"")</f>
        <v/>
      </c>
      <c r="N124" s="41" t="str">
        <f t="shared" si="777"/>
        <v/>
      </c>
      <c r="O124" s="39" t="str">
        <f t="shared" si="628"/>
        <v/>
      </c>
      <c r="P124" s="36" t="e">
        <f>IF(LEN('Описание предлагаемого товара'!#REF!)&gt;0,'Описание предлагаемого товара'!#REF!,"")</f>
        <v>#REF!</v>
      </c>
      <c r="Q12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24" s="37" t="e">
        <f>IF(LEN('Описание предлагаемого товара'!#REF!)&gt;0,'Описание предлагаемого товара'!#REF!,"")</f>
        <v>#REF!</v>
      </c>
      <c r="S124" s="37" t="e">
        <f>IF(LEN('Описание предлагаемого товара'!#REF!)&gt;0,'Описание предлагаемого товара'!#REF!,"")</f>
        <v>#REF!</v>
      </c>
      <c r="T12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24" s="23" t="str">
        <f>IFERROR(VLOOKUP(CI124*1,Обработ.выгрузка_реестра_РФ!$A:$G,6,),"")</f>
        <v/>
      </c>
      <c r="V124" s="61" t="e">
        <f>IF(LEN('Описание предлагаемого товара'!#REF!)&gt;0,'Описание предлагаемого товара'!#REF!,"")</f>
        <v>#REF!</v>
      </c>
      <c r="W124" s="62" t="e">
        <f>IF(LEN('Описание предлагаемого товара'!#REF!)&gt;0,'Описание предлагаемого товара'!#REF!,"")</f>
        <v>#REF!</v>
      </c>
      <c r="X124" s="91" t="e">
        <f t="shared" ref="X124:Y124" si="1066">IFERROR(REPLACE(W124,FIND(CHAR(10),W124,1),1," "),W124)</f>
        <v>#REF!</v>
      </c>
      <c r="Y124" s="91" t="e">
        <f t="shared" si="1066"/>
        <v>#REF!</v>
      </c>
      <c r="Z124" s="91" t="e">
        <f t="shared" si="643"/>
        <v>#REF!</v>
      </c>
      <c r="AA124" s="91" t="e">
        <f t="shared" si="644"/>
        <v>#REF!</v>
      </c>
      <c r="AB124" s="91" t="e">
        <f t="shared" si="645"/>
        <v>#REF!</v>
      </c>
      <c r="AC124" s="91" t="e">
        <f t="shared" ref="AC124:AF124" si="1067">IFERROR(REPLACE(AB124,FIND("  ",AB124,1),2," "),AB124)</f>
        <v>#REF!</v>
      </c>
      <c r="AD124" s="91" t="e">
        <f t="shared" si="1067"/>
        <v>#REF!</v>
      </c>
      <c r="AE124" s="91" t="e">
        <f t="shared" si="1067"/>
        <v>#REF!</v>
      </c>
      <c r="AF124" s="91" t="e">
        <f t="shared" si="1067"/>
        <v>#REF!</v>
      </c>
      <c r="AG124" s="23" t="str">
        <f>IFERROR(VLOOKUP(CI124*1,Обработ.выгрузка_реестра_РФ!$A:$G,4,),"")</f>
        <v/>
      </c>
      <c r="AH124" s="91" t="str">
        <f t="shared" ref="AH124:AI124" si="1068">IFERROR(REPLACE(AG124,FIND("-",AG124,1),1,"*"),AG124)</f>
        <v/>
      </c>
      <c r="AI124" s="91" t="str">
        <f t="shared" si="1068"/>
        <v/>
      </c>
      <c r="AJ124" s="27" t="str">
        <f t="shared" si="743"/>
        <v/>
      </c>
      <c r="AK124" s="63" t="e">
        <f>IF(LEN('Описание предлагаемого товара'!#REF!)&gt;0,'Описание предлагаемого товара'!#REF!,"")</f>
        <v>#REF!</v>
      </c>
      <c r="AL124" s="91" t="e">
        <f t="shared" ref="AL124:AM124" si="1069">IFERROR(REPLACE(AK124,FIND(CHAR(10),AK124,1),1,""),AK124)</f>
        <v>#REF!</v>
      </c>
      <c r="AM124" s="91" t="e">
        <f t="shared" si="1069"/>
        <v>#REF!</v>
      </c>
      <c r="AN124" s="91" t="e">
        <f t="shared" ref="AN124:AR124" si="1070">IFERROR(REPLACE(AM124,FIND(" ",AM124,1),1,""),AM124)</f>
        <v>#REF!</v>
      </c>
      <c r="AO124" s="91" t="e">
        <f t="shared" si="1070"/>
        <v>#REF!</v>
      </c>
      <c r="AP124" s="91" t="e">
        <f t="shared" si="1070"/>
        <v>#REF!</v>
      </c>
      <c r="AQ124" s="91" t="e">
        <f t="shared" si="1070"/>
        <v>#REF!</v>
      </c>
      <c r="AR124" s="91" t="e">
        <f t="shared" si="1070"/>
        <v>#REF!</v>
      </c>
      <c r="AS124" s="91" t="e">
        <f t="shared" si="650"/>
        <v>#REF!</v>
      </c>
      <c r="AT124" s="91" t="e">
        <f t="shared" si="651"/>
        <v>#REF!</v>
      </c>
      <c r="AU124" s="32" t="e">
        <f t="shared" si="634"/>
        <v>#REF!</v>
      </c>
      <c r="AV124" s="93" t="e">
        <f>'Описание предлагаемого товара'!#REF!</f>
        <v>#REF!</v>
      </c>
      <c r="AW124" s="91" t="e">
        <f>MIN(SEARCH({0,1,2,3,4,5,6,7,8,9},AV124&amp; "0123456789"))</f>
        <v>#REF!</v>
      </c>
      <c r="AX124" s="91" t="str">
        <f t="shared" si="652"/>
        <v/>
      </c>
      <c r="AY124" s="91" t="str">
        <f t="shared" si="653"/>
        <v/>
      </c>
      <c r="AZ124" s="91" t="str">
        <f t="shared" si="654"/>
        <v/>
      </c>
      <c r="BA124" s="91" t="str">
        <f t="shared" si="655"/>
        <v/>
      </c>
      <c r="BB124" s="91" t="str">
        <f t="shared" si="656"/>
        <v/>
      </c>
      <c r="BC124" s="91" t="str">
        <f t="shared" si="657"/>
        <v/>
      </c>
      <c r="BD124" s="91" t="str">
        <f t="shared" si="658"/>
        <v/>
      </c>
      <c r="BE124" s="91" t="str">
        <f t="shared" si="659"/>
        <v/>
      </c>
      <c r="BF124" s="91" t="str">
        <f t="shared" si="660"/>
        <v/>
      </c>
      <c r="BG124" s="91" t="str">
        <f t="shared" si="661"/>
        <v/>
      </c>
      <c r="BH124" s="91" t="str">
        <f t="shared" si="662"/>
        <v/>
      </c>
      <c r="BI124" s="91" t="str">
        <f t="shared" si="663"/>
        <v/>
      </c>
      <c r="BJ124" s="91" t="str">
        <f t="shared" si="664"/>
        <v/>
      </c>
      <c r="BK124" s="91" t="str">
        <f t="shared" si="665"/>
        <v/>
      </c>
      <c r="BL124" s="91" t="str">
        <f t="shared" si="666"/>
        <v/>
      </c>
      <c r="BM124" s="91" t="str">
        <f t="shared" si="667"/>
        <v/>
      </c>
      <c r="BN124" s="91" t="str">
        <f t="shared" si="668"/>
        <v/>
      </c>
      <c r="BO124" s="91" t="str">
        <f t="shared" si="669"/>
        <v/>
      </c>
      <c r="BP124" s="91" t="str">
        <f t="shared" si="670"/>
        <v/>
      </c>
      <c r="BQ124" s="91" t="str">
        <f t="shared" si="671"/>
        <v/>
      </c>
      <c r="BR124" s="91" t="str">
        <f t="shared" si="672"/>
        <v/>
      </c>
      <c r="BS124" s="91" t="str">
        <f t="shared" si="673"/>
        <v/>
      </c>
      <c r="BT124" s="91" t="str">
        <f t="shared" si="674"/>
        <v/>
      </c>
      <c r="BU124" s="91" t="str">
        <f t="shared" si="675"/>
        <v/>
      </c>
      <c r="BV124" s="91" t="str">
        <f t="shared" si="676"/>
        <v/>
      </c>
      <c r="BW124" s="91" t="str">
        <f t="shared" si="677"/>
        <v/>
      </c>
      <c r="BX124" s="91" t="str">
        <f t="shared" si="678"/>
        <v/>
      </c>
      <c r="BY124" s="91" t="str">
        <f t="shared" si="679"/>
        <v/>
      </c>
      <c r="BZ124" s="91" t="str">
        <f t="shared" si="680"/>
        <v/>
      </c>
      <c r="CA124" s="91" t="str">
        <f t="shared" si="681"/>
        <v/>
      </c>
      <c r="CB124" s="91" t="str">
        <f t="shared" si="682"/>
        <v/>
      </c>
      <c r="CC124" s="91" t="str">
        <f t="shared" si="683"/>
        <v/>
      </c>
      <c r="CD124" s="91" t="str">
        <f t="shared" si="684"/>
        <v/>
      </c>
      <c r="CE124" s="91" t="str">
        <f t="shared" si="685"/>
        <v/>
      </c>
      <c r="CF124" s="91" t="str">
        <f t="shared" si="686"/>
        <v/>
      </c>
      <c r="CG124" s="91" t="str">
        <f t="shared" si="687"/>
        <v/>
      </c>
      <c r="CH124" s="91" t="str">
        <f t="shared" si="688"/>
        <v/>
      </c>
      <c r="CI124" s="91" t="str">
        <f t="shared" si="689"/>
        <v>нет</v>
      </c>
      <c r="CJ124" s="63" t="e">
        <f>IF(LEN('Описание предлагаемого товара'!#REF!)&gt;0,'Описание предлагаемого товара'!#REF!,"")</f>
        <v>#REF!</v>
      </c>
      <c r="CK124" s="91" t="e">
        <f t="shared" ref="CK124:CL124" si="1071">IFERROR(REPLACE(CJ124,FIND(CHAR(10),CJ124,1),1,""),CJ124)</f>
        <v>#REF!</v>
      </c>
      <c r="CL124" s="91" t="e">
        <f t="shared" si="1071"/>
        <v>#REF!</v>
      </c>
      <c r="CM124" s="91" t="e">
        <f t="shared" si="691"/>
        <v>#REF!</v>
      </c>
      <c r="CN124" s="91" t="e">
        <f t="shared" si="692"/>
        <v>#REF!</v>
      </c>
      <c r="CO124" s="91" t="e">
        <f t="shared" si="693"/>
        <v>#REF!</v>
      </c>
      <c r="CP124" s="90" t="e">
        <f>IF(AU124="Не указан реестровый номер (мера нац.режима Запрет)","",IF(CI124="нет","",IF(CU124="да","исключение(не смотрим баллы)",IFERROR(IF(CI124*1&gt;0,IFERROR(IF(VLOOKUP(CI124*1,Обработ.выгрузка_реестра_РФ!$A:$G,7,)=0,"Баллы не установлены",VLOOKUP(CI124*1,Обработ.выгрузка_реестра_РФ!$A:$G,7,)),IF(LEN(CI124)&gt;14,"","нет номера в реестре РФ")),""),IF(LEN(CI124)=0,"","Некорректный реестровый номер")))))</f>
        <v>#REF!</v>
      </c>
      <c r="CQ124" s="33" t="e">
        <f>IF(LEN(C124)&gt;0,IFERROR(IF(LEN(H124)&gt;0,IF(LEN(VLOOKUP(H124,'исключения(не_смотрим_баллы)'!$A:$C,1,))&gt;0,"да","нет"),"не введен ОКПД2"),"нет"),"")</f>
        <v>#REF!</v>
      </c>
      <c r="CR124" s="33" t="e">
        <f ca="1">IF(CQ124="да",IF(TODAY()&lt;VLOOKUP(H124,'исключения(не_смотрим_баллы)'!$A:$C,3,),"да","нет"),"")</f>
        <v>#REF!</v>
      </c>
      <c r="CS124" s="33" t="str">
        <f>IFERROR(IF(CQ124="да",IF(VLOOKUP(CI124*1,Обработ.выгрузка_реестра_РФ!$A:$G,2,)&lt;VLOOKUP(H124,'исключения(не_смотрим_баллы)'!$A:$C,2,),"да","нет"),""),"")</f>
        <v/>
      </c>
      <c r="CT124" s="24"/>
      <c r="CU124" s="33" t="e">
        <f t="shared" si="705"/>
        <v>#REF!</v>
      </c>
      <c r="CV124" s="91" t="e">
        <f t="shared" si="706"/>
        <v>#REF!</v>
      </c>
      <c r="CW124" s="27" t="e">
        <f t="shared" si="707"/>
        <v>#REF!</v>
      </c>
      <c r="CX124" s="26" t="e">
        <f t="shared" si="636"/>
        <v>#REF!</v>
      </c>
      <c r="CY124" s="64" t="e">
        <f>IF(LEN('Описание предлагаемого товара'!#REF!)&gt;0,'Описание предлагаемого товара'!#REF!,"")</f>
        <v>#REF!</v>
      </c>
      <c r="CZ124" s="95" t="e">
        <f t="shared" si="694"/>
        <v>#REF!</v>
      </c>
      <c r="DA124" s="95" t="e">
        <f t="shared" ref="DA124" si="1072">IFERROR(REPLACE(CZ124,FIND(" ",CZ124,1),1,""),CZ124)</f>
        <v>#REF!</v>
      </c>
      <c r="DB124" s="95" t="e">
        <f t="shared" si="638"/>
        <v>#REF!</v>
      </c>
      <c r="DC124" s="95" t="e">
        <f t="shared" ref="DC124:DD124" si="1073">IFERROR(REPLACE(DB124,FIND("г.",DB124,1),2,""),DB124)</f>
        <v>#REF!</v>
      </c>
      <c r="DD124" s="95" t="e">
        <f t="shared" si="1073"/>
        <v>#REF!</v>
      </c>
      <c r="DE124" s="95" t="e">
        <f t="shared" ref="DE124:DF124" si="1074">IFERROR(REPLACE(DD124,FIND("г",DD124,1),1,""),DD124)</f>
        <v>#REF!</v>
      </c>
      <c r="DF124" s="95" t="e">
        <f t="shared" si="1074"/>
        <v>#REF!</v>
      </c>
      <c r="DG124" s="95" t="e">
        <f t="shared" si="711"/>
        <v>#REF!</v>
      </c>
      <c r="DH124" s="25" t="str">
        <f>IFERROR(VLOOKUP(CI124*1,Обработ.выгрузка_реестра_РФ!$A:$G,5,),"")</f>
        <v/>
      </c>
      <c r="DI124" s="27" t="str">
        <f t="shared" si="721"/>
        <v/>
      </c>
      <c r="DJ124" s="27" t="str">
        <f t="shared" ca="1" si="698"/>
        <v/>
      </c>
      <c r="DK124" s="63" t="e">
        <f>IF(LEN('Описание предлагаемого товара'!#REF!)&gt;0,'Описание предлагаемого товара'!#REF!,"")</f>
        <v>#REF!</v>
      </c>
      <c r="DL124" s="63" t="e">
        <f>IF(LEN('Описание предлагаемого товара'!#REF!)&gt;0,'Описание предлагаемого товара'!#REF!,"")</f>
        <v>#REF!</v>
      </c>
      <c r="DM124" s="32"/>
    </row>
    <row r="125" spans="1:117" ht="48.75" customHeight="1" x14ac:dyDescent="0.25">
      <c r="A125" s="61" t="e">
        <f>IF(LEN('Описание предлагаемого товара'!#REF!)&gt;0,'Описание предлагаемого товара'!#REF!,"")</f>
        <v>#REF!</v>
      </c>
      <c r="B125" s="65" t="e">
        <f>IF(LEN('Описание предлагаемого товара'!#REF!)&gt;0,'Описание предлагаемого товара'!#REF!,"")</f>
        <v>#REF!</v>
      </c>
      <c r="C125" s="61" t="e">
        <f>IF(LEN('Описание предлагаемого товара'!#REF!)&gt;0,'Описание предлагаемого товара'!#REF!,"")</f>
        <v>#REF!</v>
      </c>
      <c r="D125" s="61" t="e">
        <f>IF(LEN('Описание предлагаемого товара'!#REF!)&gt;0,'Описание предлагаемого товара'!#REF!,"")</f>
        <v>#REF!</v>
      </c>
      <c r="E125" s="61" t="e">
        <f>IF(LEN('Описание предлагаемого товара'!#REF!)&gt;0,'Описание предлагаемого товара'!#REF!,"")</f>
        <v>#REF!</v>
      </c>
      <c r="F125" s="61" t="e">
        <f>IF(LEN('Описание предлагаемого товара'!#REF!)&gt;0,'Описание предлагаемого товара'!#REF!,"")</f>
        <v>#REF!</v>
      </c>
      <c r="G125" s="61" t="e">
        <f>IF(LEN('Описание предлагаемого товара'!#REF!)&gt;0,'Описание предлагаемого товара'!#REF!,"")</f>
        <v>#REF!</v>
      </c>
      <c r="H125" s="61" t="e">
        <f>IF(LEN('Описание предлагаемого товара'!#REF!)&gt;0,'Описание предлагаемого товара'!#REF!,"")</f>
        <v>#REF!</v>
      </c>
      <c r="I125" s="61" t="e">
        <f>IF(LEN('Описание предлагаемого товара'!#REF!)&gt;0,'Описание предлагаемого товара'!#REF!,"")</f>
        <v>#REF!</v>
      </c>
      <c r="J125" s="38" t="str">
        <f>IFERROR(VLOOKUP(B125,SAP!$A:$E,5,),"")</f>
        <v/>
      </c>
      <c r="K125" s="40" t="str">
        <f t="shared" si="641"/>
        <v/>
      </c>
      <c r="L125" s="61" t="e">
        <f>IF(LEN('Описание предлагаемого товара'!#REF!)&gt;0,IFERROR('Описание предлагаемого товара'!#REF!*1,""),"")</f>
        <v>#REF!</v>
      </c>
      <c r="M125" s="39" t="str">
        <f>IFERROR(VLOOKUP(B125,SAP!$A:$E,2,),"")</f>
        <v/>
      </c>
      <c r="N125" s="41" t="str">
        <f t="shared" si="777"/>
        <v/>
      </c>
      <c r="O125" s="39" t="str">
        <f t="shared" si="628"/>
        <v/>
      </c>
      <c r="P125" s="36" t="e">
        <f>IF(LEN('Описание предлагаемого товара'!#REF!)&gt;0,'Описание предлагаемого товара'!#REF!,"")</f>
        <v>#REF!</v>
      </c>
      <c r="Q12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25" s="37" t="e">
        <f>IF(LEN('Описание предлагаемого товара'!#REF!)&gt;0,'Описание предлагаемого товара'!#REF!,"")</f>
        <v>#REF!</v>
      </c>
      <c r="S125" s="37" t="e">
        <f>IF(LEN('Описание предлагаемого товара'!#REF!)&gt;0,'Описание предлагаемого товара'!#REF!,"")</f>
        <v>#REF!</v>
      </c>
      <c r="T12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25" s="23" t="str">
        <f>IFERROR(VLOOKUP(CI125*1,Обработ.выгрузка_реестра_РФ!$A:$G,6,),"")</f>
        <v/>
      </c>
      <c r="V125" s="61" t="e">
        <f>IF(LEN('Описание предлагаемого товара'!#REF!)&gt;0,'Описание предлагаемого товара'!#REF!,"")</f>
        <v>#REF!</v>
      </c>
      <c r="W125" s="62" t="e">
        <f>IF(LEN('Описание предлагаемого товара'!#REF!)&gt;0,'Описание предлагаемого товара'!#REF!,"")</f>
        <v>#REF!</v>
      </c>
      <c r="X125" s="91" t="e">
        <f t="shared" ref="X125:Y125" si="1075">IFERROR(REPLACE(W125,FIND(CHAR(10),W125,1),1," "),W125)</f>
        <v>#REF!</v>
      </c>
      <c r="Y125" s="91" t="e">
        <f t="shared" si="1075"/>
        <v>#REF!</v>
      </c>
      <c r="Z125" s="91" t="e">
        <f t="shared" si="643"/>
        <v>#REF!</v>
      </c>
      <c r="AA125" s="91" t="e">
        <f t="shared" si="644"/>
        <v>#REF!</v>
      </c>
      <c r="AB125" s="91" t="e">
        <f t="shared" si="645"/>
        <v>#REF!</v>
      </c>
      <c r="AC125" s="91" t="e">
        <f t="shared" ref="AC125:AF125" si="1076">IFERROR(REPLACE(AB125,FIND("  ",AB125,1),2," "),AB125)</f>
        <v>#REF!</v>
      </c>
      <c r="AD125" s="91" t="e">
        <f t="shared" si="1076"/>
        <v>#REF!</v>
      </c>
      <c r="AE125" s="91" t="e">
        <f t="shared" si="1076"/>
        <v>#REF!</v>
      </c>
      <c r="AF125" s="91" t="e">
        <f t="shared" si="1076"/>
        <v>#REF!</v>
      </c>
      <c r="AG125" s="23" t="str">
        <f>IFERROR(VLOOKUP(CI125*1,Обработ.выгрузка_реестра_РФ!$A:$G,4,),"")</f>
        <v/>
      </c>
      <c r="AH125" s="91" t="str">
        <f t="shared" ref="AH125:AI125" si="1077">IFERROR(REPLACE(AG125,FIND("-",AG125,1),1,"*"),AG125)</f>
        <v/>
      </c>
      <c r="AI125" s="91" t="str">
        <f t="shared" si="1077"/>
        <v/>
      </c>
      <c r="AJ125" s="27" t="str">
        <f t="shared" si="743"/>
        <v/>
      </c>
      <c r="AK125" s="63" t="e">
        <f>IF(LEN('Описание предлагаемого товара'!#REF!)&gt;0,'Описание предлагаемого товара'!#REF!,"")</f>
        <v>#REF!</v>
      </c>
      <c r="AL125" s="91" t="e">
        <f t="shared" ref="AL125:AM125" si="1078">IFERROR(REPLACE(AK125,FIND(CHAR(10),AK125,1),1,""),AK125)</f>
        <v>#REF!</v>
      </c>
      <c r="AM125" s="91" t="e">
        <f t="shared" si="1078"/>
        <v>#REF!</v>
      </c>
      <c r="AN125" s="91" t="e">
        <f t="shared" ref="AN125:AR125" si="1079">IFERROR(REPLACE(AM125,FIND(" ",AM125,1),1,""),AM125)</f>
        <v>#REF!</v>
      </c>
      <c r="AO125" s="91" t="e">
        <f t="shared" si="1079"/>
        <v>#REF!</v>
      </c>
      <c r="AP125" s="91" t="e">
        <f t="shared" si="1079"/>
        <v>#REF!</v>
      </c>
      <c r="AQ125" s="91" t="e">
        <f t="shared" si="1079"/>
        <v>#REF!</v>
      </c>
      <c r="AR125" s="91" t="e">
        <f t="shared" si="1079"/>
        <v>#REF!</v>
      </c>
      <c r="AS125" s="91" t="e">
        <f t="shared" si="650"/>
        <v>#REF!</v>
      </c>
      <c r="AT125" s="91" t="e">
        <f t="shared" si="651"/>
        <v>#REF!</v>
      </c>
      <c r="AU125" s="32" t="e">
        <f t="shared" si="634"/>
        <v>#REF!</v>
      </c>
      <c r="AV125" s="93" t="e">
        <f>'Описание предлагаемого товара'!#REF!</f>
        <v>#REF!</v>
      </c>
      <c r="AW125" s="91" t="e">
        <f>MIN(SEARCH({0,1,2,3,4,5,6,7,8,9},AV125&amp; "0123456789"))</f>
        <v>#REF!</v>
      </c>
      <c r="AX125" s="91" t="str">
        <f t="shared" si="652"/>
        <v/>
      </c>
      <c r="AY125" s="91" t="str">
        <f t="shared" si="653"/>
        <v/>
      </c>
      <c r="AZ125" s="91" t="str">
        <f t="shared" si="654"/>
        <v/>
      </c>
      <c r="BA125" s="91" t="str">
        <f t="shared" si="655"/>
        <v/>
      </c>
      <c r="BB125" s="91" t="str">
        <f t="shared" si="656"/>
        <v/>
      </c>
      <c r="BC125" s="91" t="str">
        <f t="shared" si="657"/>
        <v/>
      </c>
      <c r="BD125" s="91" t="str">
        <f t="shared" si="658"/>
        <v/>
      </c>
      <c r="BE125" s="91" t="str">
        <f t="shared" si="659"/>
        <v/>
      </c>
      <c r="BF125" s="91" t="str">
        <f t="shared" si="660"/>
        <v/>
      </c>
      <c r="BG125" s="91" t="str">
        <f t="shared" si="661"/>
        <v/>
      </c>
      <c r="BH125" s="91" t="str">
        <f t="shared" si="662"/>
        <v/>
      </c>
      <c r="BI125" s="91" t="str">
        <f t="shared" si="663"/>
        <v/>
      </c>
      <c r="BJ125" s="91" t="str">
        <f t="shared" si="664"/>
        <v/>
      </c>
      <c r="BK125" s="91" t="str">
        <f t="shared" si="665"/>
        <v/>
      </c>
      <c r="BL125" s="91" t="str">
        <f t="shared" si="666"/>
        <v/>
      </c>
      <c r="BM125" s="91" t="str">
        <f t="shared" si="667"/>
        <v/>
      </c>
      <c r="BN125" s="91" t="str">
        <f t="shared" si="668"/>
        <v/>
      </c>
      <c r="BO125" s="91" t="str">
        <f t="shared" si="669"/>
        <v/>
      </c>
      <c r="BP125" s="91" t="str">
        <f t="shared" si="670"/>
        <v/>
      </c>
      <c r="BQ125" s="91" t="str">
        <f t="shared" si="671"/>
        <v/>
      </c>
      <c r="BR125" s="91" t="str">
        <f t="shared" si="672"/>
        <v/>
      </c>
      <c r="BS125" s="91" t="str">
        <f t="shared" si="673"/>
        <v/>
      </c>
      <c r="BT125" s="91" t="str">
        <f t="shared" si="674"/>
        <v/>
      </c>
      <c r="BU125" s="91" t="str">
        <f t="shared" si="675"/>
        <v/>
      </c>
      <c r="BV125" s="91" t="str">
        <f t="shared" si="676"/>
        <v/>
      </c>
      <c r="BW125" s="91" t="str">
        <f t="shared" si="677"/>
        <v/>
      </c>
      <c r="BX125" s="91" t="str">
        <f t="shared" si="678"/>
        <v/>
      </c>
      <c r="BY125" s="91" t="str">
        <f t="shared" si="679"/>
        <v/>
      </c>
      <c r="BZ125" s="91" t="str">
        <f t="shared" si="680"/>
        <v/>
      </c>
      <c r="CA125" s="91" t="str">
        <f t="shared" si="681"/>
        <v/>
      </c>
      <c r="CB125" s="91" t="str">
        <f t="shared" si="682"/>
        <v/>
      </c>
      <c r="CC125" s="91" t="str">
        <f t="shared" si="683"/>
        <v/>
      </c>
      <c r="CD125" s="91" t="str">
        <f t="shared" si="684"/>
        <v/>
      </c>
      <c r="CE125" s="91" t="str">
        <f t="shared" si="685"/>
        <v/>
      </c>
      <c r="CF125" s="91" t="str">
        <f t="shared" si="686"/>
        <v/>
      </c>
      <c r="CG125" s="91" t="str">
        <f t="shared" si="687"/>
        <v/>
      </c>
      <c r="CH125" s="91" t="str">
        <f t="shared" si="688"/>
        <v/>
      </c>
      <c r="CI125" s="91" t="str">
        <f t="shared" si="689"/>
        <v>нет</v>
      </c>
      <c r="CJ125" s="63" t="e">
        <f>IF(LEN('Описание предлагаемого товара'!#REF!)&gt;0,'Описание предлагаемого товара'!#REF!,"")</f>
        <v>#REF!</v>
      </c>
      <c r="CK125" s="91" t="e">
        <f t="shared" ref="CK125:CL125" si="1080">IFERROR(REPLACE(CJ125,FIND(CHAR(10),CJ125,1),1,""),CJ125)</f>
        <v>#REF!</v>
      </c>
      <c r="CL125" s="91" t="e">
        <f t="shared" si="1080"/>
        <v>#REF!</v>
      </c>
      <c r="CM125" s="91" t="e">
        <f t="shared" si="691"/>
        <v>#REF!</v>
      </c>
      <c r="CN125" s="91" t="e">
        <f t="shared" si="692"/>
        <v>#REF!</v>
      </c>
      <c r="CO125" s="91" t="e">
        <f t="shared" si="693"/>
        <v>#REF!</v>
      </c>
      <c r="CP125" s="90" t="e">
        <f>IF(AU125="Не указан реестровый номер (мера нац.режима Запрет)","",IF(CI125="нет","",IF(CU125="да","исключение(не смотрим баллы)",IFERROR(IF(CI125*1&gt;0,IFERROR(IF(VLOOKUP(CI125*1,Обработ.выгрузка_реестра_РФ!$A:$G,7,)=0,"Баллы не установлены",VLOOKUP(CI125*1,Обработ.выгрузка_реестра_РФ!$A:$G,7,)),IF(LEN(CI125)&gt;14,"","нет номера в реестре РФ")),""),IF(LEN(CI125)=0,"","Некорректный реестровый номер")))))</f>
        <v>#REF!</v>
      </c>
      <c r="CQ125" s="33" t="e">
        <f>IF(LEN(C125)&gt;0,IFERROR(IF(LEN(H125)&gt;0,IF(LEN(VLOOKUP(H125,'исключения(не_смотрим_баллы)'!$A:$C,1,))&gt;0,"да","нет"),"не введен ОКПД2"),"нет"),"")</f>
        <v>#REF!</v>
      </c>
      <c r="CR125" s="33" t="e">
        <f ca="1">IF(CQ125="да",IF(TODAY()&lt;VLOOKUP(H125,'исключения(не_смотрим_баллы)'!$A:$C,3,),"да","нет"),"")</f>
        <v>#REF!</v>
      </c>
      <c r="CS125" s="33" t="str">
        <f>IFERROR(IF(CQ125="да",IF(VLOOKUP(CI125*1,Обработ.выгрузка_реестра_РФ!$A:$G,2,)&lt;VLOOKUP(H125,'исключения(не_смотрим_баллы)'!$A:$C,2,),"да","нет"),""),"")</f>
        <v/>
      </c>
      <c r="CT125" s="24"/>
      <c r="CU125" s="33" t="e">
        <f t="shared" si="705"/>
        <v>#REF!</v>
      </c>
      <c r="CV125" s="91" t="e">
        <f t="shared" si="706"/>
        <v>#REF!</v>
      </c>
      <c r="CW125" s="27" t="e">
        <f t="shared" si="707"/>
        <v>#REF!</v>
      </c>
      <c r="CX125" s="26" t="e">
        <f t="shared" si="636"/>
        <v>#REF!</v>
      </c>
      <c r="CY125" s="64" t="e">
        <f>IF(LEN('Описание предлагаемого товара'!#REF!)&gt;0,'Описание предлагаемого товара'!#REF!,"")</f>
        <v>#REF!</v>
      </c>
      <c r="CZ125" s="95" t="e">
        <f t="shared" si="694"/>
        <v>#REF!</v>
      </c>
      <c r="DA125" s="95" t="e">
        <f t="shared" ref="DA125" si="1081">IFERROR(REPLACE(CZ125,FIND(" ",CZ125,1),1,""),CZ125)</f>
        <v>#REF!</v>
      </c>
      <c r="DB125" s="95" t="e">
        <f t="shared" si="638"/>
        <v>#REF!</v>
      </c>
      <c r="DC125" s="95" t="e">
        <f t="shared" ref="DC125:DD125" si="1082">IFERROR(REPLACE(DB125,FIND("г.",DB125,1),2,""),DB125)</f>
        <v>#REF!</v>
      </c>
      <c r="DD125" s="95" t="e">
        <f t="shared" si="1082"/>
        <v>#REF!</v>
      </c>
      <c r="DE125" s="95" t="e">
        <f t="shared" ref="DE125:DF125" si="1083">IFERROR(REPLACE(DD125,FIND("г",DD125,1),1,""),DD125)</f>
        <v>#REF!</v>
      </c>
      <c r="DF125" s="95" t="e">
        <f t="shared" si="1083"/>
        <v>#REF!</v>
      </c>
      <c r="DG125" s="95" t="e">
        <f t="shared" si="711"/>
        <v>#REF!</v>
      </c>
      <c r="DH125" s="25" t="str">
        <f>IFERROR(VLOOKUP(CI125*1,Обработ.выгрузка_реестра_РФ!$A:$G,5,),"")</f>
        <v/>
      </c>
      <c r="DI125" s="27" t="str">
        <f t="shared" si="721"/>
        <v/>
      </c>
      <c r="DJ125" s="27" t="str">
        <f t="shared" ca="1" si="698"/>
        <v/>
      </c>
      <c r="DK125" s="63" t="e">
        <f>IF(LEN('Описание предлагаемого товара'!#REF!)&gt;0,'Описание предлагаемого товара'!#REF!,"")</f>
        <v>#REF!</v>
      </c>
      <c r="DL125" s="63" t="e">
        <f>IF(LEN('Описание предлагаемого товара'!#REF!)&gt;0,'Описание предлагаемого товара'!#REF!,"")</f>
        <v>#REF!</v>
      </c>
      <c r="DM125" s="32"/>
    </row>
    <row r="126" spans="1:117" ht="48.75" customHeight="1" x14ac:dyDescent="0.25">
      <c r="A126" s="61" t="e">
        <f>IF(LEN('Описание предлагаемого товара'!#REF!)&gt;0,'Описание предлагаемого товара'!#REF!,"")</f>
        <v>#REF!</v>
      </c>
      <c r="B126" s="65" t="e">
        <f>IF(LEN('Описание предлагаемого товара'!#REF!)&gt;0,'Описание предлагаемого товара'!#REF!,"")</f>
        <v>#REF!</v>
      </c>
      <c r="C126" s="61" t="e">
        <f>IF(LEN('Описание предлагаемого товара'!#REF!)&gt;0,'Описание предлагаемого товара'!#REF!,"")</f>
        <v>#REF!</v>
      </c>
      <c r="D126" s="61" t="e">
        <f>IF(LEN('Описание предлагаемого товара'!#REF!)&gt;0,'Описание предлагаемого товара'!#REF!,"")</f>
        <v>#REF!</v>
      </c>
      <c r="E126" s="61" t="e">
        <f>IF(LEN('Описание предлагаемого товара'!#REF!)&gt;0,'Описание предлагаемого товара'!#REF!,"")</f>
        <v>#REF!</v>
      </c>
      <c r="F126" s="61" t="e">
        <f>IF(LEN('Описание предлагаемого товара'!#REF!)&gt;0,'Описание предлагаемого товара'!#REF!,"")</f>
        <v>#REF!</v>
      </c>
      <c r="G126" s="61" t="e">
        <f>IF(LEN('Описание предлагаемого товара'!#REF!)&gt;0,'Описание предлагаемого товара'!#REF!,"")</f>
        <v>#REF!</v>
      </c>
      <c r="H126" s="61" t="e">
        <f>IF(LEN('Описание предлагаемого товара'!#REF!)&gt;0,'Описание предлагаемого товара'!#REF!,"")</f>
        <v>#REF!</v>
      </c>
      <c r="I126" s="61" t="e">
        <f>IF(LEN('Описание предлагаемого товара'!#REF!)&gt;0,'Описание предлагаемого товара'!#REF!,"")</f>
        <v>#REF!</v>
      </c>
      <c r="J126" s="38" t="str">
        <f>IFERROR(VLOOKUP(B126,SAP!$A:$E,5,),"")</f>
        <v/>
      </c>
      <c r="K126" s="40" t="str">
        <f t="shared" si="641"/>
        <v/>
      </c>
      <c r="L126" s="61" t="e">
        <f>IF(LEN('Описание предлагаемого товара'!#REF!)&gt;0,IFERROR('Описание предлагаемого товара'!#REF!*1,""),"")</f>
        <v>#REF!</v>
      </c>
      <c r="M126" s="39" t="str">
        <f>IFERROR(VLOOKUP(B126,SAP!$A:$E,2,),"")</f>
        <v/>
      </c>
      <c r="N126" s="41" t="str">
        <f t="shared" si="777"/>
        <v/>
      </c>
      <c r="O126" s="39" t="str">
        <f t="shared" si="628"/>
        <v/>
      </c>
      <c r="P126" s="36" t="e">
        <f>IF(LEN('Описание предлагаемого товара'!#REF!)&gt;0,'Описание предлагаемого товара'!#REF!,"")</f>
        <v>#REF!</v>
      </c>
      <c r="Q12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26" s="37" t="e">
        <f>IF(LEN('Описание предлагаемого товара'!#REF!)&gt;0,'Описание предлагаемого товара'!#REF!,"")</f>
        <v>#REF!</v>
      </c>
      <c r="S126" s="37" t="e">
        <f>IF(LEN('Описание предлагаемого товара'!#REF!)&gt;0,'Описание предлагаемого товара'!#REF!,"")</f>
        <v>#REF!</v>
      </c>
      <c r="T12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26" s="23" t="str">
        <f>IFERROR(VLOOKUP(CI126*1,Обработ.выгрузка_реестра_РФ!$A:$G,6,),"")</f>
        <v/>
      </c>
      <c r="V126" s="61" t="e">
        <f>IF(LEN('Описание предлагаемого товара'!#REF!)&gt;0,'Описание предлагаемого товара'!#REF!,"")</f>
        <v>#REF!</v>
      </c>
      <c r="W126" s="62" t="e">
        <f>IF(LEN('Описание предлагаемого товара'!#REF!)&gt;0,'Описание предлагаемого товара'!#REF!,"")</f>
        <v>#REF!</v>
      </c>
      <c r="X126" s="91" t="e">
        <f t="shared" ref="X126:Y126" si="1084">IFERROR(REPLACE(W126,FIND(CHAR(10),W126,1),1," "),W126)</f>
        <v>#REF!</v>
      </c>
      <c r="Y126" s="91" t="e">
        <f t="shared" si="1084"/>
        <v>#REF!</v>
      </c>
      <c r="Z126" s="91" t="e">
        <f t="shared" si="643"/>
        <v>#REF!</v>
      </c>
      <c r="AA126" s="91" t="e">
        <f t="shared" si="644"/>
        <v>#REF!</v>
      </c>
      <c r="AB126" s="91" t="e">
        <f t="shared" si="645"/>
        <v>#REF!</v>
      </c>
      <c r="AC126" s="91" t="e">
        <f t="shared" ref="AC126:AF126" si="1085">IFERROR(REPLACE(AB126,FIND("  ",AB126,1),2," "),AB126)</f>
        <v>#REF!</v>
      </c>
      <c r="AD126" s="91" t="e">
        <f t="shared" si="1085"/>
        <v>#REF!</v>
      </c>
      <c r="AE126" s="91" t="e">
        <f t="shared" si="1085"/>
        <v>#REF!</v>
      </c>
      <c r="AF126" s="91" t="e">
        <f t="shared" si="1085"/>
        <v>#REF!</v>
      </c>
      <c r="AG126" s="23" t="str">
        <f>IFERROR(VLOOKUP(CI126*1,Обработ.выгрузка_реестра_РФ!$A:$G,4,),"")</f>
        <v/>
      </c>
      <c r="AH126" s="91" t="str">
        <f t="shared" ref="AH126:AI126" si="1086">IFERROR(REPLACE(AG126,FIND("-",AG126,1),1,"*"),AG126)</f>
        <v/>
      </c>
      <c r="AI126" s="91" t="str">
        <f t="shared" si="1086"/>
        <v/>
      </c>
      <c r="AJ126" s="27" t="str">
        <f t="shared" si="743"/>
        <v/>
      </c>
      <c r="AK126" s="63" t="e">
        <f>IF(LEN('Описание предлагаемого товара'!#REF!)&gt;0,'Описание предлагаемого товара'!#REF!,"")</f>
        <v>#REF!</v>
      </c>
      <c r="AL126" s="91" t="e">
        <f t="shared" ref="AL126:AM126" si="1087">IFERROR(REPLACE(AK126,FIND(CHAR(10),AK126,1),1,""),AK126)</f>
        <v>#REF!</v>
      </c>
      <c r="AM126" s="91" t="e">
        <f t="shared" si="1087"/>
        <v>#REF!</v>
      </c>
      <c r="AN126" s="91" t="e">
        <f t="shared" ref="AN126:AR126" si="1088">IFERROR(REPLACE(AM126,FIND(" ",AM126,1),1,""),AM126)</f>
        <v>#REF!</v>
      </c>
      <c r="AO126" s="91" t="e">
        <f t="shared" si="1088"/>
        <v>#REF!</v>
      </c>
      <c r="AP126" s="91" t="e">
        <f t="shared" si="1088"/>
        <v>#REF!</v>
      </c>
      <c r="AQ126" s="91" t="e">
        <f t="shared" si="1088"/>
        <v>#REF!</v>
      </c>
      <c r="AR126" s="91" t="e">
        <f t="shared" si="1088"/>
        <v>#REF!</v>
      </c>
      <c r="AS126" s="91" t="e">
        <f t="shared" si="650"/>
        <v>#REF!</v>
      </c>
      <c r="AT126" s="91" t="e">
        <f t="shared" si="651"/>
        <v>#REF!</v>
      </c>
      <c r="AU126" s="32" t="e">
        <f t="shared" si="634"/>
        <v>#REF!</v>
      </c>
      <c r="AV126" s="93" t="e">
        <f>'Описание предлагаемого товара'!#REF!</f>
        <v>#REF!</v>
      </c>
      <c r="AW126" s="91" t="e">
        <f>MIN(SEARCH({0,1,2,3,4,5,6,7,8,9},AV126&amp; "0123456789"))</f>
        <v>#REF!</v>
      </c>
      <c r="AX126" s="91" t="str">
        <f t="shared" si="652"/>
        <v/>
      </c>
      <c r="AY126" s="91" t="str">
        <f t="shared" si="653"/>
        <v/>
      </c>
      <c r="AZ126" s="91" t="str">
        <f t="shared" si="654"/>
        <v/>
      </c>
      <c r="BA126" s="91" t="str">
        <f t="shared" si="655"/>
        <v/>
      </c>
      <c r="BB126" s="91" t="str">
        <f t="shared" si="656"/>
        <v/>
      </c>
      <c r="BC126" s="91" t="str">
        <f t="shared" si="657"/>
        <v/>
      </c>
      <c r="BD126" s="91" t="str">
        <f t="shared" si="658"/>
        <v/>
      </c>
      <c r="BE126" s="91" t="str">
        <f t="shared" si="659"/>
        <v/>
      </c>
      <c r="BF126" s="91" t="str">
        <f t="shared" si="660"/>
        <v/>
      </c>
      <c r="BG126" s="91" t="str">
        <f t="shared" si="661"/>
        <v/>
      </c>
      <c r="BH126" s="91" t="str">
        <f t="shared" si="662"/>
        <v/>
      </c>
      <c r="BI126" s="91" t="str">
        <f t="shared" si="663"/>
        <v/>
      </c>
      <c r="BJ126" s="91" t="str">
        <f t="shared" si="664"/>
        <v/>
      </c>
      <c r="BK126" s="91" t="str">
        <f t="shared" si="665"/>
        <v/>
      </c>
      <c r="BL126" s="91" t="str">
        <f t="shared" si="666"/>
        <v/>
      </c>
      <c r="BM126" s="91" t="str">
        <f t="shared" si="667"/>
        <v/>
      </c>
      <c r="BN126" s="91" t="str">
        <f t="shared" si="668"/>
        <v/>
      </c>
      <c r="BO126" s="91" t="str">
        <f t="shared" si="669"/>
        <v/>
      </c>
      <c r="BP126" s="91" t="str">
        <f t="shared" si="670"/>
        <v/>
      </c>
      <c r="BQ126" s="91" t="str">
        <f t="shared" si="671"/>
        <v/>
      </c>
      <c r="BR126" s="91" t="str">
        <f t="shared" si="672"/>
        <v/>
      </c>
      <c r="BS126" s="91" t="str">
        <f t="shared" si="673"/>
        <v/>
      </c>
      <c r="BT126" s="91" t="str">
        <f t="shared" si="674"/>
        <v/>
      </c>
      <c r="BU126" s="91" t="str">
        <f t="shared" si="675"/>
        <v/>
      </c>
      <c r="BV126" s="91" t="str">
        <f t="shared" si="676"/>
        <v/>
      </c>
      <c r="BW126" s="91" t="str">
        <f t="shared" si="677"/>
        <v/>
      </c>
      <c r="BX126" s="91" t="str">
        <f t="shared" si="678"/>
        <v/>
      </c>
      <c r="BY126" s="91" t="str">
        <f t="shared" si="679"/>
        <v/>
      </c>
      <c r="BZ126" s="91" t="str">
        <f t="shared" si="680"/>
        <v/>
      </c>
      <c r="CA126" s="91" t="str">
        <f t="shared" si="681"/>
        <v/>
      </c>
      <c r="CB126" s="91" t="str">
        <f t="shared" si="682"/>
        <v/>
      </c>
      <c r="CC126" s="91" t="str">
        <f t="shared" si="683"/>
        <v/>
      </c>
      <c r="CD126" s="91" t="str">
        <f t="shared" si="684"/>
        <v/>
      </c>
      <c r="CE126" s="91" t="str">
        <f t="shared" si="685"/>
        <v/>
      </c>
      <c r="CF126" s="91" t="str">
        <f t="shared" si="686"/>
        <v/>
      </c>
      <c r="CG126" s="91" t="str">
        <f t="shared" si="687"/>
        <v/>
      </c>
      <c r="CH126" s="91" t="str">
        <f t="shared" si="688"/>
        <v/>
      </c>
      <c r="CI126" s="91" t="str">
        <f t="shared" si="689"/>
        <v>нет</v>
      </c>
      <c r="CJ126" s="63" t="e">
        <f>IF(LEN('Описание предлагаемого товара'!#REF!)&gt;0,'Описание предлагаемого товара'!#REF!,"")</f>
        <v>#REF!</v>
      </c>
      <c r="CK126" s="91" t="e">
        <f t="shared" ref="CK126:CL126" si="1089">IFERROR(REPLACE(CJ126,FIND(CHAR(10),CJ126,1),1,""),CJ126)</f>
        <v>#REF!</v>
      </c>
      <c r="CL126" s="91" t="e">
        <f t="shared" si="1089"/>
        <v>#REF!</v>
      </c>
      <c r="CM126" s="91" t="e">
        <f t="shared" si="691"/>
        <v>#REF!</v>
      </c>
      <c r="CN126" s="91" t="e">
        <f t="shared" si="692"/>
        <v>#REF!</v>
      </c>
      <c r="CO126" s="91" t="e">
        <f t="shared" si="693"/>
        <v>#REF!</v>
      </c>
      <c r="CP126" s="90" t="e">
        <f>IF(AU126="Не указан реестровый номер (мера нац.режима Запрет)","",IF(CI126="нет","",IF(CU126="да","исключение(не смотрим баллы)",IFERROR(IF(CI126*1&gt;0,IFERROR(IF(VLOOKUP(CI126*1,Обработ.выгрузка_реестра_РФ!$A:$G,7,)=0,"Баллы не установлены",VLOOKUP(CI126*1,Обработ.выгрузка_реестра_РФ!$A:$G,7,)),IF(LEN(CI126)&gt;14,"","нет номера в реестре РФ")),""),IF(LEN(CI126)=0,"","Некорректный реестровый номер")))))</f>
        <v>#REF!</v>
      </c>
      <c r="CQ126" s="33" t="e">
        <f>IF(LEN(C126)&gt;0,IFERROR(IF(LEN(H126)&gt;0,IF(LEN(VLOOKUP(H126,'исключения(не_смотрим_баллы)'!$A:$C,1,))&gt;0,"да","нет"),"не введен ОКПД2"),"нет"),"")</f>
        <v>#REF!</v>
      </c>
      <c r="CR126" s="33" t="e">
        <f ca="1">IF(CQ126="да",IF(TODAY()&lt;VLOOKUP(H126,'исключения(не_смотрим_баллы)'!$A:$C,3,),"да","нет"),"")</f>
        <v>#REF!</v>
      </c>
      <c r="CS126" s="33" t="str">
        <f>IFERROR(IF(CQ126="да",IF(VLOOKUP(CI126*1,Обработ.выгрузка_реестра_РФ!$A:$G,2,)&lt;VLOOKUP(H126,'исключения(не_смотрим_баллы)'!$A:$C,2,),"да","нет"),""),"")</f>
        <v/>
      </c>
      <c r="CT126" s="24"/>
      <c r="CU126" s="33" t="e">
        <f t="shared" si="705"/>
        <v>#REF!</v>
      </c>
      <c r="CV126" s="91" t="e">
        <f t="shared" si="706"/>
        <v>#REF!</v>
      </c>
      <c r="CW126" s="27" t="e">
        <f t="shared" si="707"/>
        <v>#REF!</v>
      </c>
      <c r="CX126" s="26" t="e">
        <f t="shared" si="636"/>
        <v>#REF!</v>
      </c>
      <c r="CY126" s="64" t="e">
        <f>IF(LEN('Описание предлагаемого товара'!#REF!)&gt;0,'Описание предлагаемого товара'!#REF!,"")</f>
        <v>#REF!</v>
      </c>
      <c r="CZ126" s="95" t="e">
        <f t="shared" si="694"/>
        <v>#REF!</v>
      </c>
      <c r="DA126" s="95" t="e">
        <f t="shared" ref="DA126" si="1090">IFERROR(REPLACE(CZ126,FIND(" ",CZ126,1),1,""),CZ126)</f>
        <v>#REF!</v>
      </c>
      <c r="DB126" s="95" t="e">
        <f t="shared" si="638"/>
        <v>#REF!</v>
      </c>
      <c r="DC126" s="95" t="e">
        <f t="shared" ref="DC126:DD126" si="1091">IFERROR(REPLACE(DB126,FIND("г.",DB126,1),2,""),DB126)</f>
        <v>#REF!</v>
      </c>
      <c r="DD126" s="95" t="e">
        <f t="shared" si="1091"/>
        <v>#REF!</v>
      </c>
      <c r="DE126" s="95" t="e">
        <f t="shared" ref="DE126:DF126" si="1092">IFERROR(REPLACE(DD126,FIND("г",DD126,1),1,""),DD126)</f>
        <v>#REF!</v>
      </c>
      <c r="DF126" s="95" t="e">
        <f t="shared" si="1092"/>
        <v>#REF!</v>
      </c>
      <c r="DG126" s="95" t="e">
        <f t="shared" si="711"/>
        <v>#REF!</v>
      </c>
      <c r="DH126" s="25" t="str">
        <f>IFERROR(VLOOKUP(CI126*1,Обработ.выгрузка_реестра_РФ!$A:$G,5,),"")</f>
        <v/>
      </c>
      <c r="DI126" s="27" t="str">
        <f t="shared" si="721"/>
        <v/>
      </c>
      <c r="DJ126" s="27" t="str">
        <f t="shared" ca="1" si="698"/>
        <v/>
      </c>
      <c r="DK126" s="63" t="e">
        <f>IF(LEN('Описание предлагаемого товара'!#REF!)&gt;0,'Описание предлагаемого товара'!#REF!,"")</f>
        <v>#REF!</v>
      </c>
      <c r="DL126" s="63" t="e">
        <f>IF(LEN('Описание предлагаемого товара'!#REF!)&gt;0,'Описание предлагаемого товара'!#REF!,"")</f>
        <v>#REF!</v>
      </c>
      <c r="DM126" s="32"/>
    </row>
    <row r="127" spans="1:117" ht="48.75" customHeight="1" x14ac:dyDescent="0.25">
      <c r="A127" s="61" t="e">
        <f>IF(LEN('Описание предлагаемого товара'!#REF!)&gt;0,'Описание предлагаемого товара'!#REF!,"")</f>
        <v>#REF!</v>
      </c>
      <c r="B127" s="65" t="e">
        <f>IF(LEN('Описание предлагаемого товара'!#REF!)&gt;0,'Описание предлагаемого товара'!#REF!,"")</f>
        <v>#REF!</v>
      </c>
      <c r="C127" s="61" t="e">
        <f>IF(LEN('Описание предлагаемого товара'!#REF!)&gt;0,'Описание предлагаемого товара'!#REF!,"")</f>
        <v>#REF!</v>
      </c>
      <c r="D127" s="61" t="e">
        <f>IF(LEN('Описание предлагаемого товара'!#REF!)&gt;0,'Описание предлагаемого товара'!#REF!,"")</f>
        <v>#REF!</v>
      </c>
      <c r="E127" s="61" t="e">
        <f>IF(LEN('Описание предлагаемого товара'!#REF!)&gt;0,'Описание предлагаемого товара'!#REF!,"")</f>
        <v>#REF!</v>
      </c>
      <c r="F127" s="61" t="e">
        <f>IF(LEN('Описание предлагаемого товара'!#REF!)&gt;0,'Описание предлагаемого товара'!#REF!,"")</f>
        <v>#REF!</v>
      </c>
      <c r="G127" s="61" t="e">
        <f>IF(LEN('Описание предлагаемого товара'!#REF!)&gt;0,'Описание предлагаемого товара'!#REF!,"")</f>
        <v>#REF!</v>
      </c>
      <c r="H127" s="61" t="e">
        <f>IF(LEN('Описание предлагаемого товара'!#REF!)&gt;0,'Описание предлагаемого товара'!#REF!,"")</f>
        <v>#REF!</v>
      </c>
      <c r="I127" s="61" t="e">
        <f>IF(LEN('Описание предлагаемого товара'!#REF!)&gt;0,'Описание предлагаемого товара'!#REF!,"")</f>
        <v>#REF!</v>
      </c>
      <c r="J127" s="38" t="str">
        <f>IFERROR(VLOOKUP(B127,SAP!$A:$E,5,),"")</f>
        <v/>
      </c>
      <c r="K127" s="40" t="str">
        <f t="shared" si="641"/>
        <v/>
      </c>
      <c r="L127" s="61" t="e">
        <f>IF(LEN('Описание предлагаемого товара'!#REF!)&gt;0,IFERROR('Описание предлагаемого товара'!#REF!*1,""),"")</f>
        <v>#REF!</v>
      </c>
      <c r="M127" s="39" t="str">
        <f>IFERROR(VLOOKUP(B127,SAP!$A:$E,2,),"")</f>
        <v/>
      </c>
      <c r="N127" s="41" t="str">
        <f t="shared" si="777"/>
        <v/>
      </c>
      <c r="O127" s="39" t="str">
        <f t="shared" si="628"/>
        <v/>
      </c>
      <c r="P127" s="36" t="e">
        <f>IF(LEN('Описание предлагаемого товара'!#REF!)&gt;0,'Описание предлагаемого товара'!#REF!,"")</f>
        <v>#REF!</v>
      </c>
      <c r="Q12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27" s="37" t="e">
        <f>IF(LEN('Описание предлагаемого товара'!#REF!)&gt;0,'Описание предлагаемого товара'!#REF!,"")</f>
        <v>#REF!</v>
      </c>
      <c r="S127" s="37" t="e">
        <f>IF(LEN('Описание предлагаемого товара'!#REF!)&gt;0,'Описание предлагаемого товара'!#REF!,"")</f>
        <v>#REF!</v>
      </c>
      <c r="T12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27" s="23" t="str">
        <f>IFERROR(VLOOKUP(CI127*1,Обработ.выгрузка_реестра_РФ!$A:$G,6,),"")</f>
        <v/>
      </c>
      <c r="V127" s="61" t="e">
        <f>IF(LEN('Описание предлагаемого товара'!#REF!)&gt;0,'Описание предлагаемого товара'!#REF!,"")</f>
        <v>#REF!</v>
      </c>
      <c r="W127" s="62" t="e">
        <f>IF(LEN('Описание предлагаемого товара'!#REF!)&gt;0,'Описание предлагаемого товара'!#REF!,"")</f>
        <v>#REF!</v>
      </c>
      <c r="X127" s="91" t="e">
        <f t="shared" ref="X127:Y127" si="1093">IFERROR(REPLACE(W127,FIND(CHAR(10),W127,1),1," "),W127)</f>
        <v>#REF!</v>
      </c>
      <c r="Y127" s="91" t="e">
        <f t="shared" si="1093"/>
        <v>#REF!</v>
      </c>
      <c r="Z127" s="91" t="e">
        <f t="shared" si="643"/>
        <v>#REF!</v>
      </c>
      <c r="AA127" s="91" t="e">
        <f t="shared" si="644"/>
        <v>#REF!</v>
      </c>
      <c r="AB127" s="91" t="e">
        <f t="shared" si="645"/>
        <v>#REF!</v>
      </c>
      <c r="AC127" s="91" t="e">
        <f t="shared" ref="AC127:AF127" si="1094">IFERROR(REPLACE(AB127,FIND("  ",AB127,1),2," "),AB127)</f>
        <v>#REF!</v>
      </c>
      <c r="AD127" s="91" t="e">
        <f t="shared" si="1094"/>
        <v>#REF!</v>
      </c>
      <c r="AE127" s="91" t="e">
        <f t="shared" si="1094"/>
        <v>#REF!</v>
      </c>
      <c r="AF127" s="91" t="e">
        <f t="shared" si="1094"/>
        <v>#REF!</v>
      </c>
      <c r="AG127" s="23" t="str">
        <f>IFERROR(VLOOKUP(CI127*1,Обработ.выгрузка_реестра_РФ!$A:$G,4,),"")</f>
        <v/>
      </c>
      <c r="AH127" s="91" t="str">
        <f t="shared" ref="AH127:AI127" si="1095">IFERROR(REPLACE(AG127,FIND("-",AG127,1),1,"*"),AG127)</f>
        <v/>
      </c>
      <c r="AI127" s="91" t="str">
        <f t="shared" si="1095"/>
        <v/>
      </c>
      <c r="AJ127" s="27" t="str">
        <f t="shared" si="743"/>
        <v/>
      </c>
      <c r="AK127" s="63" t="e">
        <f>IF(LEN('Описание предлагаемого товара'!#REF!)&gt;0,'Описание предлагаемого товара'!#REF!,"")</f>
        <v>#REF!</v>
      </c>
      <c r="AL127" s="91" t="e">
        <f t="shared" ref="AL127:AM127" si="1096">IFERROR(REPLACE(AK127,FIND(CHAR(10),AK127,1),1,""),AK127)</f>
        <v>#REF!</v>
      </c>
      <c r="AM127" s="91" t="e">
        <f t="shared" si="1096"/>
        <v>#REF!</v>
      </c>
      <c r="AN127" s="91" t="e">
        <f t="shared" ref="AN127:AR127" si="1097">IFERROR(REPLACE(AM127,FIND(" ",AM127,1),1,""),AM127)</f>
        <v>#REF!</v>
      </c>
      <c r="AO127" s="91" t="e">
        <f t="shared" si="1097"/>
        <v>#REF!</v>
      </c>
      <c r="AP127" s="91" t="e">
        <f t="shared" si="1097"/>
        <v>#REF!</v>
      </c>
      <c r="AQ127" s="91" t="e">
        <f t="shared" si="1097"/>
        <v>#REF!</v>
      </c>
      <c r="AR127" s="91" t="e">
        <f t="shared" si="1097"/>
        <v>#REF!</v>
      </c>
      <c r="AS127" s="91" t="e">
        <f t="shared" si="650"/>
        <v>#REF!</v>
      </c>
      <c r="AT127" s="91" t="e">
        <f t="shared" si="651"/>
        <v>#REF!</v>
      </c>
      <c r="AU127" s="32" t="e">
        <f t="shared" si="634"/>
        <v>#REF!</v>
      </c>
      <c r="AV127" s="93" t="e">
        <f>'Описание предлагаемого товара'!#REF!</f>
        <v>#REF!</v>
      </c>
      <c r="AW127" s="91" t="e">
        <f>MIN(SEARCH({0,1,2,3,4,5,6,7,8,9},AV127&amp; "0123456789"))</f>
        <v>#REF!</v>
      </c>
      <c r="AX127" s="91" t="str">
        <f t="shared" si="652"/>
        <v/>
      </c>
      <c r="AY127" s="91" t="str">
        <f t="shared" si="653"/>
        <v/>
      </c>
      <c r="AZ127" s="91" t="str">
        <f t="shared" si="654"/>
        <v/>
      </c>
      <c r="BA127" s="91" t="str">
        <f t="shared" si="655"/>
        <v/>
      </c>
      <c r="BB127" s="91" t="str">
        <f t="shared" si="656"/>
        <v/>
      </c>
      <c r="BC127" s="91" t="str">
        <f t="shared" si="657"/>
        <v/>
      </c>
      <c r="BD127" s="91" t="str">
        <f t="shared" si="658"/>
        <v/>
      </c>
      <c r="BE127" s="91" t="str">
        <f t="shared" si="659"/>
        <v/>
      </c>
      <c r="BF127" s="91" t="str">
        <f t="shared" si="660"/>
        <v/>
      </c>
      <c r="BG127" s="91" t="str">
        <f t="shared" si="661"/>
        <v/>
      </c>
      <c r="BH127" s="91" t="str">
        <f t="shared" si="662"/>
        <v/>
      </c>
      <c r="BI127" s="91" t="str">
        <f t="shared" si="663"/>
        <v/>
      </c>
      <c r="BJ127" s="91" t="str">
        <f t="shared" si="664"/>
        <v/>
      </c>
      <c r="BK127" s="91" t="str">
        <f t="shared" si="665"/>
        <v/>
      </c>
      <c r="BL127" s="91" t="str">
        <f t="shared" si="666"/>
        <v/>
      </c>
      <c r="BM127" s="91" t="str">
        <f t="shared" si="667"/>
        <v/>
      </c>
      <c r="BN127" s="91" t="str">
        <f t="shared" si="668"/>
        <v/>
      </c>
      <c r="BO127" s="91" t="str">
        <f t="shared" si="669"/>
        <v/>
      </c>
      <c r="BP127" s="91" t="str">
        <f t="shared" si="670"/>
        <v/>
      </c>
      <c r="BQ127" s="91" t="str">
        <f t="shared" si="671"/>
        <v/>
      </c>
      <c r="BR127" s="91" t="str">
        <f t="shared" si="672"/>
        <v/>
      </c>
      <c r="BS127" s="91" t="str">
        <f t="shared" si="673"/>
        <v/>
      </c>
      <c r="BT127" s="91" t="str">
        <f t="shared" si="674"/>
        <v/>
      </c>
      <c r="BU127" s="91" t="str">
        <f t="shared" si="675"/>
        <v/>
      </c>
      <c r="BV127" s="91" t="str">
        <f t="shared" si="676"/>
        <v/>
      </c>
      <c r="BW127" s="91" t="str">
        <f t="shared" si="677"/>
        <v/>
      </c>
      <c r="BX127" s="91" t="str">
        <f t="shared" si="678"/>
        <v/>
      </c>
      <c r="BY127" s="91" t="str">
        <f t="shared" si="679"/>
        <v/>
      </c>
      <c r="BZ127" s="91" t="str">
        <f t="shared" si="680"/>
        <v/>
      </c>
      <c r="CA127" s="91" t="str">
        <f t="shared" si="681"/>
        <v/>
      </c>
      <c r="CB127" s="91" t="str">
        <f t="shared" si="682"/>
        <v/>
      </c>
      <c r="CC127" s="91" t="str">
        <f t="shared" si="683"/>
        <v/>
      </c>
      <c r="CD127" s="91" t="str">
        <f t="shared" si="684"/>
        <v/>
      </c>
      <c r="CE127" s="91" t="str">
        <f t="shared" si="685"/>
        <v/>
      </c>
      <c r="CF127" s="91" t="str">
        <f t="shared" si="686"/>
        <v/>
      </c>
      <c r="CG127" s="91" t="str">
        <f t="shared" si="687"/>
        <v/>
      </c>
      <c r="CH127" s="91" t="str">
        <f t="shared" si="688"/>
        <v/>
      </c>
      <c r="CI127" s="91" t="str">
        <f t="shared" si="689"/>
        <v>нет</v>
      </c>
      <c r="CJ127" s="63" t="e">
        <f>IF(LEN('Описание предлагаемого товара'!#REF!)&gt;0,'Описание предлагаемого товара'!#REF!,"")</f>
        <v>#REF!</v>
      </c>
      <c r="CK127" s="91" t="e">
        <f t="shared" ref="CK127:CL127" si="1098">IFERROR(REPLACE(CJ127,FIND(CHAR(10),CJ127,1),1,""),CJ127)</f>
        <v>#REF!</v>
      </c>
      <c r="CL127" s="91" t="e">
        <f t="shared" si="1098"/>
        <v>#REF!</v>
      </c>
      <c r="CM127" s="91" t="e">
        <f t="shared" si="691"/>
        <v>#REF!</v>
      </c>
      <c r="CN127" s="91" t="e">
        <f t="shared" si="692"/>
        <v>#REF!</v>
      </c>
      <c r="CO127" s="91" t="e">
        <f t="shared" si="693"/>
        <v>#REF!</v>
      </c>
      <c r="CP127" s="90" t="e">
        <f>IF(AU127="Не указан реестровый номер (мера нац.режима Запрет)","",IF(CI127="нет","",IF(CU127="да","исключение(не смотрим баллы)",IFERROR(IF(CI127*1&gt;0,IFERROR(IF(VLOOKUP(CI127*1,Обработ.выгрузка_реестра_РФ!$A:$G,7,)=0,"Баллы не установлены",VLOOKUP(CI127*1,Обработ.выгрузка_реестра_РФ!$A:$G,7,)),IF(LEN(CI127)&gt;14,"","нет номера в реестре РФ")),""),IF(LEN(CI127)=0,"","Некорректный реестровый номер")))))</f>
        <v>#REF!</v>
      </c>
      <c r="CQ127" s="33" t="e">
        <f>IF(LEN(C127)&gt;0,IFERROR(IF(LEN(H127)&gt;0,IF(LEN(VLOOKUP(H127,'исключения(не_смотрим_баллы)'!$A:$C,1,))&gt;0,"да","нет"),"не введен ОКПД2"),"нет"),"")</f>
        <v>#REF!</v>
      </c>
      <c r="CR127" s="33" t="e">
        <f ca="1">IF(CQ127="да",IF(TODAY()&lt;VLOOKUP(H127,'исключения(не_смотрим_баллы)'!$A:$C,3,),"да","нет"),"")</f>
        <v>#REF!</v>
      </c>
      <c r="CS127" s="33" t="str">
        <f>IFERROR(IF(CQ127="да",IF(VLOOKUP(CI127*1,Обработ.выгрузка_реестра_РФ!$A:$G,2,)&lt;VLOOKUP(H127,'исключения(не_смотрим_баллы)'!$A:$C,2,),"да","нет"),""),"")</f>
        <v/>
      </c>
      <c r="CT127" s="24"/>
      <c r="CU127" s="33" t="e">
        <f t="shared" si="705"/>
        <v>#REF!</v>
      </c>
      <c r="CV127" s="91" t="e">
        <f t="shared" si="706"/>
        <v>#REF!</v>
      </c>
      <c r="CW127" s="27" t="e">
        <f t="shared" si="707"/>
        <v>#REF!</v>
      </c>
      <c r="CX127" s="26" t="e">
        <f t="shared" si="636"/>
        <v>#REF!</v>
      </c>
      <c r="CY127" s="64" t="e">
        <f>IF(LEN('Описание предлагаемого товара'!#REF!)&gt;0,'Описание предлагаемого товара'!#REF!,"")</f>
        <v>#REF!</v>
      </c>
      <c r="CZ127" s="95" t="e">
        <f t="shared" si="694"/>
        <v>#REF!</v>
      </c>
      <c r="DA127" s="95" t="e">
        <f t="shared" ref="DA127" si="1099">IFERROR(REPLACE(CZ127,FIND(" ",CZ127,1),1,""),CZ127)</f>
        <v>#REF!</v>
      </c>
      <c r="DB127" s="95" t="e">
        <f t="shared" si="638"/>
        <v>#REF!</v>
      </c>
      <c r="DC127" s="95" t="e">
        <f t="shared" ref="DC127:DD127" si="1100">IFERROR(REPLACE(DB127,FIND("г.",DB127,1),2,""),DB127)</f>
        <v>#REF!</v>
      </c>
      <c r="DD127" s="95" t="e">
        <f t="shared" si="1100"/>
        <v>#REF!</v>
      </c>
      <c r="DE127" s="95" t="e">
        <f t="shared" ref="DE127:DF127" si="1101">IFERROR(REPLACE(DD127,FIND("г",DD127,1),1,""),DD127)</f>
        <v>#REF!</v>
      </c>
      <c r="DF127" s="95" t="e">
        <f t="shared" si="1101"/>
        <v>#REF!</v>
      </c>
      <c r="DG127" s="95" t="e">
        <f t="shared" si="711"/>
        <v>#REF!</v>
      </c>
      <c r="DH127" s="25" t="str">
        <f>IFERROR(VLOOKUP(CI127*1,Обработ.выгрузка_реестра_РФ!$A:$G,5,),"")</f>
        <v/>
      </c>
      <c r="DI127" s="27" t="str">
        <f t="shared" si="721"/>
        <v/>
      </c>
      <c r="DJ127" s="27" t="str">
        <f t="shared" ca="1" si="698"/>
        <v/>
      </c>
      <c r="DK127" s="63" t="e">
        <f>IF(LEN('Описание предлагаемого товара'!#REF!)&gt;0,'Описание предлагаемого товара'!#REF!,"")</f>
        <v>#REF!</v>
      </c>
      <c r="DL127" s="63" t="e">
        <f>IF(LEN('Описание предлагаемого товара'!#REF!)&gt;0,'Описание предлагаемого товара'!#REF!,"")</f>
        <v>#REF!</v>
      </c>
      <c r="DM127" s="32"/>
    </row>
    <row r="128" spans="1:117" ht="48.75" customHeight="1" x14ac:dyDescent="0.25">
      <c r="A128" s="61" t="e">
        <f>IF(LEN('Описание предлагаемого товара'!#REF!)&gt;0,'Описание предлагаемого товара'!#REF!,"")</f>
        <v>#REF!</v>
      </c>
      <c r="B128" s="65" t="e">
        <f>IF(LEN('Описание предлагаемого товара'!#REF!)&gt;0,'Описание предлагаемого товара'!#REF!,"")</f>
        <v>#REF!</v>
      </c>
      <c r="C128" s="61" t="e">
        <f>IF(LEN('Описание предлагаемого товара'!#REF!)&gt;0,'Описание предлагаемого товара'!#REF!,"")</f>
        <v>#REF!</v>
      </c>
      <c r="D128" s="61" t="e">
        <f>IF(LEN('Описание предлагаемого товара'!#REF!)&gt;0,'Описание предлагаемого товара'!#REF!,"")</f>
        <v>#REF!</v>
      </c>
      <c r="E128" s="61" t="e">
        <f>IF(LEN('Описание предлагаемого товара'!#REF!)&gt;0,'Описание предлагаемого товара'!#REF!,"")</f>
        <v>#REF!</v>
      </c>
      <c r="F128" s="61" t="e">
        <f>IF(LEN('Описание предлагаемого товара'!#REF!)&gt;0,'Описание предлагаемого товара'!#REF!,"")</f>
        <v>#REF!</v>
      </c>
      <c r="G128" s="61" t="e">
        <f>IF(LEN('Описание предлагаемого товара'!#REF!)&gt;0,'Описание предлагаемого товара'!#REF!,"")</f>
        <v>#REF!</v>
      </c>
      <c r="H128" s="61" t="e">
        <f>IF(LEN('Описание предлагаемого товара'!#REF!)&gt;0,'Описание предлагаемого товара'!#REF!,"")</f>
        <v>#REF!</v>
      </c>
      <c r="I128" s="61" t="e">
        <f>IF(LEN('Описание предлагаемого товара'!#REF!)&gt;0,'Описание предлагаемого товара'!#REF!,"")</f>
        <v>#REF!</v>
      </c>
      <c r="J128" s="38" t="str">
        <f>IFERROR(VLOOKUP(B128,SAP!$A:$E,5,),"")</f>
        <v/>
      </c>
      <c r="K128" s="40" t="str">
        <f t="shared" si="641"/>
        <v/>
      </c>
      <c r="L128" s="61" t="e">
        <f>IF(LEN('Описание предлагаемого товара'!#REF!)&gt;0,IFERROR('Описание предлагаемого товара'!#REF!*1,""),"")</f>
        <v>#REF!</v>
      </c>
      <c r="M128" s="39" t="str">
        <f>IFERROR(VLOOKUP(B128,SAP!$A:$E,2,),"")</f>
        <v/>
      </c>
      <c r="N128" s="41" t="str">
        <f t="shared" si="777"/>
        <v/>
      </c>
      <c r="O128" s="39" t="str">
        <f t="shared" si="628"/>
        <v/>
      </c>
      <c r="P128" s="36" t="e">
        <f>IF(LEN('Описание предлагаемого товара'!#REF!)&gt;0,'Описание предлагаемого товара'!#REF!,"")</f>
        <v>#REF!</v>
      </c>
      <c r="Q12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28" s="37" t="e">
        <f>IF(LEN('Описание предлагаемого товара'!#REF!)&gt;0,'Описание предлагаемого товара'!#REF!,"")</f>
        <v>#REF!</v>
      </c>
      <c r="S128" s="37" t="e">
        <f>IF(LEN('Описание предлагаемого товара'!#REF!)&gt;0,'Описание предлагаемого товара'!#REF!,"")</f>
        <v>#REF!</v>
      </c>
      <c r="T12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28" s="23" t="str">
        <f>IFERROR(VLOOKUP(CI128*1,Обработ.выгрузка_реестра_РФ!$A:$G,6,),"")</f>
        <v/>
      </c>
      <c r="V128" s="61" t="e">
        <f>IF(LEN('Описание предлагаемого товара'!#REF!)&gt;0,'Описание предлагаемого товара'!#REF!,"")</f>
        <v>#REF!</v>
      </c>
      <c r="W128" s="62" t="e">
        <f>IF(LEN('Описание предлагаемого товара'!#REF!)&gt;0,'Описание предлагаемого товара'!#REF!,"")</f>
        <v>#REF!</v>
      </c>
      <c r="X128" s="91" t="e">
        <f t="shared" ref="X128:Y128" si="1102">IFERROR(REPLACE(W128,FIND(CHAR(10),W128,1),1," "),W128)</f>
        <v>#REF!</v>
      </c>
      <c r="Y128" s="91" t="e">
        <f t="shared" si="1102"/>
        <v>#REF!</v>
      </c>
      <c r="Z128" s="91" t="e">
        <f t="shared" si="643"/>
        <v>#REF!</v>
      </c>
      <c r="AA128" s="91" t="e">
        <f t="shared" si="644"/>
        <v>#REF!</v>
      </c>
      <c r="AB128" s="91" t="e">
        <f t="shared" si="645"/>
        <v>#REF!</v>
      </c>
      <c r="AC128" s="91" t="e">
        <f t="shared" ref="AC128:AF128" si="1103">IFERROR(REPLACE(AB128,FIND("  ",AB128,1),2," "),AB128)</f>
        <v>#REF!</v>
      </c>
      <c r="AD128" s="91" t="e">
        <f t="shared" si="1103"/>
        <v>#REF!</v>
      </c>
      <c r="AE128" s="91" t="e">
        <f t="shared" si="1103"/>
        <v>#REF!</v>
      </c>
      <c r="AF128" s="91" t="e">
        <f t="shared" si="1103"/>
        <v>#REF!</v>
      </c>
      <c r="AG128" s="23" t="str">
        <f>IFERROR(VLOOKUP(CI128*1,Обработ.выгрузка_реестра_РФ!$A:$G,4,),"")</f>
        <v/>
      </c>
      <c r="AH128" s="91" t="str">
        <f t="shared" ref="AH128:AI128" si="1104">IFERROR(REPLACE(AG128,FIND("-",AG128,1),1,"*"),AG128)</f>
        <v/>
      </c>
      <c r="AI128" s="91" t="str">
        <f t="shared" si="1104"/>
        <v/>
      </c>
      <c r="AJ128" s="27" t="str">
        <f t="shared" si="743"/>
        <v/>
      </c>
      <c r="AK128" s="63" t="e">
        <f>IF(LEN('Описание предлагаемого товара'!#REF!)&gt;0,'Описание предлагаемого товара'!#REF!,"")</f>
        <v>#REF!</v>
      </c>
      <c r="AL128" s="91" t="e">
        <f t="shared" ref="AL128:AM128" si="1105">IFERROR(REPLACE(AK128,FIND(CHAR(10),AK128,1),1,""),AK128)</f>
        <v>#REF!</v>
      </c>
      <c r="AM128" s="91" t="e">
        <f t="shared" si="1105"/>
        <v>#REF!</v>
      </c>
      <c r="AN128" s="91" t="e">
        <f t="shared" ref="AN128:AR128" si="1106">IFERROR(REPLACE(AM128,FIND(" ",AM128,1),1,""),AM128)</f>
        <v>#REF!</v>
      </c>
      <c r="AO128" s="91" t="e">
        <f t="shared" si="1106"/>
        <v>#REF!</v>
      </c>
      <c r="AP128" s="91" t="e">
        <f t="shared" si="1106"/>
        <v>#REF!</v>
      </c>
      <c r="AQ128" s="91" t="e">
        <f t="shared" si="1106"/>
        <v>#REF!</v>
      </c>
      <c r="AR128" s="91" t="e">
        <f t="shared" si="1106"/>
        <v>#REF!</v>
      </c>
      <c r="AS128" s="91" t="e">
        <f t="shared" si="650"/>
        <v>#REF!</v>
      </c>
      <c r="AT128" s="91" t="e">
        <f t="shared" si="651"/>
        <v>#REF!</v>
      </c>
      <c r="AU128" s="32" t="e">
        <f t="shared" si="634"/>
        <v>#REF!</v>
      </c>
      <c r="AV128" s="93" t="e">
        <f>'Описание предлагаемого товара'!#REF!</f>
        <v>#REF!</v>
      </c>
      <c r="AW128" s="91" t="e">
        <f>MIN(SEARCH({0,1,2,3,4,5,6,7,8,9},AV128&amp; "0123456789"))</f>
        <v>#REF!</v>
      </c>
      <c r="AX128" s="91" t="str">
        <f t="shared" si="652"/>
        <v/>
      </c>
      <c r="AY128" s="91" t="str">
        <f t="shared" si="653"/>
        <v/>
      </c>
      <c r="AZ128" s="91" t="str">
        <f t="shared" si="654"/>
        <v/>
      </c>
      <c r="BA128" s="91" t="str">
        <f t="shared" si="655"/>
        <v/>
      </c>
      <c r="BB128" s="91" t="str">
        <f t="shared" si="656"/>
        <v/>
      </c>
      <c r="BC128" s="91" t="str">
        <f t="shared" si="657"/>
        <v/>
      </c>
      <c r="BD128" s="91" t="str">
        <f t="shared" si="658"/>
        <v/>
      </c>
      <c r="BE128" s="91" t="str">
        <f t="shared" si="659"/>
        <v/>
      </c>
      <c r="BF128" s="91" t="str">
        <f t="shared" si="660"/>
        <v/>
      </c>
      <c r="BG128" s="91" t="str">
        <f t="shared" si="661"/>
        <v/>
      </c>
      <c r="BH128" s="91" t="str">
        <f t="shared" si="662"/>
        <v/>
      </c>
      <c r="BI128" s="91" t="str">
        <f t="shared" si="663"/>
        <v/>
      </c>
      <c r="BJ128" s="91" t="str">
        <f t="shared" si="664"/>
        <v/>
      </c>
      <c r="BK128" s="91" t="str">
        <f t="shared" si="665"/>
        <v/>
      </c>
      <c r="BL128" s="91" t="str">
        <f t="shared" si="666"/>
        <v/>
      </c>
      <c r="BM128" s="91" t="str">
        <f t="shared" si="667"/>
        <v/>
      </c>
      <c r="BN128" s="91" t="str">
        <f t="shared" si="668"/>
        <v/>
      </c>
      <c r="BO128" s="91" t="str">
        <f t="shared" si="669"/>
        <v/>
      </c>
      <c r="BP128" s="91" t="str">
        <f t="shared" si="670"/>
        <v/>
      </c>
      <c r="BQ128" s="91" t="str">
        <f t="shared" si="671"/>
        <v/>
      </c>
      <c r="BR128" s="91" t="str">
        <f t="shared" si="672"/>
        <v/>
      </c>
      <c r="BS128" s="91" t="str">
        <f t="shared" si="673"/>
        <v/>
      </c>
      <c r="BT128" s="91" t="str">
        <f t="shared" si="674"/>
        <v/>
      </c>
      <c r="BU128" s="91" t="str">
        <f t="shared" si="675"/>
        <v/>
      </c>
      <c r="BV128" s="91" t="str">
        <f t="shared" si="676"/>
        <v/>
      </c>
      <c r="BW128" s="91" t="str">
        <f t="shared" si="677"/>
        <v/>
      </c>
      <c r="BX128" s="91" t="str">
        <f t="shared" si="678"/>
        <v/>
      </c>
      <c r="BY128" s="91" t="str">
        <f t="shared" si="679"/>
        <v/>
      </c>
      <c r="BZ128" s="91" t="str">
        <f t="shared" si="680"/>
        <v/>
      </c>
      <c r="CA128" s="91" t="str">
        <f t="shared" si="681"/>
        <v/>
      </c>
      <c r="CB128" s="91" t="str">
        <f t="shared" si="682"/>
        <v/>
      </c>
      <c r="CC128" s="91" t="str">
        <f t="shared" si="683"/>
        <v/>
      </c>
      <c r="CD128" s="91" t="str">
        <f t="shared" si="684"/>
        <v/>
      </c>
      <c r="CE128" s="91" t="str">
        <f t="shared" si="685"/>
        <v/>
      </c>
      <c r="CF128" s="91" t="str">
        <f t="shared" si="686"/>
        <v/>
      </c>
      <c r="CG128" s="91" t="str">
        <f t="shared" si="687"/>
        <v/>
      </c>
      <c r="CH128" s="91" t="str">
        <f t="shared" si="688"/>
        <v/>
      </c>
      <c r="CI128" s="91" t="str">
        <f t="shared" si="689"/>
        <v>нет</v>
      </c>
      <c r="CJ128" s="63" t="e">
        <f>IF(LEN('Описание предлагаемого товара'!#REF!)&gt;0,'Описание предлагаемого товара'!#REF!,"")</f>
        <v>#REF!</v>
      </c>
      <c r="CK128" s="91" t="e">
        <f t="shared" ref="CK128:CL128" si="1107">IFERROR(REPLACE(CJ128,FIND(CHAR(10),CJ128,1),1,""),CJ128)</f>
        <v>#REF!</v>
      </c>
      <c r="CL128" s="91" t="e">
        <f t="shared" si="1107"/>
        <v>#REF!</v>
      </c>
      <c r="CM128" s="91" t="e">
        <f t="shared" si="691"/>
        <v>#REF!</v>
      </c>
      <c r="CN128" s="91" t="e">
        <f t="shared" si="692"/>
        <v>#REF!</v>
      </c>
      <c r="CO128" s="91" t="e">
        <f t="shared" si="693"/>
        <v>#REF!</v>
      </c>
      <c r="CP128" s="90" t="e">
        <f>IF(AU128="Не указан реестровый номер (мера нац.режима Запрет)","",IF(CI128="нет","",IF(CU128="да","исключение(не смотрим баллы)",IFERROR(IF(CI128*1&gt;0,IFERROR(IF(VLOOKUP(CI128*1,Обработ.выгрузка_реестра_РФ!$A:$G,7,)=0,"Баллы не установлены",VLOOKUP(CI128*1,Обработ.выгрузка_реестра_РФ!$A:$G,7,)),IF(LEN(CI128)&gt;14,"","нет номера в реестре РФ")),""),IF(LEN(CI128)=0,"","Некорректный реестровый номер")))))</f>
        <v>#REF!</v>
      </c>
      <c r="CQ128" s="33" t="e">
        <f>IF(LEN(C128)&gt;0,IFERROR(IF(LEN(H128)&gt;0,IF(LEN(VLOOKUP(H128,'исключения(не_смотрим_баллы)'!$A:$C,1,))&gt;0,"да","нет"),"не введен ОКПД2"),"нет"),"")</f>
        <v>#REF!</v>
      </c>
      <c r="CR128" s="33" t="e">
        <f ca="1">IF(CQ128="да",IF(TODAY()&lt;VLOOKUP(H128,'исключения(не_смотрим_баллы)'!$A:$C,3,),"да","нет"),"")</f>
        <v>#REF!</v>
      </c>
      <c r="CS128" s="33" t="str">
        <f>IFERROR(IF(CQ128="да",IF(VLOOKUP(CI128*1,Обработ.выгрузка_реестра_РФ!$A:$G,2,)&lt;VLOOKUP(H128,'исключения(не_смотрим_баллы)'!$A:$C,2,),"да","нет"),""),"")</f>
        <v/>
      </c>
      <c r="CT128" s="24"/>
      <c r="CU128" s="33" t="e">
        <f t="shared" si="705"/>
        <v>#REF!</v>
      </c>
      <c r="CV128" s="91" t="e">
        <f t="shared" si="706"/>
        <v>#REF!</v>
      </c>
      <c r="CW128" s="27" t="e">
        <f t="shared" si="707"/>
        <v>#REF!</v>
      </c>
      <c r="CX128" s="26" t="e">
        <f t="shared" si="636"/>
        <v>#REF!</v>
      </c>
      <c r="CY128" s="64" t="e">
        <f>IF(LEN('Описание предлагаемого товара'!#REF!)&gt;0,'Описание предлагаемого товара'!#REF!,"")</f>
        <v>#REF!</v>
      </c>
      <c r="CZ128" s="95" t="e">
        <f t="shared" si="694"/>
        <v>#REF!</v>
      </c>
      <c r="DA128" s="95" t="e">
        <f t="shared" ref="DA128" si="1108">IFERROR(REPLACE(CZ128,FIND(" ",CZ128,1),1,""),CZ128)</f>
        <v>#REF!</v>
      </c>
      <c r="DB128" s="95" t="e">
        <f t="shared" si="638"/>
        <v>#REF!</v>
      </c>
      <c r="DC128" s="95" t="e">
        <f t="shared" ref="DC128:DD128" si="1109">IFERROR(REPLACE(DB128,FIND("г.",DB128,1),2,""),DB128)</f>
        <v>#REF!</v>
      </c>
      <c r="DD128" s="95" t="e">
        <f t="shared" si="1109"/>
        <v>#REF!</v>
      </c>
      <c r="DE128" s="95" t="e">
        <f t="shared" ref="DE128:DF128" si="1110">IFERROR(REPLACE(DD128,FIND("г",DD128,1),1,""),DD128)</f>
        <v>#REF!</v>
      </c>
      <c r="DF128" s="95" t="e">
        <f t="shared" si="1110"/>
        <v>#REF!</v>
      </c>
      <c r="DG128" s="95" t="e">
        <f t="shared" si="711"/>
        <v>#REF!</v>
      </c>
      <c r="DH128" s="25" t="str">
        <f>IFERROR(VLOOKUP(CI128*1,Обработ.выгрузка_реестра_РФ!$A:$G,5,),"")</f>
        <v/>
      </c>
      <c r="DI128" s="27" t="str">
        <f t="shared" si="721"/>
        <v/>
      </c>
      <c r="DJ128" s="27" t="str">
        <f t="shared" ca="1" si="698"/>
        <v/>
      </c>
      <c r="DK128" s="63" t="e">
        <f>IF(LEN('Описание предлагаемого товара'!#REF!)&gt;0,'Описание предлагаемого товара'!#REF!,"")</f>
        <v>#REF!</v>
      </c>
      <c r="DL128" s="63" t="e">
        <f>IF(LEN('Описание предлагаемого товара'!#REF!)&gt;0,'Описание предлагаемого товара'!#REF!,"")</f>
        <v>#REF!</v>
      </c>
      <c r="DM128" s="32"/>
    </row>
    <row r="129" spans="1:117" ht="48.75" customHeight="1" x14ac:dyDescent="0.25">
      <c r="A129" s="61" t="e">
        <f>IF(LEN('Описание предлагаемого товара'!#REF!)&gt;0,'Описание предлагаемого товара'!#REF!,"")</f>
        <v>#REF!</v>
      </c>
      <c r="B129" s="65" t="e">
        <f>IF(LEN('Описание предлагаемого товара'!#REF!)&gt;0,'Описание предлагаемого товара'!#REF!,"")</f>
        <v>#REF!</v>
      </c>
      <c r="C129" s="61" t="e">
        <f>IF(LEN('Описание предлагаемого товара'!#REF!)&gt;0,'Описание предлагаемого товара'!#REF!,"")</f>
        <v>#REF!</v>
      </c>
      <c r="D129" s="61" t="e">
        <f>IF(LEN('Описание предлагаемого товара'!#REF!)&gt;0,'Описание предлагаемого товара'!#REF!,"")</f>
        <v>#REF!</v>
      </c>
      <c r="E129" s="61" t="e">
        <f>IF(LEN('Описание предлагаемого товара'!#REF!)&gt;0,'Описание предлагаемого товара'!#REF!,"")</f>
        <v>#REF!</v>
      </c>
      <c r="F129" s="61" t="e">
        <f>IF(LEN('Описание предлагаемого товара'!#REF!)&gt;0,'Описание предлагаемого товара'!#REF!,"")</f>
        <v>#REF!</v>
      </c>
      <c r="G129" s="61" t="e">
        <f>IF(LEN('Описание предлагаемого товара'!#REF!)&gt;0,'Описание предлагаемого товара'!#REF!,"")</f>
        <v>#REF!</v>
      </c>
      <c r="H129" s="61" t="e">
        <f>IF(LEN('Описание предлагаемого товара'!#REF!)&gt;0,'Описание предлагаемого товара'!#REF!,"")</f>
        <v>#REF!</v>
      </c>
      <c r="I129" s="61" t="e">
        <f>IF(LEN('Описание предлагаемого товара'!#REF!)&gt;0,'Описание предлагаемого товара'!#REF!,"")</f>
        <v>#REF!</v>
      </c>
      <c r="J129" s="38" t="str">
        <f>IFERROR(VLOOKUP(B129,SAP!$A:$E,5,),"")</f>
        <v/>
      </c>
      <c r="K129" s="40" t="str">
        <f t="shared" si="641"/>
        <v/>
      </c>
      <c r="L129" s="61" t="e">
        <f>IF(LEN('Описание предлагаемого товара'!#REF!)&gt;0,IFERROR('Описание предлагаемого товара'!#REF!*1,""),"")</f>
        <v>#REF!</v>
      </c>
      <c r="M129" s="39" t="str">
        <f>IFERROR(VLOOKUP(B129,SAP!$A:$E,2,),"")</f>
        <v/>
      </c>
      <c r="N129" s="41" t="str">
        <f t="shared" si="777"/>
        <v/>
      </c>
      <c r="O129" s="39" t="str">
        <f t="shared" si="628"/>
        <v/>
      </c>
      <c r="P129" s="36" t="e">
        <f>IF(LEN('Описание предлагаемого товара'!#REF!)&gt;0,'Описание предлагаемого товара'!#REF!,"")</f>
        <v>#REF!</v>
      </c>
      <c r="Q12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29" s="37" t="e">
        <f>IF(LEN('Описание предлагаемого товара'!#REF!)&gt;0,'Описание предлагаемого товара'!#REF!,"")</f>
        <v>#REF!</v>
      </c>
      <c r="S129" s="37" t="e">
        <f>IF(LEN('Описание предлагаемого товара'!#REF!)&gt;0,'Описание предлагаемого товара'!#REF!,"")</f>
        <v>#REF!</v>
      </c>
      <c r="T12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29" s="23" t="str">
        <f>IFERROR(VLOOKUP(CI129*1,Обработ.выгрузка_реестра_РФ!$A:$G,6,),"")</f>
        <v/>
      </c>
      <c r="V129" s="61" t="e">
        <f>IF(LEN('Описание предлагаемого товара'!#REF!)&gt;0,'Описание предлагаемого товара'!#REF!,"")</f>
        <v>#REF!</v>
      </c>
      <c r="W129" s="62" t="e">
        <f>IF(LEN('Описание предлагаемого товара'!#REF!)&gt;0,'Описание предлагаемого товара'!#REF!,"")</f>
        <v>#REF!</v>
      </c>
      <c r="X129" s="91" t="e">
        <f t="shared" ref="X129:Y129" si="1111">IFERROR(REPLACE(W129,FIND(CHAR(10),W129,1),1," "),W129)</f>
        <v>#REF!</v>
      </c>
      <c r="Y129" s="91" t="e">
        <f t="shared" si="1111"/>
        <v>#REF!</v>
      </c>
      <c r="Z129" s="91" t="e">
        <f t="shared" si="643"/>
        <v>#REF!</v>
      </c>
      <c r="AA129" s="91" t="e">
        <f t="shared" si="644"/>
        <v>#REF!</v>
      </c>
      <c r="AB129" s="91" t="e">
        <f t="shared" si="645"/>
        <v>#REF!</v>
      </c>
      <c r="AC129" s="91" t="e">
        <f t="shared" ref="AC129:AF129" si="1112">IFERROR(REPLACE(AB129,FIND("  ",AB129,1),2," "),AB129)</f>
        <v>#REF!</v>
      </c>
      <c r="AD129" s="91" t="e">
        <f t="shared" si="1112"/>
        <v>#REF!</v>
      </c>
      <c r="AE129" s="91" t="e">
        <f t="shared" si="1112"/>
        <v>#REF!</v>
      </c>
      <c r="AF129" s="91" t="e">
        <f t="shared" si="1112"/>
        <v>#REF!</v>
      </c>
      <c r="AG129" s="23" t="str">
        <f>IFERROR(VLOOKUP(CI129*1,Обработ.выгрузка_реестра_РФ!$A:$G,4,),"")</f>
        <v/>
      </c>
      <c r="AH129" s="91" t="str">
        <f t="shared" ref="AH129:AI129" si="1113">IFERROR(REPLACE(AG129,FIND("-",AG129,1),1,"*"),AG129)</f>
        <v/>
      </c>
      <c r="AI129" s="91" t="str">
        <f t="shared" si="1113"/>
        <v/>
      </c>
      <c r="AJ129" s="27" t="str">
        <f t="shared" si="743"/>
        <v/>
      </c>
      <c r="AK129" s="63" t="e">
        <f>IF(LEN('Описание предлагаемого товара'!#REF!)&gt;0,'Описание предлагаемого товара'!#REF!,"")</f>
        <v>#REF!</v>
      </c>
      <c r="AL129" s="91" t="e">
        <f t="shared" ref="AL129:AM129" si="1114">IFERROR(REPLACE(AK129,FIND(CHAR(10),AK129,1),1,""),AK129)</f>
        <v>#REF!</v>
      </c>
      <c r="AM129" s="91" t="e">
        <f t="shared" si="1114"/>
        <v>#REF!</v>
      </c>
      <c r="AN129" s="91" t="e">
        <f t="shared" ref="AN129:AR129" si="1115">IFERROR(REPLACE(AM129,FIND(" ",AM129,1),1,""),AM129)</f>
        <v>#REF!</v>
      </c>
      <c r="AO129" s="91" t="e">
        <f t="shared" si="1115"/>
        <v>#REF!</v>
      </c>
      <c r="AP129" s="91" t="e">
        <f t="shared" si="1115"/>
        <v>#REF!</v>
      </c>
      <c r="AQ129" s="91" t="e">
        <f t="shared" si="1115"/>
        <v>#REF!</v>
      </c>
      <c r="AR129" s="91" t="e">
        <f t="shared" si="1115"/>
        <v>#REF!</v>
      </c>
      <c r="AS129" s="91" t="e">
        <f t="shared" si="650"/>
        <v>#REF!</v>
      </c>
      <c r="AT129" s="91" t="e">
        <f t="shared" si="651"/>
        <v>#REF!</v>
      </c>
      <c r="AU129" s="32" t="e">
        <f t="shared" si="634"/>
        <v>#REF!</v>
      </c>
      <c r="AV129" s="93" t="e">
        <f>'Описание предлагаемого товара'!#REF!</f>
        <v>#REF!</v>
      </c>
      <c r="AW129" s="91" t="e">
        <f>MIN(SEARCH({0,1,2,3,4,5,6,7,8,9},AV129&amp; "0123456789"))</f>
        <v>#REF!</v>
      </c>
      <c r="AX129" s="91" t="str">
        <f t="shared" si="652"/>
        <v/>
      </c>
      <c r="AY129" s="91" t="str">
        <f t="shared" si="653"/>
        <v/>
      </c>
      <c r="AZ129" s="91" t="str">
        <f t="shared" si="654"/>
        <v/>
      </c>
      <c r="BA129" s="91" t="str">
        <f t="shared" si="655"/>
        <v/>
      </c>
      <c r="BB129" s="91" t="str">
        <f t="shared" si="656"/>
        <v/>
      </c>
      <c r="BC129" s="91" t="str">
        <f t="shared" si="657"/>
        <v/>
      </c>
      <c r="BD129" s="91" t="str">
        <f t="shared" si="658"/>
        <v/>
      </c>
      <c r="BE129" s="91" t="str">
        <f t="shared" si="659"/>
        <v/>
      </c>
      <c r="BF129" s="91" t="str">
        <f t="shared" si="660"/>
        <v/>
      </c>
      <c r="BG129" s="91" t="str">
        <f t="shared" si="661"/>
        <v/>
      </c>
      <c r="BH129" s="91" t="str">
        <f t="shared" si="662"/>
        <v/>
      </c>
      <c r="BI129" s="91" t="str">
        <f t="shared" si="663"/>
        <v/>
      </c>
      <c r="BJ129" s="91" t="str">
        <f t="shared" si="664"/>
        <v/>
      </c>
      <c r="BK129" s="91" t="str">
        <f t="shared" si="665"/>
        <v/>
      </c>
      <c r="BL129" s="91" t="str">
        <f t="shared" si="666"/>
        <v/>
      </c>
      <c r="BM129" s="91" t="str">
        <f t="shared" si="667"/>
        <v/>
      </c>
      <c r="BN129" s="91" t="str">
        <f t="shared" si="668"/>
        <v/>
      </c>
      <c r="BO129" s="91" t="str">
        <f t="shared" si="669"/>
        <v/>
      </c>
      <c r="BP129" s="91" t="str">
        <f t="shared" si="670"/>
        <v/>
      </c>
      <c r="BQ129" s="91" t="str">
        <f t="shared" si="671"/>
        <v/>
      </c>
      <c r="BR129" s="91" t="str">
        <f t="shared" si="672"/>
        <v/>
      </c>
      <c r="BS129" s="91" t="str">
        <f t="shared" si="673"/>
        <v/>
      </c>
      <c r="BT129" s="91" t="str">
        <f t="shared" si="674"/>
        <v/>
      </c>
      <c r="BU129" s="91" t="str">
        <f t="shared" si="675"/>
        <v/>
      </c>
      <c r="BV129" s="91" t="str">
        <f t="shared" si="676"/>
        <v/>
      </c>
      <c r="BW129" s="91" t="str">
        <f t="shared" si="677"/>
        <v/>
      </c>
      <c r="BX129" s="91" t="str">
        <f t="shared" si="678"/>
        <v/>
      </c>
      <c r="BY129" s="91" t="str">
        <f t="shared" si="679"/>
        <v/>
      </c>
      <c r="BZ129" s="91" t="str">
        <f t="shared" si="680"/>
        <v/>
      </c>
      <c r="CA129" s="91" t="str">
        <f t="shared" si="681"/>
        <v/>
      </c>
      <c r="CB129" s="91" t="str">
        <f t="shared" si="682"/>
        <v/>
      </c>
      <c r="CC129" s="91" t="str">
        <f t="shared" si="683"/>
        <v/>
      </c>
      <c r="CD129" s="91" t="str">
        <f t="shared" si="684"/>
        <v/>
      </c>
      <c r="CE129" s="91" t="str">
        <f t="shared" si="685"/>
        <v/>
      </c>
      <c r="CF129" s="91" t="str">
        <f t="shared" si="686"/>
        <v/>
      </c>
      <c r="CG129" s="91" t="str">
        <f t="shared" si="687"/>
        <v/>
      </c>
      <c r="CH129" s="91" t="str">
        <f t="shared" si="688"/>
        <v/>
      </c>
      <c r="CI129" s="91" t="str">
        <f t="shared" si="689"/>
        <v>нет</v>
      </c>
      <c r="CJ129" s="63" t="e">
        <f>IF(LEN('Описание предлагаемого товара'!#REF!)&gt;0,'Описание предлагаемого товара'!#REF!,"")</f>
        <v>#REF!</v>
      </c>
      <c r="CK129" s="91" t="e">
        <f t="shared" ref="CK129:CL129" si="1116">IFERROR(REPLACE(CJ129,FIND(CHAR(10),CJ129,1),1,""),CJ129)</f>
        <v>#REF!</v>
      </c>
      <c r="CL129" s="91" t="e">
        <f t="shared" si="1116"/>
        <v>#REF!</v>
      </c>
      <c r="CM129" s="91" t="e">
        <f t="shared" si="691"/>
        <v>#REF!</v>
      </c>
      <c r="CN129" s="91" t="e">
        <f t="shared" si="692"/>
        <v>#REF!</v>
      </c>
      <c r="CO129" s="91" t="e">
        <f t="shared" si="693"/>
        <v>#REF!</v>
      </c>
      <c r="CP129" s="90" t="e">
        <f>IF(AU129="Не указан реестровый номер (мера нац.режима Запрет)","",IF(CI129="нет","",IF(CU129="да","исключение(не смотрим баллы)",IFERROR(IF(CI129*1&gt;0,IFERROR(IF(VLOOKUP(CI129*1,Обработ.выгрузка_реестра_РФ!$A:$G,7,)=0,"Баллы не установлены",VLOOKUP(CI129*1,Обработ.выгрузка_реестра_РФ!$A:$G,7,)),IF(LEN(CI129)&gt;14,"","нет номера в реестре РФ")),""),IF(LEN(CI129)=0,"","Некорректный реестровый номер")))))</f>
        <v>#REF!</v>
      </c>
      <c r="CQ129" s="33" t="e">
        <f>IF(LEN(C129)&gt;0,IFERROR(IF(LEN(H129)&gt;0,IF(LEN(VLOOKUP(H129,'исключения(не_смотрим_баллы)'!$A:$C,1,))&gt;0,"да","нет"),"не введен ОКПД2"),"нет"),"")</f>
        <v>#REF!</v>
      </c>
      <c r="CR129" s="33" t="e">
        <f ca="1">IF(CQ129="да",IF(TODAY()&lt;VLOOKUP(H129,'исключения(не_смотрим_баллы)'!$A:$C,3,),"да","нет"),"")</f>
        <v>#REF!</v>
      </c>
      <c r="CS129" s="33" t="str">
        <f>IFERROR(IF(CQ129="да",IF(VLOOKUP(CI129*1,Обработ.выгрузка_реестра_РФ!$A:$G,2,)&lt;VLOOKUP(H129,'исключения(не_смотрим_баллы)'!$A:$C,2,),"да","нет"),""),"")</f>
        <v/>
      </c>
      <c r="CT129" s="24"/>
      <c r="CU129" s="33" t="e">
        <f t="shared" si="705"/>
        <v>#REF!</v>
      </c>
      <c r="CV129" s="91" t="e">
        <f t="shared" si="706"/>
        <v>#REF!</v>
      </c>
      <c r="CW129" s="27" t="e">
        <f t="shared" si="707"/>
        <v>#REF!</v>
      </c>
      <c r="CX129" s="26" t="e">
        <f t="shared" si="636"/>
        <v>#REF!</v>
      </c>
      <c r="CY129" s="64" t="e">
        <f>IF(LEN('Описание предлагаемого товара'!#REF!)&gt;0,'Описание предлагаемого товара'!#REF!,"")</f>
        <v>#REF!</v>
      </c>
      <c r="CZ129" s="95" t="e">
        <f t="shared" si="694"/>
        <v>#REF!</v>
      </c>
      <c r="DA129" s="95" t="e">
        <f t="shared" ref="DA129" si="1117">IFERROR(REPLACE(CZ129,FIND(" ",CZ129,1),1,""),CZ129)</f>
        <v>#REF!</v>
      </c>
      <c r="DB129" s="95" t="e">
        <f t="shared" si="638"/>
        <v>#REF!</v>
      </c>
      <c r="DC129" s="95" t="e">
        <f t="shared" ref="DC129:DD129" si="1118">IFERROR(REPLACE(DB129,FIND("г.",DB129,1),2,""),DB129)</f>
        <v>#REF!</v>
      </c>
      <c r="DD129" s="95" t="e">
        <f t="shared" si="1118"/>
        <v>#REF!</v>
      </c>
      <c r="DE129" s="95" t="e">
        <f t="shared" ref="DE129:DF129" si="1119">IFERROR(REPLACE(DD129,FIND("г",DD129,1),1,""),DD129)</f>
        <v>#REF!</v>
      </c>
      <c r="DF129" s="95" t="e">
        <f t="shared" si="1119"/>
        <v>#REF!</v>
      </c>
      <c r="DG129" s="95" t="e">
        <f t="shared" si="711"/>
        <v>#REF!</v>
      </c>
      <c r="DH129" s="25" t="str">
        <f>IFERROR(VLOOKUP(CI129*1,Обработ.выгрузка_реестра_РФ!$A:$G,5,),"")</f>
        <v/>
      </c>
      <c r="DI129" s="27" t="str">
        <f t="shared" si="721"/>
        <v/>
      </c>
      <c r="DJ129" s="27" t="str">
        <f t="shared" ca="1" si="698"/>
        <v/>
      </c>
      <c r="DK129" s="63" t="e">
        <f>IF(LEN('Описание предлагаемого товара'!#REF!)&gt;0,'Описание предлагаемого товара'!#REF!,"")</f>
        <v>#REF!</v>
      </c>
      <c r="DL129" s="63" t="e">
        <f>IF(LEN('Описание предлагаемого товара'!#REF!)&gt;0,'Описание предлагаемого товара'!#REF!,"")</f>
        <v>#REF!</v>
      </c>
      <c r="DM129" s="32"/>
    </row>
    <row r="130" spans="1:117" ht="48.75" customHeight="1" x14ac:dyDescent="0.25">
      <c r="A130" s="61" t="e">
        <f>IF(LEN('Описание предлагаемого товара'!#REF!)&gt;0,'Описание предлагаемого товара'!#REF!,"")</f>
        <v>#REF!</v>
      </c>
      <c r="B130" s="65" t="e">
        <f>IF(LEN('Описание предлагаемого товара'!#REF!)&gt;0,'Описание предлагаемого товара'!#REF!,"")</f>
        <v>#REF!</v>
      </c>
      <c r="C130" s="61" t="e">
        <f>IF(LEN('Описание предлагаемого товара'!#REF!)&gt;0,'Описание предлагаемого товара'!#REF!,"")</f>
        <v>#REF!</v>
      </c>
      <c r="D130" s="61" t="e">
        <f>IF(LEN('Описание предлагаемого товара'!#REF!)&gt;0,'Описание предлагаемого товара'!#REF!,"")</f>
        <v>#REF!</v>
      </c>
      <c r="E130" s="61" t="e">
        <f>IF(LEN('Описание предлагаемого товара'!#REF!)&gt;0,'Описание предлагаемого товара'!#REF!,"")</f>
        <v>#REF!</v>
      </c>
      <c r="F130" s="61" t="e">
        <f>IF(LEN('Описание предлагаемого товара'!#REF!)&gt;0,'Описание предлагаемого товара'!#REF!,"")</f>
        <v>#REF!</v>
      </c>
      <c r="G130" s="61" t="e">
        <f>IF(LEN('Описание предлагаемого товара'!#REF!)&gt;0,'Описание предлагаемого товара'!#REF!,"")</f>
        <v>#REF!</v>
      </c>
      <c r="H130" s="61" t="e">
        <f>IF(LEN('Описание предлагаемого товара'!#REF!)&gt;0,'Описание предлагаемого товара'!#REF!,"")</f>
        <v>#REF!</v>
      </c>
      <c r="I130" s="61" t="e">
        <f>IF(LEN('Описание предлагаемого товара'!#REF!)&gt;0,'Описание предлагаемого товара'!#REF!,"")</f>
        <v>#REF!</v>
      </c>
      <c r="J130" s="38" t="str">
        <f>IFERROR(VLOOKUP(B130,SAP!$A:$E,5,),"")</f>
        <v/>
      </c>
      <c r="K130" s="40" t="str">
        <f t="shared" si="641"/>
        <v/>
      </c>
      <c r="L130" s="61" t="e">
        <f>IF(LEN('Описание предлагаемого товара'!#REF!)&gt;0,IFERROR('Описание предлагаемого товара'!#REF!*1,""),"")</f>
        <v>#REF!</v>
      </c>
      <c r="M130" s="39" t="str">
        <f>IFERROR(VLOOKUP(B130,SAP!$A:$E,2,),"")</f>
        <v/>
      </c>
      <c r="N130" s="41" t="str">
        <f t="shared" si="777"/>
        <v/>
      </c>
      <c r="O130" s="39" t="str">
        <f t="shared" si="628"/>
        <v/>
      </c>
      <c r="P130" s="36" t="e">
        <f>IF(LEN('Описание предлагаемого товара'!#REF!)&gt;0,'Описание предлагаемого товара'!#REF!,"")</f>
        <v>#REF!</v>
      </c>
      <c r="Q13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30" s="37" t="e">
        <f>IF(LEN('Описание предлагаемого товара'!#REF!)&gt;0,'Описание предлагаемого товара'!#REF!,"")</f>
        <v>#REF!</v>
      </c>
      <c r="S130" s="37" t="e">
        <f>IF(LEN('Описание предлагаемого товара'!#REF!)&gt;0,'Описание предлагаемого товара'!#REF!,"")</f>
        <v>#REF!</v>
      </c>
      <c r="T13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30" s="23" t="str">
        <f>IFERROR(VLOOKUP(CI130*1,Обработ.выгрузка_реестра_РФ!$A:$G,6,),"")</f>
        <v/>
      </c>
      <c r="V130" s="61" t="e">
        <f>IF(LEN('Описание предлагаемого товара'!#REF!)&gt;0,'Описание предлагаемого товара'!#REF!,"")</f>
        <v>#REF!</v>
      </c>
      <c r="W130" s="62" t="e">
        <f>IF(LEN('Описание предлагаемого товара'!#REF!)&gt;0,'Описание предлагаемого товара'!#REF!,"")</f>
        <v>#REF!</v>
      </c>
      <c r="X130" s="91" t="e">
        <f t="shared" ref="X130:Y130" si="1120">IFERROR(REPLACE(W130,FIND(CHAR(10),W130,1),1," "),W130)</f>
        <v>#REF!</v>
      </c>
      <c r="Y130" s="91" t="e">
        <f t="shared" si="1120"/>
        <v>#REF!</v>
      </c>
      <c r="Z130" s="91" t="e">
        <f t="shared" si="643"/>
        <v>#REF!</v>
      </c>
      <c r="AA130" s="91" t="e">
        <f t="shared" si="644"/>
        <v>#REF!</v>
      </c>
      <c r="AB130" s="91" t="e">
        <f t="shared" si="645"/>
        <v>#REF!</v>
      </c>
      <c r="AC130" s="91" t="e">
        <f t="shared" ref="AC130:AF130" si="1121">IFERROR(REPLACE(AB130,FIND("  ",AB130,1),2," "),AB130)</f>
        <v>#REF!</v>
      </c>
      <c r="AD130" s="91" t="e">
        <f t="shared" si="1121"/>
        <v>#REF!</v>
      </c>
      <c r="AE130" s="91" t="e">
        <f t="shared" si="1121"/>
        <v>#REF!</v>
      </c>
      <c r="AF130" s="91" t="e">
        <f t="shared" si="1121"/>
        <v>#REF!</v>
      </c>
      <c r="AG130" s="23" t="str">
        <f>IFERROR(VLOOKUP(CI130*1,Обработ.выгрузка_реестра_РФ!$A:$G,4,),"")</f>
        <v/>
      </c>
      <c r="AH130" s="91" t="str">
        <f t="shared" ref="AH130:AI130" si="1122">IFERROR(REPLACE(AG130,FIND("-",AG130,1),1,"*"),AG130)</f>
        <v/>
      </c>
      <c r="AI130" s="91" t="str">
        <f t="shared" si="1122"/>
        <v/>
      </c>
      <c r="AJ130" s="27" t="str">
        <f t="shared" si="743"/>
        <v/>
      </c>
      <c r="AK130" s="63" t="e">
        <f>IF(LEN('Описание предлагаемого товара'!#REF!)&gt;0,'Описание предлагаемого товара'!#REF!,"")</f>
        <v>#REF!</v>
      </c>
      <c r="AL130" s="91" t="e">
        <f t="shared" ref="AL130:AM130" si="1123">IFERROR(REPLACE(AK130,FIND(CHAR(10),AK130,1),1,""),AK130)</f>
        <v>#REF!</v>
      </c>
      <c r="AM130" s="91" t="e">
        <f t="shared" si="1123"/>
        <v>#REF!</v>
      </c>
      <c r="AN130" s="91" t="e">
        <f t="shared" ref="AN130:AR130" si="1124">IFERROR(REPLACE(AM130,FIND(" ",AM130,1),1,""),AM130)</f>
        <v>#REF!</v>
      </c>
      <c r="AO130" s="91" t="e">
        <f t="shared" si="1124"/>
        <v>#REF!</v>
      </c>
      <c r="AP130" s="91" t="e">
        <f t="shared" si="1124"/>
        <v>#REF!</v>
      </c>
      <c r="AQ130" s="91" t="e">
        <f t="shared" si="1124"/>
        <v>#REF!</v>
      </c>
      <c r="AR130" s="91" t="e">
        <f t="shared" si="1124"/>
        <v>#REF!</v>
      </c>
      <c r="AS130" s="91" t="e">
        <f t="shared" si="650"/>
        <v>#REF!</v>
      </c>
      <c r="AT130" s="91" t="e">
        <f t="shared" si="651"/>
        <v>#REF!</v>
      </c>
      <c r="AU130" s="32" t="e">
        <f t="shared" si="634"/>
        <v>#REF!</v>
      </c>
      <c r="AV130" s="93" t="e">
        <f>'Описание предлагаемого товара'!#REF!</f>
        <v>#REF!</v>
      </c>
      <c r="AW130" s="91" t="e">
        <f>MIN(SEARCH({0,1,2,3,4,5,6,7,8,9},AV130&amp; "0123456789"))</f>
        <v>#REF!</v>
      </c>
      <c r="AX130" s="91" t="str">
        <f t="shared" si="652"/>
        <v/>
      </c>
      <c r="AY130" s="91" t="str">
        <f t="shared" si="653"/>
        <v/>
      </c>
      <c r="AZ130" s="91" t="str">
        <f t="shared" si="654"/>
        <v/>
      </c>
      <c r="BA130" s="91" t="str">
        <f t="shared" si="655"/>
        <v/>
      </c>
      <c r="BB130" s="91" t="str">
        <f t="shared" si="656"/>
        <v/>
      </c>
      <c r="BC130" s="91" t="str">
        <f t="shared" si="657"/>
        <v/>
      </c>
      <c r="BD130" s="91" t="str">
        <f t="shared" si="658"/>
        <v/>
      </c>
      <c r="BE130" s="91" t="str">
        <f t="shared" si="659"/>
        <v/>
      </c>
      <c r="BF130" s="91" t="str">
        <f t="shared" si="660"/>
        <v/>
      </c>
      <c r="BG130" s="91" t="str">
        <f t="shared" si="661"/>
        <v/>
      </c>
      <c r="BH130" s="91" t="str">
        <f t="shared" si="662"/>
        <v/>
      </c>
      <c r="BI130" s="91" t="str">
        <f t="shared" si="663"/>
        <v/>
      </c>
      <c r="BJ130" s="91" t="str">
        <f t="shared" si="664"/>
        <v/>
      </c>
      <c r="BK130" s="91" t="str">
        <f t="shared" si="665"/>
        <v/>
      </c>
      <c r="BL130" s="91" t="str">
        <f t="shared" si="666"/>
        <v/>
      </c>
      <c r="BM130" s="91" t="str">
        <f t="shared" si="667"/>
        <v/>
      </c>
      <c r="BN130" s="91" t="str">
        <f t="shared" si="668"/>
        <v/>
      </c>
      <c r="BO130" s="91" t="str">
        <f t="shared" si="669"/>
        <v/>
      </c>
      <c r="BP130" s="91" t="str">
        <f t="shared" si="670"/>
        <v/>
      </c>
      <c r="BQ130" s="91" t="str">
        <f t="shared" si="671"/>
        <v/>
      </c>
      <c r="BR130" s="91" t="str">
        <f t="shared" si="672"/>
        <v/>
      </c>
      <c r="BS130" s="91" t="str">
        <f t="shared" si="673"/>
        <v/>
      </c>
      <c r="BT130" s="91" t="str">
        <f t="shared" si="674"/>
        <v/>
      </c>
      <c r="BU130" s="91" t="str">
        <f t="shared" si="675"/>
        <v/>
      </c>
      <c r="BV130" s="91" t="str">
        <f t="shared" si="676"/>
        <v/>
      </c>
      <c r="BW130" s="91" t="str">
        <f t="shared" si="677"/>
        <v/>
      </c>
      <c r="BX130" s="91" t="str">
        <f t="shared" si="678"/>
        <v/>
      </c>
      <c r="BY130" s="91" t="str">
        <f t="shared" si="679"/>
        <v/>
      </c>
      <c r="BZ130" s="91" t="str">
        <f t="shared" si="680"/>
        <v/>
      </c>
      <c r="CA130" s="91" t="str">
        <f t="shared" si="681"/>
        <v/>
      </c>
      <c r="CB130" s="91" t="str">
        <f t="shared" si="682"/>
        <v/>
      </c>
      <c r="CC130" s="91" t="str">
        <f t="shared" si="683"/>
        <v/>
      </c>
      <c r="CD130" s="91" t="str">
        <f t="shared" si="684"/>
        <v/>
      </c>
      <c r="CE130" s="91" t="str">
        <f t="shared" si="685"/>
        <v/>
      </c>
      <c r="CF130" s="91" t="str">
        <f t="shared" si="686"/>
        <v/>
      </c>
      <c r="CG130" s="91" t="str">
        <f t="shared" si="687"/>
        <v/>
      </c>
      <c r="CH130" s="91" t="str">
        <f t="shared" si="688"/>
        <v/>
      </c>
      <c r="CI130" s="91" t="str">
        <f t="shared" si="689"/>
        <v>нет</v>
      </c>
      <c r="CJ130" s="63" t="e">
        <f>IF(LEN('Описание предлагаемого товара'!#REF!)&gt;0,'Описание предлагаемого товара'!#REF!,"")</f>
        <v>#REF!</v>
      </c>
      <c r="CK130" s="91" t="e">
        <f t="shared" ref="CK130:CL130" si="1125">IFERROR(REPLACE(CJ130,FIND(CHAR(10),CJ130,1),1,""),CJ130)</f>
        <v>#REF!</v>
      </c>
      <c r="CL130" s="91" t="e">
        <f t="shared" si="1125"/>
        <v>#REF!</v>
      </c>
      <c r="CM130" s="91" t="e">
        <f t="shared" si="691"/>
        <v>#REF!</v>
      </c>
      <c r="CN130" s="91" t="e">
        <f t="shared" si="692"/>
        <v>#REF!</v>
      </c>
      <c r="CO130" s="91" t="e">
        <f t="shared" si="693"/>
        <v>#REF!</v>
      </c>
      <c r="CP130" s="90" t="e">
        <f>IF(AU130="Не указан реестровый номер (мера нац.режима Запрет)","",IF(CI130="нет","",IF(CU130="да","исключение(не смотрим баллы)",IFERROR(IF(CI130*1&gt;0,IFERROR(IF(VLOOKUP(CI130*1,Обработ.выгрузка_реестра_РФ!$A:$G,7,)=0,"Баллы не установлены",VLOOKUP(CI130*1,Обработ.выгрузка_реестра_РФ!$A:$G,7,)),IF(LEN(CI130)&gt;14,"","нет номера в реестре РФ")),""),IF(LEN(CI130)=0,"","Некорректный реестровый номер")))))</f>
        <v>#REF!</v>
      </c>
      <c r="CQ130" s="33" t="e">
        <f>IF(LEN(C130)&gt;0,IFERROR(IF(LEN(H130)&gt;0,IF(LEN(VLOOKUP(H130,'исключения(не_смотрим_баллы)'!$A:$C,1,))&gt;0,"да","нет"),"не введен ОКПД2"),"нет"),"")</f>
        <v>#REF!</v>
      </c>
      <c r="CR130" s="33" t="e">
        <f ca="1">IF(CQ130="да",IF(TODAY()&lt;VLOOKUP(H130,'исключения(не_смотрим_баллы)'!$A:$C,3,),"да","нет"),"")</f>
        <v>#REF!</v>
      </c>
      <c r="CS130" s="33" t="str">
        <f>IFERROR(IF(CQ130="да",IF(VLOOKUP(CI130*1,Обработ.выгрузка_реестра_РФ!$A:$G,2,)&lt;VLOOKUP(H130,'исключения(не_смотрим_баллы)'!$A:$C,2,),"да","нет"),""),"")</f>
        <v/>
      </c>
      <c r="CT130" s="24"/>
      <c r="CU130" s="33" t="e">
        <f t="shared" si="705"/>
        <v>#REF!</v>
      </c>
      <c r="CV130" s="91" t="e">
        <f t="shared" si="706"/>
        <v>#REF!</v>
      </c>
      <c r="CW130" s="27" t="e">
        <f t="shared" si="707"/>
        <v>#REF!</v>
      </c>
      <c r="CX130" s="26" t="e">
        <f t="shared" si="636"/>
        <v>#REF!</v>
      </c>
      <c r="CY130" s="64" t="e">
        <f>IF(LEN('Описание предлагаемого товара'!#REF!)&gt;0,'Описание предлагаемого товара'!#REF!,"")</f>
        <v>#REF!</v>
      </c>
      <c r="CZ130" s="95" t="e">
        <f t="shared" si="694"/>
        <v>#REF!</v>
      </c>
      <c r="DA130" s="95" t="e">
        <f t="shared" ref="DA130" si="1126">IFERROR(REPLACE(CZ130,FIND(" ",CZ130,1),1,""),CZ130)</f>
        <v>#REF!</v>
      </c>
      <c r="DB130" s="95" t="e">
        <f t="shared" si="638"/>
        <v>#REF!</v>
      </c>
      <c r="DC130" s="95" t="e">
        <f t="shared" ref="DC130:DD130" si="1127">IFERROR(REPLACE(DB130,FIND("г.",DB130,1),2,""),DB130)</f>
        <v>#REF!</v>
      </c>
      <c r="DD130" s="95" t="e">
        <f t="shared" si="1127"/>
        <v>#REF!</v>
      </c>
      <c r="DE130" s="95" t="e">
        <f t="shared" ref="DE130:DF130" si="1128">IFERROR(REPLACE(DD130,FIND("г",DD130,1),1,""),DD130)</f>
        <v>#REF!</v>
      </c>
      <c r="DF130" s="95" t="e">
        <f t="shared" si="1128"/>
        <v>#REF!</v>
      </c>
      <c r="DG130" s="95" t="e">
        <f t="shared" si="711"/>
        <v>#REF!</v>
      </c>
      <c r="DH130" s="25" t="str">
        <f>IFERROR(VLOOKUP(CI130*1,Обработ.выгрузка_реестра_РФ!$A:$G,5,),"")</f>
        <v/>
      </c>
      <c r="DI130" s="27" t="str">
        <f t="shared" si="721"/>
        <v/>
      </c>
      <c r="DJ130" s="27" t="str">
        <f t="shared" ca="1" si="698"/>
        <v/>
      </c>
      <c r="DK130" s="63" t="e">
        <f>IF(LEN('Описание предлагаемого товара'!#REF!)&gt;0,'Описание предлагаемого товара'!#REF!,"")</f>
        <v>#REF!</v>
      </c>
      <c r="DL130" s="63" t="e">
        <f>IF(LEN('Описание предлагаемого товара'!#REF!)&gt;0,'Описание предлагаемого товара'!#REF!,"")</f>
        <v>#REF!</v>
      </c>
      <c r="DM130" s="32"/>
    </row>
    <row r="131" spans="1:117" ht="48.75" customHeight="1" x14ac:dyDescent="0.25">
      <c r="A131" s="61" t="e">
        <f>IF(LEN('Описание предлагаемого товара'!#REF!)&gt;0,'Описание предлагаемого товара'!#REF!,"")</f>
        <v>#REF!</v>
      </c>
      <c r="B131" s="65" t="e">
        <f>IF(LEN('Описание предлагаемого товара'!#REF!)&gt;0,'Описание предлагаемого товара'!#REF!,"")</f>
        <v>#REF!</v>
      </c>
      <c r="C131" s="61" t="e">
        <f>IF(LEN('Описание предлагаемого товара'!#REF!)&gt;0,'Описание предлагаемого товара'!#REF!,"")</f>
        <v>#REF!</v>
      </c>
      <c r="D131" s="61" t="e">
        <f>IF(LEN('Описание предлагаемого товара'!#REF!)&gt;0,'Описание предлагаемого товара'!#REF!,"")</f>
        <v>#REF!</v>
      </c>
      <c r="E131" s="61" t="e">
        <f>IF(LEN('Описание предлагаемого товара'!#REF!)&gt;0,'Описание предлагаемого товара'!#REF!,"")</f>
        <v>#REF!</v>
      </c>
      <c r="F131" s="61" t="e">
        <f>IF(LEN('Описание предлагаемого товара'!#REF!)&gt;0,'Описание предлагаемого товара'!#REF!,"")</f>
        <v>#REF!</v>
      </c>
      <c r="G131" s="61" t="e">
        <f>IF(LEN('Описание предлагаемого товара'!#REF!)&gt;0,'Описание предлагаемого товара'!#REF!,"")</f>
        <v>#REF!</v>
      </c>
      <c r="H131" s="61" t="e">
        <f>IF(LEN('Описание предлагаемого товара'!#REF!)&gt;0,'Описание предлагаемого товара'!#REF!,"")</f>
        <v>#REF!</v>
      </c>
      <c r="I131" s="61" t="e">
        <f>IF(LEN('Описание предлагаемого товара'!#REF!)&gt;0,'Описание предлагаемого товара'!#REF!,"")</f>
        <v>#REF!</v>
      </c>
      <c r="J131" s="38" t="str">
        <f>IFERROR(VLOOKUP(B131,SAP!$A:$E,5,),"")</f>
        <v/>
      </c>
      <c r="K131" s="40" t="str">
        <f t="shared" si="641"/>
        <v/>
      </c>
      <c r="L131" s="61" t="e">
        <f>IF(LEN('Описание предлагаемого товара'!#REF!)&gt;0,IFERROR('Описание предлагаемого товара'!#REF!*1,""),"")</f>
        <v>#REF!</v>
      </c>
      <c r="M131" s="39" t="str">
        <f>IFERROR(VLOOKUP(B131,SAP!$A:$E,2,),"")</f>
        <v/>
      </c>
      <c r="N131" s="41" t="str">
        <f t="shared" si="777"/>
        <v/>
      </c>
      <c r="O131" s="39" t="str">
        <f t="shared" si="628"/>
        <v/>
      </c>
      <c r="P131" s="36" t="e">
        <f>IF(LEN('Описание предлагаемого товара'!#REF!)&gt;0,'Описание предлагаемого товара'!#REF!,"")</f>
        <v>#REF!</v>
      </c>
      <c r="Q13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31" s="37" t="e">
        <f>IF(LEN('Описание предлагаемого товара'!#REF!)&gt;0,'Описание предлагаемого товара'!#REF!,"")</f>
        <v>#REF!</v>
      </c>
      <c r="S131" s="37" t="e">
        <f>IF(LEN('Описание предлагаемого товара'!#REF!)&gt;0,'Описание предлагаемого товара'!#REF!,"")</f>
        <v>#REF!</v>
      </c>
      <c r="T13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31" s="23" t="str">
        <f>IFERROR(VLOOKUP(CI131*1,Обработ.выгрузка_реестра_РФ!$A:$G,6,),"")</f>
        <v/>
      </c>
      <c r="V131" s="61" t="e">
        <f>IF(LEN('Описание предлагаемого товара'!#REF!)&gt;0,'Описание предлагаемого товара'!#REF!,"")</f>
        <v>#REF!</v>
      </c>
      <c r="W131" s="62" t="e">
        <f>IF(LEN('Описание предлагаемого товара'!#REF!)&gt;0,'Описание предлагаемого товара'!#REF!,"")</f>
        <v>#REF!</v>
      </c>
      <c r="X131" s="91" t="e">
        <f t="shared" ref="X131:Y131" si="1129">IFERROR(REPLACE(W131,FIND(CHAR(10),W131,1),1," "),W131)</f>
        <v>#REF!</v>
      </c>
      <c r="Y131" s="91" t="e">
        <f t="shared" si="1129"/>
        <v>#REF!</v>
      </c>
      <c r="Z131" s="91" t="e">
        <f t="shared" si="643"/>
        <v>#REF!</v>
      </c>
      <c r="AA131" s="91" t="e">
        <f t="shared" si="644"/>
        <v>#REF!</v>
      </c>
      <c r="AB131" s="91" t="e">
        <f t="shared" si="645"/>
        <v>#REF!</v>
      </c>
      <c r="AC131" s="91" t="e">
        <f t="shared" ref="AC131:AF131" si="1130">IFERROR(REPLACE(AB131,FIND("  ",AB131,1),2," "),AB131)</f>
        <v>#REF!</v>
      </c>
      <c r="AD131" s="91" t="e">
        <f t="shared" si="1130"/>
        <v>#REF!</v>
      </c>
      <c r="AE131" s="91" t="e">
        <f t="shared" si="1130"/>
        <v>#REF!</v>
      </c>
      <c r="AF131" s="91" t="e">
        <f t="shared" si="1130"/>
        <v>#REF!</v>
      </c>
      <c r="AG131" s="23" t="str">
        <f>IFERROR(VLOOKUP(CI131*1,Обработ.выгрузка_реестра_РФ!$A:$G,4,),"")</f>
        <v/>
      </c>
      <c r="AH131" s="91" t="str">
        <f t="shared" ref="AH131:AI131" si="1131">IFERROR(REPLACE(AG131,FIND("-",AG131,1),1,"*"),AG131)</f>
        <v/>
      </c>
      <c r="AI131" s="91" t="str">
        <f t="shared" si="1131"/>
        <v/>
      </c>
      <c r="AJ131" s="27" t="str">
        <f t="shared" si="743"/>
        <v/>
      </c>
      <c r="AK131" s="63" t="e">
        <f>IF(LEN('Описание предлагаемого товара'!#REF!)&gt;0,'Описание предлагаемого товара'!#REF!,"")</f>
        <v>#REF!</v>
      </c>
      <c r="AL131" s="91" t="e">
        <f t="shared" ref="AL131:AM131" si="1132">IFERROR(REPLACE(AK131,FIND(CHAR(10),AK131,1),1,""),AK131)</f>
        <v>#REF!</v>
      </c>
      <c r="AM131" s="91" t="e">
        <f t="shared" si="1132"/>
        <v>#REF!</v>
      </c>
      <c r="AN131" s="91" t="e">
        <f t="shared" ref="AN131:AR131" si="1133">IFERROR(REPLACE(AM131,FIND(" ",AM131,1),1,""),AM131)</f>
        <v>#REF!</v>
      </c>
      <c r="AO131" s="91" t="e">
        <f t="shared" si="1133"/>
        <v>#REF!</v>
      </c>
      <c r="AP131" s="91" t="e">
        <f t="shared" si="1133"/>
        <v>#REF!</v>
      </c>
      <c r="AQ131" s="91" t="e">
        <f t="shared" si="1133"/>
        <v>#REF!</v>
      </c>
      <c r="AR131" s="91" t="e">
        <f t="shared" si="1133"/>
        <v>#REF!</v>
      </c>
      <c r="AS131" s="91" t="e">
        <f t="shared" si="650"/>
        <v>#REF!</v>
      </c>
      <c r="AT131" s="91" t="e">
        <f t="shared" si="651"/>
        <v>#REF!</v>
      </c>
      <c r="AU131" s="32" t="e">
        <f t="shared" si="634"/>
        <v>#REF!</v>
      </c>
      <c r="AV131" s="93" t="e">
        <f>'Описание предлагаемого товара'!#REF!</f>
        <v>#REF!</v>
      </c>
      <c r="AW131" s="91" t="e">
        <f>MIN(SEARCH({0,1,2,3,4,5,6,7,8,9},AV131&amp; "0123456789"))</f>
        <v>#REF!</v>
      </c>
      <c r="AX131" s="91" t="str">
        <f t="shared" si="652"/>
        <v/>
      </c>
      <c r="AY131" s="91" t="str">
        <f t="shared" si="653"/>
        <v/>
      </c>
      <c r="AZ131" s="91" t="str">
        <f t="shared" si="654"/>
        <v/>
      </c>
      <c r="BA131" s="91" t="str">
        <f t="shared" si="655"/>
        <v/>
      </c>
      <c r="BB131" s="91" t="str">
        <f t="shared" si="656"/>
        <v/>
      </c>
      <c r="BC131" s="91" t="str">
        <f t="shared" si="657"/>
        <v/>
      </c>
      <c r="BD131" s="91" t="str">
        <f t="shared" si="658"/>
        <v/>
      </c>
      <c r="BE131" s="91" t="str">
        <f t="shared" si="659"/>
        <v/>
      </c>
      <c r="BF131" s="91" t="str">
        <f t="shared" si="660"/>
        <v/>
      </c>
      <c r="BG131" s="91" t="str">
        <f t="shared" si="661"/>
        <v/>
      </c>
      <c r="BH131" s="91" t="str">
        <f t="shared" si="662"/>
        <v/>
      </c>
      <c r="BI131" s="91" t="str">
        <f t="shared" si="663"/>
        <v/>
      </c>
      <c r="BJ131" s="91" t="str">
        <f t="shared" si="664"/>
        <v/>
      </c>
      <c r="BK131" s="91" t="str">
        <f t="shared" si="665"/>
        <v/>
      </c>
      <c r="BL131" s="91" t="str">
        <f t="shared" si="666"/>
        <v/>
      </c>
      <c r="BM131" s="91" t="str">
        <f t="shared" si="667"/>
        <v/>
      </c>
      <c r="BN131" s="91" t="str">
        <f t="shared" si="668"/>
        <v/>
      </c>
      <c r="BO131" s="91" t="str">
        <f t="shared" si="669"/>
        <v/>
      </c>
      <c r="BP131" s="91" t="str">
        <f t="shared" si="670"/>
        <v/>
      </c>
      <c r="BQ131" s="91" t="str">
        <f t="shared" si="671"/>
        <v/>
      </c>
      <c r="BR131" s="91" t="str">
        <f t="shared" si="672"/>
        <v/>
      </c>
      <c r="BS131" s="91" t="str">
        <f t="shared" si="673"/>
        <v/>
      </c>
      <c r="BT131" s="91" t="str">
        <f t="shared" si="674"/>
        <v/>
      </c>
      <c r="BU131" s="91" t="str">
        <f t="shared" si="675"/>
        <v/>
      </c>
      <c r="BV131" s="91" t="str">
        <f t="shared" si="676"/>
        <v/>
      </c>
      <c r="BW131" s="91" t="str">
        <f t="shared" si="677"/>
        <v/>
      </c>
      <c r="BX131" s="91" t="str">
        <f t="shared" si="678"/>
        <v/>
      </c>
      <c r="BY131" s="91" t="str">
        <f t="shared" si="679"/>
        <v/>
      </c>
      <c r="BZ131" s="91" t="str">
        <f t="shared" si="680"/>
        <v/>
      </c>
      <c r="CA131" s="91" t="str">
        <f t="shared" si="681"/>
        <v/>
      </c>
      <c r="CB131" s="91" t="str">
        <f t="shared" si="682"/>
        <v/>
      </c>
      <c r="CC131" s="91" t="str">
        <f t="shared" si="683"/>
        <v/>
      </c>
      <c r="CD131" s="91" t="str">
        <f t="shared" si="684"/>
        <v/>
      </c>
      <c r="CE131" s="91" t="str">
        <f t="shared" si="685"/>
        <v/>
      </c>
      <c r="CF131" s="91" t="str">
        <f t="shared" si="686"/>
        <v/>
      </c>
      <c r="CG131" s="91" t="str">
        <f t="shared" si="687"/>
        <v/>
      </c>
      <c r="CH131" s="91" t="str">
        <f t="shared" si="688"/>
        <v/>
      </c>
      <c r="CI131" s="91" t="str">
        <f t="shared" si="689"/>
        <v>нет</v>
      </c>
      <c r="CJ131" s="63" t="e">
        <f>IF(LEN('Описание предлагаемого товара'!#REF!)&gt;0,'Описание предлагаемого товара'!#REF!,"")</f>
        <v>#REF!</v>
      </c>
      <c r="CK131" s="91" t="e">
        <f t="shared" ref="CK131:CL131" si="1134">IFERROR(REPLACE(CJ131,FIND(CHAR(10),CJ131,1),1,""),CJ131)</f>
        <v>#REF!</v>
      </c>
      <c r="CL131" s="91" t="e">
        <f t="shared" si="1134"/>
        <v>#REF!</v>
      </c>
      <c r="CM131" s="91" t="e">
        <f t="shared" si="691"/>
        <v>#REF!</v>
      </c>
      <c r="CN131" s="91" t="e">
        <f t="shared" si="692"/>
        <v>#REF!</v>
      </c>
      <c r="CO131" s="91" t="e">
        <f t="shared" si="693"/>
        <v>#REF!</v>
      </c>
      <c r="CP131" s="90" t="e">
        <f>IF(AU131="Не указан реестровый номер (мера нац.режима Запрет)","",IF(CI131="нет","",IF(CU131="да","исключение(не смотрим баллы)",IFERROR(IF(CI131*1&gt;0,IFERROR(IF(VLOOKUP(CI131*1,Обработ.выгрузка_реестра_РФ!$A:$G,7,)=0,"Баллы не установлены",VLOOKUP(CI131*1,Обработ.выгрузка_реестра_РФ!$A:$G,7,)),IF(LEN(CI131)&gt;14,"","нет номера в реестре РФ")),""),IF(LEN(CI131)=0,"","Некорректный реестровый номер")))))</f>
        <v>#REF!</v>
      </c>
      <c r="CQ131" s="33" t="e">
        <f>IF(LEN(C131)&gt;0,IFERROR(IF(LEN(H131)&gt;0,IF(LEN(VLOOKUP(H131,'исключения(не_смотрим_баллы)'!$A:$C,1,))&gt;0,"да","нет"),"не введен ОКПД2"),"нет"),"")</f>
        <v>#REF!</v>
      </c>
      <c r="CR131" s="33" t="e">
        <f ca="1">IF(CQ131="да",IF(TODAY()&lt;VLOOKUP(H131,'исключения(не_смотрим_баллы)'!$A:$C,3,),"да","нет"),"")</f>
        <v>#REF!</v>
      </c>
      <c r="CS131" s="33" t="str">
        <f>IFERROR(IF(CQ131="да",IF(VLOOKUP(CI131*1,Обработ.выгрузка_реестра_РФ!$A:$G,2,)&lt;VLOOKUP(H131,'исключения(не_смотрим_баллы)'!$A:$C,2,),"да","нет"),""),"")</f>
        <v/>
      </c>
      <c r="CT131" s="24"/>
      <c r="CU131" s="33" t="e">
        <f t="shared" si="705"/>
        <v>#REF!</v>
      </c>
      <c r="CV131" s="91" t="e">
        <f t="shared" si="706"/>
        <v>#REF!</v>
      </c>
      <c r="CW131" s="27" t="e">
        <f t="shared" si="707"/>
        <v>#REF!</v>
      </c>
      <c r="CX131" s="26" t="e">
        <f t="shared" si="636"/>
        <v>#REF!</v>
      </c>
      <c r="CY131" s="64" t="e">
        <f>IF(LEN('Описание предлагаемого товара'!#REF!)&gt;0,'Описание предлагаемого товара'!#REF!,"")</f>
        <v>#REF!</v>
      </c>
      <c r="CZ131" s="95" t="e">
        <f t="shared" si="694"/>
        <v>#REF!</v>
      </c>
      <c r="DA131" s="95" t="e">
        <f t="shared" ref="DA131" si="1135">IFERROR(REPLACE(CZ131,FIND(" ",CZ131,1),1,""),CZ131)</f>
        <v>#REF!</v>
      </c>
      <c r="DB131" s="95" t="e">
        <f t="shared" si="638"/>
        <v>#REF!</v>
      </c>
      <c r="DC131" s="95" t="e">
        <f t="shared" ref="DC131:DD131" si="1136">IFERROR(REPLACE(DB131,FIND("г.",DB131,1),2,""),DB131)</f>
        <v>#REF!</v>
      </c>
      <c r="DD131" s="95" t="e">
        <f t="shared" si="1136"/>
        <v>#REF!</v>
      </c>
      <c r="DE131" s="95" t="e">
        <f t="shared" ref="DE131:DF131" si="1137">IFERROR(REPLACE(DD131,FIND("г",DD131,1),1,""),DD131)</f>
        <v>#REF!</v>
      </c>
      <c r="DF131" s="95" t="e">
        <f t="shared" si="1137"/>
        <v>#REF!</v>
      </c>
      <c r="DG131" s="95" t="e">
        <f t="shared" si="711"/>
        <v>#REF!</v>
      </c>
      <c r="DH131" s="25" t="str">
        <f>IFERROR(VLOOKUP(CI131*1,Обработ.выгрузка_реестра_РФ!$A:$G,5,),"")</f>
        <v/>
      </c>
      <c r="DI131" s="27" t="str">
        <f t="shared" si="721"/>
        <v/>
      </c>
      <c r="DJ131" s="27" t="str">
        <f t="shared" ca="1" si="698"/>
        <v/>
      </c>
      <c r="DK131" s="63" t="e">
        <f>IF(LEN('Описание предлагаемого товара'!#REF!)&gt;0,'Описание предлагаемого товара'!#REF!,"")</f>
        <v>#REF!</v>
      </c>
      <c r="DL131" s="63" t="e">
        <f>IF(LEN('Описание предлагаемого товара'!#REF!)&gt;0,'Описание предлагаемого товара'!#REF!,"")</f>
        <v>#REF!</v>
      </c>
      <c r="DM131" s="32"/>
    </row>
    <row r="132" spans="1:117" ht="48.75" customHeight="1" x14ac:dyDescent="0.25">
      <c r="A132" s="61" t="e">
        <f>IF(LEN('Описание предлагаемого товара'!#REF!)&gt;0,'Описание предлагаемого товара'!#REF!,"")</f>
        <v>#REF!</v>
      </c>
      <c r="B132" s="65" t="e">
        <f>IF(LEN('Описание предлагаемого товара'!#REF!)&gt;0,'Описание предлагаемого товара'!#REF!,"")</f>
        <v>#REF!</v>
      </c>
      <c r="C132" s="61" t="e">
        <f>IF(LEN('Описание предлагаемого товара'!#REF!)&gt;0,'Описание предлагаемого товара'!#REF!,"")</f>
        <v>#REF!</v>
      </c>
      <c r="D132" s="61" t="e">
        <f>IF(LEN('Описание предлагаемого товара'!#REF!)&gt;0,'Описание предлагаемого товара'!#REF!,"")</f>
        <v>#REF!</v>
      </c>
      <c r="E132" s="61" t="e">
        <f>IF(LEN('Описание предлагаемого товара'!#REF!)&gt;0,'Описание предлагаемого товара'!#REF!,"")</f>
        <v>#REF!</v>
      </c>
      <c r="F132" s="61" t="e">
        <f>IF(LEN('Описание предлагаемого товара'!#REF!)&gt;0,'Описание предлагаемого товара'!#REF!,"")</f>
        <v>#REF!</v>
      </c>
      <c r="G132" s="61" t="e">
        <f>IF(LEN('Описание предлагаемого товара'!#REF!)&gt;0,'Описание предлагаемого товара'!#REF!,"")</f>
        <v>#REF!</v>
      </c>
      <c r="H132" s="61" t="e">
        <f>IF(LEN('Описание предлагаемого товара'!#REF!)&gt;0,'Описание предлагаемого товара'!#REF!,"")</f>
        <v>#REF!</v>
      </c>
      <c r="I132" s="61" t="e">
        <f>IF(LEN('Описание предлагаемого товара'!#REF!)&gt;0,'Описание предлагаемого товара'!#REF!,"")</f>
        <v>#REF!</v>
      </c>
      <c r="J132" s="38" t="str">
        <f>IFERROR(VLOOKUP(B132,SAP!$A:$E,5,),"")</f>
        <v/>
      </c>
      <c r="K132" s="40" t="str">
        <f t="shared" si="641"/>
        <v/>
      </c>
      <c r="L132" s="61" t="e">
        <f>IF(LEN('Описание предлагаемого товара'!#REF!)&gt;0,IFERROR('Описание предлагаемого товара'!#REF!*1,""),"")</f>
        <v>#REF!</v>
      </c>
      <c r="M132" s="39" t="str">
        <f>IFERROR(VLOOKUP(B132,SAP!$A:$E,2,),"")</f>
        <v/>
      </c>
      <c r="N132" s="41" t="str">
        <f t="shared" si="777"/>
        <v/>
      </c>
      <c r="O132" s="39" t="str">
        <f t="shared" si="628"/>
        <v/>
      </c>
      <c r="P132" s="36" t="e">
        <f>IF(LEN('Описание предлагаемого товара'!#REF!)&gt;0,'Описание предлагаемого товара'!#REF!,"")</f>
        <v>#REF!</v>
      </c>
      <c r="Q13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32" s="37" t="e">
        <f>IF(LEN('Описание предлагаемого товара'!#REF!)&gt;0,'Описание предлагаемого товара'!#REF!,"")</f>
        <v>#REF!</v>
      </c>
      <c r="S132" s="37" t="e">
        <f>IF(LEN('Описание предлагаемого товара'!#REF!)&gt;0,'Описание предлагаемого товара'!#REF!,"")</f>
        <v>#REF!</v>
      </c>
      <c r="T13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32" s="23" t="str">
        <f>IFERROR(VLOOKUP(CI132*1,Обработ.выгрузка_реестра_РФ!$A:$G,6,),"")</f>
        <v/>
      </c>
      <c r="V132" s="61" t="e">
        <f>IF(LEN('Описание предлагаемого товара'!#REF!)&gt;0,'Описание предлагаемого товара'!#REF!,"")</f>
        <v>#REF!</v>
      </c>
      <c r="W132" s="62" t="e">
        <f>IF(LEN('Описание предлагаемого товара'!#REF!)&gt;0,'Описание предлагаемого товара'!#REF!,"")</f>
        <v>#REF!</v>
      </c>
      <c r="X132" s="91" t="e">
        <f t="shared" ref="X132:Y132" si="1138">IFERROR(REPLACE(W132,FIND(CHAR(10),W132,1),1," "),W132)</f>
        <v>#REF!</v>
      </c>
      <c r="Y132" s="91" t="e">
        <f t="shared" si="1138"/>
        <v>#REF!</v>
      </c>
      <c r="Z132" s="91" t="e">
        <f t="shared" si="643"/>
        <v>#REF!</v>
      </c>
      <c r="AA132" s="91" t="e">
        <f t="shared" si="644"/>
        <v>#REF!</v>
      </c>
      <c r="AB132" s="91" t="e">
        <f t="shared" si="645"/>
        <v>#REF!</v>
      </c>
      <c r="AC132" s="91" t="e">
        <f t="shared" ref="AC132:AF132" si="1139">IFERROR(REPLACE(AB132,FIND("  ",AB132,1),2," "),AB132)</f>
        <v>#REF!</v>
      </c>
      <c r="AD132" s="91" t="e">
        <f t="shared" si="1139"/>
        <v>#REF!</v>
      </c>
      <c r="AE132" s="91" t="e">
        <f t="shared" si="1139"/>
        <v>#REF!</v>
      </c>
      <c r="AF132" s="91" t="e">
        <f t="shared" si="1139"/>
        <v>#REF!</v>
      </c>
      <c r="AG132" s="23" t="str">
        <f>IFERROR(VLOOKUP(CI132*1,Обработ.выгрузка_реестра_РФ!$A:$G,4,),"")</f>
        <v/>
      </c>
      <c r="AH132" s="91" t="str">
        <f t="shared" ref="AH132:AI132" si="1140">IFERROR(REPLACE(AG132,FIND("-",AG132,1),1,"*"),AG132)</f>
        <v/>
      </c>
      <c r="AI132" s="91" t="str">
        <f t="shared" si="1140"/>
        <v/>
      </c>
      <c r="AJ132" s="27" t="str">
        <f t="shared" si="743"/>
        <v/>
      </c>
      <c r="AK132" s="63" t="e">
        <f>IF(LEN('Описание предлагаемого товара'!#REF!)&gt;0,'Описание предлагаемого товара'!#REF!,"")</f>
        <v>#REF!</v>
      </c>
      <c r="AL132" s="91" t="e">
        <f t="shared" ref="AL132:AM132" si="1141">IFERROR(REPLACE(AK132,FIND(CHAR(10),AK132,1),1,""),AK132)</f>
        <v>#REF!</v>
      </c>
      <c r="AM132" s="91" t="e">
        <f t="shared" si="1141"/>
        <v>#REF!</v>
      </c>
      <c r="AN132" s="91" t="e">
        <f t="shared" ref="AN132:AR132" si="1142">IFERROR(REPLACE(AM132,FIND(" ",AM132,1),1,""),AM132)</f>
        <v>#REF!</v>
      </c>
      <c r="AO132" s="91" t="e">
        <f t="shared" si="1142"/>
        <v>#REF!</v>
      </c>
      <c r="AP132" s="91" t="e">
        <f t="shared" si="1142"/>
        <v>#REF!</v>
      </c>
      <c r="AQ132" s="91" t="e">
        <f t="shared" si="1142"/>
        <v>#REF!</v>
      </c>
      <c r="AR132" s="91" t="e">
        <f t="shared" si="1142"/>
        <v>#REF!</v>
      </c>
      <c r="AS132" s="91" t="e">
        <f t="shared" si="650"/>
        <v>#REF!</v>
      </c>
      <c r="AT132" s="91" t="e">
        <f t="shared" si="651"/>
        <v>#REF!</v>
      </c>
      <c r="AU132" s="32" t="e">
        <f t="shared" si="634"/>
        <v>#REF!</v>
      </c>
      <c r="AV132" s="93" t="e">
        <f>'Описание предлагаемого товара'!#REF!</f>
        <v>#REF!</v>
      </c>
      <c r="AW132" s="91" t="e">
        <f>MIN(SEARCH({0,1,2,3,4,5,6,7,8,9},AV132&amp; "0123456789"))</f>
        <v>#REF!</v>
      </c>
      <c r="AX132" s="91" t="str">
        <f t="shared" si="652"/>
        <v/>
      </c>
      <c r="AY132" s="91" t="str">
        <f t="shared" si="653"/>
        <v/>
      </c>
      <c r="AZ132" s="91" t="str">
        <f t="shared" si="654"/>
        <v/>
      </c>
      <c r="BA132" s="91" t="str">
        <f t="shared" si="655"/>
        <v/>
      </c>
      <c r="BB132" s="91" t="str">
        <f t="shared" si="656"/>
        <v/>
      </c>
      <c r="BC132" s="91" t="str">
        <f t="shared" si="657"/>
        <v/>
      </c>
      <c r="BD132" s="91" t="str">
        <f t="shared" si="658"/>
        <v/>
      </c>
      <c r="BE132" s="91" t="str">
        <f t="shared" si="659"/>
        <v/>
      </c>
      <c r="BF132" s="91" t="str">
        <f t="shared" si="660"/>
        <v/>
      </c>
      <c r="BG132" s="91" t="str">
        <f t="shared" si="661"/>
        <v/>
      </c>
      <c r="BH132" s="91" t="str">
        <f t="shared" si="662"/>
        <v/>
      </c>
      <c r="BI132" s="91" t="str">
        <f t="shared" si="663"/>
        <v/>
      </c>
      <c r="BJ132" s="91" t="str">
        <f t="shared" si="664"/>
        <v/>
      </c>
      <c r="BK132" s="91" t="str">
        <f t="shared" si="665"/>
        <v/>
      </c>
      <c r="BL132" s="91" t="str">
        <f t="shared" si="666"/>
        <v/>
      </c>
      <c r="BM132" s="91" t="str">
        <f t="shared" si="667"/>
        <v/>
      </c>
      <c r="BN132" s="91" t="str">
        <f t="shared" si="668"/>
        <v/>
      </c>
      <c r="BO132" s="91" t="str">
        <f t="shared" si="669"/>
        <v/>
      </c>
      <c r="BP132" s="91" t="str">
        <f t="shared" si="670"/>
        <v/>
      </c>
      <c r="BQ132" s="91" t="str">
        <f t="shared" si="671"/>
        <v/>
      </c>
      <c r="BR132" s="91" t="str">
        <f t="shared" si="672"/>
        <v/>
      </c>
      <c r="BS132" s="91" t="str">
        <f t="shared" si="673"/>
        <v/>
      </c>
      <c r="BT132" s="91" t="str">
        <f t="shared" si="674"/>
        <v/>
      </c>
      <c r="BU132" s="91" t="str">
        <f t="shared" si="675"/>
        <v/>
      </c>
      <c r="BV132" s="91" t="str">
        <f t="shared" si="676"/>
        <v/>
      </c>
      <c r="BW132" s="91" t="str">
        <f t="shared" si="677"/>
        <v/>
      </c>
      <c r="BX132" s="91" t="str">
        <f t="shared" si="678"/>
        <v/>
      </c>
      <c r="BY132" s="91" t="str">
        <f t="shared" si="679"/>
        <v/>
      </c>
      <c r="BZ132" s="91" t="str">
        <f t="shared" si="680"/>
        <v/>
      </c>
      <c r="CA132" s="91" t="str">
        <f t="shared" si="681"/>
        <v/>
      </c>
      <c r="CB132" s="91" t="str">
        <f t="shared" si="682"/>
        <v/>
      </c>
      <c r="CC132" s="91" t="str">
        <f t="shared" si="683"/>
        <v/>
      </c>
      <c r="CD132" s="91" t="str">
        <f t="shared" si="684"/>
        <v/>
      </c>
      <c r="CE132" s="91" t="str">
        <f t="shared" si="685"/>
        <v/>
      </c>
      <c r="CF132" s="91" t="str">
        <f t="shared" si="686"/>
        <v/>
      </c>
      <c r="CG132" s="91" t="str">
        <f t="shared" si="687"/>
        <v/>
      </c>
      <c r="CH132" s="91" t="str">
        <f t="shared" si="688"/>
        <v/>
      </c>
      <c r="CI132" s="91" t="str">
        <f t="shared" si="689"/>
        <v>нет</v>
      </c>
      <c r="CJ132" s="63" t="e">
        <f>IF(LEN('Описание предлагаемого товара'!#REF!)&gt;0,'Описание предлагаемого товара'!#REF!,"")</f>
        <v>#REF!</v>
      </c>
      <c r="CK132" s="91" t="e">
        <f t="shared" ref="CK132:CL132" si="1143">IFERROR(REPLACE(CJ132,FIND(CHAR(10),CJ132,1),1,""),CJ132)</f>
        <v>#REF!</v>
      </c>
      <c r="CL132" s="91" t="e">
        <f t="shared" si="1143"/>
        <v>#REF!</v>
      </c>
      <c r="CM132" s="91" t="e">
        <f t="shared" si="691"/>
        <v>#REF!</v>
      </c>
      <c r="CN132" s="91" t="e">
        <f t="shared" si="692"/>
        <v>#REF!</v>
      </c>
      <c r="CO132" s="91" t="e">
        <f t="shared" si="693"/>
        <v>#REF!</v>
      </c>
      <c r="CP132" s="90" t="e">
        <f>IF(AU132="Не указан реестровый номер (мера нац.режима Запрет)","",IF(CI132="нет","",IF(CU132="да","исключение(не смотрим баллы)",IFERROR(IF(CI132*1&gt;0,IFERROR(IF(VLOOKUP(CI132*1,Обработ.выгрузка_реестра_РФ!$A:$G,7,)=0,"Баллы не установлены",VLOOKUP(CI132*1,Обработ.выгрузка_реестра_РФ!$A:$G,7,)),IF(LEN(CI132)&gt;14,"","нет номера в реестре РФ")),""),IF(LEN(CI132)=0,"","Некорректный реестровый номер")))))</f>
        <v>#REF!</v>
      </c>
      <c r="CQ132" s="33" t="e">
        <f>IF(LEN(C132)&gt;0,IFERROR(IF(LEN(H132)&gt;0,IF(LEN(VLOOKUP(H132,'исключения(не_смотрим_баллы)'!$A:$C,1,))&gt;0,"да","нет"),"не введен ОКПД2"),"нет"),"")</f>
        <v>#REF!</v>
      </c>
      <c r="CR132" s="33" t="e">
        <f ca="1">IF(CQ132="да",IF(TODAY()&lt;VLOOKUP(H132,'исключения(не_смотрим_баллы)'!$A:$C,3,),"да","нет"),"")</f>
        <v>#REF!</v>
      </c>
      <c r="CS132" s="33" t="str">
        <f>IFERROR(IF(CQ132="да",IF(VLOOKUP(CI132*1,Обработ.выгрузка_реестра_РФ!$A:$G,2,)&lt;VLOOKUP(H132,'исключения(не_смотрим_баллы)'!$A:$C,2,),"да","нет"),""),"")</f>
        <v/>
      </c>
      <c r="CT132" s="24"/>
      <c r="CU132" s="33" t="e">
        <f t="shared" si="705"/>
        <v>#REF!</v>
      </c>
      <c r="CV132" s="91" t="e">
        <f t="shared" si="706"/>
        <v>#REF!</v>
      </c>
      <c r="CW132" s="27" t="e">
        <f t="shared" si="707"/>
        <v>#REF!</v>
      </c>
      <c r="CX132" s="26" t="e">
        <f t="shared" si="636"/>
        <v>#REF!</v>
      </c>
      <c r="CY132" s="64" t="e">
        <f>IF(LEN('Описание предлагаемого товара'!#REF!)&gt;0,'Описание предлагаемого товара'!#REF!,"")</f>
        <v>#REF!</v>
      </c>
      <c r="CZ132" s="95" t="e">
        <f t="shared" si="694"/>
        <v>#REF!</v>
      </c>
      <c r="DA132" s="95" t="e">
        <f t="shared" ref="DA132" si="1144">IFERROR(REPLACE(CZ132,FIND(" ",CZ132,1),1,""),CZ132)</f>
        <v>#REF!</v>
      </c>
      <c r="DB132" s="95" t="e">
        <f t="shared" si="638"/>
        <v>#REF!</v>
      </c>
      <c r="DC132" s="95" t="e">
        <f t="shared" ref="DC132:DD132" si="1145">IFERROR(REPLACE(DB132,FIND("г.",DB132,1),2,""),DB132)</f>
        <v>#REF!</v>
      </c>
      <c r="DD132" s="95" t="e">
        <f t="shared" si="1145"/>
        <v>#REF!</v>
      </c>
      <c r="DE132" s="95" t="e">
        <f t="shared" ref="DE132:DF132" si="1146">IFERROR(REPLACE(DD132,FIND("г",DD132,1),1,""),DD132)</f>
        <v>#REF!</v>
      </c>
      <c r="DF132" s="95" t="e">
        <f t="shared" si="1146"/>
        <v>#REF!</v>
      </c>
      <c r="DG132" s="95" t="e">
        <f t="shared" si="711"/>
        <v>#REF!</v>
      </c>
      <c r="DH132" s="25" t="str">
        <f>IFERROR(VLOOKUP(CI132*1,Обработ.выгрузка_реестра_РФ!$A:$G,5,),"")</f>
        <v/>
      </c>
      <c r="DI132" s="27" t="str">
        <f t="shared" si="721"/>
        <v/>
      </c>
      <c r="DJ132" s="27" t="str">
        <f t="shared" ca="1" si="698"/>
        <v/>
      </c>
      <c r="DK132" s="63" t="e">
        <f>IF(LEN('Описание предлагаемого товара'!#REF!)&gt;0,'Описание предлагаемого товара'!#REF!,"")</f>
        <v>#REF!</v>
      </c>
      <c r="DL132" s="63" t="e">
        <f>IF(LEN('Описание предлагаемого товара'!#REF!)&gt;0,'Описание предлагаемого товара'!#REF!,"")</f>
        <v>#REF!</v>
      </c>
      <c r="DM132" s="32"/>
    </row>
    <row r="133" spans="1:117" ht="48.75" customHeight="1" x14ac:dyDescent="0.25">
      <c r="A133" s="61" t="e">
        <f>IF(LEN('Описание предлагаемого товара'!#REF!)&gt;0,'Описание предлагаемого товара'!#REF!,"")</f>
        <v>#REF!</v>
      </c>
      <c r="B133" s="65" t="e">
        <f>IF(LEN('Описание предлагаемого товара'!#REF!)&gt;0,'Описание предлагаемого товара'!#REF!,"")</f>
        <v>#REF!</v>
      </c>
      <c r="C133" s="61" t="e">
        <f>IF(LEN('Описание предлагаемого товара'!#REF!)&gt;0,'Описание предлагаемого товара'!#REF!,"")</f>
        <v>#REF!</v>
      </c>
      <c r="D133" s="61" t="e">
        <f>IF(LEN('Описание предлагаемого товара'!#REF!)&gt;0,'Описание предлагаемого товара'!#REF!,"")</f>
        <v>#REF!</v>
      </c>
      <c r="E133" s="61" t="e">
        <f>IF(LEN('Описание предлагаемого товара'!#REF!)&gt;0,'Описание предлагаемого товара'!#REF!,"")</f>
        <v>#REF!</v>
      </c>
      <c r="F133" s="61" t="e">
        <f>IF(LEN('Описание предлагаемого товара'!#REF!)&gt;0,'Описание предлагаемого товара'!#REF!,"")</f>
        <v>#REF!</v>
      </c>
      <c r="G133" s="61" t="e">
        <f>IF(LEN('Описание предлагаемого товара'!#REF!)&gt;0,'Описание предлагаемого товара'!#REF!,"")</f>
        <v>#REF!</v>
      </c>
      <c r="H133" s="61" t="e">
        <f>IF(LEN('Описание предлагаемого товара'!#REF!)&gt;0,'Описание предлагаемого товара'!#REF!,"")</f>
        <v>#REF!</v>
      </c>
      <c r="I133" s="61" t="e">
        <f>IF(LEN('Описание предлагаемого товара'!#REF!)&gt;0,'Описание предлагаемого товара'!#REF!,"")</f>
        <v>#REF!</v>
      </c>
      <c r="J133" s="38" t="str">
        <f>IFERROR(VLOOKUP(B133,SAP!$A:$E,5,),"")</f>
        <v/>
      </c>
      <c r="K133" s="40" t="str">
        <f t="shared" si="641"/>
        <v/>
      </c>
      <c r="L133" s="61" t="e">
        <f>IF(LEN('Описание предлагаемого товара'!#REF!)&gt;0,IFERROR('Описание предлагаемого товара'!#REF!*1,""),"")</f>
        <v>#REF!</v>
      </c>
      <c r="M133" s="39" t="str">
        <f>IFERROR(VLOOKUP(B133,SAP!$A:$E,2,),"")</f>
        <v/>
      </c>
      <c r="N133" s="41" t="str">
        <f t="shared" si="777"/>
        <v/>
      </c>
      <c r="O133" s="39" t="str">
        <f t="shared" si="628"/>
        <v/>
      </c>
      <c r="P133" s="36" t="e">
        <f>IF(LEN('Описание предлагаемого товара'!#REF!)&gt;0,'Описание предлагаемого товара'!#REF!,"")</f>
        <v>#REF!</v>
      </c>
      <c r="Q13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33" s="37" t="e">
        <f>IF(LEN('Описание предлагаемого товара'!#REF!)&gt;0,'Описание предлагаемого товара'!#REF!,"")</f>
        <v>#REF!</v>
      </c>
      <c r="S133" s="37" t="e">
        <f>IF(LEN('Описание предлагаемого товара'!#REF!)&gt;0,'Описание предлагаемого товара'!#REF!,"")</f>
        <v>#REF!</v>
      </c>
      <c r="T13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33" s="23" t="str">
        <f>IFERROR(VLOOKUP(CI133*1,Обработ.выгрузка_реестра_РФ!$A:$G,6,),"")</f>
        <v/>
      </c>
      <c r="V133" s="61" t="e">
        <f>IF(LEN('Описание предлагаемого товара'!#REF!)&gt;0,'Описание предлагаемого товара'!#REF!,"")</f>
        <v>#REF!</v>
      </c>
      <c r="W133" s="62" t="e">
        <f>IF(LEN('Описание предлагаемого товара'!#REF!)&gt;0,'Описание предлагаемого товара'!#REF!,"")</f>
        <v>#REF!</v>
      </c>
      <c r="X133" s="91" t="e">
        <f t="shared" ref="X133:Y133" si="1147">IFERROR(REPLACE(W133,FIND(CHAR(10),W133,1),1," "),W133)</f>
        <v>#REF!</v>
      </c>
      <c r="Y133" s="91" t="e">
        <f t="shared" si="1147"/>
        <v>#REF!</v>
      </c>
      <c r="Z133" s="91" t="e">
        <f t="shared" si="643"/>
        <v>#REF!</v>
      </c>
      <c r="AA133" s="91" t="e">
        <f t="shared" si="644"/>
        <v>#REF!</v>
      </c>
      <c r="AB133" s="91" t="e">
        <f t="shared" si="645"/>
        <v>#REF!</v>
      </c>
      <c r="AC133" s="91" t="e">
        <f t="shared" ref="AC133:AF133" si="1148">IFERROR(REPLACE(AB133,FIND("  ",AB133,1),2," "),AB133)</f>
        <v>#REF!</v>
      </c>
      <c r="AD133" s="91" t="e">
        <f t="shared" si="1148"/>
        <v>#REF!</v>
      </c>
      <c r="AE133" s="91" t="e">
        <f t="shared" si="1148"/>
        <v>#REF!</v>
      </c>
      <c r="AF133" s="91" t="e">
        <f t="shared" si="1148"/>
        <v>#REF!</v>
      </c>
      <c r="AG133" s="23" t="str">
        <f>IFERROR(VLOOKUP(CI133*1,Обработ.выгрузка_реестра_РФ!$A:$G,4,),"")</f>
        <v/>
      </c>
      <c r="AH133" s="91" t="str">
        <f t="shared" ref="AH133:AI133" si="1149">IFERROR(REPLACE(AG133,FIND("-",AG133,1),1,"*"),AG133)</f>
        <v/>
      </c>
      <c r="AI133" s="91" t="str">
        <f t="shared" si="1149"/>
        <v/>
      </c>
      <c r="AJ133" s="27" t="str">
        <f t="shared" si="743"/>
        <v/>
      </c>
      <c r="AK133" s="63" t="e">
        <f>IF(LEN('Описание предлагаемого товара'!#REF!)&gt;0,'Описание предлагаемого товара'!#REF!,"")</f>
        <v>#REF!</v>
      </c>
      <c r="AL133" s="91" t="e">
        <f t="shared" ref="AL133:AM133" si="1150">IFERROR(REPLACE(AK133,FIND(CHAR(10),AK133,1),1,""),AK133)</f>
        <v>#REF!</v>
      </c>
      <c r="AM133" s="91" t="e">
        <f t="shared" si="1150"/>
        <v>#REF!</v>
      </c>
      <c r="AN133" s="91" t="e">
        <f t="shared" ref="AN133:AR133" si="1151">IFERROR(REPLACE(AM133,FIND(" ",AM133,1),1,""),AM133)</f>
        <v>#REF!</v>
      </c>
      <c r="AO133" s="91" t="e">
        <f t="shared" si="1151"/>
        <v>#REF!</v>
      </c>
      <c r="AP133" s="91" t="e">
        <f t="shared" si="1151"/>
        <v>#REF!</v>
      </c>
      <c r="AQ133" s="91" t="e">
        <f t="shared" si="1151"/>
        <v>#REF!</v>
      </c>
      <c r="AR133" s="91" t="e">
        <f t="shared" si="1151"/>
        <v>#REF!</v>
      </c>
      <c r="AS133" s="91" t="e">
        <f t="shared" si="650"/>
        <v>#REF!</v>
      </c>
      <c r="AT133" s="91" t="e">
        <f t="shared" si="651"/>
        <v>#REF!</v>
      </c>
      <c r="AU133" s="32" t="e">
        <f t="shared" si="634"/>
        <v>#REF!</v>
      </c>
      <c r="AV133" s="93" t="e">
        <f>'Описание предлагаемого товара'!#REF!</f>
        <v>#REF!</v>
      </c>
      <c r="AW133" s="91" t="e">
        <f>MIN(SEARCH({0,1,2,3,4,5,6,7,8,9},AV133&amp; "0123456789"))</f>
        <v>#REF!</v>
      </c>
      <c r="AX133" s="91" t="str">
        <f t="shared" si="652"/>
        <v/>
      </c>
      <c r="AY133" s="91" t="str">
        <f t="shared" si="653"/>
        <v/>
      </c>
      <c r="AZ133" s="91" t="str">
        <f t="shared" si="654"/>
        <v/>
      </c>
      <c r="BA133" s="91" t="str">
        <f t="shared" si="655"/>
        <v/>
      </c>
      <c r="BB133" s="91" t="str">
        <f t="shared" si="656"/>
        <v/>
      </c>
      <c r="BC133" s="91" t="str">
        <f t="shared" si="657"/>
        <v/>
      </c>
      <c r="BD133" s="91" t="str">
        <f t="shared" si="658"/>
        <v/>
      </c>
      <c r="BE133" s="91" t="str">
        <f t="shared" si="659"/>
        <v/>
      </c>
      <c r="BF133" s="91" t="str">
        <f t="shared" si="660"/>
        <v/>
      </c>
      <c r="BG133" s="91" t="str">
        <f t="shared" si="661"/>
        <v/>
      </c>
      <c r="BH133" s="91" t="str">
        <f t="shared" si="662"/>
        <v/>
      </c>
      <c r="BI133" s="91" t="str">
        <f t="shared" si="663"/>
        <v/>
      </c>
      <c r="BJ133" s="91" t="str">
        <f t="shared" si="664"/>
        <v/>
      </c>
      <c r="BK133" s="91" t="str">
        <f t="shared" si="665"/>
        <v/>
      </c>
      <c r="BL133" s="91" t="str">
        <f t="shared" si="666"/>
        <v/>
      </c>
      <c r="BM133" s="91" t="str">
        <f t="shared" si="667"/>
        <v/>
      </c>
      <c r="BN133" s="91" t="str">
        <f t="shared" si="668"/>
        <v/>
      </c>
      <c r="BO133" s="91" t="str">
        <f t="shared" si="669"/>
        <v/>
      </c>
      <c r="BP133" s="91" t="str">
        <f t="shared" si="670"/>
        <v/>
      </c>
      <c r="BQ133" s="91" t="str">
        <f t="shared" si="671"/>
        <v/>
      </c>
      <c r="BR133" s="91" t="str">
        <f t="shared" si="672"/>
        <v/>
      </c>
      <c r="BS133" s="91" t="str">
        <f t="shared" si="673"/>
        <v/>
      </c>
      <c r="BT133" s="91" t="str">
        <f t="shared" si="674"/>
        <v/>
      </c>
      <c r="BU133" s="91" t="str">
        <f t="shared" si="675"/>
        <v/>
      </c>
      <c r="BV133" s="91" t="str">
        <f t="shared" si="676"/>
        <v/>
      </c>
      <c r="BW133" s="91" t="str">
        <f t="shared" si="677"/>
        <v/>
      </c>
      <c r="BX133" s="91" t="str">
        <f t="shared" si="678"/>
        <v/>
      </c>
      <c r="BY133" s="91" t="str">
        <f t="shared" si="679"/>
        <v/>
      </c>
      <c r="BZ133" s="91" t="str">
        <f t="shared" si="680"/>
        <v/>
      </c>
      <c r="CA133" s="91" t="str">
        <f t="shared" si="681"/>
        <v/>
      </c>
      <c r="CB133" s="91" t="str">
        <f t="shared" si="682"/>
        <v/>
      </c>
      <c r="CC133" s="91" t="str">
        <f t="shared" si="683"/>
        <v/>
      </c>
      <c r="CD133" s="91" t="str">
        <f t="shared" si="684"/>
        <v/>
      </c>
      <c r="CE133" s="91" t="str">
        <f t="shared" si="685"/>
        <v/>
      </c>
      <c r="CF133" s="91" t="str">
        <f t="shared" si="686"/>
        <v/>
      </c>
      <c r="CG133" s="91" t="str">
        <f t="shared" si="687"/>
        <v/>
      </c>
      <c r="CH133" s="91" t="str">
        <f t="shared" si="688"/>
        <v/>
      </c>
      <c r="CI133" s="91" t="str">
        <f t="shared" si="689"/>
        <v>нет</v>
      </c>
      <c r="CJ133" s="63" t="e">
        <f>IF(LEN('Описание предлагаемого товара'!#REF!)&gt;0,'Описание предлагаемого товара'!#REF!,"")</f>
        <v>#REF!</v>
      </c>
      <c r="CK133" s="91" t="e">
        <f t="shared" ref="CK133:CL133" si="1152">IFERROR(REPLACE(CJ133,FIND(CHAR(10),CJ133,1),1,""),CJ133)</f>
        <v>#REF!</v>
      </c>
      <c r="CL133" s="91" t="e">
        <f t="shared" si="1152"/>
        <v>#REF!</v>
      </c>
      <c r="CM133" s="91" t="e">
        <f t="shared" si="691"/>
        <v>#REF!</v>
      </c>
      <c r="CN133" s="91" t="e">
        <f t="shared" si="692"/>
        <v>#REF!</v>
      </c>
      <c r="CO133" s="91" t="e">
        <f t="shared" si="693"/>
        <v>#REF!</v>
      </c>
      <c r="CP133" s="90" t="e">
        <f>IF(AU133="Не указан реестровый номер (мера нац.режима Запрет)","",IF(CI133="нет","",IF(CU133="да","исключение(не смотрим баллы)",IFERROR(IF(CI133*1&gt;0,IFERROR(IF(VLOOKUP(CI133*1,Обработ.выгрузка_реестра_РФ!$A:$G,7,)=0,"Баллы не установлены",VLOOKUP(CI133*1,Обработ.выгрузка_реестра_РФ!$A:$G,7,)),IF(LEN(CI133)&gt;14,"","нет номера в реестре РФ")),""),IF(LEN(CI133)=0,"","Некорректный реестровый номер")))))</f>
        <v>#REF!</v>
      </c>
      <c r="CQ133" s="33" t="e">
        <f>IF(LEN(C133)&gt;0,IFERROR(IF(LEN(H133)&gt;0,IF(LEN(VLOOKUP(H133,'исключения(не_смотрим_баллы)'!$A:$C,1,))&gt;0,"да","нет"),"не введен ОКПД2"),"нет"),"")</f>
        <v>#REF!</v>
      </c>
      <c r="CR133" s="33" t="e">
        <f ca="1">IF(CQ133="да",IF(TODAY()&lt;VLOOKUP(H133,'исключения(не_смотрим_баллы)'!$A:$C,3,),"да","нет"),"")</f>
        <v>#REF!</v>
      </c>
      <c r="CS133" s="33" t="str">
        <f>IFERROR(IF(CQ133="да",IF(VLOOKUP(CI133*1,Обработ.выгрузка_реестра_РФ!$A:$G,2,)&lt;VLOOKUP(H133,'исключения(не_смотрим_баллы)'!$A:$C,2,),"да","нет"),""),"")</f>
        <v/>
      </c>
      <c r="CT133" s="24"/>
      <c r="CU133" s="33" t="e">
        <f t="shared" si="705"/>
        <v>#REF!</v>
      </c>
      <c r="CV133" s="91" t="e">
        <f t="shared" si="706"/>
        <v>#REF!</v>
      </c>
      <c r="CW133" s="27" t="e">
        <f t="shared" si="707"/>
        <v>#REF!</v>
      </c>
      <c r="CX133" s="26" t="e">
        <f t="shared" si="636"/>
        <v>#REF!</v>
      </c>
      <c r="CY133" s="64" t="e">
        <f>IF(LEN('Описание предлагаемого товара'!#REF!)&gt;0,'Описание предлагаемого товара'!#REF!,"")</f>
        <v>#REF!</v>
      </c>
      <c r="CZ133" s="95" t="e">
        <f t="shared" si="694"/>
        <v>#REF!</v>
      </c>
      <c r="DA133" s="95" t="e">
        <f t="shared" ref="DA133" si="1153">IFERROR(REPLACE(CZ133,FIND(" ",CZ133,1),1,""),CZ133)</f>
        <v>#REF!</v>
      </c>
      <c r="DB133" s="95" t="e">
        <f t="shared" si="638"/>
        <v>#REF!</v>
      </c>
      <c r="DC133" s="95" t="e">
        <f t="shared" ref="DC133:DD133" si="1154">IFERROR(REPLACE(DB133,FIND("г.",DB133,1),2,""),DB133)</f>
        <v>#REF!</v>
      </c>
      <c r="DD133" s="95" t="e">
        <f t="shared" si="1154"/>
        <v>#REF!</v>
      </c>
      <c r="DE133" s="95" t="e">
        <f t="shared" ref="DE133:DF133" si="1155">IFERROR(REPLACE(DD133,FIND("г",DD133,1),1,""),DD133)</f>
        <v>#REF!</v>
      </c>
      <c r="DF133" s="95" t="e">
        <f t="shared" si="1155"/>
        <v>#REF!</v>
      </c>
      <c r="DG133" s="95" t="e">
        <f t="shared" si="711"/>
        <v>#REF!</v>
      </c>
      <c r="DH133" s="25" t="str">
        <f>IFERROR(VLOOKUP(CI133*1,Обработ.выгрузка_реестра_РФ!$A:$G,5,),"")</f>
        <v/>
      </c>
      <c r="DI133" s="27" t="str">
        <f t="shared" si="721"/>
        <v/>
      </c>
      <c r="DJ133" s="27" t="str">
        <f t="shared" ca="1" si="698"/>
        <v/>
      </c>
      <c r="DK133" s="63" t="e">
        <f>IF(LEN('Описание предлагаемого товара'!#REF!)&gt;0,'Описание предлагаемого товара'!#REF!,"")</f>
        <v>#REF!</v>
      </c>
      <c r="DL133" s="63" t="e">
        <f>IF(LEN('Описание предлагаемого товара'!#REF!)&gt;0,'Описание предлагаемого товара'!#REF!,"")</f>
        <v>#REF!</v>
      </c>
      <c r="DM133" s="32"/>
    </row>
    <row r="134" spans="1:117" ht="48.75" customHeight="1" x14ac:dyDescent="0.25">
      <c r="A134" s="61" t="e">
        <f>IF(LEN('Описание предлагаемого товара'!#REF!)&gt;0,'Описание предлагаемого товара'!#REF!,"")</f>
        <v>#REF!</v>
      </c>
      <c r="B134" s="65" t="e">
        <f>IF(LEN('Описание предлагаемого товара'!#REF!)&gt;0,'Описание предлагаемого товара'!#REF!,"")</f>
        <v>#REF!</v>
      </c>
      <c r="C134" s="61" t="e">
        <f>IF(LEN('Описание предлагаемого товара'!#REF!)&gt;0,'Описание предлагаемого товара'!#REF!,"")</f>
        <v>#REF!</v>
      </c>
      <c r="D134" s="61" t="e">
        <f>IF(LEN('Описание предлагаемого товара'!#REF!)&gt;0,'Описание предлагаемого товара'!#REF!,"")</f>
        <v>#REF!</v>
      </c>
      <c r="E134" s="61" t="e">
        <f>IF(LEN('Описание предлагаемого товара'!#REF!)&gt;0,'Описание предлагаемого товара'!#REF!,"")</f>
        <v>#REF!</v>
      </c>
      <c r="F134" s="61" t="e">
        <f>IF(LEN('Описание предлагаемого товара'!#REF!)&gt;0,'Описание предлагаемого товара'!#REF!,"")</f>
        <v>#REF!</v>
      </c>
      <c r="G134" s="61" t="e">
        <f>IF(LEN('Описание предлагаемого товара'!#REF!)&gt;0,'Описание предлагаемого товара'!#REF!,"")</f>
        <v>#REF!</v>
      </c>
      <c r="H134" s="61" t="e">
        <f>IF(LEN('Описание предлагаемого товара'!#REF!)&gt;0,'Описание предлагаемого товара'!#REF!,"")</f>
        <v>#REF!</v>
      </c>
      <c r="I134" s="61" t="e">
        <f>IF(LEN('Описание предлагаемого товара'!#REF!)&gt;0,'Описание предлагаемого товара'!#REF!,"")</f>
        <v>#REF!</v>
      </c>
      <c r="J134" s="38" t="str">
        <f>IFERROR(VLOOKUP(B134,SAP!$A:$E,5,),"")</f>
        <v/>
      </c>
      <c r="K134" s="40" t="str">
        <f t="shared" si="641"/>
        <v/>
      </c>
      <c r="L134" s="61" t="e">
        <f>IF(LEN('Описание предлагаемого товара'!#REF!)&gt;0,IFERROR('Описание предлагаемого товара'!#REF!*1,""),"")</f>
        <v>#REF!</v>
      </c>
      <c r="M134" s="39" t="str">
        <f>IFERROR(VLOOKUP(B134,SAP!$A:$E,2,),"")</f>
        <v/>
      </c>
      <c r="N134" s="41" t="str">
        <f t="shared" si="777"/>
        <v/>
      </c>
      <c r="O134" s="39" t="str">
        <f t="shared" si="628"/>
        <v/>
      </c>
      <c r="P134" s="36" t="e">
        <f>IF(LEN('Описание предлагаемого товара'!#REF!)&gt;0,'Описание предлагаемого товара'!#REF!,"")</f>
        <v>#REF!</v>
      </c>
      <c r="Q13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34" s="37" t="e">
        <f>IF(LEN('Описание предлагаемого товара'!#REF!)&gt;0,'Описание предлагаемого товара'!#REF!,"")</f>
        <v>#REF!</v>
      </c>
      <c r="S134" s="37" t="e">
        <f>IF(LEN('Описание предлагаемого товара'!#REF!)&gt;0,'Описание предлагаемого товара'!#REF!,"")</f>
        <v>#REF!</v>
      </c>
      <c r="T13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34" s="23" t="str">
        <f>IFERROR(VLOOKUP(CI134*1,Обработ.выгрузка_реестра_РФ!$A:$G,6,),"")</f>
        <v/>
      </c>
      <c r="V134" s="61" t="e">
        <f>IF(LEN('Описание предлагаемого товара'!#REF!)&gt;0,'Описание предлагаемого товара'!#REF!,"")</f>
        <v>#REF!</v>
      </c>
      <c r="W134" s="62" t="e">
        <f>IF(LEN('Описание предлагаемого товара'!#REF!)&gt;0,'Описание предлагаемого товара'!#REF!,"")</f>
        <v>#REF!</v>
      </c>
      <c r="X134" s="91" t="e">
        <f t="shared" ref="X134:Y134" si="1156">IFERROR(REPLACE(W134,FIND(CHAR(10),W134,1),1," "),W134)</f>
        <v>#REF!</v>
      </c>
      <c r="Y134" s="91" t="e">
        <f t="shared" si="1156"/>
        <v>#REF!</v>
      </c>
      <c r="Z134" s="91" t="e">
        <f t="shared" si="643"/>
        <v>#REF!</v>
      </c>
      <c r="AA134" s="91" t="e">
        <f t="shared" si="644"/>
        <v>#REF!</v>
      </c>
      <c r="AB134" s="91" t="e">
        <f t="shared" si="645"/>
        <v>#REF!</v>
      </c>
      <c r="AC134" s="91" t="e">
        <f t="shared" ref="AC134:AF134" si="1157">IFERROR(REPLACE(AB134,FIND("  ",AB134,1),2," "),AB134)</f>
        <v>#REF!</v>
      </c>
      <c r="AD134" s="91" t="e">
        <f t="shared" si="1157"/>
        <v>#REF!</v>
      </c>
      <c r="AE134" s="91" t="e">
        <f t="shared" si="1157"/>
        <v>#REF!</v>
      </c>
      <c r="AF134" s="91" t="e">
        <f t="shared" si="1157"/>
        <v>#REF!</v>
      </c>
      <c r="AG134" s="23" t="str">
        <f>IFERROR(VLOOKUP(CI134*1,Обработ.выгрузка_реестра_РФ!$A:$G,4,),"")</f>
        <v/>
      </c>
      <c r="AH134" s="91" t="str">
        <f t="shared" ref="AH134:AI134" si="1158">IFERROR(REPLACE(AG134,FIND("-",AG134,1),1,"*"),AG134)</f>
        <v/>
      </c>
      <c r="AI134" s="91" t="str">
        <f t="shared" si="1158"/>
        <v/>
      </c>
      <c r="AJ134" s="27" t="str">
        <f t="shared" si="743"/>
        <v/>
      </c>
      <c r="AK134" s="63" t="e">
        <f>IF(LEN('Описание предлагаемого товара'!#REF!)&gt;0,'Описание предлагаемого товара'!#REF!,"")</f>
        <v>#REF!</v>
      </c>
      <c r="AL134" s="91" t="e">
        <f t="shared" ref="AL134:AM134" si="1159">IFERROR(REPLACE(AK134,FIND(CHAR(10),AK134,1),1,""),AK134)</f>
        <v>#REF!</v>
      </c>
      <c r="AM134" s="91" t="e">
        <f t="shared" si="1159"/>
        <v>#REF!</v>
      </c>
      <c r="AN134" s="91" t="e">
        <f t="shared" ref="AN134:AR134" si="1160">IFERROR(REPLACE(AM134,FIND(" ",AM134,1),1,""),AM134)</f>
        <v>#REF!</v>
      </c>
      <c r="AO134" s="91" t="e">
        <f t="shared" si="1160"/>
        <v>#REF!</v>
      </c>
      <c r="AP134" s="91" t="e">
        <f t="shared" si="1160"/>
        <v>#REF!</v>
      </c>
      <c r="AQ134" s="91" t="e">
        <f t="shared" si="1160"/>
        <v>#REF!</v>
      </c>
      <c r="AR134" s="91" t="e">
        <f t="shared" si="1160"/>
        <v>#REF!</v>
      </c>
      <c r="AS134" s="91" t="e">
        <f t="shared" si="650"/>
        <v>#REF!</v>
      </c>
      <c r="AT134" s="91" t="e">
        <f t="shared" si="651"/>
        <v>#REF!</v>
      </c>
      <c r="AU134" s="32" t="e">
        <f t="shared" si="634"/>
        <v>#REF!</v>
      </c>
      <c r="AV134" s="93" t="e">
        <f>'Описание предлагаемого товара'!#REF!</f>
        <v>#REF!</v>
      </c>
      <c r="AW134" s="91" t="e">
        <f>MIN(SEARCH({0,1,2,3,4,5,6,7,8,9},AV134&amp; "0123456789"))</f>
        <v>#REF!</v>
      </c>
      <c r="AX134" s="91" t="str">
        <f t="shared" si="652"/>
        <v/>
      </c>
      <c r="AY134" s="91" t="str">
        <f t="shared" si="653"/>
        <v/>
      </c>
      <c r="AZ134" s="91" t="str">
        <f t="shared" si="654"/>
        <v/>
      </c>
      <c r="BA134" s="91" t="str">
        <f t="shared" si="655"/>
        <v/>
      </c>
      <c r="BB134" s="91" t="str">
        <f t="shared" si="656"/>
        <v/>
      </c>
      <c r="BC134" s="91" t="str">
        <f t="shared" si="657"/>
        <v/>
      </c>
      <c r="BD134" s="91" t="str">
        <f t="shared" si="658"/>
        <v/>
      </c>
      <c r="BE134" s="91" t="str">
        <f t="shared" si="659"/>
        <v/>
      </c>
      <c r="BF134" s="91" t="str">
        <f t="shared" si="660"/>
        <v/>
      </c>
      <c r="BG134" s="91" t="str">
        <f t="shared" si="661"/>
        <v/>
      </c>
      <c r="BH134" s="91" t="str">
        <f t="shared" si="662"/>
        <v/>
      </c>
      <c r="BI134" s="91" t="str">
        <f t="shared" si="663"/>
        <v/>
      </c>
      <c r="BJ134" s="91" t="str">
        <f t="shared" si="664"/>
        <v/>
      </c>
      <c r="BK134" s="91" t="str">
        <f t="shared" si="665"/>
        <v/>
      </c>
      <c r="BL134" s="91" t="str">
        <f t="shared" si="666"/>
        <v/>
      </c>
      <c r="BM134" s="91" t="str">
        <f t="shared" si="667"/>
        <v/>
      </c>
      <c r="BN134" s="91" t="str">
        <f t="shared" si="668"/>
        <v/>
      </c>
      <c r="BO134" s="91" t="str">
        <f t="shared" si="669"/>
        <v/>
      </c>
      <c r="BP134" s="91" t="str">
        <f t="shared" si="670"/>
        <v/>
      </c>
      <c r="BQ134" s="91" t="str">
        <f t="shared" si="671"/>
        <v/>
      </c>
      <c r="BR134" s="91" t="str">
        <f t="shared" si="672"/>
        <v/>
      </c>
      <c r="BS134" s="91" t="str">
        <f t="shared" si="673"/>
        <v/>
      </c>
      <c r="BT134" s="91" t="str">
        <f t="shared" si="674"/>
        <v/>
      </c>
      <c r="BU134" s="91" t="str">
        <f t="shared" si="675"/>
        <v/>
      </c>
      <c r="BV134" s="91" t="str">
        <f t="shared" si="676"/>
        <v/>
      </c>
      <c r="BW134" s="91" t="str">
        <f t="shared" si="677"/>
        <v/>
      </c>
      <c r="BX134" s="91" t="str">
        <f t="shared" si="678"/>
        <v/>
      </c>
      <c r="BY134" s="91" t="str">
        <f t="shared" si="679"/>
        <v/>
      </c>
      <c r="BZ134" s="91" t="str">
        <f t="shared" si="680"/>
        <v/>
      </c>
      <c r="CA134" s="91" t="str">
        <f t="shared" si="681"/>
        <v/>
      </c>
      <c r="CB134" s="91" t="str">
        <f t="shared" si="682"/>
        <v/>
      </c>
      <c r="CC134" s="91" t="str">
        <f t="shared" si="683"/>
        <v/>
      </c>
      <c r="CD134" s="91" t="str">
        <f t="shared" si="684"/>
        <v/>
      </c>
      <c r="CE134" s="91" t="str">
        <f t="shared" si="685"/>
        <v/>
      </c>
      <c r="CF134" s="91" t="str">
        <f t="shared" si="686"/>
        <v/>
      </c>
      <c r="CG134" s="91" t="str">
        <f t="shared" si="687"/>
        <v/>
      </c>
      <c r="CH134" s="91" t="str">
        <f t="shared" si="688"/>
        <v/>
      </c>
      <c r="CI134" s="91" t="str">
        <f t="shared" si="689"/>
        <v>нет</v>
      </c>
      <c r="CJ134" s="63" t="e">
        <f>IF(LEN('Описание предлагаемого товара'!#REF!)&gt;0,'Описание предлагаемого товара'!#REF!,"")</f>
        <v>#REF!</v>
      </c>
      <c r="CK134" s="91" t="e">
        <f t="shared" ref="CK134:CL134" si="1161">IFERROR(REPLACE(CJ134,FIND(CHAR(10),CJ134,1),1,""),CJ134)</f>
        <v>#REF!</v>
      </c>
      <c r="CL134" s="91" t="e">
        <f t="shared" si="1161"/>
        <v>#REF!</v>
      </c>
      <c r="CM134" s="91" t="e">
        <f t="shared" si="691"/>
        <v>#REF!</v>
      </c>
      <c r="CN134" s="91" t="e">
        <f t="shared" si="692"/>
        <v>#REF!</v>
      </c>
      <c r="CO134" s="91" t="e">
        <f t="shared" si="693"/>
        <v>#REF!</v>
      </c>
      <c r="CP134" s="90" t="e">
        <f>IF(AU134="Не указан реестровый номер (мера нац.режима Запрет)","",IF(CI134="нет","",IF(CU134="да","исключение(не смотрим баллы)",IFERROR(IF(CI134*1&gt;0,IFERROR(IF(VLOOKUP(CI134*1,Обработ.выгрузка_реестра_РФ!$A:$G,7,)=0,"Баллы не установлены",VLOOKUP(CI134*1,Обработ.выгрузка_реестра_РФ!$A:$G,7,)),IF(LEN(CI134)&gt;14,"","нет номера в реестре РФ")),""),IF(LEN(CI134)=0,"","Некорректный реестровый номер")))))</f>
        <v>#REF!</v>
      </c>
      <c r="CQ134" s="33" t="e">
        <f>IF(LEN(C134)&gt;0,IFERROR(IF(LEN(H134)&gt;0,IF(LEN(VLOOKUP(H134,'исключения(не_смотрим_баллы)'!$A:$C,1,))&gt;0,"да","нет"),"не введен ОКПД2"),"нет"),"")</f>
        <v>#REF!</v>
      </c>
      <c r="CR134" s="33" t="e">
        <f ca="1">IF(CQ134="да",IF(TODAY()&lt;VLOOKUP(H134,'исключения(не_смотрим_баллы)'!$A:$C,3,),"да","нет"),"")</f>
        <v>#REF!</v>
      </c>
      <c r="CS134" s="33" t="str">
        <f>IFERROR(IF(CQ134="да",IF(VLOOKUP(CI134*1,Обработ.выгрузка_реестра_РФ!$A:$G,2,)&lt;VLOOKUP(H134,'исключения(не_смотрим_баллы)'!$A:$C,2,),"да","нет"),""),"")</f>
        <v/>
      </c>
      <c r="CT134" s="24"/>
      <c r="CU134" s="33" t="e">
        <f t="shared" si="705"/>
        <v>#REF!</v>
      </c>
      <c r="CV134" s="91" t="e">
        <f t="shared" si="706"/>
        <v>#REF!</v>
      </c>
      <c r="CW134" s="27" t="e">
        <f t="shared" si="707"/>
        <v>#REF!</v>
      </c>
      <c r="CX134" s="26" t="e">
        <f t="shared" si="636"/>
        <v>#REF!</v>
      </c>
      <c r="CY134" s="64" t="e">
        <f>IF(LEN('Описание предлагаемого товара'!#REF!)&gt;0,'Описание предлагаемого товара'!#REF!,"")</f>
        <v>#REF!</v>
      </c>
      <c r="CZ134" s="95" t="e">
        <f t="shared" si="694"/>
        <v>#REF!</v>
      </c>
      <c r="DA134" s="95" t="e">
        <f t="shared" ref="DA134" si="1162">IFERROR(REPLACE(CZ134,FIND(" ",CZ134,1),1,""),CZ134)</f>
        <v>#REF!</v>
      </c>
      <c r="DB134" s="95" t="e">
        <f t="shared" si="638"/>
        <v>#REF!</v>
      </c>
      <c r="DC134" s="95" t="e">
        <f t="shared" ref="DC134:DD134" si="1163">IFERROR(REPLACE(DB134,FIND("г.",DB134,1),2,""),DB134)</f>
        <v>#REF!</v>
      </c>
      <c r="DD134" s="95" t="e">
        <f t="shared" si="1163"/>
        <v>#REF!</v>
      </c>
      <c r="DE134" s="95" t="e">
        <f t="shared" ref="DE134:DF134" si="1164">IFERROR(REPLACE(DD134,FIND("г",DD134,1),1,""),DD134)</f>
        <v>#REF!</v>
      </c>
      <c r="DF134" s="95" t="e">
        <f t="shared" si="1164"/>
        <v>#REF!</v>
      </c>
      <c r="DG134" s="95" t="e">
        <f t="shared" si="711"/>
        <v>#REF!</v>
      </c>
      <c r="DH134" s="25" t="str">
        <f>IFERROR(VLOOKUP(CI134*1,Обработ.выгрузка_реестра_РФ!$A:$G,5,),"")</f>
        <v/>
      </c>
      <c r="DI134" s="27" t="str">
        <f t="shared" si="721"/>
        <v/>
      </c>
      <c r="DJ134" s="27" t="str">
        <f t="shared" ca="1" si="698"/>
        <v/>
      </c>
      <c r="DK134" s="63" t="e">
        <f>IF(LEN('Описание предлагаемого товара'!#REF!)&gt;0,'Описание предлагаемого товара'!#REF!,"")</f>
        <v>#REF!</v>
      </c>
      <c r="DL134" s="63" t="e">
        <f>IF(LEN('Описание предлагаемого товара'!#REF!)&gt;0,'Описание предлагаемого товара'!#REF!,"")</f>
        <v>#REF!</v>
      </c>
      <c r="DM134" s="32"/>
    </row>
    <row r="135" spans="1:117" ht="48.75" customHeight="1" x14ac:dyDescent="0.25">
      <c r="A135" s="61" t="e">
        <f>IF(LEN('Описание предлагаемого товара'!#REF!)&gt;0,'Описание предлагаемого товара'!#REF!,"")</f>
        <v>#REF!</v>
      </c>
      <c r="B135" s="65" t="e">
        <f>IF(LEN('Описание предлагаемого товара'!#REF!)&gt;0,'Описание предлагаемого товара'!#REF!,"")</f>
        <v>#REF!</v>
      </c>
      <c r="C135" s="61" t="e">
        <f>IF(LEN('Описание предлагаемого товара'!#REF!)&gt;0,'Описание предлагаемого товара'!#REF!,"")</f>
        <v>#REF!</v>
      </c>
      <c r="D135" s="61" t="e">
        <f>IF(LEN('Описание предлагаемого товара'!#REF!)&gt;0,'Описание предлагаемого товара'!#REF!,"")</f>
        <v>#REF!</v>
      </c>
      <c r="E135" s="61" t="e">
        <f>IF(LEN('Описание предлагаемого товара'!#REF!)&gt;0,'Описание предлагаемого товара'!#REF!,"")</f>
        <v>#REF!</v>
      </c>
      <c r="F135" s="61" t="e">
        <f>IF(LEN('Описание предлагаемого товара'!#REF!)&gt;0,'Описание предлагаемого товара'!#REF!,"")</f>
        <v>#REF!</v>
      </c>
      <c r="G135" s="61" t="e">
        <f>IF(LEN('Описание предлагаемого товара'!#REF!)&gt;0,'Описание предлагаемого товара'!#REF!,"")</f>
        <v>#REF!</v>
      </c>
      <c r="H135" s="61" t="e">
        <f>IF(LEN('Описание предлагаемого товара'!#REF!)&gt;0,'Описание предлагаемого товара'!#REF!,"")</f>
        <v>#REF!</v>
      </c>
      <c r="I135" s="61" t="e">
        <f>IF(LEN('Описание предлагаемого товара'!#REF!)&gt;0,'Описание предлагаемого товара'!#REF!,"")</f>
        <v>#REF!</v>
      </c>
      <c r="J135" s="38" t="str">
        <f>IFERROR(VLOOKUP(B135,SAP!$A:$E,5,),"")</f>
        <v/>
      </c>
      <c r="K135" s="40" t="str">
        <f t="shared" si="641"/>
        <v/>
      </c>
      <c r="L135" s="61" t="e">
        <f>IF(LEN('Описание предлагаемого товара'!#REF!)&gt;0,IFERROR('Описание предлагаемого товара'!#REF!*1,""),"")</f>
        <v>#REF!</v>
      </c>
      <c r="M135" s="39" t="str">
        <f>IFERROR(VLOOKUP(B135,SAP!$A:$E,2,),"")</f>
        <v/>
      </c>
      <c r="N135" s="41" t="str">
        <f t="shared" si="777"/>
        <v/>
      </c>
      <c r="O135" s="39" t="str">
        <f t="shared" si="628"/>
        <v/>
      </c>
      <c r="P135" s="36" t="e">
        <f>IF(LEN('Описание предлагаемого товара'!#REF!)&gt;0,'Описание предлагаемого товара'!#REF!,"")</f>
        <v>#REF!</v>
      </c>
      <c r="Q13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35" s="37" t="e">
        <f>IF(LEN('Описание предлагаемого товара'!#REF!)&gt;0,'Описание предлагаемого товара'!#REF!,"")</f>
        <v>#REF!</v>
      </c>
      <c r="S135" s="37" t="e">
        <f>IF(LEN('Описание предлагаемого товара'!#REF!)&gt;0,'Описание предлагаемого товара'!#REF!,"")</f>
        <v>#REF!</v>
      </c>
      <c r="T13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35" s="23" t="str">
        <f>IFERROR(VLOOKUP(CI135*1,Обработ.выгрузка_реестра_РФ!$A:$G,6,),"")</f>
        <v/>
      </c>
      <c r="V135" s="61" t="e">
        <f>IF(LEN('Описание предлагаемого товара'!#REF!)&gt;0,'Описание предлагаемого товара'!#REF!,"")</f>
        <v>#REF!</v>
      </c>
      <c r="W135" s="62" t="e">
        <f>IF(LEN('Описание предлагаемого товара'!#REF!)&gt;0,'Описание предлагаемого товара'!#REF!,"")</f>
        <v>#REF!</v>
      </c>
      <c r="X135" s="91" t="e">
        <f t="shared" ref="X135:Y135" si="1165">IFERROR(REPLACE(W135,FIND(CHAR(10),W135,1),1," "),W135)</f>
        <v>#REF!</v>
      </c>
      <c r="Y135" s="91" t="e">
        <f t="shared" si="1165"/>
        <v>#REF!</v>
      </c>
      <c r="Z135" s="91" t="e">
        <f t="shared" si="643"/>
        <v>#REF!</v>
      </c>
      <c r="AA135" s="91" t="e">
        <f t="shared" si="644"/>
        <v>#REF!</v>
      </c>
      <c r="AB135" s="91" t="e">
        <f t="shared" si="645"/>
        <v>#REF!</v>
      </c>
      <c r="AC135" s="91" t="e">
        <f t="shared" ref="AC135:AF135" si="1166">IFERROR(REPLACE(AB135,FIND("  ",AB135,1),2," "),AB135)</f>
        <v>#REF!</v>
      </c>
      <c r="AD135" s="91" t="e">
        <f t="shared" si="1166"/>
        <v>#REF!</v>
      </c>
      <c r="AE135" s="91" t="e">
        <f t="shared" si="1166"/>
        <v>#REF!</v>
      </c>
      <c r="AF135" s="91" t="e">
        <f t="shared" si="1166"/>
        <v>#REF!</v>
      </c>
      <c r="AG135" s="23" t="str">
        <f>IFERROR(VLOOKUP(CI135*1,Обработ.выгрузка_реестра_РФ!$A:$G,4,),"")</f>
        <v/>
      </c>
      <c r="AH135" s="91" t="str">
        <f t="shared" ref="AH135:AI135" si="1167">IFERROR(REPLACE(AG135,FIND("-",AG135,1),1,"*"),AG135)</f>
        <v/>
      </c>
      <c r="AI135" s="91" t="str">
        <f t="shared" si="1167"/>
        <v/>
      </c>
      <c r="AJ135" s="27" t="str">
        <f t="shared" si="743"/>
        <v/>
      </c>
      <c r="AK135" s="63" t="e">
        <f>IF(LEN('Описание предлагаемого товара'!#REF!)&gt;0,'Описание предлагаемого товара'!#REF!,"")</f>
        <v>#REF!</v>
      </c>
      <c r="AL135" s="91" t="e">
        <f t="shared" ref="AL135:AM135" si="1168">IFERROR(REPLACE(AK135,FIND(CHAR(10),AK135,1),1,""),AK135)</f>
        <v>#REF!</v>
      </c>
      <c r="AM135" s="91" t="e">
        <f t="shared" si="1168"/>
        <v>#REF!</v>
      </c>
      <c r="AN135" s="91" t="e">
        <f t="shared" ref="AN135:AR135" si="1169">IFERROR(REPLACE(AM135,FIND(" ",AM135,1),1,""),AM135)</f>
        <v>#REF!</v>
      </c>
      <c r="AO135" s="91" t="e">
        <f t="shared" si="1169"/>
        <v>#REF!</v>
      </c>
      <c r="AP135" s="91" t="e">
        <f t="shared" si="1169"/>
        <v>#REF!</v>
      </c>
      <c r="AQ135" s="91" t="e">
        <f t="shared" si="1169"/>
        <v>#REF!</v>
      </c>
      <c r="AR135" s="91" t="e">
        <f t="shared" si="1169"/>
        <v>#REF!</v>
      </c>
      <c r="AS135" s="91" t="e">
        <f t="shared" si="650"/>
        <v>#REF!</v>
      </c>
      <c r="AT135" s="91" t="e">
        <f t="shared" si="651"/>
        <v>#REF!</v>
      </c>
      <c r="AU135" s="32" t="e">
        <f t="shared" si="634"/>
        <v>#REF!</v>
      </c>
      <c r="AV135" s="93" t="e">
        <f>'Описание предлагаемого товара'!#REF!</f>
        <v>#REF!</v>
      </c>
      <c r="AW135" s="91" t="e">
        <f>MIN(SEARCH({0,1,2,3,4,5,6,7,8,9},AV135&amp; "0123456789"))</f>
        <v>#REF!</v>
      </c>
      <c r="AX135" s="91" t="str">
        <f t="shared" si="652"/>
        <v/>
      </c>
      <c r="AY135" s="91" t="str">
        <f t="shared" si="653"/>
        <v/>
      </c>
      <c r="AZ135" s="91" t="str">
        <f t="shared" si="654"/>
        <v/>
      </c>
      <c r="BA135" s="91" t="str">
        <f t="shared" si="655"/>
        <v/>
      </c>
      <c r="BB135" s="91" t="str">
        <f t="shared" si="656"/>
        <v/>
      </c>
      <c r="BC135" s="91" t="str">
        <f t="shared" si="657"/>
        <v/>
      </c>
      <c r="BD135" s="91" t="str">
        <f t="shared" si="658"/>
        <v/>
      </c>
      <c r="BE135" s="91" t="str">
        <f t="shared" si="659"/>
        <v/>
      </c>
      <c r="BF135" s="91" t="str">
        <f t="shared" si="660"/>
        <v/>
      </c>
      <c r="BG135" s="91" t="str">
        <f t="shared" si="661"/>
        <v/>
      </c>
      <c r="BH135" s="91" t="str">
        <f t="shared" si="662"/>
        <v/>
      </c>
      <c r="BI135" s="91" t="str">
        <f t="shared" si="663"/>
        <v/>
      </c>
      <c r="BJ135" s="91" t="str">
        <f t="shared" si="664"/>
        <v/>
      </c>
      <c r="BK135" s="91" t="str">
        <f t="shared" si="665"/>
        <v/>
      </c>
      <c r="BL135" s="91" t="str">
        <f t="shared" si="666"/>
        <v/>
      </c>
      <c r="BM135" s="91" t="str">
        <f t="shared" si="667"/>
        <v/>
      </c>
      <c r="BN135" s="91" t="str">
        <f t="shared" si="668"/>
        <v/>
      </c>
      <c r="BO135" s="91" t="str">
        <f t="shared" si="669"/>
        <v/>
      </c>
      <c r="BP135" s="91" t="str">
        <f t="shared" si="670"/>
        <v/>
      </c>
      <c r="BQ135" s="91" t="str">
        <f t="shared" si="671"/>
        <v/>
      </c>
      <c r="BR135" s="91" t="str">
        <f t="shared" si="672"/>
        <v/>
      </c>
      <c r="BS135" s="91" t="str">
        <f t="shared" si="673"/>
        <v/>
      </c>
      <c r="BT135" s="91" t="str">
        <f t="shared" si="674"/>
        <v/>
      </c>
      <c r="BU135" s="91" t="str">
        <f t="shared" si="675"/>
        <v/>
      </c>
      <c r="BV135" s="91" t="str">
        <f t="shared" si="676"/>
        <v/>
      </c>
      <c r="BW135" s="91" t="str">
        <f t="shared" si="677"/>
        <v/>
      </c>
      <c r="BX135" s="91" t="str">
        <f t="shared" si="678"/>
        <v/>
      </c>
      <c r="BY135" s="91" t="str">
        <f t="shared" si="679"/>
        <v/>
      </c>
      <c r="BZ135" s="91" t="str">
        <f t="shared" si="680"/>
        <v/>
      </c>
      <c r="CA135" s="91" t="str">
        <f t="shared" si="681"/>
        <v/>
      </c>
      <c r="CB135" s="91" t="str">
        <f t="shared" si="682"/>
        <v/>
      </c>
      <c r="CC135" s="91" t="str">
        <f t="shared" si="683"/>
        <v/>
      </c>
      <c r="CD135" s="91" t="str">
        <f t="shared" si="684"/>
        <v/>
      </c>
      <c r="CE135" s="91" t="str">
        <f t="shared" si="685"/>
        <v/>
      </c>
      <c r="CF135" s="91" t="str">
        <f t="shared" si="686"/>
        <v/>
      </c>
      <c r="CG135" s="91" t="str">
        <f t="shared" si="687"/>
        <v/>
      </c>
      <c r="CH135" s="91" t="str">
        <f t="shared" si="688"/>
        <v/>
      </c>
      <c r="CI135" s="91" t="str">
        <f t="shared" si="689"/>
        <v>нет</v>
      </c>
      <c r="CJ135" s="63" t="e">
        <f>IF(LEN('Описание предлагаемого товара'!#REF!)&gt;0,'Описание предлагаемого товара'!#REF!,"")</f>
        <v>#REF!</v>
      </c>
      <c r="CK135" s="91" t="e">
        <f t="shared" ref="CK135:CL135" si="1170">IFERROR(REPLACE(CJ135,FIND(CHAR(10),CJ135,1),1,""),CJ135)</f>
        <v>#REF!</v>
      </c>
      <c r="CL135" s="91" t="e">
        <f t="shared" si="1170"/>
        <v>#REF!</v>
      </c>
      <c r="CM135" s="91" t="e">
        <f t="shared" si="691"/>
        <v>#REF!</v>
      </c>
      <c r="CN135" s="91" t="e">
        <f t="shared" si="692"/>
        <v>#REF!</v>
      </c>
      <c r="CO135" s="91" t="e">
        <f t="shared" si="693"/>
        <v>#REF!</v>
      </c>
      <c r="CP135" s="90" t="e">
        <f>IF(AU135="Не указан реестровый номер (мера нац.режима Запрет)","",IF(CI135="нет","",IF(CU135="да","исключение(не смотрим баллы)",IFERROR(IF(CI135*1&gt;0,IFERROR(IF(VLOOKUP(CI135*1,Обработ.выгрузка_реестра_РФ!$A:$G,7,)=0,"Баллы не установлены",VLOOKUP(CI135*1,Обработ.выгрузка_реестра_РФ!$A:$G,7,)),IF(LEN(CI135)&gt;14,"","нет номера в реестре РФ")),""),IF(LEN(CI135)=0,"","Некорректный реестровый номер")))))</f>
        <v>#REF!</v>
      </c>
      <c r="CQ135" s="33" t="e">
        <f>IF(LEN(C135)&gt;0,IFERROR(IF(LEN(H135)&gt;0,IF(LEN(VLOOKUP(H135,'исключения(не_смотрим_баллы)'!$A:$C,1,))&gt;0,"да","нет"),"не введен ОКПД2"),"нет"),"")</f>
        <v>#REF!</v>
      </c>
      <c r="CR135" s="33" t="e">
        <f ca="1">IF(CQ135="да",IF(TODAY()&lt;VLOOKUP(H135,'исключения(не_смотрим_баллы)'!$A:$C,3,),"да","нет"),"")</f>
        <v>#REF!</v>
      </c>
      <c r="CS135" s="33" t="str">
        <f>IFERROR(IF(CQ135="да",IF(VLOOKUP(CI135*1,Обработ.выгрузка_реестра_РФ!$A:$G,2,)&lt;VLOOKUP(H135,'исключения(не_смотрим_баллы)'!$A:$C,2,),"да","нет"),""),"")</f>
        <v/>
      </c>
      <c r="CT135" s="24"/>
      <c r="CU135" s="33" t="e">
        <f t="shared" si="705"/>
        <v>#REF!</v>
      </c>
      <c r="CV135" s="91" t="e">
        <f t="shared" si="706"/>
        <v>#REF!</v>
      </c>
      <c r="CW135" s="27" t="e">
        <f t="shared" si="707"/>
        <v>#REF!</v>
      </c>
      <c r="CX135" s="26" t="e">
        <f t="shared" si="636"/>
        <v>#REF!</v>
      </c>
      <c r="CY135" s="64" t="e">
        <f>IF(LEN('Описание предлагаемого товара'!#REF!)&gt;0,'Описание предлагаемого товара'!#REF!,"")</f>
        <v>#REF!</v>
      </c>
      <c r="CZ135" s="95" t="e">
        <f t="shared" si="694"/>
        <v>#REF!</v>
      </c>
      <c r="DA135" s="95" t="e">
        <f t="shared" ref="DA135" si="1171">IFERROR(REPLACE(CZ135,FIND(" ",CZ135,1),1,""),CZ135)</f>
        <v>#REF!</v>
      </c>
      <c r="DB135" s="95" t="e">
        <f t="shared" si="638"/>
        <v>#REF!</v>
      </c>
      <c r="DC135" s="95" t="e">
        <f t="shared" ref="DC135:DD135" si="1172">IFERROR(REPLACE(DB135,FIND("г.",DB135,1),2,""),DB135)</f>
        <v>#REF!</v>
      </c>
      <c r="DD135" s="95" t="e">
        <f t="shared" si="1172"/>
        <v>#REF!</v>
      </c>
      <c r="DE135" s="95" t="e">
        <f t="shared" ref="DE135:DF135" si="1173">IFERROR(REPLACE(DD135,FIND("г",DD135,1),1,""),DD135)</f>
        <v>#REF!</v>
      </c>
      <c r="DF135" s="95" t="e">
        <f t="shared" si="1173"/>
        <v>#REF!</v>
      </c>
      <c r="DG135" s="95" t="e">
        <f t="shared" si="711"/>
        <v>#REF!</v>
      </c>
      <c r="DH135" s="25" t="str">
        <f>IFERROR(VLOOKUP(CI135*1,Обработ.выгрузка_реестра_РФ!$A:$G,5,),"")</f>
        <v/>
      </c>
      <c r="DI135" s="27" t="str">
        <f t="shared" si="721"/>
        <v/>
      </c>
      <c r="DJ135" s="27" t="str">
        <f t="shared" ca="1" si="698"/>
        <v/>
      </c>
      <c r="DK135" s="63" t="e">
        <f>IF(LEN('Описание предлагаемого товара'!#REF!)&gt;0,'Описание предлагаемого товара'!#REF!,"")</f>
        <v>#REF!</v>
      </c>
      <c r="DL135" s="63" t="e">
        <f>IF(LEN('Описание предлагаемого товара'!#REF!)&gt;0,'Описание предлагаемого товара'!#REF!,"")</f>
        <v>#REF!</v>
      </c>
      <c r="DM135" s="32"/>
    </row>
    <row r="136" spans="1:117" ht="48.75" customHeight="1" x14ac:dyDescent="0.25">
      <c r="A136" s="61" t="e">
        <f>IF(LEN('Описание предлагаемого товара'!#REF!)&gt;0,'Описание предлагаемого товара'!#REF!,"")</f>
        <v>#REF!</v>
      </c>
      <c r="B136" s="65" t="e">
        <f>IF(LEN('Описание предлагаемого товара'!#REF!)&gt;0,'Описание предлагаемого товара'!#REF!,"")</f>
        <v>#REF!</v>
      </c>
      <c r="C136" s="61" t="e">
        <f>IF(LEN('Описание предлагаемого товара'!#REF!)&gt;0,'Описание предлагаемого товара'!#REF!,"")</f>
        <v>#REF!</v>
      </c>
      <c r="D136" s="61" t="e">
        <f>IF(LEN('Описание предлагаемого товара'!#REF!)&gt;0,'Описание предлагаемого товара'!#REF!,"")</f>
        <v>#REF!</v>
      </c>
      <c r="E136" s="61" t="e">
        <f>IF(LEN('Описание предлагаемого товара'!#REF!)&gt;0,'Описание предлагаемого товара'!#REF!,"")</f>
        <v>#REF!</v>
      </c>
      <c r="F136" s="61" t="e">
        <f>IF(LEN('Описание предлагаемого товара'!#REF!)&gt;0,'Описание предлагаемого товара'!#REF!,"")</f>
        <v>#REF!</v>
      </c>
      <c r="G136" s="61" t="e">
        <f>IF(LEN('Описание предлагаемого товара'!#REF!)&gt;0,'Описание предлагаемого товара'!#REF!,"")</f>
        <v>#REF!</v>
      </c>
      <c r="H136" s="61" t="e">
        <f>IF(LEN('Описание предлагаемого товара'!#REF!)&gt;0,'Описание предлагаемого товара'!#REF!,"")</f>
        <v>#REF!</v>
      </c>
      <c r="I136" s="61" t="e">
        <f>IF(LEN('Описание предлагаемого товара'!#REF!)&gt;0,'Описание предлагаемого товара'!#REF!,"")</f>
        <v>#REF!</v>
      </c>
      <c r="J136" s="38" t="str">
        <f>IFERROR(VLOOKUP(B136,SAP!$A:$E,5,),"")</f>
        <v/>
      </c>
      <c r="K136" s="40" t="str">
        <f t="shared" si="641"/>
        <v/>
      </c>
      <c r="L136" s="61" t="e">
        <f>IF(LEN('Описание предлагаемого товара'!#REF!)&gt;0,IFERROR('Описание предлагаемого товара'!#REF!*1,""),"")</f>
        <v>#REF!</v>
      </c>
      <c r="M136" s="39" t="str">
        <f>IFERROR(VLOOKUP(B136,SAP!$A:$E,2,),"")</f>
        <v/>
      </c>
      <c r="N136" s="41" t="str">
        <f t="shared" si="777"/>
        <v/>
      </c>
      <c r="O136" s="39" t="str">
        <f t="shared" si="628"/>
        <v/>
      </c>
      <c r="P136" s="36" t="e">
        <f>IF(LEN('Описание предлагаемого товара'!#REF!)&gt;0,'Описание предлагаемого товара'!#REF!,"")</f>
        <v>#REF!</v>
      </c>
      <c r="Q13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36" s="37" t="e">
        <f>IF(LEN('Описание предлагаемого товара'!#REF!)&gt;0,'Описание предлагаемого товара'!#REF!,"")</f>
        <v>#REF!</v>
      </c>
      <c r="S136" s="37" t="e">
        <f>IF(LEN('Описание предлагаемого товара'!#REF!)&gt;0,'Описание предлагаемого товара'!#REF!,"")</f>
        <v>#REF!</v>
      </c>
      <c r="T13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36" s="23" t="str">
        <f>IFERROR(VLOOKUP(CI136*1,Обработ.выгрузка_реестра_РФ!$A:$G,6,),"")</f>
        <v/>
      </c>
      <c r="V136" s="61" t="e">
        <f>IF(LEN('Описание предлагаемого товара'!#REF!)&gt;0,'Описание предлагаемого товара'!#REF!,"")</f>
        <v>#REF!</v>
      </c>
      <c r="W136" s="62" t="e">
        <f>IF(LEN('Описание предлагаемого товара'!#REF!)&gt;0,'Описание предлагаемого товара'!#REF!,"")</f>
        <v>#REF!</v>
      </c>
      <c r="X136" s="91" t="e">
        <f t="shared" ref="X136:Y136" si="1174">IFERROR(REPLACE(W136,FIND(CHAR(10),W136,1),1," "),W136)</f>
        <v>#REF!</v>
      </c>
      <c r="Y136" s="91" t="e">
        <f t="shared" si="1174"/>
        <v>#REF!</v>
      </c>
      <c r="Z136" s="91" t="e">
        <f t="shared" si="643"/>
        <v>#REF!</v>
      </c>
      <c r="AA136" s="91" t="e">
        <f t="shared" si="644"/>
        <v>#REF!</v>
      </c>
      <c r="AB136" s="91" t="e">
        <f t="shared" si="645"/>
        <v>#REF!</v>
      </c>
      <c r="AC136" s="91" t="e">
        <f t="shared" ref="AC136:AF136" si="1175">IFERROR(REPLACE(AB136,FIND("  ",AB136,1),2," "),AB136)</f>
        <v>#REF!</v>
      </c>
      <c r="AD136" s="91" t="e">
        <f t="shared" si="1175"/>
        <v>#REF!</v>
      </c>
      <c r="AE136" s="91" t="e">
        <f t="shared" si="1175"/>
        <v>#REF!</v>
      </c>
      <c r="AF136" s="91" t="e">
        <f t="shared" si="1175"/>
        <v>#REF!</v>
      </c>
      <c r="AG136" s="23" t="str">
        <f>IFERROR(VLOOKUP(CI136*1,Обработ.выгрузка_реестра_РФ!$A:$G,4,),"")</f>
        <v/>
      </c>
      <c r="AH136" s="91" t="str">
        <f t="shared" ref="AH136:AI136" si="1176">IFERROR(REPLACE(AG136,FIND("-",AG136,1),1,"*"),AG136)</f>
        <v/>
      </c>
      <c r="AI136" s="91" t="str">
        <f t="shared" si="1176"/>
        <v/>
      </c>
      <c r="AJ136" s="27" t="str">
        <f t="shared" si="743"/>
        <v/>
      </c>
      <c r="AK136" s="63" t="e">
        <f>IF(LEN('Описание предлагаемого товара'!#REF!)&gt;0,'Описание предлагаемого товара'!#REF!,"")</f>
        <v>#REF!</v>
      </c>
      <c r="AL136" s="91" t="e">
        <f t="shared" ref="AL136:AM136" si="1177">IFERROR(REPLACE(AK136,FIND(CHAR(10),AK136,1),1,""),AK136)</f>
        <v>#REF!</v>
      </c>
      <c r="AM136" s="91" t="e">
        <f t="shared" si="1177"/>
        <v>#REF!</v>
      </c>
      <c r="AN136" s="91" t="e">
        <f t="shared" ref="AN136:AR136" si="1178">IFERROR(REPLACE(AM136,FIND(" ",AM136,1),1,""),AM136)</f>
        <v>#REF!</v>
      </c>
      <c r="AO136" s="91" t="e">
        <f t="shared" si="1178"/>
        <v>#REF!</v>
      </c>
      <c r="AP136" s="91" t="e">
        <f t="shared" si="1178"/>
        <v>#REF!</v>
      </c>
      <c r="AQ136" s="91" t="e">
        <f t="shared" si="1178"/>
        <v>#REF!</v>
      </c>
      <c r="AR136" s="91" t="e">
        <f t="shared" si="1178"/>
        <v>#REF!</v>
      </c>
      <c r="AS136" s="91" t="e">
        <f t="shared" si="650"/>
        <v>#REF!</v>
      </c>
      <c r="AT136" s="91" t="e">
        <f t="shared" si="651"/>
        <v>#REF!</v>
      </c>
      <c r="AU136" s="32" t="e">
        <f t="shared" si="634"/>
        <v>#REF!</v>
      </c>
      <c r="AV136" s="93" t="e">
        <f>'Описание предлагаемого товара'!#REF!</f>
        <v>#REF!</v>
      </c>
      <c r="AW136" s="91" t="e">
        <f>MIN(SEARCH({0,1,2,3,4,5,6,7,8,9},AV136&amp; "0123456789"))</f>
        <v>#REF!</v>
      </c>
      <c r="AX136" s="91" t="str">
        <f t="shared" si="652"/>
        <v/>
      </c>
      <c r="AY136" s="91" t="str">
        <f t="shared" si="653"/>
        <v/>
      </c>
      <c r="AZ136" s="91" t="str">
        <f t="shared" si="654"/>
        <v/>
      </c>
      <c r="BA136" s="91" t="str">
        <f t="shared" si="655"/>
        <v/>
      </c>
      <c r="BB136" s="91" t="str">
        <f t="shared" si="656"/>
        <v/>
      </c>
      <c r="BC136" s="91" t="str">
        <f t="shared" si="657"/>
        <v/>
      </c>
      <c r="BD136" s="91" t="str">
        <f t="shared" si="658"/>
        <v/>
      </c>
      <c r="BE136" s="91" t="str">
        <f t="shared" si="659"/>
        <v/>
      </c>
      <c r="BF136" s="91" t="str">
        <f t="shared" si="660"/>
        <v/>
      </c>
      <c r="BG136" s="91" t="str">
        <f t="shared" si="661"/>
        <v/>
      </c>
      <c r="BH136" s="91" t="str">
        <f t="shared" si="662"/>
        <v/>
      </c>
      <c r="BI136" s="91" t="str">
        <f t="shared" si="663"/>
        <v/>
      </c>
      <c r="BJ136" s="91" t="str">
        <f t="shared" si="664"/>
        <v/>
      </c>
      <c r="BK136" s="91" t="str">
        <f t="shared" si="665"/>
        <v/>
      </c>
      <c r="BL136" s="91" t="str">
        <f t="shared" si="666"/>
        <v/>
      </c>
      <c r="BM136" s="91" t="str">
        <f t="shared" si="667"/>
        <v/>
      </c>
      <c r="BN136" s="91" t="str">
        <f t="shared" si="668"/>
        <v/>
      </c>
      <c r="BO136" s="91" t="str">
        <f t="shared" si="669"/>
        <v/>
      </c>
      <c r="BP136" s="91" t="str">
        <f t="shared" si="670"/>
        <v/>
      </c>
      <c r="BQ136" s="91" t="str">
        <f t="shared" si="671"/>
        <v/>
      </c>
      <c r="BR136" s="91" t="str">
        <f t="shared" si="672"/>
        <v/>
      </c>
      <c r="BS136" s="91" t="str">
        <f t="shared" si="673"/>
        <v/>
      </c>
      <c r="BT136" s="91" t="str">
        <f t="shared" si="674"/>
        <v/>
      </c>
      <c r="BU136" s="91" t="str">
        <f t="shared" si="675"/>
        <v/>
      </c>
      <c r="BV136" s="91" t="str">
        <f t="shared" si="676"/>
        <v/>
      </c>
      <c r="BW136" s="91" t="str">
        <f t="shared" si="677"/>
        <v/>
      </c>
      <c r="BX136" s="91" t="str">
        <f t="shared" si="678"/>
        <v/>
      </c>
      <c r="BY136" s="91" t="str">
        <f t="shared" si="679"/>
        <v/>
      </c>
      <c r="BZ136" s="91" t="str">
        <f t="shared" si="680"/>
        <v/>
      </c>
      <c r="CA136" s="91" t="str">
        <f t="shared" si="681"/>
        <v/>
      </c>
      <c r="CB136" s="91" t="str">
        <f t="shared" si="682"/>
        <v/>
      </c>
      <c r="CC136" s="91" t="str">
        <f t="shared" si="683"/>
        <v/>
      </c>
      <c r="CD136" s="91" t="str">
        <f t="shared" si="684"/>
        <v/>
      </c>
      <c r="CE136" s="91" t="str">
        <f t="shared" si="685"/>
        <v/>
      </c>
      <c r="CF136" s="91" t="str">
        <f t="shared" si="686"/>
        <v/>
      </c>
      <c r="CG136" s="91" t="str">
        <f t="shared" si="687"/>
        <v/>
      </c>
      <c r="CH136" s="91" t="str">
        <f t="shared" si="688"/>
        <v/>
      </c>
      <c r="CI136" s="91" t="str">
        <f t="shared" si="689"/>
        <v>нет</v>
      </c>
      <c r="CJ136" s="63" t="e">
        <f>IF(LEN('Описание предлагаемого товара'!#REF!)&gt;0,'Описание предлагаемого товара'!#REF!,"")</f>
        <v>#REF!</v>
      </c>
      <c r="CK136" s="91" t="e">
        <f t="shared" ref="CK136:CL136" si="1179">IFERROR(REPLACE(CJ136,FIND(CHAR(10),CJ136,1),1,""),CJ136)</f>
        <v>#REF!</v>
      </c>
      <c r="CL136" s="91" t="e">
        <f t="shared" si="1179"/>
        <v>#REF!</v>
      </c>
      <c r="CM136" s="91" t="e">
        <f t="shared" si="691"/>
        <v>#REF!</v>
      </c>
      <c r="CN136" s="91" t="e">
        <f t="shared" si="692"/>
        <v>#REF!</v>
      </c>
      <c r="CO136" s="91" t="e">
        <f t="shared" si="693"/>
        <v>#REF!</v>
      </c>
      <c r="CP136" s="90" t="e">
        <f>IF(AU136="Не указан реестровый номер (мера нац.режима Запрет)","",IF(CI136="нет","",IF(CU136="да","исключение(не смотрим баллы)",IFERROR(IF(CI136*1&gt;0,IFERROR(IF(VLOOKUP(CI136*1,Обработ.выгрузка_реестра_РФ!$A:$G,7,)=0,"Баллы не установлены",VLOOKUP(CI136*1,Обработ.выгрузка_реестра_РФ!$A:$G,7,)),IF(LEN(CI136)&gt;14,"","нет номера в реестре РФ")),""),IF(LEN(CI136)=0,"","Некорректный реестровый номер")))))</f>
        <v>#REF!</v>
      </c>
      <c r="CQ136" s="33" t="e">
        <f>IF(LEN(C136)&gt;0,IFERROR(IF(LEN(H136)&gt;0,IF(LEN(VLOOKUP(H136,'исключения(не_смотрим_баллы)'!$A:$C,1,))&gt;0,"да","нет"),"не введен ОКПД2"),"нет"),"")</f>
        <v>#REF!</v>
      </c>
      <c r="CR136" s="33" t="e">
        <f ca="1">IF(CQ136="да",IF(TODAY()&lt;VLOOKUP(H136,'исключения(не_смотрим_баллы)'!$A:$C,3,),"да","нет"),"")</f>
        <v>#REF!</v>
      </c>
      <c r="CS136" s="33" t="str">
        <f>IFERROR(IF(CQ136="да",IF(VLOOKUP(CI136*1,Обработ.выгрузка_реестра_РФ!$A:$G,2,)&lt;VLOOKUP(H136,'исключения(не_смотрим_баллы)'!$A:$C,2,),"да","нет"),""),"")</f>
        <v/>
      </c>
      <c r="CT136" s="24"/>
      <c r="CU136" s="33" t="e">
        <f t="shared" si="705"/>
        <v>#REF!</v>
      </c>
      <c r="CV136" s="91" t="e">
        <f t="shared" si="706"/>
        <v>#REF!</v>
      </c>
      <c r="CW136" s="27" t="e">
        <f t="shared" si="707"/>
        <v>#REF!</v>
      </c>
      <c r="CX136" s="26" t="e">
        <f t="shared" si="636"/>
        <v>#REF!</v>
      </c>
      <c r="CY136" s="64" t="e">
        <f>IF(LEN('Описание предлагаемого товара'!#REF!)&gt;0,'Описание предлагаемого товара'!#REF!,"")</f>
        <v>#REF!</v>
      </c>
      <c r="CZ136" s="95" t="e">
        <f t="shared" si="694"/>
        <v>#REF!</v>
      </c>
      <c r="DA136" s="95" t="e">
        <f t="shared" ref="DA136" si="1180">IFERROR(REPLACE(CZ136,FIND(" ",CZ136,1),1,""),CZ136)</f>
        <v>#REF!</v>
      </c>
      <c r="DB136" s="95" t="e">
        <f t="shared" si="638"/>
        <v>#REF!</v>
      </c>
      <c r="DC136" s="95" t="e">
        <f t="shared" ref="DC136:DD136" si="1181">IFERROR(REPLACE(DB136,FIND("г.",DB136,1),2,""),DB136)</f>
        <v>#REF!</v>
      </c>
      <c r="DD136" s="95" t="e">
        <f t="shared" si="1181"/>
        <v>#REF!</v>
      </c>
      <c r="DE136" s="95" t="e">
        <f t="shared" ref="DE136:DF136" si="1182">IFERROR(REPLACE(DD136,FIND("г",DD136,1),1,""),DD136)</f>
        <v>#REF!</v>
      </c>
      <c r="DF136" s="95" t="e">
        <f t="shared" si="1182"/>
        <v>#REF!</v>
      </c>
      <c r="DG136" s="95" t="e">
        <f t="shared" si="711"/>
        <v>#REF!</v>
      </c>
      <c r="DH136" s="25" t="str">
        <f>IFERROR(VLOOKUP(CI136*1,Обработ.выгрузка_реестра_РФ!$A:$G,5,),"")</f>
        <v/>
      </c>
      <c r="DI136" s="27" t="str">
        <f t="shared" si="721"/>
        <v/>
      </c>
      <c r="DJ136" s="27" t="str">
        <f t="shared" ca="1" si="698"/>
        <v/>
      </c>
      <c r="DK136" s="63" t="e">
        <f>IF(LEN('Описание предлагаемого товара'!#REF!)&gt;0,'Описание предлагаемого товара'!#REF!,"")</f>
        <v>#REF!</v>
      </c>
      <c r="DL136" s="63" t="e">
        <f>IF(LEN('Описание предлагаемого товара'!#REF!)&gt;0,'Описание предлагаемого товара'!#REF!,"")</f>
        <v>#REF!</v>
      </c>
      <c r="DM136" s="32"/>
    </row>
    <row r="137" spans="1:117" ht="48.75" customHeight="1" x14ac:dyDescent="0.25">
      <c r="A137" s="61" t="e">
        <f>IF(LEN('Описание предлагаемого товара'!#REF!)&gt;0,'Описание предлагаемого товара'!#REF!,"")</f>
        <v>#REF!</v>
      </c>
      <c r="B137" s="65" t="e">
        <f>IF(LEN('Описание предлагаемого товара'!#REF!)&gt;0,'Описание предлагаемого товара'!#REF!,"")</f>
        <v>#REF!</v>
      </c>
      <c r="C137" s="61" t="e">
        <f>IF(LEN('Описание предлагаемого товара'!#REF!)&gt;0,'Описание предлагаемого товара'!#REF!,"")</f>
        <v>#REF!</v>
      </c>
      <c r="D137" s="61" t="e">
        <f>IF(LEN('Описание предлагаемого товара'!#REF!)&gt;0,'Описание предлагаемого товара'!#REF!,"")</f>
        <v>#REF!</v>
      </c>
      <c r="E137" s="61" t="e">
        <f>IF(LEN('Описание предлагаемого товара'!#REF!)&gt;0,'Описание предлагаемого товара'!#REF!,"")</f>
        <v>#REF!</v>
      </c>
      <c r="F137" s="61" t="e">
        <f>IF(LEN('Описание предлагаемого товара'!#REF!)&gt;0,'Описание предлагаемого товара'!#REF!,"")</f>
        <v>#REF!</v>
      </c>
      <c r="G137" s="61" t="e">
        <f>IF(LEN('Описание предлагаемого товара'!#REF!)&gt;0,'Описание предлагаемого товара'!#REF!,"")</f>
        <v>#REF!</v>
      </c>
      <c r="H137" s="61" t="e">
        <f>IF(LEN('Описание предлагаемого товара'!#REF!)&gt;0,'Описание предлагаемого товара'!#REF!,"")</f>
        <v>#REF!</v>
      </c>
      <c r="I137" s="61" t="e">
        <f>IF(LEN('Описание предлагаемого товара'!#REF!)&gt;0,'Описание предлагаемого товара'!#REF!,"")</f>
        <v>#REF!</v>
      </c>
      <c r="J137" s="38" t="str">
        <f>IFERROR(VLOOKUP(B137,SAP!$A:$E,5,),"")</f>
        <v/>
      </c>
      <c r="K137" s="40" t="str">
        <f t="shared" si="641"/>
        <v/>
      </c>
      <c r="L137" s="61" t="e">
        <f>IF(LEN('Описание предлагаемого товара'!#REF!)&gt;0,IFERROR('Описание предлагаемого товара'!#REF!*1,""),"")</f>
        <v>#REF!</v>
      </c>
      <c r="M137" s="39" t="str">
        <f>IFERROR(VLOOKUP(B137,SAP!$A:$E,2,),"")</f>
        <v/>
      </c>
      <c r="N137" s="41" t="str">
        <f t="shared" si="777"/>
        <v/>
      </c>
      <c r="O137" s="39" t="str">
        <f t="shared" si="628"/>
        <v/>
      </c>
      <c r="P137" s="36" t="e">
        <f>IF(LEN('Описание предлагаемого товара'!#REF!)&gt;0,'Описание предлагаемого товара'!#REF!,"")</f>
        <v>#REF!</v>
      </c>
      <c r="Q13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37" s="37" t="e">
        <f>IF(LEN('Описание предлагаемого товара'!#REF!)&gt;0,'Описание предлагаемого товара'!#REF!,"")</f>
        <v>#REF!</v>
      </c>
      <c r="S137" s="37" t="e">
        <f>IF(LEN('Описание предлагаемого товара'!#REF!)&gt;0,'Описание предлагаемого товара'!#REF!,"")</f>
        <v>#REF!</v>
      </c>
      <c r="T13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37" s="23" t="str">
        <f>IFERROR(VLOOKUP(CI137*1,Обработ.выгрузка_реестра_РФ!$A:$G,6,),"")</f>
        <v/>
      </c>
      <c r="V137" s="61" t="e">
        <f>IF(LEN('Описание предлагаемого товара'!#REF!)&gt;0,'Описание предлагаемого товара'!#REF!,"")</f>
        <v>#REF!</v>
      </c>
      <c r="W137" s="62" t="e">
        <f>IF(LEN('Описание предлагаемого товара'!#REF!)&gt;0,'Описание предлагаемого товара'!#REF!,"")</f>
        <v>#REF!</v>
      </c>
      <c r="X137" s="91" t="e">
        <f t="shared" ref="X137:Y137" si="1183">IFERROR(REPLACE(W137,FIND(CHAR(10),W137,1),1," "),W137)</f>
        <v>#REF!</v>
      </c>
      <c r="Y137" s="91" t="e">
        <f t="shared" si="1183"/>
        <v>#REF!</v>
      </c>
      <c r="Z137" s="91" t="e">
        <f t="shared" si="643"/>
        <v>#REF!</v>
      </c>
      <c r="AA137" s="91" t="e">
        <f t="shared" si="644"/>
        <v>#REF!</v>
      </c>
      <c r="AB137" s="91" t="e">
        <f t="shared" si="645"/>
        <v>#REF!</v>
      </c>
      <c r="AC137" s="91" t="e">
        <f t="shared" ref="AC137:AF137" si="1184">IFERROR(REPLACE(AB137,FIND("  ",AB137,1),2," "),AB137)</f>
        <v>#REF!</v>
      </c>
      <c r="AD137" s="91" t="e">
        <f t="shared" si="1184"/>
        <v>#REF!</v>
      </c>
      <c r="AE137" s="91" t="e">
        <f t="shared" si="1184"/>
        <v>#REF!</v>
      </c>
      <c r="AF137" s="91" t="e">
        <f t="shared" si="1184"/>
        <v>#REF!</v>
      </c>
      <c r="AG137" s="23" t="str">
        <f>IFERROR(VLOOKUP(CI137*1,Обработ.выгрузка_реестра_РФ!$A:$G,4,),"")</f>
        <v/>
      </c>
      <c r="AH137" s="91" t="str">
        <f t="shared" ref="AH137:AI137" si="1185">IFERROR(REPLACE(AG137,FIND("-",AG137,1),1,"*"),AG137)</f>
        <v/>
      </c>
      <c r="AI137" s="91" t="str">
        <f t="shared" si="1185"/>
        <v/>
      </c>
      <c r="AJ137" s="27" t="str">
        <f t="shared" si="743"/>
        <v/>
      </c>
      <c r="AK137" s="63" t="e">
        <f>IF(LEN('Описание предлагаемого товара'!#REF!)&gt;0,'Описание предлагаемого товара'!#REF!,"")</f>
        <v>#REF!</v>
      </c>
      <c r="AL137" s="91" t="e">
        <f t="shared" ref="AL137:AM137" si="1186">IFERROR(REPLACE(AK137,FIND(CHAR(10),AK137,1),1,""),AK137)</f>
        <v>#REF!</v>
      </c>
      <c r="AM137" s="91" t="e">
        <f t="shared" si="1186"/>
        <v>#REF!</v>
      </c>
      <c r="AN137" s="91" t="e">
        <f t="shared" ref="AN137:AR137" si="1187">IFERROR(REPLACE(AM137,FIND(" ",AM137,1),1,""),AM137)</f>
        <v>#REF!</v>
      </c>
      <c r="AO137" s="91" t="e">
        <f t="shared" si="1187"/>
        <v>#REF!</v>
      </c>
      <c r="AP137" s="91" t="e">
        <f t="shared" si="1187"/>
        <v>#REF!</v>
      </c>
      <c r="AQ137" s="91" t="e">
        <f t="shared" si="1187"/>
        <v>#REF!</v>
      </c>
      <c r="AR137" s="91" t="e">
        <f t="shared" si="1187"/>
        <v>#REF!</v>
      </c>
      <c r="AS137" s="91" t="e">
        <f t="shared" si="650"/>
        <v>#REF!</v>
      </c>
      <c r="AT137" s="91" t="e">
        <f t="shared" si="651"/>
        <v>#REF!</v>
      </c>
      <c r="AU137" s="32" t="e">
        <f t="shared" si="634"/>
        <v>#REF!</v>
      </c>
      <c r="AV137" s="93" t="e">
        <f>'Описание предлагаемого товара'!#REF!</f>
        <v>#REF!</v>
      </c>
      <c r="AW137" s="91" t="e">
        <f>MIN(SEARCH({0,1,2,3,4,5,6,7,8,9},AV137&amp; "0123456789"))</f>
        <v>#REF!</v>
      </c>
      <c r="AX137" s="91" t="str">
        <f t="shared" si="652"/>
        <v/>
      </c>
      <c r="AY137" s="91" t="str">
        <f t="shared" si="653"/>
        <v/>
      </c>
      <c r="AZ137" s="91" t="str">
        <f t="shared" si="654"/>
        <v/>
      </c>
      <c r="BA137" s="91" t="str">
        <f t="shared" si="655"/>
        <v/>
      </c>
      <c r="BB137" s="91" t="str">
        <f t="shared" si="656"/>
        <v/>
      </c>
      <c r="BC137" s="91" t="str">
        <f t="shared" si="657"/>
        <v/>
      </c>
      <c r="BD137" s="91" t="str">
        <f t="shared" si="658"/>
        <v/>
      </c>
      <c r="BE137" s="91" t="str">
        <f t="shared" si="659"/>
        <v/>
      </c>
      <c r="BF137" s="91" t="str">
        <f t="shared" si="660"/>
        <v/>
      </c>
      <c r="BG137" s="91" t="str">
        <f t="shared" si="661"/>
        <v/>
      </c>
      <c r="BH137" s="91" t="str">
        <f t="shared" si="662"/>
        <v/>
      </c>
      <c r="BI137" s="91" t="str">
        <f t="shared" si="663"/>
        <v/>
      </c>
      <c r="BJ137" s="91" t="str">
        <f t="shared" si="664"/>
        <v/>
      </c>
      <c r="BK137" s="91" t="str">
        <f t="shared" si="665"/>
        <v/>
      </c>
      <c r="BL137" s="91" t="str">
        <f t="shared" si="666"/>
        <v/>
      </c>
      <c r="BM137" s="91" t="str">
        <f t="shared" si="667"/>
        <v/>
      </c>
      <c r="BN137" s="91" t="str">
        <f t="shared" si="668"/>
        <v/>
      </c>
      <c r="BO137" s="91" t="str">
        <f t="shared" si="669"/>
        <v/>
      </c>
      <c r="BP137" s="91" t="str">
        <f t="shared" si="670"/>
        <v/>
      </c>
      <c r="BQ137" s="91" t="str">
        <f t="shared" si="671"/>
        <v/>
      </c>
      <c r="BR137" s="91" t="str">
        <f t="shared" si="672"/>
        <v/>
      </c>
      <c r="BS137" s="91" t="str">
        <f t="shared" si="673"/>
        <v/>
      </c>
      <c r="BT137" s="91" t="str">
        <f t="shared" si="674"/>
        <v/>
      </c>
      <c r="BU137" s="91" t="str">
        <f t="shared" si="675"/>
        <v/>
      </c>
      <c r="BV137" s="91" t="str">
        <f t="shared" si="676"/>
        <v/>
      </c>
      <c r="BW137" s="91" t="str">
        <f t="shared" si="677"/>
        <v/>
      </c>
      <c r="BX137" s="91" t="str">
        <f t="shared" si="678"/>
        <v/>
      </c>
      <c r="BY137" s="91" t="str">
        <f t="shared" si="679"/>
        <v/>
      </c>
      <c r="BZ137" s="91" t="str">
        <f t="shared" si="680"/>
        <v/>
      </c>
      <c r="CA137" s="91" t="str">
        <f t="shared" si="681"/>
        <v/>
      </c>
      <c r="CB137" s="91" t="str">
        <f t="shared" si="682"/>
        <v/>
      </c>
      <c r="CC137" s="91" t="str">
        <f t="shared" si="683"/>
        <v/>
      </c>
      <c r="CD137" s="91" t="str">
        <f t="shared" si="684"/>
        <v/>
      </c>
      <c r="CE137" s="91" t="str">
        <f t="shared" si="685"/>
        <v/>
      </c>
      <c r="CF137" s="91" t="str">
        <f t="shared" si="686"/>
        <v/>
      </c>
      <c r="CG137" s="91" t="str">
        <f t="shared" si="687"/>
        <v/>
      </c>
      <c r="CH137" s="91" t="str">
        <f t="shared" si="688"/>
        <v/>
      </c>
      <c r="CI137" s="91" t="str">
        <f t="shared" si="689"/>
        <v>нет</v>
      </c>
      <c r="CJ137" s="63" t="e">
        <f>IF(LEN('Описание предлагаемого товара'!#REF!)&gt;0,'Описание предлагаемого товара'!#REF!,"")</f>
        <v>#REF!</v>
      </c>
      <c r="CK137" s="91" t="e">
        <f t="shared" ref="CK137:CL137" si="1188">IFERROR(REPLACE(CJ137,FIND(CHAR(10),CJ137,1),1,""),CJ137)</f>
        <v>#REF!</v>
      </c>
      <c r="CL137" s="91" t="e">
        <f t="shared" si="1188"/>
        <v>#REF!</v>
      </c>
      <c r="CM137" s="91" t="e">
        <f t="shared" si="691"/>
        <v>#REF!</v>
      </c>
      <c r="CN137" s="91" t="e">
        <f t="shared" si="692"/>
        <v>#REF!</v>
      </c>
      <c r="CO137" s="91" t="e">
        <f t="shared" si="693"/>
        <v>#REF!</v>
      </c>
      <c r="CP137" s="90" t="e">
        <f>IF(AU137="Не указан реестровый номер (мера нац.режима Запрет)","",IF(CI137="нет","",IF(CU137="да","исключение(не смотрим баллы)",IFERROR(IF(CI137*1&gt;0,IFERROR(IF(VLOOKUP(CI137*1,Обработ.выгрузка_реестра_РФ!$A:$G,7,)=0,"Баллы не установлены",VLOOKUP(CI137*1,Обработ.выгрузка_реестра_РФ!$A:$G,7,)),IF(LEN(CI137)&gt;14,"","нет номера в реестре РФ")),""),IF(LEN(CI137)=0,"","Некорректный реестровый номер")))))</f>
        <v>#REF!</v>
      </c>
      <c r="CQ137" s="33" t="e">
        <f>IF(LEN(C137)&gt;0,IFERROR(IF(LEN(H137)&gt;0,IF(LEN(VLOOKUP(H137,'исключения(не_смотрим_баллы)'!$A:$C,1,))&gt;0,"да","нет"),"не введен ОКПД2"),"нет"),"")</f>
        <v>#REF!</v>
      </c>
      <c r="CR137" s="33" t="e">
        <f ca="1">IF(CQ137="да",IF(TODAY()&lt;VLOOKUP(H137,'исключения(не_смотрим_баллы)'!$A:$C,3,),"да","нет"),"")</f>
        <v>#REF!</v>
      </c>
      <c r="CS137" s="33" t="str">
        <f>IFERROR(IF(CQ137="да",IF(VLOOKUP(CI137*1,Обработ.выгрузка_реестра_РФ!$A:$G,2,)&lt;VLOOKUP(H137,'исключения(не_смотрим_баллы)'!$A:$C,2,),"да","нет"),""),"")</f>
        <v/>
      </c>
      <c r="CT137" s="24"/>
      <c r="CU137" s="33" t="e">
        <f t="shared" si="705"/>
        <v>#REF!</v>
      </c>
      <c r="CV137" s="91" t="e">
        <f t="shared" si="706"/>
        <v>#REF!</v>
      </c>
      <c r="CW137" s="27" t="e">
        <f t="shared" si="707"/>
        <v>#REF!</v>
      </c>
      <c r="CX137" s="26" t="e">
        <f t="shared" si="636"/>
        <v>#REF!</v>
      </c>
      <c r="CY137" s="64" t="e">
        <f>IF(LEN('Описание предлагаемого товара'!#REF!)&gt;0,'Описание предлагаемого товара'!#REF!,"")</f>
        <v>#REF!</v>
      </c>
      <c r="CZ137" s="95" t="e">
        <f t="shared" si="694"/>
        <v>#REF!</v>
      </c>
      <c r="DA137" s="95" t="e">
        <f t="shared" ref="DA137" si="1189">IFERROR(REPLACE(CZ137,FIND(" ",CZ137,1),1,""),CZ137)</f>
        <v>#REF!</v>
      </c>
      <c r="DB137" s="95" t="e">
        <f t="shared" si="638"/>
        <v>#REF!</v>
      </c>
      <c r="DC137" s="95" t="e">
        <f t="shared" ref="DC137:DD137" si="1190">IFERROR(REPLACE(DB137,FIND("г.",DB137,1),2,""),DB137)</f>
        <v>#REF!</v>
      </c>
      <c r="DD137" s="95" t="e">
        <f t="shared" si="1190"/>
        <v>#REF!</v>
      </c>
      <c r="DE137" s="95" t="e">
        <f t="shared" ref="DE137:DF137" si="1191">IFERROR(REPLACE(DD137,FIND("г",DD137,1),1,""),DD137)</f>
        <v>#REF!</v>
      </c>
      <c r="DF137" s="95" t="e">
        <f t="shared" si="1191"/>
        <v>#REF!</v>
      </c>
      <c r="DG137" s="95" t="e">
        <f t="shared" si="711"/>
        <v>#REF!</v>
      </c>
      <c r="DH137" s="25" t="str">
        <f>IFERROR(VLOOKUP(CI137*1,Обработ.выгрузка_реестра_РФ!$A:$G,5,),"")</f>
        <v/>
      </c>
      <c r="DI137" s="27" t="str">
        <f t="shared" si="721"/>
        <v/>
      </c>
      <c r="DJ137" s="27" t="str">
        <f t="shared" ca="1" si="698"/>
        <v/>
      </c>
      <c r="DK137" s="63" t="e">
        <f>IF(LEN('Описание предлагаемого товара'!#REF!)&gt;0,'Описание предлагаемого товара'!#REF!,"")</f>
        <v>#REF!</v>
      </c>
      <c r="DL137" s="63" t="e">
        <f>IF(LEN('Описание предлагаемого товара'!#REF!)&gt;0,'Описание предлагаемого товара'!#REF!,"")</f>
        <v>#REF!</v>
      </c>
      <c r="DM137" s="32"/>
    </row>
    <row r="138" spans="1:117" ht="48.75" customHeight="1" x14ac:dyDescent="0.25">
      <c r="A138" s="61" t="e">
        <f>IF(LEN('Описание предлагаемого товара'!#REF!)&gt;0,'Описание предлагаемого товара'!#REF!,"")</f>
        <v>#REF!</v>
      </c>
      <c r="B138" s="65" t="e">
        <f>IF(LEN('Описание предлагаемого товара'!#REF!)&gt;0,'Описание предлагаемого товара'!#REF!,"")</f>
        <v>#REF!</v>
      </c>
      <c r="C138" s="61" t="e">
        <f>IF(LEN('Описание предлагаемого товара'!#REF!)&gt;0,'Описание предлагаемого товара'!#REF!,"")</f>
        <v>#REF!</v>
      </c>
      <c r="D138" s="61" t="e">
        <f>IF(LEN('Описание предлагаемого товара'!#REF!)&gt;0,'Описание предлагаемого товара'!#REF!,"")</f>
        <v>#REF!</v>
      </c>
      <c r="E138" s="61" t="e">
        <f>IF(LEN('Описание предлагаемого товара'!#REF!)&gt;0,'Описание предлагаемого товара'!#REF!,"")</f>
        <v>#REF!</v>
      </c>
      <c r="F138" s="61" t="e">
        <f>IF(LEN('Описание предлагаемого товара'!#REF!)&gt;0,'Описание предлагаемого товара'!#REF!,"")</f>
        <v>#REF!</v>
      </c>
      <c r="G138" s="61" t="e">
        <f>IF(LEN('Описание предлагаемого товара'!#REF!)&gt;0,'Описание предлагаемого товара'!#REF!,"")</f>
        <v>#REF!</v>
      </c>
      <c r="H138" s="61" t="e">
        <f>IF(LEN('Описание предлагаемого товара'!#REF!)&gt;0,'Описание предлагаемого товара'!#REF!,"")</f>
        <v>#REF!</v>
      </c>
      <c r="I138" s="61" t="e">
        <f>IF(LEN('Описание предлагаемого товара'!#REF!)&gt;0,'Описание предлагаемого товара'!#REF!,"")</f>
        <v>#REF!</v>
      </c>
      <c r="J138" s="38" t="str">
        <f>IFERROR(VLOOKUP(B138,SAP!$A:$E,5,),"")</f>
        <v/>
      </c>
      <c r="K138" s="40" t="str">
        <f t="shared" si="641"/>
        <v/>
      </c>
      <c r="L138" s="61" t="e">
        <f>IF(LEN('Описание предлагаемого товара'!#REF!)&gt;0,IFERROR('Описание предлагаемого товара'!#REF!*1,""),"")</f>
        <v>#REF!</v>
      </c>
      <c r="M138" s="39" t="str">
        <f>IFERROR(VLOOKUP(B138,SAP!$A:$E,2,),"")</f>
        <v/>
      </c>
      <c r="N138" s="41" t="str">
        <f t="shared" si="777"/>
        <v/>
      </c>
      <c r="O138" s="39" t="str">
        <f t="shared" si="628"/>
        <v/>
      </c>
      <c r="P138" s="36" t="e">
        <f>IF(LEN('Описание предлагаемого товара'!#REF!)&gt;0,'Описание предлагаемого товара'!#REF!,"")</f>
        <v>#REF!</v>
      </c>
      <c r="Q13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38" s="37" t="e">
        <f>IF(LEN('Описание предлагаемого товара'!#REF!)&gt;0,'Описание предлагаемого товара'!#REF!,"")</f>
        <v>#REF!</v>
      </c>
      <c r="S138" s="37" t="e">
        <f>IF(LEN('Описание предлагаемого товара'!#REF!)&gt;0,'Описание предлагаемого товара'!#REF!,"")</f>
        <v>#REF!</v>
      </c>
      <c r="T13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38" s="23" t="str">
        <f>IFERROR(VLOOKUP(CI138*1,Обработ.выгрузка_реестра_РФ!$A:$G,6,),"")</f>
        <v/>
      </c>
      <c r="V138" s="61" t="e">
        <f>IF(LEN('Описание предлагаемого товара'!#REF!)&gt;0,'Описание предлагаемого товара'!#REF!,"")</f>
        <v>#REF!</v>
      </c>
      <c r="W138" s="62" t="e">
        <f>IF(LEN('Описание предлагаемого товара'!#REF!)&gt;0,'Описание предлагаемого товара'!#REF!,"")</f>
        <v>#REF!</v>
      </c>
      <c r="X138" s="91" t="e">
        <f t="shared" ref="X138:Y138" si="1192">IFERROR(REPLACE(W138,FIND(CHAR(10),W138,1),1," "),W138)</f>
        <v>#REF!</v>
      </c>
      <c r="Y138" s="91" t="e">
        <f t="shared" si="1192"/>
        <v>#REF!</v>
      </c>
      <c r="Z138" s="91" t="e">
        <f t="shared" si="643"/>
        <v>#REF!</v>
      </c>
      <c r="AA138" s="91" t="e">
        <f t="shared" si="644"/>
        <v>#REF!</v>
      </c>
      <c r="AB138" s="91" t="e">
        <f t="shared" si="645"/>
        <v>#REF!</v>
      </c>
      <c r="AC138" s="91" t="e">
        <f t="shared" ref="AC138:AF138" si="1193">IFERROR(REPLACE(AB138,FIND("  ",AB138,1),2," "),AB138)</f>
        <v>#REF!</v>
      </c>
      <c r="AD138" s="91" t="e">
        <f t="shared" si="1193"/>
        <v>#REF!</v>
      </c>
      <c r="AE138" s="91" t="e">
        <f t="shared" si="1193"/>
        <v>#REF!</v>
      </c>
      <c r="AF138" s="91" t="e">
        <f t="shared" si="1193"/>
        <v>#REF!</v>
      </c>
      <c r="AG138" s="23" t="str">
        <f>IFERROR(VLOOKUP(CI138*1,Обработ.выгрузка_реестра_РФ!$A:$G,4,),"")</f>
        <v/>
      </c>
      <c r="AH138" s="91" t="str">
        <f t="shared" ref="AH138:AI138" si="1194">IFERROR(REPLACE(AG138,FIND("-",AG138,1),1,"*"),AG138)</f>
        <v/>
      </c>
      <c r="AI138" s="91" t="str">
        <f t="shared" si="1194"/>
        <v/>
      </c>
      <c r="AJ138" s="27" t="str">
        <f t="shared" si="743"/>
        <v/>
      </c>
      <c r="AK138" s="63" t="e">
        <f>IF(LEN('Описание предлагаемого товара'!#REF!)&gt;0,'Описание предлагаемого товара'!#REF!,"")</f>
        <v>#REF!</v>
      </c>
      <c r="AL138" s="91" t="e">
        <f t="shared" ref="AL138:AM138" si="1195">IFERROR(REPLACE(AK138,FIND(CHAR(10),AK138,1),1,""),AK138)</f>
        <v>#REF!</v>
      </c>
      <c r="AM138" s="91" t="e">
        <f t="shared" si="1195"/>
        <v>#REF!</v>
      </c>
      <c r="AN138" s="91" t="e">
        <f t="shared" ref="AN138:AR138" si="1196">IFERROR(REPLACE(AM138,FIND(" ",AM138,1),1,""),AM138)</f>
        <v>#REF!</v>
      </c>
      <c r="AO138" s="91" t="e">
        <f t="shared" si="1196"/>
        <v>#REF!</v>
      </c>
      <c r="AP138" s="91" t="e">
        <f t="shared" si="1196"/>
        <v>#REF!</v>
      </c>
      <c r="AQ138" s="91" t="e">
        <f t="shared" si="1196"/>
        <v>#REF!</v>
      </c>
      <c r="AR138" s="91" t="e">
        <f t="shared" si="1196"/>
        <v>#REF!</v>
      </c>
      <c r="AS138" s="91" t="e">
        <f t="shared" si="650"/>
        <v>#REF!</v>
      </c>
      <c r="AT138" s="91" t="e">
        <f t="shared" si="651"/>
        <v>#REF!</v>
      </c>
      <c r="AU138" s="32" t="e">
        <f t="shared" si="634"/>
        <v>#REF!</v>
      </c>
      <c r="AV138" s="93" t="e">
        <f>'Описание предлагаемого товара'!#REF!</f>
        <v>#REF!</v>
      </c>
      <c r="AW138" s="91" t="e">
        <f>MIN(SEARCH({0,1,2,3,4,5,6,7,8,9},AV138&amp; "0123456789"))</f>
        <v>#REF!</v>
      </c>
      <c r="AX138" s="91" t="str">
        <f t="shared" si="652"/>
        <v/>
      </c>
      <c r="AY138" s="91" t="str">
        <f t="shared" si="653"/>
        <v/>
      </c>
      <c r="AZ138" s="91" t="str">
        <f t="shared" si="654"/>
        <v/>
      </c>
      <c r="BA138" s="91" t="str">
        <f t="shared" si="655"/>
        <v/>
      </c>
      <c r="BB138" s="91" t="str">
        <f t="shared" si="656"/>
        <v/>
      </c>
      <c r="BC138" s="91" t="str">
        <f t="shared" si="657"/>
        <v/>
      </c>
      <c r="BD138" s="91" t="str">
        <f t="shared" si="658"/>
        <v/>
      </c>
      <c r="BE138" s="91" t="str">
        <f t="shared" si="659"/>
        <v/>
      </c>
      <c r="BF138" s="91" t="str">
        <f t="shared" si="660"/>
        <v/>
      </c>
      <c r="BG138" s="91" t="str">
        <f t="shared" si="661"/>
        <v/>
      </c>
      <c r="BH138" s="91" t="str">
        <f t="shared" si="662"/>
        <v/>
      </c>
      <c r="BI138" s="91" t="str">
        <f t="shared" si="663"/>
        <v/>
      </c>
      <c r="BJ138" s="91" t="str">
        <f t="shared" si="664"/>
        <v/>
      </c>
      <c r="BK138" s="91" t="str">
        <f t="shared" si="665"/>
        <v/>
      </c>
      <c r="BL138" s="91" t="str">
        <f t="shared" si="666"/>
        <v/>
      </c>
      <c r="BM138" s="91" t="str">
        <f t="shared" si="667"/>
        <v/>
      </c>
      <c r="BN138" s="91" t="str">
        <f t="shared" si="668"/>
        <v/>
      </c>
      <c r="BO138" s="91" t="str">
        <f t="shared" si="669"/>
        <v/>
      </c>
      <c r="BP138" s="91" t="str">
        <f t="shared" si="670"/>
        <v/>
      </c>
      <c r="BQ138" s="91" t="str">
        <f t="shared" si="671"/>
        <v/>
      </c>
      <c r="BR138" s="91" t="str">
        <f t="shared" si="672"/>
        <v/>
      </c>
      <c r="BS138" s="91" t="str">
        <f t="shared" si="673"/>
        <v/>
      </c>
      <c r="BT138" s="91" t="str">
        <f t="shared" si="674"/>
        <v/>
      </c>
      <c r="BU138" s="91" t="str">
        <f t="shared" si="675"/>
        <v/>
      </c>
      <c r="BV138" s="91" t="str">
        <f t="shared" si="676"/>
        <v/>
      </c>
      <c r="BW138" s="91" t="str">
        <f t="shared" si="677"/>
        <v/>
      </c>
      <c r="BX138" s="91" t="str">
        <f t="shared" si="678"/>
        <v/>
      </c>
      <c r="BY138" s="91" t="str">
        <f t="shared" si="679"/>
        <v/>
      </c>
      <c r="BZ138" s="91" t="str">
        <f t="shared" si="680"/>
        <v/>
      </c>
      <c r="CA138" s="91" t="str">
        <f t="shared" si="681"/>
        <v/>
      </c>
      <c r="CB138" s="91" t="str">
        <f t="shared" si="682"/>
        <v/>
      </c>
      <c r="CC138" s="91" t="str">
        <f t="shared" si="683"/>
        <v/>
      </c>
      <c r="CD138" s="91" t="str">
        <f t="shared" si="684"/>
        <v/>
      </c>
      <c r="CE138" s="91" t="str">
        <f t="shared" si="685"/>
        <v/>
      </c>
      <c r="CF138" s="91" t="str">
        <f t="shared" si="686"/>
        <v/>
      </c>
      <c r="CG138" s="91" t="str">
        <f t="shared" si="687"/>
        <v/>
      </c>
      <c r="CH138" s="91" t="str">
        <f t="shared" si="688"/>
        <v/>
      </c>
      <c r="CI138" s="91" t="str">
        <f t="shared" si="689"/>
        <v>нет</v>
      </c>
      <c r="CJ138" s="63" t="e">
        <f>IF(LEN('Описание предлагаемого товара'!#REF!)&gt;0,'Описание предлагаемого товара'!#REF!,"")</f>
        <v>#REF!</v>
      </c>
      <c r="CK138" s="91" t="e">
        <f t="shared" ref="CK138:CL138" si="1197">IFERROR(REPLACE(CJ138,FIND(CHAR(10),CJ138,1),1,""),CJ138)</f>
        <v>#REF!</v>
      </c>
      <c r="CL138" s="91" t="e">
        <f t="shared" si="1197"/>
        <v>#REF!</v>
      </c>
      <c r="CM138" s="91" t="e">
        <f t="shared" si="691"/>
        <v>#REF!</v>
      </c>
      <c r="CN138" s="91" t="e">
        <f t="shared" si="692"/>
        <v>#REF!</v>
      </c>
      <c r="CO138" s="91" t="e">
        <f t="shared" si="693"/>
        <v>#REF!</v>
      </c>
      <c r="CP138" s="90" t="e">
        <f>IF(AU138="Не указан реестровый номер (мера нац.режима Запрет)","",IF(CI138="нет","",IF(CU138="да","исключение(не смотрим баллы)",IFERROR(IF(CI138*1&gt;0,IFERROR(IF(VLOOKUP(CI138*1,Обработ.выгрузка_реестра_РФ!$A:$G,7,)=0,"Баллы не установлены",VLOOKUP(CI138*1,Обработ.выгрузка_реестра_РФ!$A:$G,7,)),IF(LEN(CI138)&gt;14,"","нет номера в реестре РФ")),""),IF(LEN(CI138)=0,"","Некорректный реестровый номер")))))</f>
        <v>#REF!</v>
      </c>
      <c r="CQ138" s="33" t="e">
        <f>IF(LEN(C138)&gt;0,IFERROR(IF(LEN(H138)&gt;0,IF(LEN(VLOOKUP(H138,'исключения(не_смотрим_баллы)'!$A:$C,1,))&gt;0,"да","нет"),"не введен ОКПД2"),"нет"),"")</f>
        <v>#REF!</v>
      </c>
      <c r="CR138" s="33" t="e">
        <f ca="1">IF(CQ138="да",IF(TODAY()&lt;VLOOKUP(H138,'исключения(не_смотрим_баллы)'!$A:$C,3,),"да","нет"),"")</f>
        <v>#REF!</v>
      </c>
      <c r="CS138" s="33" t="str">
        <f>IFERROR(IF(CQ138="да",IF(VLOOKUP(CI138*1,Обработ.выгрузка_реестра_РФ!$A:$G,2,)&lt;VLOOKUP(H138,'исключения(не_смотрим_баллы)'!$A:$C,2,),"да","нет"),""),"")</f>
        <v/>
      </c>
      <c r="CT138" s="24"/>
      <c r="CU138" s="33" t="e">
        <f t="shared" si="705"/>
        <v>#REF!</v>
      </c>
      <c r="CV138" s="91" t="e">
        <f t="shared" si="706"/>
        <v>#REF!</v>
      </c>
      <c r="CW138" s="27" t="e">
        <f t="shared" si="707"/>
        <v>#REF!</v>
      </c>
      <c r="CX138" s="26" t="e">
        <f t="shared" si="636"/>
        <v>#REF!</v>
      </c>
      <c r="CY138" s="64" t="e">
        <f>IF(LEN('Описание предлагаемого товара'!#REF!)&gt;0,'Описание предлагаемого товара'!#REF!,"")</f>
        <v>#REF!</v>
      </c>
      <c r="CZ138" s="95" t="e">
        <f t="shared" si="694"/>
        <v>#REF!</v>
      </c>
      <c r="DA138" s="95" t="e">
        <f t="shared" ref="DA138" si="1198">IFERROR(REPLACE(CZ138,FIND(" ",CZ138,1),1,""),CZ138)</f>
        <v>#REF!</v>
      </c>
      <c r="DB138" s="95" t="e">
        <f t="shared" si="638"/>
        <v>#REF!</v>
      </c>
      <c r="DC138" s="95" t="e">
        <f t="shared" ref="DC138:DD138" si="1199">IFERROR(REPLACE(DB138,FIND("г.",DB138,1),2,""),DB138)</f>
        <v>#REF!</v>
      </c>
      <c r="DD138" s="95" t="e">
        <f t="shared" si="1199"/>
        <v>#REF!</v>
      </c>
      <c r="DE138" s="95" t="e">
        <f t="shared" ref="DE138:DF138" si="1200">IFERROR(REPLACE(DD138,FIND("г",DD138,1),1,""),DD138)</f>
        <v>#REF!</v>
      </c>
      <c r="DF138" s="95" t="e">
        <f t="shared" si="1200"/>
        <v>#REF!</v>
      </c>
      <c r="DG138" s="95" t="e">
        <f t="shared" si="711"/>
        <v>#REF!</v>
      </c>
      <c r="DH138" s="25" t="str">
        <f>IFERROR(VLOOKUP(CI138*1,Обработ.выгрузка_реестра_РФ!$A:$G,5,),"")</f>
        <v/>
      </c>
      <c r="DI138" s="27" t="str">
        <f t="shared" si="721"/>
        <v/>
      </c>
      <c r="DJ138" s="27" t="str">
        <f t="shared" ca="1" si="698"/>
        <v/>
      </c>
      <c r="DK138" s="63" t="e">
        <f>IF(LEN('Описание предлагаемого товара'!#REF!)&gt;0,'Описание предлагаемого товара'!#REF!,"")</f>
        <v>#REF!</v>
      </c>
      <c r="DL138" s="63" t="e">
        <f>IF(LEN('Описание предлагаемого товара'!#REF!)&gt;0,'Описание предлагаемого товара'!#REF!,"")</f>
        <v>#REF!</v>
      </c>
      <c r="DM138" s="32"/>
    </row>
    <row r="139" spans="1:117" ht="48.75" customHeight="1" x14ac:dyDescent="0.25">
      <c r="A139" s="61" t="e">
        <f>IF(LEN('Описание предлагаемого товара'!#REF!)&gt;0,'Описание предлагаемого товара'!#REF!,"")</f>
        <v>#REF!</v>
      </c>
      <c r="B139" s="65" t="e">
        <f>IF(LEN('Описание предлагаемого товара'!#REF!)&gt;0,'Описание предлагаемого товара'!#REF!,"")</f>
        <v>#REF!</v>
      </c>
      <c r="C139" s="61" t="e">
        <f>IF(LEN('Описание предлагаемого товара'!#REF!)&gt;0,'Описание предлагаемого товара'!#REF!,"")</f>
        <v>#REF!</v>
      </c>
      <c r="D139" s="61" t="e">
        <f>IF(LEN('Описание предлагаемого товара'!#REF!)&gt;0,'Описание предлагаемого товара'!#REF!,"")</f>
        <v>#REF!</v>
      </c>
      <c r="E139" s="61" t="e">
        <f>IF(LEN('Описание предлагаемого товара'!#REF!)&gt;0,'Описание предлагаемого товара'!#REF!,"")</f>
        <v>#REF!</v>
      </c>
      <c r="F139" s="61" t="e">
        <f>IF(LEN('Описание предлагаемого товара'!#REF!)&gt;0,'Описание предлагаемого товара'!#REF!,"")</f>
        <v>#REF!</v>
      </c>
      <c r="G139" s="61" t="e">
        <f>IF(LEN('Описание предлагаемого товара'!#REF!)&gt;0,'Описание предлагаемого товара'!#REF!,"")</f>
        <v>#REF!</v>
      </c>
      <c r="H139" s="61" t="e">
        <f>IF(LEN('Описание предлагаемого товара'!#REF!)&gt;0,'Описание предлагаемого товара'!#REF!,"")</f>
        <v>#REF!</v>
      </c>
      <c r="I139" s="61" t="e">
        <f>IF(LEN('Описание предлагаемого товара'!#REF!)&gt;0,'Описание предлагаемого товара'!#REF!,"")</f>
        <v>#REF!</v>
      </c>
      <c r="J139" s="38" t="str">
        <f>IFERROR(VLOOKUP(B139,SAP!$A:$E,5,),"")</f>
        <v/>
      </c>
      <c r="K139" s="40" t="str">
        <f t="shared" si="641"/>
        <v/>
      </c>
      <c r="L139" s="61" t="e">
        <f>IF(LEN('Описание предлагаемого товара'!#REF!)&gt;0,IFERROR('Описание предлагаемого товара'!#REF!*1,""),"")</f>
        <v>#REF!</v>
      </c>
      <c r="M139" s="39" t="str">
        <f>IFERROR(VLOOKUP(B139,SAP!$A:$E,2,),"")</f>
        <v/>
      </c>
      <c r="N139" s="41" t="str">
        <f t="shared" si="777"/>
        <v/>
      </c>
      <c r="O139" s="39" t="str">
        <f t="shared" si="628"/>
        <v/>
      </c>
      <c r="P139" s="36" t="e">
        <f>IF(LEN('Описание предлагаемого товара'!#REF!)&gt;0,'Описание предлагаемого товара'!#REF!,"")</f>
        <v>#REF!</v>
      </c>
      <c r="Q13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39" s="37" t="e">
        <f>IF(LEN('Описание предлагаемого товара'!#REF!)&gt;0,'Описание предлагаемого товара'!#REF!,"")</f>
        <v>#REF!</v>
      </c>
      <c r="S139" s="37" t="e">
        <f>IF(LEN('Описание предлагаемого товара'!#REF!)&gt;0,'Описание предлагаемого товара'!#REF!,"")</f>
        <v>#REF!</v>
      </c>
      <c r="T13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39" s="23" t="str">
        <f>IFERROR(VLOOKUP(CI139*1,Обработ.выгрузка_реестра_РФ!$A:$G,6,),"")</f>
        <v/>
      </c>
      <c r="V139" s="61" t="e">
        <f>IF(LEN('Описание предлагаемого товара'!#REF!)&gt;0,'Описание предлагаемого товара'!#REF!,"")</f>
        <v>#REF!</v>
      </c>
      <c r="W139" s="62" t="e">
        <f>IF(LEN('Описание предлагаемого товара'!#REF!)&gt;0,'Описание предлагаемого товара'!#REF!,"")</f>
        <v>#REF!</v>
      </c>
      <c r="X139" s="91" t="e">
        <f t="shared" ref="X139:Y139" si="1201">IFERROR(REPLACE(W139,FIND(CHAR(10),W139,1),1," "),W139)</f>
        <v>#REF!</v>
      </c>
      <c r="Y139" s="91" t="e">
        <f t="shared" si="1201"/>
        <v>#REF!</v>
      </c>
      <c r="Z139" s="91" t="e">
        <f t="shared" si="643"/>
        <v>#REF!</v>
      </c>
      <c r="AA139" s="91" t="e">
        <f t="shared" si="644"/>
        <v>#REF!</v>
      </c>
      <c r="AB139" s="91" t="e">
        <f t="shared" si="645"/>
        <v>#REF!</v>
      </c>
      <c r="AC139" s="91" t="e">
        <f t="shared" ref="AC139:AF139" si="1202">IFERROR(REPLACE(AB139,FIND("  ",AB139,1),2," "),AB139)</f>
        <v>#REF!</v>
      </c>
      <c r="AD139" s="91" t="e">
        <f t="shared" si="1202"/>
        <v>#REF!</v>
      </c>
      <c r="AE139" s="91" t="e">
        <f t="shared" si="1202"/>
        <v>#REF!</v>
      </c>
      <c r="AF139" s="91" t="e">
        <f t="shared" si="1202"/>
        <v>#REF!</v>
      </c>
      <c r="AG139" s="23" t="str">
        <f>IFERROR(VLOOKUP(CI139*1,Обработ.выгрузка_реестра_РФ!$A:$G,4,),"")</f>
        <v/>
      </c>
      <c r="AH139" s="91" t="str">
        <f t="shared" ref="AH139:AI139" si="1203">IFERROR(REPLACE(AG139,FIND("-",AG139,1),1,"*"),AG139)</f>
        <v/>
      </c>
      <c r="AI139" s="91" t="str">
        <f t="shared" si="1203"/>
        <v/>
      </c>
      <c r="AJ139" s="27" t="str">
        <f t="shared" si="743"/>
        <v/>
      </c>
      <c r="AK139" s="63" t="e">
        <f>IF(LEN('Описание предлагаемого товара'!#REF!)&gt;0,'Описание предлагаемого товара'!#REF!,"")</f>
        <v>#REF!</v>
      </c>
      <c r="AL139" s="91" t="e">
        <f t="shared" ref="AL139:AM139" si="1204">IFERROR(REPLACE(AK139,FIND(CHAR(10),AK139,1),1,""),AK139)</f>
        <v>#REF!</v>
      </c>
      <c r="AM139" s="91" t="e">
        <f t="shared" si="1204"/>
        <v>#REF!</v>
      </c>
      <c r="AN139" s="91" t="e">
        <f t="shared" ref="AN139:AR139" si="1205">IFERROR(REPLACE(AM139,FIND(" ",AM139,1),1,""),AM139)</f>
        <v>#REF!</v>
      </c>
      <c r="AO139" s="91" t="e">
        <f t="shared" si="1205"/>
        <v>#REF!</v>
      </c>
      <c r="AP139" s="91" t="e">
        <f t="shared" si="1205"/>
        <v>#REF!</v>
      </c>
      <c r="AQ139" s="91" t="e">
        <f t="shared" si="1205"/>
        <v>#REF!</v>
      </c>
      <c r="AR139" s="91" t="e">
        <f t="shared" si="1205"/>
        <v>#REF!</v>
      </c>
      <c r="AS139" s="91" t="e">
        <f t="shared" si="650"/>
        <v>#REF!</v>
      </c>
      <c r="AT139" s="91" t="e">
        <f t="shared" si="651"/>
        <v>#REF!</v>
      </c>
      <c r="AU139" s="32" t="e">
        <f t="shared" si="634"/>
        <v>#REF!</v>
      </c>
      <c r="AV139" s="93" t="e">
        <f>'Описание предлагаемого товара'!#REF!</f>
        <v>#REF!</v>
      </c>
      <c r="AW139" s="91" t="e">
        <f>MIN(SEARCH({0,1,2,3,4,5,6,7,8,9},AV139&amp; "0123456789"))</f>
        <v>#REF!</v>
      </c>
      <c r="AX139" s="91" t="str">
        <f t="shared" si="652"/>
        <v/>
      </c>
      <c r="AY139" s="91" t="str">
        <f t="shared" si="653"/>
        <v/>
      </c>
      <c r="AZ139" s="91" t="str">
        <f t="shared" si="654"/>
        <v/>
      </c>
      <c r="BA139" s="91" t="str">
        <f t="shared" si="655"/>
        <v/>
      </c>
      <c r="BB139" s="91" t="str">
        <f t="shared" si="656"/>
        <v/>
      </c>
      <c r="BC139" s="91" t="str">
        <f t="shared" si="657"/>
        <v/>
      </c>
      <c r="BD139" s="91" t="str">
        <f t="shared" si="658"/>
        <v/>
      </c>
      <c r="BE139" s="91" t="str">
        <f t="shared" si="659"/>
        <v/>
      </c>
      <c r="BF139" s="91" t="str">
        <f t="shared" si="660"/>
        <v/>
      </c>
      <c r="BG139" s="91" t="str">
        <f t="shared" si="661"/>
        <v/>
      </c>
      <c r="BH139" s="91" t="str">
        <f t="shared" si="662"/>
        <v/>
      </c>
      <c r="BI139" s="91" t="str">
        <f t="shared" si="663"/>
        <v/>
      </c>
      <c r="BJ139" s="91" t="str">
        <f t="shared" si="664"/>
        <v/>
      </c>
      <c r="BK139" s="91" t="str">
        <f t="shared" si="665"/>
        <v/>
      </c>
      <c r="BL139" s="91" t="str">
        <f t="shared" si="666"/>
        <v/>
      </c>
      <c r="BM139" s="91" t="str">
        <f t="shared" si="667"/>
        <v/>
      </c>
      <c r="BN139" s="91" t="str">
        <f t="shared" si="668"/>
        <v/>
      </c>
      <c r="BO139" s="91" t="str">
        <f t="shared" si="669"/>
        <v/>
      </c>
      <c r="BP139" s="91" t="str">
        <f t="shared" si="670"/>
        <v/>
      </c>
      <c r="BQ139" s="91" t="str">
        <f t="shared" si="671"/>
        <v/>
      </c>
      <c r="BR139" s="91" t="str">
        <f t="shared" si="672"/>
        <v/>
      </c>
      <c r="BS139" s="91" t="str">
        <f t="shared" si="673"/>
        <v/>
      </c>
      <c r="BT139" s="91" t="str">
        <f t="shared" si="674"/>
        <v/>
      </c>
      <c r="BU139" s="91" t="str">
        <f t="shared" si="675"/>
        <v/>
      </c>
      <c r="BV139" s="91" t="str">
        <f t="shared" si="676"/>
        <v/>
      </c>
      <c r="BW139" s="91" t="str">
        <f t="shared" si="677"/>
        <v/>
      </c>
      <c r="BX139" s="91" t="str">
        <f t="shared" si="678"/>
        <v/>
      </c>
      <c r="BY139" s="91" t="str">
        <f t="shared" si="679"/>
        <v/>
      </c>
      <c r="BZ139" s="91" t="str">
        <f t="shared" si="680"/>
        <v/>
      </c>
      <c r="CA139" s="91" t="str">
        <f t="shared" si="681"/>
        <v/>
      </c>
      <c r="CB139" s="91" t="str">
        <f t="shared" si="682"/>
        <v/>
      </c>
      <c r="CC139" s="91" t="str">
        <f t="shared" si="683"/>
        <v/>
      </c>
      <c r="CD139" s="91" t="str">
        <f t="shared" si="684"/>
        <v/>
      </c>
      <c r="CE139" s="91" t="str">
        <f t="shared" si="685"/>
        <v/>
      </c>
      <c r="CF139" s="91" t="str">
        <f t="shared" si="686"/>
        <v/>
      </c>
      <c r="CG139" s="91" t="str">
        <f t="shared" si="687"/>
        <v/>
      </c>
      <c r="CH139" s="91" t="str">
        <f t="shared" si="688"/>
        <v/>
      </c>
      <c r="CI139" s="91" t="str">
        <f t="shared" si="689"/>
        <v>нет</v>
      </c>
      <c r="CJ139" s="63" t="e">
        <f>IF(LEN('Описание предлагаемого товара'!#REF!)&gt;0,'Описание предлагаемого товара'!#REF!,"")</f>
        <v>#REF!</v>
      </c>
      <c r="CK139" s="91" t="e">
        <f t="shared" ref="CK139:CL139" si="1206">IFERROR(REPLACE(CJ139,FIND(CHAR(10),CJ139,1),1,""),CJ139)</f>
        <v>#REF!</v>
      </c>
      <c r="CL139" s="91" t="e">
        <f t="shared" si="1206"/>
        <v>#REF!</v>
      </c>
      <c r="CM139" s="91" t="e">
        <f t="shared" si="691"/>
        <v>#REF!</v>
      </c>
      <c r="CN139" s="91" t="e">
        <f t="shared" si="692"/>
        <v>#REF!</v>
      </c>
      <c r="CO139" s="91" t="e">
        <f t="shared" si="693"/>
        <v>#REF!</v>
      </c>
      <c r="CP139" s="90" t="e">
        <f>IF(AU139="Не указан реестровый номер (мера нац.режима Запрет)","",IF(CI139="нет","",IF(CU139="да","исключение(не смотрим баллы)",IFERROR(IF(CI139*1&gt;0,IFERROR(IF(VLOOKUP(CI139*1,Обработ.выгрузка_реестра_РФ!$A:$G,7,)=0,"Баллы не установлены",VLOOKUP(CI139*1,Обработ.выгрузка_реестра_РФ!$A:$G,7,)),IF(LEN(CI139)&gt;14,"","нет номера в реестре РФ")),""),IF(LEN(CI139)=0,"","Некорректный реестровый номер")))))</f>
        <v>#REF!</v>
      </c>
      <c r="CQ139" s="33" t="e">
        <f>IF(LEN(C139)&gt;0,IFERROR(IF(LEN(H139)&gt;0,IF(LEN(VLOOKUP(H139,'исключения(не_смотрим_баллы)'!$A:$C,1,))&gt;0,"да","нет"),"не введен ОКПД2"),"нет"),"")</f>
        <v>#REF!</v>
      </c>
      <c r="CR139" s="33" t="e">
        <f ca="1">IF(CQ139="да",IF(TODAY()&lt;VLOOKUP(H139,'исключения(не_смотрим_баллы)'!$A:$C,3,),"да","нет"),"")</f>
        <v>#REF!</v>
      </c>
      <c r="CS139" s="33" t="str">
        <f>IFERROR(IF(CQ139="да",IF(VLOOKUP(CI139*1,Обработ.выгрузка_реестра_РФ!$A:$G,2,)&lt;VLOOKUP(H139,'исключения(не_смотрим_баллы)'!$A:$C,2,),"да","нет"),""),"")</f>
        <v/>
      </c>
      <c r="CT139" s="24"/>
      <c r="CU139" s="33" t="e">
        <f t="shared" si="705"/>
        <v>#REF!</v>
      </c>
      <c r="CV139" s="91" t="e">
        <f t="shared" si="706"/>
        <v>#REF!</v>
      </c>
      <c r="CW139" s="27" t="e">
        <f t="shared" si="707"/>
        <v>#REF!</v>
      </c>
      <c r="CX139" s="26" t="e">
        <f t="shared" si="636"/>
        <v>#REF!</v>
      </c>
      <c r="CY139" s="64" t="e">
        <f>IF(LEN('Описание предлагаемого товара'!#REF!)&gt;0,'Описание предлагаемого товара'!#REF!,"")</f>
        <v>#REF!</v>
      </c>
      <c r="CZ139" s="95" t="e">
        <f t="shared" si="694"/>
        <v>#REF!</v>
      </c>
      <c r="DA139" s="95" t="e">
        <f t="shared" ref="DA139" si="1207">IFERROR(REPLACE(CZ139,FIND(" ",CZ139,1),1,""),CZ139)</f>
        <v>#REF!</v>
      </c>
      <c r="DB139" s="95" t="e">
        <f t="shared" si="638"/>
        <v>#REF!</v>
      </c>
      <c r="DC139" s="95" t="e">
        <f t="shared" ref="DC139:DD139" si="1208">IFERROR(REPLACE(DB139,FIND("г.",DB139,1),2,""),DB139)</f>
        <v>#REF!</v>
      </c>
      <c r="DD139" s="95" t="e">
        <f t="shared" si="1208"/>
        <v>#REF!</v>
      </c>
      <c r="DE139" s="95" t="e">
        <f t="shared" ref="DE139:DF139" si="1209">IFERROR(REPLACE(DD139,FIND("г",DD139,1),1,""),DD139)</f>
        <v>#REF!</v>
      </c>
      <c r="DF139" s="95" t="e">
        <f t="shared" si="1209"/>
        <v>#REF!</v>
      </c>
      <c r="DG139" s="95" t="e">
        <f t="shared" si="711"/>
        <v>#REF!</v>
      </c>
      <c r="DH139" s="25" t="str">
        <f>IFERROR(VLOOKUP(CI139*1,Обработ.выгрузка_реестра_РФ!$A:$G,5,),"")</f>
        <v/>
      </c>
      <c r="DI139" s="27" t="str">
        <f t="shared" si="721"/>
        <v/>
      </c>
      <c r="DJ139" s="27" t="str">
        <f t="shared" ca="1" si="698"/>
        <v/>
      </c>
      <c r="DK139" s="63" t="e">
        <f>IF(LEN('Описание предлагаемого товара'!#REF!)&gt;0,'Описание предлагаемого товара'!#REF!,"")</f>
        <v>#REF!</v>
      </c>
      <c r="DL139" s="63" t="e">
        <f>IF(LEN('Описание предлагаемого товара'!#REF!)&gt;0,'Описание предлагаемого товара'!#REF!,"")</f>
        <v>#REF!</v>
      </c>
      <c r="DM139" s="32"/>
    </row>
    <row r="140" spans="1:117" ht="48.75" customHeight="1" x14ac:dyDescent="0.25">
      <c r="A140" s="61" t="e">
        <f>IF(LEN('Описание предлагаемого товара'!#REF!)&gt;0,'Описание предлагаемого товара'!#REF!,"")</f>
        <v>#REF!</v>
      </c>
      <c r="B140" s="65" t="e">
        <f>IF(LEN('Описание предлагаемого товара'!#REF!)&gt;0,'Описание предлагаемого товара'!#REF!,"")</f>
        <v>#REF!</v>
      </c>
      <c r="C140" s="61" t="e">
        <f>IF(LEN('Описание предлагаемого товара'!#REF!)&gt;0,'Описание предлагаемого товара'!#REF!,"")</f>
        <v>#REF!</v>
      </c>
      <c r="D140" s="61" t="e">
        <f>IF(LEN('Описание предлагаемого товара'!#REF!)&gt;0,'Описание предлагаемого товара'!#REF!,"")</f>
        <v>#REF!</v>
      </c>
      <c r="E140" s="61" t="e">
        <f>IF(LEN('Описание предлагаемого товара'!#REF!)&gt;0,'Описание предлагаемого товара'!#REF!,"")</f>
        <v>#REF!</v>
      </c>
      <c r="F140" s="61" t="e">
        <f>IF(LEN('Описание предлагаемого товара'!#REF!)&gt;0,'Описание предлагаемого товара'!#REF!,"")</f>
        <v>#REF!</v>
      </c>
      <c r="G140" s="61" t="e">
        <f>IF(LEN('Описание предлагаемого товара'!#REF!)&gt;0,'Описание предлагаемого товара'!#REF!,"")</f>
        <v>#REF!</v>
      </c>
      <c r="H140" s="61" t="e">
        <f>IF(LEN('Описание предлагаемого товара'!#REF!)&gt;0,'Описание предлагаемого товара'!#REF!,"")</f>
        <v>#REF!</v>
      </c>
      <c r="I140" s="61" t="e">
        <f>IF(LEN('Описание предлагаемого товара'!#REF!)&gt;0,'Описание предлагаемого товара'!#REF!,"")</f>
        <v>#REF!</v>
      </c>
      <c r="J140" s="38" t="str">
        <f>IFERROR(VLOOKUP(B140,SAP!$A:$E,5,),"")</f>
        <v/>
      </c>
      <c r="K140" s="40" t="str">
        <f t="shared" si="641"/>
        <v/>
      </c>
      <c r="L140" s="61" t="e">
        <f>IF(LEN('Описание предлагаемого товара'!#REF!)&gt;0,IFERROR('Описание предлагаемого товара'!#REF!*1,""),"")</f>
        <v>#REF!</v>
      </c>
      <c r="M140" s="39" t="str">
        <f>IFERROR(VLOOKUP(B140,SAP!$A:$E,2,),"")</f>
        <v/>
      </c>
      <c r="N140" s="41" t="str">
        <f t="shared" si="777"/>
        <v/>
      </c>
      <c r="O140" s="39" t="str">
        <f t="shared" si="628"/>
        <v/>
      </c>
      <c r="P140" s="36" t="e">
        <f>IF(LEN('Описание предлагаемого товара'!#REF!)&gt;0,'Описание предлагаемого товара'!#REF!,"")</f>
        <v>#REF!</v>
      </c>
      <c r="Q14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40" s="37" t="e">
        <f>IF(LEN('Описание предлагаемого товара'!#REF!)&gt;0,'Описание предлагаемого товара'!#REF!,"")</f>
        <v>#REF!</v>
      </c>
      <c r="S140" s="37" t="e">
        <f>IF(LEN('Описание предлагаемого товара'!#REF!)&gt;0,'Описание предлагаемого товара'!#REF!,"")</f>
        <v>#REF!</v>
      </c>
      <c r="T14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40" s="23" t="str">
        <f>IFERROR(VLOOKUP(CI140*1,Обработ.выгрузка_реестра_РФ!$A:$G,6,),"")</f>
        <v/>
      </c>
      <c r="V140" s="61" t="e">
        <f>IF(LEN('Описание предлагаемого товара'!#REF!)&gt;0,'Описание предлагаемого товара'!#REF!,"")</f>
        <v>#REF!</v>
      </c>
      <c r="W140" s="62" t="e">
        <f>IF(LEN('Описание предлагаемого товара'!#REF!)&gt;0,'Описание предлагаемого товара'!#REF!,"")</f>
        <v>#REF!</v>
      </c>
      <c r="X140" s="91" t="e">
        <f t="shared" ref="X140:Y140" si="1210">IFERROR(REPLACE(W140,FIND(CHAR(10),W140,1),1," "),W140)</f>
        <v>#REF!</v>
      </c>
      <c r="Y140" s="91" t="e">
        <f t="shared" si="1210"/>
        <v>#REF!</v>
      </c>
      <c r="Z140" s="91" t="e">
        <f t="shared" si="643"/>
        <v>#REF!</v>
      </c>
      <c r="AA140" s="91" t="e">
        <f t="shared" si="644"/>
        <v>#REF!</v>
      </c>
      <c r="AB140" s="91" t="e">
        <f t="shared" si="645"/>
        <v>#REF!</v>
      </c>
      <c r="AC140" s="91" t="e">
        <f t="shared" ref="AC140:AF140" si="1211">IFERROR(REPLACE(AB140,FIND("  ",AB140,1),2," "),AB140)</f>
        <v>#REF!</v>
      </c>
      <c r="AD140" s="91" t="e">
        <f t="shared" si="1211"/>
        <v>#REF!</v>
      </c>
      <c r="AE140" s="91" t="e">
        <f t="shared" si="1211"/>
        <v>#REF!</v>
      </c>
      <c r="AF140" s="91" t="e">
        <f t="shared" si="1211"/>
        <v>#REF!</v>
      </c>
      <c r="AG140" s="23" t="str">
        <f>IFERROR(VLOOKUP(CI140*1,Обработ.выгрузка_реестра_РФ!$A:$G,4,),"")</f>
        <v/>
      </c>
      <c r="AH140" s="91" t="str">
        <f t="shared" ref="AH140:AI140" si="1212">IFERROR(REPLACE(AG140,FIND("-",AG140,1),1,"*"),AG140)</f>
        <v/>
      </c>
      <c r="AI140" s="91" t="str">
        <f t="shared" si="1212"/>
        <v/>
      </c>
      <c r="AJ140" s="27" t="str">
        <f t="shared" si="743"/>
        <v/>
      </c>
      <c r="AK140" s="63" t="e">
        <f>IF(LEN('Описание предлагаемого товара'!#REF!)&gt;0,'Описание предлагаемого товара'!#REF!,"")</f>
        <v>#REF!</v>
      </c>
      <c r="AL140" s="91" t="e">
        <f t="shared" ref="AL140:AM140" si="1213">IFERROR(REPLACE(AK140,FIND(CHAR(10),AK140,1),1,""),AK140)</f>
        <v>#REF!</v>
      </c>
      <c r="AM140" s="91" t="e">
        <f t="shared" si="1213"/>
        <v>#REF!</v>
      </c>
      <c r="AN140" s="91" t="e">
        <f t="shared" ref="AN140:AR140" si="1214">IFERROR(REPLACE(AM140,FIND(" ",AM140,1),1,""),AM140)</f>
        <v>#REF!</v>
      </c>
      <c r="AO140" s="91" t="e">
        <f t="shared" si="1214"/>
        <v>#REF!</v>
      </c>
      <c r="AP140" s="91" t="e">
        <f t="shared" si="1214"/>
        <v>#REF!</v>
      </c>
      <c r="AQ140" s="91" t="e">
        <f t="shared" si="1214"/>
        <v>#REF!</v>
      </c>
      <c r="AR140" s="91" t="e">
        <f t="shared" si="1214"/>
        <v>#REF!</v>
      </c>
      <c r="AS140" s="91" t="e">
        <f t="shared" si="650"/>
        <v>#REF!</v>
      </c>
      <c r="AT140" s="91" t="e">
        <f t="shared" si="651"/>
        <v>#REF!</v>
      </c>
      <c r="AU140" s="32" t="e">
        <f t="shared" si="634"/>
        <v>#REF!</v>
      </c>
      <c r="AV140" s="93" t="e">
        <f>'Описание предлагаемого товара'!#REF!</f>
        <v>#REF!</v>
      </c>
      <c r="AW140" s="91" t="e">
        <f>MIN(SEARCH({0,1,2,3,4,5,6,7,8,9},AV140&amp; "0123456789"))</f>
        <v>#REF!</v>
      </c>
      <c r="AX140" s="91" t="str">
        <f t="shared" si="652"/>
        <v/>
      </c>
      <c r="AY140" s="91" t="str">
        <f t="shared" si="653"/>
        <v/>
      </c>
      <c r="AZ140" s="91" t="str">
        <f t="shared" si="654"/>
        <v/>
      </c>
      <c r="BA140" s="91" t="str">
        <f t="shared" si="655"/>
        <v/>
      </c>
      <c r="BB140" s="91" t="str">
        <f t="shared" si="656"/>
        <v/>
      </c>
      <c r="BC140" s="91" t="str">
        <f t="shared" si="657"/>
        <v/>
      </c>
      <c r="BD140" s="91" t="str">
        <f t="shared" si="658"/>
        <v/>
      </c>
      <c r="BE140" s="91" t="str">
        <f t="shared" si="659"/>
        <v/>
      </c>
      <c r="BF140" s="91" t="str">
        <f t="shared" si="660"/>
        <v/>
      </c>
      <c r="BG140" s="91" t="str">
        <f t="shared" si="661"/>
        <v/>
      </c>
      <c r="BH140" s="91" t="str">
        <f t="shared" si="662"/>
        <v/>
      </c>
      <c r="BI140" s="91" t="str">
        <f t="shared" si="663"/>
        <v/>
      </c>
      <c r="BJ140" s="91" t="str">
        <f t="shared" si="664"/>
        <v/>
      </c>
      <c r="BK140" s="91" t="str">
        <f t="shared" si="665"/>
        <v/>
      </c>
      <c r="BL140" s="91" t="str">
        <f t="shared" si="666"/>
        <v/>
      </c>
      <c r="BM140" s="91" t="str">
        <f t="shared" si="667"/>
        <v/>
      </c>
      <c r="BN140" s="91" t="str">
        <f t="shared" si="668"/>
        <v/>
      </c>
      <c r="BO140" s="91" t="str">
        <f t="shared" si="669"/>
        <v/>
      </c>
      <c r="BP140" s="91" t="str">
        <f t="shared" si="670"/>
        <v/>
      </c>
      <c r="BQ140" s="91" t="str">
        <f t="shared" si="671"/>
        <v/>
      </c>
      <c r="BR140" s="91" t="str">
        <f t="shared" si="672"/>
        <v/>
      </c>
      <c r="BS140" s="91" t="str">
        <f t="shared" si="673"/>
        <v/>
      </c>
      <c r="BT140" s="91" t="str">
        <f t="shared" si="674"/>
        <v/>
      </c>
      <c r="BU140" s="91" t="str">
        <f t="shared" si="675"/>
        <v/>
      </c>
      <c r="BV140" s="91" t="str">
        <f t="shared" si="676"/>
        <v/>
      </c>
      <c r="BW140" s="91" t="str">
        <f t="shared" si="677"/>
        <v/>
      </c>
      <c r="BX140" s="91" t="str">
        <f t="shared" si="678"/>
        <v/>
      </c>
      <c r="BY140" s="91" t="str">
        <f t="shared" si="679"/>
        <v/>
      </c>
      <c r="BZ140" s="91" t="str">
        <f t="shared" si="680"/>
        <v/>
      </c>
      <c r="CA140" s="91" t="str">
        <f t="shared" si="681"/>
        <v/>
      </c>
      <c r="CB140" s="91" t="str">
        <f t="shared" si="682"/>
        <v/>
      </c>
      <c r="CC140" s="91" t="str">
        <f t="shared" si="683"/>
        <v/>
      </c>
      <c r="CD140" s="91" t="str">
        <f t="shared" si="684"/>
        <v/>
      </c>
      <c r="CE140" s="91" t="str">
        <f t="shared" si="685"/>
        <v/>
      </c>
      <c r="CF140" s="91" t="str">
        <f t="shared" si="686"/>
        <v/>
      </c>
      <c r="CG140" s="91" t="str">
        <f t="shared" si="687"/>
        <v/>
      </c>
      <c r="CH140" s="91" t="str">
        <f t="shared" si="688"/>
        <v/>
      </c>
      <c r="CI140" s="91" t="str">
        <f t="shared" si="689"/>
        <v>нет</v>
      </c>
      <c r="CJ140" s="63" t="e">
        <f>IF(LEN('Описание предлагаемого товара'!#REF!)&gt;0,'Описание предлагаемого товара'!#REF!,"")</f>
        <v>#REF!</v>
      </c>
      <c r="CK140" s="91" t="e">
        <f t="shared" ref="CK140:CL140" si="1215">IFERROR(REPLACE(CJ140,FIND(CHAR(10),CJ140,1),1,""),CJ140)</f>
        <v>#REF!</v>
      </c>
      <c r="CL140" s="91" t="e">
        <f t="shared" si="1215"/>
        <v>#REF!</v>
      </c>
      <c r="CM140" s="91" t="e">
        <f t="shared" si="691"/>
        <v>#REF!</v>
      </c>
      <c r="CN140" s="91" t="e">
        <f t="shared" si="692"/>
        <v>#REF!</v>
      </c>
      <c r="CO140" s="91" t="e">
        <f t="shared" si="693"/>
        <v>#REF!</v>
      </c>
      <c r="CP140" s="90" t="e">
        <f>IF(AU140="Не указан реестровый номер (мера нац.режима Запрет)","",IF(CI140="нет","",IF(CU140="да","исключение(не смотрим баллы)",IFERROR(IF(CI140*1&gt;0,IFERROR(IF(VLOOKUP(CI140*1,Обработ.выгрузка_реестра_РФ!$A:$G,7,)=0,"Баллы не установлены",VLOOKUP(CI140*1,Обработ.выгрузка_реестра_РФ!$A:$G,7,)),IF(LEN(CI140)&gt;14,"","нет номера в реестре РФ")),""),IF(LEN(CI140)=0,"","Некорректный реестровый номер")))))</f>
        <v>#REF!</v>
      </c>
      <c r="CQ140" s="33" t="e">
        <f>IF(LEN(C140)&gt;0,IFERROR(IF(LEN(H140)&gt;0,IF(LEN(VLOOKUP(H140,'исключения(не_смотрим_баллы)'!$A:$C,1,))&gt;0,"да","нет"),"не введен ОКПД2"),"нет"),"")</f>
        <v>#REF!</v>
      </c>
      <c r="CR140" s="33" t="e">
        <f ca="1">IF(CQ140="да",IF(TODAY()&lt;VLOOKUP(H140,'исключения(не_смотрим_баллы)'!$A:$C,3,),"да","нет"),"")</f>
        <v>#REF!</v>
      </c>
      <c r="CS140" s="33" t="str">
        <f>IFERROR(IF(CQ140="да",IF(VLOOKUP(CI140*1,Обработ.выгрузка_реестра_РФ!$A:$G,2,)&lt;VLOOKUP(H140,'исключения(не_смотрим_баллы)'!$A:$C,2,),"да","нет"),""),"")</f>
        <v/>
      </c>
      <c r="CT140" s="24"/>
      <c r="CU140" s="33" t="e">
        <f t="shared" si="705"/>
        <v>#REF!</v>
      </c>
      <c r="CV140" s="91" t="e">
        <f t="shared" si="706"/>
        <v>#REF!</v>
      </c>
      <c r="CW140" s="27" t="e">
        <f t="shared" si="707"/>
        <v>#REF!</v>
      </c>
      <c r="CX140" s="26" t="e">
        <f t="shared" si="636"/>
        <v>#REF!</v>
      </c>
      <c r="CY140" s="64" t="e">
        <f>IF(LEN('Описание предлагаемого товара'!#REF!)&gt;0,'Описание предлагаемого товара'!#REF!,"")</f>
        <v>#REF!</v>
      </c>
      <c r="CZ140" s="95" t="e">
        <f t="shared" si="694"/>
        <v>#REF!</v>
      </c>
      <c r="DA140" s="95" t="e">
        <f t="shared" ref="DA140" si="1216">IFERROR(REPLACE(CZ140,FIND(" ",CZ140,1),1,""),CZ140)</f>
        <v>#REF!</v>
      </c>
      <c r="DB140" s="95" t="e">
        <f t="shared" si="638"/>
        <v>#REF!</v>
      </c>
      <c r="DC140" s="95" t="e">
        <f t="shared" ref="DC140:DD140" si="1217">IFERROR(REPLACE(DB140,FIND("г.",DB140,1),2,""),DB140)</f>
        <v>#REF!</v>
      </c>
      <c r="DD140" s="95" t="e">
        <f t="shared" si="1217"/>
        <v>#REF!</v>
      </c>
      <c r="DE140" s="95" t="e">
        <f t="shared" ref="DE140:DF140" si="1218">IFERROR(REPLACE(DD140,FIND("г",DD140,1),1,""),DD140)</f>
        <v>#REF!</v>
      </c>
      <c r="DF140" s="95" t="e">
        <f t="shared" si="1218"/>
        <v>#REF!</v>
      </c>
      <c r="DG140" s="95" t="e">
        <f t="shared" si="711"/>
        <v>#REF!</v>
      </c>
      <c r="DH140" s="25" t="str">
        <f>IFERROR(VLOOKUP(CI140*1,Обработ.выгрузка_реестра_РФ!$A:$G,5,),"")</f>
        <v/>
      </c>
      <c r="DI140" s="27" t="str">
        <f t="shared" si="721"/>
        <v/>
      </c>
      <c r="DJ140" s="27" t="str">
        <f t="shared" ca="1" si="698"/>
        <v/>
      </c>
      <c r="DK140" s="63" t="e">
        <f>IF(LEN('Описание предлагаемого товара'!#REF!)&gt;0,'Описание предлагаемого товара'!#REF!,"")</f>
        <v>#REF!</v>
      </c>
      <c r="DL140" s="63" t="e">
        <f>IF(LEN('Описание предлагаемого товара'!#REF!)&gt;0,'Описание предлагаемого товара'!#REF!,"")</f>
        <v>#REF!</v>
      </c>
      <c r="DM140" s="32"/>
    </row>
    <row r="141" spans="1:117" ht="48.75" customHeight="1" x14ac:dyDescent="0.25">
      <c r="A141" s="61" t="e">
        <f>IF(LEN('Описание предлагаемого товара'!#REF!)&gt;0,'Описание предлагаемого товара'!#REF!,"")</f>
        <v>#REF!</v>
      </c>
      <c r="B141" s="65" t="e">
        <f>IF(LEN('Описание предлагаемого товара'!#REF!)&gt;0,'Описание предлагаемого товара'!#REF!,"")</f>
        <v>#REF!</v>
      </c>
      <c r="C141" s="61" t="e">
        <f>IF(LEN('Описание предлагаемого товара'!#REF!)&gt;0,'Описание предлагаемого товара'!#REF!,"")</f>
        <v>#REF!</v>
      </c>
      <c r="D141" s="61" t="e">
        <f>IF(LEN('Описание предлагаемого товара'!#REF!)&gt;0,'Описание предлагаемого товара'!#REF!,"")</f>
        <v>#REF!</v>
      </c>
      <c r="E141" s="61" t="e">
        <f>IF(LEN('Описание предлагаемого товара'!#REF!)&gt;0,'Описание предлагаемого товара'!#REF!,"")</f>
        <v>#REF!</v>
      </c>
      <c r="F141" s="61" t="e">
        <f>IF(LEN('Описание предлагаемого товара'!#REF!)&gt;0,'Описание предлагаемого товара'!#REF!,"")</f>
        <v>#REF!</v>
      </c>
      <c r="G141" s="61" t="e">
        <f>IF(LEN('Описание предлагаемого товара'!#REF!)&gt;0,'Описание предлагаемого товара'!#REF!,"")</f>
        <v>#REF!</v>
      </c>
      <c r="H141" s="61" t="e">
        <f>IF(LEN('Описание предлагаемого товара'!#REF!)&gt;0,'Описание предлагаемого товара'!#REF!,"")</f>
        <v>#REF!</v>
      </c>
      <c r="I141" s="61" t="e">
        <f>IF(LEN('Описание предлагаемого товара'!#REF!)&gt;0,'Описание предлагаемого товара'!#REF!,"")</f>
        <v>#REF!</v>
      </c>
      <c r="J141" s="38" t="str">
        <f>IFERROR(VLOOKUP(B141,SAP!$A:$E,5,),"")</f>
        <v/>
      </c>
      <c r="K141" s="40" t="str">
        <f t="shared" si="641"/>
        <v/>
      </c>
      <c r="L141" s="61" t="e">
        <f>IF(LEN('Описание предлагаемого товара'!#REF!)&gt;0,IFERROR('Описание предлагаемого товара'!#REF!*1,""),"")</f>
        <v>#REF!</v>
      </c>
      <c r="M141" s="39" t="str">
        <f>IFERROR(VLOOKUP(B141,SAP!$A:$E,2,),"")</f>
        <v/>
      </c>
      <c r="N141" s="41" t="str">
        <f t="shared" si="777"/>
        <v/>
      </c>
      <c r="O141" s="39" t="str">
        <f t="shared" si="628"/>
        <v/>
      </c>
      <c r="P141" s="36" t="e">
        <f>IF(LEN('Описание предлагаемого товара'!#REF!)&gt;0,'Описание предлагаемого товара'!#REF!,"")</f>
        <v>#REF!</v>
      </c>
      <c r="Q14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41" s="37" t="e">
        <f>IF(LEN('Описание предлагаемого товара'!#REF!)&gt;0,'Описание предлагаемого товара'!#REF!,"")</f>
        <v>#REF!</v>
      </c>
      <c r="S141" s="37" t="e">
        <f>IF(LEN('Описание предлагаемого товара'!#REF!)&gt;0,'Описание предлагаемого товара'!#REF!,"")</f>
        <v>#REF!</v>
      </c>
      <c r="T14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41" s="23" t="str">
        <f>IFERROR(VLOOKUP(CI141*1,Обработ.выгрузка_реестра_РФ!$A:$G,6,),"")</f>
        <v/>
      </c>
      <c r="V141" s="61" t="e">
        <f>IF(LEN('Описание предлагаемого товара'!#REF!)&gt;0,'Описание предлагаемого товара'!#REF!,"")</f>
        <v>#REF!</v>
      </c>
      <c r="W141" s="62" t="e">
        <f>IF(LEN('Описание предлагаемого товара'!#REF!)&gt;0,'Описание предлагаемого товара'!#REF!,"")</f>
        <v>#REF!</v>
      </c>
      <c r="X141" s="91" t="e">
        <f t="shared" ref="X141:Y141" si="1219">IFERROR(REPLACE(W141,FIND(CHAR(10),W141,1),1," "),W141)</f>
        <v>#REF!</v>
      </c>
      <c r="Y141" s="91" t="e">
        <f t="shared" si="1219"/>
        <v>#REF!</v>
      </c>
      <c r="Z141" s="91" t="e">
        <f t="shared" si="643"/>
        <v>#REF!</v>
      </c>
      <c r="AA141" s="91" t="e">
        <f t="shared" si="644"/>
        <v>#REF!</v>
      </c>
      <c r="AB141" s="91" t="e">
        <f t="shared" si="645"/>
        <v>#REF!</v>
      </c>
      <c r="AC141" s="91" t="e">
        <f t="shared" ref="AC141:AF141" si="1220">IFERROR(REPLACE(AB141,FIND("  ",AB141,1),2," "),AB141)</f>
        <v>#REF!</v>
      </c>
      <c r="AD141" s="91" t="e">
        <f t="shared" si="1220"/>
        <v>#REF!</v>
      </c>
      <c r="AE141" s="91" t="e">
        <f t="shared" si="1220"/>
        <v>#REF!</v>
      </c>
      <c r="AF141" s="91" t="e">
        <f t="shared" si="1220"/>
        <v>#REF!</v>
      </c>
      <c r="AG141" s="23" t="str">
        <f>IFERROR(VLOOKUP(CI141*1,Обработ.выгрузка_реестра_РФ!$A:$G,4,),"")</f>
        <v/>
      </c>
      <c r="AH141" s="91" t="str">
        <f t="shared" ref="AH141:AI141" si="1221">IFERROR(REPLACE(AG141,FIND("-",AG141,1),1,"*"),AG141)</f>
        <v/>
      </c>
      <c r="AI141" s="91" t="str">
        <f t="shared" si="1221"/>
        <v/>
      </c>
      <c r="AJ141" s="27" t="str">
        <f t="shared" si="743"/>
        <v/>
      </c>
      <c r="AK141" s="63" t="e">
        <f>IF(LEN('Описание предлагаемого товара'!#REF!)&gt;0,'Описание предлагаемого товара'!#REF!,"")</f>
        <v>#REF!</v>
      </c>
      <c r="AL141" s="91" t="e">
        <f t="shared" ref="AL141:AM141" si="1222">IFERROR(REPLACE(AK141,FIND(CHAR(10),AK141,1),1,""),AK141)</f>
        <v>#REF!</v>
      </c>
      <c r="AM141" s="91" t="e">
        <f t="shared" si="1222"/>
        <v>#REF!</v>
      </c>
      <c r="AN141" s="91" t="e">
        <f t="shared" ref="AN141:AR141" si="1223">IFERROR(REPLACE(AM141,FIND(" ",AM141,1),1,""),AM141)</f>
        <v>#REF!</v>
      </c>
      <c r="AO141" s="91" t="e">
        <f t="shared" si="1223"/>
        <v>#REF!</v>
      </c>
      <c r="AP141" s="91" t="e">
        <f t="shared" si="1223"/>
        <v>#REF!</v>
      </c>
      <c r="AQ141" s="91" t="e">
        <f t="shared" si="1223"/>
        <v>#REF!</v>
      </c>
      <c r="AR141" s="91" t="e">
        <f t="shared" si="1223"/>
        <v>#REF!</v>
      </c>
      <c r="AS141" s="91" t="e">
        <f t="shared" si="650"/>
        <v>#REF!</v>
      </c>
      <c r="AT141" s="91" t="e">
        <f t="shared" si="651"/>
        <v>#REF!</v>
      </c>
      <c r="AU141" s="32" t="e">
        <f t="shared" si="634"/>
        <v>#REF!</v>
      </c>
      <c r="AV141" s="93" t="e">
        <f>'Описание предлагаемого товара'!#REF!</f>
        <v>#REF!</v>
      </c>
      <c r="AW141" s="91" t="e">
        <f>MIN(SEARCH({0,1,2,3,4,5,6,7,8,9},AV141&amp; "0123456789"))</f>
        <v>#REF!</v>
      </c>
      <c r="AX141" s="91" t="str">
        <f t="shared" si="652"/>
        <v/>
      </c>
      <c r="AY141" s="91" t="str">
        <f t="shared" si="653"/>
        <v/>
      </c>
      <c r="AZ141" s="91" t="str">
        <f t="shared" si="654"/>
        <v/>
      </c>
      <c r="BA141" s="91" t="str">
        <f t="shared" si="655"/>
        <v/>
      </c>
      <c r="BB141" s="91" t="str">
        <f t="shared" si="656"/>
        <v/>
      </c>
      <c r="BC141" s="91" t="str">
        <f t="shared" si="657"/>
        <v/>
      </c>
      <c r="BD141" s="91" t="str">
        <f t="shared" si="658"/>
        <v/>
      </c>
      <c r="BE141" s="91" t="str">
        <f t="shared" si="659"/>
        <v/>
      </c>
      <c r="BF141" s="91" t="str">
        <f t="shared" si="660"/>
        <v/>
      </c>
      <c r="BG141" s="91" t="str">
        <f t="shared" si="661"/>
        <v/>
      </c>
      <c r="BH141" s="91" t="str">
        <f t="shared" si="662"/>
        <v/>
      </c>
      <c r="BI141" s="91" t="str">
        <f t="shared" si="663"/>
        <v/>
      </c>
      <c r="BJ141" s="91" t="str">
        <f t="shared" si="664"/>
        <v/>
      </c>
      <c r="BK141" s="91" t="str">
        <f t="shared" si="665"/>
        <v/>
      </c>
      <c r="BL141" s="91" t="str">
        <f t="shared" si="666"/>
        <v/>
      </c>
      <c r="BM141" s="91" t="str">
        <f t="shared" si="667"/>
        <v/>
      </c>
      <c r="BN141" s="91" t="str">
        <f t="shared" si="668"/>
        <v/>
      </c>
      <c r="BO141" s="91" t="str">
        <f t="shared" si="669"/>
        <v/>
      </c>
      <c r="BP141" s="91" t="str">
        <f t="shared" si="670"/>
        <v/>
      </c>
      <c r="BQ141" s="91" t="str">
        <f t="shared" si="671"/>
        <v/>
      </c>
      <c r="BR141" s="91" t="str">
        <f t="shared" si="672"/>
        <v/>
      </c>
      <c r="BS141" s="91" t="str">
        <f t="shared" si="673"/>
        <v/>
      </c>
      <c r="BT141" s="91" t="str">
        <f t="shared" si="674"/>
        <v/>
      </c>
      <c r="BU141" s="91" t="str">
        <f t="shared" si="675"/>
        <v/>
      </c>
      <c r="BV141" s="91" t="str">
        <f t="shared" si="676"/>
        <v/>
      </c>
      <c r="BW141" s="91" t="str">
        <f t="shared" si="677"/>
        <v/>
      </c>
      <c r="BX141" s="91" t="str">
        <f t="shared" si="678"/>
        <v/>
      </c>
      <c r="BY141" s="91" t="str">
        <f t="shared" si="679"/>
        <v/>
      </c>
      <c r="BZ141" s="91" t="str">
        <f t="shared" si="680"/>
        <v/>
      </c>
      <c r="CA141" s="91" t="str">
        <f t="shared" si="681"/>
        <v/>
      </c>
      <c r="CB141" s="91" t="str">
        <f t="shared" si="682"/>
        <v/>
      </c>
      <c r="CC141" s="91" t="str">
        <f t="shared" si="683"/>
        <v/>
      </c>
      <c r="CD141" s="91" t="str">
        <f t="shared" si="684"/>
        <v/>
      </c>
      <c r="CE141" s="91" t="str">
        <f t="shared" si="685"/>
        <v/>
      </c>
      <c r="CF141" s="91" t="str">
        <f t="shared" si="686"/>
        <v/>
      </c>
      <c r="CG141" s="91" t="str">
        <f t="shared" si="687"/>
        <v/>
      </c>
      <c r="CH141" s="91" t="str">
        <f t="shared" si="688"/>
        <v/>
      </c>
      <c r="CI141" s="91" t="str">
        <f t="shared" si="689"/>
        <v>нет</v>
      </c>
      <c r="CJ141" s="63" t="e">
        <f>IF(LEN('Описание предлагаемого товара'!#REF!)&gt;0,'Описание предлагаемого товара'!#REF!,"")</f>
        <v>#REF!</v>
      </c>
      <c r="CK141" s="91" t="e">
        <f t="shared" ref="CK141:CL141" si="1224">IFERROR(REPLACE(CJ141,FIND(CHAR(10),CJ141,1),1,""),CJ141)</f>
        <v>#REF!</v>
      </c>
      <c r="CL141" s="91" t="e">
        <f t="shared" si="1224"/>
        <v>#REF!</v>
      </c>
      <c r="CM141" s="91" t="e">
        <f t="shared" si="691"/>
        <v>#REF!</v>
      </c>
      <c r="CN141" s="91" t="e">
        <f t="shared" si="692"/>
        <v>#REF!</v>
      </c>
      <c r="CO141" s="91" t="e">
        <f t="shared" si="693"/>
        <v>#REF!</v>
      </c>
      <c r="CP141" s="90" t="e">
        <f>IF(AU141="Не указан реестровый номер (мера нац.режима Запрет)","",IF(CI141="нет","",IF(CU141="да","исключение(не смотрим баллы)",IFERROR(IF(CI141*1&gt;0,IFERROR(IF(VLOOKUP(CI141*1,Обработ.выгрузка_реестра_РФ!$A:$G,7,)=0,"Баллы не установлены",VLOOKUP(CI141*1,Обработ.выгрузка_реестра_РФ!$A:$G,7,)),IF(LEN(CI141)&gt;14,"","нет номера в реестре РФ")),""),IF(LEN(CI141)=0,"","Некорректный реестровый номер")))))</f>
        <v>#REF!</v>
      </c>
      <c r="CQ141" s="33" t="e">
        <f>IF(LEN(C141)&gt;0,IFERROR(IF(LEN(H141)&gt;0,IF(LEN(VLOOKUP(H141,'исключения(не_смотрим_баллы)'!$A:$C,1,))&gt;0,"да","нет"),"не введен ОКПД2"),"нет"),"")</f>
        <v>#REF!</v>
      </c>
      <c r="CR141" s="33" t="e">
        <f ca="1">IF(CQ141="да",IF(TODAY()&lt;VLOOKUP(H141,'исключения(не_смотрим_баллы)'!$A:$C,3,),"да","нет"),"")</f>
        <v>#REF!</v>
      </c>
      <c r="CS141" s="33" t="str">
        <f>IFERROR(IF(CQ141="да",IF(VLOOKUP(CI141*1,Обработ.выгрузка_реестра_РФ!$A:$G,2,)&lt;VLOOKUP(H141,'исключения(не_смотрим_баллы)'!$A:$C,2,),"да","нет"),""),"")</f>
        <v/>
      </c>
      <c r="CT141" s="24"/>
      <c r="CU141" s="33" t="e">
        <f t="shared" si="705"/>
        <v>#REF!</v>
      </c>
      <c r="CV141" s="91" t="e">
        <f t="shared" si="706"/>
        <v>#REF!</v>
      </c>
      <c r="CW141" s="27" t="e">
        <f t="shared" si="707"/>
        <v>#REF!</v>
      </c>
      <c r="CX141" s="26" t="e">
        <f t="shared" si="636"/>
        <v>#REF!</v>
      </c>
      <c r="CY141" s="64" t="e">
        <f>IF(LEN('Описание предлагаемого товара'!#REF!)&gt;0,'Описание предлагаемого товара'!#REF!,"")</f>
        <v>#REF!</v>
      </c>
      <c r="CZ141" s="95" t="e">
        <f t="shared" si="694"/>
        <v>#REF!</v>
      </c>
      <c r="DA141" s="95" t="e">
        <f t="shared" ref="DA141" si="1225">IFERROR(REPLACE(CZ141,FIND(" ",CZ141,1),1,""),CZ141)</f>
        <v>#REF!</v>
      </c>
      <c r="DB141" s="95" t="e">
        <f t="shared" si="638"/>
        <v>#REF!</v>
      </c>
      <c r="DC141" s="95" t="e">
        <f t="shared" ref="DC141:DD141" si="1226">IFERROR(REPLACE(DB141,FIND("г.",DB141,1),2,""),DB141)</f>
        <v>#REF!</v>
      </c>
      <c r="DD141" s="95" t="e">
        <f t="shared" si="1226"/>
        <v>#REF!</v>
      </c>
      <c r="DE141" s="95" t="e">
        <f t="shared" ref="DE141:DF141" si="1227">IFERROR(REPLACE(DD141,FIND("г",DD141,1),1,""),DD141)</f>
        <v>#REF!</v>
      </c>
      <c r="DF141" s="95" t="e">
        <f t="shared" si="1227"/>
        <v>#REF!</v>
      </c>
      <c r="DG141" s="95" t="e">
        <f t="shared" si="711"/>
        <v>#REF!</v>
      </c>
      <c r="DH141" s="25" t="str">
        <f>IFERROR(VLOOKUP(CI141*1,Обработ.выгрузка_реестра_РФ!$A:$G,5,),"")</f>
        <v/>
      </c>
      <c r="DI141" s="27" t="str">
        <f t="shared" si="721"/>
        <v/>
      </c>
      <c r="DJ141" s="27" t="str">
        <f t="shared" ca="1" si="698"/>
        <v/>
      </c>
      <c r="DK141" s="63" t="e">
        <f>IF(LEN('Описание предлагаемого товара'!#REF!)&gt;0,'Описание предлагаемого товара'!#REF!,"")</f>
        <v>#REF!</v>
      </c>
      <c r="DL141" s="63" t="e">
        <f>IF(LEN('Описание предлагаемого товара'!#REF!)&gt;0,'Описание предлагаемого товара'!#REF!,"")</f>
        <v>#REF!</v>
      </c>
      <c r="DM141" s="32"/>
    </row>
    <row r="142" spans="1:117" ht="48.75" customHeight="1" x14ac:dyDescent="0.25">
      <c r="A142" s="61" t="e">
        <f>IF(LEN('Описание предлагаемого товара'!#REF!)&gt;0,'Описание предлагаемого товара'!#REF!,"")</f>
        <v>#REF!</v>
      </c>
      <c r="B142" s="65" t="e">
        <f>IF(LEN('Описание предлагаемого товара'!#REF!)&gt;0,'Описание предлагаемого товара'!#REF!,"")</f>
        <v>#REF!</v>
      </c>
      <c r="C142" s="61" t="e">
        <f>IF(LEN('Описание предлагаемого товара'!#REF!)&gt;0,'Описание предлагаемого товара'!#REF!,"")</f>
        <v>#REF!</v>
      </c>
      <c r="D142" s="61" t="e">
        <f>IF(LEN('Описание предлагаемого товара'!#REF!)&gt;0,'Описание предлагаемого товара'!#REF!,"")</f>
        <v>#REF!</v>
      </c>
      <c r="E142" s="61" t="e">
        <f>IF(LEN('Описание предлагаемого товара'!#REF!)&gt;0,'Описание предлагаемого товара'!#REF!,"")</f>
        <v>#REF!</v>
      </c>
      <c r="F142" s="61" t="e">
        <f>IF(LEN('Описание предлагаемого товара'!#REF!)&gt;0,'Описание предлагаемого товара'!#REF!,"")</f>
        <v>#REF!</v>
      </c>
      <c r="G142" s="61" t="e">
        <f>IF(LEN('Описание предлагаемого товара'!#REF!)&gt;0,'Описание предлагаемого товара'!#REF!,"")</f>
        <v>#REF!</v>
      </c>
      <c r="H142" s="61" t="e">
        <f>IF(LEN('Описание предлагаемого товара'!#REF!)&gt;0,'Описание предлагаемого товара'!#REF!,"")</f>
        <v>#REF!</v>
      </c>
      <c r="I142" s="61" t="e">
        <f>IF(LEN('Описание предлагаемого товара'!#REF!)&gt;0,'Описание предлагаемого товара'!#REF!,"")</f>
        <v>#REF!</v>
      </c>
      <c r="J142" s="38" t="str">
        <f>IFERROR(VLOOKUP(B142,SAP!$A:$E,5,),"")</f>
        <v/>
      </c>
      <c r="K142" s="40" t="str">
        <f t="shared" si="641"/>
        <v/>
      </c>
      <c r="L142" s="61" t="e">
        <f>IF(LEN('Описание предлагаемого товара'!#REF!)&gt;0,IFERROR('Описание предлагаемого товара'!#REF!*1,""),"")</f>
        <v>#REF!</v>
      </c>
      <c r="M142" s="39" t="str">
        <f>IFERROR(VLOOKUP(B142,SAP!$A:$E,2,),"")</f>
        <v/>
      </c>
      <c r="N142" s="41" t="str">
        <f t="shared" si="777"/>
        <v/>
      </c>
      <c r="O142" s="39" t="str">
        <f t="shared" si="628"/>
        <v/>
      </c>
      <c r="P142" s="36" t="e">
        <f>IF(LEN('Описание предлагаемого товара'!#REF!)&gt;0,'Описание предлагаемого товара'!#REF!,"")</f>
        <v>#REF!</v>
      </c>
      <c r="Q14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42" s="37" t="e">
        <f>IF(LEN('Описание предлагаемого товара'!#REF!)&gt;0,'Описание предлагаемого товара'!#REF!,"")</f>
        <v>#REF!</v>
      </c>
      <c r="S142" s="37" t="e">
        <f>IF(LEN('Описание предлагаемого товара'!#REF!)&gt;0,'Описание предлагаемого товара'!#REF!,"")</f>
        <v>#REF!</v>
      </c>
      <c r="T14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42" s="23" t="str">
        <f>IFERROR(VLOOKUP(CI142*1,Обработ.выгрузка_реестра_РФ!$A:$G,6,),"")</f>
        <v/>
      </c>
      <c r="V142" s="61" t="e">
        <f>IF(LEN('Описание предлагаемого товара'!#REF!)&gt;0,'Описание предлагаемого товара'!#REF!,"")</f>
        <v>#REF!</v>
      </c>
      <c r="W142" s="62" t="e">
        <f>IF(LEN('Описание предлагаемого товара'!#REF!)&gt;0,'Описание предлагаемого товара'!#REF!,"")</f>
        <v>#REF!</v>
      </c>
      <c r="X142" s="91" t="e">
        <f t="shared" ref="X142:Y142" si="1228">IFERROR(REPLACE(W142,FIND(CHAR(10),W142,1),1," "),W142)</f>
        <v>#REF!</v>
      </c>
      <c r="Y142" s="91" t="e">
        <f t="shared" si="1228"/>
        <v>#REF!</v>
      </c>
      <c r="Z142" s="91" t="e">
        <f t="shared" si="643"/>
        <v>#REF!</v>
      </c>
      <c r="AA142" s="91" t="e">
        <f t="shared" si="644"/>
        <v>#REF!</v>
      </c>
      <c r="AB142" s="91" t="e">
        <f t="shared" si="645"/>
        <v>#REF!</v>
      </c>
      <c r="AC142" s="91" t="e">
        <f t="shared" ref="AC142:AF142" si="1229">IFERROR(REPLACE(AB142,FIND("  ",AB142,1),2," "),AB142)</f>
        <v>#REF!</v>
      </c>
      <c r="AD142" s="91" t="e">
        <f t="shared" si="1229"/>
        <v>#REF!</v>
      </c>
      <c r="AE142" s="91" t="e">
        <f t="shared" si="1229"/>
        <v>#REF!</v>
      </c>
      <c r="AF142" s="91" t="e">
        <f t="shared" si="1229"/>
        <v>#REF!</v>
      </c>
      <c r="AG142" s="23" t="str">
        <f>IFERROR(VLOOKUP(CI142*1,Обработ.выгрузка_реестра_РФ!$A:$G,4,),"")</f>
        <v/>
      </c>
      <c r="AH142" s="91" t="str">
        <f t="shared" ref="AH142:AI142" si="1230">IFERROR(REPLACE(AG142,FIND("-",AG142,1),1,"*"),AG142)</f>
        <v/>
      </c>
      <c r="AI142" s="91" t="str">
        <f t="shared" si="1230"/>
        <v/>
      </c>
      <c r="AJ142" s="27" t="str">
        <f t="shared" si="743"/>
        <v/>
      </c>
      <c r="AK142" s="63" t="e">
        <f>IF(LEN('Описание предлагаемого товара'!#REF!)&gt;0,'Описание предлагаемого товара'!#REF!,"")</f>
        <v>#REF!</v>
      </c>
      <c r="AL142" s="91" t="e">
        <f t="shared" ref="AL142:AM142" si="1231">IFERROR(REPLACE(AK142,FIND(CHAR(10),AK142,1),1,""),AK142)</f>
        <v>#REF!</v>
      </c>
      <c r="AM142" s="91" t="e">
        <f t="shared" si="1231"/>
        <v>#REF!</v>
      </c>
      <c r="AN142" s="91" t="e">
        <f t="shared" ref="AN142:AR142" si="1232">IFERROR(REPLACE(AM142,FIND(" ",AM142,1),1,""),AM142)</f>
        <v>#REF!</v>
      </c>
      <c r="AO142" s="91" t="e">
        <f t="shared" si="1232"/>
        <v>#REF!</v>
      </c>
      <c r="AP142" s="91" t="e">
        <f t="shared" si="1232"/>
        <v>#REF!</v>
      </c>
      <c r="AQ142" s="91" t="e">
        <f t="shared" si="1232"/>
        <v>#REF!</v>
      </c>
      <c r="AR142" s="91" t="e">
        <f t="shared" si="1232"/>
        <v>#REF!</v>
      </c>
      <c r="AS142" s="91" t="e">
        <f t="shared" si="650"/>
        <v>#REF!</v>
      </c>
      <c r="AT142" s="91" t="e">
        <f t="shared" si="651"/>
        <v>#REF!</v>
      </c>
      <c r="AU142" s="32" t="e">
        <f t="shared" si="634"/>
        <v>#REF!</v>
      </c>
      <c r="AV142" s="93" t="e">
        <f>'Описание предлагаемого товара'!#REF!</f>
        <v>#REF!</v>
      </c>
      <c r="AW142" s="91" t="e">
        <f>MIN(SEARCH({0,1,2,3,4,5,6,7,8,9},AV142&amp; "0123456789"))</f>
        <v>#REF!</v>
      </c>
      <c r="AX142" s="91" t="str">
        <f t="shared" si="652"/>
        <v/>
      </c>
      <c r="AY142" s="91" t="str">
        <f t="shared" si="653"/>
        <v/>
      </c>
      <c r="AZ142" s="91" t="str">
        <f t="shared" si="654"/>
        <v/>
      </c>
      <c r="BA142" s="91" t="str">
        <f t="shared" si="655"/>
        <v/>
      </c>
      <c r="BB142" s="91" t="str">
        <f t="shared" si="656"/>
        <v/>
      </c>
      <c r="BC142" s="91" t="str">
        <f t="shared" si="657"/>
        <v/>
      </c>
      <c r="BD142" s="91" t="str">
        <f t="shared" si="658"/>
        <v/>
      </c>
      <c r="BE142" s="91" t="str">
        <f t="shared" si="659"/>
        <v/>
      </c>
      <c r="BF142" s="91" t="str">
        <f t="shared" si="660"/>
        <v/>
      </c>
      <c r="BG142" s="91" t="str">
        <f t="shared" si="661"/>
        <v/>
      </c>
      <c r="BH142" s="91" t="str">
        <f t="shared" si="662"/>
        <v/>
      </c>
      <c r="BI142" s="91" t="str">
        <f t="shared" si="663"/>
        <v/>
      </c>
      <c r="BJ142" s="91" t="str">
        <f t="shared" si="664"/>
        <v/>
      </c>
      <c r="BK142" s="91" t="str">
        <f t="shared" si="665"/>
        <v/>
      </c>
      <c r="BL142" s="91" t="str">
        <f t="shared" si="666"/>
        <v/>
      </c>
      <c r="BM142" s="91" t="str">
        <f t="shared" si="667"/>
        <v/>
      </c>
      <c r="BN142" s="91" t="str">
        <f t="shared" si="668"/>
        <v/>
      </c>
      <c r="BO142" s="91" t="str">
        <f t="shared" si="669"/>
        <v/>
      </c>
      <c r="BP142" s="91" t="str">
        <f t="shared" si="670"/>
        <v/>
      </c>
      <c r="BQ142" s="91" t="str">
        <f t="shared" si="671"/>
        <v/>
      </c>
      <c r="BR142" s="91" t="str">
        <f t="shared" si="672"/>
        <v/>
      </c>
      <c r="BS142" s="91" t="str">
        <f t="shared" si="673"/>
        <v/>
      </c>
      <c r="BT142" s="91" t="str">
        <f t="shared" si="674"/>
        <v/>
      </c>
      <c r="BU142" s="91" t="str">
        <f t="shared" si="675"/>
        <v/>
      </c>
      <c r="BV142" s="91" t="str">
        <f t="shared" si="676"/>
        <v/>
      </c>
      <c r="BW142" s="91" t="str">
        <f t="shared" si="677"/>
        <v/>
      </c>
      <c r="BX142" s="91" t="str">
        <f t="shared" si="678"/>
        <v/>
      </c>
      <c r="BY142" s="91" t="str">
        <f t="shared" si="679"/>
        <v/>
      </c>
      <c r="BZ142" s="91" t="str">
        <f t="shared" si="680"/>
        <v/>
      </c>
      <c r="CA142" s="91" t="str">
        <f t="shared" si="681"/>
        <v/>
      </c>
      <c r="CB142" s="91" t="str">
        <f t="shared" si="682"/>
        <v/>
      </c>
      <c r="CC142" s="91" t="str">
        <f t="shared" si="683"/>
        <v/>
      </c>
      <c r="CD142" s="91" t="str">
        <f t="shared" si="684"/>
        <v/>
      </c>
      <c r="CE142" s="91" t="str">
        <f t="shared" si="685"/>
        <v/>
      </c>
      <c r="CF142" s="91" t="str">
        <f t="shared" si="686"/>
        <v/>
      </c>
      <c r="CG142" s="91" t="str">
        <f t="shared" si="687"/>
        <v/>
      </c>
      <c r="CH142" s="91" t="str">
        <f t="shared" si="688"/>
        <v/>
      </c>
      <c r="CI142" s="91" t="str">
        <f t="shared" si="689"/>
        <v>нет</v>
      </c>
      <c r="CJ142" s="63" t="e">
        <f>IF(LEN('Описание предлагаемого товара'!#REF!)&gt;0,'Описание предлагаемого товара'!#REF!,"")</f>
        <v>#REF!</v>
      </c>
      <c r="CK142" s="91" t="e">
        <f t="shared" ref="CK142:CL142" si="1233">IFERROR(REPLACE(CJ142,FIND(CHAR(10),CJ142,1),1,""),CJ142)</f>
        <v>#REF!</v>
      </c>
      <c r="CL142" s="91" t="e">
        <f t="shared" si="1233"/>
        <v>#REF!</v>
      </c>
      <c r="CM142" s="91" t="e">
        <f t="shared" si="691"/>
        <v>#REF!</v>
      </c>
      <c r="CN142" s="91" t="e">
        <f t="shared" si="692"/>
        <v>#REF!</v>
      </c>
      <c r="CO142" s="91" t="e">
        <f t="shared" si="693"/>
        <v>#REF!</v>
      </c>
      <c r="CP142" s="90" t="e">
        <f>IF(AU142="Не указан реестровый номер (мера нац.режима Запрет)","",IF(CI142="нет","",IF(CU142="да","исключение(не смотрим баллы)",IFERROR(IF(CI142*1&gt;0,IFERROR(IF(VLOOKUP(CI142*1,Обработ.выгрузка_реестра_РФ!$A:$G,7,)=0,"Баллы не установлены",VLOOKUP(CI142*1,Обработ.выгрузка_реестра_РФ!$A:$G,7,)),IF(LEN(CI142)&gt;14,"","нет номера в реестре РФ")),""),IF(LEN(CI142)=0,"","Некорректный реестровый номер")))))</f>
        <v>#REF!</v>
      </c>
      <c r="CQ142" s="33" t="e">
        <f>IF(LEN(C142)&gt;0,IFERROR(IF(LEN(H142)&gt;0,IF(LEN(VLOOKUP(H142,'исключения(не_смотрим_баллы)'!$A:$C,1,))&gt;0,"да","нет"),"не введен ОКПД2"),"нет"),"")</f>
        <v>#REF!</v>
      </c>
      <c r="CR142" s="33" t="e">
        <f ca="1">IF(CQ142="да",IF(TODAY()&lt;VLOOKUP(H142,'исключения(не_смотрим_баллы)'!$A:$C,3,),"да","нет"),"")</f>
        <v>#REF!</v>
      </c>
      <c r="CS142" s="33" t="str">
        <f>IFERROR(IF(CQ142="да",IF(VLOOKUP(CI142*1,Обработ.выгрузка_реестра_РФ!$A:$G,2,)&lt;VLOOKUP(H142,'исключения(не_смотрим_баллы)'!$A:$C,2,),"да","нет"),""),"")</f>
        <v/>
      </c>
      <c r="CT142" s="24"/>
      <c r="CU142" s="33" t="e">
        <f t="shared" si="705"/>
        <v>#REF!</v>
      </c>
      <c r="CV142" s="91" t="e">
        <f t="shared" si="706"/>
        <v>#REF!</v>
      </c>
      <c r="CW142" s="27" t="e">
        <f t="shared" si="707"/>
        <v>#REF!</v>
      </c>
      <c r="CX142" s="26" t="e">
        <f t="shared" si="636"/>
        <v>#REF!</v>
      </c>
      <c r="CY142" s="64" t="e">
        <f>IF(LEN('Описание предлагаемого товара'!#REF!)&gt;0,'Описание предлагаемого товара'!#REF!,"")</f>
        <v>#REF!</v>
      </c>
      <c r="CZ142" s="95" t="e">
        <f t="shared" si="694"/>
        <v>#REF!</v>
      </c>
      <c r="DA142" s="95" t="e">
        <f t="shared" ref="DA142" si="1234">IFERROR(REPLACE(CZ142,FIND(" ",CZ142,1),1,""),CZ142)</f>
        <v>#REF!</v>
      </c>
      <c r="DB142" s="95" t="e">
        <f t="shared" si="638"/>
        <v>#REF!</v>
      </c>
      <c r="DC142" s="95" t="e">
        <f t="shared" ref="DC142:DD142" si="1235">IFERROR(REPLACE(DB142,FIND("г.",DB142,1),2,""),DB142)</f>
        <v>#REF!</v>
      </c>
      <c r="DD142" s="95" t="e">
        <f t="shared" si="1235"/>
        <v>#REF!</v>
      </c>
      <c r="DE142" s="95" t="e">
        <f t="shared" ref="DE142:DF142" si="1236">IFERROR(REPLACE(DD142,FIND("г",DD142,1),1,""),DD142)</f>
        <v>#REF!</v>
      </c>
      <c r="DF142" s="95" t="e">
        <f t="shared" si="1236"/>
        <v>#REF!</v>
      </c>
      <c r="DG142" s="95" t="e">
        <f t="shared" si="711"/>
        <v>#REF!</v>
      </c>
      <c r="DH142" s="25" t="str">
        <f>IFERROR(VLOOKUP(CI142*1,Обработ.выгрузка_реестра_РФ!$A:$G,5,),"")</f>
        <v/>
      </c>
      <c r="DI142" s="27" t="str">
        <f t="shared" si="721"/>
        <v/>
      </c>
      <c r="DJ142" s="27" t="str">
        <f t="shared" ca="1" si="698"/>
        <v/>
      </c>
      <c r="DK142" s="63" t="e">
        <f>IF(LEN('Описание предлагаемого товара'!#REF!)&gt;0,'Описание предлагаемого товара'!#REF!,"")</f>
        <v>#REF!</v>
      </c>
      <c r="DL142" s="63" t="e">
        <f>IF(LEN('Описание предлагаемого товара'!#REF!)&gt;0,'Описание предлагаемого товара'!#REF!,"")</f>
        <v>#REF!</v>
      </c>
      <c r="DM142" s="32"/>
    </row>
    <row r="143" spans="1:117" ht="48.75" customHeight="1" x14ac:dyDescent="0.25">
      <c r="A143" s="61" t="e">
        <f>IF(LEN('Описание предлагаемого товара'!#REF!)&gt;0,'Описание предлагаемого товара'!#REF!,"")</f>
        <v>#REF!</v>
      </c>
      <c r="B143" s="65" t="e">
        <f>IF(LEN('Описание предлагаемого товара'!#REF!)&gt;0,'Описание предлагаемого товара'!#REF!,"")</f>
        <v>#REF!</v>
      </c>
      <c r="C143" s="61" t="e">
        <f>IF(LEN('Описание предлагаемого товара'!#REF!)&gt;0,'Описание предлагаемого товара'!#REF!,"")</f>
        <v>#REF!</v>
      </c>
      <c r="D143" s="61" t="e">
        <f>IF(LEN('Описание предлагаемого товара'!#REF!)&gt;0,'Описание предлагаемого товара'!#REF!,"")</f>
        <v>#REF!</v>
      </c>
      <c r="E143" s="61" t="e">
        <f>IF(LEN('Описание предлагаемого товара'!#REF!)&gt;0,'Описание предлагаемого товара'!#REF!,"")</f>
        <v>#REF!</v>
      </c>
      <c r="F143" s="61" t="e">
        <f>IF(LEN('Описание предлагаемого товара'!#REF!)&gt;0,'Описание предлагаемого товара'!#REF!,"")</f>
        <v>#REF!</v>
      </c>
      <c r="G143" s="61" t="e">
        <f>IF(LEN('Описание предлагаемого товара'!#REF!)&gt;0,'Описание предлагаемого товара'!#REF!,"")</f>
        <v>#REF!</v>
      </c>
      <c r="H143" s="61" t="e">
        <f>IF(LEN('Описание предлагаемого товара'!#REF!)&gt;0,'Описание предлагаемого товара'!#REF!,"")</f>
        <v>#REF!</v>
      </c>
      <c r="I143" s="61" t="e">
        <f>IF(LEN('Описание предлагаемого товара'!#REF!)&gt;0,'Описание предлагаемого товара'!#REF!,"")</f>
        <v>#REF!</v>
      </c>
      <c r="J143" s="38" t="str">
        <f>IFERROR(VLOOKUP(B143,SAP!$A:$E,5,),"")</f>
        <v/>
      </c>
      <c r="K143" s="40" t="str">
        <f t="shared" si="641"/>
        <v/>
      </c>
      <c r="L143" s="61" t="e">
        <f>IF(LEN('Описание предлагаемого товара'!#REF!)&gt;0,IFERROR('Описание предлагаемого товара'!#REF!*1,""),"")</f>
        <v>#REF!</v>
      </c>
      <c r="M143" s="39" t="str">
        <f>IFERROR(VLOOKUP(B143,SAP!$A:$E,2,),"")</f>
        <v/>
      </c>
      <c r="N143" s="41" t="str">
        <f t="shared" si="777"/>
        <v/>
      </c>
      <c r="O143" s="39" t="str">
        <f t="shared" si="628"/>
        <v/>
      </c>
      <c r="P143" s="36" t="e">
        <f>IF(LEN('Описание предлагаемого товара'!#REF!)&gt;0,'Описание предлагаемого товара'!#REF!,"")</f>
        <v>#REF!</v>
      </c>
      <c r="Q14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43" s="37" t="e">
        <f>IF(LEN('Описание предлагаемого товара'!#REF!)&gt;0,'Описание предлагаемого товара'!#REF!,"")</f>
        <v>#REF!</v>
      </c>
      <c r="S143" s="37" t="e">
        <f>IF(LEN('Описание предлагаемого товара'!#REF!)&gt;0,'Описание предлагаемого товара'!#REF!,"")</f>
        <v>#REF!</v>
      </c>
      <c r="T14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43" s="23" t="str">
        <f>IFERROR(VLOOKUP(CI143*1,Обработ.выгрузка_реестра_РФ!$A:$G,6,),"")</f>
        <v/>
      </c>
      <c r="V143" s="61" t="e">
        <f>IF(LEN('Описание предлагаемого товара'!#REF!)&gt;0,'Описание предлагаемого товара'!#REF!,"")</f>
        <v>#REF!</v>
      </c>
      <c r="W143" s="62" t="e">
        <f>IF(LEN('Описание предлагаемого товара'!#REF!)&gt;0,'Описание предлагаемого товара'!#REF!,"")</f>
        <v>#REF!</v>
      </c>
      <c r="X143" s="91" t="e">
        <f t="shared" ref="X143:Y143" si="1237">IFERROR(REPLACE(W143,FIND(CHAR(10),W143,1),1," "),W143)</f>
        <v>#REF!</v>
      </c>
      <c r="Y143" s="91" t="e">
        <f t="shared" si="1237"/>
        <v>#REF!</v>
      </c>
      <c r="Z143" s="91" t="e">
        <f t="shared" si="643"/>
        <v>#REF!</v>
      </c>
      <c r="AA143" s="91" t="e">
        <f t="shared" si="644"/>
        <v>#REF!</v>
      </c>
      <c r="AB143" s="91" t="e">
        <f t="shared" si="645"/>
        <v>#REF!</v>
      </c>
      <c r="AC143" s="91" t="e">
        <f t="shared" ref="AC143:AF143" si="1238">IFERROR(REPLACE(AB143,FIND("  ",AB143,1),2," "),AB143)</f>
        <v>#REF!</v>
      </c>
      <c r="AD143" s="91" t="e">
        <f t="shared" si="1238"/>
        <v>#REF!</v>
      </c>
      <c r="AE143" s="91" t="e">
        <f t="shared" si="1238"/>
        <v>#REF!</v>
      </c>
      <c r="AF143" s="91" t="e">
        <f t="shared" si="1238"/>
        <v>#REF!</v>
      </c>
      <c r="AG143" s="23" t="str">
        <f>IFERROR(VLOOKUP(CI143*1,Обработ.выгрузка_реестра_РФ!$A:$G,4,),"")</f>
        <v/>
      </c>
      <c r="AH143" s="91" t="str">
        <f t="shared" ref="AH143:AI143" si="1239">IFERROR(REPLACE(AG143,FIND("-",AG143,1),1,"*"),AG143)</f>
        <v/>
      </c>
      <c r="AI143" s="91" t="str">
        <f t="shared" si="1239"/>
        <v/>
      </c>
      <c r="AJ143" s="27" t="str">
        <f t="shared" si="743"/>
        <v/>
      </c>
      <c r="AK143" s="63" t="e">
        <f>IF(LEN('Описание предлагаемого товара'!#REF!)&gt;0,'Описание предлагаемого товара'!#REF!,"")</f>
        <v>#REF!</v>
      </c>
      <c r="AL143" s="91" t="e">
        <f t="shared" ref="AL143:AM143" si="1240">IFERROR(REPLACE(AK143,FIND(CHAR(10),AK143,1),1,""),AK143)</f>
        <v>#REF!</v>
      </c>
      <c r="AM143" s="91" t="e">
        <f t="shared" si="1240"/>
        <v>#REF!</v>
      </c>
      <c r="AN143" s="91" t="e">
        <f t="shared" ref="AN143:AR143" si="1241">IFERROR(REPLACE(AM143,FIND(" ",AM143,1),1,""),AM143)</f>
        <v>#REF!</v>
      </c>
      <c r="AO143" s="91" t="e">
        <f t="shared" si="1241"/>
        <v>#REF!</v>
      </c>
      <c r="AP143" s="91" t="e">
        <f t="shared" si="1241"/>
        <v>#REF!</v>
      </c>
      <c r="AQ143" s="91" t="e">
        <f t="shared" si="1241"/>
        <v>#REF!</v>
      </c>
      <c r="AR143" s="91" t="e">
        <f t="shared" si="1241"/>
        <v>#REF!</v>
      </c>
      <c r="AS143" s="91" t="e">
        <f t="shared" si="650"/>
        <v>#REF!</v>
      </c>
      <c r="AT143" s="91" t="e">
        <f t="shared" si="651"/>
        <v>#REF!</v>
      </c>
      <c r="AU143" s="32" t="e">
        <f t="shared" si="634"/>
        <v>#REF!</v>
      </c>
      <c r="AV143" s="93" t="e">
        <f>'Описание предлагаемого товара'!#REF!</f>
        <v>#REF!</v>
      </c>
      <c r="AW143" s="91" t="e">
        <f>MIN(SEARCH({0,1,2,3,4,5,6,7,8,9},AV143&amp; "0123456789"))</f>
        <v>#REF!</v>
      </c>
      <c r="AX143" s="91" t="str">
        <f t="shared" si="652"/>
        <v/>
      </c>
      <c r="AY143" s="91" t="str">
        <f t="shared" si="653"/>
        <v/>
      </c>
      <c r="AZ143" s="91" t="str">
        <f t="shared" si="654"/>
        <v/>
      </c>
      <c r="BA143" s="91" t="str">
        <f t="shared" si="655"/>
        <v/>
      </c>
      <c r="BB143" s="91" t="str">
        <f t="shared" si="656"/>
        <v/>
      </c>
      <c r="BC143" s="91" t="str">
        <f t="shared" si="657"/>
        <v/>
      </c>
      <c r="BD143" s="91" t="str">
        <f t="shared" si="658"/>
        <v/>
      </c>
      <c r="BE143" s="91" t="str">
        <f t="shared" si="659"/>
        <v/>
      </c>
      <c r="BF143" s="91" t="str">
        <f t="shared" si="660"/>
        <v/>
      </c>
      <c r="BG143" s="91" t="str">
        <f t="shared" si="661"/>
        <v/>
      </c>
      <c r="BH143" s="91" t="str">
        <f t="shared" si="662"/>
        <v/>
      </c>
      <c r="BI143" s="91" t="str">
        <f t="shared" si="663"/>
        <v/>
      </c>
      <c r="BJ143" s="91" t="str">
        <f t="shared" si="664"/>
        <v/>
      </c>
      <c r="BK143" s="91" t="str">
        <f t="shared" si="665"/>
        <v/>
      </c>
      <c r="BL143" s="91" t="str">
        <f t="shared" si="666"/>
        <v/>
      </c>
      <c r="BM143" s="91" t="str">
        <f t="shared" si="667"/>
        <v/>
      </c>
      <c r="BN143" s="91" t="str">
        <f t="shared" si="668"/>
        <v/>
      </c>
      <c r="BO143" s="91" t="str">
        <f t="shared" si="669"/>
        <v/>
      </c>
      <c r="BP143" s="91" t="str">
        <f t="shared" si="670"/>
        <v/>
      </c>
      <c r="BQ143" s="91" t="str">
        <f t="shared" si="671"/>
        <v/>
      </c>
      <c r="BR143" s="91" t="str">
        <f t="shared" si="672"/>
        <v/>
      </c>
      <c r="BS143" s="91" t="str">
        <f t="shared" si="673"/>
        <v/>
      </c>
      <c r="BT143" s="91" t="str">
        <f t="shared" si="674"/>
        <v/>
      </c>
      <c r="BU143" s="91" t="str">
        <f t="shared" si="675"/>
        <v/>
      </c>
      <c r="BV143" s="91" t="str">
        <f t="shared" si="676"/>
        <v/>
      </c>
      <c r="BW143" s="91" t="str">
        <f t="shared" si="677"/>
        <v/>
      </c>
      <c r="BX143" s="91" t="str">
        <f t="shared" si="678"/>
        <v/>
      </c>
      <c r="BY143" s="91" t="str">
        <f t="shared" si="679"/>
        <v/>
      </c>
      <c r="BZ143" s="91" t="str">
        <f t="shared" si="680"/>
        <v/>
      </c>
      <c r="CA143" s="91" t="str">
        <f t="shared" si="681"/>
        <v/>
      </c>
      <c r="CB143" s="91" t="str">
        <f t="shared" si="682"/>
        <v/>
      </c>
      <c r="CC143" s="91" t="str">
        <f t="shared" si="683"/>
        <v/>
      </c>
      <c r="CD143" s="91" t="str">
        <f t="shared" si="684"/>
        <v/>
      </c>
      <c r="CE143" s="91" t="str">
        <f t="shared" si="685"/>
        <v/>
      </c>
      <c r="CF143" s="91" t="str">
        <f t="shared" si="686"/>
        <v/>
      </c>
      <c r="CG143" s="91" t="str">
        <f t="shared" si="687"/>
        <v/>
      </c>
      <c r="CH143" s="91" t="str">
        <f t="shared" si="688"/>
        <v/>
      </c>
      <c r="CI143" s="91" t="str">
        <f t="shared" si="689"/>
        <v>нет</v>
      </c>
      <c r="CJ143" s="63" t="e">
        <f>IF(LEN('Описание предлагаемого товара'!#REF!)&gt;0,'Описание предлагаемого товара'!#REF!,"")</f>
        <v>#REF!</v>
      </c>
      <c r="CK143" s="91" t="e">
        <f t="shared" ref="CK143:CL143" si="1242">IFERROR(REPLACE(CJ143,FIND(CHAR(10),CJ143,1),1,""),CJ143)</f>
        <v>#REF!</v>
      </c>
      <c r="CL143" s="91" t="e">
        <f t="shared" si="1242"/>
        <v>#REF!</v>
      </c>
      <c r="CM143" s="91" t="e">
        <f t="shared" si="691"/>
        <v>#REF!</v>
      </c>
      <c r="CN143" s="91" t="e">
        <f t="shared" si="692"/>
        <v>#REF!</v>
      </c>
      <c r="CO143" s="91" t="e">
        <f t="shared" si="693"/>
        <v>#REF!</v>
      </c>
      <c r="CP143" s="90" t="e">
        <f>IF(AU143="Не указан реестровый номер (мера нац.режима Запрет)","",IF(CI143="нет","",IF(CU143="да","исключение(не смотрим баллы)",IFERROR(IF(CI143*1&gt;0,IFERROR(IF(VLOOKUP(CI143*1,Обработ.выгрузка_реестра_РФ!$A:$G,7,)=0,"Баллы не установлены",VLOOKUP(CI143*1,Обработ.выгрузка_реестра_РФ!$A:$G,7,)),IF(LEN(CI143)&gt;14,"","нет номера в реестре РФ")),""),IF(LEN(CI143)=0,"","Некорректный реестровый номер")))))</f>
        <v>#REF!</v>
      </c>
      <c r="CQ143" s="33" t="e">
        <f>IF(LEN(C143)&gt;0,IFERROR(IF(LEN(H143)&gt;0,IF(LEN(VLOOKUP(H143,'исключения(не_смотрим_баллы)'!$A:$C,1,))&gt;0,"да","нет"),"не введен ОКПД2"),"нет"),"")</f>
        <v>#REF!</v>
      </c>
      <c r="CR143" s="33" t="e">
        <f ca="1">IF(CQ143="да",IF(TODAY()&lt;VLOOKUP(H143,'исключения(не_смотрим_баллы)'!$A:$C,3,),"да","нет"),"")</f>
        <v>#REF!</v>
      </c>
      <c r="CS143" s="33" t="str">
        <f>IFERROR(IF(CQ143="да",IF(VLOOKUP(CI143*1,Обработ.выгрузка_реестра_РФ!$A:$G,2,)&lt;VLOOKUP(H143,'исключения(не_смотрим_баллы)'!$A:$C,2,),"да","нет"),""),"")</f>
        <v/>
      </c>
      <c r="CT143" s="24"/>
      <c r="CU143" s="33" t="e">
        <f t="shared" si="705"/>
        <v>#REF!</v>
      </c>
      <c r="CV143" s="91" t="e">
        <f t="shared" si="706"/>
        <v>#REF!</v>
      </c>
      <c r="CW143" s="27" t="e">
        <f t="shared" si="707"/>
        <v>#REF!</v>
      </c>
      <c r="CX143" s="26" t="e">
        <f t="shared" si="636"/>
        <v>#REF!</v>
      </c>
      <c r="CY143" s="64" t="e">
        <f>IF(LEN('Описание предлагаемого товара'!#REF!)&gt;0,'Описание предлагаемого товара'!#REF!,"")</f>
        <v>#REF!</v>
      </c>
      <c r="CZ143" s="95" t="e">
        <f t="shared" si="694"/>
        <v>#REF!</v>
      </c>
      <c r="DA143" s="95" t="e">
        <f t="shared" ref="DA143" si="1243">IFERROR(REPLACE(CZ143,FIND(" ",CZ143,1),1,""),CZ143)</f>
        <v>#REF!</v>
      </c>
      <c r="DB143" s="95" t="e">
        <f t="shared" si="638"/>
        <v>#REF!</v>
      </c>
      <c r="DC143" s="95" t="e">
        <f t="shared" ref="DC143:DD143" si="1244">IFERROR(REPLACE(DB143,FIND("г.",DB143,1),2,""),DB143)</f>
        <v>#REF!</v>
      </c>
      <c r="DD143" s="95" t="e">
        <f t="shared" si="1244"/>
        <v>#REF!</v>
      </c>
      <c r="DE143" s="95" t="e">
        <f t="shared" ref="DE143:DF143" si="1245">IFERROR(REPLACE(DD143,FIND("г",DD143,1),1,""),DD143)</f>
        <v>#REF!</v>
      </c>
      <c r="DF143" s="95" t="e">
        <f t="shared" si="1245"/>
        <v>#REF!</v>
      </c>
      <c r="DG143" s="95" t="e">
        <f t="shared" si="711"/>
        <v>#REF!</v>
      </c>
      <c r="DH143" s="25" t="str">
        <f>IFERROR(VLOOKUP(CI143*1,Обработ.выгрузка_реестра_РФ!$A:$G,5,),"")</f>
        <v/>
      </c>
      <c r="DI143" s="27" t="str">
        <f t="shared" si="721"/>
        <v/>
      </c>
      <c r="DJ143" s="27" t="str">
        <f t="shared" ca="1" si="698"/>
        <v/>
      </c>
      <c r="DK143" s="63" t="e">
        <f>IF(LEN('Описание предлагаемого товара'!#REF!)&gt;0,'Описание предлагаемого товара'!#REF!,"")</f>
        <v>#REF!</v>
      </c>
      <c r="DL143" s="63" t="e">
        <f>IF(LEN('Описание предлагаемого товара'!#REF!)&gt;0,'Описание предлагаемого товара'!#REF!,"")</f>
        <v>#REF!</v>
      </c>
      <c r="DM143" s="32"/>
    </row>
    <row r="144" spans="1:117" ht="48.75" customHeight="1" x14ac:dyDescent="0.25">
      <c r="A144" s="61" t="e">
        <f>IF(LEN('Описание предлагаемого товара'!#REF!)&gt;0,'Описание предлагаемого товара'!#REF!,"")</f>
        <v>#REF!</v>
      </c>
      <c r="B144" s="65" t="e">
        <f>IF(LEN('Описание предлагаемого товара'!#REF!)&gt;0,'Описание предлагаемого товара'!#REF!,"")</f>
        <v>#REF!</v>
      </c>
      <c r="C144" s="61" t="e">
        <f>IF(LEN('Описание предлагаемого товара'!#REF!)&gt;0,'Описание предлагаемого товара'!#REF!,"")</f>
        <v>#REF!</v>
      </c>
      <c r="D144" s="61" t="e">
        <f>IF(LEN('Описание предлагаемого товара'!#REF!)&gt;0,'Описание предлагаемого товара'!#REF!,"")</f>
        <v>#REF!</v>
      </c>
      <c r="E144" s="61" t="e">
        <f>IF(LEN('Описание предлагаемого товара'!#REF!)&gt;0,'Описание предлагаемого товара'!#REF!,"")</f>
        <v>#REF!</v>
      </c>
      <c r="F144" s="61" t="e">
        <f>IF(LEN('Описание предлагаемого товара'!#REF!)&gt;0,'Описание предлагаемого товара'!#REF!,"")</f>
        <v>#REF!</v>
      </c>
      <c r="G144" s="61" t="e">
        <f>IF(LEN('Описание предлагаемого товара'!#REF!)&gt;0,'Описание предлагаемого товара'!#REF!,"")</f>
        <v>#REF!</v>
      </c>
      <c r="H144" s="61" t="e">
        <f>IF(LEN('Описание предлагаемого товара'!#REF!)&gt;0,'Описание предлагаемого товара'!#REF!,"")</f>
        <v>#REF!</v>
      </c>
      <c r="I144" s="61" t="e">
        <f>IF(LEN('Описание предлагаемого товара'!#REF!)&gt;0,'Описание предлагаемого товара'!#REF!,"")</f>
        <v>#REF!</v>
      </c>
      <c r="J144" s="38" t="str">
        <f>IFERROR(VLOOKUP(B144,SAP!$A:$E,5,),"")</f>
        <v/>
      </c>
      <c r="K144" s="40" t="str">
        <f t="shared" si="641"/>
        <v/>
      </c>
      <c r="L144" s="61" t="e">
        <f>IF(LEN('Описание предлагаемого товара'!#REF!)&gt;0,IFERROR('Описание предлагаемого товара'!#REF!*1,""),"")</f>
        <v>#REF!</v>
      </c>
      <c r="M144" s="39" t="str">
        <f>IFERROR(VLOOKUP(B144,SAP!$A:$E,2,),"")</f>
        <v/>
      </c>
      <c r="N144" s="41" t="str">
        <f t="shared" si="777"/>
        <v/>
      </c>
      <c r="O144" s="39" t="str">
        <f t="shared" si="628"/>
        <v/>
      </c>
      <c r="P144" s="36" t="e">
        <f>IF(LEN('Описание предлагаемого товара'!#REF!)&gt;0,'Описание предлагаемого товара'!#REF!,"")</f>
        <v>#REF!</v>
      </c>
      <c r="Q14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44" s="37" t="e">
        <f>IF(LEN('Описание предлагаемого товара'!#REF!)&gt;0,'Описание предлагаемого товара'!#REF!,"")</f>
        <v>#REF!</v>
      </c>
      <c r="S144" s="37" t="e">
        <f>IF(LEN('Описание предлагаемого товара'!#REF!)&gt;0,'Описание предлагаемого товара'!#REF!,"")</f>
        <v>#REF!</v>
      </c>
      <c r="T14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44" s="23" t="str">
        <f>IFERROR(VLOOKUP(CI144*1,Обработ.выгрузка_реестра_РФ!$A:$G,6,),"")</f>
        <v/>
      </c>
      <c r="V144" s="61" t="e">
        <f>IF(LEN('Описание предлагаемого товара'!#REF!)&gt;0,'Описание предлагаемого товара'!#REF!,"")</f>
        <v>#REF!</v>
      </c>
      <c r="W144" s="62" t="e">
        <f>IF(LEN('Описание предлагаемого товара'!#REF!)&gt;0,'Описание предлагаемого товара'!#REF!,"")</f>
        <v>#REF!</v>
      </c>
      <c r="X144" s="91" t="e">
        <f t="shared" ref="X144:Y144" si="1246">IFERROR(REPLACE(W144,FIND(CHAR(10),W144,1),1," "),W144)</f>
        <v>#REF!</v>
      </c>
      <c r="Y144" s="91" t="e">
        <f t="shared" si="1246"/>
        <v>#REF!</v>
      </c>
      <c r="Z144" s="91" t="e">
        <f t="shared" si="643"/>
        <v>#REF!</v>
      </c>
      <c r="AA144" s="91" t="e">
        <f t="shared" si="644"/>
        <v>#REF!</v>
      </c>
      <c r="AB144" s="91" t="e">
        <f t="shared" si="645"/>
        <v>#REF!</v>
      </c>
      <c r="AC144" s="91" t="e">
        <f t="shared" ref="AC144:AF144" si="1247">IFERROR(REPLACE(AB144,FIND("  ",AB144,1),2," "),AB144)</f>
        <v>#REF!</v>
      </c>
      <c r="AD144" s="91" t="e">
        <f t="shared" si="1247"/>
        <v>#REF!</v>
      </c>
      <c r="AE144" s="91" t="e">
        <f t="shared" si="1247"/>
        <v>#REF!</v>
      </c>
      <c r="AF144" s="91" t="e">
        <f t="shared" si="1247"/>
        <v>#REF!</v>
      </c>
      <c r="AG144" s="23" t="str">
        <f>IFERROR(VLOOKUP(CI144*1,Обработ.выгрузка_реестра_РФ!$A:$G,4,),"")</f>
        <v/>
      </c>
      <c r="AH144" s="91" t="str">
        <f t="shared" ref="AH144:AI144" si="1248">IFERROR(REPLACE(AG144,FIND("-",AG144,1),1,"*"),AG144)</f>
        <v/>
      </c>
      <c r="AI144" s="91" t="str">
        <f t="shared" si="1248"/>
        <v/>
      </c>
      <c r="AJ144" s="27" t="str">
        <f t="shared" si="743"/>
        <v/>
      </c>
      <c r="AK144" s="63" t="e">
        <f>IF(LEN('Описание предлагаемого товара'!#REF!)&gt;0,'Описание предлагаемого товара'!#REF!,"")</f>
        <v>#REF!</v>
      </c>
      <c r="AL144" s="91" t="e">
        <f t="shared" ref="AL144:AM144" si="1249">IFERROR(REPLACE(AK144,FIND(CHAR(10),AK144,1),1,""),AK144)</f>
        <v>#REF!</v>
      </c>
      <c r="AM144" s="91" t="e">
        <f t="shared" si="1249"/>
        <v>#REF!</v>
      </c>
      <c r="AN144" s="91" t="e">
        <f t="shared" ref="AN144:AR144" si="1250">IFERROR(REPLACE(AM144,FIND(" ",AM144,1),1,""),AM144)</f>
        <v>#REF!</v>
      </c>
      <c r="AO144" s="91" t="e">
        <f t="shared" si="1250"/>
        <v>#REF!</v>
      </c>
      <c r="AP144" s="91" t="e">
        <f t="shared" si="1250"/>
        <v>#REF!</v>
      </c>
      <c r="AQ144" s="91" t="e">
        <f t="shared" si="1250"/>
        <v>#REF!</v>
      </c>
      <c r="AR144" s="91" t="e">
        <f t="shared" si="1250"/>
        <v>#REF!</v>
      </c>
      <c r="AS144" s="91" t="e">
        <f t="shared" si="650"/>
        <v>#REF!</v>
      </c>
      <c r="AT144" s="91" t="e">
        <f t="shared" si="651"/>
        <v>#REF!</v>
      </c>
      <c r="AU144" s="32" t="e">
        <f t="shared" si="634"/>
        <v>#REF!</v>
      </c>
      <c r="AV144" s="93" t="e">
        <f>'Описание предлагаемого товара'!#REF!</f>
        <v>#REF!</v>
      </c>
      <c r="AW144" s="91" t="e">
        <f>MIN(SEARCH({0,1,2,3,4,5,6,7,8,9},AV144&amp; "0123456789"))</f>
        <v>#REF!</v>
      </c>
      <c r="AX144" s="91" t="str">
        <f t="shared" si="652"/>
        <v/>
      </c>
      <c r="AY144" s="91" t="str">
        <f t="shared" si="653"/>
        <v/>
      </c>
      <c r="AZ144" s="91" t="str">
        <f t="shared" si="654"/>
        <v/>
      </c>
      <c r="BA144" s="91" t="str">
        <f t="shared" si="655"/>
        <v/>
      </c>
      <c r="BB144" s="91" t="str">
        <f t="shared" si="656"/>
        <v/>
      </c>
      <c r="BC144" s="91" t="str">
        <f t="shared" si="657"/>
        <v/>
      </c>
      <c r="BD144" s="91" t="str">
        <f t="shared" si="658"/>
        <v/>
      </c>
      <c r="BE144" s="91" t="str">
        <f t="shared" si="659"/>
        <v/>
      </c>
      <c r="BF144" s="91" t="str">
        <f t="shared" si="660"/>
        <v/>
      </c>
      <c r="BG144" s="91" t="str">
        <f t="shared" si="661"/>
        <v/>
      </c>
      <c r="BH144" s="91" t="str">
        <f t="shared" si="662"/>
        <v/>
      </c>
      <c r="BI144" s="91" t="str">
        <f t="shared" si="663"/>
        <v/>
      </c>
      <c r="BJ144" s="91" t="str">
        <f t="shared" si="664"/>
        <v/>
      </c>
      <c r="BK144" s="91" t="str">
        <f t="shared" si="665"/>
        <v/>
      </c>
      <c r="BL144" s="91" t="str">
        <f t="shared" si="666"/>
        <v/>
      </c>
      <c r="BM144" s="91" t="str">
        <f t="shared" si="667"/>
        <v/>
      </c>
      <c r="BN144" s="91" t="str">
        <f t="shared" si="668"/>
        <v/>
      </c>
      <c r="BO144" s="91" t="str">
        <f t="shared" si="669"/>
        <v/>
      </c>
      <c r="BP144" s="91" t="str">
        <f t="shared" si="670"/>
        <v/>
      </c>
      <c r="BQ144" s="91" t="str">
        <f t="shared" si="671"/>
        <v/>
      </c>
      <c r="BR144" s="91" t="str">
        <f t="shared" si="672"/>
        <v/>
      </c>
      <c r="BS144" s="91" t="str">
        <f t="shared" si="673"/>
        <v/>
      </c>
      <c r="BT144" s="91" t="str">
        <f t="shared" si="674"/>
        <v/>
      </c>
      <c r="BU144" s="91" t="str">
        <f t="shared" si="675"/>
        <v/>
      </c>
      <c r="BV144" s="91" t="str">
        <f t="shared" si="676"/>
        <v/>
      </c>
      <c r="BW144" s="91" t="str">
        <f t="shared" si="677"/>
        <v/>
      </c>
      <c r="BX144" s="91" t="str">
        <f t="shared" si="678"/>
        <v/>
      </c>
      <c r="BY144" s="91" t="str">
        <f t="shared" si="679"/>
        <v/>
      </c>
      <c r="BZ144" s="91" t="str">
        <f t="shared" si="680"/>
        <v/>
      </c>
      <c r="CA144" s="91" t="str">
        <f t="shared" si="681"/>
        <v/>
      </c>
      <c r="CB144" s="91" t="str">
        <f t="shared" si="682"/>
        <v/>
      </c>
      <c r="CC144" s="91" t="str">
        <f t="shared" si="683"/>
        <v/>
      </c>
      <c r="CD144" s="91" t="str">
        <f t="shared" si="684"/>
        <v/>
      </c>
      <c r="CE144" s="91" t="str">
        <f t="shared" si="685"/>
        <v/>
      </c>
      <c r="CF144" s="91" t="str">
        <f t="shared" si="686"/>
        <v/>
      </c>
      <c r="CG144" s="91" t="str">
        <f t="shared" si="687"/>
        <v/>
      </c>
      <c r="CH144" s="91" t="str">
        <f t="shared" si="688"/>
        <v/>
      </c>
      <c r="CI144" s="91" t="str">
        <f t="shared" si="689"/>
        <v>нет</v>
      </c>
      <c r="CJ144" s="63" t="e">
        <f>IF(LEN('Описание предлагаемого товара'!#REF!)&gt;0,'Описание предлагаемого товара'!#REF!,"")</f>
        <v>#REF!</v>
      </c>
      <c r="CK144" s="91" t="e">
        <f t="shared" ref="CK144:CL144" si="1251">IFERROR(REPLACE(CJ144,FIND(CHAR(10),CJ144,1),1,""),CJ144)</f>
        <v>#REF!</v>
      </c>
      <c r="CL144" s="91" t="e">
        <f t="shared" si="1251"/>
        <v>#REF!</v>
      </c>
      <c r="CM144" s="91" t="e">
        <f t="shared" si="691"/>
        <v>#REF!</v>
      </c>
      <c r="CN144" s="91" t="e">
        <f t="shared" si="692"/>
        <v>#REF!</v>
      </c>
      <c r="CO144" s="91" t="e">
        <f t="shared" si="693"/>
        <v>#REF!</v>
      </c>
      <c r="CP144" s="90" t="e">
        <f>IF(AU144="Не указан реестровый номер (мера нац.режима Запрет)","",IF(CI144="нет","",IF(CU144="да","исключение(не смотрим баллы)",IFERROR(IF(CI144*1&gt;0,IFERROR(IF(VLOOKUP(CI144*1,Обработ.выгрузка_реестра_РФ!$A:$G,7,)=0,"Баллы не установлены",VLOOKUP(CI144*1,Обработ.выгрузка_реестра_РФ!$A:$G,7,)),IF(LEN(CI144)&gt;14,"","нет номера в реестре РФ")),""),IF(LEN(CI144)=0,"","Некорректный реестровый номер")))))</f>
        <v>#REF!</v>
      </c>
      <c r="CQ144" s="33" t="e">
        <f>IF(LEN(C144)&gt;0,IFERROR(IF(LEN(H144)&gt;0,IF(LEN(VLOOKUP(H144,'исключения(не_смотрим_баллы)'!$A:$C,1,))&gt;0,"да","нет"),"не введен ОКПД2"),"нет"),"")</f>
        <v>#REF!</v>
      </c>
      <c r="CR144" s="33" t="e">
        <f ca="1">IF(CQ144="да",IF(TODAY()&lt;VLOOKUP(H144,'исключения(не_смотрим_баллы)'!$A:$C,3,),"да","нет"),"")</f>
        <v>#REF!</v>
      </c>
      <c r="CS144" s="33" t="str">
        <f>IFERROR(IF(CQ144="да",IF(VLOOKUP(CI144*1,Обработ.выгрузка_реестра_РФ!$A:$G,2,)&lt;VLOOKUP(H144,'исключения(не_смотрим_баллы)'!$A:$C,2,),"да","нет"),""),"")</f>
        <v/>
      </c>
      <c r="CT144" s="24"/>
      <c r="CU144" s="33" t="e">
        <f t="shared" si="705"/>
        <v>#REF!</v>
      </c>
      <c r="CV144" s="91" t="e">
        <f t="shared" si="706"/>
        <v>#REF!</v>
      </c>
      <c r="CW144" s="27" t="e">
        <f t="shared" si="707"/>
        <v>#REF!</v>
      </c>
      <c r="CX144" s="26" t="e">
        <f t="shared" si="636"/>
        <v>#REF!</v>
      </c>
      <c r="CY144" s="64" t="e">
        <f>IF(LEN('Описание предлагаемого товара'!#REF!)&gt;0,'Описание предлагаемого товара'!#REF!,"")</f>
        <v>#REF!</v>
      </c>
      <c r="CZ144" s="95" t="e">
        <f t="shared" si="694"/>
        <v>#REF!</v>
      </c>
      <c r="DA144" s="95" t="e">
        <f t="shared" ref="DA144" si="1252">IFERROR(REPLACE(CZ144,FIND(" ",CZ144,1),1,""),CZ144)</f>
        <v>#REF!</v>
      </c>
      <c r="DB144" s="95" t="e">
        <f t="shared" si="638"/>
        <v>#REF!</v>
      </c>
      <c r="DC144" s="95" t="e">
        <f t="shared" ref="DC144:DD144" si="1253">IFERROR(REPLACE(DB144,FIND("г.",DB144,1),2,""),DB144)</f>
        <v>#REF!</v>
      </c>
      <c r="DD144" s="95" t="e">
        <f t="shared" si="1253"/>
        <v>#REF!</v>
      </c>
      <c r="DE144" s="95" t="e">
        <f t="shared" ref="DE144:DF144" si="1254">IFERROR(REPLACE(DD144,FIND("г",DD144,1),1,""),DD144)</f>
        <v>#REF!</v>
      </c>
      <c r="DF144" s="95" t="e">
        <f t="shared" si="1254"/>
        <v>#REF!</v>
      </c>
      <c r="DG144" s="95" t="e">
        <f t="shared" si="711"/>
        <v>#REF!</v>
      </c>
      <c r="DH144" s="25" t="str">
        <f>IFERROR(VLOOKUP(CI144*1,Обработ.выгрузка_реестра_РФ!$A:$G,5,),"")</f>
        <v/>
      </c>
      <c r="DI144" s="27" t="str">
        <f t="shared" si="721"/>
        <v/>
      </c>
      <c r="DJ144" s="27" t="str">
        <f t="shared" ca="1" si="698"/>
        <v/>
      </c>
      <c r="DK144" s="63" t="e">
        <f>IF(LEN('Описание предлагаемого товара'!#REF!)&gt;0,'Описание предлагаемого товара'!#REF!,"")</f>
        <v>#REF!</v>
      </c>
      <c r="DL144" s="63" t="e">
        <f>IF(LEN('Описание предлагаемого товара'!#REF!)&gt;0,'Описание предлагаемого товара'!#REF!,"")</f>
        <v>#REF!</v>
      </c>
      <c r="DM144" s="32"/>
    </row>
    <row r="145" spans="1:117" ht="48.75" customHeight="1" x14ac:dyDescent="0.25">
      <c r="A145" s="61" t="e">
        <f>IF(LEN('Описание предлагаемого товара'!#REF!)&gt;0,'Описание предлагаемого товара'!#REF!,"")</f>
        <v>#REF!</v>
      </c>
      <c r="B145" s="65" t="e">
        <f>IF(LEN('Описание предлагаемого товара'!#REF!)&gt;0,'Описание предлагаемого товара'!#REF!,"")</f>
        <v>#REF!</v>
      </c>
      <c r="C145" s="61" t="e">
        <f>IF(LEN('Описание предлагаемого товара'!#REF!)&gt;0,'Описание предлагаемого товара'!#REF!,"")</f>
        <v>#REF!</v>
      </c>
      <c r="D145" s="61" t="e">
        <f>IF(LEN('Описание предлагаемого товара'!#REF!)&gt;0,'Описание предлагаемого товара'!#REF!,"")</f>
        <v>#REF!</v>
      </c>
      <c r="E145" s="61" t="e">
        <f>IF(LEN('Описание предлагаемого товара'!#REF!)&gt;0,'Описание предлагаемого товара'!#REF!,"")</f>
        <v>#REF!</v>
      </c>
      <c r="F145" s="61" t="e">
        <f>IF(LEN('Описание предлагаемого товара'!#REF!)&gt;0,'Описание предлагаемого товара'!#REF!,"")</f>
        <v>#REF!</v>
      </c>
      <c r="G145" s="61" t="e">
        <f>IF(LEN('Описание предлагаемого товара'!#REF!)&gt;0,'Описание предлагаемого товара'!#REF!,"")</f>
        <v>#REF!</v>
      </c>
      <c r="H145" s="61" t="e">
        <f>IF(LEN('Описание предлагаемого товара'!#REF!)&gt;0,'Описание предлагаемого товара'!#REF!,"")</f>
        <v>#REF!</v>
      </c>
      <c r="I145" s="61" t="e">
        <f>IF(LEN('Описание предлагаемого товара'!#REF!)&gt;0,'Описание предлагаемого товара'!#REF!,"")</f>
        <v>#REF!</v>
      </c>
      <c r="J145" s="38" t="str">
        <f>IFERROR(VLOOKUP(B145,SAP!$A:$E,5,),"")</f>
        <v/>
      </c>
      <c r="K145" s="40" t="str">
        <f t="shared" si="641"/>
        <v/>
      </c>
      <c r="L145" s="61" t="e">
        <f>IF(LEN('Описание предлагаемого товара'!#REF!)&gt;0,IFERROR('Описание предлагаемого товара'!#REF!*1,""),"")</f>
        <v>#REF!</v>
      </c>
      <c r="M145" s="39" t="str">
        <f>IFERROR(VLOOKUP(B145,SAP!$A:$E,2,),"")</f>
        <v/>
      </c>
      <c r="N145" s="41" t="str">
        <f t="shared" si="777"/>
        <v/>
      </c>
      <c r="O145" s="39" t="str">
        <f t="shared" si="628"/>
        <v/>
      </c>
      <c r="P145" s="36" t="e">
        <f>IF(LEN('Описание предлагаемого товара'!#REF!)&gt;0,'Описание предлагаемого товара'!#REF!,"")</f>
        <v>#REF!</v>
      </c>
      <c r="Q14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45" s="37" t="e">
        <f>IF(LEN('Описание предлагаемого товара'!#REF!)&gt;0,'Описание предлагаемого товара'!#REF!,"")</f>
        <v>#REF!</v>
      </c>
      <c r="S145" s="37" t="e">
        <f>IF(LEN('Описание предлагаемого товара'!#REF!)&gt;0,'Описание предлагаемого товара'!#REF!,"")</f>
        <v>#REF!</v>
      </c>
      <c r="T14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45" s="23" t="str">
        <f>IFERROR(VLOOKUP(CI145*1,Обработ.выгрузка_реестра_РФ!$A:$G,6,),"")</f>
        <v/>
      </c>
      <c r="V145" s="61" t="e">
        <f>IF(LEN('Описание предлагаемого товара'!#REF!)&gt;0,'Описание предлагаемого товара'!#REF!,"")</f>
        <v>#REF!</v>
      </c>
      <c r="W145" s="62" t="e">
        <f>IF(LEN('Описание предлагаемого товара'!#REF!)&gt;0,'Описание предлагаемого товара'!#REF!,"")</f>
        <v>#REF!</v>
      </c>
      <c r="X145" s="91" t="e">
        <f t="shared" ref="X145:Y145" si="1255">IFERROR(REPLACE(W145,FIND(CHAR(10),W145,1),1," "),W145)</f>
        <v>#REF!</v>
      </c>
      <c r="Y145" s="91" t="e">
        <f t="shared" si="1255"/>
        <v>#REF!</v>
      </c>
      <c r="Z145" s="91" t="e">
        <f t="shared" si="643"/>
        <v>#REF!</v>
      </c>
      <c r="AA145" s="91" t="e">
        <f t="shared" si="644"/>
        <v>#REF!</v>
      </c>
      <c r="AB145" s="91" t="e">
        <f t="shared" si="645"/>
        <v>#REF!</v>
      </c>
      <c r="AC145" s="91" t="e">
        <f t="shared" ref="AC145:AF145" si="1256">IFERROR(REPLACE(AB145,FIND("  ",AB145,1),2," "),AB145)</f>
        <v>#REF!</v>
      </c>
      <c r="AD145" s="91" t="e">
        <f t="shared" si="1256"/>
        <v>#REF!</v>
      </c>
      <c r="AE145" s="91" t="e">
        <f t="shared" si="1256"/>
        <v>#REF!</v>
      </c>
      <c r="AF145" s="91" t="e">
        <f t="shared" si="1256"/>
        <v>#REF!</v>
      </c>
      <c r="AG145" s="23" t="str">
        <f>IFERROR(VLOOKUP(CI145*1,Обработ.выгрузка_реестра_РФ!$A:$G,4,),"")</f>
        <v/>
      </c>
      <c r="AH145" s="91" t="str">
        <f t="shared" ref="AH145:AI145" si="1257">IFERROR(REPLACE(AG145,FIND("-",AG145,1),1,"*"),AG145)</f>
        <v/>
      </c>
      <c r="AI145" s="91" t="str">
        <f t="shared" si="1257"/>
        <v/>
      </c>
      <c r="AJ145" s="27" t="str">
        <f t="shared" si="743"/>
        <v/>
      </c>
      <c r="AK145" s="63" t="e">
        <f>IF(LEN('Описание предлагаемого товара'!#REF!)&gt;0,'Описание предлагаемого товара'!#REF!,"")</f>
        <v>#REF!</v>
      </c>
      <c r="AL145" s="91" t="e">
        <f t="shared" ref="AL145:AM145" si="1258">IFERROR(REPLACE(AK145,FIND(CHAR(10),AK145,1),1,""),AK145)</f>
        <v>#REF!</v>
      </c>
      <c r="AM145" s="91" t="e">
        <f t="shared" si="1258"/>
        <v>#REF!</v>
      </c>
      <c r="AN145" s="91" t="e">
        <f t="shared" ref="AN145:AR145" si="1259">IFERROR(REPLACE(AM145,FIND(" ",AM145,1),1,""),AM145)</f>
        <v>#REF!</v>
      </c>
      <c r="AO145" s="91" t="e">
        <f t="shared" si="1259"/>
        <v>#REF!</v>
      </c>
      <c r="AP145" s="91" t="e">
        <f t="shared" si="1259"/>
        <v>#REF!</v>
      </c>
      <c r="AQ145" s="91" t="e">
        <f t="shared" si="1259"/>
        <v>#REF!</v>
      </c>
      <c r="AR145" s="91" t="e">
        <f t="shared" si="1259"/>
        <v>#REF!</v>
      </c>
      <c r="AS145" s="91" t="e">
        <f t="shared" si="650"/>
        <v>#REF!</v>
      </c>
      <c r="AT145" s="91" t="e">
        <f t="shared" si="651"/>
        <v>#REF!</v>
      </c>
      <c r="AU145" s="32" t="e">
        <f t="shared" si="634"/>
        <v>#REF!</v>
      </c>
      <c r="AV145" s="93" t="e">
        <f>'Описание предлагаемого товара'!#REF!</f>
        <v>#REF!</v>
      </c>
      <c r="AW145" s="91" t="e">
        <f>MIN(SEARCH({0,1,2,3,4,5,6,7,8,9},AV145&amp; "0123456789"))</f>
        <v>#REF!</v>
      </c>
      <c r="AX145" s="91" t="str">
        <f t="shared" si="652"/>
        <v/>
      </c>
      <c r="AY145" s="91" t="str">
        <f t="shared" si="653"/>
        <v/>
      </c>
      <c r="AZ145" s="91" t="str">
        <f t="shared" si="654"/>
        <v/>
      </c>
      <c r="BA145" s="91" t="str">
        <f t="shared" si="655"/>
        <v/>
      </c>
      <c r="BB145" s="91" t="str">
        <f t="shared" si="656"/>
        <v/>
      </c>
      <c r="BC145" s="91" t="str">
        <f t="shared" si="657"/>
        <v/>
      </c>
      <c r="BD145" s="91" t="str">
        <f t="shared" si="658"/>
        <v/>
      </c>
      <c r="BE145" s="91" t="str">
        <f t="shared" si="659"/>
        <v/>
      </c>
      <c r="BF145" s="91" t="str">
        <f t="shared" si="660"/>
        <v/>
      </c>
      <c r="BG145" s="91" t="str">
        <f t="shared" si="661"/>
        <v/>
      </c>
      <c r="BH145" s="91" t="str">
        <f t="shared" si="662"/>
        <v/>
      </c>
      <c r="BI145" s="91" t="str">
        <f t="shared" si="663"/>
        <v/>
      </c>
      <c r="BJ145" s="91" t="str">
        <f t="shared" si="664"/>
        <v/>
      </c>
      <c r="BK145" s="91" t="str">
        <f t="shared" si="665"/>
        <v/>
      </c>
      <c r="BL145" s="91" t="str">
        <f t="shared" si="666"/>
        <v/>
      </c>
      <c r="BM145" s="91" t="str">
        <f t="shared" si="667"/>
        <v/>
      </c>
      <c r="BN145" s="91" t="str">
        <f t="shared" si="668"/>
        <v/>
      </c>
      <c r="BO145" s="91" t="str">
        <f t="shared" si="669"/>
        <v/>
      </c>
      <c r="BP145" s="91" t="str">
        <f t="shared" si="670"/>
        <v/>
      </c>
      <c r="BQ145" s="91" t="str">
        <f t="shared" si="671"/>
        <v/>
      </c>
      <c r="BR145" s="91" t="str">
        <f t="shared" si="672"/>
        <v/>
      </c>
      <c r="BS145" s="91" t="str">
        <f t="shared" si="673"/>
        <v/>
      </c>
      <c r="BT145" s="91" t="str">
        <f t="shared" si="674"/>
        <v/>
      </c>
      <c r="BU145" s="91" t="str">
        <f t="shared" si="675"/>
        <v/>
      </c>
      <c r="BV145" s="91" t="str">
        <f t="shared" si="676"/>
        <v/>
      </c>
      <c r="BW145" s="91" t="str">
        <f t="shared" si="677"/>
        <v/>
      </c>
      <c r="BX145" s="91" t="str">
        <f t="shared" si="678"/>
        <v/>
      </c>
      <c r="BY145" s="91" t="str">
        <f t="shared" si="679"/>
        <v/>
      </c>
      <c r="BZ145" s="91" t="str">
        <f t="shared" si="680"/>
        <v/>
      </c>
      <c r="CA145" s="91" t="str">
        <f t="shared" si="681"/>
        <v/>
      </c>
      <c r="CB145" s="91" t="str">
        <f t="shared" si="682"/>
        <v/>
      </c>
      <c r="CC145" s="91" t="str">
        <f t="shared" si="683"/>
        <v/>
      </c>
      <c r="CD145" s="91" t="str">
        <f t="shared" si="684"/>
        <v/>
      </c>
      <c r="CE145" s="91" t="str">
        <f t="shared" si="685"/>
        <v/>
      </c>
      <c r="CF145" s="91" t="str">
        <f t="shared" si="686"/>
        <v/>
      </c>
      <c r="CG145" s="91" t="str">
        <f t="shared" si="687"/>
        <v/>
      </c>
      <c r="CH145" s="91" t="str">
        <f t="shared" si="688"/>
        <v/>
      </c>
      <c r="CI145" s="91" t="str">
        <f t="shared" si="689"/>
        <v>нет</v>
      </c>
      <c r="CJ145" s="63" t="e">
        <f>IF(LEN('Описание предлагаемого товара'!#REF!)&gt;0,'Описание предлагаемого товара'!#REF!,"")</f>
        <v>#REF!</v>
      </c>
      <c r="CK145" s="91" t="e">
        <f t="shared" ref="CK145:CL145" si="1260">IFERROR(REPLACE(CJ145,FIND(CHAR(10),CJ145,1),1,""),CJ145)</f>
        <v>#REF!</v>
      </c>
      <c r="CL145" s="91" t="e">
        <f t="shared" si="1260"/>
        <v>#REF!</v>
      </c>
      <c r="CM145" s="91" t="e">
        <f t="shared" si="691"/>
        <v>#REF!</v>
      </c>
      <c r="CN145" s="91" t="e">
        <f t="shared" si="692"/>
        <v>#REF!</v>
      </c>
      <c r="CO145" s="91" t="e">
        <f t="shared" si="693"/>
        <v>#REF!</v>
      </c>
      <c r="CP145" s="90" t="e">
        <f>IF(AU145="Не указан реестровый номер (мера нац.режима Запрет)","",IF(CI145="нет","",IF(CU145="да","исключение(не смотрим баллы)",IFERROR(IF(CI145*1&gt;0,IFERROR(IF(VLOOKUP(CI145*1,Обработ.выгрузка_реестра_РФ!$A:$G,7,)=0,"Баллы не установлены",VLOOKUP(CI145*1,Обработ.выгрузка_реестра_РФ!$A:$G,7,)),IF(LEN(CI145)&gt;14,"","нет номера в реестре РФ")),""),IF(LEN(CI145)=0,"","Некорректный реестровый номер")))))</f>
        <v>#REF!</v>
      </c>
      <c r="CQ145" s="33" t="e">
        <f>IF(LEN(C145)&gt;0,IFERROR(IF(LEN(H145)&gt;0,IF(LEN(VLOOKUP(H145,'исключения(не_смотрим_баллы)'!$A:$C,1,))&gt;0,"да","нет"),"не введен ОКПД2"),"нет"),"")</f>
        <v>#REF!</v>
      </c>
      <c r="CR145" s="33" t="e">
        <f ca="1">IF(CQ145="да",IF(TODAY()&lt;VLOOKUP(H145,'исключения(не_смотрим_баллы)'!$A:$C,3,),"да","нет"),"")</f>
        <v>#REF!</v>
      </c>
      <c r="CS145" s="33" t="str">
        <f>IFERROR(IF(CQ145="да",IF(VLOOKUP(CI145*1,Обработ.выгрузка_реестра_РФ!$A:$G,2,)&lt;VLOOKUP(H145,'исключения(не_смотрим_баллы)'!$A:$C,2,),"да","нет"),""),"")</f>
        <v/>
      </c>
      <c r="CT145" s="24"/>
      <c r="CU145" s="33" t="e">
        <f t="shared" si="705"/>
        <v>#REF!</v>
      </c>
      <c r="CV145" s="91" t="e">
        <f t="shared" si="706"/>
        <v>#REF!</v>
      </c>
      <c r="CW145" s="27" t="e">
        <f t="shared" si="707"/>
        <v>#REF!</v>
      </c>
      <c r="CX145" s="26" t="e">
        <f t="shared" si="636"/>
        <v>#REF!</v>
      </c>
      <c r="CY145" s="64" t="e">
        <f>IF(LEN('Описание предлагаемого товара'!#REF!)&gt;0,'Описание предлагаемого товара'!#REF!,"")</f>
        <v>#REF!</v>
      </c>
      <c r="CZ145" s="95" t="e">
        <f t="shared" si="694"/>
        <v>#REF!</v>
      </c>
      <c r="DA145" s="95" t="e">
        <f t="shared" ref="DA145" si="1261">IFERROR(REPLACE(CZ145,FIND(" ",CZ145,1),1,""),CZ145)</f>
        <v>#REF!</v>
      </c>
      <c r="DB145" s="95" t="e">
        <f t="shared" si="638"/>
        <v>#REF!</v>
      </c>
      <c r="DC145" s="95" t="e">
        <f t="shared" ref="DC145:DD145" si="1262">IFERROR(REPLACE(DB145,FIND("г.",DB145,1),2,""),DB145)</f>
        <v>#REF!</v>
      </c>
      <c r="DD145" s="95" t="e">
        <f t="shared" si="1262"/>
        <v>#REF!</v>
      </c>
      <c r="DE145" s="95" t="e">
        <f t="shared" ref="DE145:DF145" si="1263">IFERROR(REPLACE(DD145,FIND("г",DD145,1),1,""),DD145)</f>
        <v>#REF!</v>
      </c>
      <c r="DF145" s="95" t="e">
        <f t="shared" si="1263"/>
        <v>#REF!</v>
      </c>
      <c r="DG145" s="95" t="e">
        <f t="shared" si="711"/>
        <v>#REF!</v>
      </c>
      <c r="DH145" s="25" t="str">
        <f>IFERROR(VLOOKUP(CI145*1,Обработ.выгрузка_реестра_РФ!$A:$G,5,),"")</f>
        <v/>
      </c>
      <c r="DI145" s="27" t="str">
        <f t="shared" si="721"/>
        <v/>
      </c>
      <c r="DJ145" s="27" t="str">
        <f t="shared" ca="1" si="698"/>
        <v/>
      </c>
      <c r="DK145" s="63" t="e">
        <f>IF(LEN('Описание предлагаемого товара'!#REF!)&gt;0,'Описание предлагаемого товара'!#REF!,"")</f>
        <v>#REF!</v>
      </c>
      <c r="DL145" s="63" t="e">
        <f>IF(LEN('Описание предлагаемого товара'!#REF!)&gt;0,'Описание предлагаемого товара'!#REF!,"")</f>
        <v>#REF!</v>
      </c>
      <c r="DM145" s="32"/>
    </row>
    <row r="146" spans="1:117" ht="48.75" customHeight="1" x14ac:dyDescent="0.25">
      <c r="A146" s="61" t="e">
        <f>IF(LEN('Описание предлагаемого товара'!#REF!)&gt;0,'Описание предлагаемого товара'!#REF!,"")</f>
        <v>#REF!</v>
      </c>
      <c r="B146" s="65" t="e">
        <f>IF(LEN('Описание предлагаемого товара'!#REF!)&gt;0,'Описание предлагаемого товара'!#REF!,"")</f>
        <v>#REF!</v>
      </c>
      <c r="C146" s="61" t="e">
        <f>IF(LEN('Описание предлагаемого товара'!#REF!)&gt;0,'Описание предлагаемого товара'!#REF!,"")</f>
        <v>#REF!</v>
      </c>
      <c r="D146" s="61" t="e">
        <f>IF(LEN('Описание предлагаемого товара'!#REF!)&gt;0,'Описание предлагаемого товара'!#REF!,"")</f>
        <v>#REF!</v>
      </c>
      <c r="E146" s="61" t="e">
        <f>IF(LEN('Описание предлагаемого товара'!#REF!)&gt;0,'Описание предлагаемого товара'!#REF!,"")</f>
        <v>#REF!</v>
      </c>
      <c r="F146" s="61" t="e">
        <f>IF(LEN('Описание предлагаемого товара'!#REF!)&gt;0,'Описание предлагаемого товара'!#REF!,"")</f>
        <v>#REF!</v>
      </c>
      <c r="G146" s="61" t="e">
        <f>IF(LEN('Описание предлагаемого товара'!#REF!)&gt;0,'Описание предлагаемого товара'!#REF!,"")</f>
        <v>#REF!</v>
      </c>
      <c r="H146" s="61" t="e">
        <f>IF(LEN('Описание предлагаемого товара'!#REF!)&gt;0,'Описание предлагаемого товара'!#REF!,"")</f>
        <v>#REF!</v>
      </c>
      <c r="I146" s="61" t="e">
        <f>IF(LEN('Описание предлагаемого товара'!#REF!)&gt;0,'Описание предлагаемого товара'!#REF!,"")</f>
        <v>#REF!</v>
      </c>
      <c r="J146" s="38" t="str">
        <f>IFERROR(VLOOKUP(B146,SAP!$A:$E,5,),"")</f>
        <v/>
      </c>
      <c r="K146" s="40" t="str">
        <f t="shared" si="641"/>
        <v/>
      </c>
      <c r="L146" s="61" t="e">
        <f>IF(LEN('Описание предлагаемого товара'!#REF!)&gt;0,IFERROR('Описание предлагаемого товара'!#REF!*1,""),"")</f>
        <v>#REF!</v>
      </c>
      <c r="M146" s="39" t="str">
        <f>IFERROR(VLOOKUP(B146,SAP!$A:$E,2,),"")</f>
        <v/>
      </c>
      <c r="N146" s="41" t="str">
        <f t="shared" si="777"/>
        <v/>
      </c>
      <c r="O146" s="39" t="str">
        <f t="shared" ref="O146:O209" si="1264">IFERROR(IF(B146*1&gt;0,IF(N146=L146,"да","нет"),""),"")</f>
        <v/>
      </c>
      <c r="P146" s="36" t="e">
        <f>IF(LEN('Описание предлагаемого товара'!#REF!)&gt;0,'Описание предлагаемого товара'!#REF!,"")</f>
        <v>#REF!</v>
      </c>
      <c r="Q14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46" s="37" t="e">
        <f>IF(LEN('Описание предлагаемого товара'!#REF!)&gt;0,'Описание предлагаемого товара'!#REF!,"")</f>
        <v>#REF!</v>
      </c>
      <c r="S146" s="37" t="e">
        <f>IF(LEN('Описание предлагаемого товара'!#REF!)&gt;0,'Описание предлагаемого товара'!#REF!,"")</f>
        <v>#REF!</v>
      </c>
      <c r="T14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46" s="23" t="str">
        <f>IFERROR(VLOOKUP(CI146*1,Обработ.выгрузка_реестра_РФ!$A:$G,6,),"")</f>
        <v/>
      </c>
      <c r="V146" s="61" t="e">
        <f>IF(LEN('Описание предлагаемого товара'!#REF!)&gt;0,'Описание предлагаемого товара'!#REF!,"")</f>
        <v>#REF!</v>
      </c>
      <c r="W146" s="62" t="e">
        <f>IF(LEN('Описание предлагаемого товара'!#REF!)&gt;0,'Описание предлагаемого товара'!#REF!,"")</f>
        <v>#REF!</v>
      </c>
      <c r="X146" s="91" t="e">
        <f t="shared" ref="X146:Y146" si="1265">IFERROR(REPLACE(W146,FIND(CHAR(10),W146,1),1," "),W146)</f>
        <v>#REF!</v>
      </c>
      <c r="Y146" s="91" t="e">
        <f t="shared" si="1265"/>
        <v>#REF!</v>
      </c>
      <c r="Z146" s="91" t="e">
        <f t="shared" si="643"/>
        <v>#REF!</v>
      </c>
      <c r="AA146" s="91" t="e">
        <f t="shared" si="644"/>
        <v>#REF!</v>
      </c>
      <c r="AB146" s="91" t="e">
        <f t="shared" si="645"/>
        <v>#REF!</v>
      </c>
      <c r="AC146" s="91" t="e">
        <f t="shared" ref="AC146:AF146" si="1266">IFERROR(REPLACE(AB146,FIND("  ",AB146,1),2," "),AB146)</f>
        <v>#REF!</v>
      </c>
      <c r="AD146" s="91" t="e">
        <f t="shared" si="1266"/>
        <v>#REF!</v>
      </c>
      <c r="AE146" s="91" t="e">
        <f t="shared" si="1266"/>
        <v>#REF!</v>
      </c>
      <c r="AF146" s="91" t="e">
        <f t="shared" si="1266"/>
        <v>#REF!</v>
      </c>
      <c r="AG146" s="23" t="str">
        <f>IFERROR(VLOOKUP(CI146*1,Обработ.выгрузка_реестра_РФ!$A:$G,4,),"")</f>
        <v/>
      </c>
      <c r="AH146" s="91" t="str">
        <f t="shared" ref="AH146:AI146" si="1267">IFERROR(REPLACE(AG146,FIND("-",AG146,1),1,"*"),AG146)</f>
        <v/>
      </c>
      <c r="AI146" s="91" t="str">
        <f t="shared" si="1267"/>
        <v/>
      </c>
      <c r="AJ146" s="27" t="str">
        <f t="shared" si="743"/>
        <v/>
      </c>
      <c r="AK146" s="63" t="e">
        <f>IF(LEN('Описание предлагаемого товара'!#REF!)&gt;0,'Описание предлагаемого товара'!#REF!,"")</f>
        <v>#REF!</v>
      </c>
      <c r="AL146" s="91" t="e">
        <f t="shared" ref="AL146:AM146" si="1268">IFERROR(REPLACE(AK146,FIND(CHAR(10),AK146,1),1,""),AK146)</f>
        <v>#REF!</v>
      </c>
      <c r="AM146" s="91" t="e">
        <f t="shared" si="1268"/>
        <v>#REF!</v>
      </c>
      <c r="AN146" s="91" t="e">
        <f t="shared" ref="AN146:AR146" si="1269">IFERROR(REPLACE(AM146,FIND(" ",AM146,1),1,""),AM146)</f>
        <v>#REF!</v>
      </c>
      <c r="AO146" s="91" t="e">
        <f t="shared" si="1269"/>
        <v>#REF!</v>
      </c>
      <c r="AP146" s="91" t="e">
        <f t="shared" si="1269"/>
        <v>#REF!</v>
      </c>
      <c r="AQ146" s="91" t="e">
        <f t="shared" si="1269"/>
        <v>#REF!</v>
      </c>
      <c r="AR146" s="91" t="e">
        <f t="shared" si="1269"/>
        <v>#REF!</v>
      </c>
      <c r="AS146" s="91" t="e">
        <f t="shared" si="650"/>
        <v>#REF!</v>
      </c>
      <c r="AT146" s="91" t="e">
        <f t="shared" si="651"/>
        <v>#REF!</v>
      </c>
      <c r="AU146" s="32" t="e">
        <f t="shared" ref="AU146:AU209" si="1270">IF(LEN(CI146)&gt;0,IF(CI146="нет",IF(I146="запрет","Не указан реестровый номер (мера нац.режима Запрет)",IF(I146="ограничение","Не указан реестровый номер (мера нац.режима Ограничение)","")),IF(LEN(CI146)&gt;14,"Необходимо указать один реестровый номер",CI146)),"")</f>
        <v>#REF!</v>
      </c>
      <c r="AV146" s="93" t="e">
        <f>'Описание предлагаемого товара'!#REF!</f>
        <v>#REF!</v>
      </c>
      <c r="AW146" s="91" t="e">
        <f>MIN(SEARCH({0,1,2,3,4,5,6,7,8,9},AV146&amp; "0123456789"))</f>
        <v>#REF!</v>
      </c>
      <c r="AX146" s="91" t="str">
        <f t="shared" si="652"/>
        <v/>
      </c>
      <c r="AY146" s="91" t="str">
        <f t="shared" si="653"/>
        <v/>
      </c>
      <c r="AZ146" s="91" t="str">
        <f t="shared" si="654"/>
        <v/>
      </c>
      <c r="BA146" s="91" t="str">
        <f t="shared" si="655"/>
        <v/>
      </c>
      <c r="BB146" s="91" t="str">
        <f t="shared" si="656"/>
        <v/>
      </c>
      <c r="BC146" s="91" t="str">
        <f t="shared" si="657"/>
        <v/>
      </c>
      <c r="BD146" s="91" t="str">
        <f t="shared" si="658"/>
        <v/>
      </c>
      <c r="BE146" s="91" t="str">
        <f t="shared" si="659"/>
        <v/>
      </c>
      <c r="BF146" s="91" t="str">
        <f t="shared" si="660"/>
        <v/>
      </c>
      <c r="BG146" s="91" t="str">
        <f t="shared" si="661"/>
        <v/>
      </c>
      <c r="BH146" s="91" t="str">
        <f t="shared" si="662"/>
        <v/>
      </c>
      <c r="BI146" s="91" t="str">
        <f t="shared" si="663"/>
        <v/>
      </c>
      <c r="BJ146" s="91" t="str">
        <f t="shared" si="664"/>
        <v/>
      </c>
      <c r="BK146" s="91" t="str">
        <f t="shared" si="665"/>
        <v/>
      </c>
      <c r="BL146" s="91" t="str">
        <f t="shared" si="666"/>
        <v/>
      </c>
      <c r="BM146" s="91" t="str">
        <f t="shared" si="667"/>
        <v/>
      </c>
      <c r="BN146" s="91" t="str">
        <f t="shared" si="668"/>
        <v/>
      </c>
      <c r="BO146" s="91" t="str">
        <f t="shared" si="669"/>
        <v/>
      </c>
      <c r="BP146" s="91" t="str">
        <f t="shared" si="670"/>
        <v/>
      </c>
      <c r="BQ146" s="91" t="str">
        <f t="shared" si="671"/>
        <v/>
      </c>
      <c r="BR146" s="91" t="str">
        <f t="shared" si="672"/>
        <v/>
      </c>
      <c r="BS146" s="91" t="str">
        <f t="shared" si="673"/>
        <v/>
      </c>
      <c r="BT146" s="91" t="str">
        <f t="shared" si="674"/>
        <v/>
      </c>
      <c r="BU146" s="91" t="str">
        <f t="shared" si="675"/>
        <v/>
      </c>
      <c r="BV146" s="91" t="str">
        <f t="shared" si="676"/>
        <v/>
      </c>
      <c r="BW146" s="91" t="str">
        <f t="shared" si="677"/>
        <v/>
      </c>
      <c r="BX146" s="91" t="str">
        <f t="shared" si="678"/>
        <v/>
      </c>
      <c r="BY146" s="91" t="str">
        <f t="shared" si="679"/>
        <v/>
      </c>
      <c r="BZ146" s="91" t="str">
        <f t="shared" si="680"/>
        <v/>
      </c>
      <c r="CA146" s="91" t="str">
        <f t="shared" si="681"/>
        <v/>
      </c>
      <c r="CB146" s="91" t="str">
        <f t="shared" si="682"/>
        <v/>
      </c>
      <c r="CC146" s="91" t="str">
        <f t="shared" si="683"/>
        <v/>
      </c>
      <c r="CD146" s="91" t="str">
        <f t="shared" si="684"/>
        <v/>
      </c>
      <c r="CE146" s="91" t="str">
        <f t="shared" si="685"/>
        <v/>
      </c>
      <c r="CF146" s="91" t="str">
        <f t="shared" si="686"/>
        <v/>
      </c>
      <c r="CG146" s="91" t="str">
        <f t="shared" si="687"/>
        <v/>
      </c>
      <c r="CH146" s="91" t="str">
        <f t="shared" si="688"/>
        <v/>
      </c>
      <c r="CI146" s="91" t="str">
        <f t="shared" si="689"/>
        <v>нет</v>
      </c>
      <c r="CJ146" s="63" t="e">
        <f>IF(LEN('Описание предлагаемого товара'!#REF!)&gt;0,'Описание предлагаемого товара'!#REF!,"")</f>
        <v>#REF!</v>
      </c>
      <c r="CK146" s="91" t="e">
        <f t="shared" ref="CK146:CL146" si="1271">IFERROR(REPLACE(CJ146,FIND(CHAR(10),CJ146,1),1,""),CJ146)</f>
        <v>#REF!</v>
      </c>
      <c r="CL146" s="91" t="e">
        <f t="shared" si="1271"/>
        <v>#REF!</v>
      </c>
      <c r="CM146" s="91" t="e">
        <f t="shared" si="691"/>
        <v>#REF!</v>
      </c>
      <c r="CN146" s="91" t="e">
        <f t="shared" si="692"/>
        <v>#REF!</v>
      </c>
      <c r="CO146" s="91" t="e">
        <f t="shared" si="693"/>
        <v>#REF!</v>
      </c>
      <c r="CP146" s="90" t="e">
        <f>IF(AU146="Не указан реестровый номер (мера нац.режима Запрет)","",IF(CI146="нет","",IF(CU146="да","исключение(не смотрим баллы)",IFERROR(IF(CI146*1&gt;0,IFERROR(IF(VLOOKUP(CI146*1,Обработ.выгрузка_реестра_РФ!$A:$G,7,)=0,"Баллы не установлены",VLOOKUP(CI146*1,Обработ.выгрузка_реестра_РФ!$A:$G,7,)),IF(LEN(CI146)&gt;14,"","нет номера в реестре РФ")),""),IF(LEN(CI146)=0,"","Некорректный реестровый номер")))))</f>
        <v>#REF!</v>
      </c>
      <c r="CQ146" s="33" t="e">
        <f>IF(LEN(C146)&gt;0,IFERROR(IF(LEN(H146)&gt;0,IF(LEN(VLOOKUP(H146,'исключения(не_смотрим_баллы)'!$A:$C,1,))&gt;0,"да","нет"),"не введен ОКПД2"),"нет"),"")</f>
        <v>#REF!</v>
      </c>
      <c r="CR146" s="33" t="e">
        <f ca="1">IF(CQ146="да",IF(TODAY()&lt;VLOOKUP(H146,'исключения(не_смотрим_баллы)'!$A:$C,3,),"да","нет"),"")</f>
        <v>#REF!</v>
      </c>
      <c r="CS146" s="33" t="str">
        <f>IFERROR(IF(CQ146="да",IF(VLOOKUP(CI146*1,Обработ.выгрузка_реестра_РФ!$A:$G,2,)&lt;VLOOKUP(H146,'исключения(не_смотрим_баллы)'!$A:$C,2,),"да","нет"),""),"")</f>
        <v/>
      </c>
      <c r="CT146" s="24"/>
      <c r="CU146" s="33" t="e">
        <f t="shared" si="705"/>
        <v>#REF!</v>
      </c>
      <c r="CV146" s="91" t="e">
        <f t="shared" si="706"/>
        <v>#REF!</v>
      </c>
      <c r="CW146" s="27" t="e">
        <f t="shared" si="707"/>
        <v>#REF!</v>
      </c>
      <c r="CX146" s="26" t="e">
        <f t="shared" ref="CX146:CX209" si="1272">IF(AU146="Не указан реестровый номер (мера нац.режима Запрет)","Импорт",IF(AU146="Не указан реестровый номер (мера нац.режима Ограничение)","Импорт",IF(CI146="не заполняется","",IF(LEN(CI146)&gt;0,IF(CI146&lt;&gt;"нет",IF(LEN(L146)&gt;0,IFERROR(IF(CP146="исключение(не смотрим баллы)","РФ",IF(CP146*1&gt;0,IF(CP146*1&gt;=L146*1,"РФ","Импорт"),"")),"Импорт"),IF(CP146="исключение(не смотрим баллы)","РФ","не указан мин.балл")),""),""))))</f>
        <v>#REF!</v>
      </c>
      <c r="CY146" s="64" t="e">
        <f>IF(LEN('Описание предлагаемого товара'!#REF!)&gt;0,'Описание предлагаемого товара'!#REF!,"")</f>
        <v>#REF!</v>
      </c>
      <c r="CZ146" s="95" t="e">
        <f t="shared" si="694"/>
        <v>#REF!</v>
      </c>
      <c r="DA146" s="95" t="e">
        <f t="shared" ref="DA146" si="1273">IFERROR(REPLACE(CZ146,FIND(" ",CZ146,1),1,""),CZ146)</f>
        <v>#REF!</v>
      </c>
      <c r="DB146" s="95" t="e">
        <f t="shared" ref="DB146:DB209" si="1274">IFERROR(REPLACE(CZ146,FIND(" ",CZ146,1),1,""),CZ146)</f>
        <v>#REF!</v>
      </c>
      <c r="DC146" s="95" t="e">
        <f t="shared" ref="DC146:DD146" si="1275">IFERROR(REPLACE(DB146,FIND("г.",DB146,1),2,""),DB146)</f>
        <v>#REF!</v>
      </c>
      <c r="DD146" s="95" t="e">
        <f t="shared" si="1275"/>
        <v>#REF!</v>
      </c>
      <c r="DE146" s="95" t="e">
        <f t="shared" ref="DE146:DF146" si="1276">IFERROR(REPLACE(DD146,FIND("г",DD146,1),1,""),DD146)</f>
        <v>#REF!</v>
      </c>
      <c r="DF146" s="95" t="e">
        <f t="shared" si="1276"/>
        <v>#REF!</v>
      </c>
      <c r="DG146" s="95" t="e">
        <f t="shared" si="711"/>
        <v>#REF!</v>
      </c>
      <c r="DH146" s="25" t="str">
        <f>IFERROR(VLOOKUP(CI146*1,Обработ.выгрузка_реестра_РФ!$A:$G,5,),"")</f>
        <v/>
      </c>
      <c r="DI146" s="27" t="str">
        <f t="shared" si="721"/>
        <v/>
      </c>
      <c r="DJ146" s="27" t="str">
        <f t="shared" ca="1" si="698"/>
        <v/>
      </c>
      <c r="DK146" s="63" t="e">
        <f>IF(LEN('Описание предлагаемого товара'!#REF!)&gt;0,'Описание предлагаемого товара'!#REF!,"")</f>
        <v>#REF!</v>
      </c>
      <c r="DL146" s="63" t="e">
        <f>IF(LEN('Описание предлагаемого товара'!#REF!)&gt;0,'Описание предлагаемого товара'!#REF!,"")</f>
        <v>#REF!</v>
      </c>
      <c r="DM146" s="32"/>
    </row>
    <row r="147" spans="1:117" ht="48.75" customHeight="1" x14ac:dyDescent="0.25">
      <c r="A147" s="61" t="e">
        <f>IF(LEN('Описание предлагаемого товара'!#REF!)&gt;0,'Описание предлагаемого товара'!#REF!,"")</f>
        <v>#REF!</v>
      </c>
      <c r="B147" s="65" t="e">
        <f>IF(LEN('Описание предлагаемого товара'!#REF!)&gt;0,'Описание предлагаемого товара'!#REF!,"")</f>
        <v>#REF!</v>
      </c>
      <c r="C147" s="61" t="e">
        <f>IF(LEN('Описание предлагаемого товара'!#REF!)&gt;0,'Описание предлагаемого товара'!#REF!,"")</f>
        <v>#REF!</v>
      </c>
      <c r="D147" s="61" t="e">
        <f>IF(LEN('Описание предлагаемого товара'!#REF!)&gt;0,'Описание предлагаемого товара'!#REF!,"")</f>
        <v>#REF!</v>
      </c>
      <c r="E147" s="61" t="e">
        <f>IF(LEN('Описание предлагаемого товара'!#REF!)&gt;0,'Описание предлагаемого товара'!#REF!,"")</f>
        <v>#REF!</v>
      </c>
      <c r="F147" s="61" t="e">
        <f>IF(LEN('Описание предлагаемого товара'!#REF!)&gt;0,'Описание предлагаемого товара'!#REF!,"")</f>
        <v>#REF!</v>
      </c>
      <c r="G147" s="61" t="e">
        <f>IF(LEN('Описание предлагаемого товара'!#REF!)&gt;0,'Описание предлагаемого товара'!#REF!,"")</f>
        <v>#REF!</v>
      </c>
      <c r="H147" s="61" t="e">
        <f>IF(LEN('Описание предлагаемого товара'!#REF!)&gt;0,'Описание предлагаемого товара'!#REF!,"")</f>
        <v>#REF!</v>
      </c>
      <c r="I147" s="61" t="e">
        <f>IF(LEN('Описание предлагаемого товара'!#REF!)&gt;0,'Описание предлагаемого товара'!#REF!,"")</f>
        <v>#REF!</v>
      </c>
      <c r="J147" s="38" t="str">
        <f>IFERROR(VLOOKUP(B147,SAP!$A:$E,5,),"")</f>
        <v/>
      </c>
      <c r="K147" s="40" t="str">
        <f t="shared" ref="K147:K210" si="1277">IFERROR(IF(B147*1&gt;0,IF(J147=I147,"да","нет"),""),"")</f>
        <v/>
      </c>
      <c r="L147" s="61" t="e">
        <f>IF(LEN('Описание предлагаемого товара'!#REF!)&gt;0,IFERROR('Описание предлагаемого товара'!#REF!*1,""),"")</f>
        <v>#REF!</v>
      </c>
      <c r="M147" s="39" t="str">
        <f>IFERROR(VLOOKUP(B147,SAP!$A:$E,2,),"")</f>
        <v/>
      </c>
      <c r="N147" s="41" t="str">
        <f t="shared" si="777"/>
        <v/>
      </c>
      <c r="O147" s="39" t="str">
        <f t="shared" si="1264"/>
        <v/>
      </c>
      <c r="P147" s="36" t="e">
        <f>IF(LEN('Описание предлагаемого товара'!#REF!)&gt;0,'Описание предлагаемого товара'!#REF!,"")</f>
        <v>#REF!</v>
      </c>
      <c r="Q14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47" s="37" t="e">
        <f>IF(LEN('Описание предлагаемого товара'!#REF!)&gt;0,'Описание предлагаемого товара'!#REF!,"")</f>
        <v>#REF!</v>
      </c>
      <c r="S147" s="37" t="e">
        <f>IF(LEN('Описание предлагаемого товара'!#REF!)&gt;0,'Описание предлагаемого товара'!#REF!,"")</f>
        <v>#REF!</v>
      </c>
      <c r="T14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47" s="23" t="str">
        <f>IFERROR(VLOOKUP(CI147*1,Обработ.выгрузка_реестра_РФ!$A:$G,6,),"")</f>
        <v/>
      </c>
      <c r="V147" s="61" t="e">
        <f>IF(LEN('Описание предлагаемого товара'!#REF!)&gt;0,'Описание предлагаемого товара'!#REF!,"")</f>
        <v>#REF!</v>
      </c>
      <c r="W147" s="62" t="e">
        <f>IF(LEN('Описание предлагаемого товара'!#REF!)&gt;0,'Описание предлагаемого товара'!#REF!,"")</f>
        <v>#REF!</v>
      </c>
      <c r="X147" s="91" t="e">
        <f t="shared" ref="X147:Y147" si="1278">IFERROR(REPLACE(W147,FIND(CHAR(10),W147,1),1," "),W147)</f>
        <v>#REF!</v>
      </c>
      <c r="Y147" s="91" t="e">
        <f t="shared" si="1278"/>
        <v>#REF!</v>
      </c>
      <c r="Z147" s="91" t="e">
        <f t="shared" ref="Z147:Z210" si="1279">IFERROR(REPLACE(Y147,FIND("""",Y147,1),1,""),Y147)</f>
        <v>#REF!</v>
      </c>
      <c r="AA147" s="91" t="e">
        <f t="shared" ref="AA147:AA210" si="1280">IFERROR(REPLACE(Z147,FIND("""",Z147,1),1,""),Z147)</f>
        <v>#REF!</v>
      </c>
      <c r="AB147" s="91" t="e">
        <f t="shared" ref="AB147:AB210" si="1281">IFERROR(REPLACE(AA147,FIND("""",AA147,1),1,""),AA147)</f>
        <v>#REF!</v>
      </c>
      <c r="AC147" s="91" t="e">
        <f t="shared" ref="AC147:AF147" si="1282">IFERROR(REPLACE(AB147,FIND("  ",AB147,1),2," "),AB147)</f>
        <v>#REF!</v>
      </c>
      <c r="AD147" s="91" t="e">
        <f t="shared" si="1282"/>
        <v>#REF!</v>
      </c>
      <c r="AE147" s="91" t="e">
        <f t="shared" si="1282"/>
        <v>#REF!</v>
      </c>
      <c r="AF147" s="91" t="e">
        <f t="shared" si="1282"/>
        <v>#REF!</v>
      </c>
      <c r="AG147" s="23" t="str">
        <f>IFERROR(VLOOKUP(CI147*1,Обработ.выгрузка_реестра_РФ!$A:$G,4,),"")</f>
        <v/>
      </c>
      <c r="AH147" s="91" t="str">
        <f t="shared" ref="AH147:AI147" si="1283">IFERROR(REPLACE(AG147,FIND("-",AG147,1),1,"*"),AG147)</f>
        <v/>
      </c>
      <c r="AI147" s="91" t="str">
        <f t="shared" si="1283"/>
        <v/>
      </c>
      <c r="AJ147" s="27" t="str">
        <f t="shared" si="743"/>
        <v/>
      </c>
      <c r="AK147" s="63" t="e">
        <f>IF(LEN('Описание предлагаемого товара'!#REF!)&gt;0,'Описание предлагаемого товара'!#REF!,"")</f>
        <v>#REF!</v>
      </c>
      <c r="AL147" s="91" t="e">
        <f t="shared" ref="AL147:AM147" si="1284">IFERROR(REPLACE(AK147,FIND(CHAR(10),AK147,1),1,""),AK147)</f>
        <v>#REF!</v>
      </c>
      <c r="AM147" s="91" t="e">
        <f t="shared" si="1284"/>
        <v>#REF!</v>
      </c>
      <c r="AN147" s="91" t="e">
        <f t="shared" ref="AN147:AR147" si="1285">IFERROR(REPLACE(AM147,FIND(" ",AM147,1),1,""),AM147)</f>
        <v>#REF!</v>
      </c>
      <c r="AO147" s="91" t="e">
        <f t="shared" si="1285"/>
        <v>#REF!</v>
      </c>
      <c r="AP147" s="91" t="e">
        <f t="shared" si="1285"/>
        <v>#REF!</v>
      </c>
      <c r="AQ147" s="91" t="e">
        <f t="shared" si="1285"/>
        <v>#REF!</v>
      </c>
      <c r="AR147" s="91" t="e">
        <f t="shared" si="1285"/>
        <v>#REF!</v>
      </c>
      <c r="AS147" s="91" t="e">
        <f t="shared" ref="AS147:AS210" si="1286">IFERROR(REPLACE(AR147,FIND(",",AR147,1),1,""),AR147)</f>
        <v>#REF!</v>
      </c>
      <c r="AT147" s="91" t="e">
        <f t="shared" ref="AT147:AT210" si="1287">IFERROR(REPLACE(AS147,FIND(".",AS147,1),1,""),AS147)</f>
        <v>#REF!</v>
      </c>
      <c r="AU147" s="32" t="e">
        <f t="shared" si="1270"/>
        <v>#REF!</v>
      </c>
      <c r="AV147" s="93" t="e">
        <f>'Описание предлагаемого товара'!#REF!</f>
        <v>#REF!</v>
      </c>
      <c r="AW147" s="91" t="e">
        <f>MIN(SEARCH({0,1,2,3,4,5,6,7,8,9},AV147&amp; "0123456789"))</f>
        <v>#REF!</v>
      </c>
      <c r="AX147" s="91" t="str">
        <f t="shared" ref="AX147:AX210" si="1288">IFERROR(IF(LEN(MID(AV147,AW147,8)*1)=8,MID(AV147,AW147,8)*1,""),"")</f>
        <v/>
      </c>
      <c r="AY147" s="91" t="str">
        <f t="shared" ref="AY147:AY210" si="1289">IFERROR(IF(LEN(MID(AV147,AW147+1,8)*1)=8,MID(AV147,AW147+1,8)*1,""),"")</f>
        <v/>
      </c>
      <c r="AZ147" s="91" t="str">
        <f t="shared" ref="AZ147:AZ210" si="1290">IFERROR(IF(LEN(MID(AV147,AW147+2,8)*1)=8,MID(AV147,AW147+2,8)*1,""),"")</f>
        <v/>
      </c>
      <c r="BA147" s="91" t="str">
        <f t="shared" ref="BA147:BA210" si="1291">IFERROR(IF(LEN(MID(AV147,AW147+3,8)*1)=8,MID(AV147,AW147+3,8)*1,""),"")</f>
        <v/>
      </c>
      <c r="BB147" s="91" t="str">
        <f t="shared" ref="BB147:BB210" si="1292">IFERROR(IF(LEN(MID(AV147,AW147+4,8)*1)=8,MID(AV147,AW147+4,8)*1,""),"")</f>
        <v/>
      </c>
      <c r="BC147" s="91" t="str">
        <f t="shared" ref="BC147:BC210" si="1293">IFERROR(IF(LEN(MID(AV147,AW147+5,8)*1)=8,MID(AV147,AW147+5,8)*1,""),"")</f>
        <v/>
      </c>
      <c r="BD147" s="91" t="str">
        <f t="shared" ref="BD147:BD210" si="1294">IFERROR(IF(LEN(MID(AV147,AW147+6,8)*1)=8,MID(AV147,AW147+6,8)*1,""),"")</f>
        <v/>
      </c>
      <c r="BE147" s="91" t="str">
        <f t="shared" ref="BE147:BE210" si="1295">IFERROR(IF(LEN(MID(AV147,AW147+7,8)*1)=8,MID(AV147,AW147+7,8)*1,""),"")</f>
        <v/>
      </c>
      <c r="BF147" s="91" t="str">
        <f t="shared" ref="BF147:BF210" si="1296">IFERROR(IF(LEN(MID(AV147,AW147+8,8)*1)=8,MID(AV147,AW147+8,8)*1,""),"")</f>
        <v/>
      </c>
      <c r="BG147" s="91" t="str">
        <f t="shared" ref="BG147:BG210" si="1297">IFERROR(IF(LEN(MID(AV147,AW147+9,8)*1)=8,MID(AV147,AW147+9,8)*1,""),"")</f>
        <v/>
      </c>
      <c r="BH147" s="91" t="str">
        <f t="shared" ref="BH147:BH210" si="1298">IFERROR(IF(LEN(MID(AV147,AW147+10,8)*1)=8,MID(AV147,AW147+10,8)*1,""),"")</f>
        <v/>
      </c>
      <c r="BI147" s="91" t="str">
        <f t="shared" ref="BI147:BI210" si="1299">IFERROR(IF(LEN(MID(AV147,AW147+11,8)*1)=8,MID(AV147,AW147+11,8)*1,""),"")</f>
        <v/>
      </c>
      <c r="BJ147" s="91" t="str">
        <f t="shared" ref="BJ147:BJ210" si="1300">IFERROR(IF(LEN(MID(AV147,AW147+12,8)*1)=8,MID(AV147,AW147+12,8)*1,""),"")</f>
        <v/>
      </c>
      <c r="BK147" s="91" t="str">
        <f t="shared" ref="BK147:BK210" si="1301">IFERROR(IF(LEN(MID(AV147,AW147+13,8)*1)=8,MID(AV147,AW147+13,8)*1,""),"")</f>
        <v/>
      </c>
      <c r="BL147" s="91" t="str">
        <f t="shared" ref="BL147:BL210" si="1302">IFERROR(IF(LEN(MID(AV147,AW147+14,8)*1)=8,MID(AV147,AW147+14,8)*1,""),"")</f>
        <v/>
      </c>
      <c r="BM147" s="91" t="str">
        <f t="shared" ref="BM147:BM210" si="1303">IFERROR(IF(LEN(MID(AV147,AW147+15,8)*1)=8,MID(AV147,AW147+15,8)*1,""),"")</f>
        <v/>
      </c>
      <c r="BN147" s="91" t="str">
        <f t="shared" ref="BN147:BN210" si="1304">IFERROR(IF(LEN(MID(AV147,AW147+16,8)*1)=8,MID(AV147,AW147+16,8)*1,""),"")</f>
        <v/>
      </c>
      <c r="BO147" s="91" t="str">
        <f t="shared" ref="BO147:BO210" si="1305">IFERROR(IF(LEN(MID(AV147,AW147+17,8)*1)=8,MID(AV147,AW147+17,8)*1,""),"")</f>
        <v/>
      </c>
      <c r="BP147" s="91" t="str">
        <f t="shared" ref="BP147:BP210" si="1306">IFERROR(IF(LEN(MID(AV147,AW147+18,8)*1)=8,MID(AV147,AW147+18,8)*1,""),"")</f>
        <v/>
      </c>
      <c r="BQ147" s="91" t="str">
        <f t="shared" ref="BQ147:BQ210" si="1307">IFERROR(IF(LEN(MID(AV147,AW147+19,8)*1)=8,MID(AV147,AW147+19,8)*1,""),"")</f>
        <v/>
      </c>
      <c r="BR147" s="91" t="str">
        <f t="shared" ref="BR147:BR210" si="1308">IFERROR(IF(LEN(MID(AV147,AW147+20,8)*1)=8,MID(AV147,AW147+20,8)*1,""),"")</f>
        <v/>
      </c>
      <c r="BS147" s="91" t="str">
        <f t="shared" ref="BS147:BS210" si="1309">IFERROR(IF(LEN(MID(AV147,AW147+21,8)*1)=8,MID(AV147,AW147+21,8)*1,""),"")</f>
        <v/>
      </c>
      <c r="BT147" s="91" t="str">
        <f t="shared" ref="BT147:BT210" si="1310">IFERROR(IF(LEN(MID(AV147,AW147+22,8)*1)=8,MID(AV147,AW147+22,8)*1,""),"")</f>
        <v/>
      </c>
      <c r="BU147" s="91" t="str">
        <f t="shared" ref="BU147:BU210" si="1311">IFERROR(IF(LEN(MID(AV147,AW147+23,8)*1)=8,MID(AV147,AW147+23,8)*1,""),"")</f>
        <v/>
      </c>
      <c r="BV147" s="91" t="str">
        <f t="shared" ref="BV147:BV210" si="1312">IFERROR(IF(LEN(MID(AV147,AW147+24,8)*1)=8,MID(AV147,AW147+24,8)*1,""),"")</f>
        <v/>
      </c>
      <c r="BW147" s="91" t="str">
        <f t="shared" ref="BW147:BW210" si="1313">IFERROR(IF(LEN(MID(AV147,AW147+25,8)*1)=8,MID(AV147,AW147+25,8)*1,""),"")</f>
        <v/>
      </c>
      <c r="BX147" s="91" t="str">
        <f t="shared" ref="BX147:BX210" si="1314">IFERROR(IF(LEN(MID(AV147,AW147+26,8)*1)=8,MID(AV147,AW147+26,8)*1,""),"")</f>
        <v/>
      </c>
      <c r="BY147" s="91" t="str">
        <f t="shared" ref="BY147:BY210" si="1315">IFERROR(IF(LEN(MID(AV147,AW147+27,8)*1)=8,MID(AV147,AW147+27,8)*1,""),"")</f>
        <v/>
      </c>
      <c r="BZ147" s="91" t="str">
        <f t="shared" ref="BZ147:BZ210" si="1316">IFERROR(IF(LEN(MID(AV147,AW147+28,8)*1)=8,MID(AV147,AW147+28,8)*1,""),"")</f>
        <v/>
      </c>
      <c r="CA147" s="91" t="str">
        <f t="shared" ref="CA147:CA210" si="1317">IFERROR(IF(LEN(MID(AV147,AW147+29,8)*1)=8,MID(AV147,AW147+29,8)*1,""),"")</f>
        <v/>
      </c>
      <c r="CB147" s="91" t="str">
        <f t="shared" ref="CB147:CB210" si="1318">IFERROR(IF(LEN(MID(AV147,AW147+30,8)*1)=8,MID(AV147,AW147+30,8)*1,""),"")</f>
        <v/>
      </c>
      <c r="CC147" s="91" t="str">
        <f t="shared" ref="CC147:CC210" si="1319">IFERROR(IF(LEN(MID(AV147,AW147+31,8)*1)=8,MID(AV147,AW147+31,8)*1,""),"")</f>
        <v/>
      </c>
      <c r="CD147" s="91" t="str">
        <f t="shared" ref="CD147:CD210" si="1320">IFERROR(IF(LEN(MID(AV147,AW147+32,8)*1)=8,MID(AV147,AW147+32,8)*1,""),"")</f>
        <v/>
      </c>
      <c r="CE147" s="91" t="str">
        <f t="shared" ref="CE147:CE210" si="1321">IFERROR(IF(LEN(MID(AV147,AW147+33,8)*1)=8,MID(AV147,AW147+33,8)*1,""),"")</f>
        <v/>
      </c>
      <c r="CF147" s="91" t="str">
        <f t="shared" ref="CF147:CF210" si="1322">IFERROR(IF(LEN(MID(AV147,AW147+34,8)*1)=8,MID(AV147,AW147+34,8)*1,""),"")</f>
        <v/>
      </c>
      <c r="CG147" s="91" t="str">
        <f t="shared" ref="CG147:CG210" si="1323">IFERROR(IF(LEN(MID(AV147,AW147+35,8)*1)=8,MID(AV147,AW147+35,8)*1,""),"")</f>
        <v/>
      </c>
      <c r="CH147" s="91" t="str">
        <f t="shared" ref="CH147:CH210" si="1324">CONCATENATE(AX147,AY147,AZ147,BA147,BB147,BC147,BD147,BE147,BF147,BG147,BH147,BI147,BJ147,BK147,BL147,BM147,BN147,BO147,BP147,BQ147,BR147,BS147,BT147,BU147,BV147,BW147,BX147,BY147,BZ147,CA147,CB147,CC147,CD147,CE147,CF147,CG147)</f>
        <v/>
      </c>
      <c r="CI147" s="91" t="str">
        <f t="shared" ref="CI147:CI210" si="1325">IF(LEN(CH147)=0,"нет",CH147)</f>
        <v>нет</v>
      </c>
      <c r="CJ147" s="63" t="e">
        <f>IF(LEN('Описание предлагаемого товара'!#REF!)&gt;0,'Описание предлагаемого товара'!#REF!,"")</f>
        <v>#REF!</v>
      </c>
      <c r="CK147" s="91" t="e">
        <f t="shared" ref="CK147:CL147" si="1326">IFERROR(REPLACE(CJ147,FIND(CHAR(10),CJ147,1),1,""),CJ147)</f>
        <v>#REF!</v>
      </c>
      <c r="CL147" s="91" t="e">
        <f t="shared" si="1326"/>
        <v>#REF!</v>
      </c>
      <c r="CM147" s="91" t="e">
        <f t="shared" ref="CM147:CM210" si="1327">IFERROR(REPLACE(CL147,FIND(" ",CL147,1),1,""),CL147)</f>
        <v>#REF!</v>
      </c>
      <c r="CN147" s="91" t="e">
        <f t="shared" ref="CN147:CN210" si="1328">IFERROR(REPLACE(CL147,FIND(" ",CL147,1),1,""),CL147)</f>
        <v>#REF!</v>
      </c>
      <c r="CO147" s="91" t="e">
        <f t="shared" ref="CO147:CO210" si="1329">IFERROR(CN147*1,CN147)</f>
        <v>#REF!</v>
      </c>
      <c r="CP147" s="90" t="e">
        <f>IF(AU147="Не указан реестровый номер (мера нац.режима Запрет)","",IF(CI147="нет","",IF(CU147="да","исключение(не смотрим баллы)",IFERROR(IF(CI147*1&gt;0,IFERROR(IF(VLOOKUP(CI147*1,Обработ.выгрузка_реестра_РФ!$A:$G,7,)=0,"Баллы не установлены",VLOOKUP(CI147*1,Обработ.выгрузка_реестра_РФ!$A:$G,7,)),IF(LEN(CI147)&gt;14,"","нет номера в реестре РФ")),""),IF(LEN(CI147)=0,"","Некорректный реестровый номер")))))</f>
        <v>#REF!</v>
      </c>
      <c r="CQ147" s="33" t="e">
        <f>IF(LEN(C147)&gt;0,IFERROR(IF(LEN(H147)&gt;0,IF(LEN(VLOOKUP(H147,'исключения(не_смотрим_баллы)'!$A:$C,1,))&gt;0,"да","нет"),"не введен ОКПД2"),"нет"),"")</f>
        <v>#REF!</v>
      </c>
      <c r="CR147" s="33" t="e">
        <f ca="1">IF(CQ147="да",IF(TODAY()&lt;VLOOKUP(H147,'исключения(не_смотрим_баллы)'!$A:$C,3,),"да","нет"),"")</f>
        <v>#REF!</v>
      </c>
      <c r="CS147" s="33" t="str">
        <f>IFERROR(IF(CQ147="да",IF(VLOOKUP(CI147*1,Обработ.выгрузка_реестра_РФ!$A:$G,2,)&lt;VLOOKUP(H147,'исключения(не_смотрим_баллы)'!$A:$C,2,),"да","нет"),""),"")</f>
        <v/>
      </c>
      <c r="CT147" s="24"/>
      <c r="CU147" s="33" t="e">
        <f t="shared" si="705"/>
        <v>#REF!</v>
      </c>
      <c r="CV147" s="91" t="e">
        <f t="shared" si="706"/>
        <v>#REF!</v>
      </c>
      <c r="CW147" s="27" t="e">
        <f t="shared" si="707"/>
        <v>#REF!</v>
      </c>
      <c r="CX147" s="26" t="e">
        <f t="shared" si="1272"/>
        <v>#REF!</v>
      </c>
      <c r="CY147" s="64" t="e">
        <f>IF(LEN('Описание предлагаемого товара'!#REF!)&gt;0,'Описание предлагаемого товара'!#REF!,"")</f>
        <v>#REF!</v>
      </c>
      <c r="CZ147" s="95" t="e">
        <f t="shared" ref="CZ147:CZ210" si="1330">IFERROR(REPLACE(CY147,FIND(CHAR(10),CY147,1),1,""),CY147)</f>
        <v>#REF!</v>
      </c>
      <c r="DA147" s="95" t="e">
        <f t="shared" ref="DA147" si="1331">IFERROR(REPLACE(CZ147,FIND(" ",CZ147,1),1,""),CZ147)</f>
        <v>#REF!</v>
      </c>
      <c r="DB147" s="95" t="e">
        <f t="shared" si="1274"/>
        <v>#REF!</v>
      </c>
      <c r="DC147" s="95" t="e">
        <f t="shared" ref="DC147:DD147" si="1332">IFERROR(REPLACE(DB147,FIND("г.",DB147,1),2,""),DB147)</f>
        <v>#REF!</v>
      </c>
      <c r="DD147" s="95" t="e">
        <f t="shared" si="1332"/>
        <v>#REF!</v>
      </c>
      <c r="DE147" s="95" t="e">
        <f t="shared" ref="DE147:DF147" si="1333">IFERROR(REPLACE(DD147,FIND("г",DD147,1),1,""),DD147)</f>
        <v>#REF!</v>
      </c>
      <c r="DF147" s="95" t="e">
        <f t="shared" si="1333"/>
        <v>#REF!</v>
      </c>
      <c r="DG147" s="95" t="e">
        <f t="shared" si="711"/>
        <v>#REF!</v>
      </c>
      <c r="DH147" s="25" t="str">
        <f>IFERROR(VLOOKUP(CI147*1,Обработ.выгрузка_реестра_РФ!$A:$G,5,),"")</f>
        <v/>
      </c>
      <c r="DI147" s="27" t="str">
        <f t="shared" si="721"/>
        <v/>
      </c>
      <c r="DJ147" s="27" t="str">
        <f t="shared" ref="DJ147:DJ210" ca="1" si="1334">IF(LEN(DH147)&gt;0,IF(DH147&gt;TODAY(),"да","нет"),"")</f>
        <v/>
      </c>
      <c r="DK147" s="63" t="e">
        <f>IF(LEN('Описание предлагаемого товара'!#REF!)&gt;0,'Описание предлагаемого товара'!#REF!,"")</f>
        <v>#REF!</v>
      </c>
      <c r="DL147" s="63" t="e">
        <f>IF(LEN('Описание предлагаемого товара'!#REF!)&gt;0,'Описание предлагаемого товара'!#REF!,"")</f>
        <v>#REF!</v>
      </c>
      <c r="DM147" s="32"/>
    </row>
    <row r="148" spans="1:117" ht="48.75" customHeight="1" x14ac:dyDescent="0.25">
      <c r="A148" s="61" t="e">
        <f>IF(LEN('Описание предлагаемого товара'!#REF!)&gt;0,'Описание предлагаемого товара'!#REF!,"")</f>
        <v>#REF!</v>
      </c>
      <c r="B148" s="65" t="e">
        <f>IF(LEN('Описание предлагаемого товара'!#REF!)&gt;0,'Описание предлагаемого товара'!#REF!,"")</f>
        <v>#REF!</v>
      </c>
      <c r="C148" s="61" t="e">
        <f>IF(LEN('Описание предлагаемого товара'!#REF!)&gt;0,'Описание предлагаемого товара'!#REF!,"")</f>
        <v>#REF!</v>
      </c>
      <c r="D148" s="61" t="e">
        <f>IF(LEN('Описание предлагаемого товара'!#REF!)&gt;0,'Описание предлагаемого товара'!#REF!,"")</f>
        <v>#REF!</v>
      </c>
      <c r="E148" s="61" t="e">
        <f>IF(LEN('Описание предлагаемого товара'!#REF!)&gt;0,'Описание предлагаемого товара'!#REF!,"")</f>
        <v>#REF!</v>
      </c>
      <c r="F148" s="61" t="e">
        <f>IF(LEN('Описание предлагаемого товара'!#REF!)&gt;0,'Описание предлагаемого товара'!#REF!,"")</f>
        <v>#REF!</v>
      </c>
      <c r="G148" s="61" t="e">
        <f>IF(LEN('Описание предлагаемого товара'!#REF!)&gt;0,'Описание предлагаемого товара'!#REF!,"")</f>
        <v>#REF!</v>
      </c>
      <c r="H148" s="61" t="e">
        <f>IF(LEN('Описание предлагаемого товара'!#REF!)&gt;0,'Описание предлагаемого товара'!#REF!,"")</f>
        <v>#REF!</v>
      </c>
      <c r="I148" s="61" t="e">
        <f>IF(LEN('Описание предлагаемого товара'!#REF!)&gt;0,'Описание предлагаемого товара'!#REF!,"")</f>
        <v>#REF!</v>
      </c>
      <c r="J148" s="38" t="str">
        <f>IFERROR(VLOOKUP(B148,SAP!$A:$E,5,),"")</f>
        <v/>
      </c>
      <c r="K148" s="40" t="str">
        <f t="shared" si="1277"/>
        <v/>
      </c>
      <c r="L148" s="61" t="e">
        <f>IF(LEN('Описание предлагаемого товара'!#REF!)&gt;0,IFERROR('Описание предлагаемого товара'!#REF!*1,""),"")</f>
        <v>#REF!</v>
      </c>
      <c r="M148" s="39" t="str">
        <f>IFERROR(VLOOKUP(B148,SAP!$A:$E,2,),"")</f>
        <v/>
      </c>
      <c r="N148" s="41" t="str">
        <f t="shared" si="777"/>
        <v/>
      </c>
      <c r="O148" s="39" t="str">
        <f t="shared" si="1264"/>
        <v/>
      </c>
      <c r="P148" s="36" t="e">
        <f>IF(LEN('Описание предлагаемого товара'!#REF!)&gt;0,'Описание предлагаемого товара'!#REF!,"")</f>
        <v>#REF!</v>
      </c>
      <c r="Q14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48" s="37" t="e">
        <f>IF(LEN('Описание предлагаемого товара'!#REF!)&gt;0,'Описание предлагаемого товара'!#REF!,"")</f>
        <v>#REF!</v>
      </c>
      <c r="S148" s="37" t="e">
        <f>IF(LEN('Описание предлагаемого товара'!#REF!)&gt;0,'Описание предлагаемого товара'!#REF!,"")</f>
        <v>#REF!</v>
      </c>
      <c r="T14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48" s="23" t="str">
        <f>IFERROR(VLOOKUP(CI148*1,Обработ.выгрузка_реестра_РФ!$A:$G,6,),"")</f>
        <v/>
      </c>
      <c r="V148" s="61" t="e">
        <f>IF(LEN('Описание предлагаемого товара'!#REF!)&gt;0,'Описание предлагаемого товара'!#REF!,"")</f>
        <v>#REF!</v>
      </c>
      <c r="W148" s="62" t="e">
        <f>IF(LEN('Описание предлагаемого товара'!#REF!)&gt;0,'Описание предлагаемого товара'!#REF!,"")</f>
        <v>#REF!</v>
      </c>
      <c r="X148" s="91" t="e">
        <f t="shared" ref="X148:Y148" si="1335">IFERROR(REPLACE(W148,FIND(CHAR(10),W148,1),1," "),W148)</f>
        <v>#REF!</v>
      </c>
      <c r="Y148" s="91" t="e">
        <f t="shared" si="1335"/>
        <v>#REF!</v>
      </c>
      <c r="Z148" s="91" t="e">
        <f t="shared" si="1279"/>
        <v>#REF!</v>
      </c>
      <c r="AA148" s="91" t="e">
        <f t="shared" si="1280"/>
        <v>#REF!</v>
      </c>
      <c r="AB148" s="91" t="e">
        <f t="shared" si="1281"/>
        <v>#REF!</v>
      </c>
      <c r="AC148" s="91" t="e">
        <f t="shared" ref="AC148:AF148" si="1336">IFERROR(REPLACE(AB148,FIND("  ",AB148,1),2," "),AB148)</f>
        <v>#REF!</v>
      </c>
      <c r="AD148" s="91" t="e">
        <f t="shared" si="1336"/>
        <v>#REF!</v>
      </c>
      <c r="AE148" s="91" t="e">
        <f t="shared" si="1336"/>
        <v>#REF!</v>
      </c>
      <c r="AF148" s="91" t="e">
        <f t="shared" si="1336"/>
        <v>#REF!</v>
      </c>
      <c r="AG148" s="23" t="str">
        <f>IFERROR(VLOOKUP(CI148*1,Обработ.выгрузка_реестра_РФ!$A:$G,4,),"")</f>
        <v/>
      </c>
      <c r="AH148" s="91" t="str">
        <f t="shared" ref="AH148:AI148" si="1337">IFERROR(REPLACE(AG148,FIND("-",AG148,1),1,"*"),AG148)</f>
        <v/>
      </c>
      <c r="AI148" s="91" t="str">
        <f t="shared" si="1337"/>
        <v/>
      </c>
      <c r="AJ148" s="27" t="str">
        <f t="shared" si="743"/>
        <v/>
      </c>
      <c r="AK148" s="63" t="e">
        <f>IF(LEN('Описание предлагаемого товара'!#REF!)&gt;0,'Описание предлагаемого товара'!#REF!,"")</f>
        <v>#REF!</v>
      </c>
      <c r="AL148" s="91" t="e">
        <f t="shared" ref="AL148:AM148" si="1338">IFERROR(REPLACE(AK148,FIND(CHAR(10),AK148,1),1,""),AK148)</f>
        <v>#REF!</v>
      </c>
      <c r="AM148" s="91" t="e">
        <f t="shared" si="1338"/>
        <v>#REF!</v>
      </c>
      <c r="AN148" s="91" t="e">
        <f t="shared" ref="AN148:AR148" si="1339">IFERROR(REPLACE(AM148,FIND(" ",AM148,1),1,""),AM148)</f>
        <v>#REF!</v>
      </c>
      <c r="AO148" s="91" t="e">
        <f t="shared" si="1339"/>
        <v>#REF!</v>
      </c>
      <c r="AP148" s="91" t="e">
        <f t="shared" si="1339"/>
        <v>#REF!</v>
      </c>
      <c r="AQ148" s="91" t="e">
        <f t="shared" si="1339"/>
        <v>#REF!</v>
      </c>
      <c r="AR148" s="91" t="e">
        <f t="shared" si="1339"/>
        <v>#REF!</v>
      </c>
      <c r="AS148" s="91" t="e">
        <f t="shared" si="1286"/>
        <v>#REF!</v>
      </c>
      <c r="AT148" s="91" t="e">
        <f t="shared" si="1287"/>
        <v>#REF!</v>
      </c>
      <c r="AU148" s="32" t="e">
        <f t="shared" si="1270"/>
        <v>#REF!</v>
      </c>
      <c r="AV148" s="93" t="e">
        <f>'Описание предлагаемого товара'!#REF!</f>
        <v>#REF!</v>
      </c>
      <c r="AW148" s="91" t="e">
        <f>MIN(SEARCH({0,1,2,3,4,5,6,7,8,9},AV148&amp; "0123456789"))</f>
        <v>#REF!</v>
      </c>
      <c r="AX148" s="91" t="str">
        <f t="shared" si="1288"/>
        <v/>
      </c>
      <c r="AY148" s="91" t="str">
        <f t="shared" si="1289"/>
        <v/>
      </c>
      <c r="AZ148" s="91" t="str">
        <f t="shared" si="1290"/>
        <v/>
      </c>
      <c r="BA148" s="91" t="str">
        <f t="shared" si="1291"/>
        <v/>
      </c>
      <c r="BB148" s="91" t="str">
        <f t="shared" si="1292"/>
        <v/>
      </c>
      <c r="BC148" s="91" t="str">
        <f t="shared" si="1293"/>
        <v/>
      </c>
      <c r="BD148" s="91" t="str">
        <f t="shared" si="1294"/>
        <v/>
      </c>
      <c r="BE148" s="91" t="str">
        <f t="shared" si="1295"/>
        <v/>
      </c>
      <c r="BF148" s="91" t="str">
        <f t="shared" si="1296"/>
        <v/>
      </c>
      <c r="BG148" s="91" t="str">
        <f t="shared" si="1297"/>
        <v/>
      </c>
      <c r="BH148" s="91" t="str">
        <f t="shared" si="1298"/>
        <v/>
      </c>
      <c r="BI148" s="91" t="str">
        <f t="shared" si="1299"/>
        <v/>
      </c>
      <c r="BJ148" s="91" t="str">
        <f t="shared" si="1300"/>
        <v/>
      </c>
      <c r="BK148" s="91" t="str">
        <f t="shared" si="1301"/>
        <v/>
      </c>
      <c r="BL148" s="91" t="str">
        <f t="shared" si="1302"/>
        <v/>
      </c>
      <c r="BM148" s="91" t="str">
        <f t="shared" si="1303"/>
        <v/>
      </c>
      <c r="BN148" s="91" t="str">
        <f t="shared" si="1304"/>
        <v/>
      </c>
      <c r="BO148" s="91" t="str">
        <f t="shared" si="1305"/>
        <v/>
      </c>
      <c r="BP148" s="91" t="str">
        <f t="shared" si="1306"/>
        <v/>
      </c>
      <c r="BQ148" s="91" t="str">
        <f t="shared" si="1307"/>
        <v/>
      </c>
      <c r="BR148" s="91" t="str">
        <f t="shared" si="1308"/>
        <v/>
      </c>
      <c r="BS148" s="91" t="str">
        <f t="shared" si="1309"/>
        <v/>
      </c>
      <c r="BT148" s="91" t="str">
        <f t="shared" si="1310"/>
        <v/>
      </c>
      <c r="BU148" s="91" t="str">
        <f t="shared" si="1311"/>
        <v/>
      </c>
      <c r="BV148" s="91" t="str">
        <f t="shared" si="1312"/>
        <v/>
      </c>
      <c r="BW148" s="91" t="str">
        <f t="shared" si="1313"/>
        <v/>
      </c>
      <c r="BX148" s="91" t="str">
        <f t="shared" si="1314"/>
        <v/>
      </c>
      <c r="BY148" s="91" t="str">
        <f t="shared" si="1315"/>
        <v/>
      </c>
      <c r="BZ148" s="91" t="str">
        <f t="shared" si="1316"/>
        <v/>
      </c>
      <c r="CA148" s="91" t="str">
        <f t="shared" si="1317"/>
        <v/>
      </c>
      <c r="CB148" s="91" t="str">
        <f t="shared" si="1318"/>
        <v/>
      </c>
      <c r="CC148" s="91" t="str">
        <f t="shared" si="1319"/>
        <v/>
      </c>
      <c r="CD148" s="91" t="str">
        <f t="shared" si="1320"/>
        <v/>
      </c>
      <c r="CE148" s="91" t="str">
        <f t="shared" si="1321"/>
        <v/>
      </c>
      <c r="CF148" s="91" t="str">
        <f t="shared" si="1322"/>
        <v/>
      </c>
      <c r="CG148" s="91" t="str">
        <f t="shared" si="1323"/>
        <v/>
      </c>
      <c r="CH148" s="91" t="str">
        <f t="shared" si="1324"/>
        <v/>
      </c>
      <c r="CI148" s="91" t="str">
        <f t="shared" si="1325"/>
        <v>нет</v>
      </c>
      <c r="CJ148" s="63" t="e">
        <f>IF(LEN('Описание предлагаемого товара'!#REF!)&gt;0,'Описание предлагаемого товара'!#REF!,"")</f>
        <v>#REF!</v>
      </c>
      <c r="CK148" s="91" t="e">
        <f t="shared" ref="CK148:CL148" si="1340">IFERROR(REPLACE(CJ148,FIND(CHAR(10),CJ148,1),1,""),CJ148)</f>
        <v>#REF!</v>
      </c>
      <c r="CL148" s="91" t="e">
        <f t="shared" si="1340"/>
        <v>#REF!</v>
      </c>
      <c r="CM148" s="91" t="e">
        <f t="shared" si="1327"/>
        <v>#REF!</v>
      </c>
      <c r="CN148" s="91" t="e">
        <f t="shared" si="1328"/>
        <v>#REF!</v>
      </c>
      <c r="CO148" s="91" t="e">
        <f t="shared" si="1329"/>
        <v>#REF!</v>
      </c>
      <c r="CP148" s="90" t="e">
        <f>IF(AU148="Не указан реестровый номер (мера нац.режима Запрет)","",IF(CI148="нет","",IF(CU148="да","исключение(не смотрим баллы)",IFERROR(IF(CI148*1&gt;0,IFERROR(IF(VLOOKUP(CI148*1,Обработ.выгрузка_реестра_РФ!$A:$G,7,)=0,"Баллы не установлены",VLOOKUP(CI148*1,Обработ.выгрузка_реестра_РФ!$A:$G,7,)),IF(LEN(CI148)&gt;14,"","нет номера в реестре РФ")),""),IF(LEN(CI148)=0,"","Некорректный реестровый номер")))))</f>
        <v>#REF!</v>
      </c>
      <c r="CQ148" s="33" t="e">
        <f>IF(LEN(C148)&gt;0,IFERROR(IF(LEN(H148)&gt;0,IF(LEN(VLOOKUP(H148,'исключения(не_смотрим_баллы)'!$A:$C,1,))&gt;0,"да","нет"),"не введен ОКПД2"),"нет"),"")</f>
        <v>#REF!</v>
      </c>
      <c r="CR148" s="33" t="e">
        <f ca="1">IF(CQ148="да",IF(TODAY()&lt;VLOOKUP(H148,'исключения(не_смотрим_баллы)'!$A:$C,3,),"да","нет"),"")</f>
        <v>#REF!</v>
      </c>
      <c r="CS148" s="33" t="str">
        <f>IFERROR(IF(CQ148="да",IF(VLOOKUP(CI148*1,Обработ.выгрузка_реестра_РФ!$A:$G,2,)&lt;VLOOKUP(H148,'исключения(не_смотрим_баллы)'!$A:$C,2,),"да","нет"),""),"")</f>
        <v/>
      </c>
      <c r="CT148" s="24"/>
      <c r="CU148" s="33" t="e">
        <f t="shared" ref="CU148:CU211" si="1341">IF(CQ148="да",IF(CR148="да",IF(CS148="да","да",""),""),"")</f>
        <v>#REF!</v>
      </c>
      <c r="CV148" s="91" t="e">
        <f t="shared" ref="CV148:CV211" si="1342">IFERROR(REPLACE(CP148,FIND("Баллы не установлены",CP148,1),20,"баллыне установлены"),CP148)</f>
        <v>#REF!</v>
      </c>
      <c r="CW148" s="27" t="e">
        <f t="shared" ref="CW148:CW211" si="1343">IF(LEN(CP148)&gt;0,IF(LEN(CO148)&gt;0,IF(CV148=CO148,"да","нет"),"не введены данные"),"")</f>
        <v>#REF!</v>
      </c>
      <c r="CX148" s="26" t="e">
        <f t="shared" si="1272"/>
        <v>#REF!</v>
      </c>
      <c r="CY148" s="64" t="e">
        <f>IF(LEN('Описание предлагаемого товара'!#REF!)&gt;0,'Описание предлагаемого товара'!#REF!,"")</f>
        <v>#REF!</v>
      </c>
      <c r="CZ148" s="95" t="e">
        <f t="shared" si="1330"/>
        <v>#REF!</v>
      </c>
      <c r="DA148" s="95" t="e">
        <f t="shared" ref="DA148" si="1344">IFERROR(REPLACE(CZ148,FIND(" ",CZ148,1),1,""),CZ148)</f>
        <v>#REF!</v>
      </c>
      <c r="DB148" s="95" t="e">
        <f t="shared" si="1274"/>
        <v>#REF!</v>
      </c>
      <c r="DC148" s="95" t="e">
        <f t="shared" ref="DC148:DD148" si="1345">IFERROR(REPLACE(DB148,FIND("г.",DB148,1),2,""),DB148)</f>
        <v>#REF!</v>
      </c>
      <c r="DD148" s="95" t="e">
        <f t="shared" si="1345"/>
        <v>#REF!</v>
      </c>
      <c r="DE148" s="95" t="e">
        <f t="shared" ref="DE148:DF148" si="1346">IFERROR(REPLACE(DD148,FIND("г",DD148,1),1,""),DD148)</f>
        <v>#REF!</v>
      </c>
      <c r="DF148" s="95" t="e">
        <f t="shared" si="1346"/>
        <v>#REF!</v>
      </c>
      <c r="DG148" s="95" t="e">
        <f t="shared" ref="DG148:DG211" si="1347">TEXT(DF148,"ДД.ММ.ГГГГ")</f>
        <v>#REF!</v>
      </c>
      <c r="DH148" s="25" t="str">
        <f>IFERROR(VLOOKUP(CI148*1,Обработ.выгрузка_реестра_РФ!$A:$G,5,),"")</f>
        <v/>
      </c>
      <c r="DI148" s="27" t="str">
        <f t="shared" si="721"/>
        <v/>
      </c>
      <c r="DJ148" s="27" t="str">
        <f t="shared" ca="1" si="1334"/>
        <v/>
      </c>
      <c r="DK148" s="63" t="e">
        <f>IF(LEN('Описание предлагаемого товара'!#REF!)&gt;0,'Описание предлагаемого товара'!#REF!,"")</f>
        <v>#REF!</v>
      </c>
      <c r="DL148" s="63" t="e">
        <f>IF(LEN('Описание предлагаемого товара'!#REF!)&gt;0,'Описание предлагаемого товара'!#REF!,"")</f>
        <v>#REF!</v>
      </c>
      <c r="DM148" s="32"/>
    </row>
    <row r="149" spans="1:117" ht="48.75" customHeight="1" x14ac:dyDescent="0.25">
      <c r="A149" s="61" t="e">
        <f>IF(LEN('Описание предлагаемого товара'!#REF!)&gt;0,'Описание предлагаемого товара'!#REF!,"")</f>
        <v>#REF!</v>
      </c>
      <c r="B149" s="65" t="e">
        <f>IF(LEN('Описание предлагаемого товара'!#REF!)&gt;0,'Описание предлагаемого товара'!#REF!,"")</f>
        <v>#REF!</v>
      </c>
      <c r="C149" s="61" t="e">
        <f>IF(LEN('Описание предлагаемого товара'!#REF!)&gt;0,'Описание предлагаемого товара'!#REF!,"")</f>
        <v>#REF!</v>
      </c>
      <c r="D149" s="61" t="e">
        <f>IF(LEN('Описание предлагаемого товара'!#REF!)&gt;0,'Описание предлагаемого товара'!#REF!,"")</f>
        <v>#REF!</v>
      </c>
      <c r="E149" s="61" t="e">
        <f>IF(LEN('Описание предлагаемого товара'!#REF!)&gt;0,'Описание предлагаемого товара'!#REF!,"")</f>
        <v>#REF!</v>
      </c>
      <c r="F149" s="61" t="e">
        <f>IF(LEN('Описание предлагаемого товара'!#REF!)&gt;0,'Описание предлагаемого товара'!#REF!,"")</f>
        <v>#REF!</v>
      </c>
      <c r="G149" s="61" t="e">
        <f>IF(LEN('Описание предлагаемого товара'!#REF!)&gt;0,'Описание предлагаемого товара'!#REF!,"")</f>
        <v>#REF!</v>
      </c>
      <c r="H149" s="61" t="e">
        <f>IF(LEN('Описание предлагаемого товара'!#REF!)&gt;0,'Описание предлагаемого товара'!#REF!,"")</f>
        <v>#REF!</v>
      </c>
      <c r="I149" s="61" t="e">
        <f>IF(LEN('Описание предлагаемого товара'!#REF!)&gt;0,'Описание предлагаемого товара'!#REF!,"")</f>
        <v>#REF!</v>
      </c>
      <c r="J149" s="38" t="str">
        <f>IFERROR(VLOOKUP(B149,SAP!$A:$E,5,),"")</f>
        <v/>
      </c>
      <c r="K149" s="40" t="str">
        <f t="shared" si="1277"/>
        <v/>
      </c>
      <c r="L149" s="61" t="e">
        <f>IF(LEN('Описание предлагаемого товара'!#REF!)&gt;0,IFERROR('Описание предлагаемого товара'!#REF!*1,""),"")</f>
        <v>#REF!</v>
      </c>
      <c r="M149" s="39" t="str">
        <f>IFERROR(VLOOKUP(B149,SAP!$A:$E,2,),"")</f>
        <v/>
      </c>
      <c r="N149" s="41" t="str">
        <f t="shared" si="777"/>
        <v/>
      </c>
      <c r="O149" s="39" t="str">
        <f t="shared" si="1264"/>
        <v/>
      </c>
      <c r="P149" s="36" t="e">
        <f>IF(LEN('Описание предлагаемого товара'!#REF!)&gt;0,'Описание предлагаемого товара'!#REF!,"")</f>
        <v>#REF!</v>
      </c>
      <c r="Q14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49" s="37" t="e">
        <f>IF(LEN('Описание предлагаемого товара'!#REF!)&gt;0,'Описание предлагаемого товара'!#REF!,"")</f>
        <v>#REF!</v>
      </c>
      <c r="S149" s="37" t="e">
        <f>IF(LEN('Описание предлагаемого товара'!#REF!)&gt;0,'Описание предлагаемого товара'!#REF!,"")</f>
        <v>#REF!</v>
      </c>
      <c r="T14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49" s="23" t="str">
        <f>IFERROR(VLOOKUP(CI149*1,Обработ.выгрузка_реестра_РФ!$A:$G,6,),"")</f>
        <v/>
      </c>
      <c r="V149" s="61" t="e">
        <f>IF(LEN('Описание предлагаемого товара'!#REF!)&gt;0,'Описание предлагаемого товара'!#REF!,"")</f>
        <v>#REF!</v>
      </c>
      <c r="W149" s="62" t="e">
        <f>IF(LEN('Описание предлагаемого товара'!#REF!)&gt;0,'Описание предлагаемого товара'!#REF!,"")</f>
        <v>#REF!</v>
      </c>
      <c r="X149" s="91" t="e">
        <f t="shared" ref="X149:Y149" si="1348">IFERROR(REPLACE(W149,FIND(CHAR(10),W149,1),1," "),W149)</f>
        <v>#REF!</v>
      </c>
      <c r="Y149" s="91" t="e">
        <f t="shared" si="1348"/>
        <v>#REF!</v>
      </c>
      <c r="Z149" s="91" t="e">
        <f t="shared" si="1279"/>
        <v>#REF!</v>
      </c>
      <c r="AA149" s="91" t="e">
        <f t="shared" si="1280"/>
        <v>#REF!</v>
      </c>
      <c r="AB149" s="91" t="e">
        <f t="shared" si="1281"/>
        <v>#REF!</v>
      </c>
      <c r="AC149" s="91" t="e">
        <f t="shared" ref="AC149:AF149" si="1349">IFERROR(REPLACE(AB149,FIND("  ",AB149,1),2," "),AB149)</f>
        <v>#REF!</v>
      </c>
      <c r="AD149" s="91" t="e">
        <f t="shared" si="1349"/>
        <v>#REF!</v>
      </c>
      <c r="AE149" s="91" t="e">
        <f t="shared" si="1349"/>
        <v>#REF!</v>
      </c>
      <c r="AF149" s="91" t="e">
        <f t="shared" si="1349"/>
        <v>#REF!</v>
      </c>
      <c r="AG149" s="23" t="str">
        <f>IFERROR(VLOOKUP(CI149*1,Обработ.выгрузка_реестра_РФ!$A:$G,4,),"")</f>
        <v/>
      </c>
      <c r="AH149" s="91" t="str">
        <f t="shared" ref="AH149:AI149" si="1350">IFERROR(REPLACE(AG149,FIND("-",AG149,1),1,"*"),AG149)</f>
        <v/>
      </c>
      <c r="AI149" s="91" t="str">
        <f t="shared" si="1350"/>
        <v/>
      </c>
      <c r="AJ149" s="27" t="str">
        <f t="shared" si="743"/>
        <v/>
      </c>
      <c r="AK149" s="63" t="e">
        <f>IF(LEN('Описание предлагаемого товара'!#REF!)&gt;0,'Описание предлагаемого товара'!#REF!,"")</f>
        <v>#REF!</v>
      </c>
      <c r="AL149" s="91" t="e">
        <f t="shared" ref="AL149:AM149" si="1351">IFERROR(REPLACE(AK149,FIND(CHAR(10),AK149,1),1,""),AK149)</f>
        <v>#REF!</v>
      </c>
      <c r="AM149" s="91" t="e">
        <f t="shared" si="1351"/>
        <v>#REF!</v>
      </c>
      <c r="AN149" s="91" t="e">
        <f t="shared" ref="AN149:AR149" si="1352">IFERROR(REPLACE(AM149,FIND(" ",AM149,1),1,""),AM149)</f>
        <v>#REF!</v>
      </c>
      <c r="AO149" s="91" t="e">
        <f t="shared" si="1352"/>
        <v>#REF!</v>
      </c>
      <c r="AP149" s="91" t="e">
        <f t="shared" si="1352"/>
        <v>#REF!</v>
      </c>
      <c r="AQ149" s="91" t="e">
        <f t="shared" si="1352"/>
        <v>#REF!</v>
      </c>
      <c r="AR149" s="91" t="e">
        <f t="shared" si="1352"/>
        <v>#REF!</v>
      </c>
      <c r="AS149" s="91" t="e">
        <f t="shared" si="1286"/>
        <v>#REF!</v>
      </c>
      <c r="AT149" s="91" t="e">
        <f t="shared" si="1287"/>
        <v>#REF!</v>
      </c>
      <c r="AU149" s="32" t="e">
        <f t="shared" si="1270"/>
        <v>#REF!</v>
      </c>
      <c r="AV149" s="93" t="e">
        <f>'Описание предлагаемого товара'!#REF!</f>
        <v>#REF!</v>
      </c>
      <c r="AW149" s="91" t="e">
        <f>MIN(SEARCH({0,1,2,3,4,5,6,7,8,9},AV149&amp; "0123456789"))</f>
        <v>#REF!</v>
      </c>
      <c r="AX149" s="91" t="str">
        <f t="shared" si="1288"/>
        <v/>
      </c>
      <c r="AY149" s="91" t="str">
        <f t="shared" si="1289"/>
        <v/>
      </c>
      <c r="AZ149" s="91" t="str">
        <f t="shared" si="1290"/>
        <v/>
      </c>
      <c r="BA149" s="91" t="str">
        <f t="shared" si="1291"/>
        <v/>
      </c>
      <c r="BB149" s="91" t="str">
        <f t="shared" si="1292"/>
        <v/>
      </c>
      <c r="BC149" s="91" t="str">
        <f t="shared" si="1293"/>
        <v/>
      </c>
      <c r="BD149" s="91" t="str">
        <f t="shared" si="1294"/>
        <v/>
      </c>
      <c r="BE149" s="91" t="str">
        <f t="shared" si="1295"/>
        <v/>
      </c>
      <c r="BF149" s="91" t="str">
        <f t="shared" si="1296"/>
        <v/>
      </c>
      <c r="BG149" s="91" t="str">
        <f t="shared" si="1297"/>
        <v/>
      </c>
      <c r="BH149" s="91" t="str">
        <f t="shared" si="1298"/>
        <v/>
      </c>
      <c r="BI149" s="91" t="str">
        <f t="shared" si="1299"/>
        <v/>
      </c>
      <c r="BJ149" s="91" t="str">
        <f t="shared" si="1300"/>
        <v/>
      </c>
      <c r="BK149" s="91" t="str">
        <f t="shared" si="1301"/>
        <v/>
      </c>
      <c r="BL149" s="91" t="str">
        <f t="shared" si="1302"/>
        <v/>
      </c>
      <c r="BM149" s="91" t="str">
        <f t="shared" si="1303"/>
        <v/>
      </c>
      <c r="BN149" s="91" t="str">
        <f t="shared" si="1304"/>
        <v/>
      </c>
      <c r="BO149" s="91" t="str">
        <f t="shared" si="1305"/>
        <v/>
      </c>
      <c r="BP149" s="91" t="str">
        <f t="shared" si="1306"/>
        <v/>
      </c>
      <c r="BQ149" s="91" t="str">
        <f t="shared" si="1307"/>
        <v/>
      </c>
      <c r="BR149" s="91" t="str">
        <f t="shared" si="1308"/>
        <v/>
      </c>
      <c r="BS149" s="91" t="str">
        <f t="shared" si="1309"/>
        <v/>
      </c>
      <c r="BT149" s="91" t="str">
        <f t="shared" si="1310"/>
        <v/>
      </c>
      <c r="BU149" s="91" t="str">
        <f t="shared" si="1311"/>
        <v/>
      </c>
      <c r="BV149" s="91" t="str">
        <f t="shared" si="1312"/>
        <v/>
      </c>
      <c r="BW149" s="91" t="str">
        <f t="shared" si="1313"/>
        <v/>
      </c>
      <c r="BX149" s="91" t="str">
        <f t="shared" si="1314"/>
        <v/>
      </c>
      <c r="BY149" s="91" t="str">
        <f t="shared" si="1315"/>
        <v/>
      </c>
      <c r="BZ149" s="91" t="str">
        <f t="shared" si="1316"/>
        <v/>
      </c>
      <c r="CA149" s="91" t="str">
        <f t="shared" si="1317"/>
        <v/>
      </c>
      <c r="CB149" s="91" t="str">
        <f t="shared" si="1318"/>
        <v/>
      </c>
      <c r="CC149" s="91" t="str">
        <f t="shared" si="1319"/>
        <v/>
      </c>
      <c r="CD149" s="91" t="str">
        <f t="shared" si="1320"/>
        <v/>
      </c>
      <c r="CE149" s="91" t="str">
        <f t="shared" si="1321"/>
        <v/>
      </c>
      <c r="CF149" s="91" t="str">
        <f t="shared" si="1322"/>
        <v/>
      </c>
      <c r="CG149" s="91" t="str">
        <f t="shared" si="1323"/>
        <v/>
      </c>
      <c r="CH149" s="91" t="str">
        <f t="shared" si="1324"/>
        <v/>
      </c>
      <c r="CI149" s="91" t="str">
        <f t="shared" si="1325"/>
        <v>нет</v>
      </c>
      <c r="CJ149" s="63" t="e">
        <f>IF(LEN('Описание предлагаемого товара'!#REF!)&gt;0,'Описание предлагаемого товара'!#REF!,"")</f>
        <v>#REF!</v>
      </c>
      <c r="CK149" s="91" t="e">
        <f t="shared" ref="CK149:CL149" si="1353">IFERROR(REPLACE(CJ149,FIND(CHAR(10),CJ149,1),1,""),CJ149)</f>
        <v>#REF!</v>
      </c>
      <c r="CL149" s="91" t="e">
        <f t="shared" si="1353"/>
        <v>#REF!</v>
      </c>
      <c r="CM149" s="91" t="e">
        <f t="shared" si="1327"/>
        <v>#REF!</v>
      </c>
      <c r="CN149" s="91" t="e">
        <f t="shared" si="1328"/>
        <v>#REF!</v>
      </c>
      <c r="CO149" s="91" t="e">
        <f t="shared" si="1329"/>
        <v>#REF!</v>
      </c>
      <c r="CP149" s="90" t="e">
        <f>IF(AU149="Не указан реестровый номер (мера нац.режима Запрет)","",IF(CI149="нет","",IF(CU149="да","исключение(не смотрим баллы)",IFERROR(IF(CI149*1&gt;0,IFERROR(IF(VLOOKUP(CI149*1,Обработ.выгрузка_реестра_РФ!$A:$G,7,)=0,"Баллы не установлены",VLOOKUP(CI149*1,Обработ.выгрузка_реестра_РФ!$A:$G,7,)),IF(LEN(CI149)&gt;14,"","нет номера в реестре РФ")),""),IF(LEN(CI149)=0,"","Некорректный реестровый номер")))))</f>
        <v>#REF!</v>
      </c>
      <c r="CQ149" s="33" t="e">
        <f>IF(LEN(C149)&gt;0,IFERROR(IF(LEN(H149)&gt;0,IF(LEN(VLOOKUP(H149,'исключения(не_смотрим_баллы)'!$A:$C,1,))&gt;0,"да","нет"),"не введен ОКПД2"),"нет"),"")</f>
        <v>#REF!</v>
      </c>
      <c r="CR149" s="33" t="e">
        <f ca="1">IF(CQ149="да",IF(TODAY()&lt;VLOOKUP(H149,'исключения(не_смотрим_баллы)'!$A:$C,3,),"да","нет"),"")</f>
        <v>#REF!</v>
      </c>
      <c r="CS149" s="33" t="str">
        <f>IFERROR(IF(CQ149="да",IF(VLOOKUP(CI149*1,Обработ.выгрузка_реестра_РФ!$A:$G,2,)&lt;VLOOKUP(H149,'исключения(не_смотрим_баллы)'!$A:$C,2,),"да","нет"),""),"")</f>
        <v/>
      </c>
      <c r="CT149" s="24"/>
      <c r="CU149" s="33" t="e">
        <f t="shared" si="1341"/>
        <v>#REF!</v>
      </c>
      <c r="CV149" s="91" t="e">
        <f t="shared" si="1342"/>
        <v>#REF!</v>
      </c>
      <c r="CW149" s="27" t="e">
        <f t="shared" si="1343"/>
        <v>#REF!</v>
      </c>
      <c r="CX149" s="26" t="e">
        <f t="shared" si="1272"/>
        <v>#REF!</v>
      </c>
      <c r="CY149" s="64" t="e">
        <f>IF(LEN('Описание предлагаемого товара'!#REF!)&gt;0,'Описание предлагаемого товара'!#REF!,"")</f>
        <v>#REF!</v>
      </c>
      <c r="CZ149" s="95" t="e">
        <f t="shared" si="1330"/>
        <v>#REF!</v>
      </c>
      <c r="DA149" s="95" t="e">
        <f t="shared" ref="DA149" si="1354">IFERROR(REPLACE(CZ149,FIND(" ",CZ149,1),1,""),CZ149)</f>
        <v>#REF!</v>
      </c>
      <c r="DB149" s="95" t="e">
        <f t="shared" si="1274"/>
        <v>#REF!</v>
      </c>
      <c r="DC149" s="95" t="e">
        <f t="shared" ref="DC149:DD149" si="1355">IFERROR(REPLACE(DB149,FIND("г.",DB149,1),2,""),DB149)</f>
        <v>#REF!</v>
      </c>
      <c r="DD149" s="95" t="e">
        <f t="shared" si="1355"/>
        <v>#REF!</v>
      </c>
      <c r="DE149" s="95" t="e">
        <f t="shared" ref="DE149:DF149" si="1356">IFERROR(REPLACE(DD149,FIND("г",DD149,1),1,""),DD149)</f>
        <v>#REF!</v>
      </c>
      <c r="DF149" s="95" t="e">
        <f t="shared" si="1356"/>
        <v>#REF!</v>
      </c>
      <c r="DG149" s="95" t="e">
        <f t="shared" si="1347"/>
        <v>#REF!</v>
      </c>
      <c r="DH149" s="25" t="str">
        <f>IFERROR(VLOOKUP(CI149*1,Обработ.выгрузка_реестра_РФ!$A:$G,5,),"")</f>
        <v/>
      </c>
      <c r="DI149" s="27" t="str">
        <f t="shared" ref="DI149:DI212" si="1357">IF(LEN(DH149)&gt;0,IFERROR(IF(LEN(VLOOKUP("*"&amp;TEXT(DH149,"ДД.ММ.ГГГГ")&amp;"*",DG149,1,))&gt;0,"да",""),"нет"),"")</f>
        <v/>
      </c>
      <c r="DJ149" s="27" t="str">
        <f t="shared" ca="1" si="1334"/>
        <v/>
      </c>
      <c r="DK149" s="63" t="e">
        <f>IF(LEN('Описание предлагаемого товара'!#REF!)&gt;0,'Описание предлагаемого товара'!#REF!,"")</f>
        <v>#REF!</v>
      </c>
      <c r="DL149" s="63" t="e">
        <f>IF(LEN('Описание предлагаемого товара'!#REF!)&gt;0,'Описание предлагаемого товара'!#REF!,"")</f>
        <v>#REF!</v>
      </c>
      <c r="DM149" s="32"/>
    </row>
    <row r="150" spans="1:117" ht="48.75" customHeight="1" x14ac:dyDescent="0.25">
      <c r="A150" s="61" t="e">
        <f>IF(LEN('Описание предлагаемого товара'!#REF!)&gt;0,'Описание предлагаемого товара'!#REF!,"")</f>
        <v>#REF!</v>
      </c>
      <c r="B150" s="65" t="e">
        <f>IF(LEN('Описание предлагаемого товара'!#REF!)&gt;0,'Описание предлагаемого товара'!#REF!,"")</f>
        <v>#REF!</v>
      </c>
      <c r="C150" s="61" t="e">
        <f>IF(LEN('Описание предлагаемого товара'!#REF!)&gt;0,'Описание предлагаемого товара'!#REF!,"")</f>
        <v>#REF!</v>
      </c>
      <c r="D150" s="61" t="e">
        <f>IF(LEN('Описание предлагаемого товара'!#REF!)&gt;0,'Описание предлагаемого товара'!#REF!,"")</f>
        <v>#REF!</v>
      </c>
      <c r="E150" s="61" t="e">
        <f>IF(LEN('Описание предлагаемого товара'!#REF!)&gt;0,'Описание предлагаемого товара'!#REF!,"")</f>
        <v>#REF!</v>
      </c>
      <c r="F150" s="61" t="e">
        <f>IF(LEN('Описание предлагаемого товара'!#REF!)&gt;0,'Описание предлагаемого товара'!#REF!,"")</f>
        <v>#REF!</v>
      </c>
      <c r="G150" s="61" t="e">
        <f>IF(LEN('Описание предлагаемого товара'!#REF!)&gt;0,'Описание предлагаемого товара'!#REF!,"")</f>
        <v>#REF!</v>
      </c>
      <c r="H150" s="61" t="e">
        <f>IF(LEN('Описание предлагаемого товара'!#REF!)&gt;0,'Описание предлагаемого товара'!#REF!,"")</f>
        <v>#REF!</v>
      </c>
      <c r="I150" s="61" t="e">
        <f>IF(LEN('Описание предлагаемого товара'!#REF!)&gt;0,'Описание предлагаемого товара'!#REF!,"")</f>
        <v>#REF!</v>
      </c>
      <c r="J150" s="38" t="str">
        <f>IFERROR(VLOOKUP(B150,SAP!$A:$E,5,),"")</f>
        <v/>
      </c>
      <c r="K150" s="40" t="str">
        <f t="shared" si="1277"/>
        <v/>
      </c>
      <c r="L150" s="61" t="e">
        <f>IF(LEN('Описание предлагаемого товара'!#REF!)&gt;0,IFERROR('Описание предлагаемого товара'!#REF!*1,""),"")</f>
        <v>#REF!</v>
      </c>
      <c r="M150" s="39" t="str">
        <f>IFERROR(VLOOKUP(B150,SAP!$A:$E,2,),"")</f>
        <v/>
      </c>
      <c r="N150" s="41" t="str">
        <f t="shared" si="777"/>
        <v/>
      </c>
      <c r="O150" s="39" t="str">
        <f t="shared" si="1264"/>
        <v/>
      </c>
      <c r="P150" s="36" t="e">
        <f>IF(LEN('Описание предлагаемого товара'!#REF!)&gt;0,'Описание предлагаемого товара'!#REF!,"")</f>
        <v>#REF!</v>
      </c>
      <c r="Q15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50" s="37" t="e">
        <f>IF(LEN('Описание предлагаемого товара'!#REF!)&gt;0,'Описание предлагаемого товара'!#REF!,"")</f>
        <v>#REF!</v>
      </c>
      <c r="S150" s="37" t="e">
        <f>IF(LEN('Описание предлагаемого товара'!#REF!)&gt;0,'Описание предлагаемого товара'!#REF!,"")</f>
        <v>#REF!</v>
      </c>
      <c r="T15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50" s="23" t="str">
        <f>IFERROR(VLOOKUP(CI150*1,Обработ.выгрузка_реестра_РФ!$A:$G,6,),"")</f>
        <v/>
      </c>
      <c r="V150" s="61" t="e">
        <f>IF(LEN('Описание предлагаемого товара'!#REF!)&gt;0,'Описание предлагаемого товара'!#REF!,"")</f>
        <v>#REF!</v>
      </c>
      <c r="W150" s="62" t="e">
        <f>IF(LEN('Описание предлагаемого товара'!#REF!)&gt;0,'Описание предлагаемого товара'!#REF!,"")</f>
        <v>#REF!</v>
      </c>
      <c r="X150" s="91" t="e">
        <f t="shared" ref="X150:Y150" si="1358">IFERROR(REPLACE(W150,FIND(CHAR(10),W150,1),1," "),W150)</f>
        <v>#REF!</v>
      </c>
      <c r="Y150" s="91" t="e">
        <f t="shared" si="1358"/>
        <v>#REF!</v>
      </c>
      <c r="Z150" s="91" t="e">
        <f t="shared" si="1279"/>
        <v>#REF!</v>
      </c>
      <c r="AA150" s="91" t="e">
        <f t="shared" si="1280"/>
        <v>#REF!</v>
      </c>
      <c r="AB150" s="91" t="e">
        <f t="shared" si="1281"/>
        <v>#REF!</v>
      </c>
      <c r="AC150" s="91" t="e">
        <f t="shared" ref="AC150:AF150" si="1359">IFERROR(REPLACE(AB150,FIND("  ",AB150,1),2," "),AB150)</f>
        <v>#REF!</v>
      </c>
      <c r="AD150" s="91" t="e">
        <f t="shared" si="1359"/>
        <v>#REF!</v>
      </c>
      <c r="AE150" s="91" t="e">
        <f t="shared" si="1359"/>
        <v>#REF!</v>
      </c>
      <c r="AF150" s="91" t="e">
        <f t="shared" si="1359"/>
        <v>#REF!</v>
      </c>
      <c r="AG150" s="23" t="str">
        <f>IFERROR(VLOOKUP(CI150*1,Обработ.выгрузка_реестра_РФ!$A:$G,4,),"")</f>
        <v/>
      </c>
      <c r="AH150" s="91" t="str">
        <f t="shared" ref="AH150:AI150" si="1360">IFERROR(REPLACE(AG150,FIND("-",AG150,1),1,"*"),AG150)</f>
        <v/>
      </c>
      <c r="AI150" s="91" t="str">
        <f t="shared" si="1360"/>
        <v/>
      </c>
      <c r="AJ150" s="27" t="str">
        <f t="shared" si="743"/>
        <v/>
      </c>
      <c r="AK150" s="63" t="e">
        <f>IF(LEN('Описание предлагаемого товара'!#REF!)&gt;0,'Описание предлагаемого товара'!#REF!,"")</f>
        <v>#REF!</v>
      </c>
      <c r="AL150" s="91" t="e">
        <f t="shared" ref="AL150:AM150" si="1361">IFERROR(REPLACE(AK150,FIND(CHAR(10),AK150,1),1,""),AK150)</f>
        <v>#REF!</v>
      </c>
      <c r="AM150" s="91" t="e">
        <f t="shared" si="1361"/>
        <v>#REF!</v>
      </c>
      <c r="AN150" s="91" t="e">
        <f t="shared" ref="AN150:AR150" si="1362">IFERROR(REPLACE(AM150,FIND(" ",AM150,1),1,""),AM150)</f>
        <v>#REF!</v>
      </c>
      <c r="AO150" s="91" t="e">
        <f t="shared" si="1362"/>
        <v>#REF!</v>
      </c>
      <c r="AP150" s="91" t="e">
        <f t="shared" si="1362"/>
        <v>#REF!</v>
      </c>
      <c r="AQ150" s="91" t="e">
        <f t="shared" si="1362"/>
        <v>#REF!</v>
      </c>
      <c r="AR150" s="91" t="e">
        <f t="shared" si="1362"/>
        <v>#REF!</v>
      </c>
      <c r="AS150" s="91" t="e">
        <f t="shared" si="1286"/>
        <v>#REF!</v>
      </c>
      <c r="AT150" s="91" t="e">
        <f t="shared" si="1287"/>
        <v>#REF!</v>
      </c>
      <c r="AU150" s="32" t="e">
        <f t="shared" si="1270"/>
        <v>#REF!</v>
      </c>
      <c r="AV150" s="93" t="e">
        <f>'Описание предлагаемого товара'!#REF!</f>
        <v>#REF!</v>
      </c>
      <c r="AW150" s="91" t="e">
        <f>MIN(SEARCH({0,1,2,3,4,5,6,7,8,9},AV150&amp; "0123456789"))</f>
        <v>#REF!</v>
      </c>
      <c r="AX150" s="91" t="str">
        <f t="shared" si="1288"/>
        <v/>
      </c>
      <c r="AY150" s="91" t="str">
        <f t="shared" si="1289"/>
        <v/>
      </c>
      <c r="AZ150" s="91" t="str">
        <f t="shared" si="1290"/>
        <v/>
      </c>
      <c r="BA150" s="91" t="str">
        <f t="shared" si="1291"/>
        <v/>
      </c>
      <c r="BB150" s="91" t="str">
        <f t="shared" si="1292"/>
        <v/>
      </c>
      <c r="BC150" s="91" t="str">
        <f t="shared" si="1293"/>
        <v/>
      </c>
      <c r="BD150" s="91" t="str">
        <f t="shared" si="1294"/>
        <v/>
      </c>
      <c r="BE150" s="91" t="str">
        <f t="shared" si="1295"/>
        <v/>
      </c>
      <c r="BF150" s="91" t="str">
        <f t="shared" si="1296"/>
        <v/>
      </c>
      <c r="BG150" s="91" t="str">
        <f t="shared" si="1297"/>
        <v/>
      </c>
      <c r="BH150" s="91" t="str">
        <f t="shared" si="1298"/>
        <v/>
      </c>
      <c r="BI150" s="91" t="str">
        <f t="shared" si="1299"/>
        <v/>
      </c>
      <c r="BJ150" s="91" t="str">
        <f t="shared" si="1300"/>
        <v/>
      </c>
      <c r="BK150" s="91" t="str">
        <f t="shared" si="1301"/>
        <v/>
      </c>
      <c r="BL150" s="91" t="str">
        <f t="shared" si="1302"/>
        <v/>
      </c>
      <c r="BM150" s="91" t="str">
        <f t="shared" si="1303"/>
        <v/>
      </c>
      <c r="BN150" s="91" t="str">
        <f t="shared" si="1304"/>
        <v/>
      </c>
      <c r="BO150" s="91" t="str">
        <f t="shared" si="1305"/>
        <v/>
      </c>
      <c r="BP150" s="91" t="str">
        <f t="shared" si="1306"/>
        <v/>
      </c>
      <c r="BQ150" s="91" t="str">
        <f t="shared" si="1307"/>
        <v/>
      </c>
      <c r="BR150" s="91" t="str">
        <f t="shared" si="1308"/>
        <v/>
      </c>
      <c r="BS150" s="91" t="str">
        <f t="shared" si="1309"/>
        <v/>
      </c>
      <c r="BT150" s="91" t="str">
        <f t="shared" si="1310"/>
        <v/>
      </c>
      <c r="BU150" s="91" t="str">
        <f t="shared" si="1311"/>
        <v/>
      </c>
      <c r="BV150" s="91" t="str">
        <f t="shared" si="1312"/>
        <v/>
      </c>
      <c r="BW150" s="91" t="str">
        <f t="shared" si="1313"/>
        <v/>
      </c>
      <c r="BX150" s="91" t="str">
        <f t="shared" si="1314"/>
        <v/>
      </c>
      <c r="BY150" s="91" t="str">
        <f t="shared" si="1315"/>
        <v/>
      </c>
      <c r="BZ150" s="91" t="str">
        <f t="shared" si="1316"/>
        <v/>
      </c>
      <c r="CA150" s="91" t="str">
        <f t="shared" si="1317"/>
        <v/>
      </c>
      <c r="CB150" s="91" t="str">
        <f t="shared" si="1318"/>
        <v/>
      </c>
      <c r="CC150" s="91" t="str">
        <f t="shared" si="1319"/>
        <v/>
      </c>
      <c r="CD150" s="91" t="str">
        <f t="shared" si="1320"/>
        <v/>
      </c>
      <c r="CE150" s="91" t="str">
        <f t="shared" si="1321"/>
        <v/>
      </c>
      <c r="CF150" s="91" t="str">
        <f t="shared" si="1322"/>
        <v/>
      </c>
      <c r="CG150" s="91" t="str">
        <f t="shared" si="1323"/>
        <v/>
      </c>
      <c r="CH150" s="91" t="str">
        <f t="shared" si="1324"/>
        <v/>
      </c>
      <c r="CI150" s="91" t="str">
        <f t="shared" si="1325"/>
        <v>нет</v>
      </c>
      <c r="CJ150" s="63" t="e">
        <f>IF(LEN('Описание предлагаемого товара'!#REF!)&gt;0,'Описание предлагаемого товара'!#REF!,"")</f>
        <v>#REF!</v>
      </c>
      <c r="CK150" s="91" t="e">
        <f t="shared" ref="CK150:CL150" si="1363">IFERROR(REPLACE(CJ150,FIND(CHAR(10),CJ150,1),1,""),CJ150)</f>
        <v>#REF!</v>
      </c>
      <c r="CL150" s="91" t="e">
        <f t="shared" si="1363"/>
        <v>#REF!</v>
      </c>
      <c r="CM150" s="91" t="e">
        <f t="shared" si="1327"/>
        <v>#REF!</v>
      </c>
      <c r="CN150" s="91" t="e">
        <f t="shared" si="1328"/>
        <v>#REF!</v>
      </c>
      <c r="CO150" s="91" t="e">
        <f t="shared" si="1329"/>
        <v>#REF!</v>
      </c>
      <c r="CP150" s="90" t="e">
        <f>IF(AU150="Не указан реестровый номер (мера нац.режима Запрет)","",IF(CI150="нет","",IF(CU150="да","исключение(не смотрим баллы)",IFERROR(IF(CI150*1&gt;0,IFERROR(IF(VLOOKUP(CI150*1,Обработ.выгрузка_реестра_РФ!$A:$G,7,)=0,"Баллы не установлены",VLOOKUP(CI150*1,Обработ.выгрузка_реестра_РФ!$A:$G,7,)),IF(LEN(CI150)&gt;14,"","нет номера в реестре РФ")),""),IF(LEN(CI150)=0,"","Некорректный реестровый номер")))))</f>
        <v>#REF!</v>
      </c>
      <c r="CQ150" s="33" t="e">
        <f>IF(LEN(C150)&gt;0,IFERROR(IF(LEN(H150)&gt;0,IF(LEN(VLOOKUP(H150,'исключения(не_смотрим_баллы)'!$A:$C,1,))&gt;0,"да","нет"),"не введен ОКПД2"),"нет"),"")</f>
        <v>#REF!</v>
      </c>
      <c r="CR150" s="33" t="e">
        <f ca="1">IF(CQ150="да",IF(TODAY()&lt;VLOOKUP(H150,'исключения(не_смотрим_баллы)'!$A:$C,3,),"да","нет"),"")</f>
        <v>#REF!</v>
      </c>
      <c r="CS150" s="33" t="str">
        <f>IFERROR(IF(CQ150="да",IF(VLOOKUP(CI150*1,Обработ.выгрузка_реестра_РФ!$A:$G,2,)&lt;VLOOKUP(H150,'исключения(не_смотрим_баллы)'!$A:$C,2,),"да","нет"),""),"")</f>
        <v/>
      </c>
      <c r="CT150" s="24"/>
      <c r="CU150" s="33" t="e">
        <f t="shared" si="1341"/>
        <v>#REF!</v>
      </c>
      <c r="CV150" s="91" t="e">
        <f t="shared" si="1342"/>
        <v>#REF!</v>
      </c>
      <c r="CW150" s="27" t="e">
        <f t="shared" si="1343"/>
        <v>#REF!</v>
      </c>
      <c r="CX150" s="26" t="e">
        <f t="shared" si="1272"/>
        <v>#REF!</v>
      </c>
      <c r="CY150" s="64" t="e">
        <f>IF(LEN('Описание предлагаемого товара'!#REF!)&gt;0,'Описание предлагаемого товара'!#REF!,"")</f>
        <v>#REF!</v>
      </c>
      <c r="CZ150" s="95" t="e">
        <f t="shared" si="1330"/>
        <v>#REF!</v>
      </c>
      <c r="DA150" s="95" t="e">
        <f t="shared" ref="DA150" si="1364">IFERROR(REPLACE(CZ150,FIND(" ",CZ150,1),1,""),CZ150)</f>
        <v>#REF!</v>
      </c>
      <c r="DB150" s="95" t="e">
        <f t="shared" si="1274"/>
        <v>#REF!</v>
      </c>
      <c r="DC150" s="95" t="e">
        <f t="shared" ref="DC150:DD150" si="1365">IFERROR(REPLACE(DB150,FIND("г.",DB150,1),2,""),DB150)</f>
        <v>#REF!</v>
      </c>
      <c r="DD150" s="95" t="e">
        <f t="shared" si="1365"/>
        <v>#REF!</v>
      </c>
      <c r="DE150" s="95" t="e">
        <f t="shared" ref="DE150:DF150" si="1366">IFERROR(REPLACE(DD150,FIND("г",DD150,1),1,""),DD150)</f>
        <v>#REF!</v>
      </c>
      <c r="DF150" s="95" t="e">
        <f t="shared" si="1366"/>
        <v>#REF!</v>
      </c>
      <c r="DG150" s="95" t="e">
        <f t="shared" si="1347"/>
        <v>#REF!</v>
      </c>
      <c r="DH150" s="25" t="str">
        <f>IFERROR(VLOOKUP(CI150*1,Обработ.выгрузка_реестра_РФ!$A:$G,5,),"")</f>
        <v/>
      </c>
      <c r="DI150" s="27" t="str">
        <f t="shared" si="1357"/>
        <v/>
      </c>
      <c r="DJ150" s="27" t="str">
        <f t="shared" ca="1" si="1334"/>
        <v/>
      </c>
      <c r="DK150" s="63" t="e">
        <f>IF(LEN('Описание предлагаемого товара'!#REF!)&gt;0,'Описание предлагаемого товара'!#REF!,"")</f>
        <v>#REF!</v>
      </c>
      <c r="DL150" s="63" t="e">
        <f>IF(LEN('Описание предлагаемого товара'!#REF!)&gt;0,'Описание предлагаемого товара'!#REF!,"")</f>
        <v>#REF!</v>
      </c>
      <c r="DM150" s="32"/>
    </row>
    <row r="151" spans="1:117" ht="48.75" customHeight="1" x14ac:dyDescent="0.25">
      <c r="A151" s="61" t="e">
        <f>IF(LEN('Описание предлагаемого товара'!#REF!)&gt;0,'Описание предлагаемого товара'!#REF!,"")</f>
        <v>#REF!</v>
      </c>
      <c r="B151" s="65" t="e">
        <f>IF(LEN('Описание предлагаемого товара'!#REF!)&gt;0,'Описание предлагаемого товара'!#REF!,"")</f>
        <v>#REF!</v>
      </c>
      <c r="C151" s="61" t="e">
        <f>IF(LEN('Описание предлагаемого товара'!#REF!)&gt;0,'Описание предлагаемого товара'!#REF!,"")</f>
        <v>#REF!</v>
      </c>
      <c r="D151" s="61" t="e">
        <f>IF(LEN('Описание предлагаемого товара'!#REF!)&gt;0,'Описание предлагаемого товара'!#REF!,"")</f>
        <v>#REF!</v>
      </c>
      <c r="E151" s="61" t="e">
        <f>IF(LEN('Описание предлагаемого товара'!#REF!)&gt;0,'Описание предлагаемого товара'!#REF!,"")</f>
        <v>#REF!</v>
      </c>
      <c r="F151" s="61" t="e">
        <f>IF(LEN('Описание предлагаемого товара'!#REF!)&gt;0,'Описание предлагаемого товара'!#REF!,"")</f>
        <v>#REF!</v>
      </c>
      <c r="G151" s="61" t="e">
        <f>IF(LEN('Описание предлагаемого товара'!#REF!)&gt;0,'Описание предлагаемого товара'!#REF!,"")</f>
        <v>#REF!</v>
      </c>
      <c r="H151" s="61" t="e">
        <f>IF(LEN('Описание предлагаемого товара'!#REF!)&gt;0,'Описание предлагаемого товара'!#REF!,"")</f>
        <v>#REF!</v>
      </c>
      <c r="I151" s="61" t="e">
        <f>IF(LEN('Описание предлагаемого товара'!#REF!)&gt;0,'Описание предлагаемого товара'!#REF!,"")</f>
        <v>#REF!</v>
      </c>
      <c r="J151" s="38" t="str">
        <f>IFERROR(VLOOKUP(B151,SAP!$A:$E,5,),"")</f>
        <v/>
      </c>
      <c r="K151" s="40" t="str">
        <f t="shared" si="1277"/>
        <v/>
      </c>
      <c r="L151" s="61" t="e">
        <f>IF(LEN('Описание предлагаемого товара'!#REF!)&gt;0,IFERROR('Описание предлагаемого товара'!#REF!*1,""),"")</f>
        <v>#REF!</v>
      </c>
      <c r="M151" s="39" t="str">
        <f>IFERROR(VLOOKUP(B151,SAP!$A:$E,2,),"")</f>
        <v/>
      </c>
      <c r="N151" s="41" t="str">
        <f t="shared" si="777"/>
        <v/>
      </c>
      <c r="O151" s="39" t="str">
        <f t="shared" si="1264"/>
        <v/>
      </c>
      <c r="P151" s="36" t="e">
        <f>IF(LEN('Описание предлагаемого товара'!#REF!)&gt;0,'Описание предлагаемого товара'!#REF!,"")</f>
        <v>#REF!</v>
      </c>
      <c r="Q15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51" s="37" t="e">
        <f>IF(LEN('Описание предлагаемого товара'!#REF!)&gt;0,'Описание предлагаемого товара'!#REF!,"")</f>
        <v>#REF!</v>
      </c>
      <c r="S151" s="37" t="e">
        <f>IF(LEN('Описание предлагаемого товара'!#REF!)&gt;0,'Описание предлагаемого товара'!#REF!,"")</f>
        <v>#REF!</v>
      </c>
      <c r="T15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51" s="23" t="str">
        <f>IFERROR(VLOOKUP(CI151*1,Обработ.выгрузка_реестра_РФ!$A:$G,6,),"")</f>
        <v/>
      </c>
      <c r="V151" s="61" t="e">
        <f>IF(LEN('Описание предлагаемого товара'!#REF!)&gt;0,'Описание предлагаемого товара'!#REF!,"")</f>
        <v>#REF!</v>
      </c>
      <c r="W151" s="62" t="e">
        <f>IF(LEN('Описание предлагаемого товара'!#REF!)&gt;0,'Описание предлагаемого товара'!#REF!,"")</f>
        <v>#REF!</v>
      </c>
      <c r="X151" s="91" t="e">
        <f t="shared" ref="X151:Y151" si="1367">IFERROR(REPLACE(W151,FIND(CHAR(10),W151,1),1," "),W151)</f>
        <v>#REF!</v>
      </c>
      <c r="Y151" s="91" t="e">
        <f t="shared" si="1367"/>
        <v>#REF!</v>
      </c>
      <c r="Z151" s="91" t="e">
        <f t="shared" si="1279"/>
        <v>#REF!</v>
      </c>
      <c r="AA151" s="91" t="e">
        <f t="shared" si="1280"/>
        <v>#REF!</v>
      </c>
      <c r="AB151" s="91" t="e">
        <f t="shared" si="1281"/>
        <v>#REF!</v>
      </c>
      <c r="AC151" s="91" t="e">
        <f t="shared" ref="AC151:AF151" si="1368">IFERROR(REPLACE(AB151,FIND("  ",AB151,1),2," "),AB151)</f>
        <v>#REF!</v>
      </c>
      <c r="AD151" s="91" t="e">
        <f t="shared" si="1368"/>
        <v>#REF!</v>
      </c>
      <c r="AE151" s="91" t="e">
        <f t="shared" si="1368"/>
        <v>#REF!</v>
      </c>
      <c r="AF151" s="91" t="e">
        <f t="shared" si="1368"/>
        <v>#REF!</v>
      </c>
      <c r="AG151" s="23" t="str">
        <f>IFERROR(VLOOKUP(CI151*1,Обработ.выгрузка_реестра_РФ!$A:$G,4,),"")</f>
        <v/>
      </c>
      <c r="AH151" s="91" t="str">
        <f t="shared" ref="AH151:AI151" si="1369">IFERROR(REPLACE(AG151,FIND("-",AG151,1),1,"*"),AG151)</f>
        <v/>
      </c>
      <c r="AI151" s="91" t="str">
        <f t="shared" si="1369"/>
        <v/>
      </c>
      <c r="AJ151" s="27" t="str">
        <f t="shared" si="743"/>
        <v/>
      </c>
      <c r="AK151" s="63" t="e">
        <f>IF(LEN('Описание предлагаемого товара'!#REF!)&gt;0,'Описание предлагаемого товара'!#REF!,"")</f>
        <v>#REF!</v>
      </c>
      <c r="AL151" s="91" t="e">
        <f t="shared" ref="AL151:AM151" si="1370">IFERROR(REPLACE(AK151,FIND(CHAR(10),AK151,1),1,""),AK151)</f>
        <v>#REF!</v>
      </c>
      <c r="AM151" s="91" t="e">
        <f t="shared" si="1370"/>
        <v>#REF!</v>
      </c>
      <c r="AN151" s="91" t="e">
        <f t="shared" ref="AN151:AR151" si="1371">IFERROR(REPLACE(AM151,FIND(" ",AM151,1),1,""),AM151)</f>
        <v>#REF!</v>
      </c>
      <c r="AO151" s="91" t="e">
        <f t="shared" si="1371"/>
        <v>#REF!</v>
      </c>
      <c r="AP151" s="91" t="e">
        <f t="shared" si="1371"/>
        <v>#REF!</v>
      </c>
      <c r="AQ151" s="91" t="e">
        <f t="shared" si="1371"/>
        <v>#REF!</v>
      </c>
      <c r="AR151" s="91" t="e">
        <f t="shared" si="1371"/>
        <v>#REF!</v>
      </c>
      <c r="AS151" s="91" t="e">
        <f t="shared" si="1286"/>
        <v>#REF!</v>
      </c>
      <c r="AT151" s="91" t="e">
        <f t="shared" si="1287"/>
        <v>#REF!</v>
      </c>
      <c r="AU151" s="32" t="e">
        <f t="shared" si="1270"/>
        <v>#REF!</v>
      </c>
      <c r="AV151" s="93" t="e">
        <f>'Описание предлагаемого товара'!#REF!</f>
        <v>#REF!</v>
      </c>
      <c r="AW151" s="91" t="e">
        <f>MIN(SEARCH({0,1,2,3,4,5,6,7,8,9},AV151&amp; "0123456789"))</f>
        <v>#REF!</v>
      </c>
      <c r="AX151" s="91" t="str">
        <f t="shared" si="1288"/>
        <v/>
      </c>
      <c r="AY151" s="91" t="str">
        <f t="shared" si="1289"/>
        <v/>
      </c>
      <c r="AZ151" s="91" t="str">
        <f t="shared" si="1290"/>
        <v/>
      </c>
      <c r="BA151" s="91" t="str">
        <f t="shared" si="1291"/>
        <v/>
      </c>
      <c r="BB151" s="91" t="str">
        <f t="shared" si="1292"/>
        <v/>
      </c>
      <c r="BC151" s="91" t="str">
        <f t="shared" si="1293"/>
        <v/>
      </c>
      <c r="BD151" s="91" t="str">
        <f t="shared" si="1294"/>
        <v/>
      </c>
      <c r="BE151" s="91" t="str">
        <f t="shared" si="1295"/>
        <v/>
      </c>
      <c r="BF151" s="91" t="str">
        <f t="shared" si="1296"/>
        <v/>
      </c>
      <c r="BG151" s="91" t="str">
        <f t="shared" si="1297"/>
        <v/>
      </c>
      <c r="BH151" s="91" t="str">
        <f t="shared" si="1298"/>
        <v/>
      </c>
      <c r="BI151" s="91" t="str">
        <f t="shared" si="1299"/>
        <v/>
      </c>
      <c r="BJ151" s="91" t="str">
        <f t="shared" si="1300"/>
        <v/>
      </c>
      <c r="BK151" s="91" t="str">
        <f t="shared" si="1301"/>
        <v/>
      </c>
      <c r="BL151" s="91" t="str">
        <f t="shared" si="1302"/>
        <v/>
      </c>
      <c r="BM151" s="91" t="str">
        <f t="shared" si="1303"/>
        <v/>
      </c>
      <c r="BN151" s="91" t="str">
        <f t="shared" si="1304"/>
        <v/>
      </c>
      <c r="BO151" s="91" t="str">
        <f t="shared" si="1305"/>
        <v/>
      </c>
      <c r="BP151" s="91" t="str">
        <f t="shared" si="1306"/>
        <v/>
      </c>
      <c r="BQ151" s="91" t="str">
        <f t="shared" si="1307"/>
        <v/>
      </c>
      <c r="BR151" s="91" t="str">
        <f t="shared" si="1308"/>
        <v/>
      </c>
      <c r="BS151" s="91" t="str">
        <f t="shared" si="1309"/>
        <v/>
      </c>
      <c r="BT151" s="91" t="str">
        <f t="shared" si="1310"/>
        <v/>
      </c>
      <c r="BU151" s="91" t="str">
        <f t="shared" si="1311"/>
        <v/>
      </c>
      <c r="BV151" s="91" t="str">
        <f t="shared" si="1312"/>
        <v/>
      </c>
      <c r="BW151" s="91" t="str">
        <f t="shared" si="1313"/>
        <v/>
      </c>
      <c r="BX151" s="91" t="str">
        <f t="shared" si="1314"/>
        <v/>
      </c>
      <c r="BY151" s="91" t="str">
        <f t="shared" si="1315"/>
        <v/>
      </c>
      <c r="BZ151" s="91" t="str">
        <f t="shared" si="1316"/>
        <v/>
      </c>
      <c r="CA151" s="91" t="str">
        <f t="shared" si="1317"/>
        <v/>
      </c>
      <c r="CB151" s="91" t="str">
        <f t="shared" si="1318"/>
        <v/>
      </c>
      <c r="CC151" s="91" t="str">
        <f t="shared" si="1319"/>
        <v/>
      </c>
      <c r="CD151" s="91" t="str">
        <f t="shared" si="1320"/>
        <v/>
      </c>
      <c r="CE151" s="91" t="str">
        <f t="shared" si="1321"/>
        <v/>
      </c>
      <c r="CF151" s="91" t="str">
        <f t="shared" si="1322"/>
        <v/>
      </c>
      <c r="CG151" s="91" t="str">
        <f t="shared" si="1323"/>
        <v/>
      </c>
      <c r="CH151" s="91" t="str">
        <f t="shared" si="1324"/>
        <v/>
      </c>
      <c r="CI151" s="91" t="str">
        <f t="shared" si="1325"/>
        <v>нет</v>
      </c>
      <c r="CJ151" s="63" t="e">
        <f>IF(LEN('Описание предлагаемого товара'!#REF!)&gt;0,'Описание предлагаемого товара'!#REF!,"")</f>
        <v>#REF!</v>
      </c>
      <c r="CK151" s="91" t="e">
        <f t="shared" ref="CK151:CL151" si="1372">IFERROR(REPLACE(CJ151,FIND(CHAR(10),CJ151,1),1,""),CJ151)</f>
        <v>#REF!</v>
      </c>
      <c r="CL151" s="91" t="e">
        <f t="shared" si="1372"/>
        <v>#REF!</v>
      </c>
      <c r="CM151" s="91" t="e">
        <f t="shared" si="1327"/>
        <v>#REF!</v>
      </c>
      <c r="CN151" s="91" t="e">
        <f t="shared" si="1328"/>
        <v>#REF!</v>
      </c>
      <c r="CO151" s="91" t="e">
        <f t="shared" si="1329"/>
        <v>#REF!</v>
      </c>
      <c r="CP151" s="90" t="e">
        <f>IF(AU151="Не указан реестровый номер (мера нац.режима Запрет)","",IF(CI151="нет","",IF(CU151="да","исключение(не смотрим баллы)",IFERROR(IF(CI151*1&gt;0,IFERROR(IF(VLOOKUP(CI151*1,Обработ.выгрузка_реестра_РФ!$A:$G,7,)=0,"Баллы не установлены",VLOOKUP(CI151*1,Обработ.выгрузка_реестра_РФ!$A:$G,7,)),IF(LEN(CI151)&gt;14,"","нет номера в реестре РФ")),""),IF(LEN(CI151)=0,"","Некорректный реестровый номер")))))</f>
        <v>#REF!</v>
      </c>
      <c r="CQ151" s="33" t="e">
        <f>IF(LEN(C151)&gt;0,IFERROR(IF(LEN(H151)&gt;0,IF(LEN(VLOOKUP(H151,'исключения(не_смотрим_баллы)'!$A:$C,1,))&gt;0,"да","нет"),"не введен ОКПД2"),"нет"),"")</f>
        <v>#REF!</v>
      </c>
      <c r="CR151" s="33" t="e">
        <f ca="1">IF(CQ151="да",IF(TODAY()&lt;VLOOKUP(H151,'исключения(не_смотрим_баллы)'!$A:$C,3,),"да","нет"),"")</f>
        <v>#REF!</v>
      </c>
      <c r="CS151" s="33" t="str">
        <f>IFERROR(IF(CQ151="да",IF(VLOOKUP(CI151*1,Обработ.выгрузка_реестра_РФ!$A:$G,2,)&lt;VLOOKUP(H151,'исключения(не_смотрим_баллы)'!$A:$C,2,),"да","нет"),""),"")</f>
        <v/>
      </c>
      <c r="CT151" s="24"/>
      <c r="CU151" s="33" t="e">
        <f t="shared" si="1341"/>
        <v>#REF!</v>
      </c>
      <c r="CV151" s="91" t="e">
        <f t="shared" si="1342"/>
        <v>#REF!</v>
      </c>
      <c r="CW151" s="27" t="e">
        <f t="shared" si="1343"/>
        <v>#REF!</v>
      </c>
      <c r="CX151" s="26" t="e">
        <f t="shared" si="1272"/>
        <v>#REF!</v>
      </c>
      <c r="CY151" s="64" t="e">
        <f>IF(LEN('Описание предлагаемого товара'!#REF!)&gt;0,'Описание предлагаемого товара'!#REF!,"")</f>
        <v>#REF!</v>
      </c>
      <c r="CZ151" s="95" t="e">
        <f t="shared" si="1330"/>
        <v>#REF!</v>
      </c>
      <c r="DA151" s="95" t="e">
        <f t="shared" ref="DA151" si="1373">IFERROR(REPLACE(CZ151,FIND(" ",CZ151,1),1,""),CZ151)</f>
        <v>#REF!</v>
      </c>
      <c r="DB151" s="95" t="e">
        <f t="shared" si="1274"/>
        <v>#REF!</v>
      </c>
      <c r="DC151" s="95" t="e">
        <f t="shared" ref="DC151:DD151" si="1374">IFERROR(REPLACE(DB151,FIND("г.",DB151,1),2,""),DB151)</f>
        <v>#REF!</v>
      </c>
      <c r="DD151" s="95" t="e">
        <f t="shared" si="1374"/>
        <v>#REF!</v>
      </c>
      <c r="DE151" s="95" t="e">
        <f t="shared" ref="DE151:DF151" si="1375">IFERROR(REPLACE(DD151,FIND("г",DD151,1),1,""),DD151)</f>
        <v>#REF!</v>
      </c>
      <c r="DF151" s="95" t="e">
        <f t="shared" si="1375"/>
        <v>#REF!</v>
      </c>
      <c r="DG151" s="95" t="e">
        <f t="shared" si="1347"/>
        <v>#REF!</v>
      </c>
      <c r="DH151" s="25" t="str">
        <f>IFERROR(VLOOKUP(CI151*1,Обработ.выгрузка_реестра_РФ!$A:$G,5,),"")</f>
        <v/>
      </c>
      <c r="DI151" s="27" t="str">
        <f t="shared" si="1357"/>
        <v/>
      </c>
      <c r="DJ151" s="27" t="str">
        <f t="shared" ca="1" si="1334"/>
        <v/>
      </c>
      <c r="DK151" s="63" t="e">
        <f>IF(LEN('Описание предлагаемого товара'!#REF!)&gt;0,'Описание предлагаемого товара'!#REF!,"")</f>
        <v>#REF!</v>
      </c>
      <c r="DL151" s="63" t="e">
        <f>IF(LEN('Описание предлагаемого товара'!#REF!)&gt;0,'Описание предлагаемого товара'!#REF!,"")</f>
        <v>#REF!</v>
      </c>
      <c r="DM151" s="32"/>
    </row>
    <row r="152" spans="1:117" ht="48.75" customHeight="1" x14ac:dyDescent="0.25">
      <c r="A152" s="61" t="e">
        <f>IF(LEN('Описание предлагаемого товара'!#REF!)&gt;0,'Описание предлагаемого товара'!#REF!,"")</f>
        <v>#REF!</v>
      </c>
      <c r="B152" s="65" t="e">
        <f>IF(LEN('Описание предлагаемого товара'!#REF!)&gt;0,'Описание предлагаемого товара'!#REF!,"")</f>
        <v>#REF!</v>
      </c>
      <c r="C152" s="61" t="e">
        <f>IF(LEN('Описание предлагаемого товара'!#REF!)&gt;0,'Описание предлагаемого товара'!#REF!,"")</f>
        <v>#REF!</v>
      </c>
      <c r="D152" s="61" t="e">
        <f>IF(LEN('Описание предлагаемого товара'!#REF!)&gt;0,'Описание предлагаемого товара'!#REF!,"")</f>
        <v>#REF!</v>
      </c>
      <c r="E152" s="61" t="e">
        <f>IF(LEN('Описание предлагаемого товара'!#REF!)&gt;0,'Описание предлагаемого товара'!#REF!,"")</f>
        <v>#REF!</v>
      </c>
      <c r="F152" s="61" t="e">
        <f>IF(LEN('Описание предлагаемого товара'!#REF!)&gt;0,'Описание предлагаемого товара'!#REF!,"")</f>
        <v>#REF!</v>
      </c>
      <c r="G152" s="61" t="e">
        <f>IF(LEN('Описание предлагаемого товара'!#REF!)&gt;0,'Описание предлагаемого товара'!#REF!,"")</f>
        <v>#REF!</v>
      </c>
      <c r="H152" s="61" t="e">
        <f>IF(LEN('Описание предлагаемого товара'!#REF!)&gt;0,'Описание предлагаемого товара'!#REF!,"")</f>
        <v>#REF!</v>
      </c>
      <c r="I152" s="61" t="e">
        <f>IF(LEN('Описание предлагаемого товара'!#REF!)&gt;0,'Описание предлагаемого товара'!#REF!,"")</f>
        <v>#REF!</v>
      </c>
      <c r="J152" s="38" t="str">
        <f>IFERROR(VLOOKUP(B152,SAP!$A:$E,5,),"")</f>
        <v/>
      </c>
      <c r="K152" s="40" t="str">
        <f t="shared" si="1277"/>
        <v/>
      </c>
      <c r="L152" s="61" t="e">
        <f>IF(LEN('Описание предлагаемого товара'!#REF!)&gt;0,IFERROR('Описание предлагаемого товара'!#REF!*1,""),"")</f>
        <v>#REF!</v>
      </c>
      <c r="M152" s="39" t="str">
        <f>IFERROR(VLOOKUP(B152,SAP!$A:$E,2,),"")</f>
        <v/>
      </c>
      <c r="N152" s="41" t="str">
        <f t="shared" si="777"/>
        <v/>
      </c>
      <c r="O152" s="39" t="str">
        <f t="shared" si="1264"/>
        <v/>
      </c>
      <c r="P152" s="36" t="e">
        <f>IF(LEN('Описание предлагаемого товара'!#REF!)&gt;0,'Описание предлагаемого товара'!#REF!,"")</f>
        <v>#REF!</v>
      </c>
      <c r="Q15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52" s="37" t="e">
        <f>IF(LEN('Описание предлагаемого товара'!#REF!)&gt;0,'Описание предлагаемого товара'!#REF!,"")</f>
        <v>#REF!</v>
      </c>
      <c r="S152" s="37" t="e">
        <f>IF(LEN('Описание предлагаемого товара'!#REF!)&gt;0,'Описание предлагаемого товара'!#REF!,"")</f>
        <v>#REF!</v>
      </c>
      <c r="T15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52" s="23" t="str">
        <f>IFERROR(VLOOKUP(CI152*1,Обработ.выгрузка_реестра_РФ!$A:$G,6,),"")</f>
        <v/>
      </c>
      <c r="V152" s="61" t="e">
        <f>IF(LEN('Описание предлагаемого товара'!#REF!)&gt;0,'Описание предлагаемого товара'!#REF!,"")</f>
        <v>#REF!</v>
      </c>
      <c r="W152" s="62" t="e">
        <f>IF(LEN('Описание предлагаемого товара'!#REF!)&gt;0,'Описание предлагаемого товара'!#REF!,"")</f>
        <v>#REF!</v>
      </c>
      <c r="X152" s="91" t="e">
        <f t="shared" ref="X152:Y152" si="1376">IFERROR(REPLACE(W152,FIND(CHAR(10),W152,1),1," "),W152)</f>
        <v>#REF!</v>
      </c>
      <c r="Y152" s="91" t="e">
        <f t="shared" si="1376"/>
        <v>#REF!</v>
      </c>
      <c r="Z152" s="91" t="e">
        <f t="shared" si="1279"/>
        <v>#REF!</v>
      </c>
      <c r="AA152" s="91" t="e">
        <f t="shared" si="1280"/>
        <v>#REF!</v>
      </c>
      <c r="AB152" s="91" t="e">
        <f t="shared" si="1281"/>
        <v>#REF!</v>
      </c>
      <c r="AC152" s="91" t="e">
        <f t="shared" ref="AC152:AF152" si="1377">IFERROR(REPLACE(AB152,FIND("  ",AB152,1),2," "),AB152)</f>
        <v>#REF!</v>
      </c>
      <c r="AD152" s="91" t="e">
        <f t="shared" si="1377"/>
        <v>#REF!</v>
      </c>
      <c r="AE152" s="91" t="e">
        <f t="shared" si="1377"/>
        <v>#REF!</v>
      </c>
      <c r="AF152" s="91" t="e">
        <f t="shared" si="1377"/>
        <v>#REF!</v>
      </c>
      <c r="AG152" s="23" t="str">
        <f>IFERROR(VLOOKUP(CI152*1,Обработ.выгрузка_реестра_РФ!$A:$G,4,),"")</f>
        <v/>
      </c>
      <c r="AH152" s="91" t="str">
        <f t="shared" ref="AH152:AI152" si="1378">IFERROR(REPLACE(AG152,FIND("-",AG152,1),1,"*"),AG152)</f>
        <v/>
      </c>
      <c r="AI152" s="91" t="str">
        <f t="shared" si="1378"/>
        <v/>
      </c>
      <c r="AJ152" s="27" t="str">
        <f t="shared" ref="AJ152:AJ215" si="1379">IF(LEN(AI152)&gt;0,IF(LEN(W152)&gt;0,IFERROR(IF(LEN(VLOOKUP("*"&amp;AI152&amp;"*",AF152,1,FALSE))&gt;0,"да",""),"нет"),"не введены данные"),"")</f>
        <v/>
      </c>
      <c r="AK152" s="63" t="e">
        <f>IF(LEN('Описание предлагаемого товара'!#REF!)&gt;0,'Описание предлагаемого товара'!#REF!,"")</f>
        <v>#REF!</v>
      </c>
      <c r="AL152" s="91" t="e">
        <f t="shared" ref="AL152:AM152" si="1380">IFERROR(REPLACE(AK152,FIND(CHAR(10),AK152,1),1,""),AK152)</f>
        <v>#REF!</v>
      </c>
      <c r="AM152" s="91" t="e">
        <f t="shared" si="1380"/>
        <v>#REF!</v>
      </c>
      <c r="AN152" s="91" t="e">
        <f t="shared" ref="AN152:AR152" si="1381">IFERROR(REPLACE(AM152,FIND(" ",AM152,1),1,""),AM152)</f>
        <v>#REF!</v>
      </c>
      <c r="AO152" s="91" t="e">
        <f t="shared" si="1381"/>
        <v>#REF!</v>
      </c>
      <c r="AP152" s="91" t="e">
        <f t="shared" si="1381"/>
        <v>#REF!</v>
      </c>
      <c r="AQ152" s="91" t="e">
        <f t="shared" si="1381"/>
        <v>#REF!</v>
      </c>
      <c r="AR152" s="91" t="e">
        <f t="shared" si="1381"/>
        <v>#REF!</v>
      </c>
      <c r="AS152" s="91" t="e">
        <f t="shared" si="1286"/>
        <v>#REF!</v>
      </c>
      <c r="AT152" s="91" t="e">
        <f t="shared" si="1287"/>
        <v>#REF!</v>
      </c>
      <c r="AU152" s="32" t="e">
        <f t="shared" si="1270"/>
        <v>#REF!</v>
      </c>
      <c r="AV152" s="93" t="e">
        <f>'Описание предлагаемого товара'!#REF!</f>
        <v>#REF!</v>
      </c>
      <c r="AW152" s="91" t="e">
        <f>MIN(SEARCH({0,1,2,3,4,5,6,7,8,9},AV152&amp; "0123456789"))</f>
        <v>#REF!</v>
      </c>
      <c r="AX152" s="91" t="str">
        <f t="shared" si="1288"/>
        <v/>
      </c>
      <c r="AY152" s="91" t="str">
        <f t="shared" si="1289"/>
        <v/>
      </c>
      <c r="AZ152" s="91" t="str">
        <f t="shared" si="1290"/>
        <v/>
      </c>
      <c r="BA152" s="91" t="str">
        <f t="shared" si="1291"/>
        <v/>
      </c>
      <c r="BB152" s="91" t="str">
        <f t="shared" si="1292"/>
        <v/>
      </c>
      <c r="BC152" s="91" t="str">
        <f t="shared" si="1293"/>
        <v/>
      </c>
      <c r="BD152" s="91" t="str">
        <f t="shared" si="1294"/>
        <v/>
      </c>
      <c r="BE152" s="91" t="str">
        <f t="shared" si="1295"/>
        <v/>
      </c>
      <c r="BF152" s="91" t="str">
        <f t="shared" si="1296"/>
        <v/>
      </c>
      <c r="BG152" s="91" t="str">
        <f t="shared" si="1297"/>
        <v/>
      </c>
      <c r="BH152" s="91" t="str">
        <f t="shared" si="1298"/>
        <v/>
      </c>
      <c r="BI152" s="91" t="str">
        <f t="shared" si="1299"/>
        <v/>
      </c>
      <c r="BJ152" s="91" t="str">
        <f t="shared" si="1300"/>
        <v/>
      </c>
      <c r="BK152" s="91" t="str">
        <f t="shared" si="1301"/>
        <v/>
      </c>
      <c r="BL152" s="91" t="str">
        <f t="shared" si="1302"/>
        <v/>
      </c>
      <c r="BM152" s="91" t="str">
        <f t="shared" si="1303"/>
        <v/>
      </c>
      <c r="BN152" s="91" t="str">
        <f t="shared" si="1304"/>
        <v/>
      </c>
      <c r="BO152" s="91" t="str">
        <f t="shared" si="1305"/>
        <v/>
      </c>
      <c r="BP152" s="91" t="str">
        <f t="shared" si="1306"/>
        <v/>
      </c>
      <c r="BQ152" s="91" t="str">
        <f t="shared" si="1307"/>
        <v/>
      </c>
      <c r="BR152" s="91" t="str">
        <f t="shared" si="1308"/>
        <v/>
      </c>
      <c r="BS152" s="91" t="str">
        <f t="shared" si="1309"/>
        <v/>
      </c>
      <c r="BT152" s="91" t="str">
        <f t="shared" si="1310"/>
        <v/>
      </c>
      <c r="BU152" s="91" t="str">
        <f t="shared" si="1311"/>
        <v/>
      </c>
      <c r="BV152" s="91" t="str">
        <f t="shared" si="1312"/>
        <v/>
      </c>
      <c r="BW152" s="91" t="str">
        <f t="shared" si="1313"/>
        <v/>
      </c>
      <c r="BX152" s="91" t="str">
        <f t="shared" si="1314"/>
        <v/>
      </c>
      <c r="BY152" s="91" t="str">
        <f t="shared" si="1315"/>
        <v/>
      </c>
      <c r="BZ152" s="91" t="str">
        <f t="shared" si="1316"/>
        <v/>
      </c>
      <c r="CA152" s="91" t="str">
        <f t="shared" si="1317"/>
        <v/>
      </c>
      <c r="CB152" s="91" t="str">
        <f t="shared" si="1318"/>
        <v/>
      </c>
      <c r="CC152" s="91" t="str">
        <f t="shared" si="1319"/>
        <v/>
      </c>
      <c r="CD152" s="91" t="str">
        <f t="shared" si="1320"/>
        <v/>
      </c>
      <c r="CE152" s="91" t="str">
        <f t="shared" si="1321"/>
        <v/>
      </c>
      <c r="CF152" s="91" t="str">
        <f t="shared" si="1322"/>
        <v/>
      </c>
      <c r="CG152" s="91" t="str">
        <f t="shared" si="1323"/>
        <v/>
      </c>
      <c r="CH152" s="91" t="str">
        <f t="shared" si="1324"/>
        <v/>
      </c>
      <c r="CI152" s="91" t="str">
        <f t="shared" si="1325"/>
        <v>нет</v>
      </c>
      <c r="CJ152" s="63" t="e">
        <f>IF(LEN('Описание предлагаемого товара'!#REF!)&gt;0,'Описание предлагаемого товара'!#REF!,"")</f>
        <v>#REF!</v>
      </c>
      <c r="CK152" s="91" t="e">
        <f t="shared" ref="CK152:CL152" si="1382">IFERROR(REPLACE(CJ152,FIND(CHAR(10),CJ152,1),1,""),CJ152)</f>
        <v>#REF!</v>
      </c>
      <c r="CL152" s="91" t="e">
        <f t="shared" si="1382"/>
        <v>#REF!</v>
      </c>
      <c r="CM152" s="91" t="e">
        <f t="shared" si="1327"/>
        <v>#REF!</v>
      </c>
      <c r="CN152" s="91" t="e">
        <f t="shared" si="1328"/>
        <v>#REF!</v>
      </c>
      <c r="CO152" s="91" t="e">
        <f t="shared" si="1329"/>
        <v>#REF!</v>
      </c>
      <c r="CP152" s="90" t="e">
        <f>IF(AU152="Не указан реестровый номер (мера нац.режима Запрет)","",IF(CI152="нет","",IF(CU152="да","исключение(не смотрим баллы)",IFERROR(IF(CI152*1&gt;0,IFERROR(IF(VLOOKUP(CI152*1,Обработ.выгрузка_реестра_РФ!$A:$G,7,)=0,"Баллы не установлены",VLOOKUP(CI152*1,Обработ.выгрузка_реестра_РФ!$A:$G,7,)),IF(LEN(CI152)&gt;14,"","нет номера в реестре РФ")),""),IF(LEN(CI152)=0,"","Некорректный реестровый номер")))))</f>
        <v>#REF!</v>
      </c>
      <c r="CQ152" s="33" t="e">
        <f>IF(LEN(C152)&gt;0,IFERROR(IF(LEN(H152)&gt;0,IF(LEN(VLOOKUP(H152,'исключения(не_смотрим_баллы)'!$A:$C,1,))&gt;0,"да","нет"),"не введен ОКПД2"),"нет"),"")</f>
        <v>#REF!</v>
      </c>
      <c r="CR152" s="33" t="e">
        <f ca="1">IF(CQ152="да",IF(TODAY()&lt;VLOOKUP(H152,'исключения(не_смотрим_баллы)'!$A:$C,3,),"да","нет"),"")</f>
        <v>#REF!</v>
      </c>
      <c r="CS152" s="33" t="str">
        <f>IFERROR(IF(CQ152="да",IF(VLOOKUP(CI152*1,Обработ.выгрузка_реестра_РФ!$A:$G,2,)&lt;VLOOKUP(H152,'исключения(не_смотрим_баллы)'!$A:$C,2,),"да","нет"),""),"")</f>
        <v/>
      </c>
      <c r="CT152" s="24"/>
      <c r="CU152" s="33" t="e">
        <f t="shared" si="1341"/>
        <v>#REF!</v>
      </c>
      <c r="CV152" s="91" t="e">
        <f t="shared" si="1342"/>
        <v>#REF!</v>
      </c>
      <c r="CW152" s="27" t="e">
        <f t="shared" si="1343"/>
        <v>#REF!</v>
      </c>
      <c r="CX152" s="26" t="e">
        <f t="shared" si="1272"/>
        <v>#REF!</v>
      </c>
      <c r="CY152" s="64" t="e">
        <f>IF(LEN('Описание предлагаемого товара'!#REF!)&gt;0,'Описание предлагаемого товара'!#REF!,"")</f>
        <v>#REF!</v>
      </c>
      <c r="CZ152" s="95" t="e">
        <f t="shared" si="1330"/>
        <v>#REF!</v>
      </c>
      <c r="DA152" s="95" t="e">
        <f t="shared" ref="DA152" si="1383">IFERROR(REPLACE(CZ152,FIND(" ",CZ152,1),1,""),CZ152)</f>
        <v>#REF!</v>
      </c>
      <c r="DB152" s="95" t="e">
        <f t="shared" si="1274"/>
        <v>#REF!</v>
      </c>
      <c r="DC152" s="95" t="e">
        <f t="shared" ref="DC152:DD152" si="1384">IFERROR(REPLACE(DB152,FIND("г.",DB152,1),2,""),DB152)</f>
        <v>#REF!</v>
      </c>
      <c r="DD152" s="95" t="e">
        <f t="shared" si="1384"/>
        <v>#REF!</v>
      </c>
      <c r="DE152" s="95" t="e">
        <f t="shared" ref="DE152:DF152" si="1385">IFERROR(REPLACE(DD152,FIND("г",DD152,1),1,""),DD152)</f>
        <v>#REF!</v>
      </c>
      <c r="DF152" s="95" t="e">
        <f t="shared" si="1385"/>
        <v>#REF!</v>
      </c>
      <c r="DG152" s="95" t="e">
        <f t="shared" si="1347"/>
        <v>#REF!</v>
      </c>
      <c r="DH152" s="25" t="str">
        <f>IFERROR(VLOOKUP(CI152*1,Обработ.выгрузка_реестра_РФ!$A:$G,5,),"")</f>
        <v/>
      </c>
      <c r="DI152" s="27" t="str">
        <f t="shared" si="1357"/>
        <v/>
      </c>
      <c r="DJ152" s="27" t="str">
        <f t="shared" ca="1" si="1334"/>
        <v/>
      </c>
      <c r="DK152" s="63" t="e">
        <f>IF(LEN('Описание предлагаемого товара'!#REF!)&gt;0,'Описание предлагаемого товара'!#REF!,"")</f>
        <v>#REF!</v>
      </c>
      <c r="DL152" s="63" t="e">
        <f>IF(LEN('Описание предлагаемого товара'!#REF!)&gt;0,'Описание предлагаемого товара'!#REF!,"")</f>
        <v>#REF!</v>
      </c>
      <c r="DM152" s="32"/>
    </row>
    <row r="153" spans="1:117" ht="48.75" customHeight="1" x14ac:dyDescent="0.25">
      <c r="A153" s="61" t="e">
        <f>IF(LEN('Описание предлагаемого товара'!#REF!)&gt;0,'Описание предлагаемого товара'!#REF!,"")</f>
        <v>#REF!</v>
      </c>
      <c r="B153" s="65" t="e">
        <f>IF(LEN('Описание предлагаемого товара'!#REF!)&gt;0,'Описание предлагаемого товара'!#REF!,"")</f>
        <v>#REF!</v>
      </c>
      <c r="C153" s="61" t="e">
        <f>IF(LEN('Описание предлагаемого товара'!#REF!)&gt;0,'Описание предлагаемого товара'!#REF!,"")</f>
        <v>#REF!</v>
      </c>
      <c r="D153" s="61" t="e">
        <f>IF(LEN('Описание предлагаемого товара'!#REF!)&gt;0,'Описание предлагаемого товара'!#REF!,"")</f>
        <v>#REF!</v>
      </c>
      <c r="E153" s="61" t="e">
        <f>IF(LEN('Описание предлагаемого товара'!#REF!)&gt;0,'Описание предлагаемого товара'!#REF!,"")</f>
        <v>#REF!</v>
      </c>
      <c r="F153" s="61" t="e">
        <f>IF(LEN('Описание предлагаемого товара'!#REF!)&gt;0,'Описание предлагаемого товара'!#REF!,"")</f>
        <v>#REF!</v>
      </c>
      <c r="G153" s="61" t="e">
        <f>IF(LEN('Описание предлагаемого товара'!#REF!)&gt;0,'Описание предлагаемого товара'!#REF!,"")</f>
        <v>#REF!</v>
      </c>
      <c r="H153" s="61" t="e">
        <f>IF(LEN('Описание предлагаемого товара'!#REF!)&gt;0,'Описание предлагаемого товара'!#REF!,"")</f>
        <v>#REF!</v>
      </c>
      <c r="I153" s="61" t="e">
        <f>IF(LEN('Описание предлагаемого товара'!#REF!)&gt;0,'Описание предлагаемого товара'!#REF!,"")</f>
        <v>#REF!</v>
      </c>
      <c r="J153" s="38" t="str">
        <f>IFERROR(VLOOKUP(B153,SAP!$A:$E,5,),"")</f>
        <v/>
      </c>
      <c r="K153" s="40" t="str">
        <f t="shared" si="1277"/>
        <v/>
      </c>
      <c r="L153" s="61" t="e">
        <f>IF(LEN('Описание предлагаемого товара'!#REF!)&gt;0,IFERROR('Описание предлагаемого товара'!#REF!*1,""),"")</f>
        <v>#REF!</v>
      </c>
      <c r="M153" s="39" t="str">
        <f>IFERROR(VLOOKUP(B153,SAP!$A:$E,2,),"")</f>
        <v/>
      </c>
      <c r="N153" s="41" t="str">
        <f t="shared" si="777"/>
        <v/>
      </c>
      <c r="O153" s="39" t="str">
        <f t="shared" si="1264"/>
        <v/>
      </c>
      <c r="P153" s="36" t="e">
        <f>IF(LEN('Описание предлагаемого товара'!#REF!)&gt;0,'Описание предлагаемого товара'!#REF!,"")</f>
        <v>#REF!</v>
      </c>
      <c r="Q15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53" s="37" t="e">
        <f>IF(LEN('Описание предлагаемого товара'!#REF!)&gt;0,'Описание предлагаемого товара'!#REF!,"")</f>
        <v>#REF!</v>
      </c>
      <c r="S153" s="37" t="e">
        <f>IF(LEN('Описание предлагаемого товара'!#REF!)&gt;0,'Описание предлагаемого товара'!#REF!,"")</f>
        <v>#REF!</v>
      </c>
      <c r="T15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53" s="23" t="str">
        <f>IFERROR(VLOOKUP(CI153*1,Обработ.выгрузка_реестра_РФ!$A:$G,6,),"")</f>
        <v/>
      </c>
      <c r="V153" s="61" t="e">
        <f>IF(LEN('Описание предлагаемого товара'!#REF!)&gt;0,'Описание предлагаемого товара'!#REF!,"")</f>
        <v>#REF!</v>
      </c>
      <c r="W153" s="62" t="e">
        <f>IF(LEN('Описание предлагаемого товара'!#REF!)&gt;0,'Описание предлагаемого товара'!#REF!,"")</f>
        <v>#REF!</v>
      </c>
      <c r="X153" s="91" t="e">
        <f t="shared" ref="X153:Y153" si="1386">IFERROR(REPLACE(W153,FIND(CHAR(10),W153,1),1," "),W153)</f>
        <v>#REF!</v>
      </c>
      <c r="Y153" s="91" t="e">
        <f t="shared" si="1386"/>
        <v>#REF!</v>
      </c>
      <c r="Z153" s="91" t="e">
        <f t="shared" si="1279"/>
        <v>#REF!</v>
      </c>
      <c r="AA153" s="91" t="e">
        <f t="shared" si="1280"/>
        <v>#REF!</v>
      </c>
      <c r="AB153" s="91" t="e">
        <f t="shared" si="1281"/>
        <v>#REF!</v>
      </c>
      <c r="AC153" s="91" t="e">
        <f t="shared" ref="AC153:AF153" si="1387">IFERROR(REPLACE(AB153,FIND("  ",AB153,1),2," "),AB153)</f>
        <v>#REF!</v>
      </c>
      <c r="AD153" s="91" t="e">
        <f t="shared" si="1387"/>
        <v>#REF!</v>
      </c>
      <c r="AE153" s="91" t="e">
        <f t="shared" si="1387"/>
        <v>#REF!</v>
      </c>
      <c r="AF153" s="91" t="e">
        <f t="shared" si="1387"/>
        <v>#REF!</v>
      </c>
      <c r="AG153" s="23" t="str">
        <f>IFERROR(VLOOKUP(CI153*1,Обработ.выгрузка_реестра_РФ!$A:$G,4,),"")</f>
        <v/>
      </c>
      <c r="AH153" s="91" t="str">
        <f t="shared" ref="AH153:AI153" si="1388">IFERROR(REPLACE(AG153,FIND("-",AG153,1),1,"*"),AG153)</f>
        <v/>
      </c>
      <c r="AI153" s="91" t="str">
        <f t="shared" si="1388"/>
        <v/>
      </c>
      <c r="AJ153" s="27" t="str">
        <f t="shared" si="1379"/>
        <v/>
      </c>
      <c r="AK153" s="63" t="e">
        <f>IF(LEN('Описание предлагаемого товара'!#REF!)&gt;0,'Описание предлагаемого товара'!#REF!,"")</f>
        <v>#REF!</v>
      </c>
      <c r="AL153" s="91" t="e">
        <f t="shared" ref="AL153:AM153" si="1389">IFERROR(REPLACE(AK153,FIND(CHAR(10),AK153,1),1,""),AK153)</f>
        <v>#REF!</v>
      </c>
      <c r="AM153" s="91" t="e">
        <f t="shared" si="1389"/>
        <v>#REF!</v>
      </c>
      <c r="AN153" s="91" t="e">
        <f t="shared" ref="AN153:AR153" si="1390">IFERROR(REPLACE(AM153,FIND(" ",AM153,1),1,""),AM153)</f>
        <v>#REF!</v>
      </c>
      <c r="AO153" s="91" t="e">
        <f t="shared" si="1390"/>
        <v>#REF!</v>
      </c>
      <c r="AP153" s="91" t="e">
        <f t="shared" si="1390"/>
        <v>#REF!</v>
      </c>
      <c r="AQ153" s="91" t="e">
        <f t="shared" si="1390"/>
        <v>#REF!</v>
      </c>
      <c r="AR153" s="91" t="e">
        <f t="shared" si="1390"/>
        <v>#REF!</v>
      </c>
      <c r="AS153" s="91" t="e">
        <f t="shared" si="1286"/>
        <v>#REF!</v>
      </c>
      <c r="AT153" s="91" t="e">
        <f t="shared" si="1287"/>
        <v>#REF!</v>
      </c>
      <c r="AU153" s="32" t="e">
        <f t="shared" si="1270"/>
        <v>#REF!</v>
      </c>
      <c r="AV153" s="93" t="e">
        <f>'Описание предлагаемого товара'!#REF!</f>
        <v>#REF!</v>
      </c>
      <c r="AW153" s="91" t="e">
        <f>MIN(SEARCH({0,1,2,3,4,5,6,7,8,9},AV153&amp; "0123456789"))</f>
        <v>#REF!</v>
      </c>
      <c r="AX153" s="91" t="str">
        <f t="shared" si="1288"/>
        <v/>
      </c>
      <c r="AY153" s="91" t="str">
        <f t="shared" si="1289"/>
        <v/>
      </c>
      <c r="AZ153" s="91" t="str">
        <f t="shared" si="1290"/>
        <v/>
      </c>
      <c r="BA153" s="91" t="str">
        <f t="shared" si="1291"/>
        <v/>
      </c>
      <c r="BB153" s="91" t="str">
        <f t="shared" si="1292"/>
        <v/>
      </c>
      <c r="BC153" s="91" t="str">
        <f t="shared" si="1293"/>
        <v/>
      </c>
      <c r="BD153" s="91" t="str">
        <f t="shared" si="1294"/>
        <v/>
      </c>
      <c r="BE153" s="91" t="str">
        <f t="shared" si="1295"/>
        <v/>
      </c>
      <c r="BF153" s="91" t="str">
        <f t="shared" si="1296"/>
        <v/>
      </c>
      <c r="BG153" s="91" t="str">
        <f t="shared" si="1297"/>
        <v/>
      </c>
      <c r="BH153" s="91" t="str">
        <f t="shared" si="1298"/>
        <v/>
      </c>
      <c r="BI153" s="91" t="str">
        <f t="shared" si="1299"/>
        <v/>
      </c>
      <c r="BJ153" s="91" t="str">
        <f t="shared" si="1300"/>
        <v/>
      </c>
      <c r="BK153" s="91" t="str">
        <f t="shared" si="1301"/>
        <v/>
      </c>
      <c r="BL153" s="91" t="str">
        <f t="shared" si="1302"/>
        <v/>
      </c>
      <c r="BM153" s="91" t="str">
        <f t="shared" si="1303"/>
        <v/>
      </c>
      <c r="BN153" s="91" t="str">
        <f t="shared" si="1304"/>
        <v/>
      </c>
      <c r="BO153" s="91" t="str">
        <f t="shared" si="1305"/>
        <v/>
      </c>
      <c r="BP153" s="91" t="str">
        <f t="shared" si="1306"/>
        <v/>
      </c>
      <c r="BQ153" s="91" t="str">
        <f t="shared" si="1307"/>
        <v/>
      </c>
      <c r="BR153" s="91" t="str">
        <f t="shared" si="1308"/>
        <v/>
      </c>
      <c r="BS153" s="91" t="str">
        <f t="shared" si="1309"/>
        <v/>
      </c>
      <c r="BT153" s="91" t="str">
        <f t="shared" si="1310"/>
        <v/>
      </c>
      <c r="BU153" s="91" t="str">
        <f t="shared" si="1311"/>
        <v/>
      </c>
      <c r="BV153" s="91" t="str">
        <f t="shared" si="1312"/>
        <v/>
      </c>
      <c r="BW153" s="91" t="str">
        <f t="shared" si="1313"/>
        <v/>
      </c>
      <c r="BX153" s="91" t="str">
        <f t="shared" si="1314"/>
        <v/>
      </c>
      <c r="BY153" s="91" t="str">
        <f t="shared" si="1315"/>
        <v/>
      </c>
      <c r="BZ153" s="91" t="str">
        <f t="shared" si="1316"/>
        <v/>
      </c>
      <c r="CA153" s="91" t="str">
        <f t="shared" si="1317"/>
        <v/>
      </c>
      <c r="CB153" s="91" t="str">
        <f t="shared" si="1318"/>
        <v/>
      </c>
      <c r="CC153" s="91" t="str">
        <f t="shared" si="1319"/>
        <v/>
      </c>
      <c r="CD153" s="91" t="str">
        <f t="shared" si="1320"/>
        <v/>
      </c>
      <c r="CE153" s="91" t="str">
        <f t="shared" si="1321"/>
        <v/>
      </c>
      <c r="CF153" s="91" t="str">
        <f t="shared" si="1322"/>
        <v/>
      </c>
      <c r="CG153" s="91" t="str">
        <f t="shared" si="1323"/>
        <v/>
      </c>
      <c r="CH153" s="91" t="str">
        <f t="shared" si="1324"/>
        <v/>
      </c>
      <c r="CI153" s="91" t="str">
        <f t="shared" si="1325"/>
        <v>нет</v>
      </c>
      <c r="CJ153" s="63" t="e">
        <f>IF(LEN('Описание предлагаемого товара'!#REF!)&gt;0,'Описание предлагаемого товара'!#REF!,"")</f>
        <v>#REF!</v>
      </c>
      <c r="CK153" s="91" t="e">
        <f t="shared" ref="CK153:CL153" si="1391">IFERROR(REPLACE(CJ153,FIND(CHAR(10),CJ153,1),1,""),CJ153)</f>
        <v>#REF!</v>
      </c>
      <c r="CL153" s="91" t="e">
        <f t="shared" si="1391"/>
        <v>#REF!</v>
      </c>
      <c r="CM153" s="91" t="e">
        <f t="shared" si="1327"/>
        <v>#REF!</v>
      </c>
      <c r="CN153" s="91" t="e">
        <f t="shared" si="1328"/>
        <v>#REF!</v>
      </c>
      <c r="CO153" s="91" t="e">
        <f t="shared" si="1329"/>
        <v>#REF!</v>
      </c>
      <c r="CP153" s="90" t="e">
        <f>IF(AU153="Не указан реестровый номер (мера нац.режима Запрет)","",IF(CI153="нет","",IF(CU153="да","исключение(не смотрим баллы)",IFERROR(IF(CI153*1&gt;0,IFERROR(IF(VLOOKUP(CI153*1,Обработ.выгрузка_реестра_РФ!$A:$G,7,)=0,"Баллы не установлены",VLOOKUP(CI153*1,Обработ.выгрузка_реестра_РФ!$A:$G,7,)),IF(LEN(CI153)&gt;14,"","нет номера в реестре РФ")),""),IF(LEN(CI153)=0,"","Некорректный реестровый номер")))))</f>
        <v>#REF!</v>
      </c>
      <c r="CQ153" s="33" t="e">
        <f>IF(LEN(C153)&gt;0,IFERROR(IF(LEN(H153)&gt;0,IF(LEN(VLOOKUP(H153,'исключения(не_смотрим_баллы)'!$A:$C,1,))&gt;0,"да","нет"),"не введен ОКПД2"),"нет"),"")</f>
        <v>#REF!</v>
      </c>
      <c r="CR153" s="33" t="e">
        <f ca="1">IF(CQ153="да",IF(TODAY()&lt;VLOOKUP(H153,'исключения(не_смотрим_баллы)'!$A:$C,3,),"да","нет"),"")</f>
        <v>#REF!</v>
      </c>
      <c r="CS153" s="33" t="str">
        <f>IFERROR(IF(CQ153="да",IF(VLOOKUP(CI153*1,Обработ.выгрузка_реестра_РФ!$A:$G,2,)&lt;VLOOKUP(H153,'исключения(не_смотрим_баллы)'!$A:$C,2,),"да","нет"),""),"")</f>
        <v/>
      </c>
      <c r="CT153" s="24"/>
      <c r="CU153" s="33" t="e">
        <f t="shared" si="1341"/>
        <v>#REF!</v>
      </c>
      <c r="CV153" s="91" t="e">
        <f t="shared" si="1342"/>
        <v>#REF!</v>
      </c>
      <c r="CW153" s="27" t="e">
        <f t="shared" si="1343"/>
        <v>#REF!</v>
      </c>
      <c r="CX153" s="26" t="e">
        <f t="shared" si="1272"/>
        <v>#REF!</v>
      </c>
      <c r="CY153" s="64" t="e">
        <f>IF(LEN('Описание предлагаемого товара'!#REF!)&gt;0,'Описание предлагаемого товара'!#REF!,"")</f>
        <v>#REF!</v>
      </c>
      <c r="CZ153" s="95" t="e">
        <f t="shared" si="1330"/>
        <v>#REF!</v>
      </c>
      <c r="DA153" s="95" t="e">
        <f t="shared" ref="DA153" si="1392">IFERROR(REPLACE(CZ153,FIND(" ",CZ153,1),1,""),CZ153)</f>
        <v>#REF!</v>
      </c>
      <c r="DB153" s="95" t="e">
        <f t="shared" si="1274"/>
        <v>#REF!</v>
      </c>
      <c r="DC153" s="95" t="e">
        <f t="shared" ref="DC153:DD153" si="1393">IFERROR(REPLACE(DB153,FIND("г.",DB153,1),2,""),DB153)</f>
        <v>#REF!</v>
      </c>
      <c r="DD153" s="95" t="e">
        <f t="shared" si="1393"/>
        <v>#REF!</v>
      </c>
      <c r="DE153" s="95" t="e">
        <f t="shared" ref="DE153:DF153" si="1394">IFERROR(REPLACE(DD153,FIND("г",DD153,1),1,""),DD153)</f>
        <v>#REF!</v>
      </c>
      <c r="DF153" s="95" t="e">
        <f t="shared" si="1394"/>
        <v>#REF!</v>
      </c>
      <c r="DG153" s="95" t="e">
        <f t="shared" si="1347"/>
        <v>#REF!</v>
      </c>
      <c r="DH153" s="25" t="str">
        <f>IFERROR(VLOOKUP(CI153*1,Обработ.выгрузка_реестра_РФ!$A:$G,5,),"")</f>
        <v/>
      </c>
      <c r="DI153" s="27" t="str">
        <f t="shared" si="1357"/>
        <v/>
      </c>
      <c r="DJ153" s="27" t="str">
        <f t="shared" ca="1" si="1334"/>
        <v/>
      </c>
      <c r="DK153" s="63" t="e">
        <f>IF(LEN('Описание предлагаемого товара'!#REF!)&gt;0,'Описание предлагаемого товара'!#REF!,"")</f>
        <v>#REF!</v>
      </c>
      <c r="DL153" s="63" t="e">
        <f>IF(LEN('Описание предлагаемого товара'!#REF!)&gt;0,'Описание предлагаемого товара'!#REF!,"")</f>
        <v>#REF!</v>
      </c>
      <c r="DM153" s="32"/>
    </row>
    <row r="154" spans="1:117" ht="48.75" customHeight="1" x14ac:dyDescent="0.25">
      <c r="A154" s="61" t="e">
        <f>IF(LEN('Описание предлагаемого товара'!#REF!)&gt;0,'Описание предлагаемого товара'!#REF!,"")</f>
        <v>#REF!</v>
      </c>
      <c r="B154" s="65" t="e">
        <f>IF(LEN('Описание предлагаемого товара'!#REF!)&gt;0,'Описание предлагаемого товара'!#REF!,"")</f>
        <v>#REF!</v>
      </c>
      <c r="C154" s="61" t="e">
        <f>IF(LEN('Описание предлагаемого товара'!#REF!)&gt;0,'Описание предлагаемого товара'!#REF!,"")</f>
        <v>#REF!</v>
      </c>
      <c r="D154" s="61" t="e">
        <f>IF(LEN('Описание предлагаемого товара'!#REF!)&gt;0,'Описание предлагаемого товара'!#REF!,"")</f>
        <v>#REF!</v>
      </c>
      <c r="E154" s="61" t="e">
        <f>IF(LEN('Описание предлагаемого товара'!#REF!)&gt;0,'Описание предлагаемого товара'!#REF!,"")</f>
        <v>#REF!</v>
      </c>
      <c r="F154" s="61" t="e">
        <f>IF(LEN('Описание предлагаемого товара'!#REF!)&gt;0,'Описание предлагаемого товара'!#REF!,"")</f>
        <v>#REF!</v>
      </c>
      <c r="G154" s="61" t="e">
        <f>IF(LEN('Описание предлагаемого товара'!#REF!)&gt;0,'Описание предлагаемого товара'!#REF!,"")</f>
        <v>#REF!</v>
      </c>
      <c r="H154" s="61" t="e">
        <f>IF(LEN('Описание предлагаемого товара'!#REF!)&gt;0,'Описание предлагаемого товара'!#REF!,"")</f>
        <v>#REF!</v>
      </c>
      <c r="I154" s="61" t="e">
        <f>IF(LEN('Описание предлагаемого товара'!#REF!)&gt;0,'Описание предлагаемого товара'!#REF!,"")</f>
        <v>#REF!</v>
      </c>
      <c r="J154" s="38" t="str">
        <f>IFERROR(VLOOKUP(B154,SAP!$A:$E,5,),"")</f>
        <v/>
      </c>
      <c r="K154" s="40" t="str">
        <f t="shared" si="1277"/>
        <v/>
      </c>
      <c r="L154" s="61" t="e">
        <f>IF(LEN('Описание предлагаемого товара'!#REF!)&gt;0,IFERROR('Описание предлагаемого товара'!#REF!*1,""),"")</f>
        <v>#REF!</v>
      </c>
      <c r="M154" s="39" t="str">
        <f>IFERROR(VLOOKUP(B154,SAP!$A:$E,2,),"")</f>
        <v/>
      </c>
      <c r="N154" s="41" t="str">
        <f t="shared" si="777"/>
        <v/>
      </c>
      <c r="O154" s="39" t="str">
        <f t="shared" si="1264"/>
        <v/>
      </c>
      <c r="P154" s="36" t="e">
        <f>IF(LEN('Описание предлагаемого товара'!#REF!)&gt;0,'Описание предлагаемого товара'!#REF!,"")</f>
        <v>#REF!</v>
      </c>
      <c r="Q15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54" s="37" t="e">
        <f>IF(LEN('Описание предлагаемого товара'!#REF!)&gt;0,'Описание предлагаемого товара'!#REF!,"")</f>
        <v>#REF!</v>
      </c>
      <c r="S154" s="37" t="e">
        <f>IF(LEN('Описание предлагаемого товара'!#REF!)&gt;0,'Описание предлагаемого товара'!#REF!,"")</f>
        <v>#REF!</v>
      </c>
      <c r="T15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54" s="23" t="str">
        <f>IFERROR(VLOOKUP(CI154*1,Обработ.выгрузка_реестра_РФ!$A:$G,6,),"")</f>
        <v/>
      </c>
      <c r="V154" s="61" t="e">
        <f>IF(LEN('Описание предлагаемого товара'!#REF!)&gt;0,'Описание предлагаемого товара'!#REF!,"")</f>
        <v>#REF!</v>
      </c>
      <c r="W154" s="62" t="e">
        <f>IF(LEN('Описание предлагаемого товара'!#REF!)&gt;0,'Описание предлагаемого товара'!#REF!,"")</f>
        <v>#REF!</v>
      </c>
      <c r="X154" s="91" t="e">
        <f t="shared" ref="X154:Y154" si="1395">IFERROR(REPLACE(W154,FIND(CHAR(10),W154,1),1," "),W154)</f>
        <v>#REF!</v>
      </c>
      <c r="Y154" s="91" t="e">
        <f t="shared" si="1395"/>
        <v>#REF!</v>
      </c>
      <c r="Z154" s="91" t="e">
        <f t="shared" si="1279"/>
        <v>#REF!</v>
      </c>
      <c r="AA154" s="91" t="e">
        <f t="shared" si="1280"/>
        <v>#REF!</v>
      </c>
      <c r="AB154" s="91" t="e">
        <f t="shared" si="1281"/>
        <v>#REF!</v>
      </c>
      <c r="AC154" s="91" t="e">
        <f t="shared" ref="AC154:AF154" si="1396">IFERROR(REPLACE(AB154,FIND("  ",AB154,1),2," "),AB154)</f>
        <v>#REF!</v>
      </c>
      <c r="AD154" s="91" t="e">
        <f t="shared" si="1396"/>
        <v>#REF!</v>
      </c>
      <c r="AE154" s="91" t="e">
        <f t="shared" si="1396"/>
        <v>#REF!</v>
      </c>
      <c r="AF154" s="91" t="e">
        <f t="shared" si="1396"/>
        <v>#REF!</v>
      </c>
      <c r="AG154" s="23" t="str">
        <f>IFERROR(VLOOKUP(CI154*1,Обработ.выгрузка_реестра_РФ!$A:$G,4,),"")</f>
        <v/>
      </c>
      <c r="AH154" s="91" t="str">
        <f t="shared" ref="AH154:AI154" si="1397">IFERROR(REPLACE(AG154,FIND("-",AG154,1),1,"*"),AG154)</f>
        <v/>
      </c>
      <c r="AI154" s="91" t="str">
        <f t="shared" si="1397"/>
        <v/>
      </c>
      <c r="AJ154" s="27" t="str">
        <f t="shared" si="1379"/>
        <v/>
      </c>
      <c r="AK154" s="63" t="e">
        <f>IF(LEN('Описание предлагаемого товара'!#REF!)&gt;0,'Описание предлагаемого товара'!#REF!,"")</f>
        <v>#REF!</v>
      </c>
      <c r="AL154" s="91" t="e">
        <f t="shared" ref="AL154:AM154" si="1398">IFERROR(REPLACE(AK154,FIND(CHAR(10),AK154,1),1,""),AK154)</f>
        <v>#REF!</v>
      </c>
      <c r="AM154" s="91" t="e">
        <f t="shared" si="1398"/>
        <v>#REF!</v>
      </c>
      <c r="AN154" s="91" t="e">
        <f t="shared" ref="AN154:AR154" si="1399">IFERROR(REPLACE(AM154,FIND(" ",AM154,1),1,""),AM154)</f>
        <v>#REF!</v>
      </c>
      <c r="AO154" s="91" t="e">
        <f t="shared" si="1399"/>
        <v>#REF!</v>
      </c>
      <c r="AP154" s="91" t="e">
        <f t="shared" si="1399"/>
        <v>#REF!</v>
      </c>
      <c r="AQ154" s="91" t="e">
        <f t="shared" si="1399"/>
        <v>#REF!</v>
      </c>
      <c r="AR154" s="91" t="e">
        <f t="shared" si="1399"/>
        <v>#REF!</v>
      </c>
      <c r="AS154" s="91" t="e">
        <f t="shared" si="1286"/>
        <v>#REF!</v>
      </c>
      <c r="AT154" s="91" t="e">
        <f t="shared" si="1287"/>
        <v>#REF!</v>
      </c>
      <c r="AU154" s="32" t="e">
        <f t="shared" si="1270"/>
        <v>#REF!</v>
      </c>
      <c r="AV154" s="93" t="e">
        <f>'Описание предлагаемого товара'!#REF!</f>
        <v>#REF!</v>
      </c>
      <c r="AW154" s="91" t="e">
        <f>MIN(SEARCH({0,1,2,3,4,5,6,7,8,9},AV154&amp; "0123456789"))</f>
        <v>#REF!</v>
      </c>
      <c r="AX154" s="91" t="str">
        <f t="shared" si="1288"/>
        <v/>
      </c>
      <c r="AY154" s="91" t="str">
        <f t="shared" si="1289"/>
        <v/>
      </c>
      <c r="AZ154" s="91" t="str">
        <f t="shared" si="1290"/>
        <v/>
      </c>
      <c r="BA154" s="91" t="str">
        <f t="shared" si="1291"/>
        <v/>
      </c>
      <c r="BB154" s="91" t="str">
        <f t="shared" si="1292"/>
        <v/>
      </c>
      <c r="BC154" s="91" t="str">
        <f t="shared" si="1293"/>
        <v/>
      </c>
      <c r="BD154" s="91" t="str">
        <f t="shared" si="1294"/>
        <v/>
      </c>
      <c r="BE154" s="91" t="str">
        <f t="shared" si="1295"/>
        <v/>
      </c>
      <c r="BF154" s="91" t="str">
        <f t="shared" si="1296"/>
        <v/>
      </c>
      <c r="BG154" s="91" t="str">
        <f t="shared" si="1297"/>
        <v/>
      </c>
      <c r="BH154" s="91" t="str">
        <f t="shared" si="1298"/>
        <v/>
      </c>
      <c r="BI154" s="91" t="str">
        <f t="shared" si="1299"/>
        <v/>
      </c>
      <c r="BJ154" s="91" t="str">
        <f t="shared" si="1300"/>
        <v/>
      </c>
      <c r="BK154" s="91" t="str">
        <f t="shared" si="1301"/>
        <v/>
      </c>
      <c r="BL154" s="91" t="str">
        <f t="shared" si="1302"/>
        <v/>
      </c>
      <c r="BM154" s="91" t="str">
        <f t="shared" si="1303"/>
        <v/>
      </c>
      <c r="BN154" s="91" t="str">
        <f t="shared" si="1304"/>
        <v/>
      </c>
      <c r="BO154" s="91" t="str">
        <f t="shared" si="1305"/>
        <v/>
      </c>
      <c r="BP154" s="91" t="str">
        <f t="shared" si="1306"/>
        <v/>
      </c>
      <c r="BQ154" s="91" t="str">
        <f t="shared" si="1307"/>
        <v/>
      </c>
      <c r="BR154" s="91" t="str">
        <f t="shared" si="1308"/>
        <v/>
      </c>
      <c r="BS154" s="91" t="str">
        <f t="shared" si="1309"/>
        <v/>
      </c>
      <c r="BT154" s="91" t="str">
        <f t="shared" si="1310"/>
        <v/>
      </c>
      <c r="BU154" s="91" t="str">
        <f t="shared" si="1311"/>
        <v/>
      </c>
      <c r="BV154" s="91" t="str">
        <f t="shared" si="1312"/>
        <v/>
      </c>
      <c r="BW154" s="91" t="str">
        <f t="shared" si="1313"/>
        <v/>
      </c>
      <c r="BX154" s="91" t="str">
        <f t="shared" si="1314"/>
        <v/>
      </c>
      <c r="BY154" s="91" t="str">
        <f t="shared" si="1315"/>
        <v/>
      </c>
      <c r="BZ154" s="91" t="str">
        <f t="shared" si="1316"/>
        <v/>
      </c>
      <c r="CA154" s="91" t="str">
        <f t="shared" si="1317"/>
        <v/>
      </c>
      <c r="CB154" s="91" t="str">
        <f t="shared" si="1318"/>
        <v/>
      </c>
      <c r="CC154" s="91" t="str">
        <f t="shared" si="1319"/>
        <v/>
      </c>
      <c r="CD154" s="91" t="str">
        <f t="shared" si="1320"/>
        <v/>
      </c>
      <c r="CE154" s="91" t="str">
        <f t="shared" si="1321"/>
        <v/>
      </c>
      <c r="CF154" s="91" t="str">
        <f t="shared" si="1322"/>
        <v/>
      </c>
      <c r="CG154" s="91" t="str">
        <f t="shared" si="1323"/>
        <v/>
      </c>
      <c r="CH154" s="91" t="str">
        <f t="shared" si="1324"/>
        <v/>
      </c>
      <c r="CI154" s="91" t="str">
        <f t="shared" si="1325"/>
        <v>нет</v>
      </c>
      <c r="CJ154" s="63" t="e">
        <f>IF(LEN('Описание предлагаемого товара'!#REF!)&gt;0,'Описание предлагаемого товара'!#REF!,"")</f>
        <v>#REF!</v>
      </c>
      <c r="CK154" s="91" t="e">
        <f t="shared" ref="CK154:CL154" si="1400">IFERROR(REPLACE(CJ154,FIND(CHAR(10),CJ154,1),1,""),CJ154)</f>
        <v>#REF!</v>
      </c>
      <c r="CL154" s="91" t="e">
        <f t="shared" si="1400"/>
        <v>#REF!</v>
      </c>
      <c r="CM154" s="91" t="e">
        <f t="shared" si="1327"/>
        <v>#REF!</v>
      </c>
      <c r="CN154" s="91" t="e">
        <f t="shared" si="1328"/>
        <v>#REF!</v>
      </c>
      <c r="CO154" s="91" t="e">
        <f t="shared" si="1329"/>
        <v>#REF!</v>
      </c>
      <c r="CP154" s="90" t="e">
        <f>IF(AU154="Не указан реестровый номер (мера нац.режима Запрет)","",IF(CI154="нет","",IF(CU154="да","исключение(не смотрим баллы)",IFERROR(IF(CI154*1&gt;0,IFERROR(IF(VLOOKUP(CI154*1,Обработ.выгрузка_реестра_РФ!$A:$G,7,)=0,"Баллы не установлены",VLOOKUP(CI154*1,Обработ.выгрузка_реестра_РФ!$A:$G,7,)),IF(LEN(CI154)&gt;14,"","нет номера в реестре РФ")),""),IF(LEN(CI154)=0,"","Некорректный реестровый номер")))))</f>
        <v>#REF!</v>
      </c>
      <c r="CQ154" s="33" t="e">
        <f>IF(LEN(C154)&gt;0,IFERROR(IF(LEN(H154)&gt;0,IF(LEN(VLOOKUP(H154,'исключения(не_смотрим_баллы)'!$A:$C,1,))&gt;0,"да","нет"),"не введен ОКПД2"),"нет"),"")</f>
        <v>#REF!</v>
      </c>
      <c r="CR154" s="33" t="e">
        <f ca="1">IF(CQ154="да",IF(TODAY()&lt;VLOOKUP(H154,'исключения(не_смотрим_баллы)'!$A:$C,3,),"да","нет"),"")</f>
        <v>#REF!</v>
      </c>
      <c r="CS154" s="33" t="str">
        <f>IFERROR(IF(CQ154="да",IF(VLOOKUP(CI154*1,Обработ.выгрузка_реестра_РФ!$A:$G,2,)&lt;VLOOKUP(H154,'исключения(не_смотрим_баллы)'!$A:$C,2,),"да","нет"),""),"")</f>
        <v/>
      </c>
      <c r="CT154" s="24"/>
      <c r="CU154" s="33" t="e">
        <f t="shared" si="1341"/>
        <v>#REF!</v>
      </c>
      <c r="CV154" s="91" t="e">
        <f t="shared" si="1342"/>
        <v>#REF!</v>
      </c>
      <c r="CW154" s="27" t="e">
        <f t="shared" si="1343"/>
        <v>#REF!</v>
      </c>
      <c r="CX154" s="26" t="e">
        <f t="shared" si="1272"/>
        <v>#REF!</v>
      </c>
      <c r="CY154" s="64" t="e">
        <f>IF(LEN('Описание предлагаемого товара'!#REF!)&gt;0,'Описание предлагаемого товара'!#REF!,"")</f>
        <v>#REF!</v>
      </c>
      <c r="CZ154" s="95" t="e">
        <f t="shared" si="1330"/>
        <v>#REF!</v>
      </c>
      <c r="DA154" s="95" t="e">
        <f t="shared" ref="DA154" si="1401">IFERROR(REPLACE(CZ154,FIND(" ",CZ154,1),1,""),CZ154)</f>
        <v>#REF!</v>
      </c>
      <c r="DB154" s="95" t="e">
        <f t="shared" si="1274"/>
        <v>#REF!</v>
      </c>
      <c r="DC154" s="95" t="e">
        <f t="shared" ref="DC154:DD154" si="1402">IFERROR(REPLACE(DB154,FIND("г.",DB154,1),2,""),DB154)</f>
        <v>#REF!</v>
      </c>
      <c r="DD154" s="95" t="e">
        <f t="shared" si="1402"/>
        <v>#REF!</v>
      </c>
      <c r="DE154" s="95" t="e">
        <f t="shared" ref="DE154:DF154" si="1403">IFERROR(REPLACE(DD154,FIND("г",DD154,1),1,""),DD154)</f>
        <v>#REF!</v>
      </c>
      <c r="DF154" s="95" t="e">
        <f t="shared" si="1403"/>
        <v>#REF!</v>
      </c>
      <c r="DG154" s="95" t="e">
        <f t="shared" si="1347"/>
        <v>#REF!</v>
      </c>
      <c r="DH154" s="25" t="str">
        <f>IFERROR(VLOOKUP(CI154*1,Обработ.выгрузка_реестра_РФ!$A:$G,5,),"")</f>
        <v/>
      </c>
      <c r="DI154" s="27" t="str">
        <f t="shared" si="1357"/>
        <v/>
      </c>
      <c r="DJ154" s="27" t="str">
        <f t="shared" ca="1" si="1334"/>
        <v/>
      </c>
      <c r="DK154" s="63" t="e">
        <f>IF(LEN('Описание предлагаемого товара'!#REF!)&gt;0,'Описание предлагаемого товара'!#REF!,"")</f>
        <v>#REF!</v>
      </c>
      <c r="DL154" s="63" t="e">
        <f>IF(LEN('Описание предлагаемого товара'!#REF!)&gt;0,'Описание предлагаемого товара'!#REF!,"")</f>
        <v>#REF!</v>
      </c>
      <c r="DM154" s="32"/>
    </row>
    <row r="155" spans="1:117" ht="48.75" customHeight="1" x14ac:dyDescent="0.25">
      <c r="A155" s="61" t="e">
        <f>IF(LEN('Описание предлагаемого товара'!#REF!)&gt;0,'Описание предлагаемого товара'!#REF!,"")</f>
        <v>#REF!</v>
      </c>
      <c r="B155" s="65" t="e">
        <f>IF(LEN('Описание предлагаемого товара'!#REF!)&gt;0,'Описание предлагаемого товара'!#REF!,"")</f>
        <v>#REF!</v>
      </c>
      <c r="C155" s="61" t="e">
        <f>IF(LEN('Описание предлагаемого товара'!#REF!)&gt;0,'Описание предлагаемого товара'!#REF!,"")</f>
        <v>#REF!</v>
      </c>
      <c r="D155" s="61" t="e">
        <f>IF(LEN('Описание предлагаемого товара'!#REF!)&gt;0,'Описание предлагаемого товара'!#REF!,"")</f>
        <v>#REF!</v>
      </c>
      <c r="E155" s="61" t="e">
        <f>IF(LEN('Описание предлагаемого товара'!#REF!)&gt;0,'Описание предлагаемого товара'!#REF!,"")</f>
        <v>#REF!</v>
      </c>
      <c r="F155" s="61" t="e">
        <f>IF(LEN('Описание предлагаемого товара'!#REF!)&gt;0,'Описание предлагаемого товара'!#REF!,"")</f>
        <v>#REF!</v>
      </c>
      <c r="G155" s="61" t="e">
        <f>IF(LEN('Описание предлагаемого товара'!#REF!)&gt;0,'Описание предлагаемого товара'!#REF!,"")</f>
        <v>#REF!</v>
      </c>
      <c r="H155" s="61" t="e">
        <f>IF(LEN('Описание предлагаемого товара'!#REF!)&gt;0,'Описание предлагаемого товара'!#REF!,"")</f>
        <v>#REF!</v>
      </c>
      <c r="I155" s="61" t="e">
        <f>IF(LEN('Описание предлагаемого товара'!#REF!)&gt;0,'Описание предлагаемого товара'!#REF!,"")</f>
        <v>#REF!</v>
      </c>
      <c r="J155" s="38" t="str">
        <f>IFERROR(VLOOKUP(B155,SAP!$A:$E,5,),"")</f>
        <v/>
      </c>
      <c r="K155" s="40" t="str">
        <f t="shared" si="1277"/>
        <v/>
      </c>
      <c r="L155" s="61" t="e">
        <f>IF(LEN('Описание предлагаемого товара'!#REF!)&gt;0,IFERROR('Описание предлагаемого товара'!#REF!*1,""),"")</f>
        <v>#REF!</v>
      </c>
      <c r="M155" s="39" t="str">
        <f>IFERROR(VLOOKUP(B155,SAP!$A:$E,2,),"")</f>
        <v/>
      </c>
      <c r="N155" s="41" t="str">
        <f t="shared" si="777"/>
        <v/>
      </c>
      <c r="O155" s="39" t="str">
        <f t="shared" si="1264"/>
        <v/>
      </c>
      <c r="P155" s="36" t="e">
        <f>IF(LEN('Описание предлагаемого товара'!#REF!)&gt;0,'Описание предлагаемого товара'!#REF!,"")</f>
        <v>#REF!</v>
      </c>
      <c r="Q15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55" s="37" t="e">
        <f>IF(LEN('Описание предлагаемого товара'!#REF!)&gt;0,'Описание предлагаемого товара'!#REF!,"")</f>
        <v>#REF!</v>
      </c>
      <c r="S155" s="37" t="e">
        <f>IF(LEN('Описание предлагаемого товара'!#REF!)&gt;0,'Описание предлагаемого товара'!#REF!,"")</f>
        <v>#REF!</v>
      </c>
      <c r="T15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55" s="23" t="str">
        <f>IFERROR(VLOOKUP(CI155*1,Обработ.выгрузка_реестра_РФ!$A:$G,6,),"")</f>
        <v/>
      </c>
      <c r="V155" s="61" t="e">
        <f>IF(LEN('Описание предлагаемого товара'!#REF!)&gt;0,'Описание предлагаемого товара'!#REF!,"")</f>
        <v>#REF!</v>
      </c>
      <c r="W155" s="62" t="e">
        <f>IF(LEN('Описание предлагаемого товара'!#REF!)&gt;0,'Описание предлагаемого товара'!#REF!,"")</f>
        <v>#REF!</v>
      </c>
      <c r="X155" s="91" t="e">
        <f t="shared" ref="X155:Y155" si="1404">IFERROR(REPLACE(W155,FIND(CHAR(10),W155,1),1," "),W155)</f>
        <v>#REF!</v>
      </c>
      <c r="Y155" s="91" t="e">
        <f t="shared" si="1404"/>
        <v>#REF!</v>
      </c>
      <c r="Z155" s="91" t="e">
        <f t="shared" si="1279"/>
        <v>#REF!</v>
      </c>
      <c r="AA155" s="91" t="e">
        <f t="shared" si="1280"/>
        <v>#REF!</v>
      </c>
      <c r="AB155" s="91" t="e">
        <f t="shared" si="1281"/>
        <v>#REF!</v>
      </c>
      <c r="AC155" s="91" t="e">
        <f t="shared" ref="AC155:AF155" si="1405">IFERROR(REPLACE(AB155,FIND("  ",AB155,1),2," "),AB155)</f>
        <v>#REF!</v>
      </c>
      <c r="AD155" s="91" t="e">
        <f t="shared" si="1405"/>
        <v>#REF!</v>
      </c>
      <c r="AE155" s="91" t="e">
        <f t="shared" si="1405"/>
        <v>#REF!</v>
      </c>
      <c r="AF155" s="91" t="e">
        <f t="shared" si="1405"/>
        <v>#REF!</v>
      </c>
      <c r="AG155" s="23" t="str">
        <f>IFERROR(VLOOKUP(CI155*1,Обработ.выгрузка_реестра_РФ!$A:$G,4,),"")</f>
        <v/>
      </c>
      <c r="AH155" s="91" t="str">
        <f t="shared" ref="AH155:AI155" si="1406">IFERROR(REPLACE(AG155,FIND("-",AG155,1),1,"*"),AG155)</f>
        <v/>
      </c>
      <c r="AI155" s="91" t="str">
        <f t="shared" si="1406"/>
        <v/>
      </c>
      <c r="AJ155" s="27" t="str">
        <f t="shared" si="1379"/>
        <v/>
      </c>
      <c r="AK155" s="63" t="e">
        <f>IF(LEN('Описание предлагаемого товара'!#REF!)&gt;0,'Описание предлагаемого товара'!#REF!,"")</f>
        <v>#REF!</v>
      </c>
      <c r="AL155" s="91" t="e">
        <f t="shared" ref="AL155:AM155" si="1407">IFERROR(REPLACE(AK155,FIND(CHAR(10),AK155,1),1,""),AK155)</f>
        <v>#REF!</v>
      </c>
      <c r="AM155" s="91" t="e">
        <f t="shared" si="1407"/>
        <v>#REF!</v>
      </c>
      <c r="AN155" s="91" t="e">
        <f t="shared" ref="AN155:AR155" si="1408">IFERROR(REPLACE(AM155,FIND(" ",AM155,1),1,""),AM155)</f>
        <v>#REF!</v>
      </c>
      <c r="AO155" s="91" t="e">
        <f t="shared" si="1408"/>
        <v>#REF!</v>
      </c>
      <c r="AP155" s="91" t="e">
        <f t="shared" si="1408"/>
        <v>#REF!</v>
      </c>
      <c r="AQ155" s="91" t="e">
        <f t="shared" si="1408"/>
        <v>#REF!</v>
      </c>
      <c r="AR155" s="91" t="e">
        <f t="shared" si="1408"/>
        <v>#REF!</v>
      </c>
      <c r="AS155" s="91" t="e">
        <f t="shared" si="1286"/>
        <v>#REF!</v>
      </c>
      <c r="AT155" s="91" t="e">
        <f t="shared" si="1287"/>
        <v>#REF!</v>
      </c>
      <c r="AU155" s="32" t="e">
        <f t="shared" si="1270"/>
        <v>#REF!</v>
      </c>
      <c r="AV155" s="93" t="e">
        <f>'Описание предлагаемого товара'!#REF!</f>
        <v>#REF!</v>
      </c>
      <c r="AW155" s="91" t="e">
        <f>MIN(SEARCH({0,1,2,3,4,5,6,7,8,9},AV155&amp; "0123456789"))</f>
        <v>#REF!</v>
      </c>
      <c r="AX155" s="91" t="str">
        <f t="shared" si="1288"/>
        <v/>
      </c>
      <c r="AY155" s="91" t="str">
        <f t="shared" si="1289"/>
        <v/>
      </c>
      <c r="AZ155" s="91" t="str">
        <f t="shared" si="1290"/>
        <v/>
      </c>
      <c r="BA155" s="91" t="str">
        <f t="shared" si="1291"/>
        <v/>
      </c>
      <c r="BB155" s="91" t="str">
        <f t="shared" si="1292"/>
        <v/>
      </c>
      <c r="BC155" s="91" t="str">
        <f t="shared" si="1293"/>
        <v/>
      </c>
      <c r="BD155" s="91" t="str">
        <f t="shared" si="1294"/>
        <v/>
      </c>
      <c r="BE155" s="91" t="str">
        <f t="shared" si="1295"/>
        <v/>
      </c>
      <c r="BF155" s="91" t="str">
        <f t="shared" si="1296"/>
        <v/>
      </c>
      <c r="BG155" s="91" t="str">
        <f t="shared" si="1297"/>
        <v/>
      </c>
      <c r="BH155" s="91" t="str">
        <f t="shared" si="1298"/>
        <v/>
      </c>
      <c r="BI155" s="91" t="str">
        <f t="shared" si="1299"/>
        <v/>
      </c>
      <c r="BJ155" s="91" t="str">
        <f t="shared" si="1300"/>
        <v/>
      </c>
      <c r="BK155" s="91" t="str">
        <f t="shared" si="1301"/>
        <v/>
      </c>
      <c r="BL155" s="91" t="str">
        <f t="shared" si="1302"/>
        <v/>
      </c>
      <c r="BM155" s="91" t="str">
        <f t="shared" si="1303"/>
        <v/>
      </c>
      <c r="BN155" s="91" t="str">
        <f t="shared" si="1304"/>
        <v/>
      </c>
      <c r="BO155" s="91" t="str">
        <f t="shared" si="1305"/>
        <v/>
      </c>
      <c r="BP155" s="91" t="str">
        <f t="shared" si="1306"/>
        <v/>
      </c>
      <c r="BQ155" s="91" t="str">
        <f t="shared" si="1307"/>
        <v/>
      </c>
      <c r="BR155" s="91" t="str">
        <f t="shared" si="1308"/>
        <v/>
      </c>
      <c r="BS155" s="91" t="str">
        <f t="shared" si="1309"/>
        <v/>
      </c>
      <c r="BT155" s="91" t="str">
        <f t="shared" si="1310"/>
        <v/>
      </c>
      <c r="BU155" s="91" t="str">
        <f t="shared" si="1311"/>
        <v/>
      </c>
      <c r="BV155" s="91" t="str">
        <f t="shared" si="1312"/>
        <v/>
      </c>
      <c r="BW155" s="91" t="str">
        <f t="shared" si="1313"/>
        <v/>
      </c>
      <c r="BX155" s="91" t="str">
        <f t="shared" si="1314"/>
        <v/>
      </c>
      <c r="BY155" s="91" t="str">
        <f t="shared" si="1315"/>
        <v/>
      </c>
      <c r="BZ155" s="91" t="str">
        <f t="shared" si="1316"/>
        <v/>
      </c>
      <c r="CA155" s="91" t="str">
        <f t="shared" si="1317"/>
        <v/>
      </c>
      <c r="CB155" s="91" t="str">
        <f t="shared" si="1318"/>
        <v/>
      </c>
      <c r="CC155" s="91" t="str">
        <f t="shared" si="1319"/>
        <v/>
      </c>
      <c r="CD155" s="91" t="str">
        <f t="shared" si="1320"/>
        <v/>
      </c>
      <c r="CE155" s="91" t="str">
        <f t="shared" si="1321"/>
        <v/>
      </c>
      <c r="CF155" s="91" t="str">
        <f t="shared" si="1322"/>
        <v/>
      </c>
      <c r="CG155" s="91" t="str">
        <f t="shared" si="1323"/>
        <v/>
      </c>
      <c r="CH155" s="91" t="str">
        <f t="shared" si="1324"/>
        <v/>
      </c>
      <c r="CI155" s="91" t="str">
        <f t="shared" si="1325"/>
        <v>нет</v>
      </c>
      <c r="CJ155" s="63" t="e">
        <f>IF(LEN('Описание предлагаемого товара'!#REF!)&gt;0,'Описание предлагаемого товара'!#REF!,"")</f>
        <v>#REF!</v>
      </c>
      <c r="CK155" s="91" t="e">
        <f t="shared" ref="CK155:CL155" si="1409">IFERROR(REPLACE(CJ155,FIND(CHAR(10),CJ155,1),1,""),CJ155)</f>
        <v>#REF!</v>
      </c>
      <c r="CL155" s="91" t="e">
        <f t="shared" si="1409"/>
        <v>#REF!</v>
      </c>
      <c r="CM155" s="91" t="e">
        <f t="shared" si="1327"/>
        <v>#REF!</v>
      </c>
      <c r="CN155" s="91" t="e">
        <f t="shared" si="1328"/>
        <v>#REF!</v>
      </c>
      <c r="CO155" s="91" t="e">
        <f t="shared" si="1329"/>
        <v>#REF!</v>
      </c>
      <c r="CP155" s="90" t="e">
        <f>IF(AU155="Не указан реестровый номер (мера нац.режима Запрет)","",IF(CI155="нет","",IF(CU155="да","исключение(не смотрим баллы)",IFERROR(IF(CI155*1&gt;0,IFERROR(IF(VLOOKUP(CI155*1,Обработ.выгрузка_реестра_РФ!$A:$G,7,)=0,"Баллы не установлены",VLOOKUP(CI155*1,Обработ.выгрузка_реестра_РФ!$A:$G,7,)),IF(LEN(CI155)&gt;14,"","нет номера в реестре РФ")),""),IF(LEN(CI155)=0,"","Некорректный реестровый номер")))))</f>
        <v>#REF!</v>
      </c>
      <c r="CQ155" s="33" t="e">
        <f>IF(LEN(C155)&gt;0,IFERROR(IF(LEN(H155)&gt;0,IF(LEN(VLOOKUP(H155,'исключения(не_смотрим_баллы)'!$A:$C,1,))&gt;0,"да","нет"),"не введен ОКПД2"),"нет"),"")</f>
        <v>#REF!</v>
      </c>
      <c r="CR155" s="33" t="e">
        <f ca="1">IF(CQ155="да",IF(TODAY()&lt;VLOOKUP(H155,'исключения(не_смотрим_баллы)'!$A:$C,3,),"да","нет"),"")</f>
        <v>#REF!</v>
      </c>
      <c r="CS155" s="33" t="str">
        <f>IFERROR(IF(CQ155="да",IF(VLOOKUP(CI155*1,Обработ.выгрузка_реестра_РФ!$A:$G,2,)&lt;VLOOKUP(H155,'исключения(не_смотрим_баллы)'!$A:$C,2,),"да","нет"),""),"")</f>
        <v/>
      </c>
      <c r="CT155" s="24"/>
      <c r="CU155" s="33" t="e">
        <f t="shared" si="1341"/>
        <v>#REF!</v>
      </c>
      <c r="CV155" s="91" t="e">
        <f t="shared" si="1342"/>
        <v>#REF!</v>
      </c>
      <c r="CW155" s="27" t="e">
        <f t="shared" si="1343"/>
        <v>#REF!</v>
      </c>
      <c r="CX155" s="26" t="e">
        <f t="shared" si="1272"/>
        <v>#REF!</v>
      </c>
      <c r="CY155" s="64" t="e">
        <f>IF(LEN('Описание предлагаемого товара'!#REF!)&gt;0,'Описание предлагаемого товара'!#REF!,"")</f>
        <v>#REF!</v>
      </c>
      <c r="CZ155" s="95" t="e">
        <f t="shared" si="1330"/>
        <v>#REF!</v>
      </c>
      <c r="DA155" s="95" t="e">
        <f t="shared" ref="DA155" si="1410">IFERROR(REPLACE(CZ155,FIND(" ",CZ155,1),1,""),CZ155)</f>
        <v>#REF!</v>
      </c>
      <c r="DB155" s="95" t="e">
        <f t="shared" si="1274"/>
        <v>#REF!</v>
      </c>
      <c r="DC155" s="95" t="e">
        <f t="shared" ref="DC155:DD155" si="1411">IFERROR(REPLACE(DB155,FIND("г.",DB155,1),2,""),DB155)</f>
        <v>#REF!</v>
      </c>
      <c r="DD155" s="95" t="e">
        <f t="shared" si="1411"/>
        <v>#REF!</v>
      </c>
      <c r="DE155" s="95" t="e">
        <f t="shared" ref="DE155:DF155" si="1412">IFERROR(REPLACE(DD155,FIND("г",DD155,1),1,""),DD155)</f>
        <v>#REF!</v>
      </c>
      <c r="DF155" s="95" t="e">
        <f t="shared" si="1412"/>
        <v>#REF!</v>
      </c>
      <c r="DG155" s="95" t="e">
        <f t="shared" si="1347"/>
        <v>#REF!</v>
      </c>
      <c r="DH155" s="25" t="str">
        <f>IFERROR(VLOOKUP(CI155*1,Обработ.выгрузка_реестра_РФ!$A:$G,5,),"")</f>
        <v/>
      </c>
      <c r="DI155" s="27" t="str">
        <f t="shared" si="1357"/>
        <v/>
      </c>
      <c r="DJ155" s="27" t="str">
        <f t="shared" ca="1" si="1334"/>
        <v/>
      </c>
      <c r="DK155" s="63" t="e">
        <f>IF(LEN('Описание предлагаемого товара'!#REF!)&gt;0,'Описание предлагаемого товара'!#REF!,"")</f>
        <v>#REF!</v>
      </c>
      <c r="DL155" s="63" t="e">
        <f>IF(LEN('Описание предлагаемого товара'!#REF!)&gt;0,'Описание предлагаемого товара'!#REF!,"")</f>
        <v>#REF!</v>
      </c>
      <c r="DM155" s="32"/>
    </row>
    <row r="156" spans="1:117" ht="48.75" customHeight="1" x14ac:dyDescent="0.25">
      <c r="A156" s="61" t="e">
        <f>IF(LEN('Описание предлагаемого товара'!#REF!)&gt;0,'Описание предлагаемого товара'!#REF!,"")</f>
        <v>#REF!</v>
      </c>
      <c r="B156" s="65" t="e">
        <f>IF(LEN('Описание предлагаемого товара'!#REF!)&gt;0,'Описание предлагаемого товара'!#REF!,"")</f>
        <v>#REF!</v>
      </c>
      <c r="C156" s="61" t="e">
        <f>IF(LEN('Описание предлагаемого товара'!#REF!)&gt;0,'Описание предлагаемого товара'!#REF!,"")</f>
        <v>#REF!</v>
      </c>
      <c r="D156" s="61" t="e">
        <f>IF(LEN('Описание предлагаемого товара'!#REF!)&gt;0,'Описание предлагаемого товара'!#REF!,"")</f>
        <v>#REF!</v>
      </c>
      <c r="E156" s="61" t="e">
        <f>IF(LEN('Описание предлагаемого товара'!#REF!)&gt;0,'Описание предлагаемого товара'!#REF!,"")</f>
        <v>#REF!</v>
      </c>
      <c r="F156" s="61" t="e">
        <f>IF(LEN('Описание предлагаемого товара'!#REF!)&gt;0,'Описание предлагаемого товара'!#REF!,"")</f>
        <v>#REF!</v>
      </c>
      <c r="G156" s="61" t="e">
        <f>IF(LEN('Описание предлагаемого товара'!#REF!)&gt;0,'Описание предлагаемого товара'!#REF!,"")</f>
        <v>#REF!</v>
      </c>
      <c r="H156" s="61" t="e">
        <f>IF(LEN('Описание предлагаемого товара'!#REF!)&gt;0,'Описание предлагаемого товара'!#REF!,"")</f>
        <v>#REF!</v>
      </c>
      <c r="I156" s="61" t="e">
        <f>IF(LEN('Описание предлагаемого товара'!#REF!)&gt;0,'Описание предлагаемого товара'!#REF!,"")</f>
        <v>#REF!</v>
      </c>
      <c r="J156" s="38" t="str">
        <f>IFERROR(VLOOKUP(B156,SAP!$A:$E,5,),"")</f>
        <v/>
      </c>
      <c r="K156" s="40" t="str">
        <f t="shared" si="1277"/>
        <v/>
      </c>
      <c r="L156" s="61" t="e">
        <f>IF(LEN('Описание предлагаемого товара'!#REF!)&gt;0,IFERROR('Описание предлагаемого товара'!#REF!*1,""),"")</f>
        <v>#REF!</v>
      </c>
      <c r="M156" s="39" t="str">
        <f>IFERROR(VLOOKUP(B156,SAP!$A:$E,2,),"")</f>
        <v/>
      </c>
      <c r="N156" s="41" t="str">
        <f t="shared" ref="N156:N219" si="1413">IF(M156="нет","",IFERROR(M156*1,""))</f>
        <v/>
      </c>
      <c r="O156" s="39" t="str">
        <f t="shared" si="1264"/>
        <v/>
      </c>
      <c r="P156" s="36" t="e">
        <f>IF(LEN('Описание предлагаемого товара'!#REF!)&gt;0,'Описание предлагаемого товара'!#REF!,"")</f>
        <v>#REF!</v>
      </c>
      <c r="Q15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56" s="37" t="e">
        <f>IF(LEN('Описание предлагаемого товара'!#REF!)&gt;0,'Описание предлагаемого товара'!#REF!,"")</f>
        <v>#REF!</v>
      </c>
      <c r="S156" s="37" t="e">
        <f>IF(LEN('Описание предлагаемого товара'!#REF!)&gt;0,'Описание предлагаемого товара'!#REF!,"")</f>
        <v>#REF!</v>
      </c>
      <c r="T15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56" s="23" t="str">
        <f>IFERROR(VLOOKUP(CI156*1,Обработ.выгрузка_реестра_РФ!$A:$G,6,),"")</f>
        <v/>
      </c>
      <c r="V156" s="61" t="e">
        <f>IF(LEN('Описание предлагаемого товара'!#REF!)&gt;0,'Описание предлагаемого товара'!#REF!,"")</f>
        <v>#REF!</v>
      </c>
      <c r="W156" s="62" t="e">
        <f>IF(LEN('Описание предлагаемого товара'!#REF!)&gt;0,'Описание предлагаемого товара'!#REF!,"")</f>
        <v>#REF!</v>
      </c>
      <c r="X156" s="91" t="e">
        <f t="shared" ref="X156:Y156" si="1414">IFERROR(REPLACE(W156,FIND(CHAR(10),W156,1),1," "),W156)</f>
        <v>#REF!</v>
      </c>
      <c r="Y156" s="91" t="e">
        <f t="shared" si="1414"/>
        <v>#REF!</v>
      </c>
      <c r="Z156" s="91" t="e">
        <f t="shared" si="1279"/>
        <v>#REF!</v>
      </c>
      <c r="AA156" s="91" t="e">
        <f t="shared" si="1280"/>
        <v>#REF!</v>
      </c>
      <c r="AB156" s="91" t="e">
        <f t="shared" si="1281"/>
        <v>#REF!</v>
      </c>
      <c r="AC156" s="91" t="e">
        <f t="shared" ref="AC156:AF156" si="1415">IFERROR(REPLACE(AB156,FIND("  ",AB156,1),2," "),AB156)</f>
        <v>#REF!</v>
      </c>
      <c r="AD156" s="91" t="e">
        <f t="shared" si="1415"/>
        <v>#REF!</v>
      </c>
      <c r="AE156" s="91" t="e">
        <f t="shared" si="1415"/>
        <v>#REF!</v>
      </c>
      <c r="AF156" s="91" t="e">
        <f t="shared" si="1415"/>
        <v>#REF!</v>
      </c>
      <c r="AG156" s="23" t="str">
        <f>IFERROR(VLOOKUP(CI156*1,Обработ.выгрузка_реестра_РФ!$A:$G,4,),"")</f>
        <v/>
      </c>
      <c r="AH156" s="91" t="str">
        <f t="shared" ref="AH156:AI156" si="1416">IFERROR(REPLACE(AG156,FIND("-",AG156,1),1,"*"),AG156)</f>
        <v/>
      </c>
      <c r="AI156" s="91" t="str">
        <f t="shared" si="1416"/>
        <v/>
      </c>
      <c r="AJ156" s="27" t="str">
        <f t="shared" si="1379"/>
        <v/>
      </c>
      <c r="AK156" s="63" t="e">
        <f>IF(LEN('Описание предлагаемого товара'!#REF!)&gt;0,'Описание предлагаемого товара'!#REF!,"")</f>
        <v>#REF!</v>
      </c>
      <c r="AL156" s="91" t="e">
        <f t="shared" ref="AL156:AM156" si="1417">IFERROR(REPLACE(AK156,FIND(CHAR(10),AK156,1),1,""),AK156)</f>
        <v>#REF!</v>
      </c>
      <c r="AM156" s="91" t="e">
        <f t="shared" si="1417"/>
        <v>#REF!</v>
      </c>
      <c r="AN156" s="91" t="e">
        <f t="shared" ref="AN156:AR156" si="1418">IFERROR(REPLACE(AM156,FIND(" ",AM156,1),1,""),AM156)</f>
        <v>#REF!</v>
      </c>
      <c r="AO156" s="91" t="e">
        <f t="shared" si="1418"/>
        <v>#REF!</v>
      </c>
      <c r="AP156" s="91" t="e">
        <f t="shared" si="1418"/>
        <v>#REF!</v>
      </c>
      <c r="AQ156" s="91" t="e">
        <f t="shared" si="1418"/>
        <v>#REF!</v>
      </c>
      <c r="AR156" s="91" t="e">
        <f t="shared" si="1418"/>
        <v>#REF!</v>
      </c>
      <c r="AS156" s="91" t="e">
        <f t="shared" si="1286"/>
        <v>#REF!</v>
      </c>
      <c r="AT156" s="91" t="e">
        <f t="shared" si="1287"/>
        <v>#REF!</v>
      </c>
      <c r="AU156" s="32" t="e">
        <f t="shared" si="1270"/>
        <v>#REF!</v>
      </c>
      <c r="AV156" s="93" t="e">
        <f>'Описание предлагаемого товара'!#REF!</f>
        <v>#REF!</v>
      </c>
      <c r="AW156" s="91" t="e">
        <f>MIN(SEARCH({0,1,2,3,4,5,6,7,8,9},AV156&amp; "0123456789"))</f>
        <v>#REF!</v>
      </c>
      <c r="AX156" s="91" t="str">
        <f t="shared" si="1288"/>
        <v/>
      </c>
      <c r="AY156" s="91" t="str">
        <f t="shared" si="1289"/>
        <v/>
      </c>
      <c r="AZ156" s="91" t="str">
        <f t="shared" si="1290"/>
        <v/>
      </c>
      <c r="BA156" s="91" t="str">
        <f t="shared" si="1291"/>
        <v/>
      </c>
      <c r="BB156" s="91" t="str">
        <f t="shared" si="1292"/>
        <v/>
      </c>
      <c r="BC156" s="91" t="str">
        <f t="shared" si="1293"/>
        <v/>
      </c>
      <c r="BD156" s="91" t="str">
        <f t="shared" si="1294"/>
        <v/>
      </c>
      <c r="BE156" s="91" t="str">
        <f t="shared" si="1295"/>
        <v/>
      </c>
      <c r="BF156" s="91" t="str">
        <f t="shared" si="1296"/>
        <v/>
      </c>
      <c r="BG156" s="91" t="str">
        <f t="shared" si="1297"/>
        <v/>
      </c>
      <c r="BH156" s="91" t="str">
        <f t="shared" si="1298"/>
        <v/>
      </c>
      <c r="BI156" s="91" t="str">
        <f t="shared" si="1299"/>
        <v/>
      </c>
      <c r="BJ156" s="91" t="str">
        <f t="shared" si="1300"/>
        <v/>
      </c>
      <c r="BK156" s="91" t="str">
        <f t="shared" si="1301"/>
        <v/>
      </c>
      <c r="BL156" s="91" t="str">
        <f t="shared" si="1302"/>
        <v/>
      </c>
      <c r="BM156" s="91" t="str">
        <f t="shared" si="1303"/>
        <v/>
      </c>
      <c r="BN156" s="91" t="str">
        <f t="shared" si="1304"/>
        <v/>
      </c>
      <c r="BO156" s="91" t="str">
        <f t="shared" si="1305"/>
        <v/>
      </c>
      <c r="BP156" s="91" t="str">
        <f t="shared" si="1306"/>
        <v/>
      </c>
      <c r="BQ156" s="91" t="str">
        <f t="shared" si="1307"/>
        <v/>
      </c>
      <c r="BR156" s="91" t="str">
        <f t="shared" si="1308"/>
        <v/>
      </c>
      <c r="BS156" s="91" t="str">
        <f t="shared" si="1309"/>
        <v/>
      </c>
      <c r="BT156" s="91" t="str">
        <f t="shared" si="1310"/>
        <v/>
      </c>
      <c r="BU156" s="91" t="str">
        <f t="shared" si="1311"/>
        <v/>
      </c>
      <c r="BV156" s="91" t="str">
        <f t="shared" si="1312"/>
        <v/>
      </c>
      <c r="BW156" s="91" t="str">
        <f t="shared" si="1313"/>
        <v/>
      </c>
      <c r="BX156" s="91" t="str">
        <f t="shared" si="1314"/>
        <v/>
      </c>
      <c r="BY156" s="91" t="str">
        <f t="shared" si="1315"/>
        <v/>
      </c>
      <c r="BZ156" s="91" t="str">
        <f t="shared" si="1316"/>
        <v/>
      </c>
      <c r="CA156" s="91" t="str">
        <f t="shared" si="1317"/>
        <v/>
      </c>
      <c r="CB156" s="91" t="str">
        <f t="shared" si="1318"/>
        <v/>
      </c>
      <c r="CC156" s="91" t="str">
        <f t="shared" si="1319"/>
        <v/>
      </c>
      <c r="CD156" s="91" t="str">
        <f t="shared" si="1320"/>
        <v/>
      </c>
      <c r="CE156" s="91" t="str">
        <f t="shared" si="1321"/>
        <v/>
      </c>
      <c r="CF156" s="91" t="str">
        <f t="shared" si="1322"/>
        <v/>
      </c>
      <c r="CG156" s="91" t="str">
        <f t="shared" si="1323"/>
        <v/>
      </c>
      <c r="CH156" s="91" t="str">
        <f t="shared" si="1324"/>
        <v/>
      </c>
      <c r="CI156" s="91" t="str">
        <f t="shared" si="1325"/>
        <v>нет</v>
      </c>
      <c r="CJ156" s="63" t="e">
        <f>IF(LEN('Описание предлагаемого товара'!#REF!)&gt;0,'Описание предлагаемого товара'!#REF!,"")</f>
        <v>#REF!</v>
      </c>
      <c r="CK156" s="91" t="e">
        <f t="shared" ref="CK156:CL156" si="1419">IFERROR(REPLACE(CJ156,FIND(CHAR(10),CJ156,1),1,""),CJ156)</f>
        <v>#REF!</v>
      </c>
      <c r="CL156" s="91" t="e">
        <f t="shared" si="1419"/>
        <v>#REF!</v>
      </c>
      <c r="CM156" s="91" t="e">
        <f t="shared" si="1327"/>
        <v>#REF!</v>
      </c>
      <c r="CN156" s="91" t="e">
        <f t="shared" si="1328"/>
        <v>#REF!</v>
      </c>
      <c r="CO156" s="91" t="e">
        <f t="shared" si="1329"/>
        <v>#REF!</v>
      </c>
      <c r="CP156" s="90" t="e">
        <f>IF(AU156="Не указан реестровый номер (мера нац.режима Запрет)","",IF(CI156="нет","",IF(CU156="да","исключение(не смотрим баллы)",IFERROR(IF(CI156*1&gt;0,IFERROR(IF(VLOOKUP(CI156*1,Обработ.выгрузка_реестра_РФ!$A:$G,7,)=0,"Баллы не установлены",VLOOKUP(CI156*1,Обработ.выгрузка_реестра_РФ!$A:$G,7,)),IF(LEN(CI156)&gt;14,"","нет номера в реестре РФ")),""),IF(LEN(CI156)=0,"","Некорректный реестровый номер")))))</f>
        <v>#REF!</v>
      </c>
      <c r="CQ156" s="33" t="e">
        <f>IF(LEN(C156)&gt;0,IFERROR(IF(LEN(H156)&gt;0,IF(LEN(VLOOKUP(H156,'исключения(не_смотрим_баллы)'!$A:$C,1,))&gt;0,"да","нет"),"не введен ОКПД2"),"нет"),"")</f>
        <v>#REF!</v>
      </c>
      <c r="CR156" s="33" t="e">
        <f ca="1">IF(CQ156="да",IF(TODAY()&lt;VLOOKUP(H156,'исключения(не_смотрим_баллы)'!$A:$C,3,),"да","нет"),"")</f>
        <v>#REF!</v>
      </c>
      <c r="CS156" s="33" t="str">
        <f>IFERROR(IF(CQ156="да",IF(VLOOKUP(CI156*1,Обработ.выгрузка_реестра_РФ!$A:$G,2,)&lt;VLOOKUP(H156,'исключения(не_смотрим_баллы)'!$A:$C,2,),"да","нет"),""),"")</f>
        <v/>
      </c>
      <c r="CT156" s="24"/>
      <c r="CU156" s="33" t="e">
        <f t="shared" si="1341"/>
        <v>#REF!</v>
      </c>
      <c r="CV156" s="91" t="e">
        <f t="shared" si="1342"/>
        <v>#REF!</v>
      </c>
      <c r="CW156" s="27" t="e">
        <f t="shared" si="1343"/>
        <v>#REF!</v>
      </c>
      <c r="CX156" s="26" t="e">
        <f t="shared" si="1272"/>
        <v>#REF!</v>
      </c>
      <c r="CY156" s="64" t="e">
        <f>IF(LEN('Описание предлагаемого товара'!#REF!)&gt;0,'Описание предлагаемого товара'!#REF!,"")</f>
        <v>#REF!</v>
      </c>
      <c r="CZ156" s="95" t="e">
        <f t="shared" si="1330"/>
        <v>#REF!</v>
      </c>
      <c r="DA156" s="95" t="e">
        <f t="shared" ref="DA156" si="1420">IFERROR(REPLACE(CZ156,FIND(" ",CZ156,1),1,""),CZ156)</f>
        <v>#REF!</v>
      </c>
      <c r="DB156" s="95" t="e">
        <f t="shared" si="1274"/>
        <v>#REF!</v>
      </c>
      <c r="DC156" s="95" t="e">
        <f t="shared" ref="DC156:DD156" si="1421">IFERROR(REPLACE(DB156,FIND("г.",DB156,1),2,""),DB156)</f>
        <v>#REF!</v>
      </c>
      <c r="DD156" s="95" t="e">
        <f t="shared" si="1421"/>
        <v>#REF!</v>
      </c>
      <c r="DE156" s="95" t="e">
        <f t="shared" ref="DE156:DF156" si="1422">IFERROR(REPLACE(DD156,FIND("г",DD156,1),1,""),DD156)</f>
        <v>#REF!</v>
      </c>
      <c r="DF156" s="95" t="e">
        <f t="shared" si="1422"/>
        <v>#REF!</v>
      </c>
      <c r="DG156" s="95" t="e">
        <f t="shared" si="1347"/>
        <v>#REF!</v>
      </c>
      <c r="DH156" s="25" t="str">
        <f>IFERROR(VLOOKUP(CI156*1,Обработ.выгрузка_реестра_РФ!$A:$G,5,),"")</f>
        <v/>
      </c>
      <c r="DI156" s="27" t="str">
        <f t="shared" si="1357"/>
        <v/>
      </c>
      <c r="DJ156" s="27" t="str">
        <f t="shared" ca="1" si="1334"/>
        <v/>
      </c>
      <c r="DK156" s="63" t="e">
        <f>IF(LEN('Описание предлагаемого товара'!#REF!)&gt;0,'Описание предлагаемого товара'!#REF!,"")</f>
        <v>#REF!</v>
      </c>
      <c r="DL156" s="63" t="e">
        <f>IF(LEN('Описание предлагаемого товара'!#REF!)&gt;0,'Описание предлагаемого товара'!#REF!,"")</f>
        <v>#REF!</v>
      </c>
      <c r="DM156" s="32"/>
    </row>
    <row r="157" spans="1:117" ht="48.75" customHeight="1" x14ac:dyDescent="0.25">
      <c r="A157" s="61" t="e">
        <f>IF(LEN('Описание предлагаемого товара'!#REF!)&gt;0,'Описание предлагаемого товара'!#REF!,"")</f>
        <v>#REF!</v>
      </c>
      <c r="B157" s="65" t="e">
        <f>IF(LEN('Описание предлагаемого товара'!#REF!)&gt;0,'Описание предлагаемого товара'!#REF!,"")</f>
        <v>#REF!</v>
      </c>
      <c r="C157" s="61" t="e">
        <f>IF(LEN('Описание предлагаемого товара'!#REF!)&gt;0,'Описание предлагаемого товара'!#REF!,"")</f>
        <v>#REF!</v>
      </c>
      <c r="D157" s="61" t="e">
        <f>IF(LEN('Описание предлагаемого товара'!#REF!)&gt;0,'Описание предлагаемого товара'!#REF!,"")</f>
        <v>#REF!</v>
      </c>
      <c r="E157" s="61" t="e">
        <f>IF(LEN('Описание предлагаемого товара'!#REF!)&gt;0,'Описание предлагаемого товара'!#REF!,"")</f>
        <v>#REF!</v>
      </c>
      <c r="F157" s="61" t="e">
        <f>IF(LEN('Описание предлагаемого товара'!#REF!)&gt;0,'Описание предлагаемого товара'!#REF!,"")</f>
        <v>#REF!</v>
      </c>
      <c r="G157" s="61" t="e">
        <f>IF(LEN('Описание предлагаемого товара'!#REF!)&gt;0,'Описание предлагаемого товара'!#REF!,"")</f>
        <v>#REF!</v>
      </c>
      <c r="H157" s="61" t="e">
        <f>IF(LEN('Описание предлагаемого товара'!#REF!)&gt;0,'Описание предлагаемого товара'!#REF!,"")</f>
        <v>#REF!</v>
      </c>
      <c r="I157" s="61" t="e">
        <f>IF(LEN('Описание предлагаемого товара'!#REF!)&gt;0,'Описание предлагаемого товара'!#REF!,"")</f>
        <v>#REF!</v>
      </c>
      <c r="J157" s="38" t="str">
        <f>IFERROR(VLOOKUP(B157,SAP!$A:$E,5,),"")</f>
        <v/>
      </c>
      <c r="K157" s="40" t="str">
        <f t="shared" si="1277"/>
        <v/>
      </c>
      <c r="L157" s="61" t="e">
        <f>IF(LEN('Описание предлагаемого товара'!#REF!)&gt;0,IFERROR('Описание предлагаемого товара'!#REF!*1,""),"")</f>
        <v>#REF!</v>
      </c>
      <c r="M157" s="39" t="str">
        <f>IFERROR(VLOOKUP(B157,SAP!$A:$E,2,),"")</f>
        <v/>
      </c>
      <c r="N157" s="41" t="str">
        <f t="shared" si="1413"/>
        <v/>
      </c>
      <c r="O157" s="39" t="str">
        <f t="shared" si="1264"/>
        <v/>
      </c>
      <c r="P157" s="36" t="e">
        <f>IF(LEN('Описание предлагаемого товара'!#REF!)&gt;0,'Описание предлагаемого товара'!#REF!,"")</f>
        <v>#REF!</v>
      </c>
      <c r="Q15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57" s="37" t="e">
        <f>IF(LEN('Описание предлагаемого товара'!#REF!)&gt;0,'Описание предлагаемого товара'!#REF!,"")</f>
        <v>#REF!</v>
      </c>
      <c r="S157" s="37" t="e">
        <f>IF(LEN('Описание предлагаемого товара'!#REF!)&gt;0,'Описание предлагаемого товара'!#REF!,"")</f>
        <v>#REF!</v>
      </c>
      <c r="T15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57" s="23" t="str">
        <f>IFERROR(VLOOKUP(CI157*1,Обработ.выгрузка_реестра_РФ!$A:$G,6,),"")</f>
        <v/>
      </c>
      <c r="V157" s="61" t="e">
        <f>IF(LEN('Описание предлагаемого товара'!#REF!)&gt;0,'Описание предлагаемого товара'!#REF!,"")</f>
        <v>#REF!</v>
      </c>
      <c r="W157" s="62" t="e">
        <f>IF(LEN('Описание предлагаемого товара'!#REF!)&gt;0,'Описание предлагаемого товара'!#REF!,"")</f>
        <v>#REF!</v>
      </c>
      <c r="X157" s="91" t="e">
        <f t="shared" ref="X157:Y157" si="1423">IFERROR(REPLACE(W157,FIND(CHAR(10),W157,1),1," "),W157)</f>
        <v>#REF!</v>
      </c>
      <c r="Y157" s="91" t="e">
        <f t="shared" si="1423"/>
        <v>#REF!</v>
      </c>
      <c r="Z157" s="91" t="e">
        <f t="shared" si="1279"/>
        <v>#REF!</v>
      </c>
      <c r="AA157" s="91" t="e">
        <f t="shared" si="1280"/>
        <v>#REF!</v>
      </c>
      <c r="AB157" s="91" t="e">
        <f t="shared" si="1281"/>
        <v>#REF!</v>
      </c>
      <c r="AC157" s="91" t="e">
        <f t="shared" ref="AC157:AF157" si="1424">IFERROR(REPLACE(AB157,FIND("  ",AB157,1),2," "),AB157)</f>
        <v>#REF!</v>
      </c>
      <c r="AD157" s="91" t="e">
        <f t="shared" si="1424"/>
        <v>#REF!</v>
      </c>
      <c r="AE157" s="91" t="e">
        <f t="shared" si="1424"/>
        <v>#REF!</v>
      </c>
      <c r="AF157" s="91" t="e">
        <f t="shared" si="1424"/>
        <v>#REF!</v>
      </c>
      <c r="AG157" s="23" t="str">
        <f>IFERROR(VLOOKUP(CI157*1,Обработ.выгрузка_реестра_РФ!$A:$G,4,),"")</f>
        <v/>
      </c>
      <c r="AH157" s="91" t="str">
        <f t="shared" ref="AH157:AI157" si="1425">IFERROR(REPLACE(AG157,FIND("-",AG157,1),1,"*"),AG157)</f>
        <v/>
      </c>
      <c r="AI157" s="91" t="str">
        <f t="shared" si="1425"/>
        <v/>
      </c>
      <c r="AJ157" s="27" t="str">
        <f t="shared" si="1379"/>
        <v/>
      </c>
      <c r="AK157" s="63" t="e">
        <f>IF(LEN('Описание предлагаемого товара'!#REF!)&gt;0,'Описание предлагаемого товара'!#REF!,"")</f>
        <v>#REF!</v>
      </c>
      <c r="AL157" s="91" t="e">
        <f t="shared" ref="AL157:AM157" si="1426">IFERROR(REPLACE(AK157,FIND(CHAR(10),AK157,1),1,""),AK157)</f>
        <v>#REF!</v>
      </c>
      <c r="AM157" s="91" t="e">
        <f t="shared" si="1426"/>
        <v>#REF!</v>
      </c>
      <c r="AN157" s="91" t="e">
        <f t="shared" ref="AN157:AR157" si="1427">IFERROR(REPLACE(AM157,FIND(" ",AM157,1),1,""),AM157)</f>
        <v>#REF!</v>
      </c>
      <c r="AO157" s="91" t="e">
        <f t="shared" si="1427"/>
        <v>#REF!</v>
      </c>
      <c r="AP157" s="91" t="e">
        <f t="shared" si="1427"/>
        <v>#REF!</v>
      </c>
      <c r="AQ157" s="91" t="e">
        <f t="shared" si="1427"/>
        <v>#REF!</v>
      </c>
      <c r="AR157" s="91" t="e">
        <f t="shared" si="1427"/>
        <v>#REF!</v>
      </c>
      <c r="AS157" s="91" t="e">
        <f t="shared" si="1286"/>
        <v>#REF!</v>
      </c>
      <c r="AT157" s="91" t="e">
        <f t="shared" si="1287"/>
        <v>#REF!</v>
      </c>
      <c r="AU157" s="32" t="e">
        <f t="shared" si="1270"/>
        <v>#REF!</v>
      </c>
      <c r="AV157" s="93" t="e">
        <f>'Описание предлагаемого товара'!#REF!</f>
        <v>#REF!</v>
      </c>
      <c r="AW157" s="91" t="e">
        <f>MIN(SEARCH({0,1,2,3,4,5,6,7,8,9},AV157&amp; "0123456789"))</f>
        <v>#REF!</v>
      </c>
      <c r="AX157" s="91" t="str">
        <f t="shared" si="1288"/>
        <v/>
      </c>
      <c r="AY157" s="91" t="str">
        <f t="shared" si="1289"/>
        <v/>
      </c>
      <c r="AZ157" s="91" t="str">
        <f t="shared" si="1290"/>
        <v/>
      </c>
      <c r="BA157" s="91" t="str">
        <f t="shared" si="1291"/>
        <v/>
      </c>
      <c r="BB157" s="91" t="str">
        <f t="shared" si="1292"/>
        <v/>
      </c>
      <c r="BC157" s="91" t="str">
        <f t="shared" si="1293"/>
        <v/>
      </c>
      <c r="BD157" s="91" t="str">
        <f t="shared" si="1294"/>
        <v/>
      </c>
      <c r="BE157" s="91" t="str">
        <f t="shared" si="1295"/>
        <v/>
      </c>
      <c r="BF157" s="91" t="str">
        <f t="shared" si="1296"/>
        <v/>
      </c>
      <c r="BG157" s="91" t="str">
        <f t="shared" si="1297"/>
        <v/>
      </c>
      <c r="BH157" s="91" t="str">
        <f t="shared" si="1298"/>
        <v/>
      </c>
      <c r="BI157" s="91" t="str">
        <f t="shared" si="1299"/>
        <v/>
      </c>
      <c r="BJ157" s="91" t="str">
        <f t="shared" si="1300"/>
        <v/>
      </c>
      <c r="BK157" s="91" t="str">
        <f t="shared" si="1301"/>
        <v/>
      </c>
      <c r="BL157" s="91" t="str">
        <f t="shared" si="1302"/>
        <v/>
      </c>
      <c r="BM157" s="91" t="str">
        <f t="shared" si="1303"/>
        <v/>
      </c>
      <c r="BN157" s="91" t="str">
        <f t="shared" si="1304"/>
        <v/>
      </c>
      <c r="BO157" s="91" t="str">
        <f t="shared" si="1305"/>
        <v/>
      </c>
      <c r="BP157" s="91" t="str">
        <f t="shared" si="1306"/>
        <v/>
      </c>
      <c r="BQ157" s="91" t="str">
        <f t="shared" si="1307"/>
        <v/>
      </c>
      <c r="BR157" s="91" t="str">
        <f t="shared" si="1308"/>
        <v/>
      </c>
      <c r="BS157" s="91" t="str">
        <f t="shared" si="1309"/>
        <v/>
      </c>
      <c r="BT157" s="91" t="str">
        <f t="shared" si="1310"/>
        <v/>
      </c>
      <c r="BU157" s="91" t="str">
        <f t="shared" si="1311"/>
        <v/>
      </c>
      <c r="BV157" s="91" t="str">
        <f t="shared" si="1312"/>
        <v/>
      </c>
      <c r="BW157" s="91" t="str">
        <f t="shared" si="1313"/>
        <v/>
      </c>
      <c r="BX157" s="91" t="str">
        <f t="shared" si="1314"/>
        <v/>
      </c>
      <c r="BY157" s="91" t="str">
        <f t="shared" si="1315"/>
        <v/>
      </c>
      <c r="BZ157" s="91" t="str">
        <f t="shared" si="1316"/>
        <v/>
      </c>
      <c r="CA157" s="91" t="str">
        <f t="shared" si="1317"/>
        <v/>
      </c>
      <c r="CB157" s="91" t="str">
        <f t="shared" si="1318"/>
        <v/>
      </c>
      <c r="CC157" s="91" t="str">
        <f t="shared" si="1319"/>
        <v/>
      </c>
      <c r="CD157" s="91" t="str">
        <f t="shared" si="1320"/>
        <v/>
      </c>
      <c r="CE157" s="91" t="str">
        <f t="shared" si="1321"/>
        <v/>
      </c>
      <c r="CF157" s="91" t="str">
        <f t="shared" si="1322"/>
        <v/>
      </c>
      <c r="CG157" s="91" t="str">
        <f t="shared" si="1323"/>
        <v/>
      </c>
      <c r="CH157" s="91" t="str">
        <f t="shared" si="1324"/>
        <v/>
      </c>
      <c r="CI157" s="91" t="str">
        <f t="shared" si="1325"/>
        <v>нет</v>
      </c>
      <c r="CJ157" s="63" t="e">
        <f>IF(LEN('Описание предлагаемого товара'!#REF!)&gt;0,'Описание предлагаемого товара'!#REF!,"")</f>
        <v>#REF!</v>
      </c>
      <c r="CK157" s="91" t="e">
        <f t="shared" ref="CK157:CL157" si="1428">IFERROR(REPLACE(CJ157,FIND(CHAR(10),CJ157,1),1,""),CJ157)</f>
        <v>#REF!</v>
      </c>
      <c r="CL157" s="91" t="e">
        <f t="shared" si="1428"/>
        <v>#REF!</v>
      </c>
      <c r="CM157" s="91" t="e">
        <f t="shared" si="1327"/>
        <v>#REF!</v>
      </c>
      <c r="CN157" s="91" t="e">
        <f t="shared" si="1328"/>
        <v>#REF!</v>
      </c>
      <c r="CO157" s="91" t="e">
        <f t="shared" si="1329"/>
        <v>#REF!</v>
      </c>
      <c r="CP157" s="90" t="e">
        <f>IF(AU157="Не указан реестровый номер (мера нац.режима Запрет)","",IF(CI157="нет","",IF(CU157="да","исключение(не смотрим баллы)",IFERROR(IF(CI157*1&gt;0,IFERROR(IF(VLOOKUP(CI157*1,Обработ.выгрузка_реестра_РФ!$A:$G,7,)=0,"Баллы не установлены",VLOOKUP(CI157*1,Обработ.выгрузка_реестра_РФ!$A:$G,7,)),IF(LEN(CI157)&gt;14,"","нет номера в реестре РФ")),""),IF(LEN(CI157)=0,"","Некорректный реестровый номер")))))</f>
        <v>#REF!</v>
      </c>
      <c r="CQ157" s="33" t="e">
        <f>IF(LEN(C157)&gt;0,IFERROR(IF(LEN(H157)&gt;0,IF(LEN(VLOOKUP(H157,'исключения(не_смотрим_баллы)'!$A:$C,1,))&gt;0,"да","нет"),"не введен ОКПД2"),"нет"),"")</f>
        <v>#REF!</v>
      </c>
      <c r="CR157" s="33" t="e">
        <f ca="1">IF(CQ157="да",IF(TODAY()&lt;VLOOKUP(H157,'исключения(не_смотрим_баллы)'!$A:$C,3,),"да","нет"),"")</f>
        <v>#REF!</v>
      </c>
      <c r="CS157" s="33" t="str">
        <f>IFERROR(IF(CQ157="да",IF(VLOOKUP(CI157*1,Обработ.выгрузка_реестра_РФ!$A:$G,2,)&lt;VLOOKUP(H157,'исключения(не_смотрим_баллы)'!$A:$C,2,),"да","нет"),""),"")</f>
        <v/>
      </c>
      <c r="CT157" s="24"/>
      <c r="CU157" s="33" t="e">
        <f t="shared" si="1341"/>
        <v>#REF!</v>
      </c>
      <c r="CV157" s="91" t="e">
        <f t="shared" si="1342"/>
        <v>#REF!</v>
      </c>
      <c r="CW157" s="27" t="e">
        <f t="shared" si="1343"/>
        <v>#REF!</v>
      </c>
      <c r="CX157" s="26" t="e">
        <f t="shared" si="1272"/>
        <v>#REF!</v>
      </c>
      <c r="CY157" s="64" t="e">
        <f>IF(LEN('Описание предлагаемого товара'!#REF!)&gt;0,'Описание предлагаемого товара'!#REF!,"")</f>
        <v>#REF!</v>
      </c>
      <c r="CZ157" s="95" t="e">
        <f t="shared" si="1330"/>
        <v>#REF!</v>
      </c>
      <c r="DA157" s="95" t="e">
        <f t="shared" ref="DA157" si="1429">IFERROR(REPLACE(CZ157,FIND(" ",CZ157,1),1,""),CZ157)</f>
        <v>#REF!</v>
      </c>
      <c r="DB157" s="95" t="e">
        <f t="shared" si="1274"/>
        <v>#REF!</v>
      </c>
      <c r="DC157" s="95" t="e">
        <f t="shared" ref="DC157:DD157" si="1430">IFERROR(REPLACE(DB157,FIND("г.",DB157,1),2,""),DB157)</f>
        <v>#REF!</v>
      </c>
      <c r="DD157" s="95" t="e">
        <f t="shared" si="1430"/>
        <v>#REF!</v>
      </c>
      <c r="DE157" s="95" t="e">
        <f t="shared" ref="DE157:DF157" si="1431">IFERROR(REPLACE(DD157,FIND("г",DD157,1),1,""),DD157)</f>
        <v>#REF!</v>
      </c>
      <c r="DF157" s="95" t="e">
        <f t="shared" si="1431"/>
        <v>#REF!</v>
      </c>
      <c r="DG157" s="95" t="e">
        <f t="shared" si="1347"/>
        <v>#REF!</v>
      </c>
      <c r="DH157" s="25" t="str">
        <f>IFERROR(VLOOKUP(CI157*1,Обработ.выгрузка_реестра_РФ!$A:$G,5,),"")</f>
        <v/>
      </c>
      <c r="DI157" s="27" t="str">
        <f t="shared" si="1357"/>
        <v/>
      </c>
      <c r="DJ157" s="27" t="str">
        <f t="shared" ca="1" si="1334"/>
        <v/>
      </c>
      <c r="DK157" s="63" t="e">
        <f>IF(LEN('Описание предлагаемого товара'!#REF!)&gt;0,'Описание предлагаемого товара'!#REF!,"")</f>
        <v>#REF!</v>
      </c>
      <c r="DL157" s="63" t="e">
        <f>IF(LEN('Описание предлагаемого товара'!#REF!)&gt;0,'Описание предлагаемого товара'!#REF!,"")</f>
        <v>#REF!</v>
      </c>
      <c r="DM157" s="32"/>
    </row>
    <row r="158" spans="1:117" ht="48.75" customHeight="1" x14ac:dyDescent="0.25">
      <c r="A158" s="61" t="e">
        <f>IF(LEN('Описание предлагаемого товара'!#REF!)&gt;0,'Описание предлагаемого товара'!#REF!,"")</f>
        <v>#REF!</v>
      </c>
      <c r="B158" s="65" t="e">
        <f>IF(LEN('Описание предлагаемого товара'!#REF!)&gt;0,'Описание предлагаемого товара'!#REF!,"")</f>
        <v>#REF!</v>
      </c>
      <c r="C158" s="61" t="e">
        <f>IF(LEN('Описание предлагаемого товара'!#REF!)&gt;0,'Описание предлагаемого товара'!#REF!,"")</f>
        <v>#REF!</v>
      </c>
      <c r="D158" s="61" t="e">
        <f>IF(LEN('Описание предлагаемого товара'!#REF!)&gt;0,'Описание предлагаемого товара'!#REF!,"")</f>
        <v>#REF!</v>
      </c>
      <c r="E158" s="61" t="e">
        <f>IF(LEN('Описание предлагаемого товара'!#REF!)&gt;0,'Описание предлагаемого товара'!#REF!,"")</f>
        <v>#REF!</v>
      </c>
      <c r="F158" s="61" t="e">
        <f>IF(LEN('Описание предлагаемого товара'!#REF!)&gt;0,'Описание предлагаемого товара'!#REF!,"")</f>
        <v>#REF!</v>
      </c>
      <c r="G158" s="61" t="e">
        <f>IF(LEN('Описание предлагаемого товара'!#REF!)&gt;0,'Описание предлагаемого товара'!#REF!,"")</f>
        <v>#REF!</v>
      </c>
      <c r="H158" s="61" t="e">
        <f>IF(LEN('Описание предлагаемого товара'!#REF!)&gt;0,'Описание предлагаемого товара'!#REF!,"")</f>
        <v>#REF!</v>
      </c>
      <c r="I158" s="61" t="e">
        <f>IF(LEN('Описание предлагаемого товара'!#REF!)&gt;0,'Описание предлагаемого товара'!#REF!,"")</f>
        <v>#REF!</v>
      </c>
      <c r="J158" s="38" t="str">
        <f>IFERROR(VLOOKUP(B158,SAP!$A:$E,5,),"")</f>
        <v/>
      </c>
      <c r="K158" s="40" t="str">
        <f t="shared" si="1277"/>
        <v/>
      </c>
      <c r="L158" s="61" t="e">
        <f>IF(LEN('Описание предлагаемого товара'!#REF!)&gt;0,IFERROR('Описание предлагаемого товара'!#REF!*1,""),"")</f>
        <v>#REF!</v>
      </c>
      <c r="M158" s="39" t="str">
        <f>IFERROR(VLOOKUP(B158,SAP!$A:$E,2,),"")</f>
        <v/>
      </c>
      <c r="N158" s="41" t="str">
        <f t="shared" si="1413"/>
        <v/>
      </c>
      <c r="O158" s="39" t="str">
        <f t="shared" si="1264"/>
        <v/>
      </c>
      <c r="P158" s="36" t="e">
        <f>IF(LEN('Описание предлагаемого товара'!#REF!)&gt;0,'Описание предлагаемого товара'!#REF!,"")</f>
        <v>#REF!</v>
      </c>
      <c r="Q15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58" s="37" t="e">
        <f>IF(LEN('Описание предлагаемого товара'!#REF!)&gt;0,'Описание предлагаемого товара'!#REF!,"")</f>
        <v>#REF!</v>
      </c>
      <c r="S158" s="37" t="e">
        <f>IF(LEN('Описание предлагаемого товара'!#REF!)&gt;0,'Описание предлагаемого товара'!#REF!,"")</f>
        <v>#REF!</v>
      </c>
      <c r="T15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58" s="23" t="str">
        <f>IFERROR(VLOOKUP(CI158*1,Обработ.выгрузка_реестра_РФ!$A:$G,6,),"")</f>
        <v/>
      </c>
      <c r="V158" s="61" t="e">
        <f>IF(LEN('Описание предлагаемого товара'!#REF!)&gt;0,'Описание предлагаемого товара'!#REF!,"")</f>
        <v>#REF!</v>
      </c>
      <c r="W158" s="62" t="e">
        <f>IF(LEN('Описание предлагаемого товара'!#REF!)&gt;0,'Описание предлагаемого товара'!#REF!,"")</f>
        <v>#REF!</v>
      </c>
      <c r="X158" s="91" t="e">
        <f t="shared" ref="X158:Y158" si="1432">IFERROR(REPLACE(W158,FIND(CHAR(10),W158,1),1," "),W158)</f>
        <v>#REF!</v>
      </c>
      <c r="Y158" s="91" t="e">
        <f t="shared" si="1432"/>
        <v>#REF!</v>
      </c>
      <c r="Z158" s="91" t="e">
        <f t="shared" si="1279"/>
        <v>#REF!</v>
      </c>
      <c r="AA158" s="91" t="e">
        <f t="shared" si="1280"/>
        <v>#REF!</v>
      </c>
      <c r="AB158" s="91" t="e">
        <f t="shared" si="1281"/>
        <v>#REF!</v>
      </c>
      <c r="AC158" s="91" t="e">
        <f t="shared" ref="AC158:AF158" si="1433">IFERROR(REPLACE(AB158,FIND("  ",AB158,1),2," "),AB158)</f>
        <v>#REF!</v>
      </c>
      <c r="AD158" s="91" t="e">
        <f t="shared" si="1433"/>
        <v>#REF!</v>
      </c>
      <c r="AE158" s="91" t="e">
        <f t="shared" si="1433"/>
        <v>#REF!</v>
      </c>
      <c r="AF158" s="91" t="e">
        <f t="shared" si="1433"/>
        <v>#REF!</v>
      </c>
      <c r="AG158" s="23" t="str">
        <f>IFERROR(VLOOKUP(CI158*1,Обработ.выгрузка_реестра_РФ!$A:$G,4,),"")</f>
        <v/>
      </c>
      <c r="AH158" s="91" t="str">
        <f t="shared" ref="AH158:AI158" si="1434">IFERROR(REPLACE(AG158,FIND("-",AG158,1),1,"*"),AG158)</f>
        <v/>
      </c>
      <c r="AI158" s="91" t="str">
        <f t="shared" si="1434"/>
        <v/>
      </c>
      <c r="AJ158" s="27" t="str">
        <f t="shared" si="1379"/>
        <v/>
      </c>
      <c r="AK158" s="63" t="e">
        <f>IF(LEN('Описание предлагаемого товара'!#REF!)&gt;0,'Описание предлагаемого товара'!#REF!,"")</f>
        <v>#REF!</v>
      </c>
      <c r="AL158" s="91" t="e">
        <f t="shared" ref="AL158:AM158" si="1435">IFERROR(REPLACE(AK158,FIND(CHAR(10),AK158,1),1,""),AK158)</f>
        <v>#REF!</v>
      </c>
      <c r="AM158" s="91" t="e">
        <f t="shared" si="1435"/>
        <v>#REF!</v>
      </c>
      <c r="AN158" s="91" t="e">
        <f t="shared" ref="AN158:AR158" si="1436">IFERROR(REPLACE(AM158,FIND(" ",AM158,1),1,""),AM158)</f>
        <v>#REF!</v>
      </c>
      <c r="AO158" s="91" t="e">
        <f t="shared" si="1436"/>
        <v>#REF!</v>
      </c>
      <c r="AP158" s="91" t="e">
        <f t="shared" si="1436"/>
        <v>#REF!</v>
      </c>
      <c r="AQ158" s="91" t="e">
        <f t="shared" si="1436"/>
        <v>#REF!</v>
      </c>
      <c r="AR158" s="91" t="e">
        <f t="shared" si="1436"/>
        <v>#REF!</v>
      </c>
      <c r="AS158" s="91" t="e">
        <f t="shared" si="1286"/>
        <v>#REF!</v>
      </c>
      <c r="AT158" s="91" t="e">
        <f t="shared" si="1287"/>
        <v>#REF!</v>
      </c>
      <c r="AU158" s="32" t="e">
        <f t="shared" si="1270"/>
        <v>#REF!</v>
      </c>
      <c r="AV158" s="93" t="e">
        <f>'Описание предлагаемого товара'!#REF!</f>
        <v>#REF!</v>
      </c>
      <c r="AW158" s="91" t="e">
        <f>MIN(SEARCH({0,1,2,3,4,5,6,7,8,9},AV158&amp; "0123456789"))</f>
        <v>#REF!</v>
      </c>
      <c r="AX158" s="91" t="str">
        <f t="shared" si="1288"/>
        <v/>
      </c>
      <c r="AY158" s="91" t="str">
        <f t="shared" si="1289"/>
        <v/>
      </c>
      <c r="AZ158" s="91" t="str">
        <f t="shared" si="1290"/>
        <v/>
      </c>
      <c r="BA158" s="91" t="str">
        <f t="shared" si="1291"/>
        <v/>
      </c>
      <c r="BB158" s="91" t="str">
        <f t="shared" si="1292"/>
        <v/>
      </c>
      <c r="BC158" s="91" t="str">
        <f t="shared" si="1293"/>
        <v/>
      </c>
      <c r="BD158" s="91" t="str">
        <f t="shared" si="1294"/>
        <v/>
      </c>
      <c r="BE158" s="91" t="str">
        <f t="shared" si="1295"/>
        <v/>
      </c>
      <c r="BF158" s="91" t="str">
        <f t="shared" si="1296"/>
        <v/>
      </c>
      <c r="BG158" s="91" t="str">
        <f t="shared" si="1297"/>
        <v/>
      </c>
      <c r="BH158" s="91" t="str">
        <f t="shared" si="1298"/>
        <v/>
      </c>
      <c r="BI158" s="91" t="str">
        <f t="shared" si="1299"/>
        <v/>
      </c>
      <c r="BJ158" s="91" t="str">
        <f t="shared" si="1300"/>
        <v/>
      </c>
      <c r="BK158" s="91" t="str">
        <f t="shared" si="1301"/>
        <v/>
      </c>
      <c r="BL158" s="91" t="str">
        <f t="shared" si="1302"/>
        <v/>
      </c>
      <c r="BM158" s="91" t="str">
        <f t="shared" si="1303"/>
        <v/>
      </c>
      <c r="BN158" s="91" t="str">
        <f t="shared" si="1304"/>
        <v/>
      </c>
      <c r="BO158" s="91" t="str">
        <f t="shared" si="1305"/>
        <v/>
      </c>
      <c r="BP158" s="91" t="str">
        <f t="shared" si="1306"/>
        <v/>
      </c>
      <c r="BQ158" s="91" t="str">
        <f t="shared" si="1307"/>
        <v/>
      </c>
      <c r="BR158" s="91" t="str">
        <f t="shared" si="1308"/>
        <v/>
      </c>
      <c r="BS158" s="91" t="str">
        <f t="shared" si="1309"/>
        <v/>
      </c>
      <c r="BT158" s="91" t="str">
        <f t="shared" si="1310"/>
        <v/>
      </c>
      <c r="BU158" s="91" t="str">
        <f t="shared" si="1311"/>
        <v/>
      </c>
      <c r="BV158" s="91" t="str">
        <f t="shared" si="1312"/>
        <v/>
      </c>
      <c r="BW158" s="91" t="str">
        <f t="shared" si="1313"/>
        <v/>
      </c>
      <c r="BX158" s="91" t="str">
        <f t="shared" si="1314"/>
        <v/>
      </c>
      <c r="BY158" s="91" t="str">
        <f t="shared" si="1315"/>
        <v/>
      </c>
      <c r="BZ158" s="91" t="str">
        <f t="shared" si="1316"/>
        <v/>
      </c>
      <c r="CA158" s="91" t="str">
        <f t="shared" si="1317"/>
        <v/>
      </c>
      <c r="CB158" s="91" t="str">
        <f t="shared" si="1318"/>
        <v/>
      </c>
      <c r="CC158" s="91" t="str">
        <f t="shared" si="1319"/>
        <v/>
      </c>
      <c r="CD158" s="91" t="str">
        <f t="shared" si="1320"/>
        <v/>
      </c>
      <c r="CE158" s="91" t="str">
        <f t="shared" si="1321"/>
        <v/>
      </c>
      <c r="CF158" s="91" t="str">
        <f t="shared" si="1322"/>
        <v/>
      </c>
      <c r="CG158" s="91" t="str">
        <f t="shared" si="1323"/>
        <v/>
      </c>
      <c r="CH158" s="91" t="str">
        <f t="shared" si="1324"/>
        <v/>
      </c>
      <c r="CI158" s="91" t="str">
        <f t="shared" si="1325"/>
        <v>нет</v>
      </c>
      <c r="CJ158" s="63" t="e">
        <f>IF(LEN('Описание предлагаемого товара'!#REF!)&gt;0,'Описание предлагаемого товара'!#REF!,"")</f>
        <v>#REF!</v>
      </c>
      <c r="CK158" s="91" t="e">
        <f t="shared" ref="CK158:CL158" si="1437">IFERROR(REPLACE(CJ158,FIND(CHAR(10),CJ158,1),1,""),CJ158)</f>
        <v>#REF!</v>
      </c>
      <c r="CL158" s="91" t="e">
        <f t="shared" si="1437"/>
        <v>#REF!</v>
      </c>
      <c r="CM158" s="91" t="e">
        <f t="shared" si="1327"/>
        <v>#REF!</v>
      </c>
      <c r="CN158" s="91" t="e">
        <f t="shared" si="1328"/>
        <v>#REF!</v>
      </c>
      <c r="CO158" s="91" t="e">
        <f t="shared" si="1329"/>
        <v>#REF!</v>
      </c>
      <c r="CP158" s="90" t="e">
        <f>IF(AU158="Не указан реестровый номер (мера нац.режима Запрет)","",IF(CI158="нет","",IF(CU158="да","исключение(не смотрим баллы)",IFERROR(IF(CI158*1&gt;0,IFERROR(IF(VLOOKUP(CI158*1,Обработ.выгрузка_реестра_РФ!$A:$G,7,)=0,"Баллы не установлены",VLOOKUP(CI158*1,Обработ.выгрузка_реестра_РФ!$A:$G,7,)),IF(LEN(CI158)&gt;14,"","нет номера в реестре РФ")),""),IF(LEN(CI158)=0,"","Некорректный реестровый номер")))))</f>
        <v>#REF!</v>
      </c>
      <c r="CQ158" s="33" t="e">
        <f>IF(LEN(C158)&gt;0,IFERROR(IF(LEN(H158)&gt;0,IF(LEN(VLOOKUP(H158,'исключения(не_смотрим_баллы)'!$A:$C,1,))&gt;0,"да","нет"),"не введен ОКПД2"),"нет"),"")</f>
        <v>#REF!</v>
      </c>
      <c r="CR158" s="33" t="e">
        <f ca="1">IF(CQ158="да",IF(TODAY()&lt;VLOOKUP(H158,'исключения(не_смотрим_баллы)'!$A:$C,3,),"да","нет"),"")</f>
        <v>#REF!</v>
      </c>
      <c r="CS158" s="33" t="str">
        <f>IFERROR(IF(CQ158="да",IF(VLOOKUP(CI158*1,Обработ.выгрузка_реестра_РФ!$A:$G,2,)&lt;VLOOKUP(H158,'исключения(не_смотрим_баллы)'!$A:$C,2,),"да","нет"),""),"")</f>
        <v/>
      </c>
      <c r="CT158" s="24"/>
      <c r="CU158" s="33" t="e">
        <f t="shared" si="1341"/>
        <v>#REF!</v>
      </c>
      <c r="CV158" s="91" t="e">
        <f t="shared" si="1342"/>
        <v>#REF!</v>
      </c>
      <c r="CW158" s="27" t="e">
        <f t="shared" si="1343"/>
        <v>#REF!</v>
      </c>
      <c r="CX158" s="26" t="e">
        <f t="shared" si="1272"/>
        <v>#REF!</v>
      </c>
      <c r="CY158" s="64" t="e">
        <f>IF(LEN('Описание предлагаемого товара'!#REF!)&gt;0,'Описание предлагаемого товара'!#REF!,"")</f>
        <v>#REF!</v>
      </c>
      <c r="CZ158" s="95" t="e">
        <f t="shared" si="1330"/>
        <v>#REF!</v>
      </c>
      <c r="DA158" s="95" t="e">
        <f t="shared" ref="DA158" si="1438">IFERROR(REPLACE(CZ158,FIND(" ",CZ158,1),1,""),CZ158)</f>
        <v>#REF!</v>
      </c>
      <c r="DB158" s="95" t="e">
        <f t="shared" si="1274"/>
        <v>#REF!</v>
      </c>
      <c r="DC158" s="95" t="e">
        <f t="shared" ref="DC158:DD158" si="1439">IFERROR(REPLACE(DB158,FIND("г.",DB158,1),2,""),DB158)</f>
        <v>#REF!</v>
      </c>
      <c r="DD158" s="95" t="e">
        <f t="shared" si="1439"/>
        <v>#REF!</v>
      </c>
      <c r="DE158" s="95" t="e">
        <f t="shared" ref="DE158:DF158" si="1440">IFERROR(REPLACE(DD158,FIND("г",DD158,1),1,""),DD158)</f>
        <v>#REF!</v>
      </c>
      <c r="DF158" s="95" t="e">
        <f t="shared" si="1440"/>
        <v>#REF!</v>
      </c>
      <c r="DG158" s="95" t="e">
        <f t="shared" si="1347"/>
        <v>#REF!</v>
      </c>
      <c r="DH158" s="25" t="str">
        <f>IFERROR(VLOOKUP(CI158*1,Обработ.выгрузка_реестра_РФ!$A:$G,5,),"")</f>
        <v/>
      </c>
      <c r="DI158" s="27" t="str">
        <f t="shared" si="1357"/>
        <v/>
      </c>
      <c r="DJ158" s="27" t="str">
        <f t="shared" ca="1" si="1334"/>
        <v/>
      </c>
      <c r="DK158" s="63" t="e">
        <f>IF(LEN('Описание предлагаемого товара'!#REF!)&gt;0,'Описание предлагаемого товара'!#REF!,"")</f>
        <v>#REF!</v>
      </c>
      <c r="DL158" s="63" t="e">
        <f>IF(LEN('Описание предлагаемого товара'!#REF!)&gt;0,'Описание предлагаемого товара'!#REF!,"")</f>
        <v>#REF!</v>
      </c>
      <c r="DM158" s="32"/>
    </row>
    <row r="159" spans="1:117" ht="48.75" customHeight="1" x14ac:dyDescent="0.25">
      <c r="A159" s="61" t="e">
        <f>IF(LEN('Описание предлагаемого товара'!#REF!)&gt;0,'Описание предлагаемого товара'!#REF!,"")</f>
        <v>#REF!</v>
      </c>
      <c r="B159" s="65" t="e">
        <f>IF(LEN('Описание предлагаемого товара'!#REF!)&gt;0,'Описание предлагаемого товара'!#REF!,"")</f>
        <v>#REF!</v>
      </c>
      <c r="C159" s="61" t="e">
        <f>IF(LEN('Описание предлагаемого товара'!#REF!)&gt;0,'Описание предлагаемого товара'!#REF!,"")</f>
        <v>#REF!</v>
      </c>
      <c r="D159" s="61" t="e">
        <f>IF(LEN('Описание предлагаемого товара'!#REF!)&gt;0,'Описание предлагаемого товара'!#REF!,"")</f>
        <v>#REF!</v>
      </c>
      <c r="E159" s="61" t="e">
        <f>IF(LEN('Описание предлагаемого товара'!#REF!)&gt;0,'Описание предлагаемого товара'!#REF!,"")</f>
        <v>#REF!</v>
      </c>
      <c r="F159" s="61" t="e">
        <f>IF(LEN('Описание предлагаемого товара'!#REF!)&gt;0,'Описание предлагаемого товара'!#REF!,"")</f>
        <v>#REF!</v>
      </c>
      <c r="G159" s="61" t="e">
        <f>IF(LEN('Описание предлагаемого товара'!#REF!)&gt;0,'Описание предлагаемого товара'!#REF!,"")</f>
        <v>#REF!</v>
      </c>
      <c r="H159" s="61" t="e">
        <f>IF(LEN('Описание предлагаемого товара'!#REF!)&gt;0,'Описание предлагаемого товара'!#REF!,"")</f>
        <v>#REF!</v>
      </c>
      <c r="I159" s="61" t="e">
        <f>IF(LEN('Описание предлагаемого товара'!#REF!)&gt;0,'Описание предлагаемого товара'!#REF!,"")</f>
        <v>#REF!</v>
      </c>
      <c r="J159" s="38" t="str">
        <f>IFERROR(VLOOKUP(B159,SAP!$A:$E,5,),"")</f>
        <v/>
      </c>
      <c r="K159" s="40" t="str">
        <f t="shared" si="1277"/>
        <v/>
      </c>
      <c r="L159" s="61" t="e">
        <f>IF(LEN('Описание предлагаемого товара'!#REF!)&gt;0,IFERROR('Описание предлагаемого товара'!#REF!*1,""),"")</f>
        <v>#REF!</v>
      </c>
      <c r="M159" s="39" t="str">
        <f>IFERROR(VLOOKUP(B159,SAP!$A:$E,2,),"")</f>
        <v/>
      </c>
      <c r="N159" s="41" t="str">
        <f t="shared" si="1413"/>
        <v/>
      </c>
      <c r="O159" s="39" t="str">
        <f t="shared" si="1264"/>
        <v/>
      </c>
      <c r="P159" s="36" t="e">
        <f>IF(LEN('Описание предлагаемого товара'!#REF!)&gt;0,'Описание предлагаемого товара'!#REF!,"")</f>
        <v>#REF!</v>
      </c>
      <c r="Q15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59" s="37" t="e">
        <f>IF(LEN('Описание предлагаемого товара'!#REF!)&gt;0,'Описание предлагаемого товара'!#REF!,"")</f>
        <v>#REF!</v>
      </c>
      <c r="S159" s="37" t="e">
        <f>IF(LEN('Описание предлагаемого товара'!#REF!)&gt;0,'Описание предлагаемого товара'!#REF!,"")</f>
        <v>#REF!</v>
      </c>
      <c r="T15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59" s="23" t="str">
        <f>IFERROR(VLOOKUP(CI159*1,Обработ.выгрузка_реестра_РФ!$A:$G,6,),"")</f>
        <v/>
      </c>
      <c r="V159" s="61" t="e">
        <f>IF(LEN('Описание предлагаемого товара'!#REF!)&gt;0,'Описание предлагаемого товара'!#REF!,"")</f>
        <v>#REF!</v>
      </c>
      <c r="W159" s="62" t="e">
        <f>IF(LEN('Описание предлагаемого товара'!#REF!)&gt;0,'Описание предлагаемого товара'!#REF!,"")</f>
        <v>#REF!</v>
      </c>
      <c r="X159" s="91" t="e">
        <f t="shared" ref="X159:Y159" si="1441">IFERROR(REPLACE(W159,FIND(CHAR(10),W159,1),1," "),W159)</f>
        <v>#REF!</v>
      </c>
      <c r="Y159" s="91" t="e">
        <f t="shared" si="1441"/>
        <v>#REF!</v>
      </c>
      <c r="Z159" s="91" t="e">
        <f t="shared" si="1279"/>
        <v>#REF!</v>
      </c>
      <c r="AA159" s="91" t="e">
        <f t="shared" si="1280"/>
        <v>#REF!</v>
      </c>
      <c r="AB159" s="91" t="e">
        <f t="shared" si="1281"/>
        <v>#REF!</v>
      </c>
      <c r="AC159" s="91" t="e">
        <f t="shared" ref="AC159:AF159" si="1442">IFERROR(REPLACE(AB159,FIND("  ",AB159,1),2," "),AB159)</f>
        <v>#REF!</v>
      </c>
      <c r="AD159" s="91" t="e">
        <f t="shared" si="1442"/>
        <v>#REF!</v>
      </c>
      <c r="AE159" s="91" t="e">
        <f t="shared" si="1442"/>
        <v>#REF!</v>
      </c>
      <c r="AF159" s="91" t="e">
        <f t="shared" si="1442"/>
        <v>#REF!</v>
      </c>
      <c r="AG159" s="23" t="str">
        <f>IFERROR(VLOOKUP(CI159*1,Обработ.выгрузка_реестра_РФ!$A:$G,4,),"")</f>
        <v/>
      </c>
      <c r="AH159" s="91" t="str">
        <f t="shared" ref="AH159:AI159" si="1443">IFERROR(REPLACE(AG159,FIND("-",AG159,1),1,"*"),AG159)</f>
        <v/>
      </c>
      <c r="AI159" s="91" t="str">
        <f t="shared" si="1443"/>
        <v/>
      </c>
      <c r="AJ159" s="27" t="str">
        <f t="shared" si="1379"/>
        <v/>
      </c>
      <c r="AK159" s="63" t="e">
        <f>IF(LEN('Описание предлагаемого товара'!#REF!)&gt;0,'Описание предлагаемого товара'!#REF!,"")</f>
        <v>#REF!</v>
      </c>
      <c r="AL159" s="91" t="e">
        <f t="shared" ref="AL159:AM159" si="1444">IFERROR(REPLACE(AK159,FIND(CHAR(10),AK159,1),1,""),AK159)</f>
        <v>#REF!</v>
      </c>
      <c r="AM159" s="91" t="e">
        <f t="shared" si="1444"/>
        <v>#REF!</v>
      </c>
      <c r="AN159" s="91" t="e">
        <f t="shared" ref="AN159:AR159" si="1445">IFERROR(REPLACE(AM159,FIND(" ",AM159,1),1,""),AM159)</f>
        <v>#REF!</v>
      </c>
      <c r="AO159" s="91" t="e">
        <f t="shared" si="1445"/>
        <v>#REF!</v>
      </c>
      <c r="AP159" s="91" t="e">
        <f t="shared" si="1445"/>
        <v>#REF!</v>
      </c>
      <c r="AQ159" s="91" t="e">
        <f t="shared" si="1445"/>
        <v>#REF!</v>
      </c>
      <c r="AR159" s="91" t="e">
        <f t="shared" si="1445"/>
        <v>#REF!</v>
      </c>
      <c r="AS159" s="91" t="e">
        <f t="shared" si="1286"/>
        <v>#REF!</v>
      </c>
      <c r="AT159" s="91" t="e">
        <f t="shared" si="1287"/>
        <v>#REF!</v>
      </c>
      <c r="AU159" s="32" t="e">
        <f t="shared" si="1270"/>
        <v>#REF!</v>
      </c>
      <c r="AV159" s="93" t="e">
        <f>'Описание предлагаемого товара'!#REF!</f>
        <v>#REF!</v>
      </c>
      <c r="AW159" s="91" t="e">
        <f>MIN(SEARCH({0,1,2,3,4,5,6,7,8,9},AV159&amp; "0123456789"))</f>
        <v>#REF!</v>
      </c>
      <c r="AX159" s="91" t="str">
        <f t="shared" si="1288"/>
        <v/>
      </c>
      <c r="AY159" s="91" t="str">
        <f t="shared" si="1289"/>
        <v/>
      </c>
      <c r="AZ159" s="91" t="str">
        <f t="shared" si="1290"/>
        <v/>
      </c>
      <c r="BA159" s="91" t="str">
        <f t="shared" si="1291"/>
        <v/>
      </c>
      <c r="BB159" s="91" t="str">
        <f t="shared" si="1292"/>
        <v/>
      </c>
      <c r="BC159" s="91" t="str">
        <f t="shared" si="1293"/>
        <v/>
      </c>
      <c r="BD159" s="91" t="str">
        <f t="shared" si="1294"/>
        <v/>
      </c>
      <c r="BE159" s="91" t="str">
        <f t="shared" si="1295"/>
        <v/>
      </c>
      <c r="BF159" s="91" t="str">
        <f t="shared" si="1296"/>
        <v/>
      </c>
      <c r="BG159" s="91" t="str">
        <f t="shared" si="1297"/>
        <v/>
      </c>
      <c r="BH159" s="91" t="str">
        <f t="shared" si="1298"/>
        <v/>
      </c>
      <c r="BI159" s="91" t="str">
        <f t="shared" si="1299"/>
        <v/>
      </c>
      <c r="BJ159" s="91" t="str">
        <f t="shared" si="1300"/>
        <v/>
      </c>
      <c r="BK159" s="91" t="str">
        <f t="shared" si="1301"/>
        <v/>
      </c>
      <c r="BL159" s="91" t="str">
        <f t="shared" si="1302"/>
        <v/>
      </c>
      <c r="BM159" s="91" t="str">
        <f t="shared" si="1303"/>
        <v/>
      </c>
      <c r="BN159" s="91" t="str">
        <f t="shared" si="1304"/>
        <v/>
      </c>
      <c r="BO159" s="91" t="str">
        <f t="shared" si="1305"/>
        <v/>
      </c>
      <c r="BP159" s="91" t="str">
        <f t="shared" si="1306"/>
        <v/>
      </c>
      <c r="BQ159" s="91" t="str">
        <f t="shared" si="1307"/>
        <v/>
      </c>
      <c r="BR159" s="91" t="str">
        <f t="shared" si="1308"/>
        <v/>
      </c>
      <c r="BS159" s="91" t="str">
        <f t="shared" si="1309"/>
        <v/>
      </c>
      <c r="BT159" s="91" t="str">
        <f t="shared" si="1310"/>
        <v/>
      </c>
      <c r="BU159" s="91" t="str">
        <f t="shared" si="1311"/>
        <v/>
      </c>
      <c r="BV159" s="91" t="str">
        <f t="shared" si="1312"/>
        <v/>
      </c>
      <c r="BW159" s="91" t="str">
        <f t="shared" si="1313"/>
        <v/>
      </c>
      <c r="BX159" s="91" t="str">
        <f t="shared" si="1314"/>
        <v/>
      </c>
      <c r="BY159" s="91" t="str">
        <f t="shared" si="1315"/>
        <v/>
      </c>
      <c r="BZ159" s="91" t="str">
        <f t="shared" si="1316"/>
        <v/>
      </c>
      <c r="CA159" s="91" t="str">
        <f t="shared" si="1317"/>
        <v/>
      </c>
      <c r="CB159" s="91" t="str">
        <f t="shared" si="1318"/>
        <v/>
      </c>
      <c r="CC159" s="91" t="str">
        <f t="shared" si="1319"/>
        <v/>
      </c>
      <c r="CD159" s="91" t="str">
        <f t="shared" si="1320"/>
        <v/>
      </c>
      <c r="CE159" s="91" t="str">
        <f t="shared" si="1321"/>
        <v/>
      </c>
      <c r="CF159" s="91" t="str">
        <f t="shared" si="1322"/>
        <v/>
      </c>
      <c r="CG159" s="91" t="str">
        <f t="shared" si="1323"/>
        <v/>
      </c>
      <c r="CH159" s="91" t="str">
        <f t="shared" si="1324"/>
        <v/>
      </c>
      <c r="CI159" s="91" t="str">
        <f t="shared" si="1325"/>
        <v>нет</v>
      </c>
      <c r="CJ159" s="63" t="e">
        <f>IF(LEN('Описание предлагаемого товара'!#REF!)&gt;0,'Описание предлагаемого товара'!#REF!,"")</f>
        <v>#REF!</v>
      </c>
      <c r="CK159" s="91" t="e">
        <f t="shared" ref="CK159:CL159" si="1446">IFERROR(REPLACE(CJ159,FIND(CHAR(10),CJ159,1),1,""),CJ159)</f>
        <v>#REF!</v>
      </c>
      <c r="CL159" s="91" t="e">
        <f t="shared" si="1446"/>
        <v>#REF!</v>
      </c>
      <c r="CM159" s="91" t="e">
        <f t="shared" si="1327"/>
        <v>#REF!</v>
      </c>
      <c r="CN159" s="91" t="e">
        <f t="shared" si="1328"/>
        <v>#REF!</v>
      </c>
      <c r="CO159" s="91" t="e">
        <f t="shared" si="1329"/>
        <v>#REF!</v>
      </c>
      <c r="CP159" s="90" t="e">
        <f>IF(AU159="Не указан реестровый номер (мера нац.режима Запрет)","",IF(CI159="нет","",IF(CU159="да","исключение(не смотрим баллы)",IFERROR(IF(CI159*1&gt;0,IFERROR(IF(VLOOKUP(CI159*1,Обработ.выгрузка_реестра_РФ!$A:$G,7,)=0,"Баллы не установлены",VLOOKUP(CI159*1,Обработ.выгрузка_реестра_РФ!$A:$G,7,)),IF(LEN(CI159)&gt;14,"","нет номера в реестре РФ")),""),IF(LEN(CI159)=0,"","Некорректный реестровый номер")))))</f>
        <v>#REF!</v>
      </c>
      <c r="CQ159" s="33" t="e">
        <f>IF(LEN(C159)&gt;0,IFERROR(IF(LEN(H159)&gt;0,IF(LEN(VLOOKUP(H159,'исключения(не_смотрим_баллы)'!$A:$C,1,))&gt;0,"да","нет"),"не введен ОКПД2"),"нет"),"")</f>
        <v>#REF!</v>
      </c>
      <c r="CR159" s="33" t="e">
        <f ca="1">IF(CQ159="да",IF(TODAY()&lt;VLOOKUP(H159,'исключения(не_смотрим_баллы)'!$A:$C,3,),"да","нет"),"")</f>
        <v>#REF!</v>
      </c>
      <c r="CS159" s="33" t="str">
        <f>IFERROR(IF(CQ159="да",IF(VLOOKUP(CI159*1,Обработ.выгрузка_реестра_РФ!$A:$G,2,)&lt;VLOOKUP(H159,'исключения(не_смотрим_баллы)'!$A:$C,2,),"да","нет"),""),"")</f>
        <v/>
      </c>
      <c r="CT159" s="24"/>
      <c r="CU159" s="33" t="e">
        <f t="shared" si="1341"/>
        <v>#REF!</v>
      </c>
      <c r="CV159" s="91" t="e">
        <f t="shared" si="1342"/>
        <v>#REF!</v>
      </c>
      <c r="CW159" s="27" t="e">
        <f t="shared" si="1343"/>
        <v>#REF!</v>
      </c>
      <c r="CX159" s="26" t="e">
        <f t="shared" si="1272"/>
        <v>#REF!</v>
      </c>
      <c r="CY159" s="64" t="e">
        <f>IF(LEN('Описание предлагаемого товара'!#REF!)&gt;0,'Описание предлагаемого товара'!#REF!,"")</f>
        <v>#REF!</v>
      </c>
      <c r="CZ159" s="95" t="e">
        <f t="shared" si="1330"/>
        <v>#REF!</v>
      </c>
      <c r="DA159" s="95" t="e">
        <f t="shared" ref="DA159" si="1447">IFERROR(REPLACE(CZ159,FIND(" ",CZ159,1),1,""),CZ159)</f>
        <v>#REF!</v>
      </c>
      <c r="DB159" s="95" t="e">
        <f t="shared" si="1274"/>
        <v>#REF!</v>
      </c>
      <c r="DC159" s="95" t="e">
        <f t="shared" ref="DC159:DD159" si="1448">IFERROR(REPLACE(DB159,FIND("г.",DB159,1),2,""),DB159)</f>
        <v>#REF!</v>
      </c>
      <c r="DD159" s="95" t="e">
        <f t="shared" si="1448"/>
        <v>#REF!</v>
      </c>
      <c r="DE159" s="95" t="e">
        <f t="shared" ref="DE159:DF159" si="1449">IFERROR(REPLACE(DD159,FIND("г",DD159,1),1,""),DD159)</f>
        <v>#REF!</v>
      </c>
      <c r="DF159" s="95" t="e">
        <f t="shared" si="1449"/>
        <v>#REF!</v>
      </c>
      <c r="DG159" s="95" t="e">
        <f t="shared" si="1347"/>
        <v>#REF!</v>
      </c>
      <c r="DH159" s="25" t="str">
        <f>IFERROR(VLOOKUP(CI159*1,Обработ.выгрузка_реестра_РФ!$A:$G,5,),"")</f>
        <v/>
      </c>
      <c r="DI159" s="27" t="str">
        <f t="shared" si="1357"/>
        <v/>
      </c>
      <c r="DJ159" s="27" t="str">
        <f t="shared" ca="1" si="1334"/>
        <v/>
      </c>
      <c r="DK159" s="63" t="e">
        <f>IF(LEN('Описание предлагаемого товара'!#REF!)&gt;0,'Описание предлагаемого товара'!#REF!,"")</f>
        <v>#REF!</v>
      </c>
      <c r="DL159" s="63" t="e">
        <f>IF(LEN('Описание предлагаемого товара'!#REF!)&gt;0,'Описание предлагаемого товара'!#REF!,"")</f>
        <v>#REF!</v>
      </c>
      <c r="DM159" s="32"/>
    </row>
    <row r="160" spans="1:117" ht="48.75" customHeight="1" x14ac:dyDescent="0.25">
      <c r="A160" s="61" t="e">
        <f>IF(LEN('Описание предлагаемого товара'!#REF!)&gt;0,'Описание предлагаемого товара'!#REF!,"")</f>
        <v>#REF!</v>
      </c>
      <c r="B160" s="65" t="e">
        <f>IF(LEN('Описание предлагаемого товара'!#REF!)&gt;0,'Описание предлагаемого товара'!#REF!,"")</f>
        <v>#REF!</v>
      </c>
      <c r="C160" s="61" t="e">
        <f>IF(LEN('Описание предлагаемого товара'!#REF!)&gt;0,'Описание предлагаемого товара'!#REF!,"")</f>
        <v>#REF!</v>
      </c>
      <c r="D160" s="61" t="e">
        <f>IF(LEN('Описание предлагаемого товара'!#REF!)&gt;0,'Описание предлагаемого товара'!#REF!,"")</f>
        <v>#REF!</v>
      </c>
      <c r="E160" s="61" t="e">
        <f>IF(LEN('Описание предлагаемого товара'!#REF!)&gt;0,'Описание предлагаемого товара'!#REF!,"")</f>
        <v>#REF!</v>
      </c>
      <c r="F160" s="61" t="e">
        <f>IF(LEN('Описание предлагаемого товара'!#REF!)&gt;0,'Описание предлагаемого товара'!#REF!,"")</f>
        <v>#REF!</v>
      </c>
      <c r="G160" s="61" t="e">
        <f>IF(LEN('Описание предлагаемого товара'!#REF!)&gt;0,'Описание предлагаемого товара'!#REF!,"")</f>
        <v>#REF!</v>
      </c>
      <c r="H160" s="61" t="e">
        <f>IF(LEN('Описание предлагаемого товара'!#REF!)&gt;0,'Описание предлагаемого товара'!#REF!,"")</f>
        <v>#REF!</v>
      </c>
      <c r="I160" s="61" t="e">
        <f>IF(LEN('Описание предлагаемого товара'!#REF!)&gt;0,'Описание предлагаемого товара'!#REF!,"")</f>
        <v>#REF!</v>
      </c>
      <c r="J160" s="38" t="str">
        <f>IFERROR(VLOOKUP(B160,SAP!$A:$E,5,),"")</f>
        <v/>
      </c>
      <c r="K160" s="40" t="str">
        <f t="shared" si="1277"/>
        <v/>
      </c>
      <c r="L160" s="61" t="e">
        <f>IF(LEN('Описание предлагаемого товара'!#REF!)&gt;0,IFERROR('Описание предлагаемого товара'!#REF!*1,""),"")</f>
        <v>#REF!</v>
      </c>
      <c r="M160" s="39" t="str">
        <f>IFERROR(VLOOKUP(B160,SAP!$A:$E,2,),"")</f>
        <v/>
      </c>
      <c r="N160" s="41" t="str">
        <f t="shared" si="1413"/>
        <v/>
      </c>
      <c r="O160" s="39" t="str">
        <f t="shared" si="1264"/>
        <v/>
      </c>
      <c r="P160" s="36" t="e">
        <f>IF(LEN('Описание предлагаемого товара'!#REF!)&gt;0,'Описание предлагаемого товара'!#REF!,"")</f>
        <v>#REF!</v>
      </c>
      <c r="Q16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60" s="37" t="e">
        <f>IF(LEN('Описание предлагаемого товара'!#REF!)&gt;0,'Описание предлагаемого товара'!#REF!,"")</f>
        <v>#REF!</v>
      </c>
      <c r="S160" s="37" t="e">
        <f>IF(LEN('Описание предлагаемого товара'!#REF!)&gt;0,'Описание предлагаемого товара'!#REF!,"")</f>
        <v>#REF!</v>
      </c>
      <c r="T16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60" s="23" t="str">
        <f>IFERROR(VLOOKUP(CI160*1,Обработ.выгрузка_реестра_РФ!$A:$G,6,),"")</f>
        <v/>
      </c>
      <c r="V160" s="61" t="e">
        <f>IF(LEN('Описание предлагаемого товара'!#REF!)&gt;0,'Описание предлагаемого товара'!#REF!,"")</f>
        <v>#REF!</v>
      </c>
      <c r="W160" s="62" t="e">
        <f>IF(LEN('Описание предлагаемого товара'!#REF!)&gt;0,'Описание предлагаемого товара'!#REF!,"")</f>
        <v>#REF!</v>
      </c>
      <c r="X160" s="91" t="e">
        <f t="shared" ref="X160:Y160" si="1450">IFERROR(REPLACE(W160,FIND(CHAR(10),W160,1),1," "),W160)</f>
        <v>#REF!</v>
      </c>
      <c r="Y160" s="91" t="e">
        <f t="shared" si="1450"/>
        <v>#REF!</v>
      </c>
      <c r="Z160" s="91" t="e">
        <f t="shared" si="1279"/>
        <v>#REF!</v>
      </c>
      <c r="AA160" s="91" t="e">
        <f t="shared" si="1280"/>
        <v>#REF!</v>
      </c>
      <c r="AB160" s="91" t="e">
        <f t="shared" si="1281"/>
        <v>#REF!</v>
      </c>
      <c r="AC160" s="91" t="e">
        <f t="shared" ref="AC160:AF160" si="1451">IFERROR(REPLACE(AB160,FIND("  ",AB160,1),2," "),AB160)</f>
        <v>#REF!</v>
      </c>
      <c r="AD160" s="91" t="e">
        <f t="shared" si="1451"/>
        <v>#REF!</v>
      </c>
      <c r="AE160" s="91" t="e">
        <f t="shared" si="1451"/>
        <v>#REF!</v>
      </c>
      <c r="AF160" s="91" t="e">
        <f t="shared" si="1451"/>
        <v>#REF!</v>
      </c>
      <c r="AG160" s="23" t="str">
        <f>IFERROR(VLOOKUP(CI160*1,Обработ.выгрузка_реестра_РФ!$A:$G,4,),"")</f>
        <v/>
      </c>
      <c r="AH160" s="91" t="str">
        <f t="shared" ref="AH160:AI160" si="1452">IFERROR(REPLACE(AG160,FIND("-",AG160,1),1,"*"),AG160)</f>
        <v/>
      </c>
      <c r="AI160" s="91" t="str">
        <f t="shared" si="1452"/>
        <v/>
      </c>
      <c r="AJ160" s="27" t="str">
        <f t="shared" si="1379"/>
        <v/>
      </c>
      <c r="AK160" s="63" t="e">
        <f>IF(LEN('Описание предлагаемого товара'!#REF!)&gt;0,'Описание предлагаемого товара'!#REF!,"")</f>
        <v>#REF!</v>
      </c>
      <c r="AL160" s="91" t="e">
        <f t="shared" ref="AL160:AM160" si="1453">IFERROR(REPLACE(AK160,FIND(CHAR(10),AK160,1),1,""),AK160)</f>
        <v>#REF!</v>
      </c>
      <c r="AM160" s="91" t="e">
        <f t="shared" si="1453"/>
        <v>#REF!</v>
      </c>
      <c r="AN160" s="91" t="e">
        <f t="shared" ref="AN160:AR160" si="1454">IFERROR(REPLACE(AM160,FIND(" ",AM160,1),1,""),AM160)</f>
        <v>#REF!</v>
      </c>
      <c r="AO160" s="91" t="e">
        <f t="shared" si="1454"/>
        <v>#REF!</v>
      </c>
      <c r="AP160" s="91" t="e">
        <f t="shared" si="1454"/>
        <v>#REF!</v>
      </c>
      <c r="AQ160" s="91" t="e">
        <f t="shared" si="1454"/>
        <v>#REF!</v>
      </c>
      <c r="AR160" s="91" t="e">
        <f t="shared" si="1454"/>
        <v>#REF!</v>
      </c>
      <c r="AS160" s="91" t="e">
        <f t="shared" si="1286"/>
        <v>#REF!</v>
      </c>
      <c r="AT160" s="91" t="e">
        <f t="shared" si="1287"/>
        <v>#REF!</v>
      </c>
      <c r="AU160" s="32" t="e">
        <f t="shared" si="1270"/>
        <v>#REF!</v>
      </c>
      <c r="AV160" s="93" t="e">
        <f>'Описание предлагаемого товара'!#REF!</f>
        <v>#REF!</v>
      </c>
      <c r="AW160" s="91" t="e">
        <f>MIN(SEARCH({0,1,2,3,4,5,6,7,8,9},AV160&amp; "0123456789"))</f>
        <v>#REF!</v>
      </c>
      <c r="AX160" s="91" t="str">
        <f t="shared" si="1288"/>
        <v/>
      </c>
      <c r="AY160" s="91" t="str">
        <f t="shared" si="1289"/>
        <v/>
      </c>
      <c r="AZ160" s="91" t="str">
        <f t="shared" si="1290"/>
        <v/>
      </c>
      <c r="BA160" s="91" t="str">
        <f t="shared" si="1291"/>
        <v/>
      </c>
      <c r="BB160" s="91" t="str">
        <f t="shared" si="1292"/>
        <v/>
      </c>
      <c r="BC160" s="91" t="str">
        <f t="shared" si="1293"/>
        <v/>
      </c>
      <c r="BD160" s="91" t="str">
        <f t="shared" si="1294"/>
        <v/>
      </c>
      <c r="BE160" s="91" t="str">
        <f t="shared" si="1295"/>
        <v/>
      </c>
      <c r="BF160" s="91" t="str">
        <f t="shared" si="1296"/>
        <v/>
      </c>
      <c r="BG160" s="91" t="str">
        <f t="shared" si="1297"/>
        <v/>
      </c>
      <c r="BH160" s="91" t="str">
        <f t="shared" si="1298"/>
        <v/>
      </c>
      <c r="BI160" s="91" t="str">
        <f t="shared" si="1299"/>
        <v/>
      </c>
      <c r="BJ160" s="91" t="str">
        <f t="shared" si="1300"/>
        <v/>
      </c>
      <c r="BK160" s="91" t="str">
        <f t="shared" si="1301"/>
        <v/>
      </c>
      <c r="BL160" s="91" t="str">
        <f t="shared" si="1302"/>
        <v/>
      </c>
      <c r="BM160" s="91" t="str">
        <f t="shared" si="1303"/>
        <v/>
      </c>
      <c r="BN160" s="91" t="str">
        <f t="shared" si="1304"/>
        <v/>
      </c>
      <c r="BO160" s="91" t="str">
        <f t="shared" si="1305"/>
        <v/>
      </c>
      <c r="BP160" s="91" t="str">
        <f t="shared" si="1306"/>
        <v/>
      </c>
      <c r="BQ160" s="91" t="str">
        <f t="shared" si="1307"/>
        <v/>
      </c>
      <c r="BR160" s="91" t="str">
        <f t="shared" si="1308"/>
        <v/>
      </c>
      <c r="BS160" s="91" t="str">
        <f t="shared" si="1309"/>
        <v/>
      </c>
      <c r="BT160" s="91" t="str">
        <f t="shared" si="1310"/>
        <v/>
      </c>
      <c r="BU160" s="91" t="str">
        <f t="shared" si="1311"/>
        <v/>
      </c>
      <c r="BV160" s="91" t="str">
        <f t="shared" si="1312"/>
        <v/>
      </c>
      <c r="BW160" s="91" t="str">
        <f t="shared" si="1313"/>
        <v/>
      </c>
      <c r="BX160" s="91" t="str">
        <f t="shared" si="1314"/>
        <v/>
      </c>
      <c r="BY160" s="91" t="str">
        <f t="shared" si="1315"/>
        <v/>
      </c>
      <c r="BZ160" s="91" t="str">
        <f t="shared" si="1316"/>
        <v/>
      </c>
      <c r="CA160" s="91" t="str">
        <f t="shared" si="1317"/>
        <v/>
      </c>
      <c r="CB160" s="91" t="str">
        <f t="shared" si="1318"/>
        <v/>
      </c>
      <c r="CC160" s="91" t="str">
        <f t="shared" si="1319"/>
        <v/>
      </c>
      <c r="CD160" s="91" t="str">
        <f t="shared" si="1320"/>
        <v/>
      </c>
      <c r="CE160" s="91" t="str">
        <f t="shared" si="1321"/>
        <v/>
      </c>
      <c r="CF160" s="91" t="str">
        <f t="shared" si="1322"/>
        <v/>
      </c>
      <c r="CG160" s="91" t="str">
        <f t="shared" si="1323"/>
        <v/>
      </c>
      <c r="CH160" s="91" t="str">
        <f t="shared" si="1324"/>
        <v/>
      </c>
      <c r="CI160" s="91" t="str">
        <f t="shared" si="1325"/>
        <v>нет</v>
      </c>
      <c r="CJ160" s="63" t="e">
        <f>IF(LEN('Описание предлагаемого товара'!#REF!)&gt;0,'Описание предлагаемого товара'!#REF!,"")</f>
        <v>#REF!</v>
      </c>
      <c r="CK160" s="91" t="e">
        <f t="shared" ref="CK160:CL160" si="1455">IFERROR(REPLACE(CJ160,FIND(CHAR(10),CJ160,1),1,""),CJ160)</f>
        <v>#REF!</v>
      </c>
      <c r="CL160" s="91" t="e">
        <f t="shared" si="1455"/>
        <v>#REF!</v>
      </c>
      <c r="CM160" s="91" t="e">
        <f t="shared" si="1327"/>
        <v>#REF!</v>
      </c>
      <c r="CN160" s="91" t="e">
        <f t="shared" si="1328"/>
        <v>#REF!</v>
      </c>
      <c r="CO160" s="91" t="e">
        <f t="shared" si="1329"/>
        <v>#REF!</v>
      </c>
      <c r="CP160" s="90" t="e">
        <f>IF(AU160="Не указан реестровый номер (мера нац.режима Запрет)","",IF(CI160="нет","",IF(CU160="да","исключение(не смотрим баллы)",IFERROR(IF(CI160*1&gt;0,IFERROR(IF(VLOOKUP(CI160*1,Обработ.выгрузка_реестра_РФ!$A:$G,7,)=0,"Баллы не установлены",VLOOKUP(CI160*1,Обработ.выгрузка_реестра_РФ!$A:$G,7,)),IF(LEN(CI160)&gt;14,"","нет номера в реестре РФ")),""),IF(LEN(CI160)=0,"","Некорректный реестровый номер")))))</f>
        <v>#REF!</v>
      </c>
      <c r="CQ160" s="33" t="e">
        <f>IF(LEN(C160)&gt;0,IFERROR(IF(LEN(H160)&gt;0,IF(LEN(VLOOKUP(H160,'исключения(не_смотрим_баллы)'!$A:$C,1,))&gt;0,"да","нет"),"не введен ОКПД2"),"нет"),"")</f>
        <v>#REF!</v>
      </c>
      <c r="CR160" s="33" t="e">
        <f ca="1">IF(CQ160="да",IF(TODAY()&lt;VLOOKUP(H160,'исключения(не_смотрим_баллы)'!$A:$C,3,),"да","нет"),"")</f>
        <v>#REF!</v>
      </c>
      <c r="CS160" s="33" t="str">
        <f>IFERROR(IF(CQ160="да",IF(VLOOKUP(CI160*1,Обработ.выгрузка_реестра_РФ!$A:$G,2,)&lt;VLOOKUP(H160,'исключения(не_смотрим_баллы)'!$A:$C,2,),"да","нет"),""),"")</f>
        <v/>
      </c>
      <c r="CT160" s="24"/>
      <c r="CU160" s="33" t="e">
        <f t="shared" si="1341"/>
        <v>#REF!</v>
      </c>
      <c r="CV160" s="91" t="e">
        <f t="shared" si="1342"/>
        <v>#REF!</v>
      </c>
      <c r="CW160" s="27" t="e">
        <f t="shared" si="1343"/>
        <v>#REF!</v>
      </c>
      <c r="CX160" s="26" t="e">
        <f t="shared" si="1272"/>
        <v>#REF!</v>
      </c>
      <c r="CY160" s="64" t="e">
        <f>IF(LEN('Описание предлагаемого товара'!#REF!)&gt;0,'Описание предлагаемого товара'!#REF!,"")</f>
        <v>#REF!</v>
      </c>
      <c r="CZ160" s="95" t="e">
        <f t="shared" si="1330"/>
        <v>#REF!</v>
      </c>
      <c r="DA160" s="95" t="e">
        <f t="shared" ref="DA160" si="1456">IFERROR(REPLACE(CZ160,FIND(" ",CZ160,1),1,""),CZ160)</f>
        <v>#REF!</v>
      </c>
      <c r="DB160" s="95" t="e">
        <f t="shared" si="1274"/>
        <v>#REF!</v>
      </c>
      <c r="DC160" s="95" t="e">
        <f t="shared" ref="DC160:DD160" si="1457">IFERROR(REPLACE(DB160,FIND("г.",DB160,1),2,""),DB160)</f>
        <v>#REF!</v>
      </c>
      <c r="DD160" s="95" t="e">
        <f t="shared" si="1457"/>
        <v>#REF!</v>
      </c>
      <c r="DE160" s="95" t="e">
        <f t="shared" ref="DE160:DF160" si="1458">IFERROR(REPLACE(DD160,FIND("г",DD160,1),1,""),DD160)</f>
        <v>#REF!</v>
      </c>
      <c r="DF160" s="95" t="e">
        <f t="shared" si="1458"/>
        <v>#REF!</v>
      </c>
      <c r="DG160" s="95" t="e">
        <f t="shared" si="1347"/>
        <v>#REF!</v>
      </c>
      <c r="DH160" s="25" t="str">
        <f>IFERROR(VLOOKUP(CI160*1,Обработ.выгрузка_реестра_РФ!$A:$G,5,),"")</f>
        <v/>
      </c>
      <c r="DI160" s="27" t="str">
        <f t="shared" si="1357"/>
        <v/>
      </c>
      <c r="DJ160" s="27" t="str">
        <f t="shared" ca="1" si="1334"/>
        <v/>
      </c>
      <c r="DK160" s="63" t="e">
        <f>IF(LEN('Описание предлагаемого товара'!#REF!)&gt;0,'Описание предлагаемого товара'!#REF!,"")</f>
        <v>#REF!</v>
      </c>
      <c r="DL160" s="63" t="e">
        <f>IF(LEN('Описание предлагаемого товара'!#REF!)&gt;0,'Описание предлагаемого товара'!#REF!,"")</f>
        <v>#REF!</v>
      </c>
      <c r="DM160" s="32"/>
    </row>
    <row r="161" spans="1:117" ht="48.75" customHeight="1" x14ac:dyDescent="0.25">
      <c r="A161" s="61" t="e">
        <f>IF(LEN('Описание предлагаемого товара'!#REF!)&gt;0,'Описание предлагаемого товара'!#REF!,"")</f>
        <v>#REF!</v>
      </c>
      <c r="B161" s="65" t="e">
        <f>IF(LEN('Описание предлагаемого товара'!#REF!)&gt;0,'Описание предлагаемого товара'!#REF!,"")</f>
        <v>#REF!</v>
      </c>
      <c r="C161" s="61" t="e">
        <f>IF(LEN('Описание предлагаемого товара'!#REF!)&gt;0,'Описание предлагаемого товара'!#REF!,"")</f>
        <v>#REF!</v>
      </c>
      <c r="D161" s="61" t="e">
        <f>IF(LEN('Описание предлагаемого товара'!#REF!)&gt;0,'Описание предлагаемого товара'!#REF!,"")</f>
        <v>#REF!</v>
      </c>
      <c r="E161" s="61" t="e">
        <f>IF(LEN('Описание предлагаемого товара'!#REF!)&gt;0,'Описание предлагаемого товара'!#REF!,"")</f>
        <v>#REF!</v>
      </c>
      <c r="F161" s="61" t="e">
        <f>IF(LEN('Описание предлагаемого товара'!#REF!)&gt;0,'Описание предлагаемого товара'!#REF!,"")</f>
        <v>#REF!</v>
      </c>
      <c r="G161" s="61" t="e">
        <f>IF(LEN('Описание предлагаемого товара'!#REF!)&gt;0,'Описание предлагаемого товара'!#REF!,"")</f>
        <v>#REF!</v>
      </c>
      <c r="H161" s="61" t="e">
        <f>IF(LEN('Описание предлагаемого товара'!#REF!)&gt;0,'Описание предлагаемого товара'!#REF!,"")</f>
        <v>#REF!</v>
      </c>
      <c r="I161" s="61" t="e">
        <f>IF(LEN('Описание предлагаемого товара'!#REF!)&gt;0,'Описание предлагаемого товара'!#REF!,"")</f>
        <v>#REF!</v>
      </c>
      <c r="J161" s="38" t="str">
        <f>IFERROR(VLOOKUP(B161,SAP!$A:$E,5,),"")</f>
        <v/>
      </c>
      <c r="K161" s="40" t="str">
        <f t="shared" si="1277"/>
        <v/>
      </c>
      <c r="L161" s="61" t="e">
        <f>IF(LEN('Описание предлагаемого товара'!#REF!)&gt;0,IFERROR('Описание предлагаемого товара'!#REF!*1,""),"")</f>
        <v>#REF!</v>
      </c>
      <c r="M161" s="39" t="str">
        <f>IFERROR(VLOOKUP(B161,SAP!$A:$E,2,),"")</f>
        <v/>
      </c>
      <c r="N161" s="41" t="str">
        <f t="shared" si="1413"/>
        <v/>
      </c>
      <c r="O161" s="39" t="str">
        <f t="shared" si="1264"/>
        <v/>
      </c>
      <c r="P161" s="36" t="e">
        <f>IF(LEN('Описание предлагаемого товара'!#REF!)&gt;0,'Описание предлагаемого товара'!#REF!,"")</f>
        <v>#REF!</v>
      </c>
      <c r="Q16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61" s="37" t="e">
        <f>IF(LEN('Описание предлагаемого товара'!#REF!)&gt;0,'Описание предлагаемого товара'!#REF!,"")</f>
        <v>#REF!</v>
      </c>
      <c r="S161" s="37" t="e">
        <f>IF(LEN('Описание предлагаемого товара'!#REF!)&gt;0,'Описание предлагаемого товара'!#REF!,"")</f>
        <v>#REF!</v>
      </c>
      <c r="T16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61" s="23" t="str">
        <f>IFERROR(VLOOKUP(CI161*1,Обработ.выгрузка_реестра_РФ!$A:$G,6,),"")</f>
        <v/>
      </c>
      <c r="V161" s="61" t="e">
        <f>IF(LEN('Описание предлагаемого товара'!#REF!)&gt;0,'Описание предлагаемого товара'!#REF!,"")</f>
        <v>#REF!</v>
      </c>
      <c r="W161" s="62" t="e">
        <f>IF(LEN('Описание предлагаемого товара'!#REF!)&gt;0,'Описание предлагаемого товара'!#REF!,"")</f>
        <v>#REF!</v>
      </c>
      <c r="X161" s="91" t="e">
        <f t="shared" ref="X161:Y161" si="1459">IFERROR(REPLACE(W161,FIND(CHAR(10),W161,1),1," "),W161)</f>
        <v>#REF!</v>
      </c>
      <c r="Y161" s="91" t="e">
        <f t="shared" si="1459"/>
        <v>#REF!</v>
      </c>
      <c r="Z161" s="91" t="e">
        <f t="shared" si="1279"/>
        <v>#REF!</v>
      </c>
      <c r="AA161" s="91" t="e">
        <f t="shared" si="1280"/>
        <v>#REF!</v>
      </c>
      <c r="AB161" s="91" t="e">
        <f t="shared" si="1281"/>
        <v>#REF!</v>
      </c>
      <c r="AC161" s="91" t="e">
        <f t="shared" ref="AC161:AF161" si="1460">IFERROR(REPLACE(AB161,FIND("  ",AB161,1),2," "),AB161)</f>
        <v>#REF!</v>
      </c>
      <c r="AD161" s="91" t="e">
        <f t="shared" si="1460"/>
        <v>#REF!</v>
      </c>
      <c r="AE161" s="91" t="e">
        <f t="shared" si="1460"/>
        <v>#REF!</v>
      </c>
      <c r="AF161" s="91" t="e">
        <f t="shared" si="1460"/>
        <v>#REF!</v>
      </c>
      <c r="AG161" s="23" t="str">
        <f>IFERROR(VLOOKUP(CI161*1,Обработ.выгрузка_реестра_РФ!$A:$G,4,),"")</f>
        <v/>
      </c>
      <c r="AH161" s="91" t="str">
        <f t="shared" ref="AH161:AI161" si="1461">IFERROR(REPLACE(AG161,FIND("-",AG161,1),1,"*"),AG161)</f>
        <v/>
      </c>
      <c r="AI161" s="91" t="str">
        <f t="shared" si="1461"/>
        <v/>
      </c>
      <c r="AJ161" s="27" t="str">
        <f t="shared" si="1379"/>
        <v/>
      </c>
      <c r="AK161" s="63" t="e">
        <f>IF(LEN('Описание предлагаемого товара'!#REF!)&gt;0,'Описание предлагаемого товара'!#REF!,"")</f>
        <v>#REF!</v>
      </c>
      <c r="AL161" s="91" t="e">
        <f t="shared" ref="AL161:AM161" si="1462">IFERROR(REPLACE(AK161,FIND(CHAR(10),AK161,1),1,""),AK161)</f>
        <v>#REF!</v>
      </c>
      <c r="AM161" s="91" t="e">
        <f t="shared" si="1462"/>
        <v>#REF!</v>
      </c>
      <c r="AN161" s="91" t="e">
        <f t="shared" ref="AN161:AR161" si="1463">IFERROR(REPLACE(AM161,FIND(" ",AM161,1),1,""),AM161)</f>
        <v>#REF!</v>
      </c>
      <c r="AO161" s="91" t="e">
        <f t="shared" si="1463"/>
        <v>#REF!</v>
      </c>
      <c r="AP161" s="91" t="e">
        <f t="shared" si="1463"/>
        <v>#REF!</v>
      </c>
      <c r="AQ161" s="91" t="e">
        <f t="shared" si="1463"/>
        <v>#REF!</v>
      </c>
      <c r="AR161" s="91" t="e">
        <f t="shared" si="1463"/>
        <v>#REF!</v>
      </c>
      <c r="AS161" s="91" t="e">
        <f t="shared" si="1286"/>
        <v>#REF!</v>
      </c>
      <c r="AT161" s="91" t="e">
        <f t="shared" si="1287"/>
        <v>#REF!</v>
      </c>
      <c r="AU161" s="32" t="e">
        <f t="shared" si="1270"/>
        <v>#REF!</v>
      </c>
      <c r="AV161" s="93" t="e">
        <f>'Описание предлагаемого товара'!#REF!</f>
        <v>#REF!</v>
      </c>
      <c r="AW161" s="91" t="e">
        <f>MIN(SEARCH({0,1,2,3,4,5,6,7,8,9},AV161&amp; "0123456789"))</f>
        <v>#REF!</v>
      </c>
      <c r="AX161" s="91" t="str">
        <f t="shared" si="1288"/>
        <v/>
      </c>
      <c r="AY161" s="91" t="str">
        <f t="shared" si="1289"/>
        <v/>
      </c>
      <c r="AZ161" s="91" t="str">
        <f t="shared" si="1290"/>
        <v/>
      </c>
      <c r="BA161" s="91" t="str">
        <f t="shared" si="1291"/>
        <v/>
      </c>
      <c r="BB161" s="91" t="str">
        <f t="shared" si="1292"/>
        <v/>
      </c>
      <c r="BC161" s="91" t="str">
        <f t="shared" si="1293"/>
        <v/>
      </c>
      <c r="BD161" s="91" t="str">
        <f t="shared" si="1294"/>
        <v/>
      </c>
      <c r="BE161" s="91" t="str">
        <f t="shared" si="1295"/>
        <v/>
      </c>
      <c r="BF161" s="91" t="str">
        <f t="shared" si="1296"/>
        <v/>
      </c>
      <c r="BG161" s="91" t="str">
        <f t="shared" si="1297"/>
        <v/>
      </c>
      <c r="BH161" s="91" t="str">
        <f t="shared" si="1298"/>
        <v/>
      </c>
      <c r="BI161" s="91" t="str">
        <f t="shared" si="1299"/>
        <v/>
      </c>
      <c r="BJ161" s="91" t="str">
        <f t="shared" si="1300"/>
        <v/>
      </c>
      <c r="BK161" s="91" t="str">
        <f t="shared" si="1301"/>
        <v/>
      </c>
      <c r="BL161" s="91" t="str">
        <f t="shared" si="1302"/>
        <v/>
      </c>
      <c r="BM161" s="91" t="str">
        <f t="shared" si="1303"/>
        <v/>
      </c>
      <c r="BN161" s="91" t="str">
        <f t="shared" si="1304"/>
        <v/>
      </c>
      <c r="BO161" s="91" t="str">
        <f t="shared" si="1305"/>
        <v/>
      </c>
      <c r="BP161" s="91" t="str">
        <f t="shared" si="1306"/>
        <v/>
      </c>
      <c r="BQ161" s="91" t="str">
        <f t="shared" si="1307"/>
        <v/>
      </c>
      <c r="BR161" s="91" t="str">
        <f t="shared" si="1308"/>
        <v/>
      </c>
      <c r="BS161" s="91" t="str">
        <f t="shared" si="1309"/>
        <v/>
      </c>
      <c r="BT161" s="91" t="str">
        <f t="shared" si="1310"/>
        <v/>
      </c>
      <c r="BU161" s="91" t="str">
        <f t="shared" si="1311"/>
        <v/>
      </c>
      <c r="BV161" s="91" t="str">
        <f t="shared" si="1312"/>
        <v/>
      </c>
      <c r="BW161" s="91" t="str">
        <f t="shared" si="1313"/>
        <v/>
      </c>
      <c r="BX161" s="91" t="str">
        <f t="shared" si="1314"/>
        <v/>
      </c>
      <c r="BY161" s="91" t="str">
        <f t="shared" si="1315"/>
        <v/>
      </c>
      <c r="BZ161" s="91" t="str">
        <f t="shared" si="1316"/>
        <v/>
      </c>
      <c r="CA161" s="91" t="str">
        <f t="shared" si="1317"/>
        <v/>
      </c>
      <c r="CB161" s="91" t="str">
        <f t="shared" si="1318"/>
        <v/>
      </c>
      <c r="CC161" s="91" t="str">
        <f t="shared" si="1319"/>
        <v/>
      </c>
      <c r="CD161" s="91" t="str">
        <f t="shared" si="1320"/>
        <v/>
      </c>
      <c r="CE161" s="91" t="str">
        <f t="shared" si="1321"/>
        <v/>
      </c>
      <c r="CF161" s="91" t="str">
        <f t="shared" si="1322"/>
        <v/>
      </c>
      <c r="CG161" s="91" t="str">
        <f t="shared" si="1323"/>
        <v/>
      </c>
      <c r="CH161" s="91" t="str">
        <f t="shared" si="1324"/>
        <v/>
      </c>
      <c r="CI161" s="91" t="str">
        <f t="shared" si="1325"/>
        <v>нет</v>
      </c>
      <c r="CJ161" s="63" t="e">
        <f>IF(LEN('Описание предлагаемого товара'!#REF!)&gt;0,'Описание предлагаемого товара'!#REF!,"")</f>
        <v>#REF!</v>
      </c>
      <c r="CK161" s="91" t="e">
        <f t="shared" ref="CK161:CL161" si="1464">IFERROR(REPLACE(CJ161,FIND(CHAR(10),CJ161,1),1,""),CJ161)</f>
        <v>#REF!</v>
      </c>
      <c r="CL161" s="91" t="e">
        <f t="shared" si="1464"/>
        <v>#REF!</v>
      </c>
      <c r="CM161" s="91" t="e">
        <f t="shared" si="1327"/>
        <v>#REF!</v>
      </c>
      <c r="CN161" s="91" t="e">
        <f t="shared" si="1328"/>
        <v>#REF!</v>
      </c>
      <c r="CO161" s="91" t="e">
        <f t="shared" si="1329"/>
        <v>#REF!</v>
      </c>
      <c r="CP161" s="90" t="e">
        <f>IF(AU161="Не указан реестровый номер (мера нац.режима Запрет)","",IF(CI161="нет","",IF(CU161="да","исключение(не смотрим баллы)",IFERROR(IF(CI161*1&gt;0,IFERROR(IF(VLOOKUP(CI161*1,Обработ.выгрузка_реестра_РФ!$A:$G,7,)=0,"Баллы не установлены",VLOOKUP(CI161*1,Обработ.выгрузка_реестра_РФ!$A:$G,7,)),IF(LEN(CI161)&gt;14,"","нет номера в реестре РФ")),""),IF(LEN(CI161)=0,"","Некорректный реестровый номер")))))</f>
        <v>#REF!</v>
      </c>
      <c r="CQ161" s="33" t="e">
        <f>IF(LEN(C161)&gt;0,IFERROR(IF(LEN(H161)&gt;0,IF(LEN(VLOOKUP(H161,'исключения(не_смотрим_баллы)'!$A:$C,1,))&gt;0,"да","нет"),"не введен ОКПД2"),"нет"),"")</f>
        <v>#REF!</v>
      </c>
      <c r="CR161" s="33" t="e">
        <f ca="1">IF(CQ161="да",IF(TODAY()&lt;VLOOKUP(H161,'исключения(не_смотрим_баллы)'!$A:$C,3,),"да","нет"),"")</f>
        <v>#REF!</v>
      </c>
      <c r="CS161" s="33" t="str">
        <f>IFERROR(IF(CQ161="да",IF(VLOOKUP(CI161*1,Обработ.выгрузка_реестра_РФ!$A:$G,2,)&lt;VLOOKUP(H161,'исключения(не_смотрим_баллы)'!$A:$C,2,),"да","нет"),""),"")</f>
        <v/>
      </c>
      <c r="CT161" s="24"/>
      <c r="CU161" s="33" t="e">
        <f t="shared" si="1341"/>
        <v>#REF!</v>
      </c>
      <c r="CV161" s="91" t="e">
        <f t="shared" si="1342"/>
        <v>#REF!</v>
      </c>
      <c r="CW161" s="27" t="e">
        <f t="shared" si="1343"/>
        <v>#REF!</v>
      </c>
      <c r="CX161" s="26" t="e">
        <f t="shared" si="1272"/>
        <v>#REF!</v>
      </c>
      <c r="CY161" s="64" t="e">
        <f>IF(LEN('Описание предлагаемого товара'!#REF!)&gt;0,'Описание предлагаемого товара'!#REF!,"")</f>
        <v>#REF!</v>
      </c>
      <c r="CZ161" s="95" t="e">
        <f t="shared" si="1330"/>
        <v>#REF!</v>
      </c>
      <c r="DA161" s="95" t="e">
        <f t="shared" ref="DA161" si="1465">IFERROR(REPLACE(CZ161,FIND(" ",CZ161,1),1,""),CZ161)</f>
        <v>#REF!</v>
      </c>
      <c r="DB161" s="95" t="e">
        <f t="shared" si="1274"/>
        <v>#REF!</v>
      </c>
      <c r="DC161" s="95" t="e">
        <f t="shared" ref="DC161:DD161" si="1466">IFERROR(REPLACE(DB161,FIND("г.",DB161,1),2,""),DB161)</f>
        <v>#REF!</v>
      </c>
      <c r="DD161" s="95" t="e">
        <f t="shared" si="1466"/>
        <v>#REF!</v>
      </c>
      <c r="DE161" s="95" t="e">
        <f t="shared" ref="DE161:DF161" si="1467">IFERROR(REPLACE(DD161,FIND("г",DD161,1),1,""),DD161)</f>
        <v>#REF!</v>
      </c>
      <c r="DF161" s="95" t="e">
        <f t="shared" si="1467"/>
        <v>#REF!</v>
      </c>
      <c r="DG161" s="95" t="e">
        <f t="shared" si="1347"/>
        <v>#REF!</v>
      </c>
      <c r="DH161" s="25" t="str">
        <f>IFERROR(VLOOKUP(CI161*1,Обработ.выгрузка_реестра_РФ!$A:$G,5,),"")</f>
        <v/>
      </c>
      <c r="DI161" s="27" t="str">
        <f t="shared" si="1357"/>
        <v/>
      </c>
      <c r="DJ161" s="27" t="str">
        <f t="shared" ca="1" si="1334"/>
        <v/>
      </c>
      <c r="DK161" s="63" t="e">
        <f>IF(LEN('Описание предлагаемого товара'!#REF!)&gt;0,'Описание предлагаемого товара'!#REF!,"")</f>
        <v>#REF!</v>
      </c>
      <c r="DL161" s="63" t="e">
        <f>IF(LEN('Описание предлагаемого товара'!#REF!)&gt;0,'Описание предлагаемого товара'!#REF!,"")</f>
        <v>#REF!</v>
      </c>
      <c r="DM161" s="32"/>
    </row>
    <row r="162" spans="1:117" ht="48.75" customHeight="1" x14ac:dyDescent="0.25">
      <c r="A162" s="61" t="e">
        <f>IF(LEN('Описание предлагаемого товара'!#REF!)&gt;0,'Описание предлагаемого товара'!#REF!,"")</f>
        <v>#REF!</v>
      </c>
      <c r="B162" s="65" t="e">
        <f>IF(LEN('Описание предлагаемого товара'!#REF!)&gt;0,'Описание предлагаемого товара'!#REF!,"")</f>
        <v>#REF!</v>
      </c>
      <c r="C162" s="61" t="e">
        <f>IF(LEN('Описание предлагаемого товара'!#REF!)&gt;0,'Описание предлагаемого товара'!#REF!,"")</f>
        <v>#REF!</v>
      </c>
      <c r="D162" s="61" t="e">
        <f>IF(LEN('Описание предлагаемого товара'!#REF!)&gt;0,'Описание предлагаемого товара'!#REF!,"")</f>
        <v>#REF!</v>
      </c>
      <c r="E162" s="61" t="e">
        <f>IF(LEN('Описание предлагаемого товара'!#REF!)&gt;0,'Описание предлагаемого товара'!#REF!,"")</f>
        <v>#REF!</v>
      </c>
      <c r="F162" s="61" t="e">
        <f>IF(LEN('Описание предлагаемого товара'!#REF!)&gt;0,'Описание предлагаемого товара'!#REF!,"")</f>
        <v>#REF!</v>
      </c>
      <c r="G162" s="61" t="e">
        <f>IF(LEN('Описание предлагаемого товара'!#REF!)&gt;0,'Описание предлагаемого товара'!#REF!,"")</f>
        <v>#REF!</v>
      </c>
      <c r="H162" s="61" t="e">
        <f>IF(LEN('Описание предлагаемого товара'!#REF!)&gt;0,'Описание предлагаемого товара'!#REF!,"")</f>
        <v>#REF!</v>
      </c>
      <c r="I162" s="61" t="e">
        <f>IF(LEN('Описание предлагаемого товара'!#REF!)&gt;0,'Описание предлагаемого товара'!#REF!,"")</f>
        <v>#REF!</v>
      </c>
      <c r="J162" s="38" t="str">
        <f>IFERROR(VLOOKUP(B162,SAP!$A:$E,5,),"")</f>
        <v/>
      </c>
      <c r="K162" s="40" t="str">
        <f t="shared" si="1277"/>
        <v/>
      </c>
      <c r="L162" s="61" t="e">
        <f>IF(LEN('Описание предлагаемого товара'!#REF!)&gt;0,IFERROR('Описание предлагаемого товара'!#REF!*1,""),"")</f>
        <v>#REF!</v>
      </c>
      <c r="M162" s="39" t="str">
        <f>IFERROR(VLOOKUP(B162,SAP!$A:$E,2,),"")</f>
        <v/>
      </c>
      <c r="N162" s="41" t="str">
        <f t="shared" si="1413"/>
        <v/>
      </c>
      <c r="O162" s="39" t="str">
        <f t="shared" si="1264"/>
        <v/>
      </c>
      <c r="P162" s="36" t="e">
        <f>IF(LEN('Описание предлагаемого товара'!#REF!)&gt;0,'Описание предлагаемого товара'!#REF!,"")</f>
        <v>#REF!</v>
      </c>
      <c r="Q16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62" s="37" t="e">
        <f>IF(LEN('Описание предлагаемого товара'!#REF!)&gt;0,'Описание предлагаемого товара'!#REF!,"")</f>
        <v>#REF!</v>
      </c>
      <c r="S162" s="37" t="e">
        <f>IF(LEN('Описание предлагаемого товара'!#REF!)&gt;0,'Описание предлагаемого товара'!#REF!,"")</f>
        <v>#REF!</v>
      </c>
      <c r="T16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62" s="23" t="str">
        <f>IFERROR(VLOOKUP(CI162*1,Обработ.выгрузка_реестра_РФ!$A:$G,6,),"")</f>
        <v/>
      </c>
      <c r="V162" s="61" t="e">
        <f>IF(LEN('Описание предлагаемого товара'!#REF!)&gt;0,'Описание предлагаемого товара'!#REF!,"")</f>
        <v>#REF!</v>
      </c>
      <c r="W162" s="62" t="e">
        <f>IF(LEN('Описание предлагаемого товара'!#REF!)&gt;0,'Описание предлагаемого товара'!#REF!,"")</f>
        <v>#REF!</v>
      </c>
      <c r="X162" s="91" t="e">
        <f t="shared" ref="X162:Y162" si="1468">IFERROR(REPLACE(W162,FIND(CHAR(10),W162,1),1," "),W162)</f>
        <v>#REF!</v>
      </c>
      <c r="Y162" s="91" t="e">
        <f t="shared" si="1468"/>
        <v>#REF!</v>
      </c>
      <c r="Z162" s="91" t="e">
        <f t="shared" si="1279"/>
        <v>#REF!</v>
      </c>
      <c r="AA162" s="91" t="e">
        <f t="shared" si="1280"/>
        <v>#REF!</v>
      </c>
      <c r="AB162" s="91" t="e">
        <f t="shared" si="1281"/>
        <v>#REF!</v>
      </c>
      <c r="AC162" s="91" t="e">
        <f t="shared" ref="AC162:AF162" si="1469">IFERROR(REPLACE(AB162,FIND("  ",AB162,1),2," "),AB162)</f>
        <v>#REF!</v>
      </c>
      <c r="AD162" s="91" t="e">
        <f t="shared" si="1469"/>
        <v>#REF!</v>
      </c>
      <c r="AE162" s="91" t="e">
        <f t="shared" si="1469"/>
        <v>#REF!</v>
      </c>
      <c r="AF162" s="91" t="e">
        <f t="shared" si="1469"/>
        <v>#REF!</v>
      </c>
      <c r="AG162" s="23" t="str">
        <f>IFERROR(VLOOKUP(CI162*1,Обработ.выгрузка_реестра_РФ!$A:$G,4,),"")</f>
        <v/>
      </c>
      <c r="AH162" s="91" t="str">
        <f t="shared" ref="AH162:AI162" si="1470">IFERROR(REPLACE(AG162,FIND("-",AG162,1),1,"*"),AG162)</f>
        <v/>
      </c>
      <c r="AI162" s="91" t="str">
        <f t="shared" si="1470"/>
        <v/>
      </c>
      <c r="AJ162" s="27" t="str">
        <f t="shared" si="1379"/>
        <v/>
      </c>
      <c r="AK162" s="63" t="e">
        <f>IF(LEN('Описание предлагаемого товара'!#REF!)&gt;0,'Описание предлагаемого товара'!#REF!,"")</f>
        <v>#REF!</v>
      </c>
      <c r="AL162" s="91" t="e">
        <f t="shared" ref="AL162:AM162" si="1471">IFERROR(REPLACE(AK162,FIND(CHAR(10),AK162,1),1,""),AK162)</f>
        <v>#REF!</v>
      </c>
      <c r="AM162" s="91" t="e">
        <f t="shared" si="1471"/>
        <v>#REF!</v>
      </c>
      <c r="AN162" s="91" t="e">
        <f t="shared" ref="AN162:AR162" si="1472">IFERROR(REPLACE(AM162,FIND(" ",AM162,1),1,""),AM162)</f>
        <v>#REF!</v>
      </c>
      <c r="AO162" s="91" t="e">
        <f t="shared" si="1472"/>
        <v>#REF!</v>
      </c>
      <c r="AP162" s="91" t="e">
        <f t="shared" si="1472"/>
        <v>#REF!</v>
      </c>
      <c r="AQ162" s="91" t="e">
        <f t="shared" si="1472"/>
        <v>#REF!</v>
      </c>
      <c r="AR162" s="91" t="e">
        <f t="shared" si="1472"/>
        <v>#REF!</v>
      </c>
      <c r="AS162" s="91" t="e">
        <f t="shared" si="1286"/>
        <v>#REF!</v>
      </c>
      <c r="AT162" s="91" t="e">
        <f t="shared" si="1287"/>
        <v>#REF!</v>
      </c>
      <c r="AU162" s="32" t="e">
        <f t="shared" si="1270"/>
        <v>#REF!</v>
      </c>
      <c r="AV162" s="93" t="e">
        <f>'Описание предлагаемого товара'!#REF!</f>
        <v>#REF!</v>
      </c>
      <c r="AW162" s="91" t="e">
        <f>MIN(SEARCH({0,1,2,3,4,5,6,7,8,9},AV162&amp; "0123456789"))</f>
        <v>#REF!</v>
      </c>
      <c r="AX162" s="91" t="str">
        <f t="shared" si="1288"/>
        <v/>
      </c>
      <c r="AY162" s="91" t="str">
        <f t="shared" si="1289"/>
        <v/>
      </c>
      <c r="AZ162" s="91" t="str">
        <f t="shared" si="1290"/>
        <v/>
      </c>
      <c r="BA162" s="91" t="str">
        <f t="shared" si="1291"/>
        <v/>
      </c>
      <c r="BB162" s="91" t="str">
        <f t="shared" si="1292"/>
        <v/>
      </c>
      <c r="BC162" s="91" t="str">
        <f t="shared" si="1293"/>
        <v/>
      </c>
      <c r="BD162" s="91" t="str">
        <f t="shared" si="1294"/>
        <v/>
      </c>
      <c r="BE162" s="91" t="str">
        <f t="shared" si="1295"/>
        <v/>
      </c>
      <c r="BF162" s="91" t="str">
        <f t="shared" si="1296"/>
        <v/>
      </c>
      <c r="BG162" s="91" t="str">
        <f t="shared" si="1297"/>
        <v/>
      </c>
      <c r="BH162" s="91" t="str">
        <f t="shared" si="1298"/>
        <v/>
      </c>
      <c r="BI162" s="91" t="str">
        <f t="shared" si="1299"/>
        <v/>
      </c>
      <c r="BJ162" s="91" t="str">
        <f t="shared" si="1300"/>
        <v/>
      </c>
      <c r="BK162" s="91" t="str">
        <f t="shared" si="1301"/>
        <v/>
      </c>
      <c r="BL162" s="91" t="str">
        <f t="shared" si="1302"/>
        <v/>
      </c>
      <c r="BM162" s="91" t="str">
        <f t="shared" si="1303"/>
        <v/>
      </c>
      <c r="BN162" s="91" t="str">
        <f t="shared" si="1304"/>
        <v/>
      </c>
      <c r="BO162" s="91" t="str">
        <f t="shared" si="1305"/>
        <v/>
      </c>
      <c r="BP162" s="91" t="str">
        <f t="shared" si="1306"/>
        <v/>
      </c>
      <c r="BQ162" s="91" t="str">
        <f t="shared" si="1307"/>
        <v/>
      </c>
      <c r="BR162" s="91" t="str">
        <f t="shared" si="1308"/>
        <v/>
      </c>
      <c r="BS162" s="91" t="str">
        <f t="shared" si="1309"/>
        <v/>
      </c>
      <c r="BT162" s="91" t="str">
        <f t="shared" si="1310"/>
        <v/>
      </c>
      <c r="BU162" s="91" t="str">
        <f t="shared" si="1311"/>
        <v/>
      </c>
      <c r="BV162" s="91" t="str">
        <f t="shared" si="1312"/>
        <v/>
      </c>
      <c r="BW162" s="91" t="str">
        <f t="shared" si="1313"/>
        <v/>
      </c>
      <c r="BX162" s="91" t="str">
        <f t="shared" si="1314"/>
        <v/>
      </c>
      <c r="BY162" s="91" t="str">
        <f t="shared" si="1315"/>
        <v/>
      </c>
      <c r="BZ162" s="91" t="str">
        <f t="shared" si="1316"/>
        <v/>
      </c>
      <c r="CA162" s="91" t="str">
        <f t="shared" si="1317"/>
        <v/>
      </c>
      <c r="CB162" s="91" t="str">
        <f t="shared" si="1318"/>
        <v/>
      </c>
      <c r="CC162" s="91" t="str">
        <f t="shared" si="1319"/>
        <v/>
      </c>
      <c r="CD162" s="91" t="str">
        <f t="shared" si="1320"/>
        <v/>
      </c>
      <c r="CE162" s="91" t="str">
        <f t="shared" si="1321"/>
        <v/>
      </c>
      <c r="CF162" s="91" t="str">
        <f t="shared" si="1322"/>
        <v/>
      </c>
      <c r="CG162" s="91" t="str">
        <f t="shared" si="1323"/>
        <v/>
      </c>
      <c r="CH162" s="91" t="str">
        <f t="shared" si="1324"/>
        <v/>
      </c>
      <c r="CI162" s="91" t="str">
        <f t="shared" si="1325"/>
        <v>нет</v>
      </c>
      <c r="CJ162" s="63" t="e">
        <f>IF(LEN('Описание предлагаемого товара'!#REF!)&gt;0,'Описание предлагаемого товара'!#REF!,"")</f>
        <v>#REF!</v>
      </c>
      <c r="CK162" s="91" t="e">
        <f t="shared" ref="CK162:CL162" si="1473">IFERROR(REPLACE(CJ162,FIND(CHAR(10),CJ162,1),1,""),CJ162)</f>
        <v>#REF!</v>
      </c>
      <c r="CL162" s="91" t="e">
        <f t="shared" si="1473"/>
        <v>#REF!</v>
      </c>
      <c r="CM162" s="91" t="e">
        <f t="shared" si="1327"/>
        <v>#REF!</v>
      </c>
      <c r="CN162" s="91" t="e">
        <f t="shared" si="1328"/>
        <v>#REF!</v>
      </c>
      <c r="CO162" s="91" t="e">
        <f t="shared" si="1329"/>
        <v>#REF!</v>
      </c>
      <c r="CP162" s="90" t="e">
        <f>IF(AU162="Не указан реестровый номер (мера нац.режима Запрет)","",IF(CI162="нет","",IF(CU162="да","исключение(не смотрим баллы)",IFERROR(IF(CI162*1&gt;0,IFERROR(IF(VLOOKUP(CI162*1,Обработ.выгрузка_реестра_РФ!$A:$G,7,)=0,"Баллы не установлены",VLOOKUP(CI162*1,Обработ.выгрузка_реестра_РФ!$A:$G,7,)),IF(LEN(CI162)&gt;14,"","нет номера в реестре РФ")),""),IF(LEN(CI162)=0,"","Некорректный реестровый номер")))))</f>
        <v>#REF!</v>
      </c>
      <c r="CQ162" s="33" t="e">
        <f>IF(LEN(C162)&gt;0,IFERROR(IF(LEN(H162)&gt;0,IF(LEN(VLOOKUP(H162,'исключения(не_смотрим_баллы)'!$A:$C,1,))&gt;0,"да","нет"),"не введен ОКПД2"),"нет"),"")</f>
        <v>#REF!</v>
      </c>
      <c r="CR162" s="33" t="e">
        <f ca="1">IF(CQ162="да",IF(TODAY()&lt;VLOOKUP(H162,'исключения(не_смотрим_баллы)'!$A:$C,3,),"да","нет"),"")</f>
        <v>#REF!</v>
      </c>
      <c r="CS162" s="33" t="str">
        <f>IFERROR(IF(CQ162="да",IF(VLOOKUP(CI162*1,Обработ.выгрузка_реестра_РФ!$A:$G,2,)&lt;VLOOKUP(H162,'исключения(не_смотрим_баллы)'!$A:$C,2,),"да","нет"),""),"")</f>
        <v/>
      </c>
      <c r="CT162" s="24"/>
      <c r="CU162" s="33" t="e">
        <f t="shared" si="1341"/>
        <v>#REF!</v>
      </c>
      <c r="CV162" s="91" t="e">
        <f t="shared" si="1342"/>
        <v>#REF!</v>
      </c>
      <c r="CW162" s="27" t="e">
        <f t="shared" si="1343"/>
        <v>#REF!</v>
      </c>
      <c r="CX162" s="26" t="e">
        <f t="shared" si="1272"/>
        <v>#REF!</v>
      </c>
      <c r="CY162" s="64" t="e">
        <f>IF(LEN('Описание предлагаемого товара'!#REF!)&gt;0,'Описание предлагаемого товара'!#REF!,"")</f>
        <v>#REF!</v>
      </c>
      <c r="CZ162" s="95" t="e">
        <f t="shared" si="1330"/>
        <v>#REF!</v>
      </c>
      <c r="DA162" s="95" t="e">
        <f t="shared" ref="DA162" si="1474">IFERROR(REPLACE(CZ162,FIND(" ",CZ162,1),1,""),CZ162)</f>
        <v>#REF!</v>
      </c>
      <c r="DB162" s="95" t="e">
        <f t="shared" si="1274"/>
        <v>#REF!</v>
      </c>
      <c r="DC162" s="95" t="e">
        <f t="shared" ref="DC162:DD162" si="1475">IFERROR(REPLACE(DB162,FIND("г.",DB162,1),2,""),DB162)</f>
        <v>#REF!</v>
      </c>
      <c r="DD162" s="95" t="e">
        <f t="shared" si="1475"/>
        <v>#REF!</v>
      </c>
      <c r="DE162" s="95" t="e">
        <f t="shared" ref="DE162:DF162" si="1476">IFERROR(REPLACE(DD162,FIND("г",DD162,1),1,""),DD162)</f>
        <v>#REF!</v>
      </c>
      <c r="DF162" s="95" t="e">
        <f t="shared" si="1476"/>
        <v>#REF!</v>
      </c>
      <c r="DG162" s="95" t="e">
        <f t="shared" si="1347"/>
        <v>#REF!</v>
      </c>
      <c r="DH162" s="25" t="str">
        <f>IFERROR(VLOOKUP(CI162*1,Обработ.выгрузка_реестра_РФ!$A:$G,5,),"")</f>
        <v/>
      </c>
      <c r="DI162" s="27" t="str">
        <f t="shared" si="1357"/>
        <v/>
      </c>
      <c r="DJ162" s="27" t="str">
        <f t="shared" ca="1" si="1334"/>
        <v/>
      </c>
      <c r="DK162" s="63" t="e">
        <f>IF(LEN('Описание предлагаемого товара'!#REF!)&gt;0,'Описание предлагаемого товара'!#REF!,"")</f>
        <v>#REF!</v>
      </c>
      <c r="DL162" s="63" t="e">
        <f>IF(LEN('Описание предлагаемого товара'!#REF!)&gt;0,'Описание предлагаемого товара'!#REF!,"")</f>
        <v>#REF!</v>
      </c>
      <c r="DM162" s="32"/>
    </row>
    <row r="163" spans="1:117" ht="48.75" customHeight="1" x14ac:dyDescent="0.25">
      <c r="A163" s="61" t="e">
        <f>IF(LEN('Описание предлагаемого товара'!#REF!)&gt;0,'Описание предлагаемого товара'!#REF!,"")</f>
        <v>#REF!</v>
      </c>
      <c r="B163" s="65" t="e">
        <f>IF(LEN('Описание предлагаемого товара'!#REF!)&gt;0,'Описание предлагаемого товара'!#REF!,"")</f>
        <v>#REF!</v>
      </c>
      <c r="C163" s="61" t="e">
        <f>IF(LEN('Описание предлагаемого товара'!#REF!)&gt;0,'Описание предлагаемого товара'!#REF!,"")</f>
        <v>#REF!</v>
      </c>
      <c r="D163" s="61" t="e">
        <f>IF(LEN('Описание предлагаемого товара'!#REF!)&gt;0,'Описание предлагаемого товара'!#REF!,"")</f>
        <v>#REF!</v>
      </c>
      <c r="E163" s="61" t="e">
        <f>IF(LEN('Описание предлагаемого товара'!#REF!)&gt;0,'Описание предлагаемого товара'!#REF!,"")</f>
        <v>#REF!</v>
      </c>
      <c r="F163" s="61" t="e">
        <f>IF(LEN('Описание предлагаемого товара'!#REF!)&gt;0,'Описание предлагаемого товара'!#REF!,"")</f>
        <v>#REF!</v>
      </c>
      <c r="G163" s="61" t="e">
        <f>IF(LEN('Описание предлагаемого товара'!#REF!)&gt;0,'Описание предлагаемого товара'!#REF!,"")</f>
        <v>#REF!</v>
      </c>
      <c r="H163" s="61" t="e">
        <f>IF(LEN('Описание предлагаемого товара'!#REF!)&gt;0,'Описание предлагаемого товара'!#REF!,"")</f>
        <v>#REF!</v>
      </c>
      <c r="I163" s="61" t="e">
        <f>IF(LEN('Описание предлагаемого товара'!#REF!)&gt;0,'Описание предлагаемого товара'!#REF!,"")</f>
        <v>#REF!</v>
      </c>
      <c r="J163" s="38" t="str">
        <f>IFERROR(VLOOKUP(B163,SAP!$A:$E,5,),"")</f>
        <v/>
      </c>
      <c r="K163" s="40" t="str">
        <f t="shared" si="1277"/>
        <v/>
      </c>
      <c r="L163" s="61" t="e">
        <f>IF(LEN('Описание предлагаемого товара'!#REF!)&gt;0,IFERROR('Описание предлагаемого товара'!#REF!*1,""),"")</f>
        <v>#REF!</v>
      </c>
      <c r="M163" s="39" t="str">
        <f>IFERROR(VLOOKUP(B163,SAP!$A:$E,2,),"")</f>
        <v/>
      </c>
      <c r="N163" s="41" t="str">
        <f t="shared" si="1413"/>
        <v/>
      </c>
      <c r="O163" s="39" t="str">
        <f t="shared" si="1264"/>
        <v/>
      </c>
      <c r="P163" s="36" t="e">
        <f>IF(LEN('Описание предлагаемого товара'!#REF!)&gt;0,'Описание предлагаемого товара'!#REF!,"")</f>
        <v>#REF!</v>
      </c>
      <c r="Q16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63" s="37" t="e">
        <f>IF(LEN('Описание предлагаемого товара'!#REF!)&gt;0,'Описание предлагаемого товара'!#REF!,"")</f>
        <v>#REF!</v>
      </c>
      <c r="S163" s="37" t="e">
        <f>IF(LEN('Описание предлагаемого товара'!#REF!)&gt;0,'Описание предлагаемого товара'!#REF!,"")</f>
        <v>#REF!</v>
      </c>
      <c r="T16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63" s="23" t="str">
        <f>IFERROR(VLOOKUP(CI163*1,Обработ.выгрузка_реестра_РФ!$A:$G,6,),"")</f>
        <v/>
      </c>
      <c r="V163" s="61" t="e">
        <f>IF(LEN('Описание предлагаемого товара'!#REF!)&gt;0,'Описание предлагаемого товара'!#REF!,"")</f>
        <v>#REF!</v>
      </c>
      <c r="W163" s="62" t="e">
        <f>IF(LEN('Описание предлагаемого товара'!#REF!)&gt;0,'Описание предлагаемого товара'!#REF!,"")</f>
        <v>#REF!</v>
      </c>
      <c r="X163" s="91" t="e">
        <f t="shared" ref="X163:Y163" si="1477">IFERROR(REPLACE(W163,FIND(CHAR(10),W163,1),1," "),W163)</f>
        <v>#REF!</v>
      </c>
      <c r="Y163" s="91" t="e">
        <f t="shared" si="1477"/>
        <v>#REF!</v>
      </c>
      <c r="Z163" s="91" t="e">
        <f t="shared" si="1279"/>
        <v>#REF!</v>
      </c>
      <c r="AA163" s="91" t="e">
        <f t="shared" si="1280"/>
        <v>#REF!</v>
      </c>
      <c r="AB163" s="91" t="e">
        <f t="shared" si="1281"/>
        <v>#REF!</v>
      </c>
      <c r="AC163" s="91" t="e">
        <f t="shared" ref="AC163:AF163" si="1478">IFERROR(REPLACE(AB163,FIND("  ",AB163,1),2," "),AB163)</f>
        <v>#REF!</v>
      </c>
      <c r="AD163" s="91" t="e">
        <f t="shared" si="1478"/>
        <v>#REF!</v>
      </c>
      <c r="AE163" s="91" t="e">
        <f t="shared" si="1478"/>
        <v>#REF!</v>
      </c>
      <c r="AF163" s="91" t="e">
        <f t="shared" si="1478"/>
        <v>#REF!</v>
      </c>
      <c r="AG163" s="23" t="str">
        <f>IFERROR(VLOOKUP(CI163*1,Обработ.выгрузка_реестра_РФ!$A:$G,4,),"")</f>
        <v/>
      </c>
      <c r="AH163" s="91" t="str">
        <f t="shared" ref="AH163:AI163" si="1479">IFERROR(REPLACE(AG163,FIND("-",AG163,1),1,"*"),AG163)</f>
        <v/>
      </c>
      <c r="AI163" s="91" t="str">
        <f t="shared" si="1479"/>
        <v/>
      </c>
      <c r="AJ163" s="27" t="str">
        <f t="shared" si="1379"/>
        <v/>
      </c>
      <c r="AK163" s="63" t="e">
        <f>IF(LEN('Описание предлагаемого товара'!#REF!)&gt;0,'Описание предлагаемого товара'!#REF!,"")</f>
        <v>#REF!</v>
      </c>
      <c r="AL163" s="91" t="e">
        <f t="shared" ref="AL163:AM163" si="1480">IFERROR(REPLACE(AK163,FIND(CHAR(10),AK163,1),1,""),AK163)</f>
        <v>#REF!</v>
      </c>
      <c r="AM163" s="91" t="e">
        <f t="shared" si="1480"/>
        <v>#REF!</v>
      </c>
      <c r="AN163" s="91" t="e">
        <f t="shared" ref="AN163:AR163" si="1481">IFERROR(REPLACE(AM163,FIND(" ",AM163,1),1,""),AM163)</f>
        <v>#REF!</v>
      </c>
      <c r="AO163" s="91" t="e">
        <f t="shared" si="1481"/>
        <v>#REF!</v>
      </c>
      <c r="AP163" s="91" t="e">
        <f t="shared" si="1481"/>
        <v>#REF!</v>
      </c>
      <c r="AQ163" s="91" t="e">
        <f t="shared" si="1481"/>
        <v>#REF!</v>
      </c>
      <c r="AR163" s="91" t="e">
        <f t="shared" si="1481"/>
        <v>#REF!</v>
      </c>
      <c r="AS163" s="91" t="e">
        <f t="shared" si="1286"/>
        <v>#REF!</v>
      </c>
      <c r="AT163" s="91" t="e">
        <f t="shared" si="1287"/>
        <v>#REF!</v>
      </c>
      <c r="AU163" s="32" t="e">
        <f t="shared" si="1270"/>
        <v>#REF!</v>
      </c>
      <c r="AV163" s="93" t="e">
        <f>'Описание предлагаемого товара'!#REF!</f>
        <v>#REF!</v>
      </c>
      <c r="AW163" s="91" t="e">
        <f>MIN(SEARCH({0,1,2,3,4,5,6,7,8,9},AV163&amp; "0123456789"))</f>
        <v>#REF!</v>
      </c>
      <c r="AX163" s="91" t="str">
        <f t="shared" si="1288"/>
        <v/>
      </c>
      <c r="AY163" s="91" t="str">
        <f t="shared" si="1289"/>
        <v/>
      </c>
      <c r="AZ163" s="91" t="str">
        <f t="shared" si="1290"/>
        <v/>
      </c>
      <c r="BA163" s="91" t="str">
        <f t="shared" si="1291"/>
        <v/>
      </c>
      <c r="BB163" s="91" t="str">
        <f t="shared" si="1292"/>
        <v/>
      </c>
      <c r="BC163" s="91" t="str">
        <f t="shared" si="1293"/>
        <v/>
      </c>
      <c r="BD163" s="91" t="str">
        <f t="shared" si="1294"/>
        <v/>
      </c>
      <c r="BE163" s="91" t="str">
        <f t="shared" si="1295"/>
        <v/>
      </c>
      <c r="BF163" s="91" t="str">
        <f t="shared" si="1296"/>
        <v/>
      </c>
      <c r="BG163" s="91" t="str">
        <f t="shared" si="1297"/>
        <v/>
      </c>
      <c r="BH163" s="91" t="str">
        <f t="shared" si="1298"/>
        <v/>
      </c>
      <c r="BI163" s="91" t="str">
        <f t="shared" si="1299"/>
        <v/>
      </c>
      <c r="BJ163" s="91" t="str">
        <f t="shared" si="1300"/>
        <v/>
      </c>
      <c r="BK163" s="91" t="str">
        <f t="shared" si="1301"/>
        <v/>
      </c>
      <c r="BL163" s="91" t="str">
        <f t="shared" si="1302"/>
        <v/>
      </c>
      <c r="BM163" s="91" t="str">
        <f t="shared" si="1303"/>
        <v/>
      </c>
      <c r="BN163" s="91" t="str">
        <f t="shared" si="1304"/>
        <v/>
      </c>
      <c r="BO163" s="91" t="str">
        <f t="shared" si="1305"/>
        <v/>
      </c>
      <c r="BP163" s="91" t="str">
        <f t="shared" si="1306"/>
        <v/>
      </c>
      <c r="BQ163" s="91" t="str">
        <f t="shared" si="1307"/>
        <v/>
      </c>
      <c r="BR163" s="91" t="str">
        <f t="shared" si="1308"/>
        <v/>
      </c>
      <c r="BS163" s="91" t="str">
        <f t="shared" si="1309"/>
        <v/>
      </c>
      <c r="BT163" s="91" t="str">
        <f t="shared" si="1310"/>
        <v/>
      </c>
      <c r="BU163" s="91" t="str">
        <f t="shared" si="1311"/>
        <v/>
      </c>
      <c r="BV163" s="91" t="str">
        <f t="shared" si="1312"/>
        <v/>
      </c>
      <c r="BW163" s="91" t="str">
        <f t="shared" si="1313"/>
        <v/>
      </c>
      <c r="BX163" s="91" t="str">
        <f t="shared" si="1314"/>
        <v/>
      </c>
      <c r="BY163" s="91" t="str">
        <f t="shared" si="1315"/>
        <v/>
      </c>
      <c r="BZ163" s="91" t="str">
        <f t="shared" si="1316"/>
        <v/>
      </c>
      <c r="CA163" s="91" t="str">
        <f t="shared" si="1317"/>
        <v/>
      </c>
      <c r="CB163" s="91" t="str">
        <f t="shared" si="1318"/>
        <v/>
      </c>
      <c r="CC163" s="91" t="str">
        <f t="shared" si="1319"/>
        <v/>
      </c>
      <c r="CD163" s="91" t="str">
        <f t="shared" si="1320"/>
        <v/>
      </c>
      <c r="CE163" s="91" t="str">
        <f t="shared" si="1321"/>
        <v/>
      </c>
      <c r="CF163" s="91" t="str">
        <f t="shared" si="1322"/>
        <v/>
      </c>
      <c r="CG163" s="91" t="str">
        <f t="shared" si="1323"/>
        <v/>
      </c>
      <c r="CH163" s="91" t="str">
        <f t="shared" si="1324"/>
        <v/>
      </c>
      <c r="CI163" s="91" t="str">
        <f t="shared" si="1325"/>
        <v>нет</v>
      </c>
      <c r="CJ163" s="63" t="e">
        <f>IF(LEN('Описание предлагаемого товара'!#REF!)&gt;0,'Описание предлагаемого товара'!#REF!,"")</f>
        <v>#REF!</v>
      </c>
      <c r="CK163" s="91" t="e">
        <f t="shared" ref="CK163:CL163" si="1482">IFERROR(REPLACE(CJ163,FIND(CHAR(10),CJ163,1),1,""),CJ163)</f>
        <v>#REF!</v>
      </c>
      <c r="CL163" s="91" t="e">
        <f t="shared" si="1482"/>
        <v>#REF!</v>
      </c>
      <c r="CM163" s="91" t="e">
        <f t="shared" si="1327"/>
        <v>#REF!</v>
      </c>
      <c r="CN163" s="91" t="e">
        <f t="shared" si="1328"/>
        <v>#REF!</v>
      </c>
      <c r="CO163" s="91" t="e">
        <f t="shared" si="1329"/>
        <v>#REF!</v>
      </c>
      <c r="CP163" s="90" t="e">
        <f>IF(AU163="Не указан реестровый номер (мера нац.режима Запрет)","",IF(CI163="нет","",IF(CU163="да","исключение(не смотрим баллы)",IFERROR(IF(CI163*1&gt;0,IFERROR(IF(VLOOKUP(CI163*1,Обработ.выгрузка_реестра_РФ!$A:$G,7,)=0,"Баллы не установлены",VLOOKUP(CI163*1,Обработ.выгрузка_реестра_РФ!$A:$G,7,)),IF(LEN(CI163)&gt;14,"","нет номера в реестре РФ")),""),IF(LEN(CI163)=0,"","Некорректный реестровый номер")))))</f>
        <v>#REF!</v>
      </c>
      <c r="CQ163" s="33" t="e">
        <f>IF(LEN(C163)&gt;0,IFERROR(IF(LEN(H163)&gt;0,IF(LEN(VLOOKUP(H163,'исключения(не_смотрим_баллы)'!$A:$C,1,))&gt;0,"да","нет"),"не введен ОКПД2"),"нет"),"")</f>
        <v>#REF!</v>
      </c>
      <c r="CR163" s="33" t="e">
        <f ca="1">IF(CQ163="да",IF(TODAY()&lt;VLOOKUP(H163,'исключения(не_смотрим_баллы)'!$A:$C,3,),"да","нет"),"")</f>
        <v>#REF!</v>
      </c>
      <c r="CS163" s="33" t="str">
        <f>IFERROR(IF(CQ163="да",IF(VLOOKUP(CI163*1,Обработ.выгрузка_реестра_РФ!$A:$G,2,)&lt;VLOOKUP(H163,'исключения(не_смотрим_баллы)'!$A:$C,2,),"да","нет"),""),"")</f>
        <v/>
      </c>
      <c r="CT163" s="24"/>
      <c r="CU163" s="33" t="e">
        <f t="shared" si="1341"/>
        <v>#REF!</v>
      </c>
      <c r="CV163" s="91" t="e">
        <f t="shared" si="1342"/>
        <v>#REF!</v>
      </c>
      <c r="CW163" s="27" t="e">
        <f t="shared" si="1343"/>
        <v>#REF!</v>
      </c>
      <c r="CX163" s="26" t="e">
        <f t="shared" si="1272"/>
        <v>#REF!</v>
      </c>
      <c r="CY163" s="64" t="e">
        <f>IF(LEN('Описание предлагаемого товара'!#REF!)&gt;0,'Описание предлагаемого товара'!#REF!,"")</f>
        <v>#REF!</v>
      </c>
      <c r="CZ163" s="95" t="e">
        <f t="shared" si="1330"/>
        <v>#REF!</v>
      </c>
      <c r="DA163" s="95" t="e">
        <f t="shared" ref="DA163" si="1483">IFERROR(REPLACE(CZ163,FIND(" ",CZ163,1),1,""),CZ163)</f>
        <v>#REF!</v>
      </c>
      <c r="DB163" s="95" t="e">
        <f t="shared" si="1274"/>
        <v>#REF!</v>
      </c>
      <c r="DC163" s="95" t="e">
        <f t="shared" ref="DC163:DD163" si="1484">IFERROR(REPLACE(DB163,FIND("г.",DB163,1),2,""),DB163)</f>
        <v>#REF!</v>
      </c>
      <c r="DD163" s="95" t="e">
        <f t="shared" si="1484"/>
        <v>#REF!</v>
      </c>
      <c r="DE163" s="95" t="e">
        <f t="shared" ref="DE163:DF163" si="1485">IFERROR(REPLACE(DD163,FIND("г",DD163,1),1,""),DD163)</f>
        <v>#REF!</v>
      </c>
      <c r="DF163" s="95" t="e">
        <f t="shared" si="1485"/>
        <v>#REF!</v>
      </c>
      <c r="DG163" s="95" t="e">
        <f t="shared" si="1347"/>
        <v>#REF!</v>
      </c>
      <c r="DH163" s="25" t="str">
        <f>IFERROR(VLOOKUP(CI163*1,Обработ.выгрузка_реестра_РФ!$A:$G,5,),"")</f>
        <v/>
      </c>
      <c r="DI163" s="27" t="str">
        <f t="shared" si="1357"/>
        <v/>
      </c>
      <c r="DJ163" s="27" t="str">
        <f t="shared" ca="1" si="1334"/>
        <v/>
      </c>
      <c r="DK163" s="63" t="e">
        <f>IF(LEN('Описание предлагаемого товара'!#REF!)&gt;0,'Описание предлагаемого товара'!#REF!,"")</f>
        <v>#REF!</v>
      </c>
      <c r="DL163" s="63" t="e">
        <f>IF(LEN('Описание предлагаемого товара'!#REF!)&gt;0,'Описание предлагаемого товара'!#REF!,"")</f>
        <v>#REF!</v>
      </c>
      <c r="DM163" s="32"/>
    </row>
    <row r="164" spans="1:117" ht="48.75" customHeight="1" x14ac:dyDescent="0.25">
      <c r="A164" s="61" t="e">
        <f>IF(LEN('Описание предлагаемого товара'!#REF!)&gt;0,'Описание предлагаемого товара'!#REF!,"")</f>
        <v>#REF!</v>
      </c>
      <c r="B164" s="65" t="e">
        <f>IF(LEN('Описание предлагаемого товара'!#REF!)&gt;0,'Описание предлагаемого товара'!#REF!,"")</f>
        <v>#REF!</v>
      </c>
      <c r="C164" s="61" t="e">
        <f>IF(LEN('Описание предлагаемого товара'!#REF!)&gt;0,'Описание предлагаемого товара'!#REF!,"")</f>
        <v>#REF!</v>
      </c>
      <c r="D164" s="61" t="e">
        <f>IF(LEN('Описание предлагаемого товара'!#REF!)&gt;0,'Описание предлагаемого товара'!#REF!,"")</f>
        <v>#REF!</v>
      </c>
      <c r="E164" s="61" t="e">
        <f>IF(LEN('Описание предлагаемого товара'!#REF!)&gt;0,'Описание предлагаемого товара'!#REF!,"")</f>
        <v>#REF!</v>
      </c>
      <c r="F164" s="61" t="e">
        <f>IF(LEN('Описание предлагаемого товара'!#REF!)&gt;0,'Описание предлагаемого товара'!#REF!,"")</f>
        <v>#REF!</v>
      </c>
      <c r="G164" s="61" t="e">
        <f>IF(LEN('Описание предлагаемого товара'!#REF!)&gt;0,'Описание предлагаемого товара'!#REF!,"")</f>
        <v>#REF!</v>
      </c>
      <c r="H164" s="61" t="e">
        <f>IF(LEN('Описание предлагаемого товара'!#REF!)&gt;0,'Описание предлагаемого товара'!#REF!,"")</f>
        <v>#REF!</v>
      </c>
      <c r="I164" s="61" t="e">
        <f>IF(LEN('Описание предлагаемого товара'!#REF!)&gt;0,'Описание предлагаемого товара'!#REF!,"")</f>
        <v>#REF!</v>
      </c>
      <c r="J164" s="38" t="str">
        <f>IFERROR(VLOOKUP(B164,SAP!$A:$E,5,),"")</f>
        <v/>
      </c>
      <c r="K164" s="40" t="str">
        <f t="shared" si="1277"/>
        <v/>
      </c>
      <c r="L164" s="61" t="e">
        <f>IF(LEN('Описание предлагаемого товара'!#REF!)&gt;0,IFERROR('Описание предлагаемого товара'!#REF!*1,""),"")</f>
        <v>#REF!</v>
      </c>
      <c r="M164" s="39" t="str">
        <f>IFERROR(VLOOKUP(B164,SAP!$A:$E,2,),"")</f>
        <v/>
      </c>
      <c r="N164" s="41" t="str">
        <f t="shared" si="1413"/>
        <v/>
      </c>
      <c r="O164" s="39" t="str">
        <f t="shared" si="1264"/>
        <v/>
      </c>
      <c r="P164" s="36" t="e">
        <f>IF(LEN('Описание предлагаемого товара'!#REF!)&gt;0,'Описание предлагаемого товара'!#REF!,"")</f>
        <v>#REF!</v>
      </c>
      <c r="Q16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64" s="37" t="e">
        <f>IF(LEN('Описание предлагаемого товара'!#REF!)&gt;0,'Описание предлагаемого товара'!#REF!,"")</f>
        <v>#REF!</v>
      </c>
      <c r="S164" s="37" t="e">
        <f>IF(LEN('Описание предлагаемого товара'!#REF!)&gt;0,'Описание предлагаемого товара'!#REF!,"")</f>
        <v>#REF!</v>
      </c>
      <c r="T16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64" s="23" t="str">
        <f>IFERROR(VLOOKUP(CI164*1,Обработ.выгрузка_реестра_РФ!$A:$G,6,),"")</f>
        <v/>
      </c>
      <c r="V164" s="61" t="e">
        <f>IF(LEN('Описание предлагаемого товара'!#REF!)&gt;0,'Описание предлагаемого товара'!#REF!,"")</f>
        <v>#REF!</v>
      </c>
      <c r="W164" s="62" t="e">
        <f>IF(LEN('Описание предлагаемого товара'!#REF!)&gt;0,'Описание предлагаемого товара'!#REF!,"")</f>
        <v>#REF!</v>
      </c>
      <c r="X164" s="91" t="e">
        <f t="shared" ref="X164:Y164" si="1486">IFERROR(REPLACE(W164,FIND(CHAR(10),W164,1),1," "),W164)</f>
        <v>#REF!</v>
      </c>
      <c r="Y164" s="91" t="e">
        <f t="shared" si="1486"/>
        <v>#REF!</v>
      </c>
      <c r="Z164" s="91" t="e">
        <f t="shared" si="1279"/>
        <v>#REF!</v>
      </c>
      <c r="AA164" s="91" t="e">
        <f t="shared" si="1280"/>
        <v>#REF!</v>
      </c>
      <c r="AB164" s="91" t="e">
        <f t="shared" si="1281"/>
        <v>#REF!</v>
      </c>
      <c r="AC164" s="91" t="e">
        <f t="shared" ref="AC164:AF164" si="1487">IFERROR(REPLACE(AB164,FIND("  ",AB164,1),2," "),AB164)</f>
        <v>#REF!</v>
      </c>
      <c r="AD164" s="91" t="e">
        <f t="shared" si="1487"/>
        <v>#REF!</v>
      </c>
      <c r="AE164" s="91" t="e">
        <f t="shared" si="1487"/>
        <v>#REF!</v>
      </c>
      <c r="AF164" s="91" t="e">
        <f t="shared" si="1487"/>
        <v>#REF!</v>
      </c>
      <c r="AG164" s="23" t="str">
        <f>IFERROR(VLOOKUP(CI164*1,Обработ.выгрузка_реестра_РФ!$A:$G,4,),"")</f>
        <v/>
      </c>
      <c r="AH164" s="91" t="str">
        <f t="shared" ref="AH164:AI164" si="1488">IFERROR(REPLACE(AG164,FIND("-",AG164,1),1,"*"),AG164)</f>
        <v/>
      </c>
      <c r="AI164" s="91" t="str">
        <f t="shared" si="1488"/>
        <v/>
      </c>
      <c r="AJ164" s="27" t="str">
        <f t="shared" si="1379"/>
        <v/>
      </c>
      <c r="AK164" s="63" t="e">
        <f>IF(LEN('Описание предлагаемого товара'!#REF!)&gt;0,'Описание предлагаемого товара'!#REF!,"")</f>
        <v>#REF!</v>
      </c>
      <c r="AL164" s="91" t="e">
        <f t="shared" ref="AL164:AM164" si="1489">IFERROR(REPLACE(AK164,FIND(CHAR(10),AK164,1),1,""),AK164)</f>
        <v>#REF!</v>
      </c>
      <c r="AM164" s="91" t="e">
        <f t="shared" si="1489"/>
        <v>#REF!</v>
      </c>
      <c r="AN164" s="91" t="e">
        <f t="shared" ref="AN164:AR164" si="1490">IFERROR(REPLACE(AM164,FIND(" ",AM164,1),1,""),AM164)</f>
        <v>#REF!</v>
      </c>
      <c r="AO164" s="91" t="e">
        <f t="shared" si="1490"/>
        <v>#REF!</v>
      </c>
      <c r="AP164" s="91" t="e">
        <f t="shared" si="1490"/>
        <v>#REF!</v>
      </c>
      <c r="AQ164" s="91" t="e">
        <f t="shared" si="1490"/>
        <v>#REF!</v>
      </c>
      <c r="AR164" s="91" t="e">
        <f t="shared" si="1490"/>
        <v>#REF!</v>
      </c>
      <c r="AS164" s="91" t="e">
        <f t="shared" si="1286"/>
        <v>#REF!</v>
      </c>
      <c r="AT164" s="91" t="e">
        <f t="shared" si="1287"/>
        <v>#REF!</v>
      </c>
      <c r="AU164" s="32" t="e">
        <f t="shared" si="1270"/>
        <v>#REF!</v>
      </c>
      <c r="AV164" s="93" t="e">
        <f>'Описание предлагаемого товара'!#REF!</f>
        <v>#REF!</v>
      </c>
      <c r="AW164" s="91" t="e">
        <f>MIN(SEARCH({0,1,2,3,4,5,6,7,8,9},AV164&amp; "0123456789"))</f>
        <v>#REF!</v>
      </c>
      <c r="AX164" s="91" t="str">
        <f t="shared" si="1288"/>
        <v/>
      </c>
      <c r="AY164" s="91" t="str">
        <f t="shared" si="1289"/>
        <v/>
      </c>
      <c r="AZ164" s="91" t="str">
        <f t="shared" si="1290"/>
        <v/>
      </c>
      <c r="BA164" s="91" t="str">
        <f t="shared" si="1291"/>
        <v/>
      </c>
      <c r="BB164" s="91" t="str">
        <f t="shared" si="1292"/>
        <v/>
      </c>
      <c r="BC164" s="91" t="str">
        <f t="shared" si="1293"/>
        <v/>
      </c>
      <c r="BD164" s="91" t="str">
        <f t="shared" si="1294"/>
        <v/>
      </c>
      <c r="BE164" s="91" t="str">
        <f t="shared" si="1295"/>
        <v/>
      </c>
      <c r="BF164" s="91" t="str">
        <f t="shared" si="1296"/>
        <v/>
      </c>
      <c r="BG164" s="91" t="str">
        <f t="shared" si="1297"/>
        <v/>
      </c>
      <c r="BH164" s="91" t="str">
        <f t="shared" si="1298"/>
        <v/>
      </c>
      <c r="BI164" s="91" t="str">
        <f t="shared" si="1299"/>
        <v/>
      </c>
      <c r="BJ164" s="91" t="str">
        <f t="shared" si="1300"/>
        <v/>
      </c>
      <c r="BK164" s="91" t="str">
        <f t="shared" si="1301"/>
        <v/>
      </c>
      <c r="BL164" s="91" t="str">
        <f t="shared" si="1302"/>
        <v/>
      </c>
      <c r="BM164" s="91" t="str">
        <f t="shared" si="1303"/>
        <v/>
      </c>
      <c r="BN164" s="91" t="str">
        <f t="shared" si="1304"/>
        <v/>
      </c>
      <c r="BO164" s="91" t="str">
        <f t="shared" si="1305"/>
        <v/>
      </c>
      <c r="BP164" s="91" t="str">
        <f t="shared" si="1306"/>
        <v/>
      </c>
      <c r="BQ164" s="91" t="str">
        <f t="shared" si="1307"/>
        <v/>
      </c>
      <c r="BR164" s="91" t="str">
        <f t="shared" si="1308"/>
        <v/>
      </c>
      <c r="BS164" s="91" t="str">
        <f t="shared" si="1309"/>
        <v/>
      </c>
      <c r="BT164" s="91" t="str">
        <f t="shared" si="1310"/>
        <v/>
      </c>
      <c r="BU164" s="91" t="str">
        <f t="shared" si="1311"/>
        <v/>
      </c>
      <c r="BV164" s="91" t="str">
        <f t="shared" si="1312"/>
        <v/>
      </c>
      <c r="BW164" s="91" t="str">
        <f t="shared" si="1313"/>
        <v/>
      </c>
      <c r="BX164" s="91" t="str">
        <f t="shared" si="1314"/>
        <v/>
      </c>
      <c r="BY164" s="91" t="str">
        <f t="shared" si="1315"/>
        <v/>
      </c>
      <c r="BZ164" s="91" t="str">
        <f t="shared" si="1316"/>
        <v/>
      </c>
      <c r="CA164" s="91" t="str">
        <f t="shared" si="1317"/>
        <v/>
      </c>
      <c r="CB164" s="91" t="str">
        <f t="shared" si="1318"/>
        <v/>
      </c>
      <c r="CC164" s="91" t="str">
        <f t="shared" si="1319"/>
        <v/>
      </c>
      <c r="CD164" s="91" t="str">
        <f t="shared" si="1320"/>
        <v/>
      </c>
      <c r="CE164" s="91" t="str">
        <f t="shared" si="1321"/>
        <v/>
      </c>
      <c r="CF164" s="91" t="str">
        <f t="shared" si="1322"/>
        <v/>
      </c>
      <c r="CG164" s="91" t="str">
        <f t="shared" si="1323"/>
        <v/>
      </c>
      <c r="CH164" s="91" t="str">
        <f t="shared" si="1324"/>
        <v/>
      </c>
      <c r="CI164" s="91" t="str">
        <f t="shared" si="1325"/>
        <v>нет</v>
      </c>
      <c r="CJ164" s="63" t="e">
        <f>IF(LEN('Описание предлагаемого товара'!#REF!)&gt;0,'Описание предлагаемого товара'!#REF!,"")</f>
        <v>#REF!</v>
      </c>
      <c r="CK164" s="91" t="e">
        <f t="shared" ref="CK164:CL164" si="1491">IFERROR(REPLACE(CJ164,FIND(CHAR(10),CJ164,1),1,""),CJ164)</f>
        <v>#REF!</v>
      </c>
      <c r="CL164" s="91" t="e">
        <f t="shared" si="1491"/>
        <v>#REF!</v>
      </c>
      <c r="CM164" s="91" t="e">
        <f t="shared" si="1327"/>
        <v>#REF!</v>
      </c>
      <c r="CN164" s="91" t="e">
        <f t="shared" si="1328"/>
        <v>#REF!</v>
      </c>
      <c r="CO164" s="91" t="e">
        <f t="shared" si="1329"/>
        <v>#REF!</v>
      </c>
      <c r="CP164" s="90" t="e">
        <f>IF(AU164="Не указан реестровый номер (мера нац.режима Запрет)","",IF(CI164="нет","",IF(CU164="да","исключение(не смотрим баллы)",IFERROR(IF(CI164*1&gt;0,IFERROR(IF(VLOOKUP(CI164*1,Обработ.выгрузка_реестра_РФ!$A:$G,7,)=0,"Баллы не установлены",VLOOKUP(CI164*1,Обработ.выгрузка_реестра_РФ!$A:$G,7,)),IF(LEN(CI164)&gt;14,"","нет номера в реестре РФ")),""),IF(LEN(CI164)=0,"","Некорректный реестровый номер")))))</f>
        <v>#REF!</v>
      </c>
      <c r="CQ164" s="33" t="e">
        <f>IF(LEN(C164)&gt;0,IFERROR(IF(LEN(H164)&gt;0,IF(LEN(VLOOKUP(H164,'исключения(не_смотрим_баллы)'!$A:$C,1,))&gt;0,"да","нет"),"не введен ОКПД2"),"нет"),"")</f>
        <v>#REF!</v>
      </c>
      <c r="CR164" s="33" t="e">
        <f ca="1">IF(CQ164="да",IF(TODAY()&lt;VLOOKUP(H164,'исключения(не_смотрим_баллы)'!$A:$C,3,),"да","нет"),"")</f>
        <v>#REF!</v>
      </c>
      <c r="CS164" s="33" t="str">
        <f>IFERROR(IF(CQ164="да",IF(VLOOKUP(CI164*1,Обработ.выгрузка_реестра_РФ!$A:$G,2,)&lt;VLOOKUP(H164,'исключения(не_смотрим_баллы)'!$A:$C,2,),"да","нет"),""),"")</f>
        <v/>
      </c>
      <c r="CT164" s="24"/>
      <c r="CU164" s="33" t="e">
        <f t="shared" si="1341"/>
        <v>#REF!</v>
      </c>
      <c r="CV164" s="91" t="e">
        <f t="shared" si="1342"/>
        <v>#REF!</v>
      </c>
      <c r="CW164" s="27" t="e">
        <f t="shared" si="1343"/>
        <v>#REF!</v>
      </c>
      <c r="CX164" s="26" t="e">
        <f t="shared" si="1272"/>
        <v>#REF!</v>
      </c>
      <c r="CY164" s="64" t="e">
        <f>IF(LEN('Описание предлагаемого товара'!#REF!)&gt;0,'Описание предлагаемого товара'!#REF!,"")</f>
        <v>#REF!</v>
      </c>
      <c r="CZ164" s="95" t="e">
        <f t="shared" si="1330"/>
        <v>#REF!</v>
      </c>
      <c r="DA164" s="95" t="e">
        <f t="shared" ref="DA164" si="1492">IFERROR(REPLACE(CZ164,FIND(" ",CZ164,1),1,""),CZ164)</f>
        <v>#REF!</v>
      </c>
      <c r="DB164" s="95" t="e">
        <f t="shared" si="1274"/>
        <v>#REF!</v>
      </c>
      <c r="DC164" s="95" t="e">
        <f t="shared" ref="DC164:DD164" si="1493">IFERROR(REPLACE(DB164,FIND("г.",DB164,1),2,""),DB164)</f>
        <v>#REF!</v>
      </c>
      <c r="DD164" s="95" t="e">
        <f t="shared" si="1493"/>
        <v>#REF!</v>
      </c>
      <c r="DE164" s="95" t="e">
        <f t="shared" ref="DE164:DF164" si="1494">IFERROR(REPLACE(DD164,FIND("г",DD164,1),1,""),DD164)</f>
        <v>#REF!</v>
      </c>
      <c r="DF164" s="95" t="e">
        <f t="shared" si="1494"/>
        <v>#REF!</v>
      </c>
      <c r="DG164" s="95" t="e">
        <f t="shared" si="1347"/>
        <v>#REF!</v>
      </c>
      <c r="DH164" s="25" t="str">
        <f>IFERROR(VLOOKUP(CI164*1,Обработ.выгрузка_реестра_РФ!$A:$G,5,),"")</f>
        <v/>
      </c>
      <c r="DI164" s="27" t="str">
        <f t="shared" si="1357"/>
        <v/>
      </c>
      <c r="DJ164" s="27" t="str">
        <f t="shared" ca="1" si="1334"/>
        <v/>
      </c>
      <c r="DK164" s="63" t="e">
        <f>IF(LEN('Описание предлагаемого товара'!#REF!)&gt;0,'Описание предлагаемого товара'!#REF!,"")</f>
        <v>#REF!</v>
      </c>
      <c r="DL164" s="63" t="e">
        <f>IF(LEN('Описание предлагаемого товара'!#REF!)&gt;0,'Описание предлагаемого товара'!#REF!,"")</f>
        <v>#REF!</v>
      </c>
      <c r="DM164" s="32"/>
    </row>
    <row r="165" spans="1:117" ht="48.75" customHeight="1" x14ac:dyDescent="0.25">
      <c r="A165" s="61" t="e">
        <f>IF(LEN('Описание предлагаемого товара'!#REF!)&gt;0,'Описание предлагаемого товара'!#REF!,"")</f>
        <v>#REF!</v>
      </c>
      <c r="B165" s="65" t="e">
        <f>IF(LEN('Описание предлагаемого товара'!#REF!)&gt;0,'Описание предлагаемого товара'!#REF!,"")</f>
        <v>#REF!</v>
      </c>
      <c r="C165" s="61" t="e">
        <f>IF(LEN('Описание предлагаемого товара'!#REF!)&gt;0,'Описание предлагаемого товара'!#REF!,"")</f>
        <v>#REF!</v>
      </c>
      <c r="D165" s="61" t="e">
        <f>IF(LEN('Описание предлагаемого товара'!#REF!)&gt;0,'Описание предлагаемого товара'!#REF!,"")</f>
        <v>#REF!</v>
      </c>
      <c r="E165" s="61" t="e">
        <f>IF(LEN('Описание предлагаемого товара'!#REF!)&gt;0,'Описание предлагаемого товара'!#REF!,"")</f>
        <v>#REF!</v>
      </c>
      <c r="F165" s="61" t="e">
        <f>IF(LEN('Описание предлагаемого товара'!#REF!)&gt;0,'Описание предлагаемого товара'!#REF!,"")</f>
        <v>#REF!</v>
      </c>
      <c r="G165" s="61" t="e">
        <f>IF(LEN('Описание предлагаемого товара'!#REF!)&gt;0,'Описание предлагаемого товара'!#REF!,"")</f>
        <v>#REF!</v>
      </c>
      <c r="H165" s="61" t="e">
        <f>IF(LEN('Описание предлагаемого товара'!#REF!)&gt;0,'Описание предлагаемого товара'!#REF!,"")</f>
        <v>#REF!</v>
      </c>
      <c r="I165" s="61" t="e">
        <f>IF(LEN('Описание предлагаемого товара'!#REF!)&gt;0,'Описание предлагаемого товара'!#REF!,"")</f>
        <v>#REF!</v>
      </c>
      <c r="J165" s="38" t="str">
        <f>IFERROR(VLOOKUP(B165,SAP!$A:$E,5,),"")</f>
        <v/>
      </c>
      <c r="K165" s="40" t="str">
        <f t="shared" si="1277"/>
        <v/>
      </c>
      <c r="L165" s="61" t="e">
        <f>IF(LEN('Описание предлагаемого товара'!#REF!)&gt;0,IFERROR('Описание предлагаемого товара'!#REF!*1,""),"")</f>
        <v>#REF!</v>
      </c>
      <c r="M165" s="39" t="str">
        <f>IFERROR(VLOOKUP(B165,SAP!$A:$E,2,),"")</f>
        <v/>
      </c>
      <c r="N165" s="41" t="str">
        <f t="shared" si="1413"/>
        <v/>
      </c>
      <c r="O165" s="39" t="str">
        <f t="shared" si="1264"/>
        <v/>
      </c>
      <c r="P165" s="36" t="e">
        <f>IF(LEN('Описание предлагаемого товара'!#REF!)&gt;0,'Описание предлагаемого товара'!#REF!,"")</f>
        <v>#REF!</v>
      </c>
      <c r="Q16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65" s="37" t="e">
        <f>IF(LEN('Описание предлагаемого товара'!#REF!)&gt;0,'Описание предлагаемого товара'!#REF!,"")</f>
        <v>#REF!</v>
      </c>
      <c r="S165" s="37" t="e">
        <f>IF(LEN('Описание предлагаемого товара'!#REF!)&gt;0,'Описание предлагаемого товара'!#REF!,"")</f>
        <v>#REF!</v>
      </c>
      <c r="T16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65" s="23" t="str">
        <f>IFERROR(VLOOKUP(CI165*1,Обработ.выгрузка_реестра_РФ!$A:$G,6,),"")</f>
        <v/>
      </c>
      <c r="V165" s="61" t="e">
        <f>IF(LEN('Описание предлагаемого товара'!#REF!)&gt;0,'Описание предлагаемого товара'!#REF!,"")</f>
        <v>#REF!</v>
      </c>
      <c r="W165" s="62" t="e">
        <f>IF(LEN('Описание предлагаемого товара'!#REF!)&gt;0,'Описание предлагаемого товара'!#REF!,"")</f>
        <v>#REF!</v>
      </c>
      <c r="X165" s="91" t="e">
        <f t="shared" ref="X165:Y165" si="1495">IFERROR(REPLACE(W165,FIND(CHAR(10),W165,1),1," "),W165)</f>
        <v>#REF!</v>
      </c>
      <c r="Y165" s="91" t="e">
        <f t="shared" si="1495"/>
        <v>#REF!</v>
      </c>
      <c r="Z165" s="91" t="e">
        <f t="shared" si="1279"/>
        <v>#REF!</v>
      </c>
      <c r="AA165" s="91" t="e">
        <f t="shared" si="1280"/>
        <v>#REF!</v>
      </c>
      <c r="AB165" s="91" t="e">
        <f t="shared" si="1281"/>
        <v>#REF!</v>
      </c>
      <c r="AC165" s="91" t="e">
        <f t="shared" ref="AC165:AF165" si="1496">IFERROR(REPLACE(AB165,FIND("  ",AB165,1),2," "),AB165)</f>
        <v>#REF!</v>
      </c>
      <c r="AD165" s="91" t="e">
        <f t="shared" si="1496"/>
        <v>#REF!</v>
      </c>
      <c r="AE165" s="91" t="e">
        <f t="shared" si="1496"/>
        <v>#REF!</v>
      </c>
      <c r="AF165" s="91" t="e">
        <f t="shared" si="1496"/>
        <v>#REF!</v>
      </c>
      <c r="AG165" s="23" t="str">
        <f>IFERROR(VLOOKUP(CI165*1,Обработ.выгрузка_реестра_РФ!$A:$G,4,),"")</f>
        <v/>
      </c>
      <c r="AH165" s="91" t="str">
        <f t="shared" ref="AH165:AI165" si="1497">IFERROR(REPLACE(AG165,FIND("-",AG165,1),1,"*"),AG165)</f>
        <v/>
      </c>
      <c r="AI165" s="91" t="str">
        <f t="shared" si="1497"/>
        <v/>
      </c>
      <c r="AJ165" s="27" t="str">
        <f t="shared" si="1379"/>
        <v/>
      </c>
      <c r="AK165" s="63" t="e">
        <f>IF(LEN('Описание предлагаемого товара'!#REF!)&gt;0,'Описание предлагаемого товара'!#REF!,"")</f>
        <v>#REF!</v>
      </c>
      <c r="AL165" s="91" t="e">
        <f t="shared" ref="AL165:AM165" si="1498">IFERROR(REPLACE(AK165,FIND(CHAR(10),AK165,1),1,""),AK165)</f>
        <v>#REF!</v>
      </c>
      <c r="AM165" s="91" t="e">
        <f t="shared" si="1498"/>
        <v>#REF!</v>
      </c>
      <c r="AN165" s="91" t="e">
        <f t="shared" ref="AN165:AR165" si="1499">IFERROR(REPLACE(AM165,FIND(" ",AM165,1),1,""),AM165)</f>
        <v>#REF!</v>
      </c>
      <c r="AO165" s="91" t="e">
        <f t="shared" si="1499"/>
        <v>#REF!</v>
      </c>
      <c r="AP165" s="91" t="e">
        <f t="shared" si="1499"/>
        <v>#REF!</v>
      </c>
      <c r="AQ165" s="91" t="e">
        <f t="shared" si="1499"/>
        <v>#REF!</v>
      </c>
      <c r="AR165" s="91" t="e">
        <f t="shared" si="1499"/>
        <v>#REF!</v>
      </c>
      <c r="AS165" s="91" t="e">
        <f t="shared" si="1286"/>
        <v>#REF!</v>
      </c>
      <c r="AT165" s="91" t="e">
        <f t="shared" si="1287"/>
        <v>#REF!</v>
      </c>
      <c r="AU165" s="32" t="e">
        <f t="shared" si="1270"/>
        <v>#REF!</v>
      </c>
      <c r="AV165" s="93" t="e">
        <f>'Описание предлагаемого товара'!#REF!</f>
        <v>#REF!</v>
      </c>
      <c r="AW165" s="91" t="e">
        <f>MIN(SEARCH({0,1,2,3,4,5,6,7,8,9},AV165&amp; "0123456789"))</f>
        <v>#REF!</v>
      </c>
      <c r="AX165" s="91" t="str">
        <f t="shared" si="1288"/>
        <v/>
      </c>
      <c r="AY165" s="91" t="str">
        <f t="shared" si="1289"/>
        <v/>
      </c>
      <c r="AZ165" s="91" t="str">
        <f t="shared" si="1290"/>
        <v/>
      </c>
      <c r="BA165" s="91" t="str">
        <f t="shared" si="1291"/>
        <v/>
      </c>
      <c r="BB165" s="91" t="str">
        <f t="shared" si="1292"/>
        <v/>
      </c>
      <c r="BC165" s="91" t="str">
        <f t="shared" si="1293"/>
        <v/>
      </c>
      <c r="BD165" s="91" t="str">
        <f t="shared" si="1294"/>
        <v/>
      </c>
      <c r="BE165" s="91" t="str">
        <f t="shared" si="1295"/>
        <v/>
      </c>
      <c r="BF165" s="91" t="str">
        <f t="shared" si="1296"/>
        <v/>
      </c>
      <c r="BG165" s="91" t="str">
        <f t="shared" si="1297"/>
        <v/>
      </c>
      <c r="BH165" s="91" t="str">
        <f t="shared" si="1298"/>
        <v/>
      </c>
      <c r="BI165" s="91" t="str">
        <f t="shared" si="1299"/>
        <v/>
      </c>
      <c r="BJ165" s="91" t="str">
        <f t="shared" si="1300"/>
        <v/>
      </c>
      <c r="BK165" s="91" t="str">
        <f t="shared" si="1301"/>
        <v/>
      </c>
      <c r="BL165" s="91" t="str">
        <f t="shared" si="1302"/>
        <v/>
      </c>
      <c r="BM165" s="91" t="str">
        <f t="shared" si="1303"/>
        <v/>
      </c>
      <c r="BN165" s="91" t="str">
        <f t="shared" si="1304"/>
        <v/>
      </c>
      <c r="BO165" s="91" t="str">
        <f t="shared" si="1305"/>
        <v/>
      </c>
      <c r="BP165" s="91" t="str">
        <f t="shared" si="1306"/>
        <v/>
      </c>
      <c r="BQ165" s="91" t="str">
        <f t="shared" si="1307"/>
        <v/>
      </c>
      <c r="BR165" s="91" t="str">
        <f t="shared" si="1308"/>
        <v/>
      </c>
      <c r="BS165" s="91" t="str">
        <f t="shared" si="1309"/>
        <v/>
      </c>
      <c r="BT165" s="91" t="str">
        <f t="shared" si="1310"/>
        <v/>
      </c>
      <c r="BU165" s="91" t="str">
        <f t="shared" si="1311"/>
        <v/>
      </c>
      <c r="BV165" s="91" t="str">
        <f t="shared" si="1312"/>
        <v/>
      </c>
      <c r="BW165" s="91" t="str">
        <f t="shared" si="1313"/>
        <v/>
      </c>
      <c r="BX165" s="91" t="str">
        <f t="shared" si="1314"/>
        <v/>
      </c>
      <c r="BY165" s="91" t="str">
        <f t="shared" si="1315"/>
        <v/>
      </c>
      <c r="BZ165" s="91" t="str">
        <f t="shared" si="1316"/>
        <v/>
      </c>
      <c r="CA165" s="91" t="str">
        <f t="shared" si="1317"/>
        <v/>
      </c>
      <c r="CB165" s="91" t="str">
        <f t="shared" si="1318"/>
        <v/>
      </c>
      <c r="CC165" s="91" t="str">
        <f t="shared" si="1319"/>
        <v/>
      </c>
      <c r="CD165" s="91" t="str">
        <f t="shared" si="1320"/>
        <v/>
      </c>
      <c r="CE165" s="91" t="str">
        <f t="shared" si="1321"/>
        <v/>
      </c>
      <c r="CF165" s="91" t="str">
        <f t="shared" si="1322"/>
        <v/>
      </c>
      <c r="CG165" s="91" t="str">
        <f t="shared" si="1323"/>
        <v/>
      </c>
      <c r="CH165" s="91" t="str">
        <f t="shared" si="1324"/>
        <v/>
      </c>
      <c r="CI165" s="91" t="str">
        <f t="shared" si="1325"/>
        <v>нет</v>
      </c>
      <c r="CJ165" s="63" t="e">
        <f>IF(LEN('Описание предлагаемого товара'!#REF!)&gt;0,'Описание предлагаемого товара'!#REF!,"")</f>
        <v>#REF!</v>
      </c>
      <c r="CK165" s="91" t="e">
        <f t="shared" ref="CK165:CL165" si="1500">IFERROR(REPLACE(CJ165,FIND(CHAR(10),CJ165,1),1,""),CJ165)</f>
        <v>#REF!</v>
      </c>
      <c r="CL165" s="91" t="e">
        <f t="shared" si="1500"/>
        <v>#REF!</v>
      </c>
      <c r="CM165" s="91" t="e">
        <f t="shared" si="1327"/>
        <v>#REF!</v>
      </c>
      <c r="CN165" s="91" t="e">
        <f t="shared" si="1328"/>
        <v>#REF!</v>
      </c>
      <c r="CO165" s="91" t="e">
        <f t="shared" si="1329"/>
        <v>#REF!</v>
      </c>
      <c r="CP165" s="90" t="e">
        <f>IF(AU165="Не указан реестровый номер (мера нац.режима Запрет)","",IF(CI165="нет","",IF(CU165="да","исключение(не смотрим баллы)",IFERROR(IF(CI165*1&gt;0,IFERROR(IF(VLOOKUP(CI165*1,Обработ.выгрузка_реестра_РФ!$A:$G,7,)=0,"Баллы не установлены",VLOOKUP(CI165*1,Обработ.выгрузка_реестра_РФ!$A:$G,7,)),IF(LEN(CI165)&gt;14,"","нет номера в реестре РФ")),""),IF(LEN(CI165)=0,"","Некорректный реестровый номер")))))</f>
        <v>#REF!</v>
      </c>
      <c r="CQ165" s="33" t="e">
        <f>IF(LEN(C165)&gt;0,IFERROR(IF(LEN(H165)&gt;0,IF(LEN(VLOOKUP(H165,'исключения(не_смотрим_баллы)'!$A:$C,1,))&gt;0,"да","нет"),"не введен ОКПД2"),"нет"),"")</f>
        <v>#REF!</v>
      </c>
      <c r="CR165" s="33" t="e">
        <f ca="1">IF(CQ165="да",IF(TODAY()&lt;VLOOKUP(H165,'исключения(не_смотрим_баллы)'!$A:$C,3,),"да","нет"),"")</f>
        <v>#REF!</v>
      </c>
      <c r="CS165" s="33" t="str">
        <f>IFERROR(IF(CQ165="да",IF(VLOOKUP(CI165*1,Обработ.выгрузка_реестра_РФ!$A:$G,2,)&lt;VLOOKUP(H165,'исключения(не_смотрим_баллы)'!$A:$C,2,),"да","нет"),""),"")</f>
        <v/>
      </c>
      <c r="CT165" s="24"/>
      <c r="CU165" s="33" t="e">
        <f t="shared" si="1341"/>
        <v>#REF!</v>
      </c>
      <c r="CV165" s="91" t="e">
        <f t="shared" si="1342"/>
        <v>#REF!</v>
      </c>
      <c r="CW165" s="27" t="e">
        <f t="shared" si="1343"/>
        <v>#REF!</v>
      </c>
      <c r="CX165" s="26" t="e">
        <f t="shared" si="1272"/>
        <v>#REF!</v>
      </c>
      <c r="CY165" s="64" t="e">
        <f>IF(LEN('Описание предлагаемого товара'!#REF!)&gt;0,'Описание предлагаемого товара'!#REF!,"")</f>
        <v>#REF!</v>
      </c>
      <c r="CZ165" s="95" t="e">
        <f t="shared" si="1330"/>
        <v>#REF!</v>
      </c>
      <c r="DA165" s="95" t="e">
        <f t="shared" ref="DA165" si="1501">IFERROR(REPLACE(CZ165,FIND(" ",CZ165,1),1,""),CZ165)</f>
        <v>#REF!</v>
      </c>
      <c r="DB165" s="95" t="e">
        <f t="shared" si="1274"/>
        <v>#REF!</v>
      </c>
      <c r="DC165" s="95" t="e">
        <f t="shared" ref="DC165:DD165" si="1502">IFERROR(REPLACE(DB165,FIND("г.",DB165,1),2,""),DB165)</f>
        <v>#REF!</v>
      </c>
      <c r="DD165" s="95" t="e">
        <f t="shared" si="1502"/>
        <v>#REF!</v>
      </c>
      <c r="DE165" s="95" t="e">
        <f t="shared" ref="DE165:DF165" si="1503">IFERROR(REPLACE(DD165,FIND("г",DD165,1),1,""),DD165)</f>
        <v>#REF!</v>
      </c>
      <c r="DF165" s="95" t="e">
        <f t="shared" si="1503"/>
        <v>#REF!</v>
      </c>
      <c r="DG165" s="95" t="e">
        <f t="shared" si="1347"/>
        <v>#REF!</v>
      </c>
      <c r="DH165" s="25" t="str">
        <f>IFERROR(VLOOKUP(CI165*1,Обработ.выгрузка_реестра_РФ!$A:$G,5,),"")</f>
        <v/>
      </c>
      <c r="DI165" s="27" t="str">
        <f t="shared" si="1357"/>
        <v/>
      </c>
      <c r="DJ165" s="27" t="str">
        <f t="shared" ca="1" si="1334"/>
        <v/>
      </c>
      <c r="DK165" s="63" t="e">
        <f>IF(LEN('Описание предлагаемого товара'!#REF!)&gt;0,'Описание предлагаемого товара'!#REF!,"")</f>
        <v>#REF!</v>
      </c>
      <c r="DL165" s="63" t="e">
        <f>IF(LEN('Описание предлагаемого товара'!#REF!)&gt;0,'Описание предлагаемого товара'!#REF!,"")</f>
        <v>#REF!</v>
      </c>
      <c r="DM165" s="32"/>
    </row>
    <row r="166" spans="1:117" ht="48.75" customHeight="1" x14ac:dyDescent="0.25">
      <c r="A166" s="61" t="e">
        <f>IF(LEN('Описание предлагаемого товара'!#REF!)&gt;0,'Описание предлагаемого товара'!#REF!,"")</f>
        <v>#REF!</v>
      </c>
      <c r="B166" s="65" t="e">
        <f>IF(LEN('Описание предлагаемого товара'!#REF!)&gt;0,'Описание предлагаемого товара'!#REF!,"")</f>
        <v>#REF!</v>
      </c>
      <c r="C166" s="61" t="e">
        <f>IF(LEN('Описание предлагаемого товара'!#REF!)&gt;0,'Описание предлагаемого товара'!#REF!,"")</f>
        <v>#REF!</v>
      </c>
      <c r="D166" s="61" t="e">
        <f>IF(LEN('Описание предлагаемого товара'!#REF!)&gt;0,'Описание предлагаемого товара'!#REF!,"")</f>
        <v>#REF!</v>
      </c>
      <c r="E166" s="61" t="e">
        <f>IF(LEN('Описание предлагаемого товара'!#REF!)&gt;0,'Описание предлагаемого товара'!#REF!,"")</f>
        <v>#REF!</v>
      </c>
      <c r="F166" s="61" t="e">
        <f>IF(LEN('Описание предлагаемого товара'!#REF!)&gt;0,'Описание предлагаемого товара'!#REF!,"")</f>
        <v>#REF!</v>
      </c>
      <c r="G166" s="61" t="e">
        <f>IF(LEN('Описание предлагаемого товара'!#REF!)&gt;0,'Описание предлагаемого товара'!#REF!,"")</f>
        <v>#REF!</v>
      </c>
      <c r="H166" s="61" t="e">
        <f>IF(LEN('Описание предлагаемого товара'!#REF!)&gt;0,'Описание предлагаемого товара'!#REF!,"")</f>
        <v>#REF!</v>
      </c>
      <c r="I166" s="61" t="e">
        <f>IF(LEN('Описание предлагаемого товара'!#REF!)&gt;0,'Описание предлагаемого товара'!#REF!,"")</f>
        <v>#REF!</v>
      </c>
      <c r="J166" s="38" t="str">
        <f>IFERROR(VLOOKUP(B166,SAP!$A:$E,5,),"")</f>
        <v/>
      </c>
      <c r="K166" s="40" t="str">
        <f t="shared" si="1277"/>
        <v/>
      </c>
      <c r="L166" s="61" t="e">
        <f>IF(LEN('Описание предлагаемого товара'!#REF!)&gt;0,IFERROR('Описание предлагаемого товара'!#REF!*1,""),"")</f>
        <v>#REF!</v>
      </c>
      <c r="M166" s="39" t="str">
        <f>IFERROR(VLOOKUP(B166,SAP!$A:$E,2,),"")</f>
        <v/>
      </c>
      <c r="N166" s="41" t="str">
        <f t="shared" si="1413"/>
        <v/>
      </c>
      <c r="O166" s="39" t="str">
        <f t="shared" si="1264"/>
        <v/>
      </c>
      <c r="P166" s="36" t="e">
        <f>IF(LEN('Описание предлагаемого товара'!#REF!)&gt;0,'Описание предлагаемого товара'!#REF!,"")</f>
        <v>#REF!</v>
      </c>
      <c r="Q16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66" s="37" t="e">
        <f>IF(LEN('Описание предлагаемого товара'!#REF!)&gt;0,'Описание предлагаемого товара'!#REF!,"")</f>
        <v>#REF!</v>
      </c>
      <c r="S166" s="37" t="e">
        <f>IF(LEN('Описание предлагаемого товара'!#REF!)&gt;0,'Описание предлагаемого товара'!#REF!,"")</f>
        <v>#REF!</v>
      </c>
      <c r="T16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66" s="23" t="str">
        <f>IFERROR(VLOOKUP(CI166*1,Обработ.выгрузка_реестра_РФ!$A:$G,6,),"")</f>
        <v/>
      </c>
      <c r="V166" s="61" t="e">
        <f>IF(LEN('Описание предлагаемого товара'!#REF!)&gt;0,'Описание предлагаемого товара'!#REF!,"")</f>
        <v>#REF!</v>
      </c>
      <c r="W166" s="62" t="e">
        <f>IF(LEN('Описание предлагаемого товара'!#REF!)&gt;0,'Описание предлагаемого товара'!#REF!,"")</f>
        <v>#REF!</v>
      </c>
      <c r="X166" s="91" t="e">
        <f t="shared" ref="X166:Y166" si="1504">IFERROR(REPLACE(W166,FIND(CHAR(10),W166,1),1," "),W166)</f>
        <v>#REF!</v>
      </c>
      <c r="Y166" s="91" t="e">
        <f t="shared" si="1504"/>
        <v>#REF!</v>
      </c>
      <c r="Z166" s="91" t="e">
        <f t="shared" si="1279"/>
        <v>#REF!</v>
      </c>
      <c r="AA166" s="91" t="e">
        <f t="shared" si="1280"/>
        <v>#REF!</v>
      </c>
      <c r="AB166" s="91" t="e">
        <f t="shared" si="1281"/>
        <v>#REF!</v>
      </c>
      <c r="AC166" s="91" t="e">
        <f t="shared" ref="AC166:AF166" si="1505">IFERROR(REPLACE(AB166,FIND("  ",AB166,1),2," "),AB166)</f>
        <v>#REF!</v>
      </c>
      <c r="AD166" s="91" t="e">
        <f t="shared" si="1505"/>
        <v>#REF!</v>
      </c>
      <c r="AE166" s="91" t="e">
        <f t="shared" si="1505"/>
        <v>#REF!</v>
      </c>
      <c r="AF166" s="91" t="e">
        <f t="shared" si="1505"/>
        <v>#REF!</v>
      </c>
      <c r="AG166" s="23" t="str">
        <f>IFERROR(VLOOKUP(CI166*1,Обработ.выгрузка_реестра_РФ!$A:$G,4,),"")</f>
        <v/>
      </c>
      <c r="AH166" s="91" t="str">
        <f t="shared" ref="AH166:AI166" si="1506">IFERROR(REPLACE(AG166,FIND("-",AG166,1),1,"*"),AG166)</f>
        <v/>
      </c>
      <c r="AI166" s="91" t="str">
        <f t="shared" si="1506"/>
        <v/>
      </c>
      <c r="AJ166" s="27" t="str">
        <f t="shared" si="1379"/>
        <v/>
      </c>
      <c r="AK166" s="63" t="e">
        <f>IF(LEN('Описание предлагаемого товара'!#REF!)&gt;0,'Описание предлагаемого товара'!#REF!,"")</f>
        <v>#REF!</v>
      </c>
      <c r="AL166" s="91" t="e">
        <f t="shared" ref="AL166:AM166" si="1507">IFERROR(REPLACE(AK166,FIND(CHAR(10),AK166,1),1,""),AK166)</f>
        <v>#REF!</v>
      </c>
      <c r="AM166" s="91" t="e">
        <f t="shared" si="1507"/>
        <v>#REF!</v>
      </c>
      <c r="AN166" s="91" t="e">
        <f t="shared" ref="AN166:AR166" si="1508">IFERROR(REPLACE(AM166,FIND(" ",AM166,1),1,""),AM166)</f>
        <v>#REF!</v>
      </c>
      <c r="AO166" s="91" t="e">
        <f t="shared" si="1508"/>
        <v>#REF!</v>
      </c>
      <c r="AP166" s="91" t="e">
        <f t="shared" si="1508"/>
        <v>#REF!</v>
      </c>
      <c r="AQ166" s="91" t="e">
        <f t="shared" si="1508"/>
        <v>#REF!</v>
      </c>
      <c r="AR166" s="91" t="e">
        <f t="shared" si="1508"/>
        <v>#REF!</v>
      </c>
      <c r="AS166" s="91" t="e">
        <f t="shared" si="1286"/>
        <v>#REF!</v>
      </c>
      <c r="AT166" s="91" t="e">
        <f t="shared" si="1287"/>
        <v>#REF!</v>
      </c>
      <c r="AU166" s="32" t="e">
        <f t="shared" si="1270"/>
        <v>#REF!</v>
      </c>
      <c r="AV166" s="93" t="e">
        <f>'Описание предлагаемого товара'!#REF!</f>
        <v>#REF!</v>
      </c>
      <c r="AW166" s="91" t="e">
        <f>MIN(SEARCH({0,1,2,3,4,5,6,7,8,9},AV166&amp; "0123456789"))</f>
        <v>#REF!</v>
      </c>
      <c r="AX166" s="91" t="str">
        <f t="shared" si="1288"/>
        <v/>
      </c>
      <c r="AY166" s="91" t="str">
        <f t="shared" si="1289"/>
        <v/>
      </c>
      <c r="AZ166" s="91" t="str">
        <f t="shared" si="1290"/>
        <v/>
      </c>
      <c r="BA166" s="91" t="str">
        <f t="shared" si="1291"/>
        <v/>
      </c>
      <c r="BB166" s="91" t="str">
        <f t="shared" si="1292"/>
        <v/>
      </c>
      <c r="BC166" s="91" t="str">
        <f t="shared" si="1293"/>
        <v/>
      </c>
      <c r="BD166" s="91" t="str">
        <f t="shared" si="1294"/>
        <v/>
      </c>
      <c r="BE166" s="91" t="str">
        <f t="shared" si="1295"/>
        <v/>
      </c>
      <c r="BF166" s="91" t="str">
        <f t="shared" si="1296"/>
        <v/>
      </c>
      <c r="BG166" s="91" t="str">
        <f t="shared" si="1297"/>
        <v/>
      </c>
      <c r="BH166" s="91" t="str">
        <f t="shared" si="1298"/>
        <v/>
      </c>
      <c r="BI166" s="91" t="str">
        <f t="shared" si="1299"/>
        <v/>
      </c>
      <c r="BJ166" s="91" t="str">
        <f t="shared" si="1300"/>
        <v/>
      </c>
      <c r="BK166" s="91" t="str">
        <f t="shared" si="1301"/>
        <v/>
      </c>
      <c r="BL166" s="91" t="str">
        <f t="shared" si="1302"/>
        <v/>
      </c>
      <c r="BM166" s="91" t="str">
        <f t="shared" si="1303"/>
        <v/>
      </c>
      <c r="BN166" s="91" t="str">
        <f t="shared" si="1304"/>
        <v/>
      </c>
      <c r="BO166" s="91" t="str">
        <f t="shared" si="1305"/>
        <v/>
      </c>
      <c r="BP166" s="91" t="str">
        <f t="shared" si="1306"/>
        <v/>
      </c>
      <c r="BQ166" s="91" t="str">
        <f t="shared" si="1307"/>
        <v/>
      </c>
      <c r="BR166" s="91" t="str">
        <f t="shared" si="1308"/>
        <v/>
      </c>
      <c r="BS166" s="91" t="str">
        <f t="shared" si="1309"/>
        <v/>
      </c>
      <c r="BT166" s="91" t="str">
        <f t="shared" si="1310"/>
        <v/>
      </c>
      <c r="BU166" s="91" t="str">
        <f t="shared" si="1311"/>
        <v/>
      </c>
      <c r="BV166" s="91" t="str">
        <f t="shared" si="1312"/>
        <v/>
      </c>
      <c r="BW166" s="91" t="str">
        <f t="shared" si="1313"/>
        <v/>
      </c>
      <c r="BX166" s="91" t="str">
        <f t="shared" si="1314"/>
        <v/>
      </c>
      <c r="BY166" s="91" t="str">
        <f t="shared" si="1315"/>
        <v/>
      </c>
      <c r="BZ166" s="91" t="str">
        <f t="shared" si="1316"/>
        <v/>
      </c>
      <c r="CA166" s="91" t="str">
        <f t="shared" si="1317"/>
        <v/>
      </c>
      <c r="CB166" s="91" t="str">
        <f t="shared" si="1318"/>
        <v/>
      </c>
      <c r="CC166" s="91" t="str">
        <f t="shared" si="1319"/>
        <v/>
      </c>
      <c r="CD166" s="91" t="str">
        <f t="shared" si="1320"/>
        <v/>
      </c>
      <c r="CE166" s="91" t="str">
        <f t="shared" si="1321"/>
        <v/>
      </c>
      <c r="CF166" s="91" t="str">
        <f t="shared" si="1322"/>
        <v/>
      </c>
      <c r="CG166" s="91" t="str">
        <f t="shared" si="1323"/>
        <v/>
      </c>
      <c r="CH166" s="91" t="str">
        <f t="shared" si="1324"/>
        <v/>
      </c>
      <c r="CI166" s="91" t="str">
        <f t="shared" si="1325"/>
        <v>нет</v>
      </c>
      <c r="CJ166" s="63" t="e">
        <f>IF(LEN('Описание предлагаемого товара'!#REF!)&gt;0,'Описание предлагаемого товара'!#REF!,"")</f>
        <v>#REF!</v>
      </c>
      <c r="CK166" s="91" t="e">
        <f t="shared" ref="CK166:CL166" si="1509">IFERROR(REPLACE(CJ166,FIND(CHAR(10),CJ166,1),1,""),CJ166)</f>
        <v>#REF!</v>
      </c>
      <c r="CL166" s="91" t="e">
        <f t="shared" si="1509"/>
        <v>#REF!</v>
      </c>
      <c r="CM166" s="91" t="e">
        <f t="shared" si="1327"/>
        <v>#REF!</v>
      </c>
      <c r="CN166" s="91" t="e">
        <f t="shared" si="1328"/>
        <v>#REF!</v>
      </c>
      <c r="CO166" s="91" t="e">
        <f t="shared" si="1329"/>
        <v>#REF!</v>
      </c>
      <c r="CP166" s="90" t="e">
        <f>IF(AU166="Не указан реестровый номер (мера нац.режима Запрет)","",IF(CI166="нет","",IF(CU166="да","исключение(не смотрим баллы)",IFERROR(IF(CI166*1&gt;0,IFERROR(IF(VLOOKUP(CI166*1,Обработ.выгрузка_реестра_РФ!$A:$G,7,)=0,"Баллы не установлены",VLOOKUP(CI166*1,Обработ.выгрузка_реестра_РФ!$A:$G,7,)),IF(LEN(CI166)&gt;14,"","нет номера в реестре РФ")),""),IF(LEN(CI166)=0,"","Некорректный реестровый номер")))))</f>
        <v>#REF!</v>
      </c>
      <c r="CQ166" s="33" t="e">
        <f>IF(LEN(C166)&gt;0,IFERROR(IF(LEN(H166)&gt;0,IF(LEN(VLOOKUP(H166,'исключения(не_смотрим_баллы)'!$A:$C,1,))&gt;0,"да","нет"),"не введен ОКПД2"),"нет"),"")</f>
        <v>#REF!</v>
      </c>
      <c r="CR166" s="33" t="e">
        <f ca="1">IF(CQ166="да",IF(TODAY()&lt;VLOOKUP(H166,'исключения(не_смотрим_баллы)'!$A:$C,3,),"да","нет"),"")</f>
        <v>#REF!</v>
      </c>
      <c r="CS166" s="33" t="str">
        <f>IFERROR(IF(CQ166="да",IF(VLOOKUP(CI166*1,Обработ.выгрузка_реестра_РФ!$A:$G,2,)&lt;VLOOKUP(H166,'исключения(не_смотрим_баллы)'!$A:$C,2,),"да","нет"),""),"")</f>
        <v/>
      </c>
      <c r="CT166" s="24"/>
      <c r="CU166" s="33" t="e">
        <f t="shared" si="1341"/>
        <v>#REF!</v>
      </c>
      <c r="CV166" s="91" t="e">
        <f t="shared" si="1342"/>
        <v>#REF!</v>
      </c>
      <c r="CW166" s="27" t="e">
        <f t="shared" si="1343"/>
        <v>#REF!</v>
      </c>
      <c r="CX166" s="26" t="e">
        <f t="shared" si="1272"/>
        <v>#REF!</v>
      </c>
      <c r="CY166" s="64" t="e">
        <f>IF(LEN('Описание предлагаемого товара'!#REF!)&gt;0,'Описание предлагаемого товара'!#REF!,"")</f>
        <v>#REF!</v>
      </c>
      <c r="CZ166" s="95" t="e">
        <f t="shared" si="1330"/>
        <v>#REF!</v>
      </c>
      <c r="DA166" s="95" t="e">
        <f t="shared" ref="DA166" si="1510">IFERROR(REPLACE(CZ166,FIND(" ",CZ166,1),1,""),CZ166)</f>
        <v>#REF!</v>
      </c>
      <c r="DB166" s="95" t="e">
        <f t="shared" si="1274"/>
        <v>#REF!</v>
      </c>
      <c r="DC166" s="95" t="e">
        <f t="shared" ref="DC166:DD166" si="1511">IFERROR(REPLACE(DB166,FIND("г.",DB166,1),2,""),DB166)</f>
        <v>#REF!</v>
      </c>
      <c r="DD166" s="95" t="e">
        <f t="shared" si="1511"/>
        <v>#REF!</v>
      </c>
      <c r="DE166" s="95" t="e">
        <f t="shared" ref="DE166:DF166" si="1512">IFERROR(REPLACE(DD166,FIND("г",DD166,1),1,""),DD166)</f>
        <v>#REF!</v>
      </c>
      <c r="DF166" s="95" t="e">
        <f t="shared" si="1512"/>
        <v>#REF!</v>
      </c>
      <c r="DG166" s="95" t="e">
        <f t="shared" si="1347"/>
        <v>#REF!</v>
      </c>
      <c r="DH166" s="25" t="str">
        <f>IFERROR(VLOOKUP(CI166*1,Обработ.выгрузка_реестра_РФ!$A:$G,5,),"")</f>
        <v/>
      </c>
      <c r="DI166" s="27" t="str">
        <f t="shared" si="1357"/>
        <v/>
      </c>
      <c r="DJ166" s="27" t="str">
        <f t="shared" ca="1" si="1334"/>
        <v/>
      </c>
      <c r="DK166" s="63" t="e">
        <f>IF(LEN('Описание предлагаемого товара'!#REF!)&gt;0,'Описание предлагаемого товара'!#REF!,"")</f>
        <v>#REF!</v>
      </c>
      <c r="DL166" s="63" t="e">
        <f>IF(LEN('Описание предлагаемого товара'!#REF!)&gt;0,'Описание предлагаемого товара'!#REF!,"")</f>
        <v>#REF!</v>
      </c>
      <c r="DM166" s="32"/>
    </row>
    <row r="167" spans="1:117" ht="48.75" customHeight="1" x14ac:dyDescent="0.25">
      <c r="A167" s="61" t="e">
        <f>IF(LEN('Описание предлагаемого товара'!#REF!)&gt;0,'Описание предлагаемого товара'!#REF!,"")</f>
        <v>#REF!</v>
      </c>
      <c r="B167" s="65" t="e">
        <f>IF(LEN('Описание предлагаемого товара'!#REF!)&gt;0,'Описание предлагаемого товара'!#REF!,"")</f>
        <v>#REF!</v>
      </c>
      <c r="C167" s="61" t="e">
        <f>IF(LEN('Описание предлагаемого товара'!#REF!)&gt;0,'Описание предлагаемого товара'!#REF!,"")</f>
        <v>#REF!</v>
      </c>
      <c r="D167" s="61" t="e">
        <f>IF(LEN('Описание предлагаемого товара'!#REF!)&gt;0,'Описание предлагаемого товара'!#REF!,"")</f>
        <v>#REF!</v>
      </c>
      <c r="E167" s="61" t="e">
        <f>IF(LEN('Описание предлагаемого товара'!#REF!)&gt;0,'Описание предлагаемого товара'!#REF!,"")</f>
        <v>#REF!</v>
      </c>
      <c r="F167" s="61" t="e">
        <f>IF(LEN('Описание предлагаемого товара'!#REF!)&gt;0,'Описание предлагаемого товара'!#REF!,"")</f>
        <v>#REF!</v>
      </c>
      <c r="G167" s="61" t="e">
        <f>IF(LEN('Описание предлагаемого товара'!#REF!)&gt;0,'Описание предлагаемого товара'!#REF!,"")</f>
        <v>#REF!</v>
      </c>
      <c r="H167" s="61" t="e">
        <f>IF(LEN('Описание предлагаемого товара'!#REF!)&gt;0,'Описание предлагаемого товара'!#REF!,"")</f>
        <v>#REF!</v>
      </c>
      <c r="I167" s="61" t="e">
        <f>IF(LEN('Описание предлагаемого товара'!#REF!)&gt;0,'Описание предлагаемого товара'!#REF!,"")</f>
        <v>#REF!</v>
      </c>
      <c r="J167" s="38" t="str">
        <f>IFERROR(VLOOKUP(B167,SAP!$A:$E,5,),"")</f>
        <v/>
      </c>
      <c r="K167" s="40" t="str">
        <f t="shared" si="1277"/>
        <v/>
      </c>
      <c r="L167" s="61" t="e">
        <f>IF(LEN('Описание предлагаемого товара'!#REF!)&gt;0,IFERROR('Описание предлагаемого товара'!#REF!*1,""),"")</f>
        <v>#REF!</v>
      </c>
      <c r="M167" s="39" t="str">
        <f>IFERROR(VLOOKUP(B167,SAP!$A:$E,2,),"")</f>
        <v/>
      </c>
      <c r="N167" s="41" t="str">
        <f t="shared" si="1413"/>
        <v/>
      </c>
      <c r="O167" s="39" t="str">
        <f t="shared" si="1264"/>
        <v/>
      </c>
      <c r="P167" s="36" t="e">
        <f>IF(LEN('Описание предлагаемого товара'!#REF!)&gt;0,'Описание предлагаемого товара'!#REF!,"")</f>
        <v>#REF!</v>
      </c>
      <c r="Q16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67" s="37" t="e">
        <f>IF(LEN('Описание предлагаемого товара'!#REF!)&gt;0,'Описание предлагаемого товара'!#REF!,"")</f>
        <v>#REF!</v>
      </c>
      <c r="S167" s="37" t="e">
        <f>IF(LEN('Описание предлагаемого товара'!#REF!)&gt;0,'Описание предлагаемого товара'!#REF!,"")</f>
        <v>#REF!</v>
      </c>
      <c r="T16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67" s="23" t="str">
        <f>IFERROR(VLOOKUP(CI167*1,Обработ.выгрузка_реестра_РФ!$A:$G,6,),"")</f>
        <v/>
      </c>
      <c r="V167" s="61" t="e">
        <f>IF(LEN('Описание предлагаемого товара'!#REF!)&gt;0,'Описание предлагаемого товара'!#REF!,"")</f>
        <v>#REF!</v>
      </c>
      <c r="W167" s="62" t="e">
        <f>IF(LEN('Описание предлагаемого товара'!#REF!)&gt;0,'Описание предлагаемого товара'!#REF!,"")</f>
        <v>#REF!</v>
      </c>
      <c r="X167" s="91" t="e">
        <f t="shared" ref="X167:Y167" si="1513">IFERROR(REPLACE(W167,FIND(CHAR(10),W167,1),1," "),W167)</f>
        <v>#REF!</v>
      </c>
      <c r="Y167" s="91" t="e">
        <f t="shared" si="1513"/>
        <v>#REF!</v>
      </c>
      <c r="Z167" s="91" t="e">
        <f t="shared" si="1279"/>
        <v>#REF!</v>
      </c>
      <c r="AA167" s="91" t="e">
        <f t="shared" si="1280"/>
        <v>#REF!</v>
      </c>
      <c r="AB167" s="91" t="e">
        <f t="shared" si="1281"/>
        <v>#REF!</v>
      </c>
      <c r="AC167" s="91" t="e">
        <f t="shared" ref="AC167:AF167" si="1514">IFERROR(REPLACE(AB167,FIND("  ",AB167,1),2," "),AB167)</f>
        <v>#REF!</v>
      </c>
      <c r="AD167" s="91" t="e">
        <f t="shared" si="1514"/>
        <v>#REF!</v>
      </c>
      <c r="AE167" s="91" t="e">
        <f t="shared" si="1514"/>
        <v>#REF!</v>
      </c>
      <c r="AF167" s="91" t="e">
        <f t="shared" si="1514"/>
        <v>#REF!</v>
      </c>
      <c r="AG167" s="23" t="str">
        <f>IFERROR(VLOOKUP(CI167*1,Обработ.выгрузка_реестра_РФ!$A:$G,4,),"")</f>
        <v/>
      </c>
      <c r="AH167" s="91" t="str">
        <f t="shared" ref="AH167:AI167" si="1515">IFERROR(REPLACE(AG167,FIND("-",AG167,1),1,"*"),AG167)</f>
        <v/>
      </c>
      <c r="AI167" s="91" t="str">
        <f t="shared" si="1515"/>
        <v/>
      </c>
      <c r="AJ167" s="27" t="str">
        <f t="shared" si="1379"/>
        <v/>
      </c>
      <c r="AK167" s="63" t="e">
        <f>IF(LEN('Описание предлагаемого товара'!#REF!)&gt;0,'Описание предлагаемого товара'!#REF!,"")</f>
        <v>#REF!</v>
      </c>
      <c r="AL167" s="91" t="e">
        <f t="shared" ref="AL167:AM167" si="1516">IFERROR(REPLACE(AK167,FIND(CHAR(10),AK167,1),1,""),AK167)</f>
        <v>#REF!</v>
      </c>
      <c r="AM167" s="91" t="e">
        <f t="shared" si="1516"/>
        <v>#REF!</v>
      </c>
      <c r="AN167" s="91" t="e">
        <f t="shared" ref="AN167:AR167" si="1517">IFERROR(REPLACE(AM167,FIND(" ",AM167,1),1,""),AM167)</f>
        <v>#REF!</v>
      </c>
      <c r="AO167" s="91" t="e">
        <f t="shared" si="1517"/>
        <v>#REF!</v>
      </c>
      <c r="AP167" s="91" t="e">
        <f t="shared" si="1517"/>
        <v>#REF!</v>
      </c>
      <c r="AQ167" s="91" t="e">
        <f t="shared" si="1517"/>
        <v>#REF!</v>
      </c>
      <c r="AR167" s="91" t="e">
        <f t="shared" si="1517"/>
        <v>#REF!</v>
      </c>
      <c r="AS167" s="91" t="e">
        <f t="shared" si="1286"/>
        <v>#REF!</v>
      </c>
      <c r="AT167" s="91" t="e">
        <f t="shared" si="1287"/>
        <v>#REF!</v>
      </c>
      <c r="AU167" s="32" t="e">
        <f t="shared" si="1270"/>
        <v>#REF!</v>
      </c>
      <c r="AV167" s="93" t="e">
        <f>'Описание предлагаемого товара'!#REF!</f>
        <v>#REF!</v>
      </c>
      <c r="AW167" s="91" t="e">
        <f>MIN(SEARCH({0,1,2,3,4,5,6,7,8,9},AV167&amp; "0123456789"))</f>
        <v>#REF!</v>
      </c>
      <c r="AX167" s="91" t="str">
        <f t="shared" si="1288"/>
        <v/>
      </c>
      <c r="AY167" s="91" t="str">
        <f t="shared" si="1289"/>
        <v/>
      </c>
      <c r="AZ167" s="91" t="str">
        <f t="shared" si="1290"/>
        <v/>
      </c>
      <c r="BA167" s="91" t="str">
        <f t="shared" si="1291"/>
        <v/>
      </c>
      <c r="BB167" s="91" t="str">
        <f t="shared" si="1292"/>
        <v/>
      </c>
      <c r="BC167" s="91" t="str">
        <f t="shared" si="1293"/>
        <v/>
      </c>
      <c r="BD167" s="91" t="str">
        <f t="shared" si="1294"/>
        <v/>
      </c>
      <c r="BE167" s="91" t="str">
        <f t="shared" si="1295"/>
        <v/>
      </c>
      <c r="BF167" s="91" t="str">
        <f t="shared" si="1296"/>
        <v/>
      </c>
      <c r="BG167" s="91" t="str">
        <f t="shared" si="1297"/>
        <v/>
      </c>
      <c r="BH167" s="91" t="str">
        <f t="shared" si="1298"/>
        <v/>
      </c>
      <c r="BI167" s="91" t="str">
        <f t="shared" si="1299"/>
        <v/>
      </c>
      <c r="BJ167" s="91" t="str">
        <f t="shared" si="1300"/>
        <v/>
      </c>
      <c r="BK167" s="91" t="str">
        <f t="shared" si="1301"/>
        <v/>
      </c>
      <c r="BL167" s="91" t="str">
        <f t="shared" si="1302"/>
        <v/>
      </c>
      <c r="BM167" s="91" t="str">
        <f t="shared" si="1303"/>
        <v/>
      </c>
      <c r="BN167" s="91" t="str">
        <f t="shared" si="1304"/>
        <v/>
      </c>
      <c r="BO167" s="91" t="str">
        <f t="shared" si="1305"/>
        <v/>
      </c>
      <c r="BP167" s="91" t="str">
        <f t="shared" si="1306"/>
        <v/>
      </c>
      <c r="BQ167" s="91" t="str">
        <f t="shared" si="1307"/>
        <v/>
      </c>
      <c r="BR167" s="91" t="str">
        <f t="shared" si="1308"/>
        <v/>
      </c>
      <c r="BS167" s="91" t="str">
        <f t="shared" si="1309"/>
        <v/>
      </c>
      <c r="BT167" s="91" t="str">
        <f t="shared" si="1310"/>
        <v/>
      </c>
      <c r="BU167" s="91" t="str">
        <f t="shared" si="1311"/>
        <v/>
      </c>
      <c r="BV167" s="91" t="str">
        <f t="shared" si="1312"/>
        <v/>
      </c>
      <c r="BW167" s="91" t="str">
        <f t="shared" si="1313"/>
        <v/>
      </c>
      <c r="BX167" s="91" t="str">
        <f t="shared" si="1314"/>
        <v/>
      </c>
      <c r="BY167" s="91" t="str">
        <f t="shared" si="1315"/>
        <v/>
      </c>
      <c r="BZ167" s="91" t="str">
        <f t="shared" si="1316"/>
        <v/>
      </c>
      <c r="CA167" s="91" t="str">
        <f t="shared" si="1317"/>
        <v/>
      </c>
      <c r="CB167" s="91" t="str">
        <f t="shared" si="1318"/>
        <v/>
      </c>
      <c r="CC167" s="91" t="str">
        <f t="shared" si="1319"/>
        <v/>
      </c>
      <c r="CD167" s="91" t="str">
        <f t="shared" si="1320"/>
        <v/>
      </c>
      <c r="CE167" s="91" t="str">
        <f t="shared" si="1321"/>
        <v/>
      </c>
      <c r="CF167" s="91" t="str">
        <f t="shared" si="1322"/>
        <v/>
      </c>
      <c r="CG167" s="91" t="str">
        <f t="shared" si="1323"/>
        <v/>
      </c>
      <c r="CH167" s="91" t="str">
        <f t="shared" si="1324"/>
        <v/>
      </c>
      <c r="CI167" s="91" t="str">
        <f t="shared" si="1325"/>
        <v>нет</v>
      </c>
      <c r="CJ167" s="63" t="e">
        <f>IF(LEN('Описание предлагаемого товара'!#REF!)&gt;0,'Описание предлагаемого товара'!#REF!,"")</f>
        <v>#REF!</v>
      </c>
      <c r="CK167" s="91" t="e">
        <f t="shared" ref="CK167:CL167" si="1518">IFERROR(REPLACE(CJ167,FIND(CHAR(10),CJ167,1),1,""),CJ167)</f>
        <v>#REF!</v>
      </c>
      <c r="CL167" s="91" t="e">
        <f t="shared" si="1518"/>
        <v>#REF!</v>
      </c>
      <c r="CM167" s="91" t="e">
        <f t="shared" si="1327"/>
        <v>#REF!</v>
      </c>
      <c r="CN167" s="91" t="e">
        <f t="shared" si="1328"/>
        <v>#REF!</v>
      </c>
      <c r="CO167" s="91" t="e">
        <f t="shared" si="1329"/>
        <v>#REF!</v>
      </c>
      <c r="CP167" s="90" t="e">
        <f>IF(AU167="Не указан реестровый номер (мера нац.режима Запрет)","",IF(CI167="нет","",IF(CU167="да","исключение(не смотрим баллы)",IFERROR(IF(CI167*1&gt;0,IFERROR(IF(VLOOKUP(CI167*1,Обработ.выгрузка_реестра_РФ!$A:$G,7,)=0,"Баллы не установлены",VLOOKUP(CI167*1,Обработ.выгрузка_реестра_РФ!$A:$G,7,)),IF(LEN(CI167)&gt;14,"","нет номера в реестре РФ")),""),IF(LEN(CI167)=0,"","Некорректный реестровый номер")))))</f>
        <v>#REF!</v>
      </c>
      <c r="CQ167" s="33" t="e">
        <f>IF(LEN(C167)&gt;0,IFERROR(IF(LEN(H167)&gt;0,IF(LEN(VLOOKUP(H167,'исключения(не_смотрим_баллы)'!$A:$C,1,))&gt;0,"да","нет"),"не введен ОКПД2"),"нет"),"")</f>
        <v>#REF!</v>
      </c>
      <c r="CR167" s="33" t="e">
        <f ca="1">IF(CQ167="да",IF(TODAY()&lt;VLOOKUP(H167,'исключения(не_смотрим_баллы)'!$A:$C,3,),"да","нет"),"")</f>
        <v>#REF!</v>
      </c>
      <c r="CS167" s="33" t="str">
        <f>IFERROR(IF(CQ167="да",IF(VLOOKUP(CI167*1,Обработ.выгрузка_реестра_РФ!$A:$G,2,)&lt;VLOOKUP(H167,'исключения(не_смотрим_баллы)'!$A:$C,2,),"да","нет"),""),"")</f>
        <v/>
      </c>
      <c r="CT167" s="24"/>
      <c r="CU167" s="33" t="e">
        <f t="shared" si="1341"/>
        <v>#REF!</v>
      </c>
      <c r="CV167" s="91" t="e">
        <f t="shared" si="1342"/>
        <v>#REF!</v>
      </c>
      <c r="CW167" s="27" t="e">
        <f t="shared" si="1343"/>
        <v>#REF!</v>
      </c>
      <c r="CX167" s="26" t="e">
        <f t="shared" si="1272"/>
        <v>#REF!</v>
      </c>
      <c r="CY167" s="64" t="e">
        <f>IF(LEN('Описание предлагаемого товара'!#REF!)&gt;0,'Описание предлагаемого товара'!#REF!,"")</f>
        <v>#REF!</v>
      </c>
      <c r="CZ167" s="95" t="e">
        <f t="shared" si="1330"/>
        <v>#REF!</v>
      </c>
      <c r="DA167" s="95" t="e">
        <f t="shared" ref="DA167" si="1519">IFERROR(REPLACE(CZ167,FIND(" ",CZ167,1),1,""),CZ167)</f>
        <v>#REF!</v>
      </c>
      <c r="DB167" s="95" t="e">
        <f t="shared" si="1274"/>
        <v>#REF!</v>
      </c>
      <c r="DC167" s="95" t="e">
        <f t="shared" ref="DC167:DD167" si="1520">IFERROR(REPLACE(DB167,FIND("г.",DB167,1),2,""),DB167)</f>
        <v>#REF!</v>
      </c>
      <c r="DD167" s="95" t="e">
        <f t="shared" si="1520"/>
        <v>#REF!</v>
      </c>
      <c r="DE167" s="95" t="e">
        <f t="shared" ref="DE167:DF167" si="1521">IFERROR(REPLACE(DD167,FIND("г",DD167,1),1,""),DD167)</f>
        <v>#REF!</v>
      </c>
      <c r="DF167" s="95" t="e">
        <f t="shared" si="1521"/>
        <v>#REF!</v>
      </c>
      <c r="DG167" s="95" t="e">
        <f t="shared" si="1347"/>
        <v>#REF!</v>
      </c>
      <c r="DH167" s="25" t="str">
        <f>IFERROR(VLOOKUP(CI167*1,Обработ.выгрузка_реестра_РФ!$A:$G,5,),"")</f>
        <v/>
      </c>
      <c r="DI167" s="27" t="str">
        <f t="shared" si="1357"/>
        <v/>
      </c>
      <c r="DJ167" s="27" t="str">
        <f t="shared" ca="1" si="1334"/>
        <v/>
      </c>
      <c r="DK167" s="63" t="e">
        <f>IF(LEN('Описание предлагаемого товара'!#REF!)&gt;0,'Описание предлагаемого товара'!#REF!,"")</f>
        <v>#REF!</v>
      </c>
      <c r="DL167" s="63" t="e">
        <f>IF(LEN('Описание предлагаемого товара'!#REF!)&gt;0,'Описание предлагаемого товара'!#REF!,"")</f>
        <v>#REF!</v>
      </c>
      <c r="DM167" s="32"/>
    </row>
    <row r="168" spans="1:117" ht="48.75" customHeight="1" x14ac:dyDescent="0.25">
      <c r="A168" s="61" t="e">
        <f>IF(LEN('Описание предлагаемого товара'!#REF!)&gt;0,'Описание предлагаемого товара'!#REF!,"")</f>
        <v>#REF!</v>
      </c>
      <c r="B168" s="65" t="e">
        <f>IF(LEN('Описание предлагаемого товара'!#REF!)&gt;0,'Описание предлагаемого товара'!#REF!,"")</f>
        <v>#REF!</v>
      </c>
      <c r="C168" s="61" t="e">
        <f>IF(LEN('Описание предлагаемого товара'!#REF!)&gt;0,'Описание предлагаемого товара'!#REF!,"")</f>
        <v>#REF!</v>
      </c>
      <c r="D168" s="61" t="e">
        <f>IF(LEN('Описание предлагаемого товара'!#REF!)&gt;0,'Описание предлагаемого товара'!#REF!,"")</f>
        <v>#REF!</v>
      </c>
      <c r="E168" s="61" t="e">
        <f>IF(LEN('Описание предлагаемого товара'!#REF!)&gt;0,'Описание предлагаемого товара'!#REF!,"")</f>
        <v>#REF!</v>
      </c>
      <c r="F168" s="61" t="e">
        <f>IF(LEN('Описание предлагаемого товара'!#REF!)&gt;0,'Описание предлагаемого товара'!#REF!,"")</f>
        <v>#REF!</v>
      </c>
      <c r="G168" s="61" t="e">
        <f>IF(LEN('Описание предлагаемого товара'!#REF!)&gt;0,'Описание предлагаемого товара'!#REF!,"")</f>
        <v>#REF!</v>
      </c>
      <c r="H168" s="61" t="e">
        <f>IF(LEN('Описание предлагаемого товара'!#REF!)&gt;0,'Описание предлагаемого товара'!#REF!,"")</f>
        <v>#REF!</v>
      </c>
      <c r="I168" s="61" t="e">
        <f>IF(LEN('Описание предлагаемого товара'!#REF!)&gt;0,'Описание предлагаемого товара'!#REF!,"")</f>
        <v>#REF!</v>
      </c>
      <c r="J168" s="38" t="str">
        <f>IFERROR(VLOOKUP(B168,SAP!$A:$E,5,),"")</f>
        <v/>
      </c>
      <c r="K168" s="40" t="str">
        <f t="shared" si="1277"/>
        <v/>
      </c>
      <c r="L168" s="61" t="e">
        <f>IF(LEN('Описание предлагаемого товара'!#REF!)&gt;0,IFERROR('Описание предлагаемого товара'!#REF!*1,""),"")</f>
        <v>#REF!</v>
      </c>
      <c r="M168" s="39" t="str">
        <f>IFERROR(VLOOKUP(B168,SAP!$A:$E,2,),"")</f>
        <v/>
      </c>
      <c r="N168" s="41" t="str">
        <f t="shared" si="1413"/>
        <v/>
      </c>
      <c r="O168" s="39" t="str">
        <f t="shared" si="1264"/>
        <v/>
      </c>
      <c r="P168" s="36" t="e">
        <f>IF(LEN('Описание предлагаемого товара'!#REF!)&gt;0,'Описание предлагаемого товара'!#REF!,"")</f>
        <v>#REF!</v>
      </c>
      <c r="Q16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68" s="37" t="e">
        <f>IF(LEN('Описание предлагаемого товара'!#REF!)&gt;0,'Описание предлагаемого товара'!#REF!,"")</f>
        <v>#REF!</v>
      </c>
      <c r="S168" s="37" t="e">
        <f>IF(LEN('Описание предлагаемого товара'!#REF!)&gt;0,'Описание предлагаемого товара'!#REF!,"")</f>
        <v>#REF!</v>
      </c>
      <c r="T16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68" s="23" t="str">
        <f>IFERROR(VLOOKUP(CI168*1,Обработ.выгрузка_реестра_РФ!$A:$G,6,),"")</f>
        <v/>
      </c>
      <c r="V168" s="61" t="e">
        <f>IF(LEN('Описание предлагаемого товара'!#REF!)&gt;0,'Описание предлагаемого товара'!#REF!,"")</f>
        <v>#REF!</v>
      </c>
      <c r="W168" s="62" t="e">
        <f>IF(LEN('Описание предлагаемого товара'!#REF!)&gt;0,'Описание предлагаемого товара'!#REF!,"")</f>
        <v>#REF!</v>
      </c>
      <c r="X168" s="91" t="e">
        <f t="shared" ref="X168:Y168" si="1522">IFERROR(REPLACE(W168,FIND(CHAR(10),W168,1),1," "),W168)</f>
        <v>#REF!</v>
      </c>
      <c r="Y168" s="91" t="e">
        <f t="shared" si="1522"/>
        <v>#REF!</v>
      </c>
      <c r="Z168" s="91" t="e">
        <f t="shared" si="1279"/>
        <v>#REF!</v>
      </c>
      <c r="AA168" s="91" t="e">
        <f t="shared" si="1280"/>
        <v>#REF!</v>
      </c>
      <c r="AB168" s="91" t="e">
        <f t="shared" si="1281"/>
        <v>#REF!</v>
      </c>
      <c r="AC168" s="91" t="e">
        <f t="shared" ref="AC168:AF168" si="1523">IFERROR(REPLACE(AB168,FIND("  ",AB168,1),2," "),AB168)</f>
        <v>#REF!</v>
      </c>
      <c r="AD168" s="91" t="e">
        <f t="shared" si="1523"/>
        <v>#REF!</v>
      </c>
      <c r="AE168" s="91" t="e">
        <f t="shared" si="1523"/>
        <v>#REF!</v>
      </c>
      <c r="AF168" s="91" t="e">
        <f t="shared" si="1523"/>
        <v>#REF!</v>
      </c>
      <c r="AG168" s="23" t="str">
        <f>IFERROR(VLOOKUP(CI168*1,Обработ.выгрузка_реестра_РФ!$A:$G,4,),"")</f>
        <v/>
      </c>
      <c r="AH168" s="91" t="str">
        <f t="shared" ref="AH168:AI168" si="1524">IFERROR(REPLACE(AG168,FIND("-",AG168,1),1,"*"),AG168)</f>
        <v/>
      </c>
      <c r="AI168" s="91" t="str">
        <f t="shared" si="1524"/>
        <v/>
      </c>
      <c r="AJ168" s="27" t="str">
        <f t="shared" si="1379"/>
        <v/>
      </c>
      <c r="AK168" s="63" t="e">
        <f>IF(LEN('Описание предлагаемого товара'!#REF!)&gt;0,'Описание предлагаемого товара'!#REF!,"")</f>
        <v>#REF!</v>
      </c>
      <c r="AL168" s="91" t="e">
        <f t="shared" ref="AL168:AM168" si="1525">IFERROR(REPLACE(AK168,FIND(CHAR(10),AK168,1),1,""),AK168)</f>
        <v>#REF!</v>
      </c>
      <c r="AM168" s="91" t="e">
        <f t="shared" si="1525"/>
        <v>#REF!</v>
      </c>
      <c r="AN168" s="91" t="e">
        <f t="shared" ref="AN168:AR168" si="1526">IFERROR(REPLACE(AM168,FIND(" ",AM168,1),1,""),AM168)</f>
        <v>#REF!</v>
      </c>
      <c r="AO168" s="91" t="e">
        <f t="shared" si="1526"/>
        <v>#REF!</v>
      </c>
      <c r="AP168" s="91" t="e">
        <f t="shared" si="1526"/>
        <v>#REF!</v>
      </c>
      <c r="AQ168" s="91" t="e">
        <f t="shared" si="1526"/>
        <v>#REF!</v>
      </c>
      <c r="AR168" s="91" t="e">
        <f t="shared" si="1526"/>
        <v>#REF!</v>
      </c>
      <c r="AS168" s="91" t="e">
        <f t="shared" si="1286"/>
        <v>#REF!</v>
      </c>
      <c r="AT168" s="91" t="e">
        <f t="shared" si="1287"/>
        <v>#REF!</v>
      </c>
      <c r="AU168" s="32" t="e">
        <f t="shared" si="1270"/>
        <v>#REF!</v>
      </c>
      <c r="AV168" s="93" t="e">
        <f>'Описание предлагаемого товара'!#REF!</f>
        <v>#REF!</v>
      </c>
      <c r="AW168" s="91" t="e">
        <f>MIN(SEARCH({0,1,2,3,4,5,6,7,8,9},AV168&amp; "0123456789"))</f>
        <v>#REF!</v>
      </c>
      <c r="AX168" s="91" t="str">
        <f t="shared" si="1288"/>
        <v/>
      </c>
      <c r="AY168" s="91" t="str">
        <f t="shared" si="1289"/>
        <v/>
      </c>
      <c r="AZ168" s="91" t="str">
        <f t="shared" si="1290"/>
        <v/>
      </c>
      <c r="BA168" s="91" t="str">
        <f t="shared" si="1291"/>
        <v/>
      </c>
      <c r="BB168" s="91" t="str">
        <f t="shared" si="1292"/>
        <v/>
      </c>
      <c r="BC168" s="91" t="str">
        <f t="shared" si="1293"/>
        <v/>
      </c>
      <c r="BD168" s="91" t="str">
        <f t="shared" si="1294"/>
        <v/>
      </c>
      <c r="BE168" s="91" t="str">
        <f t="shared" si="1295"/>
        <v/>
      </c>
      <c r="BF168" s="91" t="str">
        <f t="shared" si="1296"/>
        <v/>
      </c>
      <c r="BG168" s="91" t="str">
        <f t="shared" si="1297"/>
        <v/>
      </c>
      <c r="BH168" s="91" t="str">
        <f t="shared" si="1298"/>
        <v/>
      </c>
      <c r="BI168" s="91" t="str">
        <f t="shared" si="1299"/>
        <v/>
      </c>
      <c r="BJ168" s="91" t="str">
        <f t="shared" si="1300"/>
        <v/>
      </c>
      <c r="BK168" s="91" t="str">
        <f t="shared" si="1301"/>
        <v/>
      </c>
      <c r="BL168" s="91" t="str">
        <f t="shared" si="1302"/>
        <v/>
      </c>
      <c r="BM168" s="91" t="str">
        <f t="shared" si="1303"/>
        <v/>
      </c>
      <c r="BN168" s="91" t="str">
        <f t="shared" si="1304"/>
        <v/>
      </c>
      <c r="BO168" s="91" t="str">
        <f t="shared" si="1305"/>
        <v/>
      </c>
      <c r="BP168" s="91" t="str">
        <f t="shared" si="1306"/>
        <v/>
      </c>
      <c r="BQ168" s="91" t="str">
        <f t="shared" si="1307"/>
        <v/>
      </c>
      <c r="BR168" s="91" t="str">
        <f t="shared" si="1308"/>
        <v/>
      </c>
      <c r="BS168" s="91" t="str">
        <f t="shared" si="1309"/>
        <v/>
      </c>
      <c r="BT168" s="91" t="str">
        <f t="shared" si="1310"/>
        <v/>
      </c>
      <c r="BU168" s="91" t="str">
        <f t="shared" si="1311"/>
        <v/>
      </c>
      <c r="BV168" s="91" t="str">
        <f t="shared" si="1312"/>
        <v/>
      </c>
      <c r="BW168" s="91" t="str">
        <f t="shared" si="1313"/>
        <v/>
      </c>
      <c r="BX168" s="91" t="str">
        <f t="shared" si="1314"/>
        <v/>
      </c>
      <c r="BY168" s="91" t="str">
        <f t="shared" si="1315"/>
        <v/>
      </c>
      <c r="BZ168" s="91" t="str">
        <f t="shared" si="1316"/>
        <v/>
      </c>
      <c r="CA168" s="91" t="str">
        <f t="shared" si="1317"/>
        <v/>
      </c>
      <c r="CB168" s="91" t="str">
        <f t="shared" si="1318"/>
        <v/>
      </c>
      <c r="CC168" s="91" t="str">
        <f t="shared" si="1319"/>
        <v/>
      </c>
      <c r="CD168" s="91" t="str">
        <f t="shared" si="1320"/>
        <v/>
      </c>
      <c r="CE168" s="91" t="str">
        <f t="shared" si="1321"/>
        <v/>
      </c>
      <c r="CF168" s="91" t="str">
        <f t="shared" si="1322"/>
        <v/>
      </c>
      <c r="CG168" s="91" t="str">
        <f t="shared" si="1323"/>
        <v/>
      </c>
      <c r="CH168" s="91" t="str">
        <f t="shared" si="1324"/>
        <v/>
      </c>
      <c r="CI168" s="91" t="str">
        <f t="shared" si="1325"/>
        <v>нет</v>
      </c>
      <c r="CJ168" s="63" t="e">
        <f>IF(LEN('Описание предлагаемого товара'!#REF!)&gt;0,'Описание предлагаемого товара'!#REF!,"")</f>
        <v>#REF!</v>
      </c>
      <c r="CK168" s="91" t="e">
        <f t="shared" ref="CK168:CL168" si="1527">IFERROR(REPLACE(CJ168,FIND(CHAR(10),CJ168,1),1,""),CJ168)</f>
        <v>#REF!</v>
      </c>
      <c r="CL168" s="91" t="e">
        <f t="shared" si="1527"/>
        <v>#REF!</v>
      </c>
      <c r="CM168" s="91" t="e">
        <f t="shared" si="1327"/>
        <v>#REF!</v>
      </c>
      <c r="CN168" s="91" t="e">
        <f t="shared" si="1328"/>
        <v>#REF!</v>
      </c>
      <c r="CO168" s="91" t="e">
        <f t="shared" si="1329"/>
        <v>#REF!</v>
      </c>
      <c r="CP168" s="90" t="e">
        <f>IF(AU168="Не указан реестровый номер (мера нац.режима Запрет)","",IF(CI168="нет","",IF(CU168="да","исключение(не смотрим баллы)",IFERROR(IF(CI168*1&gt;0,IFERROR(IF(VLOOKUP(CI168*1,Обработ.выгрузка_реестра_РФ!$A:$G,7,)=0,"Баллы не установлены",VLOOKUP(CI168*1,Обработ.выгрузка_реестра_РФ!$A:$G,7,)),IF(LEN(CI168)&gt;14,"","нет номера в реестре РФ")),""),IF(LEN(CI168)=0,"","Некорректный реестровый номер")))))</f>
        <v>#REF!</v>
      </c>
      <c r="CQ168" s="33" t="e">
        <f>IF(LEN(C168)&gt;0,IFERROR(IF(LEN(H168)&gt;0,IF(LEN(VLOOKUP(H168,'исключения(не_смотрим_баллы)'!$A:$C,1,))&gt;0,"да","нет"),"не введен ОКПД2"),"нет"),"")</f>
        <v>#REF!</v>
      </c>
      <c r="CR168" s="33" t="e">
        <f ca="1">IF(CQ168="да",IF(TODAY()&lt;VLOOKUP(H168,'исключения(не_смотрим_баллы)'!$A:$C,3,),"да","нет"),"")</f>
        <v>#REF!</v>
      </c>
      <c r="CS168" s="33" t="str">
        <f>IFERROR(IF(CQ168="да",IF(VLOOKUP(CI168*1,Обработ.выгрузка_реестра_РФ!$A:$G,2,)&lt;VLOOKUP(H168,'исключения(не_смотрим_баллы)'!$A:$C,2,),"да","нет"),""),"")</f>
        <v/>
      </c>
      <c r="CT168" s="24"/>
      <c r="CU168" s="33" t="e">
        <f t="shared" si="1341"/>
        <v>#REF!</v>
      </c>
      <c r="CV168" s="91" t="e">
        <f t="shared" si="1342"/>
        <v>#REF!</v>
      </c>
      <c r="CW168" s="27" t="e">
        <f t="shared" si="1343"/>
        <v>#REF!</v>
      </c>
      <c r="CX168" s="26" t="e">
        <f t="shared" si="1272"/>
        <v>#REF!</v>
      </c>
      <c r="CY168" s="64" t="e">
        <f>IF(LEN('Описание предлагаемого товара'!#REF!)&gt;0,'Описание предлагаемого товара'!#REF!,"")</f>
        <v>#REF!</v>
      </c>
      <c r="CZ168" s="95" t="e">
        <f t="shared" si="1330"/>
        <v>#REF!</v>
      </c>
      <c r="DA168" s="95" t="e">
        <f t="shared" ref="DA168" si="1528">IFERROR(REPLACE(CZ168,FIND(" ",CZ168,1),1,""),CZ168)</f>
        <v>#REF!</v>
      </c>
      <c r="DB168" s="95" t="e">
        <f t="shared" si="1274"/>
        <v>#REF!</v>
      </c>
      <c r="DC168" s="95" t="e">
        <f t="shared" ref="DC168:DD168" si="1529">IFERROR(REPLACE(DB168,FIND("г.",DB168,1),2,""),DB168)</f>
        <v>#REF!</v>
      </c>
      <c r="DD168" s="95" t="e">
        <f t="shared" si="1529"/>
        <v>#REF!</v>
      </c>
      <c r="DE168" s="95" t="e">
        <f t="shared" ref="DE168:DF168" si="1530">IFERROR(REPLACE(DD168,FIND("г",DD168,1),1,""),DD168)</f>
        <v>#REF!</v>
      </c>
      <c r="DF168" s="95" t="e">
        <f t="shared" si="1530"/>
        <v>#REF!</v>
      </c>
      <c r="DG168" s="95" t="e">
        <f t="shared" si="1347"/>
        <v>#REF!</v>
      </c>
      <c r="DH168" s="25" t="str">
        <f>IFERROR(VLOOKUP(CI168*1,Обработ.выгрузка_реестра_РФ!$A:$G,5,),"")</f>
        <v/>
      </c>
      <c r="DI168" s="27" t="str">
        <f t="shared" si="1357"/>
        <v/>
      </c>
      <c r="DJ168" s="27" t="str">
        <f t="shared" ca="1" si="1334"/>
        <v/>
      </c>
      <c r="DK168" s="63" t="e">
        <f>IF(LEN('Описание предлагаемого товара'!#REF!)&gt;0,'Описание предлагаемого товара'!#REF!,"")</f>
        <v>#REF!</v>
      </c>
      <c r="DL168" s="63" t="e">
        <f>IF(LEN('Описание предлагаемого товара'!#REF!)&gt;0,'Описание предлагаемого товара'!#REF!,"")</f>
        <v>#REF!</v>
      </c>
      <c r="DM168" s="32"/>
    </row>
    <row r="169" spans="1:117" ht="48.75" customHeight="1" x14ac:dyDescent="0.25">
      <c r="A169" s="61" t="e">
        <f>IF(LEN('Описание предлагаемого товара'!#REF!)&gt;0,'Описание предлагаемого товара'!#REF!,"")</f>
        <v>#REF!</v>
      </c>
      <c r="B169" s="65" t="e">
        <f>IF(LEN('Описание предлагаемого товара'!#REF!)&gt;0,'Описание предлагаемого товара'!#REF!,"")</f>
        <v>#REF!</v>
      </c>
      <c r="C169" s="61" t="e">
        <f>IF(LEN('Описание предлагаемого товара'!#REF!)&gt;0,'Описание предлагаемого товара'!#REF!,"")</f>
        <v>#REF!</v>
      </c>
      <c r="D169" s="61" t="e">
        <f>IF(LEN('Описание предлагаемого товара'!#REF!)&gt;0,'Описание предлагаемого товара'!#REF!,"")</f>
        <v>#REF!</v>
      </c>
      <c r="E169" s="61" t="e">
        <f>IF(LEN('Описание предлагаемого товара'!#REF!)&gt;0,'Описание предлагаемого товара'!#REF!,"")</f>
        <v>#REF!</v>
      </c>
      <c r="F169" s="61" t="e">
        <f>IF(LEN('Описание предлагаемого товара'!#REF!)&gt;0,'Описание предлагаемого товара'!#REF!,"")</f>
        <v>#REF!</v>
      </c>
      <c r="G169" s="61" t="e">
        <f>IF(LEN('Описание предлагаемого товара'!#REF!)&gt;0,'Описание предлагаемого товара'!#REF!,"")</f>
        <v>#REF!</v>
      </c>
      <c r="H169" s="61" t="e">
        <f>IF(LEN('Описание предлагаемого товара'!#REF!)&gt;0,'Описание предлагаемого товара'!#REF!,"")</f>
        <v>#REF!</v>
      </c>
      <c r="I169" s="61" t="e">
        <f>IF(LEN('Описание предлагаемого товара'!#REF!)&gt;0,'Описание предлагаемого товара'!#REF!,"")</f>
        <v>#REF!</v>
      </c>
      <c r="J169" s="38" t="str">
        <f>IFERROR(VLOOKUP(B169,SAP!$A:$E,5,),"")</f>
        <v/>
      </c>
      <c r="K169" s="40" t="str">
        <f t="shared" si="1277"/>
        <v/>
      </c>
      <c r="L169" s="61" t="e">
        <f>IF(LEN('Описание предлагаемого товара'!#REF!)&gt;0,IFERROR('Описание предлагаемого товара'!#REF!*1,""),"")</f>
        <v>#REF!</v>
      </c>
      <c r="M169" s="39" t="str">
        <f>IFERROR(VLOOKUP(B169,SAP!$A:$E,2,),"")</f>
        <v/>
      </c>
      <c r="N169" s="41" t="str">
        <f t="shared" si="1413"/>
        <v/>
      </c>
      <c r="O169" s="39" t="str">
        <f t="shared" si="1264"/>
        <v/>
      </c>
      <c r="P169" s="36" t="e">
        <f>IF(LEN('Описание предлагаемого товара'!#REF!)&gt;0,'Описание предлагаемого товара'!#REF!,"")</f>
        <v>#REF!</v>
      </c>
      <c r="Q16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69" s="37" t="e">
        <f>IF(LEN('Описание предлагаемого товара'!#REF!)&gt;0,'Описание предлагаемого товара'!#REF!,"")</f>
        <v>#REF!</v>
      </c>
      <c r="S169" s="37" t="e">
        <f>IF(LEN('Описание предлагаемого товара'!#REF!)&gt;0,'Описание предлагаемого товара'!#REF!,"")</f>
        <v>#REF!</v>
      </c>
      <c r="T16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69" s="23" t="str">
        <f>IFERROR(VLOOKUP(CI169*1,Обработ.выгрузка_реестра_РФ!$A:$G,6,),"")</f>
        <v/>
      </c>
      <c r="V169" s="61" t="e">
        <f>IF(LEN('Описание предлагаемого товара'!#REF!)&gt;0,'Описание предлагаемого товара'!#REF!,"")</f>
        <v>#REF!</v>
      </c>
      <c r="W169" s="62" t="e">
        <f>IF(LEN('Описание предлагаемого товара'!#REF!)&gt;0,'Описание предлагаемого товара'!#REF!,"")</f>
        <v>#REF!</v>
      </c>
      <c r="X169" s="91" t="e">
        <f t="shared" ref="X169:Y169" si="1531">IFERROR(REPLACE(W169,FIND(CHAR(10),W169,1),1," "),W169)</f>
        <v>#REF!</v>
      </c>
      <c r="Y169" s="91" t="e">
        <f t="shared" si="1531"/>
        <v>#REF!</v>
      </c>
      <c r="Z169" s="91" t="e">
        <f t="shared" si="1279"/>
        <v>#REF!</v>
      </c>
      <c r="AA169" s="91" t="e">
        <f t="shared" si="1280"/>
        <v>#REF!</v>
      </c>
      <c r="AB169" s="91" t="e">
        <f t="shared" si="1281"/>
        <v>#REF!</v>
      </c>
      <c r="AC169" s="91" t="e">
        <f t="shared" ref="AC169:AF169" si="1532">IFERROR(REPLACE(AB169,FIND("  ",AB169,1),2," "),AB169)</f>
        <v>#REF!</v>
      </c>
      <c r="AD169" s="91" t="e">
        <f t="shared" si="1532"/>
        <v>#REF!</v>
      </c>
      <c r="AE169" s="91" t="e">
        <f t="shared" si="1532"/>
        <v>#REF!</v>
      </c>
      <c r="AF169" s="91" t="e">
        <f t="shared" si="1532"/>
        <v>#REF!</v>
      </c>
      <c r="AG169" s="23" t="str">
        <f>IFERROR(VLOOKUP(CI169*1,Обработ.выгрузка_реестра_РФ!$A:$G,4,),"")</f>
        <v/>
      </c>
      <c r="AH169" s="91" t="str">
        <f t="shared" ref="AH169:AI169" si="1533">IFERROR(REPLACE(AG169,FIND("-",AG169,1),1,"*"),AG169)</f>
        <v/>
      </c>
      <c r="AI169" s="91" t="str">
        <f t="shared" si="1533"/>
        <v/>
      </c>
      <c r="AJ169" s="27" t="str">
        <f t="shared" si="1379"/>
        <v/>
      </c>
      <c r="AK169" s="63" t="e">
        <f>IF(LEN('Описание предлагаемого товара'!#REF!)&gt;0,'Описание предлагаемого товара'!#REF!,"")</f>
        <v>#REF!</v>
      </c>
      <c r="AL169" s="91" t="e">
        <f t="shared" ref="AL169:AM169" si="1534">IFERROR(REPLACE(AK169,FIND(CHAR(10),AK169,1),1,""),AK169)</f>
        <v>#REF!</v>
      </c>
      <c r="AM169" s="91" t="e">
        <f t="shared" si="1534"/>
        <v>#REF!</v>
      </c>
      <c r="AN169" s="91" t="e">
        <f t="shared" ref="AN169:AR169" si="1535">IFERROR(REPLACE(AM169,FIND(" ",AM169,1),1,""),AM169)</f>
        <v>#REF!</v>
      </c>
      <c r="AO169" s="91" t="e">
        <f t="shared" si="1535"/>
        <v>#REF!</v>
      </c>
      <c r="AP169" s="91" t="e">
        <f t="shared" si="1535"/>
        <v>#REF!</v>
      </c>
      <c r="AQ169" s="91" t="e">
        <f t="shared" si="1535"/>
        <v>#REF!</v>
      </c>
      <c r="AR169" s="91" t="e">
        <f t="shared" si="1535"/>
        <v>#REF!</v>
      </c>
      <c r="AS169" s="91" t="e">
        <f t="shared" si="1286"/>
        <v>#REF!</v>
      </c>
      <c r="AT169" s="91" t="e">
        <f t="shared" si="1287"/>
        <v>#REF!</v>
      </c>
      <c r="AU169" s="32" t="e">
        <f t="shared" si="1270"/>
        <v>#REF!</v>
      </c>
      <c r="AV169" s="93" t="e">
        <f>'Описание предлагаемого товара'!#REF!</f>
        <v>#REF!</v>
      </c>
      <c r="AW169" s="91" t="e">
        <f>MIN(SEARCH({0,1,2,3,4,5,6,7,8,9},AV169&amp; "0123456789"))</f>
        <v>#REF!</v>
      </c>
      <c r="AX169" s="91" t="str">
        <f t="shared" si="1288"/>
        <v/>
      </c>
      <c r="AY169" s="91" t="str">
        <f t="shared" si="1289"/>
        <v/>
      </c>
      <c r="AZ169" s="91" t="str">
        <f t="shared" si="1290"/>
        <v/>
      </c>
      <c r="BA169" s="91" t="str">
        <f t="shared" si="1291"/>
        <v/>
      </c>
      <c r="BB169" s="91" t="str">
        <f t="shared" si="1292"/>
        <v/>
      </c>
      <c r="BC169" s="91" t="str">
        <f t="shared" si="1293"/>
        <v/>
      </c>
      <c r="BD169" s="91" t="str">
        <f t="shared" si="1294"/>
        <v/>
      </c>
      <c r="BE169" s="91" t="str">
        <f t="shared" si="1295"/>
        <v/>
      </c>
      <c r="BF169" s="91" t="str">
        <f t="shared" si="1296"/>
        <v/>
      </c>
      <c r="BG169" s="91" t="str">
        <f t="shared" si="1297"/>
        <v/>
      </c>
      <c r="BH169" s="91" t="str">
        <f t="shared" si="1298"/>
        <v/>
      </c>
      <c r="BI169" s="91" t="str">
        <f t="shared" si="1299"/>
        <v/>
      </c>
      <c r="BJ169" s="91" t="str">
        <f t="shared" si="1300"/>
        <v/>
      </c>
      <c r="BK169" s="91" t="str">
        <f t="shared" si="1301"/>
        <v/>
      </c>
      <c r="BL169" s="91" t="str">
        <f t="shared" si="1302"/>
        <v/>
      </c>
      <c r="BM169" s="91" t="str">
        <f t="shared" si="1303"/>
        <v/>
      </c>
      <c r="BN169" s="91" t="str">
        <f t="shared" si="1304"/>
        <v/>
      </c>
      <c r="BO169" s="91" t="str">
        <f t="shared" si="1305"/>
        <v/>
      </c>
      <c r="BP169" s="91" t="str">
        <f t="shared" si="1306"/>
        <v/>
      </c>
      <c r="BQ169" s="91" t="str">
        <f t="shared" si="1307"/>
        <v/>
      </c>
      <c r="BR169" s="91" t="str">
        <f t="shared" si="1308"/>
        <v/>
      </c>
      <c r="BS169" s="91" t="str">
        <f t="shared" si="1309"/>
        <v/>
      </c>
      <c r="BT169" s="91" t="str">
        <f t="shared" si="1310"/>
        <v/>
      </c>
      <c r="BU169" s="91" t="str">
        <f t="shared" si="1311"/>
        <v/>
      </c>
      <c r="BV169" s="91" t="str">
        <f t="shared" si="1312"/>
        <v/>
      </c>
      <c r="BW169" s="91" t="str">
        <f t="shared" si="1313"/>
        <v/>
      </c>
      <c r="BX169" s="91" t="str">
        <f t="shared" si="1314"/>
        <v/>
      </c>
      <c r="BY169" s="91" t="str">
        <f t="shared" si="1315"/>
        <v/>
      </c>
      <c r="BZ169" s="91" t="str">
        <f t="shared" si="1316"/>
        <v/>
      </c>
      <c r="CA169" s="91" t="str">
        <f t="shared" si="1317"/>
        <v/>
      </c>
      <c r="CB169" s="91" t="str">
        <f t="shared" si="1318"/>
        <v/>
      </c>
      <c r="CC169" s="91" t="str">
        <f t="shared" si="1319"/>
        <v/>
      </c>
      <c r="CD169" s="91" t="str">
        <f t="shared" si="1320"/>
        <v/>
      </c>
      <c r="CE169" s="91" t="str">
        <f t="shared" si="1321"/>
        <v/>
      </c>
      <c r="CF169" s="91" t="str">
        <f t="shared" si="1322"/>
        <v/>
      </c>
      <c r="CG169" s="91" t="str">
        <f t="shared" si="1323"/>
        <v/>
      </c>
      <c r="CH169" s="91" t="str">
        <f t="shared" si="1324"/>
        <v/>
      </c>
      <c r="CI169" s="91" t="str">
        <f t="shared" si="1325"/>
        <v>нет</v>
      </c>
      <c r="CJ169" s="63" t="e">
        <f>IF(LEN('Описание предлагаемого товара'!#REF!)&gt;0,'Описание предлагаемого товара'!#REF!,"")</f>
        <v>#REF!</v>
      </c>
      <c r="CK169" s="91" t="e">
        <f t="shared" ref="CK169:CL169" si="1536">IFERROR(REPLACE(CJ169,FIND(CHAR(10),CJ169,1),1,""),CJ169)</f>
        <v>#REF!</v>
      </c>
      <c r="CL169" s="91" t="e">
        <f t="shared" si="1536"/>
        <v>#REF!</v>
      </c>
      <c r="CM169" s="91" t="e">
        <f t="shared" si="1327"/>
        <v>#REF!</v>
      </c>
      <c r="CN169" s="91" t="e">
        <f t="shared" si="1328"/>
        <v>#REF!</v>
      </c>
      <c r="CO169" s="91" t="e">
        <f t="shared" si="1329"/>
        <v>#REF!</v>
      </c>
      <c r="CP169" s="90" t="e">
        <f>IF(AU169="Не указан реестровый номер (мера нац.режима Запрет)","",IF(CI169="нет","",IF(CU169="да","исключение(не смотрим баллы)",IFERROR(IF(CI169*1&gt;0,IFERROR(IF(VLOOKUP(CI169*1,Обработ.выгрузка_реестра_РФ!$A:$G,7,)=0,"Баллы не установлены",VLOOKUP(CI169*1,Обработ.выгрузка_реестра_РФ!$A:$G,7,)),IF(LEN(CI169)&gt;14,"","нет номера в реестре РФ")),""),IF(LEN(CI169)=0,"","Некорректный реестровый номер")))))</f>
        <v>#REF!</v>
      </c>
      <c r="CQ169" s="33" t="e">
        <f>IF(LEN(C169)&gt;0,IFERROR(IF(LEN(H169)&gt;0,IF(LEN(VLOOKUP(H169,'исключения(не_смотрим_баллы)'!$A:$C,1,))&gt;0,"да","нет"),"не введен ОКПД2"),"нет"),"")</f>
        <v>#REF!</v>
      </c>
      <c r="CR169" s="33" t="e">
        <f ca="1">IF(CQ169="да",IF(TODAY()&lt;VLOOKUP(H169,'исключения(не_смотрим_баллы)'!$A:$C,3,),"да","нет"),"")</f>
        <v>#REF!</v>
      </c>
      <c r="CS169" s="33" t="str">
        <f>IFERROR(IF(CQ169="да",IF(VLOOKUP(CI169*1,Обработ.выгрузка_реестра_РФ!$A:$G,2,)&lt;VLOOKUP(H169,'исключения(не_смотрим_баллы)'!$A:$C,2,),"да","нет"),""),"")</f>
        <v/>
      </c>
      <c r="CT169" s="24"/>
      <c r="CU169" s="33" t="e">
        <f t="shared" si="1341"/>
        <v>#REF!</v>
      </c>
      <c r="CV169" s="91" t="e">
        <f t="shared" si="1342"/>
        <v>#REF!</v>
      </c>
      <c r="CW169" s="27" t="e">
        <f t="shared" si="1343"/>
        <v>#REF!</v>
      </c>
      <c r="CX169" s="26" t="e">
        <f t="shared" si="1272"/>
        <v>#REF!</v>
      </c>
      <c r="CY169" s="64" t="e">
        <f>IF(LEN('Описание предлагаемого товара'!#REF!)&gt;0,'Описание предлагаемого товара'!#REF!,"")</f>
        <v>#REF!</v>
      </c>
      <c r="CZ169" s="95" t="e">
        <f t="shared" si="1330"/>
        <v>#REF!</v>
      </c>
      <c r="DA169" s="95" t="e">
        <f t="shared" ref="DA169" si="1537">IFERROR(REPLACE(CZ169,FIND(" ",CZ169,1),1,""),CZ169)</f>
        <v>#REF!</v>
      </c>
      <c r="DB169" s="95" t="e">
        <f t="shared" si="1274"/>
        <v>#REF!</v>
      </c>
      <c r="DC169" s="95" t="e">
        <f t="shared" ref="DC169:DD169" si="1538">IFERROR(REPLACE(DB169,FIND("г.",DB169,1),2,""),DB169)</f>
        <v>#REF!</v>
      </c>
      <c r="DD169" s="95" t="e">
        <f t="shared" si="1538"/>
        <v>#REF!</v>
      </c>
      <c r="DE169" s="95" t="e">
        <f t="shared" ref="DE169:DF169" si="1539">IFERROR(REPLACE(DD169,FIND("г",DD169,1),1,""),DD169)</f>
        <v>#REF!</v>
      </c>
      <c r="DF169" s="95" t="e">
        <f t="shared" si="1539"/>
        <v>#REF!</v>
      </c>
      <c r="DG169" s="95" t="e">
        <f t="shared" si="1347"/>
        <v>#REF!</v>
      </c>
      <c r="DH169" s="25" t="str">
        <f>IFERROR(VLOOKUP(CI169*1,Обработ.выгрузка_реестра_РФ!$A:$G,5,),"")</f>
        <v/>
      </c>
      <c r="DI169" s="27" t="str">
        <f t="shared" si="1357"/>
        <v/>
      </c>
      <c r="DJ169" s="27" t="str">
        <f t="shared" ca="1" si="1334"/>
        <v/>
      </c>
      <c r="DK169" s="63" t="e">
        <f>IF(LEN('Описание предлагаемого товара'!#REF!)&gt;0,'Описание предлагаемого товара'!#REF!,"")</f>
        <v>#REF!</v>
      </c>
      <c r="DL169" s="63" t="e">
        <f>IF(LEN('Описание предлагаемого товара'!#REF!)&gt;0,'Описание предлагаемого товара'!#REF!,"")</f>
        <v>#REF!</v>
      </c>
      <c r="DM169" s="32"/>
    </row>
    <row r="170" spans="1:117" ht="48.75" customHeight="1" x14ac:dyDescent="0.25">
      <c r="A170" s="61" t="e">
        <f>IF(LEN('Описание предлагаемого товара'!#REF!)&gt;0,'Описание предлагаемого товара'!#REF!,"")</f>
        <v>#REF!</v>
      </c>
      <c r="B170" s="65" t="e">
        <f>IF(LEN('Описание предлагаемого товара'!#REF!)&gt;0,'Описание предлагаемого товара'!#REF!,"")</f>
        <v>#REF!</v>
      </c>
      <c r="C170" s="61" t="e">
        <f>IF(LEN('Описание предлагаемого товара'!#REF!)&gt;0,'Описание предлагаемого товара'!#REF!,"")</f>
        <v>#REF!</v>
      </c>
      <c r="D170" s="61" t="e">
        <f>IF(LEN('Описание предлагаемого товара'!#REF!)&gt;0,'Описание предлагаемого товара'!#REF!,"")</f>
        <v>#REF!</v>
      </c>
      <c r="E170" s="61" t="e">
        <f>IF(LEN('Описание предлагаемого товара'!#REF!)&gt;0,'Описание предлагаемого товара'!#REF!,"")</f>
        <v>#REF!</v>
      </c>
      <c r="F170" s="61" t="e">
        <f>IF(LEN('Описание предлагаемого товара'!#REF!)&gt;0,'Описание предлагаемого товара'!#REF!,"")</f>
        <v>#REF!</v>
      </c>
      <c r="G170" s="61" t="e">
        <f>IF(LEN('Описание предлагаемого товара'!#REF!)&gt;0,'Описание предлагаемого товара'!#REF!,"")</f>
        <v>#REF!</v>
      </c>
      <c r="H170" s="61" t="e">
        <f>IF(LEN('Описание предлагаемого товара'!#REF!)&gt;0,'Описание предлагаемого товара'!#REF!,"")</f>
        <v>#REF!</v>
      </c>
      <c r="I170" s="61" t="e">
        <f>IF(LEN('Описание предлагаемого товара'!#REF!)&gt;0,'Описание предлагаемого товара'!#REF!,"")</f>
        <v>#REF!</v>
      </c>
      <c r="J170" s="38" t="str">
        <f>IFERROR(VLOOKUP(B170,SAP!$A:$E,5,),"")</f>
        <v/>
      </c>
      <c r="K170" s="40" t="str">
        <f t="shared" si="1277"/>
        <v/>
      </c>
      <c r="L170" s="61" t="e">
        <f>IF(LEN('Описание предлагаемого товара'!#REF!)&gt;0,IFERROR('Описание предлагаемого товара'!#REF!*1,""),"")</f>
        <v>#REF!</v>
      </c>
      <c r="M170" s="39" t="str">
        <f>IFERROR(VLOOKUP(B170,SAP!$A:$E,2,),"")</f>
        <v/>
      </c>
      <c r="N170" s="41" t="str">
        <f t="shared" si="1413"/>
        <v/>
      </c>
      <c r="O170" s="39" t="str">
        <f t="shared" si="1264"/>
        <v/>
      </c>
      <c r="P170" s="36" t="e">
        <f>IF(LEN('Описание предлагаемого товара'!#REF!)&gt;0,'Описание предлагаемого товара'!#REF!,"")</f>
        <v>#REF!</v>
      </c>
      <c r="Q17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70" s="37" t="e">
        <f>IF(LEN('Описание предлагаемого товара'!#REF!)&gt;0,'Описание предлагаемого товара'!#REF!,"")</f>
        <v>#REF!</v>
      </c>
      <c r="S170" s="37" t="e">
        <f>IF(LEN('Описание предлагаемого товара'!#REF!)&gt;0,'Описание предлагаемого товара'!#REF!,"")</f>
        <v>#REF!</v>
      </c>
      <c r="T17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70" s="23" t="str">
        <f>IFERROR(VLOOKUP(CI170*1,Обработ.выгрузка_реестра_РФ!$A:$G,6,),"")</f>
        <v/>
      </c>
      <c r="V170" s="61" t="e">
        <f>IF(LEN('Описание предлагаемого товара'!#REF!)&gt;0,'Описание предлагаемого товара'!#REF!,"")</f>
        <v>#REF!</v>
      </c>
      <c r="W170" s="62" t="e">
        <f>IF(LEN('Описание предлагаемого товара'!#REF!)&gt;0,'Описание предлагаемого товара'!#REF!,"")</f>
        <v>#REF!</v>
      </c>
      <c r="X170" s="91" t="e">
        <f t="shared" ref="X170:Y170" si="1540">IFERROR(REPLACE(W170,FIND(CHAR(10),W170,1),1," "),W170)</f>
        <v>#REF!</v>
      </c>
      <c r="Y170" s="91" t="e">
        <f t="shared" si="1540"/>
        <v>#REF!</v>
      </c>
      <c r="Z170" s="91" t="e">
        <f t="shared" si="1279"/>
        <v>#REF!</v>
      </c>
      <c r="AA170" s="91" t="e">
        <f t="shared" si="1280"/>
        <v>#REF!</v>
      </c>
      <c r="AB170" s="91" t="e">
        <f t="shared" si="1281"/>
        <v>#REF!</v>
      </c>
      <c r="AC170" s="91" t="e">
        <f t="shared" ref="AC170:AF170" si="1541">IFERROR(REPLACE(AB170,FIND("  ",AB170,1),2," "),AB170)</f>
        <v>#REF!</v>
      </c>
      <c r="AD170" s="91" t="e">
        <f t="shared" si="1541"/>
        <v>#REF!</v>
      </c>
      <c r="AE170" s="91" t="e">
        <f t="shared" si="1541"/>
        <v>#REF!</v>
      </c>
      <c r="AF170" s="91" t="e">
        <f t="shared" si="1541"/>
        <v>#REF!</v>
      </c>
      <c r="AG170" s="23" t="str">
        <f>IFERROR(VLOOKUP(CI170*1,Обработ.выгрузка_реестра_РФ!$A:$G,4,),"")</f>
        <v/>
      </c>
      <c r="AH170" s="91" t="str">
        <f t="shared" ref="AH170:AI170" si="1542">IFERROR(REPLACE(AG170,FIND("-",AG170,1),1,"*"),AG170)</f>
        <v/>
      </c>
      <c r="AI170" s="91" t="str">
        <f t="shared" si="1542"/>
        <v/>
      </c>
      <c r="AJ170" s="27" t="str">
        <f t="shared" si="1379"/>
        <v/>
      </c>
      <c r="AK170" s="63" t="e">
        <f>IF(LEN('Описание предлагаемого товара'!#REF!)&gt;0,'Описание предлагаемого товара'!#REF!,"")</f>
        <v>#REF!</v>
      </c>
      <c r="AL170" s="91" t="e">
        <f t="shared" ref="AL170:AM170" si="1543">IFERROR(REPLACE(AK170,FIND(CHAR(10),AK170,1),1,""),AK170)</f>
        <v>#REF!</v>
      </c>
      <c r="AM170" s="91" t="e">
        <f t="shared" si="1543"/>
        <v>#REF!</v>
      </c>
      <c r="AN170" s="91" t="e">
        <f t="shared" ref="AN170:AR170" si="1544">IFERROR(REPLACE(AM170,FIND(" ",AM170,1),1,""),AM170)</f>
        <v>#REF!</v>
      </c>
      <c r="AO170" s="91" t="e">
        <f t="shared" si="1544"/>
        <v>#REF!</v>
      </c>
      <c r="AP170" s="91" t="e">
        <f t="shared" si="1544"/>
        <v>#REF!</v>
      </c>
      <c r="AQ170" s="91" t="e">
        <f t="shared" si="1544"/>
        <v>#REF!</v>
      </c>
      <c r="AR170" s="91" t="e">
        <f t="shared" si="1544"/>
        <v>#REF!</v>
      </c>
      <c r="AS170" s="91" t="e">
        <f t="shared" si="1286"/>
        <v>#REF!</v>
      </c>
      <c r="AT170" s="91" t="e">
        <f t="shared" si="1287"/>
        <v>#REF!</v>
      </c>
      <c r="AU170" s="32" t="e">
        <f t="shared" si="1270"/>
        <v>#REF!</v>
      </c>
      <c r="AV170" s="93" t="e">
        <f>'Описание предлагаемого товара'!#REF!</f>
        <v>#REF!</v>
      </c>
      <c r="AW170" s="91" t="e">
        <f>MIN(SEARCH({0,1,2,3,4,5,6,7,8,9},AV170&amp; "0123456789"))</f>
        <v>#REF!</v>
      </c>
      <c r="AX170" s="91" t="str">
        <f t="shared" si="1288"/>
        <v/>
      </c>
      <c r="AY170" s="91" t="str">
        <f t="shared" si="1289"/>
        <v/>
      </c>
      <c r="AZ170" s="91" t="str">
        <f t="shared" si="1290"/>
        <v/>
      </c>
      <c r="BA170" s="91" t="str">
        <f t="shared" si="1291"/>
        <v/>
      </c>
      <c r="BB170" s="91" t="str">
        <f t="shared" si="1292"/>
        <v/>
      </c>
      <c r="BC170" s="91" t="str">
        <f t="shared" si="1293"/>
        <v/>
      </c>
      <c r="BD170" s="91" t="str">
        <f t="shared" si="1294"/>
        <v/>
      </c>
      <c r="BE170" s="91" t="str">
        <f t="shared" si="1295"/>
        <v/>
      </c>
      <c r="BF170" s="91" t="str">
        <f t="shared" si="1296"/>
        <v/>
      </c>
      <c r="BG170" s="91" t="str">
        <f t="shared" si="1297"/>
        <v/>
      </c>
      <c r="BH170" s="91" t="str">
        <f t="shared" si="1298"/>
        <v/>
      </c>
      <c r="BI170" s="91" t="str">
        <f t="shared" si="1299"/>
        <v/>
      </c>
      <c r="BJ170" s="91" t="str">
        <f t="shared" si="1300"/>
        <v/>
      </c>
      <c r="BK170" s="91" t="str">
        <f t="shared" si="1301"/>
        <v/>
      </c>
      <c r="BL170" s="91" t="str">
        <f t="shared" si="1302"/>
        <v/>
      </c>
      <c r="BM170" s="91" t="str">
        <f t="shared" si="1303"/>
        <v/>
      </c>
      <c r="BN170" s="91" t="str">
        <f t="shared" si="1304"/>
        <v/>
      </c>
      <c r="BO170" s="91" t="str">
        <f t="shared" si="1305"/>
        <v/>
      </c>
      <c r="BP170" s="91" t="str">
        <f t="shared" si="1306"/>
        <v/>
      </c>
      <c r="BQ170" s="91" t="str">
        <f t="shared" si="1307"/>
        <v/>
      </c>
      <c r="BR170" s="91" t="str">
        <f t="shared" si="1308"/>
        <v/>
      </c>
      <c r="BS170" s="91" t="str">
        <f t="shared" si="1309"/>
        <v/>
      </c>
      <c r="BT170" s="91" t="str">
        <f t="shared" si="1310"/>
        <v/>
      </c>
      <c r="BU170" s="91" t="str">
        <f t="shared" si="1311"/>
        <v/>
      </c>
      <c r="BV170" s="91" t="str">
        <f t="shared" si="1312"/>
        <v/>
      </c>
      <c r="BW170" s="91" t="str">
        <f t="shared" si="1313"/>
        <v/>
      </c>
      <c r="BX170" s="91" t="str">
        <f t="shared" si="1314"/>
        <v/>
      </c>
      <c r="BY170" s="91" t="str">
        <f t="shared" si="1315"/>
        <v/>
      </c>
      <c r="BZ170" s="91" t="str">
        <f t="shared" si="1316"/>
        <v/>
      </c>
      <c r="CA170" s="91" t="str">
        <f t="shared" si="1317"/>
        <v/>
      </c>
      <c r="CB170" s="91" t="str">
        <f t="shared" si="1318"/>
        <v/>
      </c>
      <c r="CC170" s="91" t="str">
        <f t="shared" si="1319"/>
        <v/>
      </c>
      <c r="CD170" s="91" t="str">
        <f t="shared" si="1320"/>
        <v/>
      </c>
      <c r="CE170" s="91" t="str">
        <f t="shared" si="1321"/>
        <v/>
      </c>
      <c r="CF170" s="91" t="str">
        <f t="shared" si="1322"/>
        <v/>
      </c>
      <c r="CG170" s="91" t="str">
        <f t="shared" si="1323"/>
        <v/>
      </c>
      <c r="CH170" s="91" t="str">
        <f t="shared" si="1324"/>
        <v/>
      </c>
      <c r="CI170" s="91" t="str">
        <f t="shared" si="1325"/>
        <v>нет</v>
      </c>
      <c r="CJ170" s="63" t="e">
        <f>IF(LEN('Описание предлагаемого товара'!#REF!)&gt;0,'Описание предлагаемого товара'!#REF!,"")</f>
        <v>#REF!</v>
      </c>
      <c r="CK170" s="91" t="e">
        <f t="shared" ref="CK170:CL170" si="1545">IFERROR(REPLACE(CJ170,FIND(CHAR(10),CJ170,1),1,""),CJ170)</f>
        <v>#REF!</v>
      </c>
      <c r="CL170" s="91" t="e">
        <f t="shared" si="1545"/>
        <v>#REF!</v>
      </c>
      <c r="CM170" s="91" t="e">
        <f t="shared" si="1327"/>
        <v>#REF!</v>
      </c>
      <c r="CN170" s="91" t="e">
        <f t="shared" si="1328"/>
        <v>#REF!</v>
      </c>
      <c r="CO170" s="91" t="e">
        <f t="shared" si="1329"/>
        <v>#REF!</v>
      </c>
      <c r="CP170" s="90" t="e">
        <f>IF(AU170="Не указан реестровый номер (мера нац.режима Запрет)","",IF(CI170="нет","",IF(CU170="да","исключение(не смотрим баллы)",IFERROR(IF(CI170*1&gt;0,IFERROR(IF(VLOOKUP(CI170*1,Обработ.выгрузка_реестра_РФ!$A:$G,7,)=0,"Баллы не установлены",VLOOKUP(CI170*1,Обработ.выгрузка_реестра_РФ!$A:$G,7,)),IF(LEN(CI170)&gt;14,"","нет номера в реестре РФ")),""),IF(LEN(CI170)=0,"","Некорректный реестровый номер")))))</f>
        <v>#REF!</v>
      </c>
      <c r="CQ170" s="33" t="e">
        <f>IF(LEN(C170)&gt;0,IFERROR(IF(LEN(H170)&gt;0,IF(LEN(VLOOKUP(H170,'исключения(не_смотрим_баллы)'!$A:$C,1,))&gt;0,"да","нет"),"не введен ОКПД2"),"нет"),"")</f>
        <v>#REF!</v>
      </c>
      <c r="CR170" s="33" t="e">
        <f ca="1">IF(CQ170="да",IF(TODAY()&lt;VLOOKUP(H170,'исключения(не_смотрим_баллы)'!$A:$C,3,),"да","нет"),"")</f>
        <v>#REF!</v>
      </c>
      <c r="CS170" s="33" t="str">
        <f>IFERROR(IF(CQ170="да",IF(VLOOKUP(CI170*1,Обработ.выгрузка_реестра_РФ!$A:$G,2,)&lt;VLOOKUP(H170,'исключения(не_смотрим_баллы)'!$A:$C,2,),"да","нет"),""),"")</f>
        <v/>
      </c>
      <c r="CT170" s="24"/>
      <c r="CU170" s="33" t="e">
        <f t="shared" si="1341"/>
        <v>#REF!</v>
      </c>
      <c r="CV170" s="91" t="e">
        <f t="shared" si="1342"/>
        <v>#REF!</v>
      </c>
      <c r="CW170" s="27" t="e">
        <f t="shared" si="1343"/>
        <v>#REF!</v>
      </c>
      <c r="CX170" s="26" t="e">
        <f t="shared" si="1272"/>
        <v>#REF!</v>
      </c>
      <c r="CY170" s="64" t="e">
        <f>IF(LEN('Описание предлагаемого товара'!#REF!)&gt;0,'Описание предлагаемого товара'!#REF!,"")</f>
        <v>#REF!</v>
      </c>
      <c r="CZ170" s="95" t="e">
        <f t="shared" si="1330"/>
        <v>#REF!</v>
      </c>
      <c r="DA170" s="95" t="e">
        <f t="shared" ref="DA170" si="1546">IFERROR(REPLACE(CZ170,FIND(" ",CZ170,1),1,""),CZ170)</f>
        <v>#REF!</v>
      </c>
      <c r="DB170" s="95" t="e">
        <f t="shared" si="1274"/>
        <v>#REF!</v>
      </c>
      <c r="DC170" s="95" t="e">
        <f t="shared" ref="DC170:DD170" si="1547">IFERROR(REPLACE(DB170,FIND("г.",DB170,1),2,""),DB170)</f>
        <v>#REF!</v>
      </c>
      <c r="DD170" s="95" t="e">
        <f t="shared" si="1547"/>
        <v>#REF!</v>
      </c>
      <c r="DE170" s="95" t="e">
        <f t="shared" ref="DE170:DF170" si="1548">IFERROR(REPLACE(DD170,FIND("г",DD170,1),1,""),DD170)</f>
        <v>#REF!</v>
      </c>
      <c r="DF170" s="95" t="e">
        <f t="shared" si="1548"/>
        <v>#REF!</v>
      </c>
      <c r="DG170" s="95" t="e">
        <f t="shared" si="1347"/>
        <v>#REF!</v>
      </c>
      <c r="DH170" s="25" t="str">
        <f>IFERROR(VLOOKUP(CI170*1,Обработ.выгрузка_реестра_РФ!$A:$G,5,),"")</f>
        <v/>
      </c>
      <c r="DI170" s="27" t="str">
        <f t="shared" si="1357"/>
        <v/>
      </c>
      <c r="DJ170" s="27" t="str">
        <f t="shared" ca="1" si="1334"/>
        <v/>
      </c>
      <c r="DK170" s="63" t="e">
        <f>IF(LEN('Описание предлагаемого товара'!#REF!)&gt;0,'Описание предлагаемого товара'!#REF!,"")</f>
        <v>#REF!</v>
      </c>
      <c r="DL170" s="63" t="e">
        <f>IF(LEN('Описание предлагаемого товара'!#REF!)&gt;0,'Описание предлагаемого товара'!#REF!,"")</f>
        <v>#REF!</v>
      </c>
      <c r="DM170" s="32"/>
    </row>
    <row r="171" spans="1:117" ht="48.75" customHeight="1" x14ac:dyDescent="0.25">
      <c r="A171" s="61" t="e">
        <f>IF(LEN('Описание предлагаемого товара'!#REF!)&gt;0,'Описание предлагаемого товара'!#REF!,"")</f>
        <v>#REF!</v>
      </c>
      <c r="B171" s="65" t="e">
        <f>IF(LEN('Описание предлагаемого товара'!#REF!)&gt;0,'Описание предлагаемого товара'!#REF!,"")</f>
        <v>#REF!</v>
      </c>
      <c r="C171" s="61" t="e">
        <f>IF(LEN('Описание предлагаемого товара'!#REF!)&gt;0,'Описание предлагаемого товара'!#REF!,"")</f>
        <v>#REF!</v>
      </c>
      <c r="D171" s="61" t="e">
        <f>IF(LEN('Описание предлагаемого товара'!#REF!)&gt;0,'Описание предлагаемого товара'!#REF!,"")</f>
        <v>#REF!</v>
      </c>
      <c r="E171" s="61" t="e">
        <f>IF(LEN('Описание предлагаемого товара'!#REF!)&gt;0,'Описание предлагаемого товара'!#REF!,"")</f>
        <v>#REF!</v>
      </c>
      <c r="F171" s="61" t="e">
        <f>IF(LEN('Описание предлагаемого товара'!#REF!)&gt;0,'Описание предлагаемого товара'!#REF!,"")</f>
        <v>#REF!</v>
      </c>
      <c r="G171" s="61" t="e">
        <f>IF(LEN('Описание предлагаемого товара'!#REF!)&gt;0,'Описание предлагаемого товара'!#REF!,"")</f>
        <v>#REF!</v>
      </c>
      <c r="H171" s="61" t="e">
        <f>IF(LEN('Описание предлагаемого товара'!#REF!)&gt;0,'Описание предлагаемого товара'!#REF!,"")</f>
        <v>#REF!</v>
      </c>
      <c r="I171" s="61" t="e">
        <f>IF(LEN('Описание предлагаемого товара'!#REF!)&gt;0,'Описание предлагаемого товара'!#REF!,"")</f>
        <v>#REF!</v>
      </c>
      <c r="J171" s="38" t="str">
        <f>IFERROR(VLOOKUP(B171,SAP!$A:$E,5,),"")</f>
        <v/>
      </c>
      <c r="K171" s="40" t="str">
        <f t="shared" si="1277"/>
        <v/>
      </c>
      <c r="L171" s="61" t="e">
        <f>IF(LEN('Описание предлагаемого товара'!#REF!)&gt;0,IFERROR('Описание предлагаемого товара'!#REF!*1,""),"")</f>
        <v>#REF!</v>
      </c>
      <c r="M171" s="39" t="str">
        <f>IFERROR(VLOOKUP(B171,SAP!$A:$E,2,),"")</f>
        <v/>
      </c>
      <c r="N171" s="41" t="str">
        <f t="shared" si="1413"/>
        <v/>
      </c>
      <c r="O171" s="39" t="str">
        <f t="shared" si="1264"/>
        <v/>
      </c>
      <c r="P171" s="36" t="e">
        <f>IF(LEN('Описание предлагаемого товара'!#REF!)&gt;0,'Описание предлагаемого товара'!#REF!,"")</f>
        <v>#REF!</v>
      </c>
      <c r="Q17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71" s="37" t="e">
        <f>IF(LEN('Описание предлагаемого товара'!#REF!)&gt;0,'Описание предлагаемого товара'!#REF!,"")</f>
        <v>#REF!</v>
      </c>
      <c r="S171" s="37" t="e">
        <f>IF(LEN('Описание предлагаемого товара'!#REF!)&gt;0,'Описание предлагаемого товара'!#REF!,"")</f>
        <v>#REF!</v>
      </c>
      <c r="T17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71" s="23" t="str">
        <f>IFERROR(VLOOKUP(CI171*1,Обработ.выгрузка_реестра_РФ!$A:$G,6,),"")</f>
        <v/>
      </c>
      <c r="V171" s="61" t="e">
        <f>IF(LEN('Описание предлагаемого товара'!#REF!)&gt;0,'Описание предлагаемого товара'!#REF!,"")</f>
        <v>#REF!</v>
      </c>
      <c r="W171" s="62" t="e">
        <f>IF(LEN('Описание предлагаемого товара'!#REF!)&gt;0,'Описание предлагаемого товара'!#REF!,"")</f>
        <v>#REF!</v>
      </c>
      <c r="X171" s="91" t="e">
        <f t="shared" ref="X171:Y171" si="1549">IFERROR(REPLACE(W171,FIND(CHAR(10),W171,1),1," "),W171)</f>
        <v>#REF!</v>
      </c>
      <c r="Y171" s="91" t="e">
        <f t="shared" si="1549"/>
        <v>#REF!</v>
      </c>
      <c r="Z171" s="91" t="e">
        <f t="shared" si="1279"/>
        <v>#REF!</v>
      </c>
      <c r="AA171" s="91" t="e">
        <f t="shared" si="1280"/>
        <v>#REF!</v>
      </c>
      <c r="AB171" s="91" t="e">
        <f t="shared" si="1281"/>
        <v>#REF!</v>
      </c>
      <c r="AC171" s="91" t="e">
        <f t="shared" ref="AC171:AF171" si="1550">IFERROR(REPLACE(AB171,FIND("  ",AB171,1),2," "),AB171)</f>
        <v>#REF!</v>
      </c>
      <c r="AD171" s="91" t="e">
        <f t="shared" si="1550"/>
        <v>#REF!</v>
      </c>
      <c r="AE171" s="91" t="e">
        <f t="shared" si="1550"/>
        <v>#REF!</v>
      </c>
      <c r="AF171" s="91" t="e">
        <f t="shared" si="1550"/>
        <v>#REF!</v>
      </c>
      <c r="AG171" s="23" t="str">
        <f>IFERROR(VLOOKUP(CI171*1,Обработ.выгрузка_реестра_РФ!$A:$G,4,),"")</f>
        <v/>
      </c>
      <c r="AH171" s="91" t="str">
        <f t="shared" ref="AH171:AI171" si="1551">IFERROR(REPLACE(AG171,FIND("-",AG171,1),1,"*"),AG171)</f>
        <v/>
      </c>
      <c r="AI171" s="91" t="str">
        <f t="shared" si="1551"/>
        <v/>
      </c>
      <c r="AJ171" s="27" t="str">
        <f t="shared" si="1379"/>
        <v/>
      </c>
      <c r="AK171" s="63" t="e">
        <f>IF(LEN('Описание предлагаемого товара'!#REF!)&gt;0,'Описание предлагаемого товара'!#REF!,"")</f>
        <v>#REF!</v>
      </c>
      <c r="AL171" s="91" t="e">
        <f t="shared" ref="AL171:AM171" si="1552">IFERROR(REPLACE(AK171,FIND(CHAR(10),AK171,1),1,""),AK171)</f>
        <v>#REF!</v>
      </c>
      <c r="AM171" s="91" t="e">
        <f t="shared" si="1552"/>
        <v>#REF!</v>
      </c>
      <c r="AN171" s="91" t="e">
        <f t="shared" ref="AN171:AR171" si="1553">IFERROR(REPLACE(AM171,FIND(" ",AM171,1),1,""),AM171)</f>
        <v>#REF!</v>
      </c>
      <c r="AO171" s="91" t="e">
        <f t="shared" si="1553"/>
        <v>#REF!</v>
      </c>
      <c r="AP171" s="91" t="e">
        <f t="shared" si="1553"/>
        <v>#REF!</v>
      </c>
      <c r="AQ171" s="91" t="e">
        <f t="shared" si="1553"/>
        <v>#REF!</v>
      </c>
      <c r="AR171" s="91" t="e">
        <f t="shared" si="1553"/>
        <v>#REF!</v>
      </c>
      <c r="AS171" s="91" t="e">
        <f t="shared" si="1286"/>
        <v>#REF!</v>
      </c>
      <c r="AT171" s="91" t="e">
        <f t="shared" si="1287"/>
        <v>#REF!</v>
      </c>
      <c r="AU171" s="32" t="e">
        <f t="shared" si="1270"/>
        <v>#REF!</v>
      </c>
      <c r="AV171" s="93" t="e">
        <f>'Описание предлагаемого товара'!#REF!</f>
        <v>#REF!</v>
      </c>
      <c r="AW171" s="91" t="e">
        <f>MIN(SEARCH({0,1,2,3,4,5,6,7,8,9},AV171&amp; "0123456789"))</f>
        <v>#REF!</v>
      </c>
      <c r="AX171" s="91" t="str">
        <f t="shared" si="1288"/>
        <v/>
      </c>
      <c r="AY171" s="91" t="str">
        <f t="shared" si="1289"/>
        <v/>
      </c>
      <c r="AZ171" s="91" t="str">
        <f t="shared" si="1290"/>
        <v/>
      </c>
      <c r="BA171" s="91" t="str">
        <f t="shared" si="1291"/>
        <v/>
      </c>
      <c r="BB171" s="91" t="str">
        <f t="shared" si="1292"/>
        <v/>
      </c>
      <c r="BC171" s="91" t="str">
        <f t="shared" si="1293"/>
        <v/>
      </c>
      <c r="BD171" s="91" t="str">
        <f t="shared" si="1294"/>
        <v/>
      </c>
      <c r="BE171" s="91" t="str">
        <f t="shared" si="1295"/>
        <v/>
      </c>
      <c r="BF171" s="91" t="str">
        <f t="shared" si="1296"/>
        <v/>
      </c>
      <c r="BG171" s="91" t="str">
        <f t="shared" si="1297"/>
        <v/>
      </c>
      <c r="BH171" s="91" t="str">
        <f t="shared" si="1298"/>
        <v/>
      </c>
      <c r="BI171" s="91" t="str">
        <f t="shared" si="1299"/>
        <v/>
      </c>
      <c r="BJ171" s="91" t="str">
        <f t="shared" si="1300"/>
        <v/>
      </c>
      <c r="BK171" s="91" t="str">
        <f t="shared" si="1301"/>
        <v/>
      </c>
      <c r="BL171" s="91" t="str">
        <f t="shared" si="1302"/>
        <v/>
      </c>
      <c r="BM171" s="91" t="str">
        <f t="shared" si="1303"/>
        <v/>
      </c>
      <c r="BN171" s="91" t="str">
        <f t="shared" si="1304"/>
        <v/>
      </c>
      <c r="BO171" s="91" t="str">
        <f t="shared" si="1305"/>
        <v/>
      </c>
      <c r="BP171" s="91" t="str">
        <f t="shared" si="1306"/>
        <v/>
      </c>
      <c r="BQ171" s="91" t="str">
        <f t="shared" si="1307"/>
        <v/>
      </c>
      <c r="BR171" s="91" t="str">
        <f t="shared" si="1308"/>
        <v/>
      </c>
      <c r="BS171" s="91" t="str">
        <f t="shared" si="1309"/>
        <v/>
      </c>
      <c r="BT171" s="91" t="str">
        <f t="shared" si="1310"/>
        <v/>
      </c>
      <c r="BU171" s="91" t="str">
        <f t="shared" si="1311"/>
        <v/>
      </c>
      <c r="BV171" s="91" t="str">
        <f t="shared" si="1312"/>
        <v/>
      </c>
      <c r="BW171" s="91" t="str">
        <f t="shared" si="1313"/>
        <v/>
      </c>
      <c r="BX171" s="91" t="str">
        <f t="shared" si="1314"/>
        <v/>
      </c>
      <c r="BY171" s="91" t="str">
        <f t="shared" si="1315"/>
        <v/>
      </c>
      <c r="BZ171" s="91" t="str">
        <f t="shared" si="1316"/>
        <v/>
      </c>
      <c r="CA171" s="91" t="str">
        <f t="shared" si="1317"/>
        <v/>
      </c>
      <c r="CB171" s="91" t="str">
        <f t="shared" si="1318"/>
        <v/>
      </c>
      <c r="CC171" s="91" t="str">
        <f t="shared" si="1319"/>
        <v/>
      </c>
      <c r="CD171" s="91" t="str">
        <f t="shared" si="1320"/>
        <v/>
      </c>
      <c r="CE171" s="91" t="str">
        <f t="shared" si="1321"/>
        <v/>
      </c>
      <c r="CF171" s="91" t="str">
        <f t="shared" si="1322"/>
        <v/>
      </c>
      <c r="CG171" s="91" t="str">
        <f t="shared" si="1323"/>
        <v/>
      </c>
      <c r="CH171" s="91" t="str">
        <f t="shared" si="1324"/>
        <v/>
      </c>
      <c r="CI171" s="91" t="str">
        <f t="shared" si="1325"/>
        <v>нет</v>
      </c>
      <c r="CJ171" s="63" t="e">
        <f>IF(LEN('Описание предлагаемого товара'!#REF!)&gt;0,'Описание предлагаемого товара'!#REF!,"")</f>
        <v>#REF!</v>
      </c>
      <c r="CK171" s="91" t="e">
        <f t="shared" ref="CK171:CL171" si="1554">IFERROR(REPLACE(CJ171,FIND(CHAR(10),CJ171,1),1,""),CJ171)</f>
        <v>#REF!</v>
      </c>
      <c r="CL171" s="91" t="e">
        <f t="shared" si="1554"/>
        <v>#REF!</v>
      </c>
      <c r="CM171" s="91" t="e">
        <f t="shared" si="1327"/>
        <v>#REF!</v>
      </c>
      <c r="CN171" s="91" t="e">
        <f t="shared" si="1328"/>
        <v>#REF!</v>
      </c>
      <c r="CO171" s="91" t="e">
        <f t="shared" si="1329"/>
        <v>#REF!</v>
      </c>
      <c r="CP171" s="90" t="e">
        <f>IF(AU171="Не указан реестровый номер (мера нац.режима Запрет)","",IF(CI171="нет","",IF(CU171="да","исключение(не смотрим баллы)",IFERROR(IF(CI171*1&gt;0,IFERROR(IF(VLOOKUP(CI171*1,Обработ.выгрузка_реестра_РФ!$A:$G,7,)=0,"Баллы не установлены",VLOOKUP(CI171*1,Обработ.выгрузка_реестра_РФ!$A:$G,7,)),IF(LEN(CI171)&gt;14,"","нет номера в реестре РФ")),""),IF(LEN(CI171)=0,"","Некорректный реестровый номер")))))</f>
        <v>#REF!</v>
      </c>
      <c r="CQ171" s="33" t="e">
        <f>IF(LEN(C171)&gt;0,IFERROR(IF(LEN(H171)&gt;0,IF(LEN(VLOOKUP(H171,'исключения(не_смотрим_баллы)'!$A:$C,1,))&gt;0,"да","нет"),"не введен ОКПД2"),"нет"),"")</f>
        <v>#REF!</v>
      </c>
      <c r="CR171" s="33" t="e">
        <f ca="1">IF(CQ171="да",IF(TODAY()&lt;VLOOKUP(H171,'исключения(не_смотрим_баллы)'!$A:$C,3,),"да","нет"),"")</f>
        <v>#REF!</v>
      </c>
      <c r="CS171" s="33" t="str">
        <f>IFERROR(IF(CQ171="да",IF(VLOOKUP(CI171*1,Обработ.выгрузка_реестра_РФ!$A:$G,2,)&lt;VLOOKUP(H171,'исключения(не_смотрим_баллы)'!$A:$C,2,),"да","нет"),""),"")</f>
        <v/>
      </c>
      <c r="CT171" s="24"/>
      <c r="CU171" s="33" t="e">
        <f t="shared" si="1341"/>
        <v>#REF!</v>
      </c>
      <c r="CV171" s="91" t="e">
        <f t="shared" si="1342"/>
        <v>#REF!</v>
      </c>
      <c r="CW171" s="27" t="e">
        <f t="shared" si="1343"/>
        <v>#REF!</v>
      </c>
      <c r="CX171" s="26" t="e">
        <f t="shared" si="1272"/>
        <v>#REF!</v>
      </c>
      <c r="CY171" s="64" t="e">
        <f>IF(LEN('Описание предлагаемого товара'!#REF!)&gt;0,'Описание предлагаемого товара'!#REF!,"")</f>
        <v>#REF!</v>
      </c>
      <c r="CZ171" s="95" t="e">
        <f t="shared" si="1330"/>
        <v>#REF!</v>
      </c>
      <c r="DA171" s="95" t="e">
        <f t="shared" ref="DA171" si="1555">IFERROR(REPLACE(CZ171,FIND(" ",CZ171,1),1,""),CZ171)</f>
        <v>#REF!</v>
      </c>
      <c r="DB171" s="95" t="e">
        <f t="shared" si="1274"/>
        <v>#REF!</v>
      </c>
      <c r="DC171" s="95" t="e">
        <f t="shared" ref="DC171:DD171" si="1556">IFERROR(REPLACE(DB171,FIND("г.",DB171,1),2,""),DB171)</f>
        <v>#REF!</v>
      </c>
      <c r="DD171" s="95" t="e">
        <f t="shared" si="1556"/>
        <v>#REF!</v>
      </c>
      <c r="DE171" s="95" t="e">
        <f t="shared" ref="DE171:DF171" si="1557">IFERROR(REPLACE(DD171,FIND("г",DD171,1),1,""),DD171)</f>
        <v>#REF!</v>
      </c>
      <c r="DF171" s="95" t="e">
        <f t="shared" si="1557"/>
        <v>#REF!</v>
      </c>
      <c r="DG171" s="95" t="e">
        <f t="shared" si="1347"/>
        <v>#REF!</v>
      </c>
      <c r="DH171" s="25" t="str">
        <f>IFERROR(VLOOKUP(CI171*1,Обработ.выгрузка_реестра_РФ!$A:$G,5,),"")</f>
        <v/>
      </c>
      <c r="DI171" s="27" t="str">
        <f t="shared" si="1357"/>
        <v/>
      </c>
      <c r="DJ171" s="27" t="str">
        <f t="shared" ca="1" si="1334"/>
        <v/>
      </c>
      <c r="DK171" s="63" t="e">
        <f>IF(LEN('Описание предлагаемого товара'!#REF!)&gt;0,'Описание предлагаемого товара'!#REF!,"")</f>
        <v>#REF!</v>
      </c>
      <c r="DL171" s="63" t="e">
        <f>IF(LEN('Описание предлагаемого товара'!#REF!)&gt;0,'Описание предлагаемого товара'!#REF!,"")</f>
        <v>#REF!</v>
      </c>
      <c r="DM171" s="32"/>
    </row>
    <row r="172" spans="1:117" ht="48.75" customHeight="1" x14ac:dyDescent="0.25">
      <c r="A172" s="61" t="e">
        <f>IF(LEN('Описание предлагаемого товара'!#REF!)&gt;0,'Описание предлагаемого товара'!#REF!,"")</f>
        <v>#REF!</v>
      </c>
      <c r="B172" s="65" t="e">
        <f>IF(LEN('Описание предлагаемого товара'!#REF!)&gt;0,'Описание предлагаемого товара'!#REF!,"")</f>
        <v>#REF!</v>
      </c>
      <c r="C172" s="61" t="e">
        <f>IF(LEN('Описание предлагаемого товара'!#REF!)&gt;0,'Описание предлагаемого товара'!#REF!,"")</f>
        <v>#REF!</v>
      </c>
      <c r="D172" s="61" t="e">
        <f>IF(LEN('Описание предлагаемого товара'!#REF!)&gt;0,'Описание предлагаемого товара'!#REF!,"")</f>
        <v>#REF!</v>
      </c>
      <c r="E172" s="61" t="e">
        <f>IF(LEN('Описание предлагаемого товара'!#REF!)&gt;0,'Описание предлагаемого товара'!#REF!,"")</f>
        <v>#REF!</v>
      </c>
      <c r="F172" s="61" t="e">
        <f>IF(LEN('Описание предлагаемого товара'!#REF!)&gt;0,'Описание предлагаемого товара'!#REF!,"")</f>
        <v>#REF!</v>
      </c>
      <c r="G172" s="61" t="e">
        <f>IF(LEN('Описание предлагаемого товара'!#REF!)&gt;0,'Описание предлагаемого товара'!#REF!,"")</f>
        <v>#REF!</v>
      </c>
      <c r="H172" s="61" t="e">
        <f>IF(LEN('Описание предлагаемого товара'!#REF!)&gt;0,'Описание предлагаемого товара'!#REF!,"")</f>
        <v>#REF!</v>
      </c>
      <c r="I172" s="61" t="e">
        <f>IF(LEN('Описание предлагаемого товара'!#REF!)&gt;0,'Описание предлагаемого товара'!#REF!,"")</f>
        <v>#REF!</v>
      </c>
      <c r="J172" s="38" t="str">
        <f>IFERROR(VLOOKUP(B172,SAP!$A:$E,5,),"")</f>
        <v/>
      </c>
      <c r="K172" s="40" t="str">
        <f t="shared" si="1277"/>
        <v/>
      </c>
      <c r="L172" s="61" t="e">
        <f>IF(LEN('Описание предлагаемого товара'!#REF!)&gt;0,IFERROR('Описание предлагаемого товара'!#REF!*1,""),"")</f>
        <v>#REF!</v>
      </c>
      <c r="M172" s="39" t="str">
        <f>IFERROR(VLOOKUP(B172,SAP!$A:$E,2,),"")</f>
        <v/>
      </c>
      <c r="N172" s="41" t="str">
        <f t="shared" si="1413"/>
        <v/>
      </c>
      <c r="O172" s="39" t="str">
        <f t="shared" si="1264"/>
        <v/>
      </c>
      <c r="P172" s="36" t="e">
        <f>IF(LEN('Описание предлагаемого товара'!#REF!)&gt;0,'Описание предлагаемого товара'!#REF!,"")</f>
        <v>#REF!</v>
      </c>
      <c r="Q17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72" s="37" t="e">
        <f>IF(LEN('Описание предлагаемого товара'!#REF!)&gt;0,'Описание предлагаемого товара'!#REF!,"")</f>
        <v>#REF!</v>
      </c>
      <c r="S172" s="37" t="e">
        <f>IF(LEN('Описание предлагаемого товара'!#REF!)&gt;0,'Описание предлагаемого товара'!#REF!,"")</f>
        <v>#REF!</v>
      </c>
      <c r="T17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72" s="23" t="str">
        <f>IFERROR(VLOOKUP(CI172*1,Обработ.выгрузка_реестра_РФ!$A:$G,6,),"")</f>
        <v/>
      </c>
      <c r="V172" s="61" t="e">
        <f>IF(LEN('Описание предлагаемого товара'!#REF!)&gt;0,'Описание предлагаемого товара'!#REF!,"")</f>
        <v>#REF!</v>
      </c>
      <c r="W172" s="62" t="e">
        <f>IF(LEN('Описание предлагаемого товара'!#REF!)&gt;0,'Описание предлагаемого товара'!#REF!,"")</f>
        <v>#REF!</v>
      </c>
      <c r="X172" s="91" t="e">
        <f t="shared" ref="X172:Y172" si="1558">IFERROR(REPLACE(W172,FIND(CHAR(10),W172,1),1," "),W172)</f>
        <v>#REF!</v>
      </c>
      <c r="Y172" s="91" t="e">
        <f t="shared" si="1558"/>
        <v>#REF!</v>
      </c>
      <c r="Z172" s="91" t="e">
        <f t="shared" si="1279"/>
        <v>#REF!</v>
      </c>
      <c r="AA172" s="91" t="e">
        <f t="shared" si="1280"/>
        <v>#REF!</v>
      </c>
      <c r="AB172" s="91" t="e">
        <f t="shared" si="1281"/>
        <v>#REF!</v>
      </c>
      <c r="AC172" s="91" t="e">
        <f t="shared" ref="AC172:AF172" si="1559">IFERROR(REPLACE(AB172,FIND("  ",AB172,1),2," "),AB172)</f>
        <v>#REF!</v>
      </c>
      <c r="AD172" s="91" t="e">
        <f t="shared" si="1559"/>
        <v>#REF!</v>
      </c>
      <c r="AE172" s="91" t="e">
        <f t="shared" si="1559"/>
        <v>#REF!</v>
      </c>
      <c r="AF172" s="91" t="e">
        <f t="shared" si="1559"/>
        <v>#REF!</v>
      </c>
      <c r="AG172" s="23" t="str">
        <f>IFERROR(VLOOKUP(CI172*1,Обработ.выгрузка_реестра_РФ!$A:$G,4,),"")</f>
        <v/>
      </c>
      <c r="AH172" s="91" t="str">
        <f t="shared" ref="AH172:AI172" si="1560">IFERROR(REPLACE(AG172,FIND("-",AG172,1),1,"*"),AG172)</f>
        <v/>
      </c>
      <c r="AI172" s="91" t="str">
        <f t="shared" si="1560"/>
        <v/>
      </c>
      <c r="AJ172" s="27" t="str">
        <f t="shared" si="1379"/>
        <v/>
      </c>
      <c r="AK172" s="63" t="e">
        <f>IF(LEN('Описание предлагаемого товара'!#REF!)&gt;0,'Описание предлагаемого товара'!#REF!,"")</f>
        <v>#REF!</v>
      </c>
      <c r="AL172" s="91" t="e">
        <f t="shared" ref="AL172:AM172" si="1561">IFERROR(REPLACE(AK172,FIND(CHAR(10),AK172,1),1,""),AK172)</f>
        <v>#REF!</v>
      </c>
      <c r="AM172" s="91" t="e">
        <f t="shared" si="1561"/>
        <v>#REF!</v>
      </c>
      <c r="AN172" s="91" t="e">
        <f t="shared" ref="AN172:AR172" si="1562">IFERROR(REPLACE(AM172,FIND(" ",AM172,1),1,""),AM172)</f>
        <v>#REF!</v>
      </c>
      <c r="AO172" s="91" t="e">
        <f t="shared" si="1562"/>
        <v>#REF!</v>
      </c>
      <c r="AP172" s="91" t="e">
        <f t="shared" si="1562"/>
        <v>#REF!</v>
      </c>
      <c r="AQ172" s="91" t="e">
        <f t="shared" si="1562"/>
        <v>#REF!</v>
      </c>
      <c r="AR172" s="91" t="e">
        <f t="shared" si="1562"/>
        <v>#REF!</v>
      </c>
      <c r="AS172" s="91" t="e">
        <f t="shared" si="1286"/>
        <v>#REF!</v>
      </c>
      <c r="AT172" s="91" t="e">
        <f t="shared" si="1287"/>
        <v>#REF!</v>
      </c>
      <c r="AU172" s="32" t="e">
        <f t="shared" si="1270"/>
        <v>#REF!</v>
      </c>
      <c r="AV172" s="93" t="e">
        <f>'Описание предлагаемого товара'!#REF!</f>
        <v>#REF!</v>
      </c>
      <c r="AW172" s="91" t="e">
        <f>MIN(SEARCH({0,1,2,3,4,5,6,7,8,9},AV172&amp; "0123456789"))</f>
        <v>#REF!</v>
      </c>
      <c r="AX172" s="91" t="str">
        <f t="shared" si="1288"/>
        <v/>
      </c>
      <c r="AY172" s="91" t="str">
        <f t="shared" si="1289"/>
        <v/>
      </c>
      <c r="AZ172" s="91" t="str">
        <f t="shared" si="1290"/>
        <v/>
      </c>
      <c r="BA172" s="91" t="str">
        <f t="shared" si="1291"/>
        <v/>
      </c>
      <c r="BB172" s="91" t="str">
        <f t="shared" si="1292"/>
        <v/>
      </c>
      <c r="BC172" s="91" t="str">
        <f t="shared" si="1293"/>
        <v/>
      </c>
      <c r="BD172" s="91" t="str">
        <f t="shared" si="1294"/>
        <v/>
      </c>
      <c r="BE172" s="91" t="str">
        <f t="shared" si="1295"/>
        <v/>
      </c>
      <c r="BF172" s="91" t="str">
        <f t="shared" si="1296"/>
        <v/>
      </c>
      <c r="BG172" s="91" t="str">
        <f t="shared" si="1297"/>
        <v/>
      </c>
      <c r="BH172" s="91" t="str">
        <f t="shared" si="1298"/>
        <v/>
      </c>
      <c r="BI172" s="91" t="str">
        <f t="shared" si="1299"/>
        <v/>
      </c>
      <c r="BJ172" s="91" t="str">
        <f t="shared" si="1300"/>
        <v/>
      </c>
      <c r="BK172" s="91" t="str">
        <f t="shared" si="1301"/>
        <v/>
      </c>
      <c r="BL172" s="91" t="str">
        <f t="shared" si="1302"/>
        <v/>
      </c>
      <c r="BM172" s="91" t="str">
        <f t="shared" si="1303"/>
        <v/>
      </c>
      <c r="BN172" s="91" t="str">
        <f t="shared" si="1304"/>
        <v/>
      </c>
      <c r="BO172" s="91" t="str">
        <f t="shared" si="1305"/>
        <v/>
      </c>
      <c r="BP172" s="91" t="str">
        <f t="shared" si="1306"/>
        <v/>
      </c>
      <c r="BQ172" s="91" t="str">
        <f t="shared" si="1307"/>
        <v/>
      </c>
      <c r="BR172" s="91" t="str">
        <f t="shared" si="1308"/>
        <v/>
      </c>
      <c r="BS172" s="91" t="str">
        <f t="shared" si="1309"/>
        <v/>
      </c>
      <c r="BT172" s="91" t="str">
        <f t="shared" si="1310"/>
        <v/>
      </c>
      <c r="BU172" s="91" t="str">
        <f t="shared" si="1311"/>
        <v/>
      </c>
      <c r="BV172" s="91" t="str">
        <f t="shared" si="1312"/>
        <v/>
      </c>
      <c r="BW172" s="91" t="str">
        <f t="shared" si="1313"/>
        <v/>
      </c>
      <c r="BX172" s="91" t="str">
        <f t="shared" si="1314"/>
        <v/>
      </c>
      <c r="BY172" s="91" t="str">
        <f t="shared" si="1315"/>
        <v/>
      </c>
      <c r="BZ172" s="91" t="str">
        <f t="shared" si="1316"/>
        <v/>
      </c>
      <c r="CA172" s="91" t="str">
        <f t="shared" si="1317"/>
        <v/>
      </c>
      <c r="CB172" s="91" t="str">
        <f t="shared" si="1318"/>
        <v/>
      </c>
      <c r="CC172" s="91" t="str">
        <f t="shared" si="1319"/>
        <v/>
      </c>
      <c r="CD172" s="91" t="str">
        <f t="shared" si="1320"/>
        <v/>
      </c>
      <c r="CE172" s="91" t="str">
        <f t="shared" si="1321"/>
        <v/>
      </c>
      <c r="CF172" s="91" t="str">
        <f t="shared" si="1322"/>
        <v/>
      </c>
      <c r="CG172" s="91" t="str">
        <f t="shared" si="1323"/>
        <v/>
      </c>
      <c r="CH172" s="91" t="str">
        <f t="shared" si="1324"/>
        <v/>
      </c>
      <c r="CI172" s="91" t="str">
        <f t="shared" si="1325"/>
        <v>нет</v>
      </c>
      <c r="CJ172" s="63" t="e">
        <f>IF(LEN('Описание предлагаемого товара'!#REF!)&gt;0,'Описание предлагаемого товара'!#REF!,"")</f>
        <v>#REF!</v>
      </c>
      <c r="CK172" s="91" t="e">
        <f t="shared" ref="CK172:CL172" si="1563">IFERROR(REPLACE(CJ172,FIND(CHAR(10),CJ172,1),1,""),CJ172)</f>
        <v>#REF!</v>
      </c>
      <c r="CL172" s="91" t="e">
        <f t="shared" si="1563"/>
        <v>#REF!</v>
      </c>
      <c r="CM172" s="91" t="e">
        <f t="shared" si="1327"/>
        <v>#REF!</v>
      </c>
      <c r="CN172" s="91" t="e">
        <f t="shared" si="1328"/>
        <v>#REF!</v>
      </c>
      <c r="CO172" s="91" t="e">
        <f t="shared" si="1329"/>
        <v>#REF!</v>
      </c>
      <c r="CP172" s="90" t="e">
        <f>IF(AU172="Не указан реестровый номер (мера нац.режима Запрет)","",IF(CI172="нет","",IF(CU172="да","исключение(не смотрим баллы)",IFERROR(IF(CI172*1&gt;0,IFERROR(IF(VLOOKUP(CI172*1,Обработ.выгрузка_реестра_РФ!$A:$G,7,)=0,"Баллы не установлены",VLOOKUP(CI172*1,Обработ.выгрузка_реестра_РФ!$A:$G,7,)),IF(LEN(CI172)&gt;14,"","нет номера в реестре РФ")),""),IF(LEN(CI172)=0,"","Некорректный реестровый номер")))))</f>
        <v>#REF!</v>
      </c>
      <c r="CQ172" s="33" t="e">
        <f>IF(LEN(C172)&gt;0,IFERROR(IF(LEN(H172)&gt;0,IF(LEN(VLOOKUP(H172,'исключения(не_смотрим_баллы)'!$A:$C,1,))&gt;0,"да","нет"),"не введен ОКПД2"),"нет"),"")</f>
        <v>#REF!</v>
      </c>
      <c r="CR172" s="33" t="e">
        <f ca="1">IF(CQ172="да",IF(TODAY()&lt;VLOOKUP(H172,'исключения(не_смотрим_баллы)'!$A:$C,3,),"да","нет"),"")</f>
        <v>#REF!</v>
      </c>
      <c r="CS172" s="33" t="str">
        <f>IFERROR(IF(CQ172="да",IF(VLOOKUP(CI172*1,Обработ.выгрузка_реестра_РФ!$A:$G,2,)&lt;VLOOKUP(H172,'исключения(не_смотрим_баллы)'!$A:$C,2,),"да","нет"),""),"")</f>
        <v/>
      </c>
      <c r="CT172" s="24"/>
      <c r="CU172" s="33" t="e">
        <f t="shared" si="1341"/>
        <v>#REF!</v>
      </c>
      <c r="CV172" s="91" t="e">
        <f t="shared" si="1342"/>
        <v>#REF!</v>
      </c>
      <c r="CW172" s="27" t="e">
        <f t="shared" si="1343"/>
        <v>#REF!</v>
      </c>
      <c r="CX172" s="26" t="e">
        <f t="shared" si="1272"/>
        <v>#REF!</v>
      </c>
      <c r="CY172" s="64" t="e">
        <f>IF(LEN('Описание предлагаемого товара'!#REF!)&gt;0,'Описание предлагаемого товара'!#REF!,"")</f>
        <v>#REF!</v>
      </c>
      <c r="CZ172" s="95" t="e">
        <f t="shared" si="1330"/>
        <v>#REF!</v>
      </c>
      <c r="DA172" s="95" t="e">
        <f t="shared" ref="DA172" si="1564">IFERROR(REPLACE(CZ172,FIND(" ",CZ172,1),1,""),CZ172)</f>
        <v>#REF!</v>
      </c>
      <c r="DB172" s="95" t="e">
        <f t="shared" si="1274"/>
        <v>#REF!</v>
      </c>
      <c r="DC172" s="95" t="e">
        <f t="shared" ref="DC172:DD172" si="1565">IFERROR(REPLACE(DB172,FIND("г.",DB172,1),2,""),DB172)</f>
        <v>#REF!</v>
      </c>
      <c r="DD172" s="95" t="e">
        <f t="shared" si="1565"/>
        <v>#REF!</v>
      </c>
      <c r="DE172" s="95" t="e">
        <f t="shared" ref="DE172:DF172" si="1566">IFERROR(REPLACE(DD172,FIND("г",DD172,1),1,""),DD172)</f>
        <v>#REF!</v>
      </c>
      <c r="DF172" s="95" t="e">
        <f t="shared" si="1566"/>
        <v>#REF!</v>
      </c>
      <c r="DG172" s="95" t="e">
        <f t="shared" si="1347"/>
        <v>#REF!</v>
      </c>
      <c r="DH172" s="25" t="str">
        <f>IFERROR(VLOOKUP(CI172*1,Обработ.выгрузка_реестра_РФ!$A:$G,5,),"")</f>
        <v/>
      </c>
      <c r="DI172" s="27" t="str">
        <f t="shared" si="1357"/>
        <v/>
      </c>
      <c r="DJ172" s="27" t="str">
        <f t="shared" ca="1" si="1334"/>
        <v/>
      </c>
      <c r="DK172" s="63" t="e">
        <f>IF(LEN('Описание предлагаемого товара'!#REF!)&gt;0,'Описание предлагаемого товара'!#REF!,"")</f>
        <v>#REF!</v>
      </c>
      <c r="DL172" s="63" t="e">
        <f>IF(LEN('Описание предлагаемого товара'!#REF!)&gt;0,'Описание предлагаемого товара'!#REF!,"")</f>
        <v>#REF!</v>
      </c>
      <c r="DM172" s="32"/>
    </row>
    <row r="173" spans="1:117" ht="48.75" customHeight="1" x14ac:dyDescent="0.25">
      <c r="A173" s="61" t="e">
        <f>IF(LEN('Описание предлагаемого товара'!#REF!)&gt;0,'Описание предлагаемого товара'!#REF!,"")</f>
        <v>#REF!</v>
      </c>
      <c r="B173" s="65" t="e">
        <f>IF(LEN('Описание предлагаемого товара'!#REF!)&gt;0,'Описание предлагаемого товара'!#REF!,"")</f>
        <v>#REF!</v>
      </c>
      <c r="C173" s="61" t="e">
        <f>IF(LEN('Описание предлагаемого товара'!#REF!)&gt;0,'Описание предлагаемого товара'!#REF!,"")</f>
        <v>#REF!</v>
      </c>
      <c r="D173" s="61" t="e">
        <f>IF(LEN('Описание предлагаемого товара'!#REF!)&gt;0,'Описание предлагаемого товара'!#REF!,"")</f>
        <v>#REF!</v>
      </c>
      <c r="E173" s="61" t="e">
        <f>IF(LEN('Описание предлагаемого товара'!#REF!)&gt;0,'Описание предлагаемого товара'!#REF!,"")</f>
        <v>#REF!</v>
      </c>
      <c r="F173" s="61" t="e">
        <f>IF(LEN('Описание предлагаемого товара'!#REF!)&gt;0,'Описание предлагаемого товара'!#REF!,"")</f>
        <v>#REF!</v>
      </c>
      <c r="G173" s="61" t="e">
        <f>IF(LEN('Описание предлагаемого товара'!#REF!)&gt;0,'Описание предлагаемого товара'!#REF!,"")</f>
        <v>#REF!</v>
      </c>
      <c r="H173" s="61" t="e">
        <f>IF(LEN('Описание предлагаемого товара'!#REF!)&gt;0,'Описание предлагаемого товара'!#REF!,"")</f>
        <v>#REF!</v>
      </c>
      <c r="I173" s="61" t="e">
        <f>IF(LEN('Описание предлагаемого товара'!#REF!)&gt;0,'Описание предлагаемого товара'!#REF!,"")</f>
        <v>#REF!</v>
      </c>
      <c r="J173" s="38" t="str">
        <f>IFERROR(VLOOKUP(B173,SAP!$A:$E,5,),"")</f>
        <v/>
      </c>
      <c r="K173" s="40" t="str">
        <f t="shared" si="1277"/>
        <v/>
      </c>
      <c r="L173" s="61" t="e">
        <f>IF(LEN('Описание предлагаемого товара'!#REF!)&gt;0,IFERROR('Описание предлагаемого товара'!#REF!*1,""),"")</f>
        <v>#REF!</v>
      </c>
      <c r="M173" s="39" t="str">
        <f>IFERROR(VLOOKUP(B173,SAP!$A:$E,2,),"")</f>
        <v/>
      </c>
      <c r="N173" s="41" t="str">
        <f t="shared" si="1413"/>
        <v/>
      </c>
      <c r="O173" s="39" t="str">
        <f t="shared" si="1264"/>
        <v/>
      </c>
      <c r="P173" s="36" t="e">
        <f>IF(LEN('Описание предлагаемого товара'!#REF!)&gt;0,'Описание предлагаемого товара'!#REF!,"")</f>
        <v>#REF!</v>
      </c>
      <c r="Q17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73" s="37" t="e">
        <f>IF(LEN('Описание предлагаемого товара'!#REF!)&gt;0,'Описание предлагаемого товара'!#REF!,"")</f>
        <v>#REF!</v>
      </c>
      <c r="S173" s="37" t="e">
        <f>IF(LEN('Описание предлагаемого товара'!#REF!)&gt;0,'Описание предлагаемого товара'!#REF!,"")</f>
        <v>#REF!</v>
      </c>
      <c r="T17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73" s="23" t="str">
        <f>IFERROR(VLOOKUP(CI173*1,Обработ.выгрузка_реестра_РФ!$A:$G,6,),"")</f>
        <v/>
      </c>
      <c r="V173" s="61" t="e">
        <f>IF(LEN('Описание предлагаемого товара'!#REF!)&gt;0,'Описание предлагаемого товара'!#REF!,"")</f>
        <v>#REF!</v>
      </c>
      <c r="W173" s="62" t="e">
        <f>IF(LEN('Описание предлагаемого товара'!#REF!)&gt;0,'Описание предлагаемого товара'!#REF!,"")</f>
        <v>#REF!</v>
      </c>
      <c r="X173" s="91" t="e">
        <f t="shared" ref="X173:Y173" si="1567">IFERROR(REPLACE(W173,FIND(CHAR(10),W173,1),1," "),W173)</f>
        <v>#REF!</v>
      </c>
      <c r="Y173" s="91" t="e">
        <f t="shared" si="1567"/>
        <v>#REF!</v>
      </c>
      <c r="Z173" s="91" t="e">
        <f t="shared" si="1279"/>
        <v>#REF!</v>
      </c>
      <c r="AA173" s="91" t="e">
        <f t="shared" si="1280"/>
        <v>#REF!</v>
      </c>
      <c r="AB173" s="91" t="e">
        <f t="shared" si="1281"/>
        <v>#REF!</v>
      </c>
      <c r="AC173" s="91" t="e">
        <f t="shared" ref="AC173:AF173" si="1568">IFERROR(REPLACE(AB173,FIND("  ",AB173,1),2," "),AB173)</f>
        <v>#REF!</v>
      </c>
      <c r="AD173" s="91" t="e">
        <f t="shared" si="1568"/>
        <v>#REF!</v>
      </c>
      <c r="AE173" s="91" t="e">
        <f t="shared" si="1568"/>
        <v>#REF!</v>
      </c>
      <c r="AF173" s="91" t="e">
        <f t="shared" si="1568"/>
        <v>#REF!</v>
      </c>
      <c r="AG173" s="23" t="str">
        <f>IFERROR(VLOOKUP(CI173*1,Обработ.выгрузка_реестра_РФ!$A:$G,4,),"")</f>
        <v/>
      </c>
      <c r="AH173" s="91" t="str">
        <f t="shared" ref="AH173:AI173" si="1569">IFERROR(REPLACE(AG173,FIND("-",AG173,1),1,"*"),AG173)</f>
        <v/>
      </c>
      <c r="AI173" s="91" t="str">
        <f t="shared" si="1569"/>
        <v/>
      </c>
      <c r="AJ173" s="27" t="str">
        <f t="shared" si="1379"/>
        <v/>
      </c>
      <c r="AK173" s="63" t="e">
        <f>IF(LEN('Описание предлагаемого товара'!#REF!)&gt;0,'Описание предлагаемого товара'!#REF!,"")</f>
        <v>#REF!</v>
      </c>
      <c r="AL173" s="91" t="e">
        <f t="shared" ref="AL173:AM173" si="1570">IFERROR(REPLACE(AK173,FIND(CHAR(10),AK173,1),1,""),AK173)</f>
        <v>#REF!</v>
      </c>
      <c r="AM173" s="91" t="e">
        <f t="shared" si="1570"/>
        <v>#REF!</v>
      </c>
      <c r="AN173" s="91" t="e">
        <f t="shared" ref="AN173:AR173" si="1571">IFERROR(REPLACE(AM173,FIND(" ",AM173,1),1,""),AM173)</f>
        <v>#REF!</v>
      </c>
      <c r="AO173" s="91" t="e">
        <f t="shared" si="1571"/>
        <v>#REF!</v>
      </c>
      <c r="AP173" s="91" t="e">
        <f t="shared" si="1571"/>
        <v>#REF!</v>
      </c>
      <c r="AQ173" s="91" t="e">
        <f t="shared" si="1571"/>
        <v>#REF!</v>
      </c>
      <c r="AR173" s="91" t="e">
        <f t="shared" si="1571"/>
        <v>#REF!</v>
      </c>
      <c r="AS173" s="91" t="e">
        <f t="shared" si="1286"/>
        <v>#REF!</v>
      </c>
      <c r="AT173" s="91" t="e">
        <f t="shared" si="1287"/>
        <v>#REF!</v>
      </c>
      <c r="AU173" s="32" t="e">
        <f t="shared" si="1270"/>
        <v>#REF!</v>
      </c>
      <c r="AV173" s="93" t="e">
        <f>'Описание предлагаемого товара'!#REF!</f>
        <v>#REF!</v>
      </c>
      <c r="AW173" s="91" t="e">
        <f>MIN(SEARCH({0,1,2,3,4,5,6,7,8,9},AV173&amp; "0123456789"))</f>
        <v>#REF!</v>
      </c>
      <c r="AX173" s="91" t="str">
        <f t="shared" si="1288"/>
        <v/>
      </c>
      <c r="AY173" s="91" t="str">
        <f t="shared" si="1289"/>
        <v/>
      </c>
      <c r="AZ173" s="91" t="str">
        <f t="shared" si="1290"/>
        <v/>
      </c>
      <c r="BA173" s="91" t="str">
        <f t="shared" si="1291"/>
        <v/>
      </c>
      <c r="BB173" s="91" t="str">
        <f t="shared" si="1292"/>
        <v/>
      </c>
      <c r="BC173" s="91" t="str">
        <f t="shared" si="1293"/>
        <v/>
      </c>
      <c r="BD173" s="91" t="str">
        <f t="shared" si="1294"/>
        <v/>
      </c>
      <c r="BE173" s="91" t="str">
        <f t="shared" si="1295"/>
        <v/>
      </c>
      <c r="BF173" s="91" t="str">
        <f t="shared" si="1296"/>
        <v/>
      </c>
      <c r="BG173" s="91" t="str">
        <f t="shared" si="1297"/>
        <v/>
      </c>
      <c r="BH173" s="91" t="str">
        <f t="shared" si="1298"/>
        <v/>
      </c>
      <c r="BI173" s="91" t="str">
        <f t="shared" si="1299"/>
        <v/>
      </c>
      <c r="BJ173" s="91" t="str">
        <f t="shared" si="1300"/>
        <v/>
      </c>
      <c r="BK173" s="91" t="str">
        <f t="shared" si="1301"/>
        <v/>
      </c>
      <c r="BL173" s="91" t="str">
        <f t="shared" si="1302"/>
        <v/>
      </c>
      <c r="BM173" s="91" t="str">
        <f t="shared" si="1303"/>
        <v/>
      </c>
      <c r="BN173" s="91" t="str">
        <f t="shared" si="1304"/>
        <v/>
      </c>
      <c r="BO173" s="91" t="str">
        <f t="shared" si="1305"/>
        <v/>
      </c>
      <c r="BP173" s="91" t="str">
        <f t="shared" si="1306"/>
        <v/>
      </c>
      <c r="BQ173" s="91" t="str">
        <f t="shared" si="1307"/>
        <v/>
      </c>
      <c r="BR173" s="91" t="str">
        <f t="shared" si="1308"/>
        <v/>
      </c>
      <c r="BS173" s="91" t="str">
        <f t="shared" si="1309"/>
        <v/>
      </c>
      <c r="BT173" s="91" t="str">
        <f t="shared" si="1310"/>
        <v/>
      </c>
      <c r="BU173" s="91" t="str">
        <f t="shared" si="1311"/>
        <v/>
      </c>
      <c r="BV173" s="91" t="str">
        <f t="shared" si="1312"/>
        <v/>
      </c>
      <c r="BW173" s="91" t="str">
        <f t="shared" si="1313"/>
        <v/>
      </c>
      <c r="BX173" s="91" t="str">
        <f t="shared" si="1314"/>
        <v/>
      </c>
      <c r="BY173" s="91" t="str">
        <f t="shared" si="1315"/>
        <v/>
      </c>
      <c r="BZ173" s="91" t="str">
        <f t="shared" si="1316"/>
        <v/>
      </c>
      <c r="CA173" s="91" t="str">
        <f t="shared" si="1317"/>
        <v/>
      </c>
      <c r="CB173" s="91" t="str">
        <f t="shared" si="1318"/>
        <v/>
      </c>
      <c r="CC173" s="91" t="str">
        <f t="shared" si="1319"/>
        <v/>
      </c>
      <c r="CD173" s="91" t="str">
        <f t="shared" si="1320"/>
        <v/>
      </c>
      <c r="CE173" s="91" t="str">
        <f t="shared" si="1321"/>
        <v/>
      </c>
      <c r="CF173" s="91" t="str">
        <f t="shared" si="1322"/>
        <v/>
      </c>
      <c r="CG173" s="91" t="str">
        <f t="shared" si="1323"/>
        <v/>
      </c>
      <c r="CH173" s="91" t="str">
        <f t="shared" si="1324"/>
        <v/>
      </c>
      <c r="CI173" s="91" t="str">
        <f t="shared" si="1325"/>
        <v>нет</v>
      </c>
      <c r="CJ173" s="63" t="e">
        <f>IF(LEN('Описание предлагаемого товара'!#REF!)&gt;0,'Описание предлагаемого товара'!#REF!,"")</f>
        <v>#REF!</v>
      </c>
      <c r="CK173" s="91" t="e">
        <f t="shared" ref="CK173:CL173" si="1572">IFERROR(REPLACE(CJ173,FIND(CHAR(10),CJ173,1),1,""),CJ173)</f>
        <v>#REF!</v>
      </c>
      <c r="CL173" s="91" t="e">
        <f t="shared" si="1572"/>
        <v>#REF!</v>
      </c>
      <c r="CM173" s="91" t="e">
        <f t="shared" si="1327"/>
        <v>#REF!</v>
      </c>
      <c r="CN173" s="91" t="e">
        <f t="shared" si="1328"/>
        <v>#REF!</v>
      </c>
      <c r="CO173" s="91" t="e">
        <f t="shared" si="1329"/>
        <v>#REF!</v>
      </c>
      <c r="CP173" s="90" t="e">
        <f>IF(AU173="Не указан реестровый номер (мера нац.режима Запрет)","",IF(CI173="нет","",IF(CU173="да","исключение(не смотрим баллы)",IFERROR(IF(CI173*1&gt;0,IFERROR(IF(VLOOKUP(CI173*1,Обработ.выгрузка_реестра_РФ!$A:$G,7,)=0,"Баллы не установлены",VLOOKUP(CI173*1,Обработ.выгрузка_реестра_РФ!$A:$G,7,)),IF(LEN(CI173)&gt;14,"","нет номера в реестре РФ")),""),IF(LEN(CI173)=0,"","Некорректный реестровый номер")))))</f>
        <v>#REF!</v>
      </c>
      <c r="CQ173" s="33" t="e">
        <f>IF(LEN(C173)&gt;0,IFERROR(IF(LEN(H173)&gt;0,IF(LEN(VLOOKUP(H173,'исключения(не_смотрим_баллы)'!$A:$C,1,))&gt;0,"да","нет"),"не введен ОКПД2"),"нет"),"")</f>
        <v>#REF!</v>
      </c>
      <c r="CR173" s="33" t="e">
        <f ca="1">IF(CQ173="да",IF(TODAY()&lt;VLOOKUP(H173,'исключения(не_смотрим_баллы)'!$A:$C,3,),"да","нет"),"")</f>
        <v>#REF!</v>
      </c>
      <c r="CS173" s="33" t="str">
        <f>IFERROR(IF(CQ173="да",IF(VLOOKUP(CI173*1,Обработ.выгрузка_реестра_РФ!$A:$G,2,)&lt;VLOOKUP(H173,'исключения(не_смотрим_баллы)'!$A:$C,2,),"да","нет"),""),"")</f>
        <v/>
      </c>
      <c r="CT173" s="24"/>
      <c r="CU173" s="33" t="e">
        <f t="shared" si="1341"/>
        <v>#REF!</v>
      </c>
      <c r="CV173" s="91" t="e">
        <f t="shared" si="1342"/>
        <v>#REF!</v>
      </c>
      <c r="CW173" s="27" t="e">
        <f t="shared" si="1343"/>
        <v>#REF!</v>
      </c>
      <c r="CX173" s="26" t="e">
        <f t="shared" si="1272"/>
        <v>#REF!</v>
      </c>
      <c r="CY173" s="64" t="e">
        <f>IF(LEN('Описание предлагаемого товара'!#REF!)&gt;0,'Описание предлагаемого товара'!#REF!,"")</f>
        <v>#REF!</v>
      </c>
      <c r="CZ173" s="95" t="e">
        <f t="shared" si="1330"/>
        <v>#REF!</v>
      </c>
      <c r="DA173" s="95" t="e">
        <f t="shared" ref="DA173" si="1573">IFERROR(REPLACE(CZ173,FIND(" ",CZ173,1),1,""),CZ173)</f>
        <v>#REF!</v>
      </c>
      <c r="DB173" s="95" t="e">
        <f t="shared" si="1274"/>
        <v>#REF!</v>
      </c>
      <c r="DC173" s="95" t="e">
        <f t="shared" ref="DC173:DD173" si="1574">IFERROR(REPLACE(DB173,FIND("г.",DB173,1),2,""),DB173)</f>
        <v>#REF!</v>
      </c>
      <c r="DD173" s="95" t="e">
        <f t="shared" si="1574"/>
        <v>#REF!</v>
      </c>
      <c r="DE173" s="95" t="e">
        <f t="shared" ref="DE173:DF173" si="1575">IFERROR(REPLACE(DD173,FIND("г",DD173,1),1,""),DD173)</f>
        <v>#REF!</v>
      </c>
      <c r="DF173" s="95" t="e">
        <f t="shared" si="1575"/>
        <v>#REF!</v>
      </c>
      <c r="DG173" s="95" t="e">
        <f t="shared" si="1347"/>
        <v>#REF!</v>
      </c>
      <c r="DH173" s="25" t="str">
        <f>IFERROR(VLOOKUP(CI173*1,Обработ.выгрузка_реестра_РФ!$A:$G,5,),"")</f>
        <v/>
      </c>
      <c r="DI173" s="27" t="str">
        <f t="shared" si="1357"/>
        <v/>
      </c>
      <c r="DJ173" s="27" t="str">
        <f t="shared" ca="1" si="1334"/>
        <v/>
      </c>
      <c r="DK173" s="63" t="e">
        <f>IF(LEN('Описание предлагаемого товара'!#REF!)&gt;0,'Описание предлагаемого товара'!#REF!,"")</f>
        <v>#REF!</v>
      </c>
      <c r="DL173" s="63" t="e">
        <f>IF(LEN('Описание предлагаемого товара'!#REF!)&gt;0,'Описание предлагаемого товара'!#REF!,"")</f>
        <v>#REF!</v>
      </c>
      <c r="DM173" s="32"/>
    </row>
    <row r="174" spans="1:117" ht="48.75" customHeight="1" x14ac:dyDescent="0.25">
      <c r="A174" s="61" t="e">
        <f>IF(LEN('Описание предлагаемого товара'!#REF!)&gt;0,'Описание предлагаемого товара'!#REF!,"")</f>
        <v>#REF!</v>
      </c>
      <c r="B174" s="65" t="e">
        <f>IF(LEN('Описание предлагаемого товара'!#REF!)&gt;0,'Описание предлагаемого товара'!#REF!,"")</f>
        <v>#REF!</v>
      </c>
      <c r="C174" s="61" t="e">
        <f>IF(LEN('Описание предлагаемого товара'!#REF!)&gt;0,'Описание предлагаемого товара'!#REF!,"")</f>
        <v>#REF!</v>
      </c>
      <c r="D174" s="61" t="e">
        <f>IF(LEN('Описание предлагаемого товара'!#REF!)&gt;0,'Описание предлагаемого товара'!#REF!,"")</f>
        <v>#REF!</v>
      </c>
      <c r="E174" s="61" t="e">
        <f>IF(LEN('Описание предлагаемого товара'!#REF!)&gt;0,'Описание предлагаемого товара'!#REF!,"")</f>
        <v>#REF!</v>
      </c>
      <c r="F174" s="61" t="e">
        <f>IF(LEN('Описание предлагаемого товара'!#REF!)&gt;0,'Описание предлагаемого товара'!#REF!,"")</f>
        <v>#REF!</v>
      </c>
      <c r="G174" s="61" t="e">
        <f>IF(LEN('Описание предлагаемого товара'!#REF!)&gt;0,'Описание предлагаемого товара'!#REF!,"")</f>
        <v>#REF!</v>
      </c>
      <c r="H174" s="61" t="e">
        <f>IF(LEN('Описание предлагаемого товара'!#REF!)&gt;0,'Описание предлагаемого товара'!#REF!,"")</f>
        <v>#REF!</v>
      </c>
      <c r="I174" s="61" t="e">
        <f>IF(LEN('Описание предлагаемого товара'!#REF!)&gt;0,'Описание предлагаемого товара'!#REF!,"")</f>
        <v>#REF!</v>
      </c>
      <c r="J174" s="38" t="str">
        <f>IFERROR(VLOOKUP(B174,SAP!$A:$E,5,),"")</f>
        <v/>
      </c>
      <c r="K174" s="40" t="str">
        <f t="shared" si="1277"/>
        <v/>
      </c>
      <c r="L174" s="61" t="e">
        <f>IF(LEN('Описание предлагаемого товара'!#REF!)&gt;0,IFERROR('Описание предлагаемого товара'!#REF!*1,""),"")</f>
        <v>#REF!</v>
      </c>
      <c r="M174" s="39" t="str">
        <f>IFERROR(VLOOKUP(B174,SAP!$A:$E,2,),"")</f>
        <v/>
      </c>
      <c r="N174" s="41" t="str">
        <f t="shared" si="1413"/>
        <v/>
      </c>
      <c r="O174" s="39" t="str">
        <f t="shared" si="1264"/>
        <v/>
      </c>
      <c r="P174" s="36" t="e">
        <f>IF(LEN('Описание предлагаемого товара'!#REF!)&gt;0,'Описание предлагаемого товара'!#REF!,"")</f>
        <v>#REF!</v>
      </c>
      <c r="Q17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74" s="37" t="e">
        <f>IF(LEN('Описание предлагаемого товара'!#REF!)&gt;0,'Описание предлагаемого товара'!#REF!,"")</f>
        <v>#REF!</v>
      </c>
      <c r="S174" s="37" t="e">
        <f>IF(LEN('Описание предлагаемого товара'!#REF!)&gt;0,'Описание предлагаемого товара'!#REF!,"")</f>
        <v>#REF!</v>
      </c>
      <c r="T17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74" s="23" t="str">
        <f>IFERROR(VLOOKUP(CI174*1,Обработ.выгрузка_реестра_РФ!$A:$G,6,),"")</f>
        <v/>
      </c>
      <c r="V174" s="61" t="e">
        <f>IF(LEN('Описание предлагаемого товара'!#REF!)&gt;0,'Описание предлагаемого товара'!#REF!,"")</f>
        <v>#REF!</v>
      </c>
      <c r="W174" s="62" t="e">
        <f>IF(LEN('Описание предлагаемого товара'!#REF!)&gt;0,'Описание предлагаемого товара'!#REF!,"")</f>
        <v>#REF!</v>
      </c>
      <c r="X174" s="91" t="e">
        <f t="shared" ref="X174:Y174" si="1576">IFERROR(REPLACE(W174,FIND(CHAR(10),W174,1),1," "),W174)</f>
        <v>#REF!</v>
      </c>
      <c r="Y174" s="91" t="e">
        <f t="shared" si="1576"/>
        <v>#REF!</v>
      </c>
      <c r="Z174" s="91" t="e">
        <f t="shared" si="1279"/>
        <v>#REF!</v>
      </c>
      <c r="AA174" s="91" t="e">
        <f t="shared" si="1280"/>
        <v>#REF!</v>
      </c>
      <c r="AB174" s="91" t="e">
        <f t="shared" si="1281"/>
        <v>#REF!</v>
      </c>
      <c r="AC174" s="91" t="e">
        <f t="shared" ref="AC174:AF174" si="1577">IFERROR(REPLACE(AB174,FIND("  ",AB174,1),2," "),AB174)</f>
        <v>#REF!</v>
      </c>
      <c r="AD174" s="91" t="e">
        <f t="shared" si="1577"/>
        <v>#REF!</v>
      </c>
      <c r="AE174" s="91" t="e">
        <f t="shared" si="1577"/>
        <v>#REF!</v>
      </c>
      <c r="AF174" s="91" t="e">
        <f t="shared" si="1577"/>
        <v>#REF!</v>
      </c>
      <c r="AG174" s="23" t="str">
        <f>IFERROR(VLOOKUP(CI174*1,Обработ.выгрузка_реестра_РФ!$A:$G,4,),"")</f>
        <v/>
      </c>
      <c r="AH174" s="91" t="str">
        <f t="shared" ref="AH174:AI174" si="1578">IFERROR(REPLACE(AG174,FIND("-",AG174,1),1,"*"),AG174)</f>
        <v/>
      </c>
      <c r="AI174" s="91" t="str">
        <f t="shared" si="1578"/>
        <v/>
      </c>
      <c r="AJ174" s="27" t="str">
        <f t="shared" si="1379"/>
        <v/>
      </c>
      <c r="AK174" s="63" t="e">
        <f>IF(LEN('Описание предлагаемого товара'!#REF!)&gt;0,'Описание предлагаемого товара'!#REF!,"")</f>
        <v>#REF!</v>
      </c>
      <c r="AL174" s="91" t="e">
        <f t="shared" ref="AL174:AM174" si="1579">IFERROR(REPLACE(AK174,FIND(CHAR(10),AK174,1),1,""),AK174)</f>
        <v>#REF!</v>
      </c>
      <c r="AM174" s="91" t="e">
        <f t="shared" si="1579"/>
        <v>#REF!</v>
      </c>
      <c r="AN174" s="91" t="e">
        <f t="shared" ref="AN174:AR174" si="1580">IFERROR(REPLACE(AM174,FIND(" ",AM174,1),1,""),AM174)</f>
        <v>#REF!</v>
      </c>
      <c r="AO174" s="91" t="e">
        <f t="shared" si="1580"/>
        <v>#REF!</v>
      </c>
      <c r="AP174" s="91" t="e">
        <f t="shared" si="1580"/>
        <v>#REF!</v>
      </c>
      <c r="AQ174" s="91" t="e">
        <f t="shared" si="1580"/>
        <v>#REF!</v>
      </c>
      <c r="AR174" s="91" t="e">
        <f t="shared" si="1580"/>
        <v>#REF!</v>
      </c>
      <c r="AS174" s="91" t="e">
        <f t="shared" si="1286"/>
        <v>#REF!</v>
      </c>
      <c r="AT174" s="91" t="e">
        <f t="shared" si="1287"/>
        <v>#REF!</v>
      </c>
      <c r="AU174" s="32" t="e">
        <f t="shared" si="1270"/>
        <v>#REF!</v>
      </c>
      <c r="AV174" s="93" t="e">
        <f>'Описание предлагаемого товара'!#REF!</f>
        <v>#REF!</v>
      </c>
      <c r="AW174" s="91" t="e">
        <f>MIN(SEARCH({0,1,2,3,4,5,6,7,8,9},AV174&amp; "0123456789"))</f>
        <v>#REF!</v>
      </c>
      <c r="AX174" s="91" t="str">
        <f t="shared" si="1288"/>
        <v/>
      </c>
      <c r="AY174" s="91" t="str">
        <f t="shared" si="1289"/>
        <v/>
      </c>
      <c r="AZ174" s="91" t="str">
        <f t="shared" si="1290"/>
        <v/>
      </c>
      <c r="BA174" s="91" t="str">
        <f t="shared" si="1291"/>
        <v/>
      </c>
      <c r="BB174" s="91" t="str">
        <f t="shared" si="1292"/>
        <v/>
      </c>
      <c r="BC174" s="91" t="str">
        <f t="shared" si="1293"/>
        <v/>
      </c>
      <c r="BD174" s="91" t="str">
        <f t="shared" si="1294"/>
        <v/>
      </c>
      <c r="BE174" s="91" t="str">
        <f t="shared" si="1295"/>
        <v/>
      </c>
      <c r="BF174" s="91" t="str">
        <f t="shared" si="1296"/>
        <v/>
      </c>
      <c r="BG174" s="91" t="str">
        <f t="shared" si="1297"/>
        <v/>
      </c>
      <c r="BH174" s="91" t="str">
        <f t="shared" si="1298"/>
        <v/>
      </c>
      <c r="BI174" s="91" t="str">
        <f t="shared" si="1299"/>
        <v/>
      </c>
      <c r="BJ174" s="91" t="str">
        <f t="shared" si="1300"/>
        <v/>
      </c>
      <c r="BK174" s="91" t="str">
        <f t="shared" si="1301"/>
        <v/>
      </c>
      <c r="BL174" s="91" t="str">
        <f t="shared" si="1302"/>
        <v/>
      </c>
      <c r="BM174" s="91" t="str">
        <f t="shared" si="1303"/>
        <v/>
      </c>
      <c r="BN174" s="91" t="str">
        <f t="shared" si="1304"/>
        <v/>
      </c>
      <c r="BO174" s="91" t="str">
        <f t="shared" si="1305"/>
        <v/>
      </c>
      <c r="BP174" s="91" t="str">
        <f t="shared" si="1306"/>
        <v/>
      </c>
      <c r="BQ174" s="91" t="str">
        <f t="shared" si="1307"/>
        <v/>
      </c>
      <c r="BR174" s="91" t="str">
        <f t="shared" si="1308"/>
        <v/>
      </c>
      <c r="BS174" s="91" t="str">
        <f t="shared" si="1309"/>
        <v/>
      </c>
      <c r="BT174" s="91" t="str">
        <f t="shared" si="1310"/>
        <v/>
      </c>
      <c r="BU174" s="91" t="str">
        <f t="shared" si="1311"/>
        <v/>
      </c>
      <c r="BV174" s="91" t="str">
        <f t="shared" si="1312"/>
        <v/>
      </c>
      <c r="BW174" s="91" t="str">
        <f t="shared" si="1313"/>
        <v/>
      </c>
      <c r="BX174" s="91" t="str">
        <f t="shared" si="1314"/>
        <v/>
      </c>
      <c r="BY174" s="91" t="str">
        <f t="shared" si="1315"/>
        <v/>
      </c>
      <c r="BZ174" s="91" t="str">
        <f t="shared" si="1316"/>
        <v/>
      </c>
      <c r="CA174" s="91" t="str">
        <f t="shared" si="1317"/>
        <v/>
      </c>
      <c r="CB174" s="91" t="str">
        <f t="shared" si="1318"/>
        <v/>
      </c>
      <c r="CC174" s="91" t="str">
        <f t="shared" si="1319"/>
        <v/>
      </c>
      <c r="CD174" s="91" t="str">
        <f t="shared" si="1320"/>
        <v/>
      </c>
      <c r="CE174" s="91" t="str">
        <f t="shared" si="1321"/>
        <v/>
      </c>
      <c r="CF174" s="91" t="str">
        <f t="shared" si="1322"/>
        <v/>
      </c>
      <c r="CG174" s="91" t="str">
        <f t="shared" si="1323"/>
        <v/>
      </c>
      <c r="CH174" s="91" t="str">
        <f t="shared" si="1324"/>
        <v/>
      </c>
      <c r="CI174" s="91" t="str">
        <f t="shared" si="1325"/>
        <v>нет</v>
      </c>
      <c r="CJ174" s="63" t="e">
        <f>IF(LEN('Описание предлагаемого товара'!#REF!)&gt;0,'Описание предлагаемого товара'!#REF!,"")</f>
        <v>#REF!</v>
      </c>
      <c r="CK174" s="91" t="e">
        <f t="shared" ref="CK174:CL174" si="1581">IFERROR(REPLACE(CJ174,FIND(CHAR(10),CJ174,1),1,""),CJ174)</f>
        <v>#REF!</v>
      </c>
      <c r="CL174" s="91" t="e">
        <f t="shared" si="1581"/>
        <v>#REF!</v>
      </c>
      <c r="CM174" s="91" t="e">
        <f t="shared" si="1327"/>
        <v>#REF!</v>
      </c>
      <c r="CN174" s="91" t="e">
        <f t="shared" si="1328"/>
        <v>#REF!</v>
      </c>
      <c r="CO174" s="91" t="e">
        <f t="shared" si="1329"/>
        <v>#REF!</v>
      </c>
      <c r="CP174" s="90" t="e">
        <f>IF(AU174="Не указан реестровый номер (мера нац.режима Запрет)","",IF(CI174="нет","",IF(CU174="да","исключение(не смотрим баллы)",IFERROR(IF(CI174*1&gt;0,IFERROR(IF(VLOOKUP(CI174*1,Обработ.выгрузка_реестра_РФ!$A:$G,7,)=0,"Баллы не установлены",VLOOKUP(CI174*1,Обработ.выгрузка_реестра_РФ!$A:$G,7,)),IF(LEN(CI174)&gt;14,"","нет номера в реестре РФ")),""),IF(LEN(CI174)=0,"","Некорректный реестровый номер")))))</f>
        <v>#REF!</v>
      </c>
      <c r="CQ174" s="33" t="e">
        <f>IF(LEN(C174)&gt;0,IFERROR(IF(LEN(H174)&gt;0,IF(LEN(VLOOKUP(H174,'исключения(не_смотрим_баллы)'!$A:$C,1,))&gt;0,"да","нет"),"не введен ОКПД2"),"нет"),"")</f>
        <v>#REF!</v>
      </c>
      <c r="CR174" s="33" t="e">
        <f ca="1">IF(CQ174="да",IF(TODAY()&lt;VLOOKUP(H174,'исключения(не_смотрим_баллы)'!$A:$C,3,),"да","нет"),"")</f>
        <v>#REF!</v>
      </c>
      <c r="CS174" s="33" t="str">
        <f>IFERROR(IF(CQ174="да",IF(VLOOKUP(CI174*1,Обработ.выгрузка_реестра_РФ!$A:$G,2,)&lt;VLOOKUP(H174,'исключения(не_смотрим_баллы)'!$A:$C,2,),"да","нет"),""),"")</f>
        <v/>
      </c>
      <c r="CT174" s="24"/>
      <c r="CU174" s="33" t="e">
        <f t="shared" si="1341"/>
        <v>#REF!</v>
      </c>
      <c r="CV174" s="91" t="e">
        <f t="shared" si="1342"/>
        <v>#REF!</v>
      </c>
      <c r="CW174" s="27" t="e">
        <f t="shared" si="1343"/>
        <v>#REF!</v>
      </c>
      <c r="CX174" s="26" t="e">
        <f t="shared" si="1272"/>
        <v>#REF!</v>
      </c>
      <c r="CY174" s="64" t="e">
        <f>IF(LEN('Описание предлагаемого товара'!#REF!)&gt;0,'Описание предлагаемого товара'!#REF!,"")</f>
        <v>#REF!</v>
      </c>
      <c r="CZ174" s="95" t="e">
        <f t="shared" si="1330"/>
        <v>#REF!</v>
      </c>
      <c r="DA174" s="95" t="e">
        <f t="shared" ref="DA174" si="1582">IFERROR(REPLACE(CZ174,FIND(" ",CZ174,1),1,""),CZ174)</f>
        <v>#REF!</v>
      </c>
      <c r="DB174" s="95" t="e">
        <f t="shared" si="1274"/>
        <v>#REF!</v>
      </c>
      <c r="DC174" s="95" t="e">
        <f t="shared" ref="DC174:DD174" si="1583">IFERROR(REPLACE(DB174,FIND("г.",DB174,1),2,""),DB174)</f>
        <v>#REF!</v>
      </c>
      <c r="DD174" s="95" t="e">
        <f t="shared" si="1583"/>
        <v>#REF!</v>
      </c>
      <c r="DE174" s="95" t="e">
        <f t="shared" ref="DE174:DF174" si="1584">IFERROR(REPLACE(DD174,FIND("г",DD174,1),1,""),DD174)</f>
        <v>#REF!</v>
      </c>
      <c r="DF174" s="95" t="e">
        <f t="shared" si="1584"/>
        <v>#REF!</v>
      </c>
      <c r="DG174" s="95" t="e">
        <f t="shared" si="1347"/>
        <v>#REF!</v>
      </c>
      <c r="DH174" s="25" t="str">
        <f>IFERROR(VLOOKUP(CI174*1,Обработ.выгрузка_реестра_РФ!$A:$G,5,),"")</f>
        <v/>
      </c>
      <c r="DI174" s="27" t="str">
        <f t="shared" si="1357"/>
        <v/>
      </c>
      <c r="DJ174" s="27" t="str">
        <f t="shared" ca="1" si="1334"/>
        <v/>
      </c>
      <c r="DK174" s="63" t="e">
        <f>IF(LEN('Описание предлагаемого товара'!#REF!)&gt;0,'Описание предлагаемого товара'!#REF!,"")</f>
        <v>#REF!</v>
      </c>
      <c r="DL174" s="63" t="e">
        <f>IF(LEN('Описание предлагаемого товара'!#REF!)&gt;0,'Описание предлагаемого товара'!#REF!,"")</f>
        <v>#REF!</v>
      </c>
      <c r="DM174" s="32"/>
    </row>
    <row r="175" spans="1:117" ht="48.75" customHeight="1" x14ac:dyDescent="0.25">
      <c r="A175" s="61" t="e">
        <f>IF(LEN('Описание предлагаемого товара'!#REF!)&gt;0,'Описание предлагаемого товара'!#REF!,"")</f>
        <v>#REF!</v>
      </c>
      <c r="B175" s="65" t="e">
        <f>IF(LEN('Описание предлагаемого товара'!#REF!)&gt;0,'Описание предлагаемого товара'!#REF!,"")</f>
        <v>#REF!</v>
      </c>
      <c r="C175" s="61" t="e">
        <f>IF(LEN('Описание предлагаемого товара'!#REF!)&gt;0,'Описание предлагаемого товара'!#REF!,"")</f>
        <v>#REF!</v>
      </c>
      <c r="D175" s="61" t="e">
        <f>IF(LEN('Описание предлагаемого товара'!#REF!)&gt;0,'Описание предлагаемого товара'!#REF!,"")</f>
        <v>#REF!</v>
      </c>
      <c r="E175" s="61" t="e">
        <f>IF(LEN('Описание предлагаемого товара'!#REF!)&gt;0,'Описание предлагаемого товара'!#REF!,"")</f>
        <v>#REF!</v>
      </c>
      <c r="F175" s="61" t="e">
        <f>IF(LEN('Описание предлагаемого товара'!#REF!)&gt;0,'Описание предлагаемого товара'!#REF!,"")</f>
        <v>#REF!</v>
      </c>
      <c r="G175" s="61" t="e">
        <f>IF(LEN('Описание предлагаемого товара'!#REF!)&gt;0,'Описание предлагаемого товара'!#REF!,"")</f>
        <v>#REF!</v>
      </c>
      <c r="H175" s="61" t="e">
        <f>IF(LEN('Описание предлагаемого товара'!#REF!)&gt;0,'Описание предлагаемого товара'!#REF!,"")</f>
        <v>#REF!</v>
      </c>
      <c r="I175" s="61" t="e">
        <f>IF(LEN('Описание предлагаемого товара'!#REF!)&gt;0,'Описание предлагаемого товара'!#REF!,"")</f>
        <v>#REF!</v>
      </c>
      <c r="J175" s="38" t="str">
        <f>IFERROR(VLOOKUP(B175,SAP!$A:$E,5,),"")</f>
        <v/>
      </c>
      <c r="K175" s="40" t="str">
        <f t="shared" si="1277"/>
        <v/>
      </c>
      <c r="L175" s="61" t="e">
        <f>IF(LEN('Описание предлагаемого товара'!#REF!)&gt;0,IFERROR('Описание предлагаемого товара'!#REF!*1,""),"")</f>
        <v>#REF!</v>
      </c>
      <c r="M175" s="39" t="str">
        <f>IFERROR(VLOOKUP(B175,SAP!$A:$E,2,),"")</f>
        <v/>
      </c>
      <c r="N175" s="41" t="str">
        <f t="shared" si="1413"/>
        <v/>
      </c>
      <c r="O175" s="39" t="str">
        <f t="shared" si="1264"/>
        <v/>
      </c>
      <c r="P175" s="36" t="e">
        <f>IF(LEN('Описание предлагаемого товара'!#REF!)&gt;0,'Описание предлагаемого товара'!#REF!,"")</f>
        <v>#REF!</v>
      </c>
      <c r="Q17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75" s="37" t="e">
        <f>IF(LEN('Описание предлагаемого товара'!#REF!)&gt;0,'Описание предлагаемого товара'!#REF!,"")</f>
        <v>#REF!</v>
      </c>
      <c r="S175" s="37" t="e">
        <f>IF(LEN('Описание предлагаемого товара'!#REF!)&gt;0,'Описание предлагаемого товара'!#REF!,"")</f>
        <v>#REF!</v>
      </c>
      <c r="T17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75" s="23" t="str">
        <f>IFERROR(VLOOKUP(CI175*1,Обработ.выгрузка_реестра_РФ!$A:$G,6,),"")</f>
        <v/>
      </c>
      <c r="V175" s="61" t="e">
        <f>IF(LEN('Описание предлагаемого товара'!#REF!)&gt;0,'Описание предлагаемого товара'!#REF!,"")</f>
        <v>#REF!</v>
      </c>
      <c r="W175" s="62" t="e">
        <f>IF(LEN('Описание предлагаемого товара'!#REF!)&gt;0,'Описание предлагаемого товара'!#REF!,"")</f>
        <v>#REF!</v>
      </c>
      <c r="X175" s="91" t="e">
        <f t="shared" ref="X175:Y175" si="1585">IFERROR(REPLACE(W175,FIND(CHAR(10),W175,1),1," "),W175)</f>
        <v>#REF!</v>
      </c>
      <c r="Y175" s="91" t="e">
        <f t="shared" si="1585"/>
        <v>#REF!</v>
      </c>
      <c r="Z175" s="91" t="e">
        <f t="shared" si="1279"/>
        <v>#REF!</v>
      </c>
      <c r="AA175" s="91" t="e">
        <f t="shared" si="1280"/>
        <v>#REF!</v>
      </c>
      <c r="AB175" s="91" t="e">
        <f t="shared" si="1281"/>
        <v>#REF!</v>
      </c>
      <c r="AC175" s="91" t="e">
        <f t="shared" ref="AC175:AF175" si="1586">IFERROR(REPLACE(AB175,FIND("  ",AB175,1),2," "),AB175)</f>
        <v>#REF!</v>
      </c>
      <c r="AD175" s="91" t="e">
        <f t="shared" si="1586"/>
        <v>#REF!</v>
      </c>
      <c r="AE175" s="91" t="e">
        <f t="shared" si="1586"/>
        <v>#REF!</v>
      </c>
      <c r="AF175" s="91" t="e">
        <f t="shared" si="1586"/>
        <v>#REF!</v>
      </c>
      <c r="AG175" s="23" t="str">
        <f>IFERROR(VLOOKUP(CI175*1,Обработ.выгрузка_реестра_РФ!$A:$G,4,),"")</f>
        <v/>
      </c>
      <c r="AH175" s="91" t="str">
        <f t="shared" ref="AH175:AI175" si="1587">IFERROR(REPLACE(AG175,FIND("-",AG175,1),1,"*"),AG175)</f>
        <v/>
      </c>
      <c r="AI175" s="91" t="str">
        <f t="shared" si="1587"/>
        <v/>
      </c>
      <c r="AJ175" s="27" t="str">
        <f t="shared" si="1379"/>
        <v/>
      </c>
      <c r="AK175" s="63" t="e">
        <f>IF(LEN('Описание предлагаемого товара'!#REF!)&gt;0,'Описание предлагаемого товара'!#REF!,"")</f>
        <v>#REF!</v>
      </c>
      <c r="AL175" s="91" t="e">
        <f t="shared" ref="AL175:AM175" si="1588">IFERROR(REPLACE(AK175,FIND(CHAR(10),AK175,1),1,""),AK175)</f>
        <v>#REF!</v>
      </c>
      <c r="AM175" s="91" t="e">
        <f t="shared" si="1588"/>
        <v>#REF!</v>
      </c>
      <c r="AN175" s="91" t="e">
        <f t="shared" ref="AN175:AR175" si="1589">IFERROR(REPLACE(AM175,FIND(" ",AM175,1),1,""),AM175)</f>
        <v>#REF!</v>
      </c>
      <c r="AO175" s="91" t="e">
        <f t="shared" si="1589"/>
        <v>#REF!</v>
      </c>
      <c r="AP175" s="91" t="e">
        <f t="shared" si="1589"/>
        <v>#REF!</v>
      </c>
      <c r="AQ175" s="91" t="e">
        <f t="shared" si="1589"/>
        <v>#REF!</v>
      </c>
      <c r="AR175" s="91" t="e">
        <f t="shared" si="1589"/>
        <v>#REF!</v>
      </c>
      <c r="AS175" s="91" t="e">
        <f t="shared" si="1286"/>
        <v>#REF!</v>
      </c>
      <c r="AT175" s="91" t="e">
        <f t="shared" si="1287"/>
        <v>#REF!</v>
      </c>
      <c r="AU175" s="32" t="e">
        <f t="shared" si="1270"/>
        <v>#REF!</v>
      </c>
      <c r="AV175" s="93" t="e">
        <f>'Описание предлагаемого товара'!#REF!</f>
        <v>#REF!</v>
      </c>
      <c r="AW175" s="91" t="e">
        <f>MIN(SEARCH({0,1,2,3,4,5,6,7,8,9},AV175&amp; "0123456789"))</f>
        <v>#REF!</v>
      </c>
      <c r="AX175" s="91" t="str">
        <f t="shared" si="1288"/>
        <v/>
      </c>
      <c r="AY175" s="91" t="str">
        <f t="shared" si="1289"/>
        <v/>
      </c>
      <c r="AZ175" s="91" t="str">
        <f t="shared" si="1290"/>
        <v/>
      </c>
      <c r="BA175" s="91" t="str">
        <f t="shared" si="1291"/>
        <v/>
      </c>
      <c r="BB175" s="91" t="str">
        <f t="shared" si="1292"/>
        <v/>
      </c>
      <c r="BC175" s="91" t="str">
        <f t="shared" si="1293"/>
        <v/>
      </c>
      <c r="BD175" s="91" t="str">
        <f t="shared" si="1294"/>
        <v/>
      </c>
      <c r="BE175" s="91" t="str">
        <f t="shared" si="1295"/>
        <v/>
      </c>
      <c r="BF175" s="91" t="str">
        <f t="shared" si="1296"/>
        <v/>
      </c>
      <c r="BG175" s="91" t="str">
        <f t="shared" si="1297"/>
        <v/>
      </c>
      <c r="BH175" s="91" t="str">
        <f t="shared" si="1298"/>
        <v/>
      </c>
      <c r="BI175" s="91" t="str">
        <f t="shared" si="1299"/>
        <v/>
      </c>
      <c r="BJ175" s="91" t="str">
        <f t="shared" si="1300"/>
        <v/>
      </c>
      <c r="BK175" s="91" t="str">
        <f t="shared" si="1301"/>
        <v/>
      </c>
      <c r="BL175" s="91" t="str">
        <f t="shared" si="1302"/>
        <v/>
      </c>
      <c r="BM175" s="91" t="str">
        <f t="shared" si="1303"/>
        <v/>
      </c>
      <c r="BN175" s="91" t="str">
        <f t="shared" si="1304"/>
        <v/>
      </c>
      <c r="BO175" s="91" t="str">
        <f t="shared" si="1305"/>
        <v/>
      </c>
      <c r="BP175" s="91" t="str">
        <f t="shared" si="1306"/>
        <v/>
      </c>
      <c r="BQ175" s="91" t="str">
        <f t="shared" si="1307"/>
        <v/>
      </c>
      <c r="BR175" s="91" t="str">
        <f t="shared" si="1308"/>
        <v/>
      </c>
      <c r="BS175" s="91" t="str">
        <f t="shared" si="1309"/>
        <v/>
      </c>
      <c r="BT175" s="91" t="str">
        <f t="shared" si="1310"/>
        <v/>
      </c>
      <c r="BU175" s="91" t="str">
        <f t="shared" si="1311"/>
        <v/>
      </c>
      <c r="BV175" s="91" t="str">
        <f t="shared" si="1312"/>
        <v/>
      </c>
      <c r="BW175" s="91" t="str">
        <f t="shared" si="1313"/>
        <v/>
      </c>
      <c r="BX175" s="91" t="str">
        <f t="shared" si="1314"/>
        <v/>
      </c>
      <c r="BY175" s="91" t="str">
        <f t="shared" si="1315"/>
        <v/>
      </c>
      <c r="BZ175" s="91" t="str">
        <f t="shared" si="1316"/>
        <v/>
      </c>
      <c r="CA175" s="91" t="str">
        <f t="shared" si="1317"/>
        <v/>
      </c>
      <c r="CB175" s="91" t="str">
        <f t="shared" si="1318"/>
        <v/>
      </c>
      <c r="CC175" s="91" t="str">
        <f t="shared" si="1319"/>
        <v/>
      </c>
      <c r="CD175" s="91" t="str">
        <f t="shared" si="1320"/>
        <v/>
      </c>
      <c r="CE175" s="91" t="str">
        <f t="shared" si="1321"/>
        <v/>
      </c>
      <c r="CF175" s="91" t="str">
        <f t="shared" si="1322"/>
        <v/>
      </c>
      <c r="CG175" s="91" t="str">
        <f t="shared" si="1323"/>
        <v/>
      </c>
      <c r="CH175" s="91" t="str">
        <f t="shared" si="1324"/>
        <v/>
      </c>
      <c r="CI175" s="91" t="str">
        <f t="shared" si="1325"/>
        <v>нет</v>
      </c>
      <c r="CJ175" s="63" t="e">
        <f>IF(LEN('Описание предлагаемого товара'!#REF!)&gt;0,'Описание предлагаемого товара'!#REF!,"")</f>
        <v>#REF!</v>
      </c>
      <c r="CK175" s="91" t="e">
        <f t="shared" ref="CK175:CL175" si="1590">IFERROR(REPLACE(CJ175,FIND(CHAR(10),CJ175,1),1,""),CJ175)</f>
        <v>#REF!</v>
      </c>
      <c r="CL175" s="91" t="e">
        <f t="shared" si="1590"/>
        <v>#REF!</v>
      </c>
      <c r="CM175" s="91" t="e">
        <f t="shared" si="1327"/>
        <v>#REF!</v>
      </c>
      <c r="CN175" s="91" t="e">
        <f t="shared" si="1328"/>
        <v>#REF!</v>
      </c>
      <c r="CO175" s="91" t="e">
        <f t="shared" si="1329"/>
        <v>#REF!</v>
      </c>
      <c r="CP175" s="90" t="e">
        <f>IF(AU175="Не указан реестровый номер (мера нац.режима Запрет)","",IF(CI175="нет","",IF(CU175="да","исключение(не смотрим баллы)",IFERROR(IF(CI175*1&gt;0,IFERROR(IF(VLOOKUP(CI175*1,Обработ.выгрузка_реестра_РФ!$A:$G,7,)=0,"Баллы не установлены",VLOOKUP(CI175*1,Обработ.выгрузка_реестра_РФ!$A:$G,7,)),IF(LEN(CI175)&gt;14,"","нет номера в реестре РФ")),""),IF(LEN(CI175)=0,"","Некорректный реестровый номер")))))</f>
        <v>#REF!</v>
      </c>
      <c r="CQ175" s="33" t="e">
        <f>IF(LEN(C175)&gt;0,IFERROR(IF(LEN(H175)&gt;0,IF(LEN(VLOOKUP(H175,'исключения(не_смотрим_баллы)'!$A:$C,1,))&gt;0,"да","нет"),"не введен ОКПД2"),"нет"),"")</f>
        <v>#REF!</v>
      </c>
      <c r="CR175" s="33" t="e">
        <f ca="1">IF(CQ175="да",IF(TODAY()&lt;VLOOKUP(H175,'исключения(не_смотрим_баллы)'!$A:$C,3,),"да","нет"),"")</f>
        <v>#REF!</v>
      </c>
      <c r="CS175" s="33" t="str">
        <f>IFERROR(IF(CQ175="да",IF(VLOOKUP(CI175*1,Обработ.выгрузка_реестра_РФ!$A:$G,2,)&lt;VLOOKUP(H175,'исключения(не_смотрим_баллы)'!$A:$C,2,),"да","нет"),""),"")</f>
        <v/>
      </c>
      <c r="CT175" s="24"/>
      <c r="CU175" s="33" t="e">
        <f t="shared" si="1341"/>
        <v>#REF!</v>
      </c>
      <c r="CV175" s="91" t="e">
        <f t="shared" si="1342"/>
        <v>#REF!</v>
      </c>
      <c r="CW175" s="27" t="e">
        <f t="shared" si="1343"/>
        <v>#REF!</v>
      </c>
      <c r="CX175" s="26" t="e">
        <f t="shared" si="1272"/>
        <v>#REF!</v>
      </c>
      <c r="CY175" s="64" t="e">
        <f>IF(LEN('Описание предлагаемого товара'!#REF!)&gt;0,'Описание предлагаемого товара'!#REF!,"")</f>
        <v>#REF!</v>
      </c>
      <c r="CZ175" s="95" t="e">
        <f t="shared" si="1330"/>
        <v>#REF!</v>
      </c>
      <c r="DA175" s="95" t="e">
        <f t="shared" ref="DA175" si="1591">IFERROR(REPLACE(CZ175,FIND(" ",CZ175,1),1,""),CZ175)</f>
        <v>#REF!</v>
      </c>
      <c r="DB175" s="95" t="e">
        <f t="shared" si="1274"/>
        <v>#REF!</v>
      </c>
      <c r="DC175" s="95" t="e">
        <f t="shared" ref="DC175:DD175" si="1592">IFERROR(REPLACE(DB175,FIND("г.",DB175,1),2,""),DB175)</f>
        <v>#REF!</v>
      </c>
      <c r="DD175" s="95" t="e">
        <f t="shared" si="1592"/>
        <v>#REF!</v>
      </c>
      <c r="DE175" s="95" t="e">
        <f t="shared" ref="DE175:DF175" si="1593">IFERROR(REPLACE(DD175,FIND("г",DD175,1),1,""),DD175)</f>
        <v>#REF!</v>
      </c>
      <c r="DF175" s="95" t="e">
        <f t="shared" si="1593"/>
        <v>#REF!</v>
      </c>
      <c r="DG175" s="95" t="e">
        <f t="shared" si="1347"/>
        <v>#REF!</v>
      </c>
      <c r="DH175" s="25" t="str">
        <f>IFERROR(VLOOKUP(CI175*1,Обработ.выгрузка_реестра_РФ!$A:$G,5,),"")</f>
        <v/>
      </c>
      <c r="DI175" s="27" t="str">
        <f t="shared" si="1357"/>
        <v/>
      </c>
      <c r="DJ175" s="27" t="str">
        <f t="shared" ca="1" si="1334"/>
        <v/>
      </c>
      <c r="DK175" s="63" t="e">
        <f>IF(LEN('Описание предлагаемого товара'!#REF!)&gt;0,'Описание предлагаемого товара'!#REF!,"")</f>
        <v>#REF!</v>
      </c>
      <c r="DL175" s="63" t="e">
        <f>IF(LEN('Описание предлагаемого товара'!#REF!)&gt;0,'Описание предлагаемого товара'!#REF!,"")</f>
        <v>#REF!</v>
      </c>
      <c r="DM175" s="32"/>
    </row>
    <row r="176" spans="1:117" ht="48.75" customHeight="1" x14ac:dyDescent="0.25">
      <c r="A176" s="61" t="e">
        <f>IF(LEN('Описание предлагаемого товара'!#REF!)&gt;0,'Описание предлагаемого товара'!#REF!,"")</f>
        <v>#REF!</v>
      </c>
      <c r="B176" s="65" t="e">
        <f>IF(LEN('Описание предлагаемого товара'!#REF!)&gt;0,'Описание предлагаемого товара'!#REF!,"")</f>
        <v>#REF!</v>
      </c>
      <c r="C176" s="61" t="e">
        <f>IF(LEN('Описание предлагаемого товара'!#REF!)&gt;0,'Описание предлагаемого товара'!#REF!,"")</f>
        <v>#REF!</v>
      </c>
      <c r="D176" s="61" t="e">
        <f>IF(LEN('Описание предлагаемого товара'!#REF!)&gt;0,'Описание предлагаемого товара'!#REF!,"")</f>
        <v>#REF!</v>
      </c>
      <c r="E176" s="61" t="e">
        <f>IF(LEN('Описание предлагаемого товара'!#REF!)&gt;0,'Описание предлагаемого товара'!#REF!,"")</f>
        <v>#REF!</v>
      </c>
      <c r="F176" s="61" t="e">
        <f>IF(LEN('Описание предлагаемого товара'!#REF!)&gt;0,'Описание предлагаемого товара'!#REF!,"")</f>
        <v>#REF!</v>
      </c>
      <c r="G176" s="61" t="e">
        <f>IF(LEN('Описание предлагаемого товара'!#REF!)&gt;0,'Описание предлагаемого товара'!#REF!,"")</f>
        <v>#REF!</v>
      </c>
      <c r="H176" s="61" t="e">
        <f>IF(LEN('Описание предлагаемого товара'!#REF!)&gt;0,'Описание предлагаемого товара'!#REF!,"")</f>
        <v>#REF!</v>
      </c>
      <c r="I176" s="61" t="e">
        <f>IF(LEN('Описание предлагаемого товара'!#REF!)&gt;0,'Описание предлагаемого товара'!#REF!,"")</f>
        <v>#REF!</v>
      </c>
      <c r="J176" s="38" t="str">
        <f>IFERROR(VLOOKUP(B176,SAP!$A:$E,5,),"")</f>
        <v/>
      </c>
      <c r="K176" s="40" t="str">
        <f t="shared" si="1277"/>
        <v/>
      </c>
      <c r="L176" s="61" t="e">
        <f>IF(LEN('Описание предлагаемого товара'!#REF!)&gt;0,IFERROR('Описание предлагаемого товара'!#REF!*1,""),"")</f>
        <v>#REF!</v>
      </c>
      <c r="M176" s="39" t="str">
        <f>IFERROR(VLOOKUP(B176,SAP!$A:$E,2,),"")</f>
        <v/>
      </c>
      <c r="N176" s="41" t="str">
        <f t="shared" si="1413"/>
        <v/>
      </c>
      <c r="O176" s="39" t="str">
        <f t="shared" si="1264"/>
        <v/>
      </c>
      <c r="P176" s="36" t="e">
        <f>IF(LEN('Описание предлагаемого товара'!#REF!)&gt;0,'Описание предлагаемого товара'!#REF!,"")</f>
        <v>#REF!</v>
      </c>
      <c r="Q17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76" s="37" t="e">
        <f>IF(LEN('Описание предлагаемого товара'!#REF!)&gt;0,'Описание предлагаемого товара'!#REF!,"")</f>
        <v>#REF!</v>
      </c>
      <c r="S176" s="37" t="e">
        <f>IF(LEN('Описание предлагаемого товара'!#REF!)&gt;0,'Описание предлагаемого товара'!#REF!,"")</f>
        <v>#REF!</v>
      </c>
      <c r="T17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76" s="23" t="str">
        <f>IFERROR(VLOOKUP(CI176*1,Обработ.выгрузка_реестра_РФ!$A:$G,6,),"")</f>
        <v/>
      </c>
      <c r="V176" s="61" t="e">
        <f>IF(LEN('Описание предлагаемого товара'!#REF!)&gt;0,'Описание предлагаемого товара'!#REF!,"")</f>
        <v>#REF!</v>
      </c>
      <c r="W176" s="62" t="e">
        <f>IF(LEN('Описание предлагаемого товара'!#REF!)&gt;0,'Описание предлагаемого товара'!#REF!,"")</f>
        <v>#REF!</v>
      </c>
      <c r="X176" s="91" t="e">
        <f t="shared" ref="X176:Y176" si="1594">IFERROR(REPLACE(W176,FIND(CHAR(10),W176,1),1," "),W176)</f>
        <v>#REF!</v>
      </c>
      <c r="Y176" s="91" t="e">
        <f t="shared" si="1594"/>
        <v>#REF!</v>
      </c>
      <c r="Z176" s="91" t="e">
        <f t="shared" si="1279"/>
        <v>#REF!</v>
      </c>
      <c r="AA176" s="91" t="e">
        <f t="shared" si="1280"/>
        <v>#REF!</v>
      </c>
      <c r="AB176" s="91" t="e">
        <f t="shared" si="1281"/>
        <v>#REF!</v>
      </c>
      <c r="AC176" s="91" t="e">
        <f t="shared" ref="AC176:AF176" si="1595">IFERROR(REPLACE(AB176,FIND("  ",AB176,1),2," "),AB176)</f>
        <v>#REF!</v>
      </c>
      <c r="AD176" s="91" t="e">
        <f t="shared" si="1595"/>
        <v>#REF!</v>
      </c>
      <c r="AE176" s="91" t="e">
        <f t="shared" si="1595"/>
        <v>#REF!</v>
      </c>
      <c r="AF176" s="91" t="e">
        <f t="shared" si="1595"/>
        <v>#REF!</v>
      </c>
      <c r="AG176" s="23" t="str">
        <f>IFERROR(VLOOKUP(CI176*1,Обработ.выгрузка_реестра_РФ!$A:$G,4,),"")</f>
        <v/>
      </c>
      <c r="AH176" s="91" t="str">
        <f t="shared" ref="AH176:AI176" si="1596">IFERROR(REPLACE(AG176,FIND("-",AG176,1),1,"*"),AG176)</f>
        <v/>
      </c>
      <c r="AI176" s="91" t="str">
        <f t="shared" si="1596"/>
        <v/>
      </c>
      <c r="AJ176" s="27" t="str">
        <f t="shared" si="1379"/>
        <v/>
      </c>
      <c r="AK176" s="63" t="e">
        <f>IF(LEN('Описание предлагаемого товара'!#REF!)&gt;0,'Описание предлагаемого товара'!#REF!,"")</f>
        <v>#REF!</v>
      </c>
      <c r="AL176" s="91" t="e">
        <f t="shared" ref="AL176:AM176" si="1597">IFERROR(REPLACE(AK176,FIND(CHAR(10),AK176,1),1,""),AK176)</f>
        <v>#REF!</v>
      </c>
      <c r="AM176" s="91" t="e">
        <f t="shared" si="1597"/>
        <v>#REF!</v>
      </c>
      <c r="AN176" s="91" t="e">
        <f t="shared" ref="AN176:AR176" si="1598">IFERROR(REPLACE(AM176,FIND(" ",AM176,1),1,""),AM176)</f>
        <v>#REF!</v>
      </c>
      <c r="AO176" s="91" t="e">
        <f t="shared" si="1598"/>
        <v>#REF!</v>
      </c>
      <c r="AP176" s="91" t="e">
        <f t="shared" si="1598"/>
        <v>#REF!</v>
      </c>
      <c r="AQ176" s="91" t="e">
        <f t="shared" si="1598"/>
        <v>#REF!</v>
      </c>
      <c r="AR176" s="91" t="e">
        <f t="shared" si="1598"/>
        <v>#REF!</v>
      </c>
      <c r="AS176" s="91" t="e">
        <f t="shared" si="1286"/>
        <v>#REF!</v>
      </c>
      <c r="AT176" s="91" t="e">
        <f t="shared" si="1287"/>
        <v>#REF!</v>
      </c>
      <c r="AU176" s="32" t="e">
        <f t="shared" si="1270"/>
        <v>#REF!</v>
      </c>
      <c r="AV176" s="93" t="e">
        <f>'Описание предлагаемого товара'!#REF!</f>
        <v>#REF!</v>
      </c>
      <c r="AW176" s="91" t="e">
        <f>MIN(SEARCH({0,1,2,3,4,5,6,7,8,9},AV176&amp; "0123456789"))</f>
        <v>#REF!</v>
      </c>
      <c r="AX176" s="91" t="str">
        <f t="shared" si="1288"/>
        <v/>
      </c>
      <c r="AY176" s="91" t="str">
        <f t="shared" si="1289"/>
        <v/>
      </c>
      <c r="AZ176" s="91" t="str">
        <f t="shared" si="1290"/>
        <v/>
      </c>
      <c r="BA176" s="91" t="str">
        <f t="shared" si="1291"/>
        <v/>
      </c>
      <c r="BB176" s="91" t="str">
        <f t="shared" si="1292"/>
        <v/>
      </c>
      <c r="BC176" s="91" t="str">
        <f t="shared" si="1293"/>
        <v/>
      </c>
      <c r="BD176" s="91" t="str">
        <f t="shared" si="1294"/>
        <v/>
      </c>
      <c r="BE176" s="91" t="str">
        <f t="shared" si="1295"/>
        <v/>
      </c>
      <c r="BF176" s="91" t="str">
        <f t="shared" si="1296"/>
        <v/>
      </c>
      <c r="BG176" s="91" t="str">
        <f t="shared" si="1297"/>
        <v/>
      </c>
      <c r="BH176" s="91" t="str">
        <f t="shared" si="1298"/>
        <v/>
      </c>
      <c r="BI176" s="91" t="str">
        <f t="shared" si="1299"/>
        <v/>
      </c>
      <c r="BJ176" s="91" t="str">
        <f t="shared" si="1300"/>
        <v/>
      </c>
      <c r="BK176" s="91" t="str">
        <f t="shared" si="1301"/>
        <v/>
      </c>
      <c r="BL176" s="91" t="str">
        <f t="shared" si="1302"/>
        <v/>
      </c>
      <c r="BM176" s="91" t="str">
        <f t="shared" si="1303"/>
        <v/>
      </c>
      <c r="BN176" s="91" t="str">
        <f t="shared" si="1304"/>
        <v/>
      </c>
      <c r="BO176" s="91" t="str">
        <f t="shared" si="1305"/>
        <v/>
      </c>
      <c r="BP176" s="91" t="str">
        <f t="shared" si="1306"/>
        <v/>
      </c>
      <c r="BQ176" s="91" t="str">
        <f t="shared" si="1307"/>
        <v/>
      </c>
      <c r="BR176" s="91" t="str">
        <f t="shared" si="1308"/>
        <v/>
      </c>
      <c r="BS176" s="91" t="str">
        <f t="shared" si="1309"/>
        <v/>
      </c>
      <c r="BT176" s="91" t="str">
        <f t="shared" si="1310"/>
        <v/>
      </c>
      <c r="BU176" s="91" t="str">
        <f t="shared" si="1311"/>
        <v/>
      </c>
      <c r="BV176" s="91" t="str">
        <f t="shared" si="1312"/>
        <v/>
      </c>
      <c r="BW176" s="91" t="str">
        <f t="shared" si="1313"/>
        <v/>
      </c>
      <c r="BX176" s="91" t="str">
        <f t="shared" si="1314"/>
        <v/>
      </c>
      <c r="BY176" s="91" t="str">
        <f t="shared" si="1315"/>
        <v/>
      </c>
      <c r="BZ176" s="91" t="str">
        <f t="shared" si="1316"/>
        <v/>
      </c>
      <c r="CA176" s="91" t="str">
        <f t="shared" si="1317"/>
        <v/>
      </c>
      <c r="CB176" s="91" t="str">
        <f t="shared" si="1318"/>
        <v/>
      </c>
      <c r="CC176" s="91" t="str">
        <f t="shared" si="1319"/>
        <v/>
      </c>
      <c r="CD176" s="91" t="str">
        <f t="shared" si="1320"/>
        <v/>
      </c>
      <c r="CE176" s="91" t="str">
        <f t="shared" si="1321"/>
        <v/>
      </c>
      <c r="CF176" s="91" t="str">
        <f t="shared" si="1322"/>
        <v/>
      </c>
      <c r="CG176" s="91" t="str">
        <f t="shared" si="1323"/>
        <v/>
      </c>
      <c r="CH176" s="91" t="str">
        <f t="shared" si="1324"/>
        <v/>
      </c>
      <c r="CI176" s="91" t="str">
        <f t="shared" si="1325"/>
        <v>нет</v>
      </c>
      <c r="CJ176" s="63" t="e">
        <f>IF(LEN('Описание предлагаемого товара'!#REF!)&gt;0,'Описание предлагаемого товара'!#REF!,"")</f>
        <v>#REF!</v>
      </c>
      <c r="CK176" s="91" t="e">
        <f t="shared" ref="CK176:CL176" si="1599">IFERROR(REPLACE(CJ176,FIND(CHAR(10),CJ176,1),1,""),CJ176)</f>
        <v>#REF!</v>
      </c>
      <c r="CL176" s="91" t="e">
        <f t="shared" si="1599"/>
        <v>#REF!</v>
      </c>
      <c r="CM176" s="91" t="e">
        <f t="shared" si="1327"/>
        <v>#REF!</v>
      </c>
      <c r="CN176" s="91" t="e">
        <f t="shared" si="1328"/>
        <v>#REF!</v>
      </c>
      <c r="CO176" s="91" t="e">
        <f t="shared" si="1329"/>
        <v>#REF!</v>
      </c>
      <c r="CP176" s="90" t="e">
        <f>IF(AU176="Не указан реестровый номер (мера нац.режима Запрет)","",IF(CI176="нет","",IF(CU176="да","исключение(не смотрим баллы)",IFERROR(IF(CI176*1&gt;0,IFERROR(IF(VLOOKUP(CI176*1,Обработ.выгрузка_реестра_РФ!$A:$G,7,)=0,"Баллы не установлены",VLOOKUP(CI176*1,Обработ.выгрузка_реестра_РФ!$A:$G,7,)),IF(LEN(CI176)&gt;14,"","нет номера в реестре РФ")),""),IF(LEN(CI176)=0,"","Некорректный реестровый номер")))))</f>
        <v>#REF!</v>
      </c>
      <c r="CQ176" s="33" t="e">
        <f>IF(LEN(C176)&gt;0,IFERROR(IF(LEN(H176)&gt;0,IF(LEN(VLOOKUP(H176,'исключения(не_смотрим_баллы)'!$A:$C,1,))&gt;0,"да","нет"),"не введен ОКПД2"),"нет"),"")</f>
        <v>#REF!</v>
      </c>
      <c r="CR176" s="33" t="e">
        <f ca="1">IF(CQ176="да",IF(TODAY()&lt;VLOOKUP(H176,'исключения(не_смотрим_баллы)'!$A:$C,3,),"да","нет"),"")</f>
        <v>#REF!</v>
      </c>
      <c r="CS176" s="33" t="str">
        <f>IFERROR(IF(CQ176="да",IF(VLOOKUP(CI176*1,Обработ.выгрузка_реестра_РФ!$A:$G,2,)&lt;VLOOKUP(H176,'исключения(не_смотрим_баллы)'!$A:$C,2,),"да","нет"),""),"")</f>
        <v/>
      </c>
      <c r="CT176" s="24"/>
      <c r="CU176" s="33" t="e">
        <f t="shared" si="1341"/>
        <v>#REF!</v>
      </c>
      <c r="CV176" s="91" t="e">
        <f t="shared" si="1342"/>
        <v>#REF!</v>
      </c>
      <c r="CW176" s="27" t="e">
        <f t="shared" si="1343"/>
        <v>#REF!</v>
      </c>
      <c r="CX176" s="26" t="e">
        <f t="shared" si="1272"/>
        <v>#REF!</v>
      </c>
      <c r="CY176" s="64" t="e">
        <f>IF(LEN('Описание предлагаемого товара'!#REF!)&gt;0,'Описание предлагаемого товара'!#REF!,"")</f>
        <v>#REF!</v>
      </c>
      <c r="CZ176" s="95" t="e">
        <f t="shared" si="1330"/>
        <v>#REF!</v>
      </c>
      <c r="DA176" s="95" t="e">
        <f t="shared" ref="DA176" si="1600">IFERROR(REPLACE(CZ176,FIND(" ",CZ176,1),1,""),CZ176)</f>
        <v>#REF!</v>
      </c>
      <c r="DB176" s="95" t="e">
        <f t="shared" si="1274"/>
        <v>#REF!</v>
      </c>
      <c r="DC176" s="95" t="e">
        <f t="shared" ref="DC176:DD176" si="1601">IFERROR(REPLACE(DB176,FIND("г.",DB176,1),2,""),DB176)</f>
        <v>#REF!</v>
      </c>
      <c r="DD176" s="95" t="e">
        <f t="shared" si="1601"/>
        <v>#REF!</v>
      </c>
      <c r="DE176" s="95" t="e">
        <f t="shared" ref="DE176:DF176" si="1602">IFERROR(REPLACE(DD176,FIND("г",DD176,1),1,""),DD176)</f>
        <v>#REF!</v>
      </c>
      <c r="DF176" s="95" t="e">
        <f t="shared" si="1602"/>
        <v>#REF!</v>
      </c>
      <c r="DG176" s="95" t="e">
        <f t="shared" si="1347"/>
        <v>#REF!</v>
      </c>
      <c r="DH176" s="25" t="str">
        <f>IFERROR(VLOOKUP(CI176*1,Обработ.выгрузка_реестра_РФ!$A:$G,5,),"")</f>
        <v/>
      </c>
      <c r="DI176" s="27" t="str">
        <f t="shared" si="1357"/>
        <v/>
      </c>
      <c r="DJ176" s="27" t="str">
        <f t="shared" ca="1" si="1334"/>
        <v/>
      </c>
      <c r="DK176" s="63" t="e">
        <f>IF(LEN('Описание предлагаемого товара'!#REF!)&gt;0,'Описание предлагаемого товара'!#REF!,"")</f>
        <v>#REF!</v>
      </c>
      <c r="DL176" s="63" t="e">
        <f>IF(LEN('Описание предлагаемого товара'!#REF!)&gt;0,'Описание предлагаемого товара'!#REF!,"")</f>
        <v>#REF!</v>
      </c>
      <c r="DM176" s="32"/>
    </row>
    <row r="177" spans="1:117" ht="48.75" customHeight="1" x14ac:dyDescent="0.25">
      <c r="A177" s="61" t="e">
        <f>IF(LEN('Описание предлагаемого товара'!#REF!)&gt;0,'Описание предлагаемого товара'!#REF!,"")</f>
        <v>#REF!</v>
      </c>
      <c r="B177" s="65" t="e">
        <f>IF(LEN('Описание предлагаемого товара'!#REF!)&gt;0,'Описание предлагаемого товара'!#REF!,"")</f>
        <v>#REF!</v>
      </c>
      <c r="C177" s="61" t="e">
        <f>IF(LEN('Описание предлагаемого товара'!#REF!)&gt;0,'Описание предлагаемого товара'!#REF!,"")</f>
        <v>#REF!</v>
      </c>
      <c r="D177" s="61" t="e">
        <f>IF(LEN('Описание предлагаемого товара'!#REF!)&gt;0,'Описание предлагаемого товара'!#REF!,"")</f>
        <v>#REF!</v>
      </c>
      <c r="E177" s="61" t="e">
        <f>IF(LEN('Описание предлагаемого товара'!#REF!)&gt;0,'Описание предлагаемого товара'!#REF!,"")</f>
        <v>#REF!</v>
      </c>
      <c r="F177" s="61" t="e">
        <f>IF(LEN('Описание предлагаемого товара'!#REF!)&gt;0,'Описание предлагаемого товара'!#REF!,"")</f>
        <v>#REF!</v>
      </c>
      <c r="G177" s="61" t="e">
        <f>IF(LEN('Описание предлагаемого товара'!#REF!)&gt;0,'Описание предлагаемого товара'!#REF!,"")</f>
        <v>#REF!</v>
      </c>
      <c r="H177" s="61" t="e">
        <f>IF(LEN('Описание предлагаемого товара'!#REF!)&gt;0,'Описание предлагаемого товара'!#REF!,"")</f>
        <v>#REF!</v>
      </c>
      <c r="I177" s="61" t="e">
        <f>IF(LEN('Описание предлагаемого товара'!#REF!)&gt;0,'Описание предлагаемого товара'!#REF!,"")</f>
        <v>#REF!</v>
      </c>
      <c r="J177" s="38" t="str">
        <f>IFERROR(VLOOKUP(B177,SAP!$A:$E,5,),"")</f>
        <v/>
      </c>
      <c r="K177" s="40" t="str">
        <f t="shared" si="1277"/>
        <v/>
      </c>
      <c r="L177" s="61" t="e">
        <f>IF(LEN('Описание предлагаемого товара'!#REF!)&gt;0,IFERROR('Описание предлагаемого товара'!#REF!*1,""),"")</f>
        <v>#REF!</v>
      </c>
      <c r="M177" s="39" t="str">
        <f>IFERROR(VLOOKUP(B177,SAP!$A:$E,2,),"")</f>
        <v/>
      </c>
      <c r="N177" s="41" t="str">
        <f t="shared" si="1413"/>
        <v/>
      </c>
      <c r="O177" s="39" t="str">
        <f t="shared" si="1264"/>
        <v/>
      </c>
      <c r="P177" s="36" t="e">
        <f>IF(LEN('Описание предлагаемого товара'!#REF!)&gt;0,'Описание предлагаемого товара'!#REF!,"")</f>
        <v>#REF!</v>
      </c>
      <c r="Q17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77" s="37" t="e">
        <f>IF(LEN('Описание предлагаемого товара'!#REF!)&gt;0,'Описание предлагаемого товара'!#REF!,"")</f>
        <v>#REF!</v>
      </c>
      <c r="S177" s="37" t="e">
        <f>IF(LEN('Описание предлагаемого товара'!#REF!)&gt;0,'Описание предлагаемого товара'!#REF!,"")</f>
        <v>#REF!</v>
      </c>
      <c r="T17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77" s="23" t="str">
        <f>IFERROR(VLOOKUP(CI177*1,Обработ.выгрузка_реестра_РФ!$A:$G,6,),"")</f>
        <v/>
      </c>
      <c r="V177" s="61" t="e">
        <f>IF(LEN('Описание предлагаемого товара'!#REF!)&gt;0,'Описание предлагаемого товара'!#REF!,"")</f>
        <v>#REF!</v>
      </c>
      <c r="W177" s="62" t="e">
        <f>IF(LEN('Описание предлагаемого товара'!#REF!)&gt;0,'Описание предлагаемого товара'!#REF!,"")</f>
        <v>#REF!</v>
      </c>
      <c r="X177" s="91" t="e">
        <f t="shared" ref="X177:Y177" si="1603">IFERROR(REPLACE(W177,FIND(CHAR(10),W177,1),1," "),W177)</f>
        <v>#REF!</v>
      </c>
      <c r="Y177" s="91" t="e">
        <f t="shared" si="1603"/>
        <v>#REF!</v>
      </c>
      <c r="Z177" s="91" t="e">
        <f t="shared" si="1279"/>
        <v>#REF!</v>
      </c>
      <c r="AA177" s="91" t="e">
        <f t="shared" si="1280"/>
        <v>#REF!</v>
      </c>
      <c r="AB177" s="91" t="e">
        <f t="shared" si="1281"/>
        <v>#REF!</v>
      </c>
      <c r="AC177" s="91" t="e">
        <f t="shared" ref="AC177:AF177" si="1604">IFERROR(REPLACE(AB177,FIND("  ",AB177,1),2," "),AB177)</f>
        <v>#REF!</v>
      </c>
      <c r="AD177" s="91" t="e">
        <f t="shared" si="1604"/>
        <v>#REF!</v>
      </c>
      <c r="AE177" s="91" t="e">
        <f t="shared" si="1604"/>
        <v>#REF!</v>
      </c>
      <c r="AF177" s="91" t="e">
        <f t="shared" si="1604"/>
        <v>#REF!</v>
      </c>
      <c r="AG177" s="23" t="str">
        <f>IFERROR(VLOOKUP(CI177*1,Обработ.выгрузка_реестра_РФ!$A:$G,4,),"")</f>
        <v/>
      </c>
      <c r="AH177" s="91" t="str">
        <f t="shared" ref="AH177:AI177" si="1605">IFERROR(REPLACE(AG177,FIND("-",AG177,1),1,"*"),AG177)</f>
        <v/>
      </c>
      <c r="AI177" s="91" t="str">
        <f t="shared" si="1605"/>
        <v/>
      </c>
      <c r="AJ177" s="27" t="str">
        <f t="shared" si="1379"/>
        <v/>
      </c>
      <c r="AK177" s="63" t="e">
        <f>IF(LEN('Описание предлагаемого товара'!#REF!)&gt;0,'Описание предлагаемого товара'!#REF!,"")</f>
        <v>#REF!</v>
      </c>
      <c r="AL177" s="91" t="e">
        <f t="shared" ref="AL177:AM177" si="1606">IFERROR(REPLACE(AK177,FIND(CHAR(10),AK177,1),1,""),AK177)</f>
        <v>#REF!</v>
      </c>
      <c r="AM177" s="91" t="e">
        <f t="shared" si="1606"/>
        <v>#REF!</v>
      </c>
      <c r="AN177" s="91" t="e">
        <f t="shared" ref="AN177:AR177" si="1607">IFERROR(REPLACE(AM177,FIND(" ",AM177,1),1,""),AM177)</f>
        <v>#REF!</v>
      </c>
      <c r="AO177" s="91" t="e">
        <f t="shared" si="1607"/>
        <v>#REF!</v>
      </c>
      <c r="AP177" s="91" t="e">
        <f t="shared" si="1607"/>
        <v>#REF!</v>
      </c>
      <c r="AQ177" s="91" t="e">
        <f t="shared" si="1607"/>
        <v>#REF!</v>
      </c>
      <c r="AR177" s="91" t="e">
        <f t="shared" si="1607"/>
        <v>#REF!</v>
      </c>
      <c r="AS177" s="91" t="e">
        <f t="shared" si="1286"/>
        <v>#REF!</v>
      </c>
      <c r="AT177" s="91" t="e">
        <f t="shared" si="1287"/>
        <v>#REF!</v>
      </c>
      <c r="AU177" s="32" t="e">
        <f t="shared" si="1270"/>
        <v>#REF!</v>
      </c>
      <c r="AV177" s="93" t="e">
        <f>'Описание предлагаемого товара'!#REF!</f>
        <v>#REF!</v>
      </c>
      <c r="AW177" s="91" t="e">
        <f>MIN(SEARCH({0,1,2,3,4,5,6,7,8,9},AV177&amp; "0123456789"))</f>
        <v>#REF!</v>
      </c>
      <c r="AX177" s="91" t="str">
        <f t="shared" si="1288"/>
        <v/>
      </c>
      <c r="AY177" s="91" t="str">
        <f t="shared" si="1289"/>
        <v/>
      </c>
      <c r="AZ177" s="91" t="str">
        <f t="shared" si="1290"/>
        <v/>
      </c>
      <c r="BA177" s="91" t="str">
        <f t="shared" si="1291"/>
        <v/>
      </c>
      <c r="BB177" s="91" t="str">
        <f t="shared" si="1292"/>
        <v/>
      </c>
      <c r="BC177" s="91" t="str">
        <f t="shared" si="1293"/>
        <v/>
      </c>
      <c r="BD177" s="91" t="str">
        <f t="shared" si="1294"/>
        <v/>
      </c>
      <c r="BE177" s="91" t="str">
        <f t="shared" si="1295"/>
        <v/>
      </c>
      <c r="BF177" s="91" t="str">
        <f t="shared" si="1296"/>
        <v/>
      </c>
      <c r="BG177" s="91" t="str">
        <f t="shared" si="1297"/>
        <v/>
      </c>
      <c r="BH177" s="91" t="str">
        <f t="shared" si="1298"/>
        <v/>
      </c>
      <c r="BI177" s="91" t="str">
        <f t="shared" si="1299"/>
        <v/>
      </c>
      <c r="BJ177" s="91" t="str">
        <f t="shared" si="1300"/>
        <v/>
      </c>
      <c r="BK177" s="91" t="str">
        <f t="shared" si="1301"/>
        <v/>
      </c>
      <c r="BL177" s="91" t="str">
        <f t="shared" si="1302"/>
        <v/>
      </c>
      <c r="BM177" s="91" t="str">
        <f t="shared" si="1303"/>
        <v/>
      </c>
      <c r="BN177" s="91" t="str">
        <f t="shared" si="1304"/>
        <v/>
      </c>
      <c r="BO177" s="91" t="str">
        <f t="shared" si="1305"/>
        <v/>
      </c>
      <c r="BP177" s="91" t="str">
        <f t="shared" si="1306"/>
        <v/>
      </c>
      <c r="BQ177" s="91" t="str">
        <f t="shared" si="1307"/>
        <v/>
      </c>
      <c r="BR177" s="91" t="str">
        <f t="shared" si="1308"/>
        <v/>
      </c>
      <c r="BS177" s="91" t="str">
        <f t="shared" si="1309"/>
        <v/>
      </c>
      <c r="BT177" s="91" t="str">
        <f t="shared" si="1310"/>
        <v/>
      </c>
      <c r="BU177" s="91" t="str">
        <f t="shared" si="1311"/>
        <v/>
      </c>
      <c r="BV177" s="91" t="str">
        <f t="shared" si="1312"/>
        <v/>
      </c>
      <c r="BW177" s="91" t="str">
        <f t="shared" si="1313"/>
        <v/>
      </c>
      <c r="BX177" s="91" t="str">
        <f t="shared" si="1314"/>
        <v/>
      </c>
      <c r="BY177" s="91" t="str">
        <f t="shared" si="1315"/>
        <v/>
      </c>
      <c r="BZ177" s="91" t="str">
        <f t="shared" si="1316"/>
        <v/>
      </c>
      <c r="CA177" s="91" t="str">
        <f t="shared" si="1317"/>
        <v/>
      </c>
      <c r="CB177" s="91" t="str">
        <f t="shared" si="1318"/>
        <v/>
      </c>
      <c r="CC177" s="91" t="str">
        <f t="shared" si="1319"/>
        <v/>
      </c>
      <c r="CD177" s="91" t="str">
        <f t="shared" si="1320"/>
        <v/>
      </c>
      <c r="CE177" s="91" t="str">
        <f t="shared" si="1321"/>
        <v/>
      </c>
      <c r="CF177" s="91" t="str">
        <f t="shared" si="1322"/>
        <v/>
      </c>
      <c r="CG177" s="91" t="str">
        <f t="shared" si="1323"/>
        <v/>
      </c>
      <c r="CH177" s="91" t="str">
        <f t="shared" si="1324"/>
        <v/>
      </c>
      <c r="CI177" s="91" t="str">
        <f t="shared" si="1325"/>
        <v>нет</v>
      </c>
      <c r="CJ177" s="63" t="e">
        <f>IF(LEN('Описание предлагаемого товара'!#REF!)&gt;0,'Описание предлагаемого товара'!#REF!,"")</f>
        <v>#REF!</v>
      </c>
      <c r="CK177" s="91" t="e">
        <f t="shared" ref="CK177:CL177" si="1608">IFERROR(REPLACE(CJ177,FIND(CHAR(10),CJ177,1),1,""),CJ177)</f>
        <v>#REF!</v>
      </c>
      <c r="CL177" s="91" t="e">
        <f t="shared" si="1608"/>
        <v>#REF!</v>
      </c>
      <c r="CM177" s="91" t="e">
        <f t="shared" si="1327"/>
        <v>#REF!</v>
      </c>
      <c r="CN177" s="91" t="e">
        <f t="shared" si="1328"/>
        <v>#REF!</v>
      </c>
      <c r="CO177" s="91" t="e">
        <f t="shared" si="1329"/>
        <v>#REF!</v>
      </c>
      <c r="CP177" s="90" t="e">
        <f>IF(AU177="Не указан реестровый номер (мера нац.режима Запрет)","",IF(CI177="нет","",IF(CU177="да","исключение(не смотрим баллы)",IFERROR(IF(CI177*1&gt;0,IFERROR(IF(VLOOKUP(CI177*1,Обработ.выгрузка_реестра_РФ!$A:$G,7,)=0,"Баллы не установлены",VLOOKUP(CI177*1,Обработ.выгрузка_реестра_РФ!$A:$G,7,)),IF(LEN(CI177)&gt;14,"","нет номера в реестре РФ")),""),IF(LEN(CI177)=0,"","Некорректный реестровый номер")))))</f>
        <v>#REF!</v>
      </c>
      <c r="CQ177" s="33" t="e">
        <f>IF(LEN(C177)&gt;0,IFERROR(IF(LEN(H177)&gt;0,IF(LEN(VLOOKUP(H177,'исключения(не_смотрим_баллы)'!$A:$C,1,))&gt;0,"да","нет"),"не введен ОКПД2"),"нет"),"")</f>
        <v>#REF!</v>
      </c>
      <c r="CR177" s="33" t="e">
        <f ca="1">IF(CQ177="да",IF(TODAY()&lt;VLOOKUP(H177,'исключения(не_смотрим_баллы)'!$A:$C,3,),"да","нет"),"")</f>
        <v>#REF!</v>
      </c>
      <c r="CS177" s="33" t="str">
        <f>IFERROR(IF(CQ177="да",IF(VLOOKUP(CI177*1,Обработ.выгрузка_реестра_РФ!$A:$G,2,)&lt;VLOOKUP(H177,'исключения(не_смотрим_баллы)'!$A:$C,2,),"да","нет"),""),"")</f>
        <v/>
      </c>
      <c r="CT177" s="24"/>
      <c r="CU177" s="33" t="e">
        <f t="shared" si="1341"/>
        <v>#REF!</v>
      </c>
      <c r="CV177" s="91" t="e">
        <f t="shared" si="1342"/>
        <v>#REF!</v>
      </c>
      <c r="CW177" s="27" t="e">
        <f t="shared" si="1343"/>
        <v>#REF!</v>
      </c>
      <c r="CX177" s="26" t="e">
        <f t="shared" si="1272"/>
        <v>#REF!</v>
      </c>
      <c r="CY177" s="64" t="e">
        <f>IF(LEN('Описание предлагаемого товара'!#REF!)&gt;0,'Описание предлагаемого товара'!#REF!,"")</f>
        <v>#REF!</v>
      </c>
      <c r="CZ177" s="95" t="e">
        <f t="shared" si="1330"/>
        <v>#REF!</v>
      </c>
      <c r="DA177" s="95" t="e">
        <f t="shared" ref="DA177" si="1609">IFERROR(REPLACE(CZ177,FIND(" ",CZ177,1),1,""),CZ177)</f>
        <v>#REF!</v>
      </c>
      <c r="DB177" s="95" t="e">
        <f t="shared" si="1274"/>
        <v>#REF!</v>
      </c>
      <c r="DC177" s="95" t="e">
        <f t="shared" ref="DC177:DD177" si="1610">IFERROR(REPLACE(DB177,FIND("г.",DB177,1),2,""),DB177)</f>
        <v>#REF!</v>
      </c>
      <c r="DD177" s="95" t="e">
        <f t="shared" si="1610"/>
        <v>#REF!</v>
      </c>
      <c r="DE177" s="95" t="e">
        <f t="shared" ref="DE177:DF177" si="1611">IFERROR(REPLACE(DD177,FIND("г",DD177,1),1,""),DD177)</f>
        <v>#REF!</v>
      </c>
      <c r="DF177" s="95" t="e">
        <f t="shared" si="1611"/>
        <v>#REF!</v>
      </c>
      <c r="DG177" s="95" t="e">
        <f t="shared" si="1347"/>
        <v>#REF!</v>
      </c>
      <c r="DH177" s="25" t="str">
        <f>IFERROR(VLOOKUP(CI177*1,Обработ.выгрузка_реестра_РФ!$A:$G,5,),"")</f>
        <v/>
      </c>
      <c r="DI177" s="27" t="str">
        <f t="shared" si="1357"/>
        <v/>
      </c>
      <c r="DJ177" s="27" t="str">
        <f t="shared" ca="1" si="1334"/>
        <v/>
      </c>
      <c r="DK177" s="63" t="e">
        <f>IF(LEN('Описание предлагаемого товара'!#REF!)&gt;0,'Описание предлагаемого товара'!#REF!,"")</f>
        <v>#REF!</v>
      </c>
      <c r="DL177" s="63" t="e">
        <f>IF(LEN('Описание предлагаемого товара'!#REF!)&gt;0,'Описание предлагаемого товара'!#REF!,"")</f>
        <v>#REF!</v>
      </c>
      <c r="DM177" s="32"/>
    </row>
    <row r="178" spans="1:117" ht="48.75" customHeight="1" x14ac:dyDescent="0.25">
      <c r="A178" s="61" t="e">
        <f>IF(LEN('Описание предлагаемого товара'!#REF!)&gt;0,'Описание предлагаемого товара'!#REF!,"")</f>
        <v>#REF!</v>
      </c>
      <c r="B178" s="65" t="e">
        <f>IF(LEN('Описание предлагаемого товара'!#REF!)&gt;0,'Описание предлагаемого товара'!#REF!,"")</f>
        <v>#REF!</v>
      </c>
      <c r="C178" s="61" t="e">
        <f>IF(LEN('Описание предлагаемого товара'!#REF!)&gt;0,'Описание предлагаемого товара'!#REF!,"")</f>
        <v>#REF!</v>
      </c>
      <c r="D178" s="61" t="e">
        <f>IF(LEN('Описание предлагаемого товара'!#REF!)&gt;0,'Описание предлагаемого товара'!#REF!,"")</f>
        <v>#REF!</v>
      </c>
      <c r="E178" s="61" t="e">
        <f>IF(LEN('Описание предлагаемого товара'!#REF!)&gt;0,'Описание предлагаемого товара'!#REF!,"")</f>
        <v>#REF!</v>
      </c>
      <c r="F178" s="61" t="e">
        <f>IF(LEN('Описание предлагаемого товара'!#REF!)&gt;0,'Описание предлагаемого товара'!#REF!,"")</f>
        <v>#REF!</v>
      </c>
      <c r="G178" s="61" t="e">
        <f>IF(LEN('Описание предлагаемого товара'!#REF!)&gt;0,'Описание предлагаемого товара'!#REF!,"")</f>
        <v>#REF!</v>
      </c>
      <c r="H178" s="61" t="e">
        <f>IF(LEN('Описание предлагаемого товара'!#REF!)&gt;0,'Описание предлагаемого товара'!#REF!,"")</f>
        <v>#REF!</v>
      </c>
      <c r="I178" s="61" t="e">
        <f>IF(LEN('Описание предлагаемого товара'!#REF!)&gt;0,'Описание предлагаемого товара'!#REF!,"")</f>
        <v>#REF!</v>
      </c>
      <c r="J178" s="38" t="str">
        <f>IFERROR(VLOOKUP(B178,SAP!$A:$E,5,),"")</f>
        <v/>
      </c>
      <c r="K178" s="40" t="str">
        <f t="shared" si="1277"/>
        <v/>
      </c>
      <c r="L178" s="61" t="e">
        <f>IF(LEN('Описание предлагаемого товара'!#REF!)&gt;0,IFERROR('Описание предлагаемого товара'!#REF!*1,""),"")</f>
        <v>#REF!</v>
      </c>
      <c r="M178" s="39" t="str">
        <f>IFERROR(VLOOKUP(B178,SAP!$A:$E,2,),"")</f>
        <v/>
      </c>
      <c r="N178" s="41" t="str">
        <f t="shared" si="1413"/>
        <v/>
      </c>
      <c r="O178" s="39" t="str">
        <f t="shared" si="1264"/>
        <v/>
      </c>
      <c r="P178" s="36" t="e">
        <f>IF(LEN('Описание предлагаемого товара'!#REF!)&gt;0,'Описание предлагаемого товара'!#REF!,"")</f>
        <v>#REF!</v>
      </c>
      <c r="Q17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78" s="37" t="e">
        <f>IF(LEN('Описание предлагаемого товара'!#REF!)&gt;0,'Описание предлагаемого товара'!#REF!,"")</f>
        <v>#REF!</v>
      </c>
      <c r="S178" s="37" t="e">
        <f>IF(LEN('Описание предлагаемого товара'!#REF!)&gt;0,'Описание предлагаемого товара'!#REF!,"")</f>
        <v>#REF!</v>
      </c>
      <c r="T17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78" s="23" t="str">
        <f>IFERROR(VLOOKUP(CI178*1,Обработ.выгрузка_реестра_РФ!$A:$G,6,),"")</f>
        <v/>
      </c>
      <c r="V178" s="61" t="e">
        <f>IF(LEN('Описание предлагаемого товара'!#REF!)&gt;0,'Описание предлагаемого товара'!#REF!,"")</f>
        <v>#REF!</v>
      </c>
      <c r="W178" s="62" t="e">
        <f>IF(LEN('Описание предлагаемого товара'!#REF!)&gt;0,'Описание предлагаемого товара'!#REF!,"")</f>
        <v>#REF!</v>
      </c>
      <c r="X178" s="91" t="e">
        <f t="shared" ref="X178:Y178" si="1612">IFERROR(REPLACE(W178,FIND(CHAR(10),W178,1),1," "),W178)</f>
        <v>#REF!</v>
      </c>
      <c r="Y178" s="91" t="e">
        <f t="shared" si="1612"/>
        <v>#REF!</v>
      </c>
      <c r="Z178" s="91" t="e">
        <f t="shared" si="1279"/>
        <v>#REF!</v>
      </c>
      <c r="AA178" s="91" t="e">
        <f t="shared" si="1280"/>
        <v>#REF!</v>
      </c>
      <c r="AB178" s="91" t="e">
        <f t="shared" si="1281"/>
        <v>#REF!</v>
      </c>
      <c r="AC178" s="91" t="e">
        <f t="shared" ref="AC178:AF178" si="1613">IFERROR(REPLACE(AB178,FIND("  ",AB178,1),2," "),AB178)</f>
        <v>#REF!</v>
      </c>
      <c r="AD178" s="91" t="e">
        <f t="shared" si="1613"/>
        <v>#REF!</v>
      </c>
      <c r="AE178" s="91" t="e">
        <f t="shared" si="1613"/>
        <v>#REF!</v>
      </c>
      <c r="AF178" s="91" t="e">
        <f t="shared" si="1613"/>
        <v>#REF!</v>
      </c>
      <c r="AG178" s="23" t="str">
        <f>IFERROR(VLOOKUP(CI178*1,Обработ.выгрузка_реестра_РФ!$A:$G,4,),"")</f>
        <v/>
      </c>
      <c r="AH178" s="91" t="str">
        <f t="shared" ref="AH178:AI178" si="1614">IFERROR(REPLACE(AG178,FIND("-",AG178,1),1,"*"),AG178)</f>
        <v/>
      </c>
      <c r="AI178" s="91" t="str">
        <f t="shared" si="1614"/>
        <v/>
      </c>
      <c r="AJ178" s="27" t="str">
        <f t="shared" si="1379"/>
        <v/>
      </c>
      <c r="AK178" s="63" t="e">
        <f>IF(LEN('Описание предлагаемого товара'!#REF!)&gt;0,'Описание предлагаемого товара'!#REF!,"")</f>
        <v>#REF!</v>
      </c>
      <c r="AL178" s="91" t="e">
        <f t="shared" ref="AL178:AM178" si="1615">IFERROR(REPLACE(AK178,FIND(CHAR(10),AK178,1),1,""),AK178)</f>
        <v>#REF!</v>
      </c>
      <c r="AM178" s="91" t="e">
        <f t="shared" si="1615"/>
        <v>#REF!</v>
      </c>
      <c r="AN178" s="91" t="e">
        <f t="shared" ref="AN178:AR178" si="1616">IFERROR(REPLACE(AM178,FIND(" ",AM178,1),1,""),AM178)</f>
        <v>#REF!</v>
      </c>
      <c r="AO178" s="91" t="e">
        <f t="shared" si="1616"/>
        <v>#REF!</v>
      </c>
      <c r="AP178" s="91" t="e">
        <f t="shared" si="1616"/>
        <v>#REF!</v>
      </c>
      <c r="AQ178" s="91" t="e">
        <f t="shared" si="1616"/>
        <v>#REF!</v>
      </c>
      <c r="AR178" s="91" t="e">
        <f t="shared" si="1616"/>
        <v>#REF!</v>
      </c>
      <c r="AS178" s="91" t="e">
        <f t="shared" si="1286"/>
        <v>#REF!</v>
      </c>
      <c r="AT178" s="91" t="e">
        <f t="shared" si="1287"/>
        <v>#REF!</v>
      </c>
      <c r="AU178" s="32" t="e">
        <f t="shared" si="1270"/>
        <v>#REF!</v>
      </c>
      <c r="AV178" s="93" t="e">
        <f>'Описание предлагаемого товара'!#REF!</f>
        <v>#REF!</v>
      </c>
      <c r="AW178" s="91" t="e">
        <f>MIN(SEARCH({0,1,2,3,4,5,6,7,8,9},AV178&amp; "0123456789"))</f>
        <v>#REF!</v>
      </c>
      <c r="AX178" s="91" t="str">
        <f t="shared" si="1288"/>
        <v/>
      </c>
      <c r="AY178" s="91" t="str">
        <f t="shared" si="1289"/>
        <v/>
      </c>
      <c r="AZ178" s="91" t="str">
        <f t="shared" si="1290"/>
        <v/>
      </c>
      <c r="BA178" s="91" t="str">
        <f t="shared" si="1291"/>
        <v/>
      </c>
      <c r="BB178" s="91" t="str">
        <f t="shared" si="1292"/>
        <v/>
      </c>
      <c r="BC178" s="91" t="str">
        <f t="shared" si="1293"/>
        <v/>
      </c>
      <c r="BD178" s="91" t="str">
        <f t="shared" si="1294"/>
        <v/>
      </c>
      <c r="BE178" s="91" t="str">
        <f t="shared" si="1295"/>
        <v/>
      </c>
      <c r="BF178" s="91" t="str">
        <f t="shared" si="1296"/>
        <v/>
      </c>
      <c r="BG178" s="91" t="str">
        <f t="shared" si="1297"/>
        <v/>
      </c>
      <c r="BH178" s="91" t="str">
        <f t="shared" si="1298"/>
        <v/>
      </c>
      <c r="BI178" s="91" t="str">
        <f t="shared" si="1299"/>
        <v/>
      </c>
      <c r="BJ178" s="91" t="str">
        <f t="shared" si="1300"/>
        <v/>
      </c>
      <c r="BK178" s="91" t="str">
        <f t="shared" si="1301"/>
        <v/>
      </c>
      <c r="BL178" s="91" t="str">
        <f t="shared" si="1302"/>
        <v/>
      </c>
      <c r="BM178" s="91" t="str">
        <f t="shared" si="1303"/>
        <v/>
      </c>
      <c r="BN178" s="91" t="str">
        <f t="shared" si="1304"/>
        <v/>
      </c>
      <c r="BO178" s="91" t="str">
        <f t="shared" si="1305"/>
        <v/>
      </c>
      <c r="BP178" s="91" t="str">
        <f t="shared" si="1306"/>
        <v/>
      </c>
      <c r="BQ178" s="91" t="str">
        <f t="shared" si="1307"/>
        <v/>
      </c>
      <c r="BR178" s="91" t="str">
        <f t="shared" si="1308"/>
        <v/>
      </c>
      <c r="BS178" s="91" t="str">
        <f t="shared" si="1309"/>
        <v/>
      </c>
      <c r="BT178" s="91" t="str">
        <f t="shared" si="1310"/>
        <v/>
      </c>
      <c r="BU178" s="91" t="str">
        <f t="shared" si="1311"/>
        <v/>
      </c>
      <c r="BV178" s="91" t="str">
        <f t="shared" si="1312"/>
        <v/>
      </c>
      <c r="BW178" s="91" t="str">
        <f t="shared" si="1313"/>
        <v/>
      </c>
      <c r="BX178" s="91" t="str">
        <f t="shared" si="1314"/>
        <v/>
      </c>
      <c r="BY178" s="91" t="str">
        <f t="shared" si="1315"/>
        <v/>
      </c>
      <c r="BZ178" s="91" t="str">
        <f t="shared" si="1316"/>
        <v/>
      </c>
      <c r="CA178" s="91" t="str">
        <f t="shared" si="1317"/>
        <v/>
      </c>
      <c r="CB178" s="91" t="str">
        <f t="shared" si="1318"/>
        <v/>
      </c>
      <c r="CC178" s="91" t="str">
        <f t="shared" si="1319"/>
        <v/>
      </c>
      <c r="CD178" s="91" t="str">
        <f t="shared" si="1320"/>
        <v/>
      </c>
      <c r="CE178" s="91" t="str">
        <f t="shared" si="1321"/>
        <v/>
      </c>
      <c r="CF178" s="91" t="str">
        <f t="shared" si="1322"/>
        <v/>
      </c>
      <c r="CG178" s="91" t="str">
        <f t="shared" si="1323"/>
        <v/>
      </c>
      <c r="CH178" s="91" t="str">
        <f t="shared" si="1324"/>
        <v/>
      </c>
      <c r="CI178" s="91" t="str">
        <f t="shared" si="1325"/>
        <v>нет</v>
      </c>
      <c r="CJ178" s="63" t="e">
        <f>IF(LEN('Описание предлагаемого товара'!#REF!)&gt;0,'Описание предлагаемого товара'!#REF!,"")</f>
        <v>#REF!</v>
      </c>
      <c r="CK178" s="91" t="e">
        <f t="shared" ref="CK178:CL178" si="1617">IFERROR(REPLACE(CJ178,FIND(CHAR(10),CJ178,1),1,""),CJ178)</f>
        <v>#REF!</v>
      </c>
      <c r="CL178" s="91" t="e">
        <f t="shared" si="1617"/>
        <v>#REF!</v>
      </c>
      <c r="CM178" s="91" t="e">
        <f t="shared" si="1327"/>
        <v>#REF!</v>
      </c>
      <c r="CN178" s="91" t="e">
        <f t="shared" si="1328"/>
        <v>#REF!</v>
      </c>
      <c r="CO178" s="91" t="e">
        <f t="shared" si="1329"/>
        <v>#REF!</v>
      </c>
      <c r="CP178" s="90" t="e">
        <f>IF(AU178="Не указан реестровый номер (мера нац.режима Запрет)","",IF(CI178="нет","",IF(CU178="да","исключение(не смотрим баллы)",IFERROR(IF(CI178*1&gt;0,IFERROR(IF(VLOOKUP(CI178*1,Обработ.выгрузка_реестра_РФ!$A:$G,7,)=0,"Баллы не установлены",VLOOKUP(CI178*1,Обработ.выгрузка_реестра_РФ!$A:$G,7,)),IF(LEN(CI178)&gt;14,"","нет номера в реестре РФ")),""),IF(LEN(CI178)=0,"","Некорректный реестровый номер")))))</f>
        <v>#REF!</v>
      </c>
      <c r="CQ178" s="33" t="e">
        <f>IF(LEN(C178)&gt;0,IFERROR(IF(LEN(H178)&gt;0,IF(LEN(VLOOKUP(H178,'исключения(не_смотрим_баллы)'!$A:$C,1,))&gt;0,"да","нет"),"не введен ОКПД2"),"нет"),"")</f>
        <v>#REF!</v>
      </c>
      <c r="CR178" s="33" t="e">
        <f ca="1">IF(CQ178="да",IF(TODAY()&lt;VLOOKUP(H178,'исключения(не_смотрим_баллы)'!$A:$C,3,),"да","нет"),"")</f>
        <v>#REF!</v>
      </c>
      <c r="CS178" s="33" t="str">
        <f>IFERROR(IF(CQ178="да",IF(VLOOKUP(CI178*1,Обработ.выгрузка_реестра_РФ!$A:$G,2,)&lt;VLOOKUP(H178,'исключения(не_смотрим_баллы)'!$A:$C,2,),"да","нет"),""),"")</f>
        <v/>
      </c>
      <c r="CT178" s="24"/>
      <c r="CU178" s="33" t="e">
        <f t="shared" si="1341"/>
        <v>#REF!</v>
      </c>
      <c r="CV178" s="91" t="e">
        <f t="shared" si="1342"/>
        <v>#REF!</v>
      </c>
      <c r="CW178" s="27" t="e">
        <f t="shared" si="1343"/>
        <v>#REF!</v>
      </c>
      <c r="CX178" s="26" t="e">
        <f t="shared" si="1272"/>
        <v>#REF!</v>
      </c>
      <c r="CY178" s="64" t="e">
        <f>IF(LEN('Описание предлагаемого товара'!#REF!)&gt;0,'Описание предлагаемого товара'!#REF!,"")</f>
        <v>#REF!</v>
      </c>
      <c r="CZ178" s="95" t="e">
        <f t="shared" si="1330"/>
        <v>#REF!</v>
      </c>
      <c r="DA178" s="95" t="e">
        <f t="shared" ref="DA178" si="1618">IFERROR(REPLACE(CZ178,FIND(" ",CZ178,1),1,""),CZ178)</f>
        <v>#REF!</v>
      </c>
      <c r="DB178" s="95" t="e">
        <f t="shared" si="1274"/>
        <v>#REF!</v>
      </c>
      <c r="DC178" s="95" t="e">
        <f t="shared" ref="DC178:DD178" si="1619">IFERROR(REPLACE(DB178,FIND("г.",DB178,1),2,""),DB178)</f>
        <v>#REF!</v>
      </c>
      <c r="DD178" s="95" t="e">
        <f t="shared" si="1619"/>
        <v>#REF!</v>
      </c>
      <c r="DE178" s="95" t="e">
        <f t="shared" ref="DE178:DF178" si="1620">IFERROR(REPLACE(DD178,FIND("г",DD178,1),1,""),DD178)</f>
        <v>#REF!</v>
      </c>
      <c r="DF178" s="95" t="e">
        <f t="shared" si="1620"/>
        <v>#REF!</v>
      </c>
      <c r="DG178" s="95" t="e">
        <f t="shared" si="1347"/>
        <v>#REF!</v>
      </c>
      <c r="DH178" s="25" t="str">
        <f>IFERROR(VLOOKUP(CI178*1,Обработ.выгрузка_реестра_РФ!$A:$G,5,),"")</f>
        <v/>
      </c>
      <c r="DI178" s="27" t="str">
        <f t="shared" si="1357"/>
        <v/>
      </c>
      <c r="DJ178" s="27" t="str">
        <f t="shared" ca="1" si="1334"/>
        <v/>
      </c>
      <c r="DK178" s="63" t="e">
        <f>IF(LEN('Описание предлагаемого товара'!#REF!)&gt;0,'Описание предлагаемого товара'!#REF!,"")</f>
        <v>#REF!</v>
      </c>
      <c r="DL178" s="63" t="e">
        <f>IF(LEN('Описание предлагаемого товара'!#REF!)&gt;0,'Описание предлагаемого товара'!#REF!,"")</f>
        <v>#REF!</v>
      </c>
      <c r="DM178" s="32"/>
    </row>
    <row r="179" spans="1:117" ht="48.75" customHeight="1" x14ac:dyDescent="0.25">
      <c r="A179" s="61" t="e">
        <f>IF(LEN('Описание предлагаемого товара'!#REF!)&gt;0,'Описание предлагаемого товара'!#REF!,"")</f>
        <v>#REF!</v>
      </c>
      <c r="B179" s="65" t="e">
        <f>IF(LEN('Описание предлагаемого товара'!#REF!)&gt;0,'Описание предлагаемого товара'!#REF!,"")</f>
        <v>#REF!</v>
      </c>
      <c r="C179" s="61" t="e">
        <f>IF(LEN('Описание предлагаемого товара'!#REF!)&gt;0,'Описание предлагаемого товара'!#REF!,"")</f>
        <v>#REF!</v>
      </c>
      <c r="D179" s="61" t="e">
        <f>IF(LEN('Описание предлагаемого товара'!#REF!)&gt;0,'Описание предлагаемого товара'!#REF!,"")</f>
        <v>#REF!</v>
      </c>
      <c r="E179" s="61" t="e">
        <f>IF(LEN('Описание предлагаемого товара'!#REF!)&gt;0,'Описание предлагаемого товара'!#REF!,"")</f>
        <v>#REF!</v>
      </c>
      <c r="F179" s="61" t="e">
        <f>IF(LEN('Описание предлагаемого товара'!#REF!)&gt;0,'Описание предлагаемого товара'!#REF!,"")</f>
        <v>#REF!</v>
      </c>
      <c r="G179" s="61" t="e">
        <f>IF(LEN('Описание предлагаемого товара'!#REF!)&gt;0,'Описание предлагаемого товара'!#REF!,"")</f>
        <v>#REF!</v>
      </c>
      <c r="H179" s="61" t="e">
        <f>IF(LEN('Описание предлагаемого товара'!#REF!)&gt;0,'Описание предлагаемого товара'!#REF!,"")</f>
        <v>#REF!</v>
      </c>
      <c r="I179" s="61" t="e">
        <f>IF(LEN('Описание предлагаемого товара'!#REF!)&gt;0,'Описание предлагаемого товара'!#REF!,"")</f>
        <v>#REF!</v>
      </c>
      <c r="J179" s="38" t="str">
        <f>IFERROR(VLOOKUP(B179,SAP!$A:$E,5,),"")</f>
        <v/>
      </c>
      <c r="K179" s="40" t="str">
        <f t="shared" si="1277"/>
        <v/>
      </c>
      <c r="L179" s="61" t="e">
        <f>IF(LEN('Описание предлагаемого товара'!#REF!)&gt;0,IFERROR('Описание предлагаемого товара'!#REF!*1,""),"")</f>
        <v>#REF!</v>
      </c>
      <c r="M179" s="39" t="str">
        <f>IFERROR(VLOOKUP(B179,SAP!$A:$E,2,),"")</f>
        <v/>
      </c>
      <c r="N179" s="41" t="str">
        <f t="shared" si="1413"/>
        <v/>
      </c>
      <c r="O179" s="39" t="str">
        <f t="shared" si="1264"/>
        <v/>
      </c>
      <c r="P179" s="36" t="e">
        <f>IF(LEN('Описание предлагаемого товара'!#REF!)&gt;0,'Описание предлагаемого товара'!#REF!,"")</f>
        <v>#REF!</v>
      </c>
      <c r="Q17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79" s="37" t="e">
        <f>IF(LEN('Описание предлагаемого товара'!#REF!)&gt;0,'Описание предлагаемого товара'!#REF!,"")</f>
        <v>#REF!</v>
      </c>
      <c r="S179" s="37" t="e">
        <f>IF(LEN('Описание предлагаемого товара'!#REF!)&gt;0,'Описание предлагаемого товара'!#REF!,"")</f>
        <v>#REF!</v>
      </c>
      <c r="T17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79" s="23" t="str">
        <f>IFERROR(VLOOKUP(CI179*1,Обработ.выгрузка_реестра_РФ!$A:$G,6,),"")</f>
        <v/>
      </c>
      <c r="V179" s="61" t="e">
        <f>IF(LEN('Описание предлагаемого товара'!#REF!)&gt;0,'Описание предлагаемого товара'!#REF!,"")</f>
        <v>#REF!</v>
      </c>
      <c r="W179" s="62" t="e">
        <f>IF(LEN('Описание предлагаемого товара'!#REF!)&gt;0,'Описание предлагаемого товара'!#REF!,"")</f>
        <v>#REF!</v>
      </c>
      <c r="X179" s="91" t="e">
        <f t="shared" ref="X179:Y179" si="1621">IFERROR(REPLACE(W179,FIND(CHAR(10),W179,1),1," "),W179)</f>
        <v>#REF!</v>
      </c>
      <c r="Y179" s="91" t="e">
        <f t="shared" si="1621"/>
        <v>#REF!</v>
      </c>
      <c r="Z179" s="91" t="e">
        <f t="shared" si="1279"/>
        <v>#REF!</v>
      </c>
      <c r="AA179" s="91" t="e">
        <f t="shared" si="1280"/>
        <v>#REF!</v>
      </c>
      <c r="AB179" s="91" t="e">
        <f t="shared" si="1281"/>
        <v>#REF!</v>
      </c>
      <c r="AC179" s="91" t="e">
        <f t="shared" ref="AC179:AF179" si="1622">IFERROR(REPLACE(AB179,FIND("  ",AB179,1),2," "),AB179)</f>
        <v>#REF!</v>
      </c>
      <c r="AD179" s="91" t="e">
        <f t="shared" si="1622"/>
        <v>#REF!</v>
      </c>
      <c r="AE179" s="91" t="e">
        <f t="shared" si="1622"/>
        <v>#REF!</v>
      </c>
      <c r="AF179" s="91" t="e">
        <f t="shared" si="1622"/>
        <v>#REF!</v>
      </c>
      <c r="AG179" s="23" t="str">
        <f>IFERROR(VLOOKUP(CI179*1,Обработ.выгрузка_реестра_РФ!$A:$G,4,),"")</f>
        <v/>
      </c>
      <c r="AH179" s="91" t="str">
        <f t="shared" ref="AH179:AI179" si="1623">IFERROR(REPLACE(AG179,FIND("-",AG179,1),1,"*"),AG179)</f>
        <v/>
      </c>
      <c r="AI179" s="91" t="str">
        <f t="shared" si="1623"/>
        <v/>
      </c>
      <c r="AJ179" s="27" t="str">
        <f t="shared" si="1379"/>
        <v/>
      </c>
      <c r="AK179" s="63" t="e">
        <f>IF(LEN('Описание предлагаемого товара'!#REF!)&gt;0,'Описание предлагаемого товара'!#REF!,"")</f>
        <v>#REF!</v>
      </c>
      <c r="AL179" s="91" t="e">
        <f t="shared" ref="AL179:AM179" si="1624">IFERROR(REPLACE(AK179,FIND(CHAR(10),AK179,1),1,""),AK179)</f>
        <v>#REF!</v>
      </c>
      <c r="AM179" s="91" t="e">
        <f t="shared" si="1624"/>
        <v>#REF!</v>
      </c>
      <c r="AN179" s="91" t="e">
        <f t="shared" ref="AN179:AR179" si="1625">IFERROR(REPLACE(AM179,FIND(" ",AM179,1),1,""),AM179)</f>
        <v>#REF!</v>
      </c>
      <c r="AO179" s="91" t="e">
        <f t="shared" si="1625"/>
        <v>#REF!</v>
      </c>
      <c r="AP179" s="91" t="e">
        <f t="shared" si="1625"/>
        <v>#REF!</v>
      </c>
      <c r="AQ179" s="91" t="e">
        <f t="shared" si="1625"/>
        <v>#REF!</v>
      </c>
      <c r="AR179" s="91" t="e">
        <f t="shared" si="1625"/>
        <v>#REF!</v>
      </c>
      <c r="AS179" s="91" t="e">
        <f t="shared" si="1286"/>
        <v>#REF!</v>
      </c>
      <c r="AT179" s="91" t="e">
        <f t="shared" si="1287"/>
        <v>#REF!</v>
      </c>
      <c r="AU179" s="32" t="e">
        <f t="shared" si="1270"/>
        <v>#REF!</v>
      </c>
      <c r="AV179" s="93" t="e">
        <f>'Описание предлагаемого товара'!#REF!</f>
        <v>#REF!</v>
      </c>
      <c r="AW179" s="91" t="e">
        <f>MIN(SEARCH({0,1,2,3,4,5,6,7,8,9},AV179&amp; "0123456789"))</f>
        <v>#REF!</v>
      </c>
      <c r="AX179" s="91" t="str">
        <f t="shared" si="1288"/>
        <v/>
      </c>
      <c r="AY179" s="91" t="str">
        <f t="shared" si="1289"/>
        <v/>
      </c>
      <c r="AZ179" s="91" t="str">
        <f t="shared" si="1290"/>
        <v/>
      </c>
      <c r="BA179" s="91" t="str">
        <f t="shared" si="1291"/>
        <v/>
      </c>
      <c r="BB179" s="91" t="str">
        <f t="shared" si="1292"/>
        <v/>
      </c>
      <c r="BC179" s="91" t="str">
        <f t="shared" si="1293"/>
        <v/>
      </c>
      <c r="BD179" s="91" t="str">
        <f t="shared" si="1294"/>
        <v/>
      </c>
      <c r="BE179" s="91" t="str">
        <f t="shared" si="1295"/>
        <v/>
      </c>
      <c r="BF179" s="91" t="str">
        <f t="shared" si="1296"/>
        <v/>
      </c>
      <c r="BG179" s="91" t="str">
        <f t="shared" si="1297"/>
        <v/>
      </c>
      <c r="BH179" s="91" t="str">
        <f t="shared" si="1298"/>
        <v/>
      </c>
      <c r="BI179" s="91" t="str">
        <f t="shared" si="1299"/>
        <v/>
      </c>
      <c r="BJ179" s="91" t="str">
        <f t="shared" si="1300"/>
        <v/>
      </c>
      <c r="BK179" s="91" t="str">
        <f t="shared" si="1301"/>
        <v/>
      </c>
      <c r="BL179" s="91" t="str">
        <f t="shared" si="1302"/>
        <v/>
      </c>
      <c r="BM179" s="91" t="str">
        <f t="shared" si="1303"/>
        <v/>
      </c>
      <c r="BN179" s="91" t="str">
        <f t="shared" si="1304"/>
        <v/>
      </c>
      <c r="BO179" s="91" t="str">
        <f t="shared" si="1305"/>
        <v/>
      </c>
      <c r="BP179" s="91" t="str">
        <f t="shared" si="1306"/>
        <v/>
      </c>
      <c r="BQ179" s="91" t="str">
        <f t="shared" si="1307"/>
        <v/>
      </c>
      <c r="BR179" s="91" t="str">
        <f t="shared" si="1308"/>
        <v/>
      </c>
      <c r="BS179" s="91" t="str">
        <f t="shared" si="1309"/>
        <v/>
      </c>
      <c r="BT179" s="91" t="str">
        <f t="shared" si="1310"/>
        <v/>
      </c>
      <c r="BU179" s="91" t="str">
        <f t="shared" si="1311"/>
        <v/>
      </c>
      <c r="BV179" s="91" t="str">
        <f t="shared" si="1312"/>
        <v/>
      </c>
      <c r="BW179" s="91" t="str">
        <f t="shared" si="1313"/>
        <v/>
      </c>
      <c r="BX179" s="91" t="str">
        <f t="shared" si="1314"/>
        <v/>
      </c>
      <c r="BY179" s="91" t="str">
        <f t="shared" si="1315"/>
        <v/>
      </c>
      <c r="BZ179" s="91" t="str">
        <f t="shared" si="1316"/>
        <v/>
      </c>
      <c r="CA179" s="91" t="str">
        <f t="shared" si="1317"/>
        <v/>
      </c>
      <c r="CB179" s="91" t="str">
        <f t="shared" si="1318"/>
        <v/>
      </c>
      <c r="CC179" s="91" t="str">
        <f t="shared" si="1319"/>
        <v/>
      </c>
      <c r="CD179" s="91" t="str">
        <f t="shared" si="1320"/>
        <v/>
      </c>
      <c r="CE179" s="91" t="str">
        <f t="shared" si="1321"/>
        <v/>
      </c>
      <c r="CF179" s="91" t="str">
        <f t="shared" si="1322"/>
        <v/>
      </c>
      <c r="CG179" s="91" t="str">
        <f t="shared" si="1323"/>
        <v/>
      </c>
      <c r="CH179" s="91" t="str">
        <f t="shared" si="1324"/>
        <v/>
      </c>
      <c r="CI179" s="91" t="str">
        <f t="shared" si="1325"/>
        <v>нет</v>
      </c>
      <c r="CJ179" s="63" t="e">
        <f>IF(LEN('Описание предлагаемого товара'!#REF!)&gt;0,'Описание предлагаемого товара'!#REF!,"")</f>
        <v>#REF!</v>
      </c>
      <c r="CK179" s="91" t="e">
        <f t="shared" ref="CK179:CL179" si="1626">IFERROR(REPLACE(CJ179,FIND(CHAR(10),CJ179,1),1,""),CJ179)</f>
        <v>#REF!</v>
      </c>
      <c r="CL179" s="91" t="e">
        <f t="shared" si="1626"/>
        <v>#REF!</v>
      </c>
      <c r="CM179" s="91" t="e">
        <f t="shared" si="1327"/>
        <v>#REF!</v>
      </c>
      <c r="CN179" s="91" t="e">
        <f t="shared" si="1328"/>
        <v>#REF!</v>
      </c>
      <c r="CO179" s="91" t="e">
        <f t="shared" si="1329"/>
        <v>#REF!</v>
      </c>
      <c r="CP179" s="90" t="e">
        <f>IF(AU179="Не указан реестровый номер (мера нац.режима Запрет)","",IF(CI179="нет","",IF(CU179="да","исключение(не смотрим баллы)",IFERROR(IF(CI179*1&gt;0,IFERROR(IF(VLOOKUP(CI179*1,Обработ.выгрузка_реестра_РФ!$A:$G,7,)=0,"Баллы не установлены",VLOOKUP(CI179*1,Обработ.выгрузка_реестра_РФ!$A:$G,7,)),IF(LEN(CI179)&gt;14,"","нет номера в реестре РФ")),""),IF(LEN(CI179)=0,"","Некорректный реестровый номер")))))</f>
        <v>#REF!</v>
      </c>
      <c r="CQ179" s="33" t="e">
        <f>IF(LEN(C179)&gt;0,IFERROR(IF(LEN(H179)&gt;0,IF(LEN(VLOOKUP(H179,'исключения(не_смотрим_баллы)'!$A:$C,1,))&gt;0,"да","нет"),"не введен ОКПД2"),"нет"),"")</f>
        <v>#REF!</v>
      </c>
      <c r="CR179" s="33" t="e">
        <f ca="1">IF(CQ179="да",IF(TODAY()&lt;VLOOKUP(H179,'исключения(не_смотрим_баллы)'!$A:$C,3,),"да","нет"),"")</f>
        <v>#REF!</v>
      </c>
      <c r="CS179" s="33" t="str">
        <f>IFERROR(IF(CQ179="да",IF(VLOOKUP(CI179*1,Обработ.выгрузка_реестра_РФ!$A:$G,2,)&lt;VLOOKUP(H179,'исключения(не_смотрим_баллы)'!$A:$C,2,),"да","нет"),""),"")</f>
        <v/>
      </c>
      <c r="CT179" s="24"/>
      <c r="CU179" s="33" t="e">
        <f t="shared" si="1341"/>
        <v>#REF!</v>
      </c>
      <c r="CV179" s="91" t="e">
        <f t="shared" si="1342"/>
        <v>#REF!</v>
      </c>
      <c r="CW179" s="27" t="e">
        <f t="shared" si="1343"/>
        <v>#REF!</v>
      </c>
      <c r="CX179" s="26" t="e">
        <f t="shared" si="1272"/>
        <v>#REF!</v>
      </c>
      <c r="CY179" s="64" t="e">
        <f>IF(LEN('Описание предлагаемого товара'!#REF!)&gt;0,'Описание предлагаемого товара'!#REF!,"")</f>
        <v>#REF!</v>
      </c>
      <c r="CZ179" s="95" t="e">
        <f t="shared" si="1330"/>
        <v>#REF!</v>
      </c>
      <c r="DA179" s="95" t="e">
        <f t="shared" ref="DA179" si="1627">IFERROR(REPLACE(CZ179,FIND(" ",CZ179,1),1,""),CZ179)</f>
        <v>#REF!</v>
      </c>
      <c r="DB179" s="95" t="e">
        <f t="shared" si="1274"/>
        <v>#REF!</v>
      </c>
      <c r="DC179" s="95" t="e">
        <f t="shared" ref="DC179:DD179" si="1628">IFERROR(REPLACE(DB179,FIND("г.",DB179,1),2,""),DB179)</f>
        <v>#REF!</v>
      </c>
      <c r="DD179" s="95" t="e">
        <f t="shared" si="1628"/>
        <v>#REF!</v>
      </c>
      <c r="DE179" s="95" t="e">
        <f t="shared" ref="DE179:DF179" si="1629">IFERROR(REPLACE(DD179,FIND("г",DD179,1),1,""),DD179)</f>
        <v>#REF!</v>
      </c>
      <c r="DF179" s="95" t="e">
        <f t="shared" si="1629"/>
        <v>#REF!</v>
      </c>
      <c r="DG179" s="95" t="e">
        <f t="shared" si="1347"/>
        <v>#REF!</v>
      </c>
      <c r="DH179" s="25" t="str">
        <f>IFERROR(VLOOKUP(CI179*1,Обработ.выгрузка_реестра_РФ!$A:$G,5,),"")</f>
        <v/>
      </c>
      <c r="DI179" s="27" t="str">
        <f t="shared" si="1357"/>
        <v/>
      </c>
      <c r="DJ179" s="27" t="str">
        <f t="shared" ca="1" si="1334"/>
        <v/>
      </c>
      <c r="DK179" s="63" t="e">
        <f>IF(LEN('Описание предлагаемого товара'!#REF!)&gt;0,'Описание предлагаемого товара'!#REF!,"")</f>
        <v>#REF!</v>
      </c>
      <c r="DL179" s="63" t="e">
        <f>IF(LEN('Описание предлагаемого товара'!#REF!)&gt;0,'Описание предлагаемого товара'!#REF!,"")</f>
        <v>#REF!</v>
      </c>
      <c r="DM179" s="32"/>
    </row>
    <row r="180" spans="1:117" ht="48.75" customHeight="1" x14ac:dyDescent="0.25">
      <c r="A180" s="61" t="e">
        <f>IF(LEN('Описание предлагаемого товара'!#REF!)&gt;0,'Описание предлагаемого товара'!#REF!,"")</f>
        <v>#REF!</v>
      </c>
      <c r="B180" s="65" t="e">
        <f>IF(LEN('Описание предлагаемого товара'!#REF!)&gt;0,'Описание предлагаемого товара'!#REF!,"")</f>
        <v>#REF!</v>
      </c>
      <c r="C180" s="61" t="e">
        <f>IF(LEN('Описание предлагаемого товара'!#REF!)&gt;0,'Описание предлагаемого товара'!#REF!,"")</f>
        <v>#REF!</v>
      </c>
      <c r="D180" s="61" t="e">
        <f>IF(LEN('Описание предлагаемого товара'!#REF!)&gt;0,'Описание предлагаемого товара'!#REF!,"")</f>
        <v>#REF!</v>
      </c>
      <c r="E180" s="61" t="e">
        <f>IF(LEN('Описание предлагаемого товара'!#REF!)&gt;0,'Описание предлагаемого товара'!#REF!,"")</f>
        <v>#REF!</v>
      </c>
      <c r="F180" s="61" t="e">
        <f>IF(LEN('Описание предлагаемого товара'!#REF!)&gt;0,'Описание предлагаемого товара'!#REF!,"")</f>
        <v>#REF!</v>
      </c>
      <c r="G180" s="61" t="e">
        <f>IF(LEN('Описание предлагаемого товара'!#REF!)&gt;0,'Описание предлагаемого товара'!#REF!,"")</f>
        <v>#REF!</v>
      </c>
      <c r="H180" s="61" t="e">
        <f>IF(LEN('Описание предлагаемого товара'!#REF!)&gt;0,'Описание предлагаемого товара'!#REF!,"")</f>
        <v>#REF!</v>
      </c>
      <c r="I180" s="61" t="e">
        <f>IF(LEN('Описание предлагаемого товара'!#REF!)&gt;0,'Описание предлагаемого товара'!#REF!,"")</f>
        <v>#REF!</v>
      </c>
      <c r="J180" s="38" t="str">
        <f>IFERROR(VLOOKUP(B180,SAP!$A:$E,5,),"")</f>
        <v/>
      </c>
      <c r="K180" s="40" t="str">
        <f t="shared" si="1277"/>
        <v/>
      </c>
      <c r="L180" s="61" t="e">
        <f>IF(LEN('Описание предлагаемого товара'!#REF!)&gt;0,IFERROR('Описание предлагаемого товара'!#REF!*1,""),"")</f>
        <v>#REF!</v>
      </c>
      <c r="M180" s="39" t="str">
        <f>IFERROR(VLOOKUP(B180,SAP!$A:$E,2,),"")</f>
        <v/>
      </c>
      <c r="N180" s="41" t="str">
        <f t="shared" si="1413"/>
        <v/>
      </c>
      <c r="O180" s="39" t="str">
        <f t="shared" si="1264"/>
        <v/>
      </c>
      <c r="P180" s="36" t="e">
        <f>IF(LEN('Описание предлагаемого товара'!#REF!)&gt;0,'Описание предлагаемого товара'!#REF!,"")</f>
        <v>#REF!</v>
      </c>
      <c r="Q18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80" s="37" t="e">
        <f>IF(LEN('Описание предлагаемого товара'!#REF!)&gt;0,'Описание предлагаемого товара'!#REF!,"")</f>
        <v>#REF!</v>
      </c>
      <c r="S180" s="37" t="e">
        <f>IF(LEN('Описание предлагаемого товара'!#REF!)&gt;0,'Описание предлагаемого товара'!#REF!,"")</f>
        <v>#REF!</v>
      </c>
      <c r="T18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80" s="23" t="str">
        <f>IFERROR(VLOOKUP(CI180*1,Обработ.выгрузка_реестра_РФ!$A:$G,6,),"")</f>
        <v/>
      </c>
      <c r="V180" s="61" t="e">
        <f>IF(LEN('Описание предлагаемого товара'!#REF!)&gt;0,'Описание предлагаемого товара'!#REF!,"")</f>
        <v>#REF!</v>
      </c>
      <c r="W180" s="62" t="e">
        <f>IF(LEN('Описание предлагаемого товара'!#REF!)&gt;0,'Описание предлагаемого товара'!#REF!,"")</f>
        <v>#REF!</v>
      </c>
      <c r="X180" s="91" t="e">
        <f t="shared" ref="X180:Y180" si="1630">IFERROR(REPLACE(W180,FIND(CHAR(10),W180,1),1," "),W180)</f>
        <v>#REF!</v>
      </c>
      <c r="Y180" s="91" t="e">
        <f t="shared" si="1630"/>
        <v>#REF!</v>
      </c>
      <c r="Z180" s="91" t="e">
        <f t="shared" si="1279"/>
        <v>#REF!</v>
      </c>
      <c r="AA180" s="91" t="e">
        <f t="shared" si="1280"/>
        <v>#REF!</v>
      </c>
      <c r="AB180" s="91" t="e">
        <f t="shared" si="1281"/>
        <v>#REF!</v>
      </c>
      <c r="AC180" s="91" t="e">
        <f t="shared" ref="AC180:AF180" si="1631">IFERROR(REPLACE(AB180,FIND("  ",AB180,1),2," "),AB180)</f>
        <v>#REF!</v>
      </c>
      <c r="AD180" s="91" t="e">
        <f t="shared" si="1631"/>
        <v>#REF!</v>
      </c>
      <c r="AE180" s="91" t="e">
        <f t="shared" si="1631"/>
        <v>#REF!</v>
      </c>
      <c r="AF180" s="91" t="e">
        <f t="shared" si="1631"/>
        <v>#REF!</v>
      </c>
      <c r="AG180" s="23" t="str">
        <f>IFERROR(VLOOKUP(CI180*1,Обработ.выгрузка_реестра_РФ!$A:$G,4,),"")</f>
        <v/>
      </c>
      <c r="AH180" s="91" t="str">
        <f t="shared" ref="AH180:AI180" si="1632">IFERROR(REPLACE(AG180,FIND("-",AG180,1),1,"*"),AG180)</f>
        <v/>
      </c>
      <c r="AI180" s="91" t="str">
        <f t="shared" si="1632"/>
        <v/>
      </c>
      <c r="AJ180" s="27" t="str">
        <f t="shared" si="1379"/>
        <v/>
      </c>
      <c r="AK180" s="63" t="e">
        <f>IF(LEN('Описание предлагаемого товара'!#REF!)&gt;0,'Описание предлагаемого товара'!#REF!,"")</f>
        <v>#REF!</v>
      </c>
      <c r="AL180" s="91" t="e">
        <f t="shared" ref="AL180:AM180" si="1633">IFERROR(REPLACE(AK180,FIND(CHAR(10),AK180,1),1,""),AK180)</f>
        <v>#REF!</v>
      </c>
      <c r="AM180" s="91" t="e">
        <f t="shared" si="1633"/>
        <v>#REF!</v>
      </c>
      <c r="AN180" s="91" t="e">
        <f t="shared" ref="AN180:AR180" si="1634">IFERROR(REPLACE(AM180,FIND(" ",AM180,1),1,""),AM180)</f>
        <v>#REF!</v>
      </c>
      <c r="AO180" s="91" t="e">
        <f t="shared" si="1634"/>
        <v>#REF!</v>
      </c>
      <c r="AP180" s="91" t="e">
        <f t="shared" si="1634"/>
        <v>#REF!</v>
      </c>
      <c r="AQ180" s="91" t="e">
        <f t="shared" si="1634"/>
        <v>#REF!</v>
      </c>
      <c r="AR180" s="91" t="e">
        <f t="shared" si="1634"/>
        <v>#REF!</v>
      </c>
      <c r="AS180" s="91" t="e">
        <f t="shared" si="1286"/>
        <v>#REF!</v>
      </c>
      <c r="AT180" s="91" t="e">
        <f t="shared" si="1287"/>
        <v>#REF!</v>
      </c>
      <c r="AU180" s="32" t="e">
        <f t="shared" si="1270"/>
        <v>#REF!</v>
      </c>
      <c r="AV180" s="93" t="e">
        <f>'Описание предлагаемого товара'!#REF!</f>
        <v>#REF!</v>
      </c>
      <c r="AW180" s="91" t="e">
        <f>MIN(SEARCH({0,1,2,3,4,5,6,7,8,9},AV180&amp; "0123456789"))</f>
        <v>#REF!</v>
      </c>
      <c r="AX180" s="91" t="str">
        <f t="shared" si="1288"/>
        <v/>
      </c>
      <c r="AY180" s="91" t="str">
        <f t="shared" si="1289"/>
        <v/>
      </c>
      <c r="AZ180" s="91" t="str">
        <f t="shared" si="1290"/>
        <v/>
      </c>
      <c r="BA180" s="91" t="str">
        <f t="shared" si="1291"/>
        <v/>
      </c>
      <c r="BB180" s="91" t="str">
        <f t="shared" si="1292"/>
        <v/>
      </c>
      <c r="BC180" s="91" t="str">
        <f t="shared" si="1293"/>
        <v/>
      </c>
      <c r="BD180" s="91" t="str">
        <f t="shared" si="1294"/>
        <v/>
      </c>
      <c r="BE180" s="91" t="str">
        <f t="shared" si="1295"/>
        <v/>
      </c>
      <c r="BF180" s="91" t="str">
        <f t="shared" si="1296"/>
        <v/>
      </c>
      <c r="BG180" s="91" t="str">
        <f t="shared" si="1297"/>
        <v/>
      </c>
      <c r="BH180" s="91" t="str">
        <f t="shared" si="1298"/>
        <v/>
      </c>
      <c r="BI180" s="91" t="str">
        <f t="shared" si="1299"/>
        <v/>
      </c>
      <c r="BJ180" s="91" t="str">
        <f t="shared" si="1300"/>
        <v/>
      </c>
      <c r="BK180" s="91" t="str">
        <f t="shared" si="1301"/>
        <v/>
      </c>
      <c r="BL180" s="91" t="str">
        <f t="shared" si="1302"/>
        <v/>
      </c>
      <c r="BM180" s="91" t="str">
        <f t="shared" si="1303"/>
        <v/>
      </c>
      <c r="BN180" s="91" t="str">
        <f t="shared" si="1304"/>
        <v/>
      </c>
      <c r="BO180" s="91" t="str">
        <f t="shared" si="1305"/>
        <v/>
      </c>
      <c r="BP180" s="91" t="str">
        <f t="shared" si="1306"/>
        <v/>
      </c>
      <c r="BQ180" s="91" t="str">
        <f t="shared" si="1307"/>
        <v/>
      </c>
      <c r="BR180" s="91" t="str">
        <f t="shared" si="1308"/>
        <v/>
      </c>
      <c r="BS180" s="91" t="str">
        <f t="shared" si="1309"/>
        <v/>
      </c>
      <c r="BT180" s="91" t="str">
        <f t="shared" si="1310"/>
        <v/>
      </c>
      <c r="BU180" s="91" t="str">
        <f t="shared" si="1311"/>
        <v/>
      </c>
      <c r="BV180" s="91" t="str">
        <f t="shared" si="1312"/>
        <v/>
      </c>
      <c r="BW180" s="91" t="str">
        <f t="shared" si="1313"/>
        <v/>
      </c>
      <c r="BX180" s="91" t="str">
        <f t="shared" si="1314"/>
        <v/>
      </c>
      <c r="BY180" s="91" t="str">
        <f t="shared" si="1315"/>
        <v/>
      </c>
      <c r="BZ180" s="91" t="str">
        <f t="shared" si="1316"/>
        <v/>
      </c>
      <c r="CA180" s="91" t="str">
        <f t="shared" si="1317"/>
        <v/>
      </c>
      <c r="CB180" s="91" t="str">
        <f t="shared" si="1318"/>
        <v/>
      </c>
      <c r="CC180" s="91" t="str">
        <f t="shared" si="1319"/>
        <v/>
      </c>
      <c r="CD180" s="91" t="str">
        <f t="shared" si="1320"/>
        <v/>
      </c>
      <c r="CE180" s="91" t="str">
        <f t="shared" si="1321"/>
        <v/>
      </c>
      <c r="CF180" s="91" t="str">
        <f t="shared" si="1322"/>
        <v/>
      </c>
      <c r="CG180" s="91" t="str">
        <f t="shared" si="1323"/>
        <v/>
      </c>
      <c r="CH180" s="91" t="str">
        <f t="shared" si="1324"/>
        <v/>
      </c>
      <c r="CI180" s="91" t="str">
        <f t="shared" si="1325"/>
        <v>нет</v>
      </c>
      <c r="CJ180" s="63" t="e">
        <f>IF(LEN('Описание предлагаемого товара'!#REF!)&gt;0,'Описание предлагаемого товара'!#REF!,"")</f>
        <v>#REF!</v>
      </c>
      <c r="CK180" s="91" t="e">
        <f t="shared" ref="CK180:CL180" si="1635">IFERROR(REPLACE(CJ180,FIND(CHAR(10),CJ180,1),1,""),CJ180)</f>
        <v>#REF!</v>
      </c>
      <c r="CL180" s="91" t="e">
        <f t="shared" si="1635"/>
        <v>#REF!</v>
      </c>
      <c r="CM180" s="91" t="e">
        <f t="shared" si="1327"/>
        <v>#REF!</v>
      </c>
      <c r="CN180" s="91" t="e">
        <f t="shared" si="1328"/>
        <v>#REF!</v>
      </c>
      <c r="CO180" s="91" t="e">
        <f t="shared" si="1329"/>
        <v>#REF!</v>
      </c>
      <c r="CP180" s="90" t="e">
        <f>IF(AU180="Не указан реестровый номер (мера нац.режима Запрет)","",IF(CI180="нет","",IF(CU180="да","исключение(не смотрим баллы)",IFERROR(IF(CI180*1&gt;0,IFERROR(IF(VLOOKUP(CI180*1,Обработ.выгрузка_реестра_РФ!$A:$G,7,)=0,"Баллы не установлены",VLOOKUP(CI180*1,Обработ.выгрузка_реестра_РФ!$A:$G,7,)),IF(LEN(CI180)&gt;14,"","нет номера в реестре РФ")),""),IF(LEN(CI180)=0,"","Некорректный реестровый номер")))))</f>
        <v>#REF!</v>
      </c>
      <c r="CQ180" s="33" t="e">
        <f>IF(LEN(C180)&gt;0,IFERROR(IF(LEN(H180)&gt;0,IF(LEN(VLOOKUP(H180,'исключения(не_смотрим_баллы)'!$A:$C,1,))&gt;0,"да","нет"),"не введен ОКПД2"),"нет"),"")</f>
        <v>#REF!</v>
      </c>
      <c r="CR180" s="33" t="e">
        <f ca="1">IF(CQ180="да",IF(TODAY()&lt;VLOOKUP(H180,'исключения(не_смотрим_баллы)'!$A:$C,3,),"да","нет"),"")</f>
        <v>#REF!</v>
      </c>
      <c r="CS180" s="33" t="str">
        <f>IFERROR(IF(CQ180="да",IF(VLOOKUP(CI180*1,Обработ.выгрузка_реестра_РФ!$A:$G,2,)&lt;VLOOKUP(H180,'исключения(не_смотрим_баллы)'!$A:$C,2,),"да","нет"),""),"")</f>
        <v/>
      </c>
      <c r="CT180" s="24"/>
      <c r="CU180" s="33" t="e">
        <f t="shared" si="1341"/>
        <v>#REF!</v>
      </c>
      <c r="CV180" s="91" t="e">
        <f t="shared" si="1342"/>
        <v>#REF!</v>
      </c>
      <c r="CW180" s="27" t="e">
        <f t="shared" si="1343"/>
        <v>#REF!</v>
      </c>
      <c r="CX180" s="26" t="e">
        <f t="shared" si="1272"/>
        <v>#REF!</v>
      </c>
      <c r="CY180" s="64" t="e">
        <f>IF(LEN('Описание предлагаемого товара'!#REF!)&gt;0,'Описание предлагаемого товара'!#REF!,"")</f>
        <v>#REF!</v>
      </c>
      <c r="CZ180" s="95" t="e">
        <f t="shared" si="1330"/>
        <v>#REF!</v>
      </c>
      <c r="DA180" s="95" t="e">
        <f t="shared" ref="DA180" si="1636">IFERROR(REPLACE(CZ180,FIND(" ",CZ180,1),1,""),CZ180)</f>
        <v>#REF!</v>
      </c>
      <c r="DB180" s="95" t="e">
        <f t="shared" si="1274"/>
        <v>#REF!</v>
      </c>
      <c r="DC180" s="95" t="e">
        <f t="shared" ref="DC180:DD180" si="1637">IFERROR(REPLACE(DB180,FIND("г.",DB180,1),2,""),DB180)</f>
        <v>#REF!</v>
      </c>
      <c r="DD180" s="95" t="e">
        <f t="shared" si="1637"/>
        <v>#REF!</v>
      </c>
      <c r="DE180" s="95" t="e">
        <f t="shared" ref="DE180:DF180" si="1638">IFERROR(REPLACE(DD180,FIND("г",DD180,1),1,""),DD180)</f>
        <v>#REF!</v>
      </c>
      <c r="DF180" s="95" t="e">
        <f t="shared" si="1638"/>
        <v>#REF!</v>
      </c>
      <c r="DG180" s="95" t="e">
        <f t="shared" si="1347"/>
        <v>#REF!</v>
      </c>
      <c r="DH180" s="25" t="str">
        <f>IFERROR(VLOOKUP(CI180*1,Обработ.выгрузка_реестра_РФ!$A:$G,5,),"")</f>
        <v/>
      </c>
      <c r="DI180" s="27" t="str">
        <f t="shared" si="1357"/>
        <v/>
      </c>
      <c r="DJ180" s="27" t="str">
        <f t="shared" ca="1" si="1334"/>
        <v/>
      </c>
      <c r="DK180" s="63" t="e">
        <f>IF(LEN('Описание предлагаемого товара'!#REF!)&gt;0,'Описание предлагаемого товара'!#REF!,"")</f>
        <v>#REF!</v>
      </c>
      <c r="DL180" s="63" t="e">
        <f>IF(LEN('Описание предлагаемого товара'!#REF!)&gt;0,'Описание предлагаемого товара'!#REF!,"")</f>
        <v>#REF!</v>
      </c>
      <c r="DM180" s="32"/>
    </row>
    <row r="181" spans="1:117" ht="48.75" customHeight="1" x14ac:dyDescent="0.25">
      <c r="A181" s="61" t="e">
        <f>IF(LEN('Описание предлагаемого товара'!#REF!)&gt;0,'Описание предлагаемого товара'!#REF!,"")</f>
        <v>#REF!</v>
      </c>
      <c r="B181" s="65" t="e">
        <f>IF(LEN('Описание предлагаемого товара'!#REF!)&gt;0,'Описание предлагаемого товара'!#REF!,"")</f>
        <v>#REF!</v>
      </c>
      <c r="C181" s="61" t="e">
        <f>IF(LEN('Описание предлагаемого товара'!#REF!)&gt;0,'Описание предлагаемого товара'!#REF!,"")</f>
        <v>#REF!</v>
      </c>
      <c r="D181" s="61" t="e">
        <f>IF(LEN('Описание предлагаемого товара'!#REF!)&gt;0,'Описание предлагаемого товара'!#REF!,"")</f>
        <v>#REF!</v>
      </c>
      <c r="E181" s="61" t="e">
        <f>IF(LEN('Описание предлагаемого товара'!#REF!)&gt;0,'Описание предлагаемого товара'!#REF!,"")</f>
        <v>#REF!</v>
      </c>
      <c r="F181" s="61" t="e">
        <f>IF(LEN('Описание предлагаемого товара'!#REF!)&gt;0,'Описание предлагаемого товара'!#REF!,"")</f>
        <v>#REF!</v>
      </c>
      <c r="G181" s="61" t="e">
        <f>IF(LEN('Описание предлагаемого товара'!#REF!)&gt;0,'Описание предлагаемого товара'!#REF!,"")</f>
        <v>#REF!</v>
      </c>
      <c r="H181" s="61" t="e">
        <f>IF(LEN('Описание предлагаемого товара'!#REF!)&gt;0,'Описание предлагаемого товара'!#REF!,"")</f>
        <v>#REF!</v>
      </c>
      <c r="I181" s="61" t="e">
        <f>IF(LEN('Описание предлагаемого товара'!#REF!)&gt;0,'Описание предлагаемого товара'!#REF!,"")</f>
        <v>#REF!</v>
      </c>
      <c r="J181" s="38" t="str">
        <f>IFERROR(VLOOKUP(B181,SAP!$A:$E,5,),"")</f>
        <v/>
      </c>
      <c r="K181" s="40" t="str">
        <f t="shared" si="1277"/>
        <v/>
      </c>
      <c r="L181" s="61" t="e">
        <f>IF(LEN('Описание предлагаемого товара'!#REF!)&gt;0,IFERROR('Описание предлагаемого товара'!#REF!*1,""),"")</f>
        <v>#REF!</v>
      </c>
      <c r="M181" s="39" t="str">
        <f>IFERROR(VLOOKUP(B181,SAP!$A:$E,2,),"")</f>
        <v/>
      </c>
      <c r="N181" s="41" t="str">
        <f t="shared" si="1413"/>
        <v/>
      </c>
      <c r="O181" s="39" t="str">
        <f t="shared" si="1264"/>
        <v/>
      </c>
      <c r="P181" s="36" t="e">
        <f>IF(LEN('Описание предлагаемого товара'!#REF!)&gt;0,'Описание предлагаемого товара'!#REF!,"")</f>
        <v>#REF!</v>
      </c>
      <c r="Q18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81" s="37" t="e">
        <f>IF(LEN('Описание предлагаемого товара'!#REF!)&gt;0,'Описание предлагаемого товара'!#REF!,"")</f>
        <v>#REF!</v>
      </c>
      <c r="S181" s="37" t="e">
        <f>IF(LEN('Описание предлагаемого товара'!#REF!)&gt;0,'Описание предлагаемого товара'!#REF!,"")</f>
        <v>#REF!</v>
      </c>
      <c r="T18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81" s="23" t="str">
        <f>IFERROR(VLOOKUP(CI181*1,Обработ.выгрузка_реестра_РФ!$A:$G,6,),"")</f>
        <v/>
      </c>
      <c r="V181" s="61" t="e">
        <f>IF(LEN('Описание предлагаемого товара'!#REF!)&gt;0,'Описание предлагаемого товара'!#REF!,"")</f>
        <v>#REF!</v>
      </c>
      <c r="W181" s="62" t="e">
        <f>IF(LEN('Описание предлагаемого товара'!#REF!)&gt;0,'Описание предлагаемого товара'!#REF!,"")</f>
        <v>#REF!</v>
      </c>
      <c r="X181" s="91" t="e">
        <f t="shared" ref="X181:Y181" si="1639">IFERROR(REPLACE(W181,FIND(CHAR(10),W181,1),1," "),W181)</f>
        <v>#REF!</v>
      </c>
      <c r="Y181" s="91" t="e">
        <f t="shared" si="1639"/>
        <v>#REF!</v>
      </c>
      <c r="Z181" s="91" t="e">
        <f t="shared" si="1279"/>
        <v>#REF!</v>
      </c>
      <c r="AA181" s="91" t="e">
        <f t="shared" si="1280"/>
        <v>#REF!</v>
      </c>
      <c r="AB181" s="91" t="e">
        <f t="shared" si="1281"/>
        <v>#REF!</v>
      </c>
      <c r="AC181" s="91" t="e">
        <f t="shared" ref="AC181:AF181" si="1640">IFERROR(REPLACE(AB181,FIND("  ",AB181,1),2," "),AB181)</f>
        <v>#REF!</v>
      </c>
      <c r="AD181" s="91" t="e">
        <f t="shared" si="1640"/>
        <v>#REF!</v>
      </c>
      <c r="AE181" s="91" t="e">
        <f t="shared" si="1640"/>
        <v>#REF!</v>
      </c>
      <c r="AF181" s="91" t="e">
        <f t="shared" si="1640"/>
        <v>#REF!</v>
      </c>
      <c r="AG181" s="23" t="str">
        <f>IFERROR(VLOOKUP(CI181*1,Обработ.выгрузка_реестра_РФ!$A:$G,4,),"")</f>
        <v/>
      </c>
      <c r="AH181" s="91" t="str">
        <f t="shared" ref="AH181:AI181" si="1641">IFERROR(REPLACE(AG181,FIND("-",AG181,1),1,"*"),AG181)</f>
        <v/>
      </c>
      <c r="AI181" s="91" t="str">
        <f t="shared" si="1641"/>
        <v/>
      </c>
      <c r="AJ181" s="27" t="str">
        <f t="shared" si="1379"/>
        <v/>
      </c>
      <c r="AK181" s="63" t="e">
        <f>IF(LEN('Описание предлагаемого товара'!#REF!)&gt;0,'Описание предлагаемого товара'!#REF!,"")</f>
        <v>#REF!</v>
      </c>
      <c r="AL181" s="91" t="e">
        <f t="shared" ref="AL181:AM181" si="1642">IFERROR(REPLACE(AK181,FIND(CHAR(10),AK181,1),1,""),AK181)</f>
        <v>#REF!</v>
      </c>
      <c r="AM181" s="91" t="e">
        <f t="shared" si="1642"/>
        <v>#REF!</v>
      </c>
      <c r="AN181" s="91" t="e">
        <f t="shared" ref="AN181:AR181" si="1643">IFERROR(REPLACE(AM181,FIND(" ",AM181,1),1,""),AM181)</f>
        <v>#REF!</v>
      </c>
      <c r="AO181" s="91" t="e">
        <f t="shared" si="1643"/>
        <v>#REF!</v>
      </c>
      <c r="AP181" s="91" t="e">
        <f t="shared" si="1643"/>
        <v>#REF!</v>
      </c>
      <c r="AQ181" s="91" t="e">
        <f t="shared" si="1643"/>
        <v>#REF!</v>
      </c>
      <c r="AR181" s="91" t="e">
        <f t="shared" si="1643"/>
        <v>#REF!</v>
      </c>
      <c r="AS181" s="91" t="e">
        <f t="shared" si="1286"/>
        <v>#REF!</v>
      </c>
      <c r="AT181" s="91" t="e">
        <f t="shared" si="1287"/>
        <v>#REF!</v>
      </c>
      <c r="AU181" s="32" t="e">
        <f t="shared" si="1270"/>
        <v>#REF!</v>
      </c>
      <c r="AV181" s="93" t="e">
        <f>'Описание предлагаемого товара'!#REF!</f>
        <v>#REF!</v>
      </c>
      <c r="AW181" s="91" t="e">
        <f>MIN(SEARCH({0,1,2,3,4,5,6,7,8,9},AV181&amp; "0123456789"))</f>
        <v>#REF!</v>
      </c>
      <c r="AX181" s="91" t="str">
        <f t="shared" si="1288"/>
        <v/>
      </c>
      <c r="AY181" s="91" t="str">
        <f t="shared" si="1289"/>
        <v/>
      </c>
      <c r="AZ181" s="91" t="str">
        <f t="shared" si="1290"/>
        <v/>
      </c>
      <c r="BA181" s="91" t="str">
        <f t="shared" si="1291"/>
        <v/>
      </c>
      <c r="BB181" s="91" t="str">
        <f t="shared" si="1292"/>
        <v/>
      </c>
      <c r="BC181" s="91" t="str">
        <f t="shared" si="1293"/>
        <v/>
      </c>
      <c r="BD181" s="91" t="str">
        <f t="shared" si="1294"/>
        <v/>
      </c>
      <c r="BE181" s="91" t="str">
        <f t="shared" si="1295"/>
        <v/>
      </c>
      <c r="BF181" s="91" t="str">
        <f t="shared" si="1296"/>
        <v/>
      </c>
      <c r="BG181" s="91" t="str">
        <f t="shared" si="1297"/>
        <v/>
      </c>
      <c r="BH181" s="91" t="str">
        <f t="shared" si="1298"/>
        <v/>
      </c>
      <c r="BI181" s="91" t="str">
        <f t="shared" si="1299"/>
        <v/>
      </c>
      <c r="BJ181" s="91" t="str">
        <f t="shared" si="1300"/>
        <v/>
      </c>
      <c r="BK181" s="91" t="str">
        <f t="shared" si="1301"/>
        <v/>
      </c>
      <c r="BL181" s="91" t="str">
        <f t="shared" si="1302"/>
        <v/>
      </c>
      <c r="BM181" s="91" t="str">
        <f t="shared" si="1303"/>
        <v/>
      </c>
      <c r="BN181" s="91" t="str">
        <f t="shared" si="1304"/>
        <v/>
      </c>
      <c r="BO181" s="91" t="str">
        <f t="shared" si="1305"/>
        <v/>
      </c>
      <c r="BP181" s="91" t="str">
        <f t="shared" si="1306"/>
        <v/>
      </c>
      <c r="BQ181" s="91" t="str">
        <f t="shared" si="1307"/>
        <v/>
      </c>
      <c r="BR181" s="91" t="str">
        <f t="shared" si="1308"/>
        <v/>
      </c>
      <c r="BS181" s="91" t="str">
        <f t="shared" si="1309"/>
        <v/>
      </c>
      <c r="BT181" s="91" t="str">
        <f t="shared" si="1310"/>
        <v/>
      </c>
      <c r="BU181" s="91" t="str">
        <f t="shared" si="1311"/>
        <v/>
      </c>
      <c r="BV181" s="91" t="str">
        <f t="shared" si="1312"/>
        <v/>
      </c>
      <c r="BW181" s="91" t="str">
        <f t="shared" si="1313"/>
        <v/>
      </c>
      <c r="BX181" s="91" t="str">
        <f t="shared" si="1314"/>
        <v/>
      </c>
      <c r="BY181" s="91" t="str">
        <f t="shared" si="1315"/>
        <v/>
      </c>
      <c r="BZ181" s="91" t="str">
        <f t="shared" si="1316"/>
        <v/>
      </c>
      <c r="CA181" s="91" t="str">
        <f t="shared" si="1317"/>
        <v/>
      </c>
      <c r="CB181" s="91" t="str">
        <f t="shared" si="1318"/>
        <v/>
      </c>
      <c r="CC181" s="91" t="str">
        <f t="shared" si="1319"/>
        <v/>
      </c>
      <c r="CD181" s="91" t="str">
        <f t="shared" si="1320"/>
        <v/>
      </c>
      <c r="CE181" s="91" t="str">
        <f t="shared" si="1321"/>
        <v/>
      </c>
      <c r="CF181" s="91" t="str">
        <f t="shared" si="1322"/>
        <v/>
      </c>
      <c r="CG181" s="91" t="str">
        <f t="shared" si="1323"/>
        <v/>
      </c>
      <c r="CH181" s="91" t="str">
        <f t="shared" si="1324"/>
        <v/>
      </c>
      <c r="CI181" s="91" t="str">
        <f t="shared" si="1325"/>
        <v>нет</v>
      </c>
      <c r="CJ181" s="63" t="e">
        <f>IF(LEN('Описание предлагаемого товара'!#REF!)&gt;0,'Описание предлагаемого товара'!#REF!,"")</f>
        <v>#REF!</v>
      </c>
      <c r="CK181" s="91" t="e">
        <f t="shared" ref="CK181:CL181" si="1644">IFERROR(REPLACE(CJ181,FIND(CHAR(10),CJ181,1),1,""),CJ181)</f>
        <v>#REF!</v>
      </c>
      <c r="CL181" s="91" t="e">
        <f t="shared" si="1644"/>
        <v>#REF!</v>
      </c>
      <c r="CM181" s="91" t="e">
        <f t="shared" si="1327"/>
        <v>#REF!</v>
      </c>
      <c r="CN181" s="91" t="e">
        <f t="shared" si="1328"/>
        <v>#REF!</v>
      </c>
      <c r="CO181" s="91" t="e">
        <f t="shared" si="1329"/>
        <v>#REF!</v>
      </c>
      <c r="CP181" s="90" t="e">
        <f>IF(AU181="Не указан реестровый номер (мера нац.режима Запрет)","",IF(CI181="нет","",IF(CU181="да","исключение(не смотрим баллы)",IFERROR(IF(CI181*1&gt;0,IFERROR(IF(VLOOKUP(CI181*1,Обработ.выгрузка_реестра_РФ!$A:$G,7,)=0,"Баллы не установлены",VLOOKUP(CI181*1,Обработ.выгрузка_реестра_РФ!$A:$G,7,)),IF(LEN(CI181)&gt;14,"","нет номера в реестре РФ")),""),IF(LEN(CI181)=0,"","Некорректный реестровый номер")))))</f>
        <v>#REF!</v>
      </c>
      <c r="CQ181" s="33" t="e">
        <f>IF(LEN(C181)&gt;0,IFERROR(IF(LEN(H181)&gt;0,IF(LEN(VLOOKUP(H181,'исключения(не_смотрим_баллы)'!$A:$C,1,))&gt;0,"да","нет"),"не введен ОКПД2"),"нет"),"")</f>
        <v>#REF!</v>
      </c>
      <c r="CR181" s="33" t="e">
        <f ca="1">IF(CQ181="да",IF(TODAY()&lt;VLOOKUP(H181,'исключения(не_смотрим_баллы)'!$A:$C,3,),"да","нет"),"")</f>
        <v>#REF!</v>
      </c>
      <c r="CS181" s="33" t="str">
        <f>IFERROR(IF(CQ181="да",IF(VLOOKUP(CI181*1,Обработ.выгрузка_реестра_РФ!$A:$G,2,)&lt;VLOOKUP(H181,'исключения(не_смотрим_баллы)'!$A:$C,2,),"да","нет"),""),"")</f>
        <v/>
      </c>
      <c r="CT181" s="24"/>
      <c r="CU181" s="33" t="e">
        <f t="shared" si="1341"/>
        <v>#REF!</v>
      </c>
      <c r="CV181" s="91" t="e">
        <f t="shared" si="1342"/>
        <v>#REF!</v>
      </c>
      <c r="CW181" s="27" t="e">
        <f t="shared" si="1343"/>
        <v>#REF!</v>
      </c>
      <c r="CX181" s="26" t="e">
        <f t="shared" si="1272"/>
        <v>#REF!</v>
      </c>
      <c r="CY181" s="64" t="e">
        <f>IF(LEN('Описание предлагаемого товара'!#REF!)&gt;0,'Описание предлагаемого товара'!#REF!,"")</f>
        <v>#REF!</v>
      </c>
      <c r="CZ181" s="95" t="e">
        <f t="shared" si="1330"/>
        <v>#REF!</v>
      </c>
      <c r="DA181" s="95" t="e">
        <f t="shared" ref="DA181" si="1645">IFERROR(REPLACE(CZ181,FIND(" ",CZ181,1),1,""),CZ181)</f>
        <v>#REF!</v>
      </c>
      <c r="DB181" s="95" t="e">
        <f t="shared" si="1274"/>
        <v>#REF!</v>
      </c>
      <c r="DC181" s="95" t="e">
        <f t="shared" ref="DC181:DD181" si="1646">IFERROR(REPLACE(DB181,FIND("г.",DB181,1),2,""),DB181)</f>
        <v>#REF!</v>
      </c>
      <c r="DD181" s="95" t="e">
        <f t="shared" si="1646"/>
        <v>#REF!</v>
      </c>
      <c r="DE181" s="95" t="e">
        <f t="shared" ref="DE181:DF181" si="1647">IFERROR(REPLACE(DD181,FIND("г",DD181,1),1,""),DD181)</f>
        <v>#REF!</v>
      </c>
      <c r="DF181" s="95" t="e">
        <f t="shared" si="1647"/>
        <v>#REF!</v>
      </c>
      <c r="DG181" s="95" t="e">
        <f t="shared" si="1347"/>
        <v>#REF!</v>
      </c>
      <c r="DH181" s="25" t="str">
        <f>IFERROR(VLOOKUP(CI181*1,Обработ.выгрузка_реестра_РФ!$A:$G,5,),"")</f>
        <v/>
      </c>
      <c r="DI181" s="27" t="str">
        <f t="shared" si="1357"/>
        <v/>
      </c>
      <c r="DJ181" s="27" t="str">
        <f t="shared" ca="1" si="1334"/>
        <v/>
      </c>
      <c r="DK181" s="63" t="e">
        <f>IF(LEN('Описание предлагаемого товара'!#REF!)&gt;0,'Описание предлагаемого товара'!#REF!,"")</f>
        <v>#REF!</v>
      </c>
      <c r="DL181" s="63" t="e">
        <f>IF(LEN('Описание предлагаемого товара'!#REF!)&gt;0,'Описание предлагаемого товара'!#REF!,"")</f>
        <v>#REF!</v>
      </c>
      <c r="DM181" s="32"/>
    </row>
    <row r="182" spans="1:117" ht="48.75" customHeight="1" x14ac:dyDescent="0.25">
      <c r="A182" s="61" t="e">
        <f>IF(LEN('Описание предлагаемого товара'!#REF!)&gt;0,'Описание предлагаемого товара'!#REF!,"")</f>
        <v>#REF!</v>
      </c>
      <c r="B182" s="65" t="e">
        <f>IF(LEN('Описание предлагаемого товара'!#REF!)&gt;0,'Описание предлагаемого товара'!#REF!,"")</f>
        <v>#REF!</v>
      </c>
      <c r="C182" s="61" t="e">
        <f>IF(LEN('Описание предлагаемого товара'!#REF!)&gt;0,'Описание предлагаемого товара'!#REF!,"")</f>
        <v>#REF!</v>
      </c>
      <c r="D182" s="61" t="e">
        <f>IF(LEN('Описание предлагаемого товара'!#REF!)&gt;0,'Описание предлагаемого товара'!#REF!,"")</f>
        <v>#REF!</v>
      </c>
      <c r="E182" s="61" t="e">
        <f>IF(LEN('Описание предлагаемого товара'!#REF!)&gt;0,'Описание предлагаемого товара'!#REF!,"")</f>
        <v>#REF!</v>
      </c>
      <c r="F182" s="61" t="e">
        <f>IF(LEN('Описание предлагаемого товара'!#REF!)&gt;0,'Описание предлагаемого товара'!#REF!,"")</f>
        <v>#REF!</v>
      </c>
      <c r="G182" s="61" t="e">
        <f>IF(LEN('Описание предлагаемого товара'!#REF!)&gt;0,'Описание предлагаемого товара'!#REF!,"")</f>
        <v>#REF!</v>
      </c>
      <c r="H182" s="61" t="e">
        <f>IF(LEN('Описание предлагаемого товара'!#REF!)&gt;0,'Описание предлагаемого товара'!#REF!,"")</f>
        <v>#REF!</v>
      </c>
      <c r="I182" s="61" t="e">
        <f>IF(LEN('Описание предлагаемого товара'!#REF!)&gt;0,'Описание предлагаемого товара'!#REF!,"")</f>
        <v>#REF!</v>
      </c>
      <c r="J182" s="38" t="str">
        <f>IFERROR(VLOOKUP(B182,SAP!$A:$E,5,),"")</f>
        <v/>
      </c>
      <c r="K182" s="40" t="str">
        <f t="shared" si="1277"/>
        <v/>
      </c>
      <c r="L182" s="61" t="e">
        <f>IF(LEN('Описание предлагаемого товара'!#REF!)&gt;0,IFERROR('Описание предлагаемого товара'!#REF!*1,""),"")</f>
        <v>#REF!</v>
      </c>
      <c r="M182" s="39" t="str">
        <f>IFERROR(VLOOKUP(B182,SAP!$A:$E,2,),"")</f>
        <v/>
      </c>
      <c r="N182" s="41" t="str">
        <f t="shared" si="1413"/>
        <v/>
      </c>
      <c r="O182" s="39" t="str">
        <f t="shared" si="1264"/>
        <v/>
      </c>
      <c r="P182" s="36" t="e">
        <f>IF(LEN('Описание предлагаемого товара'!#REF!)&gt;0,'Описание предлагаемого товара'!#REF!,"")</f>
        <v>#REF!</v>
      </c>
      <c r="Q18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82" s="37" t="e">
        <f>IF(LEN('Описание предлагаемого товара'!#REF!)&gt;0,'Описание предлагаемого товара'!#REF!,"")</f>
        <v>#REF!</v>
      </c>
      <c r="S182" s="37" t="e">
        <f>IF(LEN('Описание предлагаемого товара'!#REF!)&gt;0,'Описание предлагаемого товара'!#REF!,"")</f>
        <v>#REF!</v>
      </c>
      <c r="T18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82" s="23" t="str">
        <f>IFERROR(VLOOKUP(CI182*1,Обработ.выгрузка_реестра_РФ!$A:$G,6,),"")</f>
        <v/>
      </c>
      <c r="V182" s="61" t="e">
        <f>IF(LEN('Описание предлагаемого товара'!#REF!)&gt;0,'Описание предлагаемого товара'!#REF!,"")</f>
        <v>#REF!</v>
      </c>
      <c r="W182" s="62" t="e">
        <f>IF(LEN('Описание предлагаемого товара'!#REF!)&gt;0,'Описание предлагаемого товара'!#REF!,"")</f>
        <v>#REF!</v>
      </c>
      <c r="X182" s="91" t="e">
        <f t="shared" ref="X182:Y182" si="1648">IFERROR(REPLACE(W182,FIND(CHAR(10),W182,1),1," "),W182)</f>
        <v>#REF!</v>
      </c>
      <c r="Y182" s="91" t="e">
        <f t="shared" si="1648"/>
        <v>#REF!</v>
      </c>
      <c r="Z182" s="91" t="e">
        <f t="shared" si="1279"/>
        <v>#REF!</v>
      </c>
      <c r="AA182" s="91" t="e">
        <f t="shared" si="1280"/>
        <v>#REF!</v>
      </c>
      <c r="AB182" s="91" t="e">
        <f t="shared" si="1281"/>
        <v>#REF!</v>
      </c>
      <c r="AC182" s="91" t="e">
        <f t="shared" ref="AC182:AF182" si="1649">IFERROR(REPLACE(AB182,FIND("  ",AB182,1),2," "),AB182)</f>
        <v>#REF!</v>
      </c>
      <c r="AD182" s="91" t="e">
        <f t="shared" si="1649"/>
        <v>#REF!</v>
      </c>
      <c r="AE182" s="91" t="e">
        <f t="shared" si="1649"/>
        <v>#REF!</v>
      </c>
      <c r="AF182" s="91" t="e">
        <f t="shared" si="1649"/>
        <v>#REF!</v>
      </c>
      <c r="AG182" s="23" t="str">
        <f>IFERROR(VLOOKUP(CI182*1,Обработ.выгрузка_реестра_РФ!$A:$G,4,),"")</f>
        <v/>
      </c>
      <c r="AH182" s="91" t="str">
        <f t="shared" ref="AH182:AI182" si="1650">IFERROR(REPLACE(AG182,FIND("-",AG182,1),1,"*"),AG182)</f>
        <v/>
      </c>
      <c r="AI182" s="91" t="str">
        <f t="shared" si="1650"/>
        <v/>
      </c>
      <c r="AJ182" s="27" t="str">
        <f t="shared" si="1379"/>
        <v/>
      </c>
      <c r="AK182" s="63" t="e">
        <f>IF(LEN('Описание предлагаемого товара'!#REF!)&gt;0,'Описание предлагаемого товара'!#REF!,"")</f>
        <v>#REF!</v>
      </c>
      <c r="AL182" s="91" t="e">
        <f t="shared" ref="AL182:AM182" si="1651">IFERROR(REPLACE(AK182,FIND(CHAR(10),AK182,1),1,""),AK182)</f>
        <v>#REF!</v>
      </c>
      <c r="AM182" s="91" t="e">
        <f t="shared" si="1651"/>
        <v>#REF!</v>
      </c>
      <c r="AN182" s="91" t="e">
        <f t="shared" ref="AN182:AR182" si="1652">IFERROR(REPLACE(AM182,FIND(" ",AM182,1),1,""),AM182)</f>
        <v>#REF!</v>
      </c>
      <c r="AO182" s="91" t="e">
        <f t="shared" si="1652"/>
        <v>#REF!</v>
      </c>
      <c r="AP182" s="91" t="e">
        <f t="shared" si="1652"/>
        <v>#REF!</v>
      </c>
      <c r="AQ182" s="91" t="e">
        <f t="shared" si="1652"/>
        <v>#REF!</v>
      </c>
      <c r="AR182" s="91" t="e">
        <f t="shared" si="1652"/>
        <v>#REF!</v>
      </c>
      <c r="AS182" s="91" t="e">
        <f t="shared" si="1286"/>
        <v>#REF!</v>
      </c>
      <c r="AT182" s="91" t="e">
        <f t="shared" si="1287"/>
        <v>#REF!</v>
      </c>
      <c r="AU182" s="32" t="e">
        <f t="shared" si="1270"/>
        <v>#REF!</v>
      </c>
      <c r="AV182" s="93" t="e">
        <f>'Описание предлагаемого товара'!#REF!</f>
        <v>#REF!</v>
      </c>
      <c r="AW182" s="91" t="e">
        <f>MIN(SEARCH({0,1,2,3,4,5,6,7,8,9},AV182&amp; "0123456789"))</f>
        <v>#REF!</v>
      </c>
      <c r="AX182" s="91" t="str">
        <f t="shared" si="1288"/>
        <v/>
      </c>
      <c r="AY182" s="91" t="str">
        <f t="shared" si="1289"/>
        <v/>
      </c>
      <c r="AZ182" s="91" t="str">
        <f t="shared" si="1290"/>
        <v/>
      </c>
      <c r="BA182" s="91" t="str">
        <f t="shared" si="1291"/>
        <v/>
      </c>
      <c r="BB182" s="91" t="str">
        <f t="shared" si="1292"/>
        <v/>
      </c>
      <c r="BC182" s="91" t="str">
        <f t="shared" si="1293"/>
        <v/>
      </c>
      <c r="BD182" s="91" t="str">
        <f t="shared" si="1294"/>
        <v/>
      </c>
      <c r="BE182" s="91" t="str">
        <f t="shared" si="1295"/>
        <v/>
      </c>
      <c r="BF182" s="91" t="str">
        <f t="shared" si="1296"/>
        <v/>
      </c>
      <c r="BG182" s="91" t="str">
        <f t="shared" si="1297"/>
        <v/>
      </c>
      <c r="BH182" s="91" t="str">
        <f t="shared" si="1298"/>
        <v/>
      </c>
      <c r="BI182" s="91" t="str">
        <f t="shared" si="1299"/>
        <v/>
      </c>
      <c r="BJ182" s="91" t="str">
        <f t="shared" si="1300"/>
        <v/>
      </c>
      <c r="BK182" s="91" t="str">
        <f t="shared" si="1301"/>
        <v/>
      </c>
      <c r="BL182" s="91" t="str">
        <f t="shared" si="1302"/>
        <v/>
      </c>
      <c r="BM182" s="91" t="str">
        <f t="shared" si="1303"/>
        <v/>
      </c>
      <c r="BN182" s="91" t="str">
        <f t="shared" si="1304"/>
        <v/>
      </c>
      <c r="BO182" s="91" t="str">
        <f t="shared" si="1305"/>
        <v/>
      </c>
      <c r="BP182" s="91" t="str">
        <f t="shared" si="1306"/>
        <v/>
      </c>
      <c r="BQ182" s="91" t="str">
        <f t="shared" si="1307"/>
        <v/>
      </c>
      <c r="BR182" s="91" t="str">
        <f t="shared" si="1308"/>
        <v/>
      </c>
      <c r="BS182" s="91" t="str">
        <f t="shared" si="1309"/>
        <v/>
      </c>
      <c r="BT182" s="91" t="str">
        <f t="shared" si="1310"/>
        <v/>
      </c>
      <c r="BU182" s="91" t="str">
        <f t="shared" si="1311"/>
        <v/>
      </c>
      <c r="BV182" s="91" t="str">
        <f t="shared" si="1312"/>
        <v/>
      </c>
      <c r="BW182" s="91" t="str">
        <f t="shared" si="1313"/>
        <v/>
      </c>
      <c r="BX182" s="91" t="str">
        <f t="shared" si="1314"/>
        <v/>
      </c>
      <c r="BY182" s="91" t="str">
        <f t="shared" si="1315"/>
        <v/>
      </c>
      <c r="BZ182" s="91" t="str">
        <f t="shared" si="1316"/>
        <v/>
      </c>
      <c r="CA182" s="91" t="str">
        <f t="shared" si="1317"/>
        <v/>
      </c>
      <c r="CB182" s="91" t="str">
        <f t="shared" si="1318"/>
        <v/>
      </c>
      <c r="CC182" s="91" t="str">
        <f t="shared" si="1319"/>
        <v/>
      </c>
      <c r="CD182" s="91" t="str">
        <f t="shared" si="1320"/>
        <v/>
      </c>
      <c r="CE182" s="91" t="str">
        <f t="shared" si="1321"/>
        <v/>
      </c>
      <c r="CF182" s="91" t="str">
        <f t="shared" si="1322"/>
        <v/>
      </c>
      <c r="CG182" s="91" t="str">
        <f t="shared" si="1323"/>
        <v/>
      </c>
      <c r="CH182" s="91" t="str">
        <f t="shared" si="1324"/>
        <v/>
      </c>
      <c r="CI182" s="91" t="str">
        <f t="shared" si="1325"/>
        <v>нет</v>
      </c>
      <c r="CJ182" s="63" t="e">
        <f>IF(LEN('Описание предлагаемого товара'!#REF!)&gt;0,'Описание предлагаемого товара'!#REF!,"")</f>
        <v>#REF!</v>
      </c>
      <c r="CK182" s="91" t="e">
        <f t="shared" ref="CK182:CL182" si="1653">IFERROR(REPLACE(CJ182,FIND(CHAR(10),CJ182,1),1,""),CJ182)</f>
        <v>#REF!</v>
      </c>
      <c r="CL182" s="91" t="e">
        <f t="shared" si="1653"/>
        <v>#REF!</v>
      </c>
      <c r="CM182" s="91" t="e">
        <f t="shared" si="1327"/>
        <v>#REF!</v>
      </c>
      <c r="CN182" s="91" t="e">
        <f t="shared" si="1328"/>
        <v>#REF!</v>
      </c>
      <c r="CO182" s="91" t="e">
        <f t="shared" si="1329"/>
        <v>#REF!</v>
      </c>
      <c r="CP182" s="90" t="e">
        <f>IF(AU182="Не указан реестровый номер (мера нац.режима Запрет)","",IF(CI182="нет","",IF(CU182="да","исключение(не смотрим баллы)",IFERROR(IF(CI182*1&gt;0,IFERROR(IF(VLOOKUP(CI182*1,Обработ.выгрузка_реестра_РФ!$A:$G,7,)=0,"Баллы не установлены",VLOOKUP(CI182*1,Обработ.выгрузка_реестра_РФ!$A:$G,7,)),IF(LEN(CI182)&gt;14,"","нет номера в реестре РФ")),""),IF(LEN(CI182)=0,"","Некорректный реестровый номер")))))</f>
        <v>#REF!</v>
      </c>
      <c r="CQ182" s="33" t="e">
        <f>IF(LEN(C182)&gt;0,IFERROR(IF(LEN(H182)&gt;0,IF(LEN(VLOOKUP(H182,'исключения(не_смотрим_баллы)'!$A:$C,1,))&gt;0,"да","нет"),"не введен ОКПД2"),"нет"),"")</f>
        <v>#REF!</v>
      </c>
      <c r="CR182" s="33" t="e">
        <f ca="1">IF(CQ182="да",IF(TODAY()&lt;VLOOKUP(H182,'исключения(не_смотрим_баллы)'!$A:$C,3,),"да","нет"),"")</f>
        <v>#REF!</v>
      </c>
      <c r="CS182" s="33" t="str">
        <f>IFERROR(IF(CQ182="да",IF(VLOOKUP(CI182*1,Обработ.выгрузка_реестра_РФ!$A:$G,2,)&lt;VLOOKUP(H182,'исключения(не_смотрим_баллы)'!$A:$C,2,),"да","нет"),""),"")</f>
        <v/>
      </c>
      <c r="CT182" s="24"/>
      <c r="CU182" s="33" t="e">
        <f t="shared" si="1341"/>
        <v>#REF!</v>
      </c>
      <c r="CV182" s="91" t="e">
        <f t="shared" si="1342"/>
        <v>#REF!</v>
      </c>
      <c r="CW182" s="27" t="e">
        <f t="shared" si="1343"/>
        <v>#REF!</v>
      </c>
      <c r="CX182" s="26" t="e">
        <f t="shared" si="1272"/>
        <v>#REF!</v>
      </c>
      <c r="CY182" s="64" t="e">
        <f>IF(LEN('Описание предлагаемого товара'!#REF!)&gt;0,'Описание предлагаемого товара'!#REF!,"")</f>
        <v>#REF!</v>
      </c>
      <c r="CZ182" s="95" t="e">
        <f t="shared" si="1330"/>
        <v>#REF!</v>
      </c>
      <c r="DA182" s="95" t="e">
        <f t="shared" ref="DA182" si="1654">IFERROR(REPLACE(CZ182,FIND(" ",CZ182,1),1,""),CZ182)</f>
        <v>#REF!</v>
      </c>
      <c r="DB182" s="95" t="e">
        <f t="shared" si="1274"/>
        <v>#REF!</v>
      </c>
      <c r="DC182" s="95" t="e">
        <f t="shared" ref="DC182:DD182" si="1655">IFERROR(REPLACE(DB182,FIND("г.",DB182,1),2,""),DB182)</f>
        <v>#REF!</v>
      </c>
      <c r="DD182" s="95" t="e">
        <f t="shared" si="1655"/>
        <v>#REF!</v>
      </c>
      <c r="DE182" s="95" t="e">
        <f t="shared" ref="DE182:DF182" si="1656">IFERROR(REPLACE(DD182,FIND("г",DD182,1),1,""),DD182)</f>
        <v>#REF!</v>
      </c>
      <c r="DF182" s="95" t="e">
        <f t="shared" si="1656"/>
        <v>#REF!</v>
      </c>
      <c r="DG182" s="95" t="e">
        <f t="shared" si="1347"/>
        <v>#REF!</v>
      </c>
      <c r="DH182" s="25" t="str">
        <f>IFERROR(VLOOKUP(CI182*1,Обработ.выгрузка_реестра_РФ!$A:$G,5,),"")</f>
        <v/>
      </c>
      <c r="DI182" s="27" t="str">
        <f t="shared" si="1357"/>
        <v/>
      </c>
      <c r="DJ182" s="27" t="str">
        <f t="shared" ca="1" si="1334"/>
        <v/>
      </c>
      <c r="DK182" s="63" t="e">
        <f>IF(LEN('Описание предлагаемого товара'!#REF!)&gt;0,'Описание предлагаемого товара'!#REF!,"")</f>
        <v>#REF!</v>
      </c>
      <c r="DL182" s="63" t="e">
        <f>IF(LEN('Описание предлагаемого товара'!#REF!)&gt;0,'Описание предлагаемого товара'!#REF!,"")</f>
        <v>#REF!</v>
      </c>
      <c r="DM182" s="32"/>
    </row>
    <row r="183" spans="1:117" ht="48.75" customHeight="1" x14ac:dyDescent="0.25">
      <c r="A183" s="61" t="e">
        <f>IF(LEN('Описание предлагаемого товара'!#REF!)&gt;0,'Описание предлагаемого товара'!#REF!,"")</f>
        <v>#REF!</v>
      </c>
      <c r="B183" s="65" t="e">
        <f>IF(LEN('Описание предлагаемого товара'!#REF!)&gt;0,'Описание предлагаемого товара'!#REF!,"")</f>
        <v>#REF!</v>
      </c>
      <c r="C183" s="61" t="e">
        <f>IF(LEN('Описание предлагаемого товара'!#REF!)&gt;0,'Описание предлагаемого товара'!#REF!,"")</f>
        <v>#REF!</v>
      </c>
      <c r="D183" s="61" t="e">
        <f>IF(LEN('Описание предлагаемого товара'!#REF!)&gt;0,'Описание предлагаемого товара'!#REF!,"")</f>
        <v>#REF!</v>
      </c>
      <c r="E183" s="61" t="e">
        <f>IF(LEN('Описание предлагаемого товара'!#REF!)&gt;0,'Описание предлагаемого товара'!#REF!,"")</f>
        <v>#REF!</v>
      </c>
      <c r="F183" s="61" t="e">
        <f>IF(LEN('Описание предлагаемого товара'!#REF!)&gt;0,'Описание предлагаемого товара'!#REF!,"")</f>
        <v>#REF!</v>
      </c>
      <c r="G183" s="61" t="e">
        <f>IF(LEN('Описание предлагаемого товара'!#REF!)&gt;0,'Описание предлагаемого товара'!#REF!,"")</f>
        <v>#REF!</v>
      </c>
      <c r="H183" s="61" t="e">
        <f>IF(LEN('Описание предлагаемого товара'!#REF!)&gt;0,'Описание предлагаемого товара'!#REF!,"")</f>
        <v>#REF!</v>
      </c>
      <c r="I183" s="61" t="e">
        <f>IF(LEN('Описание предлагаемого товара'!#REF!)&gt;0,'Описание предлагаемого товара'!#REF!,"")</f>
        <v>#REF!</v>
      </c>
      <c r="J183" s="38" t="str">
        <f>IFERROR(VLOOKUP(B183,SAP!$A:$E,5,),"")</f>
        <v/>
      </c>
      <c r="K183" s="40" t="str">
        <f t="shared" si="1277"/>
        <v/>
      </c>
      <c r="L183" s="61" t="e">
        <f>IF(LEN('Описание предлагаемого товара'!#REF!)&gt;0,IFERROR('Описание предлагаемого товара'!#REF!*1,""),"")</f>
        <v>#REF!</v>
      </c>
      <c r="M183" s="39" t="str">
        <f>IFERROR(VLOOKUP(B183,SAP!$A:$E,2,),"")</f>
        <v/>
      </c>
      <c r="N183" s="41" t="str">
        <f t="shared" si="1413"/>
        <v/>
      </c>
      <c r="O183" s="39" t="str">
        <f t="shared" si="1264"/>
        <v/>
      </c>
      <c r="P183" s="36" t="e">
        <f>IF(LEN('Описание предлагаемого товара'!#REF!)&gt;0,'Описание предлагаемого товара'!#REF!,"")</f>
        <v>#REF!</v>
      </c>
      <c r="Q18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83" s="37" t="e">
        <f>IF(LEN('Описание предлагаемого товара'!#REF!)&gt;0,'Описание предлагаемого товара'!#REF!,"")</f>
        <v>#REF!</v>
      </c>
      <c r="S183" s="37" t="e">
        <f>IF(LEN('Описание предлагаемого товара'!#REF!)&gt;0,'Описание предлагаемого товара'!#REF!,"")</f>
        <v>#REF!</v>
      </c>
      <c r="T18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83" s="23" t="str">
        <f>IFERROR(VLOOKUP(CI183*1,Обработ.выгрузка_реестра_РФ!$A:$G,6,),"")</f>
        <v/>
      </c>
      <c r="V183" s="61" t="e">
        <f>IF(LEN('Описание предлагаемого товара'!#REF!)&gt;0,'Описание предлагаемого товара'!#REF!,"")</f>
        <v>#REF!</v>
      </c>
      <c r="W183" s="62" t="e">
        <f>IF(LEN('Описание предлагаемого товара'!#REF!)&gt;0,'Описание предлагаемого товара'!#REF!,"")</f>
        <v>#REF!</v>
      </c>
      <c r="X183" s="91" t="e">
        <f t="shared" ref="X183:Y183" si="1657">IFERROR(REPLACE(W183,FIND(CHAR(10),W183,1),1," "),W183)</f>
        <v>#REF!</v>
      </c>
      <c r="Y183" s="91" t="e">
        <f t="shared" si="1657"/>
        <v>#REF!</v>
      </c>
      <c r="Z183" s="91" t="e">
        <f t="shared" si="1279"/>
        <v>#REF!</v>
      </c>
      <c r="AA183" s="91" t="e">
        <f t="shared" si="1280"/>
        <v>#REF!</v>
      </c>
      <c r="AB183" s="91" t="e">
        <f t="shared" si="1281"/>
        <v>#REF!</v>
      </c>
      <c r="AC183" s="91" t="e">
        <f t="shared" ref="AC183:AF183" si="1658">IFERROR(REPLACE(AB183,FIND("  ",AB183,1),2," "),AB183)</f>
        <v>#REF!</v>
      </c>
      <c r="AD183" s="91" t="e">
        <f t="shared" si="1658"/>
        <v>#REF!</v>
      </c>
      <c r="AE183" s="91" t="e">
        <f t="shared" si="1658"/>
        <v>#REF!</v>
      </c>
      <c r="AF183" s="91" t="e">
        <f t="shared" si="1658"/>
        <v>#REF!</v>
      </c>
      <c r="AG183" s="23" t="str">
        <f>IFERROR(VLOOKUP(CI183*1,Обработ.выгрузка_реестра_РФ!$A:$G,4,),"")</f>
        <v/>
      </c>
      <c r="AH183" s="91" t="str">
        <f t="shared" ref="AH183:AI183" si="1659">IFERROR(REPLACE(AG183,FIND("-",AG183,1),1,"*"),AG183)</f>
        <v/>
      </c>
      <c r="AI183" s="91" t="str">
        <f t="shared" si="1659"/>
        <v/>
      </c>
      <c r="AJ183" s="27" t="str">
        <f t="shared" si="1379"/>
        <v/>
      </c>
      <c r="AK183" s="63" t="e">
        <f>IF(LEN('Описание предлагаемого товара'!#REF!)&gt;0,'Описание предлагаемого товара'!#REF!,"")</f>
        <v>#REF!</v>
      </c>
      <c r="AL183" s="91" t="e">
        <f t="shared" ref="AL183:AM183" si="1660">IFERROR(REPLACE(AK183,FIND(CHAR(10),AK183,1),1,""),AK183)</f>
        <v>#REF!</v>
      </c>
      <c r="AM183" s="91" t="e">
        <f t="shared" si="1660"/>
        <v>#REF!</v>
      </c>
      <c r="AN183" s="91" t="e">
        <f t="shared" ref="AN183:AR183" si="1661">IFERROR(REPLACE(AM183,FIND(" ",AM183,1),1,""),AM183)</f>
        <v>#REF!</v>
      </c>
      <c r="AO183" s="91" t="e">
        <f t="shared" si="1661"/>
        <v>#REF!</v>
      </c>
      <c r="AP183" s="91" t="e">
        <f t="shared" si="1661"/>
        <v>#REF!</v>
      </c>
      <c r="AQ183" s="91" t="e">
        <f t="shared" si="1661"/>
        <v>#REF!</v>
      </c>
      <c r="AR183" s="91" t="e">
        <f t="shared" si="1661"/>
        <v>#REF!</v>
      </c>
      <c r="AS183" s="91" t="e">
        <f t="shared" si="1286"/>
        <v>#REF!</v>
      </c>
      <c r="AT183" s="91" t="e">
        <f t="shared" si="1287"/>
        <v>#REF!</v>
      </c>
      <c r="AU183" s="32" t="e">
        <f t="shared" si="1270"/>
        <v>#REF!</v>
      </c>
      <c r="AV183" s="93" t="e">
        <f>'Описание предлагаемого товара'!#REF!</f>
        <v>#REF!</v>
      </c>
      <c r="AW183" s="91" t="e">
        <f>MIN(SEARCH({0,1,2,3,4,5,6,7,8,9},AV183&amp; "0123456789"))</f>
        <v>#REF!</v>
      </c>
      <c r="AX183" s="91" t="str">
        <f t="shared" si="1288"/>
        <v/>
      </c>
      <c r="AY183" s="91" t="str">
        <f t="shared" si="1289"/>
        <v/>
      </c>
      <c r="AZ183" s="91" t="str">
        <f t="shared" si="1290"/>
        <v/>
      </c>
      <c r="BA183" s="91" t="str">
        <f t="shared" si="1291"/>
        <v/>
      </c>
      <c r="BB183" s="91" t="str">
        <f t="shared" si="1292"/>
        <v/>
      </c>
      <c r="BC183" s="91" t="str">
        <f t="shared" si="1293"/>
        <v/>
      </c>
      <c r="BD183" s="91" t="str">
        <f t="shared" si="1294"/>
        <v/>
      </c>
      <c r="BE183" s="91" t="str">
        <f t="shared" si="1295"/>
        <v/>
      </c>
      <c r="BF183" s="91" t="str">
        <f t="shared" si="1296"/>
        <v/>
      </c>
      <c r="BG183" s="91" t="str">
        <f t="shared" si="1297"/>
        <v/>
      </c>
      <c r="BH183" s="91" t="str">
        <f t="shared" si="1298"/>
        <v/>
      </c>
      <c r="BI183" s="91" t="str">
        <f t="shared" si="1299"/>
        <v/>
      </c>
      <c r="BJ183" s="91" t="str">
        <f t="shared" si="1300"/>
        <v/>
      </c>
      <c r="BK183" s="91" t="str">
        <f t="shared" si="1301"/>
        <v/>
      </c>
      <c r="BL183" s="91" t="str">
        <f t="shared" si="1302"/>
        <v/>
      </c>
      <c r="BM183" s="91" t="str">
        <f t="shared" si="1303"/>
        <v/>
      </c>
      <c r="BN183" s="91" t="str">
        <f t="shared" si="1304"/>
        <v/>
      </c>
      <c r="BO183" s="91" t="str">
        <f t="shared" si="1305"/>
        <v/>
      </c>
      <c r="BP183" s="91" t="str">
        <f t="shared" si="1306"/>
        <v/>
      </c>
      <c r="BQ183" s="91" t="str">
        <f t="shared" si="1307"/>
        <v/>
      </c>
      <c r="BR183" s="91" t="str">
        <f t="shared" si="1308"/>
        <v/>
      </c>
      <c r="BS183" s="91" t="str">
        <f t="shared" si="1309"/>
        <v/>
      </c>
      <c r="BT183" s="91" t="str">
        <f t="shared" si="1310"/>
        <v/>
      </c>
      <c r="BU183" s="91" t="str">
        <f t="shared" si="1311"/>
        <v/>
      </c>
      <c r="BV183" s="91" t="str">
        <f t="shared" si="1312"/>
        <v/>
      </c>
      <c r="BW183" s="91" t="str">
        <f t="shared" si="1313"/>
        <v/>
      </c>
      <c r="BX183" s="91" t="str">
        <f t="shared" si="1314"/>
        <v/>
      </c>
      <c r="BY183" s="91" t="str">
        <f t="shared" si="1315"/>
        <v/>
      </c>
      <c r="BZ183" s="91" t="str">
        <f t="shared" si="1316"/>
        <v/>
      </c>
      <c r="CA183" s="91" t="str">
        <f t="shared" si="1317"/>
        <v/>
      </c>
      <c r="CB183" s="91" t="str">
        <f t="shared" si="1318"/>
        <v/>
      </c>
      <c r="CC183" s="91" t="str">
        <f t="shared" si="1319"/>
        <v/>
      </c>
      <c r="CD183" s="91" t="str">
        <f t="shared" si="1320"/>
        <v/>
      </c>
      <c r="CE183" s="91" t="str">
        <f t="shared" si="1321"/>
        <v/>
      </c>
      <c r="CF183" s="91" t="str">
        <f t="shared" si="1322"/>
        <v/>
      </c>
      <c r="CG183" s="91" t="str">
        <f t="shared" si="1323"/>
        <v/>
      </c>
      <c r="CH183" s="91" t="str">
        <f t="shared" si="1324"/>
        <v/>
      </c>
      <c r="CI183" s="91" t="str">
        <f t="shared" si="1325"/>
        <v>нет</v>
      </c>
      <c r="CJ183" s="63" t="e">
        <f>IF(LEN('Описание предлагаемого товара'!#REF!)&gt;0,'Описание предлагаемого товара'!#REF!,"")</f>
        <v>#REF!</v>
      </c>
      <c r="CK183" s="91" t="e">
        <f t="shared" ref="CK183:CL183" si="1662">IFERROR(REPLACE(CJ183,FIND(CHAR(10),CJ183,1),1,""),CJ183)</f>
        <v>#REF!</v>
      </c>
      <c r="CL183" s="91" t="e">
        <f t="shared" si="1662"/>
        <v>#REF!</v>
      </c>
      <c r="CM183" s="91" t="e">
        <f t="shared" si="1327"/>
        <v>#REF!</v>
      </c>
      <c r="CN183" s="91" t="e">
        <f t="shared" si="1328"/>
        <v>#REF!</v>
      </c>
      <c r="CO183" s="91" t="e">
        <f t="shared" si="1329"/>
        <v>#REF!</v>
      </c>
      <c r="CP183" s="90" t="e">
        <f>IF(AU183="Не указан реестровый номер (мера нац.режима Запрет)","",IF(CI183="нет","",IF(CU183="да","исключение(не смотрим баллы)",IFERROR(IF(CI183*1&gt;0,IFERROR(IF(VLOOKUP(CI183*1,Обработ.выгрузка_реестра_РФ!$A:$G,7,)=0,"Баллы не установлены",VLOOKUP(CI183*1,Обработ.выгрузка_реестра_РФ!$A:$G,7,)),IF(LEN(CI183)&gt;14,"","нет номера в реестре РФ")),""),IF(LEN(CI183)=0,"","Некорректный реестровый номер")))))</f>
        <v>#REF!</v>
      </c>
      <c r="CQ183" s="33" t="e">
        <f>IF(LEN(C183)&gt;0,IFERROR(IF(LEN(H183)&gt;0,IF(LEN(VLOOKUP(H183,'исключения(не_смотрим_баллы)'!$A:$C,1,))&gt;0,"да","нет"),"не введен ОКПД2"),"нет"),"")</f>
        <v>#REF!</v>
      </c>
      <c r="CR183" s="33" t="e">
        <f ca="1">IF(CQ183="да",IF(TODAY()&lt;VLOOKUP(H183,'исключения(не_смотрим_баллы)'!$A:$C,3,),"да","нет"),"")</f>
        <v>#REF!</v>
      </c>
      <c r="CS183" s="33" t="str">
        <f>IFERROR(IF(CQ183="да",IF(VLOOKUP(CI183*1,Обработ.выгрузка_реестра_РФ!$A:$G,2,)&lt;VLOOKUP(H183,'исключения(не_смотрим_баллы)'!$A:$C,2,),"да","нет"),""),"")</f>
        <v/>
      </c>
      <c r="CT183" s="24"/>
      <c r="CU183" s="33" t="e">
        <f t="shared" si="1341"/>
        <v>#REF!</v>
      </c>
      <c r="CV183" s="91" t="e">
        <f t="shared" si="1342"/>
        <v>#REF!</v>
      </c>
      <c r="CW183" s="27" t="e">
        <f t="shared" si="1343"/>
        <v>#REF!</v>
      </c>
      <c r="CX183" s="26" t="e">
        <f t="shared" si="1272"/>
        <v>#REF!</v>
      </c>
      <c r="CY183" s="64" t="e">
        <f>IF(LEN('Описание предлагаемого товара'!#REF!)&gt;0,'Описание предлагаемого товара'!#REF!,"")</f>
        <v>#REF!</v>
      </c>
      <c r="CZ183" s="95" t="e">
        <f t="shared" si="1330"/>
        <v>#REF!</v>
      </c>
      <c r="DA183" s="95" t="e">
        <f t="shared" ref="DA183" si="1663">IFERROR(REPLACE(CZ183,FIND(" ",CZ183,1),1,""),CZ183)</f>
        <v>#REF!</v>
      </c>
      <c r="DB183" s="95" t="e">
        <f t="shared" si="1274"/>
        <v>#REF!</v>
      </c>
      <c r="DC183" s="95" t="e">
        <f t="shared" ref="DC183:DD183" si="1664">IFERROR(REPLACE(DB183,FIND("г.",DB183,1),2,""),DB183)</f>
        <v>#REF!</v>
      </c>
      <c r="DD183" s="95" t="e">
        <f t="shared" si="1664"/>
        <v>#REF!</v>
      </c>
      <c r="DE183" s="95" t="e">
        <f t="shared" ref="DE183:DF183" si="1665">IFERROR(REPLACE(DD183,FIND("г",DD183,1),1,""),DD183)</f>
        <v>#REF!</v>
      </c>
      <c r="DF183" s="95" t="e">
        <f t="shared" si="1665"/>
        <v>#REF!</v>
      </c>
      <c r="DG183" s="95" t="e">
        <f t="shared" si="1347"/>
        <v>#REF!</v>
      </c>
      <c r="DH183" s="25" t="str">
        <f>IFERROR(VLOOKUP(CI183*1,Обработ.выгрузка_реестра_РФ!$A:$G,5,),"")</f>
        <v/>
      </c>
      <c r="DI183" s="27" t="str">
        <f t="shared" si="1357"/>
        <v/>
      </c>
      <c r="DJ183" s="27" t="str">
        <f t="shared" ca="1" si="1334"/>
        <v/>
      </c>
      <c r="DK183" s="63" t="e">
        <f>IF(LEN('Описание предлагаемого товара'!#REF!)&gt;0,'Описание предлагаемого товара'!#REF!,"")</f>
        <v>#REF!</v>
      </c>
      <c r="DL183" s="63" t="e">
        <f>IF(LEN('Описание предлагаемого товара'!#REF!)&gt;0,'Описание предлагаемого товара'!#REF!,"")</f>
        <v>#REF!</v>
      </c>
      <c r="DM183" s="32"/>
    </row>
    <row r="184" spans="1:117" ht="48.75" customHeight="1" x14ac:dyDescent="0.25">
      <c r="A184" s="61" t="e">
        <f>IF(LEN('Описание предлагаемого товара'!#REF!)&gt;0,'Описание предлагаемого товара'!#REF!,"")</f>
        <v>#REF!</v>
      </c>
      <c r="B184" s="65" t="e">
        <f>IF(LEN('Описание предлагаемого товара'!#REF!)&gt;0,'Описание предлагаемого товара'!#REF!,"")</f>
        <v>#REF!</v>
      </c>
      <c r="C184" s="61" t="e">
        <f>IF(LEN('Описание предлагаемого товара'!#REF!)&gt;0,'Описание предлагаемого товара'!#REF!,"")</f>
        <v>#REF!</v>
      </c>
      <c r="D184" s="61" t="e">
        <f>IF(LEN('Описание предлагаемого товара'!#REF!)&gt;0,'Описание предлагаемого товара'!#REF!,"")</f>
        <v>#REF!</v>
      </c>
      <c r="E184" s="61" t="e">
        <f>IF(LEN('Описание предлагаемого товара'!#REF!)&gt;0,'Описание предлагаемого товара'!#REF!,"")</f>
        <v>#REF!</v>
      </c>
      <c r="F184" s="61" t="e">
        <f>IF(LEN('Описание предлагаемого товара'!#REF!)&gt;0,'Описание предлагаемого товара'!#REF!,"")</f>
        <v>#REF!</v>
      </c>
      <c r="G184" s="61" t="e">
        <f>IF(LEN('Описание предлагаемого товара'!#REF!)&gt;0,'Описание предлагаемого товара'!#REF!,"")</f>
        <v>#REF!</v>
      </c>
      <c r="H184" s="61" t="e">
        <f>IF(LEN('Описание предлагаемого товара'!#REF!)&gt;0,'Описание предлагаемого товара'!#REF!,"")</f>
        <v>#REF!</v>
      </c>
      <c r="I184" s="61" t="e">
        <f>IF(LEN('Описание предлагаемого товара'!#REF!)&gt;0,'Описание предлагаемого товара'!#REF!,"")</f>
        <v>#REF!</v>
      </c>
      <c r="J184" s="38" t="str">
        <f>IFERROR(VLOOKUP(B184,SAP!$A:$E,5,),"")</f>
        <v/>
      </c>
      <c r="K184" s="40" t="str">
        <f t="shared" si="1277"/>
        <v/>
      </c>
      <c r="L184" s="61" t="e">
        <f>IF(LEN('Описание предлагаемого товара'!#REF!)&gt;0,IFERROR('Описание предлагаемого товара'!#REF!*1,""),"")</f>
        <v>#REF!</v>
      </c>
      <c r="M184" s="39" t="str">
        <f>IFERROR(VLOOKUP(B184,SAP!$A:$E,2,),"")</f>
        <v/>
      </c>
      <c r="N184" s="41" t="str">
        <f t="shared" si="1413"/>
        <v/>
      </c>
      <c r="O184" s="39" t="str">
        <f t="shared" si="1264"/>
        <v/>
      </c>
      <c r="P184" s="36" t="e">
        <f>IF(LEN('Описание предлагаемого товара'!#REF!)&gt;0,'Описание предлагаемого товара'!#REF!,"")</f>
        <v>#REF!</v>
      </c>
      <c r="Q18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84" s="37" t="e">
        <f>IF(LEN('Описание предлагаемого товара'!#REF!)&gt;0,'Описание предлагаемого товара'!#REF!,"")</f>
        <v>#REF!</v>
      </c>
      <c r="S184" s="37" t="e">
        <f>IF(LEN('Описание предлагаемого товара'!#REF!)&gt;0,'Описание предлагаемого товара'!#REF!,"")</f>
        <v>#REF!</v>
      </c>
      <c r="T18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84" s="23" t="str">
        <f>IFERROR(VLOOKUP(CI184*1,Обработ.выгрузка_реестра_РФ!$A:$G,6,),"")</f>
        <v/>
      </c>
      <c r="V184" s="61" t="e">
        <f>IF(LEN('Описание предлагаемого товара'!#REF!)&gt;0,'Описание предлагаемого товара'!#REF!,"")</f>
        <v>#REF!</v>
      </c>
      <c r="W184" s="62" t="e">
        <f>IF(LEN('Описание предлагаемого товара'!#REF!)&gt;0,'Описание предлагаемого товара'!#REF!,"")</f>
        <v>#REF!</v>
      </c>
      <c r="X184" s="91" t="e">
        <f t="shared" ref="X184:Y184" si="1666">IFERROR(REPLACE(W184,FIND(CHAR(10),W184,1),1," "),W184)</f>
        <v>#REF!</v>
      </c>
      <c r="Y184" s="91" t="e">
        <f t="shared" si="1666"/>
        <v>#REF!</v>
      </c>
      <c r="Z184" s="91" t="e">
        <f t="shared" si="1279"/>
        <v>#REF!</v>
      </c>
      <c r="AA184" s="91" t="e">
        <f t="shared" si="1280"/>
        <v>#REF!</v>
      </c>
      <c r="AB184" s="91" t="e">
        <f t="shared" si="1281"/>
        <v>#REF!</v>
      </c>
      <c r="AC184" s="91" t="e">
        <f t="shared" ref="AC184:AF184" si="1667">IFERROR(REPLACE(AB184,FIND("  ",AB184,1),2," "),AB184)</f>
        <v>#REF!</v>
      </c>
      <c r="AD184" s="91" t="e">
        <f t="shared" si="1667"/>
        <v>#REF!</v>
      </c>
      <c r="AE184" s="91" t="e">
        <f t="shared" si="1667"/>
        <v>#REF!</v>
      </c>
      <c r="AF184" s="91" t="e">
        <f t="shared" si="1667"/>
        <v>#REF!</v>
      </c>
      <c r="AG184" s="23" t="str">
        <f>IFERROR(VLOOKUP(CI184*1,Обработ.выгрузка_реестра_РФ!$A:$G,4,),"")</f>
        <v/>
      </c>
      <c r="AH184" s="91" t="str">
        <f t="shared" ref="AH184:AI184" si="1668">IFERROR(REPLACE(AG184,FIND("-",AG184,1),1,"*"),AG184)</f>
        <v/>
      </c>
      <c r="AI184" s="91" t="str">
        <f t="shared" si="1668"/>
        <v/>
      </c>
      <c r="AJ184" s="27" t="str">
        <f t="shared" si="1379"/>
        <v/>
      </c>
      <c r="AK184" s="63" t="e">
        <f>IF(LEN('Описание предлагаемого товара'!#REF!)&gt;0,'Описание предлагаемого товара'!#REF!,"")</f>
        <v>#REF!</v>
      </c>
      <c r="AL184" s="91" t="e">
        <f t="shared" ref="AL184:AM184" si="1669">IFERROR(REPLACE(AK184,FIND(CHAR(10),AK184,1),1,""),AK184)</f>
        <v>#REF!</v>
      </c>
      <c r="AM184" s="91" t="e">
        <f t="shared" si="1669"/>
        <v>#REF!</v>
      </c>
      <c r="AN184" s="91" t="e">
        <f t="shared" ref="AN184:AR184" si="1670">IFERROR(REPLACE(AM184,FIND(" ",AM184,1),1,""),AM184)</f>
        <v>#REF!</v>
      </c>
      <c r="AO184" s="91" t="e">
        <f t="shared" si="1670"/>
        <v>#REF!</v>
      </c>
      <c r="AP184" s="91" t="e">
        <f t="shared" si="1670"/>
        <v>#REF!</v>
      </c>
      <c r="AQ184" s="91" t="e">
        <f t="shared" si="1670"/>
        <v>#REF!</v>
      </c>
      <c r="AR184" s="91" t="e">
        <f t="shared" si="1670"/>
        <v>#REF!</v>
      </c>
      <c r="AS184" s="91" t="e">
        <f t="shared" si="1286"/>
        <v>#REF!</v>
      </c>
      <c r="AT184" s="91" t="e">
        <f t="shared" si="1287"/>
        <v>#REF!</v>
      </c>
      <c r="AU184" s="32" t="e">
        <f t="shared" si="1270"/>
        <v>#REF!</v>
      </c>
      <c r="AV184" s="93" t="e">
        <f>'Описание предлагаемого товара'!#REF!</f>
        <v>#REF!</v>
      </c>
      <c r="AW184" s="91" t="e">
        <f>MIN(SEARCH({0,1,2,3,4,5,6,7,8,9},AV184&amp; "0123456789"))</f>
        <v>#REF!</v>
      </c>
      <c r="AX184" s="91" t="str">
        <f t="shared" si="1288"/>
        <v/>
      </c>
      <c r="AY184" s="91" t="str">
        <f t="shared" si="1289"/>
        <v/>
      </c>
      <c r="AZ184" s="91" t="str">
        <f t="shared" si="1290"/>
        <v/>
      </c>
      <c r="BA184" s="91" t="str">
        <f t="shared" si="1291"/>
        <v/>
      </c>
      <c r="BB184" s="91" t="str">
        <f t="shared" si="1292"/>
        <v/>
      </c>
      <c r="BC184" s="91" t="str">
        <f t="shared" si="1293"/>
        <v/>
      </c>
      <c r="BD184" s="91" t="str">
        <f t="shared" si="1294"/>
        <v/>
      </c>
      <c r="BE184" s="91" t="str">
        <f t="shared" si="1295"/>
        <v/>
      </c>
      <c r="BF184" s="91" t="str">
        <f t="shared" si="1296"/>
        <v/>
      </c>
      <c r="BG184" s="91" t="str">
        <f t="shared" si="1297"/>
        <v/>
      </c>
      <c r="BH184" s="91" t="str">
        <f t="shared" si="1298"/>
        <v/>
      </c>
      <c r="BI184" s="91" t="str">
        <f t="shared" si="1299"/>
        <v/>
      </c>
      <c r="BJ184" s="91" t="str">
        <f t="shared" si="1300"/>
        <v/>
      </c>
      <c r="BK184" s="91" t="str">
        <f t="shared" si="1301"/>
        <v/>
      </c>
      <c r="BL184" s="91" t="str">
        <f t="shared" si="1302"/>
        <v/>
      </c>
      <c r="BM184" s="91" t="str">
        <f t="shared" si="1303"/>
        <v/>
      </c>
      <c r="BN184" s="91" t="str">
        <f t="shared" si="1304"/>
        <v/>
      </c>
      <c r="BO184" s="91" t="str">
        <f t="shared" si="1305"/>
        <v/>
      </c>
      <c r="BP184" s="91" t="str">
        <f t="shared" si="1306"/>
        <v/>
      </c>
      <c r="BQ184" s="91" t="str">
        <f t="shared" si="1307"/>
        <v/>
      </c>
      <c r="BR184" s="91" t="str">
        <f t="shared" si="1308"/>
        <v/>
      </c>
      <c r="BS184" s="91" t="str">
        <f t="shared" si="1309"/>
        <v/>
      </c>
      <c r="BT184" s="91" t="str">
        <f t="shared" si="1310"/>
        <v/>
      </c>
      <c r="BU184" s="91" t="str">
        <f t="shared" si="1311"/>
        <v/>
      </c>
      <c r="BV184" s="91" t="str">
        <f t="shared" si="1312"/>
        <v/>
      </c>
      <c r="BW184" s="91" t="str">
        <f t="shared" si="1313"/>
        <v/>
      </c>
      <c r="BX184" s="91" t="str">
        <f t="shared" si="1314"/>
        <v/>
      </c>
      <c r="BY184" s="91" t="str">
        <f t="shared" si="1315"/>
        <v/>
      </c>
      <c r="BZ184" s="91" t="str">
        <f t="shared" si="1316"/>
        <v/>
      </c>
      <c r="CA184" s="91" t="str">
        <f t="shared" si="1317"/>
        <v/>
      </c>
      <c r="CB184" s="91" t="str">
        <f t="shared" si="1318"/>
        <v/>
      </c>
      <c r="CC184" s="91" t="str">
        <f t="shared" si="1319"/>
        <v/>
      </c>
      <c r="CD184" s="91" t="str">
        <f t="shared" si="1320"/>
        <v/>
      </c>
      <c r="CE184" s="91" t="str">
        <f t="shared" si="1321"/>
        <v/>
      </c>
      <c r="CF184" s="91" t="str">
        <f t="shared" si="1322"/>
        <v/>
      </c>
      <c r="CG184" s="91" t="str">
        <f t="shared" si="1323"/>
        <v/>
      </c>
      <c r="CH184" s="91" t="str">
        <f t="shared" si="1324"/>
        <v/>
      </c>
      <c r="CI184" s="91" t="str">
        <f t="shared" si="1325"/>
        <v>нет</v>
      </c>
      <c r="CJ184" s="63" t="e">
        <f>IF(LEN('Описание предлагаемого товара'!#REF!)&gt;0,'Описание предлагаемого товара'!#REF!,"")</f>
        <v>#REF!</v>
      </c>
      <c r="CK184" s="91" t="e">
        <f t="shared" ref="CK184:CL184" si="1671">IFERROR(REPLACE(CJ184,FIND(CHAR(10),CJ184,1),1,""),CJ184)</f>
        <v>#REF!</v>
      </c>
      <c r="CL184" s="91" t="e">
        <f t="shared" si="1671"/>
        <v>#REF!</v>
      </c>
      <c r="CM184" s="91" t="e">
        <f t="shared" si="1327"/>
        <v>#REF!</v>
      </c>
      <c r="CN184" s="91" t="e">
        <f t="shared" si="1328"/>
        <v>#REF!</v>
      </c>
      <c r="CO184" s="91" t="e">
        <f t="shared" si="1329"/>
        <v>#REF!</v>
      </c>
      <c r="CP184" s="90" t="e">
        <f>IF(AU184="Не указан реестровый номер (мера нац.режима Запрет)","",IF(CI184="нет","",IF(CU184="да","исключение(не смотрим баллы)",IFERROR(IF(CI184*1&gt;0,IFERROR(IF(VLOOKUP(CI184*1,Обработ.выгрузка_реестра_РФ!$A:$G,7,)=0,"Баллы не установлены",VLOOKUP(CI184*1,Обработ.выгрузка_реестра_РФ!$A:$G,7,)),IF(LEN(CI184)&gt;14,"","нет номера в реестре РФ")),""),IF(LEN(CI184)=0,"","Некорректный реестровый номер")))))</f>
        <v>#REF!</v>
      </c>
      <c r="CQ184" s="33" t="e">
        <f>IF(LEN(C184)&gt;0,IFERROR(IF(LEN(H184)&gt;0,IF(LEN(VLOOKUP(H184,'исключения(не_смотрим_баллы)'!$A:$C,1,))&gt;0,"да","нет"),"не введен ОКПД2"),"нет"),"")</f>
        <v>#REF!</v>
      </c>
      <c r="CR184" s="33" t="e">
        <f ca="1">IF(CQ184="да",IF(TODAY()&lt;VLOOKUP(H184,'исключения(не_смотрим_баллы)'!$A:$C,3,),"да","нет"),"")</f>
        <v>#REF!</v>
      </c>
      <c r="CS184" s="33" t="str">
        <f>IFERROR(IF(CQ184="да",IF(VLOOKUP(CI184*1,Обработ.выгрузка_реестра_РФ!$A:$G,2,)&lt;VLOOKUP(H184,'исключения(не_смотрим_баллы)'!$A:$C,2,),"да","нет"),""),"")</f>
        <v/>
      </c>
      <c r="CT184" s="24"/>
      <c r="CU184" s="33" t="e">
        <f t="shared" si="1341"/>
        <v>#REF!</v>
      </c>
      <c r="CV184" s="91" t="e">
        <f t="shared" si="1342"/>
        <v>#REF!</v>
      </c>
      <c r="CW184" s="27" t="e">
        <f t="shared" si="1343"/>
        <v>#REF!</v>
      </c>
      <c r="CX184" s="26" t="e">
        <f t="shared" si="1272"/>
        <v>#REF!</v>
      </c>
      <c r="CY184" s="64" t="e">
        <f>IF(LEN('Описание предлагаемого товара'!#REF!)&gt;0,'Описание предлагаемого товара'!#REF!,"")</f>
        <v>#REF!</v>
      </c>
      <c r="CZ184" s="95" t="e">
        <f t="shared" si="1330"/>
        <v>#REF!</v>
      </c>
      <c r="DA184" s="95" t="e">
        <f t="shared" ref="DA184" si="1672">IFERROR(REPLACE(CZ184,FIND(" ",CZ184,1),1,""),CZ184)</f>
        <v>#REF!</v>
      </c>
      <c r="DB184" s="95" t="e">
        <f t="shared" si="1274"/>
        <v>#REF!</v>
      </c>
      <c r="DC184" s="95" t="e">
        <f t="shared" ref="DC184:DD184" si="1673">IFERROR(REPLACE(DB184,FIND("г.",DB184,1),2,""),DB184)</f>
        <v>#REF!</v>
      </c>
      <c r="DD184" s="95" t="e">
        <f t="shared" si="1673"/>
        <v>#REF!</v>
      </c>
      <c r="DE184" s="95" t="e">
        <f t="shared" ref="DE184:DF184" si="1674">IFERROR(REPLACE(DD184,FIND("г",DD184,1),1,""),DD184)</f>
        <v>#REF!</v>
      </c>
      <c r="DF184" s="95" t="e">
        <f t="shared" si="1674"/>
        <v>#REF!</v>
      </c>
      <c r="DG184" s="95" t="e">
        <f t="shared" si="1347"/>
        <v>#REF!</v>
      </c>
      <c r="DH184" s="25" t="str">
        <f>IFERROR(VLOOKUP(CI184*1,Обработ.выгрузка_реестра_РФ!$A:$G,5,),"")</f>
        <v/>
      </c>
      <c r="DI184" s="27" t="str">
        <f t="shared" si="1357"/>
        <v/>
      </c>
      <c r="DJ184" s="27" t="str">
        <f t="shared" ca="1" si="1334"/>
        <v/>
      </c>
      <c r="DK184" s="63" t="e">
        <f>IF(LEN('Описание предлагаемого товара'!#REF!)&gt;0,'Описание предлагаемого товара'!#REF!,"")</f>
        <v>#REF!</v>
      </c>
      <c r="DL184" s="63" t="e">
        <f>IF(LEN('Описание предлагаемого товара'!#REF!)&gt;0,'Описание предлагаемого товара'!#REF!,"")</f>
        <v>#REF!</v>
      </c>
      <c r="DM184" s="32"/>
    </row>
    <row r="185" spans="1:117" ht="48.75" customHeight="1" x14ac:dyDescent="0.25">
      <c r="A185" s="61" t="e">
        <f>IF(LEN('Описание предлагаемого товара'!#REF!)&gt;0,'Описание предлагаемого товара'!#REF!,"")</f>
        <v>#REF!</v>
      </c>
      <c r="B185" s="65" t="e">
        <f>IF(LEN('Описание предлагаемого товара'!#REF!)&gt;0,'Описание предлагаемого товара'!#REF!,"")</f>
        <v>#REF!</v>
      </c>
      <c r="C185" s="61" t="e">
        <f>IF(LEN('Описание предлагаемого товара'!#REF!)&gt;0,'Описание предлагаемого товара'!#REF!,"")</f>
        <v>#REF!</v>
      </c>
      <c r="D185" s="61" t="e">
        <f>IF(LEN('Описание предлагаемого товара'!#REF!)&gt;0,'Описание предлагаемого товара'!#REF!,"")</f>
        <v>#REF!</v>
      </c>
      <c r="E185" s="61" t="e">
        <f>IF(LEN('Описание предлагаемого товара'!#REF!)&gt;0,'Описание предлагаемого товара'!#REF!,"")</f>
        <v>#REF!</v>
      </c>
      <c r="F185" s="61" t="e">
        <f>IF(LEN('Описание предлагаемого товара'!#REF!)&gt;0,'Описание предлагаемого товара'!#REF!,"")</f>
        <v>#REF!</v>
      </c>
      <c r="G185" s="61" t="e">
        <f>IF(LEN('Описание предлагаемого товара'!#REF!)&gt;0,'Описание предлагаемого товара'!#REF!,"")</f>
        <v>#REF!</v>
      </c>
      <c r="H185" s="61" t="e">
        <f>IF(LEN('Описание предлагаемого товара'!#REF!)&gt;0,'Описание предлагаемого товара'!#REF!,"")</f>
        <v>#REF!</v>
      </c>
      <c r="I185" s="61" t="e">
        <f>IF(LEN('Описание предлагаемого товара'!#REF!)&gt;0,'Описание предлагаемого товара'!#REF!,"")</f>
        <v>#REF!</v>
      </c>
      <c r="J185" s="38" t="str">
        <f>IFERROR(VLOOKUP(B185,SAP!$A:$E,5,),"")</f>
        <v/>
      </c>
      <c r="K185" s="40" t="str">
        <f t="shared" si="1277"/>
        <v/>
      </c>
      <c r="L185" s="61" t="e">
        <f>IF(LEN('Описание предлагаемого товара'!#REF!)&gt;0,IFERROR('Описание предлагаемого товара'!#REF!*1,""),"")</f>
        <v>#REF!</v>
      </c>
      <c r="M185" s="39" t="str">
        <f>IFERROR(VLOOKUP(B185,SAP!$A:$E,2,),"")</f>
        <v/>
      </c>
      <c r="N185" s="41" t="str">
        <f t="shared" si="1413"/>
        <v/>
      </c>
      <c r="O185" s="39" t="str">
        <f t="shared" si="1264"/>
        <v/>
      </c>
      <c r="P185" s="36" t="e">
        <f>IF(LEN('Описание предлагаемого товара'!#REF!)&gt;0,'Описание предлагаемого товара'!#REF!,"")</f>
        <v>#REF!</v>
      </c>
      <c r="Q18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85" s="37" t="e">
        <f>IF(LEN('Описание предлагаемого товара'!#REF!)&gt;0,'Описание предлагаемого товара'!#REF!,"")</f>
        <v>#REF!</v>
      </c>
      <c r="S185" s="37" t="e">
        <f>IF(LEN('Описание предлагаемого товара'!#REF!)&gt;0,'Описание предлагаемого товара'!#REF!,"")</f>
        <v>#REF!</v>
      </c>
      <c r="T18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85" s="23" t="str">
        <f>IFERROR(VLOOKUP(CI185*1,Обработ.выгрузка_реестра_РФ!$A:$G,6,),"")</f>
        <v/>
      </c>
      <c r="V185" s="61" t="e">
        <f>IF(LEN('Описание предлагаемого товара'!#REF!)&gt;0,'Описание предлагаемого товара'!#REF!,"")</f>
        <v>#REF!</v>
      </c>
      <c r="W185" s="62" t="e">
        <f>IF(LEN('Описание предлагаемого товара'!#REF!)&gt;0,'Описание предлагаемого товара'!#REF!,"")</f>
        <v>#REF!</v>
      </c>
      <c r="X185" s="91" t="e">
        <f t="shared" ref="X185:Y185" si="1675">IFERROR(REPLACE(W185,FIND(CHAR(10),W185,1),1," "),W185)</f>
        <v>#REF!</v>
      </c>
      <c r="Y185" s="91" t="e">
        <f t="shared" si="1675"/>
        <v>#REF!</v>
      </c>
      <c r="Z185" s="91" t="e">
        <f t="shared" si="1279"/>
        <v>#REF!</v>
      </c>
      <c r="AA185" s="91" t="e">
        <f t="shared" si="1280"/>
        <v>#REF!</v>
      </c>
      <c r="AB185" s="91" t="e">
        <f t="shared" si="1281"/>
        <v>#REF!</v>
      </c>
      <c r="AC185" s="91" t="e">
        <f t="shared" ref="AC185:AF185" si="1676">IFERROR(REPLACE(AB185,FIND("  ",AB185,1),2," "),AB185)</f>
        <v>#REF!</v>
      </c>
      <c r="AD185" s="91" t="e">
        <f t="shared" si="1676"/>
        <v>#REF!</v>
      </c>
      <c r="AE185" s="91" t="e">
        <f t="shared" si="1676"/>
        <v>#REF!</v>
      </c>
      <c r="AF185" s="91" t="e">
        <f t="shared" si="1676"/>
        <v>#REF!</v>
      </c>
      <c r="AG185" s="23" t="str">
        <f>IFERROR(VLOOKUP(CI185*1,Обработ.выгрузка_реестра_РФ!$A:$G,4,),"")</f>
        <v/>
      </c>
      <c r="AH185" s="91" t="str">
        <f t="shared" ref="AH185:AI185" si="1677">IFERROR(REPLACE(AG185,FIND("-",AG185,1),1,"*"),AG185)</f>
        <v/>
      </c>
      <c r="AI185" s="91" t="str">
        <f t="shared" si="1677"/>
        <v/>
      </c>
      <c r="AJ185" s="27" t="str">
        <f t="shared" si="1379"/>
        <v/>
      </c>
      <c r="AK185" s="63" t="e">
        <f>IF(LEN('Описание предлагаемого товара'!#REF!)&gt;0,'Описание предлагаемого товара'!#REF!,"")</f>
        <v>#REF!</v>
      </c>
      <c r="AL185" s="91" t="e">
        <f t="shared" ref="AL185:AM185" si="1678">IFERROR(REPLACE(AK185,FIND(CHAR(10),AK185,1),1,""),AK185)</f>
        <v>#REF!</v>
      </c>
      <c r="AM185" s="91" t="e">
        <f t="shared" si="1678"/>
        <v>#REF!</v>
      </c>
      <c r="AN185" s="91" t="e">
        <f t="shared" ref="AN185:AR185" si="1679">IFERROR(REPLACE(AM185,FIND(" ",AM185,1),1,""),AM185)</f>
        <v>#REF!</v>
      </c>
      <c r="AO185" s="91" t="e">
        <f t="shared" si="1679"/>
        <v>#REF!</v>
      </c>
      <c r="AP185" s="91" t="e">
        <f t="shared" si="1679"/>
        <v>#REF!</v>
      </c>
      <c r="AQ185" s="91" t="e">
        <f t="shared" si="1679"/>
        <v>#REF!</v>
      </c>
      <c r="AR185" s="91" t="e">
        <f t="shared" si="1679"/>
        <v>#REF!</v>
      </c>
      <c r="AS185" s="91" t="e">
        <f t="shared" si="1286"/>
        <v>#REF!</v>
      </c>
      <c r="AT185" s="91" t="e">
        <f t="shared" si="1287"/>
        <v>#REF!</v>
      </c>
      <c r="AU185" s="32" t="e">
        <f t="shared" si="1270"/>
        <v>#REF!</v>
      </c>
      <c r="AV185" s="93" t="e">
        <f>'Описание предлагаемого товара'!#REF!</f>
        <v>#REF!</v>
      </c>
      <c r="AW185" s="91" t="e">
        <f>MIN(SEARCH({0,1,2,3,4,5,6,7,8,9},AV185&amp; "0123456789"))</f>
        <v>#REF!</v>
      </c>
      <c r="AX185" s="91" t="str">
        <f t="shared" si="1288"/>
        <v/>
      </c>
      <c r="AY185" s="91" t="str">
        <f t="shared" si="1289"/>
        <v/>
      </c>
      <c r="AZ185" s="91" t="str">
        <f t="shared" si="1290"/>
        <v/>
      </c>
      <c r="BA185" s="91" t="str">
        <f t="shared" si="1291"/>
        <v/>
      </c>
      <c r="BB185" s="91" t="str">
        <f t="shared" si="1292"/>
        <v/>
      </c>
      <c r="BC185" s="91" t="str">
        <f t="shared" si="1293"/>
        <v/>
      </c>
      <c r="BD185" s="91" t="str">
        <f t="shared" si="1294"/>
        <v/>
      </c>
      <c r="BE185" s="91" t="str">
        <f t="shared" si="1295"/>
        <v/>
      </c>
      <c r="BF185" s="91" t="str">
        <f t="shared" si="1296"/>
        <v/>
      </c>
      <c r="BG185" s="91" t="str">
        <f t="shared" si="1297"/>
        <v/>
      </c>
      <c r="BH185" s="91" t="str">
        <f t="shared" si="1298"/>
        <v/>
      </c>
      <c r="BI185" s="91" t="str">
        <f t="shared" si="1299"/>
        <v/>
      </c>
      <c r="BJ185" s="91" t="str">
        <f t="shared" si="1300"/>
        <v/>
      </c>
      <c r="BK185" s="91" t="str">
        <f t="shared" si="1301"/>
        <v/>
      </c>
      <c r="BL185" s="91" t="str">
        <f t="shared" si="1302"/>
        <v/>
      </c>
      <c r="BM185" s="91" t="str">
        <f t="shared" si="1303"/>
        <v/>
      </c>
      <c r="BN185" s="91" t="str">
        <f t="shared" si="1304"/>
        <v/>
      </c>
      <c r="BO185" s="91" t="str">
        <f t="shared" si="1305"/>
        <v/>
      </c>
      <c r="BP185" s="91" t="str">
        <f t="shared" si="1306"/>
        <v/>
      </c>
      <c r="BQ185" s="91" t="str">
        <f t="shared" si="1307"/>
        <v/>
      </c>
      <c r="BR185" s="91" t="str">
        <f t="shared" si="1308"/>
        <v/>
      </c>
      <c r="BS185" s="91" t="str">
        <f t="shared" si="1309"/>
        <v/>
      </c>
      <c r="BT185" s="91" t="str">
        <f t="shared" si="1310"/>
        <v/>
      </c>
      <c r="BU185" s="91" t="str">
        <f t="shared" si="1311"/>
        <v/>
      </c>
      <c r="BV185" s="91" t="str">
        <f t="shared" si="1312"/>
        <v/>
      </c>
      <c r="BW185" s="91" t="str">
        <f t="shared" si="1313"/>
        <v/>
      </c>
      <c r="BX185" s="91" t="str">
        <f t="shared" si="1314"/>
        <v/>
      </c>
      <c r="BY185" s="91" t="str">
        <f t="shared" si="1315"/>
        <v/>
      </c>
      <c r="BZ185" s="91" t="str">
        <f t="shared" si="1316"/>
        <v/>
      </c>
      <c r="CA185" s="91" t="str">
        <f t="shared" si="1317"/>
        <v/>
      </c>
      <c r="CB185" s="91" t="str">
        <f t="shared" si="1318"/>
        <v/>
      </c>
      <c r="CC185" s="91" t="str">
        <f t="shared" si="1319"/>
        <v/>
      </c>
      <c r="CD185" s="91" t="str">
        <f t="shared" si="1320"/>
        <v/>
      </c>
      <c r="CE185" s="91" t="str">
        <f t="shared" si="1321"/>
        <v/>
      </c>
      <c r="CF185" s="91" t="str">
        <f t="shared" si="1322"/>
        <v/>
      </c>
      <c r="CG185" s="91" t="str">
        <f t="shared" si="1323"/>
        <v/>
      </c>
      <c r="CH185" s="91" t="str">
        <f t="shared" si="1324"/>
        <v/>
      </c>
      <c r="CI185" s="91" t="str">
        <f t="shared" si="1325"/>
        <v>нет</v>
      </c>
      <c r="CJ185" s="63" t="e">
        <f>IF(LEN('Описание предлагаемого товара'!#REF!)&gt;0,'Описание предлагаемого товара'!#REF!,"")</f>
        <v>#REF!</v>
      </c>
      <c r="CK185" s="91" t="e">
        <f t="shared" ref="CK185:CL185" si="1680">IFERROR(REPLACE(CJ185,FIND(CHAR(10),CJ185,1),1,""),CJ185)</f>
        <v>#REF!</v>
      </c>
      <c r="CL185" s="91" t="e">
        <f t="shared" si="1680"/>
        <v>#REF!</v>
      </c>
      <c r="CM185" s="91" t="e">
        <f t="shared" si="1327"/>
        <v>#REF!</v>
      </c>
      <c r="CN185" s="91" t="e">
        <f t="shared" si="1328"/>
        <v>#REF!</v>
      </c>
      <c r="CO185" s="91" t="e">
        <f t="shared" si="1329"/>
        <v>#REF!</v>
      </c>
      <c r="CP185" s="90" t="e">
        <f>IF(AU185="Не указан реестровый номер (мера нац.режима Запрет)","",IF(CI185="нет","",IF(CU185="да","исключение(не смотрим баллы)",IFERROR(IF(CI185*1&gt;0,IFERROR(IF(VLOOKUP(CI185*1,Обработ.выгрузка_реестра_РФ!$A:$G,7,)=0,"Баллы не установлены",VLOOKUP(CI185*1,Обработ.выгрузка_реестра_РФ!$A:$G,7,)),IF(LEN(CI185)&gt;14,"","нет номера в реестре РФ")),""),IF(LEN(CI185)=0,"","Некорректный реестровый номер")))))</f>
        <v>#REF!</v>
      </c>
      <c r="CQ185" s="33" t="e">
        <f>IF(LEN(C185)&gt;0,IFERROR(IF(LEN(H185)&gt;0,IF(LEN(VLOOKUP(H185,'исключения(не_смотрим_баллы)'!$A:$C,1,))&gt;0,"да","нет"),"не введен ОКПД2"),"нет"),"")</f>
        <v>#REF!</v>
      </c>
      <c r="CR185" s="33" t="e">
        <f ca="1">IF(CQ185="да",IF(TODAY()&lt;VLOOKUP(H185,'исключения(не_смотрим_баллы)'!$A:$C,3,),"да","нет"),"")</f>
        <v>#REF!</v>
      </c>
      <c r="CS185" s="33" t="str">
        <f>IFERROR(IF(CQ185="да",IF(VLOOKUP(CI185*1,Обработ.выгрузка_реестра_РФ!$A:$G,2,)&lt;VLOOKUP(H185,'исключения(не_смотрим_баллы)'!$A:$C,2,),"да","нет"),""),"")</f>
        <v/>
      </c>
      <c r="CT185" s="24"/>
      <c r="CU185" s="33" t="e">
        <f t="shared" si="1341"/>
        <v>#REF!</v>
      </c>
      <c r="CV185" s="91" t="e">
        <f t="shared" si="1342"/>
        <v>#REF!</v>
      </c>
      <c r="CW185" s="27" t="e">
        <f t="shared" si="1343"/>
        <v>#REF!</v>
      </c>
      <c r="CX185" s="26" t="e">
        <f t="shared" si="1272"/>
        <v>#REF!</v>
      </c>
      <c r="CY185" s="64" t="e">
        <f>IF(LEN('Описание предлагаемого товара'!#REF!)&gt;0,'Описание предлагаемого товара'!#REF!,"")</f>
        <v>#REF!</v>
      </c>
      <c r="CZ185" s="95" t="e">
        <f t="shared" si="1330"/>
        <v>#REF!</v>
      </c>
      <c r="DA185" s="95" t="e">
        <f t="shared" ref="DA185" si="1681">IFERROR(REPLACE(CZ185,FIND(" ",CZ185,1),1,""),CZ185)</f>
        <v>#REF!</v>
      </c>
      <c r="DB185" s="95" t="e">
        <f t="shared" si="1274"/>
        <v>#REF!</v>
      </c>
      <c r="DC185" s="95" t="e">
        <f t="shared" ref="DC185:DD185" si="1682">IFERROR(REPLACE(DB185,FIND("г.",DB185,1),2,""),DB185)</f>
        <v>#REF!</v>
      </c>
      <c r="DD185" s="95" t="e">
        <f t="shared" si="1682"/>
        <v>#REF!</v>
      </c>
      <c r="DE185" s="95" t="e">
        <f t="shared" ref="DE185:DF185" si="1683">IFERROR(REPLACE(DD185,FIND("г",DD185,1),1,""),DD185)</f>
        <v>#REF!</v>
      </c>
      <c r="DF185" s="95" t="e">
        <f t="shared" si="1683"/>
        <v>#REF!</v>
      </c>
      <c r="DG185" s="95" t="e">
        <f t="shared" si="1347"/>
        <v>#REF!</v>
      </c>
      <c r="DH185" s="25" t="str">
        <f>IFERROR(VLOOKUP(CI185*1,Обработ.выгрузка_реестра_РФ!$A:$G,5,),"")</f>
        <v/>
      </c>
      <c r="DI185" s="27" t="str">
        <f t="shared" si="1357"/>
        <v/>
      </c>
      <c r="DJ185" s="27" t="str">
        <f t="shared" ca="1" si="1334"/>
        <v/>
      </c>
      <c r="DK185" s="63" t="e">
        <f>IF(LEN('Описание предлагаемого товара'!#REF!)&gt;0,'Описание предлагаемого товара'!#REF!,"")</f>
        <v>#REF!</v>
      </c>
      <c r="DL185" s="63" t="e">
        <f>IF(LEN('Описание предлагаемого товара'!#REF!)&gt;0,'Описание предлагаемого товара'!#REF!,"")</f>
        <v>#REF!</v>
      </c>
      <c r="DM185" s="32"/>
    </row>
    <row r="186" spans="1:117" ht="48.75" customHeight="1" x14ac:dyDescent="0.25">
      <c r="A186" s="61" t="e">
        <f>IF(LEN('Описание предлагаемого товара'!#REF!)&gt;0,'Описание предлагаемого товара'!#REF!,"")</f>
        <v>#REF!</v>
      </c>
      <c r="B186" s="65" t="e">
        <f>IF(LEN('Описание предлагаемого товара'!#REF!)&gt;0,'Описание предлагаемого товара'!#REF!,"")</f>
        <v>#REF!</v>
      </c>
      <c r="C186" s="61" t="e">
        <f>IF(LEN('Описание предлагаемого товара'!#REF!)&gt;0,'Описание предлагаемого товара'!#REF!,"")</f>
        <v>#REF!</v>
      </c>
      <c r="D186" s="61" t="e">
        <f>IF(LEN('Описание предлагаемого товара'!#REF!)&gt;0,'Описание предлагаемого товара'!#REF!,"")</f>
        <v>#REF!</v>
      </c>
      <c r="E186" s="61" t="e">
        <f>IF(LEN('Описание предлагаемого товара'!#REF!)&gt;0,'Описание предлагаемого товара'!#REF!,"")</f>
        <v>#REF!</v>
      </c>
      <c r="F186" s="61" t="e">
        <f>IF(LEN('Описание предлагаемого товара'!#REF!)&gt;0,'Описание предлагаемого товара'!#REF!,"")</f>
        <v>#REF!</v>
      </c>
      <c r="G186" s="61" t="e">
        <f>IF(LEN('Описание предлагаемого товара'!#REF!)&gt;0,'Описание предлагаемого товара'!#REF!,"")</f>
        <v>#REF!</v>
      </c>
      <c r="H186" s="61" t="e">
        <f>IF(LEN('Описание предлагаемого товара'!#REF!)&gt;0,'Описание предлагаемого товара'!#REF!,"")</f>
        <v>#REF!</v>
      </c>
      <c r="I186" s="61" t="e">
        <f>IF(LEN('Описание предлагаемого товара'!#REF!)&gt;0,'Описание предлагаемого товара'!#REF!,"")</f>
        <v>#REF!</v>
      </c>
      <c r="J186" s="38" t="str">
        <f>IFERROR(VLOOKUP(B186,SAP!$A:$E,5,),"")</f>
        <v/>
      </c>
      <c r="K186" s="40" t="str">
        <f t="shared" si="1277"/>
        <v/>
      </c>
      <c r="L186" s="61" t="e">
        <f>IF(LEN('Описание предлагаемого товара'!#REF!)&gt;0,IFERROR('Описание предлагаемого товара'!#REF!*1,""),"")</f>
        <v>#REF!</v>
      </c>
      <c r="M186" s="39" t="str">
        <f>IFERROR(VLOOKUP(B186,SAP!$A:$E,2,),"")</f>
        <v/>
      </c>
      <c r="N186" s="41" t="str">
        <f t="shared" si="1413"/>
        <v/>
      </c>
      <c r="O186" s="39" t="str">
        <f t="shared" si="1264"/>
        <v/>
      </c>
      <c r="P186" s="36" t="e">
        <f>IF(LEN('Описание предлагаемого товара'!#REF!)&gt;0,'Описание предлагаемого товара'!#REF!,"")</f>
        <v>#REF!</v>
      </c>
      <c r="Q18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86" s="37" t="e">
        <f>IF(LEN('Описание предлагаемого товара'!#REF!)&gt;0,'Описание предлагаемого товара'!#REF!,"")</f>
        <v>#REF!</v>
      </c>
      <c r="S186" s="37" t="e">
        <f>IF(LEN('Описание предлагаемого товара'!#REF!)&gt;0,'Описание предлагаемого товара'!#REF!,"")</f>
        <v>#REF!</v>
      </c>
      <c r="T18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86" s="23" t="str">
        <f>IFERROR(VLOOKUP(CI186*1,Обработ.выгрузка_реестра_РФ!$A:$G,6,),"")</f>
        <v/>
      </c>
      <c r="V186" s="61" t="e">
        <f>IF(LEN('Описание предлагаемого товара'!#REF!)&gt;0,'Описание предлагаемого товара'!#REF!,"")</f>
        <v>#REF!</v>
      </c>
      <c r="W186" s="62" t="e">
        <f>IF(LEN('Описание предлагаемого товара'!#REF!)&gt;0,'Описание предлагаемого товара'!#REF!,"")</f>
        <v>#REF!</v>
      </c>
      <c r="X186" s="91" t="e">
        <f t="shared" ref="X186:Y186" si="1684">IFERROR(REPLACE(W186,FIND(CHAR(10),W186,1),1," "),W186)</f>
        <v>#REF!</v>
      </c>
      <c r="Y186" s="91" t="e">
        <f t="shared" si="1684"/>
        <v>#REF!</v>
      </c>
      <c r="Z186" s="91" t="e">
        <f t="shared" si="1279"/>
        <v>#REF!</v>
      </c>
      <c r="AA186" s="91" t="e">
        <f t="shared" si="1280"/>
        <v>#REF!</v>
      </c>
      <c r="AB186" s="91" t="e">
        <f t="shared" si="1281"/>
        <v>#REF!</v>
      </c>
      <c r="AC186" s="91" t="e">
        <f t="shared" ref="AC186:AF186" si="1685">IFERROR(REPLACE(AB186,FIND("  ",AB186,1),2," "),AB186)</f>
        <v>#REF!</v>
      </c>
      <c r="AD186" s="91" t="e">
        <f t="shared" si="1685"/>
        <v>#REF!</v>
      </c>
      <c r="AE186" s="91" t="e">
        <f t="shared" si="1685"/>
        <v>#REF!</v>
      </c>
      <c r="AF186" s="91" t="e">
        <f t="shared" si="1685"/>
        <v>#REF!</v>
      </c>
      <c r="AG186" s="23" t="str">
        <f>IFERROR(VLOOKUP(CI186*1,Обработ.выгрузка_реестра_РФ!$A:$G,4,),"")</f>
        <v/>
      </c>
      <c r="AH186" s="91" t="str">
        <f t="shared" ref="AH186:AI186" si="1686">IFERROR(REPLACE(AG186,FIND("-",AG186,1),1,"*"),AG186)</f>
        <v/>
      </c>
      <c r="AI186" s="91" t="str">
        <f t="shared" si="1686"/>
        <v/>
      </c>
      <c r="AJ186" s="27" t="str">
        <f t="shared" si="1379"/>
        <v/>
      </c>
      <c r="AK186" s="63" t="e">
        <f>IF(LEN('Описание предлагаемого товара'!#REF!)&gt;0,'Описание предлагаемого товара'!#REF!,"")</f>
        <v>#REF!</v>
      </c>
      <c r="AL186" s="91" t="e">
        <f t="shared" ref="AL186:AM186" si="1687">IFERROR(REPLACE(AK186,FIND(CHAR(10),AK186,1),1,""),AK186)</f>
        <v>#REF!</v>
      </c>
      <c r="AM186" s="91" t="e">
        <f t="shared" si="1687"/>
        <v>#REF!</v>
      </c>
      <c r="AN186" s="91" t="e">
        <f t="shared" ref="AN186:AR186" si="1688">IFERROR(REPLACE(AM186,FIND(" ",AM186,1),1,""),AM186)</f>
        <v>#REF!</v>
      </c>
      <c r="AO186" s="91" t="e">
        <f t="shared" si="1688"/>
        <v>#REF!</v>
      </c>
      <c r="AP186" s="91" t="e">
        <f t="shared" si="1688"/>
        <v>#REF!</v>
      </c>
      <c r="AQ186" s="91" t="e">
        <f t="shared" si="1688"/>
        <v>#REF!</v>
      </c>
      <c r="AR186" s="91" t="e">
        <f t="shared" si="1688"/>
        <v>#REF!</v>
      </c>
      <c r="AS186" s="91" t="e">
        <f t="shared" si="1286"/>
        <v>#REF!</v>
      </c>
      <c r="AT186" s="91" t="e">
        <f t="shared" si="1287"/>
        <v>#REF!</v>
      </c>
      <c r="AU186" s="32" t="e">
        <f t="shared" si="1270"/>
        <v>#REF!</v>
      </c>
      <c r="AV186" s="93" t="e">
        <f>'Описание предлагаемого товара'!#REF!</f>
        <v>#REF!</v>
      </c>
      <c r="AW186" s="91" t="e">
        <f>MIN(SEARCH({0,1,2,3,4,5,6,7,8,9},AV186&amp; "0123456789"))</f>
        <v>#REF!</v>
      </c>
      <c r="AX186" s="91" t="str">
        <f t="shared" si="1288"/>
        <v/>
      </c>
      <c r="AY186" s="91" t="str">
        <f t="shared" si="1289"/>
        <v/>
      </c>
      <c r="AZ186" s="91" t="str">
        <f t="shared" si="1290"/>
        <v/>
      </c>
      <c r="BA186" s="91" t="str">
        <f t="shared" si="1291"/>
        <v/>
      </c>
      <c r="BB186" s="91" t="str">
        <f t="shared" si="1292"/>
        <v/>
      </c>
      <c r="BC186" s="91" t="str">
        <f t="shared" si="1293"/>
        <v/>
      </c>
      <c r="BD186" s="91" t="str">
        <f t="shared" si="1294"/>
        <v/>
      </c>
      <c r="BE186" s="91" t="str">
        <f t="shared" si="1295"/>
        <v/>
      </c>
      <c r="BF186" s="91" t="str">
        <f t="shared" si="1296"/>
        <v/>
      </c>
      <c r="BG186" s="91" t="str">
        <f t="shared" si="1297"/>
        <v/>
      </c>
      <c r="BH186" s="91" t="str">
        <f t="shared" si="1298"/>
        <v/>
      </c>
      <c r="BI186" s="91" t="str">
        <f t="shared" si="1299"/>
        <v/>
      </c>
      <c r="BJ186" s="91" t="str">
        <f t="shared" si="1300"/>
        <v/>
      </c>
      <c r="BK186" s="91" t="str">
        <f t="shared" si="1301"/>
        <v/>
      </c>
      <c r="BL186" s="91" t="str">
        <f t="shared" si="1302"/>
        <v/>
      </c>
      <c r="BM186" s="91" t="str">
        <f t="shared" si="1303"/>
        <v/>
      </c>
      <c r="BN186" s="91" t="str">
        <f t="shared" si="1304"/>
        <v/>
      </c>
      <c r="BO186" s="91" t="str">
        <f t="shared" si="1305"/>
        <v/>
      </c>
      <c r="BP186" s="91" t="str">
        <f t="shared" si="1306"/>
        <v/>
      </c>
      <c r="BQ186" s="91" t="str">
        <f t="shared" si="1307"/>
        <v/>
      </c>
      <c r="BR186" s="91" t="str">
        <f t="shared" si="1308"/>
        <v/>
      </c>
      <c r="BS186" s="91" t="str">
        <f t="shared" si="1309"/>
        <v/>
      </c>
      <c r="BT186" s="91" t="str">
        <f t="shared" si="1310"/>
        <v/>
      </c>
      <c r="BU186" s="91" t="str">
        <f t="shared" si="1311"/>
        <v/>
      </c>
      <c r="BV186" s="91" t="str">
        <f t="shared" si="1312"/>
        <v/>
      </c>
      <c r="BW186" s="91" t="str">
        <f t="shared" si="1313"/>
        <v/>
      </c>
      <c r="BX186" s="91" t="str">
        <f t="shared" si="1314"/>
        <v/>
      </c>
      <c r="BY186" s="91" t="str">
        <f t="shared" si="1315"/>
        <v/>
      </c>
      <c r="BZ186" s="91" t="str">
        <f t="shared" si="1316"/>
        <v/>
      </c>
      <c r="CA186" s="91" t="str">
        <f t="shared" si="1317"/>
        <v/>
      </c>
      <c r="CB186" s="91" t="str">
        <f t="shared" si="1318"/>
        <v/>
      </c>
      <c r="CC186" s="91" t="str">
        <f t="shared" si="1319"/>
        <v/>
      </c>
      <c r="CD186" s="91" t="str">
        <f t="shared" si="1320"/>
        <v/>
      </c>
      <c r="CE186" s="91" t="str">
        <f t="shared" si="1321"/>
        <v/>
      </c>
      <c r="CF186" s="91" t="str">
        <f t="shared" si="1322"/>
        <v/>
      </c>
      <c r="CG186" s="91" t="str">
        <f t="shared" si="1323"/>
        <v/>
      </c>
      <c r="CH186" s="91" t="str">
        <f t="shared" si="1324"/>
        <v/>
      </c>
      <c r="CI186" s="91" t="str">
        <f t="shared" si="1325"/>
        <v>нет</v>
      </c>
      <c r="CJ186" s="63" t="e">
        <f>IF(LEN('Описание предлагаемого товара'!#REF!)&gt;0,'Описание предлагаемого товара'!#REF!,"")</f>
        <v>#REF!</v>
      </c>
      <c r="CK186" s="91" t="e">
        <f t="shared" ref="CK186:CL186" si="1689">IFERROR(REPLACE(CJ186,FIND(CHAR(10),CJ186,1),1,""),CJ186)</f>
        <v>#REF!</v>
      </c>
      <c r="CL186" s="91" t="e">
        <f t="shared" si="1689"/>
        <v>#REF!</v>
      </c>
      <c r="CM186" s="91" t="e">
        <f t="shared" si="1327"/>
        <v>#REF!</v>
      </c>
      <c r="CN186" s="91" t="e">
        <f t="shared" si="1328"/>
        <v>#REF!</v>
      </c>
      <c r="CO186" s="91" t="e">
        <f t="shared" si="1329"/>
        <v>#REF!</v>
      </c>
      <c r="CP186" s="90" t="e">
        <f>IF(AU186="Не указан реестровый номер (мера нац.режима Запрет)","",IF(CI186="нет","",IF(CU186="да","исключение(не смотрим баллы)",IFERROR(IF(CI186*1&gt;0,IFERROR(IF(VLOOKUP(CI186*1,Обработ.выгрузка_реестра_РФ!$A:$G,7,)=0,"Баллы не установлены",VLOOKUP(CI186*1,Обработ.выгрузка_реестра_РФ!$A:$G,7,)),IF(LEN(CI186)&gt;14,"","нет номера в реестре РФ")),""),IF(LEN(CI186)=0,"","Некорректный реестровый номер")))))</f>
        <v>#REF!</v>
      </c>
      <c r="CQ186" s="33" t="e">
        <f>IF(LEN(C186)&gt;0,IFERROR(IF(LEN(H186)&gt;0,IF(LEN(VLOOKUP(H186,'исключения(не_смотрим_баллы)'!$A:$C,1,))&gt;0,"да","нет"),"не введен ОКПД2"),"нет"),"")</f>
        <v>#REF!</v>
      </c>
      <c r="CR186" s="33" t="e">
        <f ca="1">IF(CQ186="да",IF(TODAY()&lt;VLOOKUP(H186,'исключения(не_смотрим_баллы)'!$A:$C,3,),"да","нет"),"")</f>
        <v>#REF!</v>
      </c>
      <c r="CS186" s="33" t="str">
        <f>IFERROR(IF(CQ186="да",IF(VLOOKUP(CI186*1,Обработ.выгрузка_реестра_РФ!$A:$G,2,)&lt;VLOOKUP(H186,'исключения(не_смотрим_баллы)'!$A:$C,2,),"да","нет"),""),"")</f>
        <v/>
      </c>
      <c r="CT186" s="24"/>
      <c r="CU186" s="33" t="e">
        <f t="shared" si="1341"/>
        <v>#REF!</v>
      </c>
      <c r="CV186" s="91" t="e">
        <f t="shared" si="1342"/>
        <v>#REF!</v>
      </c>
      <c r="CW186" s="27" t="e">
        <f t="shared" si="1343"/>
        <v>#REF!</v>
      </c>
      <c r="CX186" s="26" t="e">
        <f t="shared" si="1272"/>
        <v>#REF!</v>
      </c>
      <c r="CY186" s="64" t="e">
        <f>IF(LEN('Описание предлагаемого товара'!#REF!)&gt;0,'Описание предлагаемого товара'!#REF!,"")</f>
        <v>#REF!</v>
      </c>
      <c r="CZ186" s="95" t="e">
        <f t="shared" si="1330"/>
        <v>#REF!</v>
      </c>
      <c r="DA186" s="95" t="e">
        <f t="shared" ref="DA186" si="1690">IFERROR(REPLACE(CZ186,FIND(" ",CZ186,1),1,""),CZ186)</f>
        <v>#REF!</v>
      </c>
      <c r="DB186" s="95" t="e">
        <f t="shared" si="1274"/>
        <v>#REF!</v>
      </c>
      <c r="DC186" s="95" t="e">
        <f t="shared" ref="DC186:DD186" si="1691">IFERROR(REPLACE(DB186,FIND("г.",DB186,1),2,""),DB186)</f>
        <v>#REF!</v>
      </c>
      <c r="DD186" s="95" t="e">
        <f t="shared" si="1691"/>
        <v>#REF!</v>
      </c>
      <c r="DE186" s="95" t="e">
        <f t="shared" ref="DE186:DF186" si="1692">IFERROR(REPLACE(DD186,FIND("г",DD186,1),1,""),DD186)</f>
        <v>#REF!</v>
      </c>
      <c r="DF186" s="95" t="e">
        <f t="shared" si="1692"/>
        <v>#REF!</v>
      </c>
      <c r="DG186" s="95" t="e">
        <f t="shared" si="1347"/>
        <v>#REF!</v>
      </c>
      <c r="DH186" s="25" t="str">
        <f>IFERROR(VLOOKUP(CI186*1,Обработ.выгрузка_реестра_РФ!$A:$G,5,),"")</f>
        <v/>
      </c>
      <c r="DI186" s="27" t="str">
        <f t="shared" si="1357"/>
        <v/>
      </c>
      <c r="DJ186" s="27" t="str">
        <f t="shared" ca="1" si="1334"/>
        <v/>
      </c>
      <c r="DK186" s="63" t="e">
        <f>IF(LEN('Описание предлагаемого товара'!#REF!)&gt;0,'Описание предлагаемого товара'!#REF!,"")</f>
        <v>#REF!</v>
      </c>
      <c r="DL186" s="63" t="e">
        <f>IF(LEN('Описание предлагаемого товара'!#REF!)&gt;0,'Описание предлагаемого товара'!#REF!,"")</f>
        <v>#REF!</v>
      </c>
      <c r="DM186" s="32"/>
    </row>
    <row r="187" spans="1:117" ht="48.75" customHeight="1" x14ac:dyDescent="0.25">
      <c r="A187" s="61" t="e">
        <f>IF(LEN('Описание предлагаемого товара'!#REF!)&gt;0,'Описание предлагаемого товара'!#REF!,"")</f>
        <v>#REF!</v>
      </c>
      <c r="B187" s="65" t="e">
        <f>IF(LEN('Описание предлагаемого товара'!#REF!)&gt;0,'Описание предлагаемого товара'!#REF!,"")</f>
        <v>#REF!</v>
      </c>
      <c r="C187" s="61" t="e">
        <f>IF(LEN('Описание предлагаемого товара'!#REF!)&gt;0,'Описание предлагаемого товара'!#REF!,"")</f>
        <v>#REF!</v>
      </c>
      <c r="D187" s="61" t="e">
        <f>IF(LEN('Описание предлагаемого товара'!#REF!)&gt;0,'Описание предлагаемого товара'!#REF!,"")</f>
        <v>#REF!</v>
      </c>
      <c r="E187" s="61" t="e">
        <f>IF(LEN('Описание предлагаемого товара'!#REF!)&gt;0,'Описание предлагаемого товара'!#REF!,"")</f>
        <v>#REF!</v>
      </c>
      <c r="F187" s="61" t="e">
        <f>IF(LEN('Описание предлагаемого товара'!#REF!)&gt;0,'Описание предлагаемого товара'!#REF!,"")</f>
        <v>#REF!</v>
      </c>
      <c r="G187" s="61" t="e">
        <f>IF(LEN('Описание предлагаемого товара'!#REF!)&gt;0,'Описание предлагаемого товара'!#REF!,"")</f>
        <v>#REF!</v>
      </c>
      <c r="H187" s="61" t="e">
        <f>IF(LEN('Описание предлагаемого товара'!#REF!)&gt;0,'Описание предлагаемого товара'!#REF!,"")</f>
        <v>#REF!</v>
      </c>
      <c r="I187" s="61" t="e">
        <f>IF(LEN('Описание предлагаемого товара'!#REF!)&gt;0,'Описание предлагаемого товара'!#REF!,"")</f>
        <v>#REF!</v>
      </c>
      <c r="J187" s="38" t="str">
        <f>IFERROR(VLOOKUP(B187,SAP!$A:$E,5,),"")</f>
        <v/>
      </c>
      <c r="K187" s="40" t="str">
        <f t="shared" si="1277"/>
        <v/>
      </c>
      <c r="L187" s="61" t="e">
        <f>IF(LEN('Описание предлагаемого товара'!#REF!)&gt;0,IFERROR('Описание предлагаемого товара'!#REF!*1,""),"")</f>
        <v>#REF!</v>
      </c>
      <c r="M187" s="39" t="str">
        <f>IFERROR(VLOOKUP(B187,SAP!$A:$E,2,),"")</f>
        <v/>
      </c>
      <c r="N187" s="41" t="str">
        <f t="shared" si="1413"/>
        <v/>
      </c>
      <c r="O187" s="39" t="str">
        <f t="shared" si="1264"/>
        <v/>
      </c>
      <c r="P187" s="36" t="e">
        <f>IF(LEN('Описание предлагаемого товара'!#REF!)&gt;0,'Описание предлагаемого товара'!#REF!,"")</f>
        <v>#REF!</v>
      </c>
      <c r="Q18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87" s="37" t="e">
        <f>IF(LEN('Описание предлагаемого товара'!#REF!)&gt;0,'Описание предлагаемого товара'!#REF!,"")</f>
        <v>#REF!</v>
      </c>
      <c r="S187" s="37" t="e">
        <f>IF(LEN('Описание предлагаемого товара'!#REF!)&gt;0,'Описание предлагаемого товара'!#REF!,"")</f>
        <v>#REF!</v>
      </c>
      <c r="T18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87" s="23" t="str">
        <f>IFERROR(VLOOKUP(CI187*1,Обработ.выгрузка_реестра_РФ!$A:$G,6,),"")</f>
        <v/>
      </c>
      <c r="V187" s="61" t="e">
        <f>IF(LEN('Описание предлагаемого товара'!#REF!)&gt;0,'Описание предлагаемого товара'!#REF!,"")</f>
        <v>#REF!</v>
      </c>
      <c r="W187" s="62" t="e">
        <f>IF(LEN('Описание предлагаемого товара'!#REF!)&gt;0,'Описание предлагаемого товара'!#REF!,"")</f>
        <v>#REF!</v>
      </c>
      <c r="X187" s="91" t="e">
        <f t="shared" ref="X187:Y187" si="1693">IFERROR(REPLACE(W187,FIND(CHAR(10),W187,1),1," "),W187)</f>
        <v>#REF!</v>
      </c>
      <c r="Y187" s="91" t="e">
        <f t="shared" si="1693"/>
        <v>#REF!</v>
      </c>
      <c r="Z187" s="91" t="e">
        <f t="shared" si="1279"/>
        <v>#REF!</v>
      </c>
      <c r="AA187" s="91" t="e">
        <f t="shared" si="1280"/>
        <v>#REF!</v>
      </c>
      <c r="AB187" s="91" t="e">
        <f t="shared" si="1281"/>
        <v>#REF!</v>
      </c>
      <c r="AC187" s="91" t="e">
        <f t="shared" ref="AC187:AF187" si="1694">IFERROR(REPLACE(AB187,FIND("  ",AB187,1),2," "),AB187)</f>
        <v>#REF!</v>
      </c>
      <c r="AD187" s="91" t="e">
        <f t="shared" si="1694"/>
        <v>#REF!</v>
      </c>
      <c r="AE187" s="91" t="e">
        <f t="shared" si="1694"/>
        <v>#REF!</v>
      </c>
      <c r="AF187" s="91" t="e">
        <f t="shared" si="1694"/>
        <v>#REF!</v>
      </c>
      <c r="AG187" s="23" t="str">
        <f>IFERROR(VLOOKUP(CI187*1,Обработ.выгрузка_реестра_РФ!$A:$G,4,),"")</f>
        <v/>
      </c>
      <c r="AH187" s="91" t="str">
        <f t="shared" ref="AH187:AI187" si="1695">IFERROR(REPLACE(AG187,FIND("-",AG187,1),1,"*"),AG187)</f>
        <v/>
      </c>
      <c r="AI187" s="91" t="str">
        <f t="shared" si="1695"/>
        <v/>
      </c>
      <c r="AJ187" s="27" t="str">
        <f t="shared" si="1379"/>
        <v/>
      </c>
      <c r="AK187" s="63" t="e">
        <f>IF(LEN('Описание предлагаемого товара'!#REF!)&gt;0,'Описание предлагаемого товара'!#REF!,"")</f>
        <v>#REF!</v>
      </c>
      <c r="AL187" s="91" t="e">
        <f t="shared" ref="AL187:AM187" si="1696">IFERROR(REPLACE(AK187,FIND(CHAR(10),AK187,1),1,""),AK187)</f>
        <v>#REF!</v>
      </c>
      <c r="AM187" s="91" t="e">
        <f t="shared" si="1696"/>
        <v>#REF!</v>
      </c>
      <c r="AN187" s="91" t="e">
        <f t="shared" ref="AN187:AR187" si="1697">IFERROR(REPLACE(AM187,FIND(" ",AM187,1),1,""),AM187)</f>
        <v>#REF!</v>
      </c>
      <c r="AO187" s="91" t="e">
        <f t="shared" si="1697"/>
        <v>#REF!</v>
      </c>
      <c r="AP187" s="91" t="e">
        <f t="shared" si="1697"/>
        <v>#REF!</v>
      </c>
      <c r="AQ187" s="91" t="e">
        <f t="shared" si="1697"/>
        <v>#REF!</v>
      </c>
      <c r="AR187" s="91" t="e">
        <f t="shared" si="1697"/>
        <v>#REF!</v>
      </c>
      <c r="AS187" s="91" t="e">
        <f t="shared" si="1286"/>
        <v>#REF!</v>
      </c>
      <c r="AT187" s="91" t="e">
        <f t="shared" si="1287"/>
        <v>#REF!</v>
      </c>
      <c r="AU187" s="32" t="e">
        <f t="shared" si="1270"/>
        <v>#REF!</v>
      </c>
      <c r="AV187" s="93" t="e">
        <f>'Описание предлагаемого товара'!#REF!</f>
        <v>#REF!</v>
      </c>
      <c r="AW187" s="91" t="e">
        <f>MIN(SEARCH({0,1,2,3,4,5,6,7,8,9},AV187&amp; "0123456789"))</f>
        <v>#REF!</v>
      </c>
      <c r="AX187" s="91" t="str">
        <f t="shared" si="1288"/>
        <v/>
      </c>
      <c r="AY187" s="91" t="str">
        <f t="shared" si="1289"/>
        <v/>
      </c>
      <c r="AZ187" s="91" t="str">
        <f t="shared" si="1290"/>
        <v/>
      </c>
      <c r="BA187" s="91" t="str">
        <f t="shared" si="1291"/>
        <v/>
      </c>
      <c r="BB187" s="91" t="str">
        <f t="shared" si="1292"/>
        <v/>
      </c>
      <c r="BC187" s="91" t="str">
        <f t="shared" si="1293"/>
        <v/>
      </c>
      <c r="BD187" s="91" t="str">
        <f t="shared" si="1294"/>
        <v/>
      </c>
      <c r="BE187" s="91" t="str">
        <f t="shared" si="1295"/>
        <v/>
      </c>
      <c r="BF187" s="91" t="str">
        <f t="shared" si="1296"/>
        <v/>
      </c>
      <c r="BG187" s="91" t="str">
        <f t="shared" si="1297"/>
        <v/>
      </c>
      <c r="BH187" s="91" t="str">
        <f t="shared" si="1298"/>
        <v/>
      </c>
      <c r="BI187" s="91" t="str">
        <f t="shared" si="1299"/>
        <v/>
      </c>
      <c r="BJ187" s="91" t="str">
        <f t="shared" si="1300"/>
        <v/>
      </c>
      <c r="BK187" s="91" t="str">
        <f t="shared" si="1301"/>
        <v/>
      </c>
      <c r="BL187" s="91" t="str">
        <f t="shared" si="1302"/>
        <v/>
      </c>
      <c r="BM187" s="91" t="str">
        <f t="shared" si="1303"/>
        <v/>
      </c>
      <c r="BN187" s="91" t="str">
        <f t="shared" si="1304"/>
        <v/>
      </c>
      <c r="BO187" s="91" t="str">
        <f t="shared" si="1305"/>
        <v/>
      </c>
      <c r="BP187" s="91" t="str">
        <f t="shared" si="1306"/>
        <v/>
      </c>
      <c r="BQ187" s="91" t="str">
        <f t="shared" si="1307"/>
        <v/>
      </c>
      <c r="BR187" s="91" t="str">
        <f t="shared" si="1308"/>
        <v/>
      </c>
      <c r="BS187" s="91" t="str">
        <f t="shared" si="1309"/>
        <v/>
      </c>
      <c r="BT187" s="91" t="str">
        <f t="shared" si="1310"/>
        <v/>
      </c>
      <c r="BU187" s="91" t="str">
        <f t="shared" si="1311"/>
        <v/>
      </c>
      <c r="BV187" s="91" t="str">
        <f t="shared" si="1312"/>
        <v/>
      </c>
      <c r="BW187" s="91" t="str">
        <f t="shared" si="1313"/>
        <v/>
      </c>
      <c r="BX187" s="91" t="str">
        <f t="shared" si="1314"/>
        <v/>
      </c>
      <c r="BY187" s="91" t="str">
        <f t="shared" si="1315"/>
        <v/>
      </c>
      <c r="BZ187" s="91" t="str">
        <f t="shared" si="1316"/>
        <v/>
      </c>
      <c r="CA187" s="91" t="str">
        <f t="shared" si="1317"/>
        <v/>
      </c>
      <c r="CB187" s="91" t="str">
        <f t="shared" si="1318"/>
        <v/>
      </c>
      <c r="CC187" s="91" t="str">
        <f t="shared" si="1319"/>
        <v/>
      </c>
      <c r="CD187" s="91" t="str">
        <f t="shared" si="1320"/>
        <v/>
      </c>
      <c r="CE187" s="91" t="str">
        <f t="shared" si="1321"/>
        <v/>
      </c>
      <c r="CF187" s="91" t="str">
        <f t="shared" si="1322"/>
        <v/>
      </c>
      <c r="CG187" s="91" t="str">
        <f t="shared" si="1323"/>
        <v/>
      </c>
      <c r="CH187" s="91" t="str">
        <f t="shared" si="1324"/>
        <v/>
      </c>
      <c r="CI187" s="91" t="str">
        <f t="shared" si="1325"/>
        <v>нет</v>
      </c>
      <c r="CJ187" s="63" t="e">
        <f>IF(LEN('Описание предлагаемого товара'!#REF!)&gt;0,'Описание предлагаемого товара'!#REF!,"")</f>
        <v>#REF!</v>
      </c>
      <c r="CK187" s="91" t="e">
        <f t="shared" ref="CK187:CL187" si="1698">IFERROR(REPLACE(CJ187,FIND(CHAR(10),CJ187,1),1,""),CJ187)</f>
        <v>#REF!</v>
      </c>
      <c r="CL187" s="91" t="e">
        <f t="shared" si="1698"/>
        <v>#REF!</v>
      </c>
      <c r="CM187" s="91" t="e">
        <f t="shared" si="1327"/>
        <v>#REF!</v>
      </c>
      <c r="CN187" s="91" t="e">
        <f t="shared" si="1328"/>
        <v>#REF!</v>
      </c>
      <c r="CO187" s="91" t="e">
        <f t="shared" si="1329"/>
        <v>#REF!</v>
      </c>
      <c r="CP187" s="90" t="e">
        <f>IF(AU187="Не указан реестровый номер (мера нац.режима Запрет)","",IF(CI187="нет","",IF(CU187="да","исключение(не смотрим баллы)",IFERROR(IF(CI187*1&gt;0,IFERROR(IF(VLOOKUP(CI187*1,Обработ.выгрузка_реестра_РФ!$A:$G,7,)=0,"Баллы не установлены",VLOOKUP(CI187*1,Обработ.выгрузка_реестра_РФ!$A:$G,7,)),IF(LEN(CI187)&gt;14,"","нет номера в реестре РФ")),""),IF(LEN(CI187)=0,"","Некорректный реестровый номер")))))</f>
        <v>#REF!</v>
      </c>
      <c r="CQ187" s="33" t="e">
        <f>IF(LEN(C187)&gt;0,IFERROR(IF(LEN(H187)&gt;0,IF(LEN(VLOOKUP(H187,'исключения(не_смотрим_баллы)'!$A:$C,1,))&gt;0,"да","нет"),"не введен ОКПД2"),"нет"),"")</f>
        <v>#REF!</v>
      </c>
      <c r="CR187" s="33" t="e">
        <f ca="1">IF(CQ187="да",IF(TODAY()&lt;VLOOKUP(H187,'исключения(не_смотрим_баллы)'!$A:$C,3,),"да","нет"),"")</f>
        <v>#REF!</v>
      </c>
      <c r="CS187" s="33" t="str">
        <f>IFERROR(IF(CQ187="да",IF(VLOOKUP(CI187*1,Обработ.выгрузка_реестра_РФ!$A:$G,2,)&lt;VLOOKUP(H187,'исключения(не_смотрим_баллы)'!$A:$C,2,),"да","нет"),""),"")</f>
        <v/>
      </c>
      <c r="CT187" s="24"/>
      <c r="CU187" s="33" t="e">
        <f t="shared" si="1341"/>
        <v>#REF!</v>
      </c>
      <c r="CV187" s="91" t="e">
        <f t="shared" si="1342"/>
        <v>#REF!</v>
      </c>
      <c r="CW187" s="27" t="e">
        <f t="shared" si="1343"/>
        <v>#REF!</v>
      </c>
      <c r="CX187" s="26" t="e">
        <f t="shared" si="1272"/>
        <v>#REF!</v>
      </c>
      <c r="CY187" s="64" t="e">
        <f>IF(LEN('Описание предлагаемого товара'!#REF!)&gt;0,'Описание предлагаемого товара'!#REF!,"")</f>
        <v>#REF!</v>
      </c>
      <c r="CZ187" s="95" t="e">
        <f t="shared" si="1330"/>
        <v>#REF!</v>
      </c>
      <c r="DA187" s="95" t="e">
        <f t="shared" ref="DA187" si="1699">IFERROR(REPLACE(CZ187,FIND(" ",CZ187,1),1,""),CZ187)</f>
        <v>#REF!</v>
      </c>
      <c r="DB187" s="95" t="e">
        <f t="shared" si="1274"/>
        <v>#REF!</v>
      </c>
      <c r="DC187" s="95" t="e">
        <f t="shared" ref="DC187:DD187" si="1700">IFERROR(REPLACE(DB187,FIND("г.",DB187,1),2,""),DB187)</f>
        <v>#REF!</v>
      </c>
      <c r="DD187" s="95" t="e">
        <f t="shared" si="1700"/>
        <v>#REF!</v>
      </c>
      <c r="DE187" s="95" t="e">
        <f t="shared" ref="DE187:DF187" si="1701">IFERROR(REPLACE(DD187,FIND("г",DD187,1),1,""),DD187)</f>
        <v>#REF!</v>
      </c>
      <c r="DF187" s="95" t="e">
        <f t="shared" si="1701"/>
        <v>#REF!</v>
      </c>
      <c r="DG187" s="95" t="e">
        <f t="shared" si="1347"/>
        <v>#REF!</v>
      </c>
      <c r="DH187" s="25" t="str">
        <f>IFERROR(VLOOKUP(CI187*1,Обработ.выгрузка_реестра_РФ!$A:$G,5,),"")</f>
        <v/>
      </c>
      <c r="DI187" s="27" t="str">
        <f t="shared" si="1357"/>
        <v/>
      </c>
      <c r="DJ187" s="27" t="str">
        <f t="shared" ca="1" si="1334"/>
        <v/>
      </c>
      <c r="DK187" s="63" t="e">
        <f>IF(LEN('Описание предлагаемого товара'!#REF!)&gt;0,'Описание предлагаемого товара'!#REF!,"")</f>
        <v>#REF!</v>
      </c>
      <c r="DL187" s="63" t="e">
        <f>IF(LEN('Описание предлагаемого товара'!#REF!)&gt;0,'Описание предлагаемого товара'!#REF!,"")</f>
        <v>#REF!</v>
      </c>
      <c r="DM187" s="32"/>
    </row>
    <row r="188" spans="1:117" ht="48.75" customHeight="1" x14ac:dyDescent="0.25">
      <c r="A188" s="61" t="e">
        <f>IF(LEN('Описание предлагаемого товара'!#REF!)&gt;0,'Описание предлагаемого товара'!#REF!,"")</f>
        <v>#REF!</v>
      </c>
      <c r="B188" s="65" t="e">
        <f>IF(LEN('Описание предлагаемого товара'!#REF!)&gt;0,'Описание предлагаемого товара'!#REF!,"")</f>
        <v>#REF!</v>
      </c>
      <c r="C188" s="61" t="e">
        <f>IF(LEN('Описание предлагаемого товара'!#REF!)&gt;0,'Описание предлагаемого товара'!#REF!,"")</f>
        <v>#REF!</v>
      </c>
      <c r="D188" s="61" t="e">
        <f>IF(LEN('Описание предлагаемого товара'!#REF!)&gt;0,'Описание предлагаемого товара'!#REF!,"")</f>
        <v>#REF!</v>
      </c>
      <c r="E188" s="61" t="e">
        <f>IF(LEN('Описание предлагаемого товара'!#REF!)&gt;0,'Описание предлагаемого товара'!#REF!,"")</f>
        <v>#REF!</v>
      </c>
      <c r="F188" s="61" t="e">
        <f>IF(LEN('Описание предлагаемого товара'!#REF!)&gt;0,'Описание предлагаемого товара'!#REF!,"")</f>
        <v>#REF!</v>
      </c>
      <c r="G188" s="61" t="e">
        <f>IF(LEN('Описание предлагаемого товара'!#REF!)&gt;0,'Описание предлагаемого товара'!#REF!,"")</f>
        <v>#REF!</v>
      </c>
      <c r="H188" s="61" t="e">
        <f>IF(LEN('Описание предлагаемого товара'!#REF!)&gt;0,'Описание предлагаемого товара'!#REF!,"")</f>
        <v>#REF!</v>
      </c>
      <c r="I188" s="61" t="e">
        <f>IF(LEN('Описание предлагаемого товара'!#REF!)&gt;0,'Описание предлагаемого товара'!#REF!,"")</f>
        <v>#REF!</v>
      </c>
      <c r="J188" s="38" t="str">
        <f>IFERROR(VLOOKUP(B188,SAP!$A:$E,5,),"")</f>
        <v/>
      </c>
      <c r="K188" s="40" t="str">
        <f t="shared" si="1277"/>
        <v/>
      </c>
      <c r="L188" s="61" t="e">
        <f>IF(LEN('Описание предлагаемого товара'!#REF!)&gt;0,IFERROR('Описание предлагаемого товара'!#REF!*1,""),"")</f>
        <v>#REF!</v>
      </c>
      <c r="M188" s="39" t="str">
        <f>IFERROR(VLOOKUP(B188,SAP!$A:$E,2,),"")</f>
        <v/>
      </c>
      <c r="N188" s="41" t="str">
        <f t="shared" si="1413"/>
        <v/>
      </c>
      <c r="O188" s="39" t="str">
        <f t="shared" si="1264"/>
        <v/>
      </c>
      <c r="P188" s="36" t="e">
        <f>IF(LEN('Описание предлагаемого товара'!#REF!)&gt;0,'Описание предлагаемого товара'!#REF!,"")</f>
        <v>#REF!</v>
      </c>
      <c r="Q18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88" s="37" t="e">
        <f>IF(LEN('Описание предлагаемого товара'!#REF!)&gt;0,'Описание предлагаемого товара'!#REF!,"")</f>
        <v>#REF!</v>
      </c>
      <c r="S188" s="37" t="e">
        <f>IF(LEN('Описание предлагаемого товара'!#REF!)&gt;0,'Описание предлагаемого товара'!#REF!,"")</f>
        <v>#REF!</v>
      </c>
      <c r="T18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88" s="23" t="str">
        <f>IFERROR(VLOOKUP(CI188*1,Обработ.выгрузка_реестра_РФ!$A:$G,6,),"")</f>
        <v/>
      </c>
      <c r="V188" s="61" t="e">
        <f>IF(LEN('Описание предлагаемого товара'!#REF!)&gt;0,'Описание предлагаемого товара'!#REF!,"")</f>
        <v>#REF!</v>
      </c>
      <c r="W188" s="62" t="e">
        <f>IF(LEN('Описание предлагаемого товара'!#REF!)&gt;0,'Описание предлагаемого товара'!#REF!,"")</f>
        <v>#REF!</v>
      </c>
      <c r="X188" s="91" t="e">
        <f t="shared" ref="X188:Y188" si="1702">IFERROR(REPLACE(W188,FIND(CHAR(10),W188,1),1," "),W188)</f>
        <v>#REF!</v>
      </c>
      <c r="Y188" s="91" t="e">
        <f t="shared" si="1702"/>
        <v>#REF!</v>
      </c>
      <c r="Z188" s="91" t="e">
        <f t="shared" si="1279"/>
        <v>#REF!</v>
      </c>
      <c r="AA188" s="91" t="e">
        <f t="shared" si="1280"/>
        <v>#REF!</v>
      </c>
      <c r="AB188" s="91" t="e">
        <f t="shared" si="1281"/>
        <v>#REF!</v>
      </c>
      <c r="AC188" s="91" t="e">
        <f t="shared" ref="AC188:AF188" si="1703">IFERROR(REPLACE(AB188,FIND("  ",AB188,1),2," "),AB188)</f>
        <v>#REF!</v>
      </c>
      <c r="AD188" s="91" t="e">
        <f t="shared" si="1703"/>
        <v>#REF!</v>
      </c>
      <c r="AE188" s="91" t="e">
        <f t="shared" si="1703"/>
        <v>#REF!</v>
      </c>
      <c r="AF188" s="91" t="e">
        <f t="shared" si="1703"/>
        <v>#REF!</v>
      </c>
      <c r="AG188" s="23" t="str">
        <f>IFERROR(VLOOKUP(CI188*1,Обработ.выгрузка_реестра_РФ!$A:$G,4,),"")</f>
        <v/>
      </c>
      <c r="AH188" s="91" t="str">
        <f t="shared" ref="AH188:AI188" si="1704">IFERROR(REPLACE(AG188,FIND("-",AG188,1),1,"*"),AG188)</f>
        <v/>
      </c>
      <c r="AI188" s="91" t="str">
        <f t="shared" si="1704"/>
        <v/>
      </c>
      <c r="AJ188" s="27" t="str">
        <f t="shared" si="1379"/>
        <v/>
      </c>
      <c r="AK188" s="63" t="e">
        <f>IF(LEN('Описание предлагаемого товара'!#REF!)&gt;0,'Описание предлагаемого товара'!#REF!,"")</f>
        <v>#REF!</v>
      </c>
      <c r="AL188" s="91" t="e">
        <f t="shared" ref="AL188:AM188" si="1705">IFERROR(REPLACE(AK188,FIND(CHAR(10),AK188,1),1,""),AK188)</f>
        <v>#REF!</v>
      </c>
      <c r="AM188" s="91" t="e">
        <f t="shared" si="1705"/>
        <v>#REF!</v>
      </c>
      <c r="AN188" s="91" t="e">
        <f t="shared" ref="AN188:AR188" si="1706">IFERROR(REPLACE(AM188,FIND(" ",AM188,1),1,""),AM188)</f>
        <v>#REF!</v>
      </c>
      <c r="AO188" s="91" t="e">
        <f t="shared" si="1706"/>
        <v>#REF!</v>
      </c>
      <c r="AP188" s="91" t="e">
        <f t="shared" si="1706"/>
        <v>#REF!</v>
      </c>
      <c r="AQ188" s="91" t="e">
        <f t="shared" si="1706"/>
        <v>#REF!</v>
      </c>
      <c r="AR188" s="91" t="e">
        <f t="shared" si="1706"/>
        <v>#REF!</v>
      </c>
      <c r="AS188" s="91" t="e">
        <f t="shared" si="1286"/>
        <v>#REF!</v>
      </c>
      <c r="AT188" s="91" t="e">
        <f t="shared" si="1287"/>
        <v>#REF!</v>
      </c>
      <c r="AU188" s="32" t="e">
        <f t="shared" si="1270"/>
        <v>#REF!</v>
      </c>
      <c r="AV188" s="93" t="e">
        <f>'Описание предлагаемого товара'!#REF!</f>
        <v>#REF!</v>
      </c>
      <c r="AW188" s="91" t="e">
        <f>MIN(SEARCH({0,1,2,3,4,5,6,7,8,9},AV188&amp; "0123456789"))</f>
        <v>#REF!</v>
      </c>
      <c r="AX188" s="91" t="str">
        <f t="shared" si="1288"/>
        <v/>
      </c>
      <c r="AY188" s="91" t="str">
        <f t="shared" si="1289"/>
        <v/>
      </c>
      <c r="AZ188" s="91" t="str">
        <f t="shared" si="1290"/>
        <v/>
      </c>
      <c r="BA188" s="91" t="str">
        <f t="shared" si="1291"/>
        <v/>
      </c>
      <c r="BB188" s="91" t="str">
        <f t="shared" si="1292"/>
        <v/>
      </c>
      <c r="BC188" s="91" t="str">
        <f t="shared" si="1293"/>
        <v/>
      </c>
      <c r="BD188" s="91" t="str">
        <f t="shared" si="1294"/>
        <v/>
      </c>
      <c r="BE188" s="91" t="str">
        <f t="shared" si="1295"/>
        <v/>
      </c>
      <c r="BF188" s="91" t="str">
        <f t="shared" si="1296"/>
        <v/>
      </c>
      <c r="BG188" s="91" t="str">
        <f t="shared" si="1297"/>
        <v/>
      </c>
      <c r="BH188" s="91" t="str">
        <f t="shared" si="1298"/>
        <v/>
      </c>
      <c r="BI188" s="91" t="str">
        <f t="shared" si="1299"/>
        <v/>
      </c>
      <c r="BJ188" s="91" t="str">
        <f t="shared" si="1300"/>
        <v/>
      </c>
      <c r="BK188" s="91" t="str">
        <f t="shared" si="1301"/>
        <v/>
      </c>
      <c r="BL188" s="91" t="str">
        <f t="shared" si="1302"/>
        <v/>
      </c>
      <c r="BM188" s="91" t="str">
        <f t="shared" si="1303"/>
        <v/>
      </c>
      <c r="BN188" s="91" t="str">
        <f t="shared" si="1304"/>
        <v/>
      </c>
      <c r="BO188" s="91" t="str">
        <f t="shared" si="1305"/>
        <v/>
      </c>
      <c r="BP188" s="91" t="str">
        <f t="shared" si="1306"/>
        <v/>
      </c>
      <c r="BQ188" s="91" t="str">
        <f t="shared" si="1307"/>
        <v/>
      </c>
      <c r="BR188" s="91" t="str">
        <f t="shared" si="1308"/>
        <v/>
      </c>
      <c r="BS188" s="91" t="str">
        <f t="shared" si="1309"/>
        <v/>
      </c>
      <c r="BT188" s="91" t="str">
        <f t="shared" si="1310"/>
        <v/>
      </c>
      <c r="BU188" s="91" t="str">
        <f t="shared" si="1311"/>
        <v/>
      </c>
      <c r="BV188" s="91" t="str">
        <f t="shared" si="1312"/>
        <v/>
      </c>
      <c r="BW188" s="91" t="str">
        <f t="shared" si="1313"/>
        <v/>
      </c>
      <c r="BX188" s="91" t="str">
        <f t="shared" si="1314"/>
        <v/>
      </c>
      <c r="BY188" s="91" t="str">
        <f t="shared" si="1315"/>
        <v/>
      </c>
      <c r="BZ188" s="91" t="str">
        <f t="shared" si="1316"/>
        <v/>
      </c>
      <c r="CA188" s="91" t="str">
        <f t="shared" si="1317"/>
        <v/>
      </c>
      <c r="CB188" s="91" t="str">
        <f t="shared" si="1318"/>
        <v/>
      </c>
      <c r="CC188" s="91" t="str">
        <f t="shared" si="1319"/>
        <v/>
      </c>
      <c r="CD188" s="91" t="str">
        <f t="shared" si="1320"/>
        <v/>
      </c>
      <c r="CE188" s="91" t="str">
        <f t="shared" si="1321"/>
        <v/>
      </c>
      <c r="CF188" s="91" t="str">
        <f t="shared" si="1322"/>
        <v/>
      </c>
      <c r="CG188" s="91" t="str">
        <f t="shared" si="1323"/>
        <v/>
      </c>
      <c r="CH188" s="91" t="str">
        <f t="shared" si="1324"/>
        <v/>
      </c>
      <c r="CI188" s="91" t="str">
        <f t="shared" si="1325"/>
        <v>нет</v>
      </c>
      <c r="CJ188" s="63" t="e">
        <f>IF(LEN('Описание предлагаемого товара'!#REF!)&gt;0,'Описание предлагаемого товара'!#REF!,"")</f>
        <v>#REF!</v>
      </c>
      <c r="CK188" s="91" t="e">
        <f t="shared" ref="CK188:CL188" si="1707">IFERROR(REPLACE(CJ188,FIND(CHAR(10),CJ188,1),1,""),CJ188)</f>
        <v>#REF!</v>
      </c>
      <c r="CL188" s="91" t="e">
        <f t="shared" si="1707"/>
        <v>#REF!</v>
      </c>
      <c r="CM188" s="91" t="e">
        <f t="shared" si="1327"/>
        <v>#REF!</v>
      </c>
      <c r="CN188" s="91" t="e">
        <f t="shared" si="1328"/>
        <v>#REF!</v>
      </c>
      <c r="CO188" s="91" t="e">
        <f t="shared" si="1329"/>
        <v>#REF!</v>
      </c>
      <c r="CP188" s="90" t="e">
        <f>IF(AU188="Не указан реестровый номер (мера нац.режима Запрет)","",IF(CI188="нет","",IF(CU188="да","исключение(не смотрим баллы)",IFERROR(IF(CI188*1&gt;0,IFERROR(IF(VLOOKUP(CI188*1,Обработ.выгрузка_реестра_РФ!$A:$G,7,)=0,"Баллы не установлены",VLOOKUP(CI188*1,Обработ.выгрузка_реестра_РФ!$A:$G,7,)),IF(LEN(CI188)&gt;14,"","нет номера в реестре РФ")),""),IF(LEN(CI188)=0,"","Некорректный реестровый номер")))))</f>
        <v>#REF!</v>
      </c>
      <c r="CQ188" s="33" t="e">
        <f>IF(LEN(C188)&gt;0,IFERROR(IF(LEN(H188)&gt;0,IF(LEN(VLOOKUP(H188,'исключения(не_смотрим_баллы)'!$A:$C,1,))&gt;0,"да","нет"),"не введен ОКПД2"),"нет"),"")</f>
        <v>#REF!</v>
      </c>
      <c r="CR188" s="33" t="e">
        <f ca="1">IF(CQ188="да",IF(TODAY()&lt;VLOOKUP(H188,'исключения(не_смотрим_баллы)'!$A:$C,3,),"да","нет"),"")</f>
        <v>#REF!</v>
      </c>
      <c r="CS188" s="33" t="str">
        <f>IFERROR(IF(CQ188="да",IF(VLOOKUP(CI188*1,Обработ.выгрузка_реестра_РФ!$A:$G,2,)&lt;VLOOKUP(H188,'исключения(не_смотрим_баллы)'!$A:$C,2,),"да","нет"),""),"")</f>
        <v/>
      </c>
      <c r="CT188" s="24"/>
      <c r="CU188" s="33" t="e">
        <f t="shared" si="1341"/>
        <v>#REF!</v>
      </c>
      <c r="CV188" s="91" t="e">
        <f t="shared" si="1342"/>
        <v>#REF!</v>
      </c>
      <c r="CW188" s="27" t="e">
        <f t="shared" si="1343"/>
        <v>#REF!</v>
      </c>
      <c r="CX188" s="26" t="e">
        <f t="shared" si="1272"/>
        <v>#REF!</v>
      </c>
      <c r="CY188" s="64" t="e">
        <f>IF(LEN('Описание предлагаемого товара'!#REF!)&gt;0,'Описание предлагаемого товара'!#REF!,"")</f>
        <v>#REF!</v>
      </c>
      <c r="CZ188" s="95" t="e">
        <f t="shared" si="1330"/>
        <v>#REF!</v>
      </c>
      <c r="DA188" s="95" t="e">
        <f t="shared" ref="DA188" si="1708">IFERROR(REPLACE(CZ188,FIND(" ",CZ188,1),1,""),CZ188)</f>
        <v>#REF!</v>
      </c>
      <c r="DB188" s="95" t="e">
        <f t="shared" si="1274"/>
        <v>#REF!</v>
      </c>
      <c r="DC188" s="95" t="e">
        <f t="shared" ref="DC188:DD188" si="1709">IFERROR(REPLACE(DB188,FIND("г.",DB188,1),2,""),DB188)</f>
        <v>#REF!</v>
      </c>
      <c r="DD188" s="95" t="e">
        <f t="shared" si="1709"/>
        <v>#REF!</v>
      </c>
      <c r="DE188" s="95" t="e">
        <f t="shared" ref="DE188:DF188" si="1710">IFERROR(REPLACE(DD188,FIND("г",DD188,1),1,""),DD188)</f>
        <v>#REF!</v>
      </c>
      <c r="DF188" s="95" t="e">
        <f t="shared" si="1710"/>
        <v>#REF!</v>
      </c>
      <c r="DG188" s="95" t="e">
        <f t="shared" si="1347"/>
        <v>#REF!</v>
      </c>
      <c r="DH188" s="25" t="str">
        <f>IFERROR(VLOOKUP(CI188*1,Обработ.выгрузка_реестра_РФ!$A:$G,5,),"")</f>
        <v/>
      </c>
      <c r="DI188" s="27" t="str">
        <f t="shared" si="1357"/>
        <v/>
      </c>
      <c r="DJ188" s="27" t="str">
        <f t="shared" ca="1" si="1334"/>
        <v/>
      </c>
      <c r="DK188" s="63" t="e">
        <f>IF(LEN('Описание предлагаемого товара'!#REF!)&gt;0,'Описание предлагаемого товара'!#REF!,"")</f>
        <v>#REF!</v>
      </c>
      <c r="DL188" s="63" t="e">
        <f>IF(LEN('Описание предлагаемого товара'!#REF!)&gt;0,'Описание предлагаемого товара'!#REF!,"")</f>
        <v>#REF!</v>
      </c>
      <c r="DM188" s="32"/>
    </row>
    <row r="189" spans="1:117" ht="48.75" customHeight="1" x14ac:dyDescent="0.25">
      <c r="A189" s="61" t="e">
        <f>IF(LEN('Описание предлагаемого товара'!#REF!)&gt;0,'Описание предлагаемого товара'!#REF!,"")</f>
        <v>#REF!</v>
      </c>
      <c r="B189" s="65" t="e">
        <f>IF(LEN('Описание предлагаемого товара'!#REF!)&gt;0,'Описание предлагаемого товара'!#REF!,"")</f>
        <v>#REF!</v>
      </c>
      <c r="C189" s="61" t="e">
        <f>IF(LEN('Описание предлагаемого товара'!#REF!)&gt;0,'Описание предлагаемого товара'!#REF!,"")</f>
        <v>#REF!</v>
      </c>
      <c r="D189" s="61" t="e">
        <f>IF(LEN('Описание предлагаемого товара'!#REF!)&gt;0,'Описание предлагаемого товара'!#REF!,"")</f>
        <v>#REF!</v>
      </c>
      <c r="E189" s="61" t="e">
        <f>IF(LEN('Описание предлагаемого товара'!#REF!)&gt;0,'Описание предлагаемого товара'!#REF!,"")</f>
        <v>#REF!</v>
      </c>
      <c r="F189" s="61" t="e">
        <f>IF(LEN('Описание предлагаемого товара'!#REF!)&gt;0,'Описание предлагаемого товара'!#REF!,"")</f>
        <v>#REF!</v>
      </c>
      <c r="G189" s="61" t="e">
        <f>IF(LEN('Описание предлагаемого товара'!#REF!)&gt;0,'Описание предлагаемого товара'!#REF!,"")</f>
        <v>#REF!</v>
      </c>
      <c r="H189" s="61" t="e">
        <f>IF(LEN('Описание предлагаемого товара'!#REF!)&gt;0,'Описание предлагаемого товара'!#REF!,"")</f>
        <v>#REF!</v>
      </c>
      <c r="I189" s="61" t="e">
        <f>IF(LEN('Описание предлагаемого товара'!#REF!)&gt;0,'Описание предлагаемого товара'!#REF!,"")</f>
        <v>#REF!</v>
      </c>
      <c r="J189" s="38" t="str">
        <f>IFERROR(VLOOKUP(B189,SAP!$A:$E,5,),"")</f>
        <v/>
      </c>
      <c r="K189" s="40" t="str">
        <f t="shared" si="1277"/>
        <v/>
      </c>
      <c r="L189" s="61" t="e">
        <f>IF(LEN('Описание предлагаемого товара'!#REF!)&gt;0,IFERROR('Описание предлагаемого товара'!#REF!*1,""),"")</f>
        <v>#REF!</v>
      </c>
      <c r="M189" s="39" t="str">
        <f>IFERROR(VLOOKUP(B189,SAP!$A:$E,2,),"")</f>
        <v/>
      </c>
      <c r="N189" s="41" t="str">
        <f t="shared" si="1413"/>
        <v/>
      </c>
      <c r="O189" s="39" t="str">
        <f t="shared" si="1264"/>
        <v/>
      </c>
      <c r="P189" s="36" t="e">
        <f>IF(LEN('Описание предлагаемого товара'!#REF!)&gt;0,'Описание предлагаемого товара'!#REF!,"")</f>
        <v>#REF!</v>
      </c>
      <c r="Q18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89" s="37" t="e">
        <f>IF(LEN('Описание предлагаемого товара'!#REF!)&gt;0,'Описание предлагаемого товара'!#REF!,"")</f>
        <v>#REF!</v>
      </c>
      <c r="S189" s="37" t="e">
        <f>IF(LEN('Описание предлагаемого товара'!#REF!)&gt;0,'Описание предлагаемого товара'!#REF!,"")</f>
        <v>#REF!</v>
      </c>
      <c r="T18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89" s="23" t="str">
        <f>IFERROR(VLOOKUP(CI189*1,Обработ.выгрузка_реестра_РФ!$A:$G,6,),"")</f>
        <v/>
      </c>
      <c r="V189" s="61" t="e">
        <f>IF(LEN('Описание предлагаемого товара'!#REF!)&gt;0,'Описание предлагаемого товара'!#REF!,"")</f>
        <v>#REF!</v>
      </c>
      <c r="W189" s="62" t="e">
        <f>IF(LEN('Описание предлагаемого товара'!#REF!)&gt;0,'Описание предлагаемого товара'!#REF!,"")</f>
        <v>#REF!</v>
      </c>
      <c r="X189" s="91" t="e">
        <f t="shared" ref="X189:Y189" si="1711">IFERROR(REPLACE(W189,FIND(CHAR(10),W189,1),1," "),W189)</f>
        <v>#REF!</v>
      </c>
      <c r="Y189" s="91" t="e">
        <f t="shared" si="1711"/>
        <v>#REF!</v>
      </c>
      <c r="Z189" s="91" t="e">
        <f t="shared" si="1279"/>
        <v>#REF!</v>
      </c>
      <c r="AA189" s="91" t="e">
        <f t="shared" si="1280"/>
        <v>#REF!</v>
      </c>
      <c r="AB189" s="91" t="e">
        <f t="shared" si="1281"/>
        <v>#REF!</v>
      </c>
      <c r="AC189" s="91" t="e">
        <f t="shared" ref="AC189:AF189" si="1712">IFERROR(REPLACE(AB189,FIND("  ",AB189,1),2," "),AB189)</f>
        <v>#REF!</v>
      </c>
      <c r="AD189" s="91" t="e">
        <f t="shared" si="1712"/>
        <v>#REF!</v>
      </c>
      <c r="AE189" s="91" t="e">
        <f t="shared" si="1712"/>
        <v>#REF!</v>
      </c>
      <c r="AF189" s="91" t="e">
        <f t="shared" si="1712"/>
        <v>#REF!</v>
      </c>
      <c r="AG189" s="23" t="str">
        <f>IFERROR(VLOOKUP(CI189*1,Обработ.выгрузка_реестра_РФ!$A:$G,4,),"")</f>
        <v/>
      </c>
      <c r="AH189" s="91" t="str">
        <f t="shared" ref="AH189:AI189" si="1713">IFERROR(REPLACE(AG189,FIND("-",AG189,1),1,"*"),AG189)</f>
        <v/>
      </c>
      <c r="AI189" s="91" t="str">
        <f t="shared" si="1713"/>
        <v/>
      </c>
      <c r="AJ189" s="27" t="str">
        <f t="shared" si="1379"/>
        <v/>
      </c>
      <c r="AK189" s="63" t="e">
        <f>IF(LEN('Описание предлагаемого товара'!#REF!)&gt;0,'Описание предлагаемого товара'!#REF!,"")</f>
        <v>#REF!</v>
      </c>
      <c r="AL189" s="91" t="e">
        <f t="shared" ref="AL189:AM189" si="1714">IFERROR(REPLACE(AK189,FIND(CHAR(10),AK189,1),1,""),AK189)</f>
        <v>#REF!</v>
      </c>
      <c r="AM189" s="91" t="e">
        <f t="shared" si="1714"/>
        <v>#REF!</v>
      </c>
      <c r="AN189" s="91" t="e">
        <f t="shared" ref="AN189:AR189" si="1715">IFERROR(REPLACE(AM189,FIND(" ",AM189,1),1,""),AM189)</f>
        <v>#REF!</v>
      </c>
      <c r="AO189" s="91" t="e">
        <f t="shared" si="1715"/>
        <v>#REF!</v>
      </c>
      <c r="AP189" s="91" t="e">
        <f t="shared" si="1715"/>
        <v>#REF!</v>
      </c>
      <c r="AQ189" s="91" t="e">
        <f t="shared" si="1715"/>
        <v>#REF!</v>
      </c>
      <c r="AR189" s="91" t="e">
        <f t="shared" si="1715"/>
        <v>#REF!</v>
      </c>
      <c r="AS189" s="91" t="e">
        <f t="shared" si="1286"/>
        <v>#REF!</v>
      </c>
      <c r="AT189" s="91" t="e">
        <f t="shared" si="1287"/>
        <v>#REF!</v>
      </c>
      <c r="AU189" s="32" t="e">
        <f t="shared" si="1270"/>
        <v>#REF!</v>
      </c>
      <c r="AV189" s="93" t="e">
        <f>'Описание предлагаемого товара'!#REF!</f>
        <v>#REF!</v>
      </c>
      <c r="AW189" s="91" t="e">
        <f>MIN(SEARCH({0,1,2,3,4,5,6,7,8,9},AV189&amp; "0123456789"))</f>
        <v>#REF!</v>
      </c>
      <c r="AX189" s="91" t="str">
        <f t="shared" si="1288"/>
        <v/>
      </c>
      <c r="AY189" s="91" t="str">
        <f t="shared" si="1289"/>
        <v/>
      </c>
      <c r="AZ189" s="91" t="str">
        <f t="shared" si="1290"/>
        <v/>
      </c>
      <c r="BA189" s="91" t="str">
        <f t="shared" si="1291"/>
        <v/>
      </c>
      <c r="BB189" s="91" t="str">
        <f t="shared" si="1292"/>
        <v/>
      </c>
      <c r="BC189" s="91" t="str">
        <f t="shared" si="1293"/>
        <v/>
      </c>
      <c r="BD189" s="91" t="str">
        <f t="shared" si="1294"/>
        <v/>
      </c>
      <c r="BE189" s="91" t="str">
        <f t="shared" si="1295"/>
        <v/>
      </c>
      <c r="BF189" s="91" t="str">
        <f t="shared" si="1296"/>
        <v/>
      </c>
      <c r="BG189" s="91" t="str">
        <f t="shared" si="1297"/>
        <v/>
      </c>
      <c r="BH189" s="91" t="str">
        <f t="shared" si="1298"/>
        <v/>
      </c>
      <c r="BI189" s="91" t="str">
        <f t="shared" si="1299"/>
        <v/>
      </c>
      <c r="BJ189" s="91" t="str">
        <f t="shared" si="1300"/>
        <v/>
      </c>
      <c r="BK189" s="91" t="str">
        <f t="shared" si="1301"/>
        <v/>
      </c>
      <c r="BL189" s="91" t="str">
        <f t="shared" si="1302"/>
        <v/>
      </c>
      <c r="BM189" s="91" t="str">
        <f t="shared" si="1303"/>
        <v/>
      </c>
      <c r="BN189" s="91" t="str">
        <f t="shared" si="1304"/>
        <v/>
      </c>
      <c r="BO189" s="91" t="str">
        <f t="shared" si="1305"/>
        <v/>
      </c>
      <c r="BP189" s="91" t="str">
        <f t="shared" si="1306"/>
        <v/>
      </c>
      <c r="BQ189" s="91" t="str">
        <f t="shared" si="1307"/>
        <v/>
      </c>
      <c r="BR189" s="91" t="str">
        <f t="shared" si="1308"/>
        <v/>
      </c>
      <c r="BS189" s="91" t="str">
        <f t="shared" si="1309"/>
        <v/>
      </c>
      <c r="BT189" s="91" t="str">
        <f t="shared" si="1310"/>
        <v/>
      </c>
      <c r="BU189" s="91" t="str">
        <f t="shared" si="1311"/>
        <v/>
      </c>
      <c r="BV189" s="91" t="str">
        <f t="shared" si="1312"/>
        <v/>
      </c>
      <c r="BW189" s="91" t="str">
        <f t="shared" si="1313"/>
        <v/>
      </c>
      <c r="BX189" s="91" t="str">
        <f t="shared" si="1314"/>
        <v/>
      </c>
      <c r="BY189" s="91" t="str">
        <f t="shared" si="1315"/>
        <v/>
      </c>
      <c r="BZ189" s="91" t="str">
        <f t="shared" si="1316"/>
        <v/>
      </c>
      <c r="CA189" s="91" t="str">
        <f t="shared" si="1317"/>
        <v/>
      </c>
      <c r="CB189" s="91" t="str">
        <f t="shared" si="1318"/>
        <v/>
      </c>
      <c r="CC189" s="91" t="str">
        <f t="shared" si="1319"/>
        <v/>
      </c>
      <c r="CD189" s="91" t="str">
        <f t="shared" si="1320"/>
        <v/>
      </c>
      <c r="CE189" s="91" t="str">
        <f t="shared" si="1321"/>
        <v/>
      </c>
      <c r="CF189" s="91" t="str">
        <f t="shared" si="1322"/>
        <v/>
      </c>
      <c r="CG189" s="91" t="str">
        <f t="shared" si="1323"/>
        <v/>
      </c>
      <c r="CH189" s="91" t="str">
        <f t="shared" si="1324"/>
        <v/>
      </c>
      <c r="CI189" s="91" t="str">
        <f t="shared" si="1325"/>
        <v>нет</v>
      </c>
      <c r="CJ189" s="63" t="e">
        <f>IF(LEN('Описание предлагаемого товара'!#REF!)&gt;0,'Описание предлагаемого товара'!#REF!,"")</f>
        <v>#REF!</v>
      </c>
      <c r="CK189" s="91" t="e">
        <f t="shared" ref="CK189:CL189" si="1716">IFERROR(REPLACE(CJ189,FIND(CHAR(10),CJ189,1),1,""),CJ189)</f>
        <v>#REF!</v>
      </c>
      <c r="CL189" s="91" t="e">
        <f t="shared" si="1716"/>
        <v>#REF!</v>
      </c>
      <c r="CM189" s="91" t="e">
        <f t="shared" si="1327"/>
        <v>#REF!</v>
      </c>
      <c r="CN189" s="91" t="e">
        <f t="shared" si="1328"/>
        <v>#REF!</v>
      </c>
      <c r="CO189" s="91" t="e">
        <f t="shared" si="1329"/>
        <v>#REF!</v>
      </c>
      <c r="CP189" s="90" t="e">
        <f>IF(AU189="Не указан реестровый номер (мера нац.режима Запрет)","",IF(CI189="нет","",IF(CU189="да","исключение(не смотрим баллы)",IFERROR(IF(CI189*1&gt;0,IFERROR(IF(VLOOKUP(CI189*1,Обработ.выгрузка_реестра_РФ!$A:$G,7,)=0,"Баллы не установлены",VLOOKUP(CI189*1,Обработ.выгрузка_реестра_РФ!$A:$G,7,)),IF(LEN(CI189)&gt;14,"","нет номера в реестре РФ")),""),IF(LEN(CI189)=0,"","Некорректный реестровый номер")))))</f>
        <v>#REF!</v>
      </c>
      <c r="CQ189" s="33" t="e">
        <f>IF(LEN(C189)&gt;0,IFERROR(IF(LEN(H189)&gt;0,IF(LEN(VLOOKUP(H189,'исключения(не_смотрим_баллы)'!$A:$C,1,))&gt;0,"да","нет"),"не введен ОКПД2"),"нет"),"")</f>
        <v>#REF!</v>
      </c>
      <c r="CR189" s="33" t="e">
        <f ca="1">IF(CQ189="да",IF(TODAY()&lt;VLOOKUP(H189,'исключения(не_смотрим_баллы)'!$A:$C,3,),"да","нет"),"")</f>
        <v>#REF!</v>
      </c>
      <c r="CS189" s="33" t="str">
        <f>IFERROR(IF(CQ189="да",IF(VLOOKUP(CI189*1,Обработ.выгрузка_реестра_РФ!$A:$G,2,)&lt;VLOOKUP(H189,'исключения(не_смотрим_баллы)'!$A:$C,2,),"да","нет"),""),"")</f>
        <v/>
      </c>
      <c r="CT189" s="24"/>
      <c r="CU189" s="33" t="e">
        <f t="shared" si="1341"/>
        <v>#REF!</v>
      </c>
      <c r="CV189" s="91" t="e">
        <f t="shared" si="1342"/>
        <v>#REF!</v>
      </c>
      <c r="CW189" s="27" t="e">
        <f t="shared" si="1343"/>
        <v>#REF!</v>
      </c>
      <c r="CX189" s="26" t="e">
        <f t="shared" si="1272"/>
        <v>#REF!</v>
      </c>
      <c r="CY189" s="64" t="e">
        <f>IF(LEN('Описание предлагаемого товара'!#REF!)&gt;0,'Описание предлагаемого товара'!#REF!,"")</f>
        <v>#REF!</v>
      </c>
      <c r="CZ189" s="95" t="e">
        <f t="shared" si="1330"/>
        <v>#REF!</v>
      </c>
      <c r="DA189" s="95" t="e">
        <f t="shared" ref="DA189" si="1717">IFERROR(REPLACE(CZ189,FIND(" ",CZ189,1),1,""),CZ189)</f>
        <v>#REF!</v>
      </c>
      <c r="DB189" s="95" t="e">
        <f t="shared" si="1274"/>
        <v>#REF!</v>
      </c>
      <c r="DC189" s="95" t="e">
        <f t="shared" ref="DC189:DD189" si="1718">IFERROR(REPLACE(DB189,FIND("г.",DB189,1),2,""),DB189)</f>
        <v>#REF!</v>
      </c>
      <c r="DD189" s="95" t="e">
        <f t="shared" si="1718"/>
        <v>#REF!</v>
      </c>
      <c r="DE189" s="95" t="e">
        <f t="shared" ref="DE189:DF189" si="1719">IFERROR(REPLACE(DD189,FIND("г",DD189,1),1,""),DD189)</f>
        <v>#REF!</v>
      </c>
      <c r="DF189" s="95" t="e">
        <f t="shared" si="1719"/>
        <v>#REF!</v>
      </c>
      <c r="DG189" s="95" t="e">
        <f t="shared" si="1347"/>
        <v>#REF!</v>
      </c>
      <c r="DH189" s="25" t="str">
        <f>IFERROR(VLOOKUP(CI189*1,Обработ.выгрузка_реестра_РФ!$A:$G,5,),"")</f>
        <v/>
      </c>
      <c r="DI189" s="27" t="str">
        <f t="shared" si="1357"/>
        <v/>
      </c>
      <c r="DJ189" s="27" t="str">
        <f t="shared" ca="1" si="1334"/>
        <v/>
      </c>
      <c r="DK189" s="63" t="e">
        <f>IF(LEN('Описание предлагаемого товара'!#REF!)&gt;0,'Описание предлагаемого товара'!#REF!,"")</f>
        <v>#REF!</v>
      </c>
      <c r="DL189" s="63" t="e">
        <f>IF(LEN('Описание предлагаемого товара'!#REF!)&gt;0,'Описание предлагаемого товара'!#REF!,"")</f>
        <v>#REF!</v>
      </c>
      <c r="DM189" s="32"/>
    </row>
    <row r="190" spans="1:117" ht="48.75" customHeight="1" x14ac:dyDescent="0.25">
      <c r="A190" s="61" t="e">
        <f>IF(LEN('Описание предлагаемого товара'!#REF!)&gt;0,'Описание предлагаемого товара'!#REF!,"")</f>
        <v>#REF!</v>
      </c>
      <c r="B190" s="65" t="e">
        <f>IF(LEN('Описание предлагаемого товара'!#REF!)&gt;0,'Описание предлагаемого товара'!#REF!,"")</f>
        <v>#REF!</v>
      </c>
      <c r="C190" s="61" t="e">
        <f>IF(LEN('Описание предлагаемого товара'!#REF!)&gt;0,'Описание предлагаемого товара'!#REF!,"")</f>
        <v>#REF!</v>
      </c>
      <c r="D190" s="61" t="e">
        <f>IF(LEN('Описание предлагаемого товара'!#REF!)&gt;0,'Описание предлагаемого товара'!#REF!,"")</f>
        <v>#REF!</v>
      </c>
      <c r="E190" s="61" t="e">
        <f>IF(LEN('Описание предлагаемого товара'!#REF!)&gt;0,'Описание предлагаемого товара'!#REF!,"")</f>
        <v>#REF!</v>
      </c>
      <c r="F190" s="61" t="e">
        <f>IF(LEN('Описание предлагаемого товара'!#REF!)&gt;0,'Описание предлагаемого товара'!#REF!,"")</f>
        <v>#REF!</v>
      </c>
      <c r="G190" s="61" t="e">
        <f>IF(LEN('Описание предлагаемого товара'!#REF!)&gt;0,'Описание предлагаемого товара'!#REF!,"")</f>
        <v>#REF!</v>
      </c>
      <c r="H190" s="61" t="e">
        <f>IF(LEN('Описание предлагаемого товара'!#REF!)&gt;0,'Описание предлагаемого товара'!#REF!,"")</f>
        <v>#REF!</v>
      </c>
      <c r="I190" s="61" t="e">
        <f>IF(LEN('Описание предлагаемого товара'!#REF!)&gt;0,'Описание предлагаемого товара'!#REF!,"")</f>
        <v>#REF!</v>
      </c>
      <c r="J190" s="38" t="str">
        <f>IFERROR(VLOOKUP(B190,SAP!$A:$E,5,),"")</f>
        <v/>
      </c>
      <c r="K190" s="40" t="str">
        <f t="shared" si="1277"/>
        <v/>
      </c>
      <c r="L190" s="61" t="e">
        <f>IF(LEN('Описание предлагаемого товара'!#REF!)&gt;0,IFERROR('Описание предлагаемого товара'!#REF!*1,""),"")</f>
        <v>#REF!</v>
      </c>
      <c r="M190" s="39" t="str">
        <f>IFERROR(VLOOKUP(B190,SAP!$A:$E,2,),"")</f>
        <v/>
      </c>
      <c r="N190" s="41" t="str">
        <f t="shared" si="1413"/>
        <v/>
      </c>
      <c r="O190" s="39" t="str">
        <f t="shared" si="1264"/>
        <v/>
      </c>
      <c r="P190" s="36" t="e">
        <f>IF(LEN('Описание предлагаемого товара'!#REF!)&gt;0,'Описание предлагаемого товара'!#REF!,"")</f>
        <v>#REF!</v>
      </c>
      <c r="Q19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90" s="37" t="e">
        <f>IF(LEN('Описание предлагаемого товара'!#REF!)&gt;0,'Описание предлагаемого товара'!#REF!,"")</f>
        <v>#REF!</v>
      </c>
      <c r="S190" s="37" t="e">
        <f>IF(LEN('Описание предлагаемого товара'!#REF!)&gt;0,'Описание предлагаемого товара'!#REF!,"")</f>
        <v>#REF!</v>
      </c>
      <c r="T19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90" s="23" t="str">
        <f>IFERROR(VLOOKUP(CI190*1,Обработ.выгрузка_реестра_РФ!$A:$G,6,),"")</f>
        <v/>
      </c>
      <c r="V190" s="61" t="e">
        <f>IF(LEN('Описание предлагаемого товара'!#REF!)&gt;0,'Описание предлагаемого товара'!#REF!,"")</f>
        <v>#REF!</v>
      </c>
      <c r="W190" s="62" t="e">
        <f>IF(LEN('Описание предлагаемого товара'!#REF!)&gt;0,'Описание предлагаемого товара'!#REF!,"")</f>
        <v>#REF!</v>
      </c>
      <c r="X190" s="91" t="e">
        <f t="shared" ref="X190:Y190" si="1720">IFERROR(REPLACE(W190,FIND(CHAR(10),W190,1),1," "),W190)</f>
        <v>#REF!</v>
      </c>
      <c r="Y190" s="91" t="e">
        <f t="shared" si="1720"/>
        <v>#REF!</v>
      </c>
      <c r="Z190" s="91" t="e">
        <f t="shared" si="1279"/>
        <v>#REF!</v>
      </c>
      <c r="AA190" s="91" t="e">
        <f t="shared" si="1280"/>
        <v>#REF!</v>
      </c>
      <c r="AB190" s="91" t="e">
        <f t="shared" si="1281"/>
        <v>#REF!</v>
      </c>
      <c r="AC190" s="91" t="e">
        <f t="shared" ref="AC190:AF190" si="1721">IFERROR(REPLACE(AB190,FIND("  ",AB190,1),2," "),AB190)</f>
        <v>#REF!</v>
      </c>
      <c r="AD190" s="91" t="e">
        <f t="shared" si="1721"/>
        <v>#REF!</v>
      </c>
      <c r="AE190" s="91" t="e">
        <f t="shared" si="1721"/>
        <v>#REF!</v>
      </c>
      <c r="AF190" s="91" t="e">
        <f t="shared" si="1721"/>
        <v>#REF!</v>
      </c>
      <c r="AG190" s="23" t="str">
        <f>IFERROR(VLOOKUP(CI190*1,Обработ.выгрузка_реестра_РФ!$A:$G,4,),"")</f>
        <v/>
      </c>
      <c r="AH190" s="91" t="str">
        <f t="shared" ref="AH190:AI190" si="1722">IFERROR(REPLACE(AG190,FIND("-",AG190,1),1,"*"),AG190)</f>
        <v/>
      </c>
      <c r="AI190" s="91" t="str">
        <f t="shared" si="1722"/>
        <v/>
      </c>
      <c r="AJ190" s="27" t="str">
        <f t="shared" si="1379"/>
        <v/>
      </c>
      <c r="AK190" s="63" t="e">
        <f>IF(LEN('Описание предлагаемого товара'!#REF!)&gt;0,'Описание предлагаемого товара'!#REF!,"")</f>
        <v>#REF!</v>
      </c>
      <c r="AL190" s="91" t="e">
        <f t="shared" ref="AL190:AM190" si="1723">IFERROR(REPLACE(AK190,FIND(CHAR(10),AK190,1),1,""),AK190)</f>
        <v>#REF!</v>
      </c>
      <c r="AM190" s="91" t="e">
        <f t="shared" si="1723"/>
        <v>#REF!</v>
      </c>
      <c r="AN190" s="91" t="e">
        <f t="shared" ref="AN190:AR190" si="1724">IFERROR(REPLACE(AM190,FIND(" ",AM190,1),1,""),AM190)</f>
        <v>#REF!</v>
      </c>
      <c r="AO190" s="91" t="e">
        <f t="shared" si="1724"/>
        <v>#REF!</v>
      </c>
      <c r="AP190" s="91" t="e">
        <f t="shared" si="1724"/>
        <v>#REF!</v>
      </c>
      <c r="AQ190" s="91" t="e">
        <f t="shared" si="1724"/>
        <v>#REF!</v>
      </c>
      <c r="AR190" s="91" t="e">
        <f t="shared" si="1724"/>
        <v>#REF!</v>
      </c>
      <c r="AS190" s="91" t="e">
        <f t="shared" si="1286"/>
        <v>#REF!</v>
      </c>
      <c r="AT190" s="91" t="e">
        <f t="shared" si="1287"/>
        <v>#REF!</v>
      </c>
      <c r="AU190" s="32" t="e">
        <f t="shared" si="1270"/>
        <v>#REF!</v>
      </c>
      <c r="AV190" s="93" t="e">
        <f>'Описание предлагаемого товара'!#REF!</f>
        <v>#REF!</v>
      </c>
      <c r="AW190" s="91" t="e">
        <f>MIN(SEARCH({0,1,2,3,4,5,6,7,8,9},AV190&amp; "0123456789"))</f>
        <v>#REF!</v>
      </c>
      <c r="AX190" s="91" t="str">
        <f t="shared" si="1288"/>
        <v/>
      </c>
      <c r="AY190" s="91" t="str">
        <f t="shared" si="1289"/>
        <v/>
      </c>
      <c r="AZ190" s="91" t="str">
        <f t="shared" si="1290"/>
        <v/>
      </c>
      <c r="BA190" s="91" t="str">
        <f t="shared" si="1291"/>
        <v/>
      </c>
      <c r="BB190" s="91" t="str">
        <f t="shared" si="1292"/>
        <v/>
      </c>
      <c r="BC190" s="91" t="str">
        <f t="shared" si="1293"/>
        <v/>
      </c>
      <c r="BD190" s="91" t="str">
        <f t="shared" si="1294"/>
        <v/>
      </c>
      <c r="BE190" s="91" t="str">
        <f t="shared" si="1295"/>
        <v/>
      </c>
      <c r="BF190" s="91" t="str">
        <f t="shared" si="1296"/>
        <v/>
      </c>
      <c r="BG190" s="91" t="str">
        <f t="shared" si="1297"/>
        <v/>
      </c>
      <c r="BH190" s="91" t="str">
        <f t="shared" si="1298"/>
        <v/>
      </c>
      <c r="BI190" s="91" t="str">
        <f t="shared" si="1299"/>
        <v/>
      </c>
      <c r="BJ190" s="91" t="str">
        <f t="shared" si="1300"/>
        <v/>
      </c>
      <c r="BK190" s="91" t="str">
        <f t="shared" si="1301"/>
        <v/>
      </c>
      <c r="BL190" s="91" t="str">
        <f t="shared" si="1302"/>
        <v/>
      </c>
      <c r="BM190" s="91" t="str">
        <f t="shared" si="1303"/>
        <v/>
      </c>
      <c r="BN190" s="91" t="str">
        <f t="shared" si="1304"/>
        <v/>
      </c>
      <c r="BO190" s="91" t="str">
        <f t="shared" si="1305"/>
        <v/>
      </c>
      <c r="BP190" s="91" t="str">
        <f t="shared" si="1306"/>
        <v/>
      </c>
      <c r="BQ190" s="91" t="str">
        <f t="shared" si="1307"/>
        <v/>
      </c>
      <c r="BR190" s="91" t="str">
        <f t="shared" si="1308"/>
        <v/>
      </c>
      <c r="BS190" s="91" t="str">
        <f t="shared" si="1309"/>
        <v/>
      </c>
      <c r="BT190" s="91" t="str">
        <f t="shared" si="1310"/>
        <v/>
      </c>
      <c r="BU190" s="91" t="str">
        <f t="shared" si="1311"/>
        <v/>
      </c>
      <c r="BV190" s="91" t="str">
        <f t="shared" si="1312"/>
        <v/>
      </c>
      <c r="BW190" s="91" t="str">
        <f t="shared" si="1313"/>
        <v/>
      </c>
      <c r="BX190" s="91" t="str">
        <f t="shared" si="1314"/>
        <v/>
      </c>
      <c r="BY190" s="91" t="str">
        <f t="shared" si="1315"/>
        <v/>
      </c>
      <c r="BZ190" s="91" t="str">
        <f t="shared" si="1316"/>
        <v/>
      </c>
      <c r="CA190" s="91" t="str">
        <f t="shared" si="1317"/>
        <v/>
      </c>
      <c r="CB190" s="91" t="str">
        <f t="shared" si="1318"/>
        <v/>
      </c>
      <c r="CC190" s="91" t="str">
        <f t="shared" si="1319"/>
        <v/>
      </c>
      <c r="CD190" s="91" t="str">
        <f t="shared" si="1320"/>
        <v/>
      </c>
      <c r="CE190" s="91" t="str">
        <f t="shared" si="1321"/>
        <v/>
      </c>
      <c r="CF190" s="91" t="str">
        <f t="shared" si="1322"/>
        <v/>
      </c>
      <c r="CG190" s="91" t="str">
        <f t="shared" si="1323"/>
        <v/>
      </c>
      <c r="CH190" s="91" t="str">
        <f t="shared" si="1324"/>
        <v/>
      </c>
      <c r="CI190" s="91" t="str">
        <f t="shared" si="1325"/>
        <v>нет</v>
      </c>
      <c r="CJ190" s="63" t="e">
        <f>IF(LEN('Описание предлагаемого товара'!#REF!)&gt;0,'Описание предлагаемого товара'!#REF!,"")</f>
        <v>#REF!</v>
      </c>
      <c r="CK190" s="91" t="e">
        <f t="shared" ref="CK190:CL190" si="1725">IFERROR(REPLACE(CJ190,FIND(CHAR(10),CJ190,1),1,""),CJ190)</f>
        <v>#REF!</v>
      </c>
      <c r="CL190" s="91" t="e">
        <f t="shared" si="1725"/>
        <v>#REF!</v>
      </c>
      <c r="CM190" s="91" t="e">
        <f t="shared" si="1327"/>
        <v>#REF!</v>
      </c>
      <c r="CN190" s="91" t="e">
        <f t="shared" si="1328"/>
        <v>#REF!</v>
      </c>
      <c r="CO190" s="91" t="e">
        <f t="shared" si="1329"/>
        <v>#REF!</v>
      </c>
      <c r="CP190" s="90" t="e">
        <f>IF(AU190="Не указан реестровый номер (мера нац.режима Запрет)","",IF(CI190="нет","",IF(CU190="да","исключение(не смотрим баллы)",IFERROR(IF(CI190*1&gt;0,IFERROR(IF(VLOOKUP(CI190*1,Обработ.выгрузка_реестра_РФ!$A:$G,7,)=0,"Баллы не установлены",VLOOKUP(CI190*1,Обработ.выгрузка_реестра_РФ!$A:$G,7,)),IF(LEN(CI190)&gt;14,"","нет номера в реестре РФ")),""),IF(LEN(CI190)=0,"","Некорректный реестровый номер")))))</f>
        <v>#REF!</v>
      </c>
      <c r="CQ190" s="33" t="e">
        <f>IF(LEN(C190)&gt;0,IFERROR(IF(LEN(H190)&gt;0,IF(LEN(VLOOKUP(H190,'исключения(не_смотрим_баллы)'!$A:$C,1,))&gt;0,"да","нет"),"не введен ОКПД2"),"нет"),"")</f>
        <v>#REF!</v>
      </c>
      <c r="CR190" s="33" t="e">
        <f ca="1">IF(CQ190="да",IF(TODAY()&lt;VLOOKUP(H190,'исключения(не_смотрим_баллы)'!$A:$C,3,),"да","нет"),"")</f>
        <v>#REF!</v>
      </c>
      <c r="CS190" s="33" t="str">
        <f>IFERROR(IF(CQ190="да",IF(VLOOKUP(CI190*1,Обработ.выгрузка_реестра_РФ!$A:$G,2,)&lt;VLOOKUP(H190,'исключения(не_смотрим_баллы)'!$A:$C,2,),"да","нет"),""),"")</f>
        <v/>
      </c>
      <c r="CT190" s="24"/>
      <c r="CU190" s="33" t="e">
        <f t="shared" si="1341"/>
        <v>#REF!</v>
      </c>
      <c r="CV190" s="91" t="e">
        <f t="shared" si="1342"/>
        <v>#REF!</v>
      </c>
      <c r="CW190" s="27" t="e">
        <f t="shared" si="1343"/>
        <v>#REF!</v>
      </c>
      <c r="CX190" s="26" t="e">
        <f t="shared" si="1272"/>
        <v>#REF!</v>
      </c>
      <c r="CY190" s="64" t="e">
        <f>IF(LEN('Описание предлагаемого товара'!#REF!)&gt;0,'Описание предлагаемого товара'!#REF!,"")</f>
        <v>#REF!</v>
      </c>
      <c r="CZ190" s="95" t="e">
        <f t="shared" si="1330"/>
        <v>#REF!</v>
      </c>
      <c r="DA190" s="95" t="e">
        <f t="shared" ref="DA190" si="1726">IFERROR(REPLACE(CZ190,FIND(" ",CZ190,1),1,""),CZ190)</f>
        <v>#REF!</v>
      </c>
      <c r="DB190" s="95" t="e">
        <f t="shared" si="1274"/>
        <v>#REF!</v>
      </c>
      <c r="DC190" s="95" t="e">
        <f t="shared" ref="DC190:DD190" si="1727">IFERROR(REPLACE(DB190,FIND("г.",DB190,1),2,""),DB190)</f>
        <v>#REF!</v>
      </c>
      <c r="DD190" s="95" t="e">
        <f t="shared" si="1727"/>
        <v>#REF!</v>
      </c>
      <c r="DE190" s="95" t="e">
        <f t="shared" ref="DE190:DF190" si="1728">IFERROR(REPLACE(DD190,FIND("г",DD190,1),1,""),DD190)</f>
        <v>#REF!</v>
      </c>
      <c r="DF190" s="95" t="e">
        <f t="shared" si="1728"/>
        <v>#REF!</v>
      </c>
      <c r="DG190" s="95" t="e">
        <f t="shared" si="1347"/>
        <v>#REF!</v>
      </c>
      <c r="DH190" s="25" t="str">
        <f>IFERROR(VLOOKUP(CI190*1,Обработ.выгрузка_реестра_РФ!$A:$G,5,),"")</f>
        <v/>
      </c>
      <c r="DI190" s="27" t="str">
        <f t="shared" si="1357"/>
        <v/>
      </c>
      <c r="DJ190" s="27" t="str">
        <f t="shared" ca="1" si="1334"/>
        <v/>
      </c>
      <c r="DK190" s="63" t="e">
        <f>IF(LEN('Описание предлагаемого товара'!#REF!)&gt;0,'Описание предлагаемого товара'!#REF!,"")</f>
        <v>#REF!</v>
      </c>
      <c r="DL190" s="63" t="e">
        <f>IF(LEN('Описание предлагаемого товара'!#REF!)&gt;0,'Описание предлагаемого товара'!#REF!,"")</f>
        <v>#REF!</v>
      </c>
      <c r="DM190" s="32"/>
    </row>
    <row r="191" spans="1:117" ht="48.75" customHeight="1" x14ac:dyDescent="0.25">
      <c r="A191" s="61" t="e">
        <f>IF(LEN('Описание предлагаемого товара'!#REF!)&gt;0,'Описание предлагаемого товара'!#REF!,"")</f>
        <v>#REF!</v>
      </c>
      <c r="B191" s="65" t="e">
        <f>IF(LEN('Описание предлагаемого товара'!#REF!)&gt;0,'Описание предлагаемого товара'!#REF!,"")</f>
        <v>#REF!</v>
      </c>
      <c r="C191" s="61" t="e">
        <f>IF(LEN('Описание предлагаемого товара'!#REF!)&gt;0,'Описание предлагаемого товара'!#REF!,"")</f>
        <v>#REF!</v>
      </c>
      <c r="D191" s="61" t="e">
        <f>IF(LEN('Описание предлагаемого товара'!#REF!)&gt;0,'Описание предлагаемого товара'!#REF!,"")</f>
        <v>#REF!</v>
      </c>
      <c r="E191" s="61" t="e">
        <f>IF(LEN('Описание предлагаемого товара'!#REF!)&gt;0,'Описание предлагаемого товара'!#REF!,"")</f>
        <v>#REF!</v>
      </c>
      <c r="F191" s="61" t="e">
        <f>IF(LEN('Описание предлагаемого товара'!#REF!)&gt;0,'Описание предлагаемого товара'!#REF!,"")</f>
        <v>#REF!</v>
      </c>
      <c r="G191" s="61" t="e">
        <f>IF(LEN('Описание предлагаемого товара'!#REF!)&gt;0,'Описание предлагаемого товара'!#REF!,"")</f>
        <v>#REF!</v>
      </c>
      <c r="H191" s="61" t="e">
        <f>IF(LEN('Описание предлагаемого товара'!#REF!)&gt;0,'Описание предлагаемого товара'!#REF!,"")</f>
        <v>#REF!</v>
      </c>
      <c r="I191" s="61" t="e">
        <f>IF(LEN('Описание предлагаемого товара'!#REF!)&gt;0,'Описание предлагаемого товара'!#REF!,"")</f>
        <v>#REF!</v>
      </c>
      <c r="J191" s="38" t="str">
        <f>IFERROR(VLOOKUP(B191,SAP!$A:$E,5,),"")</f>
        <v/>
      </c>
      <c r="K191" s="40" t="str">
        <f t="shared" si="1277"/>
        <v/>
      </c>
      <c r="L191" s="61" t="e">
        <f>IF(LEN('Описание предлагаемого товара'!#REF!)&gt;0,IFERROR('Описание предлагаемого товара'!#REF!*1,""),"")</f>
        <v>#REF!</v>
      </c>
      <c r="M191" s="39" t="str">
        <f>IFERROR(VLOOKUP(B191,SAP!$A:$E,2,),"")</f>
        <v/>
      </c>
      <c r="N191" s="41" t="str">
        <f t="shared" si="1413"/>
        <v/>
      </c>
      <c r="O191" s="39" t="str">
        <f t="shared" si="1264"/>
        <v/>
      </c>
      <c r="P191" s="36" t="e">
        <f>IF(LEN('Описание предлагаемого товара'!#REF!)&gt;0,'Описание предлагаемого товара'!#REF!,"")</f>
        <v>#REF!</v>
      </c>
      <c r="Q19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91" s="37" t="e">
        <f>IF(LEN('Описание предлагаемого товара'!#REF!)&gt;0,'Описание предлагаемого товара'!#REF!,"")</f>
        <v>#REF!</v>
      </c>
      <c r="S191" s="37" t="e">
        <f>IF(LEN('Описание предлагаемого товара'!#REF!)&gt;0,'Описание предлагаемого товара'!#REF!,"")</f>
        <v>#REF!</v>
      </c>
      <c r="T19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91" s="23" t="str">
        <f>IFERROR(VLOOKUP(CI191*1,Обработ.выгрузка_реестра_РФ!$A:$G,6,),"")</f>
        <v/>
      </c>
      <c r="V191" s="61" t="e">
        <f>IF(LEN('Описание предлагаемого товара'!#REF!)&gt;0,'Описание предлагаемого товара'!#REF!,"")</f>
        <v>#REF!</v>
      </c>
      <c r="W191" s="62" t="e">
        <f>IF(LEN('Описание предлагаемого товара'!#REF!)&gt;0,'Описание предлагаемого товара'!#REF!,"")</f>
        <v>#REF!</v>
      </c>
      <c r="X191" s="91" t="e">
        <f t="shared" ref="X191:Y191" si="1729">IFERROR(REPLACE(W191,FIND(CHAR(10),W191,1),1," "),W191)</f>
        <v>#REF!</v>
      </c>
      <c r="Y191" s="91" t="e">
        <f t="shared" si="1729"/>
        <v>#REF!</v>
      </c>
      <c r="Z191" s="91" t="e">
        <f t="shared" si="1279"/>
        <v>#REF!</v>
      </c>
      <c r="AA191" s="91" t="e">
        <f t="shared" si="1280"/>
        <v>#REF!</v>
      </c>
      <c r="AB191" s="91" t="e">
        <f t="shared" si="1281"/>
        <v>#REF!</v>
      </c>
      <c r="AC191" s="91" t="e">
        <f t="shared" ref="AC191:AF191" si="1730">IFERROR(REPLACE(AB191,FIND("  ",AB191,1),2," "),AB191)</f>
        <v>#REF!</v>
      </c>
      <c r="AD191" s="91" t="e">
        <f t="shared" si="1730"/>
        <v>#REF!</v>
      </c>
      <c r="AE191" s="91" t="e">
        <f t="shared" si="1730"/>
        <v>#REF!</v>
      </c>
      <c r="AF191" s="91" t="e">
        <f t="shared" si="1730"/>
        <v>#REF!</v>
      </c>
      <c r="AG191" s="23" t="str">
        <f>IFERROR(VLOOKUP(CI191*1,Обработ.выгрузка_реестра_РФ!$A:$G,4,),"")</f>
        <v/>
      </c>
      <c r="AH191" s="91" t="str">
        <f t="shared" ref="AH191:AI191" si="1731">IFERROR(REPLACE(AG191,FIND("-",AG191,1),1,"*"),AG191)</f>
        <v/>
      </c>
      <c r="AI191" s="91" t="str">
        <f t="shared" si="1731"/>
        <v/>
      </c>
      <c r="AJ191" s="27" t="str">
        <f t="shared" si="1379"/>
        <v/>
      </c>
      <c r="AK191" s="63" t="e">
        <f>IF(LEN('Описание предлагаемого товара'!#REF!)&gt;0,'Описание предлагаемого товара'!#REF!,"")</f>
        <v>#REF!</v>
      </c>
      <c r="AL191" s="91" t="e">
        <f t="shared" ref="AL191:AM191" si="1732">IFERROR(REPLACE(AK191,FIND(CHAR(10),AK191,1),1,""),AK191)</f>
        <v>#REF!</v>
      </c>
      <c r="AM191" s="91" t="e">
        <f t="shared" si="1732"/>
        <v>#REF!</v>
      </c>
      <c r="AN191" s="91" t="e">
        <f t="shared" ref="AN191:AR191" si="1733">IFERROR(REPLACE(AM191,FIND(" ",AM191,1),1,""),AM191)</f>
        <v>#REF!</v>
      </c>
      <c r="AO191" s="91" t="e">
        <f t="shared" si="1733"/>
        <v>#REF!</v>
      </c>
      <c r="AP191" s="91" t="e">
        <f t="shared" si="1733"/>
        <v>#REF!</v>
      </c>
      <c r="AQ191" s="91" t="e">
        <f t="shared" si="1733"/>
        <v>#REF!</v>
      </c>
      <c r="AR191" s="91" t="e">
        <f t="shared" si="1733"/>
        <v>#REF!</v>
      </c>
      <c r="AS191" s="91" t="e">
        <f t="shared" si="1286"/>
        <v>#REF!</v>
      </c>
      <c r="AT191" s="91" t="e">
        <f t="shared" si="1287"/>
        <v>#REF!</v>
      </c>
      <c r="AU191" s="32" t="e">
        <f t="shared" si="1270"/>
        <v>#REF!</v>
      </c>
      <c r="AV191" s="93" t="e">
        <f>'Описание предлагаемого товара'!#REF!</f>
        <v>#REF!</v>
      </c>
      <c r="AW191" s="91" t="e">
        <f>MIN(SEARCH({0,1,2,3,4,5,6,7,8,9},AV191&amp; "0123456789"))</f>
        <v>#REF!</v>
      </c>
      <c r="AX191" s="91" t="str">
        <f t="shared" si="1288"/>
        <v/>
      </c>
      <c r="AY191" s="91" t="str">
        <f t="shared" si="1289"/>
        <v/>
      </c>
      <c r="AZ191" s="91" t="str">
        <f t="shared" si="1290"/>
        <v/>
      </c>
      <c r="BA191" s="91" t="str">
        <f t="shared" si="1291"/>
        <v/>
      </c>
      <c r="BB191" s="91" t="str">
        <f t="shared" si="1292"/>
        <v/>
      </c>
      <c r="BC191" s="91" t="str">
        <f t="shared" si="1293"/>
        <v/>
      </c>
      <c r="BD191" s="91" t="str">
        <f t="shared" si="1294"/>
        <v/>
      </c>
      <c r="BE191" s="91" t="str">
        <f t="shared" si="1295"/>
        <v/>
      </c>
      <c r="BF191" s="91" t="str">
        <f t="shared" si="1296"/>
        <v/>
      </c>
      <c r="BG191" s="91" t="str">
        <f t="shared" si="1297"/>
        <v/>
      </c>
      <c r="BH191" s="91" t="str">
        <f t="shared" si="1298"/>
        <v/>
      </c>
      <c r="BI191" s="91" t="str">
        <f t="shared" si="1299"/>
        <v/>
      </c>
      <c r="BJ191" s="91" t="str">
        <f t="shared" si="1300"/>
        <v/>
      </c>
      <c r="BK191" s="91" t="str">
        <f t="shared" si="1301"/>
        <v/>
      </c>
      <c r="BL191" s="91" t="str">
        <f t="shared" si="1302"/>
        <v/>
      </c>
      <c r="BM191" s="91" t="str">
        <f t="shared" si="1303"/>
        <v/>
      </c>
      <c r="BN191" s="91" t="str">
        <f t="shared" si="1304"/>
        <v/>
      </c>
      <c r="BO191" s="91" t="str">
        <f t="shared" si="1305"/>
        <v/>
      </c>
      <c r="BP191" s="91" t="str">
        <f t="shared" si="1306"/>
        <v/>
      </c>
      <c r="BQ191" s="91" t="str">
        <f t="shared" si="1307"/>
        <v/>
      </c>
      <c r="BR191" s="91" t="str">
        <f t="shared" si="1308"/>
        <v/>
      </c>
      <c r="BS191" s="91" t="str">
        <f t="shared" si="1309"/>
        <v/>
      </c>
      <c r="BT191" s="91" t="str">
        <f t="shared" si="1310"/>
        <v/>
      </c>
      <c r="BU191" s="91" t="str">
        <f t="shared" si="1311"/>
        <v/>
      </c>
      <c r="BV191" s="91" t="str">
        <f t="shared" si="1312"/>
        <v/>
      </c>
      <c r="BW191" s="91" t="str">
        <f t="shared" si="1313"/>
        <v/>
      </c>
      <c r="BX191" s="91" t="str">
        <f t="shared" si="1314"/>
        <v/>
      </c>
      <c r="BY191" s="91" t="str">
        <f t="shared" si="1315"/>
        <v/>
      </c>
      <c r="BZ191" s="91" t="str">
        <f t="shared" si="1316"/>
        <v/>
      </c>
      <c r="CA191" s="91" t="str">
        <f t="shared" si="1317"/>
        <v/>
      </c>
      <c r="CB191" s="91" t="str">
        <f t="shared" si="1318"/>
        <v/>
      </c>
      <c r="CC191" s="91" t="str">
        <f t="shared" si="1319"/>
        <v/>
      </c>
      <c r="CD191" s="91" t="str">
        <f t="shared" si="1320"/>
        <v/>
      </c>
      <c r="CE191" s="91" t="str">
        <f t="shared" si="1321"/>
        <v/>
      </c>
      <c r="CF191" s="91" t="str">
        <f t="shared" si="1322"/>
        <v/>
      </c>
      <c r="CG191" s="91" t="str">
        <f t="shared" si="1323"/>
        <v/>
      </c>
      <c r="CH191" s="91" t="str">
        <f t="shared" si="1324"/>
        <v/>
      </c>
      <c r="CI191" s="91" t="str">
        <f t="shared" si="1325"/>
        <v>нет</v>
      </c>
      <c r="CJ191" s="63" t="e">
        <f>IF(LEN('Описание предлагаемого товара'!#REF!)&gt;0,'Описание предлагаемого товара'!#REF!,"")</f>
        <v>#REF!</v>
      </c>
      <c r="CK191" s="91" t="e">
        <f t="shared" ref="CK191:CL191" si="1734">IFERROR(REPLACE(CJ191,FIND(CHAR(10),CJ191,1),1,""),CJ191)</f>
        <v>#REF!</v>
      </c>
      <c r="CL191" s="91" t="e">
        <f t="shared" si="1734"/>
        <v>#REF!</v>
      </c>
      <c r="CM191" s="91" t="e">
        <f t="shared" si="1327"/>
        <v>#REF!</v>
      </c>
      <c r="CN191" s="91" t="e">
        <f t="shared" si="1328"/>
        <v>#REF!</v>
      </c>
      <c r="CO191" s="91" t="e">
        <f t="shared" si="1329"/>
        <v>#REF!</v>
      </c>
      <c r="CP191" s="90" t="e">
        <f>IF(AU191="Не указан реестровый номер (мера нац.режима Запрет)","",IF(CI191="нет","",IF(CU191="да","исключение(не смотрим баллы)",IFERROR(IF(CI191*1&gt;0,IFERROR(IF(VLOOKUP(CI191*1,Обработ.выгрузка_реестра_РФ!$A:$G,7,)=0,"Баллы не установлены",VLOOKUP(CI191*1,Обработ.выгрузка_реестра_РФ!$A:$G,7,)),IF(LEN(CI191)&gt;14,"","нет номера в реестре РФ")),""),IF(LEN(CI191)=0,"","Некорректный реестровый номер")))))</f>
        <v>#REF!</v>
      </c>
      <c r="CQ191" s="33" t="e">
        <f>IF(LEN(C191)&gt;0,IFERROR(IF(LEN(H191)&gt;0,IF(LEN(VLOOKUP(H191,'исключения(не_смотрим_баллы)'!$A:$C,1,))&gt;0,"да","нет"),"не введен ОКПД2"),"нет"),"")</f>
        <v>#REF!</v>
      </c>
      <c r="CR191" s="33" t="e">
        <f ca="1">IF(CQ191="да",IF(TODAY()&lt;VLOOKUP(H191,'исключения(не_смотрим_баллы)'!$A:$C,3,),"да","нет"),"")</f>
        <v>#REF!</v>
      </c>
      <c r="CS191" s="33" t="str">
        <f>IFERROR(IF(CQ191="да",IF(VLOOKUP(CI191*1,Обработ.выгрузка_реестра_РФ!$A:$G,2,)&lt;VLOOKUP(H191,'исключения(не_смотрим_баллы)'!$A:$C,2,),"да","нет"),""),"")</f>
        <v/>
      </c>
      <c r="CT191" s="24"/>
      <c r="CU191" s="33" t="e">
        <f t="shared" si="1341"/>
        <v>#REF!</v>
      </c>
      <c r="CV191" s="91" t="e">
        <f t="shared" si="1342"/>
        <v>#REF!</v>
      </c>
      <c r="CW191" s="27" t="e">
        <f t="shared" si="1343"/>
        <v>#REF!</v>
      </c>
      <c r="CX191" s="26" t="e">
        <f t="shared" si="1272"/>
        <v>#REF!</v>
      </c>
      <c r="CY191" s="64" t="e">
        <f>IF(LEN('Описание предлагаемого товара'!#REF!)&gt;0,'Описание предлагаемого товара'!#REF!,"")</f>
        <v>#REF!</v>
      </c>
      <c r="CZ191" s="95" t="e">
        <f t="shared" si="1330"/>
        <v>#REF!</v>
      </c>
      <c r="DA191" s="95" t="e">
        <f t="shared" ref="DA191" si="1735">IFERROR(REPLACE(CZ191,FIND(" ",CZ191,1),1,""),CZ191)</f>
        <v>#REF!</v>
      </c>
      <c r="DB191" s="95" t="e">
        <f t="shared" si="1274"/>
        <v>#REF!</v>
      </c>
      <c r="DC191" s="95" t="e">
        <f t="shared" ref="DC191:DD191" si="1736">IFERROR(REPLACE(DB191,FIND("г.",DB191,1),2,""),DB191)</f>
        <v>#REF!</v>
      </c>
      <c r="DD191" s="95" t="e">
        <f t="shared" si="1736"/>
        <v>#REF!</v>
      </c>
      <c r="DE191" s="95" t="e">
        <f t="shared" ref="DE191:DF191" si="1737">IFERROR(REPLACE(DD191,FIND("г",DD191,1),1,""),DD191)</f>
        <v>#REF!</v>
      </c>
      <c r="DF191" s="95" t="e">
        <f t="shared" si="1737"/>
        <v>#REF!</v>
      </c>
      <c r="DG191" s="95" t="e">
        <f t="shared" si="1347"/>
        <v>#REF!</v>
      </c>
      <c r="DH191" s="25" t="str">
        <f>IFERROR(VLOOKUP(CI191*1,Обработ.выгрузка_реестра_РФ!$A:$G,5,),"")</f>
        <v/>
      </c>
      <c r="DI191" s="27" t="str">
        <f t="shared" si="1357"/>
        <v/>
      </c>
      <c r="DJ191" s="27" t="str">
        <f t="shared" ca="1" si="1334"/>
        <v/>
      </c>
      <c r="DK191" s="63" t="e">
        <f>IF(LEN('Описание предлагаемого товара'!#REF!)&gt;0,'Описание предлагаемого товара'!#REF!,"")</f>
        <v>#REF!</v>
      </c>
      <c r="DL191" s="63" t="e">
        <f>IF(LEN('Описание предлагаемого товара'!#REF!)&gt;0,'Описание предлагаемого товара'!#REF!,"")</f>
        <v>#REF!</v>
      </c>
      <c r="DM191" s="32"/>
    </row>
    <row r="192" spans="1:117" ht="48.75" customHeight="1" x14ac:dyDescent="0.25">
      <c r="A192" s="61" t="e">
        <f>IF(LEN('Описание предлагаемого товара'!#REF!)&gt;0,'Описание предлагаемого товара'!#REF!,"")</f>
        <v>#REF!</v>
      </c>
      <c r="B192" s="65" t="e">
        <f>IF(LEN('Описание предлагаемого товара'!#REF!)&gt;0,'Описание предлагаемого товара'!#REF!,"")</f>
        <v>#REF!</v>
      </c>
      <c r="C192" s="61" t="e">
        <f>IF(LEN('Описание предлагаемого товара'!#REF!)&gt;0,'Описание предлагаемого товара'!#REF!,"")</f>
        <v>#REF!</v>
      </c>
      <c r="D192" s="61" t="e">
        <f>IF(LEN('Описание предлагаемого товара'!#REF!)&gt;0,'Описание предлагаемого товара'!#REF!,"")</f>
        <v>#REF!</v>
      </c>
      <c r="E192" s="61" t="e">
        <f>IF(LEN('Описание предлагаемого товара'!#REF!)&gt;0,'Описание предлагаемого товара'!#REF!,"")</f>
        <v>#REF!</v>
      </c>
      <c r="F192" s="61" t="e">
        <f>IF(LEN('Описание предлагаемого товара'!#REF!)&gt;0,'Описание предлагаемого товара'!#REF!,"")</f>
        <v>#REF!</v>
      </c>
      <c r="G192" s="61" t="e">
        <f>IF(LEN('Описание предлагаемого товара'!#REF!)&gt;0,'Описание предлагаемого товара'!#REF!,"")</f>
        <v>#REF!</v>
      </c>
      <c r="H192" s="61" t="e">
        <f>IF(LEN('Описание предлагаемого товара'!#REF!)&gt;0,'Описание предлагаемого товара'!#REF!,"")</f>
        <v>#REF!</v>
      </c>
      <c r="I192" s="61" t="e">
        <f>IF(LEN('Описание предлагаемого товара'!#REF!)&gt;0,'Описание предлагаемого товара'!#REF!,"")</f>
        <v>#REF!</v>
      </c>
      <c r="J192" s="38" t="str">
        <f>IFERROR(VLOOKUP(B192,SAP!$A:$E,5,),"")</f>
        <v/>
      </c>
      <c r="K192" s="40" t="str">
        <f t="shared" si="1277"/>
        <v/>
      </c>
      <c r="L192" s="61" t="e">
        <f>IF(LEN('Описание предлагаемого товара'!#REF!)&gt;0,IFERROR('Описание предлагаемого товара'!#REF!*1,""),"")</f>
        <v>#REF!</v>
      </c>
      <c r="M192" s="39" t="str">
        <f>IFERROR(VLOOKUP(B192,SAP!$A:$E,2,),"")</f>
        <v/>
      </c>
      <c r="N192" s="41" t="str">
        <f t="shared" si="1413"/>
        <v/>
      </c>
      <c r="O192" s="39" t="str">
        <f t="shared" si="1264"/>
        <v/>
      </c>
      <c r="P192" s="36" t="e">
        <f>IF(LEN('Описание предлагаемого товара'!#REF!)&gt;0,'Описание предлагаемого товара'!#REF!,"")</f>
        <v>#REF!</v>
      </c>
      <c r="Q19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92" s="37" t="e">
        <f>IF(LEN('Описание предлагаемого товара'!#REF!)&gt;0,'Описание предлагаемого товара'!#REF!,"")</f>
        <v>#REF!</v>
      </c>
      <c r="S192" s="37" t="e">
        <f>IF(LEN('Описание предлагаемого товара'!#REF!)&gt;0,'Описание предлагаемого товара'!#REF!,"")</f>
        <v>#REF!</v>
      </c>
      <c r="T19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92" s="23" t="str">
        <f>IFERROR(VLOOKUP(CI192*1,Обработ.выгрузка_реестра_РФ!$A:$G,6,),"")</f>
        <v/>
      </c>
      <c r="V192" s="61" t="e">
        <f>IF(LEN('Описание предлагаемого товара'!#REF!)&gt;0,'Описание предлагаемого товара'!#REF!,"")</f>
        <v>#REF!</v>
      </c>
      <c r="W192" s="62" t="e">
        <f>IF(LEN('Описание предлагаемого товара'!#REF!)&gt;0,'Описание предлагаемого товара'!#REF!,"")</f>
        <v>#REF!</v>
      </c>
      <c r="X192" s="91" t="e">
        <f t="shared" ref="X192:Y192" si="1738">IFERROR(REPLACE(W192,FIND(CHAR(10),W192,1),1," "),W192)</f>
        <v>#REF!</v>
      </c>
      <c r="Y192" s="91" t="e">
        <f t="shared" si="1738"/>
        <v>#REF!</v>
      </c>
      <c r="Z192" s="91" t="e">
        <f t="shared" si="1279"/>
        <v>#REF!</v>
      </c>
      <c r="AA192" s="91" t="e">
        <f t="shared" si="1280"/>
        <v>#REF!</v>
      </c>
      <c r="AB192" s="91" t="e">
        <f t="shared" si="1281"/>
        <v>#REF!</v>
      </c>
      <c r="AC192" s="91" t="e">
        <f t="shared" ref="AC192:AF192" si="1739">IFERROR(REPLACE(AB192,FIND("  ",AB192,1),2," "),AB192)</f>
        <v>#REF!</v>
      </c>
      <c r="AD192" s="91" t="e">
        <f t="shared" si="1739"/>
        <v>#REF!</v>
      </c>
      <c r="AE192" s="91" t="e">
        <f t="shared" si="1739"/>
        <v>#REF!</v>
      </c>
      <c r="AF192" s="91" t="e">
        <f t="shared" si="1739"/>
        <v>#REF!</v>
      </c>
      <c r="AG192" s="23" t="str">
        <f>IFERROR(VLOOKUP(CI192*1,Обработ.выгрузка_реестра_РФ!$A:$G,4,),"")</f>
        <v/>
      </c>
      <c r="AH192" s="91" t="str">
        <f t="shared" ref="AH192:AI192" si="1740">IFERROR(REPLACE(AG192,FIND("-",AG192,1),1,"*"),AG192)</f>
        <v/>
      </c>
      <c r="AI192" s="91" t="str">
        <f t="shared" si="1740"/>
        <v/>
      </c>
      <c r="AJ192" s="27" t="str">
        <f t="shared" si="1379"/>
        <v/>
      </c>
      <c r="AK192" s="63" t="e">
        <f>IF(LEN('Описание предлагаемого товара'!#REF!)&gt;0,'Описание предлагаемого товара'!#REF!,"")</f>
        <v>#REF!</v>
      </c>
      <c r="AL192" s="91" t="e">
        <f t="shared" ref="AL192:AM192" si="1741">IFERROR(REPLACE(AK192,FIND(CHAR(10),AK192,1),1,""),AK192)</f>
        <v>#REF!</v>
      </c>
      <c r="AM192" s="91" t="e">
        <f t="shared" si="1741"/>
        <v>#REF!</v>
      </c>
      <c r="AN192" s="91" t="e">
        <f t="shared" ref="AN192:AR192" si="1742">IFERROR(REPLACE(AM192,FIND(" ",AM192,1),1,""),AM192)</f>
        <v>#REF!</v>
      </c>
      <c r="AO192" s="91" t="e">
        <f t="shared" si="1742"/>
        <v>#REF!</v>
      </c>
      <c r="AP192" s="91" t="e">
        <f t="shared" si="1742"/>
        <v>#REF!</v>
      </c>
      <c r="AQ192" s="91" t="e">
        <f t="shared" si="1742"/>
        <v>#REF!</v>
      </c>
      <c r="AR192" s="91" t="e">
        <f t="shared" si="1742"/>
        <v>#REF!</v>
      </c>
      <c r="AS192" s="91" t="e">
        <f t="shared" si="1286"/>
        <v>#REF!</v>
      </c>
      <c r="AT192" s="91" t="e">
        <f t="shared" si="1287"/>
        <v>#REF!</v>
      </c>
      <c r="AU192" s="32" t="e">
        <f t="shared" si="1270"/>
        <v>#REF!</v>
      </c>
      <c r="AV192" s="93" t="e">
        <f>'Описание предлагаемого товара'!#REF!</f>
        <v>#REF!</v>
      </c>
      <c r="AW192" s="91" t="e">
        <f>MIN(SEARCH({0,1,2,3,4,5,6,7,8,9},AV192&amp; "0123456789"))</f>
        <v>#REF!</v>
      </c>
      <c r="AX192" s="91" t="str">
        <f t="shared" si="1288"/>
        <v/>
      </c>
      <c r="AY192" s="91" t="str">
        <f t="shared" si="1289"/>
        <v/>
      </c>
      <c r="AZ192" s="91" t="str">
        <f t="shared" si="1290"/>
        <v/>
      </c>
      <c r="BA192" s="91" t="str">
        <f t="shared" si="1291"/>
        <v/>
      </c>
      <c r="BB192" s="91" t="str">
        <f t="shared" si="1292"/>
        <v/>
      </c>
      <c r="BC192" s="91" t="str">
        <f t="shared" si="1293"/>
        <v/>
      </c>
      <c r="BD192" s="91" t="str">
        <f t="shared" si="1294"/>
        <v/>
      </c>
      <c r="BE192" s="91" t="str">
        <f t="shared" si="1295"/>
        <v/>
      </c>
      <c r="BF192" s="91" t="str">
        <f t="shared" si="1296"/>
        <v/>
      </c>
      <c r="BG192" s="91" t="str">
        <f t="shared" si="1297"/>
        <v/>
      </c>
      <c r="BH192" s="91" t="str">
        <f t="shared" si="1298"/>
        <v/>
      </c>
      <c r="BI192" s="91" t="str">
        <f t="shared" si="1299"/>
        <v/>
      </c>
      <c r="BJ192" s="91" t="str">
        <f t="shared" si="1300"/>
        <v/>
      </c>
      <c r="BK192" s="91" t="str">
        <f t="shared" si="1301"/>
        <v/>
      </c>
      <c r="BL192" s="91" t="str">
        <f t="shared" si="1302"/>
        <v/>
      </c>
      <c r="BM192" s="91" t="str">
        <f t="shared" si="1303"/>
        <v/>
      </c>
      <c r="BN192" s="91" t="str">
        <f t="shared" si="1304"/>
        <v/>
      </c>
      <c r="BO192" s="91" t="str">
        <f t="shared" si="1305"/>
        <v/>
      </c>
      <c r="BP192" s="91" t="str">
        <f t="shared" si="1306"/>
        <v/>
      </c>
      <c r="BQ192" s="91" t="str">
        <f t="shared" si="1307"/>
        <v/>
      </c>
      <c r="BR192" s="91" t="str">
        <f t="shared" si="1308"/>
        <v/>
      </c>
      <c r="BS192" s="91" t="str">
        <f t="shared" si="1309"/>
        <v/>
      </c>
      <c r="BT192" s="91" t="str">
        <f t="shared" si="1310"/>
        <v/>
      </c>
      <c r="BU192" s="91" t="str">
        <f t="shared" si="1311"/>
        <v/>
      </c>
      <c r="BV192" s="91" t="str">
        <f t="shared" si="1312"/>
        <v/>
      </c>
      <c r="BW192" s="91" t="str">
        <f t="shared" si="1313"/>
        <v/>
      </c>
      <c r="BX192" s="91" t="str">
        <f t="shared" si="1314"/>
        <v/>
      </c>
      <c r="BY192" s="91" t="str">
        <f t="shared" si="1315"/>
        <v/>
      </c>
      <c r="BZ192" s="91" t="str">
        <f t="shared" si="1316"/>
        <v/>
      </c>
      <c r="CA192" s="91" t="str">
        <f t="shared" si="1317"/>
        <v/>
      </c>
      <c r="CB192" s="91" t="str">
        <f t="shared" si="1318"/>
        <v/>
      </c>
      <c r="CC192" s="91" t="str">
        <f t="shared" si="1319"/>
        <v/>
      </c>
      <c r="CD192" s="91" t="str">
        <f t="shared" si="1320"/>
        <v/>
      </c>
      <c r="CE192" s="91" t="str">
        <f t="shared" si="1321"/>
        <v/>
      </c>
      <c r="CF192" s="91" t="str">
        <f t="shared" si="1322"/>
        <v/>
      </c>
      <c r="CG192" s="91" t="str">
        <f t="shared" si="1323"/>
        <v/>
      </c>
      <c r="CH192" s="91" t="str">
        <f t="shared" si="1324"/>
        <v/>
      </c>
      <c r="CI192" s="91" t="str">
        <f t="shared" si="1325"/>
        <v>нет</v>
      </c>
      <c r="CJ192" s="63" t="e">
        <f>IF(LEN('Описание предлагаемого товара'!#REF!)&gt;0,'Описание предлагаемого товара'!#REF!,"")</f>
        <v>#REF!</v>
      </c>
      <c r="CK192" s="91" t="e">
        <f t="shared" ref="CK192:CL192" si="1743">IFERROR(REPLACE(CJ192,FIND(CHAR(10),CJ192,1),1,""),CJ192)</f>
        <v>#REF!</v>
      </c>
      <c r="CL192" s="91" t="e">
        <f t="shared" si="1743"/>
        <v>#REF!</v>
      </c>
      <c r="CM192" s="91" t="e">
        <f t="shared" si="1327"/>
        <v>#REF!</v>
      </c>
      <c r="CN192" s="91" t="e">
        <f t="shared" si="1328"/>
        <v>#REF!</v>
      </c>
      <c r="CO192" s="91" t="e">
        <f t="shared" si="1329"/>
        <v>#REF!</v>
      </c>
      <c r="CP192" s="90" t="e">
        <f>IF(AU192="Не указан реестровый номер (мера нац.режима Запрет)","",IF(CI192="нет","",IF(CU192="да","исключение(не смотрим баллы)",IFERROR(IF(CI192*1&gt;0,IFERROR(IF(VLOOKUP(CI192*1,Обработ.выгрузка_реестра_РФ!$A:$G,7,)=0,"Баллы не установлены",VLOOKUP(CI192*1,Обработ.выгрузка_реестра_РФ!$A:$G,7,)),IF(LEN(CI192)&gt;14,"","нет номера в реестре РФ")),""),IF(LEN(CI192)=0,"","Некорректный реестровый номер")))))</f>
        <v>#REF!</v>
      </c>
      <c r="CQ192" s="33" t="e">
        <f>IF(LEN(C192)&gt;0,IFERROR(IF(LEN(H192)&gt;0,IF(LEN(VLOOKUP(H192,'исключения(не_смотрим_баллы)'!$A:$C,1,))&gt;0,"да","нет"),"не введен ОКПД2"),"нет"),"")</f>
        <v>#REF!</v>
      </c>
      <c r="CR192" s="33" t="e">
        <f ca="1">IF(CQ192="да",IF(TODAY()&lt;VLOOKUP(H192,'исключения(не_смотрим_баллы)'!$A:$C,3,),"да","нет"),"")</f>
        <v>#REF!</v>
      </c>
      <c r="CS192" s="33" t="str">
        <f>IFERROR(IF(CQ192="да",IF(VLOOKUP(CI192*1,Обработ.выгрузка_реестра_РФ!$A:$G,2,)&lt;VLOOKUP(H192,'исключения(не_смотрим_баллы)'!$A:$C,2,),"да","нет"),""),"")</f>
        <v/>
      </c>
      <c r="CT192" s="24"/>
      <c r="CU192" s="33" t="e">
        <f t="shared" si="1341"/>
        <v>#REF!</v>
      </c>
      <c r="CV192" s="91" t="e">
        <f t="shared" si="1342"/>
        <v>#REF!</v>
      </c>
      <c r="CW192" s="27" t="e">
        <f t="shared" si="1343"/>
        <v>#REF!</v>
      </c>
      <c r="CX192" s="26" t="e">
        <f t="shared" si="1272"/>
        <v>#REF!</v>
      </c>
      <c r="CY192" s="64" t="e">
        <f>IF(LEN('Описание предлагаемого товара'!#REF!)&gt;0,'Описание предлагаемого товара'!#REF!,"")</f>
        <v>#REF!</v>
      </c>
      <c r="CZ192" s="95" t="e">
        <f t="shared" si="1330"/>
        <v>#REF!</v>
      </c>
      <c r="DA192" s="95" t="e">
        <f t="shared" ref="DA192" si="1744">IFERROR(REPLACE(CZ192,FIND(" ",CZ192,1),1,""),CZ192)</f>
        <v>#REF!</v>
      </c>
      <c r="DB192" s="95" t="e">
        <f t="shared" si="1274"/>
        <v>#REF!</v>
      </c>
      <c r="DC192" s="95" t="e">
        <f t="shared" ref="DC192:DD192" si="1745">IFERROR(REPLACE(DB192,FIND("г.",DB192,1),2,""),DB192)</f>
        <v>#REF!</v>
      </c>
      <c r="DD192" s="95" t="e">
        <f t="shared" si="1745"/>
        <v>#REF!</v>
      </c>
      <c r="DE192" s="95" t="e">
        <f t="shared" ref="DE192:DF192" si="1746">IFERROR(REPLACE(DD192,FIND("г",DD192,1),1,""),DD192)</f>
        <v>#REF!</v>
      </c>
      <c r="DF192" s="95" t="e">
        <f t="shared" si="1746"/>
        <v>#REF!</v>
      </c>
      <c r="DG192" s="95" t="e">
        <f t="shared" si="1347"/>
        <v>#REF!</v>
      </c>
      <c r="DH192" s="25" t="str">
        <f>IFERROR(VLOOKUP(CI192*1,Обработ.выгрузка_реестра_РФ!$A:$G,5,),"")</f>
        <v/>
      </c>
      <c r="DI192" s="27" t="str">
        <f t="shared" si="1357"/>
        <v/>
      </c>
      <c r="DJ192" s="27" t="str">
        <f t="shared" ca="1" si="1334"/>
        <v/>
      </c>
      <c r="DK192" s="63" t="e">
        <f>IF(LEN('Описание предлагаемого товара'!#REF!)&gt;0,'Описание предлагаемого товара'!#REF!,"")</f>
        <v>#REF!</v>
      </c>
      <c r="DL192" s="63" t="e">
        <f>IF(LEN('Описание предлагаемого товара'!#REF!)&gt;0,'Описание предлагаемого товара'!#REF!,"")</f>
        <v>#REF!</v>
      </c>
      <c r="DM192" s="32"/>
    </row>
    <row r="193" spans="1:117" ht="48.75" customHeight="1" x14ac:dyDescent="0.25">
      <c r="A193" s="61" t="e">
        <f>IF(LEN('Описание предлагаемого товара'!#REF!)&gt;0,'Описание предлагаемого товара'!#REF!,"")</f>
        <v>#REF!</v>
      </c>
      <c r="B193" s="65" t="e">
        <f>IF(LEN('Описание предлагаемого товара'!#REF!)&gt;0,'Описание предлагаемого товара'!#REF!,"")</f>
        <v>#REF!</v>
      </c>
      <c r="C193" s="61" t="e">
        <f>IF(LEN('Описание предлагаемого товара'!#REF!)&gt;0,'Описание предлагаемого товара'!#REF!,"")</f>
        <v>#REF!</v>
      </c>
      <c r="D193" s="61" t="e">
        <f>IF(LEN('Описание предлагаемого товара'!#REF!)&gt;0,'Описание предлагаемого товара'!#REF!,"")</f>
        <v>#REF!</v>
      </c>
      <c r="E193" s="61" t="e">
        <f>IF(LEN('Описание предлагаемого товара'!#REF!)&gt;0,'Описание предлагаемого товара'!#REF!,"")</f>
        <v>#REF!</v>
      </c>
      <c r="F193" s="61" t="e">
        <f>IF(LEN('Описание предлагаемого товара'!#REF!)&gt;0,'Описание предлагаемого товара'!#REF!,"")</f>
        <v>#REF!</v>
      </c>
      <c r="G193" s="61" t="e">
        <f>IF(LEN('Описание предлагаемого товара'!#REF!)&gt;0,'Описание предлагаемого товара'!#REF!,"")</f>
        <v>#REF!</v>
      </c>
      <c r="H193" s="61" t="e">
        <f>IF(LEN('Описание предлагаемого товара'!#REF!)&gt;0,'Описание предлагаемого товара'!#REF!,"")</f>
        <v>#REF!</v>
      </c>
      <c r="I193" s="61" t="e">
        <f>IF(LEN('Описание предлагаемого товара'!#REF!)&gt;0,'Описание предлагаемого товара'!#REF!,"")</f>
        <v>#REF!</v>
      </c>
      <c r="J193" s="38" t="str">
        <f>IFERROR(VLOOKUP(B193,SAP!$A:$E,5,),"")</f>
        <v/>
      </c>
      <c r="K193" s="40" t="str">
        <f t="shared" si="1277"/>
        <v/>
      </c>
      <c r="L193" s="61" t="e">
        <f>IF(LEN('Описание предлагаемого товара'!#REF!)&gt;0,IFERROR('Описание предлагаемого товара'!#REF!*1,""),"")</f>
        <v>#REF!</v>
      </c>
      <c r="M193" s="39" t="str">
        <f>IFERROR(VLOOKUP(B193,SAP!$A:$E,2,),"")</f>
        <v/>
      </c>
      <c r="N193" s="41" t="str">
        <f t="shared" si="1413"/>
        <v/>
      </c>
      <c r="O193" s="39" t="str">
        <f t="shared" si="1264"/>
        <v/>
      </c>
      <c r="P193" s="36" t="e">
        <f>IF(LEN('Описание предлагаемого товара'!#REF!)&gt;0,'Описание предлагаемого товара'!#REF!,"")</f>
        <v>#REF!</v>
      </c>
      <c r="Q19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93" s="37" t="e">
        <f>IF(LEN('Описание предлагаемого товара'!#REF!)&gt;0,'Описание предлагаемого товара'!#REF!,"")</f>
        <v>#REF!</v>
      </c>
      <c r="S193" s="37" t="e">
        <f>IF(LEN('Описание предлагаемого товара'!#REF!)&gt;0,'Описание предлагаемого товара'!#REF!,"")</f>
        <v>#REF!</v>
      </c>
      <c r="T19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93" s="23" t="str">
        <f>IFERROR(VLOOKUP(CI193*1,Обработ.выгрузка_реестра_РФ!$A:$G,6,),"")</f>
        <v/>
      </c>
      <c r="V193" s="61" t="e">
        <f>IF(LEN('Описание предлагаемого товара'!#REF!)&gt;0,'Описание предлагаемого товара'!#REF!,"")</f>
        <v>#REF!</v>
      </c>
      <c r="W193" s="62" t="e">
        <f>IF(LEN('Описание предлагаемого товара'!#REF!)&gt;0,'Описание предлагаемого товара'!#REF!,"")</f>
        <v>#REF!</v>
      </c>
      <c r="X193" s="91" t="e">
        <f t="shared" ref="X193:Y193" si="1747">IFERROR(REPLACE(W193,FIND(CHAR(10),W193,1),1," "),W193)</f>
        <v>#REF!</v>
      </c>
      <c r="Y193" s="91" t="e">
        <f t="shared" si="1747"/>
        <v>#REF!</v>
      </c>
      <c r="Z193" s="91" t="e">
        <f t="shared" si="1279"/>
        <v>#REF!</v>
      </c>
      <c r="AA193" s="91" t="e">
        <f t="shared" si="1280"/>
        <v>#REF!</v>
      </c>
      <c r="AB193" s="91" t="e">
        <f t="shared" si="1281"/>
        <v>#REF!</v>
      </c>
      <c r="AC193" s="91" t="e">
        <f t="shared" ref="AC193:AF193" si="1748">IFERROR(REPLACE(AB193,FIND("  ",AB193,1),2," "),AB193)</f>
        <v>#REF!</v>
      </c>
      <c r="AD193" s="91" t="e">
        <f t="shared" si="1748"/>
        <v>#REF!</v>
      </c>
      <c r="AE193" s="91" t="e">
        <f t="shared" si="1748"/>
        <v>#REF!</v>
      </c>
      <c r="AF193" s="91" t="e">
        <f t="shared" si="1748"/>
        <v>#REF!</v>
      </c>
      <c r="AG193" s="23" t="str">
        <f>IFERROR(VLOOKUP(CI193*1,Обработ.выгрузка_реестра_РФ!$A:$G,4,),"")</f>
        <v/>
      </c>
      <c r="AH193" s="91" t="str">
        <f t="shared" ref="AH193:AI193" si="1749">IFERROR(REPLACE(AG193,FIND("-",AG193,1),1,"*"),AG193)</f>
        <v/>
      </c>
      <c r="AI193" s="91" t="str">
        <f t="shared" si="1749"/>
        <v/>
      </c>
      <c r="AJ193" s="27" t="str">
        <f t="shared" si="1379"/>
        <v/>
      </c>
      <c r="AK193" s="63" t="e">
        <f>IF(LEN('Описание предлагаемого товара'!#REF!)&gt;0,'Описание предлагаемого товара'!#REF!,"")</f>
        <v>#REF!</v>
      </c>
      <c r="AL193" s="91" t="e">
        <f t="shared" ref="AL193:AM193" si="1750">IFERROR(REPLACE(AK193,FIND(CHAR(10),AK193,1),1,""),AK193)</f>
        <v>#REF!</v>
      </c>
      <c r="AM193" s="91" t="e">
        <f t="shared" si="1750"/>
        <v>#REF!</v>
      </c>
      <c r="AN193" s="91" t="e">
        <f t="shared" ref="AN193:AR193" si="1751">IFERROR(REPLACE(AM193,FIND(" ",AM193,1),1,""),AM193)</f>
        <v>#REF!</v>
      </c>
      <c r="AO193" s="91" t="e">
        <f t="shared" si="1751"/>
        <v>#REF!</v>
      </c>
      <c r="AP193" s="91" t="e">
        <f t="shared" si="1751"/>
        <v>#REF!</v>
      </c>
      <c r="AQ193" s="91" t="e">
        <f t="shared" si="1751"/>
        <v>#REF!</v>
      </c>
      <c r="AR193" s="91" t="e">
        <f t="shared" si="1751"/>
        <v>#REF!</v>
      </c>
      <c r="AS193" s="91" t="e">
        <f t="shared" si="1286"/>
        <v>#REF!</v>
      </c>
      <c r="AT193" s="91" t="e">
        <f t="shared" si="1287"/>
        <v>#REF!</v>
      </c>
      <c r="AU193" s="32" t="e">
        <f t="shared" si="1270"/>
        <v>#REF!</v>
      </c>
      <c r="AV193" s="93" t="e">
        <f>'Описание предлагаемого товара'!#REF!</f>
        <v>#REF!</v>
      </c>
      <c r="AW193" s="91" t="e">
        <f>MIN(SEARCH({0,1,2,3,4,5,6,7,8,9},AV193&amp; "0123456789"))</f>
        <v>#REF!</v>
      </c>
      <c r="AX193" s="91" t="str">
        <f t="shared" si="1288"/>
        <v/>
      </c>
      <c r="AY193" s="91" t="str">
        <f t="shared" si="1289"/>
        <v/>
      </c>
      <c r="AZ193" s="91" t="str">
        <f t="shared" si="1290"/>
        <v/>
      </c>
      <c r="BA193" s="91" t="str">
        <f t="shared" si="1291"/>
        <v/>
      </c>
      <c r="BB193" s="91" t="str">
        <f t="shared" si="1292"/>
        <v/>
      </c>
      <c r="BC193" s="91" t="str">
        <f t="shared" si="1293"/>
        <v/>
      </c>
      <c r="BD193" s="91" t="str">
        <f t="shared" si="1294"/>
        <v/>
      </c>
      <c r="BE193" s="91" t="str">
        <f t="shared" si="1295"/>
        <v/>
      </c>
      <c r="BF193" s="91" t="str">
        <f t="shared" si="1296"/>
        <v/>
      </c>
      <c r="BG193" s="91" t="str">
        <f t="shared" si="1297"/>
        <v/>
      </c>
      <c r="BH193" s="91" t="str">
        <f t="shared" si="1298"/>
        <v/>
      </c>
      <c r="BI193" s="91" t="str">
        <f t="shared" si="1299"/>
        <v/>
      </c>
      <c r="BJ193" s="91" t="str">
        <f t="shared" si="1300"/>
        <v/>
      </c>
      <c r="BK193" s="91" t="str">
        <f t="shared" si="1301"/>
        <v/>
      </c>
      <c r="BL193" s="91" t="str">
        <f t="shared" si="1302"/>
        <v/>
      </c>
      <c r="BM193" s="91" t="str">
        <f t="shared" si="1303"/>
        <v/>
      </c>
      <c r="BN193" s="91" t="str">
        <f t="shared" si="1304"/>
        <v/>
      </c>
      <c r="BO193" s="91" t="str">
        <f t="shared" si="1305"/>
        <v/>
      </c>
      <c r="BP193" s="91" t="str">
        <f t="shared" si="1306"/>
        <v/>
      </c>
      <c r="BQ193" s="91" t="str">
        <f t="shared" si="1307"/>
        <v/>
      </c>
      <c r="BR193" s="91" t="str">
        <f t="shared" si="1308"/>
        <v/>
      </c>
      <c r="BS193" s="91" t="str">
        <f t="shared" si="1309"/>
        <v/>
      </c>
      <c r="BT193" s="91" t="str">
        <f t="shared" si="1310"/>
        <v/>
      </c>
      <c r="BU193" s="91" t="str">
        <f t="shared" si="1311"/>
        <v/>
      </c>
      <c r="BV193" s="91" t="str">
        <f t="shared" si="1312"/>
        <v/>
      </c>
      <c r="BW193" s="91" t="str">
        <f t="shared" si="1313"/>
        <v/>
      </c>
      <c r="BX193" s="91" t="str">
        <f t="shared" si="1314"/>
        <v/>
      </c>
      <c r="BY193" s="91" t="str">
        <f t="shared" si="1315"/>
        <v/>
      </c>
      <c r="BZ193" s="91" t="str">
        <f t="shared" si="1316"/>
        <v/>
      </c>
      <c r="CA193" s="91" t="str">
        <f t="shared" si="1317"/>
        <v/>
      </c>
      <c r="CB193" s="91" t="str">
        <f t="shared" si="1318"/>
        <v/>
      </c>
      <c r="CC193" s="91" t="str">
        <f t="shared" si="1319"/>
        <v/>
      </c>
      <c r="CD193" s="91" t="str">
        <f t="shared" si="1320"/>
        <v/>
      </c>
      <c r="CE193" s="91" t="str">
        <f t="shared" si="1321"/>
        <v/>
      </c>
      <c r="CF193" s="91" t="str">
        <f t="shared" si="1322"/>
        <v/>
      </c>
      <c r="CG193" s="91" t="str">
        <f t="shared" si="1323"/>
        <v/>
      </c>
      <c r="CH193" s="91" t="str">
        <f t="shared" si="1324"/>
        <v/>
      </c>
      <c r="CI193" s="91" t="str">
        <f t="shared" si="1325"/>
        <v>нет</v>
      </c>
      <c r="CJ193" s="63" t="e">
        <f>IF(LEN('Описание предлагаемого товара'!#REF!)&gt;0,'Описание предлагаемого товара'!#REF!,"")</f>
        <v>#REF!</v>
      </c>
      <c r="CK193" s="91" t="e">
        <f t="shared" ref="CK193:CL193" si="1752">IFERROR(REPLACE(CJ193,FIND(CHAR(10),CJ193,1),1,""),CJ193)</f>
        <v>#REF!</v>
      </c>
      <c r="CL193" s="91" t="e">
        <f t="shared" si="1752"/>
        <v>#REF!</v>
      </c>
      <c r="CM193" s="91" t="e">
        <f t="shared" si="1327"/>
        <v>#REF!</v>
      </c>
      <c r="CN193" s="91" t="e">
        <f t="shared" si="1328"/>
        <v>#REF!</v>
      </c>
      <c r="CO193" s="91" t="e">
        <f t="shared" si="1329"/>
        <v>#REF!</v>
      </c>
      <c r="CP193" s="90" t="e">
        <f>IF(AU193="Не указан реестровый номер (мера нац.режима Запрет)","",IF(CI193="нет","",IF(CU193="да","исключение(не смотрим баллы)",IFERROR(IF(CI193*1&gt;0,IFERROR(IF(VLOOKUP(CI193*1,Обработ.выгрузка_реестра_РФ!$A:$G,7,)=0,"Баллы не установлены",VLOOKUP(CI193*1,Обработ.выгрузка_реестра_РФ!$A:$G,7,)),IF(LEN(CI193)&gt;14,"","нет номера в реестре РФ")),""),IF(LEN(CI193)=0,"","Некорректный реестровый номер")))))</f>
        <v>#REF!</v>
      </c>
      <c r="CQ193" s="33" t="e">
        <f>IF(LEN(C193)&gt;0,IFERROR(IF(LEN(H193)&gt;0,IF(LEN(VLOOKUP(H193,'исключения(не_смотрим_баллы)'!$A:$C,1,))&gt;0,"да","нет"),"не введен ОКПД2"),"нет"),"")</f>
        <v>#REF!</v>
      </c>
      <c r="CR193" s="33" t="e">
        <f ca="1">IF(CQ193="да",IF(TODAY()&lt;VLOOKUP(H193,'исключения(не_смотрим_баллы)'!$A:$C,3,),"да","нет"),"")</f>
        <v>#REF!</v>
      </c>
      <c r="CS193" s="33" t="str">
        <f>IFERROR(IF(CQ193="да",IF(VLOOKUP(CI193*1,Обработ.выгрузка_реестра_РФ!$A:$G,2,)&lt;VLOOKUP(H193,'исключения(не_смотрим_баллы)'!$A:$C,2,),"да","нет"),""),"")</f>
        <v/>
      </c>
      <c r="CT193" s="24"/>
      <c r="CU193" s="33" t="e">
        <f t="shared" si="1341"/>
        <v>#REF!</v>
      </c>
      <c r="CV193" s="91" t="e">
        <f t="shared" si="1342"/>
        <v>#REF!</v>
      </c>
      <c r="CW193" s="27" t="e">
        <f t="shared" si="1343"/>
        <v>#REF!</v>
      </c>
      <c r="CX193" s="26" t="e">
        <f t="shared" si="1272"/>
        <v>#REF!</v>
      </c>
      <c r="CY193" s="64" t="e">
        <f>IF(LEN('Описание предлагаемого товара'!#REF!)&gt;0,'Описание предлагаемого товара'!#REF!,"")</f>
        <v>#REF!</v>
      </c>
      <c r="CZ193" s="95" t="e">
        <f t="shared" si="1330"/>
        <v>#REF!</v>
      </c>
      <c r="DA193" s="95" t="e">
        <f t="shared" ref="DA193" si="1753">IFERROR(REPLACE(CZ193,FIND(" ",CZ193,1),1,""),CZ193)</f>
        <v>#REF!</v>
      </c>
      <c r="DB193" s="95" t="e">
        <f t="shared" si="1274"/>
        <v>#REF!</v>
      </c>
      <c r="DC193" s="95" t="e">
        <f t="shared" ref="DC193:DD193" si="1754">IFERROR(REPLACE(DB193,FIND("г.",DB193,1),2,""),DB193)</f>
        <v>#REF!</v>
      </c>
      <c r="DD193" s="95" t="e">
        <f t="shared" si="1754"/>
        <v>#REF!</v>
      </c>
      <c r="DE193" s="95" t="e">
        <f t="shared" ref="DE193:DF193" si="1755">IFERROR(REPLACE(DD193,FIND("г",DD193,1),1,""),DD193)</f>
        <v>#REF!</v>
      </c>
      <c r="DF193" s="95" t="e">
        <f t="shared" si="1755"/>
        <v>#REF!</v>
      </c>
      <c r="DG193" s="95" t="e">
        <f t="shared" si="1347"/>
        <v>#REF!</v>
      </c>
      <c r="DH193" s="25" t="str">
        <f>IFERROR(VLOOKUP(CI193*1,Обработ.выгрузка_реестра_РФ!$A:$G,5,),"")</f>
        <v/>
      </c>
      <c r="DI193" s="27" t="str">
        <f t="shared" si="1357"/>
        <v/>
      </c>
      <c r="DJ193" s="27" t="str">
        <f t="shared" ca="1" si="1334"/>
        <v/>
      </c>
      <c r="DK193" s="63" t="e">
        <f>IF(LEN('Описание предлагаемого товара'!#REF!)&gt;0,'Описание предлагаемого товара'!#REF!,"")</f>
        <v>#REF!</v>
      </c>
      <c r="DL193" s="63" t="e">
        <f>IF(LEN('Описание предлагаемого товара'!#REF!)&gt;0,'Описание предлагаемого товара'!#REF!,"")</f>
        <v>#REF!</v>
      </c>
      <c r="DM193" s="32"/>
    </row>
    <row r="194" spans="1:117" ht="48.75" customHeight="1" x14ac:dyDescent="0.25">
      <c r="A194" s="61" t="e">
        <f>IF(LEN('Описание предлагаемого товара'!#REF!)&gt;0,'Описание предлагаемого товара'!#REF!,"")</f>
        <v>#REF!</v>
      </c>
      <c r="B194" s="65" t="e">
        <f>IF(LEN('Описание предлагаемого товара'!#REF!)&gt;0,'Описание предлагаемого товара'!#REF!,"")</f>
        <v>#REF!</v>
      </c>
      <c r="C194" s="61" t="e">
        <f>IF(LEN('Описание предлагаемого товара'!#REF!)&gt;0,'Описание предлагаемого товара'!#REF!,"")</f>
        <v>#REF!</v>
      </c>
      <c r="D194" s="61" t="e">
        <f>IF(LEN('Описание предлагаемого товара'!#REF!)&gt;0,'Описание предлагаемого товара'!#REF!,"")</f>
        <v>#REF!</v>
      </c>
      <c r="E194" s="61" t="e">
        <f>IF(LEN('Описание предлагаемого товара'!#REF!)&gt;0,'Описание предлагаемого товара'!#REF!,"")</f>
        <v>#REF!</v>
      </c>
      <c r="F194" s="61" t="e">
        <f>IF(LEN('Описание предлагаемого товара'!#REF!)&gt;0,'Описание предлагаемого товара'!#REF!,"")</f>
        <v>#REF!</v>
      </c>
      <c r="G194" s="61" t="e">
        <f>IF(LEN('Описание предлагаемого товара'!#REF!)&gt;0,'Описание предлагаемого товара'!#REF!,"")</f>
        <v>#REF!</v>
      </c>
      <c r="H194" s="61" t="e">
        <f>IF(LEN('Описание предлагаемого товара'!#REF!)&gt;0,'Описание предлагаемого товара'!#REF!,"")</f>
        <v>#REF!</v>
      </c>
      <c r="I194" s="61" t="e">
        <f>IF(LEN('Описание предлагаемого товара'!#REF!)&gt;0,'Описание предлагаемого товара'!#REF!,"")</f>
        <v>#REF!</v>
      </c>
      <c r="J194" s="38" t="str">
        <f>IFERROR(VLOOKUP(B194,SAP!$A:$E,5,),"")</f>
        <v/>
      </c>
      <c r="K194" s="40" t="str">
        <f t="shared" si="1277"/>
        <v/>
      </c>
      <c r="L194" s="61" t="e">
        <f>IF(LEN('Описание предлагаемого товара'!#REF!)&gt;0,IFERROR('Описание предлагаемого товара'!#REF!*1,""),"")</f>
        <v>#REF!</v>
      </c>
      <c r="M194" s="39" t="str">
        <f>IFERROR(VLOOKUP(B194,SAP!$A:$E,2,),"")</f>
        <v/>
      </c>
      <c r="N194" s="41" t="str">
        <f t="shared" si="1413"/>
        <v/>
      </c>
      <c r="O194" s="39" t="str">
        <f t="shared" si="1264"/>
        <v/>
      </c>
      <c r="P194" s="36" t="e">
        <f>IF(LEN('Описание предлагаемого товара'!#REF!)&gt;0,'Описание предлагаемого товара'!#REF!,"")</f>
        <v>#REF!</v>
      </c>
      <c r="Q19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94" s="37" t="e">
        <f>IF(LEN('Описание предлагаемого товара'!#REF!)&gt;0,'Описание предлагаемого товара'!#REF!,"")</f>
        <v>#REF!</v>
      </c>
      <c r="S194" s="37" t="e">
        <f>IF(LEN('Описание предлагаемого товара'!#REF!)&gt;0,'Описание предлагаемого товара'!#REF!,"")</f>
        <v>#REF!</v>
      </c>
      <c r="T19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94" s="23" t="str">
        <f>IFERROR(VLOOKUP(CI194*1,Обработ.выгрузка_реестра_РФ!$A:$G,6,),"")</f>
        <v/>
      </c>
      <c r="V194" s="61" t="e">
        <f>IF(LEN('Описание предлагаемого товара'!#REF!)&gt;0,'Описание предлагаемого товара'!#REF!,"")</f>
        <v>#REF!</v>
      </c>
      <c r="W194" s="62" t="e">
        <f>IF(LEN('Описание предлагаемого товара'!#REF!)&gt;0,'Описание предлагаемого товара'!#REF!,"")</f>
        <v>#REF!</v>
      </c>
      <c r="X194" s="91" t="e">
        <f t="shared" ref="X194:Y194" si="1756">IFERROR(REPLACE(W194,FIND(CHAR(10),W194,1),1," "),W194)</f>
        <v>#REF!</v>
      </c>
      <c r="Y194" s="91" t="e">
        <f t="shared" si="1756"/>
        <v>#REF!</v>
      </c>
      <c r="Z194" s="91" t="e">
        <f t="shared" si="1279"/>
        <v>#REF!</v>
      </c>
      <c r="AA194" s="91" t="e">
        <f t="shared" si="1280"/>
        <v>#REF!</v>
      </c>
      <c r="AB194" s="91" t="e">
        <f t="shared" si="1281"/>
        <v>#REF!</v>
      </c>
      <c r="AC194" s="91" t="e">
        <f t="shared" ref="AC194:AF194" si="1757">IFERROR(REPLACE(AB194,FIND("  ",AB194,1),2," "),AB194)</f>
        <v>#REF!</v>
      </c>
      <c r="AD194" s="91" t="e">
        <f t="shared" si="1757"/>
        <v>#REF!</v>
      </c>
      <c r="AE194" s="91" t="e">
        <f t="shared" si="1757"/>
        <v>#REF!</v>
      </c>
      <c r="AF194" s="91" t="e">
        <f t="shared" si="1757"/>
        <v>#REF!</v>
      </c>
      <c r="AG194" s="23" t="str">
        <f>IFERROR(VLOOKUP(CI194*1,Обработ.выгрузка_реестра_РФ!$A:$G,4,),"")</f>
        <v/>
      </c>
      <c r="AH194" s="91" t="str">
        <f t="shared" ref="AH194:AI194" si="1758">IFERROR(REPLACE(AG194,FIND("-",AG194,1),1,"*"),AG194)</f>
        <v/>
      </c>
      <c r="AI194" s="91" t="str">
        <f t="shared" si="1758"/>
        <v/>
      </c>
      <c r="AJ194" s="27" t="str">
        <f t="shared" si="1379"/>
        <v/>
      </c>
      <c r="AK194" s="63" t="e">
        <f>IF(LEN('Описание предлагаемого товара'!#REF!)&gt;0,'Описание предлагаемого товара'!#REF!,"")</f>
        <v>#REF!</v>
      </c>
      <c r="AL194" s="91" t="e">
        <f t="shared" ref="AL194:AM194" si="1759">IFERROR(REPLACE(AK194,FIND(CHAR(10),AK194,1),1,""),AK194)</f>
        <v>#REF!</v>
      </c>
      <c r="AM194" s="91" t="e">
        <f t="shared" si="1759"/>
        <v>#REF!</v>
      </c>
      <c r="AN194" s="91" t="e">
        <f t="shared" ref="AN194:AR194" si="1760">IFERROR(REPLACE(AM194,FIND(" ",AM194,1),1,""),AM194)</f>
        <v>#REF!</v>
      </c>
      <c r="AO194" s="91" t="e">
        <f t="shared" si="1760"/>
        <v>#REF!</v>
      </c>
      <c r="AP194" s="91" t="e">
        <f t="shared" si="1760"/>
        <v>#REF!</v>
      </c>
      <c r="AQ194" s="91" t="e">
        <f t="shared" si="1760"/>
        <v>#REF!</v>
      </c>
      <c r="AR194" s="91" t="e">
        <f t="shared" si="1760"/>
        <v>#REF!</v>
      </c>
      <c r="AS194" s="91" t="e">
        <f t="shared" si="1286"/>
        <v>#REF!</v>
      </c>
      <c r="AT194" s="91" t="e">
        <f t="shared" si="1287"/>
        <v>#REF!</v>
      </c>
      <c r="AU194" s="32" t="e">
        <f t="shared" si="1270"/>
        <v>#REF!</v>
      </c>
      <c r="AV194" s="93" t="e">
        <f>'Описание предлагаемого товара'!#REF!</f>
        <v>#REF!</v>
      </c>
      <c r="AW194" s="91" t="e">
        <f>MIN(SEARCH({0,1,2,3,4,5,6,7,8,9},AV194&amp; "0123456789"))</f>
        <v>#REF!</v>
      </c>
      <c r="AX194" s="91" t="str">
        <f t="shared" si="1288"/>
        <v/>
      </c>
      <c r="AY194" s="91" t="str">
        <f t="shared" si="1289"/>
        <v/>
      </c>
      <c r="AZ194" s="91" t="str">
        <f t="shared" si="1290"/>
        <v/>
      </c>
      <c r="BA194" s="91" t="str">
        <f t="shared" si="1291"/>
        <v/>
      </c>
      <c r="BB194" s="91" t="str">
        <f t="shared" si="1292"/>
        <v/>
      </c>
      <c r="BC194" s="91" t="str">
        <f t="shared" si="1293"/>
        <v/>
      </c>
      <c r="BD194" s="91" t="str">
        <f t="shared" si="1294"/>
        <v/>
      </c>
      <c r="BE194" s="91" t="str">
        <f t="shared" si="1295"/>
        <v/>
      </c>
      <c r="BF194" s="91" t="str">
        <f t="shared" si="1296"/>
        <v/>
      </c>
      <c r="BG194" s="91" t="str">
        <f t="shared" si="1297"/>
        <v/>
      </c>
      <c r="BH194" s="91" t="str">
        <f t="shared" si="1298"/>
        <v/>
      </c>
      <c r="BI194" s="91" t="str">
        <f t="shared" si="1299"/>
        <v/>
      </c>
      <c r="BJ194" s="91" t="str">
        <f t="shared" si="1300"/>
        <v/>
      </c>
      <c r="BK194" s="91" t="str">
        <f t="shared" si="1301"/>
        <v/>
      </c>
      <c r="BL194" s="91" t="str">
        <f t="shared" si="1302"/>
        <v/>
      </c>
      <c r="BM194" s="91" t="str">
        <f t="shared" si="1303"/>
        <v/>
      </c>
      <c r="BN194" s="91" t="str">
        <f t="shared" si="1304"/>
        <v/>
      </c>
      <c r="BO194" s="91" t="str">
        <f t="shared" si="1305"/>
        <v/>
      </c>
      <c r="BP194" s="91" t="str">
        <f t="shared" si="1306"/>
        <v/>
      </c>
      <c r="BQ194" s="91" t="str">
        <f t="shared" si="1307"/>
        <v/>
      </c>
      <c r="BR194" s="91" t="str">
        <f t="shared" si="1308"/>
        <v/>
      </c>
      <c r="BS194" s="91" t="str">
        <f t="shared" si="1309"/>
        <v/>
      </c>
      <c r="BT194" s="91" t="str">
        <f t="shared" si="1310"/>
        <v/>
      </c>
      <c r="BU194" s="91" t="str">
        <f t="shared" si="1311"/>
        <v/>
      </c>
      <c r="BV194" s="91" t="str">
        <f t="shared" si="1312"/>
        <v/>
      </c>
      <c r="BW194" s="91" t="str">
        <f t="shared" si="1313"/>
        <v/>
      </c>
      <c r="BX194" s="91" t="str">
        <f t="shared" si="1314"/>
        <v/>
      </c>
      <c r="BY194" s="91" t="str">
        <f t="shared" si="1315"/>
        <v/>
      </c>
      <c r="BZ194" s="91" t="str">
        <f t="shared" si="1316"/>
        <v/>
      </c>
      <c r="CA194" s="91" t="str">
        <f t="shared" si="1317"/>
        <v/>
      </c>
      <c r="CB194" s="91" t="str">
        <f t="shared" si="1318"/>
        <v/>
      </c>
      <c r="CC194" s="91" t="str">
        <f t="shared" si="1319"/>
        <v/>
      </c>
      <c r="CD194" s="91" t="str">
        <f t="shared" si="1320"/>
        <v/>
      </c>
      <c r="CE194" s="91" t="str">
        <f t="shared" si="1321"/>
        <v/>
      </c>
      <c r="CF194" s="91" t="str">
        <f t="shared" si="1322"/>
        <v/>
      </c>
      <c r="CG194" s="91" t="str">
        <f t="shared" si="1323"/>
        <v/>
      </c>
      <c r="CH194" s="91" t="str">
        <f t="shared" si="1324"/>
        <v/>
      </c>
      <c r="CI194" s="91" t="str">
        <f t="shared" si="1325"/>
        <v>нет</v>
      </c>
      <c r="CJ194" s="63" t="e">
        <f>IF(LEN('Описание предлагаемого товара'!#REF!)&gt;0,'Описание предлагаемого товара'!#REF!,"")</f>
        <v>#REF!</v>
      </c>
      <c r="CK194" s="91" t="e">
        <f t="shared" ref="CK194:CL194" si="1761">IFERROR(REPLACE(CJ194,FIND(CHAR(10),CJ194,1),1,""),CJ194)</f>
        <v>#REF!</v>
      </c>
      <c r="CL194" s="91" t="e">
        <f t="shared" si="1761"/>
        <v>#REF!</v>
      </c>
      <c r="CM194" s="91" t="e">
        <f t="shared" si="1327"/>
        <v>#REF!</v>
      </c>
      <c r="CN194" s="91" t="e">
        <f t="shared" si="1328"/>
        <v>#REF!</v>
      </c>
      <c r="CO194" s="91" t="e">
        <f t="shared" si="1329"/>
        <v>#REF!</v>
      </c>
      <c r="CP194" s="90" t="e">
        <f>IF(AU194="Не указан реестровый номер (мера нац.режима Запрет)","",IF(CI194="нет","",IF(CU194="да","исключение(не смотрим баллы)",IFERROR(IF(CI194*1&gt;0,IFERROR(IF(VLOOKUP(CI194*1,Обработ.выгрузка_реестра_РФ!$A:$G,7,)=0,"Баллы не установлены",VLOOKUP(CI194*1,Обработ.выгрузка_реестра_РФ!$A:$G,7,)),IF(LEN(CI194)&gt;14,"","нет номера в реестре РФ")),""),IF(LEN(CI194)=0,"","Некорректный реестровый номер")))))</f>
        <v>#REF!</v>
      </c>
      <c r="CQ194" s="33" t="e">
        <f>IF(LEN(C194)&gt;0,IFERROR(IF(LEN(H194)&gt;0,IF(LEN(VLOOKUP(H194,'исключения(не_смотрим_баллы)'!$A:$C,1,))&gt;0,"да","нет"),"не введен ОКПД2"),"нет"),"")</f>
        <v>#REF!</v>
      </c>
      <c r="CR194" s="33" t="e">
        <f ca="1">IF(CQ194="да",IF(TODAY()&lt;VLOOKUP(H194,'исключения(не_смотрим_баллы)'!$A:$C,3,),"да","нет"),"")</f>
        <v>#REF!</v>
      </c>
      <c r="CS194" s="33" t="str">
        <f>IFERROR(IF(CQ194="да",IF(VLOOKUP(CI194*1,Обработ.выгрузка_реестра_РФ!$A:$G,2,)&lt;VLOOKUP(H194,'исключения(не_смотрим_баллы)'!$A:$C,2,),"да","нет"),""),"")</f>
        <v/>
      </c>
      <c r="CT194" s="24"/>
      <c r="CU194" s="33" t="e">
        <f t="shared" si="1341"/>
        <v>#REF!</v>
      </c>
      <c r="CV194" s="91" t="e">
        <f t="shared" si="1342"/>
        <v>#REF!</v>
      </c>
      <c r="CW194" s="27" t="e">
        <f t="shared" si="1343"/>
        <v>#REF!</v>
      </c>
      <c r="CX194" s="26" t="e">
        <f t="shared" si="1272"/>
        <v>#REF!</v>
      </c>
      <c r="CY194" s="64" t="e">
        <f>IF(LEN('Описание предлагаемого товара'!#REF!)&gt;0,'Описание предлагаемого товара'!#REF!,"")</f>
        <v>#REF!</v>
      </c>
      <c r="CZ194" s="95" t="e">
        <f t="shared" si="1330"/>
        <v>#REF!</v>
      </c>
      <c r="DA194" s="95" t="e">
        <f t="shared" ref="DA194" si="1762">IFERROR(REPLACE(CZ194,FIND(" ",CZ194,1),1,""),CZ194)</f>
        <v>#REF!</v>
      </c>
      <c r="DB194" s="95" t="e">
        <f t="shared" si="1274"/>
        <v>#REF!</v>
      </c>
      <c r="DC194" s="95" t="e">
        <f t="shared" ref="DC194:DD194" si="1763">IFERROR(REPLACE(DB194,FIND("г.",DB194,1),2,""),DB194)</f>
        <v>#REF!</v>
      </c>
      <c r="DD194" s="95" t="e">
        <f t="shared" si="1763"/>
        <v>#REF!</v>
      </c>
      <c r="DE194" s="95" t="e">
        <f t="shared" ref="DE194:DF194" si="1764">IFERROR(REPLACE(DD194,FIND("г",DD194,1),1,""),DD194)</f>
        <v>#REF!</v>
      </c>
      <c r="DF194" s="95" t="e">
        <f t="shared" si="1764"/>
        <v>#REF!</v>
      </c>
      <c r="DG194" s="95" t="e">
        <f t="shared" si="1347"/>
        <v>#REF!</v>
      </c>
      <c r="DH194" s="25" t="str">
        <f>IFERROR(VLOOKUP(CI194*1,Обработ.выгрузка_реестра_РФ!$A:$G,5,),"")</f>
        <v/>
      </c>
      <c r="DI194" s="27" t="str">
        <f t="shared" si="1357"/>
        <v/>
      </c>
      <c r="DJ194" s="27" t="str">
        <f t="shared" ca="1" si="1334"/>
        <v/>
      </c>
      <c r="DK194" s="63" t="e">
        <f>IF(LEN('Описание предлагаемого товара'!#REF!)&gt;0,'Описание предлагаемого товара'!#REF!,"")</f>
        <v>#REF!</v>
      </c>
      <c r="DL194" s="63" t="e">
        <f>IF(LEN('Описание предлагаемого товара'!#REF!)&gt;0,'Описание предлагаемого товара'!#REF!,"")</f>
        <v>#REF!</v>
      </c>
      <c r="DM194" s="32"/>
    </row>
    <row r="195" spans="1:117" ht="48.75" customHeight="1" x14ac:dyDescent="0.25">
      <c r="A195" s="61" t="e">
        <f>IF(LEN('Описание предлагаемого товара'!#REF!)&gt;0,'Описание предлагаемого товара'!#REF!,"")</f>
        <v>#REF!</v>
      </c>
      <c r="B195" s="65" t="e">
        <f>IF(LEN('Описание предлагаемого товара'!#REF!)&gt;0,'Описание предлагаемого товара'!#REF!,"")</f>
        <v>#REF!</v>
      </c>
      <c r="C195" s="61" t="e">
        <f>IF(LEN('Описание предлагаемого товара'!#REF!)&gt;0,'Описание предлагаемого товара'!#REF!,"")</f>
        <v>#REF!</v>
      </c>
      <c r="D195" s="61" t="e">
        <f>IF(LEN('Описание предлагаемого товара'!#REF!)&gt;0,'Описание предлагаемого товара'!#REF!,"")</f>
        <v>#REF!</v>
      </c>
      <c r="E195" s="61" t="e">
        <f>IF(LEN('Описание предлагаемого товара'!#REF!)&gt;0,'Описание предлагаемого товара'!#REF!,"")</f>
        <v>#REF!</v>
      </c>
      <c r="F195" s="61" t="e">
        <f>IF(LEN('Описание предлагаемого товара'!#REF!)&gt;0,'Описание предлагаемого товара'!#REF!,"")</f>
        <v>#REF!</v>
      </c>
      <c r="G195" s="61" t="e">
        <f>IF(LEN('Описание предлагаемого товара'!#REF!)&gt;0,'Описание предлагаемого товара'!#REF!,"")</f>
        <v>#REF!</v>
      </c>
      <c r="H195" s="61" t="e">
        <f>IF(LEN('Описание предлагаемого товара'!#REF!)&gt;0,'Описание предлагаемого товара'!#REF!,"")</f>
        <v>#REF!</v>
      </c>
      <c r="I195" s="61" t="e">
        <f>IF(LEN('Описание предлагаемого товара'!#REF!)&gt;0,'Описание предлагаемого товара'!#REF!,"")</f>
        <v>#REF!</v>
      </c>
      <c r="J195" s="38" t="str">
        <f>IFERROR(VLOOKUP(B195,SAP!$A:$E,5,),"")</f>
        <v/>
      </c>
      <c r="K195" s="40" t="str">
        <f t="shared" si="1277"/>
        <v/>
      </c>
      <c r="L195" s="61" t="e">
        <f>IF(LEN('Описание предлагаемого товара'!#REF!)&gt;0,IFERROR('Описание предлагаемого товара'!#REF!*1,""),"")</f>
        <v>#REF!</v>
      </c>
      <c r="M195" s="39" t="str">
        <f>IFERROR(VLOOKUP(B195,SAP!$A:$E,2,),"")</f>
        <v/>
      </c>
      <c r="N195" s="41" t="str">
        <f t="shared" si="1413"/>
        <v/>
      </c>
      <c r="O195" s="39" t="str">
        <f t="shared" si="1264"/>
        <v/>
      </c>
      <c r="P195" s="36" t="e">
        <f>IF(LEN('Описание предлагаемого товара'!#REF!)&gt;0,'Описание предлагаемого товара'!#REF!,"")</f>
        <v>#REF!</v>
      </c>
      <c r="Q19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95" s="37" t="e">
        <f>IF(LEN('Описание предлагаемого товара'!#REF!)&gt;0,'Описание предлагаемого товара'!#REF!,"")</f>
        <v>#REF!</v>
      </c>
      <c r="S195" s="37" t="e">
        <f>IF(LEN('Описание предлагаемого товара'!#REF!)&gt;0,'Описание предлагаемого товара'!#REF!,"")</f>
        <v>#REF!</v>
      </c>
      <c r="T19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95" s="23" t="str">
        <f>IFERROR(VLOOKUP(CI195*1,Обработ.выгрузка_реестра_РФ!$A:$G,6,),"")</f>
        <v/>
      </c>
      <c r="V195" s="61" t="e">
        <f>IF(LEN('Описание предлагаемого товара'!#REF!)&gt;0,'Описание предлагаемого товара'!#REF!,"")</f>
        <v>#REF!</v>
      </c>
      <c r="W195" s="62" t="e">
        <f>IF(LEN('Описание предлагаемого товара'!#REF!)&gt;0,'Описание предлагаемого товара'!#REF!,"")</f>
        <v>#REF!</v>
      </c>
      <c r="X195" s="91" t="e">
        <f t="shared" ref="X195:Y195" si="1765">IFERROR(REPLACE(W195,FIND(CHAR(10),W195,1),1," "),W195)</f>
        <v>#REF!</v>
      </c>
      <c r="Y195" s="91" t="e">
        <f t="shared" si="1765"/>
        <v>#REF!</v>
      </c>
      <c r="Z195" s="91" t="e">
        <f t="shared" si="1279"/>
        <v>#REF!</v>
      </c>
      <c r="AA195" s="91" t="e">
        <f t="shared" si="1280"/>
        <v>#REF!</v>
      </c>
      <c r="AB195" s="91" t="e">
        <f t="shared" si="1281"/>
        <v>#REF!</v>
      </c>
      <c r="AC195" s="91" t="e">
        <f t="shared" ref="AC195:AF195" si="1766">IFERROR(REPLACE(AB195,FIND("  ",AB195,1),2," "),AB195)</f>
        <v>#REF!</v>
      </c>
      <c r="AD195" s="91" t="e">
        <f t="shared" si="1766"/>
        <v>#REF!</v>
      </c>
      <c r="AE195" s="91" t="e">
        <f t="shared" si="1766"/>
        <v>#REF!</v>
      </c>
      <c r="AF195" s="91" t="e">
        <f t="shared" si="1766"/>
        <v>#REF!</v>
      </c>
      <c r="AG195" s="23" t="str">
        <f>IFERROR(VLOOKUP(CI195*1,Обработ.выгрузка_реестра_РФ!$A:$G,4,),"")</f>
        <v/>
      </c>
      <c r="AH195" s="91" t="str">
        <f t="shared" ref="AH195:AI195" si="1767">IFERROR(REPLACE(AG195,FIND("-",AG195,1),1,"*"),AG195)</f>
        <v/>
      </c>
      <c r="AI195" s="91" t="str">
        <f t="shared" si="1767"/>
        <v/>
      </c>
      <c r="AJ195" s="27" t="str">
        <f t="shared" si="1379"/>
        <v/>
      </c>
      <c r="AK195" s="63" t="e">
        <f>IF(LEN('Описание предлагаемого товара'!#REF!)&gt;0,'Описание предлагаемого товара'!#REF!,"")</f>
        <v>#REF!</v>
      </c>
      <c r="AL195" s="91" t="e">
        <f t="shared" ref="AL195:AM195" si="1768">IFERROR(REPLACE(AK195,FIND(CHAR(10),AK195,1),1,""),AK195)</f>
        <v>#REF!</v>
      </c>
      <c r="AM195" s="91" t="e">
        <f t="shared" si="1768"/>
        <v>#REF!</v>
      </c>
      <c r="AN195" s="91" t="e">
        <f t="shared" ref="AN195:AR195" si="1769">IFERROR(REPLACE(AM195,FIND(" ",AM195,1),1,""),AM195)</f>
        <v>#REF!</v>
      </c>
      <c r="AO195" s="91" t="e">
        <f t="shared" si="1769"/>
        <v>#REF!</v>
      </c>
      <c r="AP195" s="91" t="e">
        <f t="shared" si="1769"/>
        <v>#REF!</v>
      </c>
      <c r="AQ195" s="91" t="e">
        <f t="shared" si="1769"/>
        <v>#REF!</v>
      </c>
      <c r="AR195" s="91" t="e">
        <f t="shared" si="1769"/>
        <v>#REF!</v>
      </c>
      <c r="AS195" s="91" t="e">
        <f t="shared" si="1286"/>
        <v>#REF!</v>
      </c>
      <c r="AT195" s="91" t="e">
        <f t="shared" si="1287"/>
        <v>#REF!</v>
      </c>
      <c r="AU195" s="32" t="e">
        <f t="shared" si="1270"/>
        <v>#REF!</v>
      </c>
      <c r="AV195" s="93" t="e">
        <f>'Описание предлагаемого товара'!#REF!</f>
        <v>#REF!</v>
      </c>
      <c r="AW195" s="91" t="e">
        <f>MIN(SEARCH({0,1,2,3,4,5,6,7,8,9},AV195&amp; "0123456789"))</f>
        <v>#REF!</v>
      </c>
      <c r="AX195" s="91" t="str">
        <f t="shared" si="1288"/>
        <v/>
      </c>
      <c r="AY195" s="91" t="str">
        <f t="shared" si="1289"/>
        <v/>
      </c>
      <c r="AZ195" s="91" t="str">
        <f t="shared" si="1290"/>
        <v/>
      </c>
      <c r="BA195" s="91" t="str">
        <f t="shared" si="1291"/>
        <v/>
      </c>
      <c r="BB195" s="91" t="str">
        <f t="shared" si="1292"/>
        <v/>
      </c>
      <c r="BC195" s="91" t="str">
        <f t="shared" si="1293"/>
        <v/>
      </c>
      <c r="BD195" s="91" t="str">
        <f t="shared" si="1294"/>
        <v/>
      </c>
      <c r="BE195" s="91" t="str">
        <f t="shared" si="1295"/>
        <v/>
      </c>
      <c r="BF195" s="91" t="str">
        <f t="shared" si="1296"/>
        <v/>
      </c>
      <c r="BG195" s="91" t="str">
        <f t="shared" si="1297"/>
        <v/>
      </c>
      <c r="BH195" s="91" t="str">
        <f t="shared" si="1298"/>
        <v/>
      </c>
      <c r="BI195" s="91" t="str">
        <f t="shared" si="1299"/>
        <v/>
      </c>
      <c r="BJ195" s="91" t="str">
        <f t="shared" si="1300"/>
        <v/>
      </c>
      <c r="BK195" s="91" t="str">
        <f t="shared" si="1301"/>
        <v/>
      </c>
      <c r="BL195" s="91" t="str">
        <f t="shared" si="1302"/>
        <v/>
      </c>
      <c r="BM195" s="91" t="str">
        <f t="shared" si="1303"/>
        <v/>
      </c>
      <c r="BN195" s="91" t="str">
        <f t="shared" si="1304"/>
        <v/>
      </c>
      <c r="BO195" s="91" t="str">
        <f t="shared" si="1305"/>
        <v/>
      </c>
      <c r="BP195" s="91" t="str">
        <f t="shared" si="1306"/>
        <v/>
      </c>
      <c r="BQ195" s="91" t="str">
        <f t="shared" si="1307"/>
        <v/>
      </c>
      <c r="BR195" s="91" t="str">
        <f t="shared" si="1308"/>
        <v/>
      </c>
      <c r="BS195" s="91" t="str">
        <f t="shared" si="1309"/>
        <v/>
      </c>
      <c r="BT195" s="91" t="str">
        <f t="shared" si="1310"/>
        <v/>
      </c>
      <c r="BU195" s="91" t="str">
        <f t="shared" si="1311"/>
        <v/>
      </c>
      <c r="BV195" s="91" t="str">
        <f t="shared" si="1312"/>
        <v/>
      </c>
      <c r="BW195" s="91" t="str">
        <f t="shared" si="1313"/>
        <v/>
      </c>
      <c r="BX195" s="91" t="str">
        <f t="shared" si="1314"/>
        <v/>
      </c>
      <c r="BY195" s="91" t="str">
        <f t="shared" si="1315"/>
        <v/>
      </c>
      <c r="BZ195" s="91" t="str">
        <f t="shared" si="1316"/>
        <v/>
      </c>
      <c r="CA195" s="91" t="str">
        <f t="shared" si="1317"/>
        <v/>
      </c>
      <c r="CB195" s="91" t="str">
        <f t="shared" si="1318"/>
        <v/>
      </c>
      <c r="CC195" s="91" t="str">
        <f t="shared" si="1319"/>
        <v/>
      </c>
      <c r="CD195" s="91" t="str">
        <f t="shared" si="1320"/>
        <v/>
      </c>
      <c r="CE195" s="91" t="str">
        <f t="shared" si="1321"/>
        <v/>
      </c>
      <c r="CF195" s="91" t="str">
        <f t="shared" si="1322"/>
        <v/>
      </c>
      <c r="CG195" s="91" t="str">
        <f t="shared" si="1323"/>
        <v/>
      </c>
      <c r="CH195" s="91" t="str">
        <f t="shared" si="1324"/>
        <v/>
      </c>
      <c r="CI195" s="91" t="str">
        <f t="shared" si="1325"/>
        <v>нет</v>
      </c>
      <c r="CJ195" s="63" t="e">
        <f>IF(LEN('Описание предлагаемого товара'!#REF!)&gt;0,'Описание предлагаемого товара'!#REF!,"")</f>
        <v>#REF!</v>
      </c>
      <c r="CK195" s="91" t="e">
        <f t="shared" ref="CK195:CL195" si="1770">IFERROR(REPLACE(CJ195,FIND(CHAR(10),CJ195,1),1,""),CJ195)</f>
        <v>#REF!</v>
      </c>
      <c r="CL195" s="91" t="e">
        <f t="shared" si="1770"/>
        <v>#REF!</v>
      </c>
      <c r="CM195" s="91" t="e">
        <f t="shared" si="1327"/>
        <v>#REF!</v>
      </c>
      <c r="CN195" s="91" t="e">
        <f t="shared" si="1328"/>
        <v>#REF!</v>
      </c>
      <c r="CO195" s="91" t="e">
        <f t="shared" si="1329"/>
        <v>#REF!</v>
      </c>
      <c r="CP195" s="90" t="e">
        <f>IF(AU195="Не указан реестровый номер (мера нац.режима Запрет)","",IF(CI195="нет","",IF(CU195="да","исключение(не смотрим баллы)",IFERROR(IF(CI195*1&gt;0,IFERROR(IF(VLOOKUP(CI195*1,Обработ.выгрузка_реестра_РФ!$A:$G,7,)=0,"Баллы не установлены",VLOOKUP(CI195*1,Обработ.выгрузка_реестра_РФ!$A:$G,7,)),IF(LEN(CI195)&gt;14,"","нет номера в реестре РФ")),""),IF(LEN(CI195)=0,"","Некорректный реестровый номер")))))</f>
        <v>#REF!</v>
      </c>
      <c r="CQ195" s="33" t="e">
        <f>IF(LEN(C195)&gt;0,IFERROR(IF(LEN(H195)&gt;0,IF(LEN(VLOOKUP(H195,'исключения(не_смотрим_баллы)'!$A:$C,1,))&gt;0,"да","нет"),"не введен ОКПД2"),"нет"),"")</f>
        <v>#REF!</v>
      </c>
      <c r="CR195" s="33" t="e">
        <f ca="1">IF(CQ195="да",IF(TODAY()&lt;VLOOKUP(H195,'исключения(не_смотрим_баллы)'!$A:$C,3,),"да","нет"),"")</f>
        <v>#REF!</v>
      </c>
      <c r="CS195" s="33" t="str">
        <f>IFERROR(IF(CQ195="да",IF(VLOOKUP(CI195*1,Обработ.выгрузка_реестра_РФ!$A:$G,2,)&lt;VLOOKUP(H195,'исключения(не_смотрим_баллы)'!$A:$C,2,),"да","нет"),""),"")</f>
        <v/>
      </c>
      <c r="CT195" s="24"/>
      <c r="CU195" s="33" t="e">
        <f t="shared" si="1341"/>
        <v>#REF!</v>
      </c>
      <c r="CV195" s="91" t="e">
        <f t="shared" si="1342"/>
        <v>#REF!</v>
      </c>
      <c r="CW195" s="27" t="e">
        <f t="shared" si="1343"/>
        <v>#REF!</v>
      </c>
      <c r="CX195" s="26" t="e">
        <f t="shared" si="1272"/>
        <v>#REF!</v>
      </c>
      <c r="CY195" s="64" t="e">
        <f>IF(LEN('Описание предлагаемого товара'!#REF!)&gt;0,'Описание предлагаемого товара'!#REF!,"")</f>
        <v>#REF!</v>
      </c>
      <c r="CZ195" s="95" t="e">
        <f t="shared" si="1330"/>
        <v>#REF!</v>
      </c>
      <c r="DA195" s="95" t="e">
        <f t="shared" ref="DA195" si="1771">IFERROR(REPLACE(CZ195,FIND(" ",CZ195,1),1,""),CZ195)</f>
        <v>#REF!</v>
      </c>
      <c r="DB195" s="95" t="e">
        <f t="shared" si="1274"/>
        <v>#REF!</v>
      </c>
      <c r="DC195" s="95" t="e">
        <f t="shared" ref="DC195:DD195" si="1772">IFERROR(REPLACE(DB195,FIND("г.",DB195,1),2,""),DB195)</f>
        <v>#REF!</v>
      </c>
      <c r="DD195" s="95" t="e">
        <f t="shared" si="1772"/>
        <v>#REF!</v>
      </c>
      <c r="DE195" s="95" t="e">
        <f t="shared" ref="DE195:DF195" si="1773">IFERROR(REPLACE(DD195,FIND("г",DD195,1),1,""),DD195)</f>
        <v>#REF!</v>
      </c>
      <c r="DF195" s="95" t="e">
        <f t="shared" si="1773"/>
        <v>#REF!</v>
      </c>
      <c r="DG195" s="95" t="e">
        <f t="shared" si="1347"/>
        <v>#REF!</v>
      </c>
      <c r="DH195" s="25" t="str">
        <f>IFERROR(VLOOKUP(CI195*1,Обработ.выгрузка_реестра_РФ!$A:$G,5,),"")</f>
        <v/>
      </c>
      <c r="DI195" s="27" t="str">
        <f t="shared" si="1357"/>
        <v/>
      </c>
      <c r="DJ195" s="27" t="str">
        <f t="shared" ca="1" si="1334"/>
        <v/>
      </c>
      <c r="DK195" s="63" t="e">
        <f>IF(LEN('Описание предлагаемого товара'!#REF!)&gt;0,'Описание предлагаемого товара'!#REF!,"")</f>
        <v>#REF!</v>
      </c>
      <c r="DL195" s="63" t="e">
        <f>IF(LEN('Описание предлагаемого товара'!#REF!)&gt;0,'Описание предлагаемого товара'!#REF!,"")</f>
        <v>#REF!</v>
      </c>
      <c r="DM195" s="32"/>
    </row>
    <row r="196" spans="1:117" ht="48.75" customHeight="1" x14ac:dyDescent="0.25">
      <c r="A196" s="61" t="e">
        <f>IF(LEN('Описание предлагаемого товара'!#REF!)&gt;0,'Описание предлагаемого товара'!#REF!,"")</f>
        <v>#REF!</v>
      </c>
      <c r="B196" s="65" t="e">
        <f>IF(LEN('Описание предлагаемого товара'!#REF!)&gt;0,'Описание предлагаемого товара'!#REF!,"")</f>
        <v>#REF!</v>
      </c>
      <c r="C196" s="61" t="e">
        <f>IF(LEN('Описание предлагаемого товара'!#REF!)&gt;0,'Описание предлагаемого товара'!#REF!,"")</f>
        <v>#REF!</v>
      </c>
      <c r="D196" s="61" t="e">
        <f>IF(LEN('Описание предлагаемого товара'!#REF!)&gt;0,'Описание предлагаемого товара'!#REF!,"")</f>
        <v>#REF!</v>
      </c>
      <c r="E196" s="61" t="e">
        <f>IF(LEN('Описание предлагаемого товара'!#REF!)&gt;0,'Описание предлагаемого товара'!#REF!,"")</f>
        <v>#REF!</v>
      </c>
      <c r="F196" s="61" t="e">
        <f>IF(LEN('Описание предлагаемого товара'!#REF!)&gt;0,'Описание предлагаемого товара'!#REF!,"")</f>
        <v>#REF!</v>
      </c>
      <c r="G196" s="61" t="e">
        <f>IF(LEN('Описание предлагаемого товара'!#REF!)&gt;0,'Описание предлагаемого товара'!#REF!,"")</f>
        <v>#REF!</v>
      </c>
      <c r="H196" s="61" t="e">
        <f>IF(LEN('Описание предлагаемого товара'!#REF!)&gt;0,'Описание предлагаемого товара'!#REF!,"")</f>
        <v>#REF!</v>
      </c>
      <c r="I196" s="61" t="e">
        <f>IF(LEN('Описание предлагаемого товара'!#REF!)&gt;0,'Описание предлагаемого товара'!#REF!,"")</f>
        <v>#REF!</v>
      </c>
      <c r="J196" s="38" t="str">
        <f>IFERROR(VLOOKUP(B196,SAP!$A:$E,5,),"")</f>
        <v/>
      </c>
      <c r="K196" s="40" t="str">
        <f t="shared" si="1277"/>
        <v/>
      </c>
      <c r="L196" s="61" t="e">
        <f>IF(LEN('Описание предлагаемого товара'!#REF!)&gt;0,IFERROR('Описание предлагаемого товара'!#REF!*1,""),"")</f>
        <v>#REF!</v>
      </c>
      <c r="M196" s="39" t="str">
        <f>IFERROR(VLOOKUP(B196,SAP!$A:$E,2,),"")</f>
        <v/>
      </c>
      <c r="N196" s="41" t="str">
        <f t="shared" si="1413"/>
        <v/>
      </c>
      <c r="O196" s="39" t="str">
        <f t="shared" si="1264"/>
        <v/>
      </c>
      <c r="P196" s="36" t="e">
        <f>IF(LEN('Описание предлагаемого товара'!#REF!)&gt;0,'Описание предлагаемого товара'!#REF!,"")</f>
        <v>#REF!</v>
      </c>
      <c r="Q19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96" s="37" t="e">
        <f>IF(LEN('Описание предлагаемого товара'!#REF!)&gt;0,'Описание предлагаемого товара'!#REF!,"")</f>
        <v>#REF!</v>
      </c>
      <c r="S196" s="37" t="e">
        <f>IF(LEN('Описание предлагаемого товара'!#REF!)&gt;0,'Описание предлагаемого товара'!#REF!,"")</f>
        <v>#REF!</v>
      </c>
      <c r="T19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96" s="23" t="str">
        <f>IFERROR(VLOOKUP(CI196*1,Обработ.выгрузка_реестра_РФ!$A:$G,6,),"")</f>
        <v/>
      </c>
      <c r="V196" s="61" t="e">
        <f>IF(LEN('Описание предлагаемого товара'!#REF!)&gt;0,'Описание предлагаемого товара'!#REF!,"")</f>
        <v>#REF!</v>
      </c>
      <c r="W196" s="62" t="e">
        <f>IF(LEN('Описание предлагаемого товара'!#REF!)&gt;0,'Описание предлагаемого товара'!#REF!,"")</f>
        <v>#REF!</v>
      </c>
      <c r="X196" s="91" t="e">
        <f t="shared" ref="X196:Y196" si="1774">IFERROR(REPLACE(W196,FIND(CHAR(10),W196,1),1," "),W196)</f>
        <v>#REF!</v>
      </c>
      <c r="Y196" s="91" t="e">
        <f t="shared" si="1774"/>
        <v>#REF!</v>
      </c>
      <c r="Z196" s="91" t="e">
        <f t="shared" si="1279"/>
        <v>#REF!</v>
      </c>
      <c r="AA196" s="91" t="e">
        <f t="shared" si="1280"/>
        <v>#REF!</v>
      </c>
      <c r="AB196" s="91" t="e">
        <f t="shared" si="1281"/>
        <v>#REF!</v>
      </c>
      <c r="AC196" s="91" t="e">
        <f t="shared" ref="AC196:AF196" si="1775">IFERROR(REPLACE(AB196,FIND("  ",AB196,1),2," "),AB196)</f>
        <v>#REF!</v>
      </c>
      <c r="AD196" s="91" t="e">
        <f t="shared" si="1775"/>
        <v>#REF!</v>
      </c>
      <c r="AE196" s="91" t="e">
        <f t="shared" si="1775"/>
        <v>#REF!</v>
      </c>
      <c r="AF196" s="91" t="e">
        <f t="shared" si="1775"/>
        <v>#REF!</v>
      </c>
      <c r="AG196" s="23" t="str">
        <f>IFERROR(VLOOKUP(CI196*1,Обработ.выгрузка_реестра_РФ!$A:$G,4,),"")</f>
        <v/>
      </c>
      <c r="AH196" s="91" t="str">
        <f t="shared" ref="AH196:AI196" si="1776">IFERROR(REPLACE(AG196,FIND("-",AG196,1),1,"*"),AG196)</f>
        <v/>
      </c>
      <c r="AI196" s="91" t="str">
        <f t="shared" si="1776"/>
        <v/>
      </c>
      <c r="AJ196" s="27" t="str">
        <f t="shared" si="1379"/>
        <v/>
      </c>
      <c r="AK196" s="63" t="e">
        <f>IF(LEN('Описание предлагаемого товара'!#REF!)&gt;0,'Описание предлагаемого товара'!#REF!,"")</f>
        <v>#REF!</v>
      </c>
      <c r="AL196" s="91" t="e">
        <f t="shared" ref="AL196:AM196" si="1777">IFERROR(REPLACE(AK196,FIND(CHAR(10),AK196,1),1,""),AK196)</f>
        <v>#REF!</v>
      </c>
      <c r="AM196" s="91" t="e">
        <f t="shared" si="1777"/>
        <v>#REF!</v>
      </c>
      <c r="AN196" s="91" t="e">
        <f t="shared" ref="AN196:AR196" si="1778">IFERROR(REPLACE(AM196,FIND(" ",AM196,1),1,""),AM196)</f>
        <v>#REF!</v>
      </c>
      <c r="AO196" s="91" t="e">
        <f t="shared" si="1778"/>
        <v>#REF!</v>
      </c>
      <c r="AP196" s="91" t="e">
        <f t="shared" si="1778"/>
        <v>#REF!</v>
      </c>
      <c r="AQ196" s="91" t="e">
        <f t="shared" si="1778"/>
        <v>#REF!</v>
      </c>
      <c r="AR196" s="91" t="e">
        <f t="shared" si="1778"/>
        <v>#REF!</v>
      </c>
      <c r="AS196" s="91" t="e">
        <f t="shared" si="1286"/>
        <v>#REF!</v>
      </c>
      <c r="AT196" s="91" t="e">
        <f t="shared" si="1287"/>
        <v>#REF!</v>
      </c>
      <c r="AU196" s="32" t="e">
        <f t="shared" si="1270"/>
        <v>#REF!</v>
      </c>
      <c r="AV196" s="93" t="e">
        <f>'Описание предлагаемого товара'!#REF!</f>
        <v>#REF!</v>
      </c>
      <c r="AW196" s="91" t="e">
        <f>MIN(SEARCH({0,1,2,3,4,5,6,7,8,9},AV196&amp; "0123456789"))</f>
        <v>#REF!</v>
      </c>
      <c r="AX196" s="91" t="str">
        <f t="shared" si="1288"/>
        <v/>
      </c>
      <c r="AY196" s="91" t="str">
        <f t="shared" si="1289"/>
        <v/>
      </c>
      <c r="AZ196" s="91" t="str">
        <f t="shared" si="1290"/>
        <v/>
      </c>
      <c r="BA196" s="91" t="str">
        <f t="shared" si="1291"/>
        <v/>
      </c>
      <c r="BB196" s="91" t="str">
        <f t="shared" si="1292"/>
        <v/>
      </c>
      <c r="BC196" s="91" t="str">
        <f t="shared" si="1293"/>
        <v/>
      </c>
      <c r="BD196" s="91" t="str">
        <f t="shared" si="1294"/>
        <v/>
      </c>
      <c r="BE196" s="91" t="str">
        <f t="shared" si="1295"/>
        <v/>
      </c>
      <c r="BF196" s="91" t="str">
        <f t="shared" si="1296"/>
        <v/>
      </c>
      <c r="BG196" s="91" t="str">
        <f t="shared" si="1297"/>
        <v/>
      </c>
      <c r="BH196" s="91" t="str">
        <f t="shared" si="1298"/>
        <v/>
      </c>
      <c r="BI196" s="91" t="str">
        <f t="shared" si="1299"/>
        <v/>
      </c>
      <c r="BJ196" s="91" t="str">
        <f t="shared" si="1300"/>
        <v/>
      </c>
      <c r="BK196" s="91" t="str">
        <f t="shared" si="1301"/>
        <v/>
      </c>
      <c r="BL196" s="91" t="str">
        <f t="shared" si="1302"/>
        <v/>
      </c>
      <c r="BM196" s="91" t="str">
        <f t="shared" si="1303"/>
        <v/>
      </c>
      <c r="BN196" s="91" t="str">
        <f t="shared" si="1304"/>
        <v/>
      </c>
      <c r="BO196" s="91" t="str">
        <f t="shared" si="1305"/>
        <v/>
      </c>
      <c r="BP196" s="91" t="str">
        <f t="shared" si="1306"/>
        <v/>
      </c>
      <c r="BQ196" s="91" t="str">
        <f t="shared" si="1307"/>
        <v/>
      </c>
      <c r="BR196" s="91" t="str">
        <f t="shared" si="1308"/>
        <v/>
      </c>
      <c r="BS196" s="91" t="str">
        <f t="shared" si="1309"/>
        <v/>
      </c>
      <c r="BT196" s="91" t="str">
        <f t="shared" si="1310"/>
        <v/>
      </c>
      <c r="BU196" s="91" t="str">
        <f t="shared" si="1311"/>
        <v/>
      </c>
      <c r="BV196" s="91" t="str">
        <f t="shared" si="1312"/>
        <v/>
      </c>
      <c r="BW196" s="91" t="str">
        <f t="shared" si="1313"/>
        <v/>
      </c>
      <c r="BX196" s="91" t="str">
        <f t="shared" si="1314"/>
        <v/>
      </c>
      <c r="BY196" s="91" t="str">
        <f t="shared" si="1315"/>
        <v/>
      </c>
      <c r="BZ196" s="91" t="str">
        <f t="shared" si="1316"/>
        <v/>
      </c>
      <c r="CA196" s="91" t="str">
        <f t="shared" si="1317"/>
        <v/>
      </c>
      <c r="CB196" s="91" t="str">
        <f t="shared" si="1318"/>
        <v/>
      </c>
      <c r="CC196" s="91" t="str">
        <f t="shared" si="1319"/>
        <v/>
      </c>
      <c r="CD196" s="91" t="str">
        <f t="shared" si="1320"/>
        <v/>
      </c>
      <c r="CE196" s="91" t="str">
        <f t="shared" si="1321"/>
        <v/>
      </c>
      <c r="CF196" s="91" t="str">
        <f t="shared" si="1322"/>
        <v/>
      </c>
      <c r="CG196" s="91" t="str">
        <f t="shared" si="1323"/>
        <v/>
      </c>
      <c r="CH196" s="91" t="str">
        <f t="shared" si="1324"/>
        <v/>
      </c>
      <c r="CI196" s="91" t="str">
        <f t="shared" si="1325"/>
        <v>нет</v>
      </c>
      <c r="CJ196" s="63" t="e">
        <f>IF(LEN('Описание предлагаемого товара'!#REF!)&gt;0,'Описание предлагаемого товара'!#REF!,"")</f>
        <v>#REF!</v>
      </c>
      <c r="CK196" s="91" t="e">
        <f t="shared" ref="CK196:CL196" si="1779">IFERROR(REPLACE(CJ196,FIND(CHAR(10),CJ196,1),1,""),CJ196)</f>
        <v>#REF!</v>
      </c>
      <c r="CL196" s="91" t="e">
        <f t="shared" si="1779"/>
        <v>#REF!</v>
      </c>
      <c r="CM196" s="91" t="e">
        <f t="shared" si="1327"/>
        <v>#REF!</v>
      </c>
      <c r="CN196" s="91" t="e">
        <f t="shared" si="1328"/>
        <v>#REF!</v>
      </c>
      <c r="CO196" s="91" t="e">
        <f t="shared" si="1329"/>
        <v>#REF!</v>
      </c>
      <c r="CP196" s="90" t="e">
        <f>IF(AU196="Не указан реестровый номер (мера нац.режима Запрет)","",IF(CI196="нет","",IF(CU196="да","исключение(не смотрим баллы)",IFERROR(IF(CI196*1&gt;0,IFERROR(IF(VLOOKUP(CI196*1,Обработ.выгрузка_реестра_РФ!$A:$G,7,)=0,"Баллы не установлены",VLOOKUP(CI196*1,Обработ.выгрузка_реестра_РФ!$A:$G,7,)),IF(LEN(CI196)&gt;14,"","нет номера в реестре РФ")),""),IF(LEN(CI196)=0,"","Некорректный реестровый номер")))))</f>
        <v>#REF!</v>
      </c>
      <c r="CQ196" s="33" t="e">
        <f>IF(LEN(C196)&gt;0,IFERROR(IF(LEN(H196)&gt;0,IF(LEN(VLOOKUP(H196,'исключения(не_смотрим_баллы)'!$A:$C,1,))&gt;0,"да","нет"),"не введен ОКПД2"),"нет"),"")</f>
        <v>#REF!</v>
      </c>
      <c r="CR196" s="33" t="e">
        <f ca="1">IF(CQ196="да",IF(TODAY()&lt;VLOOKUP(H196,'исключения(не_смотрим_баллы)'!$A:$C,3,),"да","нет"),"")</f>
        <v>#REF!</v>
      </c>
      <c r="CS196" s="33" t="str">
        <f>IFERROR(IF(CQ196="да",IF(VLOOKUP(CI196*1,Обработ.выгрузка_реестра_РФ!$A:$G,2,)&lt;VLOOKUP(H196,'исключения(не_смотрим_баллы)'!$A:$C,2,),"да","нет"),""),"")</f>
        <v/>
      </c>
      <c r="CT196" s="24"/>
      <c r="CU196" s="33" t="e">
        <f t="shared" si="1341"/>
        <v>#REF!</v>
      </c>
      <c r="CV196" s="91" t="e">
        <f t="shared" si="1342"/>
        <v>#REF!</v>
      </c>
      <c r="CW196" s="27" t="e">
        <f t="shared" si="1343"/>
        <v>#REF!</v>
      </c>
      <c r="CX196" s="26" t="e">
        <f t="shared" si="1272"/>
        <v>#REF!</v>
      </c>
      <c r="CY196" s="64" t="e">
        <f>IF(LEN('Описание предлагаемого товара'!#REF!)&gt;0,'Описание предлагаемого товара'!#REF!,"")</f>
        <v>#REF!</v>
      </c>
      <c r="CZ196" s="95" t="e">
        <f t="shared" si="1330"/>
        <v>#REF!</v>
      </c>
      <c r="DA196" s="95" t="e">
        <f t="shared" ref="DA196" si="1780">IFERROR(REPLACE(CZ196,FIND(" ",CZ196,1),1,""),CZ196)</f>
        <v>#REF!</v>
      </c>
      <c r="DB196" s="95" t="e">
        <f t="shared" si="1274"/>
        <v>#REF!</v>
      </c>
      <c r="DC196" s="95" t="e">
        <f t="shared" ref="DC196:DD196" si="1781">IFERROR(REPLACE(DB196,FIND("г.",DB196,1),2,""),DB196)</f>
        <v>#REF!</v>
      </c>
      <c r="DD196" s="95" t="e">
        <f t="shared" si="1781"/>
        <v>#REF!</v>
      </c>
      <c r="DE196" s="95" t="e">
        <f t="shared" ref="DE196:DF196" si="1782">IFERROR(REPLACE(DD196,FIND("г",DD196,1),1,""),DD196)</f>
        <v>#REF!</v>
      </c>
      <c r="DF196" s="95" t="e">
        <f t="shared" si="1782"/>
        <v>#REF!</v>
      </c>
      <c r="DG196" s="95" t="e">
        <f t="shared" si="1347"/>
        <v>#REF!</v>
      </c>
      <c r="DH196" s="25" t="str">
        <f>IFERROR(VLOOKUP(CI196*1,Обработ.выгрузка_реестра_РФ!$A:$G,5,),"")</f>
        <v/>
      </c>
      <c r="DI196" s="27" t="str">
        <f t="shared" si="1357"/>
        <v/>
      </c>
      <c r="DJ196" s="27" t="str">
        <f t="shared" ca="1" si="1334"/>
        <v/>
      </c>
      <c r="DK196" s="63" t="e">
        <f>IF(LEN('Описание предлагаемого товара'!#REF!)&gt;0,'Описание предлагаемого товара'!#REF!,"")</f>
        <v>#REF!</v>
      </c>
      <c r="DL196" s="63" t="e">
        <f>IF(LEN('Описание предлагаемого товара'!#REF!)&gt;0,'Описание предлагаемого товара'!#REF!,"")</f>
        <v>#REF!</v>
      </c>
      <c r="DM196" s="32"/>
    </row>
    <row r="197" spans="1:117" ht="48.75" customHeight="1" x14ac:dyDescent="0.25">
      <c r="A197" s="61" t="e">
        <f>IF(LEN('Описание предлагаемого товара'!#REF!)&gt;0,'Описание предлагаемого товара'!#REF!,"")</f>
        <v>#REF!</v>
      </c>
      <c r="B197" s="65" t="e">
        <f>IF(LEN('Описание предлагаемого товара'!#REF!)&gt;0,'Описание предлагаемого товара'!#REF!,"")</f>
        <v>#REF!</v>
      </c>
      <c r="C197" s="61" t="e">
        <f>IF(LEN('Описание предлагаемого товара'!#REF!)&gt;0,'Описание предлагаемого товара'!#REF!,"")</f>
        <v>#REF!</v>
      </c>
      <c r="D197" s="61" t="e">
        <f>IF(LEN('Описание предлагаемого товара'!#REF!)&gt;0,'Описание предлагаемого товара'!#REF!,"")</f>
        <v>#REF!</v>
      </c>
      <c r="E197" s="61" t="e">
        <f>IF(LEN('Описание предлагаемого товара'!#REF!)&gt;0,'Описание предлагаемого товара'!#REF!,"")</f>
        <v>#REF!</v>
      </c>
      <c r="F197" s="61" t="e">
        <f>IF(LEN('Описание предлагаемого товара'!#REF!)&gt;0,'Описание предлагаемого товара'!#REF!,"")</f>
        <v>#REF!</v>
      </c>
      <c r="G197" s="61" t="e">
        <f>IF(LEN('Описание предлагаемого товара'!#REF!)&gt;0,'Описание предлагаемого товара'!#REF!,"")</f>
        <v>#REF!</v>
      </c>
      <c r="H197" s="61" t="e">
        <f>IF(LEN('Описание предлагаемого товара'!#REF!)&gt;0,'Описание предлагаемого товара'!#REF!,"")</f>
        <v>#REF!</v>
      </c>
      <c r="I197" s="61" t="e">
        <f>IF(LEN('Описание предлагаемого товара'!#REF!)&gt;0,'Описание предлагаемого товара'!#REF!,"")</f>
        <v>#REF!</v>
      </c>
      <c r="J197" s="38" t="str">
        <f>IFERROR(VLOOKUP(B197,SAP!$A:$E,5,),"")</f>
        <v/>
      </c>
      <c r="K197" s="40" t="str">
        <f t="shared" si="1277"/>
        <v/>
      </c>
      <c r="L197" s="61" t="e">
        <f>IF(LEN('Описание предлагаемого товара'!#REF!)&gt;0,IFERROR('Описание предлагаемого товара'!#REF!*1,""),"")</f>
        <v>#REF!</v>
      </c>
      <c r="M197" s="39" t="str">
        <f>IFERROR(VLOOKUP(B197,SAP!$A:$E,2,),"")</f>
        <v/>
      </c>
      <c r="N197" s="41" t="str">
        <f t="shared" si="1413"/>
        <v/>
      </c>
      <c r="O197" s="39" t="str">
        <f t="shared" si="1264"/>
        <v/>
      </c>
      <c r="P197" s="36" t="e">
        <f>IF(LEN('Описание предлагаемого товара'!#REF!)&gt;0,'Описание предлагаемого товара'!#REF!,"")</f>
        <v>#REF!</v>
      </c>
      <c r="Q19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97" s="37" t="e">
        <f>IF(LEN('Описание предлагаемого товара'!#REF!)&gt;0,'Описание предлагаемого товара'!#REF!,"")</f>
        <v>#REF!</v>
      </c>
      <c r="S197" s="37" t="e">
        <f>IF(LEN('Описание предлагаемого товара'!#REF!)&gt;0,'Описание предлагаемого товара'!#REF!,"")</f>
        <v>#REF!</v>
      </c>
      <c r="T19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97" s="23" t="str">
        <f>IFERROR(VLOOKUP(CI197*1,Обработ.выгрузка_реестра_РФ!$A:$G,6,),"")</f>
        <v/>
      </c>
      <c r="V197" s="61" t="e">
        <f>IF(LEN('Описание предлагаемого товара'!#REF!)&gt;0,'Описание предлагаемого товара'!#REF!,"")</f>
        <v>#REF!</v>
      </c>
      <c r="W197" s="62" t="e">
        <f>IF(LEN('Описание предлагаемого товара'!#REF!)&gt;0,'Описание предлагаемого товара'!#REF!,"")</f>
        <v>#REF!</v>
      </c>
      <c r="X197" s="91" t="e">
        <f t="shared" ref="X197:Y197" si="1783">IFERROR(REPLACE(W197,FIND(CHAR(10),W197,1),1," "),W197)</f>
        <v>#REF!</v>
      </c>
      <c r="Y197" s="91" t="e">
        <f t="shared" si="1783"/>
        <v>#REF!</v>
      </c>
      <c r="Z197" s="91" t="e">
        <f t="shared" si="1279"/>
        <v>#REF!</v>
      </c>
      <c r="AA197" s="91" t="e">
        <f t="shared" si="1280"/>
        <v>#REF!</v>
      </c>
      <c r="AB197" s="91" t="e">
        <f t="shared" si="1281"/>
        <v>#REF!</v>
      </c>
      <c r="AC197" s="91" t="e">
        <f t="shared" ref="AC197:AF197" si="1784">IFERROR(REPLACE(AB197,FIND("  ",AB197,1),2," "),AB197)</f>
        <v>#REF!</v>
      </c>
      <c r="AD197" s="91" t="e">
        <f t="shared" si="1784"/>
        <v>#REF!</v>
      </c>
      <c r="AE197" s="91" t="e">
        <f t="shared" si="1784"/>
        <v>#REF!</v>
      </c>
      <c r="AF197" s="91" t="e">
        <f t="shared" si="1784"/>
        <v>#REF!</v>
      </c>
      <c r="AG197" s="23" t="str">
        <f>IFERROR(VLOOKUP(CI197*1,Обработ.выгрузка_реестра_РФ!$A:$G,4,),"")</f>
        <v/>
      </c>
      <c r="AH197" s="91" t="str">
        <f t="shared" ref="AH197:AI197" si="1785">IFERROR(REPLACE(AG197,FIND("-",AG197,1),1,"*"),AG197)</f>
        <v/>
      </c>
      <c r="AI197" s="91" t="str">
        <f t="shared" si="1785"/>
        <v/>
      </c>
      <c r="AJ197" s="27" t="str">
        <f t="shared" si="1379"/>
        <v/>
      </c>
      <c r="AK197" s="63" t="e">
        <f>IF(LEN('Описание предлагаемого товара'!#REF!)&gt;0,'Описание предлагаемого товара'!#REF!,"")</f>
        <v>#REF!</v>
      </c>
      <c r="AL197" s="91" t="e">
        <f t="shared" ref="AL197:AM197" si="1786">IFERROR(REPLACE(AK197,FIND(CHAR(10),AK197,1),1,""),AK197)</f>
        <v>#REF!</v>
      </c>
      <c r="AM197" s="91" t="e">
        <f t="shared" si="1786"/>
        <v>#REF!</v>
      </c>
      <c r="AN197" s="91" t="e">
        <f t="shared" ref="AN197:AR197" si="1787">IFERROR(REPLACE(AM197,FIND(" ",AM197,1),1,""),AM197)</f>
        <v>#REF!</v>
      </c>
      <c r="AO197" s="91" t="e">
        <f t="shared" si="1787"/>
        <v>#REF!</v>
      </c>
      <c r="AP197" s="91" t="e">
        <f t="shared" si="1787"/>
        <v>#REF!</v>
      </c>
      <c r="AQ197" s="91" t="e">
        <f t="shared" si="1787"/>
        <v>#REF!</v>
      </c>
      <c r="AR197" s="91" t="e">
        <f t="shared" si="1787"/>
        <v>#REF!</v>
      </c>
      <c r="AS197" s="91" t="e">
        <f t="shared" si="1286"/>
        <v>#REF!</v>
      </c>
      <c r="AT197" s="91" t="e">
        <f t="shared" si="1287"/>
        <v>#REF!</v>
      </c>
      <c r="AU197" s="32" t="e">
        <f t="shared" si="1270"/>
        <v>#REF!</v>
      </c>
      <c r="AV197" s="93" t="e">
        <f>'Описание предлагаемого товара'!#REF!</f>
        <v>#REF!</v>
      </c>
      <c r="AW197" s="91" t="e">
        <f>MIN(SEARCH({0,1,2,3,4,5,6,7,8,9},AV197&amp; "0123456789"))</f>
        <v>#REF!</v>
      </c>
      <c r="AX197" s="91" t="str">
        <f t="shared" si="1288"/>
        <v/>
      </c>
      <c r="AY197" s="91" t="str">
        <f t="shared" si="1289"/>
        <v/>
      </c>
      <c r="AZ197" s="91" t="str">
        <f t="shared" si="1290"/>
        <v/>
      </c>
      <c r="BA197" s="91" t="str">
        <f t="shared" si="1291"/>
        <v/>
      </c>
      <c r="BB197" s="91" t="str">
        <f t="shared" si="1292"/>
        <v/>
      </c>
      <c r="BC197" s="91" t="str">
        <f t="shared" si="1293"/>
        <v/>
      </c>
      <c r="BD197" s="91" t="str">
        <f t="shared" si="1294"/>
        <v/>
      </c>
      <c r="BE197" s="91" t="str">
        <f t="shared" si="1295"/>
        <v/>
      </c>
      <c r="BF197" s="91" t="str">
        <f t="shared" si="1296"/>
        <v/>
      </c>
      <c r="BG197" s="91" t="str">
        <f t="shared" si="1297"/>
        <v/>
      </c>
      <c r="BH197" s="91" t="str">
        <f t="shared" si="1298"/>
        <v/>
      </c>
      <c r="BI197" s="91" t="str">
        <f t="shared" si="1299"/>
        <v/>
      </c>
      <c r="BJ197" s="91" t="str">
        <f t="shared" si="1300"/>
        <v/>
      </c>
      <c r="BK197" s="91" t="str">
        <f t="shared" si="1301"/>
        <v/>
      </c>
      <c r="BL197" s="91" t="str">
        <f t="shared" si="1302"/>
        <v/>
      </c>
      <c r="BM197" s="91" t="str">
        <f t="shared" si="1303"/>
        <v/>
      </c>
      <c r="BN197" s="91" t="str">
        <f t="shared" si="1304"/>
        <v/>
      </c>
      <c r="BO197" s="91" t="str">
        <f t="shared" si="1305"/>
        <v/>
      </c>
      <c r="BP197" s="91" t="str">
        <f t="shared" si="1306"/>
        <v/>
      </c>
      <c r="BQ197" s="91" t="str">
        <f t="shared" si="1307"/>
        <v/>
      </c>
      <c r="BR197" s="91" t="str">
        <f t="shared" si="1308"/>
        <v/>
      </c>
      <c r="BS197" s="91" t="str">
        <f t="shared" si="1309"/>
        <v/>
      </c>
      <c r="BT197" s="91" t="str">
        <f t="shared" si="1310"/>
        <v/>
      </c>
      <c r="BU197" s="91" t="str">
        <f t="shared" si="1311"/>
        <v/>
      </c>
      <c r="BV197" s="91" t="str">
        <f t="shared" si="1312"/>
        <v/>
      </c>
      <c r="BW197" s="91" t="str">
        <f t="shared" si="1313"/>
        <v/>
      </c>
      <c r="BX197" s="91" t="str">
        <f t="shared" si="1314"/>
        <v/>
      </c>
      <c r="BY197" s="91" t="str">
        <f t="shared" si="1315"/>
        <v/>
      </c>
      <c r="BZ197" s="91" t="str">
        <f t="shared" si="1316"/>
        <v/>
      </c>
      <c r="CA197" s="91" t="str">
        <f t="shared" si="1317"/>
        <v/>
      </c>
      <c r="CB197" s="91" t="str">
        <f t="shared" si="1318"/>
        <v/>
      </c>
      <c r="CC197" s="91" t="str">
        <f t="shared" si="1319"/>
        <v/>
      </c>
      <c r="CD197" s="91" t="str">
        <f t="shared" si="1320"/>
        <v/>
      </c>
      <c r="CE197" s="91" t="str">
        <f t="shared" si="1321"/>
        <v/>
      </c>
      <c r="CF197" s="91" t="str">
        <f t="shared" si="1322"/>
        <v/>
      </c>
      <c r="CG197" s="91" t="str">
        <f t="shared" si="1323"/>
        <v/>
      </c>
      <c r="CH197" s="91" t="str">
        <f t="shared" si="1324"/>
        <v/>
      </c>
      <c r="CI197" s="91" t="str">
        <f t="shared" si="1325"/>
        <v>нет</v>
      </c>
      <c r="CJ197" s="63" t="e">
        <f>IF(LEN('Описание предлагаемого товара'!#REF!)&gt;0,'Описание предлагаемого товара'!#REF!,"")</f>
        <v>#REF!</v>
      </c>
      <c r="CK197" s="91" t="e">
        <f t="shared" ref="CK197:CL197" si="1788">IFERROR(REPLACE(CJ197,FIND(CHAR(10),CJ197,1),1,""),CJ197)</f>
        <v>#REF!</v>
      </c>
      <c r="CL197" s="91" t="e">
        <f t="shared" si="1788"/>
        <v>#REF!</v>
      </c>
      <c r="CM197" s="91" t="e">
        <f t="shared" si="1327"/>
        <v>#REF!</v>
      </c>
      <c r="CN197" s="91" t="e">
        <f t="shared" si="1328"/>
        <v>#REF!</v>
      </c>
      <c r="CO197" s="91" t="e">
        <f t="shared" si="1329"/>
        <v>#REF!</v>
      </c>
      <c r="CP197" s="90" t="e">
        <f>IF(AU197="Не указан реестровый номер (мера нац.режима Запрет)","",IF(CI197="нет","",IF(CU197="да","исключение(не смотрим баллы)",IFERROR(IF(CI197*1&gt;0,IFERROR(IF(VLOOKUP(CI197*1,Обработ.выгрузка_реестра_РФ!$A:$G,7,)=0,"Баллы не установлены",VLOOKUP(CI197*1,Обработ.выгрузка_реестра_РФ!$A:$G,7,)),IF(LEN(CI197)&gt;14,"","нет номера в реестре РФ")),""),IF(LEN(CI197)=0,"","Некорректный реестровый номер")))))</f>
        <v>#REF!</v>
      </c>
      <c r="CQ197" s="33" t="e">
        <f>IF(LEN(C197)&gt;0,IFERROR(IF(LEN(H197)&gt;0,IF(LEN(VLOOKUP(H197,'исключения(не_смотрим_баллы)'!$A:$C,1,))&gt;0,"да","нет"),"не введен ОКПД2"),"нет"),"")</f>
        <v>#REF!</v>
      </c>
      <c r="CR197" s="33" t="e">
        <f ca="1">IF(CQ197="да",IF(TODAY()&lt;VLOOKUP(H197,'исключения(не_смотрим_баллы)'!$A:$C,3,),"да","нет"),"")</f>
        <v>#REF!</v>
      </c>
      <c r="CS197" s="33" t="str">
        <f>IFERROR(IF(CQ197="да",IF(VLOOKUP(CI197*1,Обработ.выгрузка_реестра_РФ!$A:$G,2,)&lt;VLOOKUP(H197,'исключения(не_смотрим_баллы)'!$A:$C,2,),"да","нет"),""),"")</f>
        <v/>
      </c>
      <c r="CT197" s="24"/>
      <c r="CU197" s="33" t="e">
        <f t="shared" si="1341"/>
        <v>#REF!</v>
      </c>
      <c r="CV197" s="91" t="e">
        <f t="shared" si="1342"/>
        <v>#REF!</v>
      </c>
      <c r="CW197" s="27" t="e">
        <f t="shared" si="1343"/>
        <v>#REF!</v>
      </c>
      <c r="CX197" s="26" t="e">
        <f t="shared" si="1272"/>
        <v>#REF!</v>
      </c>
      <c r="CY197" s="64" t="e">
        <f>IF(LEN('Описание предлагаемого товара'!#REF!)&gt;0,'Описание предлагаемого товара'!#REF!,"")</f>
        <v>#REF!</v>
      </c>
      <c r="CZ197" s="95" t="e">
        <f t="shared" si="1330"/>
        <v>#REF!</v>
      </c>
      <c r="DA197" s="95" t="e">
        <f t="shared" ref="DA197" si="1789">IFERROR(REPLACE(CZ197,FIND(" ",CZ197,1),1,""),CZ197)</f>
        <v>#REF!</v>
      </c>
      <c r="DB197" s="95" t="e">
        <f t="shared" si="1274"/>
        <v>#REF!</v>
      </c>
      <c r="DC197" s="95" t="e">
        <f t="shared" ref="DC197:DD197" si="1790">IFERROR(REPLACE(DB197,FIND("г.",DB197,1),2,""),DB197)</f>
        <v>#REF!</v>
      </c>
      <c r="DD197" s="95" t="e">
        <f t="shared" si="1790"/>
        <v>#REF!</v>
      </c>
      <c r="DE197" s="95" t="e">
        <f t="shared" ref="DE197:DF197" si="1791">IFERROR(REPLACE(DD197,FIND("г",DD197,1),1,""),DD197)</f>
        <v>#REF!</v>
      </c>
      <c r="DF197" s="95" t="e">
        <f t="shared" si="1791"/>
        <v>#REF!</v>
      </c>
      <c r="DG197" s="95" t="e">
        <f t="shared" si="1347"/>
        <v>#REF!</v>
      </c>
      <c r="DH197" s="25" t="str">
        <f>IFERROR(VLOOKUP(CI197*1,Обработ.выгрузка_реестра_РФ!$A:$G,5,),"")</f>
        <v/>
      </c>
      <c r="DI197" s="27" t="str">
        <f t="shared" si="1357"/>
        <v/>
      </c>
      <c r="DJ197" s="27" t="str">
        <f t="shared" ca="1" si="1334"/>
        <v/>
      </c>
      <c r="DK197" s="63" t="e">
        <f>IF(LEN('Описание предлагаемого товара'!#REF!)&gt;0,'Описание предлагаемого товара'!#REF!,"")</f>
        <v>#REF!</v>
      </c>
      <c r="DL197" s="63" t="e">
        <f>IF(LEN('Описание предлагаемого товара'!#REF!)&gt;0,'Описание предлагаемого товара'!#REF!,"")</f>
        <v>#REF!</v>
      </c>
      <c r="DM197" s="32"/>
    </row>
    <row r="198" spans="1:117" ht="48.75" customHeight="1" x14ac:dyDescent="0.25">
      <c r="A198" s="61" t="e">
        <f>IF(LEN('Описание предлагаемого товара'!#REF!)&gt;0,'Описание предлагаемого товара'!#REF!,"")</f>
        <v>#REF!</v>
      </c>
      <c r="B198" s="65" t="e">
        <f>IF(LEN('Описание предлагаемого товара'!#REF!)&gt;0,'Описание предлагаемого товара'!#REF!,"")</f>
        <v>#REF!</v>
      </c>
      <c r="C198" s="61" t="e">
        <f>IF(LEN('Описание предлагаемого товара'!#REF!)&gt;0,'Описание предлагаемого товара'!#REF!,"")</f>
        <v>#REF!</v>
      </c>
      <c r="D198" s="61" t="e">
        <f>IF(LEN('Описание предлагаемого товара'!#REF!)&gt;0,'Описание предлагаемого товара'!#REF!,"")</f>
        <v>#REF!</v>
      </c>
      <c r="E198" s="61" t="e">
        <f>IF(LEN('Описание предлагаемого товара'!#REF!)&gt;0,'Описание предлагаемого товара'!#REF!,"")</f>
        <v>#REF!</v>
      </c>
      <c r="F198" s="61" t="e">
        <f>IF(LEN('Описание предлагаемого товара'!#REF!)&gt;0,'Описание предлагаемого товара'!#REF!,"")</f>
        <v>#REF!</v>
      </c>
      <c r="G198" s="61" t="e">
        <f>IF(LEN('Описание предлагаемого товара'!#REF!)&gt;0,'Описание предлагаемого товара'!#REF!,"")</f>
        <v>#REF!</v>
      </c>
      <c r="H198" s="61" t="e">
        <f>IF(LEN('Описание предлагаемого товара'!#REF!)&gt;0,'Описание предлагаемого товара'!#REF!,"")</f>
        <v>#REF!</v>
      </c>
      <c r="I198" s="61" t="e">
        <f>IF(LEN('Описание предлагаемого товара'!#REF!)&gt;0,'Описание предлагаемого товара'!#REF!,"")</f>
        <v>#REF!</v>
      </c>
      <c r="J198" s="38" t="str">
        <f>IFERROR(VLOOKUP(B198,SAP!$A:$E,5,),"")</f>
        <v/>
      </c>
      <c r="K198" s="40" t="str">
        <f t="shared" si="1277"/>
        <v/>
      </c>
      <c r="L198" s="61" t="e">
        <f>IF(LEN('Описание предлагаемого товара'!#REF!)&gt;0,IFERROR('Описание предлагаемого товара'!#REF!*1,""),"")</f>
        <v>#REF!</v>
      </c>
      <c r="M198" s="39" t="str">
        <f>IFERROR(VLOOKUP(B198,SAP!$A:$E,2,),"")</f>
        <v/>
      </c>
      <c r="N198" s="41" t="str">
        <f t="shared" si="1413"/>
        <v/>
      </c>
      <c r="O198" s="39" t="str">
        <f t="shared" si="1264"/>
        <v/>
      </c>
      <c r="P198" s="36" t="e">
        <f>IF(LEN('Описание предлагаемого товара'!#REF!)&gt;0,'Описание предлагаемого товара'!#REF!,"")</f>
        <v>#REF!</v>
      </c>
      <c r="Q19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98" s="37" t="e">
        <f>IF(LEN('Описание предлагаемого товара'!#REF!)&gt;0,'Описание предлагаемого товара'!#REF!,"")</f>
        <v>#REF!</v>
      </c>
      <c r="S198" s="37" t="e">
        <f>IF(LEN('Описание предлагаемого товара'!#REF!)&gt;0,'Описание предлагаемого товара'!#REF!,"")</f>
        <v>#REF!</v>
      </c>
      <c r="T19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98" s="23" t="str">
        <f>IFERROR(VLOOKUP(CI198*1,Обработ.выгрузка_реестра_РФ!$A:$G,6,),"")</f>
        <v/>
      </c>
      <c r="V198" s="61" t="e">
        <f>IF(LEN('Описание предлагаемого товара'!#REF!)&gt;0,'Описание предлагаемого товара'!#REF!,"")</f>
        <v>#REF!</v>
      </c>
      <c r="W198" s="62" t="e">
        <f>IF(LEN('Описание предлагаемого товара'!#REF!)&gt;0,'Описание предлагаемого товара'!#REF!,"")</f>
        <v>#REF!</v>
      </c>
      <c r="X198" s="91" t="e">
        <f t="shared" ref="X198:Y198" si="1792">IFERROR(REPLACE(W198,FIND(CHAR(10),W198,1),1," "),W198)</f>
        <v>#REF!</v>
      </c>
      <c r="Y198" s="91" t="e">
        <f t="shared" si="1792"/>
        <v>#REF!</v>
      </c>
      <c r="Z198" s="91" t="e">
        <f t="shared" si="1279"/>
        <v>#REF!</v>
      </c>
      <c r="AA198" s="91" t="e">
        <f t="shared" si="1280"/>
        <v>#REF!</v>
      </c>
      <c r="AB198" s="91" t="e">
        <f t="shared" si="1281"/>
        <v>#REF!</v>
      </c>
      <c r="AC198" s="91" t="e">
        <f t="shared" ref="AC198:AF198" si="1793">IFERROR(REPLACE(AB198,FIND("  ",AB198,1),2," "),AB198)</f>
        <v>#REF!</v>
      </c>
      <c r="AD198" s="91" t="e">
        <f t="shared" si="1793"/>
        <v>#REF!</v>
      </c>
      <c r="AE198" s="91" t="e">
        <f t="shared" si="1793"/>
        <v>#REF!</v>
      </c>
      <c r="AF198" s="91" t="e">
        <f t="shared" si="1793"/>
        <v>#REF!</v>
      </c>
      <c r="AG198" s="23" t="str">
        <f>IFERROR(VLOOKUP(CI198*1,Обработ.выгрузка_реестра_РФ!$A:$G,4,),"")</f>
        <v/>
      </c>
      <c r="AH198" s="91" t="str">
        <f t="shared" ref="AH198:AI198" si="1794">IFERROR(REPLACE(AG198,FIND("-",AG198,1),1,"*"),AG198)</f>
        <v/>
      </c>
      <c r="AI198" s="91" t="str">
        <f t="shared" si="1794"/>
        <v/>
      </c>
      <c r="AJ198" s="27" t="str">
        <f t="shared" si="1379"/>
        <v/>
      </c>
      <c r="AK198" s="63" t="e">
        <f>IF(LEN('Описание предлагаемого товара'!#REF!)&gt;0,'Описание предлагаемого товара'!#REF!,"")</f>
        <v>#REF!</v>
      </c>
      <c r="AL198" s="91" t="e">
        <f t="shared" ref="AL198:AM198" si="1795">IFERROR(REPLACE(AK198,FIND(CHAR(10),AK198,1),1,""),AK198)</f>
        <v>#REF!</v>
      </c>
      <c r="AM198" s="91" t="e">
        <f t="shared" si="1795"/>
        <v>#REF!</v>
      </c>
      <c r="AN198" s="91" t="e">
        <f t="shared" ref="AN198:AR198" si="1796">IFERROR(REPLACE(AM198,FIND(" ",AM198,1),1,""),AM198)</f>
        <v>#REF!</v>
      </c>
      <c r="AO198" s="91" t="e">
        <f t="shared" si="1796"/>
        <v>#REF!</v>
      </c>
      <c r="AP198" s="91" t="e">
        <f t="shared" si="1796"/>
        <v>#REF!</v>
      </c>
      <c r="AQ198" s="91" t="e">
        <f t="shared" si="1796"/>
        <v>#REF!</v>
      </c>
      <c r="AR198" s="91" t="e">
        <f t="shared" si="1796"/>
        <v>#REF!</v>
      </c>
      <c r="AS198" s="91" t="e">
        <f t="shared" si="1286"/>
        <v>#REF!</v>
      </c>
      <c r="AT198" s="91" t="e">
        <f t="shared" si="1287"/>
        <v>#REF!</v>
      </c>
      <c r="AU198" s="32" t="e">
        <f t="shared" si="1270"/>
        <v>#REF!</v>
      </c>
      <c r="AV198" s="93" t="e">
        <f>'Описание предлагаемого товара'!#REF!</f>
        <v>#REF!</v>
      </c>
      <c r="AW198" s="91" t="e">
        <f>MIN(SEARCH({0,1,2,3,4,5,6,7,8,9},AV198&amp; "0123456789"))</f>
        <v>#REF!</v>
      </c>
      <c r="AX198" s="91" t="str">
        <f t="shared" si="1288"/>
        <v/>
      </c>
      <c r="AY198" s="91" t="str">
        <f t="shared" si="1289"/>
        <v/>
      </c>
      <c r="AZ198" s="91" t="str">
        <f t="shared" si="1290"/>
        <v/>
      </c>
      <c r="BA198" s="91" t="str">
        <f t="shared" si="1291"/>
        <v/>
      </c>
      <c r="BB198" s="91" t="str">
        <f t="shared" si="1292"/>
        <v/>
      </c>
      <c r="BC198" s="91" t="str">
        <f t="shared" si="1293"/>
        <v/>
      </c>
      <c r="BD198" s="91" t="str">
        <f t="shared" si="1294"/>
        <v/>
      </c>
      <c r="BE198" s="91" t="str">
        <f t="shared" si="1295"/>
        <v/>
      </c>
      <c r="BF198" s="91" t="str">
        <f t="shared" si="1296"/>
        <v/>
      </c>
      <c r="BG198" s="91" t="str">
        <f t="shared" si="1297"/>
        <v/>
      </c>
      <c r="BH198" s="91" t="str">
        <f t="shared" si="1298"/>
        <v/>
      </c>
      <c r="BI198" s="91" t="str">
        <f t="shared" si="1299"/>
        <v/>
      </c>
      <c r="BJ198" s="91" t="str">
        <f t="shared" si="1300"/>
        <v/>
      </c>
      <c r="BK198" s="91" t="str">
        <f t="shared" si="1301"/>
        <v/>
      </c>
      <c r="BL198" s="91" t="str">
        <f t="shared" si="1302"/>
        <v/>
      </c>
      <c r="BM198" s="91" t="str">
        <f t="shared" si="1303"/>
        <v/>
      </c>
      <c r="BN198" s="91" t="str">
        <f t="shared" si="1304"/>
        <v/>
      </c>
      <c r="BO198" s="91" t="str">
        <f t="shared" si="1305"/>
        <v/>
      </c>
      <c r="BP198" s="91" t="str">
        <f t="shared" si="1306"/>
        <v/>
      </c>
      <c r="BQ198" s="91" t="str">
        <f t="shared" si="1307"/>
        <v/>
      </c>
      <c r="BR198" s="91" t="str">
        <f t="shared" si="1308"/>
        <v/>
      </c>
      <c r="BS198" s="91" t="str">
        <f t="shared" si="1309"/>
        <v/>
      </c>
      <c r="BT198" s="91" t="str">
        <f t="shared" si="1310"/>
        <v/>
      </c>
      <c r="BU198" s="91" t="str">
        <f t="shared" si="1311"/>
        <v/>
      </c>
      <c r="BV198" s="91" t="str">
        <f t="shared" si="1312"/>
        <v/>
      </c>
      <c r="BW198" s="91" t="str">
        <f t="shared" si="1313"/>
        <v/>
      </c>
      <c r="BX198" s="91" t="str">
        <f t="shared" si="1314"/>
        <v/>
      </c>
      <c r="BY198" s="91" t="str">
        <f t="shared" si="1315"/>
        <v/>
      </c>
      <c r="BZ198" s="91" t="str">
        <f t="shared" si="1316"/>
        <v/>
      </c>
      <c r="CA198" s="91" t="str">
        <f t="shared" si="1317"/>
        <v/>
      </c>
      <c r="CB198" s="91" t="str">
        <f t="shared" si="1318"/>
        <v/>
      </c>
      <c r="CC198" s="91" t="str">
        <f t="shared" si="1319"/>
        <v/>
      </c>
      <c r="CD198" s="91" t="str">
        <f t="shared" si="1320"/>
        <v/>
      </c>
      <c r="CE198" s="91" t="str">
        <f t="shared" si="1321"/>
        <v/>
      </c>
      <c r="CF198" s="91" t="str">
        <f t="shared" si="1322"/>
        <v/>
      </c>
      <c r="CG198" s="91" t="str">
        <f t="shared" si="1323"/>
        <v/>
      </c>
      <c r="CH198" s="91" t="str">
        <f t="shared" si="1324"/>
        <v/>
      </c>
      <c r="CI198" s="91" t="str">
        <f t="shared" si="1325"/>
        <v>нет</v>
      </c>
      <c r="CJ198" s="63" t="e">
        <f>IF(LEN('Описание предлагаемого товара'!#REF!)&gt;0,'Описание предлагаемого товара'!#REF!,"")</f>
        <v>#REF!</v>
      </c>
      <c r="CK198" s="91" t="e">
        <f t="shared" ref="CK198:CL198" si="1797">IFERROR(REPLACE(CJ198,FIND(CHAR(10),CJ198,1),1,""),CJ198)</f>
        <v>#REF!</v>
      </c>
      <c r="CL198" s="91" t="e">
        <f t="shared" si="1797"/>
        <v>#REF!</v>
      </c>
      <c r="CM198" s="91" t="e">
        <f t="shared" si="1327"/>
        <v>#REF!</v>
      </c>
      <c r="CN198" s="91" t="e">
        <f t="shared" si="1328"/>
        <v>#REF!</v>
      </c>
      <c r="CO198" s="91" t="e">
        <f t="shared" si="1329"/>
        <v>#REF!</v>
      </c>
      <c r="CP198" s="90" t="e">
        <f>IF(AU198="Не указан реестровый номер (мера нац.режима Запрет)","",IF(CI198="нет","",IF(CU198="да","исключение(не смотрим баллы)",IFERROR(IF(CI198*1&gt;0,IFERROR(IF(VLOOKUP(CI198*1,Обработ.выгрузка_реестра_РФ!$A:$G,7,)=0,"Баллы не установлены",VLOOKUP(CI198*1,Обработ.выгрузка_реестра_РФ!$A:$G,7,)),IF(LEN(CI198)&gt;14,"","нет номера в реестре РФ")),""),IF(LEN(CI198)=0,"","Некорректный реестровый номер")))))</f>
        <v>#REF!</v>
      </c>
      <c r="CQ198" s="33" t="e">
        <f>IF(LEN(C198)&gt;0,IFERROR(IF(LEN(H198)&gt;0,IF(LEN(VLOOKUP(H198,'исключения(не_смотрим_баллы)'!$A:$C,1,))&gt;0,"да","нет"),"не введен ОКПД2"),"нет"),"")</f>
        <v>#REF!</v>
      </c>
      <c r="CR198" s="33" t="e">
        <f ca="1">IF(CQ198="да",IF(TODAY()&lt;VLOOKUP(H198,'исключения(не_смотрим_баллы)'!$A:$C,3,),"да","нет"),"")</f>
        <v>#REF!</v>
      </c>
      <c r="CS198" s="33" t="str">
        <f>IFERROR(IF(CQ198="да",IF(VLOOKUP(CI198*1,Обработ.выгрузка_реестра_РФ!$A:$G,2,)&lt;VLOOKUP(H198,'исключения(не_смотрим_баллы)'!$A:$C,2,),"да","нет"),""),"")</f>
        <v/>
      </c>
      <c r="CT198" s="24"/>
      <c r="CU198" s="33" t="e">
        <f t="shared" si="1341"/>
        <v>#REF!</v>
      </c>
      <c r="CV198" s="91" t="e">
        <f t="shared" si="1342"/>
        <v>#REF!</v>
      </c>
      <c r="CW198" s="27" t="e">
        <f t="shared" si="1343"/>
        <v>#REF!</v>
      </c>
      <c r="CX198" s="26" t="e">
        <f t="shared" si="1272"/>
        <v>#REF!</v>
      </c>
      <c r="CY198" s="64" t="e">
        <f>IF(LEN('Описание предлагаемого товара'!#REF!)&gt;0,'Описание предлагаемого товара'!#REF!,"")</f>
        <v>#REF!</v>
      </c>
      <c r="CZ198" s="95" t="e">
        <f t="shared" si="1330"/>
        <v>#REF!</v>
      </c>
      <c r="DA198" s="95" t="e">
        <f t="shared" ref="DA198" si="1798">IFERROR(REPLACE(CZ198,FIND(" ",CZ198,1),1,""),CZ198)</f>
        <v>#REF!</v>
      </c>
      <c r="DB198" s="95" t="e">
        <f t="shared" si="1274"/>
        <v>#REF!</v>
      </c>
      <c r="DC198" s="95" t="e">
        <f t="shared" ref="DC198:DD198" si="1799">IFERROR(REPLACE(DB198,FIND("г.",DB198,1),2,""),DB198)</f>
        <v>#REF!</v>
      </c>
      <c r="DD198" s="95" t="e">
        <f t="shared" si="1799"/>
        <v>#REF!</v>
      </c>
      <c r="DE198" s="95" t="e">
        <f t="shared" ref="DE198:DF198" si="1800">IFERROR(REPLACE(DD198,FIND("г",DD198,1),1,""),DD198)</f>
        <v>#REF!</v>
      </c>
      <c r="DF198" s="95" t="e">
        <f t="shared" si="1800"/>
        <v>#REF!</v>
      </c>
      <c r="DG198" s="95" t="e">
        <f t="shared" si="1347"/>
        <v>#REF!</v>
      </c>
      <c r="DH198" s="25" t="str">
        <f>IFERROR(VLOOKUP(CI198*1,Обработ.выгрузка_реестра_РФ!$A:$G,5,),"")</f>
        <v/>
      </c>
      <c r="DI198" s="27" t="str">
        <f t="shared" si="1357"/>
        <v/>
      </c>
      <c r="DJ198" s="27" t="str">
        <f t="shared" ca="1" si="1334"/>
        <v/>
      </c>
      <c r="DK198" s="63" t="e">
        <f>IF(LEN('Описание предлагаемого товара'!#REF!)&gt;0,'Описание предлагаемого товара'!#REF!,"")</f>
        <v>#REF!</v>
      </c>
      <c r="DL198" s="63" t="e">
        <f>IF(LEN('Описание предлагаемого товара'!#REF!)&gt;0,'Описание предлагаемого товара'!#REF!,"")</f>
        <v>#REF!</v>
      </c>
      <c r="DM198" s="32"/>
    </row>
    <row r="199" spans="1:117" ht="48.75" customHeight="1" x14ac:dyDescent="0.25">
      <c r="A199" s="61" t="e">
        <f>IF(LEN('Описание предлагаемого товара'!#REF!)&gt;0,'Описание предлагаемого товара'!#REF!,"")</f>
        <v>#REF!</v>
      </c>
      <c r="B199" s="65" t="e">
        <f>IF(LEN('Описание предлагаемого товара'!#REF!)&gt;0,'Описание предлагаемого товара'!#REF!,"")</f>
        <v>#REF!</v>
      </c>
      <c r="C199" s="61" t="e">
        <f>IF(LEN('Описание предлагаемого товара'!#REF!)&gt;0,'Описание предлагаемого товара'!#REF!,"")</f>
        <v>#REF!</v>
      </c>
      <c r="D199" s="61" t="e">
        <f>IF(LEN('Описание предлагаемого товара'!#REF!)&gt;0,'Описание предлагаемого товара'!#REF!,"")</f>
        <v>#REF!</v>
      </c>
      <c r="E199" s="61" t="e">
        <f>IF(LEN('Описание предлагаемого товара'!#REF!)&gt;0,'Описание предлагаемого товара'!#REF!,"")</f>
        <v>#REF!</v>
      </c>
      <c r="F199" s="61" t="e">
        <f>IF(LEN('Описание предлагаемого товара'!#REF!)&gt;0,'Описание предлагаемого товара'!#REF!,"")</f>
        <v>#REF!</v>
      </c>
      <c r="G199" s="61" t="e">
        <f>IF(LEN('Описание предлагаемого товара'!#REF!)&gt;0,'Описание предлагаемого товара'!#REF!,"")</f>
        <v>#REF!</v>
      </c>
      <c r="H199" s="61" t="e">
        <f>IF(LEN('Описание предлагаемого товара'!#REF!)&gt;0,'Описание предлагаемого товара'!#REF!,"")</f>
        <v>#REF!</v>
      </c>
      <c r="I199" s="61" t="e">
        <f>IF(LEN('Описание предлагаемого товара'!#REF!)&gt;0,'Описание предлагаемого товара'!#REF!,"")</f>
        <v>#REF!</v>
      </c>
      <c r="J199" s="38" t="str">
        <f>IFERROR(VLOOKUP(B199,SAP!$A:$E,5,),"")</f>
        <v/>
      </c>
      <c r="K199" s="40" t="str">
        <f t="shared" si="1277"/>
        <v/>
      </c>
      <c r="L199" s="61" t="e">
        <f>IF(LEN('Описание предлагаемого товара'!#REF!)&gt;0,IFERROR('Описание предлагаемого товара'!#REF!*1,""),"")</f>
        <v>#REF!</v>
      </c>
      <c r="M199" s="39" t="str">
        <f>IFERROR(VLOOKUP(B199,SAP!$A:$E,2,),"")</f>
        <v/>
      </c>
      <c r="N199" s="41" t="str">
        <f t="shared" si="1413"/>
        <v/>
      </c>
      <c r="O199" s="39" t="str">
        <f t="shared" si="1264"/>
        <v/>
      </c>
      <c r="P199" s="36" t="e">
        <f>IF(LEN('Описание предлагаемого товара'!#REF!)&gt;0,'Описание предлагаемого товара'!#REF!,"")</f>
        <v>#REF!</v>
      </c>
      <c r="Q19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99" s="37" t="e">
        <f>IF(LEN('Описание предлагаемого товара'!#REF!)&gt;0,'Описание предлагаемого товара'!#REF!,"")</f>
        <v>#REF!</v>
      </c>
      <c r="S199" s="37" t="e">
        <f>IF(LEN('Описание предлагаемого товара'!#REF!)&gt;0,'Описание предлагаемого товара'!#REF!,"")</f>
        <v>#REF!</v>
      </c>
      <c r="T19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99" s="23" t="str">
        <f>IFERROR(VLOOKUP(CI199*1,Обработ.выгрузка_реестра_РФ!$A:$G,6,),"")</f>
        <v/>
      </c>
      <c r="V199" s="61" t="e">
        <f>IF(LEN('Описание предлагаемого товара'!#REF!)&gt;0,'Описание предлагаемого товара'!#REF!,"")</f>
        <v>#REF!</v>
      </c>
      <c r="W199" s="62" t="e">
        <f>IF(LEN('Описание предлагаемого товара'!#REF!)&gt;0,'Описание предлагаемого товара'!#REF!,"")</f>
        <v>#REF!</v>
      </c>
      <c r="X199" s="91" t="e">
        <f t="shared" ref="X199:Y199" si="1801">IFERROR(REPLACE(W199,FIND(CHAR(10),W199,1),1," "),W199)</f>
        <v>#REF!</v>
      </c>
      <c r="Y199" s="91" t="e">
        <f t="shared" si="1801"/>
        <v>#REF!</v>
      </c>
      <c r="Z199" s="91" t="e">
        <f t="shared" si="1279"/>
        <v>#REF!</v>
      </c>
      <c r="AA199" s="91" t="e">
        <f t="shared" si="1280"/>
        <v>#REF!</v>
      </c>
      <c r="AB199" s="91" t="e">
        <f t="shared" si="1281"/>
        <v>#REF!</v>
      </c>
      <c r="AC199" s="91" t="e">
        <f t="shared" ref="AC199:AF199" si="1802">IFERROR(REPLACE(AB199,FIND("  ",AB199,1),2," "),AB199)</f>
        <v>#REF!</v>
      </c>
      <c r="AD199" s="91" t="e">
        <f t="shared" si="1802"/>
        <v>#REF!</v>
      </c>
      <c r="AE199" s="91" t="e">
        <f t="shared" si="1802"/>
        <v>#REF!</v>
      </c>
      <c r="AF199" s="91" t="e">
        <f t="shared" si="1802"/>
        <v>#REF!</v>
      </c>
      <c r="AG199" s="23" t="str">
        <f>IFERROR(VLOOKUP(CI199*1,Обработ.выгрузка_реестра_РФ!$A:$G,4,),"")</f>
        <v/>
      </c>
      <c r="AH199" s="91" t="str">
        <f t="shared" ref="AH199:AI199" si="1803">IFERROR(REPLACE(AG199,FIND("-",AG199,1),1,"*"),AG199)</f>
        <v/>
      </c>
      <c r="AI199" s="91" t="str">
        <f t="shared" si="1803"/>
        <v/>
      </c>
      <c r="AJ199" s="27" t="str">
        <f t="shared" si="1379"/>
        <v/>
      </c>
      <c r="AK199" s="63" t="e">
        <f>IF(LEN('Описание предлагаемого товара'!#REF!)&gt;0,'Описание предлагаемого товара'!#REF!,"")</f>
        <v>#REF!</v>
      </c>
      <c r="AL199" s="91" t="e">
        <f t="shared" ref="AL199:AM199" si="1804">IFERROR(REPLACE(AK199,FIND(CHAR(10),AK199,1),1,""),AK199)</f>
        <v>#REF!</v>
      </c>
      <c r="AM199" s="91" t="e">
        <f t="shared" si="1804"/>
        <v>#REF!</v>
      </c>
      <c r="AN199" s="91" t="e">
        <f t="shared" ref="AN199:AR199" si="1805">IFERROR(REPLACE(AM199,FIND(" ",AM199,1),1,""),AM199)</f>
        <v>#REF!</v>
      </c>
      <c r="AO199" s="91" t="e">
        <f t="shared" si="1805"/>
        <v>#REF!</v>
      </c>
      <c r="AP199" s="91" t="e">
        <f t="shared" si="1805"/>
        <v>#REF!</v>
      </c>
      <c r="AQ199" s="91" t="e">
        <f t="shared" si="1805"/>
        <v>#REF!</v>
      </c>
      <c r="AR199" s="91" t="e">
        <f t="shared" si="1805"/>
        <v>#REF!</v>
      </c>
      <c r="AS199" s="91" t="e">
        <f t="shared" si="1286"/>
        <v>#REF!</v>
      </c>
      <c r="AT199" s="91" t="e">
        <f t="shared" si="1287"/>
        <v>#REF!</v>
      </c>
      <c r="AU199" s="32" t="e">
        <f t="shared" si="1270"/>
        <v>#REF!</v>
      </c>
      <c r="AV199" s="93" t="e">
        <f>'Описание предлагаемого товара'!#REF!</f>
        <v>#REF!</v>
      </c>
      <c r="AW199" s="91" t="e">
        <f>MIN(SEARCH({0,1,2,3,4,5,6,7,8,9},AV199&amp; "0123456789"))</f>
        <v>#REF!</v>
      </c>
      <c r="AX199" s="91" t="str">
        <f t="shared" si="1288"/>
        <v/>
      </c>
      <c r="AY199" s="91" t="str">
        <f t="shared" si="1289"/>
        <v/>
      </c>
      <c r="AZ199" s="91" t="str">
        <f t="shared" si="1290"/>
        <v/>
      </c>
      <c r="BA199" s="91" t="str">
        <f t="shared" si="1291"/>
        <v/>
      </c>
      <c r="BB199" s="91" t="str">
        <f t="shared" si="1292"/>
        <v/>
      </c>
      <c r="BC199" s="91" t="str">
        <f t="shared" si="1293"/>
        <v/>
      </c>
      <c r="BD199" s="91" t="str">
        <f t="shared" si="1294"/>
        <v/>
      </c>
      <c r="BE199" s="91" t="str">
        <f t="shared" si="1295"/>
        <v/>
      </c>
      <c r="BF199" s="91" t="str">
        <f t="shared" si="1296"/>
        <v/>
      </c>
      <c r="BG199" s="91" t="str">
        <f t="shared" si="1297"/>
        <v/>
      </c>
      <c r="BH199" s="91" t="str">
        <f t="shared" si="1298"/>
        <v/>
      </c>
      <c r="BI199" s="91" t="str">
        <f t="shared" si="1299"/>
        <v/>
      </c>
      <c r="BJ199" s="91" t="str">
        <f t="shared" si="1300"/>
        <v/>
      </c>
      <c r="BK199" s="91" t="str">
        <f t="shared" si="1301"/>
        <v/>
      </c>
      <c r="BL199" s="91" t="str">
        <f t="shared" si="1302"/>
        <v/>
      </c>
      <c r="BM199" s="91" t="str">
        <f t="shared" si="1303"/>
        <v/>
      </c>
      <c r="BN199" s="91" t="str">
        <f t="shared" si="1304"/>
        <v/>
      </c>
      <c r="BO199" s="91" t="str">
        <f t="shared" si="1305"/>
        <v/>
      </c>
      <c r="BP199" s="91" t="str">
        <f t="shared" si="1306"/>
        <v/>
      </c>
      <c r="BQ199" s="91" t="str">
        <f t="shared" si="1307"/>
        <v/>
      </c>
      <c r="BR199" s="91" t="str">
        <f t="shared" si="1308"/>
        <v/>
      </c>
      <c r="BS199" s="91" t="str">
        <f t="shared" si="1309"/>
        <v/>
      </c>
      <c r="BT199" s="91" t="str">
        <f t="shared" si="1310"/>
        <v/>
      </c>
      <c r="BU199" s="91" t="str">
        <f t="shared" si="1311"/>
        <v/>
      </c>
      <c r="BV199" s="91" t="str">
        <f t="shared" si="1312"/>
        <v/>
      </c>
      <c r="BW199" s="91" t="str">
        <f t="shared" si="1313"/>
        <v/>
      </c>
      <c r="BX199" s="91" t="str">
        <f t="shared" si="1314"/>
        <v/>
      </c>
      <c r="BY199" s="91" t="str">
        <f t="shared" si="1315"/>
        <v/>
      </c>
      <c r="BZ199" s="91" t="str">
        <f t="shared" si="1316"/>
        <v/>
      </c>
      <c r="CA199" s="91" t="str">
        <f t="shared" si="1317"/>
        <v/>
      </c>
      <c r="CB199" s="91" t="str">
        <f t="shared" si="1318"/>
        <v/>
      </c>
      <c r="CC199" s="91" t="str">
        <f t="shared" si="1319"/>
        <v/>
      </c>
      <c r="CD199" s="91" t="str">
        <f t="shared" si="1320"/>
        <v/>
      </c>
      <c r="CE199" s="91" t="str">
        <f t="shared" si="1321"/>
        <v/>
      </c>
      <c r="CF199" s="91" t="str">
        <f t="shared" si="1322"/>
        <v/>
      </c>
      <c r="CG199" s="91" t="str">
        <f t="shared" si="1323"/>
        <v/>
      </c>
      <c r="CH199" s="91" t="str">
        <f t="shared" si="1324"/>
        <v/>
      </c>
      <c r="CI199" s="91" t="str">
        <f t="shared" si="1325"/>
        <v>нет</v>
      </c>
      <c r="CJ199" s="63" t="e">
        <f>IF(LEN('Описание предлагаемого товара'!#REF!)&gt;0,'Описание предлагаемого товара'!#REF!,"")</f>
        <v>#REF!</v>
      </c>
      <c r="CK199" s="91" t="e">
        <f t="shared" ref="CK199:CL199" si="1806">IFERROR(REPLACE(CJ199,FIND(CHAR(10),CJ199,1),1,""),CJ199)</f>
        <v>#REF!</v>
      </c>
      <c r="CL199" s="91" t="e">
        <f t="shared" si="1806"/>
        <v>#REF!</v>
      </c>
      <c r="CM199" s="91" t="e">
        <f t="shared" si="1327"/>
        <v>#REF!</v>
      </c>
      <c r="CN199" s="91" t="e">
        <f t="shared" si="1328"/>
        <v>#REF!</v>
      </c>
      <c r="CO199" s="91" t="e">
        <f t="shared" si="1329"/>
        <v>#REF!</v>
      </c>
      <c r="CP199" s="90" t="e">
        <f>IF(AU199="Не указан реестровый номер (мера нац.режима Запрет)","",IF(CI199="нет","",IF(CU199="да","исключение(не смотрим баллы)",IFERROR(IF(CI199*1&gt;0,IFERROR(IF(VLOOKUP(CI199*1,Обработ.выгрузка_реестра_РФ!$A:$G,7,)=0,"Баллы не установлены",VLOOKUP(CI199*1,Обработ.выгрузка_реестра_РФ!$A:$G,7,)),IF(LEN(CI199)&gt;14,"","нет номера в реестре РФ")),""),IF(LEN(CI199)=0,"","Некорректный реестровый номер")))))</f>
        <v>#REF!</v>
      </c>
      <c r="CQ199" s="33" t="e">
        <f>IF(LEN(C199)&gt;0,IFERROR(IF(LEN(H199)&gt;0,IF(LEN(VLOOKUP(H199,'исключения(не_смотрим_баллы)'!$A:$C,1,))&gt;0,"да","нет"),"не введен ОКПД2"),"нет"),"")</f>
        <v>#REF!</v>
      </c>
      <c r="CR199" s="33" t="e">
        <f ca="1">IF(CQ199="да",IF(TODAY()&lt;VLOOKUP(H199,'исключения(не_смотрим_баллы)'!$A:$C,3,),"да","нет"),"")</f>
        <v>#REF!</v>
      </c>
      <c r="CS199" s="33" t="str">
        <f>IFERROR(IF(CQ199="да",IF(VLOOKUP(CI199*1,Обработ.выгрузка_реестра_РФ!$A:$G,2,)&lt;VLOOKUP(H199,'исключения(не_смотрим_баллы)'!$A:$C,2,),"да","нет"),""),"")</f>
        <v/>
      </c>
      <c r="CT199" s="24"/>
      <c r="CU199" s="33" t="e">
        <f t="shared" si="1341"/>
        <v>#REF!</v>
      </c>
      <c r="CV199" s="91" t="e">
        <f t="shared" si="1342"/>
        <v>#REF!</v>
      </c>
      <c r="CW199" s="27" t="e">
        <f t="shared" si="1343"/>
        <v>#REF!</v>
      </c>
      <c r="CX199" s="26" t="e">
        <f t="shared" si="1272"/>
        <v>#REF!</v>
      </c>
      <c r="CY199" s="64" t="e">
        <f>IF(LEN('Описание предлагаемого товара'!#REF!)&gt;0,'Описание предлагаемого товара'!#REF!,"")</f>
        <v>#REF!</v>
      </c>
      <c r="CZ199" s="95" t="e">
        <f t="shared" si="1330"/>
        <v>#REF!</v>
      </c>
      <c r="DA199" s="95" t="e">
        <f t="shared" ref="DA199" si="1807">IFERROR(REPLACE(CZ199,FIND(" ",CZ199,1),1,""),CZ199)</f>
        <v>#REF!</v>
      </c>
      <c r="DB199" s="95" t="e">
        <f t="shared" si="1274"/>
        <v>#REF!</v>
      </c>
      <c r="DC199" s="95" t="e">
        <f t="shared" ref="DC199:DD199" si="1808">IFERROR(REPLACE(DB199,FIND("г.",DB199,1),2,""),DB199)</f>
        <v>#REF!</v>
      </c>
      <c r="DD199" s="95" t="e">
        <f t="shared" si="1808"/>
        <v>#REF!</v>
      </c>
      <c r="DE199" s="95" t="e">
        <f t="shared" ref="DE199:DF199" si="1809">IFERROR(REPLACE(DD199,FIND("г",DD199,1),1,""),DD199)</f>
        <v>#REF!</v>
      </c>
      <c r="DF199" s="95" t="e">
        <f t="shared" si="1809"/>
        <v>#REF!</v>
      </c>
      <c r="DG199" s="95" t="e">
        <f t="shared" si="1347"/>
        <v>#REF!</v>
      </c>
      <c r="DH199" s="25" t="str">
        <f>IFERROR(VLOOKUP(CI199*1,Обработ.выгрузка_реестра_РФ!$A:$G,5,),"")</f>
        <v/>
      </c>
      <c r="DI199" s="27" t="str">
        <f t="shared" si="1357"/>
        <v/>
      </c>
      <c r="DJ199" s="27" t="str">
        <f t="shared" ca="1" si="1334"/>
        <v/>
      </c>
      <c r="DK199" s="63" t="e">
        <f>IF(LEN('Описание предлагаемого товара'!#REF!)&gt;0,'Описание предлагаемого товара'!#REF!,"")</f>
        <v>#REF!</v>
      </c>
      <c r="DL199" s="63" t="e">
        <f>IF(LEN('Описание предлагаемого товара'!#REF!)&gt;0,'Описание предлагаемого товара'!#REF!,"")</f>
        <v>#REF!</v>
      </c>
      <c r="DM199" s="32"/>
    </row>
    <row r="200" spans="1:117" ht="48.75" customHeight="1" x14ac:dyDescent="0.25">
      <c r="A200" s="61" t="e">
        <f>IF(LEN('Описание предлагаемого товара'!#REF!)&gt;0,'Описание предлагаемого товара'!#REF!,"")</f>
        <v>#REF!</v>
      </c>
      <c r="B200" s="65" t="e">
        <f>IF(LEN('Описание предлагаемого товара'!#REF!)&gt;0,'Описание предлагаемого товара'!#REF!,"")</f>
        <v>#REF!</v>
      </c>
      <c r="C200" s="61" t="e">
        <f>IF(LEN('Описание предлагаемого товара'!#REF!)&gt;0,'Описание предлагаемого товара'!#REF!,"")</f>
        <v>#REF!</v>
      </c>
      <c r="D200" s="61" t="e">
        <f>IF(LEN('Описание предлагаемого товара'!#REF!)&gt;0,'Описание предлагаемого товара'!#REF!,"")</f>
        <v>#REF!</v>
      </c>
      <c r="E200" s="61" t="e">
        <f>IF(LEN('Описание предлагаемого товара'!#REF!)&gt;0,'Описание предлагаемого товара'!#REF!,"")</f>
        <v>#REF!</v>
      </c>
      <c r="F200" s="61" t="e">
        <f>IF(LEN('Описание предлагаемого товара'!#REF!)&gt;0,'Описание предлагаемого товара'!#REF!,"")</f>
        <v>#REF!</v>
      </c>
      <c r="G200" s="61" t="e">
        <f>IF(LEN('Описание предлагаемого товара'!#REF!)&gt;0,'Описание предлагаемого товара'!#REF!,"")</f>
        <v>#REF!</v>
      </c>
      <c r="H200" s="61" t="e">
        <f>IF(LEN('Описание предлагаемого товара'!#REF!)&gt;0,'Описание предлагаемого товара'!#REF!,"")</f>
        <v>#REF!</v>
      </c>
      <c r="I200" s="61" t="e">
        <f>IF(LEN('Описание предлагаемого товара'!#REF!)&gt;0,'Описание предлагаемого товара'!#REF!,"")</f>
        <v>#REF!</v>
      </c>
      <c r="J200" s="38" t="str">
        <f>IFERROR(VLOOKUP(B200,SAP!$A:$E,5,),"")</f>
        <v/>
      </c>
      <c r="K200" s="40" t="str">
        <f t="shared" si="1277"/>
        <v/>
      </c>
      <c r="L200" s="61" t="e">
        <f>IF(LEN('Описание предлагаемого товара'!#REF!)&gt;0,IFERROR('Описание предлагаемого товара'!#REF!*1,""),"")</f>
        <v>#REF!</v>
      </c>
      <c r="M200" s="39" t="str">
        <f>IFERROR(VLOOKUP(B200,SAP!$A:$E,2,),"")</f>
        <v/>
      </c>
      <c r="N200" s="41" t="str">
        <f t="shared" si="1413"/>
        <v/>
      </c>
      <c r="O200" s="39" t="str">
        <f t="shared" si="1264"/>
        <v/>
      </c>
      <c r="P200" s="36" t="e">
        <f>IF(LEN('Описание предлагаемого товара'!#REF!)&gt;0,'Описание предлагаемого товара'!#REF!,"")</f>
        <v>#REF!</v>
      </c>
      <c r="Q20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00" s="37" t="e">
        <f>IF(LEN('Описание предлагаемого товара'!#REF!)&gt;0,'Описание предлагаемого товара'!#REF!,"")</f>
        <v>#REF!</v>
      </c>
      <c r="S200" s="37" t="e">
        <f>IF(LEN('Описание предлагаемого товара'!#REF!)&gt;0,'Описание предлагаемого товара'!#REF!,"")</f>
        <v>#REF!</v>
      </c>
      <c r="T20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00" s="23" t="str">
        <f>IFERROR(VLOOKUP(CI200*1,Обработ.выгрузка_реестра_РФ!$A:$G,6,),"")</f>
        <v/>
      </c>
      <c r="V200" s="61" t="e">
        <f>IF(LEN('Описание предлагаемого товара'!#REF!)&gt;0,'Описание предлагаемого товара'!#REF!,"")</f>
        <v>#REF!</v>
      </c>
      <c r="W200" s="62" t="e">
        <f>IF(LEN('Описание предлагаемого товара'!#REF!)&gt;0,'Описание предлагаемого товара'!#REF!,"")</f>
        <v>#REF!</v>
      </c>
      <c r="X200" s="91" t="e">
        <f t="shared" ref="X200:Y200" si="1810">IFERROR(REPLACE(W200,FIND(CHAR(10),W200,1),1," "),W200)</f>
        <v>#REF!</v>
      </c>
      <c r="Y200" s="91" t="e">
        <f t="shared" si="1810"/>
        <v>#REF!</v>
      </c>
      <c r="Z200" s="91" t="e">
        <f t="shared" si="1279"/>
        <v>#REF!</v>
      </c>
      <c r="AA200" s="91" t="e">
        <f t="shared" si="1280"/>
        <v>#REF!</v>
      </c>
      <c r="AB200" s="91" t="e">
        <f t="shared" si="1281"/>
        <v>#REF!</v>
      </c>
      <c r="AC200" s="91" t="e">
        <f t="shared" ref="AC200:AF200" si="1811">IFERROR(REPLACE(AB200,FIND("  ",AB200,1),2," "),AB200)</f>
        <v>#REF!</v>
      </c>
      <c r="AD200" s="91" t="e">
        <f t="shared" si="1811"/>
        <v>#REF!</v>
      </c>
      <c r="AE200" s="91" t="e">
        <f t="shared" si="1811"/>
        <v>#REF!</v>
      </c>
      <c r="AF200" s="91" t="e">
        <f t="shared" si="1811"/>
        <v>#REF!</v>
      </c>
      <c r="AG200" s="23" t="str">
        <f>IFERROR(VLOOKUP(CI200*1,Обработ.выгрузка_реестра_РФ!$A:$G,4,),"")</f>
        <v/>
      </c>
      <c r="AH200" s="91" t="str">
        <f t="shared" ref="AH200:AI200" si="1812">IFERROR(REPLACE(AG200,FIND("-",AG200,1),1,"*"),AG200)</f>
        <v/>
      </c>
      <c r="AI200" s="91" t="str">
        <f t="shared" si="1812"/>
        <v/>
      </c>
      <c r="AJ200" s="27" t="str">
        <f t="shared" si="1379"/>
        <v/>
      </c>
      <c r="AK200" s="63" t="e">
        <f>IF(LEN('Описание предлагаемого товара'!#REF!)&gt;0,'Описание предлагаемого товара'!#REF!,"")</f>
        <v>#REF!</v>
      </c>
      <c r="AL200" s="91" t="e">
        <f t="shared" ref="AL200:AM200" si="1813">IFERROR(REPLACE(AK200,FIND(CHAR(10),AK200,1),1,""),AK200)</f>
        <v>#REF!</v>
      </c>
      <c r="AM200" s="91" t="e">
        <f t="shared" si="1813"/>
        <v>#REF!</v>
      </c>
      <c r="AN200" s="91" t="e">
        <f t="shared" ref="AN200:AR200" si="1814">IFERROR(REPLACE(AM200,FIND(" ",AM200,1),1,""),AM200)</f>
        <v>#REF!</v>
      </c>
      <c r="AO200" s="91" t="e">
        <f t="shared" si="1814"/>
        <v>#REF!</v>
      </c>
      <c r="AP200" s="91" t="e">
        <f t="shared" si="1814"/>
        <v>#REF!</v>
      </c>
      <c r="AQ200" s="91" t="e">
        <f t="shared" si="1814"/>
        <v>#REF!</v>
      </c>
      <c r="AR200" s="91" t="e">
        <f t="shared" si="1814"/>
        <v>#REF!</v>
      </c>
      <c r="AS200" s="91" t="e">
        <f t="shared" si="1286"/>
        <v>#REF!</v>
      </c>
      <c r="AT200" s="91" t="e">
        <f t="shared" si="1287"/>
        <v>#REF!</v>
      </c>
      <c r="AU200" s="32" t="e">
        <f t="shared" si="1270"/>
        <v>#REF!</v>
      </c>
      <c r="AV200" s="93" t="e">
        <f>'Описание предлагаемого товара'!#REF!</f>
        <v>#REF!</v>
      </c>
      <c r="AW200" s="91" t="e">
        <f>MIN(SEARCH({0,1,2,3,4,5,6,7,8,9},AV200&amp; "0123456789"))</f>
        <v>#REF!</v>
      </c>
      <c r="AX200" s="91" t="str">
        <f t="shared" si="1288"/>
        <v/>
      </c>
      <c r="AY200" s="91" t="str">
        <f t="shared" si="1289"/>
        <v/>
      </c>
      <c r="AZ200" s="91" t="str">
        <f t="shared" si="1290"/>
        <v/>
      </c>
      <c r="BA200" s="91" t="str">
        <f t="shared" si="1291"/>
        <v/>
      </c>
      <c r="BB200" s="91" t="str">
        <f t="shared" si="1292"/>
        <v/>
      </c>
      <c r="BC200" s="91" t="str">
        <f t="shared" si="1293"/>
        <v/>
      </c>
      <c r="BD200" s="91" t="str">
        <f t="shared" si="1294"/>
        <v/>
      </c>
      <c r="BE200" s="91" t="str">
        <f t="shared" si="1295"/>
        <v/>
      </c>
      <c r="BF200" s="91" t="str">
        <f t="shared" si="1296"/>
        <v/>
      </c>
      <c r="BG200" s="91" t="str">
        <f t="shared" si="1297"/>
        <v/>
      </c>
      <c r="BH200" s="91" t="str">
        <f t="shared" si="1298"/>
        <v/>
      </c>
      <c r="BI200" s="91" t="str">
        <f t="shared" si="1299"/>
        <v/>
      </c>
      <c r="BJ200" s="91" t="str">
        <f t="shared" si="1300"/>
        <v/>
      </c>
      <c r="BK200" s="91" t="str">
        <f t="shared" si="1301"/>
        <v/>
      </c>
      <c r="BL200" s="91" t="str">
        <f t="shared" si="1302"/>
        <v/>
      </c>
      <c r="BM200" s="91" t="str">
        <f t="shared" si="1303"/>
        <v/>
      </c>
      <c r="BN200" s="91" t="str">
        <f t="shared" si="1304"/>
        <v/>
      </c>
      <c r="BO200" s="91" t="str">
        <f t="shared" si="1305"/>
        <v/>
      </c>
      <c r="BP200" s="91" t="str">
        <f t="shared" si="1306"/>
        <v/>
      </c>
      <c r="BQ200" s="91" t="str">
        <f t="shared" si="1307"/>
        <v/>
      </c>
      <c r="BR200" s="91" t="str">
        <f t="shared" si="1308"/>
        <v/>
      </c>
      <c r="BS200" s="91" t="str">
        <f t="shared" si="1309"/>
        <v/>
      </c>
      <c r="BT200" s="91" t="str">
        <f t="shared" si="1310"/>
        <v/>
      </c>
      <c r="BU200" s="91" t="str">
        <f t="shared" si="1311"/>
        <v/>
      </c>
      <c r="BV200" s="91" t="str">
        <f t="shared" si="1312"/>
        <v/>
      </c>
      <c r="BW200" s="91" t="str">
        <f t="shared" si="1313"/>
        <v/>
      </c>
      <c r="BX200" s="91" t="str">
        <f t="shared" si="1314"/>
        <v/>
      </c>
      <c r="BY200" s="91" t="str">
        <f t="shared" si="1315"/>
        <v/>
      </c>
      <c r="BZ200" s="91" t="str">
        <f t="shared" si="1316"/>
        <v/>
      </c>
      <c r="CA200" s="91" t="str">
        <f t="shared" si="1317"/>
        <v/>
      </c>
      <c r="CB200" s="91" t="str">
        <f t="shared" si="1318"/>
        <v/>
      </c>
      <c r="CC200" s="91" t="str">
        <f t="shared" si="1319"/>
        <v/>
      </c>
      <c r="CD200" s="91" t="str">
        <f t="shared" si="1320"/>
        <v/>
      </c>
      <c r="CE200" s="91" t="str">
        <f t="shared" si="1321"/>
        <v/>
      </c>
      <c r="CF200" s="91" t="str">
        <f t="shared" si="1322"/>
        <v/>
      </c>
      <c r="CG200" s="91" t="str">
        <f t="shared" si="1323"/>
        <v/>
      </c>
      <c r="CH200" s="91" t="str">
        <f t="shared" si="1324"/>
        <v/>
      </c>
      <c r="CI200" s="91" t="str">
        <f t="shared" si="1325"/>
        <v>нет</v>
      </c>
      <c r="CJ200" s="63" t="e">
        <f>IF(LEN('Описание предлагаемого товара'!#REF!)&gt;0,'Описание предлагаемого товара'!#REF!,"")</f>
        <v>#REF!</v>
      </c>
      <c r="CK200" s="91" t="e">
        <f t="shared" ref="CK200:CL200" si="1815">IFERROR(REPLACE(CJ200,FIND(CHAR(10),CJ200,1),1,""),CJ200)</f>
        <v>#REF!</v>
      </c>
      <c r="CL200" s="91" t="e">
        <f t="shared" si="1815"/>
        <v>#REF!</v>
      </c>
      <c r="CM200" s="91" t="e">
        <f t="shared" si="1327"/>
        <v>#REF!</v>
      </c>
      <c r="CN200" s="91" t="e">
        <f t="shared" si="1328"/>
        <v>#REF!</v>
      </c>
      <c r="CO200" s="91" t="e">
        <f t="shared" si="1329"/>
        <v>#REF!</v>
      </c>
      <c r="CP200" s="90" t="e">
        <f>IF(AU200="Не указан реестровый номер (мера нац.режима Запрет)","",IF(CI200="нет","",IF(CU200="да","исключение(не смотрим баллы)",IFERROR(IF(CI200*1&gt;0,IFERROR(IF(VLOOKUP(CI200*1,Обработ.выгрузка_реестра_РФ!$A:$G,7,)=0,"Баллы не установлены",VLOOKUP(CI200*1,Обработ.выгрузка_реестра_РФ!$A:$G,7,)),IF(LEN(CI200)&gt;14,"","нет номера в реестре РФ")),""),IF(LEN(CI200)=0,"","Некорректный реестровый номер")))))</f>
        <v>#REF!</v>
      </c>
      <c r="CQ200" s="33" t="e">
        <f>IF(LEN(C200)&gt;0,IFERROR(IF(LEN(H200)&gt;0,IF(LEN(VLOOKUP(H200,'исключения(не_смотрим_баллы)'!$A:$C,1,))&gt;0,"да","нет"),"не введен ОКПД2"),"нет"),"")</f>
        <v>#REF!</v>
      </c>
      <c r="CR200" s="33" t="e">
        <f ca="1">IF(CQ200="да",IF(TODAY()&lt;VLOOKUP(H200,'исключения(не_смотрим_баллы)'!$A:$C,3,),"да","нет"),"")</f>
        <v>#REF!</v>
      </c>
      <c r="CS200" s="33" t="str">
        <f>IFERROR(IF(CQ200="да",IF(VLOOKUP(CI200*1,Обработ.выгрузка_реестра_РФ!$A:$G,2,)&lt;VLOOKUP(H200,'исключения(не_смотрим_баллы)'!$A:$C,2,),"да","нет"),""),"")</f>
        <v/>
      </c>
      <c r="CT200" s="24"/>
      <c r="CU200" s="33" t="e">
        <f t="shared" si="1341"/>
        <v>#REF!</v>
      </c>
      <c r="CV200" s="91" t="e">
        <f t="shared" si="1342"/>
        <v>#REF!</v>
      </c>
      <c r="CW200" s="27" t="e">
        <f t="shared" si="1343"/>
        <v>#REF!</v>
      </c>
      <c r="CX200" s="26" t="e">
        <f t="shared" si="1272"/>
        <v>#REF!</v>
      </c>
      <c r="CY200" s="64" t="e">
        <f>IF(LEN('Описание предлагаемого товара'!#REF!)&gt;0,'Описание предлагаемого товара'!#REF!,"")</f>
        <v>#REF!</v>
      </c>
      <c r="CZ200" s="95" t="e">
        <f t="shared" si="1330"/>
        <v>#REF!</v>
      </c>
      <c r="DA200" s="95" t="e">
        <f t="shared" ref="DA200" si="1816">IFERROR(REPLACE(CZ200,FIND(" ",CZ200,1),1,""),CZ200)</f>
        <v>#REF!</v>
      </c>
      <c r="DB200" s="95" t="e">
        <f t="shared" si="1274"/>
        <v>#REF!</v>
      </c>
      <c r="DC200" s="95" t="e">
        <f t="shared" ref="DC200:DD200" si="1817">IFERROR(REPLACE(DB200,FIND("г.",DB200,1),2,""),DB200)</f>
        <v>#REF!</v>
      </c>
      <c r="DD200" s="95" t="e">
        <f t="shared" si="1817"/>
        <v>#REF!</v>
      </c>
      <c r="DE200" s="95" t="e">
        <f t="shared" ref="DE200:DF200" si="1818">IFERROR(REPLACE(DD200,FIND("г",DD200,1),1,""),DD200)</f>
        <v>#REF!</v>
      </c>
      <c r="DF200" s="95" t="e">
        <f t="shared" si="1818"/>
        <v>#REF!</v>
      </c>
      <c r="DG200" s="95" t="e">
        <f t="shared" si="1347"/>
        <v>#REF!</v>
      </c>
      <c r="DH200" s="25" t="str">
        <f>IFERROR(VLOOKUP(CI200*1,Обработ.выгрузка_реестра_РФ!$A:$G,5,),"")</f>
        <v/>
      </c>
      <c r="DI200" s="27" t="str">
        <f t="shared" si="1357"/>
        <v/>
      </c>
      <c r="DJ200" s="27" t="str">
        <f t="shared" ca="1" si="1334"/>
        <v/>
      </c>
      <c r="DK200" s="63" t="e">
        <f>IF(LEN('Описание предлагаемого товара'!#REF!)&gt;0,'Описание предлагаемого товара'!#REF!,"")</f>
        <v>#REF!</v>
      </c>
      <c r="DL200" s="63" t="e">
        <f>IF(LEN('Описание предлагаемого товара'!#REF!)&gt;0,'Описание предлагаемого товара'!#REF!,"")</f>
        <v>#REF!</v>
      </c>
      <c r="DM200" s="32"/>
    </row>
    <row r="201" spans="1:117" ht="48.75" customHeight="1" x14ac:dyDescent="0.25">
      <c r="A201" s="61" t="e">
        <f>IF(LEN('Описание предлагаемого товара'!#REF!)&gt;0,'Описание предлагаемого товара'!#REF!,"")</f>
        <v>#REF!</v>
      </c>
      <c r="B201" s="65" t="e">
        <f>IF(LEN('Описание предлагаемого товара'!#REF!)&gt;0,'Описание предлагаемого товара'!#REF!,"")</f>
        <v>#REF!</v>
      </c>
      <c r="C201" s="61" t="e">
        <f>IF(LEN('Описание предлагаемого товара'!#REF!)&gt;0,'Описание предлагаемого товара'!#REF!,"")</f>
        <v>#REF!</v>
      </c>
      <c r="D201" s="61" t="e">
        <f>IF(LEN('Описание предлагаемого товара'!#REF!)&gt;0,'Описание предлагаемого товара'!#REF!,"")</f>
        <v>#REF!</v>
      </c>
      <c r="E201" s="61" t="e">
        <f>IF(LEN('Описание предлагаемого товара'!#REF!)&gt;0,'Описание предлагаемого товара'!#REF!,"")</f>
        <v>#REF!</v>
      </c>
      <c r="F201" s="61" t="e">
        <f>IF(LEN('Описание предлагаемого товара'!#REF!)&gt;0,'Описание предлагаемого товара'!#REF!,"")</f>
        <v>#REF!</v>
      </c>
      <c r="G201" s="61" t="e">
        <f>IF(LEN('Описание предлагаемого товара'!#REF!)&gt;0,'Описание предлагаемого товара'!#REF!,"")</f>
        <v>#REF!</v>
      </c>
      <c r="H201" s="61" t="e">
        <f>IF(LEN('Описание предлагаемого товара'!#REF!)&gt;0,'Описание предлагаемого товара'!#REF!,"")</f>
        <v>#REF!</v>
      </c>
      <c r="I201" s="61" t="e">
        <f>IF(LEN('Описание предлагаемого товара'!#REF!)&gt;0,'Описание предлагаемого товара'!#REF!,"")</f>
        <v>#REF!</v>
      </c>
      <c r="J201" s="38" t="str">
        <f>IFERROR(VLOOKUP(B201,SAP!$A:$E,5,),"")</f>
        <v/>
      </c>
      <c r="K201" s="40" t="str">
        <f t="shared" si="1277"/>
        <v/>
      </c>
      <c r="L201" s="61" t="e">
        <f>IF(LEN('Описание предлагаемого товара'!#REF!)&gt;0,IFERROR('Описание предлагаемого товара'!#REF!*1,""),"")</f>
        <v>#REF!</v>
      </c>
      <c r="M201" s="39" t="str">
        <f>IFERROR(VLOOKUP(B201,SAP!$A:$E,2,),"")</f>
        <v/>
      </c>
      <c r="N201" s="41" t="str">
        <f t="shared" si="1413"/>
        <v/>
      </c>
      <c r="O201" s="39" t="str">
        <f t="shared" si="1264"/>
        <v/>
      </c>
      <c r="P201" s="36" t="e">
        <f>IF(LEN('Описание предлагаемого товара'!#REF!)&gt;0,'Описание предлагаемого товара'!#REF!,"")</f>
        <v>#REF!</v>
      </c>
      <c r="Q20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01" s="37" t="e">
        <f>IF(LEN('Описание предлагаемого товара'!#REF!)&gt;0,'Описание предлагаемого товара'!#REF!,"")</f>
        <v>#REF!</v>
      </c>
      <c r="S201" s="37" t="e">
        <f>IF(LEN('Описание предлагаемого товара'!#REF!)&gt;0,'Описание предлагаемого товара'!#REF!,"")</f>
        <v>#REF!</v>
      </c>
      <c r="T20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01" s="23" t="str">
        <f>IFERROR(VLOOKUP(CI201*1,Обработ.выгрузка_реестра_РФ!$A:$G,6,),"")</f>
        <v/>
      </c>
      <c r="V201" s="61" t="e">
        <f>IF(LEN('Описание предлагаемого товара'!#REF!)&gt;0,'Описание предлагаемого товара'!#REF!,"")</f>
        <v>#REF!</v>
      </c>
      <c r="W201" s="62" t="e">
        <f>IF(LEN('Описание предлагаемого товара'!#REF!)&gt;0,'Описание предлагаемого товара'!#REF!,"")</f>
        <v>#REF!</v>
      </c>
      <c r="X201" s="91" t="e">
        <f t="shared" ref="X201:Y201" si="1819">IFERROR(REPLACE(W201,FIND(CHAR(10),W201,1),1," "),W201)</f>
        <v>#REF!</v>
      </c>
      <c r="Y201" s="91" t="e">
        <f t="shared" si="1819"/>
        <v>#REF!</v>
      </c>
      <c r="Z201" s="91" t="e">
        <f t="shared" si="1279"/>
        <v>#REF!</v>
      </c>
      <c r="AA201" s="91" t="e">
        <f t="shared" si="1280"/>
        <v>#REF!</v>
      </c>
      <c r="AB201" s="91" t="e">
        <f t="shared" si="1281"/>
        <v>#REF!</v>
      </c>
      <c r="AC201" s="91" t="e">
        <f t="shared" ref="AC201:AF201" si="1820">IFERROR(REPLACE(AB201,FIND("  ",AB201,1),2," "),AB201)</f>
        <v>#REF!</v>
      </c>
      <c r="AD201" s="91" t="e">
        <f t="shared" si="1820"/>
        <v>#REF!</v>
      </c>
      <c r="AE201" s="91" t="e">
        <f t="shared" si="1820"/>
        <v>#REF!</v>
      </c>
      <c r="AF201" s="91" t="e">
        <f t="shared" si="1820"/>
        <v>#REF!</v>
      </c>
      <c r="AG201" s="23" t="str">
        <f>IFERROR(VLOOKUP(CI201*1,Обработ.выгрузка_реестра_РФ!$A:$G,4,),"")</f>
        <v/>
      </c>
      <c r="AH201" s="91" t="str">
        <f t="shared" ref="AH201:AI201" si="1821">IFERROR(REPLACE(AG201,FIND("-",AG201,1),1,"*"),AG201)</f>
        <v/>
      </c>
      <c r="AI201" s="91" t="str">
        <f t="shared" si="1821"/>
        <v/>
      </c>
      <c r="AJ201" s="27" t="str">
        <f t="shared" si="1379"/>
        <v/>
      </c>
      <c r="AK201" s="63" t="e">
        <f>IF(LEN('Описание предлагаемого товара'!#REF!)&gt;0,'Описание предлагаемого товара'!#REF!,"")</f>
        <v>#REF!</v>
      </c>
      <c r="AL201" s="91" t="e">
        <f t="shared" ref="AL201:AM201" si="1822">IFERROR(REPLACE(AK201,FIND(CHAR(10),AK201,1),1,""),AK201)</f>
        <v>#REF!</v>
      </c>
      <c r="AM201" s="91" t="e">
        <f t="shared" si="1822"/>
        <v>#REF!</v>
      </c>
      <c r="AN201" s="91" t="e">
        <f t="shared" ref="AN201:AR201" si="1823">IFERROR(REPLACE(AM201,FIND(" ",AM201,1),1,""),AM201)</f>
        <v>#REF!</v>
      </c>
      <c r="AO201" s="91" t="e">
        <f t="shared" si="1823"/>
        <v>#REF!</v>
      </c>
      <c r="AP201" s="91" t="e">
        <f t="shared" si="1823"/>
        <v>#REF!</v>
      </c>
      <c r="AQ201" s="91" t="e">
        <f t="shared" si="1823"/>
        <v>#REF!</v>
      </c>
      <c r="AR201" s="91" t="e">
        <f t="shared" si="1823"/>
        <v>#REF!</v>
      </c>
      <c r="AS201" s="91" t="e">
        <f t="shared" si="1286"/>
        <v>#REF!</v>
      </c>
      <c r="AT201" s="91" t="e">
        <f t="shared" si="1287"/>
        <v>#REF!</v>
      </c>
      <c r="AU201" s="32" t="e">
        <f t="shared" si="1270"/>
        <v>#REF!</v>
      </c>
      <c r="AV201" s="93" t="e">
        <f>'Описание предлагаемого товара'!#REF!</f>
        <v>#REF!</v>
      </c>
      <c r="AW201" s="91" t="e">
        <f>MIN(SEARCH({0,1,2,3,4,5,6,7,8,9},AV201&amp; "0123456789"))</f>
        <v>#REF!</v>
      </c>
      <c r="AX201" s="91" t="str">
        <f t="shared" si="1288"/>
        <v/>
      </c>
      <c r="AY201" s="91" t="str">
        <f t="shared" si="1289"/>
        <v/>
      </c>
      <c r="AZ201" s="91" t="str">
        <f t="shared" si="1290"/>
        <v/>
      </c>
      <c r="BA201" s="91" t="str">
        <f t="shared" si="1291"/>
        <v/>
      </c>
      <c r="BB201" s="91" t="str">
        <f t="shared" si="1292"/>
        <v/>
      </c>
      <c r="BC201" s="91" t="str">
        <f t="shared" si="1293"/>
        <v/>
      </c>
      <c r="BD201" s="91" t="str">
        <f t="shared" si="1294"/>
        <v/>
      </c>
      <c r="BE201" s="91" t="str">
        <f t="shared" si="1295"/>
        <v/>
      </c>
      <c r="BF201" s="91" t="str">
        <f t="shared" si="1296"/>
        <v/>
      </c>
      <c r="BG201" s="91" t="str">
        <f t="shared" si="1297"/>
        <v/>
      </c>
      <c r="BH201" s="91" t="str">
        <f t="shared" si="1298"/>
        <v/>
      </c>
      <c r="BI201" s="91" t="str">
        <f t="shared" si="1299"/>
        <v/>
      </c>
      <c r="BJ201" s="91" t="str">
        <f t="shared" si="1300"/>
        <v/>
      </c>
      <c r="BK201" s="91" t="str">
        <f t="shared" si="1301"/>
        <v/>
      </c>
      <c r="BL201" s="91" t="str">
        <f t="shared" si="1302"/>
        <v/>
      </c>
      <c r="BM201" s="91" t="str">
        <f t="shared" si="1303"/>
        <v/>
      </c>
      <c r="BN201" s="91" t="str">
        <f t="shared" si="1304"/>
        <v/>
      </c>
      <c r="BO201" s="91" t="str">
        <f t="shared" si="1305"/>
        <v/>
      </c>
      <c r="BP201" s="91" t="str">
        <f t="shared" si="1306"/>
        <v/>
      </c>
      <c r="BQ201" s="91" t="str">
        <f t="shared" si="1307"/>
        <v/>
      </c>
      <c r="BR201" s="91" t="str">
        <f t="shared" si="1308"/>
        <v/>
      </c>
      <c r="BS201" s="91" t="str">
        <f t="shared" si="1309"/>
        <v/>
      </c>
      <c r="BT201" s="91" t="str">
        <f t="shared" si="1310"/>
        <v/>
      </c>
      <c r="BU201" s="91" t="str">
        <f t="shared" si="1311"/>
        <v/>
      </c>
      <c r="BV201" s="91" t="str">
        <f t="shared" si="1312"/>
        <v/>
      </c>
      <c r="BW201" s="91" t="str">
        <f t="shared" si="1313"/>
        <v/>
      </c>
      <c r="BX201" s="91" t="str">
        <f t="shared" si="1314"/>
        <v/>
      </c>
      <c r="BY201" s="91" t="str">
        <f t="shared" si="1315"/>
        <v/>
      </c>
      <c r="BZ201" s="91" t="str">
        <f t="shared" si="1316"/>
        <v/>
      </c>
      <c r="CA201" s="91" t="str">
        <f t="shared" si="1317"/>
        <v/>
      </c>
      <c r="CB201" s="91" t="str">
        <f t="shared" si="1318"/>
        <v/>
      </c>
      <c r="CC201" s="91" t="str">
        <f t="shared" si="1319"/>
        <v/>
      </c>
      <c r="CD201" s="91" t="str">
        <f t="shared" si="1320"/>
        <v/>
      </c>
      <c r="CE201" s="91" t="str">
        <f t="shared" si="1321"/>
        <v/>
      </c>
      <c r="CF201" s="91" t="str">
        <f t="shared" si="1322"/>
        <v/>
      </c>
      <c r="CG201" s="91" t="str">
        <f t="shared" si="1323"/>
        <v/>
      </c>
      <c r="CH201" s="91" t="str">
        <f t="shared" si="1324"/>
        <v/>
      </c>
      <c r="CI201" s="91" t="str">
        <f t="shared" si="1325"/>
        <v>нет</v>
      </c>
      <c r="CJ201" s="63" t="e">
        <f>IF(LEN('Описание предлагаемого товара'!#REF!)&gt;0,'Описание предлагаемого товара'!#REF!,"")</f>
        <v>#REF!</v>
      </c>
      <c r="CK201" s="91" t="e">
        <f t="shared" ref="CK201:CL201" si="1824">IFERROR(REPLACE(CJ201,FIND(CHAR(10),CJ201,1),1,""),CJ201)</f>
        <v>#REF!</v>
      </c>
      <c r="CL201" s="91" t="e">
        <f t="shared" si="1824"/>
        <v>#REF!</v>
      </c>
      <c r="CM201" s="91" t="e">
        <f t="shared" si="1327"/>
        <v>#REF!</v>
      </c>
      <c r="CN201" s="91" t="e">
        <f t="shared" si="1328"/>
        <v>#REF!</v>
      </c>
      <c r="CO201" s="91" t="e">
        <f t="shared" si="1329"/>
        <v>#REF!</v>
      </c>
      <c r="CP201" s="90" t="e">
        <f>IF(AU201="Не указан реестровый номер (мера нац.режима Запрет)","",IF(CI201="нет","",IF(CU201="да","исключение(не смотрим баллы)",IFERROR(IF(CI201*1&gt;0,IFERROR(IF(VLOOKUP(CI201*1,Обработ.выгрузка_реестра_РФ!$A:$G,7,)=0,"Баллы не установлены",VLOOKUP(CI201*1,Обработ.выгрузка_реестра_РФ!$A:$G,7,)),IF(LEN(CI201)&gt;14,"","нет номера в реестре РФ")),""),IF(LEN(CI201)=0,"","Некорректный реестровый номер")))))</f>
        <v>#REF!</v>
      </c>
      <c r="CQ201" s="33" t="e">
        <f>IF(LEN(C201)&gt;0,IFERROR(IF(LEN(H201)&gt;0,IF(LEN(VLOOKUP(H201,'исключения(не_смотрим_баллы)'!$A:$C,1,))&gt;0,"да","нет"),"не введен ОКПД2"),"нет"),"")</f>
        <v>#REF!</v>
      </c>
      <c r="CR201" s="33" t="e">
        <f ca="1">IF(CQ201="да",IF(TODAY()&lt;VLOOKUP(H201,'исключения(не_смотрим_баллы)'!$A:$C,3,),"да","нет"),"")</f>
        <v>#REF!</v>
      </c>
      <c r="CS201" s="33" t="str">
        <f>IFERROR(IF(CQ201="да",IF(VLOOKUP(CI201*1,Обработ.выгрузка_реестра_РФ!$A:$G,2,)&lt;VLOOKUP(H201,'исключения(не_смотрим_баллы)'!$A:$C,2,),"да","нет"),""),"")</f>
        <v/>
      </c>
      <c r="CT201" s="24"/>
      <c r="CU201" s="33" t="e">
        <f t="shared" si="1341"/>
        <v>#REF!</v>
      </c>
      <c r="CV201" s="91" t="e">
        <f t="shared" si="1342"/>
        <v>#REF!</v>
      </c>
      <c r="CW201" s="27" t="e">
        <f t="shared" si="1343"/>
        <v>#REF!</v>
      </c>
      <c r="CX201" s="26" t="e">
        <f t="shared" si="1272"/>
        <v>#REF!</v>
      </c>
      <c r="CY201" s="64" t="e">
        <f>IF(LEN('Описание предлагаемого товара'!#REF!)&gt;0,'Описание предлагаемого товара'!#REF!,"")</f>
        <v>#REF!</v>
      </c>
      <c r="CZ201" s="95" t="e">
        <f t="shared" si="1330"/>
        <v>#REF!</v>
      </c>
      <c r="DA201" s="95" t="e">
        <f t="shared" ref="DA201" si="1825">IFERROR(REPLACE(CZ201,FIND(" ",CZ201,1),1,""),CZ201)</f>
        <v>#REF!</v>
      </c>
      <c r="DB201" s="95" t="e">
        <f t="shared" si="1274"/>
        <v>#REF!</v>
      </c>
      <c r="DC201" s="95" t="e">
        <f t="shared" ref="DC201:DD201" si="1826">IFERROR(REPLACE(DB201,FIND("г.",DB201,1),2,""),DB201)</f>
        <v>#REF!</v>
      </c>
      <c r="DD201" s="95" t="e">
        <f t="shared" si="1826"/>
        <v>#REF!</v>
      </c>
      <c r="DE201" s="95" t="e">
        <f t="shared" ref="DE201:DF201" si="1827">IFERROR(REPLACE(DD201,FIND("г",DD201,1),1,""),DD201)</f>
        <v>#REF!</v>
      </c>
      <c r="DF201" s="95" t="e">
        <f t="shared" si="1827"/>
        <v>#REF!</v>
      </c>
      <c r="DG201" s="95" t="e">
        <f t="shared" si="1347"/>
        <v>#REF!</v>
      </c>
      <c r="DH201" s="25" t="str">
        <f>IFERROR(VLOOKUP(CI201*1,Обработ.выгрузка_реестра_РФ!$A:$G,5,),"")</f>
        <v/>
      </c>
      <c r="DI201" s="27" t="str">
        <f t="shared" si="1357"/>
        <v/>
      </c>
      <c r="DJ201" s="27" t="str">
        <f t="shared" ca="1" si="1334"/>
        <v/>
      </c>
      <c r="DK201" s="63" t="e">
        <f>IF(LEN('Описание предлагаемого товара'!#REF!)&gt;0,'Описание предлагаемого товара'!#REF!,"")</f>
        <v>#REF!</v>
      </c>
      <c r="DL201" s="63" t="e">
        <f>IF(LEN('Описание предлагаемого товара'!#REF!)&gt;0,'Описание предлагаемого товара'!#REF!,"")</f>
        <v>#REF!</v>
      </c>
      <c r="DM201" s="32"/>
    </row>
    <row r="202" spans="1:117" ht="48.75" customHeight="1" x14ac:dyDescent="0.25">
      <c r="A202" s="61" t="e">
        <f>IF(LEN('Описание предлагаемого товара'!#REF!)&gt;0,'Описание предлагаемого товара'!#REF!,"")</f>
        <v>#REF!</v>
      </c>
      <c r="B202" s="65" t="e">
        <f>IF(LEN('Описание предлагаемого товара'!#REF!)&gt;0,'Описание предлагаемого товара'!#REF!,"")</f>
        <v>#REF!</v>
      </c>
      <c r="C202" s="61" t="e">
        <f>IF(LEN('Описание предлагаемого товара'!#REF!)&gt;0,'Описание предлагаемого товара'!#REF!,"")</f>
        <v>#REF!</v>
      </c>
      <c r="D202" s="61" t="e">
        <f>IF(LEN('Описание предлагаемого товара'!#REF!)&gt;0,'Описание предлагаемого товара'!#REF!,"")</f>
        <v>#REF!</v>
      </c>
      <c r="E202" s="61" t="e">
        <f>IF(LEN('Описание предлагаемого товара'!#REF!)&gt;0,'Описание предлагаемого товара'!#REF!,"")</f>
        <v>#REF!</v>
      </c>
      <c r="F202" s="61" t="e">
        <f>IF(LEN('Описание предлагаемого товара'!#REF!)&gt;0,'Описание предлагаемого товара'!#REF!,"")</f>
        <v>#REF!</v>
      </c>
      <c r="G202" s="61" t="e">
        <f>IF(LEN('Описание предлагаемого товара'!#REF!)&gt;0,'Описание предлагаемого товара'!#REF!,"")</f>
        <v>#REF!</v>
      </c>
      <c r="H202" s="61" t="e">
        <f>IF(LEN('Описание предлагаемого товара'!#REF!)&gt;0,'Описание предлагаемого товара'!#REF!,"")</f>
        <v>#REF!</v>
      </c>
      <c r="I202" s="61" t="e">
        <f>IF(LEN('Описание предлагаемого товара'!#REF!)&gt;0,'Описание предлагаемого товара'!#REF!,"")</f>
        <v>#REF!</v>
      </c>
      <c r="J202" s="38" t="str">
        <f>IFERROR(VLOOKUP(B202,SAP!$A:$E,5,),"")</f>
        <v/>
      </c>
      <c r="K202" s="40" t="str">
        <f t="shared" si="1277"/>
        <v/>
      </c>
      <c r="L202" s="61" t="e">
        <f>IF(LEN('Описание предлагаемого товара'!#REF!)&gt;0,IFERROR('Описание предлагаемого товара'!#REF!*1,""),"")</f>
        <v>#REF!</v>
      </c>
      <c r="M202" s="39" t="str">
        <f>IFERROR(VLOOKUP(B202,SAP!$A:$E,2,),"")</f>
        <v/>
      </c>
      <c r="N202" s="41" t="str">
        <f t="shared" si="1413"/>
        <v/>
      </c>
      <c r="O202" s="39" t="str">
        <f t="shared" si="1264"/>
        <v/>
      </c>
      <c r="P202" s="36" t="e">
        <f>IF(LEN('Описание предлагаемого товара'!#REF!)&gt;0,'Описание предлагаемого товара'!#REF!,"")</f>
        <v>#REF!</v>
      </c>
      <c r="Q20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02" s="37" t="e">
        <f>IF(LEN('Описание предлагаемого товара'!#REF!)&gt;0,'Описание предлагаемого товара'!#REF!,"")</f>
        <v>#REF!</v>
      </c>
      <c r="S202" s="37" t="e">
        <f>IF(LEN('Описание предлагаемого товара'!#REF!)&gt;0,'Описание предлагаемого товара'!#REF!,"")</f>
        <v>#REF!</v>
      </c>
      <c r="T20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02" s="23" t="str">
        <f>IFERROR(VLOOKUP(CI202*1,Обработ.выгрузка_реестра_РФ!$A:$G,6,),"")</f>
        <v/>
      </c>
      <c r="V202" s="61" t="e">
        <f>IF(LEN('Описание предлагаемого товара'!#REF!)&gt;0,'Описание предлагаемого товара'!#REF!,"")</f>
        <v>#REF!</v>
      </c>
      <c r="W202" s="62" t="e">
        <f>IF(LEN('Описание предлагаемого товара'!#REF!)&gt;0,'Описание предлагаемого товара'!#REF!,"")</f>
        <v>#REF!</v>
      </c>
      <c r="X202" s="91" t="e">
        <f t="shared" ref="X202:Y202" si="1828">IFERROR(REPLACE(W202,FIND(CHAR(10),W202,1),1," "),W202)</f>
        <v>#REF!</v>
      </c>
      <c r="Y202" s="91" t="e">
        <f t="shared" si="1828"/>
        <v>#REF!</v>
      </c>
      <c r="Z202" s="91" t="e">
        <f t="shared" si="1279"/>
        <v>#REF!</v>
      </c>
      <c r="AA202" s="91" t="e">
        <f t="shared" si="1280"/>
        <v>#REF!</v>
      </c>
      <c r="AB202" s="91" t="e">
        <f t="shared" si="1281"/>
        <v>#REF!</v>
      </c>
      <c r="AC202" s="91" t="e">
        <f t="shared" ref="AC202:AF202" si="1829">IFERROR(REPLACE(AB202,FIND("  ",AB202,1),2," "),AB202)</f>
        <v>#REF!</v>
      </c>
      <c r="AD202" s="91" t="e">
        <f t="shared" si="1829"/>
        <v>#REF!</v>
      </c>
      <c r="AE202" s="91" t="e">
        <f t="shared" si="1829"/>
        <v>#REF!</v>
      </c>
      <c r="AF202" s="91" t="e">
        <f t="shared" si="1829"/>
        <v>#REF!</v>
      </c>
      <c r="AG202" s="23" t="str">
        <f>IFERROR(VLOOKUP(CI202*1,Обработ.выгрузка_реестра_РФ!$A:$G,4,),"")</f>
        <v/>
      </c>
      <c r="AH202" s="91" t="str">
        <f t="shared" ref="AH202:AI202" si="1830">IFERROR(REPLACE(AG202,FIND("-",AG202,1),1,"*"),AG202)</f>
        <v/>
      </c>
      <c r="AI202" s="91" t="str">
        <f t="shared" si="1830"/>
        <v/>
      </c>
      <c r="AJ202" s="27" t="str">
        <f t="shared" si="1379"/>
        <v/>
      </c>
      <c r="AK202" s="63" t="e">
        <f>IF(LEN('Описание предлагаемого товара'!#REF!)&gt;0,'Описание предлагаемого товара'!#REF!,"")</f>
        <v>#REF!</v>
      </c>
      <c r="AL202" s="91" t="e">
        <f t="shared" ref="AL202:AM202" si="1831">IFERROR(REPLACE(AK202,FIND(CHAR(10),AK202,1),1,""),AK202)</f>
        <v>#REF!</v>
      </c>
      <c r="AM202" s="91" t="e">
        <f t="shared" si="1831"/>
        <v>#REF!</v>
      </c>
      <c r="AN202" s="91" t="e">
        <f t="shared" ref="AN202:AR202" si="1832">IFERROR(REPLACE(AM202,FIND(" ",AM202,1),1,""),AM202)</f>
        <v>#REF!</v>
      </c>
      <c r="AO202" s="91" t="e">
        <f t="shared" si="1832"/>
        <v>#REF!</v>
      </c>
      <c r="AP202" s="91" t="e">
        <f t="shared" si="1832"/>
        <v>#REF!</v>
      </c>
      <c r="AQ202" s="91" t="e">
        <f t="shared" si="1832"/>
        <v>#REF!</v>
      </c>
      <c r="AR202" s="91" t="e">
        <f t="shared" si="1832"/>
        <v>#REF!</v>
      </c>
      <c r="AS202" s="91" t="e">
        <f t="shared" si="1286"/>
        <v>#REF!</v>
      </c>
      <c r="AT202" s="91" t="e">
        <f t="shared" si="1287"/>
        <v>#REF!</v>
      </c>
      <c r="AU202" s="32" t="e">
        <f t="shared" si="1270"/>
        <v>#REF!</v>
      </c>
      <c r="AV202" s="93" t="e">
        <f>'Описание предлагаемого товара'!#REF!</f>
        <v>#REF!</v>
      </c>
      <c r="AW202" s="91" t="e">
        <f>MIN(SEARCH({0,1,2,3,4,5,6,7,8,9},AV202&amp; "0123456789"))</f>
        <v>#REF!</v>
      </c>
      <c r="AX202" s="91" t="str">
        <f t="shared" si="1288"/>
        <v/>
      </c>
      <c r="AY202" s="91" t="str">
        <f t="shared" si="1289"/>
        <v/>
      </c>
      <c r="AZ202" s="91" t="str">
        <f t="shared" si="1290"/>
        <v/>
      </c>
      <c r="BA202" s="91" t="str">
        <f t="shared" si="1291"/>
        <v/>
      </c>
      <c r="BB202" s="91" t="str">
        <f t="shared" si="1292"/>
        <v/>
      </c>
      <c r="BC202" s="91" t="str">
        <f t="shared" si="1293"/>
        <v/>
      </c>
      <c r="BD202" s="91" t="str">
        <f t="shared" si="1294"/>
        <v/>
      </c>
      <c r="BE202" s="91" t="str">
        <f t="shared" si="1295"/>
        <v/>
      </c>
      <c r="BF202" s="91" t="str">
        <f t="shared" si="1296"/>
        <v/>
      </c>
      <c r="BG202" s="91" t="str">
        <f t="shared" si="1297"/>
        <v/>
      </c>
      <c r="BH202" s="91" t="str">
        <f t="shared" si="1298"/>
        <v/>
      </c>
      <c r="BI202" s="91" t="str">
        <f t="shared" si="1299"/>
        <v/>
      </c>
      <c r="BJ202" s="91" t="str">
        <f t="shared" si="1300"/>
        <v/>
      </c>
      <c r="BK202" s="91" t="str">
        <f t="shared" si="1301"/>
        <v/>
      </c>
      <c r="BL202" s="91" t="str">
        <f t="shared" si="1302"/>
        <v/>
      </c>
      <c r="BM202" s="91" t="str">
        <f t="shared" si="1303"/>
        <v/>
      </c>
      <c r="BN202" s="91" t="str">
        <f t="shared" si="1304"/>
        <v/>
      </c>
      <c r="BO202" s="91" t="str">
        <f t="shared" si="1305"/>
        <v/>
      </c>
      <c r="BP202" s="91" t="str">
        <f t="shared" si="1306"/>
        <v/>
      </c>
      <c r="BQ202" s="91" t="str">
        <f t="shared" si="1307"/>
        <v/>
      </c>
      <c r="BR202" s="91" t="str">
        <f t="shared" si="1308"/>
        <v/>
      </c>
      <c r="BS202" s="91" t="str">
        <f t="shared" si="1309"/>
        <v/>
      </c>
      <c r="BT202" s="91" t="str">
        <f t="shared" si="1310"/>
        <v/>
      </c>
      <c r="BU202" s="91" t="str">
        <f t="shared" si="1311"/>
        <v/>
      </c>
      <c r="BV202" s="91" t="str">
        <f t="shared" si="1312"/>
        <v/>
      </c>
      <c r="BW202" s="91" t="str">
        <f t="shared" si="1313"/>
        <v/>
      </c>
      <c r="BX202" s="91" t="str">
        <f t="shared" si="1314"/>
        <v/>
      </c>
      <c r="BY202" s="91" t="str">
        <f t="shared" si="1315"/>
        <v/>
      </c>
      <c r="BZ202" s="91" t="str">
        <f t="shared" si="1316"/>
        <v/>
      </c>
      <c r="CA202" s="91" t="str">
        <f t="shared" si="1317"/>
        <v/>
      </c>
      <c r="CB202" s="91" t="str">
        <f t="shared" si="1318"/>
        <v/>
      </c>
      <c r="CC202" s="91" t="str">
        <f t="shared" si="1319"/>
        <v/>
      </c>
      <c r="CD202" s="91" t="str">
        <f t="shared" si="1320"/>
        <v/>
      </c>
      <c r="CE202" s="91" t="str">
        <f t="shared" si="1321"/>
        <v/>
      </c>
      <c r="CF202" s="91" t="str">
        <f t="shared" si="1322"/>
        <v/>
      </c>
      <c r="CG202" s="91" t="str">
        <f t="shared" si="1323"/>
        <v/>
      </c>
      <c r="CH202" s="91" t="str">
        <f t="shared" si="1324"/>
        <v/>
      </c>
      <c r="CI202" s="91" t="str">
        <f t="shared" si="1325"/>
        <v>нет</v>
      </c>
      <c r="CJ202" s="63" t="e">
        <f>IF(LEN('Описание предлагаемого товара'!#REF!)&gt;0,'Описание предлагаемого товара'!#REF!,"")</f>
        <v>#REF!</v>
      </c>
      <c r="CK202" s="91" t="e">
        <f t="shared" ref="CK202:CL202" si="1833">IFERROR(REPLACE(CJ202,FIND(CHAR(10),CJ202,1),1,""),CJ202)</f>
        <v>#REF!</v>
      </c>
      <c r="CL202" s="91" t="e">
        <f t="shared" si="1833"/>
        <v>#REF!</v>
      </c>
      <c r="CM202" s="91" t="e">
        <f t="shared" si="1327"/>
        <v>#REF!</v>
      </c>
      <c r="CN202" s="91" t="e">
        <f t="shared" si="1328"/>
        <v>#REF!</v>
      </c>
      <c r="CO202" s="91" t="e">
        <f t="shared" si="1329"/>
        <v>#REF!</v>
      </c>
      <c r="CP202" s="90" t="e">
        <f>IF(AU202="Не указан реестровый номер (мера нац.режима Запрет)","",IF(CI202="нет","",IF(CU202="да","исключение(не смотрим баллы)",IFERROR(IF(CI202*1&gt;0,IFERROR(IF(VLOOKUP(CI202*1,Обработ.выгрузка_реестра_РФ!$A:$G,7,)=0,"Баллы не установлены",VLOOKUP(CI202*1,Обработ.выгрузка_реестра_РФ!$A:$G,7,)),IF(LEN(CI202)&gt;14,"","нет номера в реестре РФ")),""),IF(LEN(CI202)=0,"","Некорректный реестровый номер")))))</f>
        <v>#REF!</v>
      </c>
      <c r="CQ202" s="33" t="e">
        <f>IF(LEN(C202)&gt;0,IFERROR(IF(LEN(H202)&gt;0,IF(LEN(VLOOKUP(H202,'исключения(не_смотрим_баллы)'!$A:$C,1,))&gt;0,"да","нет"),"не введен ОКПД2"),"нет"),"")</f>
        <v>#REF!</v>
      </c>
      <c r="CR202" s="33" t="e">
        <f ca="1">IF(CQ202="да",IF(TODAY()&lt;VLOOKUP(H202,'исключения(не_смотрим_баллы)'!$A:$C,3,),"да","нет"),"")</f>
        <v>#REF!</v>
      </c>
      <c r="CS202" s="33" t="str">
        <f>IFERROR(IF(CQ202="да",IF(VLOOKUP(CI202*1,Обработ.выгрузка_реестра_РФ!$A:$G,2,)&lt;VLOOKUP(H202,'исключения(не_смотрим_баллы)'!$A:$C,2,),"да","нет"),""),"")</f>
        <v/>
      </c>
      <c r="CT202" s="24"/>
      <c r="CU202" s="33" t="e">
        <f t="shared" si="1341"/>
        <v>#REF!</v>
      </c>
      <c r="CV202" s="91" t="e">
        <f t="shared" si="1342"/>
        <v>#REF!</v>
      </c>
      <c r="CW202" s="27" t="e">
        <f t="shared" si="1343"/>
        <v>#REF!</v>
      </c>
      <c r="CX202" s="26" t="e">
        <f t="shared" si="1272"/>
        <v>#REF!</v>
      </c>
      <c r="CY202" s="64" t="e">
        <f>IF(LEN('Описание предлагаемого товара'!#REF!)&gt;0,'Описание предлагаемого товара'!#REF!,"")</f>
        <v>#REF!</v>
      </c>
      <c r="CZ202" s="95" t="e">
        <f t="shared" si="1330"/>
        <v>#REF!</v>
      </c>
      <c r="DA202" s="95" t="e">
        <f t="shared" ref="DA202" si="1834">IFERROR(REPLACE(CZ202,FIND(" ",CZ202,1),1,""),CZ202)</f>
        <v>#REF!</v>
      </c>
      <c r="DB202" s="95" t="e">
        <f t="shared" si="1274"/>
        <v>#REF!</v>
      </c>
      <c r="DC202" s="95" t="e">
        <f t="shared" ref="DC202:DD202" si="1835">IFERROR(REPLACE(DB202,FIND("г.",DB202,1),2,""),DB202)</f>
        <v>#REF!</v>
      </c>
      <c r="DD202" s="95" t="e">
        <f t="shared" si="1835"/>
        <v>#REF!</v>
      </c>
      <c r="DE202" s="95" t="e">
        <f t="shared" ref="DE202:DF202" si="1836">IFERROR(REPLACE(DD202,FIND("г",DD202,1),1,""),DD202)</f>
        <v>#REF!</v>
      </c>
      <c r="DF202" s="95" t="e">
        <f t="shared" si="1836"/>
        <v>#REF!</v>
      </c>
      <c r="DG202" s="95" t="e">
        <f t="shared" si="1347"/>
        <v>#REF!</v>
      </c>
      <c r="DH202" s="25" t="str">
        <f>IFERROR(VLOOKUP(CI202*1,Обработ.выгрузка_реестра_РФ!$A:$G,5,),"")</f>
        <v/>
      </c>
      <c r="DI202" s="27" t="str">
        <f t="shared" si="1357"/>
        <v/>
      </c>
      <c r="DJ202" s="27" t="str">
        <f t="shared" ca="1" si="1334"/>
        <v/>
      </c>
      <c r="DK202" s="63" t="e">
        <f>IF(LEN('Описание предлагаемого товара'!#REF!)&gt;0,'Описание предлагаемого товара'!#REF!,"")</f>
        <v>#REF!</v>
      </c>
      <c r="DL202" s="63" t="e">
        <f>IF(LEN('Описание предлагаемого товара'!#REF!)&gt;0,'Описание предлагаемого товара'!#REF!,"")</f>
        <v>#REF!</v>
      </c>
      <c r="DM202" s="32"/>
    </row>
    <row r="203" spans="1:117" ht="48.75" customHeight="1" x14ac:dyDescent="0.25">
      <c r="A203" s="61" t="e">
        <f>IF(LEN('Описание предлагаемого товара'!#REF!)&gt;0,'Описание предлагаемого товара'!#REF!,"")</f>
        <v>#REF!</v>
      </c>
      <c r="B203" s="65" t="e">
        <f>IF(LEN('Описание предлагаемого товара'!#REF!)&gt;0,'Описание предлагаемого товара'!#REF!,"")</f>
        <v>#REF!</v>
      </c>
      <c r="C203" s="61" t="e">
        <f>IF(LEN('Описание предлагаемого товара'!#REF!)&gt;0,'Описание предлагаемого товара'!#REF!,"")</f>
        <v>#REF!</v>
      </c>
      <c r="D203" s="61" t="e">
        <f>IF(LEN('Описание предлагаемого товара'!#REF!)&gt;0,'Описание предлагаемого товара'!#REF!,"")</f>
        <v>#REF!</v>
      </c>
      <c r="E203" s="61" t="e">
        <f>IF(LEN('Описание предлагаемого товара'!#REF!)&gt;0,'Описание предлагаемого товара'!#REF!,"")</f>
        <v>#REF!</v>
      </c>
      <c r="F203" s="61" t="e">
        <f>IF(LEN('Описание предлагаемого товара'!#REF!)&gt;0,'Описание предлагаемого товара'!#REF!,"")</f>
        <v>#REF!</v>
      </c>
      <c r="G203" s="61" t="e">
        <f>IF(LEN('Описание предлагаемого товара'!#REF!)&gt;0,'Описание предлагаемого товара'!#REF!,"")</f>
        <v>#REF!</v>
      </c>
      <c r="H203" s="61" t="e">
        <f>IF(LEN('Описание предлагаемого товара'!#REF!)&gt;0,'Описание предлагаемого товара'!#REF!,"")</f>
        <v>#REF!</v>
      </c>
      <c r="I203" s="61" t="e">
        <f>IF(LEN('Описание предлагаемого товара'!#REF!)&gt;0,'Описание предлагаемого товара'!#REF!,"")</f>
        <v>#REF!</v>
      </c>
      <c r="J203" s="38" t="str">
        <f>IFERROR(VLOOKUP(B203,SAP!$A:$E,5,),"")</f>
        <v/>
      </c>
      <c r="K203" s="40" t="str">
        <f t="shared" si="1277"/>
        <v/>
      </c>
      <c r="L203" s="61" t="e">
        <f>IF(LEN('Описание предлагаемого товара'!#REF!)&gt;0,IFERROR('Описание предлагаемого товара'!#REF!*1,""),"")</f>
        <v>#REF!</v>
      </c>
      <c r="M203" s="39" t="str">
        <f>IFERROR(VLOOKUP(B203,SAP!$A:$E,2,),"")</f>
        <v/>
      </c>
      <c r="N203" s="41" t="str">
        <f t="shared" si="1413"/>
        <v/>
      </c>
      <c r="O203" s="39" t="str">
        <f t="shared" si="1264"/>
        <v/>
      </c>
      <c r="P203" s="36" t="e">
        <f>IF(LEN('Описание предлагаемого товара'!#REF!)&gt;0,'Описание предлагаемого товара'!#REF!,"")</f>
        <v>#REF!</v>
      </c>
      <c r="Q20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03" s="37" t="e">
        <f>IF(LEN('Описание предлагаемого товара'!#REF!)&gt;0,'Описание предлагаемого товара'!#REF!,"")</f>
        <v>#REF!</v>
      </c>
      <c r="S203" s="37" t="e">
        <f>IF(LEN('Описание предлагаемого товара'!#REF!)&gt;0,'Описание предлагаемого товара'!#REF!,"")</f>
        <v>#REF!</v>
      </c>
      <c r="T20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03" s="23" t="str">
        <f>IFERROR(VLOOKUP(CI203*1,Обработ.выгрузка_реестра_РФ!$A:$G,6,),"")</f>
        <v/>
      </c>
      <c r="V203" s="61" t="e">
        <f>IF(LEN('Описание предлагаемого товара'!#REF!)&gt;0,'Описание предлагаемого товара'!#REF!,"")</f>
        <v>#REF!</v>
      </c>
      <c r="W203" s="62" t="e">
        <f>IF(LEN('Описание предлагаемого товара'!#REF!)&gt;0,'Описание предлагаемого товара'!#REF!,"")</f>
        <v>#REF!</v>
      </c>
      <c r="X203" s="91" t="e">
        <f t="shared" ref="X203:Y203" si="1837">IFERROR(REPLACE(W203,FIND(CHAR(10),W203,1),1," "),W203)</f>
        <v>#REF!</v>
      </c>
      <c r="Y203" s="91" t="e">
        <f t="shared" si="1837"/>
        <v>#REF!</v>
      </c>
      <c r="Z203" s="91" t="e">
        <f t="shared" si="1279"/>
        <v>#REF!</v>
      </c>
      <c r="AA203" s="91" t="e">
        <f t="shared" si="1280"/>
        <v>#REF!</v>
      </c>
      <c r="AB203" s="91" t="e">
        <f t="shared" si="1281"/>
        <v>#REF!</v>
      </c>
      <c r="AC203" s="91" t="e">
        <f t="shared" ref="AC203:AF203" si="1838">IFERROR(REPLACE(AB203,FIND("  ",AB203,1),2," "),AB203)</f>
        <v>#REF!</v>
      </c>
      <c r="AD203" s="91" t="e">
        <f t="shared" si="1838"/>
        <v>#REF!</v>
      </c>
      <c r="AE203" s="91" t="e">
        <f t="shared" si="1838"/>
        <v>#REF!</v>
      </c>
      <c r="AF203" s="91" t="e">
        <f t="shared" si="1838"/>
        <v>#REF!</v>
      </c>
      <c r="AG203" s="23" t="str">
        <f>IFERROR(VLOOKUP(CI203*1,Обработ.выгрузка_реестра_РФ!$A:$G,4,),"")</f>
        <v/>
      </c>
      <c r="AH203" s="91" t="str">
        <f t="shared" ref="AH203:AI203" si="1839">IFERROR(REPLACE(AG203,FIND("-",AG203,1),1,"*"),AG203)</f>
        <v/>
      </c>
      <c r="AI203" s="91" t="str">
        <f t="shared" si="1839"/>
        <v/>
      </c>
      <c r="AJ203" s="27" t="str">
        <f t="shared" si="1379"/>
        <v/>
      </c>
      <c r="AK203" s="63" t="e">
        <f>IF(LEN('Описание предлагаемого товара'!#REF!)&gt;0,'Описание предлагаемого товара'!#REF!,"")</f>
        <v>#REF!</v>
      </c>
      <c r="AL203" s="91" t="e">
        <f t="shared" ref="AL203:AM203" si="1840">IFERROR(REPLACE(AK203,FIND(CHAR(10),AK203,1),1,""),AK203)</f>
        <v>#REF!</v>
      </c>
      <c r="AM203" s="91" t="e">
        <f t="shared" si="1840"/>
        <v>#REF!</v>
      </c>
      <c r="AN203" s="91" t="e">
        <f t="shared" ref="AN203:AR203" si="1841">IFERROR(REPLACE(AM203,FIND(" ",AM203,1),1,""),AM203)</f>
        <v>#REF!</v>
      </c>
      <c r="AO203" s="91" t="e">
        <f t="shared" si="1841"/>
        <v>#REF!</v>
      </c>
      <c r="AP203" s="91" t="e">
        <f t="shared" si="1841"/>
        <v>#REF!</v>
      </c>
      <c r="AQ203" s="91" t="e">
        <f t="shared" si="1841"/>
        <v>#REF!</v>
      </c>
      <c r="AR203" s="91" t="e">
        <f t="shared" si="1841"/>
        <v>#REF!</v>
      </c>
      <c r="AS203" s="91" t="e">
        <f t="shared" si="1286"/>
        <v>#REF!</v>
      </c>
      <c r="AT203" s="91" t="e">
        <f t="shared" si="1287"/>
        <v>#REF!</v>
      </c>
      <c r="AU203" s="32" t="e">
        <f t="shared" si="1270"/>
        <v>#REF!</v>
      </c>
      <c r="AV203" s="93" t="e">
        <f>'Описание предлагаемого товара'!#REF!</f>
        <v>#REF!</v>
      </c>
      <c r="AW203" s="91" t="e">
        <f>MIN(SEARCH({0,1,2,3,4,5,6,7,8,9},AV203&amp; "0123456789"))</f>
        <v>#REF!</v>
      </c>
      <c r="AX203" s="91" t="str">
        <f t="shared" si="1288"/>
        <v/>
      </c>
      <c r="AY203" s="91" t="str">
        <f t="shared" si="1289"/>
        <v/>
      </c>
      <c r="AZ203" s="91" t="str">
        <f t="shared" si="1290"/>
        <v/>
      </c>
      <c r="BA203" s="91" t="str">
        <f t="shared" si="1291"/>
        <v/>
      </c>
      <c r="BB203" s="91" t="str">
        <f t="shared" si="1292"/>
        <v/>
      </c>
      <c r="BC203" s="91" t="str">
        <f t="shared" si="1293"/>
        <v/>
      </c>
      <c r="BD203" s="91" t="str">
        <f t="shared" si="1294"/>
        <v/>
      </c>
      <c r="BE203" s="91" t="str">
        <f t="shared" si="1295"/>
        <v/>
      </c>
      <c r="BF203" s="91" t="str">
        <f t="shared" si="1296"/>
        <v/>
      </c>
      <c r="BG203" s="91" t="str">
        <f t="shared" si="1297"/>
        <v/>
      </c>
      <c r="BH203" s="91" t="str">
        <f t="shared" si="1298"/>
        <v/>
      </c>
      <c r="BI203" s="91" t="str">
        <f t="shared" si="1299"/>
        <v/>
      </c>
      <c r="BJ203" s="91" t="str">
        <f t="shared" si="1300"/>
        <v/>
      </c>
      <c r="BK203" s="91" t="str">
        <f t="shared" si="1301"/>
        <v/>
      </c>
      <c r="BL203" s="91" t="str">
        <f t="shared" si="1302"/>
        <v/>
      </c>
      <c r="BM203" s="91" t="str">
        <f t="shared" si="1303"/>
        <v/>
      </c>
      <c r="BN203" s="91" t="str">
        <f t="shared" si="1304"/>
        <v/>
      </c>
      <c r="BO203" s="91" t="str">
        <f t="shared" si="1305"/>
        <v/>
      </c>
      <c r="BP203" s="91" t="str">
        <f t="shared" si="1306"/>
        <v/>
      </c>
      <c r="BQ203" s="91" t="str">
        <f t="shared" si="1307"/>
        <v/>
      </c>
      <c r="BR203" s="91" t="str">
        <f t="shared" si="1308"/>
        <v/>
      </c>
      <c r="BS203" s="91" t="str">
        <f t="shared" si="1309"/>
        <v/>
      </c>
      <c r="BT203" s="91" t="str">
        <f t="shared" si="1310"/>
        <v/>
      </c>
      <c r="BU203" s="91" t="str">
        <f t="shared" si="1311"/>
        <v/>
      </c>
      <c r="BV203" s="91" t="str">
        <f t="shared" si="1312"/>
        <v/>
      </c>
      <c r="BW203" s="91" t="str">
        <f t="shared" si="1313"/>
        <v/>
      </c>
      <c r="BX203" s="91" t="str">
        <f t="shared" si="1314"/>
        <v/>
      </c>
      <c r="BY203" s="91" t="str">
        <f t="shared" si="1315"/>
        <v/>
      </c>
      <c r="BZ203" s="91" t="str">
        <f t="shared" si="1316"/>
        <v/>
      </c>
      <c r="CA203" s="91" t="str">
        <f t="shared" si="1317"/>
        <v/>
      </c>
      <c r="CB203" s="91" t="str">
        <f t="shared" si="1318"/>
        <v/>
      </c>
      <c r="CC203" s="91" t="str">
        <f t="shared" si="1319"/>
        <v/>
      </c>
      <c r="CD203" s="91" t="str">
        <f t="shared" si="1320"/>
        <v/>
      </c>
      <c r="CE203" s="91" t="str">
        <f t="shared" si="1321"/>
        <v/>
      </c>
      <c r="CF203" s="91" t="str">
        <f t="shared" si="1322"/>
        <v/>
      </c>
      <c r="CG203" s="91" t="str">
        <f t="shared" si="1323"/>
        <v/>
      </c>
      <c r="CH203" s="91" t="str">
        <f t="shared" si="1324"/>
        <v/>
      </c>
      <c r="CI203" s="91" t="str">
        <f t="shared" si="1325"/>
        <v>нет</v>
      </c>
      <c r="CJ203" s="63" t="e">
        <f>IF(LEN('Описание предлагаемого товара'!#REF!)&gt;0,'Описание предлагаемого товара'!#REF!,"")</f>
        <v>#REF!</v>
      </c>
      <c r="CK203" s="91" t="e">
        <f t="shared" ref="CK203:CL203" si="1842">IFERROR(REPLACE(CJ203,FIND(CHAR(10),CJ203,1),1,""),CJ203)</f>
        <v>#REF!</v>
      </c>
      <c r="CL203" s="91" t="e">
        <f t="shared" si="1842"/>
        <v>#REF!</v>
      </c>
      <c r="CM203" s="91" t="e">
        <f t="shared" si="1327"/>
        <v>#REF!</v>
      </c>
      <c r="CN203" s="91" t="e">
        <f t="shared" si="1328"/>
        <v>#REF!</v>
      </c>
      <c r="CO203" s="91" t="e">
        <f t="shared" si="1329"/>
        <v>#REF!</v>
      </c>
      <c r="CP203" s="90" t="e">
        <f>IF(AU203="Не указан реестровый номер (мера нац.режима Запрет)","",IF(CI203="нет","",IF(CU203="да","исключение(не смотрим баллы)",IFERROR(IF(CI203*1&gt;0,IFERROR(IF(VLOOKUP(CI203*1,Обработ.выгрузка_реестра_РФ!$A:$G,7,)=0,"Баллы не установлены",VLOOKUP(CI203*1,Обработ.выгрузка_реестра_РФ!$A:$G,7,)),IF(LEN(CI203)&gt;14,"","нет номера в реестре РФ")),""),IF(LEN(CI203)=0,"","Некорректный реестровый номер")))))</f>
        <v>#REF!</v>
      </c>
      <c r="CQ203" s="33" t="e">
        <f>IF(LEN(C203)&gt;0,IFERROR(IF(LEN(H203)&gt;0,IF(LEN(VLOOKUP(H203,'исключения(не_смотрим_баллы)'!$A:$C,1,))&gt;0,"да","нет"),"не введен ОКПД2"),"нет"),"")</f>
        <v>#REF!</v>
      </c>
      <c r="CR203" s="33" t="e">
        <f ca="1">IF(CQ203="да",IF(TODAY()&lt;VLOOKUP(H203,'исключения(не_смотрим_баллы)'!$A:$C,3,),"да","нет"),"")</f>
        <v>#REF!</v>
      </c>
      <c r="CS203" s="33" t="str">
        <f>IFERROR(IF(CQ203="да",IF(VLOOKUP(CI203*1,Обработ.выгрузка_реестра_РФ!$A:$G,2,)&lt;VLOOKUP(H203,'исключения(не_смотрим_баллы)'!$A:$C,2,),"да","нет"),""),"")</f>
        <v/>
      </c>
      <c r="CT203" s="24"/>
      <c r="CU203" s="33" t="e">
        <f t="shared" si="1341"/>
        <v>#REF!</v>
      </c>
      <c r="CV203" s="91" t="e">
        <f t="shared" si="1342"/>
        <v>#REF!</v>
      </c>
      <c r="CW203" s="27" t="e">
        <f t="shared" si="1343"/>
        <v>#REF!</v>
      </c>
      <c r="CX203" s="26" t="e">
        <f t="shared" si="1272"/>
        <v>#REF!</v>
      </c>
      <c r="CY203" s="64" t="e">
        <f>IF(LEN('Описание предлагаемого товара'!#REF!)&gt;0,'Описание предлагаемого товара'!#REF!,"")</f>
        <v>#REF!</v>
      </c>
      <c r="CZ203" s="95" t="e">
        <f t="shared" si="1330"/>
        <v>#REF!</v>
      </c>
      <c r="DA203" s="95" t="e">
        <f t="shared" ref="DA203" si="1843">IFERROR(REPLACE(CZ203,FIND(" ",CZ203,1),1,""),CZ203)</f>
        <v>#REF!</v>
      </c>
      <c r="DB203" s="95" t="e">
        <f t="shared" si="1274"/>
        <v>#REF!</v>
      </c>
      <c r="DC203" s="95" t="e">
        <f t="shared" ref="DC203:DD203" si="1844">IFERROR(REPLACE(DB203,FIND("г.",DB203,1),2,""),DB203)</f>
        <v>#REF!</v>
      </c>
      <c r="DD203" s="95" t="e">
        <f t="shared" si="1844"/>
        <v>#REF!</v>
      </c>
      <c r="DE203" s="95" t="e">
        <f t="shared" ref="DE203:DF203" si="1845">IFERROR(REPLACE(DD203,FIND("г",DD203,1),1,""),DD203)</f>
        <v>#REF!</v>
      </c>
      <c r="DF203" s="95" t="e">
        <f t="shared" si="1845"/>
        <v>#REF!</v>
      </c>
      <c r="DG203" s="95" t="e">
        <f t="shared" si="1347"/>
        <v>#REF!</v>
      </c>
      <c r="DH203" s="25" t="str">
        <f>IFERROR(VLOOKUP(CI203*1,Обработ.выгрузка_реестра_РФ!$A:$G,5,),"")</f>
        <v/>
      </c>
      <c r="DI203" s="27" t="str">
        <f t="shared" si="1357"/>
        <v/>
      </c>
      <c r="DJ203" s="27" t="str">
        <f t="shared" ca="1" si="1334"/>
        <v/>
      </c>
      <c r="DK203" s="63" t="e">
        <f>IF(LEN('Описание предлагаемого товара'!#REF!)&gt;0,'Описание предлагаемого товара'!#REF!,"")</f>
        <v>#REF!</v>
      </c>
      <c r="DL203" s="63" t="e">
        <f>IF(LEN('Описание предлагаемого товара'!#REF!)&gt;0,'Описание предлагаемого товара'!#REF!,"")</f>
        <v>#REF!</v>
      </c>
      <c r="DM203" s="32"/>
    </row>
    <row r="204" spans="1:117" ht="48.75" customHeight="1" x14ac:dyDescent="0.25">
      <c r="A204" s="61" t="e">
        <f>IF(LEN('Описание предлагаемого товара'!#REF!)&gt;0,'Описание предлагаемого товара'!#REF!,"")</f>
        <v>#REF!</v>
      </c>
      <c r="B204" s="65" t="e">
        <f>IF(LEN('Описание предлагаемого товара'!#REF!)&gt;0,'Описание предлагаемого товара'!#REF!,"")</f>
        <v>#REF!</v>
      </c>
      <c r="C204" s="61" t="e">
        <f>IF(LEN('Описание предлагаемого товара'!#REF!)&gt;0,'Описание предлагаемого товара'!#REF!,"")</f>
        <v>#REF!</v>
      </c>
      <c r="D204" s="61" t="e">
        <f>IF(LEN('Описание предлагаемого товара'!#REF!)&gt;0,'Описание предлагаемого товара'!#REF!,"")</f>
        <v>#REF!</v>
      </c>
      <c r="E204" s="61" t="e">
        <f>IF(LEN('Описание предлагаемого товара'!#REF!)&gt;0,'Описание предлагаемого товара'!#REF!,"")</f>
        <v>#REF!</v>
      </c>
      <c r="F204" s="61" t="e">
        <f>IF(LEN('Описание предлагаемого товара'!#REF!)&gt;0,'Описание предлагаемого товара'!#REF!,"")</f>
        <v>#REF!</v>
      </c>
      <c r="G204" s="61" t="e">
        <f>IF(LEN('Описание предлагаемого товара'!#REF!)&gt;0,'Описание предлагаемого товара'!#REF!,"")</f>
        <v>#REF!</v>
      </c>
      <c r="H204" s="61" t="e">
        <f>IF(LEN('Описание предлагаемого товара'!#REF!)&gt;0,'Описание предлагаемого товара'!#REF!,"")</f>
        <v>#REF!</v>
      </c>
      <c r="I204" s="61" t="e">
        <f>IF(LEN('Описание предлагаемого товара'!#REF!)&gt;0,'Описание предлагаемого товара'!#REF!,"")</f>
        <v>#REF!</v>
      </c>
      <c r="J204" s="38" t="str">
        <f>IFERROR(VLOOKUP(B204,SAP!$A:$E,5,),"")</f>
        <v/>
      </c>
      <c r="K204" s="40" t="str">
        <f t="shared" si="1277"/>
        <v/>
      </c>
      <c r="L204" s="61" t="e">
        <f>IF(LEN('Описание предлагаемого товара'!#REF!)&gt;0,IFERROR('Описание предлагаемого товара'!#REF!*1,""),"")</f>
        <v>#REF!</v>
      </c>
      <c r="M204" s="39" t="str">
        <f>IFERROR(VLOOKUP(B204,SAP!$A:$E,2,),"")</f>
        <v/>
      </c>
      <c r="N204" s="41" t="str">
        <f t="shared" si="1413"/>
        <v/>
      </c>
      <c r="O204" s="39" t="str">
        <f t="shared" si="1264"/>
        <v/>
      </c>
      <c r="P204" s="36" t="e">
        <f>IF(LEN('Описание предлагаемого товара'!#REF!)&gt;0,'Описание предлагаемого товара'!#REF!,"")</f>
        <v>#REF!</v>
      </c>
      <c r="Q20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04" s="37" t="e">
        <f>IF(LEN('Описание предлагаемого товара'!#REF!)&gt;0,'Описание предлагаемого товара'!#REF!,"")</f>
        <v>#REF!</v>
      </c>
      <c r="S204" s="37" t="e">
        <f>IF(LEN('Описание предлагаемого товара'!#REF!)&gt;0,'Описание предлагаемого товара'!#REF!,"")</f>
        <v>#REF!</v>
      </c>
      <c r="T20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04" s="23" t="str">
        <f>IFERROR(VLOOKUP(CI204*1,Обработ.выгрузка_реестра_РФ!$A:$G,6,),"")</f>
        <v/>
      </c>
      <c r="V204" s="61" t="e">
        <f>IF(LEN('Описание предлагаемого товара'!#REF!)&gt;0,'Описание предлагаемого товара'!#REF!,"")</f>
        <v>#REF!</v>
      </c>
      <c r="W204" s="62" t="e">
        <f>IF(LEN('Описание предлагаемого товара'!#REF!)&gt;0,'Описание предлагаемого товара'!#REF!,"")</f>
        <v>#REF!</v>
      </c>
      <c r="X204" s="91" t="e">
        <f t="shared" ref="X204:Y204" si="1846">IFERROR(REPLACE(W204,FIND(CHAR(10),W204,1),1," "),W204)</f>
        <v>#REF!</v>
      </c>
      <c r="Y204" s="91" t="e">
        <f t="shared" si="1846"/>
        <v>#REF!</v>
      </c>
      <c r="Z204" s="91" t="e">
        <f t="shared" si="1279"/>
        <v>#REF!</v>
      </c>
      <c r="AA204" s="91" t="e">
        <f t="shared" si="1280"/>
        <v>#REF!</v>
      </c>
      <c r="AB204" s="91" t="e">
        <f t="shared" si="1281"/>
        <v>#REF!</v>
      </c>
      <c r="AC204" s="91" t="e">
        <f t="shared" ref="AC204:AF204" si="1847">IFERROR(REPLACE(AB204,FIND("  ",AB204,1),2," "),AB204)</f>
        <v>#REF!</v>
      </c>
      <c r="AD204" s="91" t="e">
        <f t="shared" si="1847"/>
        <v>#REF!</v>
      </c>
      <c r="AE204" s="91" t="e">
        <f t="shared" si="1847"/>
        <v>#REF!</v>
      </c>
      <c r="AF204" s="91" t="e">
        <f t="shared" si="1847"/>
        <v>#REF!</v>
      </c>
      <c r="AG204" s="23" t="str">
        <f>IFERROR(VLOOKUP(CI204*1,Обработ.выгрузка_реестра_РФ!$A:$G,4,),"")</f>
        <v/>
      </c>
      <c r="AH204" s="91" t="str">
        <f t="shared" ref="AH204:AI204" si="1848">IFERROR(REPLACE(AG204,FIND("-",AG204,1),1,"*"),AG204)</f>
        <v/>
      </c>
      <c r="AI204" s="91" t="str">
        <f t="shared" si="1848"/>
        <v/>
      </c>
      <c r="AJ204" s="27" t="str">
        <f t="shared" si="1379"/>
        <v/>
      </c>
      <c r="AK204" s="63" t="e">
        <f>IF(LEN('Описание предлагаемого товара'!#REF!)&gt;0,'Описание предлагаемого товара'!#REF!,"")</f>
        <v>#REF!</v>
      </c>
      <c r="AL204" s="91" t="e">
        <f t="shared" ref="AL204:AM204" si="1849">IFERROR(REPLACE(AK204,FIND(CHAR(10),AK204,1),1,""),AK204)</f>
        <v>#REF!</v>
      </c>
      <c r="AM204" s="91" t="e">
        <f t="shared" si="1849"/>
        <v>#REF!</v>
      </c>
      <c r="AN204" s="91" t="e">
        <f t="shared" ref="AN204:AR204" si="1850">IFERROR(REPLACE(AM204,FIND(" ",AM204,1),1,""),AM204)</f>
        <v>#REF!</v>
      </c>
      <c r="AO204" s="91" t="e">
        <f t="shared" si="1850"/>
        <v>#REF!</v>
      </c>
      <c r="AP204" s="91" t="e">
        <f t="shared" si="1850"/>
        <v>#REF!</v>
      </c>
      <c r="AQ204" s="91" t="e">
        <f t="shared" si="1850"/>
        <v>#REF!</v>
      </c>
      <c r="AR204" s="91" t="e">
        <f t="shared" si="1850"/>
        <v>#REF!</v>
      </c>
      <c r="AS204" s="91" t="e">
        <f t="shared" si="1286"/>
        <v>#REF!</v>
      </c>
      <c r="AT204" s="91" t="e">
        <f t="shared" si="1287"/>
        <v>#REF!</v>
      </c>
      <c r="AU204" s="32" t="e">
        <f t="shared" si="1270"/>
        <v>#REF!</v>
      </c>
      <c r="AV204" s="93" t="e">
        <f>'Описание предлагаемого товара'!#REF!</f>
        <v>#REF!</v>
      </c>
      <c r="AW204" s="91" t="e">
        <f>MIN(SEARCH({0,1,2,3,4,5,6,7,8,9},AV204&amp; "0123456789"))</f>
        <v>#REF!</v>
      </c>
      <c r="AX204" s="91" t="str">
        <f t="shared" si="1288"/>
        <v/>
      </c>
      <c r="AY204" s="91" t="str">
        <f t="shared" si="1289"/>
        <v/>
      </c>
      <c r="AZ204" s="91" t="str">
        <f t="shared" si="1290"/>
        <v/>
      </c>
      <c r="BA204" s="91" t="str">
        <f t="shared" si="1291"/>
        <v/>
      </c>
      <c r="BB204" s="91" t="str">
        <f t="shared" si="1292"/>
        <v/>
      </c>
      <c r="BC204" s="91" t="str">
        <f t="shared" si="1293"/>
        <v/>
      </c>
      <c r="BD204" s="91" t="str">
        <f t="shared" si="1294"/>
        <v/>
      </c>
      <c r="BE204" s="91" t="str">
        <f t="shared" si="1295"/>
        <v/>
      </c>
      <c r="BF204" s="91" t="str">
        <f t="shared" si="1296"/>
        <v/>
      </c>
      <c r="BG204" s="91" t="str">
        <f t="shared" si="1297"/>
        <v/>
      </c>
      <c r="BH204" s="91" t="str">
        <f t="shared" si="1298"/>
        <v/>
      </c>
      <c r="BI204" s="91" t="str">
        <f t="shared" si="1299"/>
        <v/>
      </c>
      <c r="BJ204" s="91" t="str">
        <f t="shared" si="1300"/>
        <v/>
      </c>
      <c r="BK204" s="91" t="str">
        <f t="shared" si="1301"/>
        <v/>
      </c>
      <c r="BL204" s="91" t="str">
        <f t="shared" si="1302"/>
        <v/>
      </c>
      <c r="BM204" s="91" t="str">
        <f t="shared" si="1303"/>
        <v/>
      </c>
      <c r="BN204" s="91" t="str">
        <f t="shared" si="1304"/>
        <v/>
      </c>
      <c r="BO204" s="91" t="str">
        <f t="shared" si="1305"/>
        <v/>
      </c>
      <c r="BP204" s="91" t="str">
        <f t="shared" si="1306"/>
        <v/>
      </c>
      <c r="BQ204" s="91" t="str">
        <f t="shared" si="1307"/>
        <v/>
      </c>
      <c r="BR204" s="91" t="str">
        <f t="shared" si="1308"/>
        <v/>
      </c>
      <c r="BS204" s="91" t="str">
        <f t="shared" si="1309"/>
        <v/>
      </c>
      <c r="BT204" s="91" t="str">
        <f t="shared" si="1310"/>
        <v/>
      </c>
      <c r="BU204" s="91" t="str">
        <f t="shared" si="1311"/>
        <v/>
      </c>
      <c r="BV204" s="91" t="str">
        <f t="shared" si="1312"/>
        <v/>
      </c>
      <c r="BW204" s="91" t="str">
        <f t="shared" si="1313"/>
        <v/>
      </c>
      <c r="BX204" s="91" t="str">
        <f t="shared" si="1314"/>
        <v/>
      </c>
      <c r="BY204" s="91" t="str">
        <f t="shared" si="1315"/>
        <v/>
      </c>
      <c r="BZ204" s="91" t="str">
        <f t="shared" si="1316"/>
        <v/>
      </c>
      <c r="CA204" s="91" t="str">
        <f t="shared" si="1317"/>
        <v/>
      </c>
      <c r="CB204" s="91" t="str">
        <f t="shared" si="1318"/>
        <v/>
      </c>
      <c r="CC204" s="91" t="str">
        <f t="shared" si="1319"/>
        <v/>
      </c>
      <c r="CD204" s="91" t="str">
        <f t="shared" si="1320"/>
        <v/>
      </c>
      <c r="CE204" s="91" t="str">
        <f t="shared" si="1321"/>
        <v/>
      </c>
      <c r="CF204" s="91" t="str">
        <f t="shared" si="1322"/>
        <v/>
      </c>
      <c r="CG204" s="91" t="str">
        <f t="shared" si="1323"/>
        <v/>
      </c>
      <c r="CH204" s="91" t="str">
        <f t="shared" si="1324"/>
        <v/>
      </c>
      <c r="CI204" s="91" t="str">
        <f t="shared" si="1325"/>
        <v>нет</v>
      </c>
      <c r="CJ204" s="63" t="e">
        <f>IF(LEN('Описание предлагаемого товара'!#REF!)&gt;0,'Описание предлагаемого товара'!#REF!,"")</f>
        <v>#REF!</v>
      </c>
      <c r="CK204" s="91" t="e">
        <f t="shared" ref="CK204:CL204" si="1851">IFERROR(REPLACE(CJ204,FIND(CHAR(10),CJ204,1),1,""),CJ204)</f>
        <v>#REF!</v>
      </c>
      <c r="CL204" s="91" t="e">
        <f t="shared" si="1851"/>
        <v>#REF!</v>
      </c>
      <c r="CM204" s="91" t="e">
        <f t="shared" si="1327"/>
        <v>#REF!</v>
      </c>
      <c r="CN204" s="91" t="e">
        <f t="shared" si="1328"/>
        <v>#REF!</v>
      </c>
      <c r="CO204" s="91" t="e">
        <f t="shared" si="1329"/>
        <v>#REF!</v>
      </c>
      <c r="CP204" s="90" t="e">
        <f>IF(AU204="Не указан реестровый номер (мера нац.режима Запрет)","",IF(CI204="нет","",IF(CU204="да","исключение(не смотрим баллы)",IFERROR(IF(CI204*1&gt;0,IFERROR(IF(VLOOKUP(CI204*1,Обработ.выгрузка_реестра_РФ!$A:$G,7,)=0,"Баллы не установлены",VLOOKUP(CI204*1,Обработ.выгрузка_реестра_РФ!$A:$G,7,)),IF(LEN(CI204)&gt;14,"","нет номера в реестре РФ")),""),IF(LEN(CI204)=0,"","Некорректный реестровый номер")))))</f>
        <v>#REF!</v>
      </c>
      <c r="CQ204" s="33" t="e">
        <f>IF(LEN(C204)&gt;0,IFERROR(IF(LEN(H204)&gt;0,IF(LEN(VLOOKUP(H204,'исключения(не_смотрим_баллы)'!$A:$C,1,))&gt;0,"да","нет"),"не введен ОКПД2"),"нет"),"")</f>
        <v>#REF!</v>
      </c>
      <c r="CR204" s="33" t="e">
        <f ca="1">IF(CQ204="да",IF(TODAY()&lt;VLOOKUP(H204,'исключения(не_смотрим_баллы)'!$A:$C,3,),"да","нет"),"")</f>
        <v>#REF!</v>
      </c>
      <c r="CS204" s="33" t="str">
        <f>IFERROR(IF(CQ204="да",IF(VLOOKUP(CI204*1,Обработ.выгрузка_реестра_РФ!$A:$G,2,)&lt;VLOOKUP(H204,'исключения(не_смотрим_баллы)'!$A:$C,2,),"да","нет"),""),"")</f>
        <v/>
      </c>
      <c r="CT204" s="24"/>
      <c r="CU204" s="33" t="e">
        <f t="shared" si="1341"/>
        <v>#REF!</v>
      </c>
      <c r="CV204" s="91" t="e">
        <f t="shared" si="1342"/>
        <v>#REF!</v>
      </c>
      <c r="CW204" s="27" t="e">
        <f t="shared" si="1343"/>
        <v>#REF!</v>
      </c>
      <c r="CX204" s="26" t="e">
        <f t="shared" si="1272"/>
        <v>#REF!</v>
      </c>
      <c r="CY204" s="64" t="e">
        <f>IF(LEN('Описание предлагаемого товара'!#REF!)&gt;0,'Описание предлагаемого товара'!#REF!,"")</f>
        <v>#REF!</v>
      </c>
      <c r="CZ204" s="95" t="e">
        <f t="shared" si="1330"/>
        <v>#REF!</v>
      </c>
      <c r="DA204" s="95" t="e">
        <f t="shared" ref="DA204" si="1852">IFERROR(REPLACE(CZ204,FIND(" ",CZ204,1),1,""),CZ204)</f>
        <v>#REF!</v>
      </c>
      <c r="DB204" s="95" t="e">
        <f t="shared" si="1274"/>
        <v>#REF!</v>
      </c>
      <c r="DC204" s="95" t="e">
        <f t="shared" ref="DC204:DD204" si="1853">IFERROR(REPLACE(DB204,FIND("г.",DB204,1),2,""),DB204)</f>
        <v>#REF!</v>
      </c>
      <c r="DD204" s="95" t="e">
        <f t="shared" si="1853"/>
        <v>#REF!</v>
      </c>
      <c r="DE204" s="95" t="e">
        <f t="shared" ref="DE204:DF204" si="1854">IFERROR(REPLACE(DD204,FIND("г",DD204,1),1,""),DD204)</f>
        <v>#REF!</v>
      </c>
      <c r="DF204" s="95" t="e">
        <f t="shared" si="1854"/>
        <v>#REF!</v>
      </c>
      <c r="DG204" s="95" t="e">
        <f t="shared" si="1347"/>
        <v>#REF!</v>
      </c>
      <c r="DH204" s="25" t="str">
        <f>IFERROR(VLOOKUP(CI204*1,Обработ.выгрузка_реестра_РФ!$A:$G,5,),"")</f>
        <v/>
      </c>
      <c r="DI204" s="27" t="str">
        <f t="shared" si="1357"/>
        <v/>
      </c>
      <c r="DJ204" s="27" t="str">
        <f t="shared" ca="1" si="1334"/>
        <v/>
      </c>
      <c r="DK204" s="63" t="e">
        <f>IF(LEN('Описание предлагаемого товара'!#REF!)&gt;0,'Описание предлагаемого товара'!#REF!,"")</f>
        <v>#REF!</v>
      </c>
      <c r="DL204" s="63" t="e">
        <f>IF(LEN('Описание предлагаемого товара'!#REF!)&gt;0,'Описание предлагаемого товара'!#REF!,"")</f>
        <v>#REF!</v>
      </c>
      <c r="DM204" s="32"/>
    </row>
    <row r="205" spans="1:117" ht="48.75" customHeight="1" x14ac:dyDescent="0.25">
      <c r="A205" s="61" t="e">
        <f>IF(LEN('Описание предлагаемого товара'!#REF!)&gt;0,'Описание предлагаемого товара'!#REF!,"")</f>
        <v>#REF!</v>
      </c>
      <c r="B205" s="65" t="e">
        <f>IF(LEN('Описание предлагаемого товара'!#REF!)&gt;0,'Описание предлагаемого товара'!#REF!,"")</f>
        <v>#REF!</v>
      </c>
      <c r="C205" s="61" t="e">
        <f>IF(LEN('Описание предлагаемого товара'!#REF!)&gt;0,'Описание предлагаемого товара'!#REF!,"")</f>
        <v>#REF!</v>
      </c>
      <c r="D205" s="61" t="e">
        <f>IF(LEN('Описание предлагаемого товара'!#REF!)&gt;0,'Описание предлагаемого товара'!#REF!,"")</f>
        <v>#REF!</v>
      </c>
      <c r="E205" s="61" t="e">
        <f>IF(LEN('Описание предлагаемого товара'!#REF!)&gt;0,'Описание предлагаемого товара'!#REF!,"")</f>
        <v>#REF!</v>
      </c>
      <c r="F205" s="61" t="e">
        <f>IF(LEN('Описание предлагаемого товара'!#REF!)&gt;0,'Описание предлагаемого товара'!#REF!,"")</f>
        <v>#REF!</v>
      </c>
      <c r="G205" s="61" t="e">
        <f>IF(LEN('Описание предлагаемого товара'!#REF!)&gt;0,'Описание предлагаемого товара'!#REF!,"")</f>
        <v>#REF!</v>
      </c>
      <c r="H205" s="61" t="e">
        <f>IF(LEN('Описание предлагаемого товара'!#REF!)&gt;0,'Описание предлагаемого товара'!#REF!,"")</f>
        <v>#REF!</v>
      </c>
      <c r="I205" s="61" t="e">
        <f>IF(LEN('Описание предлагаемого товара'!#REF!)&gt;0,'Описание предлагаемого товара'!#REF!,"")</f>
        <v>#REF!</v>
      </c>
      <c r="J205" s="38" t="str">
        <f>IFERROR(VLOOKUP(B205,SAP!$A:$E,5,),"")</f>
        <v/>
      </c>
      <c r="K205" s="40" t="str">
        <f t="shared" si="1277"/>
        <v/>
      </c>
      <c r="L205" s="61" t="e">
        <f>IF(LEN('Описание предлагаемого товара'!#REF!)&gt;0,IFERROR('Описание предлагаемого товара'!#REF!*1,""),"")</f>
        <v>#REF!</v>
      </c>
      <c r="M205" s="39" t="str">
        <f>IFERROR(VLOOKUP(B205,SAP!$A:$E,2,),"")</f>
        <v/>
      </c>
      <c r="N205" s="41" t="str">
        <f t="shared" si="1413"/>
        <v/>
      </c>
      <c r="O205" s="39" t="str">
        <f t="shared" si="1264"/>
        <v/>
      </c>
      <c r="P205" s="36" t="e">
        <f>IF(LEN('Описание предлагаемого товара'!#REF!)&gt;0,'Описание предлагаемого товара'!#REF!,"")</f>
        <v>#REF!</v>
      </c>
      <c r="Q20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05" s="37" t="e">
        <f>IF(LEN('Описание предлагаемого товара'!#REF!)&gt;0,'Описание предлагаемого товара'!#REF!,"")</f>
        <v>#REF!</v>
      </c>
      <c r="S205" s="37" t="e">
        <f>IF(LEN('Описание предлагаемого товара'!#REF!)&gt;0,'Описание предлагаемого товара'!#REF!,"")</f>
        <v>#REF!</v>
      </c>
      <c r="T20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05" s="23" t="str">
        <f>IFERROR(VLOOKUP(CI205*1,Обработ.выгрузка_реестра_РФ!$A:$G,6,),"")</f>
        <v/>
      </c>
      <c r="V205" s="61" t="e">
        <f>IF(LEN('Описание предлагаемого товара'!#REF!)&gt;0,'Описание предлагаемого товара'!#REF!,"")</f>
        <v>#REF!</v>
      </c>
      <c r="W205" s="62" t="e">
        <f>IF(LEN('Описание предлагаемого товара'!#REF!)&gt;0,'Описание предлагаемого товара'!#REF!,"")</f>
        <v>#REF!</v>
      </c>
      <c r="X205" s="91" t="e">
        <f t="shared" ref="X205:Y205" si="1855">IFERROR(REPLACE(W205,FIND(CHAR(10),W205,1),1," "),W205)</f>
        <v>#REF!</v>
      </c>
      <c r="Y205" s="91" t="e">
        <f t="shared" si="1855"/>
        <v>#REF!</v>
      </c>
      <c r="Z205" s="91" t="e">
        <f t="shared" si="1279"/>
        <v>#REF!</v>
      </c>
      <c r="AA205" s="91" t="e">
        <f t="shared" si="1280"/>
        <v>#REF!</v>
      </c>
      <c r="AB205" s="91" t="e">
        <f t="shared" si="1281"/>
        <v>#REF!</v>
      </c>
      <c r="AC205" s="91" t="e">
        <f t="shared" ref="AC205:AF205" si="1856">IFERROR(REPLACE(AB205,FIND("  ",AB205,1),2," "),AB205)</f>
        <v>#REF!</v>
      </c>
      <c r="AD205" s="91" t="e">
        <f t="shared" si="1856"/>
        <v>#REF!</v>
      </c>
      <c r="AE205" s="91" t="e">
        <f t="shared" si="1856"/>
        <v>#REF!</v>
      </c>
      <c r="AF205" s="91" t="e">
        <f t="shared" si="1856"/>
        <v>#REF!</v>
      </c>
      <c r="AG205" s="23" t="str">
        <f>IFERROR(VLOOKUP(CI205*1,Обработ.выгрузка_реестра_РФ!$A:$G,4,),"")</f>
        <v/>
      </c>
      <c r="AH205" s="91" t="str">
        <f t="shared" ref="AH205:AI205" si="1857">IFERROR(REPLACE(AG205,FIND("-",AG205,1),1,"*"),AG205)</f>
        <v/>
      </c>
      <c r="AI205" s="91" t="str">
        <f t="shared" si="1857"/>
        <v/>
      </c>
      <c r="AJ205" s="27" t="str">
        <f t="shared" si="1379"/>
        <v/>
      </c>
      <c r="AK205" s="63" t="e">
        <f>IF(LEN('Описание предлагаемого товара'!#REF!)&gt;0,'Описание предлагаемого товара'!#REF!,"")</f>
        <v>#REF!</v>
      </c>
      <c r="AL205" s="91" t="e">
        <f t="shared" ref="AL205:AM205" si="1858">IFERROR(REPLACE(AK205,FIND(CHAR(10),AK205,1),1,""),AK205)</f>
        <v>#REF!</v>
      </c>
      <c r="AM205" s="91" t="e">
        <f t="shared" si="1858"/>
        <v>#REF!</v>
      </c>
      <c r="AN205" s="91" t="e">
        <f t="shared" ref="AN205:AR205" si="1859">IFERROR(REPLACE(AM205,FIND(" ",AM205,1),1,""),AM205)</f>
        <v>#REF!</v>
      </c>
      <c r="AO205" s="91" t="e">
        <f t="shared" si="1859"/>
        <v>#REF!</v>
      </c>
      <c r="AP205" s="91" t="e">
        <f t="shared" si="1859"/>
        <v>#REF!</v>
      </c>
      <c r="AQ205" s="91" t="e">
        <f t="shared" si="1859"/>
        <v>#REF!</v>
      </c>
      <c r="AR205" s="91" t="e">
        <f t="shared" si="1859"/>
        <v>#REF!</v>
      </c>
      <c r="AS205" s="91" t="e">
        <f t="shared" si="1286"/>
        <v>#REF!</v>
      </c>
      <c r="AT205" s="91" t="e">
        <f t="shared" si="1287"/>
        <v>#REF!</v>
      </c>
      <c r="AU205" s="32" t="e">
        <f t="shared" si="1270"/>
        <v>#REF!</v>
      </c>
      <c r="AV205" s="93" t="e">
        <f>'Описание предлагаемого товара'!#REF!</f>
        <v>#REF!</v>
      </c>
      <c r="AW205" s="91" t="e">
        <f>MIN(SEARCH({0,1,2,3,4,5,6,7,8,9},AV205&amp; "0123456789"))</f>
        <v>#REF!</v>
      </c>
      <c r="AX205" s="91" t="str">
        <f t="shared" si="1288"/>
        <v/>
      </c>
      <c r="AY205" s="91" t="str">
        <f t="shared" si="1289"/>
        <v/>
      </c>
      <c r="AZ205" s="91" t="str">
        <f t="shared" si="1290"/>
        <v/>
      </c>
      <c r="BA205" s="91" t="str">
        <f t="shared" si="1291"/>
        <v/>
      </c>
      <c r="BB205" s="91" t="str">
        <f t="shared" si="1292"/>
        <v/>
      </c>
      <c r="BC205" s="91" t="str">
        <f t="shared" si="1293"/>
        <v/>
      </c>
      <c r="BD205" s="91" t="str">
        <f t="shared" si="1294"/>
        <v/>
      </c>
      <c r="BE205" s="91" t="str">
        <f t="shared" si="1295"/>
        <v/>
      </c>
      <c r="BF205" s="91" t="str">
        <f t="shared" si="1296"/>
        <v/>
      </c>
      <c r="BG205" s="91" t="str">
        <f t="shared" si="1297"/>
        <v/>
      </c>
      <c r="BH205" s="91" t="str">
        <f t="shared" si="1298"/>
        <v/>
      </c>
      <c r="BI205" s="91" t="str">
        <f t="shared" si="1299"/>
        <v/>
      </c>
      <c r="BJ205" s="91" t="str">
        <f t="shared" si="1300"/>
        <v/>
      </c>
      <c r="BK205" s="91" t="str">
        <f t="shared" si="1301"/>
        <v/>
      </c>
      <c r="BL205" s="91" t="str">
        <f t="shared" si="1302"/>
        <v/>
      </c>
      <c r="BM205" s="91" t="str">
        <f t="shared" si="1303"/>
        <v/>
      </c>
      <c r="BN205" s="91" t="str">
        <f t="shared" si="1304"/>
        <v/>
      </c>
      <c r="BO205" s="91" t="str">
        <f t="shared" si="1305"/>
        <v/>
      </c>
      <c r="BP205" s="91" t="str">
        <f t="shared" si="1306"/>
        <v/>
      </c>
      <c r="BQ205" s="91" t="str">
        <f t="shared" si="1307"/>
        <v/>
      </c>
      <c r="BR205" s="91" t="str">
        <f t="shared" si="1308"/>
        <v/>
      </c>
      <c r="BS205" s="91" t="str">
        <f t="shared" si="1309"/>
        <v/>
      </c>
      <c r="BT205" s="91" t="str">
        <f t="shared" si="1310"/>
        <v/>
      </c>
      <c r="BU205" s="91" t="str">
        <f t="shared" si="1311"/>
        <v/>
      </c>
      <c r="BV205" s="91" t="str">
        <f t="shared" si="1312"/>
        <v/>
      </c>
      <c r="BW205" s="91" t="str">
        <f t="shared" si="1313"/>
        <v/>
      </c>
      <c r="BX205" s="91" t="str">
        <f t="shared" si="1314"/>
        <v/>
      </c>
      <c r="BY205" s="91" t="str">
        <f t="shared" si="1315"/>
        <v/>
      </c>
      <c r="BZ205" s="91" t="str">
        <f t="shared" si="1316"/>
        <v/>
      </c>
      <c r="CA205" s="91" t="str">
        <f t="shared" si="1317"/>
        <v/>
      </c>
      <c r="CB205" s="91" t="str">
        <f t="shared" si="1318"/>
        <v/>
      </c>
      <c r="CC205" s="91" t="str">
        <f t="shared" si="1319"/>
        <v/>
      </c>
      <c r="CD205" s="91" t="str">
        <f t="shared" si="1320"/>
        <v/>
      </c>
      <c r="CE205" s="91" t="str">
        <f t="shared" si="1321"/>
        <v/>
      </c>
      <c r="CF205" s="91" t="str">
        <f t="shared" si="1322"/>
        <v/>
      </c>
      <c r="CG205" s="91" t="str">
        <f t="shared" si="1323"/>
        <v/>
      </c>
      <c r="CH205" s="91" t="str">
        <f t="shared" si="1324"/>
        <v/>
      </c>
      <c r="CI205" s="91" t="str">
        <f t="shared" si="1325"/>
        <v>нет</v>
      </c>
      <c r="CJ205" s="63" t="e">
        <f>IF(LEN('Описание предлагаемого товара'!#REF!)&gt;0,'Описание предлагаемого товара'!#REF!,"")</f>
        <v>#REF!</v>
      </c>
      <c r="CK205" s="91" t="e">
        <f t="shared" ref="CK205:CL205" si="1860">IFERROR(REPLACE(CJ205,FIND(CHAR(10),CJ205,1),1,""),CJ205)</f>
        <v>#REF!</v>
      </c>
      <c r="CL205" s="91" t="e">
        <f t="shared" si="1860"/>
        <v>#REF!</v>
      </c>
      <c r="CM205" s="91" t="e">
        <f t="shared" si="1327"/>
        <v>#REF!</v>
      </c>
      <c r="CN205" s="91" t="e">
        <f t="shared" si="1328"/>
        <v>#REF!</v>
      </c>
      <c r="CO205" s="91" t="e">
        <f t="shared" si="1329"/>
        <v>#REF!</v>
      </c>
      <c r="CP205" s="90" t="e">
        <f>IF(AU205="Не указан реестровый номер (мера нац.режима Запрет)","",IF(CI205="нет","",IF(CU205="да","исключение(не смотрим баллы)",IFERROR(IF(CI205*1&gt;0,IFERROR(IF(VLOOKUP(CI205*1,Обработ.выгрузка_реестра_РФ!$A:$G,7,)=0,"Баллы не установлены",VLOOKUP(CI205*1,Обработ.выгрузка_реестра_РФ!$A:$G,7,)),IF(LEN(CI205)&gt;14,"","нет номера в реестре РФ")),""),IF(LEN(CI205)=0,"","Некорректный реестровый номер")))))</f>
        <v>#REF!</v>
      </c>
      <c r="CQ205" s="33" t="e">
        <f>IF(LEN(C205)&gt;0,IFERROR(IF(LEN(H205)&gt;0,IF(LEN(VLOOKUP(H205,'исключения(не_смотрим_баллы)'!$A:$C,1,))&gt;0,"да","нет"),"не введен ОКПД2"),"нет"),"")</f>
        <v>#REF!</v>
      </c>
      <c r="CR205" s="33" t="e">
        <f ca="1">IF(CQ205="да",IF(TODAY()&lt;VLOOKUP(H205,'исключения(не_смотрим_баллы)'!$A:$C,3,),"да","нет"),"")</f>
        <v>#REF!</v>
      </c>
      <c r="CS205" s="33" t="str">
        <f>IFERROR(IF(CQ205="да",IF(VLOOKUP(CI205*1,Обработ.выгрузка_реестра_РФ!$A:$G,2,)&lt;VLOOKUP(H205,'исключения(не_смотрим_баллы)'!$A:$C,2,),"да","нет"),""),"")</f>
        <v/>
      </c>
      <c r="CT205" s="24"/>
      <c r="CU205" s="33" t="e">
        <f t="shared" si="1341"/>
        <v>#REF!</v>
      </c>
      <c r="CV205" s="91" t="e">
        <f t="shared" si="1342"/>
        <v>#REF!</v>
      </c>
      <c r="CW205" s="27" t="e">
        <f t="shared" si="1343"/>
        <v>#REF!</v>
      </c>
      <c r="CX205" s="26" t="e">
        <f t="shared" si="1272"/>
        <v>#REF!</v>
      </c>
      <c r="CY205" s="64" t="e">
        <f>IF(LEN('Описание предлагаемого товара'!#REF!)&gt;0,'Описание предлагаемого товара'!#REF!,"")</f>
        <v>#REF!</v>
      </c>
      <c r="CZ205" s="95" t="e">
        <f t="shared" si="1330"/>
        <v>#REF!</v>
      </c>
      <c r="DA205" s="95" t="e">
        <f t="shared" ref="DA205" si="1861">IFERROR(REPLACE(CZ205,FIND(" ",CZ205,1),1,""),CZ205)</f>
        <v>#REF!</v>
      </c>
      <c r="DB205" s="95" t="e">
        <f t="shared" si="1274"/>
        <v>#REF!</v>
      </c>
      <c r="DC205" s="95" t="e">
        <f t="shared" ref="DC205:DD205" si="1862">IFERROR(REPLACE(DB205,FIND("г.",DB205,1),2,""),DB205)</f>
        <v>#REF!</v>
      </c>
      <c r="DD205" s="95" t="e">
        <f t="shared" si="1862"/>
        <v>#REF!</v>
      </c>
      <c r="DE205" s="95" t="e">
        <f t="shared" ref="DE205:DF205" si="1863">IFERROR(REPLACE(DD205,FIND("г",DD205,1),1,""),DD205)</f>
        <v>#REF!</v>
      </c>
      <c r="DF205" s="95" t="e">
        <f t="shared" si="1863"/>
        <v>#REF!</v>
      </c>
      <c r="DG205" s="95" t="e">
        <f t="shared" si="1347"/>
        <v>#REF!</v>
      </c>
      <c r="DH205" s="25" t="str">
        <f>IFERROR(VLOOKUP(CI205*1,Обработ.выгрузка_реестра_РФ!$A:$G,5,),"")</f>
        <v/>
      </c>
      <c r="DI205" s="27" t="str">
        <f t="shared" si="1357"/>
        <v/>
      </c>
      <c r="DJ205" s="27" t="str">
        <f t="shared" ca="1" si="1334"/>
        <v/>
      </c>
      <c r="DK205" s="63" t="e">
        <f>IF(LEN('Описание предлагаемого товара'!#REF!)&gt;0,'Описание предлагаемого товара'!#REF!,"")</f>
        <v>#REF!</v>
      </c>
      <c r="DL205" s="63" t="e">
        <f>IF(LEN('Описание предлагаемого товара'!#REF!)&gt;0,'Описание предлагаемого товара'!#REF!,"")</f>
        <v>#REF!</v>
      </c>
      <c r="DM205" s="32"/>
    </row>
    <row r="206" spans="1:117" ht="48.75" customHeight="1" x14ac:dyDescent="0.25">
      <c r="A206" s="61" t="e">
        <f>IF(LEN('Описание предлагаемого товара'!#REF!)&gt;0,'Описание предлагаемого товара'!#REF!,"")</f>
        <v>#REF!</v>
      </c>
      <c r="B206" s="65" t="e">
        <f>IF(LEN('Описание предлагаемого товара'!#REF!)&gt;0,'Описание предлагаемого товара'!#REF!,"")</f>
        <v>#REF!</v>
      </c>
      <c r="C206" s="61" t="e">
        <f>IF(LEN('Описание предлагаемого товара'!#REF!)&gt;0,'Описание предлагаемого товара'!#REF!,"")</f>
        <v>#REF!</v>
      </c>
      <c r="D206" s="61" t="e">
        <f>IF(LEN('Описание предлагаемого товара'!#REF!)&gt;0,'Описание предлагаемого товара'!#REF!,"")</f>
        <v>#REF!</v>
      </c>
      <c r="E206" s="61" t="e">
        <f>IF(LEN('Описание предлагаемого товара'!#REF!)&gt;0,'Описание предлагаемого товара'!#REF!,"")</f>
        <v>#REF!</v>
      </c>
      <c r="F206" s="61" t="e">
        <f>IF(LEN('Описание предлагаемого товара'!#REF!)&gt;0,'Описание предлагаемого товара'!#REF!,"")</f>
        <v>#REF!</v>
      </c>
      <c r="G206" s="61" t="e">
        <f>IF(LEN('Описание предлагаемого товара'!#REF!)&gt;0,'Описание предлагаемого товара'!#REF!,"")</f>
        <v>#REF!</v>
      </c>
      <c r="H206" s="61" t="e">
        <f>IF(LEN('Описание предлагаемого товара'!#REF!)&gt;0,'Описание предлагаемого товара'!#REF!,"")</f>
        <v>#REF!</v>
      </c>
      <c r="I206" s="61" t="e">
        <f>IF(LEN('Описание предлагаемого товара'!#REF!)&gt;0,'Описание предлагаемого товара'!#REF!,"")</f>
        <v>#REF!</v>
      </c>
      <c r="J206" s="38" t="str">
        <f>IFERROR(VLOOKUP(B206,SAP!$A:$E,5,),"")</f>
        <v/>
      </c>
      <c r="K206" s="40" t="str">
        <f t="shared" si="1277"/>
        <v/>
      </c>
      <c r="L206" s="61" t="e">
        <f>IF(LEN('Описание предлагаемого товара'!#REF!)&gt;0,IFERROR('Описание предлагаемого товара'!#REF!*1,""),"")</f>
        <v>#REF!</v>
      </c>
      <c r="M206" s="39" t="str">
        <f>IFERROR(VLOOKUP(B206,SAP!$A:$E,2,),"")</f>
        <v/>
      </c>
      <c r="N206" s="41" t="str">
        <f t="shared" si="1413"/>
        <v/>
      </c>
      <c r="O206" s="39" t="str">
        <f t="shared" si="1264"/>
        <v/>
      </c>
      <c r="P206" s="36" t="e">
        <f>IF(LEN('Описание предлагаемого товара'!#REF!)&gt;0,'Описание предлагаемого товара'!#REF!,"")</f>
        <v>#REF!</v>
      </c>
      <c r="Q20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06" s="37" t="e">
        <f>IF(LEN('Описание предлагаемого товара'!#REF!)&gt;0,'Описание предлагаемого товара'!#REF!,"")</f>
        <v>#REF!</v>
      </c>
      <c r="S206" s="37" t="e">
        <f>IF(LEN('Описание предлагаемого товара'!#REF!)&gt;0,'Описание предлагаемого товара'!#REF!,"")</f>
        <v>#REF!</v>
      </c>
      <c r="T20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06" s="23" t="str">
        <f>IFERROR(VLOOKUP(CI206*1,Обработ.выгрузка_реестра_РФ!$A:$G,6,),"")</f>
        <v/>
      </c>
      <c r="V206" s="61" t="e">
        <f>IF(LEN('Описание предлагаемого товара'!#REF!)&gt;0,'Описание предлагаемого товара'!#REF!,"")</f>
        <v>#REF!</v>
      </c>
      <c r="W206" s="62" t="e">
        <f>IF(LEN('Описание предлагаемого товара'!#REF!)&gt;0,'Описание предлагаемого товара'!#REF!,"")</f>
        <v>#REF!</v>
      </c>
      <c r="X206" s="91" t="e">
        <f t="shared" ref="X206:Y206" si="1864">IFERROR(REPLACE(W206,FIND(CHAR(10),W206,1),1," "),W206)</f>
        <v>#REF!</v>
      </c>
      <c r="Y206" s="91" t="e">
        <f t="shared" si="1864"/>
        <v>#REF!</v>
      </c>
      <c r="Z206" s="91" t="e">
        <f t="shared" si="1279"/>
        <v>#REF!</v>
      </c>
      <c r="AA206" s="91" t="e">
        <f t="shared" si="1280"/>
        <v>#REF!</v>
      </c>
      <c r="AB206" s="91" t="e">
        <f t="shared" si="1281"/>
        <v>#REF!</v>
      </c>
      <c r="AC206" s="91" t="e">
        <f t="shared" ref="AC206:AF206" si="1865">IFERROR(REPLACE(AB206,FIND("  ",AB206,1),2," "),AB206)</f>
        <v>#REF!</v>
      </c>
      <c r="AD206" s="91" t="e">
        <f t="shared" si="1865"/>
        <v>#REF!</v>
      </c>
      <c r="AE206" s="91" t="e">
        <f t="shared" si="1865"/>
        <v>#REF!</v>
      </c>
      <c r="AF206" s="91" t="e">
        <f t="shared" si="1865"/>
        <v>#REF!</v>
      </c>
      <c r="AG206" s="23" t="str">
        <f>IFERROR(VLOOKUP(CI206*1,Обработ.выгрузка_реестра_РФ!$A:$G,4,),"")</f>
        <v/>
      </c>
      <c r="AH206" s="91" t="str">
        <f t="shared" ref="AH206:AI206" si="1866">IFERROR(REPLACE(AG206,FIND("-",AG206,1),1,"*"),AG206)</f>
        <v/>
      </c>
      <c r="AI206" s="91" t="str">
        <f t="shared" si="1866"/>
        <v/>
      </c>
      <c r="AJ206" s="27" t="str">
        <f t="shared" si="1379"/>
        <v/>
      </c>
      <c r="AK206" s="63" t="e">
        <f>IF(LEN('Описание предлагаемого товара'!#REF!)&gt;0,'Описание предлагаемого товара'!#REF!,"")</f>
        <v>#REF!</v>
      </c>
      <c r="AL206" s="91" t="e">
        <f t="shared" ref="AL206:AM206" si="1867">IFERROR(REPLACE(AK206,FIND(CHAR(10),AK206,1),1,""),AK206)</f>
        <v>#REF!</v>
      </c>
      <c r="AM206" s="91" t="e">
        <f t="shared" si="1867"/>
        <v>#REF!</v>
      </c>
      <c r="AN206" s="91" t="e">
        <f t="shared" ref="AN206:AR206" si="1868">IFERROR(REPLACE(AM206,FIND(" ",AM206,1),1,""),AM206)</f>
        <v>#REF!</v>
      </c>
      <c r="AO206" s="91" t="e">
        <f t="shared" si="1868"/>
        <v>#REF!</v>
      </c>
      <c r="AP206" s="91" t="e">
        <f t="shared" si="1868"/>
        <v>#REF!</v>
      </c>
      <c r="AQ206" s="91" t="e">
        <f t="shared" si="1868"/>
        <v>#REF!</v>
      </c>
      <c r="AR206" s="91" t="e">
        <f t="shared" si="1868"/>
        <v>#REF!</v>
      </c>
      <c r="AS206" s="91" t="e">
        <f t="shared" si="1286"/>
        <v>#REF!</v>
      </c>
      <c r="AT206" s="91" t="e">
        <f t="shared" si="1287"/>
        <v>#REF!</v>
      </c>
      <c r="AU206" s="32" t="e">
        <f t="shared" si="1270"/>
        <v>#REF!</v>
      </c>
      <c r="AV206" s="93" t="e">
        <f>'Описание предлагаемого товара'!#REF!</f>
        <v>#REF!</v>
      </c>
      <c r="AW206" s="91" t="e">
        <f>MIN(SEARCH({0,1,2,3,4,5,6,7,8,9},AV206&amp; "0123456789"))</f>
        <v>#REF!</v>
      </c>
      <c r="AX206" s="91" t="str">
        <f t="shared" si="1288"/>
        <v/>
      </c>
      <c r="AY206" s="91" t="str">
        <f t="shared" si="1289"/>
        <v/>
      </c>
      <c r="AZ206" s="91" t="str">
        <f t="shared" si="1290"/>
        <v/>
      </c>
      <c r="BA206" s="91" t="str">
        <f t="shared" si="1291"/>
        <v/>
      </c>
      <c r="BB206" s="91" t="str">
        <f t="shared" si="1292"/>
        <v/>
      </c>
      <c r="BC206" s="91" t="str">
        <f t="shared" si="1293"/>
        <v/>
      </c>
      <c r="BD206" s="91" t="str">
        <f t="shared" si="1294"/>
        <v/>
      </c>
      <c r="BE206" s="91" t="str">
        <f t="shared" si="1295"/>
        <v/>
      </c>
      <c r="BF206" s="91" t="str">
        <f t="shared" si="1296"/>
        <v/>
      </c>
      <c r="BG206" s="91" t="str">
        <f t="shared" si="1297"/>
        <v/>
      </c>
      <c r="BH206" s="91" t="str">
        <f t="shared" si="1298"/>
        <v/>
      </c>
      <c r="BI206" s="91" t="str">
        <f t="shared" si="1299"/>
        <v/>
      </c>
      <c r="BJ206" s="91" t="str">
        <f t="shared" si="1300"/>
        <v/>
      </c>
      <c r="BK206" s="91" t="str">
        <f t="shared" si="1301"/>
        <v/>
      </c>
      <c r="BL206" s="91" t="str">
        <f t="shared" si="1302"/>
        <v/>
      </c>
      <c r="BM206" s="91" t="str">
        <f t="shared" si="1303"/>
        <v/>
      </c>
      <c r="BN206" s="91" t="str">
        <f t="shared" si="1304"/>
        <v/>
      </c>
      <c r="BO206" s="91" t="str">
        <f t="shared" si="1305"/>
        <v/>
      </c>
      <c r="BP206" s="91" t="str">
        <f t="shared" si="1306"/>
        <v/>
      </c>
      <c r="BQ206" s="91" t="str">
        <f t="shared" si="1307"/>
        <v/>
      </c>
      <c r="BR206" s="91" t="str">
        <f t="shared" si="1308"/>
        <v/>
      </c>
      <c r="BS206" s="91" t="str">
        <f t="shared" si="1309"/>
        <v/>
      </c>
      <c r="BT206" s="91" t="str">
        <f t="shared" si="1310"/>
        <v/>
      </c>
      <c r="BU206" s="91" t="str">
        <f t="shared" si="1311"/>
        <v/>
      </c>
      <c r="BV206" s="91" t="str">
        <f t="shared" si="1312"/>
        <v/>
      </c>
      <c r="BW206" s="91" t="str">
        <f t="shared" si="1313"/>
        <v/>
      </c>
      <c r="BX206" s="91" t="str">
        <f t="shared" si="1314"/>
        <v/>
      </c>
      <c r="BY206" s="91" t="str">
        <f t="shared" si="1315"/>
        <v/>
      </c>
      <c r="BZ206" s="91" t="str">
        <f t="shared" si="1316"/>
        <v/>
      </c>
      <c r="CA206" s="91" t="str">
        <f t="shared" si="1317"/>
        <v/>
      </c>
      <c r="CB206" s="91" t="str">
        <f t="shared" si="1318"/>
        <v/>
      </c>
      <c r="CC206" s="91" t="str">
        <f t="shared" si="1319"/>
        <v/>
      </c>
      <c r="CD206" s="91" t="str">
        <f t="shared" si="1320"/>
        <v/>
      </c>
      <c r="CE206" s="91" t="str">
        <f t="shared" si="1321"/>
        <v/>
      </c>
      <c r="CF206" s="91" t="str">
        <f t="shared" si="1322"/>
        <v/>
      </c>
      <c r="CG206" s="91" t="str">
        <f t="shared" si="1323"/>
        <v/>
      </c>
      <c r="CH206" s="91" t="str">
        <f t="shared" si="1324"/>
        <v/>
      </c>
      <c r="CI206" s="91" t="str">
        <f t="shared" si="1325"/>
        <v>нет</v>
      </c>
      <c r="CJ206" s="63" t="e">
        <f>IF(LEN('Описание предлагаемого товара'!#REF!)&gt;0,'Описание предлагаемого товара'!#REF!,"")</f>
        <v>#REF!</v>
      </c>
      <c r="CK206" s="91" t="e">
        <f t="shared" ref="CK206:CL206" si="1869">IFERROR(REPLACE(CJ206,FIND(CHAR(10),CJ206,1),1,""),CJ206)</f>
        <v>#REF!</v>
      </c>
      <c r="CL206" s="91" t="e">
        <f t="shared" si="1869"/>
        <v>#REF!</v>
      </c>
      <c r="CM206" s="91" t="e">
        <f t="shared" si="1327"/>
        <v>#REF!</v>
      </c>
      <c r="CN206" s="91" t="e">
        <f t="shared" si="1328"/>
        <v>#REF!</v>
      </c>
      <c r="CO206" s="91" t="e">
        <f t="shared" si="1329"/>
        <v>#REF!</v>
      </c>
      <c r="CP206" s="90" t="e">
        <f>IF(AU206="Не указан реестровый номер (мера нац.режима Запрет)","",IF(CI206="нет","",IF(CU206="да","исключение(не смотрим баллы)",IFERROR(IF(CI206*1&gt;0,IFERROR(IF(VLOOKUP(CI206*1,Обработ.выгрузка_реестра_РФ!$A:$G,7,)=0,"Баллы не установлены",VLOOKUP(CI206*1,Обработ.выгрузка_реестра_РФ!$A:$G,7,)),IF(LEN(CI206)&gt;14,"","нет номера в реестре РФ")),""),IF(LEN(CI206)=0,"","Некорректный реестровый номер")))))</f>
        <v>#REF!</v>
      </c>
      <c r="CQ206" s="33" t="e">
        <f>IF(LEN(C206)&gt;0,IFERROR(IF(LEN(H206)&gt;0,IF(LEN(VLOOKUP(H206,'исключения(не_смотрим_баллы)'!$A:$C,1,))&gt;0,"да","нет"),"не введен ОКПД2"),"нет"),"")</f>
        <v>#REF!</v>
      </c>
      <c r="CR206" s="33" t="e">
        <f ca="1">IF(CQ206="да",IF(TODAY()&lt;VLOOKUP(H206,'исключения(не_смотрим_баллы)'!$A:$C,3,),"да","нет"),"")</f>
        <v>#REF!</v>
      </c>
      <c r="CS206" s="33" t="str">
        <f>IFERROR(IF(CQ206="да",IF(VLOOKUP(CI206*1,Обработ.выгрузка_реестра_РФ!$A:$G,2,)&lt;VLOOKUP(H206,'исключения(не_смотрим_баллы)'!$A:$C,2,),"да","нет"),""),"")</f>
        <v/>
      </c>
      <c r="CT206" s="24"/>
      <c r="CU206" s="33" t="e">
        <f t="shared" si="1341"/>
        <v>#REF!</v>
      </c>
      <c r="CV206" s="91" t="e">
        <f t="shared" si="1342"/>
        <v>#REF!</v>
      </c>
      <c r="CW206" s="27" t="e">
        <f t="shared" si="1343"/>
        <v>#REF!</v>
      </c>
      <c r="CX206" s="26" t="e">
        <f t="shared" si="1272"/>
        <v>#REF!</v>
      </c>
      <c r="CY206" s="64" t="e">
        <f>IF(LEN('Описание предлагаемого товара'!#REF!)&gt;0,'Описание предлагаемого товара'!#REF!,"")</f>
        <v>#REF!</v>
      </c>
      <c r="CZ206" s="95" t="e">
        <f t="shared" si="1330"/>
        <v>#REF!</v>
      </c>
      <c r="DA206" s="95" t="e">
        <f t="shared" ref="DA206" si="1870">IFERROR(REPLACE(CZ206,FIND(" ",CZ206,1),1,""),CZ206)</f>
        <v>#REF!</v>
      </c>
      <c r="DB206" s="95" t="e">
        <f t="shared" si="1274"/>
        <v>#REF!</v>
      </c>
      <c r="DC206" s="95" t="e">
        <f t="shared" ref="DC206:DD206" si="1871">IFERROR(REPLACE(DB206,FIND("г.",DB206,1),2,""),DB206)</f>
        <v>#REF!</v>
      </c>
      <c r="DD206" s="95" t="e">
        <f t="shared" si="1871"/>
        <v>#REF!</v>
      </c>
      <c r="DE206" s="95" t="e">
        <f t="shared" ref="DE206:DF206" si="1872">IFERROR(REPLACE(DD206,FIND("г",DD206,1),1,""),DD206)</f>
        <v>#REF!</v>
      </c>
      <c r="DF206" s="95" t="e">
        <f t="shared" si="1872"/>
        <v>#REF!</v>
      </c>
      <c r="DG206" s="95" t="e">
        <f t="shared" si="1347"/>
        <v>#REF!</v>
      </c>
      <c r="DH206" s="25" t="str">
        <f>IFERROR(VLOOKUP(CI206*1,Обработ.выгрузка_реестра_РФ!$A:$G,5,),"")</f>
        <v/>
      </c>
      <c r="DI206" s="27" t="str">
        <f t="shared" si="1357"/>
        <v/>
      </c>
      <c r="DJ206" s="27" t="str">
        <f t="shared" ca="1" si="1334"/>
        <v/>
      </c>
      <c r="DK206" s="63" t="e">
        <f>IF(LEN('Описание предлагаемого товара'!#REF!)&gt;0,'Описание предлагаемого товара'!#REF!,"")</f>
        <v>#REF!</v>
      </c>
      <c r="DL206" s="63" t="e">
        <f>IF(LEN('Описание предлагаемого товара'!#REF!)&gt;0,'Описание предлагаемого товара'!#REF!,"")</f>
        <v>#REF!</v>
      </c>
      <c r="DM206" s="32"/>
    </row>
    <row r="207" spans="1:117" ht="48.75" customHeight="1" x14ac:dyDescent="0.25">
      <c r="A207" s="61" t="e">
        <f>IF(LEN('Описание предлагаемого товара'!#REF!)&gt;0,'Описание предлагаемого товара'!#REF!,"")</f>
        <v>#REF!</v>
      </c>
      <c r="B207" s="65" t="e">
        <f>IF(LEN('Описание предлагаемого товара'!#REF!)&gt;0,'Описание предлагаемого товара'!#REF!,"")</f>
        <v>#REF!</v>
      </c>
      <c r="C207" s="61" t="e">
        <f>IF(LEN('Описание предлагаемого товара'!#REF!)&gt;0,'Описание предлагаемого товара'!#REF!,"")</f>
        <v>#REF!</v>
      </c>
      <c r="D207" s="61" t="e">
        <f>IF(LEN('Описание предлагаемого товара'!#REF!)&gt;0,'Описание предлагаемого товара'!#REF!,"")</f>
        <v>#REF!</v>
      </c>
      <c r="E207" s="61" t="e">
        <f>IF(LEN('Описание предлагаемого товара'!#REF!)&gt;0,'Описание предлагаемого товара'!#REF!,"")</f>
        <v>#REF!</v>
      </c>
      <c r="F207" s="61" t="e">
        <f>IF(LEN('Описание предлагаемого товара'!#REF!)&gt;0,'Описание предлагаемого товара'!#REF!,"")</f>
        <v>#REF!</v>
      </c>
      <c r="G207" s="61" t="e">
        <f>IF(LEN('Описание предлагаемого товара'!#REF!)&gt;0,'Описание предлагаемого товара'!#REF!,"")</f>
        <v>#REF!</v>
      </c>
      <c r="H207" s="61" t="e">
        <f>IF(LEN('Описание предлагаемого товара'!#REF!)&gt;0,'Описание предлагаемого товара'!#REF!,"")</f>
        <v>#REF!</v>
      </c>
      <c r="I207" s="61" t="e">
        <f>IF(LEN('Описание предлагаемого товара'!#REF!)&gt;0,'Описание предлагаемого товара'!#REF!,"")</f>
        <v>#REF!</v>
      </c>
      <c r="J207" s="38" t="str">
        <f>IFERROR(VLOOKUP(B207,SAP!$A:$E,5,),"")</f>
        <v/>
      </c>
      <c r="K207" s="40" t="str">
        <f t="shared" si="1277"/>
        <v/>
      </c>
      <c r="L207" s="61" t="e">
        <f>IF(LEN('Описание предлагаемого товара'!#REF!)&gt;0,IFERROR('Описание предлагаемого товара'!#REF!*1,""),"")</f>
        <v>#REF!</v>
      </c>
      <c r="M207" s="39" t="str">
        <f>IFERROR(VLOOKUP(B207,SAP!$A:$E,2,),"")</f>
        <v/>
      </c>
      <c r="N207" s="41" t="str">
        <f t="shared" si="1413"/>
        <v/>
      </c>
      <c r="O207" s="39" t="str">
        <f t="shared" si="1264"/>
        <v/>
      </c>
      <c r="P207" s="36" t="e">
        <f>IF(LEN('Описание предлагаемого товара'!#REF!)&gt;0,'Описание предлагаемого товара'!#REF!,"")</f>
        <v>#REF!</v>
      </c>
      <c r="Q20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07" s="37" t="e">
        <f>IF(LEN('Описание предлагаемого товара'!#REF!)&gt;0,'Описание предлагаемого товара'!#REF!,"")</f>
        <v>#REF!</v>
      </c>
      <c r="S207" s="37" t="e">
        <f>IF(LEN('Описание предлагаемого товара'!#REF!)&gt;0,'Описание предлагаемого товара'!#REF!,"")</f>
        <v>#REF!</v>
      </c>
      <c r="T20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07" s="23" t="str">
        <f>IFERROR(VLOOKUP(CI207*1,Обработ.выгрузка_реестра_РФ!$A:$G,6,),"")</f>
        <v/>
      </c>
      <c r="V207" s="61" t="e">
        <f>IF(LEN('Описание предлагаемого товара'!#REF!)&gt;0,'Описание предлагаемого товара'!#REF!,"")</f>
        <v>#REF!</v>
      </c>
      <c r="W207" s="62" t="e">
        <f>IF(LEN('Описание предлагаемого товара'!#REF!)&gt;0,'Описание предлагаемого товара'!#REF!,"")</f>
        <v>#REF!</v>
      </c>
      <c r="X207" s="91" t="e">
        <f t="shared" ref="X207:Y207" si="1873">IFERROR(REPLACE(W207,FIND(CHAR(10),W207,1),1," "),W207)</f>
        <v>#REF!</v>
      </c>
      <c r="Y207" s="91" t="e">
        <f t="shared" si="1873"/>
        <v>#REF!</v>
      </c>
      <c r="Z207" s="91" t="e">
        <f t="shared" si="1279"/>
        <v>#REF!</v>
      </c>
      <c r="AA207" s="91" t="e">
        <f t="shared" si="1280"/>
        <v>#REF!</v>
      </c>
      <c r="AB207" s="91" t="e">
        <f t="shared" si="1281"/>
        <v>#REF!</v>
      </c>
      <c r="AC207" s="91" t="e">
        <f t="shared" ref="AC207:AF207" si="1874">IFERROR(REPLACE(AB207,FIND("  ",AB207,1),2," "),AB207)</f>
        <v>#REF!</v>
      </c>
      <c r="AD207" s="91" t="e">
        <f t="shared" si="1874"/>
        <v>#REF!</v>
      </c>
      <c r="AE207" s="91" t="e">
        <f t="shared" si="1874"/>
        <v>#REF!</v>
      </c>
      <c r="AF207" s="91" t="e">
        <f t="shared" si="1874"/>
        <v>#REF!</v>
      </c>
      <c r="AG207" s="23" t="str">
        <f>IFERROR(VLOOKUP(CI207*1,Обработ.выгрузка_реестра_РФ!$A:$G,4,),"")</f>
        <v/>
      </c>
      <c r="AH207" s="91" t="str">
        <f t="shared" ref="AH207:AI207" si="1875">IFERROR(REPLACE(AG207,FIND("-",AG207,1),1,"*"),AG207)</f>
        <v/>
      </c>
      <c r="AI207" s="91" t="str">
        <f t="shared" si="1875"/>
        <v/>
      </c>
      <c r="AJ207" s="27" t="str">
        <f t="shared" si="1379"/>
        <v/>
      </c>
      <c r="AK207" s="63" t="e">
        <f>IF(LEN('Описание предлагаемого товара'!#REF!)&gt;0,'Описание предлагаемого товара'!#REF!,"")</f>
        <v>#REF!</v>
      </c>
      <c r="AL207" s="91" t="e">
        <f t="shared" ref="AL207:AM207" si="1876">IFERROR(REPLACE(AK207,FIND(CHAR(10),AK207,1),1,""),AK207)</f>
        <v>#REF!</v>
      </c>
      <c r="AM207" s="91" t="e">
        <f t="shared" si="1876"/>
        <v>#REF!</v>
      </c>
      <c r="AN207" s="91" t="e">
        <f t="shared" ref="AN207:AR207" si="1877">IFERROR(REPLACE(AM207,FIND(" ",AM207,1),1,""),AM207)</f>
        <v>#REF!</v>
      </c>
      <c r="AO207" s="91" t="e">
        <f t="shared" si="1877"/>
        <v>#REF!</v>
      </c>
      <c r="AP207" s="91" t="e">
        <f t="shared" si="1877"/>
        <v>#REF!</v>
      </c>
      <c r="AQ207" s="91" t="e">
        <f t="shared" si="1877"/>
        <v>#REF!</v>
      </c>
      <c r="AR207" s="91" t="e">
        <f t="shared" si="1877"/>
        <v>#REF!</v>
      </c>
      <c r="AS207" s="91" t="e">
        <f t="shared" si="1286"/>
        <v>#REF!</v>
      </c>
      <c r="AT207" s="91" t="e">
        <f t="shared" si="1287"/>
        <v>#REF!</v>
      </c>
      <c r="AU207" s="32" t="e">
        <f t="shared" si="1270"/>
        <v>#REF!</v>
      </c>
      <c r="AV207" s="93" t="e">
        <f>'Описание предлагаемого товара'!#REF!</f>
        <v>#REF!</v>
      </c>
      <c r="AW207" s="91" t="e">
        <f>MIN(SEARCH({0,1,2,3,4,5,6,7,8,9},AV207&amp; "0123456789"))</f>
        <v>#REF!</v>
      </c>
      <c r="AX207" s="91" t="str">
        <f t="shared" si="1288"/>
        <v/>
      </c>
      <c r="AY207" s="91" t="str">
        <f t="shared" si="1289"/>
        <v/>
      </c>
      <c r="AZ207" s="91" t="str">
        <f t="shared" si="1290"/>
        <v/>
      </c>
      <c r="BA207" s="91" t="str">
        <f t="shared" si="1291"/>
        <v/>
      </c>
      <c r="BB207" s="91" t="str">
        <f t="shared" si="1292"/>
        <v/>
      </c>
      <c r="BC207" s="91" t="str">
        <f t="shared" si="1293"/>
        <v/>
      </c>
      <c r="BD207" s="91" t="str">
        <f t="shared" si="1294"/>
        <v/>
      </c>
      <c r="BE207" s="91" t="str">
        <f t="shared" si="1295"/>
        <v/>
      </c>
      <c r="BF207" s="91" t="str">
        <f t="shared" si="1296"/>
        <v/>
      </c>
      <c r="BG207" s="91" t="str">
        <f t="shared" si="1297"/>
        <v/>
      </c>
      <c r="BH207" s="91" t="str">
        <f t="shared" si="1298"/>
        <v/>
      </c>
      <c r="BI207" s="91" t="str">
        <f t="shared" si="1299"/>
        <v/>
      </c>
      <c r="BJ207" s="91" t="str">
        <f t="shared" si="1300"/>
        <v/>
      </c>
      <c r="BK207" s="91" t="str">
        <f t="shared" si="1301"/>
        <v/>
      </c>
      <c r="BL207" s="91" t="str">
        <f t="shared" si="1302"/>
        <v/>
      </c>
      <c r="BM207" s="91" t="str">
        <f t="shared" si="1303"/>
        <v/>
      </c>
      <c r="BN207" s="91" t="str">
        <f t="shared" si="1304"/>
        <v/>
      </c>
      <c r="BO207" s="91" t="str">
        <f t="shared" si="1305"/>
        <v/>
      </c>
      <c r="BP207" s="91" t="str">
        <f t="shared" si="1306"/>
        <v/>
      </c>
      <c r="BQ207" s="91" t="str">
        <f t="shared" si="1307"/>
        <v/>
      </c>
      <c r="BR207" s="91" t="str">
        <f t="shared" si="1308"/>
        <v/>
      </c>
      <c r="BS207" s="91" t="str">
        <f t="shared" si="1309"/>
        <v/>
      </c>
      <c r="BT207" s="91" t="str">
        <f t="shared" si="1310"/>
        <v/>
      </c>
      <c r="BU207" s="91" t="str">
        <f t="shared" si="1311"/>
        <v/>
      </c>
      <c r="BV207" s="91" t="str">
        <f t="shared" si="1312"/>
        <v/>
      </c>
      <c r="BW207" s="91" t="str">
        <f t="shared" si="1313"/>
        <v/>
      </c>
      <c r="BX207" s="91" t="str">
        <f t="shared" si="1314"/>
        <v/>
      </c>
      <c r="BY207" s="91" t="str">
        <f t="shared" si="1315"/>
        <v/>
      </c>
      <c r="BZ207" s="91" t="str">
        <f t="shared" si="1316"/>
        <v/>
      </c>
      <c r="CA207" s="91" t="str">
        <f t="shared" si="1317"/>
        <v/>
      </c>
      <c r="CB207" s="91" t="str">
        <f t="shared" si="1318"/>
        <v/>
      </c>
      <c r="CC207" s="91" t="str">
        <f t="shared" si="1319"/>
        <v/>
      </c>
      <c r="CD207" s="91" t="str">
        <f t="shared" si="1320"/>
        <v/>
      </c>
      <c r="CE207" s="91" t="str">
        <f t="shared" si="1321"/>
        <v/>
      </c>
      <c r="CF207" s="91" t="str">
        <f t="shared" si="1322"/>
        <v/>
      </c>
      <c r="CG207" s="91" t="str">
        <f t="shared" si="1323"/>
        <v/>
      </c>
      <c r="CH207" s="91" t="str">
        <f t="shared" si="1324"/>
        <v/>
      </c>
      <c r="CI207" s="91" t="str">
        <f t="shared" si="1325"/>
        <v>нет</v>
      </c>
      <c r="CJ207" s="63" t="e">
        <f>IF(LEN('Описание предлагаемого товара'!#REF!)&gt;0,'Описание предлагаемого товара'!#REF!,"")</f>
        <v>#REF!</v>
      </c>
      <c r="CK207" s="91" t="e">
        <f t="shared" ref="CK207:CL207" si="1878">IFERROR(REPLACE(CJ207,FIND(CHAR(10),CJ207,1),1,""),CJ207)</f>
        <v>#REF!</v>
      </c>
      <c r="CL207" s="91" t="e">
        <f t="shared" si="1878"/>
        <v>#REF!</v>
      </c>
      <c r="CM207" s="91" t="e">
        <f t="shared" si="1327"/>
        <v>#REF!</v>
      </c>
      <c r="CN207" s="91" t="e">
        <f t="shared" si="1328"/>
        <v>#REF!</v>
      </c>
      <c r="CO207" s="91" t="e">
        <f t="shared" si="1329"/>
        <v>#REF!</v>
      </c>
      <c r="CP207" s="90" t="e">
        <f>IF(AU207="Не указан реестровый номер (мера нац.режима Запрет)","",IF(CI207="нет","",IF(CU207="да","исключение(не смотрим баллы)",IFERROR(IF(CI207*1&gt;0,IFERROR(IF(VLOOKUP(CI207*1,Обработ.выгрузка_реестра_РФ!$A:$G,7,)=0,"Баллы не установлены",VLOOKUP(CI207*1,Обработ.выгрузка_реестра_РФ!$A:$G,7,)),IF(LEN(CI207)&gt;14,"","нет номера в реестре РФ")),""),IF(LEN(CI207)=0,"","Некорректный реестровый номер")))))</f>
        <v>#REF!</v>
      </c>
      <c r="CQ207" s="33" t="e">
        <f>IF(LEN(C207)&gt;0,IFERROR(IF(LEN(H207)&gt;0,IF(LEN(VLOOKUP(H207,'исключения(не_смотрим_баллы)'!$A:$C,1,))&gt;0,"да","нет"),"не введен ОКПД2"),"нет"),"")</f>
        <v>#REF!</v>
      </c>
      <c r="CR207" s="33" t="e">
        <f ca="1">IF(CQ207="да",IF(TODAY()&lt;VLOOKUP(H207,'исключения(не_смотрим_баллы)'!$A:$C,3,),"да","нет"),"")</f>
        <v>#REF!</v>
      </c>
      <c r="CS207" s="33" t="str">
        <f>IFERROR(IF(CQ207="да",IF(VLOOKUP(CI207*1,Обработ.выгрузка_реестра_РФ!$A:$G,2,)&lt;VLOOKUP(H207,'исключения(не_смотрим_баллы)'!$A:$C,2,),"да","нет"),""),"")</f>
        <v/>
      </c>
      <c r="CT207" s="24"/>
      <c r="CU207" s="33" t="e">
        <f t="shared" si="1341"/>
        <v>#REF!</v>
      </c>
      <c r="CV207" s="91" t="e">
        <f t="shared" si="1342"/>
        <v>#REF!</v>
      </c>
      <c r="CW207" s="27" t="e">
        <f t="shared" si="1343"/>
        <v>#REF!</v>
      </c>
      <c r="CX207" s="26" t="e">
        <f t="shared" si="1272"/>
        <v>#REF!</v>
      </c>
      <c r="CY207" s="64" t="e">
        <f>IF(LEN('Описание предлагаемого товара'!#REF!)&gt;0,'Описание предлагаемого товара'!#REF!,"")</f>
        <v>#REF!</v>
      </c>
      <c r="CZ207" s="95" t="e">
        <f t="shared" si="1330"/>
        <v>#REF!</v>
      </c>
      <c r="DA207" s="95" t="e">
        <f t="shared" ref="DA207" si="1879">IFERROR(REPLACE(CZ207,FIND(" ",CZ207,1),1,""),CZ207)</f>
        <v>#REF!</v>
      </c>
      <c r="DB207" s="95" t="e">
        <f t="shared" si="1274"/>
        <v>#REF!</v>
      </c>
      <c r="DC207" s="95" t="e">
        <f t="shared" ref="DC207:DD207" si="1880">IFERROR(REPLACE(DB207,FIND("г.",DB207,1),2,""),DB207)</f>
        <v>#REF!</v>
      </c>
      <c r="DD207" s="95" t="e">
        <f t="shared" si="1880"/>
        <v>#REF!</v>
      </c>
      <c r="DE207" s="95" t="e">
        <f t="shared" ref="DE207:DF207" si="1881">IFERROR(REPLACE(DD207,FIND("г",DD207,1),1,""),DD207)</f>
        <v>#REF!</v>
      </c>
      <c r="DF207" s="95" t="e">
        <f t="shared" si="1881"/>
        <v>#REF!</v>
      </c>
      <c r="DG207" s="95" t="e">
        <f t="shared" si="1347"/>
        <v>#REF!</v>
      </c>
      <c r="DH207" s="25" t="str">
        <f>IFERROR(VLOOKUP(CI207*1,Обработ.выгрузка_реестра_РФ!$A:$G,5,),"")</f>
        <v/>
      </c>
      <c r="DI207" s="27" t="str">
        <f t="shared" si="1357"/>
        <v/>
      </c>
      <c r="DJ207" s="27" t="str">
        <f t="shared" ca="1" si="1334"/>
        <v/>
      </c>
      <c r="DK207" s="63" t="e">
        <f>IF(LEN('Описание предлагаемого товара'!#REF!)&gt;0,'Описание предлагаемого товара'!#REF!,"")</f>
        <v>#REF!</v>
      </c>
      <c r="DL207" s="63" t="e">
        <f>IF(LEN('Описание предлагаемого товара'!#REF!)&gt;0,'Описание предлагаемого товара'!#REF!,"")</f>
        <v>#REF!</v>
      </c>
      <c r="DM207" s="32"/>
    </row>
    <row r="208" spans="1:117" ht="48.75" customHeight="1" x14ac:dyDescent="0.25">
      <c r="A208" s="61" t="e">
        <f>IF(LEN('Описание предлагаемого товара'!#REF!)&gt;0,'Описание предлагаемого товара'!#REF!,"")</f>
        <v>#REF!</v>
      </c>
      <c r="B208" s="65" t="e">
        <f>IF(LEN('Описание предлагаемого товара'!#REF!)&gt;0,'Описание предлагаемого товара'!#REF!,"")</f>
        <v>#REF!</v>
      </c>
      <c r="C208" s="61" t="e">
        <f>IF(LEN('Описание предлагаемого товара'!#REF!)&gt;0,'Описание предлагаемого товара'!#REF!,"")</f>
        <v>#REF!</v>
      </c>
      <c r="D208" s="61" t="e">
        <f>IF(LEN('Описание предлагаемого товара'!#REF!)&gt;0,'Описание предлагаемого товара'!#REF!,"")</f>
        <v>#REF!</v>
      </c>
      <c r="E208" s="61" t="e">
        <f>IF(LEN('Описание предлагаемого товара'!#REF!)&gt;0,'Описание предлагаемого товара'!#REF!,"")</f>
        <v>#REF!</v>
      </c>
      <c r="F208" s="61" t="e">
        <f>IF(LEN('Описание предлагаемого товара'!#REF!)&gt;0,'Описание предлагаемого товара'!#REF!,"")</f>
        <v>#REF!</v>
      </c>
      <c r="G208" s="61" t="e">
        <f>IF(LEN('Описание предлагаемого товара'!#REF!)&gt;0,'Описание предлагаемого товара'!#REF!,"")</f>
        <v>#REF!</v>
      </c>
      <c r="H208" s="61" t="e">
        <f>IF(LEN('Описание предлагаемого товара'!#REF!)&gt;0,'Описание предлагаемого товара'!#REF!,"")</f>
        <v>#REF!</v>
      </c>
      <c r="I208" s="61" t="e">
        <f>IF(LEN('Описание предлагаемого товара'!#REF!)&gt;0,'Описание предлагаемого товара'!#REF!,"")</f>
        <v>#REF!</v>
      </c>
      <c r="J208" s="38" t="str">
        <f>IFERROR(VLOOKUP(B208,SAP!$A:$E,5,),"")</f>
        <v/>
      </c>
      <c r="K208" s="40" t="str">
        <f t="shared" si="1277"/>
        <v/>
      </c>
      <c r="L208" s="61" t="e">
        <f>IF(LEN('Описание предлагаемого товара'!#REF!)&gt;0,IFERROR('Описание предлагаемого товара'!#REF!*1,""),"")</f>
        <v>#REF!</v>
      </c>
      <c r="M208" s="39" t="str">
        <f>IFERROR(VLOOKUP(B208,SAP!$A:$E,2,),"")</f>
        <v/>
      </c>
      <c r="N208" s="41" t="str">
        <f t="shared" si="1413"/>
        <v/>
      </c>
      <c r="O208" s="39" t="str">
        <f t="shared" si="1264"/>
        <v/>
      </c>
      <c r="P208" s="36" t="e">
        <f>IF(LEN('Описание предлагаемого товара'!#REF!)&gt;0,'Описание предлагаемого товара'!#REF!,"")</f>
        <v>#REF!</v>
      </c>
      <c r="Q20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08" s="37" t="e">
        <f>IF(LEN('Описание предлагаемого товара'!#REF!)&gt;0,'Описание предлагаемого товара'!#REF!,"")</f>
        <v>#REF!</v>
      </c>
      <c r="S208" s="37" t="e">
        <f>IF(LEN('Описание предлагаемого товара'!#REF!)&gt;0,'Описание предлагаемого товара'!#REF!,"")</f>
        <v>#REF!</v>
      </c>
      <c r="T20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08" s="23" t="str">
        <f>IFERROR(VLOOKUP(CI208*1,Обработ.выгрузка_реестра_РФ!$A:$G,6,),"")</f>
        <v/>
      </c>
      <c r="V208" s="61" t="e">
        <f>IF(LEN('Описание предлагаемого товара'!#REF!)&gt;0,'Описание предлагаемого товара'!#REF!,"")</f>
        <v>#REF!</v>
      </c>
      <c r="W208" s="62" t="e">
        <f>IF(LEN('Описание предлагаемого товара'!#REF!)&gt;0,'Описание предлагаемого товара'!#REF!,"")</f>
        <v>#REF!</v>
      </c>
      <c r="X208" s="91" t="e">
        <f t="shared" ref="X208:Y208" si="1882">IFERROR(REPLACE(W208,FIND(CHAR(10),W208,1),1," "),W208)</f>
        <v>#REF!</v>
      </c>
      <c r="Y208" s="91" t="e">
        <f t="shared" si="1882"/>
        <v>#REF!</v>
      </c>
      <c r="Z208" s="91" t="e">
        <f t="shared" si="1279"/>
        <v>#REF!</v>
      </c>
      <c r="AA208" s="91" t="e">
        <f t="shared" si="1280"/>
        <v>#REF!</v>
      </c>
      <c r="AB208" s="91" t="e">
        <f t="shared" si="1281"/>
        <v>#REF!</v>
      </c>
      <c r="AC208" s="91" t="e">
        <f t="shared" ref="AC208:AF208" si="1883">IFERROR(REPLACE(AB208,FIND("  ",AB208,1),2," "),AB208)</f>
        <v>#REF!</v>
      </c>
      <c r="AD208" s="91" t="e">
        <f t="shared" si="1883"/>
        <v>#REF!</v>
      </c>
      <c r="AE208" s="91" t="e">
        <f t="shared" si="1883"/>
        <v>#REF!</v>
      </c>
      <c r="AF208" s="91" t="e">
        <f t="shared" si="1883"/>
        <v>#REF!</v>
      </c>
      <c r="AG208" s="23" t="str">
        <f>IFERROR(VLOOKUP(CI208*1,Обработ.выгрузка_реестра_РФ!$A:$G,4,),"")</f>
        <v/>
      </c>
      <c r="AH208" s="91" t="str">
        <f t="shared" ref="AH208:AI208" si="1884">IFERROR(REPLACE(AG208,FIND("-",AG208,1),1,"*"),AG208)</f>
        <v/>
      </c>
      <c r="AI208" s="91" t="str">
        <f t="shared" si="1884"/>
        <v/>
      </c>
      <c r="AJ208" s="27" t="str">
        <f t="shared" si="1379"/>
        <v/>
      </c>
      <c r="AK208" s="63" t="e">
        <f>IF(LEN('Описание предлагаемого товара'!#REF!)&gt;0,'Описание предлагаемого товара'!#REF!,"")</f>
        <v>#REF!</v>
      </c>
      <c r="AL208" s="91" t="e">
        <f t="shared" ref="AL208:AM208" si="1885">IFERROR(REPLACE(AK208,FIND(CHAR(10),AK208,1),1,""),AK208)</f>
        <v>#REF!</v>
      </c>
      <c r="AM208" s="91" t="e">
        <f t="shared" si="1885"/>
        <v>#REF!</v>
      </c>
      <c r="AN208" s="91" t="e">
        <f t="shared" ref="AN208:AR208" si="1886">IFERROR(REPLACE(AM208,FIND(" ",AM208,1),1,""),AM208)</f>
        <v>#REF!</v>
      </c>
      <c r="AO208" s="91" t="e">
        <f t="shared" si="1886"/>
        <v>#REF!</v>
      </c>
      <c r="AP208" s="91" t="e">
        <f t="shared" si="1886"/>
        <v>#REF!</v>
      </c>
      <c r="AQ208" s="91" t="e">
        <f t="shared" si="1886"/>
        <v>#REF!</v>
      </c>
      <c r="AR208" s="91" t="e">
        <f t="shared" si="1886"/>
        <v>#REF!</v>
      </c>
      <c r="AS208" s="91" t="e">
        <f t="shared" si="1286"/>
        <v>#REF!</v>
      </c>
      <c r="AT208" s="91" t="e">
        <f t="shared" si="1287"/>
        <v>#REF!</v>
      </c>
      <c r="AU208" s="32" t="e">
        <f t="shared" si="1270"/>
        <v>#REF!</v>
      </c>
      <c r="AV208" s="93" t="e">
        <f>'Описание предлагаемого товара'!#REF!</f>
        <v>#REF!</v>
      </c>
      <c r="AW208" s="91" t="e">
        <f>MIN(SEARCH({0,1,2,3,4,5,6,7,8,9},AV208&amp; "0123456789"))</f>
        <v>#REF!</v>
      </c>
      <c r="AX208" s="91" t="str">
        <f t="shared" si="1288"/>
        <v/>
      </c>
      <c r="AY208" s="91" t="str">
        <f t="shared" si="1289"/>
        <v/>
      </c>
      <c r="AZ208" s="91" t="str">
        <f t="shared" si="1290"/>
        <v/>
      </c>
      <c r="BA208" s="91" t="str">
        <f t="shared" si="1291"/>
        <v/>
      </c>
      <c r="BB208" s="91" t="str">
        <f t="shared" si="1292"/>
        <v/>
      </c>
      <c r="BC208" s="91" t="str">
        <f t="shared" si="1293"/>
        <v/>
      </c>
      <c r="BD208" s="91" t="str">
        <f t="shared" si="1294"/>
        <v/>
      </c>
      <c r="BE208" s="91" t="str">
        <f t="shared" si="1295"/>
        <v/>
      </c>
      <c r="BF208" s="91" t="str">
        <f t="shared" si="1296"/>
        <v/>
      </c>
      <c r="BG208" s="91" t="str">
        <f t="shared" si="1297"/>
        <v/>
      </c>
      <c r="BH208" s="91" t="str">
        <f t="shared" si="1298"/>
        <v/>
      </c>
      <c r="BI208" s="91" t="str">
        <f t="shared" si="1299"/>
        <v/>
      </c>
      <c r="BJ208" s="91" t="str">
        <f t="shared" si="1300"/>
        <v/>
      </c>
      <c r="BK208" s="91" t="str">
        <f t="shared" si="1301"/>
        <v/>
      </c>
      <c r="BL208" s="91" t="str">
        <f t="shared" si="1302"/>
        <v/>
      </c>
      <c r="BM208" s="91" t="str">
        <f t="shared" si="1303"/>
        <v/>
      </c>
      <c r="BN208" s="91" t="str">
        <f t="shared" si="1304"/>
        <v/>
      </c>
      <c r="BO208" s="91" t="str">
        <f t="shared" si="1305"/>
        <v/>
      </c>
      <c r="BP208" s="91" t="str">
        <f t="shared" si="1306"/>
        <v/>
      </c>
      <c r="BQ208" s="91" t="str">
        <f t="shared" si="1307"/>
        <v/>
      </c>
      <c r="BR208" s="91" t="str">
        <f t="shared" si="1308"/>
        <v/>
      </c>
      <c r="BS208" s="91" t="str">
        <f t="shared" si="1309"/>
        <v/>
      </c>
      <c r="BT208" s="91" t="str">
        <f t="shared" si="1310"/>
        <v/>
      </c>
      <c r="BU208" s="91" t="str">
        <f t="shared" si="1311"/>
        <v/>
      </c>
      <c r="BV208" s="91" t="str">
        <f t="shared" si="1312"/>
        <v/>
      </c>
      <c r="BW208" s="91" t="str">
        <f t="shared" si="1313"/>
        <v/>
      </c>
      <c r="BX208" s="91" t="str">
        <f t="shared" si="1314"/>
        <v/>
      </c>
      <c r="BY208" s="91" t="str">
        <f t="shared" si="1315"/>
        <v/>
      </c>
      <c r="BZ208" s="91" t="str">
        <f t="shared" si="1316"/>
        <v/>
      </c>
      <c r="CA208" s="91" t="str">
        <f t="shared" si="1317"/>
        <v/>
      </c>
      <c r="CB208" s="91" t="str">
        <f t="shared" si="1318"/>
        <v/>
      </c>
      <c r="CC208" s="91" t="str">
        <f t="shared" si="1319"/>
        <v/>
      </c>
      <c r="CD208" s="91" t="str">
        <f t="shared" si="1320"/>
        <v/>
      </c>
      <c r="CE208" s="91" t="str">
        <f t="shared" si="1321"/>
        <v/>
      </c>
      <c r="CF208" s="91" t="str">
        <f t="shared" si="1322"/>
        <v/>
      </c>
      <c r="CG208" s="91" t="str">
        <f t="shared" si="1323"/>
        <v/>
      </c>
      <c r="CH208" s="91" t="str">
        <f t="shared" si="1324"/>
        <v/>
      </c>
      <c r="CI208" s="91" t="str">
        <f t="shared" si="1325"/>
        <v>нет</v>
      </c>
      <c r="CJ208" s="63" t="e">
        <f>IF(LEN('Описание предлагаемого товара'!#REF!)&gt;0,'Описание предлагаемого товара'!#REF!,"")</f>
        <v>#REF!</v>
      </c>
      <c r="CK208" s="91" t="e">
        <f t="shared" ref="CK208:CL208" si="1887">IFERROR(REPLACE(CJ208,FIND(CHAR(10),CJ208,1),1,""),CJ208)</f>
        <v>#REF!</v>
      </c>
      <c r="CL208" s="91" t="e">
        <f t="shared" si="1887"/>
        <v>#REF!</v>
      </c>
      <c r="CM208" s="91" t="e">
        <f t="shared" si="1327"/>
        <v>#REF!</v>
      </c>
      <c r="CN208" s="91" t="e">
        <f t="shared" si="1328"/>
        <v>#REF!</v>
      </c>
      <c r="CO208" s="91" t="e">
        <f t="shared" si="1329"/>
        <v>#REF!</v>
      </c>
      <c r="CP208" s="90" t="e">
        <f>IF(AU208="Не указан реестровый номер (мера нац.режима Запрет)","",IF(CI208="нет","",IF(CU208="да","исключение(не смотрим баллы)",IFERROR(IF(CI208*1&gt;0,IFERROR(IF(VLOOKUP(CI208*1,Обработ.выгрузка_реестра_РФ!$A:$G,7,)=0,"Баллы не установлены",VLOOKUP(CI208*1,Обработ.выгрузка_реестра_РФ!$A:$G,7,)),IF(LEN(CI208)&gt;14,"","нет номера в реестре РФ")),""),IF(LEN(CI208)=0,"","Некорректный реестровый номер")))))</f>
        <v>#REF!</v>
      </c>
      <c r="CQ208" s="33" t="e">
        <f>IF(LEN(C208)&gt;0,IFERROR(IF(LEN(H208)&gt;0,IF(LEN(VLOOKUP(H208,'исключения(не_смотрим_баллы)'!$A:$C,1,))&gt;0,"да","нет"),"не введен ОКПД2"),"нет"),"")</f>
        <v>#REF!</v>
      </c>
      <c r="CR208" s="33" t="e">
        <f ca="1">IF(CQ208="да",IF(TODAY()&lt;VLOOKUP(H208,'исключения(не_смотрим_баллы)'!$A:$C,3,),"да","нет"),"")</f>
        <v>#REF!</v>
      </c>
      <c r="CS208" s="33" t="str">
        <f>IFERROR(IF(CQ208="да",IF(VLOOKUP(CI208*1,Обработ.выгрузка_реестра_РФ!$A:$G,2,)&lt;VLOOKUP(H208,'исключения(не_смотрим_баллы)'!$A:$C,2,),"да","нет"),""),"")</f>
        <v/>
      </c>
      <c r="CT208" s="24"/>
      <c r="CU208" s="33" t="e">
        <f t="shared" si="1341"/>
        <v>#REF!</v>
      </c>
      <c r="CV208" s="91" t="e">
        <f t="shared" si="1342"/>
        <v>#REF!</v>
      </c>
      <c r="CW208" s="27" t="e">
        <f t="shared" si="1343"/>
        <v>#REF!</v>
      </c>
      <c r="CX208" s="26" t="e">
        <f t="shared" si="1272"/>
        <v>#REF!</v>
      </c>
      <c r="CY208" s="64" t="e">
        <f>IF(LEN('Описание предлагаемого товара'!#REF!)&gt;0,'Описание предлагаемого товара'!#REF!,"")</f>
        <v>#REF!</v>
      </c>
      <c r="CZ208" s="95" t="e">
        <f t="shared" si="1330"/>
        <v>#REF!</v>
      </c>
      <c r="DA208" s="95" t="e">
        <f t="shared" ref="DA208" si="1888">IFERROR(REPLACE(CZ208,FIND(" ",CZ208,1),1,""),CZ208)</f>
        <v>#REF!</v>
      </c>
      <c r="DB208" s="95" t="e">
        <f t="shared" si="1274"/>
        <v>#REF!</v>
      </c>
      <c r="DC208" s="95" t="e">
        <f t="shared" ref="DC208:DD208" si="1889">IFERROR(REPLACE(DB208,FIND("г.",DB208,1),2,""),DB208)</f>
        <v>#REF!</v>
      </c>
      <c r="DD208" s="95" t="e">
        <f t="shared" si="1889"/>
        <v>#REF!</v>
      </c>
      <c r="DE208" s="95" t="e">
        <f t="shared" ref="DE208:DF208" si="1890">IFERROR(REPLACE(DD208,FIND("г",DD208,1),1,""),DD208)</f>
        <v>#REF!</v>
      </c>
      <c r="DF208" s="95" t="e">
        <f t="shared" si="1890"/>
        <v>#REF!</v>
      </c>
      <c r="DG208" s="95" t="e">
        <f t="shared" si="1347"/>
        <v>#REF!</v>
      </c>
      <c r="DH208" s="25" t="str">
        <f>IFERROR(VLOOKUP(CI208*1,Обработ.выгрузка_реестра_РФ!$A:$G,5,),"")</f>
        <v/>
      </c>
      <c r="DI208" s="27" t="str">
        <f t="shared" si="1357"/>
        <v/>
      </c>
      <c r="DJ208" s="27" t="str">
        <f t="shared" ca="1" si="1334"/>
        <v/>
      </c>
      <c r="DK208" s="63" t="e">
        <f>IF(LEN('Описание предлагаемого товара'!#REF!)&gt;0,'Описание предлагаемого товара'!#REF!,"")</f>
        <v>#REF!</v>
      </c>
      <c r="DL208" s="63" t="e">
        <f>IF(LEN('Описание предлагаемого товара'!#REF!)&gt;0,'Описание предлагаемого товара'!#REF!,"")</f>
        <v>#REF!</v>
      </c>
      <c r="DM208" s="32"/>
    </row>
    <row r="209" spans="1:117" ht="48.75" customHeight="1" x14ac:dyDescent="0.25">
      <c r="A209" s="61" t="e">
        <f>IF(LEN('Описание предлагаемого товара'!#REF!)&gt;0,'Описание предлагаемого товара'!#REF!,"")</f>
        <v>#REF!</v>
      </c>
      <c r="B209" s="65" t="e">
        <f>IF(LEN('Описание предлагаемого товара'!#REF!)&gt;0,'Описание предлагаемого товара'!#REF!,"")</f>
        <v>#REF!</v>
      </c>
      <c r="C209" s="61" t="e">
        <f>IF(LEN('Описание предлагаемого товара'!#REF!)&gt;0,'Описание предлагаемого товара'!#REF!,"")</f>
        <v>#REF!</v>
      </c>
      <c r="D209" s="61" t="e">
        <f>IF(LEN('Описание предлагаемого товара'!#REF!)&gt;0,'Описание предлагаемого товара'!#REF!,"")</f>
        <v>#REF!</v>
      </c>
      <c r="E209" s="61" t="e">
        <f>IF(LEN('Описание предлагаемого товара'!#REF!)&gt;0,'Описание предлагаемого товара'!#REF!,"")</f>
        <v>#REF!</v>
      </c>
      <c r="F209" s="61" t="e">
        <f>IF(LEN('Описание предлагаемого товара'!#REF!)&gt;0,'Описание предлагаемого товара'!#REF!,"")</f>
        <v>#REF!</v>
      </c>
      <c r="G209" s="61" t="e">
        <f>IF(LEN('Описание предлагаемого товара'!#REF!)&gt;0,'Описание предлагаемого товара'!#REF!,"")</f>
        <v>#REF!</v>
      </c>
      <c r="H209" s="61" t="e">
        <f>IF(LEN('Описание предлагаемого товара'!#REF!)&gt;0,'Описание предлагаемого товара'!#REF!,"")</f>
        <v>#REF!</v>
      </c>
      <c r="I209" s="61" t="e">
        <f>IF(LEN('Описание предлагаемого товара'!#REF!)&gt;0,'Описание предлагаемого товара'!#REF!,"")</f>
        <v>#REF!</v>
      </c>
      <c r="J209" s="38" t="str">
        <f>IFERROR(VLOOKUP(B209,SAP!$A:$E,5,),"")</f>
        <v/>
      </c>
      <c r="K209" s="40" t="str">
        <f t="shared" si="1277"/>
        <v/>
      </c>
      <c r="L209" s="61" t="e">
        <f>IF(LEN('Описание предлагаемого товара'!#REF!)&gt;0,IFERROR('Описание предлагаемого товара'!#REF!*1,""),"")</f>
        <v>#REF!</v>
      </c>
      <c r="M209" s="39" t="str">
        <f>IFERROR(VLOOKUP(B209,SAP!$A:$E,2,),"")</f>
        <v/>
      </c>
      <c r="N209" s="41" t="str">
        <f t="shared" si="1413"/>
        <v/>
      </c>
      <c r="O209" s="39" t="str">
        <f t="shared" si="1264"/>
        <v/>
      </c>
      <c r="P209" s="36" t="e">
        <f>IF(LEN('Описание предлагаемого товара'!#REF!)&gt;0,'Описание предлагаемого товара'!#REF!,"")</f>
        <v>#REF!</v>
      </c>
      <c r="Q20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09" s="37" t="e">
        <f>IF(LEN('Описание предлагаемого товара'!#REF!)&gt;0,'Описание предлагаемого товара'!#REF!,"")</f>
        <v>#REF!</v>
      </c>
      <c r="S209" s="37" t="e">
        <f>IF(LEN('Описание предлагаемого товара'!#REF!)&gt;0,'Описание предлагаемого товара'!#REF!,"")</f>
        <v>#REF!</v>
      </c>
      <c r="T20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09" s="23" t="str">
        <f>IFERROR(VLOOKUP(CI209*1,Обработ.выгрузка_реестра_РФ!$A:$G,6,),"")</f>
        <v/>
      </c>
      <c r="V209" s="61" t="e">
        <f>IF(LEN('Описание предлагаемого товара'!#REF!)&gt;0,'Описание предлагаемого товара'!#REF!,"")</f>
        <v>#REF!</v>
      </c>
      <c r="W209" s="62" t="e">
        <f>IF(LEN('Описание предлагаемого товара'!#REF!)&gt;0,'Описание предлагаемого товара'!#REF!,"")</f>
        <v>#REF!</v>
      </c>
      <c r="X209" s="91" t="e">
        <f t="shared" ref="X209:Y209" si="1891">IFERROR(REPLACE(W209,FIND(CHAR(10),W209,1),1," "),W209)</f>
        <v>#REF!</v>
      </c>
      <c r="Y209" s="91" t="e">
        <f t="shared" si="1891"/>
        <v>#REF!</v>
      </c>
      <c r="Z209" s="91" t="e">
        <f t="shared" si="1279"/>
        <v>#REF!</v>
      </c>
      <c r="AA209" s="91" t="e">
        <f t="shared" si="1280"/>
        <v>#REF!</v>
      </c>
      <c r="AB209" s="91" t="e">
        <f t="shared" si="1281"/>
        <v>#REF!</v>
      </c>
      <c r="AC209" s="91" t="e">
        <f t="shared" ref="AC209:AF209" si="1892">IFERROR(REPLACE(AB209,FIND("  ",AB209,1),2," "),AB209)</f>
        <v>#REF!</v>
      </c>
      <c r="AD209" s="91" t="e">
        <f t="shared" si="1892"/>
        <v>#REF!</v>
      </c>
      <c r="AE209" s="91" t="e">
        <f t="shared" si="1892"/>
        <v>#REF!</v>
      </c>
      <c r="AF209" s="91" t="e">
        <f t="shared" si="1892"/>
        <v>#REF!</v>
      </c>
      <c r="AG209" s="23" t="str">
        <f>IFERROR(VLOOKUP(CI209*1,Обработ.выгрузка_реестра_РФ!$A:$G,4,),"")</f>
        <v/>
      </c>
      <c r="AH209" s="91" t="str">
        <f t="shared" ref="AH209:AI209" si="1893">IFERROR(REPLACE(AG209,FIND("-",AG209,1),1,"*"),AG209)</f>
        <v/>
      </c>
      <c r="AI209" s="91" t="str">
        <f t="shared" si="1893"/>
        <v/>
      </c>
      <c r="AJ209" s="27" t="str">
        <f t="shared" si="1379"/>
        <v/>
      </c>
      <c r="AK209" s="63" t="e">
        <f>IF(LEN('Описание предлагаемого товара'!#REF!)&gt;0,'Описание предлагаемого товара'!#REF!,"")</f>
        <v>#REF!</v>
      </c>
      <c r="AL209" s="91" t="e">
        <f t="shared" ref="AL209:AM209" si="1894">IFERROR(REPLACE(AK209,FIND(CHAR(10),AK209,1),1,""),AK209)</f>
        <v>#REF!</v>
      </c>
      <c r="AM209" s="91" t="e">
        <f t="shared" si="1894"/>
        <v>#REF!</v>
      </c>
      <c r="AN209" s="91" t="e">
        <f t="shared" ref="AN209:AR209" si="1895">IFERROR(REPLACE(AM209,FIND(" ",AM209,1),1,""),AM209)</f>
        <v>#REF!</v>
      </c>
      <c r="AO209" s="91" t="e">
        <f t="shared" si="1895"/>
        <v>#REF!</v>
      </c>
      <c r="AP209" s="91" t="e">
        <f t="shared" si="1895"/>
        <v>#REF!</v>
      </c>
      <c r="AQ209" s="91" t="e">
        <f t="shared" si="1895"/>
        <v>#REF!</v>
      </c>
      <c r="AR209" s="91" t="e">
        <f t="shared" si="1895"/>
        <v>#REF!</v>
      </c>
      <c r="AS209" s="91" t="e">
        <f t="shared" si="1286"/>
        <v>#REF!</v>
      </c>
      <c r="AT209" s="91" t="e">
        <f t="shared" si="1287"/>
        <v>#REF!</v>
      </c>
      <c r="AU209" s="32" t="e">
        <f t="shared" si="1270"/>
        <v>#REF!</v>
      </c>
      <c r="AV209" s="93" t="e">
        <f>'Описание предлагаемого товара'!#REF!</f>
        <v>#REF!</v>
      </c>
      <c r="AW209" s="91" t="e">
        <f>MIN(SEARCH({0,1,2,3,4,5,6,7,8,9},AV209&amp; "0123456789"))</f>
        <v>#REF!</v>
      </c>
      <c r="AX209" s="91" t="str">
        <f t="shared" si="1288"/>
        <v/>
      </c>
      <c r="AY209" s="91" t="str">
        <f t="shared" si="1289"/>
        <v/>
      </c>
      <c r="AZ209" s="91" t="str">
        <f t="shared" si="1290"/>
        <v/>
      </c>
      <c r="BA209" s="91" t="str">
        <f t="shared" si="1291"/>
        <v/>
      </c>
      <c r="BB209" s="91" t="str">
        <f t="shared" si="1292"/>
        <v/>
      </c>
      <c r="BC209" s="91" t="str">
        <f t="shared" si="1293"/>
        <v/>
      </c>
      <c r="BD209" s="91" t="str">
        <f t="shared" si="1294"/>
        <v/>
      </c>
      <c r="BE209" s="91" t="str">
        <f t="shared" si="1295"/>
        <v/>
      </c>
      <c r="BF209" s="91" t="str">
        <f t="shared" si="1296"/>
        <v/>
      </c>
      <c r="BG209" s="91" t="str">
        <f t="shared" si="1297"/>
        <v/>
      </c>
      <c r="BH209" s="91" t="str">
        <f t="shared" si="1298"/>
        <v/>
      </c>
      <c r="BI209" s="91" t="str">
        <f t="shared" si="1299"/>
        <v/>
      </c>
      <c r="BJ209" s="91" t="str">
        <f t="shared" si="1300"/>
        <v/>
      </c>
      <c r="BK209" s="91" t="str">
        <f t="shared" si="1301"/>
        <v/>
      </c>
      <c r="BL209" s="91" t="str">
        <f t="shared" si="1302"/>
        <v/>
      </c>
      <c r="BM209" s="91" t="str">
        <f t="shared" si="1303"/>
        <v/>
      </c>
      <c r="BN209" s="91" t="str">
        <f t="shared" si="1304"/>
        <v/>
      </c>
      <c r="BO209" s="91" t="str">
        <f t="shared" si="1305"/>
        <v/>
      </c>
      <c r="BP209" s="91" t="str">
        <f t="shared" si="1306"/>
        <v/>
      </c>
      <c r="BQ209" s="91" t="str">
        <f t="shared" si="1307"/>
        <v/>
      </c>
      <c r="BR209" s="91" t="str">
        <f t="shared" si="1308"/>
        <v/>
      </c>
      <c r="BS209" s="91" t="str">
        <f t="shared" si="1309"/>
        <v/>
      </c>
      <c r="BT209" s="91" t="str">
        <f t="shared" si="1310"/>
        <v/>
      </c>
      <c r="BU209" s="91" t="str">
        <f t="shared" si="1311"/>
        <v/>
      </c>
      <c r="BV209" s="91" t="str">
        <f t="shared" si="1312"/>
        <v/>
      </c>
      <c r="BW209" s="91" t="str">
        <f t="shared" si="1313"/>
        <v/>
      </c>
      <c r="BX209" s="91" t="str">
        <f t="shared" si="1314"/>
        <v/>
      </c>
      <c r="BY209" s="91" t="str">
        <f t="shared" si="1315"/>
        <v/>
      </c>
      <c r="BZ209" s="91" t="str">
        <f t="shared" si="1316"/>
        <v/>
      </c>
      <c r="CA209" s="91" t="str">
        <f t="shared" si="1317"/>
        <v/>
      </c>
      <c r="CB209" s="91" t="str">
        <f t="shared" si="1318"/>
        <v/>
      </c>
      <c r="CC209" s="91" t="str">
        <f t="shared" si="1319"/>
        <v/>
      </c>
      <c r="CD209" s="91" t="str">
        <f t="shared" si="1320"/>
        <v/>
      </c>
      <c r="CE209" s="91" t="str">
        <f t="shared" si="1321"/>
        <v/>
      </c>
      <c r="CF209" s="91" t="str">
        <f t="shared" si="1322"/>
        <v/>
      </c>
      <c r="CG209" s="91" t="str">
        <f t="shared" si="1323"/>
        <v/>
      </c>
      <c r="CH209" s="91" t="str">
        <f t="shared" si="1324"/>
        <v/>
      </c>
      <c r="CI209" s="91" t="str">
        <f t="shared" si="1325"/>
        <v>нет</v>
      </c>
      <c r="CJ209" s="63" t="e">
        <f>IF(LEN('Описание предлагаемого товара'!#REF!)&gt;0,'Описание предлагаемого товара'!#REF!,"")</f>
        <v>#REF!</v>
      </c>
      <c r="CK209" s="91" t="e">
        <f t="shared" ref="CK209:CL209" si="1896">IFERROR(REPLACE(CJ209,FIND(CHAR(10),CJ209,1),1,""),CJ209)</f>
        <v>#REF!</v>
      </c>
      <c r="CL209" s="91" t="e">
        <f t="shared" si="1896"/>
        <v>#REF!</v>
      </c>
      <c r="CM209" s="91" t="e">
        <f t="shared" si="1327"/>
        <v>#REF!</v>
      </c>
      <c r="CN209" s="91" t="e">
        <f t="shared" si="1328"/>
        <v>#REF!</v>
      </c>
      <c r="CO209" s="91" t="e">
        <f t="shared" si="1329"/>
        <v>#REF!</v>
      </c>
      <c r="CP209" s="90" t="e">
        <f>IF(AU209="Не указан реестровый номер (мера нац.режима Запрет)","",IF(CI209="нет","",IF(CU209="да","исключение(не смотрим баллы)",IFERROR(IF(CI209*1&gt;0,IFERROR(IF(VLOOKUP(CI209*1,Обработ.выгрузка_реестра_РФ!$A:$G,7,)=0,"Баллы не установлены",VLOOKUP(CI209*1,Обработ.выгрузка_реестра_РФ!$A:$G,7,)),IF(LEN(CI209)&gt;14,"","нет номера в реестре РФ")),""),IF(LEN(CI209)=0,"","Некорректный реестровый номер")))))</f>
        <v>#REF!</v>
      </c>
      <c r="CQ209" s="33" t="e">
        <f>IF(LEN(C209)&gt;0,IFERROR(IF(LEN(H209)&gt;0,IF(LEN(VLOOKUP(H209,'исключения(не_смотрим_баллы)'!$A:$C,1,))&gt;0,"да","нет"),"не введен ОКПД2"),"нет"),"")</f>
        <v>#REF!</v>
      </c>
      <c r="CR209" s="33" t="e">
        <f ca="1">IF(CQ209="да",IF(TODAY()&lt;VLOOKUP(H209,'исключения(не_смотрим_баллы)'!$A:$C,3,),"да","нет"),"")</f>
        <v>#REF!</v>
      </c>
      <c r="CS209" s="33" t="str">
        <f>IFERROR(IF(CQ209="да",IF(VLOOKUP(CI209*1,Обработ.выгрузка_реестра_РФ!$A:$G,2,)&lt;VLOOKUP(H209,'исключения(не_смотрим_баллы)'!$A:$C,2,),"да","нет"),""),"")</f>
        <v/>
      </c>
      <c r="CT209" s="24"/>
      <c r="CU209" s="33" t="e">
        <f t="shared" si="1341"/>
        <v>#REF!</v>
      </c>
      <c r="CV209" s="91" t="e">
        <f t="shared" si="1342"/>
        <v>#REF!</v>
      </c>
      <c r="CW209" s="27" t="e">
        <f t="shared" si="1343"/>
        <v>#REF!</v>
      </c>
      <c r="CX209" s="26" t="e">
        <f t="shared" si="1272"/>
        <v>#REF!</v>
      </c>
      <c r="CY209" s="64" t="e">
        <f>IF(LEN('Описание предлагаемого товара'!#REF!)&gt;0,'Описание предлагаемого товара'!#REF!,"")</f>
        <v>#REF!</v>
      </c>
      <c r="CZ209" s="95" t="e">
        <f t="shared" si="1330"/>
        <v>#REF!</v>
      </c>
      <c r="DA209" s="95" t="e">
        <f t="shared" ref="DA209" si="1897">IFERROR(REPLACE(CZ209,FIND(" ",CZ209,1),1,""),CZ209)</f>
        <v>#REF!</v>
      </c>
      <c r="DB209" s="95" t="e">
        <f t="shared" si="1274"/>
        <v>#REF!</v>
      </c>
      <c r="DC209" s="95" t="e">
        <f t="shared" ref="DC209:DD209" si="1898">IFERROR(REPLACE(DB209,FIND("г.",DB209,1),2,""),DB209)</f>
        <v>#REF!</v>
      </c>
      <c r="DD209" s="95" t="e">
        <f t="shared" si="1898"/>
        <v>#REF!</v>
      </c>
      <c r="DE209" s="95" t="e">
        <f t="shared" ref="DE209:DF209" si="1899">IFERROR(REPLACE(DD209,FIND("г",DD209,1),1,""),DD209)</f>
        <v>#REF!</v>
      </c>
      <c r="DF209" s="95" t="e">
        <f t="shared" si="1899"/>
        <v>#REF!</v>
      </c>
      <c r="DG209" s="95" t="e">
        <f t="shared" si="1347"/>
        <v>#REF!</v>
      </c>
      <c r="DH209" s="25" t="str">
        <f>IFERROR(VLOOKUP(CI209*1,Обработ.выгрузка_реестра_РФ!$A:$G,5,),"")</f>
        <v/>
      </c>
      <c r="DI209" s="27" t="str">
        <f t="shared" si="1357"/>
        <v/>
      </c>
      <c r="DJ209" s="27" t="str">
        <f t="shared" ca="1" si="1334"/>
        <v/>
      </c>
      <c r="DK209" s="63" t="e">
        <f>IF(LEN('Описание предлагаемого товара'!#REF!)&gt;0,'Описание предлагаемого товара'!#REF!,"")</f>
        <v>#REF!</v>
      </c>
      <c r="DL209" s="63" t="e">
        <f>IF(LEN('Описание предлагаемого товара'!#REF!)&gt;0,'Описание предлагаемого товара'!#REF!,"")</f>
        <v>#REF!</v>
      </c>
      <c r="DM209" s="32"/>
    </row>
    <row r="210" spans="1:117" ht="48.75" customHeight="1" x14ac:dyDescent="0.25">
      <c r="A210" s="61" t="e">
        <f>IF(LEN('Описание предлагаемого товара'!#REF!)&gt;0,'Описание предлагаемого товара'!#REF!,"")</f>
        <v>#REF!</v>
      </c>
      <c r="B210" s="65" t="e">
        <f>IF(LEN('Описание предлагаемого товара'!#REF!)&gt;0,'Описание предлагаемого товара'!#REF!,"")</f>
        <v>#REF!</v>
      </c>
      <c r="C210" s="61" t="e">
        <f>IF(LEN('Описание предлагаемого товара'!#REF!)&gt;0,'Описание предлагаемого товара'!#REF!,"")</f>
        <v>#REF!</v>
      </c>
      <c r="D210" s="61" t="e">
        <f>IF(LEN('Описание предлагаемого товара'!#REF!)&gt;0,'Описание предлагаемого товара'!#REF!,"")</f>
        <v>#REF!</v>
      </c>
      <c r="E210" s="61" t="e">
        <f>IF(LEN('Описание предлагаемого товара'!#REF!)&gt;0,'Описание предлагаемого товара'!#REF!,"")</f>
        <v>#REF!</v>
      </c>
      <c r="F210" s="61" t="e">
        <f>IF(LEN('Описание предлагаемого товара'!#REF!)&gt;0,'Описание предлагаемого товара'!#REF!,"")</f>
        <v>#REF!</v>
      </c>
      <c r="G210" s="61" t="e">
        <f>IF(LEN('Описание предлагаемого товара'!#REF!)&gt;0,'Описание предлагаемого товара'!#REF!,"")</f>
        <v>#REF!</v>
      </c>
      <c r="H210" s="61" t="e">
        <f>IF(LEN('Описание предлагаемого товара'!#REF!)&gt;0,'Описание предлагаемого товара'!#REF!,"")</f>
        <v>#REF!</v>
      </c>
      <c r="I210" s="61" t="e">
        <f>IF(LEN('Описание предлагаемого товара'!#REF!)&gt;0,'Описание предлагаемого товара'!#REF!,"")</f>
        <v>#REF!</v>
      </c>
      <c r="J210" s="38" t="str">
        <f>IFERROR(VLOOKUP(B210,SAP!$A:$E,5,),"")</f>
        <v/>
      </c>
      <c r="K210" s="40" t="str">
        <f t="shared" si="1277"/>
        <v/>
      </c>
      <c r="L210" s="61" t="e">
        <f>IF(LEN('Описание предлагаемого товара'!#REF!)&gt;0,IFERROR('Описание предлагаемого товара'!#REF!*1,""),"")</f>
        <v>#REF!</v>
      </c>
      <c r="M210" s="39" t="str">
        <f>IFERROR(VLOOKUP(B210,SAP!$A:$E,2,),"")</f>
        <v/>
      </c>
      <c r="N210" s="41" t="str">
        <f t="shared" si="1413"/>
        <v/>
      </c>
      <c r="O210" s="39" t="str">
        <f t="shared" ref="O210:O273" si="1900">IFERROR(IF(B210*1&gt;0,IF(N210=L210,"да","нет"),""),"")</f>
        <v/>
      </c>
      <c r="P210" s="36" t="e">
        <f>IF(LEN('Описание предлагаемого товара'!#REF!)&gt;0,'Описание предлагаемого товара'!#REF!,"")</f>
        <v>#REF!</v>
      </c>
      <c r="Q21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10" s="37" t="e">
        <f>IF(LEN('Описание предлагаемого товара'!#REF!)&gt;0,'Описание предлагаемого товара'!#REF!,"")</f>
        <v>#REF!</v>
      </c>
      <c r="S210" s="37" t="e">
        <f>IF(LEN('Описание предлагаемого товара'!#REF!)&gt;0,'Описание предлагаемого товара'!#REF!,"")</f>
        <v>#REF!</v>
      </c>
      <c r="T21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10" s="23" t="str">
        <f>IFERROR(VLOOKUP(CI210*1,Обработ.выгрузка_реестра_РФ!$A:$G,6,),"")</f>
        <v/>
      </c>
      <c r="V210" s="61" t="e">
        <f>IF(LEN('Описание предлагаемого товара'!#REF!)&gt;0,'Описание предлагаемого товара'!#REF!,"")</f>
        <v>#REF!</v>
      </c>
      <c r="W210" s="62" t="e">
        <f>IF(LEN('Описание предлагаемого товара'!#REF!)&gt;0,'Описание предлагаемого товара'!#REF!,"")</f>
        <v>#REF!</v>
      </c>
      <c r="X210" s="91" t="e">
        <f t="shared" ref="X210:Y210" si="1901">IFERROR(REPLACE(W210,FIND(CHAR(10),W210,1),1," "),W210)</f>
        <v>#REF!</v>
      </c>
      <c r="Y210" s="91" t="e">
        <f t="shared" si="1901"/>
        <v>#REF!</v>
      </c>
      <c r="Z210" s="91" t="e">
        <f t="shared" si="1279"/>
        <v>#REF!</v>
      </c>
      <c r="AA210" s="91" t="e">
        <f t="shared" si="1280"/>
        <v>#REF!</v>
      </c>
      <c r="AB210" s="91" t="e">
        <f t="shared" si="1281"/>
        <v>#REF!</v>
      </c>
      <c r="AC210" s="91" t="e">
        <f t="shared" ref="AC210:AF210" si="1902">IFERROR(REPLACE(AB210,FIND("  ",AB210,1),2," "),AB210)</f>
        <v>#REF!</v>
      </c>
      <c r="AD210" s="91" t="e">
        <f t="shared" si="1902"/>
        <v>#REF!</v>
      </c>
      <c r="AE210" s="91" t="e">
        <f t="shared" si="1902"/>
        <v>#REF!</v>
      </c>
      <c r="AF210" s="91" t="e">
        <f t="shared" si="1902"/>
        <v>#REF!</v>
      </c>
      <c r="AG210" s="23" t="str">
        <f>IFERROR(VLOOKUP(CI210*1,Обработ.выгрузка_реестра_РФ!$A:$G,4,),"")</f>
        <v/>
      </c>
      <c r="AH210" s="91" t="str">
        <f t="shared" ref="AH210:AI210" si="1903">IFERROR(REPLACE(AG210,FIND("-",AG210,1),1,"*"),AG210)</f>
        <v/>
      </c>
      <c r="AI210" s="91" t="str">
        <f t="shared" si="1903"/>
        <v/>
      </c>
      <c r="AJ210" s="27" t="str">
        <f t="shared" si="1379"/>
        <v/>
      </c>
      <c r="AK210" s="63" t="e">
        <f>IF(LEN('Описание предлагаемого товара'!#REF!)&gt;0,'Описание предлагаемого товара'!#REF!,"")</f>
        <v>#REF!</v>
      </c>
      <c r="AL210" s="91" t="e">
        <f t="shared" ref="AL210:AM210" si="1904">IFERROR(REPLACE(AK210,FIND(CHAR(10),AK210,1),1,""),AK210)</f>
        <v>#REF!</v>
      </c>
      <c r="AM210" s="91" t="e">
        <f t="shared" si="1904"/>
        <v>#REF!</v>
      </c>
      <c r="AN210" s="91" t="e">
        <f t="shared" ref="AN210:AR210" si="1905">IFERROR(REPLACE(AM210,FIND(" ",AM210,1),1,""),AM210)</f>
        <v>#REF!</v>
      </c>
      <c r="AO210" s="91" t="e">
        <f t="shared" si="1905"/>
        <v>#REF!</v>
      </c>
      <c r="AP210" s="91" t="e">
        <f t="shared" si="1905"/>
        <v>#REF!</v>
      </c>
      <c r="AQ210" s="91" t="e">
        <f t="shared" si="1905"/>
        <v>#REF!</v>
      </c>
      <c r="AR210" s="91" t="e">
        <f t="shared" si="1905"/>
        <v>#REF!</v>
      </c>
      <c r="AS210" s="91" t="e">
        <f t="shared" si="1286"/>
        <v>#REF!</v>
      </c>
      <c r="AT210" s="91" t="e">
        <f t="shared" si="1287"/>
        <v>#REF!</v>
      </c>
      <c r="AU210" s="32" t="e">
        <f t="shared" ref="AU210:AU273" si="1906">IF(LEN(CI210)&gt;0,IF(CI210="нет",IF(I210="запрет","Не указан реестровый номер (мера нац.режима Запрет)",IF(I210="ограничение","Не указан реестровый номер (мера нац.режима Ограничение)","")),IF(LEN(CI210)&gt;14,"Необходимо указать один реестровый номер",CI210)),"")</f>
        <v>#REF!</v>
      </c>
      <c r="AV210" s="93" t="e">
        <f>'Описание предлагаемого товара'!#REF!</f>
        <v>#REF!</v>
      </c>
      <c r="AW210" s="91" t="e">
        <f>MIN(SEARCH({0,1,2,3,4,5,6,7,8,9},AV210&amp; "0123456789"))</f>
        <v>#REF!</v>
      </c>
      <c r="AX210" s="91" t="str">
        <f t="shared" si="1288"/>
        <v/>
      </c>
      <c r="AY210" s="91" t="str">
        <f t="shared" si="1289"/>
        <v/>
      </c>
      <c r="AZ210" s="91" t="str">
        <f t="shared" si="1290"/>
        <v/>
      </c>
      <c r="BA210" s="91" t="str">
        <f t="shared" si="1291"/>
        <v/>
      </c>
      <c r="BB210" s="91" t="str">
        <f t="shared" si="1292"/>
        <v/>
      </c>
      <c r="BC210" s="91" t="str">
        <f t="shared" si="1293"/>
        <v/>
      </c>
      <c r="BD210" s="91" t="str">
        <f t="shared" si="1294"/>
        <v/>
      </c>
      <c r="BE210" s="91" t="str">
        <f t="shared" si="1295"/>
        <v/>
      </c>
      <c r="BF210" s="91" t="str">
        <f t="shared" si="1296"/>
        <v/>
      </c>
      <c r="BG210" s="91" t="str">
        <f t="shared" si="1297"/>
        <v/>
      </c>
      <c r="BH210" s="91" t="str">
        <f t="shared" si="1298"/>
        <v/>
      </c>
      <c r="BI210" s="91" t="str">
        <f t="shared" si="1299"/>
        <v/>
      </c>
      <c r="BJ210" s="91" t="str">
        <f t="shared" si="1300"/>
        <v/>
      </c>
      <c r="BK210" s="91" t="str">
        <f t="shared" si="1301"/>
        <v/>
      </c>
      <c r="BL210" s="91" t="str">
        <f t="shared" si="1302"/>
        <v/>
      </c>
      <c r="BM210" s="91" t="str">
        <f t="shared" si="1303"/>
        <v/>
      </c>
      <c r="BN210" s="91" t="str">
        <f t="shared" si="1304"/>
        <v/>
      </c>
      <c r="BO210" s="91" t="str">
        <f t="shared" si="1305"/>
        <v/>
      </c>
      <c r="BP210" s="91" t="str">
        <f t="shared" si="1306"/>
        <v/>
      </c>
      <c r="BQ210" s="91" t="str">
        <f t="shared" si="1307"/>
        <v/>
      </c>
      <c r="BR210" s="91" t="str">
        <f t="shared" si="1308"/>
        <v/>
      </c>
      <c r="BS210" s="91" t="str">
        <f t="shared" si="1309"/>
        <v/>
      </c>
      <c r="BT210" s="91" t="str">
        <f t="shared" si="1310"/>
        <v/>
      </c>
      <c r="BU210" s="91" t="str">
        <f t="shared" si="1311"/>
        <v/>
      </c>
      <c r="BV210" s="91" t="str">
        <f t="shared" si="1312"/>
        <v/>
      </c>
      <c r="BW210" s="91" t="str">
        <f t="shared" si="1313"/>
        <v/>
      </c>
      <c r="BX210" s="91" t="str">
        <f t="shared" si="1314"/>
        <v/>
      </c>
      <c r="BY210" s="91" t="str">
        <f t="shared" si="1315"/>
        <v/>
      </c>
      <c r="BZ210" s="91" t="str">
        <f t="shared" si="1316"/>
        <v/>
      </c>
      <c r="CA210" s="91" t="str">
        <f t="shared" si="1317"/>
        <v/>
      </c>
      <c r="CB210" s="91" t="str">
        <f t="shared" si="1318"/>
        <v/>
      </c>
      <c r="CC210" s="91" t="str">
        <f t="shared" si="1319"/>
        <v/>
      </c>
      <c r="CD210" s="91" t="str">
        <f t="shared" si="1320"/>
        <v/>
      </c>
      <c r="CE210" s="91" t="str">
        <f t="shared" si="1321"/>
        <v/>
      </c>
      <c r="CF210" s="91" t="str">
        <f t="shared" si="1322"/>
        <v/>
      </c>
      <c r="CG210" s="91" t="str">
        <f t="shared" si="1323"/>
        <v/>
      </c>
      <c r="CH210" s="91" t="str">
        <f t="shared" si="1324"/>
        <v/>
      </c>
      <c r="CI210" s="91" t="str">
        <f t="shared" si="1325"/>
        <v>нет</v>
      </c>
      <c r="CJ210" s="63" t="e">
        <f>IF(LEN('Описание предлагаемого товара'!#REF!)&gt;0,'Описание предлагаемого товара'!#REF!,"")</f>
        <v>#REF!</v>
      </c>
      <c r="CK210" s="91" t="e">
        <f t="shared" ref="CK210:CL210" si="1907">IFERROR(REPLACE(CJ210,FIND(CHAR(10),CJ210,1),1,""),CJ210)</f>
        <v>#REF!</v>
      </c>
      <c r="CL210" s="91" t="e">
        <f t="shared" si="1907"/>
        <v>#REF!</v>
      </c>
      <c r="CM210" s="91" t="e">
        <f t="shared" si="1327"/>
        <v>#REF!</v>
      </c>
      <c r="CN210" s="91" t="e">
        <f t="shared" si="1328"/>
        <v>#REF!</v>
      </c>
      <c r="CO210" s="91" t="e">
        <f t="shared" si="1329"/>
        <v>#REF!</v>
      </c>
      <c r="CP210" s="90" t="e">
        <f>IF(AU210="Не указан реестровый номер (мера нац.режима Запрет)","",IF(CI210="нет","",IF(CU210="да","исключение(не смотрим баллы)",IFERROR(IF(CI210*1&gt;0,IFERROR(IF(VLOOKUP(CI210*1,Обработ.выгрузка_реестра_РФ!$A:$G,7,)=0,"Баллы не установлены",VLOOKUP(CI210*1,Обработ.выгрузка_реестра_РФ!$A:$G,7,)),IF(LEN(CI210)&gt;14,"","нет номера в реестре РФ")),""),IF(LEN(CI210)=0,"","Некорректный реестровый номер")))))</f>
        <v>#REF!</v>
      </c>
      <c r="CQ210" s="33" t="e">
        <f>IF(LEN(C210)&gt;0,IFERROR(IF(LEN(H210)&gt;0,IF(LEN(VLOOKUP(H210,'исключения(не_смотрим_баллы)'!$A:$C,1,))&gt;0,"да","нет"),"не введен ОКПД2"),"нет"),"")</f>
        <v>#REF!</v>
      </c>
      <c r="CR210" s="33" t="e">
        <f ca="1">IF(CQ210="да",IF(TODAY()&lt;VLOOKUP(H210,'исключения(не_смотрим_баллы)'!$A:$C,3,),"да","нет"),"")</f>
        <v>#REF!</v>
      </c>
      <c r="CS210" s="33" t="str">
        <f>IFERROR(IF(CQ210="да",IF(VLOOKUP(CI210*1,Обработ.выгрузка_реестра_РФ!$A:$G,2,)&lt;VLOOKUP(H210,'исключения(не_смотрим_баллы)'!$A:$C,2,),"да","нет"),""),"")</f>
        <v/>
      </c>
      <c r="CT210" s="24"/>
      <c r="CU210" s="33" t="e">
        <f t="shared" si="1341"/>
        <v>#REF!</v>
      </c>
      <c r="CV210" s="91" t="e">
        <f t="shared" si="1342"/>
        <v>#REF!</v>
      </c>
      <c r="CW210" s="27" t="e">
        <f t="shared" si="1343"/>
        <v>#REF!</v>
      </c>
      <c r="CX210" s="26" t="e">
        <f t="shared" ref="CX210:CX273" si="1908">IF(AU210="Не указан реестровый номер (мера нац.режима Запрет)","Импорт",IF(AU210="Не указан реестровый номер (мера нац.режима Ограничение)","Импорт",IF(CI210="не заполняется","",IF(LEN(CI210)&gt;0,IF(CI210&lt;&gt;"нет",IF(LEN(L210)&gt;0,IFERROR(IF(CP210="исключение(не смотрим баллы)","РФ",IF(CP210*1&gt;0,IF(CP210*1&gt;=L210*1,"РФ","Импорт"),"")),"Импорт"),IF(CP210="исключение(не смотрим баллы)","РФ","не указан мин.балл")),""),""))))</f>
        <v>#REF!</v>
      </c>
      <c r="CY210" s="64" t="e">
        <f>IF(LEN('Описание предлагаемого товара'!#REF!)&gt;0,'Описание предлагаемого товара'!#REF!,"")</f>
        <v>#REF!</v>
      </c>
      <c r="CZ210" s="95" t="e">
        <f t="shared" si="1330"/>
        <v>#REF!</v>
      </c>
      <c r="DA210" s="95" t="e">
        <f t="shared" ref="DA210" si="1909">IFERROR(REPLACE(CZ210,FIND(" ",CZ210,1),1,""),CZ210)</f>
        <v>#REF!</v>
      </c>
      <c r="DB210" s="95" t="e">
        <f t="shared" ref="DB210:DB273" si="1910">IFERROR(REPLACE(CZ210,FIND(" ",CZ210,1),1,""),CZ210)</f>
        <v>#REF!</v>
      </c>
      <c r="DC210" s="95" t="e">
        <f t="shared" ref="DC210:DD210" si="1911">IFERROR(REPLACE(DB210,FIND("г.",DB210,1),2,""),DB210)</f>
        <v>#REF!</v>
      </c>
      <c r="DD210" s="95" t="e">
        <f t="shared" si="1911"/>
        <v>#REF!</v>
      </c>
      <c r="DE210" s="95" t="e">
        <f t="shared" ref="DE210:DF210" si="1912">IFERROR(REPLACE(DD210,FIND("г",DD210,1),1,""),DD210)</f>
        <v>#REF!</v>
      </c>
      <c r="DF210" s="95" t="e">
        <f t="shared" si="1912"/>
        <v>#REF!</v>
      </c>
      <c r="DG210" s="95" t="e">
        <f t="shared" si="1347"/>
        <v>#REF!</v>
      </c>
      <c r="DH210" s="25" t="str">
        <f>IFERROR(VLOOKUP(CI210*1,Обработ.выгрузка_реестра_РФ!$A:$G,5,),"")</f>
        <v/>
      </c>
      <c r="DI210" s="27" t="str">
        <f t="shared" si="1357"/>
        <v/>
      </c>
      <c r="DJ210" s="27" t="str">
        <f t="shared" ca="1" si="1334"/>
        <v/>
      </c>
      <c r="DK210" s="63" t="e">
        <f>IF(LEN('Описание предлагаемого товара'!#REF!)&gt;0,'Описание предлагаемого товара'!#REF!,"")</f>
        <v>#REF!</v>
      </c>
      <c r="DL210" s="63" t="e">
        <f>IF(LEN('Описание предлагаемого товара'!#REF!)&gt;0,'Описание предлагаемого товара'!#REF!,"")</f>
        <v>#REF!</v>
      </c>
      <c r="DM210" s="32"/>
    </row>
    <row r="211" spans="1:117" ht="48.75" customHeight="1" x14ac:dyDescent="0.25">
      <c r="A211" s="61" t="e">
        <f>IF(LEN('Описание предлагаемого товара'!#REF!)&gt;0,'Описание предлагаемого товара'!#REF!,"")</f>
        <v>#REF!</v>
      </c>
      <c r="B211" s="65" t="e">
        <f>IF(LEN('Описание предлагаемого товара'!#REF!)&gt;0,'Описание предлагаемого товара'!#REF!,"")</f>
        <v>#REF!</v>
      </c>
      <c r="C211" s="61" t="e">
        <f>IF(LEN('Описание предлагаемого товара'!#REF!)&gt;0,'Описание предлагаемого товара'!#REF!,"")</f>
        <v>#REF!</v>
      </c>
      <c r="D211" s="61" t="e">
        <f>IF(LEN('Описание предлагаемого товара'!#REF!)&gt;0,'Описание предлагаемого товара'!#REF!,"")</f>
        <v>#REF!</v>
      </c>
      <c r="E211" s="61" t="e">
        <f>IF(LEN('Описание предлагаемого товара'!#REF!)&gt;0,'Описание предлагаемого товара'!#REF!,"")</f>
        <v>#REF!</v>
      </c>
      <c r="F211" s="61" t="e">
        <f>IF(LEN('Описание предлагаемого товара'!#REF!)&gt;0,'Описание предлагаемого товара'!#REF!,"")</f>
        <v>#REF!</v>
      </c>
      <c r="G211" s="61" t="e">
        <f>IF(LEN('Описание предлагаемого товара'!#REF!)&gt;0,'Описание предлагаемого товара'!#REF!,"")</f>
        <v>#REF!</v>
      </c>
      <c r="H211" s="61" t="e">
        <f>IF(LEN('Описание предлагаемого товара'!#REF!)&gt;0,'Описание предлагаемого товара'!#REF!,"")</f>
        <v>#REF!</v>
      </c>
      <c r="I211" s="61" t="e">
        <f>IF(LEN('Описание предлагаемого товара'!#REF!)&gt;0,'Описание предлагаемого товара'!#REF!,"")</f>
        <v>#REF!</v>
      </c>
      <c r="J211" s="38" t="str">
        <f>IFERROR(VLOOKUP(B211,SAP!$A:$E,5,),"")</f>
        <v/>
      </c>
      <c r="K211" s="40" t="str">
        <f t="shared" ref="K211:K274" si="1913">IFERROR(IF(B211*1&gt;0,IF(J211=I211,"да","нет"),""),"")</f>
        <v/>
      </c>
      <c r="L211" s="61" t="e">
        <f>IF(LEN('Описание предлагаемого товара'!#REF!)&gt;0,IFERROR('Описание предлагаемого товара'!#REF!*1,""),"")</f>
        <v>#REF!</v>
      </c>
      <c r="M211" s="39" t="str">
        <f>IFERROR(VLOOKUP(B211,SAP!$A:$E,2,),"")</f>
        <v/>
      </c>
      <c r="N211" s="41" t="str">
        <f t="shared" si="1413"/>
        <v/>
      </c>
      <c r="O211" s="39" t="str">
        <f t="shared" si="1900"/>
        <v/>
      </c>
      <c r="P211" s="36" t="e">
        <f>IF(LEN('Описание предлагаемого товара'!#REF!)&gt;0,'Описание предлагаемого товара'!#REF!,"")</f>
        <v>#REF!</v>
      </c>
      <c r="Q21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11" s="37" t="e">
        <f>IF(LEN('Описание предлагаемого товара'!#REF!)&gt;0,'Описание предлагаемого товара'!#REF!,"")</f>
        <v>#REF!</v>
      </c>
      <c r="S211" s="37" t="e">
        <f>IF(LEN('Описание предлагаемого товара'!#REF!)&gt;0,'Описание предлагаемого товара'!#REF!,"")</f>
        <v>#REF!</v>
      </c>
      <c r="T21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11" s="23" t="str">
        <f>IFERROR(VLOOKUP(CI211*1,Обработ.выгрузка_реестра_РФ!$A:$G,6,),"")</f>
        <v/>
      </c>
      <c r="V211" s="61" t="e">
        <f>IF(LEN('Описание предлагаемого товара'!#REF!)&gt;0,'Описание предлагаемого товара'!#REF!,"")</f>
        <v>#REF!</v>
      </c>
      <c r="W211" s="62" t="e">
        <f>IF(LEN('Описание предлагаемого товара'!#REF!)&gt;0,'Описание предлагаемого товара'!#REF!,"")</f>
        <v>#REF!</v>
      </c>
      <c r="X211" s="91" t="e">
        <f t="shared" ref="X211:Y211" si="1914">IFERROR(REPLACE(W211,FIND(CHAR(10),W211,1),1," "),W211)</f>
        <v>#REF!</v>
      </c>
      <c r="Y211" s="91" t="e">
        <f t="shared" si="1914"/>
        <v>#REF!</v>
      </c>
      <c r="Z211" s="91" t="e">
        <f t="shared" ref="Z211:Z274" si="1915">IFERROR(REPLACE(Y211,FIND("""",Y211,1),1,""),Y211)</f>
        <v>#REF!</v>
      </c>
      <c r="AA211" s="91" t="e">
        <f t="shared" ref="AA211:AA274" si="1916">IFERROR(REPLACE(Z211,FIND("""",Z211,1),1,""),Z211)</f>
        <v>#REF!</v>
      </c>
      <c r="AB211" s="91" t="e">
        <f t="shared" ref="AB211:AB274" si="1917">IFERROR(REPLACE(AA211,FIND("""",AA211,1),1,""),AA211)</f>
        <v>#REF!</v>
      </c>
      <c r="AC211" s="91" t="e">
        <f t="shared" ref="AC211:AF211" si="1918">IFERROR(REPLACE(AB211,FIND("  ",AB211,1),2," "),AB211)</f>
        <v>#REF!</v>
      </c>
      <c r="AD211" s="91" t="e">
        <f t="shared" si="1918"/>
        <v>#REF!</v>
      </c>
      <c r="AE211" s="91" t="e">
        <f t="shared" si="1918"/>
        <v>#REF!</v>
      </c>
      <c r="AF211" s="91" t="e">
        <f t="shared" si="1918"/>
        <v>#REF!</v>
      </c>
      <c r="AG211" s="23" t="str">
        <f>IFERROR(VLOOKUP(CI211*1,Обработ.выгрузка_реестра_РФ!$A:$G,4,),"")</f>
        <v/>
      </c>
      <c r="AH211" s="91" t="str">
        <f t="shared" ref="AH211:AI211" si="1919">IFERROR(REPLACE(AG211,FIND("-",AG211,1),1,"*"),AG211)</f>
        <v/>
      </c>
      <c r="AI211" s="91" t="str">
        <f t="shared" si="1919"/>
        <v/>
      </c>
      <c r="AJ211" s="27" t="str">
        <f t="shared" si="1379"/>
        <v/>
      </c>
      <c r="AK211" s="63" t="e">
        <f>IF(LEN('Описание предлагаемого товара'!#REF!)&gt;0,'Описание предлагаемого товара'!#REF!,"")</f>
        <v>#REF!</v>
      </c>
      <c r="AL211" s="91" t="e">
        <f t="shared" ref="AL211:AM211" si="1920">IFERROR(REPLACE(AK211,FIND(CHAR(10),AK211,1),1,""),AK211)</f>
        <v>#REF!</v>
      </c>
      <c r="AM211" s="91" t="e">
        <f t="shared" si="1920"/>
        <v>#REF!</v>
      </c>
      <c r="AN211" s="91" t="e">
        <f t="shared" ref="AN211:AR211" si="1921">IFERROR(REPLACE(AM211,FIND(" ",AM211,1),1,""),AM211)</f>
        <v>#REF!</v>
      </c>
      <c r="AO211" s="91" t="e">
        <f t="shared" si="1921"/>
        <v>#REF!</v>
      </c>
      <c r="AP211" s="91" t="e">
        <f t="shared" si="1921"/>
        <v>#REF!</v>
      </c>
      <c r="AQ211" s="91" t="e">
        <f t="shared" si="1921"/>
        <v>#REF!</v>
      </c>
      <c r="AR211" s="91" t="e">
        <f t="shared" si="1921"/>
        <v>#REF!</v>
      </c>
      <c r="AS211" s="91" t="e">
        <f t="shared" ref="AS211:AS274" si="1922">IFERROR(REPLACE(AR211,FIND(",",AR211,1),1,""),AR211)</f>
        <v>#REF!</v>
      </c>
      <c r="AT211" s="91" t="e">
        <f t="shared" ref="AT211:AT274" si="1923">IFERROR(REPLACE(AS211,FIND(".",AS211,1),1,""),AS211)</f>
        <v>#REF!</v>
      </c>
      <c r="AU211" s="32" t="e">
        <f t="shared" si="1906"/>
        <v>#REF!</v>
      </c>
      <c r="AV211" s="93" t="e">
        <f>'Описание предлагаемого товара'!#REF!</f>
        <v>#REF!</v>
      </c>
      <c r="AW211" s="91" t="e">
        <f>MIN(SEARCH({0,1,2,3,4,5,6,7,8,9},AV211&amp; "0123456789"))</f>
        <v>#REF!</v>
      </c>
      <c r="AX211" s="91" t="str">
        <f t="shared" ref="AX211:AX274" si="1924">IFERROR(IF(LEN(MID(AV211,AW211,8)*1)=8,MID(AV211,AW211,8)*1,""),"")</f>
        <v/>
      </c>
      <c r="AY211" s="91" t="str">
        <f t="shared" ref="AY211:AY274" si="1925">IFERROR(IF(LEN(MID(AV211,AW211+1,8)*1)=8,MID(AV211,AW211+1,8)*1,""),"")</f>
        <v/>
      </c>
      <c r="AZ211" s="91" t="str">
        <f t="shared" ref="AZ211:AZ274" si="1926">IFERROR(IF(LEN(MID(AV211,AW211+2,8)*1)=8,MID(AV211,AW211+2,8)*1,""),"")</f>
        <v/>
      </c>
      <c r="BA211" s="91" t="str">
        <f t="shared" ref="BA211:BA274" si="1927">IFERROR(IF(LEN(MID(AV211,AW211+3,8)*1)=8,MID(AV211,AW211+3,8)*1,""),"")</f>
        <v/>
      </c>
      <c r="BB211" s="91" t="str">
        <f t="shared" ref="BB211:BB274" si="1928">IFERROR(IF(LEN(MID(AV211,AW211+4,8)*1)=8,MID(AV211,AW211+4,8)*1,""),"")</f>
        <v/>
      </c>
      <c r="BC211" s="91" t="str">
        <f t="shared" ref="BC211:BC274" si="1929">IFERROR(IF(LEN(MID(AV211,AW211+5,8)*1)=8,MID(AV211,AW211+5,8)*1,""),"")</f>
        <v/>
      </c>
      <c r="BD211" s="91" t="str">
        <f t="shared" ref="BD211:BD274" si="1930">IFERROR(IF(LEN(MID(AV211,AW211+6,8)*1)=8,MID(AV211,AW211+6,8)*1,""),"")</f>
        <v/>
      </c>
      <c r="BE211" s="91" t="str">
        <f t="shared" ref="BE211:BE274" si="1931">IFERROR(IF(LEN(MID(AV211,AW211+7,8)*1)=8,MID(AV211,AW211+7,8)*1,""),"")</f>
        <v/>
      </c>
      <c r="BF211" s="91" t="str">
        <f t="shared" ref="BF211:BF274" si="1932">IFERROR(IF(LEN(MID(AV211,AW211+8,8)*1)=8,MID(AV211,AW211+8,8)*1,""),"")</f>
        <v/>
      </c>
      <c r="BG211" s="91" t="str">
        <f t="shared" ref="BG211:BG274" si="1933">IFERROR(IF(LEN(MID(AV211,AW211+9,8)*1)=8,MID(AV211,AW211+9,8)*1,""),"")</f>
        <v/>
      </c>
      <c r="BH211" s="91" t="str">
        <f t="shared" ref="BH211:BH274" si="1934">IFERROR(IF(LEN(MID(AV211,AW211+10,8)*1)=8,MID(AV211,AW211+10,8)*1,""),"")</f>
        <v/>
      </c>
      <c r="BI211" s="91" t="str">
        <f t="shared" ref="BI211:BI274" si="1935">IFERROR(IF(LEN(MID(AV211,AW211+11,8)*1)=8,MID(AV211,AW211+11,8)*1,""),"")</f>
        <v/>
      </c>
      <c r="BJ211" s="91" t="str">
        <f t="shared" ref="BJ211:BJ274" si="1936">IFERROR(IF(LEN(MID(AV211,AW211+12,8)*1)=8,MID(AV211,AW211+12,8)*1,""),"")</f>
        <v/>
      </c>
      <c r="BK211" s="91" t="str">
        <f t="shared" ref="BK211:BK274" si="1937">IFERROR(IF(LEN(MID(AV211,AW211+13,8)*1)=8,MID(AV211,AW211+13,8)*1,""),"")</f>
        <v/>
      </c>
      <c r="BL211" s="91" t="str">
        <f t="shared" ref="BL211:BL274" si="1938">IFERROR(IF(LEN(MID(AV211,AW211+14,8)*1)=8,MID(AV211,AW211+14,8)*1,""),"")</f>
        <v/>
      </c>
      <c r="BM211" s="91" t="str">
        <f t="shared" ref="BM211:BM274" si="1939">IFERROR(IF(LEN(MID(AV211,AW211+15,8)*1)=8,MID(AV211,AW211+15,8)*1,""),"")</f>
        <v/>
      </c>
      <c r="BN211" s="91" t="str">
        <f t="shared" ref="BN211:BN274" si="1940">IFERROR(IF(LEN(MID(AV211,AW211+16,8)*1)=8,MID(AV211,AW211+16,8)*1,""),"")</f>
        <v/>
      </c>
      <c r="BO211" s="91" t="str">
        <f t="shared" ref="BO211:BO274" si="1941">IFERROR(IF(LEN(MID(AV211,AW211+17,8)*1)=8,MID(AV211,AW211+17,8)*1,""),"")</f>
        <v/>
      </c>
      <c r="BP211" s="91" t="str">
        <f t="shared" ref="BP211:BP274" si="1942">IFERROR(IF(LEN(MID(AV211,AW211+18,8)*1)=8,MID(AV211,AW211+18,8)*1,""),"")</f>
        <v/>
      </c>
      <c r="BQ211" s="91" t="str">
        <f t="shared" ref="BQ211:BQ274" si="1943">IFERROR(IF(LEN(MID(AV211,AW211+19,8)*1)=8,MID(AV211,AW211+19,8)*1,""),"")</f>
        <v/>
      </c>
      <c r="BR211" s="91" t="str">
        <f t="shared" ref="BR211:BR274" si="1944">IFERROR(IF(LEN(MID(AV211,AW211+20,8)*1)=8,MID(AV211,AW211+20,8)*1,""),"")</f>
        <v/>
      </c>
      <c r="BS211" s="91" t="str">
        <f t="shared" ref="BS211:BS274" si="1945">IFERROR(IF(LEN(MID(AV211,AW211+21,8)*1)=8,MID(AV211,AW211+21,8)*1,""),"")</f>
        <v/>
      </c>
      <c r="BT211" s="91" t="str">
        <f t="shared" ref="BT211:BT274" si="1946">IFERROR(IF(LEN(MID(AV211,AW211+22,8)*1)=8,MID(AV211,AW211+22,8)*1,""),"")</f>
        <v/>
      </c>
      <c r="BU211" s="91" t="str">
        <f t="shared" ref="BU211:BU274" si="1947">IFERROR(IF(LEN(MID(AV211,AW211+23,8)*1)=8,MID(AV211,AW211+23,8)*1,""),"")</f>
        <v/>
      </c>
      <c r="BV211" s="91" t="str">
        <f t="shared" ref="BV211:BV274" si="1948">IFERROR(IF(LEN(MID(AV211,AW211+24,8)*1)=8,MID(AV211,AW211+24,8)*1,""),"")</f>
        <v/>
      </c>
      <c r="BW211" s="91" t="str">
        <f t="shared" ref="BW211:BW274" si="1949">IFERROR(IF(LEN(MID(AV211,AW211+25,8)*1)=8,MID(AV211,AW211+25,8)*1,""),"")</f>
        <v/>
      </c>
      <c r="BX211" s="91" t="str">
        <f t="shared" ref="BX211:BX274" si="1950">IFERROR(IF(LEN(MID(AV211,AW211+26,8)*1)=8,MID(AV211,AW211+26,8)*1,""),"")</f>
        <v/>
      </c>
      <c r="BY211" s="91" t="str">
        <f t="shared" ref="BY211:BY274" si="1951">IFERROR(IF(LEN(MID(AV211,AW211+27,8)*1)=8,MID(AV211,AW211+27,8)*1,""),"")</f>
        <v/>
      </c>
      <c r="BZ211" s="91" t="str">
        <f t="shared" ref="BZ211:BZ274" si="1952">IFERROR(IF(LEN(MID(AV211,AW211+28,8)*1)=8,MID(AV211,AW211+28,8)*1,""),"")</f>
        <v/>
      </c>
      <c r="CA211" s="91" t="str">
        <f t="shared" ref="CA211:CA274" si="1953">IFERROR(IF(LEN(MID(AV211,AW211+29,8)*1)=8,MID(AV211,AW211+29,8)*1,""),"")</f>
        <v/>
      </c>
      <c r="CB211" s="91" t="str">
        <f t="shared" ref="CB211:CB274" si="1954">IFERROR(IF(LEN(MID(AV211,AW211+30,8)*1)=8,MID(AV211,AW211+30,8)*1,""),"")</f>
        <v/>
      </c>
      <c r="CC211" s="91" t="str">
        <f t="shared" ref="CC211:CC274" si="1955">IFERROR(IF(LEN(MID(AV211,AW211+31,8)*1)=8,MID(AV211,AW211+31,8)*1,""),"")</f>
        <v/>
      </c>
      <c r="CD211" s="91" t="str">
        <f t="shared" ref="CD211:CD274" si="1956">IFERROR(IF(LEN(MID(AV211,AW211+32,8)*1)=8,MID(AV211,AW211+32,8)*1,""),"")</f>
        <v/>
      </c>
      <c r="CE211" s="91" t="str">
        <f t="shared" ref="CE211:CE274" si="1957">IFERROR(IF(LEN(MID(AV211,AW211+33,8)*1)=8,MID(AV211,AW211+33,8)*1,""),"")</f>
        <v/>
      </c>
      <c r="CF211" s="91" t="str">
        <f t="shared" ref="CF211:CF274" si="1958">IFERROR(IF(LEN(MID(AV211,AW211+34,8)*1)=8,MID(AV211,AW211+34,8)*1,""),"")</f>
        <v/>
      </c>
      <c r="CG211" s="91" t="str">
        <f t="shared" ref="CG211:CG274" si="1959">IFERROR(IF(LEN(MID(AV211,AW211+35,8)*1)=8,MID(AV211,AW211+35,8)*1,""),"")</f>
        <v/>
      </c>
      <c r="CH211" s="91" t="str">
        <f t="shared" ref="CH211:CH274" si="1960">CONCATENATE(AX211,AY211,AZ211,BA211,BB211,BC211,BD211,BE211,BF211,BG211,BH211,BI211,BJ211,BK211,BL211,BM211,BN211,BO211,BP211,BQ211,BR211,BS211,BT211,BU211,BV211,BW211,BX211,BY211,BZ211,CA211,CB211,CC211,CD211,CE211,CF211,CG211)</f>
        <v/>
      </c>
      <c r="CI211" s="91" t="str">
        <f t="shared" ref="CI211:CI274" si="1961">IF(LEN(CH211)=0,"нет",CH211)</f>
        <v>нет</v>
      </c>
      <c r="CJ211" s="63" t="e">
        <f>IF(LEN('Описание предлагаемого товара'!#REF!)&gt;0,'Описание предлагаемого товара'!#REF!,"")</f>
        <v>#REF!</v>
      </c>
      <c r="CK211" s="91" t="e">
        <f t="shared" ref="CK211:CL211" si="1962">IFERROR(REPLACE(CJ211,FIND(CHAR(10),CJ211,1),1,""),CJ211)</f>
        <v>#REF!</v>
      </c>
      <c r="CL211" s="91" t="e">
        <f t="shared" si="1962"/>
        <v>#REF!</v>
      </c>
      <c r="CM211" s="91" t="e">
        <f t="shared" ref="CM211:CM274" si="1963">IFERROR(REPLACE(CL211,FIND(" ",CL211,1),1,""),CL211)</f>
        <v>#REF!</v>
      </c>
      <c r="CN211" s="91" t="e">
        <f t="shared" ref="CN211:CN274" si="1964">IFERROR(REPLACE(CL211,FIND(" ",CL211,1),1,""),CL211)</f>
        <v>#REF!</v>
      </c>
      <c r="CO211" s="91" t="e">
        <f t="shared" ref="CO211:CO274" si="1965">IFERROR(CN211*1,CN211)</f>
        <v>#REF!</v>
      </c>
      <c r="CP211" s="90" t="e">
        <f>IF(AU211="Не указан реестровый номер (мера нац.режима Запрет)","",IF(CI211="нет","",IF(CU211="да","исключение(не смотрим баллы)",IFERROR(IF(CI211*1&gt;0,IFERROR(IF(VLOOKUP(CI211*1,Обработ.выгрузка_реестра_РФ!$A:$G,7,)=0,"Баллы не установлены",VLOOKUP(CI211*1,Обработ.выгрузка_реестра_РФ!$A:$G,7,)),IF(LEN(CI211)&gt;14,"","нет номера в реестре РФ")),""),IF(LEN(CI211)=0,"","Некорректный реестровый номер")))))</f>
        <v>#REF!</v>
      </c>
      <c r="CQ211" s="33" t="e">
        <f>IF(LEN(C211)&gt;0,IFERROR(IF(LEN(H211)&gt;0,IF(LEN(VLOOKUP(H211,'исключения(не_смотрим_баллы)'!$A:$C,1,))&gt;0,"да","нет"),"не введен ОКПД2"),"нет"),"")</f>
        <v>#REF!</v>
      </c>
      <c r="CR211" s="33" t="e">
        <f ca="1">IF(CQ211="да",IF(TODAY()&lt;VLOOKUP(H211,'исключения(не_смотрим_баллы)'!$A:$C,3,),"да","нет"),"")</f>
        <v>#REF!</v>
      </c>
      <c r="CS211" s="33" t="str">
        <f>IFERROR(IF(CQ211="да",IF(VLOOKUP(CI211*1,Обработ.выгрузка_реестра_РФ!$A:$G,2,)&lt;VLOOKUP(H211,'исключения(не_смотрим_баллы)'!$A:$C,2,),"да","нет"),""),"")</f>
        <v/>
      </c>
      <c r="CT211" s="24"/>
      <c r="CU211" s="33" t="e">
        <f t="shared" si="1341"/>
        <v>#REF!</v>
      </c>
      <c r="CV211" s="91" t="e">
        <f t="shared" si="1342"/>
        <v>#REF!</v>
      </c>
      <c r="CW211" s="27" t="e">
        <f t="shared" si="1343"/>
        <v>#REF!</v>
      </c>
      <c r="CX211" s="26" t="e">
        <f t="shared" si="1908"/>
        <v>#REF!</v>
      </c>
      <c r="CY211" s="64" t="e">
        <f>IF(LEN('Описание предлагаемого товара'!#REF!)&gt;0,'Описание предлагаемого товара'!#REF!,"")</f>
        <v>#REF!</v>
      </c>
      <c r="CZ211" s="95" t="e">
        <f t="shared" ref="CZ211:CZ274" si="1966">IFERROR(REPLACE(CY211,FIND(CHAR(10),CY211,1),1,""),CY211)</f>
        <v>#REF!</v>
      </c>
      <c r="DA211" s="95" t="e">
        <f t="shared" ref="DA211" si="1967">IFERROR(REPLACE(CZ211,FIND(" ",CZ211,1),1,""),CZ211)</f>
        <v>#REF!</v>
      </c>
      <c r="DB211" s="95" t="e">
        <f t="shared" si="1910"/>
        <v>#REF!</v>
      </c>
      <c r="DC211" s="95" t="e">
        <f t="shared" ref="DC211:DD211" si="1968">IFERROR(REPLACE(DB211,FIND("г.",DB211,1),2,""),DB211)</f>
        <v>#REF!</v>
      </c>
      <c r="DD211" s="95" t="e">
        <f t="shared" si="1968"/>
        <v>#REF!</v>
      </c>
      <c r="DE211" s="95" t="e">
        <f t="shared" ref="DE211:DF211" si="1969">IFERROR(REPLACE(DD211,FIND("г",DD211,1),1,""),DD211)</f>
        <v>#REF!</v>
      </c>
      <c r="DF211" s="95" t="e">
        <f t="shared" si="1969"/>
        <v>#REF!</v>
      </c>
      <c r="DG211" s="95" t="e">
        <f t="shared" si="1347"/>
        <v>#REF!</v>
      </c>
      <c r="DH211" s="25" t="str">
        <f>IFERROR(VLOOKUP(CI211*1,Обработ.выгрузка_реестра_РФ!$A:$G,5,),"")</f>
        <v/>
      </c>
      <c r="DI211" s="27" t="str">
        <f t="shared" si="1357"/>
        <v/>
      </c>
      <c r="DJ211" s="27" t="str">
        <f t="shared" ref="DJ211:DJ274" ca="1" si="1970">IF(LEN(DH211)&gt;0,IF(DH211&gt;TODAY(),"да","нет"),"")</f>
        <v/>
      </c>
      <c r="DK211" s="63" t="e">
        <f>IF(LEN('Описание предлагаемого товара'!#REF!)&gt;0,'Описание предлагаемого товара'!#REF!,"")</f>
        <v>#REF!</v>
      </c>
      <c r="DL211" s="63" t="e">
        <f>IF(LEN('Описание предлагаемого товара'!#REF!)&gt;0,'Описание предлагаемого товара'!#REF!,"")</f>
        <v>#REF!</v>
      </c>
      <c r="DM211" s="32"/>
    </row>
    <row r="212" spans="1:117" ht="48.75" customHeight="1" x14ac:dyDescent="0.25">
      <c r="A212" s="61" t="e">
        <f>IF(LEN('Описание предлагаемого товара'!#REF!)&gt;0,'Описание предлагаемого товара'!#REF!,"")</f>
        <v>#REF!</v>
      </c>
      <c r="B212" s="65" t="e">
        <f>IF(LEN('Описание предлагаемого товара'!#REF!)&gt;0,'Описание предлагаемого товара'!#REF!,"")</f>
        <v>#REF!</v>
      </c>
      <c r="C212" s="61" t="e">
        <f>IF(LEN('Описание предлагаемого товара'!#REF!)&gt;0,'Описание предлагаемого товара'!#REF!,"")</f>
        <v>#REF!</v>
      </c>
      <c r="D212" s="61" t="e">
        <f>IF(LEN('Описание предлагаемого товара'!#REF!)&gt;0,'Описание предлагаемого товара'!#REF!,"")</f>
        <v>#REF!</v>
      </c>
      <c r="E212" s="61" t="e">
        <f>IF(LEN('Описание предлагаемого товара'!#REF!)&gt;0,'Описание предлагаемого товара'!#REF!,"")</f>
        <v>#REF!</v>
      </c>
      <c r="F212" s="61" t="e">
        <f>IF(LEN('Описание предлагаемого товара'!#REF!)&gt;0,'Описание предлагаемого товара'!#REF!,"")</f>
        <v>#REF!</v>
      </c>
      <c r="G212" s="61" t="e">
        <f>IF(LEN('Описание предлагаемого товара'!#REF!)&gt;0,'Описание предлагаемого товара'!#REF!,"")</f>
        <v>#REF!</v>
      </c>
      <c r="H212" s="61" t="e">
        <f>IF(LEN('Описание предлагаемого товара'!#REF!)&gt;0,'Описание предлагаемого товара'!#REF!,"")</f>
        <v>#REF!</v>
      </c>
      <c r="I212" s="61" t="e">
        <f>IF(LEN('Описание предлагаемого товара'!#REF!)&gt;0,'Описание предлагаемого товара'!#REF!,"")</f>
        <v>#REF!</v>
      </c>
      <c r="J212" s="38" t="str">
        <f>IFERROR(VLOOKUP(B212,SAP!$A:$E,5,),"")</f>
        <v/>
      </c>
      <c r="K212" s="40" t="str">
        <f t="shared" si="1913"/>
        <v/>
      </c>
      <c r="L212" s="61" t="e">
        <f>IF(LEN('Описание предлагаемого товара'!#REF!)&gt;0,IFERROR('Описание предлагаемого товара'!#REF!*1,""),"")</f>
        <v>#REF!</v>
      </c>
      <c r="M212" s="39" t="str">
        <f>IFERROR(VLOOKUP(B212,SAP!$A:$E,2,),"")</f>
        <v/>
      </c>
      <c r="N212" s="41" t="str">
        <f t="shared" si="1413"/>
        <v/>
      </c>
      <c r="O212" s="39" t="str">
        <f t="shared" si="1900"/>
        <v/>
      </c>
      <c r="P212" s="36" t="e">
        <f>IF(LEN('Описание предлагаемого товара'!#REF!)&gt;0,'Описание предлагаемого товара'!#REF!,"")</f>
        <v>#REF!</v>
      </c>
      <c r="Q21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12" s="37" t="e">
        <f>IF(LEN('Описание предлагаемого товара'!#REF!)&gt;0,'Описание предлагаемого товара'!#REF!,"")</f>
        <v>#REF!</v>
      </c>
      <c r="S212" s="37" t="e">
        <f>IF(LEN('Описание предлагаемого товара'!#REF!)&gt;0,'Описание предлагаемого товара'!#REF!,"")</f>
        <v>#REF!</v>
      </c>
      <c r="T21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12" s="23" t="str">
        <f>IFERROR(VLOOKUP(CI212*1,Обработ.выгрузка_реестра_РФ!$A:$G,6,),"")</f>
        <v/>
      </c>
      <c r="V212" s="61" t="e">
        <f>IF(LEN('Описание предлагаемого товара'!#REF!)&gt;0,'Описание предлагаемого товара'!#REF!,"")</f>
        <v>#REF!</v>
      </c>
      <c r="W212" s="62" t="e">
        <f>IF(LEN('Описание предлагаемого товара'!#REF!)&gt;0,'Описание предлагаемого товара'!#REF!,"")</f>
        <v>#REF!</v>
      </c>
      <c r="X212" s="91" t="e">
        <f t="shared" ref="X212:Y212" si="1971">IFERROR(REPLACE(W212,FIND(CHAR(10),W212,1),1," "),W212)</f>
        <v>#REF!</v>
      </c>
      <c r="Y212" s="91" t="e">
        <f t="shared" si="1971"/>
        <v>#REF!</v>
      </c>
      <c r="Z212" s="91" t="e">
        <f t="shared" si="1915"/>
        <v>#REF!</v>
      </c>
      <c r="AA212" s="91" t="e">
        <f t="shared" si="1916"/>
        <v>#REF!</v>
      </c>
      <c r="AB212" s="91" t="e">
        <f t="shared" si="1917"/>
        <v>#REF!</v>
      </c>
      <c r="AC212" s="91" t="e">
        <f t="shared" ref="AC212:AF212" si="1972">IFERROR(REPLACE(AB212,FIND("  ",AB212,1),2," "),AB212)</f>
        <v>#REF!</v>
      </c>
      <c r="AD212" s="91" t="e">
        <f t="shared" si="1972"/>
        <v>#REF!</v>
      </c>
      <c r="AE212" s="91" t="e">
        <f t="shared" si="1972"/>
        <v>#REF!</v>
      </c>
      <c r="AF212" s="91" t="e">
        <f t="shared" si="1972"/>
        <v>#REF!</v>
      </c>
      <c r="AG212" s="23" t="str">
        <f>IFERROR(VLOOKUP(CI212*1,Обработ.выгрузка_реестра_РФ!$A:$G,4,),"")</f>
        <v/>
      </c>
      <c r="AH212" s="91" t="str">
        <f t="shared" ref="AH212:AI212" si="1973">IFERROR(REPLACE(AG212,FIND("-",AG212,1),1,"*"),AG212)</f>
        <v/>
      </c>
      <c r="AI212" s="91" t="str">
        <f t="shared" si="1973"/>
        <v/>
      </c>
      <c r="AJ212" s="27" t="str">
        <f t="shared" si="1379"/>
        <v/>
      </c>
      <c r="AK212" s="63" t="e">
        <f>IF(LEN('Описание предлагаемого товара'!#REF!)&gt;0,'Описание предлагаемого товара'!#REF!,"")</f>
        <v>#REF!</v>
      </c>
      <c r="AL212" s="91" t="e">
        <f t="shared" ref="AL212:AM212" si="1974">IFERROR(REPLACE(AK212,FIND(CHAR(10),AK212,1),1,""),AK212)</f>
        <v>#REF!</v>
      </c>
      <c r="AM212" s="91" t="e">
        <f t="shared" si="1974"/>
        <v>#REF!</v>
      </c>
      <c r="AN212" s="91" t="e">
        <f t="shared" ref="AN212:AR212" si="1975">IFERROR(REPLACE(AM212,FIND(" ",AM212,1),1,""),AM212)</f>
        <v>#REF!</v>
      </c>
      <c r="AO212" s="91" t="e">
        <f t="shared" si="1975"/>
        <v>#REF!</v>
      </c>
      <c r="AP212" s="91" t="e">
        <f t="shared" si="1975"/>
        <v>#REF!</v>
      </c>
      <c r="AQ212" s="91" t="e">
        <f t="shared" si="1975"/>
        <v>#REF!</v>
      </c>
      <c r="AR212" s="91" t="e">
        <f t="shared" si="1975"/>
        <v>#REF!</v>
      </c>
      <c r="AS212" s="91" t="e">
        <f t="shared" si="1922"/>
        <v>#REF!</v>
      </c>
      <c r="AT212" s="91" t="e">
        <f t="shared" si="1923"/>
        <v>#REF!</v>
      </c>
      <c r="AU212" s="32" t="e">
        <f t="shared" si="1906"/>
        <v>#REF!</v>
      </c>
      <c r="AV212" s="93" t="e">
        <f>'Описание предлагаемого товара'!#REF!</f>
        <v>#REF!</v>
      </c>
      <c r="AW212" s="91" t="e">
        <f>MIN(SEARCH({0,1,2,3,4,5,6,7,8,9},AV212&amp; "0123456789"))</f>
        <v>#REF!</v>
      </c>
      <c r="AX212" s="91" t="str">
        <f t="shared" si="1924"/>
        <v/>
      </c>
      <c r="AY212" s="91" t="str">
        <f t="shared" si="1925"/>
        <v/>
      </c>
      <c r="AZ212" s="91" t="str">
        <f t="shared" si="1926"/>
        <v/>
      </c>
      <c r="BA212" s="91" t="str">
        <f t="shared" si="1927"/>
        <v/>
      </c>
      <c r="BB212" s="91" t="str">
        <f t="shared" si="1928"/>
        <v/>
      </c>
      <c r="BC212" s="91" t="str">
        <f t="shared" si="1929"/>
        <v/>
      </c>
      <c r="BD212" s="91" t="str">
        <f t="shared" si="1930"/>
        <v/>
      </c>
      <c r="BE212" s="91" t="str">
        <f t="shared" si="1931"/>
        <v/>
      </c>
      <c r="BF212" s="91" t="str">
        <f t="shared" si="1932"/>
        <v/>
      </c>
      <c r="BG212" s="91" t="str">
        <f t="shared" si="1933"/>
        <v/>
      </c>
      <c r="BH212" s="91" t="str">
        <f t="shared" si="1934"/>
        <v/>
      </c>
      <c r="BI212" s="91" t="str">
        <f t="shared" si="1935"/>
        <v/>
      </c>
      <c r="BJ212" s="91" t="str">
        <f t="shared" si="1936"/>
        <v/>
      </c>
      <c r="BK212" s="91" t="str">
        <f t="shared" si="1937"/>
        <v/>
      </c>
      <c r="BL212" s="91" t="str">
        <f t="shared" si="1938"/>
        <v/>
      </c>
      <c r="BM212" s="91" t="str">
        <f t="shared" si="1939"/>
        <v/>
      </c>
      <c r="BN212" s="91" t="str">
        <f t="shared" si="1940"/>
        <v/>
      </c>
      <c r="BO212" s="91" t="str">
        <f t="shared" si="1941"/>
        <v/>
      </c>
      <c r="BP212" s="91" t="str">
        <f t="shared" si="1942"/>
        <v/>
      </c>
      <c r="BQ212" s="91" t="str">
        <f t="shared" si="1943"/>
        <v/>
      </c>
      <c r="BR212" s="91" t="str">
        <f t="shared" si="1944"/>
        <v/>
      </c>
      <c r="BS212" s="91" t="str">
        <f t="shared" si="1945"/>
        <v/>
      </c>
      <c r="BT212" s="91" t="str">
        <f t="shared" si="1946"/>
        <v/>
      </c>
      <c r="BU212" s="91" t="str">
        <f t="shared" si="1947"/>
        <v/>
      </c>
      <c r="BV212" s="91" t="str">
        <f t="shared" si="1948"/>
        <v/>
      </c>
      <c r="BW212" s="91" t="str">
        <f t="shared" si="1949"/>
        <v/>
      </c>
      <c r="BX212" s="91" t="str">
        <f t="shared" si="1950"/>
        <v/>
      </c>
      <c r="BY212" s="91" t="str">
        <f t="shared" si="1951"/>
        <v/>
      </c>
      <c r="BZ212" s="91" t="str">
        <f t="shared" si="1952"/>
        <v/>
      </c>
      <c r="CA212" s="91" t="str">
        <f t="shared" si="1953"/>
        <v/>
      </c>
      <c r="CB212" s="91" t="str">
        <f t="shared" si="1954"/>
        <v/>
      </c>
      <c r="CC212" s="91" t="str">
        <f t="shared" si="1955"/>
        <v/>
      </c>
      <c r="CD212" s="91" t="str">
        <f t="shared" si="1956"/>
        <v/>
      </c>
      <c r="CE212" s="91" t="str">
        <f t="shared" si="1957"/>
        <v/>
      </c>
      <c r="CF212" s="91" t="str">
        <f t="shared" si="1958"/>
        <v/>
      </c>
      <c r="CG212" s="91" t="str">
        <f t="shared" si="1959"/>
        <v/>
      </c>
      <c r="CH212" s="91" t="str">
        <f t="shared" si="1960"/>
        <v/>
      </c>
      <c r="CI212" s="91" t="str">
        <f t="shared" si="1961"/>
        <v>нет</v>
      </c>
      <c r="CJ212" s="63" t="e">
        <f>IF(LEN('Описание предлагаемого товара'!#REF!)&gt;0,'Описание предлагаемого товара'!#REF!,"")</f>
        <v>#REF!</v>
      </c>
      <c r="CK212" s="91" t="e">
        <f t="shared" ref="CK212:CL212" si="1976">IFERROR(REPLACE(CJ212,FIND(CHAR(10),CJ212,1),1,""),CJ212)</f>
        <v>#REF!</v>
      </c>
      <c r="CL212" s="91" t="e">
        <f t="shared" si="1976"/>
        <v>#REF!</v>
      </c>
      <c r="CM212" s="91" t="e">
        <f t="shared" si="1963"/>
        <v>#REF!</v>
      </c>
      <c r="CN212" s="91" t="e">
        <f t="shared" si="1964"/>
        <v>#REF!</v>
      </c>
      <c r="CO212" s="91" t="e">
        <f t="shared" si="1965"/>
        <v>#REF!</v>
      </c>
      <c r="CP212" s="90" t="e">
        <f>IF(AU212="Не указан реестровый номер (мера нац.режима Запрет)","",IF(CI212="нет","",IF(CU212="да","исключение(не смотрим баллы)",IFERROR(IF(CI212*1&gt;0,IFERROR(IF(VLOOKUP(CI212*1,Обработ.выгрузка_реестра_РФ!$A:$G,7,)=0,"Баллы не установлены",VLOOKUP(CI212*1,Обработ.выгрузка_реестра_РФ!$A:$G,7,)),IF(LEN(CI212)&gt;14,"","нет номера в реестре РФ")),""),IF(LEN(CI212)=0,"","Некорректный реестровый номер")))))</f>
        <v>#REF!</v>
      </c>
      <c r="CQ212" s="33" t="e">
        <f>IF(LEN(C212)&gt;0,IFERROR(IF(LEN(H212)&gt;0,IF(LEN(VLOOKUP(H212,'исключения(не_смотрим_баллы)'!$A:$C,1,))&gt;0,"да","нет"),"не введен ОКПД2"),"нет"),"")</f>
        <v>#REF!</v>
      </c>
      <c r="CR212" s="33" t="e">
        <f ca="1">IF(CQ212="да",IF(TODAY()&lt;VLOOKUP(H212,'исключения(не_смотрим_баллы)'!$A:$C,3,),"да","нет"),"")</f>
        <v>#REF!</v>
      </c>
      <c r="CS212" s="33" t="str">
        <f>IFERROR(IF(CQ212="да",IF(VLOOKUP(CI212*1,Обработ.выгрузка_реестра_РФ!$A:$G,2,)&lt;VLOOKUP(H212,'исключения(не_смотрим_баллы)'!$A:$C,2,),"да","нет"),""),"")</f>
        <v/>
      </c>
      <c r="CT212" s="24"/>
      <c r="CU212" s="33" t="e">
        <f t="shared" ref="CU212:CU275" si="1977">IF(CQ212="да",IF(CR212="да",IF(CS212="да","да",""),""),"")</f>
        <v>#REF!</v>
      </c>
      <c r="CV212" s="91" t="e">
        <f t="shared" ref="CV212:CV275" si="1978">IFERROR(REPLACE(CP212,FIND("Баллы не установлены",CP212,1),20,"баллыне установлены"),CP212)</f>
        <v>#REF!</v>
      </c>
      <c r="CW212" s="27" t="e">
        <f t="shared" ref="CW212:CW275" si="1979">IF(LEN(CP212)&gt;0,IF(LEN(CO212)&gt;0,IF(CV212=CO212,"да","нет"),"не введены данные"),"")</f>
        <v>#REF!</v>
      </c>
      <c r="CX212" s="26" t="e">
        <f t="shared" si="1908"/>
        <v>#REF!</v>
      </c>
      <c r="CY212" s="64" t="e">
        <f>IF(LEN('Описание предлагаемого товара'!#REF!)&gt;0,'Описание предлагаемого товара'!#REF!,"")</f>
        <v>#REF!</v>
      </c>
      <c r="CZ212" s="95" t="e">
        <f t="shared" si="1966"/>
        <v>#REF!</v>
      </c>
      <c r="DA212" s="95" t="e">
        <f t="shared" ref="DA212" si="1980">IFERROR(REPLACE(CZ212,FIND(" ",CZ212,1),1,""),CZ212)</f>
        <v>#REF!</v>
      </c>
      <c r="DB212" s="95" t="e">
        <f t="shared" si="1910"/>
        <v>#REF!</v>
      </c>
      <c r="DC212" s="95" t="e">
        <f t="shared" ref="DC212:DD212" si="1981">IFERROR(REPLACE(DB212,FIND("г.",DB212,1),2,""),DB212)</f>
        <v>#REF!</v>
      </c>
      <c r="DD212" s="95" t="e">
        <f t="shared" si="1981"/>
        <v>#REF!</v>
      </c>
      <c r="DE212" s="95" t="e">
        <f t="shared" ref="DE212:DF212" si="1982">IFERROR(REPLACE(DD212,FIND("г",DD212,1),1,""),DD212)</f>
        <v>#REF!</v>
      </c>
      <c r="DF212" s="95" t="e">
        <f t="shared" si="1982"/>
        <v>#REF!</v>
      </c>
      <c r="DG212" s="95" t="e">
        <f t="shared" ref="DG212:DG275" si="1983">TEXT(DF212,"ДД.ММ.ГГГГ")</f>
        <v>#REF!</v>
      </c>
      <c r="DH212" s="25" t="str">
        <f>IFERROR(VLOOKUP(CI212*1,Обработ.выгрузка_реестра_РФ!$A:$G,5,),"")</f>
        <v/>
      </c>
      <c r="DI212" s="27" t="str">
        <f t="shared" si="1357"/>
        <v/>
      </c>
      <c r="DJ212" s="27" t="str">
        <f t="shared" ca="1" si="1970"/>
        <v/>
      </c>
      <c r="DK212" s="63" t="e">
        <f>IF(LEN('Описание предлагаемого товара'!#REF!)&gt;0,'Описание предлагаемого товара'!#REF!,"")</f>
        <v>#REF!</v>
      </c>
      <c r="DL212" s="63" t="e">
        <f>IF(LEN('Описание предлагаемого товара'!#REF!)&gt;0,'Описание предлагаемого товара'!#REF!,"")</f>
        <v>#REF!</v>
      </c>
      <c r="DM212" s="32"/>
    </row>
    <row r="213" spans="1:117" ht="48.75" customHeight="1" x14ac:dyDescent="0.25">
      <c r="A213" s="61" t="e">
        <f>IF(LEN('Описание предлагаемого товара'!#REF!)&gt;0,'Описание предлагаемого товара'!#REF!,"")</f>
        <v>#REF!</v>
      </c>
      <c r="B213" s="65" t="e">
        <f>IF(LEN('Описание предлагаемого товара'!#REF!)&gt;0,'Описание предлагаемого товара'!#REF!,"")</f>
        <v>#REF!</v>
      </c>
      <c r="C213" s="61" t="e">
        <f>IF(LEN('Описание предлагаемого товара'!#REF!)&gt;0,'Описание предлагаемого товара'!#REF!,"")</f>
        <v>#REF!</v>
      </c>
      <c r="D213" s="61" t="e">
        <f>IF(LEN('Описание предлагаемого товара'!#REF!)&gt;0,'Описание предлагаемого товара'!#REF!,"")</f>
        <v>#REF!</v>
      </c>
      <c r="E213" s="61" t="e">
        <f>IF(LEN('Описание предлагаемого товара'!#REF!)&gt;0,'Описание предлагаемого товара'!#REF!,"")</f>
        <v>#REF!</v>
      </c>
      <c r="F213" s="61" t="e">
        <f>IF(LEN('Описание предлагаемого товара'!#REF!)&gt;0,'Описание предлагаемого товара'!#REF!,"")</f>
        <v>#REF!</v>
      </c>
      <c r="G213" s="61" t="e">
        <f>IF(LEN('Описание предлагаемого товара'!#REF!)&gt;0,'Описание предлагаемого товара'!#REF!,"")</f>
        <v>#REF!</v>
      </c>
      <c r="H213" s="61" t="e">
        <f>IF(LEN('Описание предлагаемого товара'!#REF!)&gt;0,'Описание предлагаемого товара'!#REF!,"")</f>
        <v>#REF!</v>
      </c>
      <c r="I213" s="61" t="e">
        <f>IF(LEN('Описание предлагаемого товара'!#REF!)&gt;0,'Описание предлагаемого товара'!#REF!,"")</f>
        <v>#REF!</v>
      </c>
      <c r="J213" s="38" t="str">
        <f>IFERROR(VLOOKUP(B213,SAP!$A:$E,5,),"")</f>
        <v/>
      </c>
      <c r="K213" s="40" t="str">
        <f t="shared" si="1913"/>
        <v/>
      </c>
      <c r="L213" s="61" t="e">
        <f>IF(LEN('Описание предлагаемого товара'!#REF!)&gt;0,IFERROR('Описание предлагаемого товара'!#REF!*1,""),"")</f>
        <v>#REF!</v>
      </c>
      <c r="M213" s="39" t="str">
        <f>IFERROR(VLOOKUP(B213,SAP!$A:$E,2,),"")</f>
        <v/>
      </c>
      <c r="N213" s="41" t="str">
        <f t="shared" si="1413"/>
        <v/>
      </c>
      <c r="O213" s="39" t="str">
        <f t="shared" si="1900"/>
        <v/>
      </c>
      <c r="P213" s="36" t="e">
        <f>IF(LEN('Описание предлагаемого товара'!#REF!)&gt;0,'Описание предлагаемого товара'!#REF!,"")</f>
        <v>#REF!</v>
      </c>
      <c r="Q21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13" s="37" t="e">
        <f>IF(LEN('Описание предлагаемого товара'!#REF!)&gt;0,'Описание предлагаемого товара'!#REF!,"")</f>
        <v>#REF!</v>
      </c>
      <c r="S213" s="37" t="e">
        <f>IF(LEN('Описание предлагаемого товара'!#REF!)&gt;0,'Описание предлагаемого товара'!#REF!,"")</f>
        <v>#REF!</v>
      </c>
      <c r="T21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13" s="23" t="str">
        <f>IFERROR(VLOOKUP(CI213*1,Обработ.выгрузка_реестра_РФ!$A:$G,6,),"")</f>
        <v/>
      </c>
      <c r="V213" s="61" t="e">
        <f>IF(LEN('Описание предлагаемого товара'!#REF!)&gt;0,'Описание предлагаемого товара'!#REF!,"")</f>
        <v>#REF!</v>
      </c>
      <c r="W213" s="62" t="e">
        <f>IF(LEN('Описание предлагаемого товара'!#REF!)&gt;0,'Описание предлагаемого товара'!#REF!,"")</f>
        <v>#REF!</v>
      </c>
      <c r="X213" s="91" t="e">
        <f t="shared" ref="X213:Y213" si="1984">IFERROR(REPLACE(W213,FIND(CHAR(10),W213,1),1," "),W213)</f>
        <v>#REF!</v>
      </c>
      <c r="Y213" s="91" t="e">
        <f t="shared" si="1984"/>
        <v>#REF!</v>
      </c>
      <c r="Z213" s="91" t="e">
        <f t="shared" si="1915"/>
        <v>#REF!</v>
      </c>
      <c r="AA213" s="91" t="e">
        <f t="shared" si="1916"/>
        <v>#REF!</v>
      </c>
      <c r="AB213" s="91" t="e">
        <f t="shared" si="1917"/>
        <v>#REF!</v>
      </c>
      <c r="AC213" s="91" t="e">
        <f t="shared" ref="AC213:AF213" si="1985">IFERROR(REPLACE(AB213,FIND("  ",AB213,1),2," "),AB213)</f>
        <v>#REF!</v>
      </c>
      <c r="AD213" s="91" t="e">
        <f t="shared" si="1985"/>
        <v>#REF!</v>
      </c>
      <c r="AE213" s="91" t="e">
        <f t="shared" si="1985"/>
        <v>#REF!</v>
      </c>
      <c r="AF213" s="91" t="e">
        <f t="shared" si="1985"/>
        <v>#REF!</v>
      </c>
      <c r="AG213" s="23" t="str">
        <f>IFERROR(VLOOKUP(CI213*1,Обработ.выгрузка_реестра_РФ!$A:$G,4,),"")</f>
        <v/>
      </c>
      <c r="AH213" s="91" t="str">
        <f t="shared" ref="AH213:AI213" si="1986">IFERROR(REPLACE(AG213,FIND("-",AG213,1),1,"*"),AG213)</f>
        <v/>
      </c>
      <c r="AI213" s="91" t="str">
        <f t="shared" si="1986"/>
        <v/>
      </c>
      <c r="AJ213" s="27" t="str">
        <f t="shared" si="1379"/>
        <v/>
      </c>
      <c r="AK213" s="63" t="e">
        <f>IF(LEN('Описание предлагаемого товара'!#REF!)&gt;0,'Описание предлагаемого товара'!#REF!,"")</f>
        <v>#REF!</v>
      </c>
      <c r="AL213" s="91" t="e">
        <f t="shared" ref="AL213:AM213" si="1987">IFERROR(REPLACE(AK213,FIND(CHAR(10),AK213,1),1,""),AK213)</f>
        <v>#REF!</v>
      </c>
      <c r="AM213" s="91" t="e">
        <f t="shared" si="1987"/>
        <v>#REF!</v>
      </c>
      <c r="AN213" s="91" t="e">
        <f t="shared" ref="AN213:AR213" si="1988">IFERROR(REPLACE(AM213,FIND(" ",AM213,1),1,""),AM213)</f>
        <v>#REF!</v>
      </c>
      <c r="AO213" s="91" t="e">
        <f t="shared" si="1988"/>
        <v>#REF!</v>
      </c>
      <c r="AP213" s="91" t="e">
        <f t="shared" si="1988"/>
        <v>#REF!</v>
      </c>
      <c r="AQ213" s="91" t="e">
        <f t="shared" si="1988"/>
        <v>#REF!</v>
      </c>
      <c r="AR213" s="91" t="e">
        <f t="shared" si="1988"/>
        <v>#REF!</v>
      </c>
      <c r="AS213" s="91" t="e">
        <f t="shared" si="1922"/>
        <v>#REF!</v>
      </c>
      <c r="AT213" s="91" t="e">
        <f t="shared" si="1923"/>
        <v>#REF!</v>
      </c>
      <c r="AU213" s="32" t="e">
        <f t="shared" si="1906"/>
        <v>#REF!</v>
      </c>
      <c r="AV213" s="93" t="e">
        <f>'Описание предлагаемого товара'!#REF!</f>
        <v>#REF!</v>
      </c>
      <c r="AW213" s="91" t="e">
        <f>MIN(SEARCH({0,1,2,3,4,5,6,7,8,9},AV213&amp; "0123456789"))</f>
        <v>#REF!</v>
      </c>
      <c r="AX213" s="91" t="str">
        <f t="shared" si="1924"/>
        <v/>
      </c>
      <c r="AY213" s="91" t="str">
        <f t="shared" si="1925"/>
        <v/>
      </c>
      <c r="AZ213" s="91" t="str">
        <f t="shared" si="1926"/>
        <v/>
      </c>
      <c r="BA213" s="91" t="str">
        <f t="shared" si="1927"/>
        <v/>
      </c>
      <c r="BB213" s="91" t="str">
        <f t="shared" si="1928"/>
        <v/>
      </c>
      <c r="BC213" s="91" t="str">
        <f t="shared" si="1929"/>
        <v/>
      </c>
      <c r="BD213" s="91" t="str">
        <f t="shared" si="1930"/>
        <v/>
      </c>
      <c r="BE213" s="91" t="str">
        <f t="shared" si="1931"/>
        <v/>
      </c>
      <c r="BF213" s="91" t="str">
        <f t="shared" si="1932"/>
        <v/>
      </c>
      <c r="BG213" s="91" t="str">
        <f t="shared" si="1933"/>
        <v/>
      </c>
      <c r="BH213" s="91" t="str">
        <f t="shared" si="1934"/>
        <v/>
      </c>
      <c r="BI213" s="91" t="str">
        <f t="shared" si="1935"/>
        <v/>
      </c>
      <c r="BJ213" s="91" t="str">
        <f t="shared" si="1936"/>
        <v/>
      </c>
      <c r="BK213" s="91" t="str">
        <f t="shared" si="1937"/>
        <v/>
      </c>
      <c r="BL213" s="91" t="str">
        <f t="shared" si="1938"/>
        <v/>
      </c>
      <c r="BM213" s="91" t="str">
        <f t="shared" si="1939"/>
        <v/>
      </c>
      <c r="BN213" s="91" t="str">
        <f t="shared" si="1940"/>
        <v/>
      </c>
      <c r="BO213" s="91" t="str">
        <f t="shared" si="1941"/>
        <v/>
      </c>
      <c r="BP213" s="91" t="str">
        <f t="shared" si="1942"/>
        <v/>
      </c>
      <c r="BQ213" s="91" t="str">
        <f t="shared" si="1943"/>
        <v/>
      </c>
      <c r="BR213" s="91" t="str">
        <f t="shared" si="1944"/>
        <v/>
      </c>
      <c r="BS213" s="91" t="str">
        <f t="shared" si="1945"/>
        <v/>
      </c>
      <c r="BT213" s="91" t="str">
        <f t="shared" si="1946"/>
        <v/>
      </c>
      <c r="BU213" s="91" t="str">
        <f t="shared" si="1947"/>
        <v/>
      </c>
      <c r="BV213" s="91" t="str">
        <f t="shared" si="1948"/>
        <v/>
      </c>
      <c r="BW213" s="91" t="str">
        <f t="shared" si="1949"/>
        <v/>
      </c>
      <c r="BX213" s="91" t="str">
        <f t="shared" si="1950"/>
        <v/>
      </c>
      <c r="BY213" s="91" t="str">
        <f t="shared" si="1951"/>
        <v/>
      </c>
      <c r="BZ213" s="91" t="str">
        <f t="shared" si="1952"/>
        <v/>
      </c>
      <c r="CA213" s="91" t="str">
        <f t="shared" si="1953"/>
        <v/>
      </c>
      <c r="CB213" s="91" t="str">
        <f t="shared" si="1954"/>
        <v/>
      </c>
      <c r="CC213" s="91" t="str">
        <f t="shared" si="1955"/>
        <v/>
      </c>
      <c r="CD213" s="91" t="str">
        <f t="shared" si="1956"/>
        <v/>
      </c>
      <c r="CE213" s="91" t="str">
        <f t="shared" si="1957"/>
        <v/>
      </c>
      <c r="CF213" s="91" t="str">
        <f t="shared" si="1958"/>
        <v/>
      </c>
      <c r="CG213" s="91" t="str">
        <f t="shared" si="1959"/>
        <v/>
      </c>
      <c r="CH213" s="91" t="str">
        <f t="shared" si="1960"/>
        <v/>
      </c>
      <c r="CI213" s="91" t="str">
        <f t="shared" si="1961"/>
        <v>нет</v>
      </c>
      <c r="CJ213" s="63" t="e">
        <f>IF(LEN('Описание предлагаемого товара'!#REF!)&gt;0,'Описание предлагаемого товара'!#REF!,"")</f>
        <v>#REF!</v>
      </c>
      <c r="CK213" s="91" t="e">
        <f t="shared" ref="CK213:CL213" si="1989">IFERROR(REPLACE(CJ213,FIND(CHAR(10),CJ213,1),1,""),CJ213)</f>
        <v>#REF!</v>
      </c>
      <c r="CL213" s="91" t="e">
        <f t="shared" si="1989"/>
        <v>#REF!</v>
      </c>
      <c r="CM213" s="91" t="e">
        <f t="shared" si="1963"/>
        <v>#REF!</v>
      </c>
      <c r="CN213" s="91" t="e">
        <f t="shared" si="1964"/>
        <v>#REF!</v>
      </c>
      <c r="CO213" s="91" t="e">
        <f t="shared" si="1965"/>
        <v>#REF!</v>
      </c>
      <c r="CP213" s="90" t="e">
        <f>IF(AU213="Не указан реестровый номер (мера нац.режима Запрет)","",IF(CI213="нет","",IF(CU213="да","исключение(не смотрим баллы)",IFERROR(IF(CI213*1&gt;0,IFERROR(IF(VLOOKUP(CI213*1,Обработ.выгрузка_реестра_РФ!$A:$G,7,)=0,"Баллы не установлены",VLOOKUP(CI213*1,Обработ.выгрузка_реестра_РФ!$A:$G,7,)),IF(LEN(CI213)&gt;14,"","нет номера в реестре РФ")),""),IF(LEN(CI213)=0,"","Некорректный реестровый номер")))))</f>
        <v>#REF!</v>
      </c>
      <c r="CQ213" s="33" t="e">
        <f>IF(LEN(C213)&gt;0,IFERROR(IF(LEN(H213)&gt;0,IF(LEN(VLOOKUP(H213,'исключения(не_смотрим_баллы)'!$A:$C,1,))&gt;0,"да","нет"),"не введен ОКПД2"),"нет"),"")</f>
        <v>#REF!</v>
      </c>
      <c r="CR213" s="33" t="e">
        <f ca="1">IF(CQ213="да",IF(TODAY()&lt;VLOOKUP(H213,'исключения(не_смотрим_баллы)'!$A:$C,3,),"да","нет"),"")</f>
        <v>#REF!</v>
      </c>
      <c r="CS213" s="33" t="str">
        <f>IFERROR(IF(CQ213="да",IF(VLOOKUP(CI213*1,Обработ.выгрузка_реестра_РФ!$A:$G,2,)&lt;VLOOKUP(H213,'исключения(не_смотрим_баллы)'!$A:$C,2,),"да","нет"),""),"")</f>
        <v/>
      </c>
      <c r="CT213" s="24"/>
      <c r="CU213" s="33" t="e">
        <f t="shared" si="1977"/>
        <v>#REF!</v>
      </c>
      <c r="CV213" s="91" t="e">
        <f t="shared" si="1978"/>
        <v>#REF!</v>
      </c>
      <c r="CW213" s="27" t="e">
        <f t="shared" si="1979"/>
        <v>#REF!</v>
      </c>
      <c r="CX213" s="26" t="e">
        <f t="shared" si="1908"/>
        <v>#REF!</v>
      </c>
      <c r="CY213" s="64" t="e">
        <f>IF(LEN('Описание предлагаемого товара'!#REF!)&gt;0,'Описание предлагаемого товара'!#REF!,"")</f>
        <v>#REF!</v>
      </c>
      <c r="CZ213" s="95" t="e">
        <f t="shared" si="1966"/>
        <v>#REF!</v>
      </c>
      <c r="DA213" s="95" t="e">
        <f t="shared" ref="DA213" si="1990">IFERROR(REPLACE(CZ213,FIND(" ",CZ213,1),1,""),CZ213)</f>
        <v>#REF!</v>
      </c>
      <c r="DB213" s="95" t="e">
        <f t="shared" si="1910"/>
        <v>#REF!</v>
      </c>
      <c r="DC213" s="95" t="e">
        <f t="shared" ref="DC213:DD213" si="1991">IFERROR(REPLACE(DB213,FIND("г.",DB213,1),2,""),DB213)</f>
        <v>#REF!</v>
      </c>
      <c r="DD213" s="95" t="e">
        <f t="shared" si="1991"/>
        <v>#REF!</v>
      </c>
      <c r="DE213" s="95" t="e">
        <f t="shared" ref="DE213:DF213" si="1992">IFERROR(REPLACE(DD213,FIND("г",DD213,1),1,""),DD213)</f>
        <v>#REF!</v>
      </c>
      <c r="DF213" s="95" t="e">
        <f t="shared" si="1992"/>
        <v>#REF!</v>
      </c>
      <c r="DG213" s="95" t="e">
        <f t="shared" si="1983"/>
        <v>#REF!</v>
      </c>
      <c r="DH213" s="25" t="str">
        <f>IFERROR(VLOOKUP(CI213*1,Обработ.выгрузка_реестра_РФ!$A:$G,5,),"")</f>
        <v/>
      </c>
      <c r="DI213" s="27" t="str">
        <f t="shared" ref="DI213:DI276" si="1993">IF(LEN(DH213)&gt;0,IFERROR(IF(LEN(VLOOKUP("*"&amp;TEXT(DH213,"ДД.ММ.ГГГГ")&amp;"*",DG213,1,))&gt;0,"да",""),"нет"),"")</f>
        <v/>
      </c>
      <c r="DJ213" s="27" t="str">
        <f t="shared" ca="1" si="1970"/>
        <v/>
      </c>
      <c r="DK213" s="63" t="e">
        <f>IF(LEN('Описание предлагаемого товара'!#REF!)&gt;0,'Описание предлагаемого товара'!#REF!,"")</f>
        <v>#REF!</v>
      </c>
      <c r="DL213" s="63" t="e">
        <f>IF(LEN('Описание предлагаемого товара'!#REF!)&gt;0,'Описание предлагаемого товара'!#REF!,"")</f>
        <v>#REF!</v>
      </c>
      <c r="DM213" s="32"/>
    </row>
    <row r="214" spans="1:117" ht="48.75" customHeight="1" x14ac:dyDescent="0.25">
      <c r="A214" s="61" t="e">
        <f>IF(LEN('Описание предлагаемого товара'!#REF!)&gt;0,'Описание предлагаемого товара'!#REF!,"")</f>
        <v>#REF!</v>
      </c>
      <c r="B214" s="65" t="e">
        <f>IF(LEN('Описание предлагаемого товара'!#REF!)&gt;0,'Описание предлагаемого товара'!#REF!,"")</f>
        <v>#REF!</v>
      </c>
      <c r="C214" s="61" t="e">
        <f>IF(LEN('Описание предлагаемого товара'!#REF!)&gt;0,'Описание предлагаемого товара'!#REF!,"")</f>
        <v>#REF!</v>
      </c>
      <c r="D214" s="61" t="e">
        <f>IF(LEN('Описание предлагаемого товара'!#REF!)&gt;0,'Описание предлагаемого товара'!#REF!,"")</f>
        <v>#REF!</v>
      </c>
      <c r="E214" s="61" t="e">
        <f>IF(LEN('Описание предлагаемого товара'!#REF!)&gt;0,'Описание предлагаемого товара'!#REF!,"")</f>
        <v>#REF!</v>
      </c>
      <c r="F214" s="61" t="e">
        <f>IF(LEN('Описание предлагаемого товара'!#REF!)&gt;0,'Описание предлагаемого товара'!#REF!,"")</f>
        <v>#REF!</v>
      </c>
      <c r="G214" s="61" t="e">
        <f>IF(LEN('Описание предлагаемого товара'!#REF!)&gt;0,'Описание предлагаемого товара'!#REF!,"")</f>
        <v>#REF!</v>
      </c>
      <c r="H214" s="61" t="e">
        <f>IF(LEN('Описание предлагаемого товара'!#REF!)&gt;0,'Описание предлагаемого товара'!#REF!,"")</f>
        <v>#REF!</v>
      </c>
      <c r="I214" s="61" t="e">
        <f>IF(LEN('Описание предлагаемого товара'!#REF!)&gt;0,'Описание предлагаемого товара'!#REF!,"")</f>
        <v>#REF!</v>
      </c>
      <c r="J214" s="38" t="str">
        <f>IFERROR(VLOOKUP(B214,SAP!$A:$E,5,),"")</f>
        <v/>
      </c>
      <c r="K214" s="40" t="str">
        <f t="shared" si="1913"/>
        <v/>
      </c>
      <c r="L214" s="61" t="e">
        <f>IF(LEN('Описание предлагаемого товара'!#REF!)&gt;0,IFERROR('Описание предлагаемого товара'!#REF!*1,""),"")</f>
        <v>#REF!</v>
      </c>
      <c r="M214" s="39" t="str">
        <f>IFERROR(VLOOKUP(B214,SAP!$A:$E,2,),"")</f>
        <v/>
      </c>
      <c r="N214" s="41" t="str">
        <f t="shared" si="1413"/>
        <v/>
      </c>
      <c r="O214" s="39" t="str">
        <f t="shared" si="1900"/>
        <v/>
      </c>
      <c r="P214" s="36" t="e">
        <f>IF(LEN('Описание предлагаемого товара'!#REF!)&gt;0,'Описание предлагаемого товара'!#REF!,"")</f>
        <v>#REF!</v>
      </c>
      <c r="Q21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14" s="37" t="e">
        <f>IF(LEN('Описание предлагаемого товара'!#REF!)&gt;0,'Описание предлагаемого товара'!#REF!,"")</f>
        <v>#REF!</v>
      </c>
      <c r="S214" s="37" t="e">
        <f>IF(LEN('Описание предлагаемого товара'!#REF!)&gt;0,'Описание предлагаемого товара'!#REF!,"")</f>
        <v>#REF!</v>
      </c>
      <c r="T21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14" s="23" t="str">
        <f>IFERROR(VLOOKUP(CI214*1,Обработ.выгрузка_реестра_РФ!$A:$G,6,),"")</f>
        <v/>
      </c>
      <c r="V214" s="61" t="e">
        <f>IF(LEN('Описание предлагаемого товара'!#REF!)&gt;0,'Описание предлагаемого товара'!#REF!,"")</f>
        <v>#REF!</v>
      </c>
      <c r="W214" s="62" t="e">
        <f>IF(LEN('Описание предлагаемого товара'!#REF!)&gt;0,'Описание предлагаемого товара'!#REF!,"")</f>
        <v>#REF!</v>
      </c>
      <c r="X214" s="91" t="e">
        <f t="shared" ref="X214:Y214" si="1994">IFERROR(REPLACE(W214,FIND(CHAR(10),W214,1),1," "),W214)</f>
        <v>#REF!</v>
      </c>
      <c r="Y214" s="91" t="e">
        <f t="shared" si="1994"/>
        <v>#REF!</v>
      </c>
      <c r="Z214" s="91" t="e">
        <f t="shared" si="1915"/>
        <v>#REF!</v>
      </c>
      <c r="AA214" s="91" t="e">
        <f t="shared" si="1916"/>
        <v>#REF!</v>
      </c>
      <c r="AB214" s="91" t="e">
        <f t="shared" si="1917"/>
        <v>#REF!</v>
      </c>
      <c r="AC214" s="91" t="e">
        <f t="shared" ref="AC214:AF214" si="1995">IFERROR(REPLACE(AB214,FIND("  ",AB214,1),2," "),AB214)</f>
        <v>#REF!</v>
      </c>
      <c r="AD214" s="91" t="e">
        <f t="shared" si="1995"/>
        <v>#REF!</v>
      </c>
      <c r="AE214" s="91" t="e">
        <f t="shared" si="1995"/>
        <v>#REF!</v>
      </c>
      <c r="AF214" s="91" t="e">
        <f t="shared" si="1995"/>
        <v>#REF!</v>
      </c>
      <c r="AG214" s="23" t="str">
        <f>IFERROR(VLOOKUP(CI214*1,Обработ.выгрузка_реестра_РФ!$A:$G,4,),"")</f>
        <v/>
      </c>
      <c r="AH214" s="91" t="str">
        <f t="shared" ref="AH214:AI214" si="1996">IFERROR(REPLACE(AG214,FIND("-",AG214,1),1,"*"),AG214)</f>
        <v/>
      </c>
      <c r="AI214" s="91" t="str">
        <f t="shared" si="1996"/>
        <v/>
      </c>
      <c r="AJ214" s="27" t="str">
        <f t="shared" si="1379"/>
        <v/>
      </c>
      <c r="AK214" s="63" t="e">
        <f>IF(LEN('Описание предлагаемого товара'!#REF!)&gt;0,'Описание предлагаемого товара'!#REF!,"")</f>
        <v>#REF!</v>
      </c>
      <c r="AL214" s="91" t="e">
        <f t="shared" ref="AL214:AM214" si="1997">IFERROR(REPLACE(AK214,FIND(CHAR(10),AK214,1),1,""),AK214)</f>
        <v>#REF!</v>
      </c>
      <c r="AM214" s="91" t="e">
        <f t="shared" si="1997"/>
        <v>#REF!</v>
      </c>
      <c r="AN214" s="91" t="e">
        <f t="shared" ref="AN214:AR214" si="1998">IFERROR(REPLACE(AM214,FIND(" ",AM214,1),1,""),AM214)</f>
        <v>#REF!</v>
      </c>
      <c r="AO214" s="91" t="e">
        <f t="shared" si="1998"/>
        <v>#REF!</v>
      </c>
      <c r="AP214" s="91" t="e">
        <f t="shared" si="1998"/>
        <v>#REF!</v>
      </c>
      <c r="AQ214" s="91" t="e">
        <f t="shared" si="1998"/>
        <v>#REF!</v>
      </c>
      <c r="AR214" s="91" t="e">
        <f t="shared" si="1998"/>
        <v>#REF!</v>
      </c>
      <c r="AS214" s="91" t="e">
        <f t="shared" si="1922"/>
        <v>#REF!</v>
      </c>
      <c r="AT214" s="91" t="e">
        <f t="shared" si="1923"/>
        <v>#REF!</v>
      </c>
      <c r="AU214" s="32" t="e">
        <f t="shared" si="1906"/>
        <v>#REF!</v>
      </c>
      <c r="AV214" s="93" t="e">
        <f>'Описание предлагаемого товара'!#REF!</f>
        <v>#REF!</v>
      </c>
      <c r="AW214" s="91" t="e">
        <f>MIN(SEARCH({0,1,2,3,4,5,6,7,8,9},AV214&amp; "0123456789"))</f>
        <v>#REF!</v>
      </c>
      <c r="AX214" s="91" t="str">
        <f t="shared" si="1924"/>
        <v/>
      </c>
      <c r="AY214" s="91" t="str">
        <f t="shared" si="1925"/>
        <v/>
      </c>
      <c r="AZ214" s="91" t="str">
        <f t="shared" si="1926"/>
        <v/>
      </c>
      <c r="BA214" s="91" t="str">
        <f t="shared" si="1927"/>
        <v/>
      </c>
      <c r="BB214" s="91" t="str">
        <f t="shared" si="1928"/>
        <v/>
      </c>
      <c r="BC214" s="91" t="str">
        <f t="shared" si="1929"/>
        <v/>
      </c>
      <c r="BD214" s="91" t="str">
        <f t="shared" si="1930"/>
        <v/>
      </c>
      <c r="BE214" s="91" t="str">
        <f t="shared" si="1931"/>
        <v/>
      </c>
      <c r="BF214" s="91" t="str">
        <f t="shared" si="1932"/>
        <v/>
      </c>
      <c r="BG214" s="91" t="str">
        <f t="shared" si="1933"/>
        <v/>
      </c>
      <c r="BH214" s="91" t="str">
        <f t="shared" si="1934"/>
        <v/>
      </c>
      <c r="BI214" s="91" t="str">
        <f t="shared" si="1935"/>
        <v/>
      </c>
      <c r="BJ214" s="91" t="str">
        <f t="shared" si="1936"/>
        <v/>
      </c>
      <c r="BK214" s="91" t="str">
        <f t="shared" si="1937"/>
        <v/>
      </c>
      <c r="BL214" s="91" t="str">
        <f t="shared" si="1938"/>
        <v/>
      </c>
      <c r="BM214" s="91" t="str">
        <f t="shared" si="1939"/>
        <v/>
      </c>
      <c r="BN214" s="91" t="str">
        <f t="shared" si="1940"/>
        <v/>
      </c>
      <c r="BO214" s="91" t="str">
        <f t="shared" si="1941"/>
        <v/>
      </c>
      <c r="BP214" s="91" t="str">
        <f t="shared" si="1942"/>
        <v/>
      </c>
      <c r="BQ214" s="91" t="str">
        <f t="shared" si="1943"/>
        <v/>
      </c>
      <c r="BR214" s="91" t="str">
        <f t="shared" si="1944"/>
        <v/>
      </c>
      <c r="BS214" s="91" t="str">
        <f t="shared" si="1945"/>
        <v/>
      </c>
      <c r="BT214" s="91" t="str">
        <f t="shared" si="1946"/>
        <v/>
      </c>
      <c r="BU214" s="91" t="str">
        <f t="shared" si="1947"/>
        <v/>
      </c>
      <c r="BV214" s="91" t="str">
        <f t="shared" si="1948"/>
        <v/>
      </c>
      <c r="BW214" s="91" t="str">
        <f t="shared" si="1949"/>
        <v/>
      </c>
      <c r="BX214" s="91" t="str">
        <f t="shared" si="1950"/>
        <v/>
      </c>
      <c r="BY214" s="91" t="str">
        <f t="shared" si="1951"/>
        <v/>
      </c>
      <c r="BZ214" s="91" t="str">
        <f t="shared" si="1952"/>
        <v/>
      </c>
      <c r="CA214" s="91" t="str">
        <f t="shared" si="1953"/>
        <v/>
      </c>
      <c r="CB214" s="91" t="str">
        <f t="shared" si="1954"/>
        <v/>
      </c>
      <c r="CC214" s="91" t="str">
        <f t="shared" si="1955"/>
        <v/>
      </c>
      <c r="CD214" s="91" t="str">
        <f t="shared" si="1956"/>
        <v/>
      </c>
      <c r="CE214" s="91" t="str">
        <f t="shared" si="1957"/>
        <v/>
      </c>
      <c r="CF214" s="91" t="str">
        <f t="shared" si="1958"/>
        <v/>
      </c>
      <c r="CG214" s="91" t="str">
        <f t="shared" si="1959"/>
        <v/>
      </c>
      <c r="CH214" s="91" t="str">
        <f t="shared" si="1960"/>
        <v/>
      </c>
      <c r="CI214" s="91" t="str">
        <f t="shared" si="1961"/>
        <v>нет</v>
      </c>
      <c r="CJ214" s="63" t="e">
        <f>IF(LEN('Описание предлагаемого товара'!#REF!)&gt;0,'Описание предлагаемого товара'!#REF!,"")</f>
        <v>#REF!</v>
      </c>
      <c r="CK214" s="91" t="e">
        <f t="shared" ref="CK214:CL214" si="1999">IFERROR(REPLACE(CJ214,FIND(CHAR(10),CJ214,1),1,""),CJ214)</f>
        <v>#REF!</v>
      </c>
      <c r="CL214" s="91" t="e">
        <f t="shared" si="1999"/>
        <v>#REF!</v>
      </c>
      <c r="CM214" s="91" t="e">
        <f t="shared" si="1963"/>
        <v>#REF!</v>
      </c>
      <c r="CN214" s="91" t="e">
        <f t="shared" si="1964"/>
        <v>#REF!</v>
      </c>
      <c r="CO214" s="91" t="e">
        <f t="shared" si="1965"/>
        <v>#REF!</v>
      </c>
      <c r="CP214" s="90" t="e">
        <f>IF(AU214="Не указан реестровый номер (мера нац.режима Запрет)","",IF(CI214="нет","",IF(CU214="да","исключение(не смотрим баллы)",IFERROR(IF(CI214*1&gt;0,IFERROR(IF(VLOOKUP(CI214*1,Обработ.выгрузка_реестра_РФ!$A:$G,7,)=0,"Баллы не установлены",VLOOKUP(CI214*1,Обработ.выгрузка_реестра_РФ!$A:$G,7,)),IF(LEN(CI214)&gt;14,"","нет номера в реестре РФ")),""),IF(LEN(CI214)=0,"","Некорректный реестровый номер")))))</f>
        <v>#REF!</v>
      </c>
      <c r="CQ214" s="33" t="e">
        <f>IF(LEN(C214)&gt;0,IFERROR(IF(LEN(H214)&gt;0,IF(LEN(VLOOKUP(H214,'исключения(не_смотрим_баллы)'!$A:$C,1,))&gt;0,"да","нет"),"не введен ОКПД2"),"нет"),"")</f>
        <v>#REF!</v>
      </c>
      <c r="CR214" s="33" t="e">
        <f ca="1">IF(CQ214="да",IF(TODAY()&lt;VLOOKUP(H214,'исключения(не_смотрим_баллы)'!$A:$C,3,),"да","нет"),"")</f>
        <v>#REF!</v>
      </c>
      <c r="CS214" s="33" t="str">
        <f>IFERROR(IF(CQ214="да",IF(VLOOKUP(CI214*1,Обработ.выгрузка_реестра_РФ!$A:$G,2,)&lt;VLOOKUP(H214,'исключения(не_смотрим_баллы)'!$A:$C,2,),"да","нет"),""),"")</f>
        <v/>
      </c>
      <c r="CT214" s="24"/>
      <c r="CU214" s="33" t="e">
        <f t="shared" si="1977"/>
        <v>#REF!</v>
      </c>
      <c r="CV214" s="91" t="e">
        <f t="shared" si="1978"/>
        <v>#REF!</v>
      </c>
      <c r="CW214" s="27" t="e">
        <f t="shared" si="1979"/>
        <v>#REF!</v>
      </c>
      <c r="CX214" s="26" t="e">
        <f t="shared" si="1908"/>
        <v>#REF!</v>
      </c>
      <c r="CY214" s="64" t="e">
        <f>IF(LEN('Описание предлагаемого товара'!#REF!)&gt;0,'Описание предлагаемого товара'!#REF!,"")</f>
        <v>#REF!</v>
      </c>
      <c r="CZ214" s="95" t="e">
        <f t="shared" si="1966"/>
        <v>#REF!</v>
      </c>
      <c r="DA214" s="95" t="e">
        <f t="shared" ref="DA214" si="2000">IFERROR(REPLACE(CZ214,FIND(" ",CZ214,1),1,""),CZ214)</f>
        <v>#REF!</v>
      </c>
      <c r="DB214" s="95" t="e">
        <f t="shared" si="1910"/>
        <v>#REF!</v>
      </c>
      <c r="DC214" s="95" t="e">
        <f t="shared" ref="DC214:DD214" si="2001">IFERROR(REPLACE(DB214,FIND("г.",DB214,1),2,""),DB214)</f>
        <v>#REF!</v>
      </c>
      <c r="DD214" s="95" t="e">
        <f t="shared" si="2001"/>
        <v>#REF!</v>
      </c>
      <c r="DE214" s="95" t="e">
        <f t="shared" ref="DE214:DF214" si="2002">IFERROR(REPLACE(DD214,FIND("г",DD214,1),1,""),DD214)</f>
        <v>#REF!</v>
      </c>
      <c r="DF214" s="95" t="e">
        <f t="shared" si="2002"/>
        <v>#REF!</v>
      </c>
      <c r="DG214" s="95" t="e">
        <f t="shared" si="1983"/>
        <v>#REF!</v>
      </c>
      <c r="DH214" s="25" t="str">
        <f>IFERROR(VLOOKUP(CI214*1,Обработ.выгрузка_реестра_РФ!$A:$G,5,),"")</f>
        <v/>
      </c>
      <c r="DI214" s="27" t="str">
        <f t="shared" si="1993"/>
        <v/>
      </c>
      <c r="DJ214" s="27" t="str">
        <f t="shared" ca="1" si="1970"/>
        <v/>
      </c>
      <c r="DK214" s="63" t="e">
        <f>IF(LEN('Описание предлагаемого товара'!#REF!)&gt;0,'Описание предлагаемого товара'!#REF!,"")</f>
        <v>#REF!</v>
      </c>
      <c r="DL214" s="63" t="e">
        <f>IF(LEN('Описание предлагаемого товара'!#REF!)&gt;0,'Описание предлагаемого товара'!#REF!,"")</f>
        <v>#REF!</v>
      </c>
      <c r="DM214" s="32"/>
    </row>
    <row r="215" spans="1:117" ht="48.75" customHeight="1" x14ac:dyDescent="0.25">
      <c r="A215" s="61" t="e">
        <f>IF(LEN('Описание предлагаемого товара'!#REF!)&gt;0,'Описание предлагаемого товара'!#REF!,"")</f>
        <v>#REF!</v>
      </c>
      <c r="B215" s="65" t="e">
        <f>IF(LEN('Описание предлагаемого товара'!#REF!)&gt;0,'Описание предлагаемого товара'!#REF!,"")</f>
        <v>#REF!</v>
      </c>
      <c r="C215" s="61" t="e">
        <f>IF(LEN('Описание предлагаемого товара'!#REF!)&gt;0,'Описание предлагаемого товара'!#REF!,"")</f>
        <v>#REF!</v>
      </c>
      <c r="D215" s="61" t="e">
        <f>IF(LEN('Описание предлагаемого товара'!#REF!)&gt;0,'Описание предлагаемого товара'!#REF!,"")</f>
        <v>#REF!</v>
      </c>
      <c r="E215" s="61" t="e">
        <f>IF(LEN('Описание предлагаемого товара'!#REF!)&gt;0,'Описание предлагаемого товара'!#REF!,"")</f>
        <v>#REF!</v>
      </c>
      <c r="F215" s="61" t="e">
        <f>IF(LEN('Описание предлагаемого товара'!#REF!)&gt;0,'Описание предлагаемого товара'!#REF!,"")</f>
        <v>#REF!</v>
      </c>
      <c r="G215" s="61" t="e">
        <f>IF(LEN('Описание предлагаемого товара'!#REF!)&gt;0,'Описание предлагаемого товара'!#REF!,"")</f>
        <v>#REF!</v>
      </c>
      <c r="H215" s="61" t="e">
        <f>IF(LEN('Описание предлагаемого товара'!#REF!)&gt;0,'Описание предлагаемого товара'!#REF!,"")</f>
        <v>#REF!</v>
      </c>
      <c r="I215" s="61" t="e">
        <f>IF(LEN('Описание предлагаемого товара'!#REF!)&gt;0,'Описание предлагаемого товара'!#REF!,"")</f>
        <v>#REF!</v>
      </c>
      <c r="J215" s="38" t="str">
        <f>IFERROR(VLOOKUP(B215,SAP!$A:$E,5,),"")</f>
        <v/>
      </c>
      <c r="K215" s="40" t="str">
        <f t="shared" si="1913"/>
        <v/>
      </c>
      <c r="L215" s="61" t="e">
        <f>IF(LEN('Описание предлагаемого товара'!#REF!)&gt;0,IFERROR('Описание предлагаемого товара'!#REF!*1,""),"")</f>
        <v>#REF!</v>
      </c>
      <c r="M215" s="39" t="str">
        <f>IFERROR(VLOOKUP(B215,SAP!$A:$E,2,),"")</f>
        <v/>
      </c>
      <c r="N215" s="41" t="str">
        <f t="shared" si="1413"/>
        <v/>
      </c>
      <c r="O215" s="39" t="str">
        <f t="shared" si="1900"/>
        <v/>
      </c>
      <c r="P215" s="36" t="e">
        <f>IF(LEN('Описание предлагаемого товара'!#REF!)&gt;0,'Описание предлагаемого товара'!#REF!,"")</f>
        <v>#REF!</v>
      </c>
      <c r="Q21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15" s="37" t="e">
        <f>IF(LEN('Описание предлагаемого товара'!#REF!)&gt;0,'Описание предлагаемого товара'!#REF!,"")</f>
        <v>#REF!</v>
      </c>
      <c r="S215" s="37" t="e">
        <f>IF(LEN('Описание предлагаемого товара'!#REF!)&gt;0,'Описание предлагаемого товара'!#REF!,"")</f>
        <v>#REF!</v>
      </c>
      <c r="T21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15" s="23" t="str">
        <f>IFERROR(VLOOKUP(CI215*1,Обработ.выгрузка_реестра_РФ!$A:$G,6,),"")</f>
        <v/>
      </c>
      <c r="V215" s="61" t="e">
        <f>IF(LEN('Описание предлагаемого товара'!#REF!)&gt;0,'Описание предлагаемого товара'!#REF!,"")</f>
        <v>#REF!</v>
      </c>
      <c r="W215" s="62" t="e">
        <f>IF(LEN('Описание предлагаемого товара'!#REF!)&gt;0,'Описание предлагаемого товара'!#REF!,"")</f>
        <v>#REF!</v>
      </c>
      <c r="X215" s="91" t="e">
        <f t="shared" ref="X215:Y215" si="2003">IFERROR(REPLACE(W215,FIND(CHAR(10),W215,1),1," "),W215)</f>
        <v>#REF!</v>
      </c>
      <c r="Y215" s="91" t="e">
        <f t="shared" si="2003"/>
        <v>#REF!</v>
      </c>
      <c r="Z215" s="91" t="e">
        <f t="shared" si="1915"/>
        <v>#REF!</v>
      </c>
      <c r="AA215" s="91" t="e">
        <f t="shared" si="1916"/>
        <v>#REF!</v>
      </c>
      <c r="AB215" s="91" t="e">
        <f t="shared" si="1917"/>
        <v>#REF!</v>
      </c>
      <c r="AC215" s="91" t="e">
        <f t="shared" ref="AC215:AF215" si="2004">IFERROR(REPLACE(AB215,FIND("  ",AB215,1),2," "),AB215)</f>
        <v>#REF!</v>
      </c>
      <c r="AD215" s="91" t="e">
        <f t="shared" si="2004"/>
        <v>#REF!</v>
      </c>
      <c r="AE215" s="91" t="e">
        <f t="shared" si="2004"/>
        <v>#REF!</v>
      </c>
      <c r="AF215" s="91" t="e">
        <f t="shared" si="2004"/>
        <v>#REF!</v>
      </c>
      <c r="AG215" s="23" t="str">
        <f>IFERROR(VLOOKUP(CI215*1,Обработ.выгрузка_реестра_РФ!$A:$G,4,),"")</f>
        <v/>
      </c>
      <c r="AH215" s="91" t="str">
        <f t="shared" ref="AH215:AI215" si="2005">IFERROR(REPLACE(AG215,FIND("-",AG215,1),1,"*"),AG215)</f>
        <v/>
      </c>
      <c r="AI215" s="91" t="str">
        <f t="shared" si="2005"/>
        <v/>
      </c>
      <c r="AJ215" s="27" t="str">
        <f t="shared" si="1379"/>
        <v/>
      </c>
      <c r="AK215" s="63" t="e">
        <f>IF(LEN('Описание предлагаемого товара'!#REF!)&gt;0,'Описание предлагаемого товара'!#REF!,"")</f>
        <v>#REF!</v>
      </c>
      <c r="AL215" s="91" t="e">
        <f t="shared" ref="AL215:AM215" si="2006">IFERROR(REPLACE(AK215,FIND(CHAR(10),AK215,1),1,""),AK215)</f>
        <v>#REF!</v>
      </c>
      <c r="AM215" s="91" t="e">
        <f t="shared" si="2006"/>
        <v>#REF!</v>
      </c>
      <c r="AN215" s="91" t="e">
        <f t="shared" ref="AN215:AR215" si="2007">IFERROR(REPLACE(AM215,FIND(" ",AM215,1),1,""),AM215)</f>
        <v>#REF!</v>
      </c>
      <c r="AO215" s="91" t="e">
        <f t="shared" si="2007"/>
        <v>#REF!</v>
      </c>
      <c r="AP215" s="91" t="e">
        <f t="shared" si="2007"/>
        <v>#REF!</v>
      </c>
      <c r="AQ215" s="91" t="e">
        <f t="shared" si="2007"/>
        <v>#REF!</v>
      </c>
      <c r="AR215" s="91" t="e">
        <f t="shared" si="2007"/>
        <v>#REF!</v>
      </c>
      <c r="AS215" s="91" t="e">
        <f t="shared" si="1922"/>
        <v>#REF!</v>
      </c>
      <c r="AT215" s="91" t="e">
        <f t="shared" si="1923"/>
        <v>#REF!</v>
      </c>
      <c r="AU215" s="32" t="e">
        <f t="shared" si="1906"/>
        <v>#REF!</v>
      </c>
      <c r="AV215" s="93" t="e">
        <f>'Описание предлагаемого товара'!#REF!</f>
        <v>#REF!</v>
      </c>
      <c r="AW215" s="91" t="e">
        <f>MIN(SEARCH({0,1,2,3,4,5,6,7,8,9},AV215&amp; "0123456789"))</f>
        <v>#REF!</v>
      </c>
      <c r="AX215" s="91" t="str">
        <f t="shared" si="1924"/>
        <v/>
      </c>
      <c r="AY215" s="91" t="str">
        <f t="shared" si="1925"/>
        <v/>
      </c>
      <c r="AZ215" s="91" t="str">
        <f t="shared" si="1926"/>
        <v/>
      </c>
      <c r="BA215" s="91" t="str">
        <f t="shared" si="1927"/>
        <v/>
      </c>
      <c r="BB215" s="91" t="str">
        <f t="shared" si="1928"/>
        <v/>
      </c>
      <c r="BC215" s="91" t="str">
        <f t="shared" si="1929"/>
        <v/>
      </c>
      <c r="BD215" s="91" t="str">
        <f t="shared" si="1930"/>
        <v/>
      </c>
      <c r="BE215" s="91" t="str">
        <f t="shared" si="1931"/>
        <v/>
      </c>
      <c r="BF215" s="91" t="str">
        <f t="shared" si="1932"/>
        <v/>
      </c>
      <c r="BG215" s="91" t="str">
        <f t="shared" si="1933"/>
        <v/>
      </c>
      <c r="BH215" s="91" t="str">
        <f t="shared" si="1934"/>
        <v/>
      </c>
      <c r="BI215" s="91" t="str">
        <f t="shared" si="1935"/>
        <v/>
      </c>
      <c r="BJ215" s="91" t="str">
        <f t="shared" si="1936"/>
        <v/>
      </c>
      <c r="BK215" s="91" t="str">
        <f t="shared" si="1937"/>
        <v/>
      </c>
      <c r="BL215" s="91" t="str">
        <f t="shared" si="1938"/>
        <v/>
      </c>
      <c r="BM215" s="91" t="str">
        <f t="shared" si="1939"/>
        <v/>
      </c>
      <c r="BN215" s="91" t="str">
        <f t="shared" si="1940"/>
        <v/>
      </c>
      <c r="BO215" s="91" t="str">
        <f t="shared" si="1941"/>
        <v/>
      </c>
      <c r="BP215" s="91" t="str">
        <f t="shared" si="1942"/>
        <v/>
      </c>
      <c r="BQ215" s="91" t="str">
        <f t="shared" si="1943"/>
        <v/>
      </c>
      <c r="BR215" s="91" t="str">
        <f t="shared" si="1944"/>
        <v/>
      </c>
      <c r="BS215" s="91" t="str">
        <f t="shared" si="1945"/>
        <v/>
      </c>
      <c r="BT215" s="91" t="str">
        <f t="shared" si="1946"/>
        <v/>
      </c>
      <c r="BU215" s="91" t="str">
        <f t="shared" si="1947"/>
        <v/>
      </c>
      <c r="BV215" s="91" t="str">
        <f t="shared" si="1948"/>
        <v/>
      </c>
      <c r="BW215" s="91" t="str">
        <f t="shared" si="1949"/>
        <v/>
      </c>
      <c r="BX215" s="91" t="str">
        <f t="shared" si="1950"/>
        <v/>
      </c>
      <c r="BY215" s="91" t="str">
        <f t="shared" si="1951"/>
        <v/>
      </c>
      <c r="BZ215" s="91" t="str">
        <f t="shared" si="1952"/>
        <v/>
      </c>
      <c r="CA215" s="91" t="str">
        <f t="shared" si="1953"/>
        <v/>
      </c>
      <c r="CB215" s="91" t="str">
        <f t="shared" si="1954"/>
        <v/>
      </c>
      <c r="CC215" s="91" t="str">
        <f t="shared" si="1955"/>
        <v/>
      </c>
      <c r="CD215" s="91" t="str">
        <f t="shared" si="1956"/>
        <v/>
      </c>
      <c r="CE215" s="91" t="str">
        <f t="shared" si="1957"/>
        <v/>
      </c>
      <c r="CF215" s="91" t="str">
        <f t="shared" si="1958"/>
        <v/>
      </c>
      <c r="CG215" s="91" t="str">
        <f t="shared" si="1959"/>
        <v/>
      </c>
      <c r="CH215" s="91" t="str">
        <f t="shared" si="1960"/>
        <v/>
      </c>
      <c r="CI215" s="91" t="str">
        <f t="shared" si="1961"/>
        <v>нет</v>
      </c>
      <c r="CJ215" s="63" t="e">
        <f>IF(LEN('Описание предлагаемого товара'!#REF!)&gt;0,'Описание предлагаемого товара'!#REF!,"")</f>
        <v>#REF!</v>
      </c>
      <c r="CK215" s="91" t="e">
        <f t="shared" ref="CK215:CL215" si="2008">IFERROR(REPLACE(CJ215,FIND(CHAR(10),CJ215,1),1,""),CJ215)</f>
        <v>#REF!</v>
      </c>
      <c r="CL215" s="91" t="e">
        <f t="shared" si="2008"/>
        <v>#REF!</v>
      </c>
      <c r="CM215" s="91" t="e">
        <f t="shared" si="1963"/>
        <v>#REF!</v>
      </c>
      <c r="CN215" s="91" t="e">
        <f t="shared" si="1964"/>
        <v>#REF!</v>
      </c>
      <c r="CO215" s="91" t="e">
        <f t="shared" si="1965"/>
        <v>#REF!</v>
      </c>
      <c r="CP215" s="90" t="e">
        <f>IF(AU215="Не указан реестровый номер (мера нац.режима Запрет)","",IF(CI215="нет","",IF(CU215="да","исключение(не смотрим баллы)",IFERROR(IF(CI215*1&gt;0,IFERROR(IF(VLOOKUP(CI215*1,Обработ.выгрузка_реестра_РФ!$A:$G,7,)=0,"Баллы не установлены",VLOOKUP(CI215*1,Обработ.выгрузка_реестра_РФ!$A:$G,7,)),IF(LEN(CI215)&gt;14,"","нет номера в реестре РФ")),""),IF(LEN(CI215)=0,"","Некорректный реестровый номер")))))</f>
        <v>#REF!</v>
      </c>
      <c r="CQ215" s="33" t="e">
        <f>IF(LEN(C215)&gt;0,IFERROR(IF(LEN(H215)&gt;0,IF(LEN(VLOOKUP(H215,'исключения(не_смотрим_баллы)'!$A:$C,1,))&gt;0,"да","нет"),"не введен ОКПД2"),"нет"),"")</f>
        <v>#REF!</v>
      </c>
      <c r="CR215" s="33" t="e">
        <f ca="1">IF(CQ215="да",IF(TODAY()&lt;VLOOKUP(H215,'исключения(не_смотрим_баллы)'!$A:$C,3,),"да","нет"),"")</f>
        <v>#REF!</v>
      </c>
      <c r="CS215" s="33" t="str">
        <f>IFERROR(IF(CQ215="да",IF(VLOOKUP(CI215*1,Обработ.выгрузка_реестра_РФ!$A:$G,2,)&lt;VLOOKUP(H215,'исключения(не_смотрим_баллы)'!$A:$C,2,),"да","нет"),""),"")</f>
        <v/>
      </c>
      <c r="CT215" s="24"/>
      <c r="CU215" s="33" t="e">
        <f t="shared" si="1977"/>
        <v>#REF!</v>
      </c>
      <c r="CV215" s="91" t="e">
        <f t="shared" si="1978"/>
        <v>#REF!</v>
      </c>
      <c r="CW215" s="27" t="e">
        <f t="shared" si="1979"/>
        <v>#REF!</v>
      </c>
      <c r="CX215" s="26" t="e">
        <f t="shared" si="1908"/>
        <v>#REF!</v>
      </c>
      <c r="CY215" s="64" t="e">
        <f>IF(LEN('Описание предлагаемого товара'!#REF!)&gt;0,'Описание предлагаемого товара'!#REF!,"")</f>
        <v>#REF!</v>
      </c>
      <c r="CZ215" s="95" t="e">
        <f t="shared" si="1966"/>
        <v>#REF!</v>
      </c>
      <c r="DA215" s="95" t="e">
        <f t="shared" ref="DA215" si="2009">IFERROR(REPLACE(CZ215,FIND(" ",CZ215,1),1,""),CZ215)</f>
        <v>#REF!</v>
      </c>
      <c r="DB215" s="95" t="e">
        <f t="shared" si="1910"/>
        <v>#REF!</v>
      </c>
      <c r="DC215" s="95" t="e">
        <f t="shared" ref="DC215:DD215" si="2010">IFERROR(REPLACE(DB215,FIND("г.",DB215,1),2,""),DB215)</f>
        <v>#REF!</v>
      </c>
      <c r="DD215" s="95" t="e">
        <f t="shared" si="2010"/>
        <v>#REF!</v>
      </c>
      <c r="DE215" s="95" t="e">
        <f t="shared" ref="DE215:DF215" si="2011">IFERROR(REPLACE(DD215,FIND("г",DD215,1),1,""),DD215)</f>
        <v>#REF!</v>
      </c>
      <c r="DF215" s="95" t="e">
        <f t="shared" si="2011"/>
        <v>#REF!</v>
      </c>
      <c r="DG215" s="95" t="e">
        <f t="shared" si="1983"/>
        <v>#REF!</v>
      </c>
      <c r="DH215" s="25" t="str">
        <f>IFERROR(VLOOKUP(CI215*1,Обработ.выгрузка_реестра_РФ!$A:$G,5,),"")</f>
        <v/>
      </c>
      <c r="DI215" s="27" t="str">
        <f t="shared" si="1993"/>
        <v/>
      </c>
      <c r="DJ215" s="27" t="str">
        <f t="shared" ca="1" si="1970"/>
        <v/>
      </c>
      <c r="DK215" s="63" t="e">
        <f>IF(LEN('Описание предлагаемого товара'!#REF!)&gt;0,'Описание предлагаемого товара'!#REF!,"")</f>
        <v>#REF!</v>
      </c>
      <c r="DL215" s="63" t="e">
        <f>IF(LEN('Описание предлагаемого товара'!#REF!)&gt;0,'Описание предлагаемого товара'!#REF!,"")</f>
        <v>#REF!</v>
      </c>
      <c r="DM215" s="32"/>
    </row>
    <row r="216" spans="1:117" ht="48.75" customHeight="1" x14ac:dyDescent="0.25">
      <c r="A216" s="61" t="e">
        <f>IF(LEN('Описание предлагаемого товара'!#REF!)&gt;0,'Описание предлагаемого товара'!#REF!,"")</f>
        <v>#REF!</v>
      </c>
      <c r="B216" s="65" t="e">
        <f>IF(LEN('Описание предлагаемого товара'!#REF!)&gt;0,'Описание предлагаемого товара'!#REF!,"")</f>
        <v>#REF!</v>
      </c>
      <c r="C216" s="61" t="e">
        <f>IF(LEN('Описание предлагаемого товара'!#REF!)&gt;0,'Описание предлагаемого товара'!#REF!,"")</f>
        <v>#REF!</v>
      </c>
      <c r="D216" s="61" t="e">
        <f>IF(LEN('Описание предлагаемого товара'!#REF!)&gt;0,'Описание предлагаемого товара'!#REF!,"")</f>
        <v>#REF!</v>
      </c>
      <c r="E216" s="61" t="e">
        <f>IF(LEN('Описание предлагаемого товара'!#REF!)&gt;0,'Описание предлагаемого товара'!#REF!,"")</f>
        <v>#REF!</v>
      </c>
      <c r="F216" s="61" t="e">
        <f>IF(LEN('Описание предлагаемого товара'!#REF!)&gt;0,'Описание предлагаемого товара'!#REF!,"")</f>
        <v>#REF!</v>
      </c>
      <c r="G216" s="61" t="e">
        <f>IF(LEN('Описание предлагаемого товара'!#REF!)&gt;0,'Описание предлагаемого товара'!#REF!,"")</f>
        <v>#REF!</v>
      </c>
      <c r="H216" s="61" t="e">
        <f>IF(LEN('Описание предлагаемого товара'!#REF!)&gt;0,'Описание предлагаемого товара'!#REF!,"")</f>
        <v>#REF!</v>
      </c>
      <c r="I216" s="61" t="e">
        <f>IF(LEN('Описание предлагаемого товара'!#REF!)&gt;0,'Описание предлагаемого товара'!#REF!,"")</f>
        <v>#REF!</v>
      </c>
      <c r="J216" s="38" t="str">
        <f>IFERROR(VLOOKUP(B216,SAP!$A:$E,5,),"")</f>
        <v/>
      </c>
      <c r="K216" s="40" t="str">
        <f t="shared" si="1913"/>
        <v/>
      </c>
      <c r="L216" s="61" t="e">
        <f>IF(LEN('Описание предлагаемого товара'!#REF!)&gt;0,IFERROR('Описание предлагаемого товара'!#REF!*1,""),"")</f>
        <v>#REF!</v>
      </c>
      <c r="M216" s="39" t="str">
        <f>IFERROR(VLOOKUP(B216,SAP!$A:$E,2,),"")</f>
        <v/>
      </c>
      <c r="N216" s="41" t="str">
        <f t="shared" si="1413"/>
        <v/>
      </c>
      <c r="O216" s="39" t="str">
        <f t="shared" si="1900"/>
        <v/>
      </c>
      <c r="P216" s="36" t="e">
        <f>IF(LEN('Описание предлагаемого товара'!#REF!)&gt;0,'Описание предлагаемого товара'!#REF!,"")</f>
        <v>#REF!</v>
      </c>
      <c r="Q21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16" s="37" t="e">
        <f>IF(LEN('Описание предлагаемого товара'!#REF!)&gt;0,'Описание предлагаемого товара'!#REF!,"")</f>
        <v>#REF!</v>
      </c>
      <c r="S216" s="37" t="e">
        <f>IF(LEN('Описание предлагаемого товара'!#REF!)&gt;0,'Описание предлагаемого товара'!#REF!,"")</f>
        <v>#REF!</v>
      </c>
      <c r="T21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16" s="23" t="str">
        <f>IFERROR(VLOOKUP(CI216*1,Обработ.выгрузка_реестра_РФ!$A:$G,6,),"")</f>
        <v/>
      </c>
      <c r="V216" s="61" t="e">
        <f>IF(LEN('Описание предлагаемого товара'!#REF!)&gt;0,'Описание предлагаемого товара'!#REF!,"")</f>
        <v>#REF!</v>
      </c>
      <c r="W216" s="62" t="e">
        <f>IF(LEN('Описание предлагаемого товара'!#REF!)&gt;0,'Описание предлагаемого товара'!#REF!,"")</f>
        <v>#REF!</v>
      </c>
      <c r="X216" s="91" t="e">
        <f t="shared" ref="X216:Y216" si="2012">IFERROR(REPLACE(W216,FIND(CHAR(10),W216,1),1," "),W216)</f>
        <v>#REF!</v>
      </c>
      <c r="Y216" s="91" t="e">
        <f t="shared" si="2012"/>
        <v>#REF!</v>
      </c>
      <c r="Z216" s="91" t="e">
        <f t="shared" si="1915"/>
        <v>#REF!</v>
      </c>
      <c r="AA216" s="91" t="e">
        <f t="shared" si="1916"/>
        <v>#REF!</v>
      </c>
      <c r="AB216" s="91" t="e">
        <f t="shared" si="1917"/>
        <v>#REF!</v>
      </c>
      <c r="AC216" s="91" t="e">
        <f t="shared" ref="AC216:AF216" si="2013">IFERROR(REPLACE(AB216,FIND("  ",AB216,1),2," "),AB216)</f>
        <v>#REF!</v>
      </c>
      <c r="AD216" s="91" t="e">
        <f t="shared" si="2013"/>
        <v>#REF!</v>
      </c>
      <c r="AE216" s="91" t="e">
        <f t="shared" si="2013"/>
        <v>#REF!</v>
      </c>
      <c r="AF216" s="91" t="e">
        <f t="shared" si="2013"/>
        <v>#REF!</v>
      </c>
      <c r="AG216" s="23" t="str">
        <f>IFERROR(VLOOKUP(CI216*1,Обработ.выгрузка_реестра_РФ!$A:$G,4,),"")</f>
        <v/>
      </c>
      <c r="AH216" s="91" t="str">
        <f t="shared" ref="AH216:AI216" si="2014">IFERROR(REPLACE(AG216,FIND("-",AG216,1),1,"*"),AG216)</f>
        <v/>
      </c>
      <c r="AI216" s="91" t="str">
        <f t="shared" si="2014"/>
        <v/>
      </c>
      <c r="AJ216" s="27" t="str">
        <f t="shared" ref="AJ216:AJ279" si="2015">IF(LEN(AI216)&gt;0,IF(LEN(W216)&gt;0,IFERROR(IF(LEN(VLOOKUP("*"&amp;AI216&amp;"*",AF216,1,FALSE))&gt;0,"да",""),"нет"),"не введены данные"),"")</f>
        <v/>
      </c>
      <c r="AK216" s="63" t="e">
        <f>IF(LEN('Описание предлагаемого товара'!#REF!)&gt;0,'Описание предлагаемого товара'!#REF!,"")</f>
        <v>#REF!</v>
      </c>
      <c r="AL216" s="91" t="e">
        <f t="shared" ref="AL216:AM216" si="2016">IFERROR(REPLACE(AK216,FIND(CHAR(10),AK216,1),1,""),AK216)</f>
        <v>#REF!</v>
      </c>
      <c r="AM216" s="91" t="e">
        <f t="shared" si="2016"/>
        <v>#REF!</v>
      </c>
      <c r="AN216" s="91" t="e">
        <f t="shared" ref="AN216:AR216" si="2017">IFERROR(REPLACE(AM216,FIND(" ",AM216,1),1,""),AM216)</f>
        <v>#REF!</v>
      </c>
      <c r="AO216" s="91" t="e">
        <f t="shared" si="2017"/>
        <v>#REF!</v>
      </c>
      <c r="AP216" s="91" t="e">
        <f t="shared" si="2017"/>
        <v>#REF!</v>
      </c>
      <c r="AQ216" s="91" t="e">
        <f t="shared" si="2017"/>
        <v>#REF!</v>
      </c>
      <c r="AR216" s="91" t="e">
        <f t="shared" si="2017"/>
        <v>#REF!</v>
      </c>
      <c r="AS216" s="91" t="e">
        <f t="shared" si="1922"/>
        <v>#REF!</v>
      </c>
      <c r="AT216" s="91" t="e">
        <f t="shared" si="1923"/>
        <v>#REF!</v>
      </c>
      <c r="AU216" s="32" t="e">
        <f t="shared" si="1906"/>
        <v>#REF!</v>
      </c>
      <c r="AV216" s="93" t="e">
        <f>'Описание предлагаемого товара'!#REF!</f>
        <v>#REF!</v>
      </c>
      <c r="AW216" s="91" t="e">
        <f>MIN(SEARCH({0,1,2,3,4,5,6,7,8,9},AV216&amp; "0123456789"))</f>
        <v>#REF!</v>
      </c>
      <c r="AX216" s="91" t="str">
        <f t="shared" si="1924"/>
        <v/>
      </c>
      <c r="AY216" s="91" t="str">
        <f t="shared" si="1925"/>
        <v/>
      </c>
      <c r="AZ216" s="91" t="str">
        <f t="shared" si="1926"/>
        <v/>
      </c>
      <c r="BA216" s="91" t="str">
        <f t="shared" si="1927"/>
        <v/>
      </c>
      <c r="BB216" s="91" t="str">
        <f t="shared" si="1928"/>
        <v/>
      </c>
      <c r="BC216" s="91" t="str">
        <f t="shared" si="1929"/>
        <v/>
      </c>
      <c r="BD216" s="91" t="str">
        <f t="shared" si="1930"/>
        <v/>
      </c>
      <c r="BE216" s="91" t="str">
        <f t="shared" si="1931"/>
        <v/>
      </c>
      <c r="BF216" s="91" t="str">
        <f t="shared" si="1932"/>
        <v/>
      </c>
      <c r="BG216" s="91" t="str">
        <f t="shared" si="1933"/>
        <v/>
      </c>
      <c r="BH216" s="91" t="str">
        <f t="shared" si="1934"/>
        <v/>
      </c>
      <c r="BI216" s="91" t="str">
        <f t="shared" si="1935"/>
        <v/>
      </c>
      <c r="BJ216" s="91" t="str">
        <f t="shared" si="1936"/>
        <v/>
      </c>
      <c r="BK216" s="91" t="str">
        <f t="shared" si="1937"/>
        <v/>
      </c>
      <c r="BL216" s="91" t="str">
        <f t="shared" si="1938"/>
        <v/>
      </c>
      <c r="BM216" s="91" t="str">
        <f t="shared" si="1939"/>
        <v/>
      </c>
      <c r="BN216" s="91" t="str">
        <f t="shared" si="1940"/>
        <v/>
      </c>
      <c r="BO216" s="91" t="str">
        <f t="shared" si="1941"/>
        <v/>
      </c>
      <c r="BP216" s="91" t="str">
        <f t="shared" si="1942"/>
        <v/>
      </c>
      <c r="BQ216" s="91" t="str">
        <f t="shared" si="1943"/>
        <v/>
      </c>
      <c r="BR216" s="91" t="str">
        <f t="shared" si="1944"/>
        <v/>
      </c>
      <c r="BS216" s="91" t="str">
        <f t="shared" si="1945"/>
        <v/>
      </c>
      <c r="BT216" s="91" t="str">
        <f t="shared" si="1946"/>
        <v/>
      </c>
      <c r="BU216" s="91" t="str">
        <f t="shared" si="1947"/>
        <v/>
      </c>
      <c r="BV216" s="91" t="str">
        <f t="shared" si="1948"/>
        <v/>
      </c>
      <c r="BW216" s="91" t="str">
        <f t="shared" si="1949"/>
        <v/>
      </c>
      <c r="BX216" s="91" t="str">
        <f t="shared" si="1950"/>
        <v/>
      </c>
      <c r="BY216" s="91" t="str">
        <f t="shared" si="1951"/>
        <v/>
      </c>
      <c r="BZ216" s="91" t="str">
        <f t="shared" si="1952"/>
        <v/>
      </c>
      <c r="CA216" s="91" t="str">
        <f t="shared" si="1953"/>
        <v/>
      </c>
      <c r="CB216" s="91" t="str">
        <f t="shared" si="1954"/>
        <v/>
      </c>
      <c r="CC216" s="91" t="str">
        <f t="shared" si="1955"/>
        <v/>
      </c>
      <c r="CD216" s="91" t="str">
        <f t="shared" si="1956"/>
        <v/>
      </c>
      <c r="CE216" s="91" t="str">
        <f t="shared" si="1957"/>
        <v/>
      </c>
      <c r="CF216" s="91" t="str">
        <f t="shared" si="1958"/>
        <v/>
      </c>
      <c r="CG216" s="91" t="str">
        <f t="shared" si="1959"/>
        <v/>
      </c>
      <c r="CH216" s="91" t="str">
        <f t="shared" si="1960"/>
        <v/>
      </c>
      <c r="CI216" s="91" t="str">
        <f t="shared" si="1961"/>
        <v>нет</v>
      </c>
      <c r="CJ216" s="63" t="e">
        <f>IF(LEN('Описание предлагаемого товара'!#REF!)&gt;0,'Описание предлагаемого товара'!#REF!,"")</f>
        <v>#REF!</v>
      </c>
      <c r="CK216" s="91" t="e">
        <f t="shared" ref="CK216:CL216" si="2018">IFERROR(REPLACE(CJ216,FIND(CHAR(10),CJ216,1),1,""),CJ216)</f>
        <v>#REF!</v>
      </c>
      <c r="CL216" s="91" t="e">
        <f t="shared" si="2018"/>
        <v>#REF!</v>
      </c>
      <c r="CM216" s="91" t="e">
        <f t="shared" si="1963"/>
        <v>#REF!</v>
      </c>
      <c r="CN216" s="91" t="e">
        <f t="shared" si="1964"/>
        <v>#REF!</v>
      </c>
      <c r="CO216" s="91" t="e">
        <f t="shared" si="1965"/>
        <v>#REF!</v>
      </c>
      <c r="CP216" s="90" t="e">
        <f>IF(AU216="Не указан реестровый номер (мера нац.режима Запрет)","",IF(CI216="нет","",IF(CU216="да","исключение(не смотрим баллы)",IFERROR(IF(CI216*1&gt;0,IFERROR(IF(VLOOKUP(CI216*1,Обработ.выгрузка_реестра_РФ!$A:$G,7,)=0,"Баллы не установлены",VLOOKUP(CI216*1,Обработ.выгрузка_реестра_РФ!$A:$G,7,)),IF(LEN(CI216)&gt;14,"","нет номера в реестре РФ")),""),IF(LEN(CI216)=0,"","Некорректный реестровый номер")))))</f>
        <v>#REF!</v>
      </c>
      <c r="CQ216" s="33" t="e">
        <f>IF(LEN(C216)&gt;0,IFERROR(IF(LEN(H216)&gt;0,IF(LEN(VLOOKUP(H216,'исключения(не_смотрим_баллы)'!$A:$C,1,))&gt;0,"да","нет"),"не введен ОКПД2"),"нет"),"")</f>
        <v>#REF!</v>
      </c>
      <c r="CR216" s="33" t="e">
        <f ca="1">IF(CQ216="да",IF(TODAY()&lt;VLOOKUP(H216,'исключения(не_смотрим_баллы)'!$A:$C,3,),"да","нет"),"")</f>
        <v>#REF!</v>
      </c>
      <c r="CS216" s="33" t="str">
        <f>IFERROR(IF(CQ216="да",IF(VLOOKUP(CI216*1,Обработ.выгрузка_реестра_РФ!$A:$G,2,)&lt;VLOOKUP(H216,'исключения(не_смотрим_баллы)'!$A:$C,2,),"да","нет"),""),"")</f>
        <v/>
      </c>
      <c r="CT216" s="24"/>
      <c r="CU216" s="33" t="e">
        <f t="shared" si="1977"/>
        <v>#REF!</v>
      </c>
      <c r="CV216" s="91" t="e">
        <f t="shared" si="1978"/>
        <v>#REF!</v>
      </c>
      <c r="CW216" s="27" t="e">
        <f t="shared" si="1979"/>
        <v>#REF!</v>
      </c>
      <c r="CX216" s="26" t="e">
        <f t="shared" si="1908"/>
        <v>#REF!</v>
      </c>
      <c r="CY216" s="64" t="e">
        <f>IF(LEN('Описание предлагаемого товара'!#REF!)&gt;0,'Описание предлагаемого товара'!#REF!,"")</f>
        <v>#REF!</v>
      </c>
      <c r="CZ216" s="95" t="e">
        <f t="shared" si="1966"/>
        <v>#REF!</v>
      </c>
      <c r="DA216" s="95" t="e">
        <f t="shared" ref="DA216" si="2019">IFERROR(REPLACE(CZ216,FIND(" ",CZ216,1),1,""),CZ216)</f>
        <v>#REF!</v>
      </c>
      <c r="DB216" s="95" t="e">
        <f t="shared" si="1910"/>
        <v>#REF!</v>
      </c>
      <c r="DC216" s="95" t="e">
        <f t="shared" ref="DC216:DD216" si="2020">IFERROR(REPLACE(DB216,FIND("г.",DB216,1),2,""),DB216)</f>
        <v>#REF!</v>
      </c>
      <c r="DD216" s="95" t="e">
        <f t="shared" si="2020"/>
        <v>#REF!</v>
      </c>
      <c r="DE216" s="95" t="e">
        <f t="shared" ref="DE216:DF216" si="2021">IFERROR(REPLACE(DD216,FIND("г",DD216,1),1,""),DD216)</f>
        <v>#REF!</v>
      </c>
      <c r="DF216" s="95" t="e">
        <f t="shared" si="2021"/>
        <v>#REF!</v>
      </c>
      <c r="DG216" s="95" t="e">
        <f t="shared" si="1983"/>
        <v>#REF!</v>
      </c>
      <c r="DH216" s="25" t="str">
        <f>IFERROR(VLOOKUP(CI216*1,Обработ.выгрузка_реестра_РФ!$A:$G,5,),"")</f>
        <v/>
      </c>
      <c r="DI216" s="27" t="str">
        <f t="shared" si="1993"/>
        <v/>
      </c>
      <c r="DJ216" s="27" t="str">
        <f t="shared" ca="1" si="1970"/>
        <v/>
      </c>
      <c r="DK216" s="63" t="e">
        <f>IF(LEN('Описание предлагаемого товара'!#REF!)&gt;0,'Описание предлагаемого товара'!#REF!,"")</f>
        <v>#REF!</v>
      </c>
      <c r="DL216" s="63" t="e">
        <f>IF(LEN('Описание предлагаемого товара'!#REF!)&gt;0,'Описание предлагаемого товара'!#REF!,"")</f>
        <v>#REF!</v>
      </c>
      <c r="DM216" s="32"/>
    </row>
    <row r="217" spans="1:117" ht="48.75" customHeight="1" x14ac:dyDescent="0.25">
      <c r="A217" s="61" t="e">
        <f>IF(LEN('Описание предлагаемого товара'!#REF!)&gt;0,'Описание предлагаемого товара'!#REF!,"")</f>
        <v>#REF!</v>
      </c>
      <c r="B217" s="65" t="e">
        <f>IF(LEN('Описание предлагаемого товара'!#REF!)&gt;0,'Описание предлагаемого товара'!#REF!,"")</f>
        <v>#REF!</v>
      </c>
      <c r="C217" s="61" t="e">
        <f>IF(LEN('Описание предлагаемого товара'!#REF!)&gt;0,'Описание предлагаемого товара'!#REF!,"")</f>
        <v>#REF!</v>
      </c>
      <c r="D217" s="61" t="e">
        <f>IF(LEN('Описание предлагаемого товара'!#REF!)&gt;0,'Описание предлагаемого товара'!#REF!,"")</f>
        <v>#REF!</v>
      </c>
      <c r="E217" s="61" t="e">
        <f>IF(LEN('Описание предлагаемого товара'!#REF!)&gt;0,'Описание предлагаемого товара'!#REF!,"")</f>
        <v>#REF!</v>
      </c>
      <c r="F217" s="61" t="e">
        <f>IF(LEN('Описание предлагаемого товара'!#REF!)&gt;0,'Описание предлагаемого товара'!#REF!,"")</f>
        <v>#REF!</v>
      </c>
      <c r="G217" s="61" t="e">
        <f>IF(LEN('Описание предлагаемого товара'!#REF!)&gt;0,'Описание предлагаемого товара'!#REF!,"")</f>
        <v>#REF!</v>
      </c>
      <c r="H217" s="61" t="e">
        <f>IF(LEN('Описание предлагаемого товара'!#REF!)&gt;0,'Описание предлагаемого товара'!#REF!,"")</f>
        <v>#REF!</v>
      </c>
      <c r="I217" s="61" t="e">
        <f>IF(LEN('Описание предлагаемого товара'!#REF!)&gt;0,'Описание предлагаемого товара'!#REF!,"")</f>
        <v>#REF!</v>
      </c>
      <c r="J217" s="38" t="str">
        <f>IFERROR(VLOOKUP(B217,SAP!$A:$E,5,),"")</f>
        <v/>
      </c>
      <c r="K217" s="40" t="str">
        <f t="shared" si="1913"/>
        <v/>
      </c>
      <c r="L217" s="61" t="e">
        <f>IF(LEN('Описание предлагаемого товара'!#REF!)&gt;0,IFERROR('Описание предлагаемого товара'!#REF!*1,""),"")</f>
        <v>#REF!</v>
      </c>
      <c r="M217" s="39" t="str">
        <f>IFERROR(VLOOKUP(B217,SAP!$A:$E,2,),"")</f>
        <v/>
      </c>
      <c r="N217" s="41" t="str">
        <f t="shared" si="1413"/>
        <v/>
      </c>
      <c r="O217" s="39" t="str">
        <f t="shared" si="1900"/>
        <v/>
      </c>
      <c r="P217" s="36" t="e">
        <f>IF(LEN('Описание предлагаемого товара'!#REF!)&gt;0,'Описание предлагаемого товара'!#REF!,"")</f>
        <v>#REF!</v>
      </c>
      <c r="Q21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17" s="37" t="e">
        <f>IF(LEN('Описание предлагаемого товара'!#REF!)&gt;0,'Описание предлагаемого товара'!#REF!,"")</f>
        <v>#REF!</v>
      </c>
      <c r="S217" s="37" t="e">
        <f>IF(LEN('Описание предлагаемого товара'!#REF!)&gt;0,'Описание предлагаемого товара'!#REF!,"")</f>
        <v>#REF!</v>
      </c>
      <c r="T21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17" s="23" t="str">
        <f>IFERROR(VLOOKUP(CI217*1,Обработ.выгрузка_реестра_РФ!$A:$G,6,),"")</f>
        <v/>
      </c>
      <c r="V217" s="61" t="e">
        <f>IF(LEN('Описание предлагаемого товара'!#REF!)&gt;0,'Описание предлагаемого товара'!#REF!,"")</f>
        <v>#REF!</v>
      </c>
      <c r="W217" s="62" t="e">
        <f>IF(LEN('Описание предлагаемого товара'!#REF!)&gt;0,'Описание предлагаемого товара'!#REF!,"")</f>
        <v>#REF!</v>
      </c>
      <c r="X217" s="91" t="e">
        <f t="shared" ref="X217:Y217" si="2022">IFERROR(REPLACE(W217,FIND(CHAR(10),W217,1),1," "),W217)</f>
        <v>#REF!</v>
      </c>
      <c r="Y217" s="91" t="e">
        <f t="shared" si="2022"/>
        <v>#REF!</v>
      </c>
      <c r="Z217" s="91" t="e">
        <f t="shared" si="1915"/>
        <v>#REF!</v>
      </c>
      <c r="AA217" s="91" t="e">
        <f t="shared" si="1916"/>
        <v>#REF!</v>
      </c>
      <c r="AB217" s="91" t="e">
        <f t="shared" si="1917"/>
        <v>#REF!</v>
      </c>
      <c r="AC217" s="91" t="e">
        <f t="shared" ref="AC217:AF217" si="2023">IFERROR(REPLACE(AB217,FIND("  ",AB217,1),2," "),AB217)</f>
        <v>#REF!</v>
      </c>
      <c r="AD217" s="91" t="e">
        <f t="shared" si="2023"/>
        <v>#REF!</v>
      </c>
      <c r="AE217" s="91" t="e">
        <f t="shared" si="2023"/>
        <v>#REF!</v>
      </c>
      <c r="AF217" s="91" t="e">
        <f t="shared" si="2023"/>
        <v>#REF!</v>
      </c>
      <c r="AG217" s="23" t="str">
        <f>IFERROR(VLOOKUP(CI217*1,Обработ.выгрузка_реестра_РФ!$A:$G,4,),"")</f>
        <v/>
      </c>
      <c r="AH217" s="91" t="str">
        <f t="shared" ref="AH217:AI217" si="2024">IFERROR(REPLACE(AG217,FIND("-",AG217,1),1,"*"),AG217)</f>
        <v/>
      </c>
      <c r="AI217" s="91" t="str">
        <f t="shared" si="2024"/>
        <v/>
      </c>
      <c r="AJ217" s="27" t="str">
        <f t="shared" si="2015"/>
        <v/>
      </c>
      <c r="AK217" s="63" t="e">
        <f>IF(LEN('Описание предлагаемого товара'!#REF!)&gt;0,'Описание предлагаемого товара'!#REF!,"")</f>
        <v>#REF!</v>
      </c>
      <c r="AL217" s="91" t="e">
        <f t="shared" ref="AL217:AM217" si="2025">IFERROR(REPLACE(AK217,FIND(CHAR(10),AK217,1),1,""),AK217)</f>
        <v>#REF!</v>
      </c>
      <c r="AM217" s="91" t="e">
        <f t="shared" si="2025"/>
        <v>#REF!</v>
      </c>
      <c r="AN217" s="91" t="e">
        <f t="shared" ref="AN217:AR217" si="2026">IFERROR(REPLACE(AM217,FIND(" ",AM217,1),1,""),AM217)</f>
        <v>#REF!</v>
      </c>
      <c r="AO217" s="91" t="e">
        <f t="shared" si="2026"/>
        <v>#REF!</v>
      </c>
      <c r="AP217" s="91" t="e">
        <f t="shared" si="2026"/>
        <v>#REF!</v>
      </c>
      <c r="AQ217" s="91" t="e">
        <f t="shared" si="2026"/>
        <v>#REF!</v>
      </c>
      <c r="AR217" s="91" t="e">
        <f t="shared" si="2026"/>
        <v>#REF!</v>
      </c>
      <c r="AS217" s="91" t="e">
        <f t="shared" si="1922"/>
        <v>#REF!</v>
      </c>
      <c r="AT217" s="91" t="e">
        <f t="shared" si="1923"/>
        <v>#REF!</v>
      </c>
      <c r="AU217" s="32" t="e">
        <f t="shared" si="1906"/>
        <v>#REF!</v>
      </c>
      <c r="AV217" s="93" t="e">
        <f>'Описание предлагаемого товара'!#REF!</f>
        <v>#REF!</v>
      </c>
      <c r="AW217" s="91" t="e">
        <f>MIN(SEARCH({0,1,2,3,4,5,6,7,8,9},AV217&amp; "0123456789"))</f>
        <v>#REF!</v>
      </c>
      <c r="AX217" s="91" t="str">
        <f t="shared" si="1924"/>
        <v/>
      </c>
      <c r="AY217" s="91" t="str">
        <f t="shared" si="1925"/>
        <v/>
      </c>
      <c r="AZ217" s="91" t="str">
        <f t="shared" si="1926"/>
        <v/>
      </c>
      <c r="BA217" s="91" t="str">
        <f t="shared" si="1927"/>
        <v/>
      </c>
      <c r="BB217" s="91" t="str">
        <f t="shared" si="1928"/>
        <v/>
      </c>
      <c r="BC217" s="91" t="str">
        <f t="shared" si="1929"/>
        <v/>
      </c>
      <c r="BD217" s="91" t="str">
        <f t="shared" si="1930"/>
        <v/>
      </c>
      <c r="BE217" s="91" t="str">
        <f t="shared" si="1931"/>
        <v/>
      </c>
      <c r="BF217" s="91" t="str">
        <f t="shared" si="1932"/>
        <v/>
      </c>
      <c r="BG217" s="91" t="str">
        <f t="shared" si="1933"/>
        <v/>
      </c>
      <c r="BH217" s="91" t="str">
        <f t="shared" si="1934"/>
        <v/>
      </c>
      <c r="BI217" s="91" t="str">
        <f t="shared" si="1935"/>
        <v/>
      </c>
      <c r="BJ217" s="91" t="str">
        <f t="shared" si="1936"/>
        <v/>
      </c>
      <c r="BK217" s="91" t="str">
        <f t="shared" si="1937"/>
        <v/>
      </c>
      <c r="BL217" s="91" t="str">
        <f t="shared" si="1938"/>
        <v/>
      </c>
      <c r="BM217" s="91" t="str">
        <f t="shared" si="1939"/>
        <v/>
      </c>
      <c r="BN217" s="91" t="str">
        <f t="shared" si="1940"/>
        <v/>
      </c>
      <c r="BO217" s="91" t="str">
        <f t="shared" si="1941"/>
        <v/>
      </c>
      <c r="BP217" s="91" t="str">
        <f t="shared" si="1942"/>
        <v/>
      </c>
      <c r="BQ217" s="91" t="str">
        <f t="shared" si="1943"/>
        <v/>
      </c>
      <c r="BR217" s="91" t="str">
        <f t="shared" si="1944"/>
        <v/>
      </c>
      <c r="BS217" s="91" t="str">
        <f t="shared" si="1945"/>
        <v/>
      </c>
      <c r="BT217" s="91" t="str">
        <f t="shared" si="1946"/>
        <v/>
      </c>
      <c r="BU217" s="91" t="str">
        <f t="shared" si="1947"/>
        <v/>
      </c>
      <c r="BV217" s="91" t="str">
        <f t="shared" si="1948"/>
        <v/>
      </c>
      <c r="BW217" s="91" t="str">
        <f t="shared" si="1949"/>
        <v/>
      </c>
      <c r="BX217" s="91" t="str">
        <f t="shared" si="1950"/>
        <v/>
      </c>
      <c r="BY217" s="91" t="str">
        <f t="shared" si="1951"/>
        <v/>
      </c>
      <c r="BZ217" s="91" t="str">
        <f t="shared" si="1952"/>
        <v/>
      </c>
      <c r="CA217" s="91" t="str">
        <f t="shared" si="1953"/>
        <v/>
      </c>
      <c r="CB217" s="91" t="str">
        <f t="shared" si="1954"/>
        <v/>
      </c>
      <c r="CC217" s="91" t="str">
        <f t="shared" si="1955"/>
        <v/>
      </c>
      <c r="CD217" s="91" t="str">
        <f t="shared" si="1956"/>
        <v/>
      </c>
      <c r="CE217" s="91" t="str">
        <f t="shared" si="1957"/>
        <v/>
      </c>
      <c r="CF217" s="91" t="str">
        <f t="shared" si="1958"/>
        <v/>
      </c>
      <c r="CG217" s="91" t="str">
        <f t="shared" si="1959"/>
        <v/>
      </c>
      <c r="CH217" s="91" t="str">
        <f t="shared" si="1960"/>
        <v/>
      </c>
      <c r="CI217" s="91" t="str">
        <f t="shared" si="1961"/>
        <v>нет</v>
      </c>
      <c r="CJ217" s="63" t="e">
        <f>IF(LEN('Описание предлагаемого товара'!#REF!)&gt;0,'Описание предлагаемого товара'!#REF!,"")</f>
        <v>#REF!</v>
      </c>
      <c r="CK217" s="91" t="e">
        <f t="shared" ref="CK217:CL217" si="2027">IFERROR(REPLACE(CJ217,FIND(CHAR(10),CJ217,1),1,""),CJ217)</f>
        <v>#REF!</v>
      </c>
      <c r="CL217" s="91" t="e">
        <f t="shared" si="2027"/>
        <v>#REF!</v>
      </c>
      <c r="CM217" s="91" t="e">
        <f t="shared" si="1963"/>
        <v>#REF!</v>
      </c>
      <c r="CN217" s="91" t="e">
        <f t="shared" si="1964"/>
        <v>#REF!</v>
      </c>
      <c r="CO217" s="91" t="e">
        <f t="shared" si="1965"/>
        <v>#REF!</v>
      </c>
      <c r="CP217" s="90" t="e">
        <f>IF(AU217="Не указан реестровый номер (мера нац.режима Запрет)","",IF(CI217="нет","",IF(CU217="да","исключение(не смотрим баллы)",IFERROR(IF(CI217*1&gt;0,IFERROR(IF(VLOOKUP(CI217*1,Обработ.выгрузка_реестра_РФ!$A:$G,7,)=0,"Баллы не установлены",VLOOKUP(CI217*1,Обработ.выгрузка_реестра_РФ!$A:$G,7,)),IF(LEN(CI217)&gt;14,"","нет номера в реестре РФ")),""),IF(LEN(CI217)=0,"","Некорректный реестровый номер")))))</f>
        <v>#REF!</v>
      </c>
      <c r="CQ217" s="33" t="e">
        <f>IF(LEN(C217)&gt;0,IFERROR(IF(LEN(H217)&gt;0,IF(LEN(VLOOKUP(H217,'исключения(не_смотрим_баллы)'!$A:$C,1,))&gt;0,"да","нет"),"не введен ОКПД2"),"нет"),"")</f>
        <v>#REF!</v>
      </c>
      <c r="CR217" s="33" t="e">
        <f ca="1">IF(CQ217="да",IF(TODAY()&lt;VLOOKUP(H217,'исключения(не_смотрим_баллы)'!$A:$C,3,),"да","нет"),"")</f>
        <v>#REF!</v>
      </c>
      <c r="CS217" s="33" t="str">
        <f>IFERROR(IF(CQ217="да",IF(VLOOKUP(CI217*1,Обработ.выгрузка_реестра_РФ!$A:$G,2,)&lt;VLOOKUP(H217,'исключения(не_смотрим_баллы)'!$A:$C,2,),"да","нет"),""),"")</f>
        <v/>
      </c>
      <c r="CT217" s="24"/>
      <c r="CU217" s="33" t="e">
        <f t="shared" si="1977"/>
        <v>#REF!</v>
      </c>
      <c r="CV217" s="91" t="e">
        <f t="shared" si="1978"/>
        <v>#REF!</v>
      </c>
      <c r="CW217" s="27" t="e">
        <f t="shared" si="1979"/>
        <v>#REF!</v>
      </c>
      <c r="CX217" s="26" t="e">
        <f t="shared" si="1908"/>
        <v>#REF!</v>
      </c>
      <c r="CY217" s="64" t="e">
        <f>IF(LEN('Описание предлагаемого товара'!#REF!)&gt;0,'Описание предлагаемого товара'!#REF!,"")</f>
        <v>#REF!</v>
      </c>
      <c r="CZ217" s="95" t="e">
        <f t="shared" si="1966"/>
        <v>#REF!</v>
      </c>
      <c r="DA217" s="95" t="e">
        <f t="shared" ref="DA217" si="2028">IFERROR(REPLACE(CZ217,FIND(" ",CZ217,1),1,""),CZ217)</f>
        <v>#REF!</v>
      </c>
      <c r="DB217" s="95" t="e">
        <f t="shared" si="1910"/>
        <v>#REF!</v>
      </c>
      <c r="DC217" s="95" t="e">
        <f t="shared" ref="DC217:DD217" si="2029">IFERROR(REPLACE(DB217,FIND("г.",DB217,1),2,""),DB217)</f>
        <v>#REF!</v>
      </c>
      <c r="DD217" s="95" t="e">
        <f t="shared" si="2029"/>
        <v>#REF!</v>
      </c>
      <c r="DE217" s="95" t="e">
        <f t="shared" ref="DE217:DF217" si="2030">IFERROR(REPLACE(DD217,FIND("г",DD217,1),1,""),DD217)</f>
        <v>#REF!</v>
      </c>
      <c r="DF217" s="95" t="e">
        <f t="shared" si="2030"/>
        <v>#REF!</v>
      </c>
      <c r="DG217" s="95" t="e">
        <f t="shared" si="1983"/>
        <v>#REF!</v>
      </c>
      <c r="DH217" s="25" t="str">
        <f>IFERROR(VLOOKUP(CI217*1,Обработ.выгрузка_реестра_РФ!$A:$G,5,),"")</f>
        <v/>
      </c>
      <c r="DI217" s="27" t="str">
        <f t="shared" si="1993"/>
        <v/>
      </c>
      <c r="DJ217" s="27" t="str">
        <f t="shared" ca="1" si="1970"/>
        <v/>
      </c>
      <c r="DK217" s="63" t="e">
        <f>IF(LEN('Описание предлагаемого товара'!#REF!)&gt;0,'Описание предлагаемого товара'!#REF!,"")</f>
        <v>#REF!</v>
      </c>
      <c r="DL217" s="63" t="e">
        <f>IF(LEN('Описание предлагаемого товара'!#REF!)&gt;0,'Описание предлагаемого товара'!#REF!,"")</f>
        <v>#REF!</v>
      </c>
      <c r="DM217" s="32"/>
    </row>
    <row r="218" spans="1:117" ht="48.75" customHeight="1" x14ac:dyDescent="0.25">
      <c r="A218" s="61" t="e">
        <f>IF(LEN('Описание предлагаемого товара'!#REF!)&gt;0,'Описание предлагаемого товара'!#REF!,"")</f>
        <v>#REF!</v>
      </c>
      <c r="B218" s="65" t="e">
        <f>IF(LEN('Описание предлагаемого товара'!#REF!)&gt;0,'Описание предлагаемого товара'!#REF!,"")</f>
        <v>#REF!</v>
      </c>
      <c r="C218" s="61" t="e">
        <f>IF(LEN('Описание предлагаемого товара'!#REF!)&gt;0,'Описание предлагаемого товара'!#REF!,"")</f>
        <v>#REF!</v>
      </c>
      <c r="D218" s="61" t="e">
        <f>IF(LEN('Описание предлагаемого товара'!#REF!)&gt;0,'Описание предлагаемого товара'!#REF!,"")</f>
        <v>#REF!</v>
      </c>
      <c r="E218" s="61" t="e">
        <f>IF(LEN('Описание предлагаемого товара'!#REF!)&gt;0,'Описание предлагаемого товара'!#REF!,"")</f>
        <v>#REF!</v>
      </c>
      <c r="F218" s="61" t="e">
        <f>IF(LEN('Описание предлагаемого товара'!#REF!)&gt;0,'Описание предлагаемого товара'!#REF!,"")</f>
        <v>#REF!</v>
      </c>
      <c r="G218" s="61" t="e">
        <f>IF(LEN('Описание предлагаемого товара'!#REF!)&gt;0,'Описание предлагаемого товара'!#REF!,"")</f>
        <v>#REF!</v>
      </c>
      <c r="H218" s="61" t="e">
        <f>IF(LEN('Описание предлагаемого товара'!#REF!)&gt;0,'Описание предлагаемого товара'!#REF!,"")</f>
        <v>#REF!</v>
      </c>
      <c r="I218" s="61" t="e">
        <f>IF(LEN('Описание предлагаемого товара'!#REF!)&gt;0,'Описание предлагаемого товара'!#REF!,"")</f>
        <v>#REF!</v>
      </c>
      <c r="J218" s="38" t="str">
        <f>IFERROR(VLOOKUP(B218,SAP!$A:$E,5,),"")</f>
        <v/>
      </c>
      <c r="K218" s="40" t="str">
        <f t="shared" si="1913"/>
        <v/>
      </c>
      <c r="L218" s="61" t="e">
        <f>IF(LEN('Описание предлагаемого товара'!#REF!)&gt;0,IFERROR('Описание предлагаемого товара'!#REF!*1,""),"")</f>
        <v>#REF!</v>
      </c>
      <c r="M218" s="39" t="str">
        <f>IFERROR(VLOOKUP(B218,SAP!$A:$E,2,),"")</f>
        <v/>
      </c>
      <c r="N218" s="41" t="str">
        <f t="shared" si="1413"/>
        <v/>
      </c>
      <c r="O218" s="39" t="str">
        <f t="shared" si="1900"/>
        <v/>
      </c>
      <c r="P218" s="36" t="e">
        <f>IF(LEN('Описание предлагаемого товара'!#REF!)&gt;0,'Описание предлагаемого товара'!#REF!,"")</f>
        <v>#REF!</v>
      </c>
      <c r="Q21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18" s="37" t="e">
        <f>IF(LEN('Описание предлагаемого товара'!#REF!)&gt;0,'Описание предлагаемого товара'!#REF!,"")</f>
        <v>#REF!</v>
      </c>
      <c r="S218" s="37" t="e">
        <f>IF(LEN('Описание предлагаемого товара'!#REF!)&gt;0,'Описание предлагаемого товара'!#REF!,"")</f>
        <v>#REF!</v>
      </c>
      <c r="T21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18" s="23" t="str">
        <f>IFERROR(VLOOKUP(CI218*1,Обработ.выгрузка_реестра_РФ!$A:$G,6,),"")</f>
        <v/>
      </c>
      <c r="V218" s="61" t="e">
        <f>IF(LEN('Описание предлагаемого товара'!#REF!)&gt;0,'Описание предлагаемого товара'!#REF!,"")</f>
        <v>#REF!</v>
      </c>
      <c r="W218" s="62" t="e">
        <f>IF(LEN('Описание предлагаемого товара'!#REF!)&gt;0,'Описание предлагаемого товара'!#REF!,"")</f>
        <v>#REF!</v>
      </c>
      <c r="X218" s="91" t="e">
        <f t="shared" ref="X218:Y218" si="2031">IFERROR(REPLACE(W218,FIND(CHAR(10),W218,1),1," "),W218)</f>
        <v>#REF!</v>
      </c>
      <c r="Y218" s="91" t="e">
        <f t="shared" si="2031"/>
        <v>#REF!</v>
      </c>
      <c r="Z218" s="91" t="e">
        <f t="shared" si="1915"/>
        <v>#REF!</v>
      </c>
      <c r="AA218" s="91" t="e">
        <f t="shared" si="1916"/>
        <v>#REF!</v>
      </c>
      <c r="AB218" s="91" t="e">
        <f t="shared" si="1917"/>
        <v>#REF!</v>
      </c>
      <c r="AC218" s="91" t="e">
        <f t="shared" ref="AC218:AF218" si="2032">IFERROR(REPLACE(AB218,FIND("  ",AB218,1),2," "),AB218)</f>
        <v>#REF!</v>
      </c>
      <c r="AD218" s="91" t="e">
        <f t="shared" si="2032"/>
        <v>#REF!</v>
      </c>
      <c r="AE218" s="91" t="e">
        <f t="shared" si="2032"/>
        <v>#REF!</v>
      </c>
      <c r="AF218" s="91" t="e">
        <f t="shared" si="2032"/>
        <v>#REF!</v>
      </c>
      <c r="AG218" s="23" t="str">
        <f>IFERROR(VLOOKUP(CI218*1,Обработ.выгрузка_реестра_РФ!$A:$G,4,),"")</f>
        <v/>
      </c>
      <c r="AH218" s="91" t="str">
        <f t="shared" ref="AH218:AI218" si="2033">IFERROR(REPLACE(AG218,FIND("-",AG218,1),1,"*"),AG218)</f>
        <v/>
      </c>
      <c r="AI218" s="91" t="str">
        <f t="shared" si="2033"/>
        <v/>
      </c>
      <c r="AJ218" s="27" t="str">
        <f t="shared" si="2015"/>
        <v/>
      </c>
      <c r="AK218" s="63" t="e">
        <f>IF(LEN('Описание предлагаемого товара'!#REF!)&gt;0,'Описание предлагаемого товара'!#REF!,"")</f>
        <v>#REF!</v>
      </c>
      <c r="AL218" s="91" t="e">
        <f t="shared" ref="AL218:AM218" si="2034">IFERROR(REPLACE(AK218,FIND(CHAR(10),AK218,1),1,""),AK218)</f>
        <v>#REF!</v>
      </c>
      <c r="AM218" s="91" t="e">
        <f t="shared" si="2034"/>
        <v>#REF!</v>
      </c>
      <c r="AN218" s="91" t="e">
        <f t="shared" ref="AN218:AR218" si="2035">IFERROR(REPLACE(AM218,FIND(" ",AM218,1),1,""),AM218)</f>
        <v>#REF!</v>
      </c>
      <c r="AO218" s="91" t="e">
        <f t="shared" si="2035"/>
        <v>#REF!</v>
      </c>
      <c r="AP218" s="91" t="e">
        <f t="shared" si="2035"/>
        <v>#REF!</v>
      </c>
      <c r="AQ218" s="91" t="e">
        <f t="shared" si="2035"/>
        <v>#REF!</v>
      </c>
      <c r="AR218" s="91" t="e">
        <f t="shared" si="2035"/>
        <v>#REF!</v>
      </c>
      <c r="AS218" s="91" t="e">
        <f t="shared" si="1922"/>
        <v>#REF!</v>
      </c>
      <c r="AT218" s="91" t="e">
        <f t="shared" si="1923"/>
        <v>#REF!</v>
      </c>
      <c r="AU218" s="32" t="e">
        <f t="shared" si="1906"/>
        <v>#REF!</v>
      </c>
      <c r="AV218" s="93" t="e">
        <f>'Описание предлагаемого товара'!#REF!</f>
        <v>#REF!</v>
      </c>
      <c r="AW218" s="91" t="e">
        <f>MIN(SEARCH({0,1,2,3,4,5,6,7,8,9},AV218&amp; "0123456789"))</f>
        <v>#REF!</v>
      </c>
      <c r="AX218" s="91" t="str">
        <f t="shared" si="1924"/>
        <v/>
      </c>
      <c r="AY218" s="91" t="str">
        <f t="shared" si="1925"/>
        <v/>
      </c>
      <c r="AZ218" s="91" t="str">
        <f t="shared" si="1926"/>
        <v/>
      </c>
      <c r="BA218" s="91" t="str">
        <f t="shared" si="1927"/>
        <v/>
      </c>
      <c r="BB218" s="91" t="str">
        <f t="shared" si="1928"/>
        <v/>
      </c>
      <c r="BC218" s="91" t="str">
        <f t="shared" si="1929"/>
        <v/>
      </c>
      <c r="BD218" s="91" t="str">
        <f t="shared" si="1930"/>
        <v/>
      </c>
      <c r="BE218" s="91" t="str">
        <f t="shared" si="1931"/>
        <v/>
      </c>
      <c r="BF218" s="91" t="str">
        <f t="shared" si="1932"/>
        <v/>
      </c>
      <c r="BG218" s="91" t="str">
        <f t="shared" si="1933"/>
        <v/>
      </c>
      <c r="BH218" s="91" t="str">
        <f t="shared" si="1934"/>
        <v/>
      </c>
      <c r="BI218" s="91" t="str">
        <f t="shared" si="1935"/>
        <v/>
      </c>
      <c r="BJ218" s="91" t="str">
        <f t="shared" si="1936"/>
        <v/>
      </c>
      <c r="BK218" s="91" t="str">
        <f t="shared" si="1937"/>
        <v/>
      </c>
      <c r="BL218" s="91" t="str">
        <f t="shared" si="1938"/>
        <v/>
      </c>
      <c r="BM218" s="91" t="str">
        <f t="shared" si="1939"/>
        <v/>
      </c>
      <c r="BN218" s="91" t="str">
        <f t="shared" si="1940"/>
        <v/>
      </c>
      <c r="BO218" s="91" t="str">
        <f t="shared" si="1941"/>
        <v/>
      </c>
      <c r="BP218" s="91" t="str">
        <f t="shared" si="1942"/>
        <v/>
      </c>
      <c r="BQ218" s="91" t="str">
        <f t="shared" si="1943"/>
        <v/>
      </c>
      <c r="BR218" s="91" t="str">
        <f t="shared" si="1944"/>
        <v/>
      </c>
      <c r="BS218" s="91" t="str">
        <f t="shared" si="1945"/>
        <v/>
      </c>
      <c r="BT218" s="91" t="str">
        <f t="shared" si="1946"/>
        <v/>
      </c>
      <c r="BU218" s="91" t="str">
        <f t="shared" si="1947"/>
        <v/>
      </c>
      <c r="BV218" s="91" t="str">
        <f t="shared" si="1948"/>
        <v/>
      </c>
      <c r="BW218" s="91" t="str">
        <f t="shared" si="1949"/>
        <v/>
      </c>
      <c r="BX218" s="91" t="str">
        <f t="shared" si="1950"/>
        <v/>
      </c>
      <c r="BY218" s="91" t="str">
        <f t="shared" si="1951"/>
        <v/>
      </c>
      <c r="BZ218" s="91" t="str">
        <f t="shared" si="1952"/>
        <v/>
      </c>
      <c r="CA218" s="91" t="str">
        <f t="shared" si="1953"/>
        <v/>
      </c>
      <c r="CB218" s="91" t="str">
        <f t="shared" si="1954"/>
        <v/>
      </c>
      <c r="CC218" s="91" t="str">
        <f t="shared" si="1955"/>
        <v/>
      </c>
      <c r="CD218" s="91" t="str">
        <f t="shared" si="1956"/>
        <v/>
      </c>
      <c r="CE218" s="91" t="str">
        <f t="shared" si="1957"/>
        <v/>
      </c>
      <c r="CF218" s="91" t="str">
        <f t="shared" si="1958"/>
        <v/>
      </c>
      <c r="CG218" s="91" t="str">
        <f t="shared" si="1959"/>
        <v/>
      </c>
      <c r="CH218" s="91" t="str">
        <f t="shared" si="1960"/>
        <v/>
      </c>
      <c r="CI218" s="91" t="str">
        <f t="shared" si="1961"/>
        <v>нет</v>
      </c>
      <c r="CJ218" s="63" t="e">
        <f>IF(LEN('Описание предлагаемого товара'!#REF!)&gt;0,'Описание предлагаемого товара'!#REF!,"")</f>
        <v>#REF!</v>
      </c>
      <c r="CK218" s="91" t="e">
        <f t="shared" ref="CK218:CL218" si="2036">IFERROR(REPLACE(CJ218,FIND(CHAR(10),CJ218,1),1,""),CJ218)</f>
        <v>#REF!</v>
      </c>
      <c r="CL218" s="91" t="e">
        <f t="shared" si="2036"/>
        <v>#REF!</v>
      </c>
      <c r="CM218" s="91" t="e">
        <f t="shared" si="1963"/>
        <v>#REF!</v>
      </c>
      <c r="CN218" s="91" t="e">
        <f t="shared" si="1964"/>
        <v>#REF!</v>
      </c>
      <c r="CO218" s="91" t="e">
        <f t="shared" si="1965"/>
        <v>#REF!</v>
      </c>
      <c r="CP218" s="90" t="e">
        <f>IF(AU218="Не указан реестровый номер (мера нац.режима Запрет)","",IF(CI218="нет","",IF(CU218="да","исключение(не смотрим баллы)",IFERROR(IF(CI218*1&gt;0,IFERROR(IF(VLOOKUP(CI218*1,Обработ.выгрузка_реестра_РФ!$A:$G,7,)=0,"Баллы не установлены",VLOOKUP(CI218*1,Обработ.выгрузка_реестра_РФ!$A:$G,7,)),IF(LEN(CI218)&gt;14,"","нет номера в реестре РФ")),""),IF(LEN(CI218)=0,"","Некорректный реестровый номер")))))</f>
        <v>#REF!</v>
      </c>
      <c r="CQ218" s="33" t="e">
        <f>IF(LEN(C218)&gt;0,IFERROR(IF(LEN(H218)&gt;0,IF(LEN(VLOOKUP(H218,'исключения(не_смотрим_баллы)'!$A:$C,1,))&gt;0,"да","нет"),"не введен ОКПД2"),"нет"),"")</f>
        <v>#REF!</v>
      </c>
      <c r="CR218" s="33" t="e">
        <f ca="1">IF(CQ218="да",IF(TODAY()&lt;VLOOKUP(H218,'исключения(не_смотрим_баллы)'!$A:$C,3,),"да","нет"),"")</f>
        <v>#REF!</v>
      </c>
      <c r="CS218" s="33" t="str">
        <f>IFERROR(IF(CQ218="да",IF(VLOOKUP(CI218*1,Обработ.выгрузка_реестра_РФ!$A:$G,2,)&lt;VLOOKUP(H218,'исключения(не_смотрим_баллы)'!$A:$C,2,),"да","нет"),""),"")</f>
        <v/>
      </c>
      <c r="CT218" s="24"/>
      <c r="CU218" s="33" t="e">
        <f t="shared" si="1977"/>
        <v>#REF!</v>
      </c>
      <c r="CV218" s="91" t="e">
        <f t="shared" si="1978"/>
        <v>#REF!</v>
      </c>
      <c r="CW218" s="27" t="e">
        <f t="shared" si="1979"/>
        <v>#REF!</v>
      </c>
      <c r="CX218" s="26" t="e">
        <f t="shared" si="1908"/>
        <v>#REF!</v>
      </c>
      <c r="CY218" s="64" t="e">
        <f>IF(LEN('Описание предлагаемого товара'!#REF!)&gt;0,'Описание предлагаемого товара'!#REF!,"")</f>
        <v>#REF!</v>
      </c>
      <c r="CZ218" s="95" t="e">
        <f t="shared" si="1966"/>
        <v>#REF!</v>
      </c>
      <c r="DA218" s="95" t="e">
        <f t="shared" ref="DA218" si="2037">IFERROR(REPLACE(CZ218,FIND(" ",CZ218,1),1,""),CZ218)</f>
        <v>#REF!</v>
      </c>
      <c r="DB218" s="95" t="e">
        <f t="shared" si="1910"/>
        <v>#REF!</v>
      </c>
      <c r="DC218" s="95" t="e">
        <f t="shared" ref="DC218:DD218" si="2038">IFERROR(REPLACE(DB218,FIND("г.",DB218,1),2,""),DB218)</f>
        <v>#REF!</v>
      </c>
      <c r="DD218" s="95" t="e">
        <f t="shared" si="2038"/>
        <v>#REF!</v>
      </c>
      <c r="DE218" s="95" t="e">
        <f t="shared" ref="DE218:DF218" si="2039">IFERROR(REPLACE(DD218,FIND("г",DD218,1),1,""),DD218)</f>
        <v>#REF!</v>
      </c>
      <c r="DF218" s="95" t="e">
        <f t="shared" si="2039"/>
        <v>#REF!</v>
      </c>
      <c r="DG218" s="95" t="e">
        <f t="shared" si="1983"/>
        <v>#REF!</v>
      </c>
      <c r="DH218" s="25" t="str">
        <f>IFERROR(VLOOKUP(CI218*1,Обработ.выгрузка_реестра_РФ!$A:$G,5,),"")</f>
        <v/>
      </c>
      <c r="DI218" s="27" t="str">
        <f t="shared" si="1993"/>
        <v/>
      </c>
      <c r="DJ218" s="27" t="str">
        <f t="shared" ca="1" si="1970"/>
        <v/>
      </c>
      <c r="DK218" s="63" t="e">
        <f>IF(LEN('Описание предлагаемого товара'!#REF!)&gt;0,'Описание предлагаемого товара'!#REF!,"")</f>
        <v>#REF!</v>
      </c>
      <c r="DL218" s="63" t="e">
        <f>IF(LEN('Описание предлагаемого товара'!#REF!)&gt;0,'Описание предлагаемого товара'!#REF!,"")</f>
        <v>#REF!</v>
      </c>
      <c r="DM218" s="32"/>
    </row>
    <row r="219" spans="1:117" ht="48.75" customHeight="1" x14ac:dyDescent="0.25">
      <c r="A219" s="61" t="e">
        <f>IF(LEN('Описание предлагаемого товара'!#REF!)&gt;0,'Описание предлагаемого товара'!#REF!,"")</f>
        <v>#REF!</v>
      </c>
      <c r="B219" s="65" t="e">
        <f>IF(LEN('Описание предлагаемого товара'!#REF!)&gt;0,'Описание предлагаемого товара'!#REF!,"")</f>
        <v>#REF!</v>
      </c>
      <c r="C219" s="61" t="e">
        <f>IF(LEN('Описание предлагаемого товара'!#REF!)&gt;0,'Описание предлагаемого товара'!#REF!,"")</f>
        <v>#REF!</v>
      </c>
      <c r="D219" s="61" t="e">
        <f>IF(LEN('Описание предлагаемого товара'!#REF!)&gt;0,'Описание предлагаемого товара'!#REF!,"")</f>
        <v>#REF!</v>
      </c>
      <c r="E219" s="61" t="e">
        <f>IF(LEN('Описание предлагаемого товара'!#REF!)&gt;0,'Описание предлагаемого товара'!#REF!,"")</f>
        <v>#REF!</v>
      </c>
      <c r="F219" s="61" t="e">
        <f>IF(LEN('Описание предлагаемого товара'!#REF!)&gt;0,'Описание предлагаемого товара'!#REF!,"")</f>
        <v>#REF!</v>
      </c>
      <c r="G219" s="61" t="e">
        <f>IF(LEN('Описание предлагаемого товара'!#REF!)&gt;0,'Описание предлагаемого товара'!#REF!,"")</f>
        <v>#REF!</v>
      </c>
      <c r="H219" s="61" t="e">
        <f>IF(LEN('Описание предлагаемого товара'!#REF!)&gt;0,'Описание предлагаемого товара'!#REF!,"")</f>
        <v>#REF!</v>
      </c>
      <c r="I219" s="61" t="e">
        <f>IF(LEN('Описание предлагаемого товара'!#REF!)&gt;0,'Описание предлагаемого товара'!#REF!,"")</f>
        <v>#REF!</v>
      </c>
      <c r="J219" s="38" t="str">
        <f>IFERROR(VLOOKUP(B219,SAP!$A:$E,5,),"")</f>
        <v/>
      </c>
      <c r="K219" s="40" t="str">
        <f t="shared" si="1913"/>
        <v/>
      </c>
      <c r="L219" s="61" t="e">
        <f>IF(LEN('Описание предлагаемого товара'!#REF!)&gt;0,IFERROR('Описание предлагаемого товара'!#REF!*1,""),"")</f>
        <v>#REF!</v>
      </c>
      <c r="M219" s="39" t="str">
        <f>IFERROR(VLOOKUP(B219,SAP!$A:$E,2,),"")</f>
        <v/>
      </c>
      <c r="N219" s="41" t="str">
        <f t="shared" si="1413"/>
        <v/>
      </c>
      <c r="O219" s="39" t="str">
        <f t="shared" si="1900"/>
        <v/>
      </c>
      <c r="P219" s="36" t="e">
        <f>IF(LEN('Описание предлагаемого товара'!#REF!)&gt;0,'Описание предлагаемого товара'!#REF!,"")</f>
        <v>#REF!</v>
      </c>
      <c r="Q21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19" s="37" t="e">
        <f>IF(LEN('Описание предлагаемого товара'!#REF!)&gt;0,'Описание предлагаемого товара'!#REF!,"")</f>
        <v>#REF!</v>
      </c>
      <c r="S219" s="37" t="e">
        <f>IF(LEN('Описание предлагаемого товара'!#REF!)&gt;0,'Описание предлагаемого товара'!#REF!,"")</f>
        <v>#REF!</v>
      </c>
      <c r="T21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19" s="23" t="str">
        <f>IFERROR(VLOOKUP(CI219*1,Обработ.выгрузка_реестра_РФ!$A:$G,6,),"")</f>
        <v/>
      </c>
      <c r="V219" s="61" t="e">
        <f>IF(LEN('Описание предлагаемого товара'!#REF!)&gt;0,'Описание предлагаемого товара'!#REF!,"")</f>
        <v>#REF!</v>
      </c>
      <c r="W219" s="62" t="e">
        <f>IF(LEN('Описание предлагаемого товара'!#REF!)&gt;0,'Описание предлагаемого товара'!#REF!,"")</f>
        <v>#REF!</v>
      </c>
      <c r="X219" s="91" t="e">
        <f t="shared" ref="X219:Y219" si="2040">IFERROR(REPLACE(W219,FIND(CHAR(10),W219,1),1," "),W219)</f>
        <v>#REF!</v>
      </c>
      <c r="Y219" s="91" t="e">
        <f t="shared" si="2040"/>
        <v>#REF!</v>
      </c>
      <c r="Z219" s="91" t="e">
        <f t="shared" si="1915"/>
        <v>#REF!</v>
      </c>
      <c r="AA219" s="91" t="e">
        <f t="shared" si="1916"/>
        <v>#REF!</v>
      </c>
      <c r="AB219" s="91" t="e">
        <f t="shared" si="1917"/>
        <v>#REF!</v>
      </c>
      <c r="AC219" s="91" t="e">
        <f t="shared" ref="AC219:AF219" si="2041">IFERROR(REPLACE(AB219,FIND("  ",AB219,1),2," "),AB219)</f>
        <v>#REF!</v>
      </c>
      <c r="AD219" s="91" t="e">
        <f t="shared" si="2041"/>
        <v>#REF!</v>
      </c>
      <c r="AE219" s="91" t="e">
        <f t="shared" si="2041"/>
        <v>#REF!</v>
      </c>
      <c r="AF219" s="91" t="e">
        <f t="shared" si="2041"/>
        <v>#REF!</v>
      </c>
      <c r="AG219" s="23" t="str">
        <f>IFERROR(VLOOKUP(CI219*1,Обработ.выгрузка_реестра_РФ!$A:$G,4,),"")</f>
        <v/>
      </c>
      <c r="AH219" s="91" t="str">
        <f t="shared" ref="AH219:AI219" si="2042">IFERROR(REPLACE(AG219,FIND("-",AG219,1),1,"*"),AG219)</f>
        <v/>
      </c>
      <c r="AI219" s="91" t="str">
        <f t="shared" si="2042"/>
        <v/>
      </c>
      <c r="AJ219" s="27" t="str">
        <f t="shared" si="2015"/>
        <v/>
      </c>
      <c r="AK219" s="63" t="e">
        <f>IF(LEN('Описание предлагаемого товара'!#REF!)&gt;0,'Описание предлагаемого товара'!#REF!,"")</f>
        <v>#REF!</v>
      </c>
      <c r="AL219" s="91" t="e">
        <f t="shared" ref="AL219:AM219" si="2043">IFERROR(REPLACE(AK219,FIND(CHAR(10),AK219,1),1,""),AK219)</f>
        <v>#REF!</v>
      </c>
      <c r="AM219" s="91" t="e">
        <f t="shared" si="2043"/>
        <v>#REF!</v>
      </c>
      <c r="AN219" s="91" t="e">
        <f t="shared" ref="AN219:AR219" si="2044">IFERROR(REPLACE(AM219,FIND(" ",AM219,1),1,""),AM219)</f>
        <v>#REF!</v>
      </c>
      <c r="AO219" s="91" t="e">
        <f t="shared" si="2044"/>
        <v>#REF!</v>
      </c>
      <c r="AP219" s="91" t="e">
        <f t="shared" si="2044"/>
        <v>#REF!</v>
      </c>
      <c r="AQ219" s="91" t="e">
        <f t="shared" si="2044"/>
        <v>#REF!</v>
      </c>
      <c r="AR219" s="91" t="e">
        <f t="shared" si="2044"/>
        <v>#REF!</v>
      </c>
      <c r="AS219" s="91" t="e">
        <f t="shared" si="1922"/>
        <v>#REF!</v>
      </c>
      <c r="AT219" s="91" t="e">
        <f t="shared" si="1923"/>
        <v>#REF!</v>
      </c>
      <c r="AU219" s="32" t="e">
        <f t="shared" si="1906"/>
        <v>#REF!</v>
      </c>
      <c r="AV219" s="93" t="e">
        <f>'Описание предлагаемого товара'!#REF!</f>
        <v>#REF!</v>
      </c>
      <c r="AW219" s="91" t="e">
        <f>MIN(SEARCH({0,1,2,3,4,5,6,7,8,9},AV219&amp; "0123456789"))</f>
        <v>#REF!</v>
      </c>
      <c r="AX219" s="91" t="str">
        <f t="shared" si="1924"/>
        <v/>
      </c>
      <c r="AY219" s="91" t="str">
        <f t="shared" si="1925"/>
        <v/>
      </c>
      <c r="AZ219" s="91" t="str">
        <f t="shared" si="1926"/>
        <v/>
      </c>
      <c r="BA219" s="91" t="str">
        <f t="shared" si="1927"/>
        <v/>
      </c>
      <c r="BB219" s="91" t="str">
        <f t="shared" si="1928"/>
        <v/>
      </c>
      <c r="BC219" s="91" t="str">
        <f t="shared" si="1929"/>
        <v/>
      </c>
      <c r="BD219" s="91" t="str">
        <f t="shared" si="1930"/>
        <v/>
      </c>
      <c r="BE219" s="91" t="str">
        <f t="shared" si="1931"/>
        <v/>
      </c>
      <c r="BF219" s="91" t="str">
        <f t="shared" si="1932"/>
        <v/>
      </c>
      <c r="BG219" s="91" t="str">
        <f t="shared" si="1933"/>
        <v/>
      </c>
      <c r="BH219" s="91" t="str">
        <f t="shared" si="1934"/>
        <v/>
      </c>
      <c r="BI219" s="91" t="str">
        <f t="shared" si="1935"/>
        <v/>
      </c>
      <c r="BJ219" s="91" t="str">
        <f t="shared" si="1936"/>
        <v/>
      </c>
      <c r="BK219" s="91" t="str">
        <f t="shared" si="1937"/>
        <v/>
      </c>
      <c r="BL219" s="91" t="str">
        <f t="shared" si="1938"/>
        <v/>
      </c>
      <c r="BM219" s="91" t="str">
        <f t="shared" si="1939"/>
        <v/>
      </c>
      <c r="BN219" s="91" t="str">
        <f t="shared" si="1940"/>
        <v/>
      </c>
      <c r="BO219" s="91" t="str">
        <f t="shared" si="1941"/>
        <v/>
      </c>
      <c r="BP219" s="91" t="str">
        <f t="shared" si="1942"/>
        <v/>
      </c>
      <c r="BQ219" s="91" t="str">
        <f t="shared" si="1943"/>
        <v/>
      </c>
      <c r="BR219" s="91" t="str">
        <f t="shared" si="1944"/>
        <v/>
      </c>
      <c r="BS219" s="91" t="str">
        <f t="shared" si="1945"/>
        <v/>
      </c>
      <c r="BT219" s="91" t="str">
        <f t="shared" si="1946"/>
        <v/>
      </c>
      <c r="BU219" s="91" t="str">
        <f t="shared" si="1947"/>
        <v/>
      </c>
      <c r="BV219" s="91" t="str">
        <f t="shared" si="1948"/>
        <v/>
      </c>
      <c r="BW219" s="91" t="str">
        <f t="shared" si="1949"/>
        <v/>
      </c>
      <c r="BX219" s="91" t="str">
        <f t="shared" si="1950"/>
        <v/>
      </c>
      <c r="BY219" s="91" t="str">
        <f t="shared" si="1951"/>
        <v/>
      </c>
      <c r="BZ219" s="91" t="str">
        <f t="shared" si="1952"/>
        <v/>
      </c>
      <c r="CA219" s="91" t="str">
        <f t="shared" si="1953"/>
        <v/>
      </c>
      <c r="CB219" s="91" t="str">
        <f t="shared" si="1954"/>
        <v/>
      </c>
      <c r="CC219" s="91" t="str">
        <f t="shared" si="1955"/>
        <v/>
      </c>
      <c r="CD219" s="91" t="str">
        <f t="shared" si="1956"/>
        <v/>
      </c>
      <c r="CE219" s="91" t="str">
        <f t="shared" si="1957"/>
        <v/>
      </c>
      <c r="CF219" s="91" t="str">
        <f t="shared" si="1958"/>
        <v/>
      </c>
      <c r="CG219" s="91" t="str">
        <f t="shared" si="1959"/>
        <v/>
      </c>
      <c r="CH219" s="91" t="str">
        <f t="shared" si="1960"/>
        <v/>
      </c>
      <c r="CI219" s="91" t="str">
        <f t="shared" si="1961"/>
        <v>нет</v>
      </c>
      <c r="CJ219" s="63" t="e">
        <f>IF(LEN('Описание предлагаемого товара'!#REF!)&gt;0,'Описание предлагаемого товара'!#REF!,"")</f>
        <v>#REF!</v>
      </c>
      <c r="CK219" s="91" t="e">
        <f t="shared" ref="CK219:CL219" si="2045">IFERROR(REPLACE(CJ219,FIND(CHAR(10),CJ219,1),1,""),CJ219)</f>
        <v>#REF!</v>
      </c>
      <c r="CL219" s="91" t="e">
        <f t="shared" si="2045"/>
        <v>#REF!</v>
      </c>
      <c r="CM219" s="91" t="e">
        <f t="shared" si="1963"/>
        <v>#REF!</v>
      </c>
      <c r="CN219" s="91" t="e">
        <f t="shared" si="1964"/>
        <v>#REF!</v>
      </c>
      <c r="CO219" s="91" t="e">
        <f t="shared" si="1965"/>
        <v>#REF!</v>
      </c>
      <c r="CP219" s="90" t="e">
        <f>IF(AU219="Не указан реестровый номер (мера нац.режима Запрет)","",IF(CI219="нет","",IF(CU219="да","исключение(не смотрим баллы)",IFERROR(IF(CI219*1&gt;0,IFERROR(IF(VLOOKUP(CI219*1,Обработ.выгрузка_реестра_РФ!$A:$G,7,)=0,"Баллы не установлены",VLOOKUP(CI219*1,Обработ.выгрузка_реестра_РФ!$A:$G,7,)),IF(LEN(CI219)&gt;14,"","нет номера в реестре РФ")),""),IF(LEN(CI219)=0,"","Некорректный реестровый номер")))))</f>
        <v>#REF!</v>
      </c>
      <c r="CQ219" s="33" t="e">
        <f>IF(LEN(C219)&gt;0,IFERROR(IF(LEN(H219)&gt;0,IF(LEN(VLOOKUP(H219,'исключения(не_смотрим_баллы)'!$A:$C,1,))&gt;0,"да","нет"),"не введен ОКПД2"),"нет"),"")</f>
        <v>#REF!</v>
      </c>
      <c r="CR219" s="33" t="e">
        <f ca="1">IF(CQ219="да",IF(TODAY()&lt;VLOOKUP(H219,'исключения(не_смотрим_баллы)'!$A:$C,3,),"да","нет"),"")</f>
        <v>#REF!</v>
      </c>
      <c r="CS219" s="33" t="str">
        <f>IFERROR(IF(CQ219="да",IF(VLOOKUP(CI219*1,Обработ.выгрузка_реестра_РФ!$A:$G,2,)&lt;VLOOKUP(H219,'исключения(не_смотрим_баллы)'!$A:$C,2,),"да","нет"),""),"")</f>
        <v/>
      </c>
      <c r="CT219" s="24"/>
      <c r="CU219" s="33" t="e">
        <f t="shared" si="1977"/>
        <v>#REF!</v>
      </c>
      <c r="CV219" s="91" t="e">
        <f t="shared" si="1978"/>
        <v>#REF!</v>
      </c>
      <c r="CW219" s="27" t="e">
        <f t="shared" si="1979"/>
        <v>#REF!</v>
      </c>
      <c r="CX219" s="26" t="e">
        <f t="shared" si="1908"/>
        <v>#REF!</v>
      </c>
      <c r="CY219" s="64" t="e">
        <f>IF(LEN('Описание предлагаемого товара'!#REF!)&gt;0,'Описание предлагаемого товара'!#REF!,"")</f>
        <v>#REF!</v>
      </c>
      <c r="CZ219" s="95" t="e">
        <f t="shared" si="1966"/>
        <v>#REF!</v>
      </c>
      <c r="DA219" s="95" t="e">
        <f t="shared" ref="DA219" si="2046">IFERROR(REPLACE(CZ219,FIND(" ",CZ219,1),1,""),CZ219)</f>
        <v>#REF!</v>
      </c>
      <c r="DB219" s="95" t="e">
        <f t="shared" si="1910"/>
        <v>#REF!</v>
      </c>
      <c r="DC219" s="95" t="e">
        <f t="shared" ref="DC219:DD219" si="2047">IFERROR(REPLACE(DB219,FIND("г.",DB219,1),2,""),DB219)</f>
        <v>#REF!</v>
      </c>
      <c r="DD219" s="95" t="e">
        <f t="shared" si="2047"/>
        <v>#REF!</v>
      </c>
      <c r="DE219" s="95" t="e">
        <f t="shared" ref="DE219:DF219" si="2048">IFERROR(REPLACE(DD219,FIND("г",DD219,1),1,""),DD219)</f>
        <v>#REF!</v>
      </c>
      <c r="DF219" s="95" t="e">
        <f t="shared" si="2048"/>
        <v>#REF!</v>
      </c>
      <c r="DG219" s="95" t="e">
        <f t="shared" si="1983"/>
        <v>#REF!</v>
      </c>
      <c r="DH219" s="25" t="str">
        <f>IFERROR(VLOOKUP(CI219*1,Обработ.выгрузка_реестра_РФ!$A:$G,5,),"")</f>
        <v/>
      </c>
      <c r="DI219" s="27" t="str">
        <f t="shared" si="1993"/>
        <v/>
      </c>
      <c r="DJ219" s="27" t="str">
        <f t="shared" ca="1" si="1970"/>
        <v/>
      </c>
      <c r="DK219" s="63" t="e">
        <f>IF(LEN('Описание предлагаемого товара'!#REF!)&gt;0,'Описание предлагаемого товара'!#REF!,"")</f>
        <v>#REF!</v>
      </c>
      <c r="DL219" s="63" t="e">
        <f>IF(LEN('Описание предлагаемого товара'!#REF!)&gt;0,'Описание предлагаемого товара'!#REF!,"")</f>
        <v>#REF!</v>
      </c>
      <c r="DM219" s="32"/>
    </row>
    <row r="220" spans="1:117" ht="48.75" customHeight="1" x14ac:dyDescent="0.25">
      <c r="A220" s="61" t="e">
        <f>IF(LEN('Описание предлагаемого товара'!#REF!)&gt;0,'Описание предлагаемого товара'!#REF!,"")</f>
        <v>#REF!</v>
      </c>
      <c r="B220" s="65" t="e">
        <f>IF(LEN('Описание предлагаемого товара'!#REF!)&gt;0,'Описание предлагаемого товара'!#REF!,"")</f>
        <v>#REF!</v>
      </c>
      <c r="C220" s="61" t="e">
        <f>IF(LEN('Описание предлагаемого товара'!#REF!)&gt;0,'Описание предлагаемого товара'!#REF!,"")</f>
        <v>#REF!</v>
      </c>
      <c r="D220" s="61" t="e">
        <f>IF(LEN('Описание предлагаемого товара'!#REF!)&gt;0,'Описание предлагаемого товара'!#REF!,"")</f>
        <v>#REF!</v>
      </c>
      <c r="E220" s="61" t="e">
        <f>IF(LEN('Описание предлагаемого товара'!#REF!)&gt;0,'Описание предлагаемого товара'!#REF!,"")</f>
        <v>#REF!</v>
      </c>
      <c r="F220" s="61" t="e">
        <f>IF(LEN('Описание предлагаемого товара'!#REF!)&gt;0,'Описание предлагаемого товара'!#REF!,"")</f>
        <v>#REF!</v>
      </c>
      <c r="G220" s="61" t="e">
        <f>IF(LEN('Описание предлагаемого товара'!#REF!)&gt;0,'Описание предлагаемого товара'!#REF!,"")</f>
        <v>#REF!</v>
      </c>
      <c r="H220" s="61" t="e">
        <f>IF(LEN('Описание предлагаемого товара'!#REF!)&gt;0,'Описание предлагаемого товара'!#REF!,"")</f>
        <v>#REF!</v>
      </c>
      <c r="I220" s="61" t="e">
        <f>IF(LEN('Описание предлагаемого товара'!#REF!)&gt;0,'Описание предлагаемого товара'!#REF!,"")</f>
        <v>#REF!</v>
      </c>
      <c r="J220" s="38" t="str">
        <f>IFERROR(VLOOKUP(B220,SAP!$A:$E,5,),"")</f>
        <v/>
      </c>
      <c r="K220" s="40" t="str">
        <f t="shared" si="1913"/>
        <v/>
      </c>
      <c r="L220" s="61" t="e">
        <f>IF(LEN('Описание предлагаемого товара'!#REF!)&gt;0,IFERROR('Описание предлагаемого товара'!#REF!*1,""),"")</f>
        <v>#REF!</v>
      </c>
      <c r="M220" s="39" t="str">
        <f>IFERROR(VLOOKUP(B220,SAP!$A:$E,2,),"")</f>
        <v/>
      </c>
      <c r="N220" s="41" t="str">
        <f t="shared" ref="N220:N283" si="2049">IF(M220="нет","",IFERROR(M220*1,""))</f>
        <v/>
      </c>
      <c r="O220" s="39" t="str">
        <f t="shared" si="1900"/>
        <v/>
      </c>
      <c r="P220" s="36" t="e">
        <f>IF(LEN('Описание предлагаемого товара'!#REF!)&gt;0,'Описание предлагаемого товара'!#REF!,"")</f>
        <v>#REF!</v>
      </c>
      <c r="Q22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20" s="37" t="e">
        <f>IF(LEN('Описание предлагаемого товара'!#REF!)&gt;0,'Описание предлагаемого товара'!#REF!,"")</f>
        <v>#REF!</v>
      </c>
      <c r="S220" s="37" t="e">
        <f>IF(LEN('Описание предлагаемого товара'!#REF!)&gt;0,'Описание предлагаемого товара'!#REF!,"")</f>
        <v>#REF!</v>
      </c>
      <c r="T22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20" s="23" t="str">
        <f>IFERROR(VLOOKUP(CI220*1,Обработ.выгрузка_реестра_РФ!$A:$G,6,),"")</f>
        <v/>
      </c>
      <c r="V220" s="61" t="e">
        <f>IF(LEN('Описание предлагаемого товара'!#REF!)&gt;0,'Описание предлагаемого товара'!#REF!,"")</f>
        <v>#REF!</v>
      </c>
      <c r="W220" s="62" t="e">
        <f>IF(LEN('Описание предлагаемого товара'!#REF!)&gt;0,'Описание предлагаемого товара'!#REF!,"")</f>
        <v>#REF!</v>
      </c>
      <c r="X220" s="91" t="e">
        <f t="shared" ref="X220:Y220" si="2050">IFERROR(REPLACE(W220,FIND(CHAR(10),W220,1),1," "),W220)</f>
        <v>#REF!</v>
      </c>
      <c r="Y220" s="91" t="e">
        <f t="shared" si="2050"/>
        <v>#REF!</v>
      </c>
      <c r="Z220" s="91" t="e">
        <f t="shared" si="1915"/>
        <v>#REF!</v>
      </c>
      <c r="AA220" s="91" t="e">
        <f t="shared" si="1916"/>
        <v>#REF!</v>
      </c>
      <c r="AB220" s="91" t="e">
        <f t="shared" si="1917"/>
        <v>#REF!</v>
      </c>
      <c r="AC220" s="91" t="e">
        <f t="shared" ref="AC220:AF220" si="2051">IFERROR(REPLACE(AB220,FIND("  ",AB220,1),2," "),AB220)</f>
        <v>#REF!</v>
      </c>
      <c r="AD220" s="91" t="e">
        <f t="shared" si="2051"/>
        <v>#REF!</v>
      </c>
      <c r="AE220" s="91" t="e">
        <f t="shared" si="2051"/>
        <v>#REF!</v>
      </c>
      <c r="AF220" s="91" t="e">
        <f t="shared" si="2051"/>
        <v>#REF!</v>
      </c>
      <c r="AG220" s="23" t="str">
        <f>IFERROR(VLOOKUP(CI220*1,Обработ.выгрузка_реестра_РФ!$A:$G,4,),"")</f>
        <v/>
      </c>
      <c r="AH220" s="91" t="str">
        <f t="shared" ref="AH220:AI220" si="2052">IFERROR(REPLACE(AG220,FIND("-",AG220,1),1,"*"),AG220)</f>
        <v/>
      </c>
      <c r="AI220" s="91" t="str">
        <f t="shared" si="2052"/>
        <v/>
      </c>
      <c r="AJ220" s="27" t="str">
        <f t="shared" si="2015"/>
        <v/>
      </c>
      <c r="AK220" s="63" t="e">
        <f>IF(LEN('Описание предлагаемого товара'!#REF!)&gt;0,'Описание предлагаемого товара'!#REF!,"")</f>
        <v>#REF!</v>
      </c>
      <c r="AL220" s="91" t="e">
        <f t="shared" ref="AL220:AM220" si="2053">IFERROR(REPLACE(AK220,FIND(CHAR(10),AK220,1),1,""),AK220)</f>
        <v>#REF!</v>
      </c>
      <c r="AM220" s="91" t="e">
        <f t="shared" si="2053"/>
        <v>#REF!</v>
      </c>
      <c r="AN220" s="91" t="e">
        <f t="shared" ref="AN220:AR220" si="2054">IFERROR(REPLACE(AM220,FIND(" ",AM220,1),1,""),AM220)</f>
        <v>#REF!</v>
      </c>
      <c r="AO220" s="91" t="e">
        <f t="shared" si="2054"/>
        <v>#REF!</v>
      </c>
      <c r="AP220" s="91" t="e">
        <f t="shared" si="2054"/>
        <v>#REF!</v>
      </c>
      <c r="AQ220" s="91" t="e">
        <f t="shared" si="2054"/>
        <v>#REF!</v>
      </c>
      <c r="AR220" s="91" t="e">
        <f t="shared" si="2054"/>
        <v>#REF!</v>
      </c>
      <c r="AS220" s="91" t="e">
        <f t="shared" si="1922"/>
        <v>#REF!</v>
      </c>
      <c r="AT220" s="91" t="e">
        <f t="shared" si="1923"/>
        <v>#REF!</v>
      </c>
      <c r="AU220" s="32" t="e">
        <f t="shared" si="1906"/>
        <v>#REF!</v>
      </c>
      <c r="AV220" s="93" t="e">
        <f>'Описание предлагаемого товара'!#REF!</f>
        <v>#REF!</v>
      </c>
      <c r="AW220" s="91" t="e">
        <f>MIN(SEARCH({0,1,2,3,4,5,6,7,8,9},AV220&amp; "0123456789"))</f>
        <v>#REF!</v>
      </c>
      <c r="AX220" s="91" t="str">
        <f t="shared" si="1924"/>
        <v/>
      </c>
      <c r="AY220" s="91" t="str">
        <f t="shared" si="1925"/>
        <v/>
      </c>
      <c r="AZ220" s="91" t="str">
        <f t="shared" si="1926"/>
        <v/>
      </c>
      <c r="BA220" s="91" t="str">
        <f t="shared" si="1927"/>
        <v/>
      </c>
      <c r="BB220" s="91" t="str">
        <f t="shared" si="1928"/>
        <v/>
      </c>
      <c r="BC220" s="91" t="str">
        <f t="shared" si="1929"/>
        <v/>
      </c>
      <c r="BD220" s="91" t="str">
        <f t="shared" si="1930"/>
        <v/>
      </c>
      <c r="BE220" s="91" t="str">
        <f t="shared" si="1931"/>
        <v/>
      </c>
      <c r="BF220" s="91" t="str">
        <f t="shared" si="1932"/>
        <v/>
      </c>
      <c r="BG220" s="91" t="str">
        <f t="shared" si="1933"/>
        <v/>
      </c>
      <c r="BH220" s="91" t="str">
        <f t="shared" si="1934"/>
        <v/>
      </c>
      <c r="BI220" s="91" t="str">
        <f t="shared" si="1935"/>
        <v/>
      </c>
      <c r="BJ220" s="91" t="str">
        <f t="shared" si="1936"/>
        <v/>
      </c>
      <c r="BK220" s="91" t="str">
        <f t="shared" si="1937"/>
        <v/>
      </c>
      <c r="BL220" s="91" t="str">
        <f t="shared" si="1938"/>
        <v/>
      </c>
      <c r="BM220" s="91" t="str">
        <f t="shared" si="1939"/>
        <v/>
      </c>
      <c r="BN220" s="91" t="str">
        <f t="shared" si="1940"/>
        <v/>
      </c>
      <c r="BO220" s="91" t="str">
        <f t="shared" si="1941"/>
        <v/>
      </c>
      <c r="BP220" s="91" t="str">
        <f t="shared" si="1942"/>
        <v/>
      </c>
      <c r="BQ220" s="91" t="str">
        <f t="shared" si="1943"/>
        <v/>
      </c>
      <c r="BR220" s="91" t="str">
        <f t="shared" si="1944"/>
        <v/>
      </c>
      <c r="BS220" s="91" t="str">
        <f t="shared" si="1945"/>
        <v/>
      </c>
      <c r="BT220" s="91" t="str">
        <f t="shared" si="1946"/>
        <v/>
      </c>
      <c r="BU220" s="91" t="str">
        <f t="shared" si="1947"/>
        <v/>
      </c>
      <c r="BV220" s="91" t="str">
        <f t="shared" si="1948"/>
        <v/>
      </c>
      <c r="BW220" s="91" t="str">
        <f t="shared" si="1949"/>
        <v/>
      </c>
      <c r="BX220" s="91" t="str">
        <f t="shared" si="1950"/>
        <v/>
      </c>
      <c r="BY220" s="91" t="str">
        <f t="shared" si="1951"/>
        <v/>
      </c>
      <c r="BZ220" s="91" t="str">
        <f t="shared" si="1952"/>
        <v/>
      </c>
      <c r="CA220" s="91" t="str">
        <f t="shared" si="1953"/>
        <v/>
      </c>
      <c r="CB220" s="91" t="str">
        <f t="shared" si="1954"/>
        <v/>
      </c>
      <c r="CC220" s="91" t="str">
        <f t="shared" si="1955"/>
        <v/>
      </c>
      <c r="CD220" s="91" t="str">
        <f t="shared" si="1956"/>
        <v/>
      </c>
      <c r="CE220" s="91" t="str">
        <f t="shared" si="1957"/>
        <v/>
      </c>
      <c r="CF220" s="91" t="str">
        <f t="shared" si="1958"/>
        <v/>
      </c>
      <c r="CG220" s="91" t="str">
        <f t="shared" si="1959"/>
        <v/>
      </c>
      <c r="CH220" s="91" t="str">
        <f t="shared" si="1960"/>
        <v/>
      </c>
      <c r="CI220" s="91" t="str">
        <f t="shared" si="1961"/>
        <v>нет</v>
      </c>
      <c r="CJ220" s="63" t="e">
        <f>IF(LEN('Описание предлагаемого товара'!#REF!)&gt;0,'Описание предлагаемого товара'!#REF!,"")</f>
        <v>#REF!</v>
      </c>
      <c r="CK220" s="91" t="e">
        <f t="shared" ref="CK220:CL220" si="2055">IFERROR(REPLACE(CJ220,FIND(CHAR(10),CJ220,1),1,""),CJ220)</f>
        <v>#REF!</v>
      </c>
      <c r="CL220" s="91" t="e">
        <f t="shared" si="2055"/>
        <v>#REF!</v>
      </c>
      <c r="CM220" s="91" t="e">
        <f t="shared" si="1963"/>
        <v>#REF!</v>
      </c>
      <c r="CN220" s="91" t="e">
        <f t="shared" si="1964"/>
        <v>#REF!</v>
      </c>
      <c r="CO220" s="91" t="e">
        <f t="shared" si="1965"/>
        <v>#REF!</v>
      </c>
      <c r="CP220" s="90" t="e">
        <f>IF(AU220="Не указан реестровый номер (мера нац.режима Запрет)","",IF(CI220="нет","",IF(CU220="да","исключение(не смотрим баллы)",IFERROR(IF(CI220*1&gt;0,IFERROR(IF(VLOOKUP(CI220*1,Обработ.выгрузка_реестра_РФ!$A:$G,7,)=0,"Баллы не установлены",VLOOKUP(CI220*1,Обработ.выгрузка_реестра_РФ!$A:$G,7,)),IF(LEN(CI220)&gt;14,"","нет номера в реестре РФ")),""),IF(LEN(CI220)=0,"","Некорректный реестровый номер")))))</f>
        <v>#REF!</v>
      </c>
      <c r="CQ220" s="33" t="e">
        <f>IF(LEN(C220)&gt;0,IFERROR(IF(LEN(H220)&gt;0,IF(LEN(VLOOKUP(H220,'исключения(не_смотрим_баллы)'!$A:$C,1,))&gt;0,"да","нет"),"не введен ОКПД2"),"нет"),"")</f>
        <v>#REF!</v>
      </c>
      <c r="CR220" s="33" t="e">
        <f ca="1">IF(CQ220="да",IF(TODAY()&lt;VLOOKUP(H220,'исключения(не_смотрим_баллы)'!$A:$C,3,),"да","нет"),"")</f>
        <v>#REF!</v>
      </c>
      <c r="CS220" s="33" t="str">
        <f>IFERROR(IF(CQ220="да",IF(VLOOKUP(CI220*1,Обработ.выгрузка_реестра_РФ!$A:$G,2,)&lt;VLOOKUP(H220,'исключения(не_смотрим_баллы)'!$A:$C,2,),"да","нет"),""),"")</f>
        <v/>
      </c>
      <c r="CT220" s="24"/>
      <c r="CU220" s="33" t="e">
        <f t="shared" si="1977"/>
        <v>#REF!</v>
      </c>
      <c r="CV220" s="91" t="e">
        <f t="shared" si="1978"/>
        <v>#REF!</v>
      </c>
      <c r="CW220" s="27" t="e">
        <f t="shared" si="1979"/>
        <v>#REF!</v>
      </c>
      <c r="CX220" s="26" t="e">
        <f t="shared" si="1908"/>
        <v>#REF!</v>
      </c>
      <c r="CY220" s="64" t="e">
        <f>IF(LEN('Описание предлагаемого товара'!#REF!)&gt;0,'Описание предлагаемого товара'!#REF!,"")</f>
        <v>#REF!</v>
      </c>
      <c r="CZ220" s="95" t="e">
        <f t="shared" si="1966"/>
        <v>#REF!</v>
      </c>
      <c r="DA220" s="95" t="e">
        <f t="shared" ref="DA220" si="2056">IFERROR(REPLACE(CZ220,FIND(" ",CZ220,1),1,""),CZ220)</f>
        <v>#REF!</v>
      </c>
      <c r="DB220" s="95" t="e">
        <f t="shared" si="1910"/>
        <v>#REF!</v>
      </c>
      <c r="DC220" s="95" t="e">
        <f t="shared" ref="DC220:DD220" si="2057">IFERROR(REPLACE(DB220,FIND("г.",DB220,1),2,""),DB220)</f>
        <v>#REF!</v>
      </c>
      <c r="DD220" s="95" t="e">
        <f t="shared" si="2057"/>
        <v>#REF!</v>
      </c>
      <c r="DE220" s="95" t="e">
        <f t="shared" ref="DE220:DF220" si="2058">IFERROR(REPLACE(DD220,FIND("г",DD220,1),1,""),DD220)</f>
        <v>#REF!</v>
      </c>
      <c r="DF220" s="95" t="e">
        <f t="shared" si="2058"/>
        <v>#REF!</v>
      </c>
      <c r="DG220" s="95" t="e">
        <f t="shared" si="1983"/>
        <v>#REF!</v>
      </c>
      <c r="DH220" s="25" t="str">
        <f>IFERROR(VLOOKUP(CI220*1,Обработ.выгрузка_реестра_РФ!$A:$G,5,),"")</f>
        <v/>
      </c>
      <c r="DI220" s="27" t="str">
        <f t="shared" si="1993"/>
        <v/>
      </c>
      <c r="DJ220" s="27" t="str">
        <f t="shared" ca="1" si="1970"/>
        <v/>
      </c>
      <c r="DK220" s="63" t="e">
        <f>IF(LEN('Описание предлагаемого товара'!#REF!)&gt;0,'Описание предлагаемого товара'!#REF!,"")</f>
        <v>#REF!</v>
      </c>
      <c r="DL220" s="63" t="e">
        <f>IF(LEN('Описание предлагаемого товара'!#REF!)&gt;0,'Описание предлагаемого товара'!#REF!,"")</f>
        <v>#REF!</v>
      </c>
      <c r="DM220" s="32"/>
    </row>
    <row r="221" spans="1:117" ht="48.75" customHeight="1" x14ac:dyDescent="0.25">
      <c r="A221" s="61" t="e">
        <f>IF(LEN('Описание предлагаемого товара'!#REF!)&gt;0,'Описание предлагаемого товара'!#REF!,"")</f>
        <v>#REF!</v>
      </c>
      <c r="B221" s="65" t="e">
        <f>IF(LEN('Описание предлагаемого товара'!#REF!)&gt;0,'Описание предлагаемого товара'!#REF!,"")</f>
        <v>#REF!</v>
      </c>
      <c r="C221" s="61" t="e">
        <f>IF(LEN('Описание предлагаемого товара'!#REF!)&gt;0,'Описание предлагаемого товара'!#REF!,"")</f>
        <v>#REF!</v>
      </c>
      <c r="D221" s="61" t="e">
        <f>IF(LEN('Описание предлагаемого товара'!#REF!)&gt;0,'Описание предлагаемого товара'!#REF!,"")</f>
        <v>#REF!</v>
      </c>
      <c r="E221" s="61" t="e">
        <f>IF(LEN('Описание предлагаемого товара'!#REF!)&gt;0,'Описание предлагаемого товара'!#REF!,"")</f>
        <v>#REF!</v>
      </c>
      <c r="F221" s="61" t="e">
        <f>IF(LEN('Описание предлагаемого товара'!#REF!)&gt;0,'Описание предлагаемого товара'!#REF!,"")</f>
        <v>#REF!</v>
      </c>
      <c r="G221" s="61" t="e">
        <f>IF(LEN('Описание предлагаемого товара'!#REF!)&gt;0,'Описание предлагаемого товара'!#REF!,"")</f>
        <v>#REF!</v>
      </c>
      <c r="H221" s="61" t="e">
        <f>IF(LEN('Описание предлагаемого товара'!#REF!)&gt;0,'Описание предлагаемого товара'!#REF!,"")</f>
        <v>#REF!</v>
      </c>
      <c r="I221" s="61" t="e">
        <f>IF(LEN('Описание предлагаемого товара'!#REF!)&gt;0,'Описание предлагаемого товара'!#REF!,"")</f>
        <v>#REF!</v>
      </c>
      <c r="J221" s="38" t="str">
        <f>IFERROR(VLOOKUP(B221,SAP!$A:$E,5,),"")</f>
        <v/>
      </c>
      <c r="K221" s="40" t="str">
        <f t="shared" si="1913"/>
        <v/>
      </c>
      <c r="L221" s="61" t="e">
        <f>IF(LEN('Описание предлагаемого товара'!#REF!)&gt;0,IFERROR('Описание предлагаемого товара'!#REF!*1,""),"")</f>
        <v>#REF!</v>
      </c>
      <c r="M221" s="39" t="str">
        <f>IFERROR(VLOOKUP(B221,SAP!$A:$E,2,),"")</f>
        <v/>
      </c>
      <c r="N221" s="41" t="str">
        <f t="shared" si="2049"/>
        <v/>
      </c>
      <c r="O221" s="39" t="str">
        <f t="shared" si="1900"/>
        <v/>
      </c>
      <c r="P221" s="36" t="e">
        <f>IF(LEN('Описание предлагаемого товара'!#REF!)&gt;0,'Описание предлагаемого товара'!#REF!,"")</f>
        <v>#REF!</v>
      </c>
      <c r="Q22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21" s="37" t="e">
        <f>IF(LEN('Описание предлагаемого товара'!#REF!)&gt;0,'Описание предлагаемого товара'!#REF!,"")</f>
        <v>#REF!</v>
      </c>
      <c r="S221" s="37" t="e">
        <f>IF(LEN('Описание предлагаемого товара'!#REF!)&gt;0,'Описание предлагаемого товара'!#REF!,"")</f>
        <v>#REF!</v>
      </c>
      <c r="T22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21" s="23" t="str">
        <f>IFERROR(VLOOKUP(CI221*1,Обработ.выгрузка_реестра_РФ!$A:$G,6,),"")</f>
        <v/>
      </c>
      <c r="V221" s="61" t="e">
        <f>IF(LEN('Описание предлагаемого товара'!#REF!)&gt;0,'Описание предлагаемого товара'!#REF!,"")</f>
        <v>#REF!</v>
      </c>
      <c r="W221" s="62" t="e">
        <f>IF(LEN('Описание предлагаемого товара'!#REF!)&gt;0,'Описание предлагаемого товара'!#REF!,"")</f>
        <v>#REF!</v>
      </c>
      <c r="X221" s="91" t="e">
        <f t="shared" ref="X221:Y221" si="2059">IFERROR(REPLACE(W221,FIND(CHAR(10),W221,1),1," "),W221)</f>
        <v>#REF!</v>
      </c>
      <c r="Y221" s="91" t="e">
        <f t="shared" si="2059"/>
        <v>#REF!</v>
      </c>
      <c r="Z221" s="91" t="e">
        <f t="shared" si="1915"/>
        <v>#REF!</v>
      </c>
      <c r="AA221" s="91" t="e">
        <f t="shared" si="1916"/>
        <v>#REF!</v>
      </c>
      <c r="AB221" s="91" t="e">
        <f t="shared" si="1917"/>
        <v>#REF!</v>
      </c>
      <c r="AC221" s="91" t="e">
        <f t="shared" ref="AC221:AF221" si="2060">IFERROR(REPLACE(AB221,FIND("  ",AB221,1),2," "),AB221)</f>
        <v>#REF!</v>
      </c>
      <c r="AD221" s="91" t="e">
        <f t="shared" si="2060"/>
        <v>#REF!</v>
      </c>
      <c r="AE221" s="91" t="e">
        <f t="shared" si="2060"/>
        <v>#REF!</v>
      </c>
      <c r="AF221" s="91" t="e">
        <f t="shared" si="2060"/>
        <v>#REF!</v>
      </c>
      <c r="AG221" s="23" t="str">
        <f>IFERROR(VLOOKUP(CI221*1,Обработ.выгрузка_реестра_РФ!$A:$G,4,),"")</f>
        <v/>
      </c>
      <c r="AH221" s="91" t="str">
        <f t="shared" ref="AH221:AI221" si="2061">IFERROR(REPLACE(AG221,FIND("-",AG221,1),1,"*"),AG221)</f>
        <v/>
      </c>
      <c r="AI221" s="91" t="str">
        <f t="shared" si="2061"/>
        <v/>
      </c>
      <c r="AJ221" s="27" t="str">
        <f t="shared" si="2015"/>
        <v/>
      </c>
      <c r="AK221" s="63" t="e">
        <f>IF(LEN('Описание предлагаемого товара'!#REF!)&gt;0,'Описание предлагаемого товара'!#REF!,"")</f>
        <v>#REF!</v>
      </c>
      <c r="AL221" s="91" t="e">
        <f t="shared" ref="AL221:AM221" si="2062">IFERROR(REPLACE(AK221,FIND(CHAR(10),AK221,1),1,""),AK221)</f>
        <v>#REF!</v>
      </c>
      <c r="AM221" s="91" t="e">
        <f t="shared" si="2062"/>
        <v>#REF!</v>
      </c>
      <c r="AN221" s="91" t="e">
        <f t="shared" ref="AN221:AR221" si="2063">IFERROR(REPLACE(AM221,FIND(" ",AM221,1),1,""),AM221)</f>
        <v>#REF!</v>
      </c>
      <c r="AO221" s="91" t="e">
        <f t="shared" si="2063"/>
        <v>#REF!</v>
      </c>
      <c r="AP221" s="91" t="e">
        <f t="shared" si="2063"/>
        <v>#REF!</v>
      </c>
      <c r="AQ221" s="91" t="e">
        <f t="shared" si="2063"/>
        <v>#REF!</v>
      </c>
      <c r="AR221" s="91" t="e">
        <f t="shared" si="2063"/>
        <v>#REF!</v>
      </c>
      <c r="AS221" s="91" t="e">
        <f t="shared" si="1922"/>
        <v>#REF!</v>
      </c>
      <c r="AT221" s="91" t="e">
        <f t="shared" si="1923"/>
        <v>#REF!</v>
      </c>
      <c r="AU221" s="32" t="e">
        <f t="shared" si="1906"/>
        <v>#REF!</v>
      </c>
      <c r="AV221" s="93" t="e">
        <f>'Описание предлагаемого товара'!#REF!</f>
        <v>#REF!</v>
      </c>
      <c r="AW221" s="91" t="e">
        <f>MIN(SEARCH({0,1,2,3,4,5,6,7,8,9},AV221&amp; "0123456789"))</f>
        <v>#REF!</v>
      </c>
      <c r="AX221" s="91" t="str">
        <f t="shared" si="1924"/>
        <v/>
      </c>
      <c r="AY221" s="91" t="str">
        <f t="shared" si="1925"/>
        <v/>
      </c>
      <c r="AZ221" s="91" t="str">
        <f t="shared" si="1926"/>
        <v/>
      </c>
      <c r="BA221" s="91" t="str">
        <f t="shared" si="1927"/>
        <v/>
      </c>
      <c r="BB221" s="91" t="str">
        <f t="shared" si="1928"/>
        <v/>
      </c>
      <c r="BC221" s="91" t="str">
        <f t="shared" si="1929"/>
        <v/>
      </c>
      <c r="BD221" s="91" t="str">
        <f t="shared" si="1930"/>
        <v/>
      </c>
      <c r="BE221" s="91" t="str">
        <f t="shared" si="1931"/>
        <v/>
      </c>
      <c r="BF221" s="91" t="str">
        <f t="shared" si="1932"/>
        <v/>
      </c>
      <c r="BG221" s="91" t="str">
        <f t="shared" si="1933"/>
        <v/>
      </c>
      <c r="BH221" s="91" t="str">
        <f t="shared" si="1934"/>
        <v/>
      </c>
      <c r="BI221" s="91" t="str">
        <f t="shared" si="1935"/>
        <v/>
      </c>
      <c r="BJ221" s="91" t="str">
        <f t="shared" si="1936"/>
        <v/>
      </c>
      <c r="BK221" s="91" t="str">
        <f t="shared" si="1937"/>
        <v/>
      </c>
      <c r="BL221" s="91" t="str">
        <f t="shared" si="1938"/>
        <v/>
      </c>
      <c r="BM221" s="91" t="str">
        <f t="shared" si="1939"/>
        <v/>
      </c>
      <c r="BN221" s="91" t="str">
        <f t="shared" si="1940"/>
        <v/>
      </c>
      <c r="BO221" s="91" t="str">
        <f t="shared" si="1941"/>
        <v/>
      </c>
      <c r="BP221" s="91" t="str">
        <f t="shared" si="1942"/>
        <v/>
      </c>
      <c r="BQ221" s="91" t="str">
        <f t="shared" si="1943"/>
        <v/>
      </c>
      <c r="BR221" s="91" t="str">
        <f t="shared" si="1944"/>
        <v/>
      </c>
      <c r="BS221" s="91" t="str">
        <f t="shared" si="1945"/>
        <v/>
      </c>
      <c r="BT221" s="91" t="str">
        <f t="shared" si="1946"/>
        <v/>
      </c>
      <c r="BU221" s="91" t="str">
        <f t="shared" si="1947"/>
        <v/>
      </c>
      <c r="BV221" s="91" t="str">
        <f t="shared" si="1948"/>
        <v/>
      </c>
      <c r="BW221" s="91" t="str">
        <f t="shared" si="1949"/>
        <v/>
      </c>
      <c r="BX221" s="91" t="str">
        <f t="shared" si="1950"/>
        <v/>
      </c>
      <c r="BY221" s="91" t="str">
        <f t="shared" si="1951"/>
        <v/>
      </c>
      <c r="BZ221" s="91" t="str">
        <f t="shared" si="1952"/>
        <v/>
      </c>
      <c r="CA221" s="91" t="str">
        <f t="shared" si="1953"/>
        <v/>
      </c>
      <c r="CB221" s="91" t="str">
        <f t="shared" si="1954"/>
        <v/>
      </c>
      <c r="CC221" s="91" t="str">
        <f t="shared" si="1955"/>
        <v/>
      </c>
      <c r="CD221" s="91" t="str">
        <f t="shared" si="1956"/>
        <v/>
      </c>
      <c r="CE221" s="91" t="str">
        <f t="shared" si="1957"/>
        <v/>
      </c>
      <c r="CF221" s="91" t="str">
        <f t="shared" si="1958"/>
        <v/>
      </c>
      <c r="CG221" s="91" t="str">
        <f t="shared" si="1959"/>
        <v/>
      </c>
      <c r="CH221" s="91" t="str">
        <f t="shared" si="1960"/>
        <v/>
      </c>
      <c r="CI221" s="91" t="str">
        <f t="shared" si="1961"/>
        <v>нет</v>
      </c>
      <c r="CJ221" s="63" t="e">
        <f>IF(LEN('Описание предлагаемого товара'!#REF!)&gt;0,'Описание предлагаемого товара'!#REF!,"")</f>
        <v>#REF!</v>
      </c>
      <c r="CK221" s="91" t="e">
        <f t="shared" ref="CK221:CL221" si="2064">IFERROR(REPLACE(CJ221,FIND(CHAR(10),CJ221,1),1,""),CJ221)</f>
        <v>#REF!</v>
      </c>
      <c r="CL221" s="91" t="e">
        <f t="shared" si="2064"/>
        <v>#REF!</v>
      </c>
      <c r="CM221" s="91" t="e">
        <f t="shared" si="1963"/>
        <v>#REF!</v>
      </c>
      <c r="CN221" s="91" t="e">
        <f t="shared" si="1964"/>
        <v>#REF!</v>
      </c>
      <c r="CO221" s="91" t="e">
        <f t="shared" si="1965"/>
        <v>#REF!</v>
      </c>
      <c r="CP221" s="90" t="e">
        <f>IF(AU221="Не указан реестровый номер (мера нац.режима Запрет)","",IF(CI221="нет","",IF(CU221="да","исключение(не смотрим баллы)",IFERROR(IF(CI221*1&gt;0,IFERROR(IF(VLOOKUP(CI221*1,Обработ.выгрузка_реестра_РФ!$A:$G,7,)=0,"Баллы не установлены",VLOOKUP(CI221*1,Обработ.выгрузка_реестра_РФ!$A:$G,7,)),IF(LEN(CI221)&gt;14,"","нет номера в реестре РФ")),""),IF(LEN(CI221)=0,"","Некорректный реестровый номер")))))</f>
        <v>#REF!</v>
      </c>
      <c r="CQ221" s="33" t="e">
        <f>IF(LEN(C221)&gt;0,IFERROR(IF(LEN(H221)&gt;0,IF(LEN(VLOOKUP(H221,'исключения(не_смотрим_баллы)'!$A:$C,1,))&gt;0,"да","нет"),"не введен ОКПД2"),"нет"),"")</f>
        <v>#REF!</v>
      </c>
      <c r="CR221" s="33" t="e">
        <f ca="1">IF(CQ221="да",IF(TODAY()&lt;VLOOKUP(H221,'исключения(не_смотрим_баллы)'!$A:$C,3,),"да","нет"),"")</f>
        <v>#REF!</v>
      </c>
      <c r="CS221" s="33" t="str">
        <f>IFERROR(IF(CQ221="да",IF(VLOOKUP(CI221*1,Обработ.выгрузка_реестра_РФ!$A:$G,2,)&lt;VLOOKUP(H221,'исключения(не_смотрим_баллы)'!$A:$C,2,),"да","нет"),""),"")</f>
        <v/>
      </c>
      <c r="CT221" s="24"/>
      <c r="CU221" s="33" t="e">
        <f t="shared" si="1977"/>
        <v>#REF!</v>
      </c>
      <c r="CV221" s="91" t="e">
        <f t="shared" si="1978"/>
        <v>#REF!</v>
      </c>
      <c r="CW221" s="27" t="e">
        <f t="shared" si="1979"/>
        <v>#REF!</v>
      </c>
      <c r="CX221" s="26" t="e">
        <f t="shared" si="1908"/>
        <v>#REF!</v>
      </c>
      <c r="CY221" s="64" t="e">
        <f>IF(LEN('Описание предлагаемого товара'!#REF!)&gt;0,'Описание предлагаемого товара'!#REF!,"")</f>
        <v>#REF!</v>
      </c>
      <c r="CZ221" s="95" t="e">
        <f t="shared" si="1966"/>
        <v>#REF!</v>
      </c>
      <c r="DA221" s="95" t="e">
        <f t="shared" ref="DA221" si="2065">IFERROR(REPLACE(CZ221,FIND(" ",CZ221,1),1,""),CZ221)</f>
        <v>#REF!</v>
      </c>
      <c r="DB221" s="95" t="e">
        <f t="shared" si="1910"/>
        <v>#REF!</v>
      </c>
      <c r="DC221" s="95" t="e">
        <f t="shared" ref="DC221:DD221" si="2066">IFERROR(REPLACE(DB221,FIND("г.",DB221,1),2,""),DB221)</f>
        <v>#REF!</v>
      </c>
      <c r="DD221" s="95" t="e">
        <f t="shared" si="2066"/>
        <v>#REF!</v>
      </c>
      <c r="DE221" s="95" t="e">
        <f t="shared" ref="DE221:DF221" si="2067">IFERROR(REPLACE(DD221,FIND("г",DD221,1),1,""),DD221)</f>
        <v>#REF!</v>
      </c>
      <c r="DF221" s="95" t="e">
        <f t="shared" si="2067"/>
        <v>#REF!</v>
      </c>
      <c r="DG221" s="95" t="e">
        <f t="shared" si="1983"/>
        <v>#REF!</v>
      </c>
      <c r="DH221" s="25" t="str">
        <f>IFERROR(VLOOKUP(CI221*1,Обработ.выгрузка_реестра_РФ!$A:$G,5,),"")</f>
        <v/>
      </c>
      <c r="DI221" s="27" t="str">
        <f t="shared" si="1993"/>
        <v/>
      </c>
      <c r="DJ221" s="27" t="str">
        <f t="shared" ca="1" si="1970"/>
        <v/>
      </c>
      <c r="DK221" s="63" t="e">
        <f>IF(LEN('Описание предлагаемого товара'!#REF!)&gt;0,'Описание предлагаемого товара'!#REF!,"")</f>
        <v>#REF!</v>
      </c>
      <c r="DL221" s="63" t="e">
        <f>IF(LEN('Описание предлагаемого товара'!#REF!)&gt;0,'Описание предлагаемого товара'!#REF!,"")</f>
        <v>#REF!</v>
      </c>
      <c r="DM221" s="32"/>
    </row>
    <row r="222" spans="1:117" ht="48.75" customHeight="1" x14ac:dyDescent="0.25">
      <c r="A222" s="61" t="e">
        <f>IF(LEN('Описание предлагаемого товара'!#REF!)&gt;0,'Описание предлагаемого товара'!#REF!,"")</f>
        <v>#REF!</v>
      </c>
      <c r="B222" s="65" t="e">
        <f>IF(LEN('Описание предлагаемого товара'!#REF!)&gt;0,'Описание предлагаемого товара'!#REF!,"")</f>
        <v>#REF!</v>
      </c>
      <c r="C222" s="61" t="e">
        <f>IF(LEN('Описание предлагаемого товара'!#REF!)&gt;0,'Описание предлагаемого товара'!#REF!,"")</f>
        <v>#REF!</v>
      </c>
      <c r="D222" s="61" t="e">
        <f>IF(LEN('Описание предлагаемого товара'!#REF!)&gt;0,'Описание предлагаемого товара'!#REF!,"")</f>
        <v>#REF!</v>
      </c>
      <c r="E222" s="61" t="e">
        <f>IF(LEN('Описание предлагаемого товара'!#REF!)&gt;0,'Описание предлагаемого товара'!#REF!,"")</f>
        <v>#REF!</v>
      </c>
      <c r="F222" s="61" t="e">
        <f>IF(LEN('Описание предлагаемого товара'!#REF!)&gt;0,'Описание предлагаемого товара'!#REF!,"")</f>
        <v>#REF!</v>
      </c>
      <c r="G222" s="61" t="e">
        <f>IF(LEN('Описание предлагаемого товара'!#REF!)&gt;0,'Описание предлагаемого товара'!#REF!,"")</f>
        <v>#REF!</v>
      </c>
      <c r="H222" s="61" t="e">
        <f>IF(LEN('Описание предлагаемого товара'!#REF!)&gt;0,'Описание предлагаемого товара'!#REF!,"")</f>
        <v>#REF!</v>
      </c>
      <c r="I222" s="61" t="e">
        <f>IF(LEN('Описание предлагаемого товара'!#REF!)&gt;0,'Описание предлагаемого товара'!#REF!,"")</f>
        <v>#REF!</v>
      </c>
      <c r="J222" s="38" t="str">
        <f>IFERROR(VLOOKUP(B222,SAP!$A:$E,5,),"")</f>
        <v/>
      </c>
      <c r="K222" s="40" t="str">
        <f t="shared" si="1913"/>
        <v/>
      </c>
      <c r="L222" s="61" t="e">
        <f>IF(LEN('Описание предлагаемого товара'!#REF!)&gt;0,IFERROR('Описание предлагаемого товара'!#REF!*1,""),"")</f>
        <v>#REF!</v>
      </c>
      <c r="M222" s="39" t="str">
        <f>IFERROR(VLOOKUP(B222,SAP!$A:$E,2,),"")</f>
        <v/>
      </c>
      <c r="N222" s="41" t="str">
        <f t="shared" si="2049"/>
        <v/>
      </c>
      <c r="O222" s="39" t="str">
        <f t="shared" si="1900"/>
        <v/>
      </c>
      <c r="P222" s="36" t="e">
        <f>IF(LEN('Описание предлагаемого товара'!#REF!)&gt;0,'Описание предлагаемого товара'!#REF!,"")</f>
        <v>#REF!</v>
      </c>
      <c r="Q22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22" s="37" t="e">
        <f>IF(LEN('Описание предлагаемого товара'!#REF!)&gt;0,'Описание предлагаемого товара'!#REF!,"")</f>
        <v>#REF!</v>
      </c>
      <c r="S222" s="37" t="e">
        <f>IF(LEN('Описание предлагаемого товара'!#REF!)&gt;0,'Описание предлагаемого товара'!#REF!,"")</f>
        <v>#REF!</v>
      </c>
      <c r="T22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22" s="23" t="str">
        <f>IFERROR(VLOOKUP(CI222*1,Обработ.выгрузка_реестра_РФ!$A:$G,6,),"")</f>
        <v/>
      </c>
      <c r="V222" s="61" t="e">
        <f>IF(LEN('Описание предлагаемого товара'!#REF!)&gt;0,'Описание предлагаемого товара'!#REF!,"")</f>
        <v>#REF!</v>
      </c>
      <c r="W222" s="62" t="e">
        <f>IF(LEN('Описание предлагаемого товара'!#REF!)&gt;0,'Описание предлагаемого товара'!#REF!,"")</f>
        <v>#REF!</v>
      </c>
      <c r="X222" s="91" t="e">
        <f t="shared" ref="X222:Y222" si="2068">IFERROR(REPLACE(W222,FIND(CHAR(10),W222,1),1," "),W222)</f>
        <v>#REF!</v>
      </c>
      <c r="Y222" s="91" t="e">
        <f t="shared" si="2068"/>
        <v>#REF!</v>
      </c>
      <c r="Z222" s="91" t="e">
        <f t="shared" si="1915"/>
        <v>#REF!</v>
      </c>
      <c r="AA222" s="91" t="e">
        <f t="shared" si="1916"/>
        <v>#REF!</v>
      </c>
      <c r="AB222" s="91" t="e">
        <f t="shared" si="1917"/>
        <v>#REF!</v>
      </c>
      <c r="AC222" s="91" t="e">
        <f t="shared" ref="AC222:AF222" si="2069">IFERROR(REPLACE(AB222,FIND("  ",AB222,1),2," "),AB222)</f>
        <v>#REF!</v>
      </c>
      <c r="AD222" s="91" t="e">
        <f t="shared" si="2069"/>
        <v>#REF!</v>
      </c>
      <c r="AE222" s="91" t="e">
        <f t="shared" si="2069"/>
        <v>#REF!</v>
      </c>
      <c r="AF222" s="91" t="e">
        <f t="shared" si="2069"/>
        <v>#REF!</v>
      </c>
      <c r="AG222" s="23" t="str">
        <f>IFERROR(VLOOKUP(CI222*1,Обработ.выгрузка_реестра_РФ!$A:$G,4,),"")</f>
        <v/>
      </c>
      <c r="AH222" s="91" t="str">
        <f t="shared" ref="AH222:AI222" si="2070">IFERROR(REPLACE(AG222,FIND("-",AG222,1),1,"*"),AG222)</f>
        <v/>
      </c>
      <c r="AI222" s="91" t="str">
        <f t="shared" si="2070"/>
        <v/>
      </c>
      <c r="AJ222" s="27" t="str">
        <f t="shared" si="2015"/>
        <v/>
      </c>
      <c r="AK222" s="63" t="e">
        <f>IF(LEN('Описание предлагаемого товара'!#REF!)&gt;0,'Описание предлагаемого товара'!#REF!,"")</f>
        <v>#REF!</v>
      </c>
      <c r="AL222" s="91" t="e">
        <f t="shared" ref="AL222:AM222" si="2071">IFERROR(REPLACE(AK222,FIND(CHAR(10),AK222,1),1,""),AK222)</f>
        <v>#REF!</v>
      </c>
      <c r="AM222" s="91" t="e">
        <f t="shared" si="2071"/>
        <v>#REF!</v>
      </c>
      <c r="AN222" s="91" t="e">
        <f t="shared" ref="AN222:AR222" si="2072">IFERROR(REPLACE(AM222,FIND(" ",AM222,1),1,""),AM222)</f>
        <v>#REF!</v>
      </c>
      <c r="AO222" s="91" t="e">
        <f t="shared" si="2072"/>
        <v>#REF!</v>
      </c>
      <c r="AP222" s="91" t="e">
        <f t="shared" si="2072"/>
        <v>#REF!</v>
      </c>
      <c r="AQ222" s="91" t="e">
        <f t="shared" si="2072"/>
        <v>#REF!</v>
      </c>
      <c r="AR222" s="91" t="e">
        <f t="shared" si="2072"/>
        <v>#REF!</v>
      </c>
      <c r="AS222" s="91" t="e">
        <f t="shared" si="1922"/>
        <v>#REF!</v>
      </c>
      <c r="AT222" s="91" t="e">
        <f t="shared" si="1923"/>
        <v>#REF!</v>
      </c>
      <c r="AU222" s="32" t="e">
        <f t="shared" si="1906"/>
        <v>#REF!</v>
      </c>
      <c r="AV222" s="93" t="e">
        <f>'Описание предлагаемого товара'!#REF!</f>
        <v>#REF!</v>
      </c>
      <c r="AW222" s="91" t="e">
        <f>MIN(SEARCH({0,1,2,3,4,5,6,7,8,9},AV222&amp; "0123456789"))</f>
        <v>#REF!</v>
      </c>
      <c r="AX222" s="91" t="str">
        <f t="shared" si="1924"/>
        <v/>
      </c>
      <c r="AY222" s="91" t="str">
        <f t="shared" si="1925"/>
        <v/>
      </c>
      <c r="AZ222" s="91" t="str">
        <f t="shared" si="1926"/>
        <v/>
      </c>
      <c r="BA222" s="91" t="str">
        <f t="shared" si="1927"/>
        <v/>
      </c>
      <c r="BB222" s="91" t="str">
        <f t="shared" si="1928"/>
        <v/>
      </c>
      <c r="BC222" s="91" t="str">
        <f t="shared" si="1929"/>
        <v/>
      </c>
      <c r="BD222" s="91" t="str">
        <f t="shared" si="1930"/>
        <v/>
      </c>
      <c r="BE222" s="91" t="str">
        <f t="shared" si="1931"/>
        <v/>
      </c>
      <c r="BF222" s="91" t="str">
        <f t="shared" si="1932"/>
        <v/>
      </c>
      <c r="BG222" s="91" t="str">
        <f t="shared" si="1933"/>
        <v/>
      </c>
      <c r="BH222" s="91" t="str">
        <f t="shared" si="1934"/>
        <v/>
      </c>
      <c r="BI222" s="91" t="str">
        <f t="shared" si="1935"/>
        <v/>
      </c>
      <c r="BJ222" s="91" t="str">
        <f t="shared" si="1936"/>
        <v/>
      </c>
      <c r="BK222" s="91" t="str">
        <f t="shared" si="1937"/>
        <v/>
      </c>
      <c r="BL222" s="91" t="str">
        <f t="shared" si="1938"/>
        <v/>
      </c>
      <c r="BM222" s="91" t="str">
        <f t="shared" si="1939"/>
        <v/>
      </c>
      <c r="BN222" s="91" t="str">
        <f t="shared" si="1940"/>
        <v/>
      </c>
      <c r="BO222" s="91" t="str">
        <f t="shared" si="1941"/>
        <v/>
      </c>
      <c r="BP222" s="91" t="str">
        <f t="shared" si="1942"/>
        <v/>
      </c>
      <c r="BQ222" s="91" t="str">
        <f t="shared" si="1943"/>
        <v/>
      </c>
      <c r="BR222" s="91" t="str">
        <f t="shared" si="1944"/>
        <v/>
      </c>
      <c r="BS222" s="91" t="str">
        <f t="shared" si="1945"/>
        <v/>
      </c>
      <c r="BT222" s="91" t="str">
        <f t="shared" si="1946"/>
        <v/>
      </c>
      <c r="BU222" s="91" t="str">
        <f t="shared" si="1947"/>
        <v/>
      </c>
      <c r="BV222" s="91" t="str">
        <f t="shared" si="1948"/>
        <v/>
      </c>
      <c r="BW222" s="91" t="str">
        <f t="shared" si="1949"/>
        <v/>
      </c>
      <c r="BX222" s="91" t="str">
        <f t="shared" si="1950"/>
        <v/>
      </c>
      <c r="BY222" s="91" t="str">
        <f t="shared" si="1951"/>
        <v/>
      </c>
      <c r="BZ222" s="91" t="str">
        <f t="shared" si="1952"/>
        <v/>
      </c>
      <c r="CA222" s="91" t="str">
        <f t="shared" si="1953"/>
        <v/>
      </c>
      <c r="CB222" s="91" t="str">
        <f t="shared" si="1954"/>
        <v/>
      </c>
      <c r="CC222" s="91" t="str">
        <f t="shared" si="1955"/>
        <v/>
      </c>
      <c r="CD222" s="91" t="str">
        <f t="shared" si="1956"/>
        <v/>
      </c>
      <c r="CE222" s="91" t="str">
        <f t="shared" si="1957"/>
        <v/>
      </c>
      <c r="CF222" s="91" t="str">
        <f t="shared" si="1958"/>
        <v/>
      </c>
      <c r="CG222" s="91" t="str">
        <f t="shared" si="1959"/>
        <v/>
      </c>
      <c r="CH222" s="91" t="str">
        <f t="shared" si="1960"/>
        <v/>
      </c>
      <c r="CI222" s="91" t="str">
        <f t="shared" si="1961"/>
        <v>нет</v>
      </c>
      <c r="CJ222" s="63" t="e">
        <f>IF(LEN('Описание предлагаемого товара'!#REF!)&gt;0,'Описание предлагаемого товара'!#REF!,"")</f>
        <v>#REF!</v>
      </c>
      <c r="CK222" s="91" t="e">
        <f t="shared" ref="CK222:CL222" si="2073">IFERROR(REPLACE(CJ222,FIND(CHAR(10),CJ222,1),1,""),CJ222)</f>
        <v>#REF!</v>
      </c>
      <c r="CL222" s="91" t="e">
        <f t="shared" si="2073"/>
        <v>#REF!</v>
      </c>
      <c r="CM222" s="91" t="e">
        <f t="shared" si="1963"/>
        <v>#REF!</v>
      </c>
      <c r="CN222" s="91" t="e">
        <f t="shared" si="1964"/>
        <v>#REF!</v>
      </c>
      <c r="CO222" s="91" t="e">
        <f t="shared" si="1965"/>
        <v>#REF!</v>
      </c>
      <c r="CP222" s="90" t="e">
        <f>IF(AU222="Не указан реестровый номер (мера нац.режима Запрет)","",IF(CI222="нет","",IF(CU222="да","исключение(не смотрим баллы)",IFERROR(IF(CI222*1&gt;0,IFERROR(IF(VLOOKUP(CI222*1,Обработ.выгрузка_реестра_РФ!$A:$G,7,)=0,"Баллы не установлены",VLOOKUP(CI222*1,Обработ.выгрузка_реестра_РФ!$A:$G,7,)),IF(LEN(CI222)&gt;14,"","нет номера в реестре РФ")),""),IF(LEN(CI222)=0,"","Некорректный реестровый номер")))))</f>
        <v>#REF!</v>
      </c>
      <c r="CQ222" s="33" t="e">
        <f>IF(LEN(C222)&gt;0,IFERROR(IF(LEN(H222)&gt;0,IF(LEN(VLOOKUP(H222,'исключения(не_смотрим_баллы)'!$A:$C,1,))&gt;0,"да","нет"),"не введен ОКПД2"),"нет"),"")</f>
        <v>#REF!</v>
      </c>
      <c r="CR222" s="33" t="e">
        <f ca="1">IF(CQ222="да",IF(TODAY()&lt;VLOOKUP(H222,'исключения(не_смотрим_баллы)'!$A:$C,3,),"да","нет"),"")</f>
        <v>#REF!</v>
      </c>
      <c r="CS222" s="33" t="str">
        <f>IFERROR(IF(CQ222="да",IF(VLOOKUP(CI222*1,Обработ.выгрузка_реестра_РФ!$A:$G,2,)&lt;VLOOKUP(H222,'исключения(не_смотрим_баллы)'!$A:$C,2,),"да","нет"),""),"")</f>
        <v/>
      </c>
      <c r="CT222" s="24"/>
      <c r="CU222" s="33" t="e">
        <f t="shared" si="1977"/>
        <v>#REF!</v>
      </c>
      <c r="CV222" s="91" t="e">
        <f t="shared" si="1978"/>
        <v>#REF!</v>
      </c>
      <c r="CW222" s="27" t="e">
        <f t="shared" si="1979"/>
        <v>#REF!</v>
      </c>
      <c r="CX222" s="26" t="e">
        <f t="shared" si="1908"/>
        <v>#REF!</v>
      </c>
      <c r="CY222" s="64" t="e">
        <f>IF(LEN('Описание предлагаемого товара'!#REF!)&gt;0,'Описание предлагаемого товара'!#REF!,"")</f>
        <v>#REF!</v>
      </c>
      <c r="CZ222" s="95" t="e">
        <f t="shared" si="1966"/>
        <v>#REF!</v>
      </c>
      <c r="DA222" s="95" t="e">
        <f t="shared" ref="DA222" si="2074">IFERROR(REPLACE(CZ222,FIND(" ",CZ222,1),1,""),CZ222)</f>
        <v>#REF!</v>
      </c>
      <c r="DB222" s="95" t="e">
        <f t="shared" si="1910"/>
        <v>#REF!</v>
      </c>
      <c r="DC222" s="95" t="e">
        <f t="shared" ref="DC222:DD222" si="2075">IFERROR(REPLACE(DB222,FIND("г.",DB222,1),2,""),DB222)</f>
        <v>#REF!</v>
      </c>
      <c r="DD222" s="95" t="e">
        <f t="shared" si="2075"/>
        <v>#REF!</v>
      </c>
      <c r="DE222" s="95" t="e">
        <f t="shared" ref="DE222:DF222" si="2076">IFERROR(REPLACE(DD222,FIND("г",DD222,1),1,""),DD222)</f>
        <v>#REF!</v>
      </c>
      <c r="DF222" s="95" t="e">
        <f t="shared" si="2076"/>
        <v>#REF!</v>
      </c>
      <c r="DG222" s="95" t="e">
        <f t="shared" si="1983"/>
        <v>#REF!</v>
      </c>
      <c r="DH222" s="25" t="str">
        <f>IFERROR(VLOOKUP(CI222*1,Обработ.выгрузка_реестра_РФ!$A:$G,5,),"")</f>
        <v/>
      </c>
      <c r="DI222" s="27" t="str">
        <f t="shared" si="1993"/>
        <v/>
      </c>
      <c r="DJ222" s="27" t="str">
        <f t="shared" ca="1" si="1970"/>
        <v/>
      </c>
      <c r="DK222" s="63" t="e">
        <f>IF(LEN('Описание предлагаемого товара'!#REF!)&gt;0,'Описание предлагаемого товара'!#REF!,"")</f>
        <v>#REF!</v>
      </c>
      <c r="DL222" s="63" t="e">
        <f>IF(LEN('Описание предлагаемого товара'!#REF!)&gt;0,'Описание предлагаемого товара'!#REF!,"")</f>
        <v>#REF!</v>
      </c>
      <c r="DM222" s="32"/>
    </row>
    <row r="223" spans="1:117" ht="48.75" customHeight="1" x14ac:dyDescent="0.25">
      <c r="A223" s="61" t="e">
        <f>IF(LEN('Описание предлагаемого товара'!#REF!)&gt;0,'Описание предлагаемого товара'!#REF!,"")</f>
        <v>#REF!</v>
      </c>
      <c r="B223" s="65" t="e">
        <f>IF(LEN('Описание предлагаемого товара'!#REF!)&gt;0,'Описание предлагаемого товара'!#REF!,"")</f>
        <v>#REF!</v>
      </c>
      <c r="C223" s="61" t="e">
        <f>IF(LEN('Описание предлагаемого товара'!#REF!)&gt;0,'Описание предлагаемого товара'!#REF!,"")</f>
        <v>#REF!</v>
      </c>
      <c r="D223" s="61" t="e">
        <f>IF(LEN('Описание предлагаемого товара'!#REF!)&gt;0,'Описание предлагаемого товара'!#REF!,"")</f>
        <v>#REF!</v>
      </c>
      <c r="E223" s="61" t="e">
        <f>IF(LEN('Описание предлагаемого товара'!#REF!)&gt;0,'Описание предлагаемого товара'!#REF!,"")</f>
        <v>#REF!</v>
      </c>
      <c r="F223" s="61" t="e">
        <f>IF(LEN('Описание предлагаемого товара'!#REF!)&gt;0,'Описание предлагаемого товара'!#REF!,"")</f>
        <v>#REF!</v>
      </c>
      <c r="G223" s="61" t="e">
        <f>IF(LEN('Описание предлагаемого товара'!#REF!)&gt;0,'Описание предлагаемого товара'!#REF!,"")</f>
        <v>#REF!</v>
      </c>
      <c r="H223" s="61" t="e">
        <f>IF(LEN('Описание предлагаемого товара'!#REF!)&gt;0,'Описание предлагаемого товара'!#REF!,"")</f>
        <v>#REF!</v>
      </c>
      <c r="I223" s="61" t="e">
        <f>IF(LEN('Описание предлагаемого товара'!#REF!)&gt;0,'Описание предлагаемого товара'!#REF!,"")</f>
        <v>#REF!</v>
      </c>
      <c r="J223" s="38" t="str">
        <f>IFERROR(VLOOKUP(B223,SAP!$A:$E,5,),"")</f>
        <v/>
      </c>
      <c r="K223" s="40" t="str">
        <f t="shared" si="1913"/>
        <v/>
      </c>
      <c r="L223" s="61" t="e">
        <f>IF(LEN('Описание предлагаемого товара'!#REF!)&gt;0,IFERROR('Описание предлагаемого товара'!#REF!*1,""),"")</f>
        <v>#REF!</v>
      </c>
      <c r="M223" s="39" t="str">
        <f>IFERROR(VLOOKUP(B223,SAP!$A:$E,2,),"")</f>
        <v/>
      </c>
      <c r="N223" s="41" t="str">
        <f t="shared" si="2049"/>
        <v/>
      </c>
      <c r="O223" s="39" t="str">
        <f t="shared" si="1900"/>
        <v/>
      </c>
      <c r="P223" s="36" t="e">
        <f>IF(LEN('Описание предлагаемого товара'!#REF!)&gt;0,'Описание предлагаемого товара'!#REF!,"")</f>
        <v>#REF!</v>
      </c>
      <c r="Q22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23" s="37" t="e">
        <f>IF(LEN('Описание предлагаемого товара'!#REF!)&gt;0,'Описание предлагаемого товара'!#REF!,"")</f>
        <v>#REF!</v>
      </c>
      <c r="S223" s="37" t="e">
        <f>IF(LEN('Описание предлагаемого товара'!#REF!)&gt;0,'Описание предлагаемого товара'!#REF!,"")</f>
        <v>#REF!</v>
      </c>
      <c r="T22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23" s="23" t="str">
        <f>IFERROR(VLOOKUP(CI223*1,Обработ.выгрузка_реестра_РФ!$A:$G,6,),"")</f>
        <v/>
      </c>
      <c r="V223" s="61" t="e">
        <f>IF(LEN('Описание предлагаемого товара'!#REF!)&gt;0,'Описание предлагаемого товара'!#REF!,"")</f>
        <v>#REF!</v>
      </c>
      <c r="W223" s="62" t="e">
        <f>IF(LEN('Описание предлагаемого товара'!#REF!)&gt;0,'Описание предлагаемого товара'!#REF!,"")</f>
        <v>#REF!</v>
      </c>
      <c r="X223" s="91" t="e">
        <f t="shared" ref="X223:Y223" si="2077">IFERROR(REPLACE(W223,FIND(CHAR(10),W223,1),1," "),W223)</f>
        <v>#REF!</v>
      </c>
      <c r="Y223" s="91" t="e">
        <f t="shared" si="2077"/>
        <v>#REF!</v>
      </c>
      <c r="Z223" s="91" t="e">
        <f t="shared" si="1915"/>
        <v>#REF!</v>
      </c>
      <c r="AA223" s="91" t="e">
        <f t="shared" si="1916"/>
        <v>#REF!</v>
      </c>
      <c r="AB223" s="91" t="e">
        <f t="shared" si="1917"/>
        <v>#REF!</v>
      </c>
      <c r="AC223" s="91" t="e">
        <f t="shared" ref="AC223:AF223" si="2078">IFERROR(REPLACE(AB223,FIND("  ",AB223,1),2," "),AB223)</f>
        <v>#REF!</v>
      </c>
      <c r="AD223" s="91" t="e">
        <f t="shared" si="2078"/>
        <v>#REF!</v>
      </c>
      <c r="AE223" s="91" t="e">
        <f t="shared" si="2078"/>
        <v>#REF!</v>
      </c>
      <c r="AF223" s="91" t="e">
        <f t="shared" si="2078"/>
        <v>#REF!</v>
      </c>
      <c r="AG223" s="23" t="str">
        <f>IFERROR(VLOOKUP(CI223*1,Обработ.выгрузка_реестра_РФ!$A:$G,4,),"")</f>
        <v/>
      </c>
      <c r="AH223" s="91" t="str">
        <f t="shared" ref="AH223:AI223" si="2079">IFERROR(REPLACE(AG223,FIND("-",AG223,1),1,"*"),AG223)</f>
        <v/>
      </c>
      <c r="AI223" s="91" t="str">
        <f t="shared" si="2079"/>
        <v/>
      </c>
      <c r="AJ223" s="27" t="str">
        <f t="shared" si="2015"/>
        <v/>
      </c>
      <c r="AK223" s="63" t="e">
        <f>IF(LEN('Описание предлагаемого товара'!#REF!)&gt;0,'Описание предлагаемого товара'!#REF!,"")</f>
        <v>#REF!</v>
      </c>
      <c r="AL223" s="91" t="e">
        <f t="shared" ref="AL223:AM223" si="2080">IFERROR(REPLACE(AK223,FIND(CHAR(10),AK223,1),1,""),AK223)</f>
        <v>#REF!</v>
      </c>
      <c r="AM223" s="91" t="e">
        <f t="shared" si="2080"/>
        <v>#REF!</v>
      </c>
      <c r="AN223" s="91" t="e">
        <f t="shared" ref="AN223:AR223" si="2081">IFERROR(REPLACE(AM223,FIND(" ",AM223,1),1,""),AM223)</f>
        <v>#REF!</v>
      </c>
      <c r="AO223" s="91" t="e">
        <f t="shared" si="2081"/>
        <v>#REF!</v>
      </c>
      <c r="AP223" s="91" t="e">
        <f t="shared" si="2081"/>
        <v>#REF!</v>
      </c>
      <c r="AQ223" s="91" t="e">
        <f t="shared" si="2081"/>
        <v>#REF!</v>
      </c>
      <c r="AR223" s="91" t="e">
        <f t="shared" si="2081"/>
        <v>#REF!</v>
      </c>
      <c r="AS223" s="91" t="e">
        <f t="shared" si="1922"/>
        <v>#REF!</v>
      </c>
      <c r="AT223" s="91" t="e">
        <f t="shared" si="1923"/>
        <v>#REF!</v>
      </c>
      <c r="AU223" s="32" t="e">
        <f t="shared" si="1906"/>
        <v>#REF!</v>
      </c>
      <c r="AV223" s="93" t="e">
        <f>'Описание предлагаемого товара'!#REF!</f>
        <v>#REF!</v>
      </c>
      <c r="AW223" s="91" t="e">
        <f>MIN(SEARCH({0,1,2,3,4,5,6,7,8,9},AV223&amp; "0123456789"))</f>
        <v>#REF!</v>
      </c>
      <c r="AX223" s="91" t="str">
        <f t="shared" si="1924"/>
        <v/>
      </c>
      <c r="AY223" s="91" t="str">
        <f t="shared" si="1925"/>
        <v/>
      </c>
      <c r="AZ223" s="91" t="str">
        <f t="shared" si="1926"/>
        <v/>
      </c>
      <c r="BA223" s="91" t="str">
        <f t="shared" si="1927"/>
        <v/>
      </c>
      <c r="BB223" s="91" t="str">
        <f t="shared" si="1928"/>
        <v/>
      </c>
      <c r="BC223" s="91" t="str">
        <f t="shared" si="1929"/>
        <v/>
      </c>
      <c r="BD223" s="91" t="str">
        <f t="shared" si="1930"/>
        <v/>
      </c>
      <c r="BE223" s="91" t="str">
        <f t="shared" si="1931"/>
        <v/>
      </c>
      <c r="BF223" s="91" t="str">
        <f t="shared" si="1932"/>
        <v/>
      </c>
      <c r="BG223" s="91" t="str">
        <f t="shared" si="1933"/>
        <v/>
      </c>
      <c r="BH223" s="91" t="str">
        <f t="shared" si="1934"/>
        <v/>
      </c>
      <c r="BI223" s="91" t="str">
        <f t="shared" si="1935"/>
        <v/>
      </c>
      <c r="BJ223" s="91" t="str">
        <f t="shared" si="1936"/>
        <v/>
      </c>
      <c r="BK223" s="91" t="str">
        <f t="shared" si="1937"/>
        <v/>
      </c>
      <c r="BL223" s="91" t="str">
        <f t="shared" si="1938"/>
        <v/>
      </c>
      <c r="BM223" s="91" t="str">
        <f t="shared" si="1939"/>
        <v/>
      </c>
      <c r="BN223" s="91" t="str">
        <f t="shared" si="1940"/>
        <v/>
      </c>
      <c r="BO223" s="91" t="str">
        <f t="shared" si="1941"/>
        <v/>
      </c>
      <c r="BP223" s="91" t="str">
        <f t="shared" si="1942"/>
        <v/>
      </c>
      <c r="BQ223" s="91" t="str">
        <f t="shared" si="1943"/>
        <v/>
      </c>
      <c r="BR223" s="91" t="str">
        <f t="shared" si="1944"/>
        <v/>
      </c>
      <c r="BS223" s="91" t="str">
        <f t="shared" si="1945"/>
        <v/>
      </c>
      <c r="BT223" s="91" t="str">
        <f t="shared" si="1946"/>
        <v/>
      </c>
      <c r="BU223" s="91" t="str">
        <f t="shared" si="1947"/>
        <v/>
      </c>
      <c r="BV223" s="91" t="str">
        <f t="shared" si="1948"/>
        <v/>
      </c>
      <c r="BW223" s="91" t="str">
        <f t="shared" si="1949"/>
        <v/>
      </c>
      <c r="BX223" s="91" t="str">
        <f t="shared" si="1950"/>
        <v/>
      </c>
      <c r="BY223" s="91" t="str">
        <f t="shared" si="1951"/>
        <v/>
      </c>
      <c r="BZ223" s="91" t="str">
        <f t="shared" si="1952"/>
        <v/>
      </c>
      <c r="CA223" s="91" t="str">
        <f t="shared" si="1953"/>
        <v/>
      </c>
      <c r="CB223" s="91" t="str">
        <f t="shared" si="1954"/>
        <v/>
      </c>
      <c r="CC223" s="91" t="str">
        <f t="shared" si="1955"/>
        <v/>
      </c>
      <c r="CD223" s="91" t="str">
        <f t="shared" si="1956"/>
        <v/>
      </c>
      <c r="CE223" s="91" t="str">
        <f t="shared" si="1957"/>
        <v/>
      </c>
      <c r="CF223" s="91" t="str">
        <f t="shared" si="1958"/>
        <v/>
      </c>
      <c r="CG223" s="91" t="str">
        <f t="shared" si="1959"/>
        <v/>
      </c>
      <c r="CH223" s="91" t="str">
        <f t="shared" si="1960"/>
        <v/>
      </c>
      <c r="CI223" s="91" t="str">
        <f t="shared" si="1961"/>
        <v>нет</v>
      </c>
      <c r="CJ223" s="63" t="e">
        <f>IF(LEN('Описание предлагаемого товара'!#REF!)&gt;0,'Описание предлагаемого товара'!#REF!,"")</f>
        <v>#REF!</v>
      </c>
      <c r="CK223" s="91" t="e">
        <f t="shared" ref="CK223:CL223" si="2082">IFERROR(REPLACE(CJ223,FIND(CHAR(10),CJ223,1),1,""),CJ223)</f>
        <v>#REF!</v>
      </c>
      <c r="CL223" s="91" t="e">
        <f t="shared" si="2082"/>
        <v>#REF!</v>
      </c>
      <c r="CM223" s="91" t="e">
        <f t="shared" si="1963"/>
        <v>#REF!</v>
      </c>
      <c r="CN223" s="91" t="e">
        <f t="shared" si="1964"/>
        <v>#REF!</v>
      </c>
      <c r="CO223" s="91" t="e">
        <f t="shared" si="1965"/>
        <v>#REF!</v>
      </c>
      <c r="CP223" s="90" t="e">
        <f>IF(AU223="Не указан реестровый номер (мера нац.режима Запрет)","",IF(CI223="нет","",IF(CU223="да","исключение(не смотрим баллы)",IFERROR(IF(CI223*1&gt;0,IFERROR(IF(VLOOKUP(CI223*1,Обработ.выгрузка_реестра_РФ!$A:$G,7,)=0,"Баллы не установлены",VLOOKUP(CI223*1,Обработ.выгрузка_реестра_РФ!$A:$G,7,)),IF(LEN(CI223)&gt;14,"","нет номера в реестре РФ")),""),IF(LEN(CI223)=0,"","Некорректный реестровый номер")))))</f>
        <v>#REF!</v>
      </c>
      <c r="CQ223" s="33" t="e">
        <f>IF(LEN(C223)&gt;0,IFERROR(IF(LEN(H223)&gt;0,IF(LEN(VLOOKUP(H223,'исключения(не_смотрим_баллы)'!$A:$C,1,))&gt;0,"да","нет"),"не введен ОКПД2"),"нет"),"")</f>
        <v>#REF!</v>
      </c>
      <c r="CR223" s="33" t="e">
        <f ca="1">IF(CQ223="да",IF(TODAY()&lt;VLOOKUP(H223,'исключения(не_смотрим_баллы)'!$A:$C,3,),"да","нет"),"")</f>
        <v>#REF!</v>
      </c>
      <c r="CS223" s="33" t="str">
        <f>IFERROR(IF(CQ223="да",IF(VLOOKUP(CI223*1,Обработ.выгрузка_реестра_РФ!$A:$G,2,)&lt;VLOOKUP(H223,'исключения(не_смотрим_баллы)'!$A:$C,2,),"да","нет"),""),"")</f>
        <v/>
      </c>
      <c r="CT223" s="24"/>
      <c r="CU223" s="33" t="e">
        <f t="shared" si="1977"/>
        <v>#REF!</v>
      </c>
      <c r="CV223" s="91" t="e">
        <f t="shared" si="1978"/>
        <v>#REF!</v>
      </c>
      <c r="CW223" s="27" t="e">
        <f t="shared" si="1979"/>
        <v>#REF!</v>
      </c>
      <c r="CX223" s="26" t="e">
        <f t="shared" si="1908"/>
        <v>#REF!</v>
      </c>
      <c r="CY223" s="64" t="e">
        <f>IF(LEN('Описание предлагаемого товара'!#REF!)&gt;0,'Описание предлагаемого товара'!#REF!,"")</f>
        <v>#REF!</v>
      </c>
      <c r="CZ223" s="95" t="e">
        <f t="shared" si="1966"/>
        <v>#REF!</v>
      </c>
      <c r="DA223" s="95" t="e">
        <f t="shared" ref="DA223" si="2083">IFERROR(REPLACE(CZ223,FIND(" ",CZ223,1),1,""),CZ223)</f>
        <v>#REF!</v>
      </c>
      <c r="DB223" s="95" t="e">
        <f t="shared" si="1910"/>
        <v>#REF!</v>
      </c>
      <c r="DC223" s="95" t="e">
        <f t="shared" ref="DC223:DD223" si="2084">IFERROR(REPLACE(DB223,FIND("г.",DB223,1),2,""),DB223)</f>
        <v>#REF!</v>
      </c>
      <c r="DD223" s="95" t="e">
        <f t="shared" si="2084"/>
        <v>#REF!</v>
      </c>
      <c r="DE223" s="95" t="e">
        <f t="shared" ref="DE223:DF223" si="2085">IFERROR(REPLACE(DD223,FIND("г",DD223,1),1,""),DD223)</f>
        <v>#REF!</v>
      </c>
      <c r="DF223" s="95" t="e">
        <f t="shared" si="2085"/>
        <v>#REF!</v>
      </c>
      <c r="DG223" s="95" t="e">
        <f t="shared" si="1983"/>
        <v>#REF!</v>
      </c>
      <c r="DH223" s="25" t="str">
        <f>IFERROR(VLOOKUP(CI223*1,Обработ.выгрузка_реестра_РФ!$A:$G,5,),"")</f>
        <v/>
      </c>
      <c r="DI223" s="27" t="str">
        <f t="shared" si="1993"/>
        <v/>
      </c>
      <c r="DJ223" s="27" t="str">
        <f t="shared" ca="1" si="1970"/>
        <v/>
      </c>
      <c r="DK223" s="63" t="e">
        <f>IF(LEN('Описание предлагаемого товара'!#REF!)&gt;0,'Описание предлагаемого товара'!#REF!,"")</f>
        <v>#REF!</v>
      </c>
      <c r="DL223" s="63" t="e">
        <f>IF(LEN('Описание предлагаемого товара'!#REF!)&gt;0,'Описание предлагаемого товара'!#REF!,"")</f>
        <v>#REF!</v>
      </c>
      <c r="DM223" s="32"/>
    </row>
    <row r="224" spans="1:117" ht="48.75" customHeight="1" x14ac:dyDescent="0.25">
      <c r="A224" s="61" t="e">
        <f>IF(LEN('Описание предлагаемого товара'!#REF!)&gt;0,'Описание предлагаемого товара'!#REF!,"")</f>
        <v>#REF!</v>
      </c>
      <c r="B224" s="65" t="e">
        <f>IF(LEN('Описание предлагаемого товара'!#REF!)&gt;0,'Описание предлагаемого товара'!#REF!,"")</f>
        <v>#REF!</v>
      </c>
      <c r="C224" s="61" t="e">
        <f>IF(LEN('Описание предлагаемого товара'!#REF!)&gt;0,'Описание предлагаемого товара'!#REF!,"")</f>
        <v>#REF!</v>
      </c>
      <c r="D224" s="61" t="e">
        <f>IF(LEN('Описание предлагаемого товара'!#REF!)&gt;0,'Описание предлагаемого товара'!#REF!,"")</f>
        <v>#REF!</v>
      </c>
      <c r="E224" s="61" t="e">
        <f>IF(LEN('Описание предлагаемого товара'!#REF!)&gt;0,'Описание предлагаемого товара'!#REF!,"")</f>
        <v>#REF!</v>
      </c>
      <c r="F224" s="61" t="e">
        <f>IF(LEN('Описание предлагаемого товара'!#REF!)&gt;0,'Описание предлагаемого товара'!#REF!,"")</f>
        <v>#REF!</v>
      </c>
      <c r="G224" s="61" t="e">
        <f>IF(LEN('Описание предлагаемого товара'!#REF!)&gt;0,'Описание предлагаемого товара'!#REF!,"")</f>
        <v>#REF!</v>
      </c>
      <c r="H224" s="61" t="e">
        <f>IF(LEN('Описание предлагаемого товара'!#REF!)&gt;0,'Описание предлагаемого товара'!#REF!,"")</f>
        <v>#REF!</v>
      </c>
      <c r="I224" s="61" t="e">
        <f>IF(LEN('Описание предлагаемого товара'!#REF!)&gt;0,'Описание предлагаемого товара'!#REF!,"")</f>
        <v>#REF!</v>
      </c>
      <c r="J224" s="38" t="str">
        <f>IFERROR(VLOOKUP(B224,SAP!$A:$E,5,),"")</f>
        <v/>
      </c>
      <c r="K224" s="40" t="str">
        <f t="shared" si="1913"/>
        <v/>
      </c>
      <c r="L224" s="61" t="e">
        <f>IF(LEN('Описание предлагаемого товара'!#REF!)&gt;0,IFERROR('Описание предлагаемого товара'!#REF!*1,""),"")</f>
        <v>#REF!</v>
      </c>
      <c r="M224" s="39" t="str">
        <f>IFERROR(VLOOKUP(B224,SAP!$A:$E,2,),"")</f>
        <v/>
      </c>
      <c r="N224" s="41" t="str">
        <f t="shared" si="2049"/>
        <v/>
      </c>
      <c r="O224" s="39" t="str">
        <f t="shared" si="1900"/>
        <v/>
      </c>
      <c r="P224" s="36" t="e">
        <f>IF(LEN('Описание предлагаемого товара'!#REF!)&gt;0,'Описание предлагаемого товара'!#REF!,"")</f>
        <v>#REF!</v>
      </c>
      <c r="Q22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24" s="37" t="e">
        <f>IF(LEN('Описание предлагаемого товара'!#REF!)&gt;0,'Описание предлагаемого товара'!#REF!,"")</f>
        <v>#REF!</v>
      </c>
      <c r="S224" s="37" t="e">
        <f>IF(LEN('Описание предлагаемого товара'!#REF!)&gt;0,'Описание предлагаемого товара'!#REF!,"")</f>
        <v>#REF!</v>
      </c>
      <c r="T22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24" s="23" t="str">
        <f>IFERROR(VLOOKUP(CI224*1,Обработ.выгрузка_реестра_РФ!$A:$G,6,),"")</f>
        <v/>
      </c>
      <c r="V224" s="61" t="e">
        <f>IF(LEN('Описание предлагаемого товара'!#REF!)&gt;0,'Описание предлагаемого товара'!#REF!,"")</f>
        <v>#REF!</v>
      </c>
      <c r="W224" s="62" t="e">
        <f>IF(LEN('Описание предлагаемого товара'!#REF!)&gt;0,'Описание предлагаемого товара'!#REF!,"")</f>
        <v>#REF!</v>
      </c>
      <c r="X224" s="91" t="e">
        <f t="shared" ref="X224:Y224" si="2086">IFERROR(REPLACE(W224,FIND(CHAR(10),W224,1),1," "),W224)</f>
        <v>#REF!</v>
      </c>
      <c r="Y224" s="91" t="e">
        <f t="shared" si="2086"/>
        <v>#REF!</v>
      </c>
      <c r="Z224" s="91" t="e">
        <f t="shared" si="1915"/>
        <v>#REF!</v>
      </c>
      <c r="AA224" s="91" t="e">
        <f t="shared" si="1916"/>
        <v>#REF!</v>
      </c>
      <c r="AB224" s="91" t="e">
        <f t="shared" si="1917"/>
        <v>#REF!</v>
      </c>
      <c r="AC224" s="91" t="e">
        <f t="shared" ref="AC224:AF224" si="2087">IFERROR(REPLACE(AB224,FIND("  ",AB224,1),2," "),AB224)</f>
        <v>#REF!</v>
      </c>
      <c r="AD224" s="91" t="e">
        <f t="shared" si="2087"/>
        <v>#REF!</v>
      </c>
      <c r="AE224" s="91" t="e">
        <f t="shared" si="2087"/>
        <v>#REF!</v>
      </c>
      <c r="AF224" s="91" t="e">
        <f t="shared" si="2087"/>
        <v>#REF!</v>
      </c>
      <c r="AG224" s="23" t="str">
        <f>IFERROR(VLOOKUP(CI224*1,Обработ.выгрузка_реестра_РФ!$A:$G,4,),"")</f>
        <v/>
      </c>
      <c r="AH224" s="91" t="str">
        <f t="shared" ref="AH224:AI224" si="2088">IFERROR(REPLACE(AG224,FIND("-",AG224,1),1,"*"),AG224)</f>
        <v/>
      </c>
      <c r="AI224" s="91" t="str">
        <f t="shared" si="2088"/>
        <v/>
      </c>
      <c r="AJ224" s="27" t="str">
        <f t="shared" si="2015"/>
        <v/>
      </c>
      <c r="AK224" s="63" t="e">
        <f>IF(LEN('Описание предлагаемого товара'!#REF!)&gt;0,'Описание предлагаемого товара'!#REF!,"")</f>
        <v>#REF!</v>
      </c>
      <c r="AL224" s="91" t="e">
        <f t="shared" ref="AL224:AM224" si="2089">IFERROR(REPLACE(AK224,FIND(CHAR(10),AK224,1),1,""),AK224)</f>
        <v>#REF!</v>
      </c>
      <c r="AM224" s="91" t="e">
        <f t="shared" si="2089"/>
        <v>#REF!</v>
      </c>
      <c r="AN224" s="91" t="e">
        <f t="shared" ref="AN224:AR224" si="2090">IFERROR(REPLACE(AM224,FIND(" ",AM224,1),1,""),AM224)</f>
        <v>#REF!</v>
      </c>
      <c r="AO224" s="91" t="e">
        <f t="shared" si="2090"/>
        <v>#REF!</v>
      </c>
      <c r="AP224" s="91" t="e">
        <f t="shared" si="2090"/>
        <v>#REF!</v>
      </c>
      <c r="AQ224" s="91" t="e">
        <f t="shared" si="2090"/>
        <v>#REF!</v>
      </c>
      <c r="AR224" s="91" t="e">
        <f t="shared" si="2090"/>
        <v>#REF!</v>
      </c>
      <c r="AS224" s="91" t="e">
        <f t="shared" si="1922"/>
        <v>#REF!</v>
      </c>
      <c r="AT224" s="91" t="e">
        <f t="shared" si="1923"/>
        <v>#REF!</v>
      </c>
      <c r="AU224" s="32" t="e">
        <f t="shared" si="1906"/>
        <v>#REF!</v>
      </c>
      <c r="AV224" s="93" t="e">
        <f>'Описание предлагаемого товара'!#REF!</f>
        <v>#REF!</v>
      </c>
      <c r="AW224" s="91" t="e">
        <f>MIN(SEARCH({0,1,2,3,4,5,6,7,8,9},AV224&amp; "0123456789"))</f>
        <v>#REF!</v>
      </c>
      <c r="AX224" s="91" t="str">
        <f t="shared" si="1924"/>
        <v/>
      </c>
      <c r="AY224" s="91" t="str">
        <f t="shared" si="1925"/>
        <v/>
      </c>
      <c r="AZ224" s="91" t="str">
        <f t="shared" si="1926"/>
        <v/>
      </c>
      <c r="BA224" s="91" t="str">
        <f t="shared" si="1927"/>
        <v/>
      </c>
      <c r="BB224" s="91" t="str">
        <f t="shared" si="1928"/>
        <v/>
      </c>
      <c r="BC224" s="91" t="str">
        <f t="shared" si="1929"/>
        <v/>
      </c>
      <c r="BD224" s="91" t="str">
        <f t="shared" si="1930"/>
        <v/>
      </c>
      <c r="BE224" s="91" t="str">
        <f t="shared" si="1931"/>
        <v/>
      </c>
      <c r="BF224" s="91" t="str">
        <f t="shared" si="1932"/>
        <v/>
      </c>
      <c r="BG224" s="91" t="str">
        <f t="shared" si="1933"/>
        <v/>
      </c>
      <c r="BH224" s="91" t="str">
        <f t="shared" si="1934"/>
        <v/>
      </c>
      <c r="BI224" s="91" t="str">
        <f t="shared" si="1935"/>
        <v/>
      </c>
      <c r="BJ224" s="91" t="str">
        <f t="shared" si="1936"/>
        <v/>
      </c>
      <c r="BK224" s="91" t="str">
        <f t="shared" si="1937"/>
        <v/>
      </c>
      <c r="BL224" s="91" t="str">
        <f t="shared" si="1938"/>
        <v/>
      </c>
      <c r="BM224" s="91" t="str">
        <f t="shared" si="1939"/>
        <v/>
      </c>
      <c r="BN224" s="91" t="str">
        <f t="shared" si="1940"/>
        <v/>
      </c>
      <c r="BO224" s="91" t="str">
        <f t="shared" si="1941"/>
        <v/>
      </c>
      <c r="BP224" s="91" t="str">
        <f t="shared" si="1942"/>
        <v/>
      </c>
      <c r="BQ224" s="91" t="str">
        <f t="shared" si="1943"/>
        <v/>
      </c>
      <c r="BR224" s="91" t="str">
        <f t="shared" si="1944"/>
        <v/>
      </c>
      <c r="BS224" s="91" t="str">
        <f t="shared" si="1945"/>
        <v/>
      </c>
      <c r="BT224" s="91" t="str">
        <f t="shared" si="1946"/>
        <v/>
      </c>
      <c r="BU224" s="91" t="str">
        <f t="shared" si="1947"/>
        <v/>
      </c>
      <c r="BV224" s="91" t="str">
        <f t="shared" si="1948"/>
        <v/>
      </c>
      <c r="BW224" s="91" t="str">
        <f t="shared" si="1949"/>
        <v/>
      </c>
      <c r="BX224" s="91" t="str">
        <f t="shared" si="1950"/>
        <v/>
      </c>
      <c r="BY224" s="91" t="str">
        <f t="shared" si="1951"/>
        <v/>
      </c>
      <c r="BZ224" s="91" t="str">
        <f t="shared" si="1952"/>
        <v/>
      </c>
      <c r="CA224" s="91" t="str">
        <f t="shared" si="1953"/>
        <v/>
      </c>
      <c r="CB224" s="91" t="str">
        <f t="shared" si="1954"/>
        <v/>
      </c>
      <c r="CC224" s="91" t="str">
        <f t="shared" si="1955"/>
        <v/>
      </c>
      <c r="CD224" s="91" t="str">
        <f t="shared" si="1956"/>
        <v/>
      </c>
      <c r="CE224" s="91" t="str">
        <f t="shared" si="1957"/>
        <v/>
      </c>
      <c r="CF224" s="91" t="str">
        <f t="shared" si="1958"/>
        <v/>
      </c>
      <c r="CG224" s="91" t="str">
        <f t="shared" si="1959"/>
        <v/>
      </c>
      <c r="CH224" s="91" t="str">
        <f t="shared" si="1960"/>
        <v/>
      </c>
      <c r="CI224" s="91" t="str">
        <f t="shared" si="1961"/>
        <v>нет</v>
      </c>
      <c r="CJ224" s="63" t="e">
        <f>IF(LEN('Описание предлагаемого товара'!#REF!)&gt;0,'Описание предлагаемого товара'!#REF!,"")</f>
        <v>#REF!</v>
      </c>
      <c r="CK224" s="91" t="e">
        <f t="shared" ref="CK224:CL224" si="2091">IFERROR(REPLACE(CJ224,FIND(CHAR(10),CJ224,1),1,""),CJ224)</f>
        <v>#REF!</v>
      </c>
      <c r="CL224" s="91" t="e">
        <f t="shared" si="2091"/>
        <v>#REF!</v>
      </c>
      <c r="CM224" s="91" t="e">
        <f t="shared" si="1963"/>
        <v>#REF!</v>
      </c>
      <c r="CN224" s="91" t="e">
        <f t="shared" si="1964"/>
        <v>#REF!</v>
      </c>
      <c r="CO224" s="91" t="e">
        <f t="shared" si="1965"/>
        <v>#REF!</v>
      </c>
      <c r="CP224" s="90" t="e">
        <f>IF(AU224="Не указан реестровый номер (мера нац.режима Запрет)","",IF(CI224="нет","",IF(CU224="да","исключение(не смотрим баллы)",IFERROR(IF(CI224*1&gt;0,IFERROR(IF(VLOOKUP(CI224*1,Обработ.выгрузка_реестра_РФ!$A:$G,7,)=0,"Баллы не установлены",VLOOKUP(CI224*1,Обработ.выгрузка_реестра_РФ!$A:$G,7,)),IF(LEN(CI224)&gt;14,"","нет номера в реестре РФ")),""),IF(LEN(CI224)=0,"","Некорректный реестровый номер")))))</f>
        <v>#REF!</v>
      </c>
      <c r="CQ224" s="33" t="e">
        <f>IF(LEN(C224)&gt;0,IFERROR(IF(LEN(H224)&gt;0,IF(LEN(VLOOKUP(H224,'исключения(не_смотрим_баллы)'!$A:$C,1,))&gt;0,"да","нет"),"не введен ОКПД2"),"нет"),"")</f>
        <v>#REF!</v>
      </c>
      <c r="CR224" s="33" t="e">
        <f ca="1">IF(CQ224="да",IF(TODAY()&lt;VLOOKUP(H224,'исключения(не_смотрим_баллы)'!$A:$C,3,),"да","нет"),"")</f>
        <v>#REF!</v>
      </c>
      <c r="CS224" s="33" t="str">
        <f>IFERROR(IF(CQ224="да",IF(VLOOKUP(CI224*1,Обработ.выгрузка_реестра_РФ!$A:$G,2,)&lt;VLOOKUP(H224,'исключения(не_смотрим_баллы)'!$A:$C,2,),"да","нет"),""),"")</f>
        <v/>
      </c>
      <c r="CT224" s="24"/>
      <c r="CU224" s="33" t="e">
        <f t="shared" si="1977"/>
        <v>#REF!</v>
      </c>
      <c r="CV224" s="91" t="e">
        <f t="shared" si="1978"/>
        <v>#REF!</v>
      </c>
      <c r="CW224" s="27" t="e">
        <f t="shared" si="1979"/>
        <v>#REF!</v>
      </c>
      <c r="CX224" s="26" t="e">
        <f t="shared" si="1908"/>
        <v>#REF!</v>
      </c>
      <c r="CY224" s="64" t="e">
        <f>IF(LEN('Описание предлагаемого товара'!#REF!)&gt;0,'Описание предлагаемого товара'!#REF!,"")</f>
        <v>#REF!</v>
      </c>
      <c r="CZ224" s="95" t="e">
        <f t="shared" si="1966"/>
        <v>#REF!</v>
      </c>
      <c r="DA224" s="95" t="e">
        <f t="shared" ref="DA224" si="2092">IFERROR(REPLACE(CZ224,FIND(" ",CZ224,1),1,""),CZ224)</f>
        <v>#REF!</v>
      </c>
      <c r="DB224" s="95" t="e">
        <f t="shared" si="1910"/>
        <v>#REF!</v>
      </c>
      <c r="DC224" s="95" t="e">
        <f t="shared" ref="DC224:DD224" si="2093">IFERROR(REPLACE(DB224,FIND("г.",DB224,1),2,""),DB224)</f>
        <v>#REF!</v>
      </c>
      <c r="DD224" s="95" t="e">
        <f t="shared" si="2093"/>
        <v>#REF!</v>
      </c>
      <c r="DE224" s="95" t="e">
        <f t="shared" ref="DE224:DF224" si="2094">IFERROR(REPLACE(DD224,FIND("г",DD224,1),1,""),DD224)</f>
        <v>#REF!</v>
      </c>
      <c r="DF224" s="95" t="e">
        <f t="shared" si="2094"/>
        <v>#REF!</v>
      </c>
      <c r="DG224" s="95" t="e">
        <f t="shared" si="1983"/>
        <v>#REF!</v>
      </c>
      <c r="DH224" s="25" t="str">
        <f>IFERROR(VLOOKUP(CI224*1,Обработ.выгрузка_реестра_РФ!$A:$G,5,),"")</f>
        <v/>
      </c>
      <c r="DI224" s="27" t="str">
        <f t="shared" si="1993"/>
        <v/>
      </c>
      <c r="DJ224" s="27" t="str">
        <f t="shared" ca="1" si="1970"/>
        <v/>
      </c>
      <c r="DK224" s="63" t="e">
        <f>IF(LEN('Описание предлагаемого товара'!#REF!)&gt;0,'Описание предлагаемого товара'!#REF!,"")</f>
        <v>#REF!</v>
      </c>
      <c r="DL224" s="63" t="e">
        <f>IF(LEN('Описание предлагаемого товара'!#REF!)&gt;0,'Описание предлагаемого товара'!#REF!,"")</f>
        <v>#REF!</v>
      </c>
      <c r="DM224" s="32"/>
    </row>
    <row r="225" spans="1:117" ht="48.75" customHeight="1" x14ac:dyDescent="0.25">
      <c r="A225" s="61" t="e">
        <f>IF(LEN('Описание предлагаемого товара'!#REF!)&gt;0,'Описание предлагаемого товара'!#REF!,"")</f>
        <v>#REF!</v>
      </c>
      <c r="B225" s="65" t="e">
        <f>IF(LEN('Описание предлагаемого товара'!#REF!)&gt;0,'Описание предлагаемого товара'!#REF!,"")</f>
        <v>#REF!</v>
      </c>
      <c r="C225" s="61" t="e">
        <f>IF(LEN('Описание предлагаемого товара'!#REF!)&gt;0,'Описание предлагаемого товара'!#REF!,"")</f>
        <v>#REF!</v>
      </c>
      <c r="D225" s="61" t="e">
        <f>IF(LEN('Описание предлагаемого товара'!#REF!)&gt;0,'Описание предлагаемого товара'!#REF!,"")</f>
        <v>#REF!</v>
      </c>
      <c r="E225" s="61" t="e">
        <f>IF(LEN('Описание предлагаемого товара'!#REF!)&gt;0,'Описание предлагаемого товара'!#REF!,"")</f>
        <v>#REF!</v>
      </c>
      <c r="F225" s="61" t="e">
        <f>IF(LEN('Описание предлагаемого товара'!#REF!)&gt;0,'Описание предлагаемого товара'!#REF!,"")</f>
        <v>#REF!</v>
      </c>
      <c r="G225" s="61" t="e">
        <f>IF(LEN('Описание предлагаемого товара'!#REF!)&gt;0,'Описание предлагаемого товара'!#REF!,"")</f>
        <v>#REF!</v>
      </c>
      <c r="H225" s="61" t="e">
        <f>IF(LEN('Описание предлагаемого товара'!#REF!)&gt;0,'Описание предлагаемого товара'!#REF!,"")</f>
        <v>#REF!</v>
      </c>
      <c r="I225" s="61" t="e">
        <f>IF(LEN('Описание предлагаемого товара'!#REF!)&gt;0,'Описание предлагаемого товара'!#REF!,"")</f>
        <v>#REF!</v>
      </c>
      <c r="J225" s="38" t="str">
        <f>IFERROR(VLOOKUP(B225,SAP!$A:$E,5,),"")</f>
        <v/>
      </c>
      <c r="K225" s="40" t="str">
        <f t="shared" si="1913"/>
        <v/>
      </c>
      <c r="L225" s="61" t="e">
        <f>IF(LEN('Описание предлагаемого товара'!#REF!)&gt;0,IFERROR('Описание предлагаемого товара'!#REF!*1,""),"")</f>
        <v>#REF!</v>
      </c>
      <c r="M225" s="39" t="str">
        <f>IFERROR(VLOOKUP(B225,SAP!$A:$E,2,),"")</f>
        <v/>
      </c>
      <c r="N225" s="41" t="str">
        <f t="shared" si="2049"/>
        <v/>
      </c>
      <c r="O225" s="39" t="str">
        <f t="shared" si="1900"/>
        <v/>
      </c>
      <c r="P225" s="36" t="e">
        <f>IF(LEN('Описание предлагаемого товара'!#REF!)&gt;0,'Описание предлагаемого товара'!#REF!,"")</f>
        <v>#REF!</v>
      </c>
      <c r="Q22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25" s="37" t="e">
        <f>IF(LEN('Описание предлагаемого товара'!#REF!)&gt;0,'Описание предлагаемого товара'!#REF!,"")</f>
        <v>#REF!</v>
      </c>
      <c r="S225" s="37" t="e">
        <f>IF(LEN('Описание предлагаемого товара'!#REF!)&gt;0,'Описание предлагаемого товара'!#REF!,"")</f>
        <v>#REF!</v>
      </c>
      <c r="T22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25" s="23" t="str">
        <f>IFERROR(VLOOKUP(CI225*1,Обработ.выгрузка_реестра_РФ!$A:$G,6,),"")</f>
        <v/>
      </c>
      <c r="V225" s="61" t="e">
        <f>IF(LEN('Описание предлагаемого товара'!#REF!)&gt;0,'Описание предлагаемого товара'!#REF!,"")</f>
        <v>#REF!</v>
      </c>
      <c r="W225" s="62" t="e">
        <f>IF(LEN('Описание предлагаемого товара'!#REF!)&gt;0,'Описание предлагаемого товара'!#REF!,"")</f>
        <v>#REF!</v>
      </c>
      <c r="X225" s="91" t="e">
        <f t="shared" ref="X225:Y225" si="2095">IFERROR(REPLACE(W225,FIND(CHAR(10),W225,1),1," "),W225)</f>
        <v>#REF!</v>
      </c>
      <c r="Y225" s="91" t="e">
        <f t="shared" si="2095"/>
        <v>#REF!</v>
      </c>
      <c r="Z225" s="91" t="e">
        <f t="shared" si="1915"/>
        <v>#REF!</v>
      </c>
      <c r="AA225" s="91" t="e">
        <f t="shared" si="1916"/>
        <v>#REF!</v>
      </c>
      <c r="AB225" s="91" t="e">
        <f t="shared" si="1917"/>
        <v>#REF!</v>
      </c>
      <c r="AC225" s="91" t="e">
        <f t="shared" ref="AC225:AF225" si="2096">IFERROR(REPLACE(AB225,FIND("  ",AB225,1),2," "),AB225)</f>
        <v>#REF!</v>
      </c>
      <c r="AD225" s="91" t="e">
        <f t="shared" si="2096"/>
        <v>#REF!</v>
      </c>
      <c r="AE225" s="91" t="e">
        <f t="shared" si="2096"/>
        <v>#REF!</v>
      </c>
      <c r="AF225" s="91" t="e">
        <f t="shared" si="2096"/>
        <v>#REF!</v>
      </c>
      <c r="AG225" s="23" t="str">
        <f>IFERROR(VLOOKUP(CI225*1,Обработ.выгрузка_реестра_РФ!$A:$G,4,),"")</f>
        <v/>
      </c>
      <c r="AH225" s="91" t="str">
        <f t="shared" ref="AH225:AI225" si="2097">IFERROR(REPLACE(AG225,FIND("-",AG225,1),1,"*"),AG225)</f>
        <v/>
      </c>
      <c r="AI225" s="91" t="str">
        <f t="shared" si="2097"/>
        <v/>
      </c>
      <c r="AJ225" s="27" t="str">
        <f t="shared" si="2015"/>
        <v/>
      </c>
      <c r="AK225" s="63" t="e">
        <f>IF(LEN('Описание предлагаемого товара'!#REF!)&gt;0,'Описание предлагаемого товара'!#REF!,"")</f>
        <v>#REF!</v>
      </c>
      <c r="AL225" s="91" t="e">
        <f t="shared" ref="AL225:AM225" si="2098">IFERROR(REPLACE(AK225,FIND(CHAR(10),AK225,1),1,""),AK225)</f>
        <v>#REF!</v>
      </c>
      <c r="AM225" s="91" t="e">
        <f t="shared" si="2098"/>
        <v>#REF!</v>
      </c>
      <c r="AN225" s="91" t="e">
        <f t="shared" ref="AN225:AR225" si="2099">IFERROR(REPLACE(AM225,FIND(" ",AM225,1),1,""),AM225)</f>
        <v>#REF!</v>
      </c>
      <c r="AO225" s="91" t="e">
        <f t="shared" si="2099"/>
        <v>#REF!</v>
      </c>
      <c r="AP225" s="91" t="e">
        <f t="shared" si="2099"/>
        <v>#REF!</v>
      </c>
      <c r="AQ225" s="91" t="e">
        <f t="shared" si="2099"/>
        <v>#REF!</v>
      </c>
      <c r="AR225" s="91" t="e">
        <f t="shared" si="2099"/>
        <v>#REF!</v>
      </c>
      <c r="AS225" s="91" t="e">
        <f t="shared" si="1922"/>
        <v>#REF!</v>
      </c>
      <c r="AT225" s="91" t="e">
        <f t="shared" si="1923"/>
        <v>#REF!</v>
      </c>
      <c r="AU225" s="32" t="e">
        <f t="shared" si="1906"/>
        <v>#REF!</v>
      </c>
      <c r="AV225" s="93" t="e">
        <f>'Описание предлагаемого товара'!#REF!</f>
        <v>#REF!</v>
      </c>
      <c r="AW225" s="91" t="e">
        <f>MIN(SEARCH({0,1,2,3,4,5,6,7,8,9},AV225&amp; "0123456789"))</f>
        <v>#REF!</v>
      </c>
      <c r="AX225" s="91" t="str">
        <f t="shared" si="1924"/>
        <v/>
      </c>
      <c r="AY225" s="91" t="str">
        <f t="shared" si="1925"/>
        <v/>
      </c>
      <c r="AZ225" s="91" t="str">
        <f t="shared" si="1926"/>
        <v/>
      </c>
      <c r="BA225" s="91" t="str">
        <f t="shared" si="1927"/>
        <v/>
      </c>
      <c r="BB225" s="91" t="str">
        <f t="shared" si="1928"/>
        <v/>
      </c>
      <c r="BC225" s="91" t="str">
        <f t="shared" si="1929"/>
        <v/>
      </c>
      <c r="BD225" s="91" t="str">
        <f t="shared" si="1930"/>
        <v/>
      </c>
      <c r="BE225" s="91" t="str">
        <f t="shared" si="1931"/>
        <v/>
      </c>
      <c r="BF225" s="91" t="str">
        <f t="shared" si="1932"/>
        <v/>
      </c>
      <c r="BG225" s="91" t="str">
        <f t="shared" si="1933"/>
        <v/>
      </c>
      <c r="BH225" s="91" t="str">
        <f t="shared" si="1934"/>
        <v/>
      </c>
      <c r="BI225" s="91" t="str">
        <f t="shared" si="1935"/>
        <v/>
      </c>
      <c r="BJ225" s="91" t="str">
        <f t="shared" si="1936"/>
        <v/>
      </c>
      <c r="BK225" s="91" t="str">
        <f t="shared" si="1937"/>
        <v/>
      </c>
      <c r="BL225" s="91" t="str">
        <f t="shared" si="1938"/>
        <v/>
      </c>
      <c r="BM225" s="91" t="str">
        <f t="shared" si="1939"/>
        <v/>
      </c>
      <c r="BN225" s="91" t="str">
        <f t="shared" si="1940"/>
        <v/>
      </c>
      <c r="BO225" s="91" t="str">
        <f t="shared" si="1941"/>
        <v/>
      </c>
      <c r="BP225" s="91" t="str">
        <f t="shared" si="1942"/>
        <v/>
      </c>
      <c r="BQ225" s="91" t="str">
        <f t="shared" si="1943"/>
        <v/>
      </c>
      <c r="BR225" s="91" t="str">
        <f t="shared" si="1944"/>
        <v/>
      </c>
      <c r="BS225" s="91" t="str">
        <f t="shared" si="1945"/>
        <v/>
      </c>
      <c r="BT225" s="91" t="str">
        <f t="shared" si="1946"/>
        <v/>
      </c>
      <c r="BU225" s="91" t="str">
        <f t="shared" si="1947"/>
        <v/>
      </c>
      <c r="BV225" s="91" t="str">
        <f t="shared" si="1948"/>
        <v/>
      </c>
      <c r="BW225" s="91" t="str">
        <f t="shared" si="1949"/>
        <v/>
      </c>
      <c r="BX225" s="91" t="str">
        <f t="shared" si="1950"/>
        <v/>
      </c>
      <c r="BY225" s="91" t="str">
        <f t="shared" si="1951"/>
        <v/>
      </c>
      <c r="BZ225" s="91" t="str">
        <f t="shared" si="1952"/>
        <v/>
      </c>
      <c r="CA225" s="91" t="str">
        <f t="shared" si="1953"/>
        <v/>
      </c>
      <c r="CB225" s="91" t="str">
        <f t="shared" si="1954"/>
        <v/>
      </c>
      <c r="CC225" s="91" t="str">
        <f t="shared" si="1955"/>
        <v/>
      </c>
      <c r="CD225" s="91" t="str">
        <f t="shared" si="1956"/>
        <v/>
      </c>
      <c r="CE225" s="91" t="str">
        <f t="shared" si="1957"/>
        <v/>
      </c>
      <c r="CF225" s="91" t="str">
        <f t="shared" si="1958"/>
        <v/>
      </c>
      <c r="CG225" s="91" t="str">
        <f t="shared" si="1959"/>
        <v/>
      </c>
      <c r="CH225" s="91" t="str">
        <f t="shared" si="1960"/>
        <v/>
      </c>
      <c r="CI225" s="91" t="str">
        <f t="shared" si="1961"/>
        <v>нет</v>
      </c>
      <c r="CJ225" s="63" t="e">
        <f>IF(LEN('Описание предлагаемого товара'!#REF!)&gt;0,'Описание предлагаемого товара'!#REF!,"")</f>
        <v>#REF!</v>
      </c>
      <c r="CK225" s="91" t="e">
        <f t="shared" ref="CK225:CL225" si="2100">IFERROR(REPLACE(CJ225,FIND(CHAR(10),CJ225,1),1,""),CJ225)</f>
        <v>#REF!</v>
      </c>
      <c r="CL225" s="91" t="e">
        <f t="shared" si="2100"/>
        <v>#REF!</v>
      </c>
      <c r="CM225" s="91" t="e">
        <f t="shared" si="1963"/>
        <v>#REF!</v>
      </c>
      <c r="CN225" s="91" t="e">
        <f t="shared" si="1964"/>
        <v>#REF!</v>
      </c>
      <c r="CO225" s="91" t="e">
        <f t="shared" si="1965"/>
        <v>#REF!</v>
      </c>
      <c r="CP225" s="90" t="e">
        <f>IF(AU225="Не указан реестровый номер (мера нац.режима Запрет)","",IF(CI225="нет","",IF(CU225="да","исключение(не смотрим баллы)",IFERROR(IF(CI225*1&gt;0,IFERROR(IF(VLOOKUP(CI225*1,Обработ.выгрузка_реестра_РФ!$A:$G,7,)=0,"Баллы не установлены",VLOOKUP(CI225*1,Обработ.выгрузка_реестра_РФ!$A:$G,7,)),IF(LEN(CI225)&gt;14,"","нет номера в реестре РФ")),""),IF(LEN(CI225)=0,"","Некорректный реестровый номер")))))</f>
        <v>#REF!</v>
      </c>
      <c r="CQ225" s="33" t="e">
        <f>IF(LEN(C225)&gt;0,IFERROR(IF(LEN(H225)&gt;0,IF(LEN(VLOOKUP(H225,'исключения(не_смотрим_баллы)'!$A:$C,1,))&gt;0,"да","нет"),"не введен ОКПД2"),"нет"),"")</f>
        <v>#REF!</v>
      </c>
      <c r="CR225" s="33" t="e">
        <f ca="1">IF(CQ225="да",IF(TODAY()&lt;VLOOKUP(H225,'исключения(не_смотрим_баллы)'!$A:$C,3,),"да","нет"),"")</f>
        <v>#REF!</v>
      </c>
      <c r="CS225" s="33" t="str">
        <f>IFERROR(IF(CQ225="да",IF(VLOOKUP(CI225*1,Обработ.выгрузка_реестра_РФ!$A:$G,2,)&lt;VLOOKUP(H225,'исключения(не_смотрим_баллы)'!$A:$C,2,),"да","нет"),""),"")</f>
        <v/>
      </c>
      <c r="CT225" s="24"/>
      <c r="CU225" s="33" t="e">
        <f t="shared" si="1977"/>
        <v>#REF!</v>
      </c>
      <c r="CV225" s="91" t="e">
        <f t="shared" si="1978"/>
        <v>#REF!</v>
      </c>
      <c r="CW225" s="27" t="e">
        <f t="shared" si="1979"/>
        <v>#REF!</v>
      </c>
      <c r="CX225" s="26" t="e">
        <f t="shared" si="1908"/>
        <v>#REF!</v>
      </c>
      <c r="CY225" s="64" t="e">
        <f>IF(LEN('Описание предлагаемого товара'!#REF!)&gt;0,'Описание предлагаемого товара'!#REF!,"")</f>
        <v>#REF!</v>
      </c>
      <c r="CZ225" s="95" t="e">
        <f t="shared" si="1966"/>
        <v>#REF!</v>
      </c>
      <c r="DA225" s="95" t="e">
        <f t="shared" ref="DA225" si="2101">IFERROR(REPLACE(CZ225,FIND(" ",CZ225,1),1,""),CZ225)</f>
        <v>#REF!</v>
      </c>
      <c r="DB225" s="95" t="e">
        <f t="shared" si="1910"/>
        <v>#REF!</v>
      </c>
      <c r="DC225" s="95" t="e">
        <f t="shared" ref="DC225:DD225" si="2102">IFERROR(REPLACE(DB225,FIND("г.",DB225,1),2,""),DB225)</f>
        <v>#REF!</v>
      </c>
      <c r="DD225" s="95" t="e">
        <f t="shared" si="2102"/>
        <v>#REF!</v>
      </c>
      <c r="DE225" s="95" t="e">
        <f t="shared" ref="DE225:DF225" si="2103">IFERROR(REPLACE(DD225,FIND("г",DD225,1),1,""),DD225)</f>
        <v>#REF!</v>
      </c>
      <c r="DF225" s="95" t="e">
        <f t="shared" si="2103"/>
        <v>#REF!</v>
      </c>
      <c r="DG225" s="95" t="e">
        <f t="shared" si="1983"/>
        <v>#REF!</v>
      </c>
      <c r="DH225" s="25" t="str">
        <f>IFERROR(VLOOKUP(CI225*1,Обработ.выгрузка_реестра_РФ!$A:$G,5,),"")</f>
        <v/>
      </c>
      <c r="DI225" s="27" t="str">
        <f t="shared" si="1993"/>
        <v/>
      </c>
      <c r="DJ225" s="27" t="str">
        <f t="shared" ca="1" si="1970"/>
        <v/>
      </c>
      <c r="DK225" s="63" t="e">
        <f>IF(LEN('Описание предлагаемого товара'!#REF!)&gt;0,'Описание предлагаемого товара'!#REF!,"")</f>
        <v>#REF!</v>
      </c>
      <c r="DL225" s="63" t="e">
        <f>IF(LEN('Описание предлагаемого товара'!#REF!)&gt;0,'Описание предлагаемого товара'!#REF!,"")</f>
        <v>#REF!</v>
      </c>
      <c r="DM225" s="32"/>
    </row>
    <row r="226" spans="1:117" ht="48.75" customHeight="1" x14ac:dyDescent="0.25">
      <c r="A226" s="61" t="e">
        <f>IF(LEN('Описание предлагаемого товара'!#REF!)&gt;0,'Описание предлагаемого товара'!#REF!,"")</f>
        <v>#REF!</v>
      </c>
      <c r="B226" s="65" t="e">
        <f>IF(LEN('Описание предлагаемого товара'!#REF!)&gt;0,'Описание предлагаемого товара'!#REF!,"")</f>
        <v>#REF!</v>
      </c>
      <c r="C226" s="61" t="e">
        <f>IF(LEN('Описание предлагаемого товара'!#REF!)&gt;0,'Описание предлагаемого товара'!#REF!,"")</f>
        <v>#REF!</v>
      </c>
      <c r="D226" s="61" t="e">
        <f>IF(LEN('Описание предлагаемого товара'!#REF!)&gt;0,'Описание предлагаемого товара'!#REF!,"")</f>
        <v>#REF!</v>
      </c>
      <c r="E226" s="61" t="e">
        <f>IF(LEN('Описание предлагаемого товара'!#REF!)&gt;0,'Описание предлагаемого товара'!#REF!,"")</f>
        <v>#REF!</v>
      </c>
      <c r="F226" s="61" t="e">
        <f>IF(LEN('Описание предлагаемого товара'!#REF!)&gt;0,'Описание предлагаемого товара'!#REF!,"")</f>
        <v>#REF!</v>
      </c>
      <c r="G226" s="61" t="e">
        <f>IF(LEN('Описание предлагаемого товара'!#REF!)&gt;0,'Описание предлагаемого товара'!#REF!,"")</f>
        <v>#REF!</v>
      </c>
      <c r="H226" s="61" t="e">
        <f>IF(LEN('Описание предлагаемого товара'!#REF!)&gt;0,'Описание предлагаемого товара'!#REF!,"")</f>
        <v>#REF!</v>
      </c>
      <c r="I226" s="61" t="e">
        <f>IF(LEN('Описание предлагаемого товара'!#REF!)&gt;0,'Описание предлагаемого товара'!#REF!,"")</f>
        <v>#REF!</v>
      </c>
      <c r="J226" s="38" t="str">
        <f>IFERROR(VLOOKUP(B226,SAP!$A:$E,5,),"")</f>
        <v/>
      </c>
      <c r="K226" s="40" t="str">
        <f t="shared" si="1913"/>
        <v/>
      </c>
      <c r="L226" s="61" t="e">
        <f>IF(LEN('Описание предлагаемого товара'!#REF!)&gt;0,IFERROR('Описание предлагаемого товара'!#REF!*1,""),"")</f>
        <v>#REF!</v>
      </c>
      <c r="M226" s="39" t="str">
        <f>IFERROR(VLOOKUP(B226,SAP!$A:$E,2,),"")</f>
        <v/>
      </c>
      <c r="N226" s="41" t="str">
        <f t="shared" si="2049"/>
        <v/>
      </c>
      <c r="O226" s="39" t="str">
        <f t="shared" si="1900"/>
        <v/>
      </c>
      <c r="P226" s="36" t="e">
        <f>IF(LEN('Описание предлагаемого товара'!#REF!)&gt;0,'Описание предлагаемого товара'!#REF!,"")</f>
        <v>#REF!</v>
      </c>
      <c r="Q22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26" s="37" t="e">
        <f>IF(LEN('Описание предлагаемого товара'!#REF!)&gt;0,'Описание предлагаемого товара'!#REF!,"")</f>
        <v>#REF!</v>
      </c>
      <c r="S226" s="37" t="e">
        <f>IF(LEN('Описание предлагаемого товара'!#REF!)&gt;0,'Описание предлагаемого товара'!#REF!,"")</f>
        <v>#REF!</v>
      </c>
      <c r="T22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26" s="23" t="str">
        <f>IFERROR(VLOOKUP(CI226*1,Обработ.выгрузка_реестра_РФ!$A:$G,6,),"")</f>
        <v/>
      </c>
      <c r="V226" s="61" t="e">
        <f>IF(LEN('Описание предлагаемого товара'!#REF!)&gt;0,'Описание предлагаемого товара'!#REF!,"")</f>
        <v>#REF!</v>
      </c>
      <c r="W226" s="62" t="e">
        <f>IF(LEN('Описание предлагаемого товара'!#REF!)&gt;0,'Описание предлагаемого товара'!#REF!,"")</f>
        <v>#REF!</v>
      </c>
      <c r="X226" s="91" t="e">
        <f t="shared" ref="X226:Y226" si="2104">IFERROR(REPLACE(W226,FIND(CHAR(10),W226,1),1," "),W226)</f>
        <v>#REF!</v>
      </c>
      <c r="Y226" s="91" t="e">
        <f t="shared" si="2104"/>
        <v>#REF!</v>
      </c>
      <c r="Z226" s="91" t="e">
        <f t="shared" si="1915"/>
        <v>#REF!</v>
      </c>
      <c r="AA226" s="91" t="e">
        <f t="shared" si="1916"/>
        <v>#REF!</v>
      </c>
      <c r="AB226" s="91" t="e">
        <f t="shared" si="1917"/>
        <v>#REF!</v>
      </c>
      <c r="AC226" s="91" t="e">
        <f t="shared" ref="AC226:AF226" si="2105">IFERROR(REPLACE(AB226,FIND("  ",AB226,1),2," "),AB226)</f>
        <v>#REF!</v>
      </c>
      <c r="AD226" s="91" t="e">
        <f t="shared" si="2105"/>
        <v>#REF!</v>
      </c>
      <c r="AE226" s="91" t="e">
        <f t="shared" si="2105"/>
        <v>#REF!</v>
      </c>
      <c r="AF226" s="91" t="e">
        <f t="shared" si="2105"/>
        <v>#REF!</v>
      </c>
      <c r="AG226" s="23" t="str">
        <f>IFERROR(VLOOKUP(CI226*1,Обработ.выгрузка_реестра_РФ!$A:$G,4,),"")</f>
        <v/>
      </c>
      <c r="AH226" s="91" t="str">
        <f t="shared" ref="AH226:AI226" si="2106">IFERROR(REPLACE(AG226,FIND("-",AG226,1),1,"*"),AG226)</f>
        <v/>
      </c>
      <c r="AI226" s="91" t="str">
        <f t="shared" si="2106"/>
        <v/>
      </c>
      <c r="AJ226" s="27" t="str">
        <f t="shared" si="2015"/>
        <v/>
      </c>
      <c r="AK226" s="63" t="e">
        <f>IF(LEN('Описание предлагаемого товара'!#REF!)&gt;0,'Описание предлагаемого товара'!#REF!,"")</f>
        <v>#REF!</v>
      </c>
      <c r="AL226" s="91" t="e">
        <f t="shared" ref="AL226:AM226" si="2107">IFERROR(REPLACE(AK226,FIND(CHAR(10),AK226,1),1,""),AK226)</f>
        <v>#REF!</v>
      </c>
      <c r="AM226" s="91" t="e">
        <f t="shared" si="2107"/>
        <v>#REF!</v>
      </c>
      <c r="AN226" s="91" t="e">
        <f t="shared" ref="AN226:AR226" si="2108">IFERROR(REPLACE(AM226,FIND(" ",AM226,1),1,""),AM226)</f>
        <v>#REF!</v>
      </c>
      <c r="AO226" s="91" t="e">
        <f t="shared" si="2108"/>
        <v>#REF!</v>
      </c>
      <c r="AP226" s="91" t="e">
        <f t="shared" si="2108"/>
        <v>#REF!</v>
      </c>
      <c r="AQ226" s="91" t="e">
        <f t="shared" si="2108"/>
        <v>#REF!</v>
      </c>
      <c r="AR226" s="91" t="e">
        <f t="shared" si="2108"/>
        <v>#REF!</v>
      </c>
      <c r="AS226" s="91" t="e">
        <f t="shared" si="1922"/>
        <v>#REF!</v>
      </c>
      <c r="AT226" s="91" t="e">
        <f t="shared" si="1923"/>
        <v>#REF!</v>
      </c>
      <c r="AU226" s="32" t="e">
        <f t="shared" si="1906"/>
        <v>#REF!</v>
      </c>
      <c r="AV226" s="93" t="e">
        <f>'Описание предлагаемого товара'!#REF!</f>
        <v>#REF!</v>
      </c>
      <c r="AW226" s="91" t="e">
        <f>MIN(SEARCH({0,1,2,3,4,5,6,7,8,9},AV226&amp; "0123456789"))</f>
        <v>#REF!</v>
      </c>
      <c r="AX226" s="91" t="str">
        <f t="shared" si="1924"/>
        <v/>
      </c>
      <c r="AY226" s="91" t="str">
        <f t="shared" si="1925"/>
        <v/>
      </c>
      <c r="AZ226" s="91" t="str">
        <f t="shared" si="1926"/>
        <v/>
      </c>
      <c r="BA226" s="91" t="str">
        <f t="shared" si="1927"/>
        <v/>
      </c>
      <c r="BB226" s="91" t="str">
        <f t="shared" si="1928"/>
        <v/>
      </c>
      <c r="BC226" s="91" t="str">
        <f t="shared" si="1929"/>
        <v/>
      </c>
      <c r="BD226" s="91" t="str">
        <f t="shared" si="1930"/>
        <v/>
      </c>
      <c r="BE226" s="91" t="str">
        <f t="shared" si="1931"/>
        <v/>
      </c>
      <c r="BF226" s="91" t="str">
        <f t="shared" si="1932"/>
        <v/>
      </c>
      <c r="BG226" s="91" t="str">
        <f t="shared" si="1933"/>
        <v/>
      </c>
      <c r="BH226" s="91" t="str">
        <f t="shared" si="1934"/>
        <v/>
      </c>
      <c r="BI226" s="91" t="str">
        <f t="shared" si="1935"/>
        <v/>
      </c>
      <c r="BJ226" s="91" t="str">
        <f t="shared" si="1936"/>
        <v/>
      </c>
      <c r="BK226" s="91" t="str">
        <f t="shared" si="1937"/>
        <v/>
      </c>
      <c r="BL226" s="91" t="str">
        <f t="shared" si="1938"/>
        <v/>
      </c>
      <c r="BM226" s="91" t="str">
        <f t="shared" si="1939"/>
        <v/>
      </c>
      <c r="BN226" s="91" t="str">
        <f t="shared" si="1940"/>
        <v/>
      </c>
      <c r="BO226" s="91" t="str">
        <f t="shared" si="1941"/>
        <v/>
      </c>
      <c r="BP226" s="91" t="str">
        <f t="shared" si="1942"/>
        <v/>
      </c>
      <c r="BQ226" s="91" t="str">
        <f t="shared" si="1943"/>
        <v/>
      </c>
      <c r="BR226" s="91" t="str">
        <f t="shared" si="1944"/>
        <v/>
      </c>
      <c r="BS226" s="91" t="str">
        <f t="shared" si="1945"/>
        <v/>
      </c>
      <c r="BT226" s="91" t="str">
        <f t="shared" si="1946"/>
        <v/>
      </c>
      <c r="BU226" s="91" t="str">
        <f t="shared" si="1947"/>
        <v/>
      </c>
      <c r="BV226" s="91" t="str">
        <f t="shared" si="1948"/>
        <v/>
      </c>
      <c r="BW226" s="91" t="str">
        <f t="shared" si="1949"/>
        <v/>
      </c>
      <c r="BX226" s="91" t="str">
        <f t="shared" si="1950"/>
        <v/>
      </c>
      <c r="BY226" s="91" t="str">
        <f t="shared" si="1951"/>
        <v/>
      </c>
      <c r="BZ226" s="91" t="str">
        <f t="shared" si="1952"/>
        <v/>
      </c>
      <c r="CA226" s="91" t="str">
        <f t="shared" si="1953"/>
        <v/>
      </c>
      <c r="CB226" s="91" t="str">
        <f t="shared" si="1954"/>
        <v/>
      </c>
      <c r="CC226" s="91" t="str">
        <f t="shared" si="1955"/>
        <v/>
      </c>
      <c r="CD226" s="91" t="str">
        <f t="shared" si="1956"/>
        <v/>
      </c>
      <c r="CE226" s="91" t="str">
        <f t="shared" si="1957"/>
        <v/>
      </c>
      <c r="CF226" s="91" t="str">
        <f t="shared" si="1958"/>
        <v/>
      </c>
      <c r="CG226" s="91" t="str">
        <f t="shared" si="1959"/>
        <v/>
      </c>
      <c r="CH226" s="91" t="str">
        <f t="shared" si="1960"/>
        <v/>
      </c>
      <c r="CI226" s="91" t="str">
        <f t="shared" si="1961"/>
        <v>нет</v>
      </c>
      <c r="CJ226" s="63" t="e">
        <f>IF(LEN('Описание предлагаемого товара'!#REF!)&gt;0,'Описание предлагаемого товара'!#REF!,"")</f>
        <v>#REF!</v>
      </c>
      <c r="CK226" s="91" t="e">
        <f t="shared" ref="CK226:CL226" si="2109">IFERROR(REPLACE(CJ226,FIND(CHAR(10),CJ226,1),1,""),CJ226)</f>
        <v>#REF!</v>
      </c>
      <c r="CL226" s="91" t="e">
        <f t="shared" si="2109"/>
        <v>#REF!</v>
      </c>
      <c r="CM226" s="91" t="e">
        <f t="shared" si="1963"/>
        <v>#REF!</v>
      </c>
      <c r="CN226" s="91" t="e">
        <f t="shared" si="1964"/>
        <v>#REF!</v>
      </c>
      <c r="CO226" s="91" t="e">
        <f t="shared" si="1965"/>
        <v>#REF!</v>
      </c>
      <c r="CP226" s="90" t="e">
        <f>IF(AU226="Не указан реестровый номер (мера нац.режима Запрет)","",IF(CI226="нет","",IF(CU226="да","исключение(не смотрим баллы)",IFERROR(IF(CI226*1&gt;0,IFERROR(IF(VLOOKUP(CI226*1,Обработ.выгрузка_реестра_РФ!$A:$G,7,)=0,"Баллы не установлены",VLOOKUP(CI226*1,Обработ.выгрузка_реестра_РФ!$A:$G,7,)),IF(LEN(CI226)&gt;14,"","нет номера в реестре РФ")),""),IF(LEN(CI226)=0,"","Некорректный реестровый номер")))))</f>
        <v>#REF!</v>
      </c>
      <c r="CQ226" s="33" t="e">
        <f>IF(LEN(C226)&gt;0,IFERROR(IF(LEN(H226)&gt;0,IF(LEN(VLOOKUP(H226,'исключения(не_смотрим_баллы)'!$A:$C,1,))&gt;0,"да","нет"),"не введен ОКПД2"),"нет"),"")</f>
        <v>#REF!</v>
      </c>
      <c r="CR226" s="33" t="e">
        <f ca="1">IF(CQ226="да",IF(TODAY()&lt;VLOOKUP(H226,'исключения(не_смотрим_баллы)'!$A:$C,3,),"да","нет"),"")</f>
        <v>#REF!</v>
      </c>
      <c r="CS226" s="33" t="str">
        <f>IFERROR(IF(CQ226="да",IF(VLOOKUP(CI226*1,Обработ.выгрузка_реестра_РФ!$A:$G,2,)&lt;VLOOKUP(H226,'исключения(не_смотрим_баллы)'!$A:$C,2,),"да","нет"),""),"")</f>
        <v/>
      </c>
      <c r="CT226" s="24"/>
      <c r="CU226" s="33" t="e">
        <f t="shared" si="1977"/>
        <v>#REF!</v>
      </c>
      <c r="CV226" s="91" t="e">
        <f t="shared" si="1978"/>
        <v>#REF!</v>
      </c>
      <c r="CW226" s="27" t="e">
        <f t="shared" si="1979"/>
        <v>#REF!</v>
      </c>
      <c r="CX226" s="26" t="e">
        <f t="shared" si="1908"/>
        <v>#REF!</v>
      </c>
      <c r="CY226" s="64" t="e">
        <f>IF(LEN('Описание предлагаемого товара'!#REF!)&gt;0,'Описание предлагаемого товара'!#REF!,"")</f>
        <v>#REF!</v>
      </c>
      <c r="CZ226" s="95" t="e">
        <f t="shared" si="1966"/>
        <v>#REF!</v>
      </c>
      <c r="DA226" s="95" t="e">
        <f t="shared" ref="DA226" si="2110">IFERROR(REPLACE(CZ226,FIND(" ",CZ226,1),1,""),CZ226)</f>
        <v>#REF!</v>
      </c>
      <c r="DB226" s="95" t="e">
        <f t="shared" si="1910"/>
        <v>#REF!</v>
      </c>
      <c r="DC226" s="95" t="e">
        <f t="shared" ref="DC226:DD226" si="2111">IFERROR(REPLACE(DB226,FIND("г.",DB226,1),2,""),DB226)</f>
        <v>#REF!</v>
      </c>
      <c r="DD226" s="95" t="e">
        <f t="shared" si="2111"/>
        <v>#REF!</v>
      </c>
      <c r="DE226" s="95" t="e">
        <f t="shared" ref="DE226:DF226" si="2112">IFERROR(REPLACE(DD226,FIND("г",DD226,1),1,""),DD226)</f>
        <v>#REF!</v>
      </c>
      <c r="DF226" s="95" t="e">
        <f t="shared" si="2112"/>
        <v>#REF!</v>
      </c>
      <c r="DG226" s="95" t="e">
        <f t="shared" si="1983"/>
        <v>#REF!</v>
      </c>
      <c r="DH226" s="25" t="str">
        <f>IFERROR(VLOOKUP(CI226*1,Обработ.выгрузка_реестра_РФ!$A:$G,5,),"")</f>
        <v/>
      </c>
      <c r="DI226" s="27" t="str">
        <f t="shared" si="1993"/>
        <v/>
      </c>
      <c r="DJ226" s="27" t="str">
        <f t="shared" ca="1" si="1970"/>
        <v/>
      </c>
      <c r="DK226" s="63" t="e">
        <f>IF(LEN('Описание предлагаемого товара'!#REF!)&gt;0,'Описание предлагаемого товара'!#REF!,"")</f>
        <v>#REF!</v>
      </c>
      <c r="DL226" s="63" t="e">
        <f>IF(LEN('Описание предлагаемого товара'!#REF!)&gt;0,'Описание предлагаемого товара'!#REF!,"")</f>
        <v>#REF!</v>
      </c>
      <c r="DM226" s="32"/>
    </row>
    <row r="227" spans="1:117" ht="48.75" customHeight="1" x14ac:dyDescent="0.25">
      <c r="A227" s="61" t="e">
        <f>IF(LEN('Описание предлагаемого товара'!#REF!)&gt;0,'Описание предлагаемого товара'!#REF!,"")</f>
        <v>#REF!</v>
      </c>
      <c r="B227" s="65" t="e">
        <f>IF(LEN('Описание предлагаемого товара'!#REF!)&gt;0,'Описание предлагаемого товара'!#REF!,"")</f>
        <v>#REF!</v>
      </c>
      <c r="C227" s="61" t="e">
        <f>IF(LEN('Описание предлагаемого товара'!#REF!)&gt;0,'Описание предлагаемого товара'!#REF!,"")</f>
        <v>#REF!</v>
      </c>
      <c r="D227" s="61" t="e">
        <f>IF(LEN('Описание предлагаемого товара'!#REF!)&gt;0,'Описание предлагаемого товара'!#REF!,"")</f>
        <v>#REF!</v>
      </c>
      <c r="E227" s="61" t="e">
        <f>IF(LEN('Описание предлагаемого товара'!#REF!)&gt;0,'Описание предлагаемого товара'!#REF!,"")</f>
        <v>#REF!</v>
      </c>
      <c r="F227" s="61" t="e">
        <f>IF(LEN('Описание предлагаемого товара'!#REF!)&gt;0,'Описание предлагаемого товара'!#REF!,"")</f>
        <v>#REF!</v>
      </c>
      <c r="G227" s="61" t="e">
        <f>IF(LEN('Описание предлагаемого товара'!#REF!)&gt;0,'Описание предлагаемого товара'!#REF!,"")</f>
        <v>#REF!</v>
      </c>
      <c r="H227" s="61" t="e">
        <f>IF(LEN('Описание предлагаемого товара'!#REF!)&gt;0,'Описание предлагаемого товара'!#REF!,"")</f>
        <v>#REF!</v>
      </c>
      <c r="I227" s="61" t="e">
        <f>IF(LEN('Описание предлагаемого товара'!#REF!)&gt;0,'Описание предлагаемого товара'!#REF!,"")</f>
        <v>#REF!</v>
      </c>
      <c r="J227" s="38" t="str">
        <f>IFERROR(VLOOKUP(B227,SAP!$A:$E,5,),"")</f>
        <v/>
      </c>
      <c r="K227" s="40" t="str">
        <f t="shared" si="1913"/>
        <v/>
      </c>
      <c r="L227" s="61" t="e">
        <f>IF(LEN('Описание предлагаемого товара'!#REF!)&gt;0,IFERROR('Описание предлагаемого товара'!#REF!*1,""),"")</f>
        <v>#REF!</v>
      </c>
      <c r="M227" s="39" t="str">
        <f>IFERROR(VLOOKUP(B227,SAP!$A:$E,2,),"")</f>
        <v/>
      </c>
      <c r="N227" s="41" t="str">
        <f t="shared" si="2049"/>
        <v/>
      </c>
      <c r="O227" s="39" t="str">
        <f t="shared" si="1900"/>
        <v/>
      </c>
      <c r="P227" s="36" t="e">
        <f>IF(LEN('Описание предлагаемого товара'!#REF!)&gt;0,'Описание предлагаемого товара'!#REF!,"")</f>
        <v>#REF!</v>
      </c>
      <c r="Q22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27" s="37" t="e">
        <f>IF(LEN('Описание предлагаемого товара'!#REF!)&gt;0,'Описание предлагаемого товара'!#REF!,"")</f>
        <v>#REF!</v>
      </c>
      <c r="S227" s="37" t="e">
        <f>IF(LEN('Описание предлагаемого товара'!#REF!)&gt;0,'Описание предлагаемого товара'!#REF!,"")</f>
        <v>#REF!</v>
      </c>
      <c r="T22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27" s="23" t="str">
        <f>IFERROR(VLOOKUP(CI227*1,Обработ.выгрузка_реестра_РФ!$A:$G,6,),"")</f>
        <v/>
      </c>
      <c r="V227" s="61" t="e">
        <f>IF(LEN('Описание предлагаемого товара'!#REF!)&gt;0,'Описание предлагаемого товара'!#REF!,"")</f>
        <v>#REF!</v>
      </c>
      <c r="W227" s="62" t="e">
        <f>IF(LEN('Описание предлагаемого товара'!#REF!)&gt;0,'Описание предлагаемого товара'!#REF!,"")</f>
        <v>#REF!</v>
      </c>
      <c r="X227" s="91" t="e">
        <f t="shared" ref="X227:Y227" si="2113">IFERROR(REPLACE(W227,FIND(CHAR(10),W227,1),1," "),W227)</f>
        <v>#REF!</v>
      </c>
      <c r="Y227" s="91" t="e">
        <f t="shared" si="2113"/>
        <v>#REF!</v>
      </c>
      <c r="Z227" s="91" t="e">
        <f t="shared" si="1915"/>
        <v>#REF!</v>
      </c>
      <c r="AA227" s="91" t="e">
        <f t="shared" si="1916"/>
        <v>#REF!</v>
      </c>
      <c r="AB227" s="91" t="e">
        <f t="shared" si="1917"/>
        <v>#REF!</v>
      </c>
      <c r="AC227" s="91" t="e">
        <f t="shared" ref="AC227:AF227" si="2114">IFERROR(REPLACE(AB227,FIND("  ",AB227,1),2," "),AB227)</f>
        <v>#REF!</v>
      </c>
      <c r="AD227" s="91" t="e">
        <f t="shared" si="2114"/>
        <v>#REF!</v>
      </c>
      <c r="AE227" s="91" t="e">
        <f t="shared" si="2114"/>
        <v>#REF!</v>
      </c>
      <c r="AF227" s="91" t="e">
        <f t="shared" si="2114"/>
        <v>#REF!</v>
      </c>
      <c r="AG227" s="23" t="str">
        <f>IFERROR(VLOOKUP(CI227*1,Обработ.выгрузка_реестра_РФ!$A:$G,4,),"")</f>
        <v/>
      </c>
      <c r="AH227" s="91" t="str">
        <f t="shared" ref="AH227:AI227" si="2115">IFERROR(REPLACE(AG227,FIND("-",AG227,1),1,"*"),AG227)</f>
        <v/>
      </c>
      <c r="AI227" s="91" t="str">
        <f t="shared" si="2115"/>
        <v/>
      </c>
      <c r="AJ227" s="27" t="str">
        <f t="shared" si="2015"/>
        <v/>
      </c>
      <c r="AK227" s="63" t="e">
        <f>IF(LEN('Описание предлагаемого товара'!#REF!)&gt;0,'Описание предлагаемого товара'!#REF!,"")</f>
        <v>#REF!</v>
      </c>
      <c r="AL227" s="91" t="e">
        <f t="shared" ref="AL227:AM227" si="2116">IFERROR(REPLACE(AK227,FIND(CHAR(10),AK227,1),1,""),AK227)</f>
        <v>#REF!</v>
      </c>
      <c r="AM227" s="91" t="e">
        <f t="shared" si="2116"/>
        <v>#REF!</v>
      </c>
      <c r="AN227" s="91" t="e">
        <f t="shared" ref="AN227:AR227" si="2117">IFERROR(REPLACE(AM227,FIND(" ",AM227,1),1,""),AM227)</f>
        <v>#REF!</v>
      </c>
      <c r="AO227" s="91" t="e">
        <f t="shared" si="2117"/>
        <v>#REF!</v>
      </c>
      <c r="AP227" s="91" t="e">
        <f t="shared" si="2117"/>
        <v>#REF!</v>
      </c>
      <c r="AQ227" s="91" t="e">
        <f t="shared" si="2117"/>
        <v>#REF!</v>
      </c>
      <c r="AR227" s="91" t="e">
        <f t="shared" si="2117"/>
        <v>#REF!</v>
      </c>
      <c r="AS227" s="91" t="e">
        <f t="shared" si="1922"/>
        <v>#REF!</v>
      </c>
      <c r="AT227" s="91" t="e">
        <f t="shared" si="1923"/>
        <v>#REF!</v>
      </c>
      <c r="AU227" s="32" t="e">
        <f t="shared" si="1906"/>
        <v>#REF!</v>
      </c>
      <c r="AV227" s="93" t="e">
        <f>'Описание предлагаемого товара'!#REF!</f>
        <v>#REF!</v>
      </c>
      <c r="AW227" s="91" t="e">
        <f>MIN(SEARCH({0,1,2,3,4,5,6,7,8,9},AV227&amp; "0123456789"))</f>
        <v>#REF!</v>
      </c>
      <c r="AX227" s="91" t="str">
        <f t="shared" si="1924"/>
        <v/>
      </c>
      <c r="AY227" s="91" t="str">
        <f t="shared" si="1925"/>
        <v/>
      </c>
      <c r="AZ227" s="91" t="str">
        <f t="shared" si="1926"/>
        <v/>
      </c>
      <c r="BA227" s="91" t="str">
        <f t="shared" si="1927"/>
        <v/>
      </c>
      <c r="BB227" s="91" t="str">
        <f t="shared" si="1928"/>
        <v/>
      </c>
      <c r="BC227" s="91" t="str">
        <f t="shared" si="1929"/>
        <v/>
      </c>
      <c r="BD227" s="91" t="str">
        <f t="shared" si="1930"/>
        <v/>
      </c>
      <c r="BE227" s="91" t="str">
        <f t="shared" si="1931"/>
        <v/>
      </c>
      <c r="BF227" s="91" t="str">
        <f t="shared" si="1932"/>
        <v/>
      </c>
      <c r="BG227" s="91" t="str">
        <f t="shared" si="1933"/>
        <v/>
      </c>
      <c r="BH227" s="91" t="str">
        <f t="shared" si="1934"/>
        <v/>
      </c>
      <c r="BI227" s="91" t="str">
        <f t="shared" si="1935"/>
        <v/>
      </c>
      <c r="BJ227" s="91" t="str">
        <f t="shared" si="1936"/>
        <v/>
      </c>
      <c r="BK227" s="91" t="str">
        <f t="shared" si="1937"/>
        <v/>
      </c>
      <c r="BL227" s="91" t="str">
        <f t="shared" si="1938"/>
        <v/>
      </c>
      <c r="BM227" s="91" t="str">
        <f t="shared" si="1939"/>
        <v/>
      </c>
      <c r="BN227" s="91" t="str">
        <f t="shared" si="1940"/>
        <v/>
      </c>
      <c r="BO227" s="91" t="str">
        <f t="shared" si="1941"/>
        <v/>
      </c>
      <c r="BP227" s="91" t="str">
        <f t="shared" si="1942"/>
        <v/>
      </c>
      <c r="BQ227" s="91" t="str">
        <f t="shared" si="1943"/>
        <v/>
      </c>
      <c r="BR227" s="91" t="str">
        <f t="shared" si="1944"/>
        <v/>
      </c>
      <c r="BS227" s="91" t="str">
        <f t="shared" si="1945"/>
        <v/>
      </c>
      <c r="BT227" s="91" t="str">
        <f t="shared" si="1946"/>
        <v/>
      </c>
      <c r="BU227" s="91" t="str">
        <f t="shared" si="1947"/>
        <v/>
      </c>
      <c r="BV227" s="91" t="str">
        <f t="shared" si="1948"/>
        <v/>
      </c>
      <c r="BW227" s="91" t="str">
        <f t="shared" si="1949"/>
        <v/>
      </c>
      <c r="BX227" s="91" t="str">
        <f t="shared" si="1950"/>
        <v/>
      </c>
      <c r="BY227" s="91" t="str">
        <f t="shared" si="1951"/>
        <v/>
      </c>
      <c r="BZ227" s="91" t="str">
        <f t="shared" si="1952"/>
        <v/>
      </c>
      <c r="CA227" s="91" t="str">
        <f t="shared" si="1953"/>
        <v/>
      </c>
      <c r="CB227" s="91" t="str">
        <f t="shared" si="1954"/>
        <v/>
      </c>
      <c r="CC227" s="91" t="str">
        <f t="shared" si="1955"/>
        <v/>
      </c>
      <c r="CD227" s="91" t="str">
        <f t="shared" si="1956"/>
        <v/>
      </c>
      <c r="CE227" s="91" t="str">
        <f t="shared" si="1957"/>
        <v/>
      </c>
      <c r="CF227" s="91" t="str">
        <f t="shared" si="1958"/>
        <v/>
      </c>
      <c r="CG227" s="91" t="str">
        <f t="shared" si="1959"/>
        <v/>
      </c>
      <c r="CH227" s="91" t="str">
        <f t="shared" si="1960"/>
        <v/>
      </c>
      <c r="CI227" s="91" t="str">
        <f t="shared" si="1961"/>
        <v>нет</v>
      </c>
      <c r="CJ227" s="63" t="e">
        <f>IF(LEN('Описание предлагаемого товара'!#REF!)&gt;0,'Описание предлагаемого товара'!#REF!,"")</f>
        <v>#REF!</v>
      </c>
      <c r="CK227" s="91" t="e">
        <f t="shared" ref="CK227:CL227" si="2118">IFERROR(REPLACE(CJ227,FIND(CHAR(10),CJ227,1),1,""),CJ227)</f>
        <v>#REF!</v>
      </c>
      <c r="CL227" s="91" t="e">
        <f t="shared" si="2118"/>
        <v>#REF!</v>
      </c>
      <c r="CM227" s="91" t="e">
        <f t="shared" si="1963"/>
        <v>#REF!</v>
      </c>
      <c r="CN227" s="91" t="e">
        <f t="shared" si="1964"/>
        <v>#REF!</v>
      </c>
      <c r="CO227" s="91" t="e">
        <f t="shared" si="1965"/>
        <v>#REF!</v>
      </c>
      <c r="CP227" s="90" t="e">
        <f>IF(AU227="Не указан реестровый номер (мера нац.режима Запрет)","",IF(CI227="нет","",IF(CU227="да","исключение(не смотрим баллы)",IFERROR(IF(CI227*1&gt;0,IFERROR(IF(VLOOKUP(CI227*1,Обработ.выгрузка_реестра_РФ!$A:$G,7,)=0,"Баллы не установлены",VLOOKUP(CI227*1,Обработ.выгрузка_реестра_РФ!$A:$G,7,)),IF(LEN(CI227)&gt;14,"","нет номера в реестре РФ")),""),IF(LEN(CI227)=0,"","Некорректный реестровый номер")))))</f>
        <v>#REF!</v>
      </c>
      <c r="CQ227" s="33" t="e">
        <f>IF(LEN(C227)&gt;0,IFERROR(IF(LEN(H227)&gt;0,IF(LEN(VLOOKUP(H227,'исключения(не_смотрим_баллы)'!$A:$C,1,))&gt;0,"да","нет"),"не введен ОКПД2"),"нет"),"")</f>
        <v>#REF!</v>
      </c>
      <c r="CR227" s="33" t="e">
        <f ca="1">IF(CQ227="да",IF(TODAY()&lt;VLOOKUP(H227,'исключения(не_смотрим_баллы)'!$A:$C,3,),"да","нет"),"")</f>
        <v>#REF!</v>
      </c>
      <c r="CS227" s="33" t="str">
        <f>IFERROR(IF(CQ227="да",IF(VLOOKUP(CI227*1,Обработ.выгрузка_реестра_РФ!$A:$G,2,)&lt;VLOOKUP(H227,'исключения(не_смотрим_баллы)'!$A:$C,2,),"да","нет"),""),"")</f>
        <v/>
      </c>
      <c r="CT227" s="24"/>
      <c r="CU227" s="33" t="e">
        <f t="shared" si="1977"/>
        <v>#REF!</v>
      </c>
      <c r="CV227" s="91" t="e">
        <f t="shared" si="1978"/>
        <v>#REF!</v>
      </c>
      <c r="CW227" s="27" t="e">
        <f t="shared" si="1979"/>
        <v>#REF!</v>
      </c>
      <c r="CX227" s="26" t="e">
        <f t="shared" si="1908"/>
        <v>#REF!</v>
      </c>
      <c r="CY227" s="64" t="e">
        <f>IF(LEN('Описание предлагаемого товара'!#REF!)&gt;0,'Описание предлагаемого товара'!#REF!,"")</f>
        <v>#REF!</v>
      </c>
      <c r="CZ227" s="95" t="e">
        <f t="shared" si="1966"/>
        <v>#REF!</v>
      </c>
      <c r="DA227" s="95" t="e">
        <f t="shared" ref="DA227" si="2119">IFERROR(REPLACE(CZ227,FIND(" ",CZ227,1),1,""),CZ227)</f>
        <v>#REF!</v>
      </c>
      <c r="DB227" s="95" t="e">
        <f t="shared" si="1910"/>
        <v>#REF!</v>
      </c>
      <c r="DC227" s="95" t="e">
        <f t="shared" ref="DC227:DD227" si="2120">IFERROR(REPLACE(DB227,FIND("г.",DB227,1),2,""),DB227)</f>
        <v>#REF!</v>
      </c>
      <c r="DD227" s="95" t="e">
        <f t="shared" si="2120"/>
        <v>#REF!</v>
      </c>
      <c r="DE227" s="95" t="e">
        <f t="shared" ref="DE227:DF227" si="2121">IFERROR(REPLACE(DD227,FIND("г",DD227,1),1,""),DD227)</f>
        <v>#REF!</v>
      </c>
      <c r="DF227" s="95" t="e">
        <f t="shared" si="2121"/>
        <v>#REF!</v>
      </c>
      <c r="DG227" s="95" t="e">
        <f t="shared" si="1983"/>
        <v>#REF!</v>
      </c>
      <c r="DH227" s="25" t="str">
        <f>IFERROR(VLOOKUP(CI227*1,Обработ.выгрузка_реестра_РФ!$A:$G,5,),"")</f>
        <v/>
      </c>
      <c r="DI227" s="27" t="str">
        <f t="shared" si="1993"/>
        <v/>
      </c>
      <c r="DJ227" s="27" t="str">
        <f t="shared" ca="1" si="1970"/>
        <v/>
      </c>
      <c r="DK227" s="63" t="e">
        <f>IF(LEN('Описание предлагаемого товара'!#REF!)&gt;0,'Описание предлагаемого товара'!#REF!,"")</f>
        <v>#REF!</v>
      </c>
      <c r="DL227" s="63" t="e">
        <f>IF(LEN('Описание предлагаемого товара'!#REF!)&gt;0,'Описание предлагаемого товара'!#REF!,"")</f>
        <v>#REF!</v>
      </c>
      <c r="DM227" s="32"/>
    </row>
    <row r="228" spans="1:117" ht="48.75" customHeight="1" x14ac:dyDescent="0.25">
      <c r="A228" s="61" t="e">
        <f>IF(LEN('Описание предлагаемого товара'!#REF!)&gt;0,'Описание предлагаемого товара'!#REF!,"")</f>
        <v>#REF!</v>
      </c>
      <c r="B228" s="65" t="e">
        <f>IF(LEN('Описание предлагаемого товара'!#REF!)&gt;0,'Описание предлагаемого товара'!#REF!,"")</f>
        <v>#REF!</v>
      </c>
      <c r="C228" s="61" t="e">
        <f>IF(LEN('Описание предлагаемого товара'!#REF!)&gt;0,'Описание предлагаемого товара'!#REF!,"")</f>
        <v>#REF!</v>
      </c>
      <c r="D228" s="61" t="e">
        <f>IF(LEN('Описание предлагаемого товара'!#REF!)&gt;0,'Описание предлагаемого товара'!#REF!,"")</f>
        <v>#REF!</v>
      </c>
      <c r="E228" s="61" t="e">
        <f>IF(LEN('Описание предлагаемого товара'!#REF!)&gt;0,'Описание предлагаемого товара'!#REF!,"")</f>
        <v>#REF!</v>
      </c>
      <c r="F228" s="61" t="e">
        <f>IF(LEN('Описание предлагаемого товара'!#REF!)&gt;0,'Описание предлагаемого товара'!#REF!,"")</f>
        <v>#REF!</v>
      </c>
      <c r="G228" s="61" t="e">
        <f>IF(LEN('Описание предлагаемого товара'!#REF!)&gt;0,'Описание предлагаемого товара'!#REF!,"")</f>
        <v>#REF!</v>
      </c>
      <c r="H228" s="61" t="e">
        <f>IF(LEN('Описание предлагаемого товара'!#REF!)&gt;0,'Описание предлагаемого товара'!#REF!,"")</f>
        <v>#REF!</v>
      </c>
      <c r="I228" s="61" t="e">
        <f>IF(LEN('Описание предлагаемого товара'!#REF!)&gt;0,'Описание предлагаемого товара'!#REF!,"")</f>
        <v>#REF!</v>
      </c>
      <c r="J228" s="38" t="str">
        <f>IFERROR(VLOOKUP(B228,SAP!$A:$E,5,),"")</f>
        <v/>
      </c>
      <c r="K228" s="40" t="str">
        <f t="shared" si="1913"/>
        <v/>
      </c>
      <c r="L228" s="61" t="e">
        <f>IF(LEN('Описание предлагаемого товара'!#REF!)&gt;0,IFERROR('Описание предлагаемого товара'!#REF!*1,""),"")</f>
        <v>#REF!</v>
      </c>
      <c r="M228" s="39" t="str">
        <f>IFERROR(VLOOKUP(B228,SAP!$A:$E,2,),"")</f>
        <v/>
      </c>
      <c r="N228" s="41" t="str">
        <f t="shared" si="2049"/>
        <v/>
      </c>
      <c r="O228" s="39" t="str">
        <f t="shared" si="1900"/>
        <v/>
      </c>
      <c r="P228" s="36" t="e">
        <f>IF(LEN('Описание предлагаемого товара'!#REF!)&gt;0,'Описание предлагаемого товара'!#REF!,"")</f>
        <v>#REF!</v>
      </c>
      <c r="Q22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28" s="37" t="e">
        <f>IF(LEN('Описание предлагаемого товара'!#REF!)&gt;0,'Описание предлагаемого товара'!#REF!,"")</f>
        <v>#REF!</v>
      </c>
      <c r="S228" s="37" t="e">
        <f>IF(LEN('Описание предлагаемого товара'!#REF!)&gt;0,'Описание предлагаемого товара'!#REF!,"")</f>
        <v>#REF!</v>
      </c>
      <c r="T22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28" s="23" t="str">
        <f>IFERROR(VLOOKUP(CI228*1,Обработ.выгрузка_реестра_РФ!$A:$G,6,),"")</f>
        <v/>
      </c>
      <c r="V228" s="61" t="e">
        <f>IF(LEN('Описание предлагаемого товара'!#REF!)&gt;0,'Описание предлагаемого товара'!#REF!,"")</f>
        <v>#REF!</v>
      </c>
      <c r="W228" s="62" t="e">
        <f>IF(LEN('Описание предлагаемого товара'!#REF!)&gt;0,'Описание предлагаемого товара'!#REF!,"")</f>
        <v>#REF!</v>
      </c>
      <c r="X228" s="91" t="e">
        <f t="shared" ref="X228:Y228" si="2122">IFERROR(REPLACE(W228,FIND(CHAR(10),W228,1),1," "),W228)</f>
        <v>#REF!</v>
      </c>
      <c r="Y228" s="91" t="e">
        <f t="shared" si="2122"/>
        <v>#REF!</v>
      </c>
      <c r="Z228" s="91" t="e">
        <f t="shared" si="1915"/>
        <v>#REF!</v>
      </c>
      <c r="AA228" s="91" t="e">
        <f t="shared" si="1916"/>
        <v>#REF!</v>
      </c>
      <c r="AB228" s="91" t="e">
        <f t="shared" si="1917"/>
        <v>#REF!</v>
      </c>
      <c r="AC228" s="91" t="e">
        <f t="shared" ref="AC228:AF228" si="2123">IFERROR(REPLACE(AB228,FIND("  ",AB228,1),2," "),AB228)</f>
        <v>#REF!</v>
      </c>
      <c r="AD228" s="91" t="e">
        <f t="shared" si="2123"/>
        <v>#REF!</v>
      </c>
      <c r="AE228" s="91" t="e">
        <f t="shared" si="2123"/>
        <v>#REF!</v>
      </c>
      <c r="AF228" s="91" t="e">
        <f t="shared" si="2123"/>
        <v>#REF!</v>
      </c>
      <c r="AG228" s="23" t="str">
        <f>IFERROR(VLOOKUP(CI228*1,Обработ.выгрузка_реестра_РФ!$A:$G,4,),"")</f>
        <v/>
      </c>
      <c r="AH228" s="91" t="str">
        <f t="shared" ref="AH228:AI228" si="2124">IFERROR(REPLACE(AG228,FIND("-",AG228,1),1,"*"),AG228)</f>
        <v/>
      </c>
      <c r="AI228" s="91" t="str">
        <f t="shared" si="2124"/>
        <v/>
      </c>
      <c r="AJ228" s="27" t="str">
        <f t="shared" si="2015"/>
        <v/>
      </c>
      <c r="AK228" s="63" t="e">
        <f>IF(LEN('Описание предлагаемого товара'!#REF!)&gt;0,'Описание предлагаемого товара'!#REF!,"")</f>
        <v>#REF!</v>
      </c>
      <c r="AL228" s="91" t="e">
        <f t="shared" ref="AL228:AM228" si="2125">IFERROR(REPLACE(AK228,FIND(CHAR(10),AK228,1),1,""),AK228)</f>
        <v>#REF!</v>
      </c>
      <c r="AM228" s="91" t="e">
        <f t="shared" si="2125"/>
        <v>#REF!</v>
      </c>
      <c r="AN228" s="91" t="e">
        <f t="shared" ref="AN228:AR228" si="2126">IFERROR(REPLACE(AM228,FIND(" ",AM228,1),1,""),AM228)</f>
        <v>#REF!</v>
      </c>
      <c r="AO228" s="91" t="e">
        <f t="shared" si="2126"/>
        <v>#REF!</v>
      </c>
      <c r="AP228" s="91" t="e">
        <f t="shared" si="2126"/>
        <v>#REF!</v>
      </c>
      <c r="AQ228" s="91" t="e">
        <f t="shared" si="2126"/>
        <v>#REF!</v>
      </c>
      <c r="AR228" s="91" t="e">
        <f t="shared" si="2126"/>
        <v>#REF!</v>
      </c>
      <c r="AS228" s="91" t="e">
        <f t="shared" si="1922"/>
        <v>#REF!</v>
      </c>
      <c r="AT228" s="91" t="e">
        <f t="shared" si="1923"/>
        <v>#REF!</v>
      </c>
      <c r="AU228" s="32" t="e">
        <f t="shared" si="1906"/>
        <v>#REF!</v>
      </c>
      <c r="AV228" s="93" t="e">
        <f>'Описание предлагаемого товара'!#REF!</f>
        <v>#REF!</v>
      </c>
      <c r="AW228" s="91" t="e">
        <f>MIN(SEARCH({0,1,2,3,4,5,6,7,8,9},AV228&amp; "0123456789"))</f>
        <v>#REF!</v>
      </c>
      <c r="AX228" s="91" t="str">
        <f t="shared" si="1924"/>
        <v/>
      </c>
      <c r="AY228" s="91" t="str">
        <f t="shared" si="1925"/>
        <v/>
      </c>
      <c r="AZ228" s="91" t="str">
        <f t="shared" si="1926"/>
        <v/>
      </c>
      <c r="BA228" s="91" t="str">
        <f t="shared" si="1927"/>
        <v/>
      </c>
      <c r="BB228" s="91" t="str">
        <f t="shared" si="1928"/>
        <v/>
      </c>
      <c r="BC228" s="91" t="str">
        <f t="shared" si="1929"/>
        <v/>
      </c>
      <c r="BD228" s="91" t="str">
        <f t="shared" si="1930"/>
        <v/>
      </c>
      <c r="BE228" s="91" t="str">
        <f t="shared" si="1931"/>
        <v/>
      </c>
      <c r="BF228" s="91" t="str">
        <f t="shared" si="1932"/>
        <v/>
      </c>
      <c r="BG228" s="91" t="str">
        <f t="shared" si="1933"/>
        <v/>
      </c>
      <c r="BH228" s="91" t="str">
        <f t="shared" si="1934"/>
        <v/>
      </c>
      <c r="BI228" s="91" t="str">
        <f t="shared" si="1935"/>
        <v/>
      </c>
      <c r="BJ228" s="91" t="str">
        <f t="shared" si="1936"/>
        <v/>
      </c>
      <c r="BK228" s="91" t="str">
        <f t="shared" si="1937"/>
        <v/>
      </c>
      <c r="BL228" s="91" t="str">
        <f t="shared" si="1938"/>
        <v/>
      </c>
      <c r="BM228" s="91" t="str">
        <f t="shared" si="1939"/>
        <v/>
      </c>
      <c r="BN228" s="91" t="str">
        <f t="shared" si="1940"/>
        <v/>
      </c>
      <c r="BO228" s="91" t="str">
        <f t="shared" si="1941"/>
        <v/>
      </c>
      <c r="BP228" s="91" t="str">
        <f t="shared" si="1942"/>
        <v/>
      </c>
      <c r="BQ228" s="91" t="str">
        <f t="shared" si="1943"/>
        <v/>
      </c>
      <c r="BR228" s="91" t="str">
        <f t="shared" si="1944"/>
        <v/>
      </c>
      <c r="BS228" s="91" t="str">
        <f t="shared" si="1945"/>
        <v/>
      </c>
      <c r="BT228" s="91" t="str">
        <f t="shared" si="1946"/>
        <v/>
      </c>
      <c r="BU228" s="91" t="str">
        <f t="shared" si="1947"/>
        <v/>
      </c>
      <c r="BV228" s="91" t="str">
        <f t="shared" si="1948"/>
        <v/>
      </c>
      <c r="BW228" s="91" t="str">
        <f t="shared" si="1949"/>
        <v/>
      </c>
      <c r="BX228" s="91" t="str">
        <f t="shared" si="1950"/>
        <v/>
      </c>
      <c r="BY228" s="91" t="str">
        <f t="shared" si="1951"/>
        <v/>
      </c>
      <c r="BZ228" s="91" t="str">
        <f t="shared" si="1952"/>
        <v/>
      </c>
      <c r="CA228" s="91" t="str">
        <f t="shared" si="1953"/>
        <v/>
      </c>
      <c r="CB228" s="91" t="str">
        <f t="shared" si="1954"/>
        <v/>
      </c>
      <c r="CC228" s="91" t="str">
        <f t="shared" si="1955"/>
        <v/>
      </c>
      <c r="CD228" s="91" t="str">
        <f t="shared" si="1956"/>
        <v/>
      </c>
      <c r="CE228" s="91" t="str">
        <f t="shared" si="1957"/>
        <v/>
      </c>
      <c r="CF228" s="91" t="str">
        <f t="shared" si="1958"/>
        <v/>
      </c>
      <c r="CG228" s="91" t="str">
        <f t="shared" si="1959"/>
        <v/>
      </c>
      <c r="CH228" s="91" t="str">
        <f t="shared" si="1960"/>
        <v/>
      </c>
      <c r="CI228" s="91" t="str">
        <f t="shared" si="1961"/>
        <v>нет</v>
      </c>
      <c r="CJ228" s="63" t="e">
        <f>IF(LEN('Описание предлагаемого товара'!#REF!)&gt;0,'Описание предлагаемого товара'!#REF!,"")</f>
        <v>#REF!</v>
      </c>
      <c r="CK228" s="91" t="e">
        <f t="shared" ref="CK228:CL228" si="2127">IFERROR(REPLACE(CJ228,FIND(CHAR(10),CJ228,1),1,""),CJ228)</f>
        <v>#REF!</v>
      </c>
      <c r="CL228" s="91" t="e">
        <f t="shared" si="2127"/>
        <v>#REF!</v>
      </c>
      <c r="CM228" s="91" t="e">
        <f t="shared" si="1963"/>
        <v>#REF!</v>
      </c>
      <c r="CN228" s="91" t="e">
        <f t="shared" si="1964"/>
        <v>#REF!</v>
      </c>
      <c r="CO228" s="91" t="e">
        <f t="shared" si="1965"/>
        <v>#REF!</v>
      </c>
      <c r="CP228" s="90" t="e">
        <f>IF(AU228="Не указан реестровый номер (мера нац.режима Запрет)","",IF(CI228="нет","",IF(CU228="да","исключение(не смотрим баллы)",IFERROR(IF(CI228*1&gt;0,IFERROR(IF(VLOOKUP(CI228*1,Обработ.выгрузка_реестра_РФ!$A:$G,7,)=0,"Баллы не установлены",VLOOKUP(CI228*1,Обработ.выгрузка_реестра_РФ!$A:$G,7,)),IF(LEN(CI228)&gt;14,"","нет номера в реестре РФ")),""),IF(LEN(CI228)=0,"","Некорректный реестровый номер")))))</f>
        <v>#REF!</v>
      </c>
      <c r="CQ228" s="33" t="e">
        <f>IF(LEN(C228)&gt;0,IFERROR(IF(LEN(H228)&gt;0,IF(LEN(VLOOKUP(H228,'исключения(не_смотрим_баллы)'!$A:$C,1,))&gt;0,"да","нет"),"не введен ОКПД2"),"нет"),"")</f>
        <v>#REF!</v>
      </c>
      <c r="CR228" s="33" t="e">
        <f ca="1">IF(CQ228="да",IF(TODAY()&lt;VLOOKUP(H228,'исключения(не_смотрим_баллы)'!$A:$C,3,),"да","нет"),"")</f>
        <v>#REF!</v>
      </c>
      <c r="CS228" s="33" t="str">
        <f>IFERROR(IF(CQ228="да",IF(VLOOKUP(CI228*1,Обработ.выгрузка_реестра_РФ!$A:$G,2,)&lt;VLOOKUP(H228,'исключения(не_смотрим_баллы)'!$A:$C,2,),"да","нет"),""),"")</f>
        <v/>
      </c>
      <c r="CT228" s="24"/>
      <c r="CU228" s="33" t="e">
        <f t="shared" si="1977"/>
        <v>#REF!</v>
      </c>
      <c r="CV228" s="91" t="e">
        <f t="shared" si="1978"/>
        <v>#REF!</v>
      </c>
      <c r="CW228" s="27" t="e">
        <f t="shared" si="1979"/>
        <v>#REF!</v>
      </c>
      <c r="CX228" s="26" t="e">
        <f t="shared" si="1908"/>
        <v>#REF!</v>
      </c>
      <c r="CY228" s="64" t="e">
        <f>IF(LEN('Описание предлагаемого товара'!#REF!)&gt;0,'Описание предлагаемого товара'!#REF!,"")</f>
        <v>#REF!</v>
      </c>
      <c r="CZ228" s="95" t="e">
        <f t="shared" si="1966"/>
        <v>#REF!</v>
      </c>
      <c r="DA228" s="95" t="e">
        <f t="shared" ref="DA228" si="2128">IFERROR(REPLACE(CZ228,FIND(" ",CZ228,1),1,""),CZ228)</f>
        <v>#REF!</v>
      </c>
      <c r="DB228" s="95" t="e">
        <f t="shared" si="1910"/>
        <v>#REF!</v>
      </c>
      <c r="DC228" s="95" t="e">
        <f t="shared" ref="DC228:DD228" si="2129">IFERROR(REPLACE(DB228,FIND("г.",DB228,1),2,""),DB228)</f>
        <v>#REF!</v>
      </c>
      <c r="DD228" s="95" t="e">
        <f t="shared" si="2129"/>
        <v>#REF!</v>
      </c>
      <c r="DE228" s="95" t="e">
        <f t="shared" ref="DE228:DF228" si="2130">IFERROR(REPLACE(DD228,FIND("г",DD228,1),1,""),DD228)</f>
        <v>#REF!</v>
      </c>
      <c r="DF228" s="95" t="e">
        <f t="shared" si="2130"/>
        <v>#REF!</v>
      </c>
      <c r="DG228" s="95" t="e">
        <f t="shared" si="1983"/>
        <v>#REF!</v>
      </c>
      <c r="DH228" s="25" t="str">
        <f>IFERROR(VLOOKUP(CI228*1,Обработ.выгрузка_реестра_РФ!$A:$G,5,),"")</f>
        <v/>
      </c>
      <c r="DI228" s="27" t="str">
        <f t="shared" si="1993"/>
        <v/>
      </c>
      <c r="DJ228" s="27" t="str">
        <f t="shared" ca="1" si="1970"/>
        <v/>
      </c>
      <c r="DK228" s="63" t="e">
        <f>IF(LEN('Описание предлагаемого товара'!#REF!)&gt;0,'Описание предлагаемого товара'!#REF!,"")</f>
        <v>#REF!</v>
      </c>
      <c r="DL228" s="63" t="e">
        <f>IF(LEN('Описание предлагаемого товара'!#REF!)&gt;0,'Описание предлагаемого товара'!#REF!,"")</f>
        <v>#REF!</v>
      </c>
      <c r="DM228" s="32"/>
    </row>
    <row r="229" spans="1:117" ht="48.75" customHeight="1" x14ac:dyDescent="0.25">
      <c r="A229" s="61" t="e">
        <f>IF(LEN('Описание предлагаемого товара'!#REF!)&gt;0,'Описание предлагаемого товара'!#REF!,"")</f>
        <v>#REF!</v>
      </c>
      <c r="B229" s="65" t="e">
        <f>IF(LEN('Описание предлагаемого товара'!#REF!)&gt;0,'Описание предлагаемого товара'!#REF!,"")</f>
        <v>#REF!</v>
      </c>
      <c r="C229" s="61" t="e">
        <f>IF(LEN('Описание предлагаемого товара'!#REF!)&gt;0,'Описание предлагаемого товара'!#REF!,"")</f>
        <v>#REF!</v>
      </c>
      <c r="D229" s="61" t="e">
        <f>IF(LEN('Описание предлагаемого товара'!#REF!)&gt;0,'Описание предлагаемого товара'!#REF!,"")</f>
        <v>#REF!</v>
      </c>
      <c r="E229" s="61" t="e">
        <f>IF(LEN('Описание предлагаемого товара'!#REF!)&gt;0,'Описание предлагаемого товара'!#REF!,"")</f>
        <v>#REF!</v>
      </c>
      <c r="F229" s="61" t="e">
        <f>IF(LEN('Описание предлагаемого товара'!#REF!)&gt;0,'Описание предлагаемого товара'!#REF!,"")</f>
        <v>#REF!</v>
      </c>
      <c r="G229" s="61" t="e">
        <f>IF(LEN('Описание предлагаемого товара'!#REF!)&gt;0,'Описание предлагаемого товара'!#REF!,"")</f>
        <v>#REF!</v>
      </c>
      <c r="H229" s="61" t="e">
        <f>IF(LEN('Описание предлагаемого товара'!#REF!)&gt;0,'Описание предлагаемого товара'!#REF!,"")</f>
        <v>#REF!</v>
      </c>
      <c r="I229" s="61" t="e">
        <f>IF(LEN('Описание предлагаемого товара'!#REF!)&gt;0,'Описание предлагаемого товара'!#REF!,"")</f>
        <v>#REF!</v>
      </c>
      <c r="J229" s="38" t="str">
        <f>IFERROR(VLOOKUP(B229,SAP!$A:$E,5,),"")</f>
        <v/>
      </c>
      <c r="K229" s="40" t="str">
        <f t="shared" si="1913"/>
        <v/>
      </c>
      <c r="L229" s="61" t="e">
        <f>IF(LEN('Описание предлагаемого товара'!#REF!)&gt;0,IFERROR('Описание предлагаемого товара'!#REF!*1,""),"")</f>
        <v>#REF!</v>
      </c>
      <c r="M229" s="39" t="str">
        <f>IFERROR(VLOOKUP(B229,SAP!$A:$E,2,),"")</f>
        <v/>
      </c>
      <c r="N229" s="41" t="str">
        <f t="shared" si="2049"/>
        <v/>
      </c>
      <c r="O229" s="39" t="str">
        <f t="shared" si="1900"/>
        <v/>
      </c>
      <c r="P229" s="36" t="e">
        <f>IF(LEN('Описание предлагаемого товара'!#REF!)&gt;0,'Описание предлагаемого товара'!#REF!,"")</f>
        <v>#REF!</v>
      </c>
      <c r="Q22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29" s="37" t="e">
        <f>IF(LEN('Описание предлагаемого товара'!#REF!)&gt;0,'Описание предлагаемого товара'!#REF!,"")</f>
        <v>#REF!</v>
      </c>
      <c r="S229" s="37" t="e">
        <f>IF(LEN('Описание предлагаемого товара'!#REF!)&gt;0,'Описание предлагаемого товара'!#REF!,"")</f>
        <v>#REF!</v>
      </c>
      <c r="T22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29" s="23" t="str">
        <f>IFERROR(VLOOKUP(CI229*1,Обработ.выгрузка_реестра_РФ!$A:$G,6,),"")</f>
        <v/>
      </c>
      <c r="V229" s="61" t="e">
        <f>IF(LEN('Описание предлагаемого товара'!#REF!)&gt;0,'Описание предлагаемого товара'!#REF!,"")</f>
        <v>#REF!</v>
      </c>
      <c r="W229" s="62" t="e">
        <f>IF(LEN('Описание предлагаемого товара'!#REF!)&gt;0,'Описание предлагаемого товара'!#REF!,"")</f>
        <v>#REF!</v>
      </c>
      <c r="X229" s="91" t="e">
        <f t="shared" ref="X229:Y229" si="2131">IFERROR(REPLACE(W229,FIND(CHAR(10),W229,1),1," "),W229)</f>
        <v>#REF!</v>
      </c>
      <c r="Y229" s="91" t="e">
        <f t="shared" si="2131"/>
        <v>#REF!</v>
      </c>
      <c r="Z229" s="91" t="e">
        <f t="shared" si="1915"/>
        <v>#REF!</v>
      </c>
      <c r="AA229" s="91" t="e">
        <f t="shared" si="1916"/>
        <v>#REF!</v>
      </c>
      <c r="AB229" s="91" t="e">
        <f t="shared" si="1917"/>
        <v>#REF!</v>
      </c>
      <c r="AC229" s="91" t="e">
        <f t="shared" ref="AC229:AF229" si="2132">IFERROR(REPLACE(AB229,FIND("  ",AB229,1),2," "),AB229)</f>
        <v>#REF!</v>
      </c>
      <c r="AD229" s="91" t="e">
        <f t="shared" si="2132"/>
        <v>#REF!</v>
      </c>
      <c r="AE229" s="91" t="e">
        <f t="shared" si="2132"/>
        <v>#REF!</v>
      </c>
      <c r="AF229" s="91" t="e">
        <f t="shared" si="2132"/>
        <v>#REF!</v>
      </c>
      <c r="AG229" s="23" t="str">
        <f>IFERROR(VLOOKUP(CI229*1,Обработ.выгрузка_реестра_РФ!$A:$G,4,),"")</f>
        <v/>
      </c>
      <c r="AH229" s="91" t="str">
        <f t="shared" ref="AH229:AI229" si="2133">IFERROR(REPLACE(AG229,FIND("-",AG229,1),1,"*"),AG229)</f>
        <v/>
      </c>
      <c r="AI229" s="91" t="str">
        <f t="shared" si="2133"/>
        <v/>
      </c>
      <c r="AJ229" s="27" t="str">
        <f t="shared" si="2015"/>
        <v/>
      </c>
      <c r="AK229" s="63" t="e">
        <f>IF(LEN('Описание предлагаемого товара'!#REF!)&gt;0,'Описание предлагаемого товара'!#REF!,"")</f>
        <v>#REF!</v>
      </c>
      <c r="AL229" s="91" t="e">
        <f t="shared" ref="AL229:AM229" si="2134">IFERROR(REPLACE(AK229,FIND(CHAR(10),AK229,1),1,""),AK229)</f>
        <v>#REF!</v>
      </c>
      <c r="AM229" s="91" t="e">
        <f t="shared" si="2134"/>
        <v>#REF!</v>
      </c>
      <c r="AN229" s="91" t="e">
        <f t="shared" ref="AN229:AR229" si="2135">IFERROR(REPLACE(AM229,FIND(" ",AM229,1),1,""),AM229)</f>
        <v>#REF!</v>
      </c>
      <c r="AO229" s="91" t="e">
        <f t="shared" si="2135"/>
        <v>#REF!</v>
      </c>
      <c r="AP229" s="91" t="e">
        <f t="shared" si="2135"/>
        <v>#REF!</v>
      </c>
      <c r="AQ229" s="91" t="e">
        <f t="shared" si="2135"/>
        <v>#REF!</v>
      </c>
      <c r="AR229" s="91" t="e">
        <f t="shared" si="2135"/>
        <v>#REF!</v>
      </c>
      <c r="AS229" s="91" t="e">
        <f t="shared" si="1922"/>
        <v>#REF!</v>
      </c>
      <c r="AT229" s="91" t="e">
        <f t="shared" si="1923"/>
        <v>#REF!</v>
      </c>
      <c r="AU229" s="32" t="e">
        <f t="shared" si="1906"/>
        <v>#REF!</v>
      </c>
      <c r="AV229" s="93" t="e">
        <f>'Описание предлагаемого товара'!#REF!</f>
        <v>#REF!</v>
      </c>
      <c r="AW229" s="91" t="e">
        <f>MIN(SEARCH({0,1,2,3,4,5,6,7,8,9},AV229&amp; "0123456789"))</f>
        <v>#REF!</v>
      </c>
      <c r="AX229" s="91" t="str">
        <f t="shared" si="1924"/>
        <v/>
      </c>
      <c r="AY229" s="91" t="str">
        <f t="shared" si="1925"/>
        <v/>
      </c>
      <c r="AZ229" s="91" t="str">
        <f t="shared" si="1926"/>
        <v/>
      </c>
      <c r="BA229" s="91" t="str">
        <f t="shared" si="1927"/>
        <v/>
      </c>
      <c r="BB229" s="91" t="str">
        <f t="shared" si="1928"/>
        <v/>
      </c>
      <c r="BC229" s="91" t="str">
        <f t="shared" si="1929"/>
        <v/>
      </c>
      <c r="BD229" s="91" t="str">
        <f t="shared" si="1930"/>
        <v/>
      </c>
      <c r="BE229" s="91" t="str">
        <f t="shared" si="1931"/>
        <v/>
      </c>
      <c r="BF229" s="91" t="str">
        <f t="shared" si="1932"/>
        <v/>
      </c>
      <c r="BG229" s="91" t="str">
        <f t="shared" si="1933"/>
        <v/>
      </c>
      <c r="BH229" s="91" t="str">
        <f t="shared" si="1934"/>
        <v/>
      </c>
      <c r="BI229" s="91" t="str">
        <f t="shared" si="1935"/>
        <v/>
      </c>
      <c r="BJ229" s="91" t="str">
        <f t="shared" si="1936"/>
        <v/>
      </c>
      <c r="BK229" s="91" t="str">
        <f t="shared" si="1937"/>
        <v/>
      </c>
      <c r="BL229" s="91" t="str">
        <f t="shared" si="1938"/>
        <v/>
      </c>
      <c r="BM229" s="91" t="str">
        <f t="shared" si="1939"/>
        <v/>
      </c>
      <c r="BN229" s="91" t="str">
        <f t="shared" si="1940"/>
        <v/>
      </c>
      <c r="BO229" s="91" t="str">
        <f t="shared" si="1941"/>
        <v/>
      </c>
      <c r="BP229" s="91" t="str">
        <f t="shared" si="1942"/>
        <v/>
      </c>
      <c r="BQ229" s="91" t="str">
        <f t="shared" si="1943"/>
        <v/>
      </c>
      <c r="BR229" s="91" t="str">
        <f t="shared" si="1944"/>
        <v/>
      </c>
      <c r="BS229" s="91" t="str">
        <f t="shared" si="1945"/>
        <v/>
      </c>
      <c r="BT229" s="91" t="str">
        <f t="shared" si="1946"/>
        <v/>
      </c>
      <c r="BU229" s="91" t="str">
        <f t="shared" si="1947"/>
        <v/>
      </c>
      <c r="BV229" s="91" t="str">
        <f t="shared" si="1948"/>
        <v/>
      </c>
      <c r="BW229" s="91" t="str">
        <f t="shared" si="1949"/>
        <v/>
      </c>
      <c r="BX229" s="91" t="str">
        <f t="shared" si="1950"/>
        <v/>
      </c>
      <c r="BY229" s="91" t="str">
        <f t="shared" si="1951"/>
        <v/>
      </c>
      <c r="BZ229" s="91" t="str">
        <f t="shared" si="1952"/>
        <v/>
      </c>
      <c r="CA229" s="91" t="str">
        <f t="shared" si="1953"/>
        <v/>
      </c>
      <c r="CB229" s="91" t="str">
        <f t="shared" si="1954"/>
        <v/>
      </c>
      <c r="CC229" s="91" t="str">
        <f t="shared" si="1955"/>
        <v/>
      </c>
      <c r="CD229" s="91" t="str">
        <f t="shared" si="1956"/>
        <v/>
      </c>
      <c r="CE229" s="91" t="str">
        <f t="shared" si="1957"/>
        <v/>
      </c>
      <c r="CF229" s="91" t="str">
        <f t="shared" si="1958"/>
        <v/>
      </c>
      <c r="CG229" s="91" t="str">
        <f t="shared" si="1959"/>
        <v/>
      </c>
      <c r="CH229" s="91" t="str">
        <f t="shared" si="1960"/>
        <v/>
      </c>
      <c r="CI229" s="91" t="str">
        <f t="shared" si="1961"/>
        <v>нет</v>
      </c>
      <c r="CJ229" s="63" t="e">
        <f>IF(LEN('Описание предлагаемого товара'!#REF!)&gt;0,'Описание предлагаемого товара'!#REF!,"")</f>
        <v>#REF!</v>
      </c>
      <c r="CK229" s="91" t="e">
        <f t="shared" ref="CK229:CL229" si="2136">IFERROR(REPLACE(CJ229,FIND(CHAR(10),CJ229,1),1,""),CJ229)</f>
        <v>#REF!</v>
      </c>
      <c r="CL229" s="91" t="e">
        <f t="shared" si="2136"/>
        <v>#REF!</v>
      </c>
      <c r="CM229" s="91" t="e">
        <f t="shared" si="1963"/>
        <v>#REF!</v>
      </c>
      <c r="CN229" s="91" t="e">
        <f t="shared" si="1964"/>
        <v>#REF!</v>
      </c>
      <c r="CO229" s="91" t="e">
        <f t="shared" si="1965"/>
        <v>#REF!</v>
      </c>
      <c r="CP229" s="90" t="e">
        <f>IF(AU229="Не указан реестровый номер (мера нац.режима Запрет)","",IF(CI229="нет","",IF(CU229="да","исключение(не смотрим баллы)",IFERROR(IF(CI229*1&gt;0,IFERROR(IF(VLOOKUP(CI229*1,Обработ.выгрузка_реестра_РФ!$A:$G,7,)=0,"Баллы не установлены",VLOOKUP(CI229*1,Обработ.выгрузка_реестра_РФ!$A:$G,7,)),IF(LEN(CI229)&gt;14,"","нет номера в реестре РФ")),""),IF(LEN(CI229)=0,"","Некорректный реестровый номер")))))</f>
        <v>#REF!</v>
      </c>
      <c r="CQ229" s="33" t="e">
        <f>IF(LEN(C229)&gt;0,IFERROR(IF(LEN(H229)&gt;0,IF(LEN(VLOOKUP(H229,'исключения(не_смотрим_баллы)'!$A:$C,1,))&gt;0,"да","нет"),"не введен ОКПД2"),"нет"),"")</f>
        <v>#REF!</v>
      </c>
      <c r="CR229" s="33" t="e">
        <f ca="1">IF(CQ229="да",IF(TODAY()&lt;VLOOKUP(H229,'исключения(не_смотрим_баллы)'!$A:$C,3,),"да","нет"),"")</f>
        <v>#REF!</v>
      </c>
      <c r="CS229" s="33" t="str">
        <f>IFERROR(IF(CQ229="да",IF(VLOOKUP(CI229*1,Обработ.выгрузка_реестра_РФ!$A:$G,2,)&lt;VLOOKUP(H229,'исключения(не_смотрим_баллы)'!$A:$C,2,),"да","нет"),""),"")</f>
        <v/>
      </c>
      <c r="CT229" s="24"/>
      <c r="CU229" s="33" t="e">
        <f t="shared" si="1977"/>
        <v>#REF!</v>
      </c>
      <c r="CV229" s="91" t="e">
        <f t="shared" si="1978"/>
        <v>#REF!</v>
      </c>
      <c r="CW229" s="27" t="e">
        <f t="shared" si="1979"/>
        <v>#REF!</v>
      </c>
      <c r="CX229" s="26" t="e">
        <f t="shared" si="1908"/>
        <v>#REF!</v>
      </c>
      <c r="CY229" s="64" t="e">
        <f>IF(LEN('Описание предлагаемого товара'!#REF!)&gt;0,'Описание предлагаемого товара'!#REF!,"")</f>
        <v>#REF!</v>
      </c>
      <c r="CZ229" s="95" t="e">
        <f t="shared" si="1966"/>
        <v>#REF!</v>
      </c>
      <c r="DA229" s="95" t="e">
        <f t="shared" ref="DA229" si="2137">IFERROR(REPLACE(CZ229,FIND(" ",CZ229,1),1,""),CZ229)</f>
        <v>#REF!</v>
      </c>
      <c r="DB229" s="95" t="e">
        <f t="shared" si="1910"/>
        <v>#REF!</v>
      </c>
      <c r="DC229" s="95" t="e">
        <f t="shared" ref="DC229:DD229" si="2138">IFERROR(REPLACE(DB229,FIND("г.",DB229,1),2,""),DB229)</f>
        <v>#REF!</v>
      </c>
      <c r="DD229" s="95" t="e">
        <f t="shared" si="2138"/>
        <v>#REF!</v>
      </c>
      <c r="DE229" s="95" t="e">
        <f t="shared" ref="DE229:DF229" si="2139">IFERROR(REPLACE(DD229,FIND("г",DD229,1),1,""),DD229)</f>
        <v>#REF!</v>
      </c>
      <c r="DF229" s="95" t="e">
        <f t="shared" si="2139"/>
        <v>#REF!</v>
      </c>
      <c r="DG229" s="95" t="e">
        <f t="shared" si="1983"/>
        <v>#REF!</v>
      </c>
      <c r="DH229" s="25" t="str">
        <f>IFERROR(VLOOKUP(CI229*1,Обработ.выгрузка_реестра_РФ!$A:$G,5,),"")</f>
        <v/>
      </c>
      <c r="DI229" s="27" t="str">
        <f t="shared" si="1993"/>
        <v/>
      </c>
      <c r="DJ229" s="27" t="str">
        <f t="shared" ca="1" si="1970"/>
        <v/>
      </c>
      <c r="DK229" s="63" t="e">
        <f>IF(LEN('Описание предлагаемого товара'!#REF!)&gt;0,'Описание предлагаемого товара'!#REF!,"")</f>
        <v>#REF!</v>
      </c>
      <c r="DL229" s="63" t="e">
        <f>IF(LEN('Описание предлагаемого товара'!#REF!)&gt;0,'Описание предлагаемого товара'!#REF!,"")</f>
        <v>#REF!</v>
      </c>
      <c r="DM229" s="32"/>
    </row>
    <row r="230" spans="1:117" ht="48.75" customHeight="1" x14ac:dyDescent="0.25">
      <c r="A230" s="61" t="e">
        <f>IF(LEN('Описание предлагаемого товара'!#REF!)&gt;0,'Описание предлагаемого товара'!#REF!,"")</f>
        <v>#REF!</v>
      </c>
      <c r="B230" s="65" t="e">
        <f>IF(LEN('Описание предлагаемого товара'!#REF!)&gt;0,'Описание предлагаемого товара'!#REF!,"")</f>
        <v>#REF!</v>
      </c>
      <c r="C230" s="61" t="e">
        <f>IF(LEN('Описание предлагаемого товара'!#REF!)&gt;0,'Описание предлагаемого товара'!#REF!,"")</f>
        <v>#REF!</v>
      </c>
      <c r="D230" s="61" t="e">
        <f>IF(LEN('Описание предлагаемого товара'!#REF!)&gt;0,'Описание предлагаемого товара'!#REF!,"")</f>
        <v>#REF!</v>
      </c>
      <c r="E230" s="61" t="e">
        <f>IF(LEN('Описание предлагаемого товара'!#REF!)&gt;0,'Описание предлагаемого товара'!#REF!,"")</f>
        <v>#REF!</v>
      </c>
      <c r="F230" s="61" t="e">
        <f>IF(LEN('Описание предлагаемого товара'!#REF!)&gt;0,'Описание предлагаемого товара'!#REF!,"")</f>
        <v>#REF!</v>
      </c>
      <c r="G230" s="61" t="e">
        <f>IF(LEN('Описание предлагаемого товара'!#REF!)&gt;0,'Описание предлагаемого товара'!#REF!,"")</f>
        <v>#REF!</v>
      </c>
      <c r="H230" s="61" t="e">
        <f>IF(LEN('Описание предлагаемого товара'!#REF!)&gt;0,'Описание предлагаемого товара'!#REF!,"")</f>
        <v>#REF!</v>
      </c>
      <c r="I230" s="61" t="e">
        <f>IF(LEN('Описание предлагаемого товара'!#REF!)&gt;0,'Описание предлагаемого товара'!#REF!,"")</f>
        <v>#REF!</v>
      </c>
      <c r="J230" s="38" t="str">
        <f>IFERROR(VLOOKUP(B230,SAP!$A:$E,5,),"")</f>
        <v/>
      </c>
      <c r="K230" s="40" t="str">
        <f t="shared" si="1913"/>
        <v/>
      </c>
      <c r="L230" s="61" t="e">
        <f>IF(LEN('Описание предлагаемого товара'!#REF!)&gt;0,IFERROR('Описание предлагаемого товара'!#REF!*1,""),"")</f>
        <v>#REF!</v>
      </c>
      <c r="M230" s="39" t="str">
        <f>IFERROR(VLOOKUP(B230,SAP!$A:$E,2,),"")</f>
        <v/>
      </c>
      <c r="N230" s="41" t="str">
        <f t="shared" si="2049"/>
        <v/>
      </c>
      <c r="O230" s="39" t="str">
        <f t="shared" si="1900"/>
        <v/>
      </c>
      <c r="P230" s="36" t="e">
        <f>IF(LEN('Описание предлагаемого товара'!#REF!)&gt;0,'Описание предлагаемого товара'!#REF!,"")</f>
        <v>#REF!</v>
      </c>
      <c r="Q23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30" s="37" t="e">
        <f>IF(LEN('Описание предлагаемого товара'!#REF!)&gt;0,'Описание предлагаемого товара'!#REF!,"")</f>
        <v>#REF!</v>
      </c>
      <c r="S230" s="37" t="e">
        <f>IF(LEN('Описание предлагаемого товара'!#REF!)&gt;0,'Описание предлагаемого товара'!#REF!,"")</f>
        <v>#REF!</v>
      </c>
      <c r="T23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30" s="23" t="str">
        <f>IFERROR(VLOOKUP(CI230*1,Обработ.выгрузка_реестра_РФ!$A:$G,6,),"")</f>
        <v/>
      </c>
      <c r="V230" s="61" t="e">
        <f>IF(LEN('Описание предлагаемого товара'!#REF!)&gt;0,'Описание предлагаемого товара'!#REF!,"")</f>
        <v>#REF!</v>
      </c>
      <c r="W230" s="62" t="e">
        <f>IF(LEN('Описание предлагаемого товара'!#REF!)&gt;0,'Описание предлагаемого товара'!#REF!,"")</f>
        <v>#REF!</v>
      </c>
      <c r="X230" s="91" t="e">
        <f t="shared" ref="X230:Y230" si="2140">IFERROR(REPLACE(W230,FIND(CHAR(10),W230,1),1," "),W230)</f>
        <v>#REF!</v>
      </c>
      <c r="Y230" s="91" t="e">
        <f t="shared" si="2140"/>
        <v>#REF!</v>
      </c>
      <c r="Z230" s="91" t="e">
        <f t="shared" si="1915"/>
        <v>#REF!</v>
      </c>
      <c r="AA230" s="91" t="e">
        <f t="shared" si="1916"/>
        <v>#REF!</v>
      </c>
      <c r="AB230" s="91" t="e">
        <f t="shared" si="1917"/>
        <v>#REF!</v>
      </c>
      <c r="AC230" s="91" t="e">
        <f t="shared" ref="AC230:AF230" si="2141">IFERROR(REPLACE(AB230,FIND("  ",AB230,1),2," "),AB230)</f>
        <v>#REF!</v>
      </c>
      <c r="AD230" s="91" t="e">
        <f t="shared" si="2141"/>
        <v>#REF!</v>
      </c>
      <c r="AE230" s="91" t="e">
        <f t="shared" si="2141"/>
        <v>#REF!</v>
      </c>
      <c r="AF230" s="91" t="e">
        <f t="shared" si="2141"/>
        <v>#REF!</v>
      </c>
      <c r="AG230" s="23" t="str">
        <f>IFERROR(VLOOKUP(CI230*1,Обработ.выгрузка_реестра_РФ!$A:$G,4,),"")</f>
        <v/>
      </c>
      <c r="AH230" s="91" t="str">
        <f t="shared" ref="AH230:AI230" si="2142">IFERROR(REPLACE(AG230,FIND("-",AG230,1),1,"*"),AG230)</f>
        <v/>
      </c>
      <c r="AI230" s="91" t="str">
        <f t="shared" si="2142"/>
        <v/>
      </c>
      <c r="AJ230" s="27" t="str">
        <f t="shared" si="2015"/>
        <v/>
      </c>
      <c r="AK230" s="63" t="e">
        <f>IF(LEN('Описание предлагаемого товара'!#REF!)&gt;0,'Описание предлагаемого товара'!#REF!,"")</f>
        <v>#REF!</v>
      </c>
      <c r="AL230" s="91" t="e">
        <f t="shared" ref="AL230:AM230" si="2143">IFERROR(REPLACE(AK230,FIND(CHAR(10),AK230,1),1,""),AK230)</f>
        <v>#REF!</v>
      </c>
      <c r="AM230" s="91" t="e">
        <f t="shared" si="2143"/>
        <v>#REF!</v>
      </c>
      <c r="AN230" s="91" t="e">
        <f t="shared" ref="AN230:AR230" si="2144">IFERROR(REPLACE(AM230,FIND(" ",AM230,1),1,""),AM230)</f>
        <v>#REF!</v>
      </c>
      <c r="AO230" s="91" t="e">
        <f t="shared" si="2144"/>
        <v>#REF!</v>
      </c>
      <c r="AP230" s="91" t="e">
        <f t="shared" si="2144"/>
        <v>#REF!</v>
      </c>
      <c r="AQ230" s="91" t="e">
        <f t="shared" si="2144"/>
        <v>#REF!</v>
      </c>
      <c r="AR230" s="91" t="e">
        <f t="shared" si="2144"/>
        <v>#REF!</v>
      </c>
      <c r="AS230" s="91" t="e">
        <f t="shared" si="1922"/>
        <v>#REF!</v>
      </c>
      <c r="AT230" s="91" t="e">
        <f t="shared" si="1923"/>
        <v>#REF!</v>
      </c>
      <c r="AU230" s="32" t="e">
        <f t="shared" si="1906"/>
        <v>#REF!</v>
      </c>
      <c r="AV230" s="93" t="e">
        <f>'Описание предлагаемого товара'!#REF!</f>
        <v>#REF!</v>
      </c>
      <c r="AW230" s="91" t="e">
        <f>MIN(SEARCH({0,1,2,3,4,5,6,7,8,9},AV230&amp; "0123456789"))</f>
        <v>#REF!</v>
      </c>
      <c r="AX230" s="91" t="str">
        <f t="shared" si="1924"/>
        <v/>
      </c>
      <c r="AY230" s="91" t="str">
        <f t="shared" si="1925"/>
        <v/>
      </c>
      <c r="AZ230" s="91" t="str">
        <f t="shared" si="1926"/>
        <v/>
      </c>
      <c r="BA230" s="91" t="str">
        <f t="shared" si="1927"/>
        <v/>
      </c>
      <c r="BB230" s="91" t="str">
        <f t="shared" si="1928"/>
        <v/>
      </c>
      <c r="BC230" s="91" t="str">
        <f t="shared" si="1929"/>
        <v/>
      </c>
      <c r="BD230" s="91" t="str">
        <f t="shared" si="1930"/>
        <v/>
      </c>
      <c r="BE230" s="91" t="str">
        <f t="shared" si="1931"/>
        <v/>
      </c>
      <c r="BF230" s="91" t="str">
        <f t="shared" si="1932"/>
        <v/>
      </c>
      <c r="BG230" s="91" t="str">
        <f t="shared" si="1933"/>
        <v/>
      </c>
      <c r="BH230" s="91" t="str">
        <f t="shared" si="1934"/>
        <v/>
      </c>
      <c r="BI230" s="91" t="str">
        <f t="shared" si="1935"/>
        <v/>
      </c>
      <c r="BJ230" s="91" t="str">
        <f t="shared" si="1936"/>
        <v/>
      </c>
      <c r="BK230" s="91" t="str">
        <f t="shared" si="1937"/>
        <v/>
      </c>
      <c r="BL230" s="91" t="str">
        <f t="shared" si="1938"/>
        <v/>
      </c>
      <c r="BM230" s="91" t="str">
        <f t="shared" si="1939"/>
        <v/>
      </c>
      <c r="BN230" s="91" t="str">
        <f t="shared" si="1940"/>
        <v/>
      </c>
      <c r="BO230" s="91" t="str">
        <f t="shared" si="1941"/>
        <v/>
      </c>
      <c r="BP230" s="91" t="str">
        <f t="shared" si="1942"/>
        <v/>
      </c>
      <c r="BQ230" s="91" t="str">
        <f t="shared" si="1943"/>
        <v/>
      </c>
      <c r="BR230" s="91" t="str">
        <f t="shared" si="1944"/>
        <v/>
      </c>
      <c r="BS230" s="91" t="str">
        <f t="shared" si="1945"/>
        <v/>
      </c>
      <c r="BT230" s="91" t="str">
        <f t="shared" si="1946"/>
        <v/>
      </c>
      <c r="BU230" s="91" t="str">
        <f t="shared" si="1947"/>
        <v/>
      </c>
      <c r="BV230" s="91" t="str">
        <f t="shared" si="1948"/>
        <v/>
      </c>
      <c r="BW230" s="91" t="str">
        <f t="shared" si="1949"/>
        <v/>
      </c>
      <c r="BX230" s="91" t="str">
        <f t="shared" si="1950"/>
        <v/>
      </c>
      <c r="BY230" s="91" t="str">
        <f t="shared" si="1951"/>
        <v/>
      </c>
      <c r="BZ230" s="91" t="str">
        <f t="shared" si="1952"/>
        <v/>
      </c>
      <c r="CA230" s="91" t="str">
        <f t="shared" si="1953"/>
        <v/>
      </c>
      <c r="CB230" s="91" t="str">
        <f t="shared" si="1954"/>
        <v/>
      </c>
      <c r="CC230" s="91" t="str">
        <f t="shared" si="1955"/>
        <v/>
      </c>
      <c r="CD230" s="91" t="str">
        <f t="shared" si="1956"/>
        <v/>
      </c>
      <c r="CE230" s="91" t="str">
        <f t="shared" si="1957"/>
        <v/>
      </c>
      <c r="CF230" s="91" t="str">
        <f t="shared" si="1958"/>
        <v/>
      </c>
      <c r="CG230" s="91" t="str">
        <f t="shared" si="1959"/>
        <v/>
      </c>
      <c r="CH230" s="91" t="str">
        <f t="shared" si="1960"/>
        <v/>
      </c>
      <c r="CI230" s="91" t="str">
        <f t="shared" si="1961"/>
        <v>нет</v>
      </c>
      <c r="CJ230" s="63" t="e">
        <f>IF(LEN('Описание предлагаемого товара'!#REF!)&gt;0,'Описание предлагаемого товара'!#REF!,"")</f>
        <v>#REF!</v>
      </c>
      <c r="CK230" s="91" t="e">
        <f t="shared" ref="CK230:CL230" si="2145">IFERROR(REPLACE(CJ230,FIND(CHAR(10),CJ230,1),1,""),CJ230)</f>
        <v>#REF!</v>
      </c>
      <c r="CL230" s="91" t="e">
        <f t="shared" si="2145"/>
        <v>#REF!</v>
      </c>
      <c r="CM230" s="91" t="e">
        <f t="shared" si="1963"/>
        <v>#REF!</v>
      </c>
      <c r="CN230" s="91" t="e">
        <f t="shared" si="1964"/>
        <v>#REF!</v>
      </c>
      <c r="CO230" s="91" t="e">
        <f t="shared" si="1965"/>
        <v>#REF!</v>
      </c>
      <c r="CP230" s="90" t="e">
        <f>IF(AU230="Не указан реестровый номер (мера нац.режима Запрет)","",IF(CI230="нет","",IF(CU230="да","исключение(не смотрим баллы)",IFERROR(IF(CI230*1&gt;0,IFERROR(IF(VLOOKUP(CI230*1,Обработ.выгрузка_реестра_РФ!$A:$G,7,)=0,"Баллы не установлены",VLOOKUP(CI230*1,Обработ.выгрузка_реестра_РФ!$A:$G,7,)),IF(LEN(CI230)&gt;14,"","нет номера в реестре РФ")),""),IF(LEN(CI230)=0,"","Некорректный реестровый номер")))))</f>
        <v>#REF!</v>
      </c>
      <c r="CQ230" s="33" t="e">
        <f>IF(LEN(C230)&gt;0,IFERROR(IF(LEN(H230)&gt;0,IF(LEN(VLOOKUP(H230,'исключения(не_смотрим_баллы)'!$A:$C,1,))&gt;0,"да","нет"),"не введен ОКПД2"),"нет"),"")</f>
        <v>#REF!</v>
      </c>
      <c r="CR230" s="33" t="e">
        <f ca="1">IF(CQ230="да",IF(TODAY()&lt;VLOOKUP(H230,'исключения(не_смотрим_баллы)'!$A:$C,3,),"да","нет"),"")</f>
        <v>#REF!</v>
      </c>
      <c r="CS230" s="33" t="str">
        <f>IFERROR(IF(CQ230="да",IF(VLOOKUP(CI230*1,Обработ.выгрузка_реестра_РФ!$A:$G,2,)&lt;VLOOKUP(H230,'исключения(не_смотрим_баллы)'!$A:$C,2,),"да","нет"),""),"")</f>
        <v/>
      </c>
      <c r="CT230" s="24"/>
      <c r="CU230" s="33" t="e">
        <f t="shared" si="1977"/>
        <v>#REF!</v>
      </c>
      <c r="CV230" s="91" t="e">
        <f t="shared" si="1978"/>
        <v>#REF!</v>
      </c>
      <c r="CW230" s="27" t="e">
        <f t="shared" si="1979"/>
        <v>#REF!</v>
      </c>
      <c r="CX230" s="26" t="e">
        <f t="shared" si="1908"/>
        <v>#REF!</v>
      </c>
      <c r="CY230" s="64" t="e">
        <f>IF(LEN('Описание предлагаемого товара'!#REF!)&gt;0,'Описание предлагаемого товара'!#REF!,"")</f>
        <v>#REF!</v>
      </c>
      <c r="CZ230" s="95" t="e">
        <f t="shared" si="1966"/>
        <v>#REF!</v>
      </c>
      <c r="DA230" s="95" t="e">
        <f t="shared" ref="DA230" si="2146">IFERROR(REPLACE(CZ230,FIND(" ",CZ230,1),1,""),CZ230)</f>
        <v>#REF!</v>
      </c>
      <c r="DB230" s="95" t="e">
        <f t="shared" si="1910"/>
        <v>#REF!</v>
      </c>
      <c r="DC230" s="95" t="e">
        <f t="shared" ref="DC230:DD230" si="2147">IFERROR(REPLACE(DB230,FIND("г.",DB230,1),2,""),DB230)</f>
        <v>#REF!</v>
      </c>
      <c r="DD230" s="95" t="e">
        <f t="shared" si="2147"/>
        <v>#REF!</v>
      </c>
      <c r="DE230" s="95" t="e">
        <f t="shared" ref="DE230:DF230" si="2148">IFERROR(REPLACE(DD230,FIND("г",DD230,1),1,""),DD230)</f>
        <v>#REF!</v>
      </c>
      <c r="DF230" s="95" t="e">
        <f t="shared" si="2148"/>
        <v>#REF!</v>
      </c>
      <c r="DG230" s="95" t="e">
        <f t="shared" si="1983"/>
        <v>#REF!</v>
      </c>
      <c r="DH230" s="25" t="str">
        <f>IFERROR(VLOOKUP(CI230*1,Обработ.выгрузка_реестра_РФ!$A:$G,5,),"")</f>
        <v/>
      </c>
      <c r="DI230" s="27" t="str">
        <f t="shared" si="1993"/>
        <v/>
      </c>
      <c r="DJ230" s="27" t="str">
        <f t="shared" ca="1" si="1970"/>
        <v/>
      </c>
      <c r="DK230" s="63" t="e">
        <f>IF(LEN('Описание предлагаемого товара'!#REF!)&gt;0,'Описание предлагаемого товара'!#REF!,"")</f>
        <v>#REF!</v>
      </c>
      <c r="DL230" s="63" t="e">
        <f>IF(LEN('Описание предлагаемого товара'!#REF!)&gt;0,'Описание предлагаемого товара'!#REF!,"")</f>
        <v>#REF!</v>
      </c>
      <c r="DM230" s="32"/>
    </row>
    <row r="231" spans="1:117" ht="48.75" customHeight="1" x14ac:dyDescent="0.25">
      <c r="A231" s="61" t="e">
        <f>IF(LEN('Описание предлагаемого товара'!#REF!)&gt;0,'Описание предлагаемого товара'!#REF!,"")</f>
        <v>#REF!</v>
      </c>
      <c r="B231" s="65" t="e">
        <f>IF(LEN('Описание предлагаемого товара'!#REF!)&gt;0,'Описание предлагаемого товара'!#REF!,"")</f>
        <v>#REF!</v>
      </c>
      <c r="C231" s="61" t="e">
        <f>IF(LEN('Описание предлагаемого товара'!#REF!)&gt;0,'Описание предлагаемого товара'!#REF!,"")</f>
        <v>#REF!</v>
      </c>
      <c r="D231" s="61" t="e">
        <f>IF(LEN('Описание предлагаемого товара'!#REF!)&gt;0,'Описание предлагаемого товара'!#REF!,"")</f>
        <v>#REF!</v>
      </c>
      <c r="E231" s="61" t="e">
        <f>IF(LEN('Описание предлагаемого товара'!#REF!)&gt;0,'Описание предлагаемого товара'!#REF!,"")</f>
        <v>#REF!</v>
      </c>
      <c r="F231" s="61" t="e">
        <f>IF(LEN('Описание предлагаемого товара'!#REF!)&gt;0,'Описание предлагаемого товара'!#REF!,"")</f>
        <v>#REF!</v>
      </c>
      <c r="G231" s="61" t="e">
        <f>IF(LEN('Описание предлагаемого товара'!#REF!)&gt;0,'Описание предлагаемого товара'!#REF!,"")</f>
        <v>#REF!</v>
      </c>
      <c r="H231" s="61" t="e">
        <f>IF(LEN('Описание предлагаемого товара'!#REF!)&gt;0,'Описание предлагаемого товара'!#REF!,"")</f>
        <v>#REF!</v>
      </c>
      <c r="I231" s="61" t="e">
        <f>IF(LEN('Описание предлагаемого товара'!#REF!)&gt;0,'Описание предлагаемого товара'!#REF!,"")</f>
        <v>#REF!</v>
      </c>
      <c r="J231" s="38" t="str">
        <f>IFERROR(VLOOKUP(B231,SAP!$A:$E,5,),"")</f>
        <v/>
      </c>
      <c r="K231" s="40" t="str">
        <f t="shared" si="1913"/>
        <v/>
      </c>
      <c r="L231" s="61" t="e">
        <f>IF(LEN('Описание предлагаемого товара'!#REF!)&gt;0,IFERROR('Описание предлагаемого товара'!#REF!*1,""),"")</f>
        <v>#REF!</v>
      </c>
      <c r="M231" s="39" t="str">
        <f>IFERROR(VLOOKUP(B231,SAP!$A:$E,2,),"")</f>
        <v/>
      </c>
      <c r="N231" s="41" t="str">
        <f t="shared" si="2049"/>
        <v/>
      </c>
      <c r="O231" s="39" t="str">
        <f t="shared" si="1900"/>
        <v/>
      </c>
      <c r="P231" s="36" t="e">
        <f>IF(LEN('Описание предлагаемого товара'!#REF!)&gt;0,'Описание предлагаемого товара'!#REF!,"")</f>
        <v>#REF!</v>
      </c>
      <c r="Q23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31" s="37" t="e">
        <f>IF(LEN('Описание предлагаемого товара'!#REF!)&gt;0,'Описание предлагаемого товара'!#REF!,"")</f>
        <v>#REF!</v>
      </c>
      <c r="S231" s="37" t="e">
        <f>IF(LEN('Описание предлагаемого товара'!#REF!)&gt;0,'Описание предлагаемого товара'!#REF!,"")</f>
        <v>#REF!</v>
      </c>
      <c r="T23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31" s="23" t="str">
        <f>IFERROR(VLOOKUP(CI231*1,Обработ.выгрузка_реестра_РФ!$A:$G,6,),"")</f>
        <v/>
      </c>
      <c r="V231" s="61" t="e">
        <f>IF(LEN('Описание предлагаемого товара'!#REF!)&gt;0,'Описание предлагаемого товара'!#REF!,"")</f>
        <v>#REF!</v>
      </c>
      <c r="W231" s="62" t="e">
        <f>IF(LEN('Описание предлагаемого товара'!#REF!)&gt;0,'Описание предлагаемого товара'!#REF!,"")</f>
        <v>#REF!</v>
      </c>
      <c r="X231" s="91" t="e">
        <f t="shared" ref="X231:Y231" si="2149">IFERROR(REPLACE(W231,FIND(CHAR(10),W231,1),1," "),W231)</f>
        <v>#REF!</v>
      </c>
      <c r="Y231" s="91" t="e">
        <f t="shared" si="2149"/>
        <v>#REF!</v>
      </c>
      <c r="Z231" s="91" t="e">
        <f t="shared" si="1915"/>
        <v>#REF!</v>
      </c>
      <c r="AA231" s="91" t="e">
        <f t="shared" si="1916"/>
        <v>#REF!</v>
      </c>
      <c r="AB231" s="91" t="e">
        <f t="shared" si="1917"/>
        <v>#REF!</v>
      </c>
      <c r="AC231" s="91" t="e">
        <f t="shared" ref="AC231:AF231" si="2150">IFERROR(REPLACE(AB231,FIND("  ",AB231,1),2," "),AB231)</f>
        <v>#REF!</v>
      </c>
      <c r="AD231" s="91" t="e">
        <f t="shared" si="2150"/>
        <v>#REF!</v>
      </c>
      <c r="AE231" s="91" t="e">
        <f t="shared" si="2150"/>
        <v>#REF!</v>
      </c>
      <c r="AF231" s="91" t="e">
        <f t="shared" si="2150"/>
        <v>#REF!</v>
      </c>
      <c r="AG231" s="23" t="str">
        <f>IFERROR(VLOOKUP(CI231*1,Обработ.выгрузка_реестра_РФ!$A:$G,4,),"")</f>
        <v/>
      </c>
      <c r="AH231" s="91" t="str">
        <f t="shared" ref="AH231:AI231" si="2151">IFERROR(REPLACE(AG231,FIND("-",AG231,1),1,"*"),AG231)</f>
        <v/>
      </c>
      <c r="AI231" s="91" t="str">
        <f t="shared" si="2151"/>
        <v/>
      </c>
      <c r="AJ231" s="27" t="str">
        <f t="shared" si="2015"/>
        <v/>
      </c>
      <c r="AK231" s="63" t="e">
        <f>IF(LEN('Описание предлагаемого товара'!#REF!)&gt;0,'Описание предлагаемого товара'!#REF!,"")</f>
        <v>#REF!</v>
      </c>
      <c r="AL231" s="91" t="e">
        <f t="shared" ref="AL231:AM231" si="2152">IFERROR(REPLACE(AK231,FIND(CHAR(10),AK231,1),1,""),AK231)</f>
        <v>#REF!</v>
      </c>
      <c r="AM231" s="91" t="e">
        <f t="shared" si="2152"/>
        <v>#REF!</v>
      </c>
      <c r="AN231" s="91" t="e">
        <f t="shared" ref="AN231:AR231" si="2153">IFERROR(REPLACE(AM231,FIND(" ",AM231,1),1,""),AM231)</f>
        <v>#REF!</v>
      </c>
      <c r="AO231" s="91" t="e">
        <f t="shared" si="2153"/>
        <v>#REF!</v>
      </c>
      <c r="AP231" s="91" t="e">
        <f t="shared" si="2153"/>
        <v>#REF!</v>
      </c>
      <c r="AQ231" s="91" t="e">
        <f t="shared" si="2153"/>
        <v>#REF!</v>
      </c>
      <c r="AR231" s="91" t="e">
        <f t="shared" si="2153"/>
        <v>#REF!</v>
      </c>
      <c r="AS231" s="91" t="e">
        <f t="shared" si="1922"/>
        <v>#REF!</v>
      </c>
      <c r="AT231" s="91" t="e">
        <f t="shared" si="1923"/>
        <v>#REF!</v>
      </c>
      <c r="AU231" s="32" t="e">
        <f t="shared" si="1906"/>
        <v>#REF!</v>
      </c>
      <c r="AV231" s="93" t="e">
        <f>'Описание предлагаемого товара'!#REF!</f>
        <v>#REF!</v>
      </c>
      <c r="AW231" s="91" t="e">
        <f>MIN(SEARCH({0,1,2,3,4,5,6,7,8,9},AV231&amp; "0123456789"))</f>
        <v>#REF!</v>
      </c>
      <c r="AX231" s="91" t="str">
        <f t="shared" si="1924"/>
        <v/>
      </c>
      <c r="AY231" s="91" t="str">
        <f t="shared" si="1925"/>
        <v/>
      </c>
      <c r="AZ231" s="91" t="str">
        <f t="shared" si="1926"/>
        <v/>
      </c>
      <c r="BA231" s="91" t="str">
        <f t="shared" si="1927"/>
        <v/>
      </c>
      <c r="BB231" s="91" t="str">
        <f t="shared" si="1928"/>
        <v/>
      </c>
      <c r="BC231" s="91" t="str">
        <f t="shared" si="1929"/>
        <v/>
      </c>
      <c r="BD231" s="91" t="str">
        <f t="shared" si="1930"/>
        <v/>
      </c>
      <c r="BE231" s="91" t="str">
        <f t="shared" si="1931"/>
        <v/>
      </c>
      <c r="BF231" s="91" t="str">
        <f t="shared" si="1932"/>
        <v/>
      </c>
      <c r="BG231" s="91" t="str">
        <f t="shared" si="1933"/>
        <v/>
      </c>
      <c r="BH231" s="91" t="str">
        <f t="shared" si="1934"/>
        <v/>
      </c>
      <c r="BI231" s="91" t="str">
        <f t="shared" si="1935"/>
        <v/>
      </c>
      <c r="BJ231" s="91" t="str">
        <f t="shared" si="1936"/>
        <v/>
      </c>
      <c r="BK231" s="91" t="str">
        <f t="shared" si="1937"/>
        <v/>
      </c>
      <c r="BL231" s="91" t="str">
        <f t="shared" si="1938"/>
        <v/>
      </c>
      <c r="BM231" s="91" t="str">
        <f t="shared" si="1939"/>
        <v/>
      </c>
      <c r="BN231" s="91" t="str">
        <f t="shared" si="1940"/>
        <v/>
      </c>
      <c r="BO231" s="91" t="str">
        <f t="shared" si="1941"/>
        <v/>
      </c>
      <c r="BP231" s="91" t="str">
        <f t="shared" si="1942"/>
        <v/>
      </c>
      <c r="BQ231" s="91" t="str">
        <f t="shared" si="1943"/>
        <v/>
      </c>
      <c r="BR231" s="91" t="str">
        <f t="shared" si="1944"/>
        <v/>
      </c>
      <c r="BS231" s="91" t="str">
        <f t="shared" si="1945"/>
        <v/>
      </c>
      <c r="BT231" s="91" t="str">
        <f t="shared" si="1946"/>
        <v/>
      </c>
      <c r="BU231" s="91" t="str">
        <f t="shared" si="1947"/>
        <v/>
      </c>
      <c r="BV231" s="91" t="str">
        <f t="shared" si="1948"/>
        <v/>
      </c>
      <c r="BW231" s="91" t="str">
        <f t="shared" si="1949"/>
        <v/>
      </c>
      <c r="BX231" s="91" t="str">
        <f t="shared" si="1950"/>
        <v/>
      </c>
      <c r="BY231" s="91" t="str">
        <f t="shared" si="1951"/>
        <v/>
      </c>
      <c r="BZ231" s="91" t="str">
        <f t="shared" si="1952"/>
        <v/>
      </c>
      <c r="CA231" s="91" t="str">
        <f t="shared" si="1953"/>
        <v/>
      </c>
      <c r="CB231" s="91" t="str">
        <f t="shared" si="1954"/>
        <v/>
      </c>
      <c r="CC231" s="91" t="str">
        <f t="shared" si="1955"/>
        <v/>
      </c>
      <c r="CD231" s="91" t="str">
        <f t="shared" si="1956"/>
        <v/>
      </c>
      <c r="CE231" s="91" t="str">
        <f t="shared" si="1957"/>
        <v/>
      </c>
      <c r="CF231" s="91" t="str">
        <f t="shared" si="1958"/>
        <v/>
      </c>
      <c r="CG231" s="91" t="str">
        <f t="shared" si="1959"/>
        <v/>
      </c>
      <c r="CH231" s="91" t="str">
        <f t="shared" si="1960"/>
        <v/>
      </c>
      <c r="CI231" s="91" t="str">
        <f t="shared" si="1961"/>
        <v>нет</v>
      </c>
      <c r="CJ231" s="63" t="e">
        <f>IF(LEN('Описание предлагаемого товара'!#REF!)&gt;0,'Описание предлагаемого товара'!#REF!,"")</f>
        <v>#REF!</v>
      </c>
      <c r="CK231" s="91" t="e">
        <f t="shared" ref="CK231:CL231" si="2154">IFERROR(REPLACE(CJ231,FIND(CHAR(10),CJ231,1),1,""),CJ231)</f>
        <v>#REF!</v>
      </c>
      <c r="CL231" s="91" t="e">
        <f t="shared" si="2154"/>
        <v>#REF!</v>
      </c>
      <c r="CM231" s="91" t="e">
        <f t="shared" si="1963"/>
        <v>#REF!</v>
      </c>
      <c r="CN231" s="91" t="e">
        <f t="shared" si="1964"/>
        <v>#REF!</v>
      </c>
      <c r="CO231" s="91" t="e">
        <f t="shared" si="1965"/>
        <v>#REF!</v>
      </c>
      <c r="CP231" s="90" t="e">
        <f>IF(AU231="Не указан реестровый номер (мера нац.режима Запрет)","",IF(CI231="нет","",IF(CU231="да","исключение(не смотрим баллы)",IFERROR(IF(CI231*1&gt;0,IFERROR(IF(VLOOKUP(CI231*1,Обработ.выгрузка_реестра_РФ!$A:$G,7,)=0,"Баллы не установлены",VLOOKUP(CI231*1,Обработ.выгрузка_реестра_РФ!$A:$G,7,)),IF(LEN(CI231)&gt;14,"","нет номера в реестре РФ")),""),IF(LEN(CI231)=0,"","Некорректный реестровый номер")))))</f>
        <v>#REF!</v>
      </c>
      <c r="CQ231" s="33" t="e">
        <f>IF(LEN(C231)&gt;0,IFERROR(IF(LEN(H231)&gt;0,IF(LEN(VLOOKUP(H231,'исключения(не_смотрим_баллы)'!$A:$C,1,))&gt;0,"да","нет"),"не введен ОКПД2"),"нет"),"")</f>
        <v>#REF!</v>
      </c>
      <c r="CR231" s="33" t="e">
        <f ca="1">IF(CQ231="да",IF(TODAY()&lt;VLOOKUP(H231,'исключения(не_смотрим_баллы)'!$A:$C,3,),"да","нет"),"")</f>
        <v>#REF!</v>
      </c>
      <c r="CS231" s="33" t="str">
        <f>IFERROR(IF(CQ231="да",IF(VLOOKUP(CI231*1,Обработ.выгрузка_реестра_РФ!$A:$G,2,)&lt;VLOOKUP(H231,'исключения(не_смотрим_баллы)'!$A:$C,2,),"да","нет"),""),"")</f>
        <v/>
      </c>
      <c r="CT231" s="24"/>
      <c r="CU231" s="33" t="e">
        <f t="shared" si="1977"/>
        <v>#REF!</v>
      </c>
      <c r="CV231" s="91" t="e">
        <f t="shared" si="1978"/>
        <v>#REF!</v>
      </c>
      <c r="CW231" s="27" t="e">
        <f t="shared" si="1979"/>
        <v>#REF!</v>
      </c>
      <c r="CX231" s="26" t="e">
        <f t="shared" si="1908"/>
        <v>#REF!</v>
      </c>
      <c r="CY231" s="64" t="e">
        <f>IF(LEN('Описание предлагаемого товара'!#REF!)&gt;0,'Описание предлагаемого товара'!#REF!,"")</f>
        <v>#REF!</v>
      </c>
      <c r="CZ231" s="95" t="e">
        <f t="shared" si="1966"/>
        <v>#REF!</v>
      </c>
      <c r="DA231" s="95" t="e">
        <f t="shared" ref="DA231" si="2155">IFERROR(REPLACE(CZ231,FIND(" ",CZ231,1),1,""),CZ231)</f>
        <v>#REF!</v>
      </c>
      <c r="DB231" s="95" t="e">
        <f t="shared" si="1910"/>
        <v>#REF!</v>
      </c>
      <c r="DC231" s="95" t="e">
        <f t="shared" ref="DC231:DD231" si="2156">IFERROR(REPLACE(DB231,FIND("г.",DB231,1),2,""),DB231)</f>
        <v>#REF!</v>
      </c>
      <c r="DD231" s="95" t="e">
        <f t="shared" si="2156"/>
        <v>#REF!</v>
      </c>
      <c r="DE231" s="95" t="e">
        <f t="shared" ref="DE231:DF231" si="2157">IFERROR(REPLACE(DD231,FIND("г",DD231,1),1,""),DD231)</f>
        <v>#REF!</v>
      </c>
      <c r="DF231" s="95" t="e">
        <f t="shared" si="2157"/>
        <v>#REF!</v>
      </c>
      <c r="DG231" s="95" t="e">
        <f t="shared" si="1983"/>
        <v>#REF!</v>
      </c>
      <c r="DH231" s="25" t="str">
        <f>IFERROR(VLOOKUP(CI231*1,Обработ.выгрузка_реестра_РФ!$A:$G,5,),"")</f>
        <v/>
      </c>
      <c r="DI231" s="27" t="str">
        <f t="shared" si="1993"/>
        <v/>
      </c>
      <c r="DJ231" s="27" t="str">
        <f t="shared" ca="1" si="1970"/>
        <v/>
      </c>
      <c r="DK231" s="63" t="e">
        <f>IF(LEN('Описание предлагаемого товара'!#REF!)&gt;0,'Описание предлагаемого товара'!#REF!,"")</f>
        <v>#REF!</v>
      </c>
      <c r="DL231" s="63" t="e">
        <f>IF(LEN('Описание предлагаемого товара'!#REF!)&gt;0,'Описание предлагаемого товара'!#REF!,"")</f>
        <v>#REF!</v>
      </c>
      <c r="DM231" s="32"/>
    </row>
    <row r="232" spans="1:117" ht="48.75" customHeight="1" x14ac:dyDescent="0.25">
      <c r="A232" s="61" t="e">
        <f>IF(LEN('Описание предлагаемого товара'!#REF!)&gt;0,'Описание предлагаемого товара'!#REF!,"")</f>
        <v>#REF!</v>
      </c>
      <c r="B232" s="65" t="e">
        <f>IF(LEN('Описание предлагаемого товара'!#REF!)&gt;0,'Описание предлагаемого товара'!#REF!,"")</f>
        <v>#REF!</v>
      </c>
      <c r="C232" s="61" t="e">
        <f>IF(LEN('Описание предлагаемого товара'!#REF!)&gt;0,'Описание предлагаемого товара'!#REF!,"")</f>
        <v>#REF!</v>
      </c>
      <c r="D232" s="61" t="e">
        <f>IF(LEN('Описание предлагаемого товара'!#REF!)&gt;0,'Описание предлагаемого товара'!#REF!,"")</f>
        <v>#REF!</v>
      </c>
      <c r="E232" s="61" t="e">
        <f>IF(LEN('Описание предлагаемого товара'!#REF!)&gt;0,'Описание предлагаемого товара'!#REF!,"")</f>
        <v>#REF!</v>
      </c>
      <c r="F232" s="61" t="e">
        <f>IF(LEN('Описание предлагаемого товара'!#REF!)&gt;0,'Описание предлагаемого товара'!#REF!,"")</f>
        <v>#REF!</v>
      </c>
      <c r="G232" s="61" t="e">
        <f>IF(LEN('Описание предлагаемого товара'!#REF!)&gt;0,'Описание предлагаемого товара'!#REF!,"")</f>
        <v>#REF!</v>
      </c>
      <c r="H232" s="61" t="e">
        <f>IF(LEN('Описание предлагаемого товара'!#REF!)&gt;0,'Описание предлагаемого товара'!#REF!,"")</f>
        <v>#REF!</v>
      </c>
      <c r="I232" s="61" t="e">
        <f>IF(LEN('Описание предлагаемого товара'!#REF!)&gt;0,'Описание предлагаемого товара'!#REF!,"")</f>
        <v>#REF!</v>
      </c>
      <c r="J232" s="38" t="str">
        <f>IFERROR(VLOOKUP(B232,SAP!$A:$E,5,),"")</f>
        <v/>
      </c>
      <c r="K232" s="40" t="str">
        <f t="shared" si="1913"/>
        <v/>
      </c>
      <c r="L232" s="61" t="e">
        <f>IF(LEN('Описание предлагаемого товара'!#REF!)&gt;0,IFERROR('Описание предлагаемого товара'!#REF!*1,""),"")</f>
        <v>#REF!</v>
      </c>
      <c r="M232" s="39" t="str">
        <f>IFERROR(VLOOKUP(B232,SAP!$A:$E,2,),"")</f>
        <v/>
      </c>
      <c r="N232" s="41" t="str">
        <f t="shared" si="2049"/>
        <v/>
      </c>
      <c r="O232" s="39" t="str">
        <f t="shared" si="1900"/>
        <v/>
      </c>
      <c r="P232" s="36" t="e">
        <f>IF(LEN('Описание предлагаемого товара'!#REF!)&gt;0,'Описание предлагаемого товара'!#REF!,"")</f>
        <v>#REF!</v>
      </c>
      <c r="Q23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32" s="37" t="e">
        <f>IF(LEN('Описание предлагаемого товара'!#REF!)&gt;0,'Описание предлагаемого товара'!#REF!,"")</f>
        <v>#REF!</v>
      </c>
      <c r="S232" s="37" t="e">
        <f>IF(LEN('Описание предлагаемого товара'!#REF!)&gt;0,'Описание предлагаемого товара'!#REF!,"")</f>
        <v>#REF!</v>
      </c>
      <c r="T23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32" s="23" t="str">
        <f>IFERROR(VLOOKUP(CI232*1,Обработ.выгрузка_реестра_РФ!$A:$G,6,),"")</f>
        <v/>
      </c>
      <c r="V232" s="61" t="e">
        <f>IF(LEN('Описание предлагаемого товара'!#REF!)&gt;0,'Описание предлагаемого товара'!#REF!,"")</f>
        <v>#REF!</v>
      </c>
      <c r="W232" s="62" t="e">
        <f>IF(LEN('Описание предлагаемого товара'!#REF!)&gt;0,'Описание предлагаемого товара'!#REF!,"")</f>
        <v>#REF!</v>
      </c>
      <c r="X232" s="91" t="e">
        <f t="shared" ref="X232:Y232" si="2158">IFERROR(REPLACE(W232,FIND(CHAR(10),W232,1),1," "),W232)</f>
        <v>#REF!</v>
      </c>
      <c r="Y232" s="91" t="e">
        <f t="shared" si="2158"/>
        <v>#REF!</v>
      </c>
      <c r="Z232" s="91" t="e">
        <f t="shared" si="1915"/>
        <v>#REF!</v>
      </c>
      <c r="AA232" s="91" t="e">
        <f t="shared" si="1916"/>
        <v>#REF!</v>
      </c>
      <c r="AB232" s="91" t="e">
        <f t="shared" si="1917"/>
        <v>#REF!</v>
      </c>
      <c r="AC232" s="91" t="e">
        <f t="shared" ref="AC232:AF232" si="2159">IFERROR(REPLACE(AB232,FIND("  ",AB232,1),2," "),AB232)</f>
        <v>#REF!</v>
      </c>
      <c r="AD232" s="91" t="e">
        <f t="shared" si="2159"/>
        <v>#REF!</v>
      </c>
      <c r="AE232" s="91" t="e">
        <f t="shared" si="2159"/>
        <v>#REF!</v>
      </c>
      <c r="AF232" s="91" t="e">
        <f t="shared" si="2159"/>
        <v>#REF!</v>
      </c>
      <c r="AG232" s="23" t="str">
        <f>IFERROR(VLOOKUP(CI232*1,Обработ.выгрузка_реестра_РФ!$A:$G,4,),"")</f>
        <v/>
      </c>
      <c r="AH232" s="91" t="str">
        <f t="shared" ref="AH232:AI232" si="2160">IFERROR(REPLACE(AG232,FIND("-",AG232,1),1,"*"),AG232)</f>
        <v/>
      </c>
      <c r="AI232" s="91" t="str">
        <f t="shared" si="2160"/>
        <v/>
      </c>
      <c r="AJ232" s="27" t="str">
        <f t="shared" si="2015"/>
        <v/>
      </c>
      <c r="AK232" s="63" t="e">
        <f>IF(LEN('Описание предлагаемого товара'!#REF!)&gt;0,'Описание предлагаемого товара'!#REF!,"")</f>
        <v>#REF!</v>
      </c>
      <c r="AL232" s="91" t="e">
        <f t="shared" ref="AL232:AM232" si="2161">IFERROR(REPLACE(AK232,FIND(CHAR(10),AK232,1),1,""),AK232)</f>
        <v>#REF!</v>
      </c>
      <c r="AM232" s="91" t="e">
        <f t="shared" si="2161"/>
        <v>#REF!</v>
      </c>
      <c r="AN232" s="91" t="e">
        <f t="shared" ref="AN232:AR232" si="2162">IFERROR(REPLACE(AM232,FIND(" ",AM232,1),1,""),AM232)</f>
        <v>#REF!</v>
      </c>
      <c r="AO232" s="91" t="e">
        <f t="shared" si="2162"/>
        <v>#REF!</v>
      </c>
      <c r="AP232" s="91" t="e">
        <f t="shared" si="2162"/>
        <v>#REF!</v>
      </c>
      <c r="AQ232" s="91" t="e">
        <f t="shared" si="2162"/>
        <v>#REF!</v>
      </c>
      <c r="AR232" s="91" t="e">
        <f t="shared" si="2162"/>
        <v>#REF!</v>
      </c>
      <c r="AS232" s="91" t="e">
        <f t="shared" si="1922"/>
        <v>#REF!</v>
      </c>
      <c r="AT232" s="91" t="e">
        <f t="shared" si="1923"/>
        <v>#REF!</v>
      </c>
      <c r="AU232" s="32" t="e">
        <f t="shared" si="1906"/>
        <v>#REF!</v>
      </c>
      <c r="AV232" s="93" t="e">
        <f>'Описание предлагаемого товара'!#REF!</f>
        <v>#REF!</v>
      </c>
      <c r="AW232" s="91" t="e">
        <f>MIN(SEARCH({0,1,2,3,4,5,6,7,8,9},AV232&amp; "0123456789"))</f>
        <v>#REF!</v>
      </c>
      <c r="AX232" s="91" t="str">
        <f t="shared" si="1924"/>
        <v/>
      </c>
      <c r="AY232" s="91" t="str">
        <f t="shared" si="1925"/>
        <v/>
      </c>
      <c r="AZ232" s="91" t="str">
        <f t="shared" si="1926"/>
        <v/>
      </c>
      <c r="BA232" s="91" t="str">
        <f t="shared" si="1927"/>
        <v/>
      </c>
      <c r="BB232" s="91" t="str">
        <f t="shared" si="1928"/>
        <v/>
      </c>
      <c r="BC232" s="91" t="str">
        <f t="shared" si="1929"/>
        <v/>
      </c>
      <c r="BD232" s="91" t="str">
        <f t="shared" si="1930"/>
        <v/>
      </c>
      <c r="BE232" s="91" t="str">
        <f t="shared" si="1931"/>
        <v/>
      </c>
      <c r="BF232" s="91" t="str">
        <f t="shared" si="1932"/>
        <v/>
      </c>
      <c r="BG232" s="91" t="str">
        <f t="shared" si="1933"/>
        <v/>
      </c>
      <c r="BH232" s="91" t="str">
        <f t="shared" si="1934"/>
        <v/>
      </c>
      <c r="BI232" s="91" t="str">
        <f t="shared" si="1935"/>
        <v/>
      </c>
      <c r="BJ232" s="91" t="str">
        <f t="shared" si="1936"/>
        <v/>
      </c>
      <c r="BK232" s="91" t="str">
        <f t="shared" si="1937"/>
        <v/>
      </c>
      <c r="BL232" s="91" t="str">
        <f t="shared" si="1938"/>
        <v/>
      </c>
      <c r="BM232" s="91" t="str">
        <f t="shared" si="1939"/>
        <v/>
      </c>
      <c r="BN232" s="91" t="str">
        <f t="shared" si="1940"/>
        <v/>
      </c>
      <c r="BO232" s="91" t="str">
        <f t="shared" si="1941"/>
        <v/>
      </c>
      <c r="BP232" s="91" t="str">
        <f t="shared" si="1942"/>
        <v/>
      </c>
      <c r="BQ232" s="91" t="str">
        <f t="shared" si="1943"/>
        <v/>
      </c>
      <c r="BR232" s="91" t="str">
        <f t="shared" si="1944"/>
        <v/>
      </c>
      <c r="BS232" s="91" t="str">
        <f t="shared" si="1945"/>
        <v/>
      </c>
      <c r="BT232" s="91" t="str">
        <f t="shared" si="1946"/>
        <v/>
      </c>
      <c r="BU232" s="91" t="str">
        <f t="shared" si="1947"/>
        <v/>
      </c>
      <c r="BV232" s="91" t="str">
        <f t="shared" si="1948"/>
        <v/>
      </c>
      <c r="BW232" s="91" t="str">
        <f t="shared" si="1949"/>
        <v/>
      </c>
      <c r="BX232" s="91" t="str">
        <f t="shared" si="1950"/>
        <v/>
      </c>
      <c r="BY232" s="91" t="str">
        <f t="shared" si="1951"/>
        <v/>
      </c>
      <c r="BZ232" s="91" t="str">
        <f t="shared" si="1952"/>
        <v/>
      </c>
      <c r="CA232" s="91" t="str">
        <f t="shared" si="1953"/>
        <v/>
      </c>
      <c r="CB232" s="91" t="str">
        <f t="shared" si="1954"/>
        <v/>
      </c>
      <c r="CC232" s="91" t="str">
        <f t="shared" si="1955"/>
        <v/>
      </c>
      <c r="CD232" s="91" t="str">
        <f t="shared" si="1956"/>
        <v/>
      </c>
      <c r="CE232" s="91" t="str">
        <f t="shared" si="1957"/>
        <v/>
      </c>
      <c r="CF232" s="91" t="str">
        <f t="shared" si="1958"/>
        <v/>
      </c>
      <c r="CG232" s="91" t="str">
        <f t="shared" si="1959"/>
        <v/>
      </c>
      <c r="CH232" s="91" t="str">
        <f t="shared" si="1960"/>
        <v/>
      </c>
      <c r="CI232" s="91" t="str">
        <f t="shared" si="1961"/>
        <v>нет</v>
      </c>
      <c r="CJ232" s="63" t="e">
        <f>IF(LEN('Описание предлагаемого товара'!#REF!)&gt;0,'Описание предлагаемого товара'!#REF!,"")</f>
        <v>#REF!</v>
      </c>
      <c r="CK232" s="91" t="e">
        <f t="shared" ref="CK232:CL232" si="2163">IFERROR(REPLACE(CJ232,FIND(CHAR(10),CJ232,1),1,""),CJ232)</f>
        <v>#REF!</v>
      </c>
      <c r="CL232" s="91" t="e">
        <f t="shared" si="2163"/>
        <v>#REF!</v>
      </c>
      <c r="CM232" s="91" t="e">
        <f t="shared" si="1963"/>
        <v>#REF!</v>
      </c>
      <c r="CN232" s="91" t="e">
        <f t="shared" si="1964"/>
        <v>#REF!</v>
      </c>
      <c r="CO232" s="91" t="e">
        <f t="shared" si="1965"/>
        <v>#REF!</v>
      </c>
      <c r="CP232" s="90" t="e">
        <f>IF(AU232="Не указан реестровый номер (мера нац.режима Запрет)","",IF(CI232="нет","",IF(CU232="да","исключение(не смотрим баллы)",IFERROR(IF(CI232*1&gt;0,IFERROR(IF(VLOOKUP(CI232*1,Обработ.выгрузка_реестра_РФ!$A:$G,7,)=0,"Баллы не установлены",VLOOKUP(CI232*1,Обработ.выгрузка_реестра_РФ!$A:$G,7,)),IF(LEN(CI232)&gt;14,"","нет номера в реестре РФ")),""),IF(LEN(CI232)=0,"","Некорректный реестровый номер")))))</f>
        <v>#REF!</v>
      </c>
      <c r="CQ232" s="33" t="e">
        <f>IF(LEN(C232)&gt;0,IFERROR(IF(LEN(H232)&gt;0,IF(LEN(VLOOKUP(H232,'исключения(не_смотрим_баллы)'!$A:$C,1,))&gt;0,"да","нет"),"не введен ОКПД2"),"нет"),"")</f>
        <v>#REF!</v>
      </c>
      <c r="CR232" s="33" t="e">
        <f ca="1">IF(CQ232="да",IF(TODAY()&lt;VLOOKUP(H232,'исключения(не_смотрим_баллы)'!$A:$C,3,),"да","нет"),"")</f>
        <v>#REF!</v>
      </c>
      <c r="CS232" s="33" t="str">
        <f>IFERROR(IF(CQ232="да",IF(VLOOKUP(CI232*1,Обработ.выгрузка_реестра_РФ!$A:$G,2,)&lt;VLOOKUP(H232,'исключения(не_смотрим_баллы)'!$A:$C,2,),"да","нет"),""),"")</f>
        <v/>
      </c>
      <c r="CT232" s="24"/>
      <c r="CU232" s="33" t="e">
        <f t="shared" si="1977"/>
        <v>#REF!</v>
      </c>
      <c r="CV232" s="91" t="e">
        <f t="shared" si="1978"/>
        <v>#REF!</v>
      </c>
      <c r="CW232" s="27" t="e">
        <f t="shared" si="1979"/>
        <v>#REF!</v>
      </c>
      <c r="CX232" s="26" t="e">
        <f t="shared" si="1908"/>
        <v>#REF!</v>
      </c>
      <c r="CY232" s="64" t="e">
        <f>IF(LEN('Описание предлагаемого товара'!#REF!)&gt;0,'Описание предлагаемого товара'!#REF!,"")</f>
        <v>#REF!</v>
      </c>
      <c r="CZ232" s="95" t="e">
        <f t="shared" si="1966"/>
        <v>#REF!</v>
      </c>
      <c r="DA232" s="95" t="e">
        <f t="shared" ref="DA232" si="2164">IFERROR(REPLACE(CZ232,FIND(" ",CZ232,1),1,""),CZ232)</f>
        <v>#REF!</v>
      </c>
      <c r="DB232" s="95" t="e">
        <f t="shared" si="1910"/>
        <v>#REF!</v>
      </c>
      <c r="DC232" s="95" t="e">
        <f t="shared" ref="DC232:DD232" si="2165">IFERROR(REPLACE(DB232,FIND("г.",DB232,1),2,""),DB232)</f>
        <v>#REF!</v>
      </c>
      <c r="DD232" s="95" t="e">
        <f t="shared" si="2165"/>
        <v>#REF!</v>
      </c>
      <c r="DE232" s="95" t="e">
        <f t="shared" ref="DE232:DF232" si="2166">IFERROR(REPLACE(DD232,FIND("г",DD232,1),1,""),DD232)</f>
        <v>#REF!</v>
      </c>
      <c r="DF232" s="95" t="e">
        <f t="shared" si="2166"/>
        <v>#REF!</v>
      </c>
      <c r="DG232" s="95" t="e">
        <f t="shared" si="1983"/>
        <v>#REF!</v>
      </c>
      <c r="DH232" s="25" t="str">
        <f>IFERROR(VLOOKUP(CI232*1,Обработ.выгрузка_реестра_РФ!$A:$G,5,),"")</f>
        <v/>
      </c>
      <c r="DI232" s="27" t="str">
        <f t="shared" si="1993"/>
        <v/>
      </c>
      <c r="DJ232" s="27" t="str">
        <f t="shared" ca="1" si="1970"/>
        <v/>
      </c>
      <c r="DK232" s="63" t="e">
        <f>IF(LEN('Описание предлагаемого товара'!#REF!)&gt;0,'Описание предлагаемого товара'!#REF!,"")</f>
        <v>#REF!</v>
      </c>
      <c r="DL232" s="63" t="e">
        <f>IF(LEN('Описание предлагаемого товара'!#REF!)&gt;0,'Описание предлагаемого товара'!#REF!,"")</f>
        <v>#REF!</v>
      </c>
      <c r="DM232" s="32"/>
    </row>
    <row r="233" spans="1:117" ht="48.75" customHeight="1" x14ac:dyDescent="0.25">
      <c r="A233" s="61" t="e">
        <f>IF(LEN('Описание предлагаемого товара'!#REF!)&gt;0,'Описание предлагаемого товара'!#REF!,"")</f>
        <v>#REF!</v>
      </c>
      <c r="B233" s="65" t="e">
        <f>IF(LEN('Описание предлагаемого товара'!#REF!)&gt;0,'Описание предлагаемого товара'!#REF!,"")</f>
        <v>#REF!</v>
      </c>
      <c r="C233" s="61" t="e">
        <f>IF(LEN('Описание предлагаемого товара'!#REF!)&gt;0,'Описание предлагаемого товара'!#REF!,"")</f>
        <v>#REF!</v>
      </c>
      <c r="D233" s="61" t="e">
        <f>IF(LEN('Описание предлагаемого товара'!#REF!)&gt;0,'Описание предлагаемого товара'!#REF!,"")</f>
        <v>#REF!</v>
      </c>
      <c r="E233" s="61" t="e">
        <f>IF(LEN('Описание предлагаемого товара'!#REF!)&gt;0,'Описание предлагаемого товара'!#REF!,"")</f>
        <v>#REF!</v>
      </c>
      <c r="F233" s="61" t="e">
        <f>IF(LEN('Описание предлагаемого товара'!#REF!)&gt;0,'Описание предлагаемого товара'!#REF!,"")</f>
        <v>#REF!</v>
      </c>
      <c r="G233" s="61" t="e">
        <f>IF(LEN('Описание предлагаемого товара'!#REF!)&gt;0,'Описание предлагаемого товара'!#REF!,"")</f>
        <v>#REF!</v>
      </c>
      <c r="H233" s="61" t="e">
        <f>IF(LEN('Описание предлагаемого товара'!#REF!)&gt;0,'Описание предлагаемого товара'!#REF!,"")</f>
        <v>#REF!</v>
      </c>
      <c r="I233" s="61" t="e">
        <f>IF(LEN('Описание предлагаемого товара'!#REF!)&gt;0,'Описание предлагаемого товара'!#REF!,"")</f>
        <v>#REF!</v>
      </c>
      <c r="J233" s="38" t="str">
        <f>IFERROR(VLOOKUP(B233,SAP!$A:$E,5,),"")</f>
        <v/>
      </c>
      <c r="K233" s="40" t="str">
        <f t="shared" si="1913"/>
        <v/>
      </c>
      <c r="L233" s="61" t="e">
        <f>IF(LEN('Описание предлагаемого товара'!#REF!)&gt;0,IFERROR('Описание предлагаемого товара'!#REF!*1,""),"")</f>
        <v>#REF!</v>
      </c>
      <c r="M233" s="39" t="str">
        <f>IFERROR(VLOOKUP(B233,SAP!$A:$E,2,),"")</f>
        <v/>
      </c>
      <c r="N233" s="41" t="str">
        <f t="shared" si="2049"/>
        <v/>
      </c>
      <c r="O233" s="39" t="str">
        <f t="shared" si="1900"/>
        <v/>
      </c>
      <c r="P233" s="36" t="e">
        <f>IF(LEN('Описание предлагаемого товара'!#REF!)&gt;0,'Описание предлагаемого товара'!#REF!,"")</f>
        <v>#REF!</v>
      </c>
      <c r="Q23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33" s="37" t="e">
        <f>IF(LEN('Описание предлагаемого товара'!#REF!)&gt;0,'Описание предлагаемого товара'!#REF!,"")</f>
        <v>#REF!</v>
      </c>
      <c r="S233" s="37" t="e">
        <f>IF(LEN('Описание предлагаемого товара'!#REF!)&gt;0,'Описание предлагаемого товара'!#REF!,"")</f>
        <v>#REF!</v>
      </c>
      <c r="T23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33" s="23" t="str">
        <f>IFERROR(VLOOKUP(CI233*1,Обработ.выгрузка_реестра_РФ!$A:$G,6,),"")</f>
        <v/>
      </c>
      <c r="V233" s="61" t="e">
        <f>IF(LEN('Описание предлагаемого товара'!#REF!)&gt;0,'Описание предлагаемого товара'!#REF!,"")</f>
        <v>#REF!</v>
      </c>
      <c r="W233" s="62" t="e">
        <f>IF(LEN('Описание предлагаемого товара'!#REF!)&gt;0,'Описание предлагаемого товара'!#REF!,"")</f>
        <v>#REF!</v>
      </c>
      <c r="X233" s="91" t="e">
        <f t="shared" ref="X233:Y233" si="2167">IFERROR(REPLACE(W233,FIND(CHAR(10),W233,1),1," "),W233)</f>
        <v>#REF!</v>
      </c>
      <c r="Y233" s="91" t="e">
        <f t="shared" si="2167"/>
        <v>#REF!</v>
      </c>
      <c r="Z233" s="91" t="e">
        <f t="shared" si="1915"/>
        <v>#REF!</v>
      </c>
      <c r="AA233" s="91" t="e">
        <f t="shared" si="1916"/>
        <v>#REF!</v>
      </c>
      <c r="AB233" s="91" t="e">
        <f t="shared" si="1917"/>
        <v>#REF!</v>
      </c>
      <c r="AC233" s="91" t="e">
        <f t="shared" ref="AC233:AF233" si="2168">IFERROR(REPLACE(AB233,FIND("  ",AB233,1),2," "),AB233)</f>
        <v>#REF!</v>
      </c>
      <c r="AD233" s="91" t="e">
        <f t="shared" si="2168"/>
        <v>#REF!</v>
      </c>
      <c r="AE233" s="91" t="e">
        <f t="shared" si="2168"/>
        <v>#REF!</v>
      </c>
      <c r="AF233" s="91" t="e">
        <f t="shared" si="2168"/>
        <v>#REF!</v>
      </c>
      <c r="AG233" s="23" t="str">
        <f>IFERROR(VLOOKUP(CI233*1,Обработ.выгрузка_реестра_РФ!$A:$G,4,),"")</f>
        <v/>
      </c>
      <c r="AH233" s="91" t="str">
        <f t="shared" ref="AH233:AI233" si="2169">IFERROR(REPLACE(AG233,FIND("-",AG233,1),1,"*"),AG233)</f>
        <v/>
      </c>
      <c r="AI233" s="91" t="str">
        <f t="shared" si="2169"/>
        <v/>
      </c>
      <c r="AJ233" s="27" t="str">
        <f t="shared" si="2015"/>
        <v/>
      </c>
      <c r="AK233" s="63" t="e">
        <f>IF(LEN('Описание предлагаемого товара'!#REF!)&gt;0,'Описание предлагаемого товара'!#REF!,"")</f>
        <v>#REF!</v>
      </c>
      <c r="AL233" s="91" t="e">
        <f t="shared" ref="AL233:AM233" si="2170">IFERROR(REPLACE(AK233,FIND(CHAR(10),AK233,1),1,""),AK233)</f>
        <v>#REF!</v>
      </c>
      <c r="AM233" s="91" t="e">
        <f t="shared" si="2170"/>
        <v>#REF!</v>
      </c>
      <c r="AN233" s="91" t="e">
        <f t="shared" ref="AN233:AR233" si="2171">IFERROR(REPLACE(AM233,FIND(" ",AM233,1),1,""),AM233)</f>
        <v>#REF!</v>
      </c>
      <c r="AO233" s="91" t="e">
        <f t="shared" si="2171"/>
        <v>#REF!</v>
      </c>
      <c r="AP233" s="91" t="e">
        <f t="shared" si="2171"/>
        <v>#REF!</v>
      </c>
      <c r="AQ233" s="91" t="e">
        <f t="shared" si="2171"/>
        <v>#REF!</v>
      </c>
      <c r="AR233" s="91" t="e">
        <f t="shared" si="2171"/>
        <v>#REF!</v>
      </c>
      <c r="AS233" s="91" t="e">
        <f t="shared" si="1922"/>
        <v>#REF!</v>
      </c>
      <c r="AT233" s="91" t="e">
        <f t="shared" si="1923"/>
        <v>#REF!</v>
      </c>
      <c r="AU233" s="32" t="e">
        <f t="shared" si="1906"/>
        <v>#REF!</v>
      </c>
      <c r="AV233" s="93" t="e">
        <f>'Описание предлагаемого товара'!#REF!</f>
        <v>#REF!</v>
      </c>
      <c r="AW233" s="91" t="e">
        <f>MIN(SEARCH({0,1,2,3,4,5,6,7,8,9},AV233&amp; "0123456789"))</f>
        <v>#REF!</v>
      </c>
      <c r="AX233" s="91" t="str">
        <f t="shared" si="1924"/>
        <v/>
      </c>
      <c r="AY233" s="91" t="str">
        <f t="shared" si="1925"/>
        <v/>
      </c>
      <c r="AZ233" s="91" t="str">
        <f t="shared" si="1926"/>
        <v/>
      </c>
      <c r="BA233" s="91" t="str">
        <f t="shared" si="1927"/>
        <v/>
      </c>
      <c r="BB233" s="91" t="str">
        <f t="shared" si="1928"/>
        <v/>
      </c>
      <c r="BC233" s="91" t="str">
        <f t="shared" si="1929"/>
        <v/>
      </c>
      <c r="BD233" s="91" t="str">
        <f t="shared" si="1930"/>
        <v/>
      </c>
      <c r="BE233" s="91" t="str">
        <f t="shared" si="1931"/>
        <v/>
      </c>
      <c r="BF233" s="91" t="str">
        <f t="shared" si="1932"/>
        <v/>
      </c>
      <c r="BG233" s="91" t="str">
        <f t="shared" si="1933"/>
        <v/>
      </c>
      <c r="BH233" s="91" t="str">
        <f t="shared" si="1934"/>
        <v/>
      </c>
      <c r="BI233" s="91" t="str">
        <f t="shared" si="1935"/>
        <v/>
      </c>
      <c r="BJ233" s="91" t="str">
        <f t="shared" si="1936"/>
        <v/>
      </c>
      <c r="BK233" s="91" t="str">
        <f t="shared" si="1937"/>
        <v/>
      </c>
      <c r="BL233" s="91" t="str">
        <f t="shared" si="1938"/>
        <v/>
      </c>
      <c r="BM233" s="91" t="str">
        <f t="shared" si="1939"/>
        <v/>
      </c>
      <c r="BN233" s="91" t="str">
        <f t="shared" si="1940"/>
        <v/>
      </c>
      <c r="BO233" s="91" t="str">
        <f t="shared" si="1941"/>
        <v/>
      </c>
      <c r="BP233" s="91" t="str">
        <f t="shared" si="1942"/>
        <v/>
      </c>
      <c r="BQ233" s="91" t="str">
        <f t="shared" si="1943"/>
        <v/>
      </c>
      <c r="BR233" s="91" t="str">
        <f t="shared" si="1944"/>
        <v/>
      </c>
      <c r="BS233" s="91" t="str">
        <f t="shared" si="1945"/>
        <v/>
      </c>
      <c r="BT233" s="91" t="str">
        <f t="shared" si="1946"/>
        <v/>
      </c>
      <c r="BU233" s="91" t="str">
        <f t="shared" si="1947"/>
        <v/>
      </c>
      <c r="BV233" s="91" t="str">
        <f t="shared" si="1948"/>
        <v/>
      </c>
      <c r="BW233" s="91" t="str">
        <f t="shared" si="1949"/>
        <v/>
      </c>
      <c r="BX233" s="91" t="str">
        <f t="shared" si="1950"/>
        <v/>
      </c>
      <c r="BY233" s="91" t="str">
        <f t="shared" si="1951"/>
        <v/>
      </c>
      <c r="BZ233" s="91" t="str">
        <f t="shared" si="1952"/>
        <v/>
      </c>
      <c r="CA233" s="91" t="str">
        <f t="shared" si="1953"/>
        <v/>
      </c>
      <c r="CB233" s="91" t="str">
        <f t="shared" si="1954"/>
        <v/>
      </c>
      <c r="CC233" s="91" t="str">
        <f t="shared" si="1955"/>
        <v/>
      </c>
      <c r="CD233" s="91" t="str">
        <f t="shared" si="1956"/>
        <v/>
      </c>
      <c r="CE233" s="91" t="str">
        <f t="shared" si="1957"/>
        <v/>
      </c>
      <c r="CF233" s="91" t="str">
        <f t="shared" si="1958"/>
        <v/>
      </c>
      <c r="CG233" s="91" t="str">
        <f t="shared" si="1959"/>
        <v/>
      </c>
      <c r="CH233" s="91" t="str">
        <f t="shared" si="1960"/>
        <v/>
      </c>
      <c r="CI233" s="91" t="str">
        <f t="shared" si="1961"/>
        <v>нет</v>
      </c>
      <c r="CJ233" s="63" t="e">
        <f>IF(LEN('Описание предлагаемого товара'!#REF!)&gt;0,'Описание предлагаемого товара'!#REF!,"")</f>
        <v>#REF!</v>
      </c>
      <c r="CK233" s="91" t="e">
        <f t="shared" ref="CK233:CL233" si="2172">IFERROR(REPLACE(CJ233,FIND(CHAR(10),CJ233,1),1,""),CJ233)</f>
        <v>#REF!</v>
      </c>
      <c r="CL233" s="91" t="e">
        <f t="shared" si="2172"/>
        <v>#REF!</v>
      </c>
      <c r="CM233" s="91" t="e">
        <f t="shared" si="1963"/>
        <v>#REF!</v>
      </c>
      <c r="CN233" s="91" t="e">
        <f t="shared" si="1964"/>
        <v>#REF!</v>
      </c>
      <c r="CO233" s="91" t="e">
        <f t="shared" si="1965"/>
        <v>#REF!</v>
      </c>
      <c r="CP233" s="90" t="e">
        <f>IF(AU233="Не указан реестровый номер (мера нац.режима Запрет)","",IF(CI233="нет","",IF(CU233="да","исключение(не смотрим баллы)",IFERROR(IF(CI233*1&gt;0,IFERROR(IF(VLOOKUP(CI233*1,Обработ.выгрузка_реестра_РФ!$A:$G,7,)=0,"Баллы не установлены",VLOOKUP(CI233*1,Обработ.выгрузка_реестра_РФ!$A:$G,7,)),IF(LEN(CI233)&gt;14,"","нет номера в реестре РФ")),""),IF(LEN(CI233)=0,"","Некорректный реестровый номер")))))</f>
        <v>#REF!</v>
      </c>
      <c r="CQ233" s="33" t="e">
        <f>IF(LEN(C233)&gt;0,IFERROR(IF(LEN(H233)&gt;0,IF(LEN(VLOOKUP(H233,'исключения(не_смотрим_баллы)'!$A:$C,1,))&gt;0,"да","нет"),"не введен ОКПД2"),"нет"),"")</f>
        <v>#REF!</v>
      </c>
      <c r="CR233" s="33" t="e">
        <f ca="1">IF(CQ233="да",IF(TODAY()&lt;VLOOKUP(H233,'исключения(не_смотрим_баллы)'!$A:$C,3,),"да","нет"),"")</f>
        <v>#REF!</v>
      </c>
      <c r="CS233" s="33" t="str">
        <f>IFERROR(IF(CQ233="да",IF(VLOOKUP(CI233*1,Обработ.выгрузка_реестра_РФ!$A:$G,2,)&lt;VLOOKUP(H233,'исключения(не_смотрим_баллы)'!$A:$C,2,),"да","нет"),""),"")</f>
        <v/>
      </c>
      <c r="CT233" s="24"/>
      <c r="CU233" s="33" t="e">
        <f t="shared" si="1977"/>
        <v>#REF!</v>
      </c>
      <c r="CV233" s="91" t="e">
        <f t="shared" si="1978"/>
        <v>#REF!</v>
      </c>
      <c r="CW233" s="27" t="e">
        <f t="shared" si="1979"/>
        <v>#REF!</v>
      </c>
      <c r="CX233" s="26" t="e">
        <f t="shared" si="1908"/>
        <v>#REF!</v>
      </c>
      <c r="CY233" s="64" t="e">
        <f>IF(LEN('Описание предлагаемого товара'!#REF!)&gt;0,'Описание предлагаемого товара'!#REF!,"")</f>
        <v>#REF!</v>
      </c>
      <c r="CZ233" s="95" t="e">
        <f t="shared" si="1966"/>
        <v>#REF!</v>
      </c>
      <c r="DA233" s="95" t="e">
        <f t="shared" ref="DA233" si="2173">IFERROR(REPLACE(CZ233,FIND(" ",CZ233,1),1,""),CZ233)</f>
        <v>#REF!</v>
      </c>
      <c r="DB233" s="95" t="e">
        <f t="shared" si="1910"/>
        <v>#REF!</v>
      </c>
      <c r="DC233" s="95" t="e">
        <f t="shared" ref="DC233:DD233" si="2174">IFERROR(REPLACE(DB233,FIND("г.",DB233,1),2,""),DB233)</f>
        <v>#REF!</v>
      </c>
      <c r="DD233" s="95" t="e">
        <f t="shared" si="2174"/>
        <v>#REF!</v>
      </c>
      <c r="DE233" s="95" t="e">
        <f t="shared" ref="DE233:DF233" si="2175">IFERROR(REPLACE(DD233,FIND("г",DD233,1),1,""),DD233)</f>
        <v>#REF!</v>
      </c>
      <c r="DF233" s="95" t="e">
        <f t="shared" si="2175"/>
        <v>#REF!</v>
      </c>
      <c r="DG233" s="95" t="e">
        <f t="shared" si="1983"/>
        <v>#REF!</v>
      </c>
      <c r="DH233" s="25" t="str">
        <f>IFERROR(VLOOKUP(CI233*1,Обработ.выгрузка_реестра_РФ!$A:$G,5,),"")</f>
        <v/>
      </c>
      <c r="DI233" s="27" t="str">
        <f t="shared" si="1993"/>
        <v/>
      </c>
      <c r="DJ233" s="27" t="str">
        <f t="shared" ca="1" si="1970"/>
        <v/>
      </c>
      <c r="DK233" s="63" t="e">
        <f>IF(LEN('Описание предлагаемого товара'!#REF!)&gt;0,'Описание предлагаемого товара'!#REF!,"")</f>
        <v>#REF!</v>
      </c>
      <c r="DL233" s="63" t="e">
        <f>IF(LEN('Описание предлагаемого товара'!#REF!)&gt;0,'Описание предлагаемого товара'!#REF!,"")</f>
        <v>#REF!</v>
      </c>
      <c r="DM233" s="32"/>
    </row>
    <row r="234" spans="1:117" ht="48.75" customHeight="1" x14ac:dyDescent="0.25">
      <c r="A234" s="61" t="e">
        <f>IF(LEN('Описание предлагаемого товара'!#REF!)&gt;0,'Описание предлагаемого товара'!#REF!,"")</f>
        <v>#REF!</v>
      </c>
      <c r="B234" s="65" t="e">
        <f>IF(LEN('Описание предлагаемого товара'!#REF!)&gt;0,'Описание предлагаемого товара'!#REF!,"")</f>
        <v>#REF!</v>
      </c>
      <c r="C234" s="61" t="e">
        <f>IF(LEN('Описание предлагаемого товара'!#REF!)&gt;0,'Описание предлагаемого товара'!#REF!,"")</f>
        <v>#REF!</v>
      </c>
      <c r="D234" s="61" t="e">
        <f>IF(LEN('Описание предлагаемого товара'!#REF!)&gt;0,'Описание предлагаемого товара'!#REF!,"")</f>
        <v>#REF!</v>
      </c>
      <c r="E234" s="61" t="e">
        <f>IF(LEN('Описание предлагаемого товара'!#REF!)&gt;0,'Описание предлагаемого товара'!#REF!,"")</f>
        <v>#REF!</v>
      </c>
      <c r="F234" s="61" t="e">
        <f>IF(LEN('Описание предлагаемого товара'!#REF!)&gt;0,'Описание предлагаемого товара'!#REF!,"")</f>
        <v>#REF!</v>
      </c>
      <c r="G234" s="61" t="e">
        <f>IF(LEN('Описание предлагаемого товара'!#REF!)&gt;0,'Описание предлагаемого товара'!#REF!,"")</f>
        <v>#REF!</v>
      </c>
      <c r="H234" s="61" t="e">
        <f>IF(LEN('Описание предлагаемого товара'!#REF!)&gt;0,'Описание предлагаемого товара'!#REF!,"")</f>
        <v>#REF!</v>
      </c>
      <c r="I234" s="61" t="e">
        <f>IF(LEN('Описание предлагаемого товара'!#REF!)&gt;0,'Описание предлагаемого товара'!#REF!,"")</f>
        <v>#REF!</v>
      </c>
      <c r="J234" s="38" t="str">
        <f>IFERROR(VLOOKUP(B234,SAP!$A:$E,5,),"")</f>
        <v/>
      </c>
      <c r="K234" s="40" t="str">
        <f t="shared" si="1913"/>
        <v/>
      </c>
      <c r="L234" s="61" t="e">
        <f>IF(LEN('Описание предлагаемого товара'!#REF!)&gt;0,IFERROR('Описание предлагаемого товара'!#REF!*1,""),"")</f>
        <v>#REF!</v>
      </c>
      <c r="M234" s="39" t="str">
        <f>IFERROR(VLOOKUP(B234,SAP!$A:$E,2,),"")</f>
        <v/>
      </c>
      <c r="N234" s="41" t="str">
        <f t="shared" si="2049"/>
        <v/>
      </c>
      <c r="O234" s="39" t="str">
        <f t="shared" si="1900"/>
        <v/>
      </c>
      <c r="P234" s="36" t="e">
        <f>IF(LEN('Описание предлагаемого товара'!#REF!)&gt;0,'Описание предлагаемого товара'!#REF!,"")</f>
        <v>#REF!</v>
      </c>
      <c r="Q23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34" s="37" t="e">
        <f>IF(LEN('Описание предлагаемого товара'!#REF!)&gt;0,'Описание предлагаемого товара'!#REF!,"")</f>
        <v>#REF!</v>
      </c>
      <c r="S234" s="37" t="e">
        <f>IF(LEN('Описание предлагаемого товара'!#REF!)&gt;0,'Описание предлагаемого товара'!#REF!,"")</f>
        <v>#REF!</v>
      </c>
      <c r="T23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34" s="23" t="str">
        <f>IFERROR(VLOOKUP(CI234*1,Обработ.выгрузка_реестра_РФ!$A:$G,6,),"")</f>
        <v/>
      </c>
      <c r="V234" s="61" t="e">
        <f>IF(LEN('Описание предлагаемого товара'!#REF!)&gt;0,'Описание предлагаемого товара'!#REF!,"")</f>
        <v>#REF!</v>
      </c>
      <c r="W234" s="62" t="e">
        <f>IF(LEN('Описание предлагаемого товара'!#REF!)&gt;0,'Описание предлагаемого товара'!#REF!,"")</f>
        <v>#REF!</v>
      </c>
      <c r="X234" s="91" t="e">
        <f t="shared" ref="X234:Y234" si="2176">IFERROR(REPLACE(W234,FIND(CHAR(10),W234,1),1," "),W234)</f>
        <v>#REF!</v>
      </c>
      <c r="Y234" s="91" t="e">
        <f t="shared" si="2176"/>
        <v>#REF!</v>
      </c>
      <c r="Z234" s="91" t="e">
        <f t="shared" si="1915"/>
        <v>#REF!</v>
      </c>
      <c r="AA234" s="91" t="e">
        <f t="shared" si="1916"/>
        <v>#REF!</v>
      </c>
      <c r="AB234" s="91" t="e">
        <f t="shared" si="1917"/>
        <v>#REF!</v>
      </c>
      <c r="AC234" s="91" t="e">
        <f t="shared" ref="AC234:AF234" si="2177">IFERROR(REPLACE(AB234,FIND("  ",AB234,1),2," "),AB234)</f>
        <v>#REF!</v>
      </c>
      <c r="AD234" s="91" t="e">
        <f t="shared" si="2177"/>
        <v>#REF!</v>
      </c>
      <c r="AE234" s="91" t="e">
        <f t="shared" si="2177"/>
        <v>#REF!</v>
      </c>
      <c r="AF234" s="91" t="e">
        <f t="shared" si="2177"/>
        <v>#REF!</v>
      </c>
      <c r="AG234" s="23" t="str">
        <f>IFERROR(VLOOKUP(CI234*1,Обработ.выгрузка_реестра_РФ!$A:$G,4,),"")</f>
        <v/>
      </c>
      <c r="AH234" s="91" t="str">
        <f t="shared" ref="AH234:AI234" si="2178">IFERROR(REPLACE(AG234,FIND("-",AG234,1),1,"*"),AG234)</f>
        <v/>
      </c>
      <c r="AI234" s="91" t="str">
        <f t="shared" si="2178"/>
        <v/>
      </c>
      <c r="AJ234" s="27" t="str">
        <f t="shared" si="2015"/>
        <v/>
      </c>
      <c r="AK234" s="63" t="e">
        <f>IF(LEN('Описание предлагаемого товара'!#REF!)&gt;0,'Описание предлагаемого товара'!#REF!,"")</f>
        <v>#REF!</v>
      </c>
      <c r="AL234" s="91" t="e">
        <f t="shared" ref="AL234:AM234" si="2179">IFERROR(REPLACE(AK234,FIND(CHAR(10),AK234,1),1,""),AK234)</f>
        <v>#REF!</v>
      </c>
      <c r="AM234" s="91" t="e">
        <f t="shared" si="2179"/>
        <v>#REF!</v>
      </c>
      <c r="AN234" s="91" t="e">
        <f t="shared" ref="AN234:AR234" si="2180">IFERROR(REPLACE(AM234,FIND(" ",AM234,1),1,""),AM234)</f>
        <v>#REF!</v>
      </c>
      <c r="AO234" s="91" t="e">
        <f t="shared" si="2180"/>
        <v>#REF!</v>
      </c>
      <c r="AP234" s="91" t="e">
        <f t="shared" si="2180"/>
        <v>#REF!</v>
      </c>
      <c r="AQ234" s="91" t="e">
        <f t="shared" si="2180"/>
        <v>#REF!</v>
      </c>
      <c r="AR234" s="91" t="e">
        <f t="shared" si="2180"/>
        <v>#REF!</v>
      </c>
      <c r="AS234" s="91" t="e">
        <f t="shared" si="1922"/>
        <v>#REF!</v>
      </c>
      <c r="AT234" s="91" t="e">
        <f t="shared" si="1923"/>
        <v>#REF!</v>
      </c>
      <c r="AU234" s="32" t="e">
        <f t="shared" si="1906"/>
        <v>#REF!</v>
      </c>
      <c r="AV234" s="93" t="e">
        <f>'Описание предлагаемого товара'!#REF!</f>
        <v>#REF!</v>
      </c>
      <c r="AW234" s="91" t="e">
        <f>MIN(SEARCH({0,1,2,3,4,5,6,7,8,9},AV234&amp; "0123456789"))</f>
        <v>#REF!</v>
      </c>
      <c r="AX234" s="91" t="str">
        <f t="shared" si="1924"/>
        <v/>
      </c>
      <c r="AY234" s="91" t="str">
        <f t="shared" si="1925"/>
        <v/>
      </c>
      <c r="AZ234" s="91" t="str">
        <f t="shared" si="1926"/>
        <v/>
      </c>
      <c r="BA234" s="91" t="str">
        <f t="shared" si="1927"/>
        <v/>
      </c>
      <c r="BB234" s="91" t="str">
        <f t="shared" si="1928"/>
        <v/>
      </c>
      <c r="BC234" s="91" t="str">
        <f t="shared" si="1929"/>
        <v/>
      </c>
      <c r="BD234" s="91" t="str">
        <f t="shared" si="1930"/>
        <v/>
      </c>
      <c r="BE234" s="91" t="str">
        <f t="shared" si="1931"/>
        <v/>
      </c>
      <c r="BF234" s="91" t="str">
        <f t="shared" si="1932"/>
        <v/>
      </c>
      <c r="BG234" s="91" t="str">
        <f t="shared" si="1933"/>
        <v/>
      </c>
      <c r="BH234" s="91" t="str">
        <f t="shared" si="1934"/>
        <v/>
      </c>
      <c r="BI234" s="91" t="str">
        <f t="shared" si="1935"/>
        <v/>
      </c>
      <c r="BJ234" s="91" t="str">
        <f t="shared" si="1936"/>
        <v/>
      </c>
      <c r="BK234" s="91" t="str">
        <f t="shared" si="1937"/>
        <v/>
      </c>
      <c r="BL234" s="91" t="str">
        <f t="shared" si="1938"/>
        <v/>
      </c>
      <c r="BM234" s="91" t="str">
        <f t="shared" si="1939"/>
        <v/>
      </c>
      <c r="BN234" s="91" t="str">
        <f t="shared" si="1940"/>
        <v/>
      </c>
      <c r="BO234" s="91" t="str">
        <f t="shared" si="1941"/>
        <v/>
      </c>
      <c r="BP234" s="91" t="str">
        <f t="shared" si="1942"/>
        <v/>
      </c>
      <c r="BQ234" s="91" t="str">
        <f t="shared" si="1943"/>
        <v/>
      </c>
      <c r="BR234" s="91" t="str">
        <f t="shared" si="1944"/>
        <v/>
      </c>
      <c r="BS234" s="91" t="str">
        <f t="shared" si="1945"/>
        <v/>
      </c>
      <c r="BT234" s="91" t="str">
        <f t="shared" si="1946"/>
        <v/>
      </c>
      <c r="BU234" s="91" t="str">
        <f t="shared" si="1947"/>
        <v/>
      </c>
      <c r="BV234" s="91" t="str">
        <f t="shared" si="1948"/>
        <v/>
      </c>
      <c r="BW234" s="91" t="str">
        <f t="shared" si="1949"/>
        <v/>
      </c>
      <c r="BX234" s="91" t="str">
        <f t="shared" si="1950"/>
        <v/>
      </c>
      <c r="BY234" s="91" t="str">
        <f t="shared" si="1951"/>
        <v/>
      </c>
      <c r="BZ234" s="91" t="str">
        <f t="shared" si="1952"/>
        <v/>
      </c>
      <c r="CA234" s="91" t="str">
        <f t="shared" si="1953"/>
        <v/>
      </c>
      <c r="CB234" s="91" t="str">
        <f t="shared" si="1954"/>
        <v/>
      </c>
      <c r="CC234" s="91" t="str">
        <f t="shared" si="1955"/>
        <v/>
      </c>
      <c r="CD234" s="91" t="str">
        <f t="shared" si="1956"/>
        <v/>
      </c>
      <c r="CE234" s="91" t="str">
        <f t="shared" si="1957"/>
        <v/>
      </c>
      <c r="CF234" s="91" t="str">
        <f t="shared" si="1958"/>
        <v/>
      </c>
      <c r="CG234" s="91" t="str">
        <f t="shared" si="1959"/>
        <v/>
      </c>
      <c r="CH234" s="91" t="str">
        <f t="shared" si="1960"/>
        <v/>
      </c>
      <c r="CI234" s="91" t="str">
        <f t="shared" si="1961"/>
        <v>нет</v>
      </c>
      <c r="CJ234" s="63" t="e">
        <f>IF(LEN('Описание предлагаемого товара'!#REF!)&gt;0,'Описание предлагаемого товара'!#REF!,"")</f>
        <v>#REF!</v>
      </c>
      <c r="CK234" s="91" t="e">
        <f t="shared" ref="CK234:CL234" si="2181">IFERROR(REPLACE(CJ234,FIND(CHAR(10),CJ234,1),1,""),CJ234)</f>
        <v>#REF!</v>
      </c>
      <c r="CL234" s="91" t="e">
        <f t="shared" si="2181"/>
        <v>#REF!</v>
      </c>
      <c r="CM234" s="91" t="e">
        <f t="shared" si="1963"/>
        <v>#REF!</v>
      </c>
      <c r="CN234" s="91" t="e">
        <f t="shared" si="1964"/>
        <v>#REF!</v>
      </c>
      <c r="CO234" s="91" t="e">
        <f t="shared" si="1965"/>
        <v>#REF!</v>
      </c>
      <c r="CP234" s="90" t="e">
        <f>IF(AU234="Не указан реестровый номер (мера нац.режима Запрет)","",IF(CI234="нет","",IF(CU234="да","исключение(не смотрим баллы)",IFERROR(IF(CI234*1&gt;0,IFERROR(IF(VLOOKUP(CI234*1,Обработ.выгрузка_реестра_РФ!$A:$G,7,)=0,"Баллы не установлены",VLOOKUP(CI234*1,Обработ.выгрузка_реестра_РФ!$A:$G,7,)),IF(LEN(CI234)&gt;14,"","нет номера в реестре РФ")),""),IF(LEN(CI234)=0,"","Некорректный реестровый номер")))))</f>
        <v>#REF!</v>
      </c>
      <c r="CQ234" s="33" t="e">
        <f>IF(LEN(C234)&gt;0,IFERROR(IF(LEN(H234)&gt;0,IF(LEN(VLOOKUP(H234,'исключения(не_смотрим_баллы)'!$A:$C,1,))&gt;0,"да","нет"),"не введен ОКПД2"),"нет"),"")</f>
        <v>#REF!</v>
      </c>
      <c r="CR234" s="33" t="e">
        <f ca="1">IF(CQ234="да",IF(TODAY()&lt;VLOOKUP(H234,'исключения(не_смотрим_баллы)'!$A:$C,3,),"да","нет"),"")</f>
        <v>#REF!</v>
      </c>
      <c r="CS234" s="33" t="str">
        <f>IFERROR(IF(CQ234="да",IF(VLOOKUP(CI234*1,Обработ.выгрузка_реестра_РФ!$A:$G,2,)&lt;VLOOKUP(H234,'исключения(не_смотрим_баллы)'!$A:$C,2,),"да","нет"),""),"")</f>
        <v/>
      </c>
      <c r="CT234" s="24"/>
      <c r="CU234" s="33" t="e">
        <f t="shared" si="1977"/>
        <v>#REF!</v>
      </c>
      <c r="CV234" s="91" t="e">
        <f t="shared" si="1978"/>
        <v>#REF!</v>
      </c>
      <c r="CW234" s="27" t="e">
        <f t="shared" si="1979"/>
        <v>#REF!</v>
      </c>
      <c r="CX234" s="26" t="e">
        <f t="shared" si="1908"/>
        <v>#REF!</v>
      </c>
      <c r="CY234" s="64" t="e">
        <f>IF(LEN('Описание предлагаемого товара'!#REF!)&gt;0,'Описание предлагаемого товара'!#REF!,"")</f>
        <v>#REF!</v>
      </c>
      <c r="CZ234" s="95" t="e">
        <f t="shared" si="1966"/>
        <v>#REF!</v>
      </c>
      <c r="DA234" s="95" t="e">
        <f t="shared" ref="DA234" si="2182">IFERROR(REPLACE(CZ234,FIND(" ",CZ234,1),1,""),CZ234)</f>
        <v>#REF!</v>
      </c>
      <c r="DB234" s="95" t="e">
        <f t="shared" si="1910"/>
        <v>#REF!</v>
      </c>
      <c r="DC234" s="95" t="e">
        <f t="shared" ref="DC234:DD234" si="2183">IFERROR(REPLACE(DB234,FIND("г.",DB234,1),2,""),DB234)</f>
        <v>#REF!</v>
      </c>
      <c r="DD234" s="95" t="e">
        <f t="shared" si="2183"/>
        <v>#REF!</v>
      </c>
      <c r="DE234" s="95" t="e">
        <f t="shared" ref="DE234:DF234" si="2184">IFERROR(REPLACE(DD234,FIND("г",DD234,1),1,""),DD234)</f>
        <v>#REF!</v>
      </c>
      <c r="DF234" s="95" t="e">
        <f t="shared" si="2184"/>
        <v>#REF!</v>
      </c>
      <c r="DG234" s="95" t="e">
        <f t="shared" si="1983"/>
        <v>#REF!</v>
      </c>
      <c r="DH234" s="25" t="str">
        <f>IFERROR(VLOOKUP(CI234*1,Обработ.выгрузка_реестра_РФ!$A:$G,5,),"")</f>
        <v/>
      </c>
      <c r="DI234" s="27" t="str">
        <f t="shared" si="1993"/>
        <v/>
      </c>
      <c r="DJ234" s="27" t="str">
        <f t="shared" ca="1" si="1970"/>
        <v/>
      </c>
      <c r="DK234" s="63" t="e">
        <f>IF(LEN('Описание предлагаемого товара'!#REF!)&gt;0,'Описание предлагаемого товара'!#REF!,"")</f>
        <v>#REF!</v>
      </c>
      <c r="DL234" s="63" t="e">
        <f>IF(LEN('Описание предлагаемого товара'!#REF!)&gt;0,'Описание предлагаемого товара'!#REF!,"")</f>
        <v>#REF!</v>
      </c>
      <c r="DM234" s="32"/>
    </row>
    <row r="235" spans="1:117" ht="48.75" customHeight="1" x14ac:dyDescent="0.25">
      <c r="A235" s="61" t="e">
        <f>IF(LEN('Описание предлагаемого товара'!#REF!)&gt;0,'Описание предлагаемого товара'!#REF!,"")</f>
        <v>#REF!</v>
      </c>
      <c r="B235" s="65" t="e">
        <f>IF(LEN('Описание предлагаемого товара'!#REF!)&gt;0,'Описание предлагаемого товара'!#REF!,"")</f>
        <v>#REF!</v>
      </c>
      <c r="C235" s="61" t="e">
        <f>IF(LEN('Описание предлагаемого товара'!#REF!)&gt;0,'Описание предлагаемого товара'!#REF!,"")</f>
        <v>#REF!</v>
      </c>
      <c r="D235" s="61" t="e">
        <f>IF(LEN('Описание предлагаемого товара'!#REF!)&gt;0,'Описание предлагаемого товара'!#REF!,"")</f>
        <v>#REF!</v>
      </c>
      <c r="E235" s="61" t="e">
        <f>IF(LEN('Описание предлагаемого товара'!#REF!)&gt;0,'Описание предлагаемого товара'!#REF!,"")</f>
        <v>#REF!</v>
      </c>
      <c r="F235" s="61" t="e">
        <f>IF(LEN('Описание предлагаемого товара'!#REF!)&gt;0,'Описание предлагаемого товара'!#REF!,"")</f>
        <v>#REF!</v>
      </c>
      <c r="G235" s="61" t="e">
        <f>IF(LEN('Описание предлагаемого товара'!#REF!)&gt;0,'Описание предлагаемого товара'!#REF!,"")</f>
        <v>#REF!</v>
      </c>
      <c r="H235" s="61" t="e">
        <f>IF(LEN('Описание предлагаемого товара'!#REF!)&gt;0,'Описание предлагаемого товара'!#REF!,"")</f>
        <v>#REF!</v>
      </c>
      <c r="I235" s="61" t="e">
        <f>IF(LEN('Описание предлагаемого товара'!#REF!)&gt;0,'Описание предлагаемого товара'!#REF!,"")</f>
        <v>#REF!</v>
      </c>
      <c r="J235" s="38" t="str">
        <f>IFERROR(VLOOKUP(B235,SAP!$A:$E,5,),"")</f>
        <v/>
      </c>
      <c r="K235" s="40" t="str">
        <f t="shared" si="1913"/>
        <v/>
      </c>
      <c r="L235" s="61" t="e">
        <f>IF(LEN('Описание предлагаемого товара'!#REF!)&gt;0,IFERROR('Описание предлагаемого товара'!#REF!*1,""),"")</f>
        <v>#REF!</v>
      </c>
      <c r="M235" s="39" t="str">
        <f>IFERROR(VLOOKUP(B235,SAP!$A:$E,2,),"")</f>
        <v/>
      </c>
      <c r="N235" s="41" t="str">
        <f t="shared" si="2049"/>
        <v/>
      </c>
      <c r="O235" s="39" t="str">
        <f t="shared" si="1900"/>
        <v/>
      </c>
      <c r="P235" s="36" t="e">
        <f>IF(LEN('Описание предлагаемого товара'!#REF!)&gt;0,'Описание предлагаемого товара'!#REF!,"")</f>
        <v>#REF!</v>
      </c>
      <c r="Q23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35" s="37" t="e">
        <f>IF(LEN('Описание предлагаемого товара'!#REF!)&gt;0,'Описание предлагаемого товара'!#REF!,"")</f>
        <v>#REF!</v>
      </c>
      <c r="S235" s="37" t="e">
        <f>IF(LEN('Описание предлагаемого товара'!#REF!)&gt;0,'Описание предлагаемого товара'!#REF!,"")</f>
        <v>#REF!</v>
      </c>
      <c r="T23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35" s="23" t="str">
        <f>IFERROR(VLOOKUP(CI235*1,Обработ.выгрузка_реестра_РФ!$A:$G,6,),"")</f>
        <v/>
      </c>
      <c r="V235" s="61" t="e">
        <f>IF(LEN('Описание предлагаемого товара'!#REF!)&gt;0,'Описание предлагаемого товара'!#REF!,"")</f>
        <v>#REF!</v>
      </c>
      <c r="W235" s="62" t="e">
        <f>IF(LEN('Описание предлагаемого товара'!#REF!)&gt;0,'Описание предлагаемого товара'!#REF!,"")</f>
        <v>#REF!</v>
      </c>
      <c r="X235" s="91" t="e">
        <f t="shared" ref="X235:Y235" si="2185">IFERROR(REPLACE(W235,FIND(CHAR(10),W235,1),1," "),W235)</f>
        <v>#REF!</v>
      </c>
      <c r="Y235" s="91" t="e">
        <f t="shared" si="2185"/>
        <v>#REF!</v>
      </c>
      <c r="Z235" s="91" t="e">
        <f t="shared" si="1915"/>
        <v>#REF!</v>
      </c>
      <c r="AA235" s="91" t="e">
        <f t="shared" si="1916"/>
        <v>#REF!</v>
      </c>
      <c r="AB235" s="91" t="e">
        <f t="shared" si="1917"/>
        <v>#REF!</v>
      </c>
      <c r="AC235" s="91" t="e">
        <f t="shared" ref="AC235:AF235" si="2186">IFERROR(REPLACE(AB235,FIND("  ",AB235,1),2," "),AB235)</f>
        <v>#REF!</v>
      </c>
      <c r="AD235" s="91" t="e">
        <f t="shared" si="2186"/>
        <v>#REF!</v>
      </c>
      <c r="AE235" s="91" t="e">
        <f t="shared" si="2186"/>
        <v>#REF!</v>
      </c>
      <c r="AF235" s="91" t="e">
        <f t="shared" si="2186"/>
        <v>#REF!</v>
      </c>
      <c r="AG235" s="23" t="str">
        <f>IFERROR(VLOOKUP(CI235*1,Обработ.выгрузка_реестра_РФ!$A:$G,4,),"")</f>
        <v/>
      </c>
      <c r="AH235" s="91" t="str">
        <f t="shared" ref="AH235:AI235" si="2187">IFERROR(REPLACE(AG235,FIND("-",AG235,1),1,"*"),AG235)</f>
        <v/>
      </c>
      <c r="AI235" s="91" t="str">
        <f t="shared" si="2187"/>
        <v/>
      </c>
      <c r="AJ235" s="27" t="str">
        <f t="shared" si="2015"/>
        <v/>
      </c>
      <c r="AK235" s="63" t="e">
        <f>IF(LEN('Описание предлагаемого товара'!#REF!)&gt;0,'Описание предлагаемого товара'!#REF!,"")</f>
        <v>#REF!</v>
      </c>
      <c r="AL235" s="91" t="e">
        <f t="shared" ref="AL235:AM235" si="2188">IFERROR(REPLACE(AK235,FIND(CHAR(10),AK235,1),1,""),AK235)</f>
        <v>#REF!</v>
      </c>
      <c r="AM235" s="91" t="e">
        <f t="shared" si="2188"/>
        <v>#REF!</v>
      </c>
      <c r="AN235" s="91" t="e">
        <f t="shared" ref="AN235:AR235" si="2189">IFERROR(REPLACE(AM235,FIND(" ",AM235,1),1,""),AM235)</f>
        <v>#REF!</v>
      </c>
      <c r="AO235" s="91" t="e">
        <f t="shared" si="2189"/>
        <v>#REF!</v>
      </c>
      <c r="AP235" s="91" t="e">
        <f t="shared" si="2189"/>
        <v>#REF!</v>
      </c>
      <c r="AQ235" s="91" t="e">
        <f t="shared" si="2189"/>
        <v>#REF!</v>
      </c>
      <c r="AR235" s="91" t="e">
        <f t="shared" si="2189"/>
        <v>#REF!</v>
      </c>
      <c r="AS235" s="91" t="e">
        <f t="shared" si="1922"/>
        <v>#REF!</v>
      </c>
      <c r="AT235" s="91" t="e">
        <f t="shared" si="1923"/>
        <v>#REF!</v>
      </c>
      <c r="AU235" s="32" t="e">
        <f t="shared" si="1906"/>
        <v>#REF!</v>
      </c>
      <c r="AV235" s="93" t="e">
        <f>'Описание предлагаемого товара'!#REF!</f>
        <v>#REF!</v>
      </c>
      <c r="AW235" s="91" t="e">
        <f>MIN(SEARCH({0,1,2,3,4,5,6,7,8,9},AV235&amp; "0123456789"))</f>
        <v>#REF!</v>
      </c>
      <c r="AX235" s="91" t="str">
        <f t="shared" si="1924"/>
        <v/>
      </c>
      <c r="AY235" s="91" t="str">
        <f t="shared" si="1925"/>
        <v/>
      </c>
      <c r="AZ235" s="91" t="str">
        <f t="shared" si="1926"/>
        <v/>
      </c>
      <c r="BA235" s="91" t="str">
        <f t="shared" si="1927"/>
        <v/>
      </c>
      <c r="BB235" s="91" t="str">
        <f t="shared" si="1928"/>
        <v/>
      </c>
      <c r="BC235" s="91" t="str">
        <f t="shared" si="1929"/>
        <v/>
      </c>
      <c r="BD235" s="91" t="str">
        <f t="shared" si="1930"/>
        <v/>
      </c>
      <c r="BE235" s="91" t="str">
        <f t="shared" si="1931"/>
        <v/>
      </c>
      <c r="BF235" s="91" t="str">
        <f t="shared" si="1932"/>
        <v/>
      </c>
      <c r="BG235" s="91" t="str">
        <f t="shared" si="1933"/>
        <v/>
      </c>
      <c r="BH235" s="91" t="str">
        <f t="shared" si="1934"/>
        <v/>
      </c>
      <c r="BI235" s="91" t="str">
        <f t="shared" si="1935"/>
        <v/>
      </c>
      <c r="BJ235" s="91" t="str">
        <f t="shared" si="1936"/>
        <v/>
      </c>
      <c r="BK235" s="91" t="str">
        <f t="shared" si="1937"/>
        <v/>
      </c>
      <c r="BL235" s="91" t="str">
        <f t="shared" si="1938"/>
        <v/>
      </c>
      <c r="BM235" s="91" t="str">
        <f t="shared" si="1939"/>
        <v/>
      </c>
      <c r="BN235" s="91" t="str">
        <f t="shared" si="1940"/>
        <v/>
      </c>
      <c r="BO235" s="91" t="str">
        <f t="shared" si="1941"/>
        <v/>
      </c>
      <c r="BP235" s="91" t="str">
        <f t="shared" si="1942"/>
        <v/>
      </c>
      <c r="BQ235" s="91" t="str">
        <f t="shared" si="1943"/>
        <v/>
      </c>
      <c r="BR235" s="91" t="str">
        <f t="shared" si="1944"/>
        <v/>
      </c>
      <c r="BS235" s="91" t="str">
        <f t="shared" si="1945"/>
        <v/>
      </c>
      <c r="BT235" s="91" t="str">
        <f t="shared" si="1946"/>
        <v/>
      </c>
      <c r="BU235" s="91" t="str">
        <f t="shared" si="1947"/>
        <v/>
      </c>
      <c r="BV235" s="91" t="str">
        <f t="shared" si="1948"/>
        <v/>
      </c>
      <c r="BW235" s="91" t="str">
        <f t="shared" si="1949"/>
        <v/>
      </c>
      <c r="BX235" s="91" t="str">
        <f t="shared" si="1950"/>
        <v/>
      </c>
      <c r="BY235" s="91" t="str">
        <f t="shared" si="1951"/>
        <v/>
      </c>
      <c r="BZ235" s="91" t="str">
        <f t="shared" si="1952"/>
        <v/>
      </c>
      <c r="CA235" s="91" t="str">
        <f t="shared" si="1953"/>
        <v/>
      </c>
      <c r="CB235" s="91" t="str">
        <f t="shared" si="1954"/>
        <v/>
      </c>
      <c r="CC235" s="91" t="str">
        <f t="shared" si="1955"/>
        <v/>
      </c>
      <c r="CD235" s="91" t="str">
        <f t="shared" si="1956"/>
        <v/>
      </c>
      <c r="CE235" s="91" t="str">
        <f t="shared" si="1957"/>
        <v/>
      </c>
      <c r="CF235" s="91" t="str">
        <f t="shared" si="1958"/>
        <v/>
      </c>
      <c r="CG235" s="91" t="str">
        <f t="shared" si="1959"/>
        <v/>
      </c>
      <c r="CH235" s="91" t="str">
        <f t="shared" si="1960"/>
        <v/>
      </c>
      <c r="CI235" s="91" t="str">
        <f t="shared" si="1961"/>
        <v>нет</v>
      </c>
      <c r="CJ235" s="63" t="e">
        <f>IF(LEN('Описание предлагаемого товара'!#REF!)&gt;0,'Описание предлагаемого товара'!#REF!,"")</f>
        <v>#REF!</v>
      </c>
      <c r="CK235" s="91" t="e">
        <f t="shared" ref="CK235:CL235" si="2190">IFERROR(REPLACE(CJ235,FIND(CHAR(10),CJ235,1),1,""),CJ235)</f>
        <v>#REF!</v>
      </c>
      <c r="CL235" s="91" t="e">
        <f t="shared" si="2190"/>
        <v>#REF!</v>
      </c>
      <c r="CM235" s="91" t="e">
        <f t="shared" si="1963"/>
        <v>#REF!</v>
      </c>
      <c r="CN235" s="91" t="e">
        <f t="shared" si="1964"/>
        <v>#REF!</v>
      </c>
      <c r="CO235" s="91" t="e">
        <f t="shared" si="1965"/>
        <v>#REF!</v>
      </c>
      <c r="CP235" s="90" t="e">
        <f>IF(AU235="Не указан реестровый номер (мера нац.режима Запрет)","",IF(CI235="нет","",IF(CU235="да","исключение(не смотрим баллы)",IFERROR(IF(CI235*1&gt;0,IFERROR(IF(VLOOKUP(CI235*1,Обработ.выгрузка_реестра_РФ!$A:$G,7,)=0,"Баллы не установлены",VLOOKUP(CI235*1,Обработ.выгрузка_реестра_РФ!$A:$G,7,)),IF(LEN(CI235)&gt;14,"","нет номера в реестре РФ")),""),IF(LEN(CI235)=0,"","Некорректный реестровый номер")))))</f>
        <v>#REF!</v>
      </c>
      <c r="CQ235" s="33" t="e">
        <f>IF(LEN(C235)&gt;0,IFERROR(IF(LEN(H235)&gt;0,IF(LEN(VLOOKUP(H235,'исключения(не_смотрим_баллы)'!$A:$C,1,))&gt;0,"да","нет"),"не введен ОКПД2"),"нет"),"")</f>
        <v>#REF!</v>
      </c>
      <c r="CR235" s="33" t="e">
        <f ca="1">IF(CQ235="да",IF(TODAY()&lt;VLOOKUP(H235,'исключения(не_смотрим_баллы)'!$A:$C,3,),"да","нет"),"")</f>
        <v>#REF!</v>
      </c>
      <c r="CS235" s="33" t="str">
        <f>IFERROR(IF(CQ235="да",IF(VLOOKUP(CI235*1,Обработ.выгрузка_реестра_РФ!$A:$G,2,)&lt;VLOOKUP(H235,'исключения(не_смотрим_баллы)'!$A:$C,2,),"да","нет"),""),"")</f>
        <v/>
      </c>
      <c r="CT235" s="24"/>
      <c r="CU235" s="33" t="e">
        <f t="shared" si="1977"/>
        <v>#REF!</v>
      </c>
      <c r="CV235" s="91" t="e">
        <f t="shared" si="1978"/>
        <v>#REF!</v>
      </c>
      <c r="CW235" s="27" t="e">
        <f t="shared" si="1979"/>
        <v>#REF!</v>
      </c>
      <c r="CX235" s="26" t="e">
        <f t="shared" si="1908"/>
        <v>#REF!</v>
      </c>
      <c r="CY235" s="64" t="e">
        <f>IF(LEN('Описание предлагаемого товара'!#REF!)&gt;0,'Описание предлагаемого товара'!#REF!,"")</f>
        <v>#REF!</v>
      </c>
      <c r="CZ235" s="95" t="e">
        <f t="shared" si="1966"/>
        <v>#REF!</v>
      </c>
      <c r="DA235" s="95" t="e">
        <f t="shared" ref="DA235" si="2191">IFERROR(REPLACE(CZ235,FIND(" ",CZ235,1),1,""),CZ235)</f>
        <v>#REF!</v>
      </c>
      <c r="DB235" s="95" t="e">
        <f t="shared" si="1910"/>
        <v>#REF!</v>
      </c>
      <c r="DC235" s="95" t="e">
        <f t="shared" ref="DC235:DD235" si="2192">IFERROR(REPLACE(DB235,FIND("г.",DB235,1),2,""),DB235)</f>
        <v>#REF!</v>
      </c>
      <c r="DD235" s="95" t="e">
        <f t="shared" si="2192"/>
        <v>#REF!</v>
      </c>
      <c r="DE235" s="95" t="e">
        <f t="shared" ref="DE235:DF235" si="2193">IFERROR(REPLACE(DD235,FIND("г",DD235,1),1,""),DD235)</f>
        <v>#REF!</v>
      </c>
      <c r="DF235" s="95" t="e">
        <f t="shared" si="2193"/>
        <v>#REF!</v>
      </c>
      <c r="DG235" s="95" t="e">
        <f t="shared" si="1983"/>
        <v>#REF!</v>
      </c>
      <c r="DH235" s="25" t="str">
        <f>IFERROR(VLOOKUP(CI235*1,Обработ.выгрузка_реестра_РФ!$A:$G,5,),"")</f>
        <v/>
      </c>
      <c r="DI235" s="27" t="str">
        <f t="shared" si="1993"/>
        <v/>
      </c>
      <c r="DJ235" s="27" t="str">
        <f t="shared" ca="1" si="1970"/>
        <v/>
      </c>
      <c r="DK235" s="63" t="e">
        <f>IF(LEN('Описание предлагаемого товара'!#REF!)&gt;0,'Описание предлагаемого товара'!#REF!,"")</f>
        <v>#REF!</v>
      </c>
      <c r="DL235" s="63" t="e">
        <f>IF(LEN('Описание предлагаемого товара'!#REF!)&gt;0,'Описание предлагаемого товара'!#REF!,"")</f>
        <v>#REF!</v>
      </c>
      <c r="DM235" s="32"/>
    </row>
    <row r="236" spans="1:117" ht="48.75" customHeight="1" x14ac:dyDescent="0.25">
      <c r="A236" s="61" t="e">
        <f>IF(LEN('Описание предлагаемого товара'!#REF!)&gt;0,'Описание предлагаемого товара'!#REF!,"")</f>
        <v>#REF!</v>
      </c>
      <c r="B236" s="65" t="e">
        <f>IF(LEN('Описание предлагаемого товара'!#REF!)&gt;0,'Описание предлагаемого товара'!#REF!,"")</f>
        <v>#REF!</v>
      </c>
      <c r="C236" s="61" t="e">
        <f>IF(LEN('Описание предлагаемого товара'!#REF!)&gt;0,'Описание предлагаемого товара'!#REF!,"")</f>
        <v>#REF!</v>
      </c>
      <c r="D236" s="61" t="e">
        <f>IF(LEN('Описание предлагаемого товара'!#REF!)&gt;0,'Описание предлагаемого товара'!#REF!,"")</f>
        <v>#REF!</v>
      </c>
      <c r="E236" s="61" t="e">
        <f>IF(LEN('Описание предлагаемого товара'!#REF!)&gt;0,'Описание предлагаемого товара'!#REF!,"")</f>
        <v>#REF!</v>
      </c>
      <c r="F236" s="61" t="e">
        <f>IF(LEN('Описание предлагаемого товара'!#REF!)&gt;0,'Описание предлагаемого товара'!#REF!,"")</f>
        <v>#REF!</v>
      </c>
      <c r="G236" s="61" t="e">
        <f>IF(LEN('Описание предлагаемого товара'!#REF!)&gt;0,'Описание предлагаемого товара'!#REF!,"")</f>
        <v>#REF!</v>
      </c>
      <c r="H236" s="61" t="e">
        <f>IF(LEN('Описание предлагаемого товара'!#REF!)&gt;0,'Описание предлагаемого товара'!#REF!,"")</f>
        <v>#REF!</v>
      </c>
      <c r="I236" s="61" t="e">
        <f>IF(LEN('Описание предлагаемого товара'!#REF!)&gt;0,'Описание предлагаемого товара'!#REF!,"")</f>
        <v>#REF!</v>
      </c>
      <c r="J236" s="38" t="str">
        <f>IFERROR(VLOOKUP(B236,SAP!$A:$E,5,),"")</f>
        <v/>
      </c>
      <c r="K236" s="40" t="str">
        <f t="shared" si="1913"/>
        <v/>
      </c>
      <c r="L236" s="61" t="e">
        <f>IF(LEN('Описание предлагаемого товара'!#REF!)&gt;0,IFERROR('Описание предлагаемого товара'!#REF!*1,""),"")</f>
        <v>#REF!</v>
      </c>
      <c r="M236" s="39" t="str">
        <f>IFERROR(VLOOKUP(B236,SAP!$A:$E,2,),"")</f>
        <v/>
      </c>
      <c r="N236" s="41" t="str">
        <f t="shared" si="2049"/>
        <v/>
      </c>
      <c r="O236" s="39" t="str">
        <f t="shared" si="1900"/>
        <v/>
      </c>
      <c r="P236" s="36" t="e">
        <f>IF(LEN('Описание предлагаемого товара'!#REF!)&gt;0,'Описание предлагаемого товара'!#REF!,"")</f>
        <v>#REF!</v>
      </c>
      <c r="Q23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36" s="37" t="e">
        <f>IF(LEN('Описание предлагаемого товара'!#REF!)&gt;0,'Описание предлагаемого товара'!#REF!,"")</f>
        <v>#REF!</v>
      </c>
      <c r="S236" s="37" t="e">
        <f>IF(LEN('Описание предлагаемого товара'!#REF!)&gt;0,'Описание предлагаемого товара'!#REF!,"")</f>
        <v>#REF!</v>
      </c>
      <c r="T23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36" s="23" t="str">
        <f>IFERROR(VLOOKUP(CI236*1,Обработ.выгрузка_реестра_РФ!$A:$G,6,),"")</f>
        <v/>
      </c>
      <c r="V236" s="61" t="e">
        <f>IF(LEN('Описание предлагаемого товара'!#REF!)&gt;0,'Описание предлагаемого товара'!#REF!,"")</f>
        <v>#REF!</v>
      </c>
      <c r="W236" s="62" t="e">
        <f>IF(LEN('Описание предлагаемого товара'!#REF!)&gt;0,'Описание предлагаемого товара'!#REF!,"")</f>
        <v>#REF!</v>
      </c>
      <c r="X236" s="91" t="e">
        <f t="shared" ref="X236:Y236" si="2194">IFERROR(REPLACE(W236,FIND(CHAR(10),W236,1),1," "),W236)</f>
        <v>#REF!</v>
      </c>
      <c r="Y236" s="91" t="e">
        <f t="shared" si="2194"/>
        <v>#REF!</v>
      </c>
      <c r="Z236" s="91" t="e">
        <f t="shared" si="1915"/>
        <v>#REF!</v>
      </c>
      <c r="AA236" s="91" t="e">
        <f t="shared" si="1916"/>
        <v>#REF!</v>
      </c>
      <c r="AB236" s="91" t="e">
        <f t="shared" si="1917"/>
        <v>#REF!</v>
      </c>
      <c r="AC236" s="91" t="e">
        <f t="shared" ref="AC236:AF236" si="2195">IFERROR(REPLACE(AB236,FIND("  ",AB236,1),2," "),AB236)</f>
        <v>#REF!</v>
      </c>
      <c r="AD236" s="91" t="e">
        <f t="shared" si="2195"/>
        <v>#REF!</v>
      </c>
      <c r="AE236" s="91" t="e">
        <f t="shared" si="2195"/>
        <v>#REF!</v>
      </c>
      <c r="AF236" s="91" t="e">
        <f t="shared" si="2195"/>
        <v>#REF!</v>
      </c>
      <c r="AG236" s="23" t="str">
        <f>IFERROR(VLOOKUP(CI236*1,Обработ.выгрузка_реестра_РФ!$A:$G,4,),"")</f>
        <v/>
      </c>
      <c r="AH236" s="91" t="str">
        <f t="shared" ref="AH236:AI236" si="2196">IFERROR(REPLACE(AG236,FIND("-",AG236,1),1,"*"),AG236)</f>
        <v/>
      </c>
      <c r="AI236" s="91" t="str">
        <f t="shared" si="2196"/>
        <v/>
      </c>
      <c r="AJ236" s="27" t="str">
        <f t="shared" si="2015"/>
        <v/>
      </c>
      <c r="AK236" s="63" t="e">
        <f>IF(LEN('Описание предлагаемого товара'!#REF!)&gt;0,'Описание предлагаемого товара'!#REF!,"")</f>
        <v>#REF!</v>
      </c>
      <c r="AL236" s="91" t="e">
        <f t="shared" ref="AL236:AM236" si="2197">IFERROR(REPLACE(AK236,FIND(CHAR(10),AK236,1),1,""),AK236)</f>
        <v>#REF!</v>
      </c>
      <c r="AM236" s="91" t="e">
        <f t="shared" si="2197"/>
        <v>#REF!</v>
      </c>
      <c r="AN236" s="91" t="e">
        <f t="shared" ref="AN236:AR236" si="2198">IFERROR(REPLACE(AM236,FIND(" ",AM236,1),1,""),AM236)</f>
        <v>#REF!</v>
      </c>
      <c r="AO236" s="91" t="e">
        <f t="shared" si="2198"/>
        <v>#REF!</v>
      </c>
      <c r="AP236" s="91" t="e">
        <f t="shared" si="2198"/>
        <v>#REF!</v>
      </c>
      <c r="AQ236" s="91" t="e">
        <f t="shared" si="2198"/>
        <v>#REF!</v>
      </c>
      <c r="AR236" s="91" t="e">
        <f t="shared" si="2198"/>
        <v>#REF!</v>
      </c>
      <c r="AS236" s="91" t="e">
        <f t="shared" si="1922"/>
        <v>#REF!</v>
      </c>
      <c r="AT236" s="91" t="e">
        <f t="shared" si="1923"/>
        <v>#REF!</v>
      </c>
      <c r="AU236" s="32" t="e">
        <f t="shared" si="1906"/>
        <v>#REF!</v>
      </c>
      <c r="AV236" s="93" t="e">
        <f>'Описание предлагаемого товара'!#REF!</f>
        <v>#REF!</v>
      </c>
      <c r="AW236" s="91" t="e">
        <f>MIN(SEARCH({0,1,2,3,4,5,6,7,8,9},AV236&amp; "0123456789"))</f>
        <v>#REF!</v>
      </c>
      <c r="AX236" s="91" t="str">
        <f t="shared" si="1924"/>
        <v/>
      </c>
      <c r="AY236" s="91" t="str">
        <f t="shared" si="1925"/>
        <v/>
      </c>
      <c r="AZ236" s="91" t="str">
        <f t="shared" si="1926"/>
        <v/>
      </c>
      <c r="BA236" s="91" t="str">
        <f t="shared" si="1927"/>
        <v/>
      </c>
      <c r="BB236" s="91" t="str">
        <f t="shared" si="1928"/>
        <v/>
      </c>
      <c r="BC236" s="91" t="str">
        <f t="shared" si="1929"/>
        <v/>
      </c>
      <c r="BD236" s="91" t="str">
        <f t="shared" si="1930"/>
        <v/>
      </c>
      <c r="BE236" s="91" t="str">
        <f t="shared" si="1931"/>
        <v/>
      </c>
      <c r="BF236" s="91" t="str">
        <f t="shared" si="1932"/>
        <v/>
      </c>
      <c r="BG236" s="91" t="str">
        <f t="shared" si="1933"/>
        <v/>
      </c>
      <c r="BH236" s="91" t="str">
        <f t="shared" si="1934"/>
        <v/>
      </c>
      <c r="BI236" s="91" t="str">
        <f t="shared" si="1935"/>
        <v/>
      </c>
      <c r="BJ236" s="91" t="str">
        <f t="shared" si="1936"/>
        <v/>
      </c>
      <c r="BK236" s="91" t="str">
        <f t="shared" si="1937"/>
        <v/>
      </c>
      <c r="BL236" s="91" t="str">
        <f t="shared" si="1938"/>
        <v/>
      </c>
      <c r="BM236" s="91" t="str">
        <f t="shared" si="1939"/>
        <v/>
      </c>
      <c r="BN236" s="91" t="str">
        <f t="shared" si="1940"/>
        <v/>
      </c>
      <c r="BO236" s="91" t="str">
        <f t="shared" si="1941"/>
        <v/>
      </c>
      <c r="BP236" s="91" t="str">
        <f t="shared" si="1942"/>
        <v/>
      </c>
      <c r="BQ236" s="91" t="str">
        <f t="shared" si="1943"/>
        <v/>
      </c>
      <c r="BR236" s="91" t="str">
        <f t="shared" si="1944"/>
        <v/>
      </c>
      <c r="BS236" s="91" t="str">
        <f t="shared" si="1945"/>
        <v/>
      </c>
      <c r="BT236" s="91" t="str">
        <f t="shared" si="1946"/>
        <v/>
      </c>
      <c r="BU236" s="91" t="str">
        <f t="shared" si="1947"/>
        <v/>
      </c>
      <c r="BV236" s="91" t="str">
        <f t="shared" si="1948"/>
        <v/>
      </c>
      <c r="BW236" s="91" t="str">
        <f t="shared" si="1949"/>
        <v/>
      </c>
      <c r="BX236" s="91" t="str">
        <f t="shared" si="1950"/>
        <v/>
      </c>
      <c r="BY236" s="91" t="str">
        <f t="shared" si="1951"/>
        <v/>
      </c>
      <c r="BZ236" s="91" t="str">
        <f t="shared" si="1952"/>
        <v/>
      </c>
      <c r="CA236" s="91" t="str">
        <f t="shared" si="1953"/>
        <v/>
      </c>
      <c r="CB236" s="91" t="str">
        <f t="shared" si="1954"/>
        <v/>
      </c>
      <c r="CC236" s="91" t="str">
        <f t="shared" si="1955"/>
        <v/>
      </c>
      <c r="CD236" s="91" t="str">
        <f t="shared" si="1956"/>
        <v/>
      </c>
      <c r="CE236" s="91" t="str">
        <f t="shared" si="1957"/>
        <v/>
      </c>
      <c r="CF236" s="91" t="str">
        <f t="shared" si="1958"/>
        <v/>
      </c>
      <c r="CG236" s="91" t="str">
        <f t="shared" si="1959"/>
        <v/>
      </c>
      <c r="CH236" s="91" t="str">
        <f t="shared" si="1960"/>
        <v/>
      </c>
      <c r="CI236" s="91" t="str">
        <f t="shared" si="1961"/>
        <v>нет</v>
      </c>
      <c r="CJ236" s="63" t="e">
        <f>IF(LEN('Описание предлагаемого товара'!#REF!)&gt;0,'Описание предлагаемого товара'!#REF!,"")</f>
        <v>#REF!</v>
      </c>
      <c r="CK236" s="91" t="e">
        <f t="shared" ref="CK236:CL236" si="2199">IFERROR(REPLACE(CJ236,FIND(CHAR(10),CJ236,1),1,""),CJ236)</f>
        <v>#REF!</v>
      </c>
      <c r="CL236" s="91" t="e">
        <f t="shared" si="2199"/>
        <v>#REF!</v>
      </c>
      <c r="CM236" s="91" t="e">
        <f t="shared" si="1963"/>
        <v>#REF!</v>
      </c>
      <c r="CN236" s="91" t="e">
        <f t="shared" si="1964"/>
        <v>#REF!</v>
      </c>
      <c r="CO236" s="91" t="e">
        <f t="shared" si="1965"/>
        <v>#REF!</v>
      </c>
      <c r="CP236" s="90" t="e">
        <f>IF(AU236="Не указан реестровый номер (мера нац.режима Запрет)","",IF(CI236="нет","",IF(CU236="да","исключение(не смотрим баллы)",IFERROR(IF(CI236*1&gt;0,IFERROR(IF(VLOOKUP(CI236*1,Обработ.выгрузка_реестра_РФ!$A:$G,7,)=0,"Баллы не установлены",VLOOKUP(CI236*1,Обработ.выгрузка_реестра_РФ!$A:$G,7,)),IF(LEN(CI236)&gt;14,"","нет номера в реестре РФ")),""),IF(LEN(CI236)=0,"","Некорректный реестровый номер")))))</f>
        <v>#REF!</v>
      </c>
      <c r="CQ236" s="33" t="e">
        <f>IF(LEN(C236)&gt;0,IFERROR(IF(LEN(H236)&gt;0,IF(LEN(VLOOKUP(H236,'исключения(не_смотрим_баллы)'!$A:$C,1,))&gt;0,"да","нет"),"не введен ОКПД2"),"нет"),"")</f>
        <v>#REF!</v>
      </c>
      <c r="CR236" s="33" t="e">
        <f ca="1">IF(CQ236="да",IF(TODAY()&lt;VLOOKUP(H236,'исключения(не_смотрим_баллы)'!$A:$C,3,),"да","нет"),"")</f>
        <v>#REF!</v>
      </c>
      <c r="CS236" s="33" t="str">
        <f>IFERROR(IF(CQ236="да",IF(VLOOKUP(CI236*1,Обработ.выгрузка_реестра_РФ!$A:$G,2,)&lt;VLOOKUP(H236,'исключения(не_смотрим_баллы)'!$A:$C,2,),"да","нет"),""),"")</f>
        <v/>
      </c>
      <c r="CT236" s="24"/>
      <c r="CU236" s="33" t="e">
        <f t="shared" si="1977"/>
        <v>#REF!</v>
      </c>
      <c r="CV236" s="91" t="e">
        <f t="shared" si="1978"/>
        <v>#REF!</v>
      </c>
      <c r="CW236" s="27" t="e">
        <f t="shared" si="1979"/>
        <v>#REF!</v>
      </c>
      <c r="CX236" s="26" t="e">
        <f t="shared" si="1908"/>
        <v>#REF!</v>
      </c>
      <c r="CY236" s="64" t="e">
        <f>IF(LEN('Описание предлагаемого товара'!#REF!)&gt;0,'Описание предлагаемого товара'!#REF!,"")</f>
        <v>#REF!</v>
      </c>
      <c r="CZ236" s="95" t="e">
        <f t="shared" si="1966"/>
        <v>#REF!</v>
      </c>
      <c r="DA236" s="95" t="e">
        <f t="shared" ref="DA236" si="2200">IFERROR(REPLACE(CZ236,FIND(" ",CZ236,1),1,""),CZ236)</f>
        <v>#REF!</v>
      </c>
      <c r="DB236" s="95" t="e">
        <f t="shared" si="1910"/>
        <v>#REF!</v>
      </c>
      <c r="DC236" s="95" t="e">
        <f t="shared" ref="DC236:DD236" si="2201">IFERROR(REPLACE(DB236,FIND("г.",DB236,1),2,""),DB236)</f>
        <v>#REF!</v>
      </c>
      <c r="DD236" s="95" t="e">
        <f t="shared" si="2201"/>
        <v>#REF!</v>
      </c>
      <c r="DE236" s="95" t="e">
        <f t="shared" ref="DE236:DF236" si="2202">IFERROR(REPLACE(DD236,FIND("г",DD236,1),1,""),DD236)</f>
        <v>#REF!</v>
      </c>
      <c r="DF236" s="95" t="e">
        <f t="shared" si="2202"/>
        <v>#REF!</v>
      </c>
      <c r="DG236" s="95" t="e">
        <f t="shared" si="1983"/>
        <v>#REF!</v>
      </c>
      <c r="DH236" s="25" t="str">
        <f>IFERROR(VLOOKUP(CI236*1,Обработ.выгрузка_реестра_РФ!$A:$G,5,),"")</f>
        <v/>
      </c>
      <c r="DI236" s="27" t="str">
        <f t="shared" si="1993"/>
        <v/>
      </c>
      <c r="DJ236" s="27" t="str">
        <f t="shared" ca="1" si="1970"/>
        <v/>
      </c>
      <c r="DK236" s="63" t="e">
        <f>IF(LEN('Описание предлагаемого товара'!#REF!)&gt;0,'Описание предлагаемого товара'!#REF!,"")</f>
        <v>#REF!</v>
      </c>
      <c r="DL236" s="63" t="e">
        <f>IF(LEN('Описание предлагаемого товара'!#REF!)&gt;0,'Описание предлагаемого товара'!#REF!,"")</f>
        <v>#REF!</v>
      </c>
      <c r="DM236" s="32"/>
    </row>
    <row r="237" spans="1:117" ht="48.75" customHeight="1" x14ac:dyDescent="0.25">
      <c r="A237" s="61" t="e">
        <f>IF(LEN('Описание предлагаемого товара'!#REF!)&gt;0,'Описание предлагаемого товара'!#REF!,"")</f>
        <v>#REF!</v>
      </c>
      <c r="B237" s="65" t="e">
        <f>IF(LEN('Описание предлагаемого товара'!#REF!)&gt;0,'Описание предлагаемого товара'!#REF!,"")</f>
        <v>#REF!</v>
      </c>
      <c r="C237" s="61" t="e">
        <f>IF(LEN('Описание предлагаемого товара'!#REF!)&gt;0,'Описание предлагаемого товара'!#REF!,"")</f>
        <v>#REF!</v>
      </c>
      <c r="D237" s="61" t="e">
        <f>IF(LEN('Описание предлагаемого товара'!#REF!)&gt;0,'Описание предлагаемого товара'!#REF!,"")</f>
        <v>#REF!</v>
      </c>
      <c r="E237" s="61" t="e">
        <f>IF(LEN('Описание предлагаемого товара'!#REF!)&gt;0,'Описание предлагаемого товара'!#REF!,"")</f>
        <v>#REF!</v>
      </c>
      <c r="F237" s="61" t="e">
        <f>IF(LEN('Описание предлагаемого товара'!#REF!)&gt;0,'Описание предлагаемого товара'!#REF!,"")</f>
        <v>#REF!</v>
      </c>
      <c r="G237" s="61" t="e">
        <f>IF(LEN('Описание предлагаемого товара'!#REF!)&gt;0,'Описание предлагаемого товара'!#REF!,"")</f>
        <v>#REF!</v>
      </c>
      <c r="H237" s="61" t="e">
        <f>IF(LEN('Описание предлагаемого товара'!#REF!)&gt;0,'Описание предлагаемого товара'!#REF!,"")</f>
        <v>#REF!</v>
      </c>
      <c r="I237" s="61" t="e">
        <f>IF(LEN('Описание предлагаемого товара'!#REF!)&gt;0,'Описание предлагаемого товара'!#REF!,"")</f>
        <v>#REF!</v>
      </c>
      <c r="J237" s="38" t="str">
        <f>IFERROR(VLOOKUP(B237,SAP!$A:$E,5,),"")</f>
        <v/>
      </c>
      <c r="K237" s="40" t="str">
        <f t="shared" si="1913"/>
        <v/>
      </c>
      <c r="L237" s="61" t="e">
        <f>IF(LEN('Описание предлагаемого товара'!#REF!)&gt;0,IFERROR('Описание предлагаемого товара'!#REF!*1,""),"")</f>
        <v>#REF!</v>
      </c>
      <c r="M237" s="39" t="str">
        <f>IFERROR(VLOOKUP(B237,SAP!$A:$E,2,),"")</f>
        <v/>
      </c>
      <c r="N237" s="41" t="str">
        <f t="shared" si="2049"/>
        <v/>
      </c>
      <c r="O237" s="39" t="str">
        <f t="shared" si="1900"/>
        <v/>
      </c>
      <c r="P237" s="36" t="e">
        <f>IF(LEN('Описание предлагаемого товара'!#REF!)&gt;0,'Описание предлагаемого товара'!#REF!,"")</f>
        <v>#REF!</v>
      </c>
      <c r="Q23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37" s="37" t="e">
        <f>IF(LEN('Описание предлагаемого товара'!#REF!)&gt;0,'Описание предлагаемого товара'!#REF!,"")</f>
        <v>#REF!</v>
      </c>
      <c r="S237" s="37" t="e">
        <f>IF(LEN('Описание предлагаемого товара'!#REF!)&gt;0,'Описание предлагаемого товара'!#REF!,"")</f>
        <v>#REF!</v>
      </c>
      <c r="T23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37" s="23" t="str">
        <f>IFERROR(VLOOKUP(CI237*1,Обработ.выгрузка_реестра_РФ!$A:$G,6,),"")</f>
        <v/>
      </c>
      <c r="V237" s="61" t="e">
        <f>IF(LEN('Описание предлагаемого товара'!#REF!)&gt;0,'Описание предлагаемого товара'!#REF!,"")</f>
        <v>#REF!</v>
      </c>
      <c r="W237" s="62" t="e">
        <f>IF(LEN('Описание предлагаемого товара'!#REF!)&gt;0,'Описание предлагаемого товара'!#REF!,"")</f>
        <v>#REF!</v>
      </c>
      <c r="X237" s="91" t="e">
        <f t="shared" ref="X237:Y237" si="2203">IFERROR(REPLACE(W237,FIND(CHAR(10),W237,1),1," "),W237)</f>
        <v>#REF!</v>
      </c>
      <c r="Y237" s="91" t="e">
        <f t="shared" si="2203"/>
        <v>#REF!</v>
      </c>
      <c r="Z237" s="91" t="e">
        <f t="shared" si="1915"/>
        <v>#REF!</v>
      </c>
      <c r="AA237" s="91" t="e">
        <f t="shared" si="1916"/>
        <v>#REF!</v>
      </c>
      <c r="AB237" s="91" t="e">
        <f t="shared" si="1917"/>
        <v>#REF!</v>
      </c>
      <c r="AC237" s="91" t="e">
        <f t="shared" ref="AC237:AF237" si="2204">IFERROR(REPLACE(AB237,FIND("  ",AB237,1),2," "),AB237)</f>
        <v>#REF!</v>
      </c>
      <c r="AD237" s="91" t="e">
        <f t="shared" si="2204"/>
        <v>#REF!</v>
      </c>
      <c r="AE237" s="91" t="e">
        <f t="shared" si="2204"/>
        <v>#REF!</v>
      </c>
      <c r="AF237" s="91" t="e">
        <f t="shared" si="2204"/>
        <v>#REF!</v>
      </c>
      <c r="AG237" s="23" t="str">
        <f>IFERROR(VLOOKUP(CI237*1,Обработ.выгрузка_реестра_РФ!$A:$G,4,),"")</f>
        <v/>
      </c>
      <c r="AH237" s="91" t="str">
        <f t="shared" ref="AH237:AI237" si="2205">IFERROR(REPLACE(AG237,FIND("-",AG237,1),1,"*"),AG237)</f>
        <v/>
      </c>
      <c r="AI237" s="91" t="str">
        <f t="shared" si="2205"/>
        <v/>
      </c>
      <c r="AJ237" s="27" t="str">
        <f t="shared" si="2015"/>
        <v/>
      </c>
      <c r="AK237" s="63" t="e">
        <f>IF(LEN('Описание предлагаемого товара'!#REF!)&gt;0,'Описание предлагаемого товара'!#REF!,"")</f>
        <v>#REF!</v>
      </c>
      <c r="AL237" s="91" t="e">
        <f t="shared" ref="AL237:AM237" si="2206">IFERROR(REPLACE(AK237,FIND(CHAR(10),AK237,1),1,""),AK237)</f>
        <v>#REF!</v>
      </c>
      <c r="AM237" s="91" t="e">
        <f t="shared" si="2206"/>
        <v>#REF!</v>
      </c>
      <c r="AN237" s="91" t="e">
        <f t="shared" ref="AN237:AR237" si="2207">IFERROR(REPLACE(AM237,FIND(" ",AM237,1),1,""),AM237)</f>
        <v>#REF!</v>
      </c>
      <c r="AO237" s="91" t="e">
        <f t="shared" si="2207"/>
        <v>#REF!</v>
      </c>
      <c r="AP237" s="91" t="e">
        <f t="shared" si="2207"/>
        <v>#REF!</v>
      </c>
      <c r="AQ237" s="91" t="e">
        <f t="shared" si="2207"/>
        <v>#REF!</v>
      </c>
      <c r="AR237" s="91" t="e">
        <f t="shared" si="2207"/>
        <v>#REF!</v>
      </c>
      <c r="AS237" s="91" t="e">
        <f t="shared" si="1922"/>
        <v>#REF!</v>
      </c>
      <c r="AT237" s="91" t="e">
        <f t="shared" si="1923"/>
        <v>#REF!</v>
      </c>
      <c r="AU237" s="32" t="e">
        <f t="shared" si="1906"/>
        <v>#REF!</v>
      </c>
      <c r="AV237" s="93" t="e">
        <f>'Описание предлагаемого товара'!#REF!</f>
        <v>#REF!</v>
      </c>
      <c r="AW237" s="91" t="e">
        <f>MIN(SEARCH({0,1,2,3,4,5,6,7,8,9},AV237&amp; "0123456789"))</f>
        <v>#REF!</v>
      </c>
      <c r="AX237" s="91" t="str">
        <f t="shared" si="1924"/>
        <v/>
      </c>
      <c r="AY237" s="91" t="str">
        <f t="shared" si="1925"/>
        <v/>
      </c>
      <c r="AZ237" s="91" t="str">
        <f t="shared" si="1926"/>
        <v/>
      </c>
      <c r="BA237" s="91" t="str">
        <f t="shared" si="1927"/>
        <v/>
      </c>
      <c r="BB237" s="91" t="str">
        <f t="shared" si="1928"/>
        <v/>
      </c>
      <c r="BC237" s="91" t="str">
        <f t="shared" si="1929"/>
        <v/>
      </c>
      <c r="BD237" s="91" t="str">
        <f t="shared" si="1930"/>
        <v/>
      </c>
      <c r="BE237" s="91" t="str">
        <f t="shared" si="1931"/>
        <v/>
      </c>
      <c r="BF237" s="91" t="str">
        <f t="shared" si="1932"/>
        <v/>
      </c>
      <c r="BG237" s="91" t="str">
        <f t="shared" si="1933"/>
        <v/>
      </c>
      <c r="BH237" s="91" t="str">
        <f t="shared" si="1934"/>
        <v/>
      </c>
      <c r="BI237" s="91" t="str">
        <f t="shared" si="1935"/>
        <v/>
      </c>
      <c r="BJ237" s="91" t="str">
        <f t="shared" si="1936"/>
        <v/>
      </c>
      <c r="BK237" s="91" t="str">
        <f t="shared" si="1937"/>
        <v/>
      </c>
      <c r="BL237" s="91" t="str">
        <f t="shared" si="1938"/>
        <v/>
      </c>
      <c r="BM237" s="91" t="str">
        <f t="shared" si="1939"/>
        <v/>
      </c>
      <c r="BN237" s="91" t="str">
        <f t="shared" si="1940"/>
        <v/>
      </c>
      <c r="BO237" s="91" t="str">
        <f t="shared" si="1941"/>
        <v/>
      </c>
      <c r="BP237" s="91" t="str">
        <f t="shared" si="1942"/>
        <v/>
      </c>
      <c r="BQ237" s="91" t="str">
        <f t="shared" si="1943"/>
        <v/>
      </c>
      <c r="BR237" s="91" t="str">
        <f t="shared" si="1944"/>
        <v/>
      </c>
      <c r="BS237" s="91" t="str">
        <f t="shared" si="1945"/>
        <v/>
      </c>
      <c r="BT237" s="91" t="str">
        <f t="shared" si="1946"/>
        <v/>
      </c>
      <c r="BU237" s="91" t="str">
        <f t="shared" si="1947"/>
        <v/>
      </c>
      <c r="BV237" s="91" t="str">
        <f t="shared" si="1948"/>
        <v/>
      </c>
      <c r="BW237" s="91" t="str">
        <f t="shared" si="1949"/>
        <v/>
      </c>
      <c r="BX237" s="91" t="str">
        <f t="shared" si="1950"/>
        <v/>
      </c>
      <c r="BY237" s="91" t="str">
        <f t="shared" si="1951"/>
        <v/>
      </c>
      <c r="BZ237" s="91" t="str">
        <f t="shared" si="1952"/>
        <v/>
      </c>
      <c r="CA237" s="91" t="str">
        <f t="shared" si="1953"/>
        <v/>
      </c>
      <c r="CB237" s="91" t="str">
        <f t="shared" si="1954"/>
        <v/>
      </c>
      <c r="CC237" s="91" t="str">
        <f t="shared" si="1955"/>
        <v/>
      </c>
      <c r="CD237" s="91" t="str">
        <f t="shared" si="1956"/>
        <v/>
      </c>
      <c r="CE237" s="91" t="str">
        <f t="shared" si="1957"/>
        <v/>
      </c>
      <c r="CF237" s="91" t="str">
        <f t="shared" si="1958"/>
        <v/>
      </c>
      <c r="CG237" s="91" t="str">
        <f t="shared" si="1959"/>
        <v/>
      </c>
      <c r="CH237" s="91" t="str">
        <f t="shared" si="1960"/>
        <v/>
      </c>
      <c r="CI237" s="91" t="str">
        <f t="shared" si="1961"/>
        <v>нет</v>
      </c>
      <c r="CJ237" s="63" t="e">
        <f>IF(LEN('Описание предлагаемого товара'!#REF!)&gt;0,'Описание предлагаемого товара'!#REF!,"")</f>
        <v>#REF!</v>
      </c>
      <c r="CK237" s="91" t="e">
        <f t="shared" ref="CK237:CL237" si="2208">IFERROR(REPLACE(CJ237,FIND(CHAR(10),CJ237,1),1,""),CJ237)</f>
        <v>#REF!</v>
      </c>
      <c r="CL237" s="91" t="e">
        <f t="shared" si="2208"/>
        <v>#REF!</v>
      </c>
      <c r="CM237" s="91" t="e">
        <f t="shared" si="1963"/>
        <v>#REF!</v>
      </c>
      <c r="CN237" s="91" t="e">
        <f t="shared" si="1964"/>
        <v>#REF!</v>
      </c>
      <c r="CO237" s="91" t="e">
        <f t="shared" si="1965"/>
        <v>#REF!</v>
      </c>
      <c r="CP237" s="90" t="e">
        <f>IF(AU237="Не указан реестровый номер (мера нац.режима Запрет)","",IF(CI237="нет","",IF(CU237="да","исключение(не смотрим баллы)",IFERROR(IF(CI237*1&gt;0,IFERROR(IF(VLOOKUP(CI237*1,Обработ.выгрузка_реестра_РФ!$A:$G,7,)=0,"Баллы не установлены",VLOOKUP(CI237*1,Обработ.выгрузка_реестра_РФ!$A:$G,7,)),IF(LEN(CI237)&gt;14,"","нет номера в реестре РФ")),""),IF(LEN(CI237)=0,"","Некорректный реестровый номер")))))</f>
        <v>#REF!</v>
      </c>
      <c r="CQ237" s="33" t="e">
        <f>IF(LEN(C237)&gt;0,IFERROR(IF(LEN(H237)&gt;0,IF(LEN(VLOOKUP(H237,'исключения(не_смотрим_баллы)'!$A:$C,1,))&gt;0,"да","нет"),"не введен ОКПД2"),"нет"),"")</f>
        <v>#REF!</v>
      </c>
      <c r="CR237" s="33" t="e">
        <f ca="1">IF(CQ237="да",IF(TODAY()&lt;VLOOKUP(H237,'исключения(не_смотрим_баллы)'!$A:$C,3,),"да","нет"),"")</f>
        <v>#REF!</v>
      </c>
      <c r="CS237" s="33" t="str">
        <f>IFERROR(IF(CQ237="да",IF(VLOOKUP(CI237*1,Обработ.выгрузка_реестра_РФ!$A:$G,2,)&lt;VLOOKUP(H237,'исключения(не_смотрим_баллы)'!$A:$C,2,),"да","нет"),""),"")</f>
        <v/>
      </c>
      <c r="CT237" s="24"/>
      <c r="CU237" s="33" t="e">
        <f t="shared" si="1977"/>
        <v>#REF!</v>
      </c>
      <c r="CV237" s="91" t="e">
        <f t="shared" si="1978"/>
        <v>#REF!</v>
      </c>
      <c r="CW237" s="27" t="e">
        <f t="shared" si="1979"/>
        <v>#REF!</v>
      </c>
      <c r="CX237" s="26" t="e">
        <f t="shared" si="1908"/>
        <v>#REF!</v>
      </c>
      <c r="CY237" s="64" t="e">
        <f>IF(LEN('Описание предлагаемого товара'!#REF!)&gt;0,'Описание предлагаемого товара'!#REF!,"")</f>
        <v>#REF!</v>
      </c>
      <c r="CZ237" s="95" t="e">
        <f t="shared" si="1966"/>
        <v>#REF!</v>
      </c>
      <c r="DA237" s="95" t="e">
        <f t="shared" ref="DA237" si="2209">IFERROR(REPLACE(CZ237,FIND(" ",CZ237,1),1,""),CZ237)</f>
        <v>#REF!</v>
      </c>
      <c r="DB237" s="95" t="e">
        <f t="shared" si="1910"/>
        <v>#REF!</v>
      </c>
      <c r="DC237" s="95" t="e">
        <f t="shared" ref="DC237:DD237" si="2210">IFERROR(REPLACE(DB237,FIND("г.",DB237,1),2,""),DB237)</f>
        <v>#REF!</v>
      </c>
      <c r="DD237" s="95" t="e">
        <f t="shared" si="2210"/>
        <v>#REF!</v>
      </c>
      <c r="DE237" s="95" t="e">
        <f t="shared" ref="DE237:DF237" si="2211">IFERROR(REPLACE(DD237,FIND("г",DD237,1),1,""),DD237)</f>
        <v>#REF!</v>
      </c>
      <c r="DF237" s="95" t="e">
        <f t="shared" si="2211"/>
        <v>#REF!</v>
      </c>
      <c r="DG237" s="95" t="e">
        <f t="shared" si="1983"/>
        <v>#REF!</v>
      </c>
      <c r="DH237" s="25" t="str">
        <f>IFERROR(VLOOKUP(CI237*1,Обработ.выгрузка_реестра_РФ!$A:$G,5,),"")</f>
        <v/>
      </c>
      <c r="DI237" s="27" t="str">
        <f t="shared" si="1993"/>
        <v/>
      </c>
      <c r="DJ237" s="27" t="str">
        <f t="shared" ca="1" si="1970"/>
        <v/>
      </c>
      <c r="DK237" s="63" t="e">
        <f>IF(LEN('Описание предлагаемого товара'!#REF!)&gt;0,'Описание предлагаемого товара'!#REF!,"")</f>
        <v>#REF!</v>
      </c>
      <c r="DL237" s="63" t="e">
        <f>IF(LEN('Описание предлагаемого товара'!#REF!)&gt;0,'Описание предлагаемого товара'!#REF!,"")</f>
        <v>#REF!</v>
      </c>
      <c r="DM237" s="32"/>
    </row>
    <row r="238" spans="1:117" ht="48.75" customHeight="1" x14ac:dyDescent="0.25">
      <c r="A238" s="61" t="e">
        <f>IF(LEN('Описание предлагаемого товара'!#REF!)&gt;0,'Описание предлагаемого товара'!#REF!,"")</f>
        <v>#REF!</v>
      </c>
      <c r="B238" s="65" t="e">
        <f>IF(LEN('Описание предлагаемого товара'!#REF!)&gt;0,'Описание предлагаемого товара'!#REF!,"")</f>
        <v>#REF!</v>
      </c>
      <c r="C238" s="61" t="e">
        <f>IF(LEN('Описание предлагаемого товара'!#REF!)&gt;0,'Описание предлагаемого товара'!#REF!,"")</f>
        <v>#REF!</v>
      </c>
      <c r="D238" s="61" t="e">
        <f>IF(LEN('Описание предлагаемого товара'!#REF!)&gt;0,'Описание предлагаемого товара'!#REF!,"")</f>
        <v>#REF!</v>
      </c>
      <c r="E238" s="61" t="e">
        <f>IF(LEN('Описание предлагаемого товара'!#REF!)&gt;0,'Описание предлагаемого товара'!#REF!,"")</f>
        <v>#REF!</v>
      </c>
      <c r="F238" s="61" t="e">
        <f>IF(LEN('Описание предлагаемого товара'!#REF!)&gt;0,'Описание предлагаемого товара'!#REF!,"")</f>
        <v>#REF!</v>
      </c>
      <c r="G238" s="61" t="e">
        <f>IF(LEN('Описание предлагаемого товара'!#REF!)&gt;0,'Описание предлагаемого товара'!#REF!,"")</f>
        <v>#REF!</v>
      </c>
      <c r="H238" s="61" t="e">
        <f>IF(LEN('Описание предлагаемого товара'!#REF!)&gt;0,'Описание предлагаемого товара'!#REF!,"")</f>
        <v>#REF!</v>
      </c>
      <c r="I238" s="61" t="e">
        <f>IF(LEN('Описание предлагаемого товара'!#REF!)&gt;0,'Описание предлагаемого товара'!#REF!,"")</f>
        <v>#REF!</v>
      </c>
      <c r="J238" s="38" t="str">
        <f>IFERROR(VLOOKUP(B238,SAP!$A:$E,5,),"")</f>
        <v/>
      </c>
      <c r="K238" s="40" t="str">
        <f t="shared" si="1913"/>
        <v/>
      </c>
      <c r="L238" s="61" t="e">
        <f>IF(LEN('Описание предлагаемого товара'!#REF!)&gt;0,IFERROR('Описание предлагаемого товара'!#REF!*1,""),"")</f>
        <v>#REF!</v>
      </c>
      <c r="M238" s="39" t="str">
        <f>IFERROR(VLOOKUP(B238,SAP!$A:$E,2,),"")</f>
        <v/>
      </c>
      <c r="N238" s="41" t="str">
        <f t="shared" si="2049"/>
        <v/>
      </c>
      <c r="O238" s="39" t="str">
        <f t="shared" si="1900"/>
        <v/>
      </c>
      <c r="P238" s="36" t="e">
        <f>IF(LEN('Описание предлагаемого товара'!#REF!)&gt;0,'Описание предлагаемого товара'!#REF!,"")</f>
        <v>#REF!</v>
      </c>
      <c r="Q23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38" s="37" t="e">
        <f>IF(LEN('Описание предлагаемого товара'!#REF!)&gt;0,'Описание предлагаемого товара'!#REF!,"")</f>
        <v>#REF!</v>
      </c>
      <c r="S238" s="37" t="e">
        <f>IF(LEN('Описание предлагаемого товара'!#REF!)&gt;0,'Описание предлагаемого товара'!#REF!,"")</f>
        <v>#REF!</v>
      </c>
      <c r="T23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38" s="23" t="str">
        <f>IFERROR(VLOOKUP(CI238*1,Обработ.выгрузка_реестра_РФ!$A:$G,6,),"")</f>
        <v/>
      </c>
      <c r="V238" s="61" t="e">
        <f>IF(LEN('Описание предлагаемого товара'!#REF!)&gt;0,'Описание предлагаемого товара'!#REF!,"")</f>
        <v>#REF!</v>
      </c>
      <c r="W238" s="62" t="e">
        <f>IF(LEN('Описание предлагаемого товара'!#REF!)&gt;0,'Описание предлагаемого товара'!#REF!,"")</f>
        <v>#REF!</v>
      </c>
      <c r="X238" s="91" t="e">
        <f t="shared" ref="X238:Y238" si="2212">IFERROR(REPLACE(W238,FIND(CHAR(10),W238,1),1," "),W238)</f>
        <v>#REF!</v>
      </c>
      <c r="Y238" s="91" t="e">
        <f t="shared" si="2212"/>
        <v>#REF!</v>
      </c>
      <c r="Z238" s="91" t="e">
        <f t="shared" si="1915"/>
        <v>#REF!</v>
      </c>
      <c r="AA238" s="91" t="e">
        <f t="shared" si="1916"/>
        <v>#REF!</v>
      </c>
      <c r="AB238" s="91" t="e">
        <f t="shared" si="1917"/>
        <v>#REF!</v>
      </c>
      <c r="AC238" s="91" t="e">
        <f t="shared" ref="AC238:AF238" si="2213">IFERROR(REPLACE(AB238,FIND("  ",AB238,1),2," "),AB238)</f>
        <v>#REF!</v>
      </c>
      <c r="AD238" s="91" t="e">
        <f t="shared" si="2213"/>
        <v>#REF!</v>
      </c>
      <c r="AE238" s="91" t="e">
        <f t="shared" si="2213"/>
        <v>#REF!</v>
      </c>
      <c r="AF238" s="91" t="e">
        <f t="shared" si="2213"/>
        <v>#REF!</v>
      </c>
      <c r="AG238" s="23" t="str">
        <f>IFERROR(VLOOKUP(CI238*1,Обработ.выгрузка_реестра_РФ!$A:$G,4,),"")</f>
        <v/>
      </c>
      <c r="AH238" s="91" t="str">
        <f t="shared" ref="AH238:AI238" si="2214">IFERROR(REPLACE(AG238,FIND("-",AG238,1),1,"*"),AG238)</f>
        <v/>
      </c>
      <c r="AI238" s="91" t="str">
        <f t="shared" si="2214"/>
        <v/>
      </c>
      <c r="AJ238" s="27" t="str">
        <f t="shared" si="2015"/>
        <v/>
      </c>
      <c r="AK238" s="63" t="e">
        <f>IF(LEN('Описание предлагаемого товара'!#REF!)&gt;0,'Описание предлагаемого товара'!#REF!,"")</f>
        <v>#REF!</v>
      </c>
      <c r="AL238" s="91" t="e">
        <f t="shared" ref="AL238:AM238" si="2215">IFERROR(REPLACE(AK238,FIND(CHAR(10),AK238,1),1,""),AK238)</f>
        <v>#REF!</v>
      </c>
      <c r="AM238" s="91" t="e">
        <f t="shared" si="2215"/>
        <v>#REF!</v>
      </c>
      <c r="AN238" s="91" t="e">
        <f t="shared" ref="AN238:AR238" si="2216">IFERROR(REPLACE(AM238,FIND(" ",AM238,1),1,""),AM238)</f>
        <v>#REF!</v>
      </c>
      <c r="AO238" s="91" t="e">
        <f t="shared" si="2216"/>
        <v>#REF!</v>
      </c>
      <c r="AP238" s="91" t="e">
        <f t="shared" si="2216"/>
        <v>#REF!</v>
      </c>
      <c r="AQ238" s="91" t="e">
        <f t="shared" si="2216"/>
        <v>#REF!</v>
      </c>
      <c r="AR238" s="91" t="e">
        <f t="shared" si="2216"/>
        <v>#REF!</v>
      </c>
      <c r="AS238" s="91" t="e">
        <f t="shared" si="1922"/>
        <v>#REF!</v>
      </c>
      <c r="AT238" s="91" t="e">
        <f t="shared" si="1923"/>
        <v>#REF!</v>
      </c>
      <c r="AU238" s="32" t="e">
        <f t="shared" si="1906"/>
        <v>#REF!</v>
      </c>
      <c r="AV238" s="93" t="e">
        <f>'Описание предлагаемого товара'!#REF!</f>
        <v>#REF!</v>
      </c>
      <c r="AW238" s="91" t="e">
        <f>MIN(SEARCH({0,1,2,3,4,5,6,7,8,9},AV238&amp; "0123456789"))</f>
        <v>#REF!</v>
      </c>
      <c r="AX238" s="91" t="str">
        <f t="shared" si="1924"/>
        <v/>
      </c>
      <c r="AY238" s="91" t="str">
        <f t="shared" si="1925"/>
        <v/>
      </c>
      <c r="AZ238" s="91" t="str">
        <f t="shared" si="1926"/>
        <v/>
      </c>
      <c r="BA238" s="91" t="str">
        <f t="shared" si="1927"/>
        <v/>
      </c>
      <c r="BB238" s="91" t="str">
        <f t="shared" si="1928"/>
        <v/>
      </c>
      <c r="BC238" s="91" t="str">
        <f t="shared" si="1929"/>
        <v/>
      </c>
      <c r="BD238" s="91" t="str">
        <f t="shared" si="1930"/>
        <v/>
      </c>
      <c r="BE238" s="91" t="str">
        <f t="shared" si="1931"/>
        <v/>
      </c>
      <c r="BF238" s="91" t="str">
        <f t="shared" si="1932"/>
        <v/>
      </c>
      <c r="BG238" s="91" t="str">
        <f t="shared" si="1933"/>
        <v/>
      </c>
      <c r="BH238" s="91" t="str">
        <f t="shared" si="1934"/>
        <v/>
      </c>
      <c r="BI238" s="91" t="str">
        <f t="shared" si="1935"/>
        <v/>
      </c>
      <c r="BJ238" s="91" t="str">
        <f t="shared" si="1936"/>
        <v/>
      </c>
      <c r="BK238" s="91" t="str">
        <f t="shared" si="1937"/>
        <v/>
      </c>
      <c r="BL238" s="91" t="str">
        <f t="shared" si="1938"/>
        <v/>
      </c>
      <c r="BM238" s="91" t="str">
        <f t="shared" si="1939"/>
        <v/>
      </c>
      <c r="BN238" s="91" t="str">
        <f t="shared" si="1940"/>
        <v/>
      </c>
      <c r="BO238" s="91" t="str">
        <f t="shared" si="1941"/>
        <v/>
      </c>
      <c r="BP238" s="91" t="str">
        <f t="shared" si="1942"/>
        <v/>
      </c>
      <c r="BQ238" s="91" t="str">
        <f t="shared" si="1943"/>
        <v/>
      </c>
      <c r="BR238" s="91" t="str">
        <f t="shared" si="1944"/>
        <v/>
      </c>
      <c r="BS238" s="91" t="str">
        <f t="shared" si="1945"/>
        <v/>
      </c>
      <c r="BT238" s="91" t="str">
        <f t="shared" si="1946"/>
        <v/>
      </c>
      <c r="BU238" s="91" t="str">
        <f t="shared" si="1947"/>
        <v/>
      </c>
      <c r="BV238" s="91" t="str">
        <f t="shared" si="1948"/>
        <v/>
      </c>
      <c r="BW238" s="91" t="str">
        <f t="shared" si="1949"/>
        <v/>
      </c>
      <c r="BX238" s="91" t="str">
        <f t="shared" si="1950"/>
        <v/>
      </c>
      <c r="BY238" s="91" t="str">
        <f t="shared" si="1951"/>
        <v/>
      </c>
      <c r="BZ238" s="91" t="str">
        <f t="shared" si="1952"/>
        <v/>
      </c>
      <c r="CA238" s="91" t="str">
        <f t="shared" si="1953"/>
        <v/>
      </c>
      <c r="CB238" s="91" t="str">
        <f t="shared" si="1954"/>
        <v/>
      </c>
      <c r="CC238" s="91" t="str">
        <f t="shared" si="1955"/>
        <v/>
      </c>
      <c r="CD238" s="91" t="str">
        <f t="shared" si="1956"/>
        <v/>
      </c>
      <c r="CE238" s="91" t="str">
        <f t="shared" si="1957"/>
        <v/>
      </c>
      <c r="CF238" s="91" t="str">
        <f t="shared" si="1958"/>
        <v/>
      </c>
      <c r="CG238" s="91" t="str">
        <f t="shared" si="1959"/>
        <v/>
      </c>
      <c r="CH238" s="91" t="str">
        <f t="shared" si="1960"/>
        <v/>
      </c>
      <c r="CI238" s="91" t="str">
        <f t="shared" si="1961"/>
        <v>нет</v>
      </c>
      <c r="CJ238" s="63" t="e">
        <f>IF(LEN('Описание предлагаемого товара'!#REF!)&gt;0,'Описание предлагаемого товара'!#REF!,"")</f>
        <v>#REF!</v>
      </c>
      <c r="CK238" s="91" t="e">
        <f t="shared" ref="CK238:CL238" si="2217">IFERROR(REPLACE(CJ238,FIND(CHAR(10),CJ238,1),1,""),CJ238)</f>
        <v>#REF!</v>
      </c>
      <c r="CL238" s="91" t="e">
        <f t="shared" si="2217"/>
        <v>#REF!</v>
      </c>
      <c r="CM238" s="91" t="e">
        <f t="shared" si="1963"/>
        <v>#REF!</v>
      </c>
      <c r="CN238" s="91" t="e">
        <f t="shared" si="1964"/>
        <v>#REF!</v>
      </c>
      <c r="CO238" s="91" t="e">
        <f t="shared" si="1965"/>
        <v>#REF!</v>
      </c>
      <c r="CP238" s="90" t="e">
        <f>IF(AU238="Не указан реестровый номер (мера нац.режима Запрет)","",IF(CI238="нет","",IF(CU238="да","исключение(не смотрим баллы)",IFERROR(IF(CI238*1&gt;0,IFERROR(IF(VLOOKUP(CI238*1,Обработ.выгрузка_реестра_РФ!$A:$G,7,)=0,"Баллы не установлены",VLOOKUP(CI238*1,Обработ.выгрузка_реестра_РФ!$A:$G,7,)),IF(LEN(CI238)&gt;14,"","нет номера в реестре РФ")),""),IF(LEN(CI238)=0,"","Некорректный реестровый номер")))))</f>
        <v>#REF!</v>
      </c>
      <c r="CQ238" s="33" t="e">
        <f>IF(LEN(C238)&gt;0,IFERROR(IF(LEN(H238)&gt;0,IF(LEN(VLOOKUP(H238,'исключения(не_смотрим_баллы)'!$A:$C,1,))&gt;0,"да","нет"),"не введен ОКПД2"),"нет"),"")</f>
        <v>#REF!</v>
      </c>
      <c r="CR238" s="33" t="e">
        <f ca="1">IF(CQ238="да",IF(TODAY()&lt;VLOOKUP(H238,'исключения(не_смотрим_баллы)'!$A:$C,3,),"да","нет"),"")</f>
        <v>#REF!</v>
      </c>
      <c r="CS238" s="33" t="str">
        <f>IFERROR(IF(CQ238="да",IF(VLOOKUP(CI238*1,Обработ.выгрузка_реестра_РФ!$A:$G,2,)&lt;VLOOKUP(H238,'исключения(не_смотрим_баллы)'!$A:$C,2,),"да","нет"),""),"")</f>
        <v/>
      </c>
      <c r="CT238" s="24"/>
      <c r="CU238" s="33" t="e">
        <f t="shared" si="1977"/>
        <v>#REF!</v>
      </c>
      <c r="CV238" s="91" t="e">
        <f t="shared" si="1978"/>
        <v>#REF!</v>
      </c>
      <c r="CW238" s="27" t="e">
        <f t="shared" si="1979"/>
        <v>#REF!</v>
      </c>
      <c r="CX238" s="26" t="e">
        <f t="shared" si="1908"/>
        <v>#REF!</v>
      </c>
      <c r="CY238" s="64" t="e">
        <f>IF(LEN('Описание предлагаемого товара'!#REF!)&gt;0,'Описание предлагаемого товара'!#REF!,"")</f>
        <v>#REF!</v>
      </c>
      <c r="CZ238" s="95" t="e">
        <f t="shared" si="1966"/>
        <v>#REF!</v>
      </c>
      <c r="DA238" s="95" t="e">
        <f t="shared" ref="DA238" si="2218">IFERROR(REPLACE(CZ238,FIND(" ",CZ238,1),1,""),CZ238)</f>
        <v>#REF!</v>
      </c>
      <c r="DB238" s="95" t="e">
        <f t="shared" si="1910"/>
        <v>#REF!</v>
      </c>
      <c r="DC238" s="95" t="e">
        <f t="shared" ref="DC238:DD238" si="2219">IFERROR(REPLACE(DB238,FIND("г.",DB238,1),2,""),DB238)</f>
        <v>#REF!</v>
      </c>
      <c r="DD238" s="95" t="e">
        <f t="shared" si="2219"/>
        <v>#REF!</v>
      </c>
      <c r="DE238" s="95" t="e">
        <f t="shared" ref="DE238:DF238" si="2220">IFERROR(REPLACE(DD238,FIND("г",DD238,1),1,""),DD238)</f>
        <v>#REF!</v>
      </c>
      <c r="DF238" s="95" t="e">
        <f t="shared" si="2220"/>
        <v>#REF!</v>
      </c>
      <c r="DG238" s="95" t="e">
        <f t="shared" si="1983"/>
        <v>#REF!</v>
      </c>
      <c r="DH238" s="25" t="str">
        <f>IFERROR(VLOOKUP(CI238*1,Обработ.выгрузка_реестра_РФ!$A:$G,5,),"")</f>
        <v/>
      </c>
      <c r="DI238" s="27" t="str">
        <f t="shared" si="1993"/>
        <v/>
      </c>
      <c r="DJ238" s="27" t="str">
        <f t="shared" ca="1" si="1970"/>
        <v/>
      </c>
      <c r="DK238" s="63" t="e">
        <f>IF(LEN('Описание предлагаемого товара'!#REF!)&gt;0,'Описание предлагаемого товара'!#REF!,"")</f>
        <v>#REF!</v>
      </c>
      <c r="DL238" s="63" t="e">
        <f>IF(LEN('Описание предлагаемого товара'!#REF!)&gt;0,'Описание предлагаемого товара'!#REF!,"")</f>
        <v>#REF!</v>
      </c>
      <c r="DM238" s="32"/>
    </row>
    <row r="239" spans="1:117" ht="48.75" customHeight="1" x14ac:dyDescent="0.25">
      <c r="A239" s="61" t="e">
        <f>IF(LEN('Описание предлагаемого товара'!#REF!)&gt;0,'Описание предлагаемого товара'!#REF!,"")</f>
        <v>#REF!</v>
      </c>
      <c r="B239" s="65" t="e">
        <f>IF(LEN('Описание предлагаемого товара'!#REF!)&gt;0,'Описание предлагаемого товара'!#REF!,"")</f>
        <v>#REF!</v>
      </c>
      <c r="C239" s="61" t="e">
        <f>IF(LEN('Описание предлагаемого товара'!#REF!)&gt;0,'Описание предлагаемого товара'!#REF!,"")</f>
        <v>#REF!</v>
      </c>
      <c r="D239" s="61" t="e">
        <f>IF(LEN('Описание предлагаемого товара'!#REF!)&gt;0,'Описание предлагаемого товара'!#REF!,"")</f>
        <v>#REF!</v>
      </c>
      <c r="E239" s="61" t="e">
        <f>IF(LEN('Описание предлагаемого товара'!#REF!)&gt;0,'Описание предлагаемого товара'!#REF!,"")</f>
        <v>#REF!</v>
      </c>
      <c r="F239" s="61" t="e">
        <f>IF(LEN('Описание предлагаемого товара'!#REF!)&gt;0,'Описание предлагаемого товара'!#REF!,"")</f>
        <v>#REF!</v>
      </c>
      <c r="G239" s="61" t="e">
        <f>IF(LEN('Описание предлагаемого товара'!#REF!)&gt;0,'Описание предлагаемого товара'!#REF!,"")</f>
        <v>#REF!</v>
      </c>
      <c r="H239" s="61" t="e">
        <f>IF(LEN('Описание предлагаемого товара'!#REF!)&gt;0,'Описание предлагаемого товара'!#REF!,"")</f>
        <v>#REF!</v>
      </c>
      <c r="I239" s="61" t="e">
        <f>IF(LEN('Описание предлагаемого товара'!#REF!)&gt;0,'Описание предлагаемого товара'!#REF!,"")</f>
        <v>#REF!</v>
      </c>
      <c r="J239" s="38" t="str">
        <f>IFERROR(VLOOKUP(B239,SAP!$A:$E,5,),"")</f>
        <v/>
      </c>
      <c r="K239" s="40" t="str">
        <f t="shared" si="1913"/>
        <v/>
      </c>
      <c r="L239" s="61" t="e">
        <f>IF(LEN('Описание предлагаемого товара'!#REF!)&gt;0,IFERROR('Описание предлагаемого товара'!#REF!*1,""),"")</f>
        <v>#REF!</v>
      </c>
      <c r="M239" s="39" t="str">
        <f>IFERROR(VLOOKUP(B239,SAP!$A:$E,2,),"")</f>
        <v/>
      </c>
      <c r="N239" s="41" t="str">
        <f t="shared" si="2049"/>
        <v/>
      </c>
      <c r="O239" s="39" t="str">
        <f t="shared" si="1900"/>
        <v/>
      </c>
      <c r="P239" s="36" t="e">
        <f>IF(LEN('Описание предлагаемого товара'!#REF!)&gt;0,'Описание предлагаемого товара'!#REF!,"")</f>
        <v>#REF!</v>
      </c>
      <c r="Q23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39" s="37" t="e">
        <f>IF(LEN('Описание предлагаемого товара'!#REF!)&gt;0,'Описание предлагаемого товара'!#REF!,"")</f>
        <v>#REF!</v>
      </c>
      <c r="S239" s="37" t="e">
        <f>IF(LEN('Описание предлагаемого товара'!#REF!)&gt;0,'Описание предлагаемого товара'!#REF!,"")</f>
        <v>#REF!</v>
      </c>
      <c r="T23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39" s="23" t="str">
        <f>IFERROR(VLOOKUP(CI239*1,Обработ.выгрузка_реестра_РФ!$A:$G,6,),"")</f>
        <v/>
      </c>
      <c r="V239" s="61" t="e">
        <f>IF(LEN('Описание предлагаемого товара'!#REF!)&gt;0,'Описание предлагаемого товара'!#REF!,"")</f>
        <v>#REF!</v>
      </c>
      <c r="W239" s="62" t="e">
        <f>IF(LEN('Описание предлагаемого товара'!#REF!)&gt;0,'Описание предлагаемого товара'!#REF!,"")</f>
        <v>#REF!</v>
      </c>
      <c r="X239" s="91" t="e">
        <f t="shared" ref="X239:Y239" si="2221">IFERROR(REPLACE(W239,FIND(CHAR(10),W239,1),1," "),W239)</f>
        <v>#REF!</v>
      </c>
      <c r="Y239" s="91" t="e">
        <f t="shared" si="2221"/>
        <v>#REF!</v>
      </c>
      <c r="Z239" s="91" t="e">
        <f t="shared" si="1915"/>
        <v>#REF!</v>
      </c>
      <c r="AA239" s="91" t="e">
        <f t="shared" si="1916"/>
        <v>#REF!</v>
      </c>
      <c r="AB239" s="91" t="e">
        <f t="shared" si="1917"/>
        <v>#REF!</v>
      </c>
      <c r="AC239" s="91" t="e">
        <f t="shared" ref="AC239:AF239" si="2222">IFERROR(REPLACE(AB239,FIND("  ",AB239,1),2," "),AB239)</f>
        <v>#REF!</v>
      </c>
      <c r="AD239" s="91" t="e">
        <f t="shared" si="2222"/>
        <v>#REF!</v>
      </c>
      <c r="AE239" s="91" t="e">
        <f t="shared" si="2222"/>
        <v>#REF!</v>
      </c>
      <c r="AF239" s="91" t="e">
        <f t="shared" si="2222"/>
        <v>#REF!</v>
      </c>
      <c r="AG239" s="23" t="str">
        <f>IFERROR(VLOOKUP(CI239*1,Обработ.выгрузка_реестра_РФ!$A:$G,4,),"")</f>
        <v/>
      </c>
      <c r="AH239" s="91" t="str">
        <f t="shared" ref="AH239:AI239" si="2223">IFERROR(REPLACE(AG239,FIND("-",AG239,1),1,"*"),AG239)</f>
        <v/>
      </c>
      <c r="AI239" s="91" t="str">
        <f t="shared" si="2223"/>
        <v/>
      </c>
      <c r="AJ239" s="27" t="str">
        <f t="shared" si="2015"/>
        <v/>
      </c>
      <c r="AK239" s="63" t="e">
        <f>IF(LEN('Описание предлагаемого товара'!#REF!)&gt;0,'Описание предлагаемого товара'!#REF!,"")</f>
        <v>#REF!</v>
      </c>
      <c r="AL239" s="91" t="e">
        <f t="shared" ref="AL239:AM239" si="2224">IFERROR(REPLACE(AK239,FIND(CHAR(10),AK239,1),1,""),AK239)</f>
        <v>#REF!</v>
      </c>
      <c r="AM239" s="91" t="e">
        <f t="shared" si="2224"/>
        <v>#REF!</v>
      </c>
      <c r="AN239" s="91" t="e">
        <f t="shared" ref="AN239:AR239" si="2225">IFERROR(REPLACE(AM239,FIND(" ",AM239,1),1,""),AM239)</f>
        <v>#REF!</v>
      </c>
      <c r="AO239" s="91" t="e">
        <f t="shared" si="2225"/>
        <v>#REF!</v>
      </c>
      <c r="AP239" s="91" t="e">
        <f t="shared" si="2225"/>
        <v>#REF!</v>
      </c>
      <c r="AQ239" s="91" t="e">
        <f t="shared" si="2225"/>
        <v>#REF!</v>
      </c>
      <c r="AR239" s="91" t="e">
        <f t="shared" si="2225"/>
        <v>#REF!</v>
      </c>
      <c r="AS239" s="91" t="e">
        <f t="shared" si="1922"/>
        <v>#REF!</v>
      </c>
      <c r="AT239" s="91" t="e">
        <f t="shared" si="1923"/>
        <v>#REF!</v>
      </c>
      <c r="AU239" s="32" t="e">
        <f t="shared" si="1906"/>
        <v>#REF!</v>
      </c>
      <c r="AV239" s="93" t="e">
        <f>'Описание предлагаемого товара'!#REF!</f>
        <v>#REF!</v>
      </c>
      <c r="AW239" s="91" t="e">
        <f>MIN(SEARCH({0,1,2,3,4,5,6,7,8,9},AV239&amp; "0123456789"))</f>
        <v>#REF!</v>
      </c>
      <c r="AX239" s="91" t="str">
        <f t="shared" si="1924"/>
        <v/>
      </c>
      <c r="AY239" s="91" t="str">
        <f t="shared" si="1925"/>
        <v/>
      </c>
      <c r="AZ239" s="91" t="str">
        <f t="shared" si="1926"/>
        <v/>
      </c>
      <c r="BA239" s="91" t="str">
        <f t="shared" si="1927"/>
        <v/>
      </c>
      <c r="BB239" s="91" t="str">
        <f t="shared" si="1928"/>
        <v/>
      </c>
      <c r="BC239" s="91" t="str">
        <f t="shared" si="1929"/>
        <v/>
      </c>
      <c r="BD239" s="91" t="str">
        <f t="shared" si="1930"/>
        <v/>
      </c>
      <c r="BE239" s="91" t="str">
        <f t="shared" si="1931"/>
        <v/>
      </c>
      <c r="BF239" s="91" t="str">
        <f t="shared" si="1932"/>
        <v/>
      </c>
      <c r="BG239" s="91" t="str">
        <f t="shared" si="1933"/>
        <v/>
      </c>
      <c r="BH239" s="91" t="str">
        <f t="shared" si="1934"/>
        <v/>
      </c>
      <c r="BI239" s="91" t="str">
        <f t="shared" si="1935"/>
        <v/>
      </c>
      <c r="BJ239" s="91" t="str">
        <f t="shared" si="1936"/>
        <v/>
      </c>
      <c r="BK239" s="91" t="str">
        <f t="shared" si="1937"/>
        <v/>
      </c>
      <c r="BL239" s="91" t="str">
        <f t="shared" si="1938"/>
        <v/>
      </c>
      <c r="BM239" s="91" t="str">
        <f t="shared" si="1939"/>
        <v/>
      </c>
      <c r="BN239" s="91" t="str">
        <f t="shared" si="1940"/>
        <v/>
      </c>
      <c r="BO239" s="91" t="str">
        <f t="shared" si="1941"/>
        <v/>
      </c>
      <c r="BP239" s="91" t="str">
        <f t="shared" si="1942"/>
        <v/>
      </c>
      <c r="BQ239" s="91" t="str">
        <f t="shared" si="1943"/>
        <v/>
      </c>
      <c r="BR239" s="91" t="str">
        <f t="shared" si="1944"/>
        <v/>
      </c>
      <c r="BS239" s="91" t="str">
        <f t="shared" si="1945"/>
        <v/>
      </c>
      <c r="BT239" s="91" t="str">
        <f t="shared" si="1946"/>
        <v/>
      </c>
      <c r="BU239" s="91" t="str">
        <f t="shared" si="1947"/>
        <v/>
      </c>
      <c r="BV239" s="91" t="str">
        <f t="shared" si="1948"/>
        <v/>
      </c>
      <c r="BW239" s="91" t="str">
        <f t="shared" si="1949"/>
        <v/>
      </c>
      <c r="BX239" s="91" t="str">
        <f t="shared" si="1950"/>
        <v/>
      </c>
      <c r="BY239" s="91" t="str">
        <f t="shared" si="1951"/>
        <v/>
      </c>
      <c r="BZ239" s="91" t="str">
        <f t="shared" si="1952"/>
        <v/>
      </c>
      <c r="CA239" s="91" t="str">
        <f t="shared" si="1953"/>
        <v/>
      </c>
      <c r="CB239" s="91" t="str">
        <f t="shared" si="1954"/>
        <v/>
      </c>
      <c r="CC239" s="91" t="str">
        <f t="shared" si="1955"/>
        <v/>
      </c>
      <c r="CD239" s="91" t="str">
        <f t="shared" si="1956"/>
        <v/>
      </c>
      <c r="CE239" s="91" t="str">
        <f t="shared" si="1957"/>
        <v/>
      </c>
      <c r="CF239" s="91" t="str">
        <f t="shared" si="1958"/>
        <v/>
      </c>
      <c r="CG239" s="91" t="str">
        <f t="shared" si="1959"/>
        <v/>
      </c>
      <c r="CH239" s="91" t="str">
        <f t="shared" si="1960"/>
        <v/>
      </c>
      <c r="CI239" s="91" t="str">
        <f t="shared" si="1961"/>
        <v>нет</v>
      </c>
      <c r="CJ239" s="63" t="e">
        <f>IF(LEN('Описание предлагаемого товара'!#REF!)&gt;0,'Описание предлагаемого товара'!#REF!,"")</f>
        <v>#REF!</v>
      </c>
      <c r="CK239" s="91" t="e">
        <f t="shared" ref="CK239:CL239" si="2226">IFERROR(REPLACE(CJ239,FIND(CHAR(10),CJ239,1),1,""),CJ239)</f>
        <v>#REF!</v>
      </c>
      <c r="CL239" s="91" t="e">
        <f t="shared" si="2226"/>
        <v>#REF!</v>
      </c>
      <c r="CM239" s="91" t="e">
        <f t="shared" si="1963"/>
        <v>#REF!</v>
      </c>
      <c r="CN239" s="91" t="e">
        <f t="shared" si="1964"/>
        <v>#REF!</v>
      </c>
      <c r="CO239" s="91" t="e">
        <f t="shared" si="1965"/>
        <v>#REF!</v>
      </c>
      <c r="CP239" s="90" t="e">
        <f>IF(AU239="Не указан реестровый номер (мера нац.режима Запрет)","",IF(CI239="нет","",IF(CU239="да","исключение(не смотрим баллы)",IFERROR(IF(CI239*1&gt;0,IFERROR(IF(VLOOKUP(CI239*1,Обработ.выгрузка_реестра_РФ!$A:$G,7,)=0,"Баллы не установлены",VLOOKUP(CI239*1,Обработ.выгрузка_реестра_РФ!$A:$G,7,)),IF(LEN(CI239)&gt;14,"","нет номера в реестре РФ")),""),IF(LEN(CI239)=0,"","Некорректный реестровый номер")))))</f>
        <v>#REF!</v>
      </c>
      <c r="CQ239" s="33" t="e">
        <f>IF(LEN(C239)&gt;0,IFERROR(IF(LEN(H239)&gt;0,IF(LEN(VLOOKUP(H239,'исключения(не_смотрим_баллы)'!$A:$C,1,))&gt;0,"да","нет"),"не введен ОКПД2"),"нет"),"")</f>
        <v>#REF!</v>
      </c>
      <c r="CR239" s="33" t="e">
        <f ca="1">IF(CQ239="да",IF(TODAY()&lt;VLOOKUP(H239,'исключения(не_смотрим_баллы)'!$A:$C,3,),"да","нет"),"")</f>
        <v>#REF!</v>
      </c>
      <c r="CS239" s="33" t="str">
        <f>IFERROR(IF(CQ239="да",IF(VLOOKUP(CI239*1,Обработ.выгрузка_реестра_РФ!$A:$G,2,)&lt;VLOOKUP(H239,'исключения(не_смотрим_баллы)'!$A:$C,2,),"да","нет"),""),"")</f>
        <v/>
      </c>
      <c r="CT239" s="24"/>
      <c r="CU239" s="33" t="e">
        <f t="shared" si="1977"/>
        <v>#REF!</v>
      </c>
      <c r="CV239" s="91" t="e">
        <f t="shared" si="1978"/>
        <v>#REF!</v>
      </c>
      <c r="CW239" s="27" t="e">
        <f t="shared" si="1979"/>
        <v>#REF!</v>
      </c>
      <c r="CX239" s="26" t="e">
        <f t="shared" si="1908"/>
        <v>#REF!</v>
      </c>
      <c r="CY239" s="64" t="e">
        <f>IF(LEN('Описание предлагаемого товара'!#REF!)&gt;0,'Описание предлагаемого товара'!#REF!,"")</f>
        <v>#REF!</v>
      </c>
      <c r="CZ239" s="95" t="e">
        <f t="shared" si="1966"/>
        <v>#REF!</v>
      </c>
      <c r="DA239" s="95" t="e">
        <f t="shared" ref="DA239" si="2227">IFERROR(REPLACE(CZ239,FIND(" ",CZ239,1),1,""),CZ239)</f>
        <v>#REF!</v>
      </c>
      <c r="DB239" s="95" t="e">
        <f t="shared" si="1910"/>
        <v>#REF!</v>
      </c>
      <c r="DC239" s="95" t="e">
        <f t="shared" ref="DC239:DD239" si="2228">IFERROR(REPLACE(DB239,FIND("г.",DB239,1),2,""),DB239)</f>
        <v>#REF!</v>
      </c>
      <c r="DD239" s="95" t="e">
        <f t="shared" si="2228"/>
        <v>#REF!</v>
      </c>
      <c r="DE239" s="95" t="e">
        <f t="shared" ref="DE239:DF239" si="2229">IFERROR(REPLACE(DD239,FIND("г",DD239,1),1,""),DD239)</f>
        <v>#REF!</v>
      </c>
      <c r="DF239" s="95" t="e">
        <f t="shared" si="2229"/>
        <v>#REF!</v>
      </c>
      <c r="DG239" s="95" t="e">
        <f t="shared" si="1983"/>
        <v>#REF!</v>
      </c>
      <c r="DH239" s="25" t="str">
        <f>IFERROR(VLOOKUP(CI239*1,Обработ.выгрузка_реестра_РФ!$A:$G,5,),"")</f>
        <v/>
      </c>
      <c r="DI239" s="27" t="str">
        <f t="shared" si="1993"/>
        <v/>
      </c>
      <c r="DJ239" s="27" t="str">
        <f t="shared" ca="1" si="1970"/>
        <v/>
      </c>
      <c r="DK239" s="63" t="e">
        <f>IF(LEN('Описание предлагаемого товара'!#REF!)&gt;0,'Описание предлагаемого товара'!#REF!,"")</f>
        <v>#REF!</v>
      </c>
      <c r="DL239" s="63" t="e">
        <f>IF(LEN('Описание предлагаемого товара'!#REF!)&gt;0,'Описание предлагаемого товара'!#REF!,"")</f>
        <v>#REF!</v>
      </c>
      <c r="DM239" s="32"/>
    </row>
    <row r="240" spans="1:117" ht="48.75" customHeight="1" x14ac:dyDescent="0.25">
      <c r="A240" s="61" t="e">
        <f>IF(LEN('Описание предлагаемого товара'!#REF!)&gt;0,'Описание предлагаемого товара'!#REF!,"")</f>
        <v>#REF!</v>
      </c>
      <c r="B240" s="65" t="e">
        <f>IF(LEN('Описание предлагаемого товара'!#REF!)&gt;0,'Описание предлагаемого товара'!#REF!,"")</f>
        <v>#REF!</v>
      </c>
      <c r="C240" s="61" t="e">
        <f>IF(LEN('Описание предлагаемого товара'!#REF!)&gt;0,'Описание предлагаемого товара'!#REF!,"")</f>
        <v>#REF!</v>
      </c>
      <c r="D240" s="61" t="e">
        <f>IF(LEN('Описание предлагаемого товара'!#REF!)&gt;0,'Описание предлагаемого товара'!#REF!,"")</f>
        <v>#REF!</v>
      </c>
      <c r="E240" s="61" t="e">
        <f>IF(LEN('Описание предлагаемого товара'!#REF!)&gt;0,'Описание предлагаемого товара'!#REF!,"")</f>
        <v>#REF!</v>
      </c>
      <c r="F240" s="61" t="e">
        <f>IF(LEN('Описание предлагаемого товара'!#REF!)&gt;0,'Описание предлагаемого товара'!#REF!,"")</f>
        <v>#REF!</v>
      </c>
      <c r="G240" s="61" t="e">
        <f>IF(LEN('Описание предлагаемого товара'!#REF!)&gt;0,'Описание предлагаемого товара'!#REF!,"")</f>
        <v>#REF!</v>
      </c>
      <c r="H240" s="61" t="e">
        <f>IF(LEN('Описание предлагаемого товара'!#REF!)&gt;0,'Описание предлагаемого товара'!#REF!,"")</f>
        <v>#REF!</v>
      </c>
      <c r="I240" s="61" t="e">
        <f>IF(LEN('Описание предлагаемого товара'!#REF!)&gt;0,'Описание предлагаемого товара'!#REF!,"")</f>
        <v>#REF!</v>
      </c>
      <c r="J240" s="38" t="str">
        <f>IFERROR(VLOOKUP(B240,SAP!$A:$E,5,),"")</f>
        <v/>
      </c>
      <c r="K240" s="40" t="str">
        <f t="shared" si="1913"/>
        <v/>
      </c>
      <c r="L240" s="61" t="e">
        <f>IF(LEN('Описание предлагаемого товара'!#REF!)&gt;0,IFERROR('Описание предлагаемого товара'!#REF!*1,""),"")</f>
        <v>#REF!</v>
      </c>
      <c r="M240" s="39" t="str">
        <f>IFERROR(VLOOKUP(B240,SAP!$A:$E,2,),"")</f>
        <v/>
      </c>
      <c r="N240" s="41" t="str">
        <f t="shared" si="2049"/>
        <v/>
      </c>
      <c r="O240" s="39" t="str">
        <f t="shared" si="1900"/>
        <v/>
      </c>
      <c r="P240" s="36" t="e">
        <f>IF(LEN('Описание предлагаемого товара'!#REF!)&gt;0,'Описание предлагаемого товара'!#REF!,"")</f>
        <v>#REF!</v>
      </c>
      <c r="Q24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40" s="37" t="e">
        <f>IF(LEN('Описание предлагаемого товара'!#REF!)&gt;0,'Описание предлагаемого товара'!#REF!,"")</f>
        <v>#REF!</v>
      </c>
      <c r="S240" s="37" t="e">
        <f>IF(LEN('Описание предлагаемого товара'!#REF!)&gt;0,'Описание предлагаемого товара'!#REF!,"")</f>
        <v>#REF!</v>
      </c>
      <c r="T24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40" s="23" t="str">
        <f>IFERROR(VLOOKUP(CI240*1,Обработ.выгрузка_реестра_РФ!$A:$G,6,),"")</f>
        <v/>
      </c>
      <c r="V240" s="61" t="e">
        <f>IF(LEN('Описание предлагаемого товара'!#REF!)&gt;0,'Описание предлагаемого товара'!#REF!,"")</f>
        <v>#REF!</v>
      </c>
      <c r="W240" s="62" t="e">
        <f>IF(LEN('Описание предлагаемого товара'!#REF!)&gt;0,'Описание предлагаемого товара'!#REF!,"")</f>
        <v>#REF!</v>
      </c>
      <c r="X240" s="91" t="e">
        <f t="shared" ref="X240:Y240" si="2230">IFERROR(REPLACE(W240,FIND(CHAR(10),W240,1),1," "),W240)</f>
        <v>#REF!</v>
      </c>
      <c r="Y240" s="91" t="e">
        <f t="shared" si="2230"/>
        <v>#REF!</v>
      </c>
      <c r="Z240" s="91" t="e">
        <f t="shared" si="1915"/>
        <v>#REF!</v>
      </c>
      <c r="AA240" s="91" t="e">
        <f t="shared" si="1916"/>
        <v>#REF!</v>
      </c>
      <c r="AB240" s="91" t="e">
        <f t="shared" si="1917"/>
        <v>#REF!</v>
      </c>
      <c r="AC240" s="91" t="e">
        <f t="shared" ref="AC240:AF240" si="2231">IFERROR(REPLACE(AB240,FIND("  ",AB240,1),2," "),AB240)</f>
        <v>#REF!</v>
      </c>
      <c r="AD240" s="91" t="e">
        <f t="shared" si="2231"/>
        <v>#REF!</v>
      </c>
      <c r="AE240" s="91" t="e">
        <f t="shared" si="2231"/>
        <v>#REF!</v>
      </c>
      <c r="AF240" s="91" t="e">
        <f t="shared" si="2231"/>
        <v>#REF!</v>
      </c>
      <c r="AG240" s="23" t="str">
        <f>IFERROR(VLOOKUP(CI240*1,Обработ.выгрузка_реестра_РФ!$A:$G,4,),"")</f>
        <v/>
      </c>
      <c r="AH240" s="91" t="str">
        <f t="shared" ref="AH240:AI240" si="2232">IFERROR(REPLACE(AG240,FIND("-",AG240,1),1,"*"),AG240)</f>
        <v/>
      </c>
      <c r="AI240" s="91" t="str">
        <f t="shared" si="2232"/>
        <v/>
      </c>
      <c r="AJ240" s="27" t="str">
        <f t="shared" si="2015"/>
        <v/>
      </c>
      <c r="AK240" s="63" t="e">
        <f>IF(LEN('Описание предлагаемого товара'!#REF!)&gt;0,'Описание предлагаемого товара'!#REF!,"")</f>
        <v>#REF!</v>
      </c>
      <c r="AL240" s="91" t="e">
        <f t="shared" ref="AL240:AM240" si="2233">IFERROR(REPLACE(AK240,FIND(CHAR(10),AK240,1),1,""),AK240)</f>
        <v>#REF!</v>
      </c>
      <c r="AM240" s="91" t="e">
        <f t="shared" si="2233"/>
        <v>#REF!</v>
      </c>
      <c r="AN240" s="91" t="e">
        <f t="shared" ref="AN240:AR240" si="2234">IFERROR(REPLACE(AM240,FIND(" ",AM240,1),1,""),AM240)</f>
        <v>#REF!</v>
      </c>
      <c r="AO240" s="91" t="e">
        <f t="shared" si="2234"/>
        <v>#REF!</v>
      </c>
      <c r="AP240" s="91" t="e">
        <f t="shared" si="2234"/>
        <v>#REF!</v>
      </c>
      <c r="AQ240" s="91" t="e">
        <f t="shared" si="2234"/>
        <v>#REF!</v>
      </c>
      <c r="AR240" s="91" t="e">
        <f t="shared" si="2234"/>
        <v>#REF!</v>
      </c>
      <c r="AS240" s="91" t="e">
        <f t="shared" si="1922"/>
        <v>#REF!</v>
      </c>
      <c r="AT240" s="91" t="e">
        <f t="shared" si="1923"/>
        <v>#REF!</v>
      </c>
      <c r="AU240" s="32" t="e">
        <f t="shared" si="1906"/>
        <v>#REF!</v>
      </c>
      <c r="AV240" s="93" t="e">
        <f>'Описание предлагаемого товара'!#REF!</f>
        <v>#REF!</v>
      </c>
      <c r="AW240" s="91" t="e">
        <f>MIN(SEARCH({0,1,2,3,4,5,6,7,8,9},AV240&amp; "0123456789"))</f>
        <v>#REF!</v>
      </c>
      <c r="AX240" s="91" t="str">
        <f t="shared" si="1924"/>
        <v/>
      </c>
      <c r="AY240" s="91" t="str">
        <f t="shared" si="1925"/>
        <v/>
      </c>
      <c r="AZ240" s="91" t="str">
        <f t="shared" si="1926"/>
        <v/>
      </c>
      <c r="BA240" s="91" t="str">
        <f t="shared" si="1927"/>
        <v/>
      </c>
      <c r="BB240" s="91" t="str">
        <f t="shared" si="1928"/>
        <v/>
      </c>
      <c r="BC240" s="91" t="str">
        <f t="shared" si="1929"/>
        <v/>
      </c>
      <c r="BD240" s="91" t="str">
        <f t="shared" si="1930"/>
        <v/>
      </c>
      <c r="BE240" s="91" t="str">
        <f t="shared" si="1931"/>
        <v/>
      </c>
      <c r="BF240" s="91" t="str">
        <f t="shared" si="1932"/>
        <v/>
      </c>
      <c r="BG240" s="91" t="str">
        <f t="shared" si="1933"/>
        <v/>
      </c>
      <c r="BH240" s="91" t="str">
        <f t="shared" si="1934"/>
        <v/>
      </c>
      <c r="BI240" s="91" t="str">
        <f t="shared" si="1935"/>
        <v/>
      </c>
      <c r="BJ240" s="91" t="str">
        <f t="shared" si="1936"/>
        <v/>
      </c>
      <c r="BK240" s="91" t="str">
        <f t="shared" si="1937"/>
        <v/>
      </c>
      <c r="BL240" s="91" t="str">
        <f t="shared" si="1938"/>
        <v/>
      </c>
      <c r="BM240" s="91" t="str">
        <f t="shared" si="1939"/>
        <v/>
      </c>
      <c r="BN240" s="91" t="str">
        <f t="shared" si="1940"/>
        <v/>
      </c>
      <c r="BO240" s="91" t="str">
        <f t="shared" si="1941"/>
        <v/>
      </c>
      <c r="BP240" s="91" t="str">
        <f t="shared" si="1942"/>
        <v/>
      </c>
      <c r="BQ240" s="91" t="str">
        <f t="shared" si="1943"/>
        <v/>
      </c>
      <c r="BR240" s="91" t="str">
        <f t="shared" si="1944"/>
        <v/>
      </c>
      <c r="BS240" s="91" t="str">
        <f t="shared" si="1945"/>
        <v/>
      </c>
      <c r="BT240" s="91" t="str">
        <f t="shared" si="1946"/>
        <v/>
      </c>
      <c r="BU240" s="91" t="str">
        <f t="shared" si="1947"/>
        <v/>
      </c>
      <c r="BV240" s="91" t="str">
        <f t="shared" si="1948"/>
        <v/>
      </c>
      <c r="BW240" s="91" t="str">
        <f t="shared" si="1949"/>
        <v/>
      </c>
      <c r="BX240" s="91" t="str">
        <f t="shared" si="1950"/>
        <v/>
      </c>
      <c r="BY240" s="91" t="str">
        <f t="shared" si="1951"/>
        <v/>
      </c>
      <c r="BZ240" s="91" t="str">
        <f t="shared" si="1952"/>
        <v/>
      </c>
      <c r="CA240" s="91" t="str">
        <f t="shared" si="1953"/>
        <v/>
      </c>
      <c r="CB240" s="91" t="str">
        <f t="shared" si="1954"/>
        <v/>
      </c>
      <c r="CC240" s="91" t="str">
        <f t="shared" si="1955"/>
        <v/>
      </c>
      <c r="CD240" s="91" t="str">
        <f t="shared" si="1956"/>
        <v/>
      </c>
      <c r="CE240" s="91" t="str">
        <f t="shared" si="1957"/>
        <v/>
      </c>
      <c r="CF240" s="91" t="str">
        <f t="shared" si="1958"/>
        <v/>
      </c>
      <c r="CG240" s="91" t="str">
        <f t="shared" si="1959"/>
        <v/>
      </c>
      <c r="CH240" s="91" t="str">
        <f t="shared" si="1960"/>
        <v/>
      </c>
      <c r="CI240" s="91" t="str">
        <f t="shared" si="1961"/>
        <v>нет</v>
      </c>
      <c r="CJ240" s="63" t="e">
        <f>IF(LEN('Описание предлагаемого товара'!#REF!)&gt;0,'Описание предлагаемого товара'!#REF!,"")</f>
        <v>#REF!</v>
      </c>
      <c r="CK240" s="91" t="e">
        <f t="shared" ref="CK240:CL240" si="2235">IFERROR(REPLACE(CJ240,FIND(CHAR(10),CJ240,1),1,""),CJ240)</f>
        <v>#REF!</v>
      </c>
      <c r="CL240" s="91" t="e">
        <f t="shared" si="2235"/>
        <v>#REF!</v>
      </c>
      <c r="CM240" s="91" t="e">
        <f t="shared" si="1963"/>
        <v>#REF!</v>
      </c>
      <c r="CN240" s="91" t="e">
        <f t="shared" si="1964"/>
        <v>#REF!</v>
      </c>
      <c r="CO240" s="91" t="e">
        <f t="shared" si="1965"/>
        <v>#REF!</v>
      </c>
      <c r="CP240" s="90" t="e">
        <f>IF(AU240="Не указан реестровый номер (мера нац.режима Запрет)","",IF(CI240="нет","",IF(CU240="да","исключение(не смотрим баллы)",IFERROR(IF(CI240*1&gt;0,IFERROR(IF(VLOOKUP(CI240*1,Обработ.выгрузка_реестра_РФ!$A:$G,7,)=0,"Баллы не установлены",VLOOKUP(CI240*1,Обработ.выгрузка_реестра_РФ!$A:$G,7,)),IF(LEN(CI240)&gt;14,"","нет номера в реестре РФ")),""),IF(LEN(CI240)=0,"","Некорректный реестровый номер")))))</f>
        <v>#REF!</v>
      </c>
      <c r="CQ240" s="33" t="e">
        <f>IF(LEN(C240)&gt;0,IFERROR(IF(LEN(H240)&gt;0,IF(LEN(VLOOKUP(H240,'исключения(не_смотрим_баллы)'!$A:$C,1,))&gt;0,"да","нет"),"не введен ОКПД2"),"нет"),"")</f>
        <v>#REF!</v>
      </c>
      <c r="CR240" s="33" t="e">
        <f ca="1">IF(CQ240="да",IF(TODAY()&lt;VLOOKUP(H240,'исключения(не_смотрим_баллы)'!$A:$C,3,),"да","нет"),"")</f>
        <v>#REF!</v>
      </c>
      <c r="CS240" s="33" t="str">
        <f>IFERROR(IF(CQ240="да",IF(VLOOKUP(CI240*1,Обработ.выгрузка_реестра_РФ!$A:$G,2,)&lt;VLOOKUP(H240,'исключения(не_смотрим_баллы)'!$A:$C,2,),"да","нет"),""),"")</f>
        <v/>
      </c>
      <c r="CT240" s="24"/>
      <c r="CU240" s="33" t="e">
        <f t="shared" si="1977"/>
        <v>#REF!</v>
      </c>
      <c r="CV240" s="91" t="e">
        <f t="shared" si="1978"/>
        <v>#REF!</v>
      </c>
      <c r="CW240" s="27" t="e">
        <f t="shared" si="1979"/>
        <v>#REF!</v>
      </c>
      <c r="CX240" s="26" t="e">
        <f t="shared" si="1908"/>
        <v>#REF!</v>
      </c>
      <c r="CY240" s="64" t="e">
        <f>IF(LEN('Описание предлагаемого товара'!#REF!)&gt;0,'Описание предлагаемого товара'!#REF!,"")</f>
        <v>#REF!</v>
      </c>
      <c r="CZ240" s="95" t="e">
        <f t="shared" si="1966"/>
        <v>#REF!</v>
      </c>
      <c r="DA240" s="95" t="e">
        <f t="shared" ref="DA240" si="2236">IFERROR(REPLACE(CZ240,FIND(" ",CZ240,1),1,""),CZ240)</f>
        <v>#REF!</v>
      </c>
      <c r="DB240" s="95" t="e">
        <f t="shared" si="1910"/>
        <v>#REF!</v>
      </c>
      <c r="DC240" s="95" t="e">
        <f t="shared" ref="DC240:DD240" si="2237">IFERROR(REPLACE(DB240,FIND("г.",DB240,1),2,""),DB240)</f>
        <v>#REF!</v>
      </c>
      <c r="DD240" s="95" t="e">
        <f t="shared" si="2237"/>
        <v>#REF!</v>
      </c>
      <c r="DE240" s="95" t="e">
        <f t="shared" ref="DE240:DF240" si="2238">IFERROR(REPLACE(DD240,FIND("г",DD240,1),1,""),DD240)</f>
        <v>#REF!</v>
      </c>
      <c r="DF240" s="95" t="e">
        <f t="shared" si="2238"/>
        <v>#REF!</v>
      </c>
      <c r="DG240" s="95" t="e">
        <f t="shared" si="1983"/>
        <v>#REF!</v>
      </c>
      <c r="DH240" s="25" t="str">
        <f>IFERROR(VLOOKUP(CI240*1,Обработ.выгрузка_реестра_РФ!$A:$G,5,),"")</f>
        <v/>
      </c>
      <c r="DI240" s="27" t="str">
        <f t="shared" si="1993"/>
        <v/>
      </c>
      <c r="DJ240" s="27" t="str">
        <f t="shared" ca="1" si="1970"/>
        <v/>
      </c>
      <c r="DK240" s="63" t="e">
        <f>IF(LEN('Описание предлагаемого товара'!#REF!)&gt;0,'Описание предлагаемого товара'!#REF!,"")</f>
        <v>#REF!</v>
      </c>
      <c r="DL240" s="63" t="e">
        <f>IF(LEN('Описание предлагаемого товара'!#REF!)&gt;0,'Описание предлагаемого товара'!#REF!,"")</f>
        <v>#REF!</v>
      </c>
      <c r="DM240" s="32"/>
    </row>
    <row r="241" spans="1:117" ht="48.75" customHeight="1" x14ac:dyDescent="0.25">
      <c r="A241" s="61" t="e">
        <f>IF(LEN('Описание предлагаемого товара'!#REF!)&gt;0,'Описание предлагаемого товара'!#REF!,"")</f>
        <v>#REF!</v>
      </c>
      <c r="B241" s="65" t="e">
        <f>IF(LEN('Описание предлагаемого товара'!#REF!)&gt;0,'Описание предлагаемого товара'!#REF!,"")</f>
        <v>#REF!</v>
      </c>
      <c r="C241" s="61" t="e">
        <f>IF(LEN('Описание предлагаемого товара'!#REF!)&gt;0,'Описание предлагаемого товара'!#REF!,"")</f>
        <v>#REF!</v>
      </c>
      <c r="D241" s="61" t="e">
        <f>IF(LEN('Описание предлагаемого товара'!#REF!)&gt;0,'Описание предлагаемого товара'!#REF!,"")</f>
        <v>#REF!</v>
      </c>
      <c r="E241" s="61" t="e">
        <f>IF(LEN('Описание предлагаемого товара'!#REF!)&gt;0,'Описание предлагаемого товара'!#REF!,"")</f>
        <v>#REF!</v>
      </c>
      <c r="F241" s="61" t="e">
        <f>IF(LEN('Описание предлагаемого товара'!#REF!)&gt;0,'Описание предлагаемого товара'!#REF!,"")</f>
        <v>#REF!</v>
      </c>
      <c r="G241" s="61" t="e">
        <f>IF(LEN('Описание предлагаемого товара'!#REF!)&gt;0,'Описание предлагаемого товара'!#REF!,"")</f>
        <v>#REF!</v>
      </c>
      <c r="H241" s="61" t="e">
        <f>IF(LEN('Описание предлагаемого товара'!#REF!)&gt;0,'Описание предлагаемого товара'!#REF!,"")</f>
        <v>#REF!</v>
      </c>
      <c r="I241" s="61" t="e">
        <f>IF(LEN('Описание предлагаемого товара'!#REF!)&gt;0,'Описание предлагаемого товара'!#REF!,"")</f>
        <v>#REF!</v>
      </c>
      <c r="J241" s="38" t="str">
        <f>IFERROR(VLOOKUP(B241,SAP!$A:$E,5,),"")</f>
        <v/>
      </c>
      <c r="K241" s="40" t="str">
        <f t="shared" si="1913"/>
        <v/>
      </c>
      <c r="L241" s="61" t="e">
        <f>IF(LEN('Описание предлагаемого товара'!#REF!)&gt;0,IFERROR('Описание предлагаемого товара'!#REF!*1,""),"")</f>
        <v>#REF!</v>
      </c>
      <c r="M241" s="39" t="str">
        <f>IFERROR(VLOOKUP(B241,SAP!$A:$E,2,),"")</f>
        <v/>
      </c>
      <c r="N241" s="41" t="str">
        <f t="shared" si="2049"/>
        <v/>
      </c>
      <c r="O241" s="39" t="str">
        <f t="shared" si="1900"/>
        <v/>
      </c>
      <c r="P241" s="36" t="e">
        <f>IF(LEN('Описание предлагаемого товара'!#REF!)&gt;0,'Описание предлагаемого товара'!#REF!,"")</f>
        <v>#REF!</v>
      </c>
      <c r="Q24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41" s="37" t="e">
        <f>IF(LEN('Описание предлагаемого товара'!#REF!)&gt;0,'Описание предлагаемого товара'!#REF!,"")</f>
        <v>#REF!</v>
      </c>
      <c r="S241" s="37" t="e">
        <f>IF(LEN('Описание предлагаемого товара'!#REF!)&gt;0,'Описание предлагаемого товара'!#REF!,"")</f>
        <v>#REF!</v>
      </c>
      <c r="T24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41" s="23" t="str">
        <f>IFERROR(VLOOKUP(CI241*1,Обработ.выгрузка_реестра_РФ!$A:$G,6,),"")</f>
        <v/>
      </c>
      <c r="V241" s="61" t="e">
        <f>IF(LEN('Описание предлагаемого товара'!#REF!)&gt;0,'Описание предлагаемого товара'!#REF!,"")</f>
        <v>#REF!</v>
      </c>
      <c r="W241" s="62" t="e">
        <f>IF(LEN('Описание предлагаемого товара'!#REF!)&gt;0,'Описание предлагаемого товара'!#REF!,"")</f>
        <v>#REF!</v>
      </c>
      <c r="X241" s="91" t="e">
        <f t="shared" ref="X241:Y241" si="2239">IFERROR(REPLACE(W241,FIND(CHAR(10),W241,1),1," "),W241)</f>
        <v>#REF!</v>
      </c>
      <c r="Y241" s="91" t="e">
        <f t="shared" si="2239"/>
        <v>#REF!</v>
      </c>
      <c r="Z241" s="91" t="e">
        <f t="shared" si="1915"/>
        <v>#REF!</v>
      </c>
      <c r="AA241" s="91" t="e">
        <f t="shared" si="1916"/>
        <v>#REF!</v>
      </c>
      <c r="AB241" s="91" t="e">
        <f t="shared" si="1917"/>
        <v>#REF!</v>
      </c>
      <c r="AC241" s="91" t="e">
        <f t="shared" ref="AC241:AF241" si="2240">IFERROR(REPLACE(AB241,FIND("  ",AB241,1),2," "),AB241)</f>
        <v>#REF!</v>
      </c>
      <c r="AD241" s="91" t="e">
        <f t="shared" si="2240"/>
        <v>#REF!</v>
      </c>
      <c r="AE241" s="91" t="e">
        <f t="shared" si="2240"/>
        <v>#REF!</v>
      </c>
      <c r="AF241" s="91" t="e">
        <f t="shared" si="2240"/>
        <v>#REF!</v>
      </c>
      <c r="AG241" s="23" t="str">
        <f>IFERROR(VLOOKUP(CI241*1,Обработ.выгрузка_реестра_РФ!$A:$G,4,),"")</f>
        <v/>
      </c>
      <c r="AH241" s="91" t="str">
        <f t="shared" ref="AH241:AI241" si="2241">IFERROR(REPLACE(AG241,FIND("-",AG241,1),1,"*"),AG241)</f>
        <v/>
      </c>
      <c r="AI241" s="91" t="str">
        <f t="shared" si="2241"/>
        <v/>
      </c>
      <c r="AJ241" s="27" t="str">
        <f t="shared" si="2015"/>
        <v/>
      </c>
      <c r="AK241" s="63" t="e">
        <f>IF(LEN('Описание предлагаемого товара'!#REF!)&gt;0,'Описание предлагаемого товара'!#REF!,"")</f>
        <v>#REF!</v>
      </c>
      <c r="AL241" s="91" t="e">
        <f t="shared" ref="AL241:AM241" si="2242">IFERROR(REPLACE(AK241,FIND(CHAR(10),AK241,1),1,""),AK241)</f>
        <v>#REF!</v>
      </c>
      <c r="AM241" s="91" t="e">
        <f t="shared" si="2242"/>
        <v>#REF!</v>
      </c>
      <c r="AN241" s="91" t="e">
        <f t="shared" ref="AN241:AR241" si="2243">IFERROR(REPLACE(AM241,FIND(" ",AM241,1),1,""),AM241)</f>
        <v>#REF!</v>
      </c>
      <c r="AO241" s="91" t="e">
        <f t="shared" si="2243"/>
        <v>#REF!</v>
      </c>
      <c r="AP241" s="91" t="e">
        <f t="shared" si="2243"/>
        <v>#REF!</v>
      </c>
      <c r="AQ241" s="91" t="e">
        <f t="shared" si="2243"/>
        <v>#REF!</v>
      </c>
      <c r="AR241" s="91" t="e">
        <f t="shared" si="2243"/>
        <v>#REF!</v>
      </c>
      <c r="AS241" s="91" t="e">
        <f t="shared" si="1922"/>
        <v>#REF!</v>
      </c>
      <c r="AT241" s="91" t="e">
        <f t="shared" si="1923"/>
        <v>#REF!</v>
      </c>
      <c r="AU241" s="32" t="e">
        <f t="shared" si="1906"/>
        <v>#REF!</v>
      </c>
      <c r="AV241" s="93" t="e">
        <f>'Описание предлагаемого товара'!#REF!</f>
        <v>#REF!</v>
      </c>
      <c r="AW241" s="91" t="e">
        <f>MIN(SEARCH({0,1,2,3,4,5,6,7,8,9},AV241&amp; "0123456789"))</f>
        <v>#REF!</v>
      </c>
      <c r="AX241" s="91" t="str">
        <f t="shared" si="1924"/>
        <v/>
      </c>
      <c r="AY241" s="91" t="str">
        <f t="shared" si="1925"/>
        <v/>
      </c>
      <c r="AZ241" s="91" t="str">
        <f t="shared" si="1926"/>
        <v/>
      </c>
      <c r="BA241" s="91" t="str">
        <f t="shared" si="1927"/>
        <v/>
      </c>
      <c r="BB241" s="91" t="str">
        <f t="shared" si="1928"/>
        <v/>
      </c>
      <c r="BC241" s="91" t="str">
        <f t="shared" si="1929"/>
        <v/>
      </c>
      <c r="BD241" s="91" t="str">
        <f t="shared" si="1930"/>
        <v/>
      </c>
      <c r="BE241" s="91" t="str">
        <f t="shared" si="1931"/>
        <v/>
      </c>
      <c r="BF241" s="91" t="str">
        <f t="shared" si="1932"/>
        <v/>
      </c>
      <c r="BG241" s="91" t="str">
        <f t="shared" si="1933"/>
        <v/>
      </c>
      <c r="BH241" s="91" t="str">
        <f t="shared" si="1934"/>
        <v/>
      </c>
      <c r="BI241" s="91" t="str">
        <f t="shared" si="1935"/>
        <v/>
      </c>
      <c r="BJ241" s="91" t="str">
        <f t="shared" si="1936"/>
        <v/>
      </c>
      <c r="BK241" s="91" t="str">
        <f t="shared" si="1937"/>
        <v/>
      </c>
      <c r="BL241" s="91" t="str">
        <f t="shared" si="1938"/>
        <v/>
      </c>
      <c r="BM241" s="91" t="str">
        <f t="shared" si="1939"/>
        <v/>
      </c>
      <c r="BN241" s="91" t="str">
        <f t="shared" si="1940"/>
        <v/>
      </c>
      <c r="BO241" s="91" t="str">
        <f t="shared" si="1941"/>
        <v/>
      </c>
      <c r="BP241" s="91" t="str">
        <f t="shared" si="1942"/>
        <v/>
      </c>
      <c r="BQ241" s="91" t="str">
        <f t="shared" si="1943"/>
        <v/>
      </c>
      <c r="BR241" s="91" t="str">
        <f t="shared" si="1944"/>
        <v/>
      </c>
      <c r="BS241" s="91" t="str">
        <f t="shared" si="1945"/>
        <v/>
      </c>
      <c r="BT241" s="91" t="str">
        <f t="shared" si="1946"/>
        <v/>
      </c>
      <c r="BU241" s="91" t="str">
        <f t="shared" si="1947"/>
        <v/>
      </c>
      <c r="BV241" s="91" t="str">
        <f t="shared" si="1948"/>
        <v/>
      </c>
      <c r="BW241" s="91" t="str">
        <f t="shared" si="1949"/>
        <v/>
      </c>
      <c r="BX241" s="91" t="str">
        <f t="shared" si="1950"/>
        <v/>
      </c>
      <c r="BY241" s="91" t="str">
        <f t="shared" si="1951"/>
        <v/>
      </c>
      <c r="BZ241" s="91" t="str">
        <f t="shared" si="1952"/>
        <v/>
      </c>
      <c r="CA241" s="91" t="str">
        <f t="shared" si="1953"/>
        <v/>
      </c>
      <c r="CB241" s="91" t="str">
        <f t="shared" si="1954"/>
        <v/>
      </c>
      <c r="CC241" s="91" t="str">
        <f t="shared" si="1955"/>
        <v/>
      </c>
      <c r="CD241" s="91" t="str">
        <f t="shared" si="1956"/>
        <v/>
      </c>
      <c r="CE241" s="91" t="str">
        <f t="shared" si="1957"/>
        <v/>
      </c>
      <c r="CF241" s="91" t="str">
        <f t="shared" si="1958"/>
        <v/>
      </c>
      <c r="CG241" s="91" t="str">
        <f t="shared" si="1959"/>
        <v/>
      </c>
      <c r="CH241" s="91" t="str">
        <f t="shared" si="1960"/>
        <v/>
      </c>
      <c r="CI241" s="91" t="str">
        <f t="shared" si="1961"/>
        <v>нет</v>
      </c>
      <c r="CJ241" s="63" t="e">
        <f>IF(LEN('Описание предлагаемого товара'!#REF!)&gt;0,'Описание предлагаемого товара'!#REF!,"")</f>
        <v>#REF!</v>
      </c>
      <c r="CK241" s="91" t="e">
        <f t="shared" ref="CK241:CL241" si="2244">IFERROR(REPLACE(CJ241,FIND(CHAR(10),CJ241,1),1,""),CJ241)</f>
        <v>#REF!</v>
      </c>
      <c r="CL241" s="91" t="e">
        <f t="shared" si="2244"/>
        <v>#REF!</v>
      </c>
      <c r="CM241" s="91" t="e">
        <f t="shared" si="1963"/>
        <v>#REF!</v>
      </c>
      <c r="CN241" s="91" t="e">
        <f t="shared" si="1964"/>
        <v>#REF!</v>
      </c>
      <c r="CO241" s="91" t="e">
        <f t="shared" si="1965"/>
        <v>#REF!</v>
      </c>
      <c r="CP241" s="90" t="e">
        <f>IF(AU241="Не указан реестровый номер (мера нац.режима Запрет)","",IF(CI241="нет","",IF(CU241="да","исключение(не смотрим баллы)",IFERROR(IF(CI241*1&gt;0,IFERROR(IF(VLOOKUP(CI241*1,Обработ.выгрузка_реестра_РФ!$A:$G,7,)=0,"Баллы не установлены",VLOOKUP(CI241*1,Обработ.выгрузка_реестра_РФ!$A:$G,7,)),IF(LEN(CI241)&gt;14,"","нет номера в реестре РФ")),""),IF(LEN(CI241)=0,"","Некорректный реестровый номер")))))</f>
        <v>#REF!</v>
      </c>
      <c r="CQ241" s="33" t="e">
        <f>IF(LEN(C241)&gt;0,IFERROR(IF(LEN(H241)&gt;0,IF(LEN(VLOOKUP(H241,'исключения(не_смотрим_баллы)'!$A:$C,1,))&gt;0,"да","нет"),"не введен ОКПД2"),"нет"),"")</f>
        <v>#REF!</v>
      </c>
      <c r="CR241" s="33" t="e">
        <f ca="1">IF(CQ241="да",IF(TODAY()&lt;VLOOKUP(H241,'исключения(не_смотрим_баллы)'!$A:$C,3,),"да","нет"),"")</f>
        <v>#REF!</v>
      </c>
      <c r="CS241" s="33" t="str">
        <f>IFERROR(IF(CQ241="да",IF(VLOOKUP(CI241*1,Обработ.выгрузка_реестра_РФ!$A:$G,2,)&lt;VLOOKUP(H241,'исключения(не_смотрим_баллы)'!$A:$C,2,),"да","нет"),""),"")</f>
        <v/>
      </c>
      <c r="CT241" s="24"/>
      <c r="CU241" s="33" t="e">
        <f t="shared" si="1977"/>
        <v>#REF!</v>
      </c>
      <c r="CV241" s="91" t="e">
        <f t="shared" si="1978"/>
        <v>#REF!</v>
      </c>
      <c r="CW241" s="27" t="e">
        <f t="shared" si="1979"/>
        <v>#REF!</v>
      </c>
      <c r="CX241" s="26" t="e">
        <f t="shared" si="1908"/>
        <v>#REF!</v>
      </c>
      <c r="CY241" s="64" t="e">
        <f>IF(LEN('Описание предлагаемого товара'!#REF!)&gt;0,'Описание предлагаемого товара'!#REF!,"")</f>
        <v>#REF!</v>
      </c>
      <c r="CZ241" s="95" t="e">
        <f t="shared" si="1966"/>
        <v>#REF!</v>
      </c>
      <c r="DA241" s="95" t="e">
        <f t="shared" ref="DA241" si="2245">IFERROR(REPLACE(CZ241,FIND(" ",CZ241,1),1,""),CZ241)</f>
        <v>#REF!</v>
      </c>
      <c r="DB241" s="95" t="e">
        <f t="shared" si="1910"/>
        <v>#REF!</v>
      </c>
      <c r="DC241" s="95" t="e">
        <f t="shared" ref="DC241:DD241" si="2246">IFERROR(REPLACE(DB241,FIND("г.",DB241,1),2,""),DB241)</f>
        <v>#REF!</v>
      </c>
      <c r="DD241" s="95" t="e">
        <f t="shared" si="2246"/>
        <v>#REF!</v>
      </c>
      <c r="DE241" s="95" t="e">
        <f t="shared" ref="DE241:DF241" si="2247">IFERROR(REPLACE(DD241,FIND("г",DD241,1),1,""),DD241)</f>
        <v>#REF!</v>
      </c>
      <c r="DF241" s="95" t="e">
        <f t="shared" si="2247"/>
        <v>#REF!</v>
      </c>
      <c r="DG241" s="95" t="e">
        <f t="shared" si="1983"/>
        <v>#REF!</v>
      </c>
      <c r="DH241" s="25" t="str">
        <f>IFERROR(VLOOKUP(CI241*1,Обработ.выгрузка_реестра_РФ!$A:$G,5,),"")</f>
        <v/>
      </c>
      <c r="DI241" s="27" t="str">
        <f t="shared" si="1993"/>
        <v/>
      </c>
      <c r="DJ241" s="27" t="str">
        <f t="shared" ca="1" si="1970"/>
        <v/>
      </c>
      <c r="DK241" s="63" t="e">
        <f>IF(LEN('Описание предлагаемого товара'!#REF!)&gt;0,'Описание предлагаемого товара'!#REF!,"")</f>
        <v>#REF!</v>
      </c>
      <c r="DL241" s="63" t="e">
        <f>IF(LEN('Описание предлагаемого товара'!#REF!)&gt;0,'Описание предлагаемого товара'!#REF!,"")</f>
        <v>#REF!</v>
      </c>
      <c r="DM241" s="32"/>
    </row>
    <row r="242" spans="1:117" ht="48.75" customHeight="1" x14ac:dyDescent="0.25">
      <c r="A242" s="61" t="e">
        <f>IF(LEN('Описание предлагаемого товара'!#REF!)&gt;0,'Описание предлагаемого товара'!#REF!,"")</f>
        <v>#REF!</v>
      </c>
      <c r="B242" s="65" t="e">
        <f>IF(LEN('Описание предлагаемого товара'!#REF!)&gt;0,'Описание предлагаемого товара'!#REF!,"")</f>
        <v>#REF!</v>
      </c>
      <c r="C242" s="61" t="e">
        <f>IF(LEN('Описание предлагаемого товара'!#REF!)&gt;0,'Описание предлагаемого товара'!#REF!,"")</f>
        <v>#REF!</v>
      </c>
      <c r="D242" s="61" t="e">
        <f>IF(LEN('Описание предлагаемого товара'!#REF!)&gt;0,'Описание предлагаемого товара'!#REF!,"")</f>
        <v>#REF!</v>
      </c>
      <c r="E242" s="61" t="e">
        <f>IF(LEN('Описание предлагаемого товара'!#REF!)&gt;0,'Описание предлагаемого товара'!#REF!,"")</f>
        <v>#REF!</v>
      </c>
      <c r="F242" s="61" t="e">
        <f>IF(LEN('Описание предлагаемого товара'!#REF!)&gt;0,'Описание предлагаемого товара'!#REF!,"")</f>
        <v>#REF!</v>
      </c>
      <c r="G242" s="61" t="e">
        <f>IF(LEN('Описание предлагаемого товара'!#REF!)&gt;0,'Описание предлагаемого товара'!#REF!,"")</f>
        <v>#REF!</v>
      </c>
      <c r="H242" s="61" t="e">
        <f>IF(LEN('Описание предлагаемого товара'!#REF!)&gt;0,'Описание предлагаемого товара'!#REF!,"")</f>
        <v>#REF!</v>
      </c>
      <c r="I242" s="61" t="e">
        <f>IF(LEN('Описание предлагаемого товара'!#REF!)&gt;0,'Описание предлагаемого товара'!#REF!,"")</f>
        <v>#REF!</v>
      </c>
      <c r="J242" s="38" t="str">
        <f>IFERROR(VLOOKUP(B242,SAP!$A:$E,5,),"")</f>
        <v/>
      </c>
      <c r="K242" s="40" t="str">
        <f t="shared" si="1913"/>
        <v/>
      </c>
      <c r="L242" s="61" t="e">
        <f>IF(LEN('Описание предлагаемого товара'!#REF!)&gt;0,IFERROR('Описание предлагаемого товара'!#REF!*1,""),"")</f>
        <v>#REF!</v>
      </c>
      <c r="M242" s="39" t="str">
        <f>IFERROR(VLOOKUP(B242,SAP!$A:$E,2,),"")</f>
        <v/>
      </c>
      <c r="N242" s="41" t="str">
        <f t="shared" si="2049"/>
        <v/>
      </c>
      <c r="O242" s="39" t="str">
        <f t="shared" si="1900"/>
        <v/>
      </c>
      <c r="P242" s="36" t="e">
        <f>IF(LEN('Описание предлагаемого товара'!#REF!)&gt;0,'Описание предлагаемого товара'!#REF!,"")</f>
        <v>#REF!</v>
      </c>
      <c r="Q24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42" s="37" t="e">
        <f>IF(LEN('Описание предлагаемого товара'!#REF!)&gt;0,'Описание предлагаемого товара'!#REF!,"")</f>
        <v>#REF!</v>
      </c>
      <c r="S242" s="37" t="e">
        <f>IF(LEN('Описание предлагаемого товара'!#REF!)&gt;0,'Описание предлагаемого товара'!#REF!,"")</f>
        <v>#REF!</v>
      </c>
      <c r="T24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42" s="23" t="str">
        <f>IFERROR(VLOOKUP(CI242*1,Обработ.выгрузка_реестра_РФ!$A:$G,6,),"")</f>
        <v/>
      </c>
      <c r="V242" s="61" t="e">
        <f>IF(LEN('Описание предлагаемого товара'!#REF!)&gt;0,'Описание предлагаемого товара'!#REF!,"")</f>
        <v>#REF!</v>
      </c>
      <c r="W242" s="62" t="e">
        <f>IF(LEN('Описание предлагаемого товара'!#REF!)&gt;0,'Описание предлагаемого товара'!#REF!,"")</f>
        <v>#REF!</v>
      </c>
      <c r="X242" s="91" t="e">
        <f t="shared" ref="X242:Y242" si="2248">IFERROR(REPLACE(W242,FIND(CHAR(10),W242,1),1," "),W242)</f>
        <v>#REF!</v>
      </c>
      <c r="Y242" s="91" t="e">
        <f t="shared" si="2248"/>
        <v>#REF!</v>
      </c>
      <c r="Z242" s="91" t="e">
        <f t="shared" si="1915"/>
        <v>#REF!</v>
      </c>
      <c r="AA242" s="91" t="e">
        <f t="shared" si="1916"/>
        <v>#REF!</v>
      </c>
      <c r="AB242" s="91" t="e">
        <f t="shared" si="1917"/>
        <v>#REF!</v>
      </c>
      <c r="AC242" s="91" t="e">
        <f t="shared" ref="AC242:AF242" si="2249">IFERROR(REPLACE(AB242,FIND("  ",AB242,1),2," "),AB242)</f>
        <v>#REF!</v>
      </c>
      <c r="AD242" s="91" t="e">
        <f t="shared" si="2249"/>
        <v>#REF!</v>
      </c>
      <c r="AE242" s="91" t="e">
        <f t="shared" si="2249"/>
        <v>#REF!</v>
      </c>
      <c r="AF242" s="91" t="e">
        <f t="shared" si="2249"/>
        <v>#REF!</v>
      </c>
      <c r="AG242" s="23" t="str">
        <f>IFERROR(VLOOKUP(CI242*1,Обработ.выгрузка_реестра_РФ!$A:$G,4,),"")</f>
        <v/>
      </c>
      <c r="AH242" s="91" t="str">
        <f t="shared" ref="AH242:AI242" si="2250">IFERROR(REPLACE(AG242,FIND("-",AG242,1),1,"*"),AG242)</f>
        <v/>
      </c>
      <c r="AI242" s="91" t="str">
        <f t="shared" si="2250"/>
        <v/>
      </c>
      <c r="AJ242" s="27" t="str">
        <f t="shared" si="2015"/>
        <v/>
      </c>
      <c r="AK242" s="63" t="e">
        <f>IF(LEN('Описание предлагаемого товара'!#REF!)&gt;0,'Описание предлагаемого товара'!#REF!,"")</f>
        <v>#REF!</v>
      </c>
      <c r="AL242" s="91" t="e">
        <f t="shared" ref="AL242:AM242" si="2251">IFERROR(REPLACE(AK242,FIND(CHAR(10),AK242,1),1,""),AK242)</f>
        <v>#REF!</v>
      </c>
      <c r="AM242" s="91" t="e">
        <f t="shared" si="2251"/>
        <v>#REF!</v>
      </c>
      <c r="AN242" s="91" t="e">
        <f t="shared" ref="AN242:AR242" si="2252">IFERROR(REPLACE(AM242,FIND(" ",AM242,1),1,""),AM242)</f>
        <v>#REF!</v>
      </c>
      <c r="AO242" s="91" t="e">
        <f t="shared" si="2252"/>
        <v>#REF!</v>
      </c>
      <c r="AP242" s="91" t="e">
        <f t="shared" si="2252"/>
        <v>#REF!</v>
      </c>
      <c r="AQ242" s="91" t="e">
        <f t="shared" si="2252"/>
        <v>#REF!</v>
      </c>
      <c r="AR242" s="91" t="e">
        <f t="shared" si="2252"/>
        <v>#REF!</v>
      </c>
      <c r="AS242" s="91" t="e">
        <f t="shared" si="1922"/>
        <v>#REF!</v>
      </c>
      <c r="AT242" s="91" t="e">
        <f t="shared" si="1923"/>
        <v>#REF!</v>
      </c>
      <c r="AU242" s="32" t="e">
        <f t="shared" si="1906"/>
        <v>#REF!</v>
      </c>
      <c r="AV242" s="93" t="e">
        <f>'Описание предлагаемого товара'!#REF!</f>
        <v>#REF!</v>
      </c>
      <c r="AW242" s="91" t="e">
        <f>MIN(SEARCH({0,1,2,3,4,5,6,7,8,9},AV242&amp; "0123456789"))</f>
        <v>#REF!</v>
      </c>
      <c r="AX242" s="91" t="str">
        <f t="shared" si="1924"/>
        <v/>
      </c>
      <c r="AY242" s="91" t="str">
        <f t="shared" si="1925"/>
        <v/>
      </c>
      <c r="AZ242" s="91" t="str">
        <f t="shared" si="1926"/>
        <v/>
      </c>
      <c r="BA242" s="91" t="str">
        <f t="shared" si="1927"/>
        <v/>
      </c>
      <c r="BB242" s="91" t="str">
        <f t="shared" si="1928"/>
        <v/>
      </c>
      <c r="BC242" s="91" t="str">
        <f t="shared" si="1929"/>
        <v/>
      </c>
      <c r="BD242" s="91" t="str">
        <f t="shared" si="1930"/>
        <v/>
      </c>
      <c r="BE242" s="91" t="str">
        <f t="shared" si="1931"/>
        <v/>
      </c>
      <c r="BF242" s="91" t="str">
        <f t="shared" si="1932"/>
        <v/>
      </c>
      <c r="BG242" s="91" t="str">
        <f t="shared" si="1933"/>
        <v/>
      </c>
      <c r="BH242" s="91" t="str">
        <f t="shared" si="1934"/>
        <v/>
      </c>
      <c r="BI242" s="91" t="str">
        <f t="shared" si="1935"/>
        <v/>
      </c>
      <c r="BJ242" s="91" t="str">
        <f t="shared" si="1936"/>
        <v/>
      </c>
      <c r="BK242" s="91" t="str">
        <f t="shared" si="1937"/>
        <v/>
      </c>
      <c r="BL242" s="91" t="str">
        <f t="shared" si="1938"/>
        <v/>
      </c>
      <c r="BM242" s="91" t="str">
        <f t="shared" si="1939"/>
        <v/>
      </c>
      <c r="BN242" s="91" t="str">
        <f t="shared" si="1940"/>
        <v/>
      </c>
      <c r="BO242" s="91" t="str">
        <f t="shared" si="1941"/>
        <v/>
      </c>
      <c r="BP242" s="91" t="str">
        <f t="shared" si="1942"/>
        <v/>
      </c>
      <c r="BQ242" s="91" t="str">
        <f t="shared" si="1943"/>
        <v/>
      </c>
      <c r="BR242" s="91" t="str">
        <f t="shared" si="1944"/>
        <v/>
      </c>
      <c r="BS242" s="91" t="str">
        <f t="shared" si="1945"/>
        <v/>
      </c>
      <c r="BT242" s="91" t="str">
        <f t="shared" si="1946"/>
        <v/>
      </c>
      <c r="BU242" s="91" t="str">
        <f t="shared" si="1947"/>
        <v/>
      </c>
      <c r="BV242" s="91" t="str">
        <f t="shared" si="1948"/>
        <v/>
      </c>
      <c r="BW242" s="91" t="str">
        <f t="shared" si="1949"/>
        <v/>
      </c>
      <c r="BX242" s="91" t="str">
        <f t="shared" si="1950"/>
        <v/>
      </c>
      <c r="BY242" s="91" t="str">
        <f t="shared" si="1951"/>
        <v/>
      </c>
      <c r="BZ242" s="91" t="str">
        <f t="shared" si="1952"/>
        <v/>
      </c>
      <c r="CA242" s="91" t="str">
        <f t="shared" si="1953"/>
        <v/>
      </c>
      <c r="CB242" s="91" t="str">
        <f t="shared" si="1954"/>
        <v/>
      </c>
      <c r="CC242" s="91" t="str">
        <f t="shared" si="1955"/>
        <v/>
      </c>
      <c r="CD242" s="91" t="str">
        <f t="shared" si="1956"/>
        <v/>
      </c>
      <c r="CE242" s="91" t="str">
        <f t="shared" si="1957"/>
        <v/>
      </c>
      <c r="CF242" s="91" t="str">
        <f t="shared" si="1958"/>
        <v/>
      </c>
      <c r="CG242" s="91" t="str">
        <f t="shared" si="1959"/>
        <v/>
      </c>
      <c r="CH242" s="91" t="str">
        <f t="shared" si="1960"/>
        <v/>
      </c>
      <c r="CI242" s="91" t="str">
        <f t="shared" si="1961"/>
        <v>нет</v>
      </c>
      <c r="CJ242" s="63" t="e">
        <f>IF(LEN('Описание предлагаемого товара'!#REF!)&gt;0,'Описание предлагаемого товара'!#REF!,"")</f>
        <v>#REF!</v>
      </c>
      <c r="CK242" s="91" t="e">
        <f t="shared" ref="CK242:CL242" si="2253">IFERROR(REPLACE(CJ242,FIND(CHAR(10),CJ242,1),1,""),CJ242)</f>
        <v>#REF!</v>
      </c>
      <c r="CL242" s="91" t="e">
        <f t="shared" si="2253"/>
        <v>#REF!</v>
      </c>
      <c r="CM242" s="91" t="e">
        <f t="shared" si="1963"/>
        <v>#REF!</v>
      </c>
      <c r="CN242" s="91" t="e">
        <f t="shared" si="1964"/>
        <v>#REF!</v>
      </c>
      <c r="CO242" s="91" t="e">
        <f t="shared" si="1965"/>
        <v>#REF!</v>
      </c>
      <c r="CP242" s="90" t="e">
        <f>IF(AU242="Не указан реестровый номер (мера нац.режима Запрет)","",IF(CI242="нет","",IF(CU242="да","исключение(не смотрим баллы)",IFERROR(IF(CI242*1&gt;0,IFERROR(IF(VLOOKUP(CI242*1,Обработ.выгрузка_реестра_РФ!$A:$G,7,)=0,"Баллы не установлены",VLOOKUP(CI242*1,Обработ.выгрузка_реестра_РФ!$A:$G,7,)),IF(LEN(CI242)&gt;14,"","нет номера в реестре РФ")),""),IF(LEN(CI242)=0,"","Некорректный реестровый номер")))))</f>
        <v>#REF!</v>
      </c>
      <c r="CQ242" s="33" t="e">
        <f>IF(LEN(C242)&gt;0,IFERROR(IF(LEN(H242)&gt;0,IF(LEN(VLOOKUP(H242,'исключения(не_смотрим_баллы)'!$A:$C,1,))&gt;0,"да","нет"),"не введен ОКПД2"),"нет"),"")</f>
        <v>#REF!</v>
      </c>
      <c r="CR242" s="33" t="e">
        <f ca="1">IF(CQ242="да",IF(TODAY()&lt;VLOOKUP(H242,'исключения(не_смотрим_баллы)'!$A:$C,3,),"да","нет"),"")</f>
        <v>#REF!</v>
      </c>
      <c r="CS242" s="33" t="str">
        <f>IFERROR(IF(CQ242="да",IF(VLOOKUP(CI242*1,Обработ.выгрузка_реестра_РФ!$A:$G,2,)&lt;VLOOKUP(H242,'исключения(не_смотрим_баллы)'!$A:$C,2,),"да","нет"),""),"")</f>
        <v/>
      </c>
      <c r="CT242" s="24"/>
      <c r="CU242" s="33" t="e">
        <f t="shared" si="1977"/>
        <v>#REF!</v>
      </c>
      <c r="CV242" s="91" t="e">
        <f t="shared" si="1978"/>
        <v>#REF!</v>
      </c>
      <c r="CW242" s="27" t="e">
        <f t="shared" si="1979"/>
        <v>#REF!</v>
      </c>
      <c r="CX242" s="26" t="e">
        <f t="shared" si="1908"/>
        <v>#REF!</v>
      </c>
      <c r="CY242" s="64" t="e">
        <f>IF(LEN('Описание предлагаемого товара'!#REF!)&gt;0,'Описание предлагаемого товара'!#REF!,"")</f>
        <v>#REF!</v>
      </c>
      <c r="CZ242" s="95" t="e">
        <f t="shared" si="1966"/>
        <v>#REF!</v>
      </c>
      <c r="DA242" s="95" t="e">
        <f t="shared" ref="DA242" si="2254">IFERROR(REPLACE(CZ242,FIND(" ",CZ242,1),1,""),CZ242)</f>
        <v>#REF!</v>
      </c>
      <c r="DB242" s="95" t="e">
        <f t="shared" si="1910"/>
        <v>#REF!</v>
      </c>
      <c r="DC242" s="95" t="e">
        <f t="shared" ref="DC242:DD242" si="2255">IFERROR(REPLACE(DB242,FIND("г.",DB242,1),2,""),DB242)</f>
        <v>#REF!</v>
      </c>
      <c r="DD242" s="95" t="e">
        <f t="shared" si="2255"/>
        <v>#REF!</v>
      </c>
      <c r="DE242" s="95" t="e">
        <f t="shared" ref="DE242:DF242" si="2256">IFERROR(REPLACE(DD242,FIND("г",DD242,1),1,""),DD242)</f>
        <v>#REF!</v>
      </c>
      <c r="DF242" s="95" t="e">
        <f t="shared" si="2256"/>
        <v>#REF!</v>
      </c>
      <c r="DG242" s="95" t="e">
        <f t="shared" si="1983"/>
        <v>#REF!</v>
      </c>
      <c r="DH242" s="25" t="str">
        <f>IFERROR(VLOOKUP(CI242*1,Обработ.выгрузка_реестра_РФ!$A:$G,5,),"")</f>
        <v/>
      </c>
      <c r="DI242" s="27" t="str">
        <f t="shared" si="1993"/>
        <v/>
      </c>
      <c r="DJ242" s="27" t="str">
        <f t="shared" ca="1" si="1970"/>
        <v/>
      </c>
      <c r="DK242" s="63" t="e">
        <f>IF(LEN('Описание предлагаемого товара'!#REF!)&gt;0,'Описание предлагаемого товара'!#REF!,"")</f>
        <v>#REF!</v>
      </c>
      <c r="DL242" s="63" t="e">
        <f>IF(LEN('Описание предлагаемого товара'!#REF!)&gt;0,'Описание предлагаемого товара'!#REF!,"")</f>
        <v>#REF!</v>
      </c>
      <c r="DM242" s="32"/>
    </row>
    <row r="243" spans="1:117" ht="48.75" customHeight="1" x14ac:dyDescent="0.25">
      <c r="A243" s="61" t="e">
        <f>IF(LEN('Описание предлагаемого товара'!#REF!)&gt;0,'Описание предлагаемого товара'!#REF!,"")</f>
        <v>#REF!</v>
      </c>
      <c r="B243" s="65" t="e">
        <f>IF(LEN('Описание предлагаемого товара'!#REF!)&gt;0,'Описание предлагаемого товара'!#REF!,"")</f>
        <v>#REF!</v>
      </c>
      <c r="C243" s="61" t="e">
        <f>IF(LEN('Описание предлагаемого товара'!#REF!)&gt;0,'Описание предлагаемого товара'!#REF!,"")</f>
        <v>#REF!</v>
      </c>
      <c r="D243" s="61" t="e">
        <f>IF(LEN('Описание предлагаемого товара'!#REF!)&gt;0,'Описание предлагаемого товара'!#REF!,"")</f>
        <v>#REF!</v>
      </c>
      <c r="E243" s="61" t="e">
        <f>IF(LEN('Описание предлагаемого товара'!#REF!)&gt;0,'Описание предлагаемого товара'!#REF!,"")</f>
        <v>#REF!</v>
      </c>
      <c r="F243" s="61" t="e">
        <f>IF(LEN('Описание предлагаемого товара'!#REF!)&gt;0,'Описание предлагаемого товара'!#REF!,"")</f>
        <v>#REF!</v>
      </c>
      <c r="G243" s="61" t="e">
        <f>IF(LEN('Описание предлагаемого товара'!#REF!)&gt;0,'Описание предлагаемого товара'!#REF!,"")</f>
        <v>#REF!</v>
      </c>
      <c r="H243" s="61" t="e">
        <f>IF(LEN('Описание предлагаемого товара'!#REF!)&gt;0,'Описание предлагаемого товара'!#REF!,"")</f>
        <v>#REF!</v>
      </c>
      <c r="I243" s="61" t="e">
        <f>IF(LEN('Описание предлагаемого товара'!#REF!)&gt;0,'Описание предлагаемого товара'!#REF!,"")</f>
        <v>#REF!</v>
      </c>
      <c r="J243" s="38" t="str">
        <f>IFERROR(VLOOKUP(B243,SAP!$A:$E,5,),"")</f>
        <v/>
      </c>
      <c r="K243" s="40" t="str">
        <f t="shared" si="1913"/>
        <v/>
      </c>
      <c r="L243" s="61" t="e">
        <f>IF(LEN('Описание предлагаемого товара'!#REF!)&gt;0,IFERROR('Описание предлагаемого товара'!#REF!*1,""),"")</f>
        <v>#REF!</v>
      </c>
      <c r="M243" s="39" t="str">
        <f>IFERROR(VLOOKUP(B243,SAP!$A:$E,2,),"")</f>
        <v/>
      </c>
      <c r="N243" s="41" t="str">
        <f t="shared" si="2049"/>
        <v/>
      </c>
      <c r="O243" s="39" t="str">
        <f t="shared" si="1900"/>
        <v/>
      </c>
      <c r="P243" s="36" t="e">
        <f>IF(LEN('Описание предлагаемого товара'!#REF!)&gt;0,'Описание предлагаемого товара'!#REF!,"")</f>
        <v>#REF!</v>
      </c>
      <c r="Q24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43" s="37" t="e">
        <f>IF(LEN('Описание предлагаемого товара'!#REF!)&gt;0,'Описание предлагаемого товара'!#REF!,"")</f>
        <v>#REF!</v>
      </c>
      <c r="S243" s="37" t="e">
        <f>IF(LEN('Описание предлагаемого товара'!#REF!)&gt;0,'Описание предлагаемого товара'!#REF!,"")</f>
        <v>#REF!</v>
      </c>
      <c r="T24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43" s="23" t="str">
        <f>IFERROR(VLOOKUP(CI243*1,Обработ.выгрузка_реестра_РФ!$A:$G,6,),"")</f>
        <v/>
      </c>
      <c r="V243" s="61" t="e">
        <f>IF(LEN('Описание предлагаемого товара'!#REF!)&gt;0,'Описание предлагаемого товара'!#REF!,"")</f>
        <v>#REF!</v>
      </c>
      <c r="W243" s="62" t="e">
        <f>IF(LEN('Описание предлагаемого товара'!#REF!)&gt;0,'Описание предлагаемого товара'!#REF!,"")</f>
        <v>#REF!</v>
      </c>
      <c r="X243" s="91" t="e">
        <f t="shared" ref="X243:Y243" si="2257">IFERROR(REPLACE(W243,FIND(CHAR(10),W243,1),1," "),W243)</f>
        <v>#REF!</v>
      </c>
      <c r="Y243" s="91" t="e">
        <f t="shared" si="2257"/>
        <v>#REF!</v>
      </c>
      <c r="Z243" s="91" t="e">
        <f t="shared" si="1915"/>
        <v>#REF!</v>
      </c>
      <c r="AA243" s="91" t="e">
        <f t="shared" si="1916"/>
        <v>#REF!</v>
      </c>
      <c r="AB243" s="91" t="e">
        <f t="shared" si="1917"/>
        <v>#REF!</v>
      </c>
      <c r="AC243" s="91" t="e">
        <f t="shared" ref="AC243:AF243" si="2258">IFERROR(REPLACE(AB243,FIND("  ",AB243,1),2," "),AB243)</f>
        <v>#REF!</v>
      </c>
      <c r="AD243" s="91" t="e">
        <f t="shared" si="2258"/>
        <v>#REF!</v>
      </c>
      <c r="AE243" s="91" t="e">
        <f t="shared" si="2258"/>
        <v>#REF!</v>
      </c>
      <c r="AF243" s="91" t="e">
        <f t="shared" si="2258"/>
        <v>#REF!</v>
      </c>
      <c r="AG243" s="23" t="str">
        <f>IFERROR(VLOOKUP(CI243*1,Обработ.выгрузка_реестра_РФ!$A:$G,4,),"")</f>
        <v/>
      </c>
      <c r="AH243" s="91" t="str">
        <f t="shared" ref="AH243:AI243" si="2259">IFERROR(REPLACE(AG243,FIND("-",AG243,1),1,"*"),AG243)</f>
        <v/>
      </c>
      <c r="AI243" s="91" t="str">
        <f t="shared" si="2259"/>
        <v/>
      </c>
      <c r="AJ243" s="27" t="str">
        <f t="shared" si="2015"/>
        <v/>
      </c>
      <c r="AK243" s="63" t="e">
        <f>IF(LEN('Описание предлагаемого товара'!#REF!)&gt;0,'Описание предлагаемого товара'!#REF!,"")</f>
        <v>#REF!</v>
      </c>
      <c r="AL243" s="91" t="e">
        <f t="shared" ref="AL243:AM243" si="2260">IFERROR(REPLACE(AK243,FIND(CHAR(10),AK243,1),1,""),AK243)</f>
        <v>#REF!</v>
      </c>
      <c r="AM243" s="91" t="e">
        <f t="shared" si="2260"/>
        <v>#REF!</v>
      </c>
      <c r="AN243" s="91" t="e">
        <f t="shared" ref="AN243:AR243" si="2261">IFERROR(REPLACE(AM243,FIND(" ",AM243,1),1,""),AM243)</f>
        <v>#REF!</v>
      </c>
      <c r="AO243" s="91" t="e">
        <f t="shared" si="2261"/>
        <v>#REF!</v>
      </c>
      <c r="AP243" s="91" t="e">
        <f t="shared" si="2261"/>
        <v>#REF!</v>
      </c>
      <c r="AQ243" s="91" t="e">
        <f t="shared" si="2261"/>
        <v>#REF!</v>
      </c>
      <c r="AR243" s="91" t="e">
        <f t="shared" si="2261"/>
        <v>#REF!</v>
      </c>
      <c r="AS243" s="91" t="e">
        <f t="shared" si="1922"/>
        <v>#REF!</v>
      </c>
      <c r="AT243" s="91" t="e">
        <f t="shared" si="1923"/>
        <v>#REF!</v>
      </c>
      <c r="AU243" s="32" t="e">
        <f t="shared" si="1906"/>
        <v>#REF!</v>
      </c>
      <c r="AV243" s="93" t="e">
        <f>'Описание предлагаемого товара'!#REF!</f>
        <v>#REF!</v>
      </c>
      <c r="AW243" s="91" t="e">
        <f>MIN(SEARCH({0,1,2,3,4,5,6,7,8,9},AV243&amp; "0123456789"))</f>
        <v>#REF!</v>
      </c>
      <c r="AX243" s="91" t="str">
        <f t="shared" si="1924"/>
        <v/>
      </c>
      <c r="AY243" s="91" t="str">
        <f t="shared" si="1925"/>
        <v/>
      </c>
      <c r="AZ243" s="91" t="str">
        <f t="shared" si="1926"/>
        <v/>
      </c>
      <c r="BA243" s="91" t="str">
        <f t="shared" si="1927"/>
        <v/>
      </c>
      <c r="BB243" s="91" t="str">
        <f t="shared" si="1928"/>
        <v/>
      </c>
      <c r="BC243" s="91" t="str">
        <f t="shared" si="1929"/>
        <v/>
      </c>
      <c r="BD243" s="91" t="str">
        <f t="shared" si="1930"/>
        <v/>
      </c>
      <c r="BE243" s="91" t="str">
        <f t="shared" si="1931"/>
        <v/>
      </c>
      <c r="BF243" s="91" t="str">
        <f t="shared" si="1932"/>
        <v/>
      </c>
      <c r="BG243" s="91" t="str">
        <f t="shared" si="1933"/>
        <v/>
      </c>
      <c r="BH243" s="91" t="str">
        <f t="shared" si="1934"/>
        <v/>
      </c>
      <c r="BI243" s="91" t="str">
        <f t="shared" si="1935"/>
        <v/>
      </c>
      <c r="BJ243" s="91" t="str">
        <f t="shared" si="1936"/>
        <v/>
      </c>
      <c r="BK243" s="91" t="str">
        <f t="shared" si="1937"/>
        <v/>
      </c>
      <c r="BL243" s="91" t="str">
        <f t="shared" si="1938"/>
        <v/>
      </c>
      <c r="BM243" s="91" t="str">
        <f t="shared" si="1939"/>
        <v/>
      </c>
      <c r="BN243" s="91" t="str">
        <f t="shared" si="1940"/>
        <v/>
      </c>
      <c r="BO243" s="91" t="str">
        <f t="shared" si="1941"/>
        <v/>
      </c>
      <c r="BP243" s="91" t="str">
        <f t="shared" si="1942"/>
        <v/>
      </c>
      <c r="BQ243" s="91" t="str">
        <f t="shared" si="1943"/>
        <v/>
      </c>
      <c r="BR243" s="91" t="str">
        <f t="shared" si="1944"/>
        <v/>
      </c>
      <c r="BS243" s="91" t="str">
        <f t="shared" si="1945"/>
        <v/>
      </c>
      <c r="BT243" s="91" t="str">
        <f t="shared" si="1946"/>
        <v/>
      </c>
      <c r="BU243" s="91" t="str">
        <f t="shared" si="1947"/>
        <v/>
      </c>
      <c r="BV243" s="91" t="str">
        <f t="shared" si="1948"/>
        <v/>
      </c>
      <c r="BW243" s="91" t="str">
        <f t="shared" si="1949"/>
        <v/>
      </c>
      <c r="BX243" s="91" t="str">
        <f t="shared" si="1950"/>
        <v/>
      </c>
      <c r="BY243" s="91" t="str">
        <f t="shared" si="1951"/>
        <v/>
      </c>
      <c r="BZ243" s="91" t="str">
        <f t="shared" si="1952"/>
        <v/>
      </c>
      <c r="CA243" s="91" t="str">
        <f t="shared" si="1953"/>
        <v/>
      </c>
      <c r="CB243" s="91" t="str">
        <f t="shared" si="1954"/>
        <v/>
      </c>
      <c r="CC243" s="91" t="str">
        <f t="shared" si="1955"/>
        <v/>
      </c>
      <c r="CD243" s="91" t="str">
        <f t="shared" si="1956"/>
        <v/>
      </c>
      <c r="CE243" s="91" t="str">
        <f t="shared" si="1957"/>
        <v/>
      </c>
      <c r="CF243" s="91" t="str">
        <f t="shared" si="1958"/>
        <v/>
      </c>
      <c r="CG243" s="91" t="str">
        <f t="shared" si="1959"/>
        <v/>
      </c>
      <c r="CH243" s="91" t="str">
        <f t="shared" si="1960"/>
        <v/>
      </c>
      <c r="CI243" s="91" t="str">
        <f t="shared" si="1961"/>
        <v>нет</v>
      </c>
      <c r="CJ243" s="63" t="e">
        <f>IF(LEN('Описание предлагаемого товара'!#REF!)&gt;0,'Описание предлагаемого товара'!#REF!,"")</f>
        <v>#REF!</v>
      </c>
      <c r="CK243" s="91" t="e">
        <f t="shared" ref="CK243:CL243" si="2262">IFERROR(REPLACE(CJ243,FIND(CHAR(10),CJ243,1),1,""),CJ243)</f>
        <v>#REF!</v>
      </c>
      <c r="CL243" s="91" t="e">
        <f t="shared" si="2262"/>
        <v>#REF!</v>
      </c>
      <c r="CM243" s="91" t="e">
        <f t="shared" si="1963"/>
        <v>#REF!</v>
      </c>
      <c r="CN243" s="91" t="e">
        <f t="shared" si="1964"/>
        <v>#REF!</v>
      </c>
      <c r="CO243" s="91" t="e">
        <f t="shared" si="1965"/>
        <v>#REF!</v>
      </c>
      <c r="CP243" s="90" t="e">
        <f>IF(AU243="Не указан реестровый номер (мера нац.режима Запрет)","",IF(CI243="нет","",IF(CU243="да","исключение(не смотрим баллы)",IFERROR(IF(CI243*1&gt;0,IFERROR(IF(VLOOKUP(CI243*1,Обработ.выгрузка_реестра_РФ!$A:$G,7,)=0,"Баллы не установлены",VLOOKUP(CI243*1,Обработ.выгрузка_реестра_РФ!$A:$G,7,)),IF(LEN(CI243)&gt;14,"","нет номера в реестре РФ")),""),IF(LEN(CI243)=0,"","Некорректный реестровый номер")))))</f>
        <v>#REF!</v>
      </c>
      <c r="CQ243" s="33" t="e">
        <f>IF(LEN(C243)&gt;0,IFERROR(IF(LEN(H243)&gt;0,IF(LEN(VLOOKUP(H243,'исключения(не_смотрим_баллы)'!$A:$C,1,))&gt;0,"да","нет"),"не введен ОКПД2"),"нет"),"")</f>
        <v>#REF!</v>
      </c>
      <c r="CR243" s="33" t="e">
        <f ca="1">IF(CQ243="да",IF(TODAY()&lt;VLOOKUP(H243,'исключения(не_смотрим_баллы)'!$A:$C,3,),"да","нет"),"")</f>
        <v>#REF!</v>
      </c>
      <c r="CS243" s="33" t="str">
        <f>IFERROR(IF(CQ243="да",IF(VLOOKUP(CI243*1,Обработ.выгрузка_реестра_РФ!$A:$G,2,)&lt;VLOOKUP(H243,'исключения(не_смотрим_баллы)'!$A:$C,2,),"да","нет"),""),"")</f>
        <v/>
      </c>
      <c r="CT243" s="24"/>
      <c r="CU243" s="33" t="e">
        <f t="shared" si="1977"/>
        <v>#REF!</v>
      </c>
      <c r="CV243" s="91" t="e">
        <f t="shared" si="1978"/>
        <v>#REF!</v>
      </c>
      <c r="CW243" s="27" t="e">
        <f t="shared" si="1979"/>
        <v>#REF!</v>
      </c>
      <c r="CX243" s="26" t="e">
        <f t="shared" si="1908"/>
        <v>#REF!</v>
      </c>
      <c r="CY243" s="64" t="e">
        <f>IF(LEN('Описание предлагаемого товара'!#REF!)&gt;0,'Описание предлагаемого товара'!#REF!,"")</f>
        <v>#REF!</v>
      </c>
      <c r="CZ243" s="95" t="e">
        <f t="shared" si="1966"/>
        <v>#REF!</v>
      </c>
      <c r="DA243" s="95" t="e">
        <f t="shared" ref="DA243" si="2263">IFERROR(REPLACE(CZ243,FIND(" ",CZ243,1),1,""),CZ243)</f>
        <v>#REF!</v>
      </c>
      <c r="DB243" s="95" t="e">
        <f t="shared" si="1910"/>
        <v>#REF!</v>
      </c>
      <c r="DC243" s="95" t="e">
        <f t="shared" ref="DC243:DD243" si="2264">IFERROR(REPLACE(DB243,FIND("г.",DB243,1),2,""),DB243)</f>
        <v>#REF!</v>
      </c>
      <c r="DD243" s="95" t="e">
        <f t="shared" si="2264"/>
        <v>#REF!</v>
      </c>
      <c r="DE243" s="95" t="e">
        <f t="shared" ref="DE243:DF243" si="2265">IFERROR(REPLACE(DD243,FIND("г",DD243,1),1,""),DD243)</f>
        <v>#REF!</v>
      </c>
      <c r="DF243" s="95" t="e">
        <f t="shared" si="2265"/>
        <v>#REF!</v>
      </c>
      <c r="DG243" s="95" t="e">
        <f t="shared" si="1983"/>
        <v>#REF!</v>
      </c>
      <c r="DH243" s="25" t="str">
        <f>IFERROR(VLOOKUP(CI243*1,Обработ.выгрузка_реестра_РФ!$A:$G,5,),"")</f>
        <v/>
      </c>
      <c r="DI243" s="27" t="str">
        <f t="shared" si="1993"/>
        <v/>
      </c>
      <c r="DJ243" s="27" t="str">
        <f t="shared" ca="1" si="1970"/>
        <v/>
      </c>
      <c r="DK243" s="63" t="e">
        <f>IF(LEN('Описание предлагаемого товара'!#REF!)&gt;0,'Описание предлагаемого товара'!#REF!,"")</f>
        <v>#REF!</v>
      </c>
      <c r="DL243" s="63" t="e">
        <f>IF(LEN('Описание предлагаемого товара'!#REF!)&gt;0,'Описание предлагаемого товара'!#REF!,"")</f>
        <v>#REF!</v>
      </c>
      <c r="DM243" s="32"/>
    </row>
    <row r="244" spans="1:117" ht="48.75" customHeight="1" x14ac:dyDescent="0.25">
      <c r="A244" s="61" t="e">
        <f>IF(LEN('Описание предлагаемого товара'!#REF!)&gt;0,'Описание предлагаемого товара'!#REF!,"")</f>
        <v>#REF!</v>
      </c>
      <c r="B244" s="65" t="e">
        <f>IF(LEN('Описание предлагаемого товара'!#REF!)&gt;0,'Описание предлагаемого товара'!#REF!,"")</f>
        <v>#REF!</v>
      </c>
      <c r="C244" s="61" t="e">
        <f>IF(LEN('Описание предлагаемого товара'!#REF!)&gt;0,'Описание предлагаемого товара'!#REF!,"")</f>
        <v>#REF!</v>
      </c>
      <c r="D244" s="61" t="e">
        <f>IF(LEN('Описание предлагаемого товара'!#REF!)&gt;0,'Описание предлагаемого товара'!#REF!,"")</f>
        <v>#REF!</v>
      </c>
      <c r="E244" s="61" t="e">
        <f>IF(LEN('Описание предлагаемого товара'!#REF!)&gt;0,'Описание предлагаемого товара'!#REF!,"")</f>
        <v>#REF!</v>
      </c>
      <c r="F244" s="61" t="e">
        <f>IF(LEN('Описание предлагаемого товара'!#REF!)&gt;0,'Описание предлагаемого товара'!#REF!,"")</f>
        <v>#REF!</v>
      </c>
      <c r="G244" s="61" t="e">
        <f>IF(LEN('Описание предлагаемого товара'!#REF!)&gt;0,'Описание предлагаемого товара'!#REF!,"")</f>
        <v>#REF!</v>
      </c>
      <c r="H244" s="61" t="e">
        <f>IF(LEN('Описание предлагаемого товара'!#REF!)&gt;0,'Описание предлагаемого товара'!#REF!,"")</f>
        <v>#REF!</v>
      </c>
      <c r="I244" s="61" t="e">
        <f>IF(LEN('Описание предлагаемого товара'!#REF!)&gt;0,'Описание предлагаемого товара'!#REF!,"")</f>
        <v>#REF!</v>
      </c>
      <c r="J244" s="38" t="str">
        <f>IFERROR(VLOOKUP(B244,SAP!$A:$E,5,),"")</f>
        <v/>
      </c>
      <c r="K244" s="40" t="str">
        <f t="shared" si="1913"/>
        <v/>
      </c>
      <c r="L244" s="61" t="e">
        <f>IF(LEN('Описание предлагаемого товара'!#REF!)&gt;0,IFERROR('Описание предлагаемого товара'!#REF!*1,""),"")</f>
        <v>#REF!</v>
      </c>
      <c r="M244" s="39" t="str">
        <f>IFERROR(VLOOKUP(B244,SAP!$A:$E,2,),"")</f>
        <v/>
      </c>
      <c r="N244" s="41" t="str">
        <f t="shared" si="2049"/>
        <v/>
      </c>
      <c r="O244" s="39" t="str">
        <f t="shared" si="1900"/>
        <v/>
      </c>
      <c r="P244" s="36" t="e">
        <f>IF(LEN('Описание предлагаемого товара'!#REF!)&gt;0,'Описание предлагаемого товара'!#REF!,"")</f>
        <v>#REF!</v>
      </c>
      <c r="Q24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44" s="37" t="e">
        <f>IF(LEN('Описание предлагаемого товара'!#REF!)&gt;0,'Описание предлагаемого товара'!#REF!,"")</f>
        <v>#REF!</v>
      </c>
      <c r="S244" s="37" t="e">
        <f>IF(LEN('Описание предлагаемого товара'!#REF!)&gt;0,'Описание предлагаемого товара'!#REF!,"")</f>
        <v>#REF!</v>
      </c>
      <c r="T24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44" s="23" t="str">
        <f>IFERROR(VLOOKUP(CI244*1,Обработ.выгрузка_реестра_РФ!$A:$G,6,),"")</f>
        <v/>
      </c>
      <c r="V244" s="61" t="e">
        <f>IF(LEN('Описание предлагаемого товара'!#REF!)&gt;0,'Описание предлагаемого товара'!#REF!,"")</f>
        <v>#REF!</v>
      </c>
      <c r="W244" s="62" t="e">
        <f>IF(LEN('Описание предлагаемого товара'!#REF!)&gt;0,'Описание предлагаемого товара'!#REF!,"")</f>
        <v>#REF!</v>
      </c>
      <c r="X244" s="91" t="e">
        <f t="shared" ref="X244:Y244" si="2266">IFERROR(REPLACE(W244,FIND(CHAR(10),W244,1),1," "),W244)</f>
        <v>#REF!</v>
      </c>
      <c r="Y244" s="91" t="e">
        <f t="shared" si="2266"/>
        <v>#REF!</v>
      </c>
      <c r="Z244" s="91" t="e">
        <f t="shared" si="1915"/>
        <v>#REF!</v>
      </c>
      <c r="AA244" s="91" t="e">
        <f t="shared" si="1916"/>
        <v>#REF!</v>
      </c>
      <c r="AB244" s="91" t="e">
        <f t="shared" si="1917"/>
        <v>#REF!</v>
      </c>
      <c r="AC244" s="91" t="e">
        <f t="shared" ref="AC244:AF244" si="2267">IFERROR(REPLACE(AB244,FIND("  ",AB244,1),2," "),AB244)</f>
        <v>#REF!</v>
      </c>
      <c r="AD244" s="91" t="e">
        <f t="shared" si="2267"/>
        <v>#REF!</v>
      </c>
      <c r="AE244" s="91" t="e">
        <f t="shared" si="2267"/>
        <v>#REF!</v>
      </c>
      <c r="AF244" s="91" t="e">
        <f t="shared" si="2267"/>
        <v>#REF!</v>
      </c>
      <c r="AG244" s="23" t="str">
        <f>IFERROR(VLOOKUP(CI244*1,Обработ.выгрузка_реестра_РФ!$A:$G,4,),"")</f>
        <v/>
      </c>
      <c r="AH244" s="91" t="str">
        <f t="shared" ref="AH244:AI244" si="2268">IFERROR(REPLACE(AG244,FIND("-",AG244,1),1,"*"),AG244)</f>
        <v/>
      </c>
      <c r="AI244" s="91" t="str">
        <f t="shared" si="2268"/>
        <v/>
      </c>
      <c r="AJ244" s="27" t="str">
        <f t="shared" si="2015"/>
        <v/>
      </c>
      <c r="AK244" s="63" t="e">
        <f>IF(LEN('Описание предлагаемого товара'!#REF!)&gt;0,'Описание предлагаемого товара'!#REF!,"")</f>
        <v>#REF!</v>
      </c>
      <c r="AL244" s="91" t="e">
        <f t="shared" ref="AL244:AM244" si="2269">IFERROR(REPLACE(AK244,FIND(CHAR(10),AK244,1),1,""),AK244)</f>
        <v>#REF!</v>
      </c>
      <c r="AM244" s="91" t="e">
        <f t="shared" si="2269"/>
        <v>#REF!</v>
      </c>
      <c r="AN244" s="91" t="e">
        <f t="shared" ref="AN244:AR244" si="2270">IFERROR(REPLACE(AM244,FIND(" ",AM244,1),1,""),AM244)</f>
        <v>#REF!</v>
      </c>
      <c r="AO244" s="91" t="e">
        <f t="shared" si="2270"/>
        <v>#REF!</v>
      </c>
      <c r="AP244" s="91" t="e">
        <f t="shared" si="2270"/>
        <v>#REF!</v>
      </c>
      <c r="AQ244" s="91" t="e">
        <f t="shared" si="2270"/>
        <v>#REF!</v>
      </c>
      <c r="AR244" s="91" t="e">
        <f t="shared" si="2270"/>
        <v>#REF!</v>
      </c>
      <c r="AS244" s="91" t="e">
        <f t="shared" si="1922"/>
        <v>#REF!</v>
      </c>
      <c r="AT244" s="91" t="e">
        <f t="shared" si="1923"/>
        <v>#REF!</v>
      </c>
      <c r="AU244" s="32" t="e">
        <f t="shared" si="1906"/>
        <v>#REF!</v>
      </c>
      <c r="AV244" s="93" t="e">
        <f>'Описание предлагаемого товара'!#REF!</f>
        <v>#REF!</v>
      </c>
      <c r="AW244" s="91" t="e">
        <f>MIN(SEARCH({0,1,2,3,4,5,6,7,8,9},AV244&amp; "0123456789"))</f>
        <v>#REF!</v>
      </c>
      <c r="AX244" s="91" t="str">
        <f t="shared" si="1924"/>
        <v/>
      </c>
      <c r="AY244" s="91" t="str">
        <f t="shared" si="1925"/>
        <v/>
      </c>
      <c r="AZ244" s="91" t="str">
        <f t="shared" si="1926"/>
        <v/>
      </c>
      <c r="BA244" s="91" t="str">
        <f t="shared" si="1927"/>
        <v/>
      </c>
      <c r="BB244" s="91" t="str">
        <f t="shared" si="1928"/>
        <v/>
      </c>
      <c r="BC244" s="91" t="str">
        <f t="shared" si="1929"/>
        <v/>
      </c>
      <c r="BD244" s="91" t="str">
        <f t="shared" si="1930"/>
        <v/>
      </c>
      <c r="BE244" s="91" t="str">
        <f t="shared" si="1931"/>
        <v/>
      </c>
      <c r="BF244" s="91" t="str">
        <f t="shared" si="1932"/>
        <v/>
      </c>
      <c r="BG244" s="91" t="str">
        <f t="shared" si="1933"/>
        <v/>
      </c>
      <c r="BH244" s="91" t="str">
        <f t="shared" si="1934"/>
        <v/>
      </c>
      <c r="BI244" s="91" t="str">
        <f t="shared" si="1935"/>
        <v/>
      </c>
      <c r="BJ244" s="91" t="str">
        <f t="shared" si="1936"/>
        <v/>
      </c>
      <c r="BK244" s="91" t="str">
        <f t="shared" si="1937"/>
        <v/>
      </c>
      <c r="BL244" s="91" t="str">
        <f t="shared" si="1938"/>
        <v/>
      </c>
      <c r="BM244" s="91" t="str">
        <f t="shared" si="1939"/>
        <v/>
      </c>
      <c r="BN244" s="91" t="str">
        <f t="shared" si="1940"/>
        <v/>
      </c>
      <c r="BO244" s="91" t="str">
        <f t="shared" si="1941"/>
        <v/>
      </c>
      <c r="BP244" s="91" t="str">
        <f t="shared" si="1942"/>
        <v/>
      </c>
      <c r="BQ244" s="91" t="str">
        <f t="shared" si="1943"/>
        <v/>
      </c>
      <c r="BR244" s="91" t="str">
        <f t="shared" si="1944"/>
        <v/>
      </c>
      <c r="BS244" s="91" t="str">
        <f t="shared" si="1945"/>
        <v/>
      </c>
      <c r="BT244" s="91" t="str">
        <f t="shared" si="1946"/>
        <v/>
      </c>
      <c r="BU244" s="91" t="str">
        <f t="shared" si="1947"/>
        <v/>
      </c>
      <c r="BV244" s="91" t="str">
        <f t="shared" si="1948"/>
        <v/>
      </c>
      <c r="BW244" s="91" t="str">
        <f t="shared" si="1949"/>
        <v/>
      </c>
      <c r="BX244" s="91" t="str">
        <f t="shared" si="1950"/>
        <v/>
      </c>
      <c r="BY244" s="91" t="str">
        <f t="shared" si="1951"/>
        <v/>
      </c>
      <c r="BZ244" s="91" t="str">
        <f t="shared" si="1952"/>
        <v/>
      </c>
      <c r="CA244" s="91" t="str">
        <f t="shared" si="1953"/>
        <v/>
      </c>
      <c r="CB244" s="91" t="str">
        <f t="shared" si="1954"/>
        <v/>
      </c>
      <c r="CC244" s="91" t="str">
        <f t="shared" si="1955"/>
        <v/>
      </c>
      <c r="CD244" s="91" t="str">
        <f t="shared" si="1956"/>
        <v/>
      </c>
      <c r="CE244" s="91" t="str">
        <f t="shared" si="1957"/>
        <v/>
      </c>
      <c r="CF244" s="91" t="str">
        <f t="shared" si="1958"/>
        <v/>
      </c>
      <c r="CG244" s="91" t="str">
        <f t="shared" si="1959"/>
        <v/>
      </c>
      <c r="CH244" s="91" t="str">
        <f t="shared" si="1960"/>
        <v/>
      </c>
      <c r="CI244" s="91" t="str">
        <f t="shared" si="1961"/>
        <v>нет</v>
      </c>
      <c r="CJ244" s="63" t="e">
        <f>IF(LEN('Описание предлагаемого товара'!#REF!)&gt;0,'Описание предлагаемого товара'!#REF!,"")</f>
        <v>#REF!</v>
      </c>
      <c r="CK244" s="91" t="e">
        <f t="shared" ref="CK244:CL244" si="2271">IFERROR(REPLACE(CJ244,FIND(CHAR(10),CJ244,1),1,""),CJ244)</f>
        <v>#REF!</v>
      </c>
      <c r="CL244" s="91" t="e">
        <f t="shared" si="2271"/>
        <v>#REF!</v>
      </c>
      <c r="CM244" s="91" t="e">
        <f t="shared" si="1963"/>
        <v>#REF!</v>
      </c>
      <c r="CN244" s="91" t="e">
        <f t="shared" si="1964"/>
        <v>#REF!</v>
      </c>
      <c r="CO244" s="91" t="e">
        <f t="shared" si="1965"/>
        <v>#REF!</v>
      </c>
      <c r="CP244" s="90" t="e">
        <f>IF(AU244="Не указан реестровый номер (мера нац.режима Запрет)","",IF(CI244="нет","",IF(CU244="да","исключение(не смотрим баллы)",IFERROR(IF(CI244*1&gt;0,IFERROR(IF(VLOOKUP(CI244*1,Обработ.выгрузка_реестра_РФ!$A:$G,7,)=0,"Баллы не установлены",VLOOKUP(CI244*1,Обработ.выгрузка_реестра_РФ!$A:$G,7,)),IF(LEN(CI244)&gt;14,"","нет номера в реестре РФ")),""),IF(LEN(CI244)=0,"","Некорректный реестровый номер")))))</f>
        <v>#REF!</v>
      </c>
      <c r="CQ244" s="33" t="e">
        <f>IF(LEN(C244)&gt;0,IFERROR(IF(LEN(H244)&gt;0,IF(LEN(VLOOKUP(H244,'исключения(не_смотрим_баллы)'!$A:$C,1,))&gt;0,"да","нет"),"не введен ОКПД2"),"нет"),"")</f>
        <v>#REF!</v>
      </c>
      <c r="CR244" s="33" t="e">
        <f ca="1">IF(CQ244="да",IF(TODAY()&lt;VLOOKUP(H244,'исключения(не_смотрим_баллы)'!$A:$C,3,),"да","нет"),"")</f>
        <v>#REF!</v>
      </c>
      <c r="CS244" s="33" t="str">
        <f>IFERROR(IF(CQ244="да",IF(VLOOKUP(CI244*1,Обработ.выгрузка_реестра_РФ!$A:$G,2,)&lt;VLOOKUP(H244,'исключения(не_смотрим_баллы)'!$A:$C,2,),"да","нет"),""),"")</f>
        <v/>
      </c>
      <c r="CT244" s="24"/>
      <c r="CU244" s="33" t="e">
        <f t="shared" si="1977"/>
        <v>#REF!</v>
      </c>
      <c r="CV244" s="91" t="e">
        <f t="shared" si="1978"/>
        <v>#REF!</v>
      </c>
      <c r="CW244" s="27" t="e">
        <f t="shared" si="1979"/>
        <v>#REF!</v>
      </c>
      <c r="CX244" s="26" t="e">
        <f t="shared" si="1908"/>
        <v>#REF!</v>
      </c>
      <c r="CY244" s="64" t="e">
        <f>IF(LEN('Описание предлагаемого товара'!#REF!)&gt;0,'Описание предлагаемого товара'!#REF!,"")</f>
        <v>#REF!</v>
      </c>
      <c r="CZ244" s="95" t="e">
        <f t="shared" si="1966"/>
        <v>#REF!</v>
      </c>
      <c r="DA244" s="95" t="e">
        <f t="shared" ref="DA244" si="2272">IFERROR(REPLACE(CZ244,FIND(" ",CZ244,1),1,""),CZ244)</f>
        <v>#REF!</v>
      </c>
      <c r="DB244" s="95" t="e">
        <f t="shared" si="1910"/>
        <v>#REF!</v>
      </c>
      <c r="DC244" s="95" t="e">
        <f t="shared" ref="DC244:DD244" si="2273">IFERROR(REPLACE(DB244,FIND("г.",DB244,1),2,""),DB244)</f>
        <v>#REF!</v>
      </c>
      <c r="DD244" s="95" t="e">
        <f t="shared" si="2273"/>
        <v>#REF!</v>
      </c>
      <c r="DE244" s="95" t="e">
        <f t="shared" ref="DE244:DF244" si="2274">IFERROR(REPLACE(DD244,FIND("г",DD244,1),1,""),DD244)</f>
        <v>#REF!</v>
      </c>
      <c r="DF244" s="95" t="e">
        <f t="shared" si="2274"/>
        <v>#REF!</v>
      </c>
      <c r="DG244" s="95" t="e">
        <f t="shared" si="1983"/>
        <v>#REF!</v>
      </c>
      <c r="DH244" s="25" t="str">
        <f>IFERROR(VLOOKUP(CI244*1,Обработ.выгрузка_реестра_РФ!$A:$G,5,),"")</f>
        <v/>
      </c>
      <c r="DI244" s="27" t="str">
        <f t="shared" si="1993"/>
        <v/>
      </c>
      <c r="DJ244" s="27" t="str">
        <f t="shared" ca="1" si="1970"/>
        <v/>
      </c>
      <c r="DK244" s="63" t="e">
        <f>IF(LEN('Описание предлагаемого товара'!#REF!)&gt;0,'Описание предлагаемого товара'!#REF!,"")</f>
        <v>#REF!</v>
      </c>
      <c r="DL244" s="63" t="e">
        <f>IF(LEN('Описание предлагаемого товара'!#REF!)&gt;0,'Описание предлагаемого товара'!#REF!,"")</f>
        <v>#REF!</v>
      </c>
      <c r="DM244" s="32"/>
    </row>
    <row r="245" spans="1:117" ht="48.75" customHeight="1" x14ac:dyDescent="0.25">
      <c r="A245" s="61" t="e">
        <f>IF(LEN('Описание предлагаемого товара'!#REF!)&gt;0,'Описание предлагаемого товара'!#REF!,"")</f>
        <v>#REF!</v>
      </c>
      <c r="B245" s="65" t="e">
        <f>IF(LEN('Описание предлагаемого товара'!#REF!)&gt;0,'Описание предлагаемого товара'!#REF!,"")</f>
        <v>#REF!</v>
      </c>
      <c r="C245" s="61" t="e">
        <f>IF(LEN('Описание предлагаемого товара'!#REF!)&gt;0,'Описание предлагаемого товара'!#REF!,"")</f>
        <v>#REF!</v>
      </c>
      <c r="D245" s="61" t="e">
        <f>IF(LEN('Описание предлагаемого товара'!#REF!)&gt;0,'Описание предлагаемого товара'!#REF!,"")</f>
        <v>#REF!</v>
      </c>
      <c r="E245" s="61" t="e">
        <f>IF(LEN('Описание предлагаемого товара'!#REF!)&gt;0,'Описание предлагаемого товара'!#REF!,"")</f>
        <v>#REF!</v>
      </c>
      <c r="F245" s="61" t="e">
        <f>IF(LEN('Описание предлагаемого товара'!#REF!)&gt;0,'Описание предлагаемого товара'!#REF!,"")</f>
        <v>#REF!</v>
      </c>
      <c r="G245" s="61" t="e">
        <f>IF(LEN('Описание предлагаемого товара'!#REF!)&gt;0,'Описание предлагаемого товара'!#REF!,"")</f>
        <v>#REF!</v>
      </c>
      <c r="H245" s="61" t="e">
        <f>IF(LEN('Описание предлагаемого товара'!#REF!)&gt;0,'Описание предлагаемого товара'!#REF!,"")</f>
        <v>#REF!</v>
      </c>
      <c r="I245" s="61" t="e">
        <f>IF(LEN('Описание предлагаемого товара'!#REF!)&gt;0,'Описание предлагаемого товара'!#REF!,"")</f>
        <v>#REF!</v>
      </c>
      <c r="J245" s="38" t="str">
        <f>IFERROR(VLOOKUP(B245,SAP!$A:$E,5,),"")</f>
        <v/>
      </c>
      <c r="K245" s="40" t="str">
        <f t="shared" si="1913"/>
        <v/>
      </c>
      <c r="L245" s="61" t="e">
        <f>IF(LEN('Описание предлагаемого товара'!#REF!)&gt;0,IFERROR('Описание предлагаемого товара'!#REF!*1,""),"")</f>
        <v>#REF!</v>
      </c>
      <c r="M245" s="39" t="str">
        <f>IFERROR(VLOOKUP(B245,SAP!$A:$E,2,),"")</f>
        <v/>
      </c>
      <c r="N245" s="41" t="str">
        <f t="shared" si="2049"/>
        <v/>
      </c>
      <c r="O245" s="39" t="str">
        <f t="shared" si="1900"/>
        <v/>
      </c>
      <c r="P245" s="36" t="e">
        <f>IF(LEN('Описание предлагаемого товара'!#REF!)&gt;0,'Описание предлагаемого товара'!#REF!,"")</f>
        <v>#REF!</v>
      </c>
      <c r="Q24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45" s="37" t="e">
        <f>IF(LEN('Описание предлагаемого товара'!#REF!)&gt;0,'Описание предлагаемого товара'!#REF!,"")</f>
        <v>#REF!</v>
      </c>
      <c r="S245" s="37" t="e">
        <f>IF(LEN('Описание предлагаемого товара'!#REF!)&gt;0,'Описание предлагаемого товара'!#REF!,"")</f>
        <v>#REF!</v>
      </c>
      <c r="T24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45" s="23" t="str">
        <f>IFERROR(VLOOKUP(CI245*1,Обработ.выгрузка_реестра_РФ!$A:$G,6,),"")</f>
        <v/>
      </c>
      <c r="V245" s="61" t="e">
        <f>IF(LEN('Описание предлагаемого товара'!#REF!)&gt;0,'Описание предлагаемого товара'!#REF!,"")</f>
        <v>#REF!</v>
      </c>
      <c r="W245" s="62" t="e">
        <f>IF(LEN('Описание предлагаемого товара'!#REF!)&gt;0,'Описание предлагаемого товара'!#REF!,"")</f>
        <v>#REF!</v>
      </c>
      <c r="X245" s="91" t="e">
        <f t="shared" ref="X245:Y245" si="2275">IFERROR(REPLACE(W245,FIND(CHAR(10),W245,1),1," "),W245)</f>
        <v>#REF!</v>
      </c>
      <c r="Y245" s="91" t="e">
        <f t="shared" si="2275"/>
        <v>#REF!</v>
      </c>
      <c r="Z245" s="91" t="e">
        <f t="shared" si="1915"/>
        <v>#REF!</v>
      </c>
      <c r="AA245" s="91" t="e">
        <f t="shared" si="1916"/>
        <v>#REF!</v>
      </c>
      <c r="AB245" s="91" t="e">
        <f t="shared" si="1917"/>
        <v>#REF!</v>
      </c>
      <c r="AC245" s="91" t="e">
        <f t="shared" ref="AC245:AF245" si="2276">IFERROR(REPLACE(AB245,FIND("  ",AB245,1),2," "),AB245)</f>
        <v>#REF!</v>
      </c>
      <c r="AD245" s="91" t="e">
        <f t="shared" si="2276"/>
        <v>#REF!</v>
      </c>
      <c r="AE245" s="91" t="e">
        <f t="shared" si="2276"/>
        <v>#REF!</v>
      </c>
      <c r="AF245" s="91" t="e">
        <f t="shared" si="2276"/>
        <v>#REF!</v>
      </c>
      <c r="AG245" s="23" t="str">
        <f>IFERROR(VLOOKUP(CI245*1,Обработ.выгрузка_реестра_РФ!$A:$G,4,),"")</f>
        <v/>
      </c>
      <c r="AH245" s="91" t="str">
        <f t="shared" ref="AH245:AI245" si="2277">IFERROR(REPLACE(AG245,FIND("-",AG245,1),1,"*"),AG245)</f>
        <v/>
      </c>
      <c r="AI245" s="91" t="str">
        <f t="shared" si="2277"/>
        <v/>
      </c>
      <c r="AJ245" s="27" t="str">
        <f t="shared" si="2015"/>
        <v/>
      </c>
      <c r="AK245" s="63" t="e">
        <f>IF(LEN('Описание предлагаемого товара'!#REF!)&gt;0,'Описание предлагаемого товара'!#REF!,"")</f>
        <v>#REF!</v>
      </c>
      <c r="AL245" s="91" t="e">
        <f t="shared" ref="AL245:AM245" si="2278">IFERROR(REPLACE(AK245,FIND(CHAR(10),AK245,1),1,""),AK245)</f>
        <v>#REF!</v>
      </c>
      <c r="AM245" s="91" t="e">
        <f t="shared" si="2278"/>
        <v>#REF!</v>
      </c>
      <c r="AN245" s="91" t="e">
        <f t="shared" ref="AN245:AR245" si="2279">IFERROR(REPLACE(AM245,FIND(" ",AM245,1),1,""),AM245)</f>
        <v>#REF!</v>
      </c>
      <c r="AO245" s="91" t="e">
        <f t="shared" si="2279"/>
        <v>#REF!</v>
      </c>
      <c r="AP245" s="91" t="e">
        <f t="shared" si="2279"/>
        <v>#REF!</v>
      </c>
      <c r="AQ245" s="91" t="e">
        <f t="shared" si="2279"/>
        <v>#REF!</v>
      </c>
      <c r="AR245" s="91" t="e">
        <f t="shared" si="2279"/>
        <v>#REF!</v>
      </c>
      <c r="AS245" s="91" t="e">
        <f t="shared" si="1922"/>
        <v>#REF!</v>
      </c>
      <c r="AT245" s="91" t="e">
        <f t="shared" si="1923"/>
        <v>#REF!</v>
      </c>
      <c r="AU245" s="32" t="e">
        <f t="shared" si="1906"/>
        <v>#REF!</v>
      </c>
      <c r="AV245" s="93" t="e">
        <f>'Описание предлагаемого товара'!#REF!</f>
        <v>#REF!</v>
      </c>
      <c r="AW245" s="91" t="e">
        <f>MIN(SEARCH({0,1,2,3,4,5,6,7,8,9},AV245&amp; "0123456789"))</f>
        <v>#REF!</v>
      </c>
      <c r="AX245" s="91" t="str">
        <f t="shared" si="1924"/>
        <v/>
      </c>
      <c r="AY245" s="91" t="str">
        <f t="shared" si="1925"/>
        <v/>
      </c>
      <c r="AZ245" s="91" t="str">
        <f t="shared" si="1926"/>
        <v/>
      </c>
      <c r="BA245" s="91" t="str">
        <f t="shared" si="1927"/>
        <v/>
      </c>
      <c r="BB245" s="91" t="str">
        <f t="shared" si="1928"/>
        <v/>
      </c>
      <c r="BC245" s="91" t="str">
        <f t="shared" si="1929"/>
        <v/>
      </c>
      <c r="BD245" s="91" t="str">
        <f t="shared" si="1930"/>
        <v/>
      </c>
      <c r="BE245" s="91" t="str">
        <f t="shared" si="1931"/>
        <v/>
      </c>
      <c r="BF245" s="91" t="str">
        <f t="shared" si="1932"/>
        <v/>
      </c>
      <c r="BG245" s="91" t="str">
        <f t="shared" si="1933"/>
        <v/>
      </c>
      <c r="BH245" s="91" t="str">
        <f t="shared" si="1934"/>
        <v/>
      </c>
      <c r="BI245" s="91" t="str">
        <f t="shared" si="1935"/>
        <v/>
      </c>
      <c r="BJ245" s="91" t="str">
        <f t="shared" si="1936"/>
        <v/>
      </c>
      <c r="BK245" s="91" t="str">
        <f t="shared" si="1937"/>
        <v/>
      </c>
      <c r="BL245" s="91" t="str">
        <f t="shared" si="1938"/>
        <v/>
      </c>
      <c r="BM245" s="91" t="str">
        <f t="shared" si="1939"/>
        <v/>
      </c>
      <c r="BN245" s="91" t="str">
        <f t="shared" si="1940"/>
        <v/>
      </c>
      <c r="BO245" s="91" t="str">
        <f t="shared" si="1941"/>
        <v/>
      </c>
      <c r="BP245" s="91" t="str">
        <f t="shared" si="1942"/>
        <v/>
      </c>
      <c r="BQ245" s="91" t="str">
        <f t="shared" si="1943"/>
        <v/>
      </c>
      <c r="BR245" s="91" t="str">
        <f t="shared" si="1944"/>
        <v/>
      </c>
      <c r="BS245" s="91" t="str">
        <f t="shared" si="1945"/>
        <v/>
      </c>
      <c r="BT245" s="91" t="str">
        <f t="shared" si="1946"/>
        <v/>
      </c>
      <c r="BU245" s="91" t="str">
        <f t="shared" si="1947"/>
        <v/>
      </c>
      <c r="BV245" s="91" t="str">
        <f t="shared" si="1948"/>
        <v/>
      </c>
      <c r="BW245" s="91" t="str">
        <f t="shared" si="1949"/>
        <v/>
      </c>
      <c r="BX245" s="91" t="str">
        <f t="shared" si="1950"/>
        <v/>
      </c>
      <c r="BY245" s="91" t="str">
        <f t="shared" si="1951"/>
        <v/>
      </c>
      <c r="BZ245" s="91" t="str">
        <f t="shared" si="1952"/>
        <v/>
      </c>
      <c r="CA245" s="91" t="str">
        <f t="shared" si="1953"/>
        <v/>
      </c>
      <c r="CB245" s="91" t="str">
        <f t="shared" si="1954"/>
        <v/>
      </c>
      <c r="CC245" s="91" t="str">
        <f t="shared" si="1955"/>
        <v/>
      </c>
      <c r="CD245" s="91" t="str">
        <f t="shared" si="1956"/>
        <v/>
      </c>
      <c r="CE245" s="91" t="str">
        <f t="shared" si="1957"/>
        <v/>
      </c>
      <c r="CF245" s="91" t="str">
        <f t="shared" si="1958"/>
        <v/>
      </c>
      <c r="CG245" s="91" t="str">
        <f t="shared" si="1959"/>
        <v/>
      </c>
      <c r="CH245" s="91" t="str">
        <f t="shared" si="1960"/>
        <v/>
      </c>
      <c r="CI245" s="91" t="str">
        <f t="shared" si="1961"/>
        <v>нет</v>
      </c>
      <c r="CJ245" s="63" t="e">
        <f>IF(LEN('Описание предлагаемого товара'!#REF!)&gt;0,'Описание предлагаемого товара'!#REF!,"")</f>
        <v>#REF!</v>
      </c>
      <c r="CK245" s="91" t="e">
        <f t="shared" ref="CK245:CL245" si="2280">IFERROR(REPLACE(CJ245,FIND(CHAR(10),CJ245,1),1,""),CJ245)</f>
        <v>#REF!</v>
      </c>
      <c r="CL245" s="91" t="e">
        <f t="shared" si="2280"/>
        <v>#REF!</v>
      </c>
      <c r="CM245" s="91" t="e">
        <f t="shared" si="1963"/>
        <v>#REF!</v>
      </c>
      <c r="CN245" s="91" t="e">
        <f t="shared" si="1964"/>
        <v>#REF!</v>
      </c>
      <c r="CO245" s="91" t="e">
        <f t="shared" si="1965"/>
        <v>#REF!</v>
      </c>
      <c r="CP245" s="90" t="e">
        <f>IF(AU245="Не указан реестровый номер (мера нац.режима Запрет)","",IF(CI245="нет","",IF(CU245="да","исключение(не смотрим баллы)",IFERROR(IF(CI245*1&gt;0,IFERROR(IF(VLOOKUP(CI245*1,Обработ.выгрузка_реестра_РФ!$A:$G,7,)=0,"Баллы не установлены",VLOOKUP(CI245*1,Обработ.выгрузка_реестра_РФ!$A:$G,7,)),IF(LEN(CI245)&gt;14,"","нет номера в реестре РФ")),""),IF(LEN(CI245)=0,"","Некорректный реестровый номер")))))</f>
        <v>#REF!</v>
      </c>
      <c r="CQ245" s="33" t="e">
        <f>IF(LEN(C245)&gt;0,IFERROR(IF(LEN(H245)&gt;0,IF(LEN(VLOOKUP(H245,'исключения(не_смотрим_баллы)'!$A:$C,1,))&gt;0,"да","нет"),"не введен ОКПД2"),"нет"),"")</f>
        <v>#REF!</v>
      </c>
      <c r="CR245" s="33" t="e">
        <f ca="1">IF(CQ245="да",IF(TODAY()&lt;VLOOKUP(H245,'исключения(не_смотрим_баллы)'!$A:$C,3,),"да","нет"),"")</f>
        <v>#REF!</v>
      </c>
      <c r="CS245" s="33" t="str">
        <f>IFERROR(IF(CQ245="да",IF(VLOOKUP(CI245*1,Обработ.выгрузка_реестра_РФ!$A:$G,2,)&lt;VLOOKUP(H245,'исключения(не_смотрим_баллы)'!$A:$C,2,),"да","нет"),""),"")</f>
        <v/>
      </c>
      <c r="CT245" s="24"/>
      <c r="CU245" s="33" t="e">
        <f t="shared" si="1977"/>
        <v>#REF!</v>
      </c>
      <c r="CV245" s="91" t="e">
        <f t="shared" si="1978"/>
        <v>#REF!</v>
      </c>
      <c r="CW245" s="27" t="e">
        <f t="shared" si="1979"/>
        <v>#REF!</v>
      </c>
      <c r="CX245" s="26" t="e">
        <f t="shared" si="1908"/>
        <v>#REF!</v>
      </c>
      <c r="CY245" s="64" t="e">
        <f>IF(LEN('Описание предлагаемого товара'!#REF!)&gt;0,'Описание предлагаемого товара'!#REF!,"")</f>
        <v>#REF!</v>
      </c>
      <c r="CZ245" s="95" t="e">
        <f t="shared" si="1966"/>
        <v>#REF!</v>
      </c>
      <c r="DA245" s="95" t="e">
        <f t="shared" ref="DA245" si="2281">IFERROR(REPLACE(CZ245,FIND(" ",CZ245,1),1,""),CZ245)</f>
        <v>#REF!</v>
      </c>
      <c r="DB245" s="95" t="e">
        <f t="shared" si="1910"/>
        <v>#REF!</v>
      </c>
      <c r="DC245" s="95" t="e">
        <f t="shared" ref="DC245:DD245" si="2282">IFERROR(REPLACE(DB245,FIND("г.",DB245,1),2,""),DB245)</f>
        <v>#REF!</v>
      </c>
      <c r="DD245" s="95" t="e">
        <f t="shared" si="2282"/>
        <v>#REF!</v>
      </c>
      <c r="DE245" s="95" t="e">
        <f t="shared" ref="DE245:DF245" si="2283">IFERROR(REPLACE(DD245,FIND("г",DD245,1),1,""),DD245)</f>
        <v>#REF!</v>
      </c>
      <c r="DF245" s="95" t="e">
        <f t="shared" si="2283"/>
        <v>#REF!</v>
      </c>
      <c r="DG245" s="95" t="e">
        <f t="shared" si="1983"/>
        <v>#REF!</v>
      </c>
      <c r="DH245" s="25" t="str">
        <f>IFERROR(VLOOKUP(CI245*1,Обработ.выгрузка_реестра_РФ!$A:$G,5,),"")</f>
        <v/>
      </c>
      <c r="DI245" s="27" t="str">
        <f t="shared" si="1993"/>
        <v/>
      </c>
      <c r="DJ245" s="27" t="str">
        <f t="shared" ca="1" si="1970"/>
        <v/>
      </c>
      <c r="DK245" s="63" t="e">
        <f>IF(LEN('Описание предлагаемого товара'!#REF!)&gt;0,'Описание предлагаемого товара'!#REF!,"")</f>
        <v>#REF!</v>
      </c>
      <c r="DL245" s="63" t="e">
        <f>IF(LEN('Описание предлагаемого товара'!#REF!)&gt;0,'Описание предлагаемого товара'!#REF!,"")</f>
        <v>#REF!</v>
      </c>
      <c r="DM245" s="32"/>
    </row>
    <row r="246" spans="1:117" ht="48.75" customHeight="1" x14ac:dyDescent="0.25">
      <c r="A246" s="61" t="e">
        <f>IF(LEN('Описание предлагаемого товара'!#REF!)&gt;0,'Описание предлагаемого товара'!#REF!,"")</f>
        <v>#REF!</v>
      </c>
      <c r="B246" s="65" t="e">
        <f>IF(LEN('Описание предлагаемого товара'!#REF!)&gt;0,'Описание предлагаемого товара'!#REF!,"")</f>
        <v>#REF!</v>
      </c>
      <c r="C246" s="61" t="e">
        <f>IF(LEN('Описание предлагаемого товара'!#REF!)&gt;0,'Описание предлагаемого товара'!#REF!,"")</f>
        <v>#REF!</v>
      </c>
      <c r="D246" s="61" t="e">
        <f>IF(LEN('Описание предлагаемого товара'!#REF!)&gt;0,'Описание предлагаемого товара'!#REF!,"")</f>
        <v>#REF!</v>
      </c>
      <c r="E246" s="61" t="e">
        <f>IF(LEN('Описание предлагаемого товара'!#REF!)&gt;0,'Описание предлагаемого товара'!#REF!,"")</f>
        <v>#REF!</v>
      </c>
      <c r="F246" s="61" t="e">
        <f>IF(LEN('Описание предлагаемого товара'!#REF!)&gt;0,'Описание предлагаемого товара'!#REF!,"")</f>
        <v>#REF!</v>
      </c>
      <c r="G246" s="61" t="e">
        <f>IF(LEN('Описание предлагаемого товара'!#REF!)&gt;0,'Описание предлагаемого товара'!#REF!,"")</f>
        <v>#REF!</v>
      </c>
      <c r="H246" s="61" t="e">
        <f>IF(LEN('Описание предлагаемого товара'!#REF!)&gt;0,'Описание предлагаемого товара'!#REF!,"")</f>
        <v>#REF!</v>
      </c>
      <c r="I246" s="61" t="e">
        <f>IF(LEN('Описание предлагаемого товара'!#REF!)&gt;0,'Описание предлагаемого товара'!#REF!,"")</f>
        <v>#REF!</v>
      </c>
      <c r="J246" s="38" t="str">
        <f>IFERROR(VLOOKUP(B246,SAP!$A:$E,5,),"")</f>
        <v/>
      </c>
      <c r="K246" s="40" t="str">
        <f t="shared" si="1913"/>
        <v/>
      </c>
      <c r="L246" s="61" t="e">
        <f>IF(LEN('Описание предлагаемого товара'!#REF!)&gt;0,IFERROR('Описание предлагаемого товара'!#REF!*1,""),"")</f>
        <v>#REF!</v>
      </c>
      <c r="M246" s="39" t="str">
        <f>IFERROR(VLOOKUP(B246,SAP!$A:$E,2,),"")</f>
        <v/>
      </c>
      <c r="N246" s="41" t="str">
        <f t="shared" si="2049"/>
        <v/>
      </c>
      <c r="O246" s="39" t="str">
        <f t="shared" si="1900"/>
        <v/>
      </c>
      <c r="P246" s="36" t="e">
        <f>IF(LEN('Описание предлагаемого товара'!#REF!)&gt;0,'Описание предлагаемого товара'!#REF!,"")</f>
        <v>#REF!</v>
      </c>
      <c r="Q24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46" s="37" t="e">
        <f>IF(LEN('Описание предлагаемого товара'!#REF!)&gt;0,'Описание предлагаемого товара'!#REF!,"")</f>
        <v>#REF!</v>
      </c>
      <c r="S246" s="37" t="e">
        <f>IF(LEN('Описание предлагаемого товара'!#REF!)&gt;0,'Описание предлагаемого товара'!#REF!,"")</f>
        <v>#REF!</v>
      </c>
      <c r="T24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46" s="23" t="str">
        <f>IFERROR(VLOOKUP(CI246*1,Обработ.выгрузка_реестра_РФ!$A:$G,6,),"")</f>
        <v/>
      </c>
      <c r="V246" s="61" t="e">
        <f>IF(LEN('Описание предлагаемого товара'!#REF!)&gt;0,'Описание предлагаемого товара'!#REF!,"")</f>
        <v>#REF!</v>
      </c>
      <c r="W246" s="62" t="e">
        <f>IF(LEN('Описание предлагаемого товара'!#REF!)&gt;0,'Описание предлагаемого товара'!#REF!,"")</f>
        <v>#REF!</v>
      </c>
      <c r="X246" s="91" t="e">
        <f t="shared" ref="X246:Y246" si="2284">IFERROR(REPLACE(W246,FIND(CHAR(10),W246,1),1," "),W246)</f>
        <v>#REF!</v>
      </c>
      <c r="Y246" s="91" t="e">
        <f t="shared" si="2284"/>
        <v>#REF!</v>
      </c>
      <c r="Z246" s="91" t="e">
        <f t="shared" si="1915"/>
        <v>#REF!</v>
      </c>
      <c r="AA246" s="91" t="e">
        <f t="shared" si="1916"/>
        <v>#REF!</v>
      </c>
      <c r="AB246" s="91" t="e">
        <f t="shared" si="1917"/>
        <v>#REF!</v>
      </c>
      <c r="AC246" s="91" t="e">
        <f t="shared" ref="AC246:AF246" si="2285">IFERROR(REPLACE(AB246,FIND("  ",AB246,1),2," "),AB246)</f>
        <v>#REF!</v>
      </c>
      <c r="AD246" s="91" t="e">
        <f t="shared" si="2285"/>
        <v>#REF!</v>
      </c>
      <c r="AE246" s="91" t="e">
        <f t="shared" si="2285"/>
        <v>#REF!</v>
      </c>
      <c r="AF246" s="91" t="e">
        <f t="shared" si="2285"/>
        <v>#REF!</v>
      </c>
      <c r="AG246" s="23" t="str">
        <f>IFERROR(VLOOKUP(CI246*1,Обработ.выгрузка_реестра_РФ!$A:$G,4,),"")</f>
        <v/>
      </c>
      <c r="AH246" s="91" t="str">
        <f t="shared" ref="AH246:AI246" si="2286">IFERROR(REPLACE(AG246,FIND("-",AG246,1),1,"*"),AG246)</f>
        <v/>
      </c>
      <c r="AI246" s="91" t="str">
        <f t="shared" si="2286"/>
        <v/>
      </c>
      <c r="AJ246" s="27" t="str">
        <f t="shared" si="2015"/>
        <v/>
      </c>
      <c r="AK246" s="63" t="e">
        <f>IF(LEN('Описание предлагаемого товара'!#REF!)&gt;0,'Описание предлагаемого товара'!#REF!,"")</f>
        <v>#REF!</v>
      </c>
      <c r="AL246" s="91" t="e">
        <f t="shared" ref="AL246:AM246" si="2287">IFERROR(REPLACE(AK246,FIND(CHAR(10),AK246,1),1,""),AK246)</f>
        <v>#REF!</v>
      </c>
      <c r="AM246" s="91" t="e">
        <f t="shared" si="2287"/>
        <v>#REF!</v>
      </c>
      <c r="AN246" s="91" t="e">
        <f t="shared" ref="AN246:AR246" si="2288">IFERROR(REPLACE(AM246,FIND(" ",AM246,1),1,""),AM246)</f>
        <v>#REF!</v>
      </c>
      <c r="AO246" s="91" t="e">
        <f t="shared" si="2288"/>
        <v>#REF!</v>
      </c>
      <c r="AP246" s="91" t="e">
        <f t="shared" si="2288"/>
        <v>#REF!</v>
      </c>
      <c r="AQ246" s="91" t="e">
        <f t="shared" si="2288"/>
        <v>#REF!</v>
      </c>
      <c r="AR246" s="91" t="e">
        <f t="shared" si="2288"/>
        <v>#REF!</v>
      </c>
      <c r="AS246" s="91" t="e">
        <f t="shared" si="1922"/>
        <v>#REF!</v>
      </c>
      <c r="AT246" s="91" t="e">
        <f t="shared" si="1923"/>
        <v>#REF!</v>
      </c>
      <c r="AU246" s="32" t="e">
        <f t="shared" si="1906"/>
        <v>#REF!</v>
      </c>
      <c r="AV246" s="93" t="e">
        <f>'Описание предлагаемого товара'!#REF!</f>
        <v>#REF!</v>
      </c>
      <c r="AW246" s="91" t="e">
        <f>MIN(SEARCH({0,1,2,3,4,5,6,7,8,9},AV246&amp; "0123456789"))</f>
        <v>#REF!</v>
      </c>
      <c r="AX246" s="91" t="str">
        <f t="shared" si="1924"/>
        <v/>
      </c>
      <c r="AY246" s="91" t="str">
        <f t="shared" si="1925"/>
        <v/>
      </c>
      <c r="AZ246" s="91" t="str">
        <f t="shared" si="1926"/>
        <v/>
      </c>
      <c r="BA246" s="91" t="str">
        <f t="shared" si="1927"/>
        <v/>
      </c>
      <c r="BB246" s="91" t="str">
        <f t="shared" si="1928"/>
        <v/>
      </c>
      <c r="BC246" s="91" t="str">
        <f t="shared" si="1929"/>
        <v/>
      </c>
      <c r="BD246" s="91" t="str">
        <f t="shared" si="1930"/>
        <v/>
      </c>
      <c r="BE246" s="91" t="str">
        <f t="shared" si="1931"/>
        <v/>
      </c>
      <c r="BF246" s="91" t="str">
        <f t="shared" si="1932"/>
        <v/>
      </c>
      <c r="BG246" s="91" t="str">
        <f t="shared" si="1933"/>
        <v/>
      </c>
      <c r="BH246" s="91" t="str">
        <f t="shared" si="1934"/>
        <v/>
      </c>
      <c r="BI246" s="91" t="str">
        <f t="shared" si="1935"/>
        <v/>
      </c>
      <c r="BJ246" s="91" t="str">
        <f t="shared" si="1936"/>
        <v/>
      </c>
      <c r="BK246" s="91" t="str">
        <f t="shared" si="1937"/>
        <v/>
      </c>
      <c r="BL246" s="91" t="str">
        <f t="shared" si="1938"/>
        <v/>
      </c>
      <c r="BM246" s="91" t="str">
        <f t="shared" si="1939"/>
        <v/>
      </c>
      <c r="BN246" s="91" t="str">
        <f t="shared" si="1940"/>
        <v/>
      </c>
      <c r="BO246" s="91" t="str">
        <f t="shared" si="1941"/>
        <v/>
      </c>
      <c r="BP246" s="91" t="str">
        <f t="shared" si="1942"/>
        <v/>
      </c>
      <c r="BQ246" s="91" t="str">
        <f t="shared" si="1943"/>
        <v/>
      </c>
      <c r="BR246" s="91" t="str">
        <f t="shared" si="1944"/>
        <v/>
      </c>
      <c r="BS246" s="91" t="str">
        <f t="shared" si="1945"/>
        <v/>
      </c>
      <c r="BT246" s="91" t="str">
        <f t="shared" si="1946"/>
        <v/>
      </c>
      <c r="BU246" s="91" t="str">
        <f t="shared" si="1947"/>
        <v/>
      </c>
      <c r="BV246" s="91" t="str">
        <f t="shared" si="1948"/>
        <v/>
      </c>
      <c r="BW246" s="91" t="str">
        <f t="shared" si="1949"/>
        <v/>
      </c>
      <c r="BX246" s="91" t="str">
        <f t="shared" si="1950"/>
        <v/>
      </c>
      <c r="BY246" s="91" t="str">
        <f t="shared" si="1951"/>
        <v/>
      </c>
      <c r="BZ246" s="91" t="str">
        <f t="shared" si="1952"/>
        <v/>
      </c>
      <c r="CA246" s="91" t="str">
        <f t="shared" si="1953"/>
        <v/>
      </c>
      <c r="CB246" s="91" t="str">
        <f t="shared" si="1954"/>
        <v/>
      </c>
      <c r="CC246" s="91" t="str">
        <f t="shared" si="1955"/>
        <v/>
      </c>
      <c r="CD246" s="91" t="str">
        <f t="shared" si="1956"/>
        <v/>
      </c>
      <c r="CE246" s="91" t="str">
        <f t="shared" si="1957"/>
        <v/>
      </c>
      <c r="CF246" s="91" t="str">
        <f t="shared" si="1958"/>
        <v/>
      </c>
      <c r="CG246" s="91" t="str">
        <f t="shared" si="1959"/>
        <v/>
      </c>
      <c r="CH246" s="91" t="str">
        <f t="shared" si="1960"/>
        <v/>
      </c>
      <c r="CI246" s="91" t="str">
        <f t="shared" si="1961"/>
        <v>нет</v>
      </c>
      <c r="CJ246" s="63" t="e">
        <f>IF(LEN('Описание предлагаемого товара'!#REF!)&gt;0,'Описание предлагаемого товара'!#REF!,"")</f>
        <v>#REF!</v>
      </c>
      <c r="CK246" s="91" t="e">
        <f t="shared" ref="CK246:CL246" si="2289">IFERROR(REPLACE(CJ246,FIND(CHAR(10),CJ246,1),1,""),CJ246)</f>
        <v>#REF!</v>
      </c>
      <c r="CL246" s="91" t="e">
        <f t="shared" si="2289"/>
        <v>#REF!</v>
      </c>
      <c r="CM246" s="91" t="e">
        <f t="shared" si="1963"/>
        <v>#REF!</v>
      </c>
      <c r="CN246" s="91" t="e">
        <f t="shared" si="1964"/>
        <v>#REF!</v>
      </c>
      <c r="CO246" s="91" t="e">
        <f t="shared" si="1965"/>
        <v>#REF!</v>
      </c>
      <c r="CP246" s="90" t="e">
        <f>IF(AU246="Не указан реестровый номер (мера нац.режима Запрет)","",IF(CI246="нет","",IF(CU246="да","исключение(не смотрим баллы)",IFERROR(IF(CI246*1&gt;0,IFERROR(IF(VLOOKUP(CI246*1,Обработ.выгрузка_реестра_РФ!$A:$G,7,)=0,"Баллы не установлены",VLOOKUP(CI246*1,Обработ.выгрузка_реестра_РФ!$A:$G,7,)),IF(LEN(CI246)&gt;14,"","нет номера в реестре РФ")),""),IF(LEN(CI246)=0,"","Некорректный реестровый номер")))))</f>
        <v>#REF!</v>
      </c>
      <c r="CQ246" s="33" t="e">
        <f>IF(LEN(C246)&gt;0,IFERROR(IF(LEN(H246)&gt;0,IF(LEN(VLOOKUP(H246,'исключения(не_смотрим_баллы)'!$A:$C,1,))&gt;0,"да","нет"),"не введен ОКПД2"),"нет"),"")</f>
        <v>#REF!</v>
      </c>
      <c r="CR246" s="33" t="e">
        <f ca="1">IF(CQ246="да",IF(TODAY()&lt;VLOOKUP(H246,'исключения(не_смотрим_баллы)'!$A:$C,3,),"да","нет"),"")</f>
        <v>#REF!</v>
      </c>
      <c r="CS246" s="33" t="str">
        <f>IFERROR(IF(CQ246="да",IF(VLOOKUP(CI246*1,Обработ.выгрузка_реестра_РФ!$A:$G,2,)&lt;VLOOKUP(H246,'исключения(не_смотрим_баллы)'!$A:$C,2,),"да","нет"),""),"")</f>
        <v/>
      </c>
      <c r="CT246" s="24"/>
      <c r="CU246" s="33" t="e">
        <f t="shared" si="1977"/>
        <v>#REF!</v>
      </c>
      <c r="CV246" s="91" t="e">
        <f t="shared" si="1978"/>
        <v>#REF!</v>
      </c>
      <c r="CW246" s="27" t="e">
        <f t="shared" si="1979"/>
        <v>#REF!</v>
      </c>
      <c r="CX246" s="26" t="e">
        <f t="shared" si="1908"/>
        <v>#REF!</v>
      </c>
      <c r="CY246" s="64" t="e">
        <f>IF(LEN('Описание предлагаемого товара'!#REF!)&gt;0,'Описание предлагаемого товара'!#REF!,"")</f>
        <v>#REF!</v>
      </c>
      <c r="CZ246" s="95" t="e">
        <f t="shared" si="1966"/>
        <v>#REF!</v>
      </c>
      <c r="DA246" s="95" t="e">
        <f t="shared" ref="DA246" si="2290">IFERROR(REPLACE(CZ246,FIND(" ",CZ246,1),1,""),CZ246)</f>
        <v>#REF!</v>
      </c>
      <c r="DB246" s="95" t="e">
        <f t="shared" si="1910"/>
        <v>#REF!</v>
      </c>
      <c r="DC246" s="95" t="e">
        <f t="shared" ref="DC246:DD246" si="2291">IFERROR(REPLACE(DB246,FIND("г.",DB246,1),2,""),DB246)</f>
        <v>#REF!</v>
      </c>
      <c r="DD246" s="95" t="e">
        <f t="shared" si="2291"/>
        <v>#REF!</v>
      </c>
      <c r="DE246" s="95" t="e">
        <f t="shared" ref="DE246:DF246" si="2292">IFERROR(REPLACE(DD246,FIND("г",DD246,1),1,""),DD246)</f>
        <v>#REF!</v>
      </c>
      <c r="DF246" s="95" t="e">
        <f t="shared" si="2292"/>
        <v>#REF!</v>
      </c>
      <c r="DG246" s="95" t="e">
        <f t="shared" si="1983"/>
        <v>#REF!</v>
      </c>
      <c r="DH246" s="25" t="str">
        <f>IFERROR(VLOOKUP(CI246*1,Обработ.выгрузка_реестра_РФ!$A:$G,5,),"")</f>
        <v/>
      </c>
      <c r="DI246" s="27" t="str">
        <f t="shared" si="1993"/>
        <v/>
      </c>
      <c r="DJ246" s="27" t="str">
        <f t="shared" ca="1" si="1970"/>
        <v/>
      </c>
      <c r="DK246" s="63" t="e">
        <f>IF(LEN('Описание предлагаемого товара'!#REF!)&gt;0,'Описание предлагаемого товара'!#REF!,"")</f>
        <v>#REF!</v>
      </c>
      <c r="DL246" s="63" t="e">
        <f>IF(LEN('Описание предлагаемого товара'!#REF!)&gt;0,'Описание предлагаемого товара'!#REF!,"")</f>
        <v>#REF!</v>
      </c>
      <c r="DM246" s="32"/>
    </row>
    <row r="247" spans="1:117" ht="48.75" customHeight="1" x14ac:dyDescent="0.25">
      <c r="A247" s="61" t="e">
        <f>IF(LEN('Описание предлагаемого товара'!#REF!)&gt;0,'Описание предлагаемого товара'!#REF!,"")</f>
        <v>#REF!</v>
      </c>
      <c r="B247" s="65" t="e">
        <f>IF(LEN('Описание предлагаемого товара'!#REF!)&gt;0,'Описание предлагаемого товара'!#REF!,"")</f>
        <v>#REF!</v>
      </c>
      <c r="C247" s="61" t="e">
        <f>IF(LEN('Описание предлагаемого товара'!#REF!)&gt;0,'Описание предлагаемого товара'!#REF!,"")</f>
        <v>#REF!</v>
      </c>
      <c r="D247" s="61" t="e">
        <f>IF(LEN('Описание предлагаемого товара'!#REF!)&gt;0,'Описание предлагаемого товара'!#REF!,"")</f>
        <v>#REF!</v>
      </c>
      <c r="E247" s="61" t="e">
        <f>IF(LEN('Описание предлагаемого товара'!#REF!)&gt;0,'Описание предлагаемого товара'!#REF!,"")</f>
        <v>#REF!</v>
      </c>
      <c r="F247" s="61" t="e">
        <f>IF(LEN('Описание предлагаемого товара'!#REF!)&gt;0,'Описание предлагаемого товара'!#REF!,"")</f>
        <v>#REF!</v>
      </c>
      <c r="G247" s="61" t="e">
        <f>IF(LEN('Описание предлагаемого товара'!#REF!)&gt;0,'Описание предлагаемого товара'!#REF!,"")</f>
        <v>#REF!</v>
      </c>
      <c r="H247" s="61" t="e">
        <f>IF(LEN('Описание предлагаемого товара'!#REF!)&gt;0,'Описание предлагаемого товара'!#REF!,"")</f>
        <v>#REF!</v>
      </c>
      <c r="I247" s="61" t="e">
        <f>IF(LEN('Описание предлагаемого товара'!#REF!)&gt;0,'Описание предлагаемого товара'!#REF!,"")</f>
        <v>#REF!</v>
      </c>
      <c r="J247" s="38" t="str">
        <f>IFERROR(VLOOKUP(B247,SAP!$A:$E,5,),"")</f>
        <v/>
      </c>
      <c r="K247" s="40" t="str">
        <f t="shared" si="1913"/>
        <v/>
      </c>
      <c r="L247" s="61" t="e">
        <f>IF(LEN('Описание предлагаемого товара'!#REF!)&gt;0,IFERROR('Описание предлагаемого товара'!#REF!*1,""),"")</f>
        <v>#REF!</v>
      </c>
      <c r="M247" s="39" t="str">
        <f>IFERROR(VLOOKUP(B247,SAP!$A:$E,2,),"")</f>
        <v/>
      </c>
      <c r="N247" s="41" t="str">
        <f t="shared" si="2049"/>
        <v/>
      </c>
      <c r="O247" s="39" t="str">
        <f t="shared" si="1900"/>
        <v/>
      </c>
      <c r="P247" s="36" t="e">
        <f>IF(LEN('Описание предлагаемого товара'!#REF!)&gt;0,'Описание предлагаемого товара'!#REF!,"")</f>
        <v>#REF!</v>
      </c>
      <c r="Q24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47" s="37" t="e">
        <f>IF(LEN('Описание предлагаемого товара'!#REF!)&gt;0,'Описание предлагаемого товара'!#REF!,"")</f>
        <v>#REF!</v>
      </c>
      <c r="S247" s="37" t="e">
        <f>IF(LEN('Описание предлагаемого товара'!#REF!)&gt;0,'Описание предлагаемого товара'!#REF!,"")</f>
        <v>#REF!</v>
      </c>
      <c r="T24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47" s="23" t="str">
        <f>IFERROR(VLOOKUP(CI247*1,Обработ.выгрузка_реестра_РФ!$A:$G,6,),"")</f>
        <v/>
      </c>
      <c r="V247" s="61" t="e">
        <f>IF(LEN('Описание предлагаемого товара'!#REF!)&gt;0,'Описание предлагаемого товара'!#REF!,"")</f>
        <v>#REF!</v>
      </c>
      <c r="W247" s="62" t="e">
        <f>IF(LEN('Описание предлагаемого товара'!#REF!)&gt;0,'Описание предлагаемого товара'!#REF!,"")</f>
        <v>#REF!</v>
      </c>
      <c r="X247" s="91" t="e">
        <f t="shared" ref="X247:Y247" si="2293">IFERROR(REPLACE(W247,FIND(CHAR(10),W247,1),1," "),W247)</f>
        <v>#REF!</v>
      </c>
      <c r="Y247" s="91" t="e">
        <f t="shared" si="2293"/>
        <v>#REF!</v>
      </c>
      <c r="Z247" s="91" t="e">
        <f t="shared" si="1915"/>
        <v>#REF!</v>
      </c>
      <c r="AA247" s="91" t="e">
        <f t="shared" si="1916"/>
        <v>#REF!</v>
      </c>
      <c r="AB247" s="91" t="e">
        <f t="shared" si="1917"/>
        <v>#REF!</v>
      </c>
      <c r="AC247" s="91" t="e">
        <f t="shared" ref="AC247:AF247" si="2294">IFERROR(REPLACE(AB247,FIND("  ",AB247,1),2," "),AB247)</f>
        <v>#REF!</v>
      </c>
      <c r="AD247" s="91" t="e">
        <f t="shared" si="2294"/>
        <v>#REF!</v>
      </c>
      <c r="AE247" s="91" t="e">
        <f t="shared" si="2294"/>
        <v>#REF!</v>
      </c>
      <c r="AF247" s="91" t="e">
        <f t="shared" si="2294"/>
        <v>#REF!</v>
      </c>
      <c r="AG247" s="23" t="str">
        <f>IFERROR(VLOOKUP(CI247*1,Обработ.выгрузка_реестра_РФ!$A:$G,4,),"")</f>
        <v/>
      </c>
      <c r="AH247" s="91" t="str">
        <f t="shared" ref="AH247:AI247" si="2295">IFERROR(REPLACE(AG247,FIND("-",AG247,1),1,"*"),AG247)</f>
        <v/>
      </c>
      <c r="AI247" s="91" t="str">
        <f t="shared" si="2295"/>
        <v/>
      </c>
      <c r="AJ247" s="27" t="str">
        <f t="shared" si="2015"/>
        <v/>
      </c>
      <c r="AK247" s="63" t="e">
        <f>IF(LEN('Описание предлагаемого товара'!#REF!)&gt;0,'Описание предлагаемого товара'!#REF!,"")</f>
        <v>#REF!</v>
      </c>
      <c r="AL247" s="91" t="e">
        <f t="shared" ref="AL247:AM247" si="2296">IFERROR(REPLACE(AK247,FIND(CHAR(10),AK247,1),1,""),AK247)</f>
        <v>#REF!</v>
      </c>
      <c r="AM247" s="91" t="e">
        <f t="shared" si="2296"/>
        <v>#REF!</v>
      </c>
      <c r="AN247" s="91" t="e">
        <f t="shared" ref="AN247:AR247" si="2297">IFERROR(REPLACE(AM247,FIND(" ",AM247,1),1,""),AM247)</f>
        <v>#REF!</v>
      </c>
      <c r="AO247" s="91" t="e">
        <f t="shared" si="2297"/>
        <v>#REF!</v>
      </c>
      <c r="AP247" s="91" t="e">
        <f t="shared" si="2297"/>
        <v>#REF!</v>
      </c>
      <c r="AQ247" s="91" t="e">
        <f t="shared" si="2297"/>
        <v>#REF!</v>
      </c>
      <c r="AR247" s="91" t="e">
        <f t="shared" si="2297"/>
        <v>#REF!</v>
      </c>
      <c r="AS247" s="91" t="e">
        <f t="shared" si="1922"/>
        <v>#REF!</v>
      </c>
      <c r="AT247" s="91" t="e">
        <f t="shared" si="1923"/>
        <v>#REF!</v>
      </c>
      <c r="AU247" s="32" t="e">
        <f t="shared" si="1906"/>
        <v>#REF!</v>
      </c>
      <c r="AV247" s="93" t="e">
        <f>'Описание предлагаемого товара'!#REF!</f>
        <v>#REF!</v>
      </c>
      <c r="AW247" s="91" t="e">
        <f>MIN(SEARCH({0,1,2,3,4,5,6,7,8,9},AV247&amp; "0123456789"))</f>
        <v>#REF!</v>
      </c>
      <c r="AX247" s="91" t="str">
        <f t="shared" si="1924"/>
        <v/>
      </c>
      <c r="AY247" s="91" t="str">
        <f t="shared" si="1925"/>
        <v/>
      </c>
      <c r="AZ247" s="91" t="str">
        <f t="shared" si="1926"/>
        <v/>
      </c>
      <c r="BA247" s="91" t="str">
        <f t="shared" si="1927"/>
        <v/>
      </c>
      <c r="BB247" s="91" t="str">
        <f t="shared" si="1928"/>
        <v/>
      </c>
      <c r="BC247" s="91" t="str">
        <f t="shared" si="1929"/>
        <v/>
      </c>
      <c r="BD247" s="91" t="str">
        <f t="shared" si="1930"/>
        <v/>
      </c>
      <c r="BE247" s="91" t="str">
        <f t="shared" si="1931"/>
        <v/>
      </c>
      <c r="BF247" s="91" t="str">
        <f t="shared" si="1932"/>
        <v/>
      </c>
      <c r="BG247" s="91" t="str">
        <f t="shared" si="1933"/>
        <v/>
      </c>
      <c r="BH247" s="91" t="str">
        <f t="shared" si="1934"/>
        <v/>
      </c>
      <c r="BI247" s="91" t="str">
        <f t="shared" si="1935"/>
        <v/>
      </c>
      <c r="BJ247" s="91" t="str">
        <f t="shared" si="1936"/>
        <v/>
      </c>
      <c r="BK247" s="91" t="str">
        <f t="shared" si="1937"/>
        <v/>
      </c>
      <c r="BL247" s="91" t="str">
        <f t="shared" si="1938"/>
        <v/>
      </c>
      <c r="BM247" s="91" t="str">
        <f t="shared" si="1939"/>
        <v/>
      </c>
      <c r="BN247" s="91" t="str">
        <f t="shared" si="1940"/>
        <v/>
      </c>
      <c r="BO247" s="91" t="str">
        <f t="shared" si="1941"/>
        <v/>
      </c>
      <c r="BP247" s="91" t="str">
        <f t="shared" si="1942"/>
        <v/>
      </c>
      <c r="BQ247" s="91" t="str">
        <f t="shared" si="1943"/>
        <v/>
      </c>
      <c r="BR247" s="91" t="str">
        <f t="shared" si="1944"/>
        <v/>
      </c>
      <c r="BS247" s="91" t="str">
        <f t="shared" si="1945"/>
        <v/>
      </c>
      <c r="BT247" s="91" t="str">
        <f t="shared" si="1946"/>
        <v/>
      </c>
      <c r="BU247" s="91" t="str">
        <f t="shared" si="1947"/>
        <v/>
      </c>
      <c r="BV247" s="91" t="str">
        <f t="shared" si="1948"/>
        <v/>
      </c>
      <c r="BW247" s="91" t="str">
        <f t="shared" si="1949"/>
        <v/>
      </c>
      <c r="BX247" s="91" t="str">
        <f t="shared" si="1950"/>
        <v/>
      </c>
      <c r="BY247" s="91" t="str">
        <f t="shared" si="1951"/>
        <v/>
      </c>
      <c r="BZ247" s="91" t="str">
        <f t="shared" si="1952"/>
        <v/>
      </c>
      <c r="CA247" s="91" t="str">
        <f t="shared" si="1953"/>
        <v/>
      </c>
      <c r="CB247" s="91" t="str">
        <f t="shared" si="1954"/>
        <v/>
      </c>
      <c r="CC247" s="91" t="str">
        <f t="shared" si="1955"/>
        <v/>
      </c>
      <c r="CD247" s="91" t="str">
        <f t="shared" si="1956"/>
        <v/>
      </c>
      <c r="CE247" s="91" t="str">
        <f t="shared" si="1957"/>
        <v/>
      </c>
      <c r="CF247" s="91" t="str">
        <f t="shared" si="1958"/>
        <v/>
      </c>
      <c r="CG247" s="91" t="str">
        <f t="shared" si="1959"/>
        <v/>
      </c>
      <c r="CH247" s="91" t="str">
        <f t="shared" si="1960"/>
        <v/>
      </c>
      <c r="CI247" s="91" t="str">
        <f t="shared" si="1961"/>
        <v>нет</v>
      </c>
      <c r="CJ247" s="63" t="e">
        <f>IF(LEN('Описание предлагаемого товара'!#REF!)&gt;0,'Описание предлагаемого товара'!#REF!,"")</f>
        <v>#REF!</v>
      </c>
      <c r="CK247" s="91" t="e">
        <f t="shared" ref="CK247:CL247" si="2298">IFERROR(REPLACE(CJ247,FIND(CHAR(10),CJ247,1),1,""),CJ247)</f>
        <v>#REF!</v>
      </c>
      <c r="CL247" s="91" t="e">
        <f t="shared" si="2298"/>
        <v>#REF!</v>
      </c>
      <c r="CM247" s="91" t="e">
        <f t="shared" si="1963"/>
        <v>#REF!</v>
      </c>
      <c r="CN247" s="91" t="e">
        <f t="shared" si="1964"/>
        <v>#REF!</v>
      </c>
      <c r="CO247" s="91" t="e">
        <f t="shared" si="1965"/>
        <v>#REF!</v>
      </c>
      <c r="CP247" s="90" t="e">
        <f>IF(AU247="Не указан реестровый номер (мера нац.режима Запрет)","",IF(CI247="нет","",IF(CU247="да","исключение(не смотрим баллы)",IFERROR(IF(CI247*1&gt;0,IFERROR(IF(VLOOKUP(CI247*1,Обработ.выгрузка_реестра_РФ!$A:$G,7,)=0,"Баллы не установлены",VLOOKUP(CI247*1,Обработ.выгрузка_реестра_РФ!$A:$G,7,)),IF(LEN(CI247)&gt;14,"","нет номера в реестре РФ")),""),IF(LEN(CI247)=0,"","Некорректный реестровый номер")))))</f>
        <v>#REF!</v>
      </c>
      <c r="CQ247" s="33" t="e">
        <f>IF(LEN(C247)&gt;0,IFERROR(IF(LEN(H247)&gt;0,IF(LEN(VLOOKUP(H247,'исключения(не_смотрим_баллы)'!$A:$C,1,))&gt;0,"да","нет"),"не введен ОКПД2"),"нет"),"")</f>
        <v>#REF!</v>
      </c>
      <c r="CR247" s="33" t="e">
        <f ca="1">IF(CQ247="да",IF(TODAY()&lt;VLOOKUP(H247,'исключения(не_смотрим_баллы)'!$A:$C,3,),"да","нет"),"")</f>
        <v>#REF!</v>
      </c>
      <c r="CS247" s="33" t="str">
        <f>IFERROR(IF(CQ247="да",IF(VLOOKUP(CI247*1,Обработ.выгрузка_реестра_РФ!$A:$G,2,)&lt;VLOOKUP(H247,'исключения(не_смотрим_баллы)'!$A:$C,2,),"да","нет"),""),"")</f>
        <v/>
      </c>
      <c r="CT247" s="24"/>
      <c r="CU247" s="33" t="e">
        <f t="shared" si="1977"/>
        <v>#REF!</v>
      </c>
      <c r="CV247" s="91" t="e">
        <f t="shared" si="1978"/>
        <v>#REF!</v>
      </c>
      <c r="CW247" s="27" t="e">
        <f t="shared" si="1979"/>
        <v>#REF!</v>
      </c>
      <c r="CX247" s="26" t="e">
        <f t="shared" si="1908"/>
        <v>#REF!</v>
      </c>
      <c r="CY247" s="64" t="e">
        <f>IF(LEN('Описание предлагаемого товара'!#REF!)&gt;0,'Описание предлагаемого товара'!#REF!,"")</f>
        <v>#REF!</v>
      </c>
      <c r="CZ247" s="95" t="e">
        <f t="shared" si="1966"/>
        <v>#REF!</v>
      </c>
      <c r="DA247" s="95" t="e">
        <f t="shared" ref="DA247" si="2299">IFERROR(REPLACE(CZ247,FIND(" ",CZ247,1),1,""),CZ247)</f>
        <v>#REF!</v>
      </c>
      <c r="DB247" s="95" t="e">
        <f t="shared" si="1910"/>
        <v>#REF!</v>
      </c>
      <c r="DC247" s="95" t="e">
        <f t="shared" ref="DC247:DD247" si="2300">IFERROR(REPLACE(DB247,FIND("г.",DB247,1),2,""),DB247)</f>
        <v>#REF!</v>
      </c>
      <c r="DD247" s="95" t="e">
        <f t="shared" si="2300"/>
        <v>#REF!</v>
      </c>
      <c r="DE247" s="95" t="e">
        <f t="shared" ref="DE247:DF247" si="2301">IFERROR(REPLACE(DD247,FIND("г",DD247,1),1,""),DD247)</f>
        <v>#REF!</v>
      </c>
      <c r="DF247" s="95" t="e">
        <f t="shared" si="2301"/>
        <v>#REF!</v>
      </c>
      <c r="DG247" s="95" t="e">
        <f t="shared" si="1983"/>
        <v>#REF!</v>
      </c>
      <c r="DH247" s="25" t="str">
        <f>IFERROR(VLOOKUP(CI247*1,Обработ.выгрузка_реестра_РФ!$A:$G,5,),"")</f>
        <v/>
      </c>
      <c r="DI247" s="27" t="str">
        <f t="shared" si="1993"/>
        <v/>
      </c>
      <c r="DJ247" s="27" t="str">
        <f t="shared" ca="1" si="1970"/>
        <v/>
      </c>
      <c r="DK247" s="63" t="e">
        <f>IF(LEN('Описание предлагаемого товара'!#REF!)&gt;0,'Описание предлагаемого товара'!#REF!,"")</f>
        <v>#REF!</v>
      </c>
      <c r="DL247" s="63" t="e">
        <f>IF(LEN('Описание предлагаемого товара'!#REF!)&gt;0,'Описание предлагаемого товара'!#REF!,"")</f>
        <v>#REF!</v>
      </c>
      <c r="DM247" s="32"/>
    </row>
    <row r="248" spans="1:117" ht="48.75" customHeight="1" x14ac:dyDescent="0.25">
      <c r="A248" s="61" t="e">
        <f>IF(LEN('Описание предлагаемого товара'!#REF!)&gt;0,'Описание предлагаемого товара'!#REF!,"")</f>
        <v>#REF!</v>
      </c>
      <c r="B248" s="65" t="e">
        <f>IF(LEN('Описание предлагаемого товара'!#REF!)&gt;0,'Описание предлагаемого товара'!#REF!,"")</f>
        <v>#REF!</v>
      </c>
      <c r="C248" s="61" t="e">
        <f>IF(LEN('Описание предлагаемого товара'!#REF!)&gt;0,'Описание предлагаемого товара'!#REF!,"")</f>
        <v>#REF!</v>
      </c>
      <c r="D248" s="61" t="e">
        <f>IF(LEN('Описание предлагаемого товара'!#REF!)&gt;0,'Описание предлагаемого товара'!#REF!,"")</f>
        <v>#REF!</v>
      </c>
      <c r="E248" s="61" t="e">
        <f>IF(LEN('Описание предлагаемого товара'!#REF!)&gt;0,'Описание предлагаемого товара'!#REF!,"")</f>
        <v>#REF!</v>
      </c>
      <c r="F248" s="61" t="e">
        <f>IF(LEN('Описание предлагаемого товара'!#REF!)&gt;0,'Описание предлагаемого товара'!#REF!,"")</f>
        <v>#REF!</v>
      </c>
      <c r="G248" s="61" t="e">
        <f>IF(LEN('Описание предлагаемого товара'!#REF!)&gt;0,'Описание предлагаемого товара'!#REF!,"")</f>
        <v>#REF!</v>
      </c>
      <c r="H248" s="61" t="e">
        <f>IF(LEN('Описание предлагаемого товара'!#REF!)&gt;0,'Описание предлагаемого товара'!#REF!,"")</f>
        <v>#REF!</v>
      </c>
      <c r="I248" s="61" t="e">
        <f>IF(LEN('Описание предлагаемого товара'!#REF!)&gt;0,'Описание предлагаемого товара'!#REF!,"")</f>
        <v>#REF!</v>
      </c>
      <c r="J248" s="38" t="str">
        <f>IFERROR(VLOOKUP(B248,SAP!$A:$E,5,),"")</f>
        <v/>
      </c>
      <c r="K248" s="40" t="str">
        <f t="shared" si="1913"/>
        <v/>
      </c>
      <c r="L248" s="61" t="e">
        <f>IF(LEN('Описание предлагаемого товара'!#REF!)&gt;0,IFERROR('Описание предлагаемого товара'!#REF!*1,""),"")</f>
        <v>#REF!</v>
      </c>
      <c r="M248" s="39" t="str">
        <f>IFERROR(VLOOKUP(B248,SAP!$A:$E,2,),"")</f>
        <v/>
      </c>
      <c r="N248" s="41" t="str">
        <f t="shared" si="2049"/>
        <v/>
      </c>
      <c r="O248" s="39" t="str">
        <f t="shared" si="1900"/>
        <v/>
      </c>
      <c r="P248" s="36" t="e">
        <f>IF(LEN('Описание предлагаемого товара'!#REF!)&gt;0,'Описание предлагаемого товара'!#REF!,"")</f>
        <v>#REF!</v>
      </c>
      <c r="Q24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48" s="37" t="e">
        <f>IF(LEN('Описание предлагаемого товара'!#REF!)&gt;0,'Описание предлагаемого товара'!#REF!,"")</f>
        <v>#REF!</v>
      </c>
      <c r="S248" s="37" t="e">
        <f>IF(LEN('Описание предлагаемого товара'!#REF!)&gt;0,'Описание предлагаемого товара'!#REF!,"")</f>
        <v>#REF!</v>
      </c>
      <c r="T24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48" s="23" t="str">
        <f>IFERROR(VLOOKUP(CI248*1,Обработ.выгрузка_реестра_РФ!$A:$G,6,),"")</f>
        <v/>
      </c>
      <c r="V248" s="61" t="e">
        <f>IF(LEN('Описание предлагаемого товара'!#REF!)&gt;0,'Описание предлагаемого товара'!#REF!,"")</f>
        <v>#REF!</v>
      </c>
      <c r="W248" s="62" t="e">
        <f>IF(LEN('Описание предлагаемого товара'!#REF!)&gt;0,'Описание предлагаемого товара'!#REF!,"")</f>
        <v>#REF!</v>
      </c>
      <c r="X248" s="91" t="e">
        <f t="shared" ref="X248:Y248" si="2302">IFERROR(REPLACE(W248,FIND(CHAR(10),W248,1),1," "),W248)</f>
        <v>#REF!</v>
      </c>
      <c r="Y248" s="91" t="e">
        <f t="shared" si="2302"/>
        <v>#REF!</v>
      </c>
      <c r="Z248" s="91" t="e">
        <f t="shared" si="1915"/>
        <v>#REF!</v>
      </c>
      <c r="AA248" s="91" t="e">
        <f t="shared" si="1916"/>
        <v>#REF!</v>
      </c>
      <c r="AB248" s="91" t="e">
        <f t="shared" si="1917"/>
        <v>#REF!</v>
      </c>
      <c r="AC248" s="91" t="e">
        <f t="shared" ref="AC248:AF248" si="2303">IFERROR(REPLACE(AB248,FIND("  ",AB248,1),2," "),AB248)</f>
        <v>#REF!</v>
      </c>
      <c r="AD248" s="91" t="e">
        <f t="shared" si="2303"/>
        <v>#REF!</v>
      </c>
      <c r="AE248" s="91" t="e">
        <f t="shared" si="2303"/>
        <v>#REF!</v>
      </c>
      <c r="AF248" s="91" t="e">
        <f t="shared" si="2303"/>
        <v>#REF!</v>
      </c>
      <c r="AG248" s="23" t="str">
        <f>IFERROR(VLOOKUP(CI248*1,Обработ.выгрузка_реестра_РФ!$A:$G,4,),"")</f>
        <v/>
      </c>
      <c r="AH248" s="91" t="str">
        <f t="shared" ref="AH248:AI248" si="2304">IFERROR(REPLACE(AG248,FIND("-",AG248,1),1,"*"),AG248)</f>
        <v/>
      </c>
      <c r="AI248" s="91" t="str">
        <f t="shared" si="2304"/>
        <v/>
      </c>
      <c r="AJ248" s="27" t="str">
        <f t="shared" si="2015"/>
        <v/>
      </c>
      <c r="AK248" s="63" t="e">
        <f>IF(LEN('Описание предлагаемого товара'!#REF!)&gt;0,'Описание предлагаемого товара'!#REF!,"")</f>
        <v>#REF!</v>
      </c>
      <c r="AL248" s="91" t="e">
        <f t="shared" ref="AL248:AM248" si="2305">IFERROR(REPLACE(AK248,FIND(CHAR(10),AK248,1),1,""),AK248)</f>
        <v>#REF!</v>
      </c>
      <c r="AM248" s="91" t="e">
        <f t="shared" si="2305"/>
        <v>#REF!</v>
      </c>
      <c r="AN248" s="91" t="e">
        <f t="shared" ref="AN248:AR248" si="2306">IFERROR(REPLACE(AM248,FIND(" ",AM248,1),1,""),AM248)</f>
        <v>#REF!</v>
      </c>
      <c r="AO248" s="91" t="e">
        <f t="shared" si="2306"/>
        <v>#REF!</v>
      </c>
      <c r="AP248" s="91" t="e">
        <f t="shared" si="2306"/>
        <v>#REF!</v>
      </c>
      <c r="AQ248" s="91" t="e">
        <f t="shared" si="2306"/>
        <v>#REF!</v>
      </c>
      <c r="AR248" s="91" t="e">
        <f t="shared" si="2306"/>
        <v>#REF!</v>
      </c>
      <c r="AS248" s="91" t="e">
        <f t="shared" si="1922"/>
        <v>#REF!</v>
      </c>
      <c r="AT248" s="91" t="e">
        <f t="shared" si="1923"/>
        <v>#REF!</v>
      </c>
      <c r="AU248" s="32" t="e">
        <f t="shared" si="1906"/>
        <v>#REF!</v>
      </c>
      <c r="AV248" s="93" t="e">
        <f>'Описание предлагаемого товара'!#REF!</f>
        <v>#REF!</v>
      </c>
      <c r="AW248" s="91" t="e">
        <f>MIN(SEARCH({0,1,2,3,4,5,6,7,8,9},AV248&amp; "0123456789"))</f>
        <v>#REF!</v>
      </c>
      <c r="AX248" s="91" t="str">
        <f t="shared" si="1924"/>
        <v/>
      </c>
      <c r="AY248" s="91" t="str">
        <f t="shared" si="1925"/>
        <v/>
      </c>
      <c r="AZ248" s="91" t="str">
        <f t="shared" si="1926"/>
        <v/>
      </c>
      <c r="BA248" s="91" t="str">
        <f t="shared" si="1927"/>
        <v/>
      </c>
      <c r="BB248" s="91" t="str">
        <f t="shared" si="1928"/>
        <v/>
      </c>
      <c r="BC248" s="91" t="str">
        <f t="shared" si="1929"/>
        <v/>
      </c>
      <c r="BD248" s="91" t="str">
        <f t="shared" si="1930"/>
        <v/>
      </c>
      <c r="BE248" s="91" t="str">
        <f t="shared" si="1931"/>
        <v/>
      </c>
      <c r="BF248" s="91" t="str">
        <f t="shared" si="1932"/>
        <v/>
      </c>
      <c r="BG248" s="91" t="str">
        <f t="shared" si="1933"/>
        <v/>
      </c>
      <c r="BH248" s="91" t="str">
        <f t="shared" si="1934"/>
        <v/>
      </c>
      <c r="BI248" s="91" t="str">
        <f t="shared" si="1935"/>
        <v/>
      </c>
      <c r="BJ248" s="91" t="str">
        <f t="shared" si="1936"/>
        <v/>
      </c>
      <c r="BK248" s="91" t="str">
        <f t="shared" si="1937"/>
        <v/>
      </c>
      <c r="BL248" s="91" t="str">
        <f t="shared" si="1938"/>
        <v/>
      </c>
      <c r="BM248" s="91" t="str">
        <f t="shared" si="1939"/>
        <v/>
      </c>
      <c r="BN248" s="91" t="str">
        <f t="shared" si="1940"/>
        <v/>
      </c>
      <c r="BO248" s="91" t="str">
        <f t="shared" si="1941"/>
        <v/>
      </c>
      <c r="BP248" s="91" t="str">
        <f t="shared" si="1942"/>
        <v/>
      </c>
      <c r="BQ248" s="91" t="str">
        <f t="shared" si="1943"/>
        <v/>
      </c>
      <c r="BR248" s="91" t="str">
        <f t="shared" si="1944"/>
        <v/>
      </c>
      <c r="BS248" s="91" t="str">
        <f t="shared" si="1945"/>
        <v/>
      </c>
      <c r="BT248" s="91" t="str">
        <f t="shared" si="1946"/>
        <v/>
      </c>
      <c r="BU248" s="91" t="str">
        <f t="shared" si="1947"/>
        <v/>
      </c>
      <c r="BV248" s="91" t="str">
        <f t="shared" si="1948"/>
        <v/>
      </c>
      <c r="BW248" s="91" t="str">
        <f t="shared" si="1949"/>
        <v/>
      </c>
      <c r="BX248" s="91" t="str">
        <f t="shared" si="1950"/>
        <v/>
      </c>
      <c r="BY248" s="91" t="str">
        <f t="shared" si="1951"/>
        <v/>
      </c>
      <c r="BZ248" s="91" t="str">
        <f t="shared" si="1952"/>
        <v/>
      </c>
      <c r="CA248" s="91" t="str">
        <f t="shared" si="1953"/>
        <v/>
      </c>
      <c r="CB248" s="91" t="str">
        <f t="shared" si="1954"/>
        <v/>
      </c>
      <c r="CC248" s="91" t="str">
        <f t="shared" si="1955"/>
        <v/>
      </c>
      <c r="CD248" s="91" t="str">
        <f t="shared" si="1956"/>
        <v/>
      </c>
      <c r="CE248" s="91" t="str">
        <f t="shared" si="1957"/>
        <v/>
      </c>
      <c r="CF248" s="91" t="str">
        <f t="shared" si="1958"/>
        <v/>
      </c>
      <c r="CG248" s="91" t="str">
        <f t="shared" si="1959"/>
        <v/>
      </c>
      <c r="CH248" s="91" t="str">
        <f t="shared" si="1960"/>
        <v/>
      </c>
      <c r="CI248" s="91" t="str">
        <f t="shared" si="1961"/>
        <v>нет</v>
      </c>
      <c r="CJ248" s="63" t="e">
        <f>IF(LEN('Описание предлагаемого товара'!#REF!)&gt;0,'Описание предлагаемого товара'!#REF!,"")</f>
        <v>#REF!</v>
      </c>
      <c r="CK248" s="91" t="e">
        <f t="shared" ref="CK248:CL248" si="2307">IFERROR(REPLACE(CJ248,FIND(CHAR(10),CJ248,1),1,""),CJ248)</f>
        <v>#REF!</v>
      </c>
      <c r="CL248" s="91" t="e">
        <f t="shared" si="2307"/>
        <v>#REF!</v>
      </c>
      <c r="CM248" s="91" t="e">
        <f t="shared" si="1963"/>
        <v>#REF!</v>
      </c>
      <c r="CN248" s="91" t="e">
        <f t="shared" si="1964"/>
        <v>#REF!</v>
      </c>
      <c r="CO248" s="91" t="e">
        <f t="shared" si="1965"/>
        <v>#REF!</v>
      </c>
      <c r="CP248" s="90" t="e">
        <f>IF(AU248="Не указан реестровый номер (мера нац.режима Запрет)","",IF(CI248="нет","",IF(CU248="да","исключение(не смотрим баллы)",IFERROR(IF(CI248*1&gt;0,IFERROR(IF(VLOOKUP(CI248*1,Обработ.выгрузка_реестра_РФ!$A:$G,7,)=0,"Баллы не установлены",VLOOKUP(CI248*1,Обработ.выгрузка_реестра_РФ!$A:$G,7,)),IF(LEN(CI248)&gt;14,"","нет номера в реестре РФ")),""),IF(LEN(CI248)=0,"","Некорректный реестровый номер")))))</f>
        <v>#REF!</v>
      </c>
      <c r="CQ248" s="33" t="e">
        <f>IF(LEN(C248)&gt;0,IFERROR(IF(LEN(H248)&gt;0,IF(LEN(VLOOKUP(H248,'исключения(не_смотрим_баллы)'!$A:$C,1,))&gt;0,"да","нет"),"не введен ОКПД2"),"нет"),"")</f>
        <v>#REF!</v>
      </c>
      <c r="CR248" s="33" t="e">
        <f ca="1">IF(CQ248="да",IF(TODAY()&lt;VLOOKUP(H248,'исключения(не_смотрим_баллы)'!$A:$C,3,),"да","нет"),"")</f>
        <v>#REF!</v>
      </c>
      <c r="CS248" s="33" t="str">
        <f>IFERROR(IF(CQ248="да",IF(VLOOKUP(CI248*1,Обработ.выгрузка_реестра_РФ!$A:$G,2,)&lt;VLOOKUP(H248,'исключения(не_смотрим_баллы)'!$A:$C,2,),"да","нет"),""),"")</f>
        <v/>
      </c>
      <c r="CT248" s="24"/>
      <c r="CU248" s="33" t="e">
        <f t="shared" si="1977"/>
        <v>#REF!</v>
      </c>
      <c r="CV248" s="91" t="e">
        <f t="shared" si="1978"/>
        <v>#REF!</v>
      </c>
      <c r="CW248" s="27" t="e">
        <f t="shared" si="1979"/>
        <v>#REF!</v>
      </c>
      <c r="CX248" s="26" t="e">
        <f t="shared" si="1908"/>
        <v>#REF!</v>
      </c>
      <c r="CY248" s="64" t="e">
        <f>IF(LEN('Описание предлагаемого товара'!#REF!)&gt;0,'Описание предлагаемого товара'!#REF!,"")</f>
        <v>#REF!</v>
      </c>
      <c r="CZ248" s="95" t="e">
        <f t="shared" si="1966"/>
        <v>#REF!</v>
      </c>
      <c r="DA248" s="95" t="e">
        <f t="shared" ref="DA248" si="2308">IFERROR(REPLACE(CZ248,FIND(" ",CZ248,1),1,""),CZ248)</f>
        <v>#REF!</v>
      </c>
      <c r="DB248" s="95" t="e">
        <f t="shared" si="1910"/>
        <v>#REF!</v>
      </c>
      <c r="DC248" s="95" t="e">
        <f t="shared" ref="DC248:DD248" si="2309">IFERROR(REPLACE(DB248,FIND("г.",DB248,1),2,""),DB248)</f>
        <v>#REF!</v>
      </c>
      <c r="DD248" s="95" t="e">
        <f t="shared" si="2309"/>
        <v>#REF!</v>
      </c>
      <c r="DE248" s="95" t="e">
        <f t="shared" ref="DE248:DF248" si="2310">IFERROR(REPLACE(DD248,FIND("г",DD248,1),1,""),DD248)</f>
        <v>#REF!</v>
      </c>
      <c r="DF248" s="95" t="e">
        <f t="shared" si="2310"/>
        <v>#REF!</v>
      </c>
      <c r="DG248" s="95" t="e">
        <f t="shared" si="1983"/>
        <v>#REF!</v>
      </c>
      <c r="DH248" s="25" t="str">
        <f>IFERROR(VLOOKUP(CI248*1,Обработ.выгрузка_реестра_РФ!$A:$G,5,),"")</f>
        <v/>
      </c>
      <c r="DI248" s="27" t="str">
        <f t="shared" si="1993"/>
        <v/>
      </c>
      <c r="DJ248" s="27" t="str">
        <f t="shared" ca="1" si="1970"/>
        <v/>
      </c>
      <c r="DK248" s="63" t="e">
        <f>IF(LEN('Описание предлагаемого товара'!#REF!)&gt;0,'Описание предлагаемого товара'!#REF!,"")</f>
        <v>#REF!</v>
      </c>
      <c r="DL248" s="63" t="e">
        <f>IF(LEN('Описание предлагаемого товара'!#REF!)&gt;0,'Описание предлагаемого товара'!#REF!,"")</f>
        <v>#REF!</v>
      </c>
      <c r="DM248" s="32"/>
    </row>
    <row r="249" spans="1:117" ht="48.75" customHeight="1" x14ac:dyDescent="0.25">
      <c r="A249" s="61" t="e">
        <f>IF(LEN('Описание предлагаемого товара'!#REF!)&gt;0,'Описание предлагаемого товара'!#REF!,"")</f>
        <v>#REF!</v>
      </c>
      <c r="B249" s="65" t="e">
        <f>IF(LEN('Описание предлагаемого товара'!#REF!)&gt;0,'Описание предлагаемого товара'!#REF!,"")</f>
        <v>#REF!</v>
      </c>
      <c r="C249" s="61" t="e">
        <f>IF(LEN('Описание предлагаемого товара'!#REF!)&gt;0,'Описание предлагаемого товара'!#REF!,"")</f>
        <v>#REF!</v>
      </c>
      <c r="D249" s="61" t="e">
        <f>IF(LEN('Описание предлагаемого товара'!#REF!)&gt;0,'Описание предлагаемого товара'!#REF!,"")</f>
        <v>#REF!</v>
      </c>
      <c r="E249" s="61" t="e">
        <f>IF(LEN('Описание предлагаемого товара'!#REF!)&gt;0,'Описание предлагаемого товара'!#REF!,"")</f>
        <v>#REF!</v>
      </c>
      <c r="F249" s="61" t="e">
        <f>IF(LEN('Описание предлагаемого товара'!#REF!)&gt;0,'Описание предлагаемого товара'!#REF!,"")</f>
        <v>#REF!</v>
      </c>
      <c r="G249" s="61" t="e">
        <f>IF(LEN('Описание предлагаемого товара'!#REF!)&gt;0,'Описание предлагаемого товара'!#REF!,"")</f>
        <v>#REF!</v>
      </c>
      <c r="H249" s="61" t="e">
        <f>IF(LEN('Описание предлагаемого товара'!#REF!)&gt;0,'Описание предлагаемого товара'!#REF!,"")</f>
        <v>#REF!</v>
      </c>
      <c r="I249" s="61" t="e">
        <f>IF(LEN('Описание предлагаемого товара'!#REF!)&gt;0,'Описание предлагаемого товара'!#REF!,"")</f>
        <v>#REF!</v>
      </c>
      <c r="J249" s="38" t="str">
        <f>IFERROR(VLOOKUP(B249,SAP!$A:$E,5,),"")</f>
        <v/>
      </c>
      <c r="K249" s="40" t="str">
        <f t="shared" si="1913"/>
        <v/>
      </c>
      <c r="L249" s="61" t="e">
        <f>IF(LEN('Описание предлагаемого товара'!#REF!)&gt;0,IFERROR('Описание предлагаемого товара'!#REF!*1,""),"")</f>
        <v>#REF!</v>
      </c>
      <c r="M249" s="39" t="str">
        <f>IFERROR(VLOOKUP(B249,SAP!$A:$E,2,),"")</f>
        <v/>
      </c>
      <c r="N249" s="41" t="str">
        <f t="shared" si="2049"/>
        <v/>
      </c>
      <c r="O249" s="39" t="str">
        <f t="shared" si="1900"/>
        <v/>
      </c>
      <c r="P249" s="36" t="e">
        <f>IF(LEN('Описание предлагаемого товара'!#REF!)&gt;0,'Описание предлагаемого товара'!#REF!,"")</f>
        <v>#REF!</v>
      </c>
      <c r="Q24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49" s="37" t="e">
        <f>IF(LEN('Описание предлагаемого товара'!#REF!)&gt;0,'Описание предлагаемого товара'!#REF!,"")</f>
        <v>#REF!</v>
      </c>
      <c r="S249" s="37" t="e">
        <f>IF(LEN('Описание предлагаемого товара'!#REF!)&gt;0,'Описание предлагаемого товара'!#REF!,"")</f>
        <v>#REF!</v>
      </c>
      <c r="T24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49" s="23" t="str">
        <f>IFERROR(VLOOKUP(CI249*1,Обработ.выгрузка_реестра_РФ!$A:$G,6,),"")</f>
        <v/>
      </c>
      <c r="V249" s="61" t="e">
        <f>IF(LEN('Описание предлагаемого товара'!#REF!)&gt;0,'Описание предлагаемого товара'!#REF!,"")</f>
        <v>#REF!</v>
      </c>
      <c r="W249" s="62" t="e">
        <f>IF(LEN('Описание предлагаемого товара'!#REF!)&gt;0,'Описание предлагаемого товара'!#REF!,"")</f>
        <v>#REF!</v>
      </c>
      <c r="X249" s="91" t="e">
        <f t="shared" ref="X249:Y249" si="2311">IFERROR(REPLACE(W249,FIND(CHAR(10),W249,1),1," "),W249)</f>
        <v>#REF!</v>
      </c>
      <c r="Y249" s="91" t="e">
        <f t="shared" si="2311"/>
        <v>#REF!</v>
      </c>
      <c r="Z249" s="91" t="e">
        <f t="shared" si="1915"/>
        <v>#REF!</v>
      </c>
      <c r="AA249" s="91" t="e">
        <f t="shared" si="1916"/>
        <v>#REF!</v>
      </c>
      <c r="AB249" s="91" t="e">
        <f t="shared" si="1917"/>
        <v>#REF!</v>
      </c>
      <c r="AC249" s="91" t="e">
        <f t="shared" ref="AC249:AF249" si="2312">IFERROR(REPLACE(AB249,FIND("  ",AB249,1),2," "),AB249)</f>
        <v>#REF!</v>
      </c>
      <c r="AD249" s="91" t="e">
        <f t="shared" si="2312"/>
        <v>#REF!</v>
      </c>
      <c r="AE249" s="91" t="e">
        <f t="shared" si="2312"/>
        <v>#REF!</v>
      </c>
      <c r="AF249" s="91" t="e">
        <f t="shared" si="2312"/>
        <v>#REF!</v>
      </c>
      <c r="AG249" s="23" t="str">
        <f>IFERROR(VLOOKUP(CI249*1,Обработ.выгрузка_реестра_РФ!$A:$G,4,),"")</f>
        <v/>
      </c>
      <c r="AH249" s="91" t="str">
        <f t="shared" ref="AH249:AI249" si="2313">IFERROR(REPLACE(AG249,FIND("-",AG249,1),1,"*"),AG249)</f>
        <v/>
      </c>
      <c r="AI249" s="91" t="str">
        <f t="shared" si="2313"/>
        <v/>
      </c>
      <c r="AJ249" s="27" t="str">
        <f t="shared" si="2015"/>
        <v/>
      </c>
      <c r="AK249" s="63" t="e">
        <f>IF(LEN('Описание предлагаемого товара'!#REF!)&gt;0,'Описание предлагаемого товара'!#REF!,"")</f>
        <v>#REF!</v>
      </c>
      <c r="AL249" s="91" t="e">
        <f t="shared" ref="AL249:AM249" si="2314">IFERROR(REPLACE(AK249,FIND(CHAR(10),AK249,1),1,""),AK249)</f>
        <v>#REF!</v>
      </c>
      <c r="AM249" s="91" t="e">
        <f t="shared" si="2314"/>
        <v>#REF!</v>
      </c>
      <c r="AN249" s="91" t="e">
        <f t="shared" ref="AN249:AR249" si="2315">IFERROR(REPLACE(AM249,FIND(" ",AM249,1),1,""),AM249)</f>
        <v>#REF!</v>
      </c>
      <c r="AO249" s="91" t="e">
        <f t="shared" si="2315"/>
        <v>#REF!</v>
      </c>
      <c r="AP249" s="91" t="e">
        <f t="shared" si="2315"/>
        <v>#REF!</v>
      </c>
      <c r="AQ249" s="91" t="e">
        <f t="shared" si="2315"/>
        <v>#REF!</v>
      </c>
      <c r="AR249" s="91" t="e">
        <f t="shared" si="2315"/>
        <v>#REF!</v>
      </c>
      <c r="AS249" s="91" t="e">
        <f t="shared" si="1922"/>
        <v>#REF!</v>
      </c>
      <c r="AT249" s="91" t="e">
        <f t="shared" si="1923"/>
        <v>#REF!</v>
      </c>
      <c r="AU249" s="32" t="e">
        <f t="shared" si="1906"/>
        <v>#REF!</v>
      </c>
      <c r="AV249" s="93" t="e">
        <f>'Описание предлагаемого товара'!#REF!</f>
        <v>#REF!</v>
      </c>
      <c r="AW249" s="91" t="e">
        <f>MIN(SEARCH({0,1,2,3,4,5,6,7,8,9},AV249&amp; "0123456789"))</f>
        <v>#REF!</v>
      </c>
      <c r="AX249" s="91" t="str">
        <f t="shared" si="1924"/>
        <v/>
      </c>
      <c r="AY249" s="91" t="str">
        <f t="shared" si="1925"/>
        <v/>
      </c>
      <c r="AZ249" s="91" t="str">
        <f t="shared" si="1926"/>
        <v/>
      </c>
      <c r="BA249" s="91" t="str">
        <f t="shared" si="1927"/>
        <v/>
      </c>
      <c r="BB249" s="91" t="str">
        <f t="shared" si="1928"/>
        <v/>
      </c>
      <c r="BC249" s="91" t="str">
        <f t="shared" si="1929"/>
        <v/>
      </c>
      <c r="BD249" s="91" t="str">
        <f t="shared" si="1930"/>
        <v/>
      </c>
      <c r="BE249" s="91" t="str">
        <f t="shared" si="1931"/>
        <v/>
      </c>
      <c r="BF249" s="91" t="str">
        <f t="shared" si="1932"/>
        <v/>
      </c>
      <c r="BG249" s="91" t="str">
        <f t="shared" si="1933"/>
        <v/>
      </c>
      <c r="BH249" s="91" t="str">
        <f t="shared" si="1934"/>
        <v/>
      </c>
      <c r="BI249" s="91" t="str">
        <f t="shared" si="1935"/>
        <v/>
      </c>
      <c r="BJ249" s="91" t="str">
        <f t="shared" si="1936"/>
        <v/>
      </c>
      <c r="BK249" s="91" t="str">
        <f t="shared" si="1937"/>
        <v/>
      </c>
      <c r="BL249" s="91" t="str">
        <f t="shared" si="1938"/>
        <v/>
      </c>
      <c r="BM249" s="91" t="str">
        <f t="shared" si="1939"/>
        <v/>
      </c>
      <c r="BN249" s="91" t="str">
        <f t="shared" si="1940"/>
        <v/>
      </c>
      <c r="BO249" s="91" t="str">
        <f t="shared" si="1941"/>
        <v/>
      </c>
      <c r="BP249" s="91" t="str">
        <f t="shared" si="1942"/>
        <v/>
      </c>
      <c r="BQ249" s="91" t="str">
        <f t="shared" si="1943"/>
        <v/>
      </c>
      <c r="BR249" s="91" t="str">
        <f t="shared" si="1944"/>
        <v/>
      </c>
      <c r="BS249" s="91" t="str">
        <f t="shared" si="1945"/>
        <v/>
      </c>
      <c r="BT249" s="91" t="str">
        <f t="shared" si="1946"/>
        <v/>
      </c>
      <c r="BU249" s="91" t="str">
        <f t="shared" si="1947"/>
        <v/>
      </c>
      <c r="BV249" s="91" t="str">
        <f t="shared" si="1948"/>
        <v/>
      </c>
      <c r="BW249" s="91" t="str">
        <f t="shared" si="1949"/>
        <v/>
      </c>
      <c r="BX249" s="91" t="str">
        <f t="shared" si="1950"/>
        <v/>
      </c>
      <c r="BY249" s="91" t="str">
        <f t="shared" si="1951"/>
        <v/>
      </c>
      <c r="BZ249" s="91" t="str">
        <f t="shared" si="1952"/>
        <v/>
      </c>
      <c r="CA249" s="91" t="str">
        <f t="shared" si="1953"/>
        <v/>
      </c>
      <c r="CB249" s="91" t="str">
        <f t="shared" si="1954"/>
        <v/>
      </c>
      <c r="CC249" s="91" t="str">
        <f t="shared" si="1955"/>
        <v/>
      </c>
      <c r="CD249" s="91" t="str">
        <f t="shared" si="1956"/>
        <v/>
      </c>
      <c r="CE249" s="91" t="str">
        <f t="shared" si="1957"/>
        <v/>
      </c>
      <c r="CF249" s="91" t="str">
        <f t="shared" si="1958"/>
        <v/>
      </c>
      <c r="CG249" s="91" t="str">
        <f t="shared" si="1959"/>
        <v/>
      </c>
      <c r="CH249" s="91" t="str">
        <f t="shared" si="1960"/>
        <v/>
      </c>
      <c r="CI249" s="91" t="str">
        <f t="shared" si="1961"/>
        <v>нет</v>
      </c>
      <c r="CJ249" s="63" t="e">
        <f>IF(LEN('Описание предлагаемого товара'!#REF!)&gt;0,'Описание предлагаемого товара'!#REF!,"")</f>
        <v>#REF!</v>
      </c>
      <c r="CK249" s="91" t="e">
        <f t="shared" ref="CK249:CL249" si="2316">IFERROR(REPLACE(CJ249,FIND(CHAR(10),CJ249,1),1,""),CJ249)</f>
        <v>#REF!</v>
      </c>
      <c r="CL249" s="91" t="e">
        <f t="shared" si="2316"/>
        <v>#REF!</v>
      </c>
      <c r="CM249" s="91" t="e">
        <f t="shared" si="1963"/>
        <v>#REF!</v>
      </c>
      <c r="CN249" s="91" t="e">
        <f t="shared" si="1964"/>
        <v>#REF!</v>
      </c>
      <c r="CO249" s="91" t="e">
        <f t="shared" si="1965"/>
        <v>#REF!</v>
      </c>
      <c r="CP249" s="90" t="e">
        <f>IF(AU249="Не указан реестровый номер (мера нац.режима Запрет)","",IF(CI249="нет","",IF(CU249="да","исключение(не смотрим баллы)",IFERROR(IF(CI249*1&gt;0,IFERROR(IF(VLOOKUP(CI249*1,Обработ.выгрузка_реестра_РФ!$A:$G,7,)=0,"Баллы не установлены",VLOOKUP(CI249*1,Обработ.выгрузка_реестра_РФ!$A:$G,7,)),IF(LEN(CI249)&gt;14,"","нет номера в реестре РФ")),""),IF(LEN(CI249)=0,"","Некорректный реестровый номер")))))</f>
        <v>#REF!</v>
      </c>
      <c r="CQ249" s="33" t="e">
        <f>IF(LEN(C249)&gt;0,IFERROR(IF(LEN(H249)&gt;0,IF(LEN(VLOOKUP(H249,'исключения(не_смотрим_баллы)'!$A:$C,1,))&gt;0,"да","нет"),"не введен ОКПД2"),"нет"),"")</f>
        <v>#REF!</v>
      </c>
      <c r="CR249" s="33" t="e">
        <f ca="1">IF(CQ249="да",IF(TODAY()&lt;VLOOKUP(H249,'исключения(не_смотрим_баллы)'!$A:$C,3,),"да","нет"),"")</f>
        <v>#REF!</v>
      </c>
      <c r="CS249" s="33" t="str">
        <f>IFERROR(IF(CQ249="да",IF(VLOOKUP(CI249*1,Обработ.выгрузка_реестра_РФ!$A:$G,2,)&lt;VLOOKUP(H249,'исключения(не_смотрим_баллы)'!$A:$C,2,),"да","нет"),""),"")</f>
        <v/>
      </c>
      <c r="CT249" s="24"/>
      <c r="CU249" s="33" t="e">
        <f t="shared" si="1977"/>
        <v>#REF!</v>
      </c>
      <c r="CV249" s="91" t="e">
        <f t="shared" si="1978"/>
        <v>#REF!</v>
      </c>
      <c r="CW249" s="27" t="e">
        <f t="shared" si="1979"/>
        <v>#REF!</v>
      </c>
      <c r="CX249" s="26" t="e">
        <f t="shared" si="1908"/>
        <v>#REF!</v>
      </c>
      <c r="CY249" s="64" t="e">
        <f>IF(LEN('Описание предлагаемого товара'!#REF!)&gt;0,'Описание предлагаемого товара'!#REF!,"")</f>
        <v>#REF!</v>
      </c>
      <c r="CZ249" s="95" t="e">
        <f t="shared" si="1966"/>
        <v>#REF!</v>
      </c>
      <c r="DA249" s="95" t="e">
        <f t="shared" ref="DA249" si="2317">IFERROR(REPLACE(CZ249,FIND(" ",CZ249,1),1,""),CZ249)</f>
        <v>#REF!</v>
      </c>
      <c r="DB249" s="95" t="e">
        <f t="shared" si="1910"/>
        <v>#REF!</v>
      </c>
      <c r="DC249" s="95" t="e">
        <f t="shared" ref="DC249:DD249" si="2318">IFERROR(REPLACE(DB249,FIND("г.",DB249,1),2,""),DB249)</f>
        <v>#REF!</v>
      </c>
      <c r="DD249" s="95" t="e">
        <f t="shared" si="2318"/>
        <v>#REF!</v>
      </c>
      <c r="DE249" s="95" t="e">
        <f t="shared" ref="DE249:DF249" si="2319">IFERROR(REPLACE(DD249,FIND("г",DD249,1),1,""),DD249)</f>
        <v>#REF!</v>
      </c>
      <c r="DF249" s="95" t="e">
        <f t="shared" si="2319"/>
        <v>#REF!</v>
      </c>
      <c r="DG249" s="95" t="e">
        <f t="shared" si="1983"/>
        <v>#REF!</v>
      </c>
      <c r="DH249" s="25" t="str">
        <f>IFERROR(VLOOKUP(CI249*1,Обработ.выгрузка_реестра_РФ!$A:$G,5,),"")</f>
        <v/>
      </c>
      <c r="DI249" s="27" t="str">
        <f t="shared" si="1993"/>
        <v/>
      </c>
      <c r="DJ249" s="27" t="str">
        <f t="shared" ca="1" si="1970"/>
        <v/>
      </c>
      <c r="DK249" s="63" t="e">
        <f>IF(LEN('Описание предлагаемого товара'!#REF!)&gt;0,'Описание предлагаемого товара'!#REF!,"")</f>
        <v>#REF!</v>
      </c>
      <c r="DL249" s="63" t="e">
        <f>IF(LEN('Описание предлагаемого товара'!#REF!)&gt;0,'Описание предлагаемого товара'!#REF!,"")</f>
        <v>#REF!</v>
      </c>
      <c r="DM249" s="32"/>
    </row>
    <row r="250" spans="1:117" ht="48.75" customHeight="1" x14ac:dyDescent="0.25">
      <c r="A250" s="61" t="e">
        <f>IF(LEN('Описание предлагаемого товара'!#REF!)&gt;0,'Описание предлагаемого товара'!#REF!,"")</f>
        <v>#REF!</v>
      </c>
      <c r="B250" s="65" t="e">
        <f>IF(LEN('Описание предлагаемого товара'!#REF!)&gt;0,'Описание предлагаемого товара'!#REF!,"")</f>
        <v>#REF!</v>
      </c>
      <c r="C250" s="61" t="e">
        <f>IF(LEN('Описание предлагаемого товара'!#REF!)&gt;0,'Описание предлагаемого товара'!#REF!,"")</f>
        <v>#REF!</v>
      </c>
      <c r="D250" s="61" t="e">
        <f>IF(LEN('Описание предлагаемого товара'!#REF!)&gt;0,'Описание предлагаемого товара'!#REF!,"")</f>
        <v>#REF!</v>
      </c>
      <c r="E250" s="61" t="e">
        <f>IF(LEN('Описание предлагаемого товара'!#REF!)&gt;0,'Описание предлагаемого товара'!#REF!,"")</f>
        <v>#REF!</v>
      </c>
      <c r="F250" s="61" t="e">
        <f>IF(LEN('Описание предлагаемого товара'!#REF!)&gt;0,'Описание предлагаемого товара'!#REF!,"")</f>
        <v>#REF!</v>
      </c>
      <c r="G250" s="61" t="e">
        <f>IF(LEN('Описание предлагаемого товара'!#REF!)&gt;0,'Описание предлагаемого товара'!#REF!,"")</f>
        <v>#REF!</v>
      </c>
      <c r="H250" s="61" t="e">
        <f>IF(LEN('Описание предлагаемого товара'!#REF!)&gt;0,'Описание предлагаемого товара'!#REF!,"")</f>
        <v>#REF!</v>
      </c>
      <c r="I250" s="61" t="e">
        <f>IF(LEN('Описание предлагаемого товара'!#REF!)&gt;0,'Описание предлагаемого товара'!#REF!,"")</f>
        <v>#REF!</v>
      </c>
      <c r="J250" s="38" t="str">
        <f>IFERROR(VLOOKUP(B250,SAP!$A:$E,5,),"")</f>
        <v/>
      </c>
      <c r="K250" s="40" t="str">
        <f t="shared" si="1913"/>
        <v/>
      </c>
      <c r="L250" s="61" t="e">
        <f>IF(LEN('Описание предлагаемого товара'!#REF!)&gt;0,IFERROR('Описание предлагаемого товара'!#REF!*1,""),"")</f>
        <v>#REF!</v>
      </c>
      <c r="M250" s="39" t="str">
        <f>IFERROR(VLOOKUP(B250,SAP!$A:$E,2,),"")</f>
        <v/>
      </c>
      <c r="N250" s="41" t="str">
        <f t="shared" si="2049"/>
        <v/>
      </c>
      <c r="O250" s="39" t="str">
        <f t="shared" si="1900"/>
        <v/>
      </c>
      <c r="P250" s="36" t="e">
        <f>IF(LEN('Описание предлагаемого товара'!#REF!)&gt;0,'Описание предлагаемого товара'!#REF!,"")</f>
        <v>#REF!</v>
      </c>
      <c r="Q25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50" s="37" t="e">
        <f>IF(LEN('Описание предлагаемого товара'!#REF!)&gt;0,'Описание предлагаемого товара'!#REF!,"")</f>
        <v>#REF!</v>
      </c>
      <c r="S250" s="37" t="e">
        <f>IF(LEN('Описание предлагаемого товара'!#REF!)&gt;0,'Описание предлагаемого товара'!#REF!,"")</f>
        <v>#REF!</v>
      </c>
      <c r="T25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50" s="23" t="str">
        <f>IFERROR(VLOOKUP(CI250*1,Обработ.выгрузка_реестра_РФ!$A:$G,6,),"")</f>
        <v/>
      </c>
      <c r="V250" s="61" t="e">
        <f>IF(LEN('Описание предлагаемого товара'!#REF!)&gt;0,'Описание предлагаемого товара'!#REF!,"")</f>
        <v>#REF!</v>
      </c>
      <c r="W250" s="62" t="e">
        <f>IF(LEN('Описание предлагаемого товара'!#REF!)&gt;0,'Описание предлагаемого товара'!#REF!,"")</f>
        <v>#REF!</v>
      </c>
      <c r="X250" s="91" t="e">
        <f t="shared" ref="X250:Y250" si="2320">IFERROR(REPLACE(W250,FIND(CHAR(10),W250,1),1," "),W250)</f>
        <v>#REF!</v>
      </c>
      <c r="Y250" s="91" t="e">
        <f t="shared" si="2320"/>
        <v>#REF!</v>
      </c>
      <c r="Z250" s="91" t="e">
        <f t="shared" si="1915"/>
        <v>#REF!</v>
      </c>
      <c r="AA250" s="91" t="e">
        <f t="shared" si="1916"/>
        <v>#REF!</v>
      </c>
      <c r="AB250" s="91" t="e">
        <f t="shared" si="1917"/>
        <v>#REF!</v>
      </c>
      <c r="AC250" s="91" t="e">
        <f t="shared" ref="AC250:AF250" si="2321">IFERROR(REPLACE(AB250,FIND("  ",AB250,1),2," "),AB250)</f>
        <v>#REF!</v>
      </c>
      <c r="AD250" s="91" t="e">
        <f t="shared" si="2321"/>
        <v>#REF!</v>
      </c>
      <c r="AE250" s="91" t="e">
        <f t="shared" si="2321"/>
        <v>#REF!</v>
      </c>
      <c r="AF250" s="91" t="e">
        <f t="shared" si="2321"/>
        <v>#REF!</v>
      </c>
      <c r="AG250" s="23" t="str">
        <f>IFERROR(VLOOKUP(CI250*1,Обработ.выгрузка_реестра_РФ!$A:$G,4,),"")</f>
        <v/>
      </c>
      <c r="AH250" s="91" t="str">
        <f t="shared" ref="AH250:AI250" si="2322">IFERROR(REPLACE(AG250,FIND("-",AG250,1),1,"*"),AG250)</f>
        <v/>
      </c>
      <c r="AI250" s="91" t="str">
        <f t="shared" si="2322"/>
        <v/>
      </c>
      <c r="AJ250" s="27" t="str">
        <f t="shared" si="2015"/>
        <v/>
      </c>
      <c r="AK250" s="63" t="e">
        <f>IF(LEN('Описание предлагаемого товара'!#REF!)&gt;0,'Описание предлагаемого товара'!#REF!,"")</f>
        <v>#REF!</v>
      </c>
      <c r="AL250" s="91" t="e">
        <f t="shared" ref="AL250:AM250" si="2323">IFERROR(REPLACE(AK250,FIND(CHAR(10),AK250,1),1,""),AK250)</f>
        <v>#REF!</v>
      </c>
      <c r="AM250" s="91" t="e">
        <f t="shared" si="2323"/>
        <v>#REF!</v>
      </c>
      <c r="AN250" s="91" t="e">
        <f t="shared" ref="AN250:AR250" si="2324">IFERROR(REPLACE(AM250,FIND(" ",AM250,1),1,""),AM250)</f>
        <v>#REF!</v>
      </c>
      <c r="AO250" s="91" t="e">
        <f t="shared" si="2324"/>
        <v>#REF!</v>
      </c>
      <c r="AP250" s="91" t="e">
        <f t="shared" si="2324"/>
        <v>#REF!</v>
      </c>
      <c r="AQ250" s="91" t="e">
        <f t="shared" si="2324"/>
        <v>#REF!</v>
      </c>
      <c r="AR250" s="91" t="e">
        <f t="shared" si="2324"/>
        <v>#REF!</v>
      </c>
      <c r="AS250" s="91" t="e">
        <f t="shared" si="1922"/>
        <v>#REF!</v>
      </c>
      <c r="AT250" s="91" t="e">
        <f t="shared" si="1923"/>
        <v>#REF!</v>
      </c>
      <c r="AU250" s="32" t="e">
        <f t="shared" si="1906"/>
        <v>#REF!</v>
      </c>
      <c r="AV250" s="93" t="e">
        <f>'Описание предлагаемого товара'!#REF!</f>
        <v>#REF!</v>
      </c>
      <c r="AW250" s="91" t="e">
        <f>MIN(SEARCH({0,1,2,3,4,5,6,7,8,9},AV250&amp; "0123456789"))</f>
        <v>#REF!</v>
      </c>
      <c r="AX250" s="91" t="str">
        <f t="shared" si="1924"/>
        <v/>
      </c>
      <c r="AY250" s="91" t="str">
        <f t="shared" si="1925"/>
        <v/>
      </c>
      <c r="AZ250" s="91" t="str">
        <f t="shared" si="1926"/>
        <v/>
      </c>
      <c r="BA250" s="91" t="str">
        <f t="shared" si="1927"/>
        <v/>
      </c>
      <c r="BB250" s="91" t="str">
        <f t="shared" si="1928"/>
        <v/>
      </c>
      <c r="BC250" s="91" t="str">
        <f t="shared" si="1929"/>
        <v/>
      </c>
      <c r="BD250" s="91" t="str">
        <f t="shared" si="1930"/>
        <v/>
      </c>
      <c r="BE250" s="91" t="str">
        <f t="shared" si="1931"/>
        <v/>
      </c>
      <c r="BF250" s="91" t="str">
        <f t="shared" si="1932"/>
        <v/>
      </c>
      <c r="BG250" s="91" t="str">
        <f t="shared" si="1933"/>
        <v/>
      </c>
      <c r="BH250" s="91" t="str">
        <f t="shared" si="1934"/>
        <v/>
      </c>
      <c r="BI250" s="91" t="str">
        <f t="shared" si="1935"/>
        <v/>
      </c>
      <c r="BJ250" s="91" t="str">
        <f t="shared" si="1936"/>
        <v/>
      </c>
      <c r="BK250" s="91" t="str">
        <f t="shared" si="1937"/>
        <v/>
      </c>
      <c r="BL250" s="91" t="str">
        <f t="shared" si="1938"/>
        <v/>
      </c>
      <c r="BM250" s="91" t="str">
        <f t="shared" si="1939"/>
        <v/>
      </c>
      <c r="BN250" s="91" t="str">
        <f t="shared" si="1940"/>
        <v/>
      </c>
      <c r="BO250" s="91" t="str">
        <f t="shared" si="1941"/>
        <v/>
      </c>
      <c r="BP250" s="91" t="str">
        <f t="shared" si="1942"/>
        <v/>
      </c>
      <c r="BQ250" s="91" t="str">
        <f t="shared" si="1943"/>
        <v/>
      </c>
      <c r="BR250" s="91" t="str">
        <f t="shared" si="1944"/>
        <v/>
      </c>
      <c r="BS250" s="91" t="str">
        <f t="shared" si="1945"/>
        <v/>
      </c>
      <c r="BT250" s="91" t="str">
        <f t="shared" si="1946"/>
        <v/>
      </c>
      <c r="BU250" s="91" t="str">
        <f t="shared" si="1947"/>
        <v/>
      </c>
      <c r="BV250" s="91" t="str">
        <f t="shared" si="1948"/>
        <v/>
      </c>
      <c r="BW250" s="91" t="str">
        <f t="shared" si="1949"/>
        <v/>
      </c>
      <c r="BX250" s="91" t="str">
        <f t="shared" si="1950"/>
        <v/>
      </c>
      <c r="BY250" s="91" t="str">
        <f t="shared" si="1951"/>
        <v/>
      </c>
      <c r="BZ250" s="91" t="str">
        <f t="shared" si="1952"/>
        <v/>
      </c>
      <c r="CA250" s="91" t="str">
        <f t="shared" si="1953"/>
        <v/>
      </c>
      <c r="CB250" s="91" t="str">
        <f t="shared" si="1954"/>
        <v/>
      </c>
      <c r="CC250" s="91" t="str">
        <f t="shared" si="1955"/>
        <v/>
      </c>
      <c r="CD250" s="91" t="str">
        <f t="shared" si="1956"/>
        <v/>
      </c>
      <c r="CE250" s="91" t="str">
        <f t="shared" si="1957"/>
        <v/>
      </c>
      <c r="CF250" s="91" t="str">
        <f t="shared" si="1958"/>
        <v/>
      </c>
      <c r="CG250" s="91" t="str">
        <f t="shared" si="1959"/>
        <v/>
      </c>
      <c r="CH250" s="91" t="str">
        <f t="shared" si="1960"/>
        <v/>
      </c>
      <c r="CI250" s="91" t="str">
        <f t="shared" si="1961"/>
        <v>нет</v>
      </c>
      <c r="CJ250" s="63" t="e">
        <f>IF(LEN('Описание предлагаемого товара'!#REF!)&gt;0,'Описание предлагаемого товара'!#REF!,"")</f>
        <v>#REF!</v>
      </c>
      <c r="CK250" s="91" t="e">
        <f t="shared" ref="CK250:CL250" si="2325">IFERROR(REPLACE(CJ250,FIND(CHAR(10),CJ250,1),1,""),CJ250)</f>
        <v>#REF!</v>
      </c>
      <c r="CL250" s="91" t="e">
        <f t="shared" si="2325"/>
        <v>#REF!</v>
      </c>
      <c r="CM250" s="91" t="e">
        <f t="shared" si="1963"/>
        <v>#REF!</v>
      </c>
      <c r="CN250" s="91" t="e">
        <f t="shared" si="1964"/>
        <v>#REF!</v>
      </c>
      <c r="CO250" s="91" t="e">
        <f t="shared" si="1965"/>
        <v>#REF!</v>
      </c>
      <c r="CP250" s="90" t="e">
        <f>IF(AU250="Не указан реестровый номер (мера нац.режима Запрет)","",IF(CI250="нет","",IF(CU250="да","исключение(не смотрим баллы)",IFERROR(IF(CI250*1&gt;0,IFERROR(IF(VLOOKUP(CI250*1,Обработ.выгрузка_реестра_РФ!$A:$G,7,)=0,"Баллы не установлены",VLOOKUP(CI250*1,Обработ.выгрузка_реестра_РФ!$A:$G,7,)),IF(LEN(CI250)&gt;14,"","нет номера в реестре РФ")),""),IF(LEN(CI250)=0,"","Некорректный реестровый номер")))))</f>
        <v>#REF!</v>
      </c>
      <c r="CQ250" s="33" t="e">
        <f>IF(LEN(C250)&gt;0,IFERROR(IF(LEN(H250)&gt;0,IF(LEN(VLOOKUP(H250,'исключения(не_смотрим_баллы)'!$A:$C,1,))&gt;0,"да","нет"),"не введен ОКПД2"),"нет"),"")</f>
        <v>#REF!</v>
      </c>
      <c r="CR250" s="33" t="e">
        <f ca="1">IF(CQ250="да",IF(TODAY()&lt;VLOOKUP(H250,'исключения(не_смотрим_баллы)'!$A:$C,3,),"да","нет"),"")</f>
        <v>#REF!</v>
      </c>
      <c r="CS250" s="33" t="str">
        <f>IFERROR(IF(CQ250="да",IF(VLOOKUP(CI250*1,Обработ.выгрузка_реестра_РФ!$A:$G,2,)&lt;VLOOKUP(H250,'исключения(не_смотрим_баллы)'!$A:$C,2,),"да","нет"),""),"")</f>
        <v/>
      </c>
      <c r="CT250" s="24"/>
      <c r="CU250" s="33" t="e">
        <f t="shared" si="1977"/>
        <v>#REF!</v>
      </c>
      <c r="CV250" s="91" t="e">
        <f t="shared" si="1978"/>
        <v>#REF!</v>
      </c>
      <c r="CW250" s="27" t="e">
        <f t="shared" si="1979"/>
        <v>#REF!</v>
      </c>
      <c r="CX250" s="26" t="e">
        <f t="shared" si="1908"/>
        <v>#REF!</v>
      </c>
      <c r="CY250" s="64" t="e">
        <f>IF(LEN('Описание предлагаемого товара'!#REF!)&gt;0,'Описание предлагаемого товара'!#REF!,"")</f>
        <v>#REF!</v>
      </c>
      <c r="CZ250" s="95" t="e">
        <f t="shared" si="1966"/>
        <v>#REF!</v>
      </c>
      <c r="DA250" s="95" t="e">
        <f t="shared" ref="DA250" si="2326">IFERROR(REPLACE(CZ250,FIND(" ",CZ250,1),1,""),CZ250)</f>
        <v>#REF!</v>
      </c>
      <c r="DB250" s="95" t="e">
        <f t="shared" si="1910"/>
        <v>#REF!</v>
      </c>
      <c r="DC250" s="95" t="e">
        <f t="shared" ref="DC250:DD250" si="2327">IFERROR(REPLACE(DB250,FIND("г.",DB250,1),2,""),DB250)</f>
        <v>#REF!</v>
      </c>
      <c r="DD250" s="95" t="e">
        <f t="shared" si="2327"/>
        <v>#REF!</v>
      </c>
      <c r="DE250" s="95" t="e">
        <f t="shared" ref="DE250:DF250" si="2328">IFERROR(REPLACE(DD250,FIND("г",DD250,1),1,""),DD250)</f>
        <v>#REF!</v>
      </c>
      <c r="DF250" s="95" t="e">
        <f t="shared" si="2328"/>
        <v>#REF!</v>
      </c>
      <c r="DG250" s="95" t="e">
        <f t="shared" si="1983"/>
        <v>#REF!</v>
      </c>
      <c r="DH250" s="25" t="str">
        <f>IFERROR(VLOOKUP(CI250*1,Обработ.выгрузка_реестра_РФ!$A:$G,5,),"")</f>
        <v/>
      </c>
      <c r="DI250" s="27" t="str">
        <f t="shared" si="1993"/>
        <v/>
      </c>
      <c r="DJ250" s="27" t="str">
        <f t="shared" ca="1" si="1970"/>
        <v/>
      </c>
      <c r="DK250" s="63" t="e">
        <f>IF(LEN('Описание предлагаемого товара'!#REF!)&gt;0,'Описание предлагаемого товара'!#REF!,"")</f>
        <v>#REF!</v>
      </c>
      <c r="DL250" s="63" t="e">
        <f>IF(LEN('Описание предлагаемого товара'!#REF!)&gt;0,'Описание предлагаемого товара'!#REF!,"")</f>
        <v>#REF!</v>
      </c>
      <c r="DM250" s="32"/>
    </row>
    <row r="251" spans="1:117" ht="48.75" customHeight="1" x14ac:dyDescent="0.25">
      <c r="A251" s="61" t="e">
        <f>IF(LEN('Описание предлагаемого товара'!#REF!)&gt;0,'Описание предлагаемого товара'!#REF!,"")</f>
        <v>#REF!</v>
      </c>
      <c r="B251" s="65" t="e">
        <f>IF(LEN('Описание предлагаемого товара'!#REF!)&gt;0,'Описание предлагаемого товара'!#REF!,"")</f>
        <v>#REF!</v>
      </c>
      <c r="C251" s="61" t="e">
        <f>IF(LEN('Описание предлагаемого товара'!#REF!)&gt;0,'Описание предлагаемого товара'!#REF!,"")</f>
        <v>#REF!</v>
      </c>
      <c r="D251" s="61" t="e">
        <f>IF(LEN('Описание предлагаемого товара'!#REF!)&gt;0,'Описание предлагаемого товара'!#REF!,"")</f>
        <v>#REF!</v>
      </c>
      <c r="E251" s="61" t="e">
        <f>IF(LEN('Описание предлагаемого товара'!#REF!)&gt;0,'Описание предлагаемого товара'!#REF!,"")</f>
        <v>#REF!</v>
      </c>
      <c r="F251" s="61" t="e">
        <f>IF(LEN('Описание предлагаемого товара'!#REF!)&gt;0,'Описание предлагаемого товара'!#REF!,"")</f>
        <v>#REF!</v>
      </c>
      <c r="G251" s="61" t="e">
        <f>IF(LEN('Описание предлагаемого товара'!#REF!)&gt;0,'Описание предлагаемого товара'!#REF!,"")</f>
        <v>#REF!</v>
      </c>
      <c r="H251" s="61" t="e">
        <f>IF(LEN('Описание предлагаемого товара'!#REF!)&gt;0,'Описание предлагаемого товара'!#REF!,"")</f>
        <v>#REF!</v>
      </c>
      <c r="I251" s="61" t="e">
        <f>IF(LEN('Описание предлагаемого товара'!#REF!)&gt;0,'Описание предлагаемого товара'!#REF!,"")</f>
        <v>#REF!</v>
      </c>
      <c r="J251" s="38" t="str">
        <f>IFERROR(VLOOKUP(B251,SAP!$A:$E,5,),"")</f>
        <v/>
      </c>
      <c r="K251" s="40" t="str">
        <f t="shared" si="1913"/>
        <v/>
      </c>
      <c r="L251" s="61" t="e">
        <f>IF(LEN('Описание предлагаемого товара'!#REF!)&gt;0,IFERROR('Описание предлагаемого товара'!#REF!*1,""),"")</f>
        <v>#REF!</v>
      </c>
      <c r="M251" s="39" t="str">
        <f>IFERROR(VLOOKUP(B251,SAP!$A:$E,2,),"")</f>
        <v/>
      </c>
      <c r="N251" s="41" t="str">
        <f t="shared" si="2049"/>
        <v/>
      </c>
      <c r="O251" s="39" t="str">
        <f t="shared" si="1900"/>
        <v/>
      </c>
      <c r="P251" s="36" t="e">
        <f>IF(LEN('Описание предлагаемого товара'!#REF!)&gt;0,'Описание предлагаемого товара'!#REF!,"")</f>
        <v>#REF!</v>
      </c>
      <c r="Q25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51" s="37" t="e">
        <f>IF(LEN('Описание предлагаемого товара'!#REF!)&gt;0,'Описание предлагаемого товара'!#REF!,"")</f>
        <v>#REF!</v>
      </c>
      <c r="S251" s="37" t="e">
        <f>IF(LEN('Описание предлагаемого товара'!#REF!)&gt;0,'Описание предлагаемого товара'!#REF!,"")</f>
        <v>#REF!</v>
      </c>
      <c r="T25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51" s="23" t="str">
        <f>IFERROR(VLOOKUP(CI251*1,Обработ.выгрузка_реестра_РФ!$A:$G,6,),"")</f>
        <v/>
      </c>
      <c r="V251" s="61" t="e">
        <f>IF(LEN('Описание предлагаемого товара'!#REF!)&gt;0,'Описание предлагаемого товара'!#REF!,"")</f>
        <v>#REF!</v>
      </c>
      <c r="W251" s="62" t="e">
        <f>IF(LEN('Описание предлагаемого товара'!#REF!)&gt;0,'Описание предлагаемого товара'!#REF!,"")</f>
        <v>#REF!</v>
      </c>
      <c r="X251" s="91" t="e">
        <f t="shared" ref="X251:Y251" si="2329">IFERROR(REPLACE(W251,FIND(CHAR(10),W251,1),1," "),W251)</f>
        <v>#REF!</v>
      </c>
      <c r="Y251" s="91" t="e">
        <f t="shared" si="2329"/>
        <v>#REF!</v>
      </c>
      <c r="Z251" s="91" t="e">
        <f t="shared" si="1915"/>
        <v>#REF!</v>
      </c>
      <c r="AA251" s="91" t="e">
        <f t="shared" si="1916"/>
        <v>#REF!</v>
      </c>
      <c r="AB251" s="91" t="e">
        <f t="shared" si="1917"/>
        <v>#REF!</v>
      </c>
      <c r="AC251" s="91" t="e">
        <f t="shared" ref="AC251:AF251" si="2330">IFERROR(REPLACE(AB251,FIND("  ",AB251,1),2," "),AB251)</f>
        <v>#REF!</v>
      </c>
      <c r="AD251" s="91" t="e">
        <f t="shared" si="2330"/>
        <v>#REF!</v>
      </c>
      <c r="AE251" s="91" t="e">
        <f t="shared" si="2330"/>
        <v>#REF!</v>
      </c>
      <c r="AF251" s="91" t="e">
        <f t="shared" si="2330"/>
        <v>#REF!</v>
      </c>
      <c r="AG251" s="23" t="str">
        <f>IFERROR(VLOOKUP(CI251*1,Обработ.выгрузка_реестра_РФ!$A:$G,4,),"")</f>
        <v/>
      </c>
      <c r="AH251" s="91" t="str">
        <f t="shared" ref="AH251:AI251" si="2331">IFERROR(REPLACE(AG251,FIND("-",AG251,1),1,"*"),AG251)</f>
        <v/>
      </c>
      <c r="AI251" s="91" t="str">
        <f t="shared" si="2331"/>
        <v/>
      </c>
      <c r="AJ251" s="27" t="str">
        <f t="shared" si="2015"/>
        <v/>
      </c>
      <c r="AK251" s="63" t="e">
        <f>IF(LEN('Описание предлагаемого товара'!#REF!)&gt;0,'Описание предлагаемого товара'!#REF!,"")</f>
        <v>#REF!</v>
      </c>
      <c r="AL251" s="91" t="e">
        <f t="shared" ref="AL251:AM251" si="2332">IFERROR(REPLACE(AK251,FIND(CHAR(10),AK251,1),1,""),AK251)</f>
        <v>#REF!</v>
      </c>
      <c r="AM251" s="91" t="e">
        <f t="shared" si="2332"/>
        <v>#REF!</v>
      </c>
      <c r="AN251" s="91" t="e">
        <f t="shared" ref="AN251:AR251" si="2333">IFERROR(REPLACE(AM251,FIND(" ",AM251,1),1,""),AM251)</f>
        <v>#REF!</v>
      </c>
      <c r="AO251" s="91" t="e">
        <f t="shared" si="2333"/>
        <v>#REF!</v>
      </c>
      <c r="AP251" s="91" t="e">
        <f t="shared" si="2333"/>
        <v>#REF!</v>
      </c>
      <c r="AQ251" s="91" t="e">
        <f t="shared" si="2333"/>
        <v>#REF!</v>
      </c>
      <c r="AR251" s="91" t="e">
        <f t="shared" si="2333"/>
        <v>#REF!</v>
      </c>
      <c r="AS251" s="91" t="e">
        <f t="shared" si="1922"/>
        <v>#REF!</v>
      </c>
      <c r="AT251" s="91" t="e">
        <f t="shared" si="1923"/>
        <v>#REF!</v>
      </c>
      <c r="AU251" s="32" t="e">
        <f t="shared" si="1906"/>
        <v>#REF!</v>
      </c>
      <c r="AV251" s="93" t="e">
        <f>'Описание предлагаемого товара'!#REF!</f>
        <v>#REF!</v>
      </c>
      <c r="AW251" s="91" t="e">
        <f>MIN(SEARCH({0,1,2,3,4,5,6,7,8,9},AV251&amp; "0123456789"))</f>
        <v>#REF!</v>
      </c>
      <c r="AX251" s="91" t="str">
        <f t="shared" si="1924"/>
        <v/>
      </c>
      <c r="AY251" s="91" t="str">
        <f t="shared" si="1925"/>
        <v/>
      </c>
      <c r="AZ251" s="91" t="str">
        <f t="shared" si="1926"/>
        <v/>
      </c>
      <c r="BA251" s="91" t="str">
        <f t="shared" si="1927"/>
        <v/>
      </c>
      <c r="BB251" s="91" t="str">
        <f t="shared" si="1928"/>
        <v/>
      </c>
      <c r="BC251" s="91" t="str">
        <f t="shared" si="1929"/>
        <v/>
      </c>
      <c r="BD251" s="91" t="str">
        <f t="shared" si="1930"/>
        <v/>
      </c>
      <c r="BE251" s="91" t="str">
        <f t="shared" si="1931"/>
        <v/>
      </c>
      <c r="BF251" s="91" t="str">
        <f t="shared" si="1932"/>
        <v/>
      </c>
      <c r="BG251" s="91" t="str">
        <f t="shared" si="1933"/>
        <v/>
      </c>
      <c r="BH251" s="91" t="str">
        <f t="shared" si="1934"/>
        <v/>
      </c>
      <c r="BI251" s="91" t="str">
        <f t="shared" si="1935"/>
        <v/>
      </c>
      <c r="BJ251" s="91" t="str">
        <f t="shared" si="1936"/>
        <v/>
      </c>
      <c r="BK251" s="91" t="str">
        <f t="shared" si="1937"/>
        <v/>
      </c>
      <c r="BL251" s="91" t="str">
        <f t="shared" si="1938"/>
        <v/>
      </c>
      <c r="BM251" s="91" t="str">
        <f t="shared" si="1939"/>
        <v/>
      </c>
      <c r="BN251" s="91" t="str">
        <f t="shared" si="1940"/>
        <v/>
      </c>
      <c r="BO251" s="91" t="str">
        <f t="shared" si="1941"/>
        <v/>
      </c>
      <c r="BP251" s="91" t="str">
        <f t="shared" si="1942"/>
        <v/>
      </c>
      <c r="BQ251" s="91" t="str">
        <f t="shared" si="1943"/>
        <v/>
      </c>
      <c r="BR251" s="91" t="str">
        <f t="shared" si="1944"/>
        <v/>
      </c>
      <c r="BS251" s="91" t="str">
        <f t="shared" si="1945"/>
        <v/>
      </c>
      <c r="BT251" s="91" t="str">
        <f t="shared" si="1946"/>
        <v/>
      </c>
      <c r="BU251" s="91" t="str">
        <f t="shared" si="1947"/>
        <v/>
      </c>
      <c r="BV251" s="91" t="str">
        <f t="shared" si="1948"/>
        <v/>
      </c>
      <c r="BW251" s="91" t="str">
        <f t="shared" si="1949"/>
        <v/>
      </c>
      <c r="BX251" s="91" t="str">
        <f t="shared" si="1950"/>
        <v/>
      </c>
      <c r="BY251" s="91" t="str">
        <f t="shared" si="1951"/>
        <v/>
      </c>
      <c r="BZ251" s="91" t="str">
        <f t="shared" si="1952"/>
        <v/>
      </c>
      <c r="CA251" s="91" t="str">
        <f t="shared" si="1953"/>
        <v/>
      </c>
      <c r="CB251" s="91" t="str">
        <f t="shared" si="1954"/>
        <v/>
      </c>
      <c r="CC251" s="91" t="str">
        <f t="shared" si="1955"/>
        <v/>
      </c>
      <c r="CD251" s="91" t="str">
        <f t="shared" si="1956"/>
        <v/>
      </c>
      <c r="CE251" s="91" t="str">
        <f t="shared" si="1957"/>
        <v/>
      </c>
      <c r="CF251" s="91" t="str">
        <f t="shared" si="1958"/>
        <v/>
      </c>
      <c r="CG251" s="91" t="str">
        <f t="shared" si="1959"/>
        <v/>
      </c>
      <c r="CH251" s="91" t="str">
        <f t="shared" si="1960"/>
        <v/>
      </c>
      <c r="CI251" s="91" t="str">
        <f t="shared" si="1961"/>
        <v>нет</v>
      </c>
      <c r="CJ251" s="63" t="e">
        <f>IF(LEN('Описание предлагаемого товара'!#REF!)&gt;0,'Описание предлагаемого товара'!#REF!,"")</f>
        <v>#REF!</v>
      </c>
      <c r="CK251" s="91" t="e">
        <f t="shared" ref="CK251:CL251" si="2334">IFERROR(REPLACE(CJ251,FIND(CHAR(10),CJ251,1),1,""),CJ251)</f>
        <v>#REF!</v>
      </c>
      <c r="CL251" s="91" t="e">
        <f t="shared" si="2334"/>
        <v>#REF!</v>
      </c>
      <c r="CM251" s="91" t="e">
        <f t="shared" si="1963"/>
        <v>#REF!</v>
      </c>
      <c r="CN251" s="91" t="e">
        <f t="shared" si="1964"/>
        <v>#REF!</v>
      </c>
      <c r="CO251" s="91" t="e">
        <f t="shared" si="1965"/>
        <v>#REF!</v>
      </c>
      <c r="CP251" s="90" t="e">
        <f>IF(AU251="Не указан реестровый номер (мера нац.режима Запрет)","",IF(CI251="нет","",IF(CU251="да","исключение(не смотрим баллы)",IFERROR(IF(CI251*1&gt;0,IFERROR(IF(VLOOKUP(CI251*1,Обработ.выгрузка_реестра_РФ!$A:$G,7,)=0,"Баллы не установлены",VLOOKUP(CI251*1,Обработ.выгрузка_реестра_РФ!$A:$G,7,)),IF(LEN(CI251)&gt;14,"","нет номера в реестре РФ")),""),IF(LEN(CI251)=0,"","Некорректный реестровый номер")))))</f>
        <v>#REF!</v>
      </c>
      <c r="CQ251" s="33" t="e">
        <f>IF(LEN(C251)&gt;0,IFERROR(IF(LEN(H251)&gt;0,IF(LEN(VLOOKUP(H251,'исключения(не_смотрим_баллы)'!$A:$C,1,))&gt;0,"да","нет"),"не введен ОКПД2"),"нет"),"")</f>
        <v>#REF!</v>
      </c>
      <c r="CR251" s="33" t="e">
        <f ca="1">IF(CQ251="да",IF(TODAY()&lt;VLOOKUP(H251,'исключения(не_смотрим_баллы)'!$A:$C,3,),"да","нет"),"")</f>
        <v>#REF!</v>
      </c>
      <c r="CS251" s="33" t="str">
        <f>IFERROR(IF(CQ251="да",IF(VLOOKUP(CI251*1,Обработ.выгрузка_реестра_РФ!$A:$G,2,)&lt;VLOOKUP(H251,'исключения(не_смотрим_баллы)'!$A:$C,2,),"да","нет"),""),"")</f>
        <v/>
      </c>
      <c r="CT251" s="24"/>
      <c r="CU251" s="33" t="e">
        <f t="shared" si="1977"/>
        <v>#REF!</v>
      </c>
      <c r="CV251" s="91" t="e">
        <f t="shared" si="1978"/>
        <v>#REF!</v>
      </c>
      <c r="CW251" s="27" t="e">
        <f t="shared" si="1979"/>
        <v>#REF!</v>
      </c>
      <c r="CX251" s="26" t="e">
        <f t="shared" si="1908"/>
        <v>#REF!</v>
      </c>
      <c r="CY251" s="64" t="e">
        <f>IF(LEN('Описание предлагаемого товара'!#REF!)&gt;0,'Описание предлагаемого товара'!#REF!,"")</f>
        <v>#REF!</v>
      </c>
      <c r="CZ251" s="95" t="e">
        <f t="shared" si="1966"/>
        <v>#REF!</v>
      </c>
      <c r="DA251" s="95" t="e">
        <f t="shared" ref="DA251" si="2335">IFERROR(REPLACE(CZ251,FIND(" ",CZ251,1),1,""),CZ251)</f>
        <v>#REF!</v>
      </c>
      <c r="DB251" s="95" t="e">
        <f t="shared" si="1910"/>
        <v>#REF!</v>
      </c>
      <c r="DC251" s="95" t="e">
        <f t="shared" ref="DC251:DD251" si="2336">IFERROR(REPLACE(DB251,FIND("г.",DB251,1),2,""),DB251)</f>
        <v>#REF!</v>
      </c>
      <c r="DD251" s="95" t="e">
        <f t="shared" si="2336"/>
        <v>#REF!</v>
      </c>
      <c r="DE251" s="95" t="e">
        <f t="shared" ref="DE251:DF251" si="2337">IFERROR(REPLACE(DD251,FIND("г",DD251,1),1,""),DD251)</f>
        <v>#REF!</v>
      </c>
      <c r="DF251" s="95" t="e">
        <f t="shared" si="2337"/>
        <v>#REF!</v>
      </c>
      <c r="DG251" s="95" t="e">
        <f t="shared" si="1983"/>
        <v>#REF!</v>
      </c>
      <c r="DH251" s="25" t="str">
        <f>IFERROR(VLOOKUP(CI251*1,Обработ.выгрузка_реестра_РФ!$A:$G,5,),"")</f>
        <v/>
      </c>
      <c r="DI251" s="27" t="str">
        <f t="shared" si="1993"/>
        <v/>
      </c>
      <c r="DJ251" s="27" t="str">
        <f t="shared" ca="1" si="1970"/>
        <v/>
      </c>
      <c r="DK251" s="63" t="e">
        <f>IF(LEN('Описание предлагаемого товара'!#REF!)&gt;0,'Описание предлагаемого товара'!#REF!,"")</f>
        <v>#REF!</v>
      </c>
      <c r="DL251" s="63" t="e">
        <f>IF(LEN('Описание предлагаемого товара'!#REF!)&gt;0,'Описание предлагаемого товара'!#REF!,"")</f>
        <v>#REF!</v>
      </c>
      <c r="DM251" s="32"/>
    </row>
    <row r="252" spans="1:117" ht="48.75" customHeight="1" x14ac:dyDescent="0.25">
      <c r="A252" s="61" t="e">
        <f>IF(LEN('Описание предлагаемого товара'!#REF!)&gt;0,'Описание предлагаемого товара'!#REF!,"")</f>
        <v>#REF!</v>
      </c>
      <c r="B252" s="65" t="e">
        <f>IF(LEN('Описание предлагаемого товара'!#REF!)&gt;0,'Описание предлагаемого товара'!#REF!,"")</f>
        <v>#REF!</v>
      </c>
      <c r="C252" s="61" t="e">
        <f>IF(LEN('Описание предлагаемого товара'!#REF!)&gt;0,'Описание предлагаемого товара'!#REF!,"")</f>
        <v>#REF!</v>
      </c>
      <c r="D252" s="61" t="e">
        <f>IF(LEN('Описание предлагаемого товара'!#REF!)&gt;0,'Описание предлагаемого товара'!#REF!,"")</f>
        <v>#REF!</v>
      </c>
      <c r="E252" s="61" t="e">
        <f>IF(LEN('Описание предлагаемого товара'!#REF!)&gt;0,'Описание предлагаемого товара'!#REF!,"")</f>
        <v>#REF!</v>
      </c>
      <c r="F252" s="61" t="e">
        <f>IF(LEN('Описание предлагаемого товара'!#REF!)&gt;0,'Описание предлагаемого товара'!#REF!,"")</f>
        <v>#REF!</v>
      </c>
      <c r="G252" s="61" t="e">
        <f>IF(LEN('Описание предлагаемого товара'!#REF!)&gt;0,'Описание предлагаемого товара'!#REF!,"")</f>
        <v>#REF!</v>
      </c>
      <c r="H252" s="61" t="e">
        <f>IF(LEN('Описание предлагаемого товара'!#REF!)&gt;0,'Описание предлагаемого товара'!#REF!,"")</f>
        <v>#REF!</v>
      </c>
      <c r="I252" s="61" t="e">
        <f>IF(LEN('Описание предлагаемого товара'!#REF!)&gt;0,'Описание предлагаемого товара'!#REF!,"")</f>
        <v>#REF!</v>
      </c>
      <c r="J252" s="38" t="str">
        <f>IFERROR(VLOOKUP(B252,SAP!$A:$E,5,),"")</f>
        <v/>
      </c>
      <c r="K252" s="40" t="str">
        <f t="shared" si="1913"/>
        <v/>
      </c>
      <c r="L252" s="61" t="e">
        <f>IF(LEN('Описание предлагаемого товара'!#REF!)&gt;0,IFERROR('Описание предлагаемого товара'!#REF!*1,""),"")</f>
        <v>#REF!</v>
      </c>
      <c r="M252" s="39" t="str">
        <f>IFERROR(VLOOKUP(B252,SAP!$A:$E,2,),"")</f>
        <v/>
      </c>
      <c r="N252" s="41" t="str">
        <f t="shared" si="2049"/>
        <v/>
      </c>
      <c r="O252" s="39" t="str">
        <f t="shared" si="1900"/>
        <v/>
      </c>
      <c r="P252" s="36" t="e">
        <f>IF(LEN('Описание предлагаемого товара'!#REF!)&gt;0,'Описание предлагаемого товара'!#REF!,"")</f>
        <v>#REF!</v>
      </c>
      <c r="Q25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52" s="37" t="e">
        <f>IF(LEN('Описание предлагаемого товара'!#REF!)&gt;0,'Описание предлагаемого товара'!#REF!,"")</f>
        <v>#REF!</v>
      </c>
      <c r="S252" s="37" t="e">
        <f>IF(LEN('Описание предлагаемого товара'!#REF!)&gt;0,'Описание предлагаемого товара'!#REF!,"")</f>
        <v>#REF!</v>
      </c>
      <c r="T25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52" s="23" t="str">
        <f>IFERROR(VLOOKUP(CI252*1,Обработ.выгрузка_реестра_РФ!$A:$G,6,),"")</f>
        <v/>
      </c>
      <c r="V252" s="61" t="e">
        <f>IF(LEN('Описание предлагаемого товара'!#REF!)&gt;0,'Описание предлагаемого товара'!#REF!,"")</f>
        <v>#REF!</v>
      </c>
      <c r="W252" s="62" t="e">
        <f>IF(LEN('Описание предлагаемого товара'!#REF!)&gt;0,'Описание предлагаемого товара'!#REF!,"")</f>
        <v>#REF!</v>
      </c>
      <c r="X252" s="91" t="e">
        <f t="shared" ref="X252:Y252" si="2338">IFERROR(REPLACE(W252,FIND(CHAR(10),W252,1),1," "),W252)</f>
        <v>#REF!</v>
      </c>
      <c r="Y252" s="91" t="e">
        <f t="shared" si="2338"/>
        <v>#REF!</v>
      </c>
      <c r="Z252" s="91" t="e">
        <f t="shared" si="1915"/>
        <v>#REF!</v>
      </c>
      <c r="AA252" s="91" t="e">
        <f t="shared" si="1916"/>
        <v>#REF!</v>
      </c>
      <c r="AB252" s="91" t="e">
        <f t="shared" si="1917"/>
        <v>#REF!</v>
      </c>
      <c r="AC252" s="91" t="e">
        <f t="shared" ref="AC252:AF252" si="2339">IFERROR(REPLACE(AB252,FIND("  ",AB252,1),2," "),AB252)</f>
        <v>#REF!</v>
      </c>
      <c r="AD252" s="91" t="e">
        <f t="shared" si="2339"/>
        <v>#REF!</v>
      </c>
      <c r="AE252" s="91" t="e">
        <f t="shared" si="2339"/>
        <v>#REF!</v>
      </c>
      <c r="AF252" s="91" t="e">
        <f t="shared" si="2339"/>
        <v>#REF!</v>
      </c>
      <c r="AG252" s="23" t="str">
        <f>IFERROR(VLOOKUP(CI252*1,Обработ.выгрузка_реестра_РФ!$A:$G,4,),"")</f>
        <v/>
      </c>
      <c r="AH252" s="91" t="str">
        <f t="shared" ref="AH252:AI252" si="2340">IFERROR(REPLACE(AG252,FIND("-",AG252,1),1,"*"),AG252)</f>
        <v/>
      </c>
      <c r="AI252" s="91" t="str">
        <f t="shared" si="2340"/>
        <v/>
      </c>
      <c r="AJ252" s="27" t="str">
        <f t="shared" si="2015"/>
        <v/>
      </c>
      <c r="AK252" s="63" t="e">
        <f>IF(LEN('Описание предлагаемого товара'!#REF!)&gt;0,'Описание предлагаемого товара'!#REF!,"")</f>
        <v>#REF!</v>
      </c>
      <c r="AL252" s="91" t="e">
        <f t="shared" ref="AL252:AM252" si="2341">IFERROR(REPLACE(AK252,FIND(CHAR(10),AK252,1),1,""),AK252)</f>
        <v>#REF!</v>
      </c>
      <c r="AM252" s="91" t="e">
        <f t="shared" si="2341"/>
        <v>#REF!</v>
      </c>
      <c r="AN252" s="91" t="e">
        <f t="shared" ref="AN252:AR252" si="2342">IFERROR(REPLACE(AM252,FIND(" ",AM252,1),1,""),AM252)</f>
        <v>#REF!</v>
      </c>
      <c r="AO252" s="91" t="e">
        <f t="shared" si="2342"/>
        <v>#REF!</v>
      </c>
      <c r="AP252" s="91" t="e">
        <f t="shared" si="2342"/>
        <v>#REF!</v>
      </c>
      <c r="AQ252" s="91" t="e">
        <f t="shared" si="2342"/>
        <v>#REF!</v>
      </c>
      <c r="AR252" s="91" t="e">
        <f t="shared" si="2342"/>
        <v>#REF!</v>
      </c>
      <c r="AS252" s="91" t="e">
        <f t="shared" si="1922"/>
        <v>#REF!</v>
      </c>
      <c r="AT252" s="91" t="e">
        <f t="shared" si="1923"/>
        <v>#REF!</v>
      </c>
      <c r="AU252" s="32" t="e">
        <f t="shared" si="1906"/>
        <v>#REF!</v>
      </c>
      <c r="AV252" s="93" t="e">
        <f>'Описание предлагаемого товара'!#REF!</f>
        <v>#REF!</v>
      </c>
      <c r="AW252" s="91" t="e">
        <f>MIN(SEARCH({0,1,2,3,4,5,6,7,8,9},AV252&amp; "0123456789"))</f>
        <v>#REF!</v>
      </c>
      <c r="AX252" s="91" t="str">
        <f t="shared" si="1924"/>
        <v/>
      </c>
      <c r="AY252" s="91" t="str">
        <f t="shared" si="1925"/>
        <v/>
      </c>
      <c r="AZ252" s="91" t="str">
        <f t="shared" si="1926"/>
        <v/>
      </c>
      <c r="BA252" s="91" t="str">
        <f t="shared" si="1927"/>
        <v/>
      </c>
      <c r="BB252" s="91" t="str">
        <f t="shared" si="1928"/>
        <v/>
      </c>
      <c r="BC252" s="91" t="str">
        <f t="shared" si="1929"/>
        <v/>
      </c>
      <c r="BD252" s="91" t="str">
        <f t="shared" si="1930"/>
        <v/>
      </c>
      <c r="BE252" s="91" t="str">
        <f t="shared" si="1931"/>
        <v/>
      </c>
      <c r="BF252" s="91" t="str">
        <f t="shared" si="1932"/>
        <v/>
      </c>
      <c r="BG252" s="91" t="str">
        <f t="shared" si="1933"/>
        <v/>
      </c>
      <c r="BH252" s="91" t="str">
        <f t="shared" si="1934"/>
        <v/>
      </c>
      <c r="BI252" s="91" t="str">
        <f t="shared" si="1935"/>
        <v/>
      </c>
      <c r="BJ252" s="91" t="str">
        <f t="shared" si="1936"/>
        <v/>
      </c>
      <c r="BK252" s="91" t="str">
        <f t="shared" si="1937"/>
        <v/>
      </c>
      <c r="BL252" s="91" t="str">
        <f t="shared" si="1938"/>
        <v/>
      </c>
      <c r="BM252" s="91" t="str">
        <f t="shared" si="1939"/>
        <v/>
      </c>
      <c r="BN252" s="91" t="str">
        <f t="shared" si="1940"/>
        <v/>
      </c>
      <c r="BO252" s="91" t="str">
        <f t="shared" si="1941"/>
        <v/>
      </c>
      <c r="BP252" s="91" t="str">
        <f t="shared" si="1942"/>
        <v/>
      </c>
      <c r="BQ252" s="91" t="str">
        <f t="shared" si="1943"/>
        <v/>
      </c>
      <c r="BR252" s="91" t="str">
        <f t="shared" si="1944"/>
        <v/>
      </c>
      <c r="BS252" s="91" t="str">
        <f t="shared" si="1945"/>
        <v/>
      </c>
      <c r="BT252" s="91" t="str">
        <f t="shared" si="1946"/>
        <v/>
      </c>
      <c r="BU252" s="91" t="str">
        <f t="shared" si="1947"/>
        <v/>
      </c>
      <c r="BV252" s="91" t="str">
        <f t="shared" si="1948"/>
        <v/>
      </c>
      <c r="BW252" s="91" t="str">
        <f t="shared" si="1949"/>
        <v/>
      </c>
      <c r="BX252" s="91" t="str">
        <f t="shared" si="1950"/>
        <v/>
      </c>
      <c r="BY252" s="91" t="str">
        <f t="shared" si="1951"/>
        <v/>
      </c>
      <c r="BZ252" s="91" t="str">
        <f t="shared" si="1952"/>
        <v/>
      </c>
      <c r="CA252" s="91" t="str">
        <f t="shared" si="1953"/>
        <v/>
      </c>
      <c r="CB252" s="91" t="str">
        <f t="shared" si="1954"/>
        <v/>
      </c>
      <c r="CC252" s="91" t="str">
        <f t="shared" si="1955"/>
        <v/>
      </c>
      <c r="CD252" s="91" t="str">
        <f t="shared" si="1956"/>
        <v/>
      </c>
      <c r="CE252" s="91" t="str">
        <f t="shared" si="1957"/>
        <v/>
      </c>
      <c r="CF252" s="91" t="str">
        <f t="shared" si="1958"/>
        <v/>
      </c>
      <c r="CG252" s="91" t="str">
        <f t="shared" si="1959"/>
        <v/>
      </c>
      <c r="CH252" s="91" t="str">
        <f t="shared" si="1960"/>
        <v/>
      </c>
      <c r="CI252" s="91" t="str">
        <f t="shared" si="1961"/>
        <v>нет</v>
      </c>
      <c r="CJ252" s="63" t="e">
        <f>IF(LEN('Описание предлагаемого товара'!#REF!)&gt;0,'Описание предлагаемого товара'!#REF!,"")</f>
        <v>#REF!</v>
      </c>
      <c r="CK252" s="91" t="e">
        <f t="shared" ref="CK252:CL252" si="2343">IFERROR(REPLACE(CJ252,FIND(CHAR(10),CJ252,1),1,""),CJ252)</f>
        <v>#REF!</v>
      </c>
      <c r="CL252" s="91" t="e">
        <f t="shared" si="2343"/>
        <v>#REF!</v>
      </c>
      <c r="CM252" s="91" t="e">
        <f t="shared" si="1963"/>
        <v>#REF!</v>
      </c>
      <c r="CN252" s="91" t="e">
        <f t="shared" si="1964"/>
        <v>#REF!</v>
      </c>
      <c r="CO252" s="91" t="e">
        <f t="shared" si="1965"/>
        <v>#REF!</v>
      </c>
      <c r="CP252" s="90" t="e">
        <f>IF(AU252="Не указан реестровый номер (мера нац.режима Запрет)","",IF(CI252="нет","",IF(CU252="да","исключение(не смотрим баллы)",IFERROR(IF(CI252*1&gt;0,IFERROR(IF(VLOOKUP(CI252*1,Обработ.выгрузка_реестра_РФ!$A:$G,7,)=0,"Баллы не установлены",VLOOKUP(CI252*1,Обработ.выгрузка_реестра_РФ!$A:$G,7,)),IF(LEN(CI252)&gt;14,"","нет номера в реестре РФ")),""),IF(LEN(CI252)=0,"","Некорректный реестровый номер")))))</f>
        <v>#REF!</v>
      </c>
      <c r="CQ252" s="33" t="e">
        <f>IF(LEN(C252)&gt;0,IFERROR(IF(LEN(H252)&gt;0,IF(LEN(VLOOKUP(H252,'исключения(не_смотрим_баллы)'!$A:$C,1,))&gt;0,"да","нет"),"не введен ОКПД2"),"нет"),"")</f>
        <v>#REF!</v>
      </c>
      <c r="CR252" s="33" t="e">
        <f ca="1">IF(CQ252="да",IF(TODAY()&lt;VLOOKUP(H252,'исключения(не_смотрим_баллы)'!$A:$C,3,),"да","нет"),"")</f>
        <v>#REF!</v>
      </c>
      <c r="CS252" s="33" t="str">
        <f>IFERROR(IF(CQ252="да",IF(VLOOKUP(CI252*1,Обработ.выгрузка_реестра_РФ!$A:$G,2,)&lt;VLOOKUP(H252,'исключения(не_смотрим_баллы)'!$A:$C,2,),"да","нет"),""),"")</f>
        <v/>
      </c>
      <c r="CT252" s="24"/>
      <c r="CU252" s="33" t="e">
        <f t="shared" si="1977"/>
        <v>#REF!</v>
      </c>
      <c r="CV252" s="91" t="e">
        <f t="shared" si="1978"/>
        <v>#REF!</v>
      </c>
      <c r="CW252" s="27" t="e">
        <f t="shared" si="1979"/>
        <v>#REF!</v>
      </c>
      <c r="CX252" s="26" t="e">
        <f t="shared" si="1908"/>
        <v>#REF!</v>
      </c>
      <c r="CY252" s="64" t="e">
        <f>IF(LEN('Описание предлагаемого товара'!#REF!)&gt;0,'Описание предлагаемого товара'!#REF!,"")</f>
        <v>#REF!</v>
      </c>
      <c r="CZ252" s="95" t="e">
        <f t="shared" si="1966"/>
        <v>#REF!</v>
      </c>
      <c r="DA252" s="95" t="e">
        <f t="shared" ref="DA252" si="2344">IFERROR(REPLACE(CZ252,FIND(" ",CZ252,1),1,""),CZ252)</f>
        <v>#REF!</v>
      </c>
      <c r="DB252" s="95" t="e">
        <f t="shared" si="1910"/>
        <v>#REF!</v>
      </c>
      <c r="DC252" s="95" t="e">
        <f t="shared" ref="DC252:DD252" si="2345">IFERROR(REPLACE(DB252,FIND("г.",DB252,1),2,""),DB252)</f>
        <v>#REF!</v>
      </c>
      <c r="DD252" s="95" t="e">
        <f t="shared" si="2345"/>
        <v>#REF!</v>
      </c>
      <c r="DE252" s="95" t="e">
        <f t="shared" ref="DE252:DF252" si="2346">IFERROR(REPLACE(DD252,FIND("г",DD252,1),1,""),DD252)</f>
        <v>#REF!</v>
      </c>
      <c r="DF252" s="95" t="e">
        <f t="shared" si="2346"/>
        <v>#REF!</v>
      </c>
      <c r="DG252" s="95" t="e">
        <f t="shared" si="1983"/>
        <v>#REF!</v>
      </c>
      <c r="DH252" s="25" t="str">
        <f>IFERROR(VLOOKUP(CI252*1,Обработ.выгрузка_реестра_РФ!$A:$G,5,),"")</f>
        <v/>
      </c>
      <c r="DI252" s="27" t="str">
        <f t="shared" si="1993"/>
        <v/>
      </c>
      <c r="DJ252" s="27" t="str">
        <f t="shared" ca="1" si="1970"/>
        <v/>
      </c>
      <c r="DK252" s="63" t="e">
        <f>IF(LEN('Описание предлагаемого товара'!#REF!)&gt;0,'Описание предлагаемого товара'!#REF!,"")</f>
        <v>#REF!</v>
      </c>
      <c r="DL252" s="63" t="e">
        <f>IF(LEN('Описание предлагаемого товара'!#REF!)&gt;0,'Описание предлагаемого товара'!#REF!,"")</f>
        <v>#REF!</v>
      </c>
      <c r="DM252" s="32"/>
    </row>
    <row r="253" spans="1:117" ht="48.75" customHeight="1" x14ac:dyDescent="0.25">
      <c r="A253" s="61" t="e">
        <f>IF(LEN('Описание предлагаемого товара'!#REF!)&gt;0,'Описание предлагаемого товара'!#REF!,"")</f>
        <v>#REF!</v>
      </c>
      <c r="B253" s="65" t="e">
        <f>IF(LEN('Описание предлагаемого товара'!#REF!)&gt;0,'Описание предлагаемого товара'!#REF!,"")</f>
        <v>#REF!</v>
      </c>
      <c r="C253" s="61" t="e">
        <f>IF(LEN('Описание предлагаемого товара'!#REF!)&gt;0,'Описание предлагаемого товара'!#REF!,"")</f>
        <v>#REF!</v>
      </c>
      <c r="D253" s="61" t="e">
        <f>IF(LEN('Описание предлагаемого товара'!#REF!)&gt;0,'Описание предлагаемого товара'!#REF!,"")</f>
        <v>#REF!</v>
      </c>
      <c r="E253" s="61" t="e">
        <f>IF(LEN('Описание предлагаемого товара'!#REF!)&gt;0,'Описание предлагаемого товара'!#REF!,"")</f>
        <v>#REF!</v>
      </c>
      <c r="F253" s="61" t="e">
        <f>IF(LEN('Описание предлагаемого товара'!#REF!)&gt;0,'Описание предлагаемого товара'!#REF!,"")</f>
        <v>#REF!</v>
      </c>
      <c r="G253" s="61" t="e">
        <f>IF(LEN('Описание предлагаемого товара'!#REF!)&gt;0,'Описание предлагаемого товара'!#REF!,"")</f>
        <v>#REF!</v>
      </c>
      <c r="H253" s="61" t="e">
        <f>IF(LEN('Описание предлагаемого товара'!#REF!)&gt;0,'Описание предлагаемого товара'!#REF!,"")</f>
        <v>#REF!</v>
      </c>
      <c r="I253" s="61" t="e">
        <f>IF(LEN('Описание предлагаемого товара'!#REF!)&gt;0,'Описание предлагаемого товара'!#REF!,"")</f>
        <v>#REF!</v>
      </c>
      <c r="J253" s="38" t="str">
        <f>IFERROR(VLOOKUP(B253,SAP!$A:$E,5,),"")</f>
        <v/>
      </c>
      <c r="K253" s="40" t="str">
        <f t="shared" si="1913"/>
        <v/>
      </c>
      <c r="L253" s="61" t="e">
        <f>IF(LEN('Описание предлагаемого товара'!#REF!)&gt;0,IFERROR('Описание предлагаемого товара'!#REF!*1,""),"")</f>
        <v>#REF!</v>
      </c>
      <c r="M253" s="39" t="str">
        <f>IFERROR(VLOOKUP(B253,SAP!$A:$E,2,),"")</f>
        <v/>
      </c>
      <c r="N253" s="41" t="str">
        <f t="shared" si="2049"/>
        <v/>
      </c>
      <c r="O253" s="39" t="str">
        <f t="shared" si="1900"/>
        <v/>
      </c>
      <c r="P253" s="36" t="e">
        <f>IF(LEN('Описание предлагаемого товара'!#REF!)&gt;0,'Описание предлагаемого товара'!#REF!,"")</f>
        <v>#REF!</v>
      </c>
      <c r="Q25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53" s="37" t="e">
        <f>IF(LEN('Описание предлагаемого товара'!#REF!)&gt;0,'Описание предлагаемого товара'!#REF!,"")</f>
        <v>#REF!</v>
      </c>
      <c r="S253" s="37" t="e">
        <f>IF(LEN('Описание предлагаемого товара'!#REF!)&gt;0,'Описание предлагаемого товара'!#REF!,"")</f>
        <v>#REF!</v>
      </c>
      <c r="T25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53" s="23" t="str">
        <f>IFERROR(VLOOKUP(CI253*1,Обработ.выгрузка_реестра_РФ!$A:$G,6,),"")</f>
        <v/>
      </c>
      <c r="V253" s="61" t="e">
        <f>IF(LEN('Описание предлагаемого товара'!#REF!)&gt;0,'Описание предлагаемого товара'!#REF!,"")</f>
        <v>#REF!</v>
      </c>
      <c r="W253" s="62" t="e">
        <f>IF(LEN('Описание предлагаемого товара'!#REF!)&gt;0,'Описание предлагаемого товара'!#REF!,"")</f>
        <v>#REF!</v>
      </c>
      <c r="X253" s="91" t="e">
        <f t="shared" ref="X253:Y253" si="2347">IFERROR(REPLACE(W253,FIND(CHAR(10),W253,1),1," "),W253)</f>
        <v>#REF!</v>
      </c>
      <c r="Y253" s="91" t="e">
        <f t="shared" si="2347"/>
        <v>#REF!</v>
      </c>
      <c r="Z253" s="91" t="e">
        <f t="shared" si="1915"/>
        <v>#REF!</v>
      </c>
      <c r="AA253" s="91" t="e">
        <f t="shared" si="1916"/>
        <v>#REF!</v>
      </c>
      <c r="AB253" s="91" t="e">
        <f t="shared" si="1917"/>
        <v>#REF!</v>
      </c>
      <c r="AC253" s="91" t="e">
        <f t="shared" ref="AC253:AF253" si="2348">IFERROR(REPLACE(AB253,FIND("  ",AB253,1),2," "),AB253)</f>
        <v>#REF!</v>
      </c>
      <c r="AD253" s="91" t="e">
        <f t="shared" si="2348"/>
        <v>#REF!</v>
      </c>
      <c r="AE253" s="91" t="e">
        <f t="shared" si="2348"/>
        <v>#REF!</v>
      </c>
      <c r="AF253" s="91" t="e">
        <f t="shared" si="2348"/>
        <v>#REF!</v>
      </c>
      <c r="AG253" s="23" t="str">
        <f>IFERROR(VLOOKUP(CI253*1,Обработ.выгрузка_реестра_РФ!$A:$G,4,),"")</f>
        <v/>
      </c>
      <c r="AH253" s="91" t="str">
        <f t="shared" ref="AH253:AI253" si="2349">IFERROR(REPLACE(AG253,FIND("-",AG253,1),1,"*"),AG253)</f>
        <v/>
      </c>
      <c r="AI253" s="91" t="str">
        <f t="shared" si="2349"/>
        <v/>
      </c>
      <c r="AJ253" s="27" t="str">
        <f t="shared" si="2015"/>
        <v/>
      </c>
      <c r="AK253" s="63" t="e">
        <f>IF(LEN('Описание предлагаемого товара'!#REF!)&gt;0,'Описание предлагаемого товара'!#REF!,"")</f>
        <v>#REF!</v>
      </c>
      <c r="AL253" s="91" t="e">
        <f t="shared" ref="AL253:AM253" si="2350">IFERROR(REPLACE(AK253,FIND(CHAR(10),AK253,1),1,""),AK253)</f>
        <v>#REF!</v>
      </c>
      <c r="AM253" s="91" t="e">
        <f t="shared" si="2350"/>
        <v>#REF!</v>
      </c>
      <c r="AN253" s="91" t="e">
        <f t="shared" ref="AN253:AR253" si="2351">IFERROR(REPLACE(AM253,FIND(" ",AM253,1),1,""),AM253)</f>
        <v>#REF!</v>
      </c>
      <c r="AO253" s="91" t="e">
        <f t="shared" si="2351"/>
        <v>#REF!</v>
      </c>
      <c r="AP253" s="91" t="e">
        <f t="shared" si="2351"/>
        <v>#REF!</v>
      </c>
      <c r="AQ253" s="91" t="e">
        <f t="shared" si="2351"/>
        <v>#REF!</v>
      </c>
      <c r="AR253" s="91" t="e">
        <f t="shared" si="2351"/>
        <v>#REF!</v>
      </c>
      <c r="AS253" s="91" t="e">
        <f t="shared" si="1922"/>
        <v>#REF!</v>
      </c>
      <c r="AT253" s="91" t="e">
        <f t="shared" si="1923"/>
        <v>#REF!</v>
      </c>
      <c r="AU253" s="32" t="e">
        <f t="shared" si="1906"/>
        <v>#REF!</v>
      </c>
      <c r="AV253" s="93" t="e">
        <f>'Описание предлагаемого товара'!#REF!</f>
        <v>#REF!</v>
      </c>
      <c r="AW253" s="91" t="e">
        <f>MIN(SEARCH({0,1,2,3,4,5,6,7,8,9},AV253&amp; "0123456789"))</f>
        <v>#REF!</v>
      </c>
      <c r="AX253" s="91" t="str">
        <f t="shared" si="1924"/>
        <v/>
      </c>
      <c r="AY253" s="91" t="str">
        <f t="shared" si="1925"/>
        <v/>
      </c>
      <c r="AZ253" s="91" t="str">
        <f t="shared" si="1926"/>
        <v/>
      </c>
      <c r="BA253" s="91" t="str">
        <f t="shared" si="1927"/>
        <v/>
      </c>
      <c r="BB253" s="91" t="str">
        <f t="shared" si="1928"/>
        <v/>
      </c>
      <c r="BC253" s="91" t="str">
        <f t="shared" si="1929"/>
        <v/>
      </c>
      <c r="BD253" s="91" t="str">
        <f t="shared" si="1930"/>
        <v/>
      </c>
      <c r="BE253" s="91" t="str">
        <f t="shared" si="1931"/>
        <v/>
      </c>
      <c r="BF253" s="91" t="str">
        <f t="shared" si="1932"/>
        <v/>
      </c>
      <c r="BG253" s="91" t="str">
        <f t="shared" si="1933"/>
        <v/>
      </c>
      <c r="BH253" s="91" t="str">
        <f t="shared" si="1934"/>
        <v/>
      </c>
      <c r="BI253" s="91" t="str">
        <f t="shared" si="1935"/>
        <v/>
      </c>
      <c r="BJ253" s="91" t="str">
        <f t="shared" si="1936"/>
        <v/>
      </c>
      <c r="BK253" s="91" t="str">
        <f t="shared" si="1937"/>
        <v/>
      </c>
      <c r="BL253" s="91" t="str">
        <f t="shared" si="1938"/>
        <v/>
      </c>
      <c r="BM253" s="91" t="str">
        <f t="shared" si="1939"/>
        <v/>
      </c>
      <c r="BN253" s="91" t="str">
        <f t="shared" si="1940"/>
        <v/>
      </c>
      <c r="BO253" s="91" t="str">
        <f t="shared" si="1941"/>
        <v/>
      </c>
      <c r="BP253" s="91" t="str">
        <f t="shared" si="1942"/>
        <v/>
      </c>
      <c r="BQ253" s="91" t="str">
        <f t="shared" si="1943"/>
        <v/>
      </c>
      <c r="BR253" s="91" t="str">
        <f t="shared" si="1944"/>
        <v/>
      </c>
      <c r="BS253" s="91" t="str">
        <f t="shared" si="1945"/>
        <v/>
      </c>
      <c r="BT253" s="91" t="str">
        <f t="shared" si="1946"/>
        <v/>
      </c>
      <c r="BU253" s="91" t="str">
        <f t="shared" si="1947"/>
        <v/>
      </c>
      <c r="BV253" s="91" t="str">
        <f t="shared" si="1948"/>
        <v/>
      </c>
      <c r="BW253" s="91" t="str">
        <f t="shared" si="1949"/>
        <v/>
      </c>
      <c r="BX253" s="91" t="str">
        <f t="shared" si="1950"/>
        <v/>
      </c>
      <c r="BY253" s="91" t="str">
        <f t="shared" si="1951"/>
        <v/>
      </c>
      <c r="BZ253" s="91" t="str">
        <f t="shared" si="1952"/>
        <v/>
      </c>
      <c r="CA253" s="91" t="str">
        <f t="shared" si="1953"/>
        <v/>
      </c>
      <c r="CB253" s="91" t="str">
        <f t="shared" si="1954"/>
        <v/>
      </c>
      <c r="CC253" s="91" t="str">
        <f t="shared" si="1955"/>
        <v/>
      </c>
      <c r="CD253" s="91" t="str">
        <f t="shared" si="1956"/>
        <v/>
      </c>
      <c r="CE253" s="91" t="str">
        <f t="shared" si="1957"/>
        <v/>
      </c>
      <c r="CF253" s="91" t="str">
        <f t="shared" si="1958"/>
        <v/>
      </c>
      <c r="CG253" s="91" t="str">
        <f t="shared" si="1959"/>
        <v/>
      </c>
      <c r="CH253" s="91" t="str">
        <f t="shared" si="1960"/>
        <v/>
      </c>
      <c r="CI253" s="91" t="str">
        <f t="shared" si="1961"/>
        <v>нет</v>
      </c>
      <c r="CJ253" s="63" t="e">
        <f>IF(LEN('Описание предлагаемого товара'!#REF!)&gt;0,'Описание предлагаемого товара'!#REF!,"")</f>
        <v>#REF!</v>
      </c>
      <c r="CK253" s="91" t="e">
        <f t="shared" ref="CK253:CL253" si="2352">IFERROR(REPLACE(CJ253,FIND(CHAR(10),CJ253,1),1,""),CJ253)</f>
        <v>#REF!</v>
      </c>
      <c r="CL253" s="91" t="e">
        <f t="shared" si="2352"/>
        <v>#REF!</v>
      </c>
      <c r="CM253" s="91" t="e">
        <f t="shared" si="1963"/>
        <v>#REF!</v>
      </c>
      <c r="CN253" s="91" t="e">
        <f t="shared" si="1964"/>
        <v>#REF!</v>
      </c>
      <c r="CO253" s="91" t="e">
        <f t="shared" si="1965"/>
        <v>#REF!</v>
      </c>
      <c r="CP253" s="90" t="e">
        <f>IF(AU253="Не указан реестровый номер (мера нац.режима Запрет)","",IF(CI253="нет","",IF(CU253="да","исключение(не смотрим баллы)",IFERROR(IF(CI253*1&gt;0,IFERROR(IF(VLOOKUP(CI253*1,Обработ.выгрузка_реестра_РФ!$A:$G,7,)=0,"Баллы не установлены",VLOOKUP(CI253*1,Обработ.выгрузка_реестра_РФ!$A:$G,7,)),IF(LEN(CI253)&gt;14,"","нет номера в реестре РФ")),""),IF(LEN(CI253)=0,"","Некорректный реестровый номер")))))</f>
        <v>#REF!</v>
      </c>
      <c r="CQ253" s="33" t="e">
        <f>IF(LEN(C253)&gt;0,IFERROR(IF(LEN(H253)&gt;0,IF(LEN(VLOOKUP(H253,'исключения(не_смотрим_баллы)'!$A:$C,1,))&gt;0,"да","нет"),"не введен ОКПД2"),"нет"),"")</f>
        <v>#REF!</v>
      </c>
      <c r="CR253" s="33" t="e">
        <f ca="1">IF(CQ253="да",IF(TODAY()&lt;VLOOKUP(H253,'исключения(не_смотрим_баллы)'!$A:$C,3,),"да","нет"),"")</f>
        <v>#REF!</v>
      </c>
      <c r="CS253" s="33" t="str">
        <f>IFERROR(IF(CQ253="да",IF(VLOOKUP(CI253*1,Обработ.выгрузка_реестра_РФ!$A:$G,2,)&lt;VLOOKUP(H253,'исключения(не_смотрим_баллы)'!$A:$C,2,),"да","нет"),""),"")</f>
        <v/>
      </c>
      <c r="CT253" s="24"/>
      <c r="CU253" s="33" t="e">
        <f t="shared" si="1977"/>
        <v>#REF!</v>
      </c>
      <c r="CV253" s="91" t="e">
        <f t="shared" si="1978"/>
        <v>#REF!</v>
      </c>
      <c r="CW253" s="27" t="e">
        <f t="shared" si="1979"/>
        <v>#REF!</v>
      </c>
      <c r="CX253" s="26" t="e">
        <f t="shared" si="1908"/>
        <v>#REF!</v>
      </c>
      <c r="CY253" s="64" t="e">
        <f>IF(LEN('Описание предлагаемого товара'!#REF!)&gt;0,'Описание предлагаемого товара'!#REF!,"")</f>
        <v>#REF!</v>
      </c>
      <c r="CZ253" s="95" t="e">
        <f t="shared" si="1966"/>
        <v>#REF!</v>
      </c>
      <c r="DA253" s="95" t="e">
        <f t="shared" ref="DA253" si="2353">IFERROR(REPLACE(CZ253,FIND(" ",CZ253,1),1,""),CZ253)</f>
        <v>#REF!</v>
      </c>
      <c r="DB253" s="95" t="e">
        <f t="shared" si="1910"/>
        <v>#REF!</v>
      </c>
      <c r="DC253" s="95" t="e">
        <f t="shared" ref="DC253:DD253" si="2354">IFERROR(REPLACE(DB253,FIND("г.",DB253,1),2,""),DB253)</f>
        <v>#REF!</v>
      </c>
      <c r="DD253" s="95" t="e">
        <f t="shared" si="2354"/>
        <v>#REF!</v>
      </c>
      <c r="DE253" s="95" t="e">
        <f t="shared" ref="DE253:DF253" si="2355">IFERROR(REPLACE(DD253,FIND("г",DD253,1),1,""),DD253)</f>
        <v>#REF!</v>
      </c>
      <c r="DF253" s="95" t="e">
        <f t="shared" si="2355"/>
        <v>#REF!</v>
      </c>
      <c r="DG253" s="95" t="e">
        <f t="shared" si="1983"/>
        <v>#REF!</v>
      </c>
      <c r="DH253" s="25" t="str">
        <f>IFERROR(VLOOKUP(CI253*1,Обработ.выгрузка_реестра_РФ!$A:$G,5,),"")</f>
        <v/>
      </c>
      <c r="DI253" s="27" t="str">
        <f t="shared" si="1993"/>
        <v/>
      </c>
      <c r="DJ253" s="27" t="str">
        <f t="shared" ca="1" si="1970"/>
        <v/>
      </c>
      <c r="DK253" s="63" t="e">
        <f>IF(LEN('Описание предлагаемого товара'!#REF!)&gt;0,'Описание предлагаемого товара'!#REF!,"")</f>
        <v>#REF!</v>
      </c>
      <c r="DL253" s="63" t="e">
        <f>IF(LEN('Описание предлагаемого товара'!#REF!)&gt;0,'Описание предлагаемого товара'!#REF!,"")</f>
        <v>#REF!</v>
      </c>
      <c r="DM253" s="32"/>
    </row>
    <row r="254" spans="1:117" ht="48.75" customHeight="1" x14ac:dyDescent="0.25">
      <c r="A254" s="61" t="e">
        <f>IF(LEN('Описание предлагаемого товара'!#REF!)&gt;0,'Описание предлагаемого товара'!#REF!,"")</f>
        <v>#REF!</v>
      </c>
      <c r="B254" s="65" t="e">
        <f>IF(LEN('Описание предлагаемого товара'!#REF!)&gt;0,'Описание предлагаемого товара'!#REF!,"")</f>
        <v>#REF!</v>
      </c>
      <c r="C254" s="61" t="e">
        <f>IF(LEN('Описание предлагаемого товара'!#REF!)&gt;0,'Описание предлагаемого товара'!#REF!,"")</f>
        <v>#REF!</v>
      </c>
      <c r="D254" s="61" t="e">
        <f>IF(LEN('Описание предлагаемого товара'!#REF!)&gt;0,'Описание предлагаемого товара'!#REF!,"")</f>
        <v>#REF!</v>
      </c>
      <c r="E254" s="61" t="e">
        <f>IF(LEN('Описание предлагаемого товара'!#REF!)&gt;0,'Описание предлагаемого товара'!#REF!,"")</f>
        <v>#REF!</v>
      </c>
      <c r="F254" s="61" t="e">
        <f>IF(LEN('Описание предлагаемого товара'!#REF!)&gt;0,'Описание предлагаемого товара'!#REF!,"")</f>
        <v>#REF!</v>
      </c>
      <c r="G254" s="61" t="e">
        <f>IF(LEN('Описание предлагаемого товара'!#REF!)&gt;0,'Описание предлагаемого товара'!#REF!,"")</f>
        <v>#REF!</v>
      </c>
      <c r="H254" s="61" t="e">
        <f>IF(LEN('Описание предлагаемого товара'!#REF!)&gt;0,'Описание предлагаемого товара'!#REF!,"")</f>
        <v>#REF!</v>
      </c>
      <c r="I254" s="61" t="e">
        <f>IF(LEN('Описание предлагаемого товара'!#REF!)&gt;0,'Описание предлагаемого товара'!#REF!,"")</f>
        <v>#REF!</v>
      </c>
      <c r="J254" s="38" t="str">
        <f>IFERROR(VLOOKUP(B254,SAP!$A:$E,5,),"")</f>
        <v/>
      </c>
      <c r="K254" s="40" t="str">
        <f t="shared" si="1913"/>
        <v/>
      </c>
      <c r="L254" s="61" t="e">
        <f>IF(LEN('Описание предлагаемого товара'!#REF!)&gt;0,IFERROR('Описание предлагаемого товара'!#REF!*1,""),"")</f>
        <v>#REF!</v>
      </c>
      <c r="M254" s="39" t="str">
        <f>IFERROR(VLOOKUP(B254,SAP!$A:$E,2,),"")</f>
        <v/>
      </c>
      <c r="N254" s="41" t="str">
        <f t="shared" si="2049"/>
        <v/>
      </c>
      <c r="O254" s="39" t="str">
        <f t="shared" si="1900"/>
        <v/>
      </c>
      <c r="P254" s="36" t="e">
        <f>IF(LEN('Описание предлагаемого товара'!#REF!)&gt;0,'Описание предлагаемого товара'!#REF!,"")</f>
        <v>#REF!</v>
      </c>
      <c r="Q25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54" s="37" t="e">
        <f>IF(LEN('Описание предлагаемого товара'!#REF!)&gt;0,'Описание предлагаемого товара'!#REF!,"")</f>
        <v>#REF!</v>
      </c>
      <c r="S254" s="37" t="e">
        <f>IF(LEN('Описание предлагаемого товара'!#REF!)&gt;0,'Описание предлагаемого товара'!#REF!,"")</f>
        <v>#REF!</v>
      </c>
      <c r="T25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54" s="23" t="str">
        <f>IFERROR(VLOOKUP(CI254*1,Обработ.выгрузка_реестра_РФ!$A:$G,6,),"")</f>
        <v/>
      </c>
      <c r="V254" s="61" t="e">
        <f>IF(LEN('Описание предлагаемого товара'!#REF!)&gt;0,'Описание предлагаемого товара'!#REF!,"")</f>
        <v>#REF!</v>
      </c>
      <c r="W254" s="62" t="e">
        <f>IF(LEN('Описание предлагаемого товара'!#REF!)&gt;0,'Описание предлагаемого товара'!#REF!,"")</f>
        <v>#REF!</v>
      </c>
      <c r="X254" s="91" t="e">
        <f t="shared" ref="X254:Y254" si="2356">IFERROR(REPLACE(W254,FIND(CHAR(10),W254,1),1," "),W254)</f>
        <v>#REF!</v>
      </c>
      <c r="Y254" s="91" t="e">
        <f t="shared" si="2356"/>
        <v>#REF!</v>
      </c>
      <c r="Z254" s="91" t="e">
        <f t="shared" si="1915"/>
        <v>#REF!</v>
      </c>
      <c r="AA254" s="91" t="e">
        <f t="shared" si="1916"/>
        <v>#REF!</v>
      </c>
      <c r="AB254" s="91" t="e">
        <f t="shared" si="1917"/>
        <v>#REF!</v>
      </c>
      <c r="AC254" s="91" t="e">
        <f t="shared" ref="AC254:AF254" si="2357">IFERROR(REPLACE(AB254,FIND("  ",AB254,1),2," "),AB254)</f>
        <v>#REF!</v>
      </c>
      <c r="AD254" s="91" t="e">
        <f t="shared" si="2357"/>
        <v>#REF!</v>
      </c>
      <c r="AE254" s="91" t="e">
        <f t="shared" si="2357"/>
        <v>#REF!</v>
      </c>
      <c r="AF254" s="91" t="e">
        <f t="shared" si="2357"/>
        <v>#REF!</v>
      </c>
      <c r="AG254" s="23" t="str">
        <f>IFERROR(VLOOKUP(CI254*1,Обработ.выгрузка_реестра_РФ!$A:$G,4,),"")</f>
        <v/>
      </c>
      <c r="AH254" s="91" t="str">
        <f t="shared" ref="AH254:AI254" si="2358">IFERROR(REPLACE(AG254,FIND("-",AG254,1),1,"*"),AG254)</f>
        <v/>
      </c>
      <c r="AI254" s="91" t="str">
        <f t="shared" si="2358"/>
        <v/>
      </c>
      <c r="AJ254" s="27" t="str">
        <f t="shared" si="2015"/>
        <v/>
      </c>
      <c r="AK254" s="63" t="e">
        <f>IF(LEN('Описание предлагаемого товара'!#REF!)&gt;0,'Описание предлагаемого товара'!#REF!,"")</f>
        <v>#REF!</v>
      </c>
      <c r="AL254" s="91" t="e">
        <f t="shared" ref="AL254:AM254" si="2359">IFERROR(REPLACE(AK254,FIND(CHAR(10),AK254,1),1,""),AK254)</f>
        <v>#REF!</v>
      </c>
      <c r="AM254" s="91" t="e">
        <f t="shared" si="2359"/>
        <v>#REF!</v>
      </c>
      <c r="AN254" s="91" t="e">
        <f t="shared" ref="AN254:AR254" si="2360">IFERROR(REPLACE(AM254,FIND(" ",AM254,1),1,""),AM254)</f>
        <v>#REF!</v>
      </c>
      <c r="AO254" s="91" t="e">
        <f t="shared" si="2360"/>
        <v>#REF!</v>
      </c>
      <c r="AP254" s="91" t="e">
        <f t="shared" si="2360"/>
        <v>#REF!</v>
      </c>
      <c r="AQ254" s="91" t="e">
        <f t="shared" si="2360"/>
        <v>#REF!</v>
      </c>
      <c r="AR254" s="91" t="e">
        <f t="shared" si="2360"/>
        <v>#REF!</v>
      </c>
      <c r="AS254" s="91" t="e">
        <f t="shared" si="1922"/>
        <v>#REF!</v>
      </c>
      <c r="AT254" s="91" t="e">
        <f t="shared" si="1923"/>
        <v>#REF!</v>
      </c>
      <c r="AU254" s="32" t="e">
        <f t="shared" si="1906"/>
        <v>#REF!</v>
      </c>
      <c r="AV254" s="93" t="e">
        <f>'Описание предлагаемого товара'!#REF!</f>
        <v>#REF!</v>
      </c>
      <c r="AW254" s="91" t="e">
        <f>MIN(SEARCH({0,1,2,3,4,5,6,7,8,9},AV254&amp; "0123456789"))</f>
        <v>#REF!</v>
      </c>
      <c r="AX254" s="91" t="str">
        <f t="shared" si="1924"/>
        <v/>
      </c>
      <c r="AY254" s="91" t="str">
        <f t="shared" si="1925"/>
        <v/>
      </c>
      <c r="AZ254" s="91" t="str">
        <f t="shared" si="1926"/>
        <v/>
      </c>
      <c r="BA254" s="91" t="str">
        <f t="shared" si="1927"/>
        <v/>
      </c>
      <c r="BB254" s="91" t="str">
        <f t="shared" si="1928"/>
        <v/>
      </c>
      <c r="BC254" s="91" t="str">
        <f t="shared" si="1929"/>
        <v/>
      </c>
      <c r="BD254" s="91" t="str">
        <f t="shared" si="1930"/>
        <v/>
      </c>
      <c r="BE254" s="91" t="str">
        <f t="shared" si="1931"/>
        <v/>
      </c>
      <c r="BF254" s="91" t="str">
        <f t="shared" si="1932"/>
        <v/>
      </c>
      <c r="BG254" s="91" t="str">
        <f t="shared" si="1933"/>
        <v/>
      </c>
      <c r="BH254" s="91" t="str">
        <f t="shared" si="1934"/>
        <v/>
      </c>
      <c r="BI254" s="91" t="str">
        <f t="shared" si="1935"/>
        <v/>
      </c>
      <c r="BJ254" s="91" t="str">
        <f t="shared" si="1936"/>
        <v/>
      </c>
      <c r="BK254" s="91" t="str">
        <f t="shared" si="1937"/>
        <v/>
      </c>
      <c r="BL254" s="91" t="str">
        <f t="shared" si="1938"/>
        <v/>
      </c>
      <c r="BM254" s="91" t="str">
        <f t="shared" si="1939"/>
        <v/>
      </c>
      <c r="BN254" s="91" t="str">
        <f t="shared" si="1940"/>
        <v/>
      </c>
      <c r="BO254" s="91" t="str">
        <f t="shared" si="1941"/>
        <v/>
      </c>
      <c r="BP254" s="91" t="str">
        <f t="shared" si="1942"/>
        <v/>
      </c>
      <c r="BQ254" s="91" t="str">
        <f t="shared" si="1943"/>
        <v/>
      </c>
      <c r="BR254" s="91" t="str">
        <f t="shared" si="1944"/>
        <v/>
      </c>
      <c r="BS254" s="91" t="str">
        <f t="shared" si="1945"/>
        <v/>
      </c>
      <c r="BT254" s="91" t="str">
        <f t="shared" si="1946"/>
        <v/>
      </c>
      <c r="BU254" s="91" t="str">
        <f t="shared" si="1947"/>
        <v/>
      </c>
      <c r="BV254" s="91" t="str">
        <f t="shared" si="1948"/>
        <v/>
      </c>
      <c r="BW254" s="91" t="str">
        <f t="shared" si="1949"/>
        <v/>
      </c>
      <c r="BX254" s="91" t="str">
        <f t="shared" si="1950"/>
        <v/>
      </c>
      <c r="BY254" s="91" t="str">
        <f t="shared" si="1951"/>
        <v/>
      </c>
      <c r="BZ254" s="91" t="str">
        <f t="shared" si="1952"/>
        <v/>
      </c>
      <c r="CA254" s="91" t="str">
        <f t="shared" si="1953"/>
        <v/>
      </c>
      <c r="CB254" s="91" t="str">
        <f t="shared" si="1954"/>
        <v/>
      </c>
      <c r="CC254" s="91" t="str">
        <f t="shared" si="1955"/>
        <v/>
      </c>
      <c r="CD254" s="91" t="str">
        <f t="shared" si="1956"/>
        <v/>
      </c>
      <c r="CE254" s="91" t="str">
        <f t="shared" si="1957"/>
        <v/>
      </c>
      <c r="CF254" s="91" t="str">
        <f t="shared" si="1958"/>
        <v/>
      </c>
      <c r="CG254" s="91" t="str">
        <f t="shared" si="1959"/>
        <v/>
      </c>
      <c r="CH254" s="91" t="str">
        <f t="shared" si="1960"/>
        <v/>
      </c>
      <c r="CI254" s="91" t="str">
        <f t="shared" si="1961"/>
        <v>нет</v>
      </c>
      <c r="CJ254" s="63" t="e">
        <f>IF(LEN('Описание предлагаемого товара'!#REF!)&gt;0,'Описание предлагаемого товара'!#REF!,"")</f>
        <v>#REF!</v>
      </c>
      <c r="CK254" s="91" t="e">
        <f t="shared" ref="CK254:CL254" si="2361">IFERROR(REPLACE(CJ254,FIND(CHAR(10),CJ254,1),1,""),CJ254)</f>
        <v>#REF!</v>
      </c>
      <c r="CL254" s="91" t="e">
        <f t="shared" si="2361"/>
        <v>#REF!</v>
      </c>
      <c r="CM254" s="91" t="e">
        <f t="shared" si="1963"/>
        <v>#REF!</v>
      </c>
      <c r="CN254" s="91" t="e">
        <f t="shared" si="1964"/>
        <v>#REF!</v>
      </c>
      <c r="CO254" s="91" t="e">
        <f t="shared" si="1965"/>
        <v>#REF!</v>
      </c>
      <c r="CP254" s="90" t="e">
        <f>IF(AU254="Не указан реестровый номер (мера нац.режима Запрет)","",IF(CI254="нет","",IF(CU254="да","исключение(не смотрим баллы)",IFERROR(IF(CI254*1&gt;0,IFERROR(IF(VLOOKUP(CI254*1,Обработ.выгрузка_реестра_РФ!$A:$G,7,)=0,"Баллы не установлены",VLOOKUP(CI254*1,Обработ.выгрузка_реестра_РФ!$A:$G,7,)),IF(LEN(CI254)&gt;14,"","нет номера в реестре РФ")),""),IF(LEN(CI254)=0,"","Некорректный реестровый номер")))))</f>
        <v>#REF!</v>
      </c>
      <c r="CQ254" s="33" t="e">
        <f>IF(LEN(C254)&gt;0,IFERROR(IF(LEN(H254)&gt;0,IF(LEN(VLOOKUP(H254,'исключения(не_смотрим_баллы)'!$A:$C,1,))&gt;0,"да","нет"),"не введен ОКПД2"),"нет"),"")</f>
        <v>#REF!</v>
      </c>
      <c r="CR254" s="33" t="e">
        <f ca="1">IF(CQ254="да",IF(TODAY()&lt;VLOOKUP(H254,'исключения(не_смотрим_баллы)'!$A:$C,3,),"да","нет"),"")</f>
        <v>#REF!</v>
      </c>
      <c r="CS254" s="33" t="str">
        <f>IFERROR(IF(CQ254="да",IF(VLOOKUP(CI254*1,Обработ.выгрузка_реестра_РФ!$A:$G,2,)&lt;VLOOKUP(H254,'исключения(не_смотрим_баллы)'!$A:$C,2,),"да","нет"),""),"")</f>
        <v/>
      </c>
      <c r="CT254" s="24"/>
      <c r="CU254" s="33" t="e">
        <f t="shared" si="1977"/>
        <v>#REF!</v>
      </c>
      <c r="CV254" s="91" t="e">
        <f t="shared" si="1978"/>
        <v>#REF!</v>
      </c>
      <c r="CW254" s="27" t="e">
        <f t="shared" si="1979"/>
        <v>#REF!</v>
      </c>
      <c r="CX254" s="26" t="e">
        <f t="shared" si="1908"/>
        <v>#REF!</v>
      </c>
      <c r="CY254" s="64" t="e">
        <f>IF(LEN('Описание предлагаемого товара'!#REF!)&gt;0,'Описание предлагаемого товара'!#REF!,"")</f>
        <v>#REF!</v>
      </c>
      <c r="CZ254" s="95" t="e">
        <f t="shared" si="1966"/>
        <v>#REF!</v>
      </c>
      <c r="DA254" s="95" t="e">
        <f t="shared" ref="DA254" si="2362">IFERROR(REPLACE(CZ254,FIND(" ",CZ254,1),1,""),CZ254)</f>
        <v>#REF!</v>
      </c>
      <c r="DB254" s="95" t="e">
        <f t="shared" si="1910"/>
        <v>#REF!</v>
      </c>
      <c r="DC254" s="95" t="e">
        <f t="shared" ref="DC254:DD254" si="2363">IFERROR(REPLACE(DB254,FIND("г.",DB254,1),2,""),DB254)</f>
        <v>#REF!</v>
      </c>
      <c r="DD254" s="95" t="e">
        <f t="shared" si="2363"/>
        <v>#REF!</v>
      </c>
      <c r="DE254" s="95" t="e">
        <f t="shared" ref="DE254:DF254" si="2364">IFERROR(REPLACE(DD254,FIND("г",DD254,1),1,""),DD254)</f>
        <v>#REF!</v>
      </c>
      <c r="DF254" s="95" t="e">
        <f t="shared" si="2364"/>
        <v>#REF!</v>
      </c>
      <c r="DG254" s="95" t="e">
        <f t="shared" si="1983"/>
        <v>#REF!</v>
      </c>
      <c r="DH254" s="25" t="str">
        <f>IFERROR(VLOOKUP(CI254*1,Обработ.выгрузка_реестра_РФ!$A:$G,5,),"")</f>
        <v/>
      </c>
      <c r="DI254" s="27" t="str">
        <f t="shared" si="1993"/>
        <v/>
      </c>
      <c r="DJ254" s="27" t="str">
        <f t="shared" ca="1" si="1970"/>
        <v/>
      </c>
      <c r="DK254" s="63" t="e">
        <f>IF(LEN('Описание предлагаемого товара'!#REF!)&gt;0,'Описание предлагаемого товара'!#REF!,"")</f>
        <v>#REF!</v>
      </c>
      <c r="DL254" s="63" t="e">
        <f>IF(LEN('Описание предлагаемого товара'!#REF!)&gt;0,'Описание предлагаемого товара'!#REF!,"")</f>
        <v>#REF!</v>
      </c>
      <c r="DM254" s="32"/>
    </row>
    <row r="255" spans="1:117" ht="48.75" customHeight="1" x14ac:dyDescent="0.25">
      <c r="A255" s="61" t="e">
        <f>IF(LEN('Описание предлагаемого товара'!#REF!)&gt;0,'Описание предлагаемого товара'!#REF!,"")</f>
        <v>#REF!</v>
      </c>
      <c r="B255" s="65" t="e">
        <f>IF(LEN('Описание предлагаемого товара'!#REF!)&gt;0,'Описание предлагаемого товара'!#REF!,"")</f>
        <v>#REF!</v>
      </c>
      <c r="C255" s="61" t="e">
        <f>IF(LEN('Описание предлагаемого товара'!#REF!)&gt;0,'Описание предлагаемого товара'!#REF!,"")</f>
        <v>#REF!</v>
      </c>
      <c r="D255" s="61" t="e">
        <f>IF(LEN('Описание предлагаемого товара'!#REF!)&gt;0,'Описание предлагаемого товара'!#REF!,"")</f>
        <v>#REF!</v>
      </c>
      <c r="E255" s="61" t="e">
        <f>IF(LEN('Описание предлагаемого товара'!#REF!)&gt;0,'Описание предлагаемого товара'!#REF!,"")</f>
        <v>#REF!</v>
      </c>
      <c r="F255" s="61" t="e">
        <f>IF(LEN('Описание предлагаемого товара'!#REF!)&gt;0,'Описание предлагаемого товара'!#REF!,"")</f>
        <v>#REF!</v>
      </c>
      <c r="G255" s="61" t="e">
        <f>IF(LEN('Описание предлагаемого товара'!#REF!)&gt;0,'Описание предлагаемого товара'!#REF!,"")</f>
        <v>#REF!</v>
      </c>
      <c r="H255" s="61" t="e">
        <f>IF(LEN('Описание предлагаемого товара'!#REF!)&gt;0,'Описание предлагаемого товара'!#REF!,"")</f>
        <v>#REF!</v>
      </c>
      <c r="I255" s="61" t="e">
        <f>IF(LEN('Описание предлагаемого товара'!#REF!)&gt;0,'Описание предлагаемого товара'!#REF!,"")</f>
        <v>#REF!</v>
      </c>
      <c r="J255" s="38" t="str">
        <f>IFERROR(VLOOKUP(B255,SAP!$A:$E,5,),"")</f>
        <v/>
      </c>
      <c r="K255" s="40" t="str">
        <f t="shared" si="1913"/>
        <v/>
      </c>
      <c r="L255" s="61" t="e">
        <f>IF(LEN('Описание предлагаемого товара'!#REF!)&gt;0,IFERROR('Описание предлагаемого товара'!#REF!*1,""),"")</f>
        <v>#REF!</v>
      </c>
      <c r="M255" s="39" t="str">
        <f>IFERROR(VLOOKUP(B255,SAP!$A:$E,2,),"")</f>
        <v/>
      </c>
      <c r="N255" s="41" t="str">
        <f t="shared" si="2049"/>
        <v/>
      </c>
      <c r="O255" s="39" t="str">
        <f t="shared" si="1900"/>
        <v/>
      </c>
      <c r="P255" s="36" t="e">
        <f>IF(LEN('Описание предлагаемого товара'!#REF!)&gt;0,'Описание предлагаемого товара'!#REF!,"")</f>
        <v>#REF!</v>
      </c>
      <c r="Q25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55" s="37" t="e">
        <f>IF(LEN('Описание предлагаемого товара'!#REF!)&gt;0,'Описание предлагаемого товара'!#REF!,"")</f>
        <v>#REF!</v>
      </c>
      <c r="S255" s="37" t="e">
        <f>IF(LEN('Описание предлагаемого товара'!#REF!)&gt;0,'Описание предлагаемого товара'!#REF!,"")</f>
        <v>#REF!</v>
      </c>
      <c r="T25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55" s="23" t="str">
        <f>IFERROR(VLOOKUP(CI255*1,Обработ.выгрузка_реестра_РФ!$A:$G,6,),"")</f>
        <v/>
      </c>
      <c r="V255" s="61" t="e">
        <f>IF(LEN('Описание предлагаемого товара'!#REF!)&gt;0,'Описание предлагаемого товара'!#REF!,"")</f>
        <v>#REF!</v>
      </c>
      <c r="W255" s="62" t="e">
        <f>IF(LEN('Описание предлагаемого товара'!#REF!)&gt;0,'Описание предлагаемого товара'!#REF!,"")</f>
        <v>#REF!</v>
      </c>
      <c r="X255" s="91" t="e">
        <f t="shared" ref="X255:Y255" si="2365">IFERROR(REPLACE(W255,FIND(CHAR(10),W255,1),1," "),W255)</f>
        <v>#REF!</v>
      </c>
      <c r="Y255" s="91" t="e">
        <f t="shared" si="2365"/>
        <v>#REF!</v>
      </c>
      <c r="Z255" s="91" t="e">
        <f t="shared" si="1915"/>
        <v>#REF!</v>
      </c>
      <c r="AA255" s="91" t="e">
        <f t="shared" si="1916"/>
        <v>#REF!</v>
      </c>
      <c r="AB255" s="91" t="e">
        <f t="shared" si="1917"/>
        <v>#REF!</v>
      </c>
      <c r="AC255" s="91" t="e">
        <f t="shared" ref="AC255:AF255" si="2366">IFERROR(REPLACE(AB255,FIND("  ",AB255,1),2," "),AB255)</f>
        <v>#REF!</v>
      </c>
      <c r="AD255" s="91" t="e">
        <f t="shared" si="2366"/>
        <v>#REF!</v>
      </c>
      <c r="AE255" s="91" t="e">
        <f t="shared" si="2366"/>
        <v>#REF!</v>
      </c>
      <c r="AF255" s="91" t="e">
        <f t="shared" si="2366"/>
        <v>#REF!</v>
      </c>
      <c r="AG255" s="23" t="str">
        <f>IFERROR(VLOOKUP(CI255*1,Обработ.выгрузка_реестра_РФ!$A:$G,4,),"")</f>
        <v/>
      </c>
      <c r="AH255" s="91" t="str">
        <f t="shared" ref="AH255:AI255" si="2367">IFERROR(REPLACE(AG255,FIND("-",AG255,1),1,"*"),AG255)</f>
        <v/>
      </c>
      <c r="AI255" s="91" t="str">
        <f t="shared" si="2367"/>
        <v/>
      </c>
      <c r="AJ255" s="27" t="str">
        <f t="shared" si="2015"/>
        <v/>
      </c>
      <c r="AK255" s="63" t="e">
        <f>IF(LEN('Описание предлагаемого товара'!#REF!)&gt;0,'Описание предлагаемого товара'!#REF!,"")</f>
        <v>#REF!</v>
      </c>
      <c r="AL255" s="91" t="e">
        <f t="shared" ref="AL255:AM255" si="2368">IFERROR(REPLACE(AK255,FIND(CHAR(10),AK255,1),1,""),AK255)</f>
        <v>#REF!</v>
      </c>
      <c r="AM255" s="91" t="e">
        <f t="shared" si="2368"/>
        <v>#REF!</v>
      </c>
      <c r="AN255" s="91" t="e">
        <f t="shared" ref="AN255:AR255" si="2369">IFERROR(REPLACE(AM255,FIND(" ",AM255,1),1,""),AM255)</f>
        <v>#REF!</v>
      </c>
      <c r="AO255" s="91" t="e">
        <f t="shared" si="2369"/>
        <v>#REF!</v>
      </c>
      <c r="AP255" s="91" t="e">
        <f t="shared" si="2369"/>
        <v>#REF!</v>
      </c>
      <c r="AQ255" s="91" t="e">
        <f t="shared" si="2369"/>
        <v>#REF!</v>
      </c>
      <c r="AR255" s="91" t="e">
        <f t="shared" si="2369"/>
        <v>#REF!</v>
      </c>
      <c r="AS255" s="91" t="e">
        <f t="shared" si="1922"/>
        <v>#REF!</v>
      </c>
      <c r="AT255" s="91" t="e">
        <f t="shared" si="1923"/>
        <v>#REF!</v>
      </c>
      <c r="AU255" s="32" t="e">
        <f t="shared" si="1906"/>
        <v>#REF!</v>
      </c>
      <c r="AV255" s="93" t="e">
        <f>'Описание предлагаемого товара'!#REF!</f>
        <v>#REF!</v>
      </c>
      <c r="AW255" s="91" t="e">
        <f>MIN(SEARCH({0,1,2,3,4,5,6,7,8,9},AV255&amp; "0123456789"))</f>
        <v>#REF!</v>
      </c>
      <c r="AX255" s="91" t="str">
        <f t="shared" si="1924"/>
        <v/>
      </c>
      <c r="AY255" s="91" t="str">
        <f t="shared" si="1925"/>
        <v/>
      </c>
      <c r="AZ255" s="91" t="str">
        <f t="shared" si="1926"/>
        <v/>
      </c>
      <c r="BA255" s="91" t="str">
        <f t="shared" si="1927"/>
        <v/>
      </c>
      <c r="BB255" s="91" t="str">
        <f t="shared" si="1928"/>
        <v/>
      </c>
      <c r="BC255" s="91" t="str">
        <f t="shared" si="1929"/>
        <v/>
      </c>
      <c r="BD255" s="91" t="str">
        <f t="shared" si="1930"/>
        <v/>
      </c>
      <c r="BE255" s="91" t="str">
        <f t="shared" si="1931"/>
        <v/>
      </c>
      <c r="BF255" s="91" t="str">
        <f t="shared" si="1932"/>
        <v/>
      </c>
      <c r="BG255" s="91" t="str">
        <f t="shared" si="1933"/>
        <v/>
      </c>
      <c r="BH255" s="91" t="str">
        <f t="shared" si="1934"/>
        <v/>
      </c>
      <c r="BI255" s="91" t="str">
        <f t="shared" si="1935"/>
        <v/>
      </c>
      <c r="BJ255" s="91" t="str">
        <f t="shared" si="1936"/>
        <v/>
      </c>
      <c r="BK255" s="91" t="str">
        <f t="shared" si="1937"/>
        <v/>
      </c>
      <c r="BL255" s="91" t="str">
        <f t="shared" si="1938"/>
        <v/>
      </c>
      <c r="BM255" s="91" t="str">
        <f t="shared" si="1939"/>
        <v/>
      </c>
      <c r="BN255" s="91" t="str">
        <f t="shared" si="1940"/>
        <v/>
      </c>
      <c r="BO255" s="91" t="str">
        <f t="shared" si="1941"/>
        <v/>
      </c>
      <c r="BP255" s="91" t="str">
        <f t="shared" si="1942"/>
        <v/>
      </c>
      <c r="BQ255" s="91" t="str">
        <f t="shared" si="1943"/>
        <v/>
      </c>
      <c r="BR255" s="91" t="str">
        <f t="shared" si="1944"/>
        <v/>
      </c>
      <c r="BS255" s="91" t="str">
        <f t="shared" si="1945"/>
        <v/>
      </c>
      <c r="BT255" s="91" t="str">
        <f t="shared" si="1946"/>
        <v/>
      </c>
      <c r="BU255" s="91" t="str">
        <f t="shared" si="1947"/>
        <v/>
      </c>
      <c r="BV255" s="91" t="str">
        <f t="shared" si="1948"/>
        <v/>
      </c>
      <c r="BW255" s="91" t="str">
        <f t="shared" si="1949"/>
        <v/>
      </c>
      <c r="BX255" s="91" t="str">
        <f t="shared" si="1950"/>
        <v/>
      </c>
      <c r="BY255" s="91" t="str">
        <f t="shared" si="1951"/>
        <v/>
      </c>
      <c r="BZ255" s="91" t="str">
        <f t="shared" si="1952"/>
        <v/>
      </c>
      <c r="CA255" s="91" t="str">
        <f t="shared" si="1953"/>
        <v/>
      </c>
      <c r="CB255" s="91" t="str">
        <f t="shared" si="1954"/>
        <v/>
      </c>
      <c r="CC255" s="91" t="str">
        <f t="shared" si="1955"/>
        <v/>
      </c>
      <c r="CD255" s="91" t="str">
        <f t="shared" si="1956"/>
        <v/>
      </c>
      <c r="CE255" s="91" t="str">
        <f t="shared" si="1957"/>
        <v/>
      </c>
      <c r="CF255" s="91" t="str">
        <f t="shared" si="1958"/>
        <v/>
      </c>
      <c r="CG255" s="91" t="str">
        <f t="shared" si="1959"/>
        <v/>
      </c>
      <c r="CH255" s="91" t="str">
        <f t="shared" si="1960"/>
        <v/>
      </c>
      <c r="CI255" s="91" t="str">
        <f t="shared" si="1961"/>
        <v>нет</v>
      </c>
      <c r="CJ255" s="63" t="e">
        <f>IF(LEN('Описание предлагаемого товара'!#REF!)&gt;0,'Описание предлагаемого товара'!#REF!,"")</f>
        <v>#REF!</v>
      </c>
      <c r="CK255" s="91" t="e">
        <f t="shared" ref="CK255:CL255" si="2370">IFERROR(REPLACE(CJ255,FIND(CHAR(10),CJ255,1),1,""),CJ255)</f>
        <v>#REF!</v>
      </c>
      <c r="CL255" s="91" t="e">
        <f t="shared" si="2370"/>
        <v>#REF!</v>
      </c>
      <c r="CM255" s="91" t="e">
        <f t="shared" si="1963"/>
        <v>#REF!</v>
      </c>
      <c r="CN255" s="91" t="e">
        <f t="shared" si="1964"/>
        <v>#REF!</v>
      </c>
      <c r="CO255" s="91" t="e">
        <f t="shared" si="1965"/>
        <v>#REF!</v>
      </c>
      <c r="CP255" s="90" t="e">
        <f>IF(AU255="Не указан реестровый номер (мера нац.режима Запрет)","",IF(CI255="нет","",IF(CU255="да","исключение(не смотрим баллы)",IFERROR(IF(CI255*1&gt;0,IFERROR(IF(VLOOKUP(CI255*1,Обработ.выгрузка_реестра_РФ!$A:$G,7,)=0,"Баллы не установлены",VLOOKUP(CI255*1,Обработ.выгрузка_реестра_РФ!$A:$G,7,)),IF(LEN(CI255)&gt;14,"","нет номера в реестре РФ")),""),IF(LEN(CI255)=0,"","Некорректный реестровый номер")))))</f>
        <v>#REF!</v>
      </c>
      <c r="CQ255" s="33" t="e">
        <f>IF(LEN(C255)&gt;0,IFERROR(IF(LEN(H255)&gt;0,IF(LEN(VLOOKUP(H255,'исключения(не_смотрим_баллы)'!$A:$C,1,))&gt;0,"да","нет"),"не введен ОКПД2"),"нет"),"")</f>
        <v>#REF!</v>
      </c>
      <c r="CR255" s="33" t="e">
        <f ca="1">IF(CQ255="да",IF(TODAY()&lt;VLOOKUP(H255,'исключения(не_смотрим_баллы)'!$A:$C,3,),"да","нет"),"")</f>
        <v>#REF!</v>
      </c>
      <c r="CS255" s="33" t="str">
        <f>IFERROR(IF(CQ255="да",IF(VLOOKUP(CI255*1,Обработ.выгрузка_реестра_РФ!$A:$G,2,)&lt;VLOOKUP(H255,'исключения(не_смотрим_баллы)'!$A:$C,2,),"да","нет"),""),"")</f>
        <v/>
      </c>
      <c r="CT255" s="24"/>
      <c r="CU255" s="33" t="e">
        <f t="shared" si="1977"/>
        <v>#REF!</v>
      </c>
      <c r="CV255" s="91" t="e">
        <f t="shared" si="1978"/>
        <v>#REF!</v>
      </c>
      <c r="CW255" s="27" t="e">
        <f t="shared" si="1979"/>
        <v>#REF!</v>
      </c>
      <c r="CX255" s="26" t="e">
        <f t="shared" si="1908"/>
        <v>#REF!</v>
      </c>
      <c r="CY255" s="64" t="e">
        <f>IF(LEN('Описание предлагаемого товара'!#REF!)&gt;0,'Описание предлагаемого товара'!#REF!,"")</f>
        <v>#REF!</v>
      </c>
      <c r="CZ255" s="95" t="e">
        <f t="shared" si="1966"/>
        <v>#REF!</v>
      </c>
      <c r="DA255" s="95" t="e">
        <f t="shared" ref="DA255" si="2371">IFERROR(REPLACE(CZ255,FIND(" ",CZ255,1),1,""),CZ255)</f>
        <v>#REF!</v>
      </c>
      <c r="DB255" s="95" t="e">
        <f t="shared" si="1910"/>
        <v>#REF!</v>
      </c>
      <c r="DC255" s="95" t="e">
        <f t="shared" ref="DC255:DD255" si="2372">IFERROR(REPLACE(DB255,FIND("г.",DB255,1),2,""),DB255)</f>
        <v>#REF!</v>
      </c>
      <c r="DD255" s="95" t="e">
        <f t="shared" si="2372"/>
        <v>#REF!</v>
      </c>
      <c r="DE255" s="95" t="e">
        <f t="shared" ref="DE255:DF255" si="2373">IFERROR(REPLACE(DD255,FIND("г",DD255,1),1,""),DD255)</f>
        <v>#REF!</v>
      </c>
      <c r="DF255" s="95" t="e">
        <f t="shared" si="2373"/>
        <v>#REF!</v>
      </c>
      <c r="DG255" s="95" t="e">
        <f t="shared" si="1983"/>
        <v>#REF!</v>
      </c>
      <c r="DH255" s="25" t="str">
        <f>IFERROR(VLOOKUP(CI255*1,Обработ.выгрузка_реестра_РФ!$A:$G,5,),"")</f>
        <v/>
      </c>
      <c r="DI255" s="27" t="str">
        <f t="shared" si="1993"/>
        <v/>
      </c>
      <c r="DJ255" s="27" t="str">
        <f t="shared" ca="1" si="1970"/>
        <v/>
      </c>
      <c r="DK255" s="63" t="e">
        <f>IF(LEN('Описание предлагаемого товара'!#REF!)&gt;0,'Описание предлагаемого товара'!#REF!,"")</f>
        <v>#REF!</v>
      </c>
      <c r="DL255" s="63" t="e">
        <f>IF(LEN('Описание предлагаемого товара'!#REF!)&gt;0,'Описание предлагаемого товара'!#REF!,"")</f>
        <v>#REF!</v>
      </c>
      <c r="DM255" s="32"/>
    </row>
    <row r="256" spans="1:117" ht="48.75" customHeight="1" x14ac:dyDescent="0.25">
      <c r="A256" s="61" t="e">
        <f>IF(LEN('Описание предлагаемого товара'!#REF!)&gt;0,'Описание предлагаемого товара'!#REF!,"")</f>
        <v>#REF!</v>
      </c>
      <c r="B256" s="65" t="e">
        <f>IF(LEN('Описание предлагаемого товара'!#REF!)&gt;0,'Описание предлагаемого товара'!#REF!,"")</f>
        <v>#REF!</v>
      </c>
      <c r="C256" s="61" t="e">
        <f>IF(LEN('Описание предлагаемого товара'!#REF!)&gt;0,'Описание предлагаемого товара'!#REF!,"")</f>
        <v>#REF!</v>
      </c>
      <c r="D256" s="61" t="e">
        <f>IF(LEN('Описание предлагаемого товара'!#REF!)&gt;0,'Описание предлагаемого товара'!#REF!,"")</f>
        <v>#REF!</v>
      </c>
      <c r="E256" s="61" t="e">
        <f>IF(LEN('Описание предлагаемого товара'!#REF!)&gt;0,'Описание предлагаемого товара'!#REF!,"")</f>
        <v>#REF!</v>
      </c>
      <c r="F256" s="61" t="e">
        <f>IF(LEN('Описание предлагаемого товара'!#REF!)&gt;0,'Описание предлагаемого товара'!#REF!,"")</f>
        <v>#REF!</v>
      </c>
      <c r="G256" s="61" t="e">
        <f>IF(LEN('Описание предлагаемого товара'!#REF!)&gt;0,'Описание предлагаемого товара'!#REF!,"")</f>
        <v>#REF!</v>
      </c>
      <c r="H256" s="61" t="e">
        <f>IF(LEN('Описание предлагаемого товара'!#REF!)&gt;0,'Описание предлагаемого товара'!#REF!,"")</f>
        <v>#REF!</v>
      </c>
      <c r="I256" s="61" t="e">
        <f>IF(LEN('Описание предлагаемого товара'!#REF!)&gt;0,'Описание предлагаемого товара'!#REF!,"")</f>
        <v>#REF!</v>
      </c>
      <c r="J256" s="38" t="str">
        <f>IFERROR(VLOOKUP(B256,SAP!$A:$E,5,),"")</f>
        <v/>
      </c>
      <c r="K256" s="40" t="str">
        <f t="shared" si="1913"/>
        <v/>
      </c>
      <c r="L256" s="61" t="e">
        <f>IF(LEN('Описание предлагаемого товара'!#REF!)&gt;0,IFERROR('Описание предлагаемого товара'!#REF!*1,""),"")</f>
        <v>#REF!</v>
      </c>
      <c r="M256" s="39" t="str">
        <f>IFERROR(VLOOKUP(B256,SAP!$A:$E,2,),"")</f>
        <v/>
      </c>
      <c r="N256" s="41" t="str">
        <f t="shared" si="2049"/>
        <v/>
      </c>
      <c r="O256" s="39" t="str">
        <f t="shared" si="1900"/>
        <v/>
      </c>
      <c r="P256" s="36" t="e">
        <f>IF(LEN('Описание предлагаемого товара'!#REF!)&gt;0,'Описание предлагаемого товара'!#REF!,"")</f>
        <v>#REF!</v>
      </c>
      <c r="Q25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56" s="37" t="e">
        <f>IF(LEN('Описание предлагаемого товара'!#REF!)&gt;0,'Описание предлагаемого товара'!#REF!,"")</f>
        <v>#REF!</v>
      </c>
      <c r="S256" s="37" t="e">
        <f>IF(LEN('Описание предлагаемого товара'!#REF!)&gt;0,'Описание предлагаемого товара'!#REF!,"")</f>
        <v>#REF!</v>
      </c>
      <c r="T25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56" s="23" t="str">
        <f>IFERROR(VLOOKUP(CI256*1,Обработ.выгрузка_реестра_РФ!$A:$G,6,),"")</f>
        <v/>
      </c>
      <c r="V256" s="61" t="e">
        <f>IF(LEN('Описание предлагаемого товара'!#REF!)&gt;0,'Описание предлагаемого товара'!#REF!,"")</f>
        <v>#REF!</v>
      </c>
      <c r="W256" s="62" t="e">
        <f>IF(LEN('Описание предлагаемого товара'!#REF!)&gt;0,'Описание предлагаемого товара'!#REF!,"")</f>
        <v>#REF!</v>
      </c>
      <c r="X256" s="91" t="e">
        <f t="shared" ref="X256:Y256" si="2374">IFERROR(REPLACE(W256,FIND(CHAR(10),W256,1),1," "),W256)</f>
        <v>#REF!</v>
      </c>
      <c r="Y256" s="91" t="e">
        <f t="shared" si="2374"/>
        <v>#REF!</v>
      </c>
      <c r="Z256" s="91" t="e">
        <f t="shared" si="1915"/>
        <v>#REF!</v>
      </c>
      <c r="AA256" s="91" t="e">
        <f t="shared" si="1916"/>
        <v>#REF!</v>
      </c>
      <c r="AB256" s="91" t="e">
        <f t="shared" si="1917"/>
        <v>#REF!</v>
      </c>
      <c r="AC256" s="91" t="e">
        <f t="shared" ref="AC256:AF256" si="2375">IFERROR(REPLACE(AB256,FIND("  ",AB256,1),2," "),AB256)</f>
        <v>#REF!</v>
      </c>
      <c r="AD256" s="91" t="e">
        <f t="shared" si="2375"/>
        <v>#REF!</v>
      </c>
      <c r="AE256" s="91" t="e">
        <f t="shared" si="2375"/>
        <v>#REF!</v>
      </c>
      <c r="AF256" s="91" t="e">
        <f t="shared" si="2375"/>
        <v>#REF!</v>
      </c>
      <c r="AG256" s="23" t="str">
        <f>IFERROR(VLOOKUP(CI256*1,Обработ.выгрузка_реестра_РФ!$A:$G,4,),"")</f>
        <v/>
      </c>
      <c r="AH256" s="91" t="str">
        <f t="shared" ref="AH256:AI256" si="2376">IFERROR(REPLACE(AG256,FIND("-",AG256,1),1,"*"),AG256)</f>
        <v/>
      </c>
      <c r="AI256" s="91" t="str">
        <f t="shared" si="2376"/>
        <v/>
      </c>
      <c r="AJ256" s="27" t="str">
        <f t="shared" si="2015"/>
        <v/>
      </c>
      <c r="AK256" s="63" t="e">
        <f>IF(LEN('Описание предлагаемого товара'!#REF!)&gt;0,'Описание предлагаемого товара'!#REF!,"")</f>
        <v>#REF!</v>
      </c>
      <c r="AL256" s="91" t="e">
        <f t="shared" ref="AL256:AM256" si="2377">IFERROR(REPLACE(AK256,FIND(CHAR(10),AK256,1),1,""),AK256)</f>
        <v>#REF!</v>
      </c>
      <c r="AM256" s="91" t="e">
        <f t="shared" si="2377"/>
        <v>#REF!</v>
      </c>
      <c r="AN256" s="91" t="e">
        <f t="shared" ref="AN256:AR256" si="2378">IFERROR(REPLACE(AM256,FIND(" ",AM256,1),1,""),AM256)</f>
        <v>#REF!</v>
      </c>
      <c r="AO256" s="91" t="e">
        <f t="shared" si="2378"/>
        <v>#REF!</v>
      </c>
      <c r="AP256" s="91" t="e">
        <f t="shared" si="2378"/>
        <v>#REF!</v>
      </c>
      <c r="AQ256" s="91" t="e">
        <f t="shared" si="2378"/>
        <v>#REF!</v>
      </c>
      <c r="AR256" s="91" t="e">
        <f t="shared" si="2378"/>
        <v>#REF!</v>
      </c>
      <c r="AS256" s="91" t="e">
        <f t="shared" si="1922"/>
        <v>#REF!</v>
      </c>
      <c r="AT256" s="91" t="e">
        <f t="shared" si="1923"/>
        <v>#REF!</v>
      </c>
      <c r="AU256" s="32" t="e">
        <f t="shared" si="1906"/>
        <v>#REF!</v>
      </c>
      <c r="AV256" s="93" t="e">
        <f>'Описание предлагаемого товара'!#REF!</f>
        <v>#REF!</v>
      </c>
      <c r="AW256" s="91" t="e">
        <f>MIN(SEARCH({0,1,2,3,4,5,6,7,8,9},AV256&amp; "0123456789"))</f>
        <v>#REF!</v>
      </c>
      <c r="AX256" s="91" t="str">
        <f t="shared" si="1924"/>
        <v/>
      </c>
      <c r="AY256" s="91" t="str">
        <f t="shared" si="1925"/>
        <v/>
      </c>
      <c r="AZ256" s="91" t="str">
        <f t="shared" si="1926"/>
        <v/>
      </c>
      <c r="BA256" s="91" t="str">
        <f t="shared" si="1927"/>
        <v/>
      </c>
      <c r="BB256" s="91" t="str">
        <f t="shared" si="1928"/>
        <v/>
      </c>
      <c r="BC256" s="91" t="str">
        <f t="shared" si="1929"/>
        <v/>
      </c>
      <c r="BD256" s="91" t="str">
        <f t="shared" si="1930"/>
        <v/>
      </c>
      <c r="BE256" s="91" t="str">
        <f t="shared" si="1931"/>
        <v/>
      </c>
      <c r="BF256" s="91" t="str">
        <f t="shared" si="1932"/>
        <v/>
      </c>
      <c r="BG256" s="91" t="str">
        <f t="shared" si="1933"/>
        <v/>
      </c>
      <c r="BH256" s="91" t="str">
        <f t="shared" si="1934"/>
        <v/>
      </c>
      <c r="BI256" s="91" t="str">
        <f t="shared" si="1935"/>
        <v/>
      </c>
      <c r="BJ256" s="91" t="str">
        <f t="shared" si="1936"/>
        <v/>
      </c>
      <c r="BK256" s="91" t="str">
        <f t="shared" si="1937"/>
        <v/>
      </c>
      <c r="BL256" s="91" t="str">
        <f t="shared" si="1938"/>
        <v/>
      </c>
      <c r="BM256" s="91" t="str">
        <f t="shared" si="1939"/>
        <v/>
      </c>
      <c r="BN256" s="91" t="str">
        <f t="shared" si="1940"/>
        <v/>
      </c>
      <c r="BO256" s="91" t="str">
        <f t="shared" si="1941"/>
        <v/>
      </c>
      <c r="BP256" s="91" t="str">
        <f t="shared" si="1942"/>
        <v/>
      </c>
      <c r="BQ256" s="91" t="str">
        <f t="shared" si="1943"/>
        <v/>
      </c>
      <c r="BR256" s="91" t="str">
        <f t="shared" si="1944"/>
        <v/>
      </c>
      <c r="BS256" s="91" t="str">
        <f t="shared" si="1945"/>
        <v/>
      </c>
      <c r="BT256" s="91" t="str">
        <f t="shared" si="1946"/>
        <v/>
      </c>
      <c r="BU256" s="91" t="str">
        <f t="shared" si="1947"/>
        <v/>
      </c>
      <c r="BV256" s="91" t="str">
        <f t="shared" si="1948"/>
        <v/>
      </c>
      <c r="BW256" s="91" t="str">
        <f t="shared" si="1949"/>
        <v/>
      </c>
      <c r="BX256" s="91" t="str">
        <f t="shared" si="1950"/>
        <v/>
      </c>
      <c r="BY256" s="91" t="str">
        <f t="shared" si="1951"/>
        <v/>
      </c>
      <c r="BZ256" s="91" t="str">
        <f t="shared" si="1952"/>
        <v/>
      </c>
      <c r="CA256" s="91" t="str">
        <f t="shared" si="1953"/>
        <v/>
      </c>
      <c r="CB256" s="91" t="str">
        <f t="shared" si="1954"/>
        <v/>
      </c>
      <c r="CC256" s="91" t="str">
        <f t="shared" si="1955"/>
        <v/>
      </c>
      <c r="CD256" s="91" t="str">
        <f t="shared" si="1956"/>
        <v/>
      </c>
      <c r="CE256" s="91" t="str">
        <f t="shared" si="1957"/>
        <v/>
      </c>
      <c r="CF256" s="91" t="str">
        <f t="shared" si="1958"/>
        <v/>
      </c>
      <c r="CG256" s="91" t="str">
        <f t="shared" si="1959"/>
        <v/>
      </c>
      <c r="CH256" s="91" t="str">
        <f t="shared" si="1960"/>
        <v/>
      </c>
      <c r="CI256" s="91" t="str">
        <f t="shared" si="1961"/>
        <v>нет</v>
      </c>
      <c r="CJ256" s="63" t="e">
        <f>IF(LEN('Описание предлагаемого товара'!#REF!)&gt;0,'Описание предлагаемого товара'!#REF!,"")</f>
        <v>#REF!</v>
      </c>
      <c r="CK256" s="91" t="e">
        <f t="shared" ref="CK256:CL256" si="2379">IFERROR(REPLACE(CJ256,FIND(CHAR(10),CJ256,1),1,""),CJ256)</f>
        <v>#REF!</v>
      </c>
      <c r="CL256" s="91" t="e">
        <f t="shared" si="2379"/>
        <v>#REF!</v>
      </c>
      <c r="CM256" s="91" t="e">
        <f t="shared" si="1963"/>
        <v>#REF!</v>
      </c>
      <c r="CN256" s="91" t="e">
        <f t="shared" si="1964"/>
        <v>#REF!</v>
      </c>
      <c r="CO256" s="91" t="e">
        <f t="shared" si="1965"/>
        <v>#REF!</v>
      </c>
      <c r="CP256" s="90" t="e">
        <f>IF(AU256="Не указан реестровый номер (мера нац.режима Запрет)","",IF(CI256="нет","",IF(CU256="да","исключение(не смотрим баллы)",IFERROR(IF(CI256*1&gt;0,IFERROR(IF(VLOOKUP(CI256*1,Обработ.выгрузка_реестра_РФ!$A:$G,7,)=0,"Баллы не установлены",VLOOKUP(CI256*1,Обработ.выгрузка_реестра_РФ!$A:$G,7,)),IF(LEN(CI256)&gt;14,"","нет номера в реестре РФ")),""),IF(LEN(CI256)=0,"","Некорректный реестровый номер")))))</f>
        <v>#REF!</v>
      </c>
      <c r="CQ256" s="33" t="e">
        <f>IF(LEN(C256)&gt;0,IFERROR(IF(LEN(H256)&gt;0,IF(LEN(VLOOKUP(H256,'исключения(не_смотрим_баллы)'!$A:$C,1,))&gt;0,"да","нет"),"не введен ОКПД2"),"нет"),"")</f>
        <v>#REF!</v>
      </c>
      <c r="CR256" s="33" t="e">
        <f ca="1">IF(CQ256="да",IF(TODAY()&lt;VLOOKUP(H256,'исключения(не_смотрим_баллы)'!$A:$C,3,),"да","нет"),"")</f>
        <v>#REF!</v>
      </c>
      <c r="CS256" s="33" t="str">
        <f>IFERROR(IF(CQ256="да",IF(VLOOKUP(CI256*1,Обработ.выгрузка_реестра_РФ!$A:$G,2,)&lt;VLOOKUP(H256,'исключения(не_смотрим_баллы)'!$A:$C,2,),"да","нет"),""),"")</f>
        <v/>
      </c>
      <c r="CT256" s="24"/>
      <c r="CU256" s="33" t="e">
        <f t="shared" si="1977"/>
        <v>#REF!</v>
      </c>
      <c r="CV256" s="91" t="e">
        <f t="shared" si="1978"/>
        <v>#REF!</v>
      </c>
      <c r="CW256" s="27" t="e">
        <f t="shared" si="1979"/>
        <v>#REF!</v>
      </c>
      <c r="CX256" s="26" t="e">
        <f t="shared" si="1908"/>
        <v>#REF!</v>
      </c>
      <c r="CY256" s="64" t="e">
        <f>IF(LEN('Описание предлагаемого товара'!#REF!)&gt;0,'Описание предлагаемого товара'!#REF!,"")</f>
        <v>#REF!</v>
      </c>
      <c r="CZ256" s="95" t="e">
        <f t="shared" si="1966"/>
        <v>#REF!</v>
      </c>
      <c r="DA256" s="95" t="e">
        <f t="shared" ref="DA256" si="2380">IFERROR(REPLACE(CZ256,FIND(" ",CZ256,1),1,""),CZ256)</f>
        <v>#REF!</v>
      </c>
      <c r="DB256" s="95" t="e">
        <f t="shared" si="1910"/>
        <v>#REF!</v>
      </c>
      <c r="DC256" s="95" t="e">
        <f t="shared" ref="DC256:DD256" si="2381">IFERROR(REPLACE(DB256,FIND("г.",DB256,1),2,""),DB256)</f>
        <v>#REF!</v>
      </c>
      <c r="DD256" s="95" t="e">
        <f t="shared" si="2381"/>
        <v>#REF!</v>
      </c>
      <c r="DE256" s="95" t="e">
        <f t="shared" ref="DE256:DF256" si="2382">IFERROR(REPLACE(DD256,FIND("г",DD256,1),1,""),DD256)</f>
        <v>#REF!</v>
      </c>
      <c r="DF256" s="95" t="e">
        <f t="shared" si="2382"/>
        <v>#REF!</v>
      </c>
      <c r="DG256" s="95" t="e">
        <f t="shared" si="1983"/>
        <v>#REF!</v>
      </c>
      <c r="DH256" s="25" t="str">
        <f>IFERROR(VLOOKUP(CI256*1,Обработ.выгрузка_реестра_РФ!$A:$G,5,),"")</f>
        <v/>
      </c>
      <c r="DI256" s="27" t="str">
        <f t="shared" si="1993"/>
        <v/>
      </c>
      <c r="DJ256" s="27" t="str">
        <f t="shared" ca="1" si="1970"/>
        <v/>
      </c>
      <c r="DK256" s="63" t="e">
        <f>IF(LEN('Описание предлагаемого товара'!#REF!)&gt;0,'Описание предлагаемого товара'!#REF!,"")</f>
        <v>#REF!</v>
      </c>
      <c r="DL256" s="63" t="e">
        <f>IF(LEN('Описание предлагаемого товара'!#REF!)&gt;0,'Описание предлагаемого товара'!#REF!,"")</f>
        <v>#REF!</v>
      </c>
      <c r="DM256" s="32"/>
    </row>
    <row r="257" spans="1:117" ht="48.75" customHeight="1" x14ac:dyDescent="0.25">
      <c r="A257" s="61" t="e">
        <f>IF(LEN('Описание предлагаемого товара'!#REF!)&gt;0,'Описание предлагаемого товара'!#REF!,"")</f>
        <v>#REF!</v>
      </c>
      <c r="B257" s="65" t="e">
        <f>IF(LEN('Описание предлагаемого товара'!#REF!)&gt;0,'Описание предлагаемого товара'!#REF!,"")</f>
        <v>#REF!</v>
      </c>
      <c r="C257" s="61" t="e">
        <f>IF(LEN('Описание предлагаемого товара'!#REF!)&gt;0,'Описание предлагаемого товара'!#REF!,"")</f>
        <v>#REF!</v>
      </c>
      <c r="D257" s="61" t="e">
        <f>IF(LEN('Описание предлагаемого товара'!#REF!)&gt;0,'Описание предлагаемого товара'!#REF!,"")</f>
        <v>#REF!</v>
      </c>
      <c r="E257" s="61" t="e">
        <f>IF(LEN('Описание предлагаемого товара'!#REF!)&gt;0,'Описание предлагаемого товара'!#REF!,"")</f>
        <v>#REF!</v>
      </c>
      <c r="F257" s="61" t="e">
        <f>IF(LEN('Описание предлагаемого товара'!#REF!)&gt;0,'Описание предлагаемого товара'!#REF!,"")</f>
        <v>#REF!</v>
      </c>
      <c r="G257" s="61" t="e">
        <f>IF(LEN('Описание предлагаемого товара'!#REF!)&gt;0,'Описание предлагаемого товара'!#REF!,"")</f>
        <v>#REF!</v>
      </c>
      <c r="H257" s="61" t="e">
        <f>IF(LEN('Описание предлагаемого товара'!#REF!)&gt;0,'Описание предлагаемого товара'!#REF!,"")</f>
        <v>#REF!</v>
      </c>
      <c r="I257" s="61" t="e">
        <f>IF(LEN('Описание предлагаемого товара'!#REF!)&gt;0,'Описание предлагаемого товара'!#REF!,"")</f>
        <v>#REF!</v>
      </c>
      <c r="J257" s="38" t="str">
        <f>IFERROR(VLOOKUP(B257,SAP!$A:$E,5,),"")</f>
        <v/>
      </c>
      <c r="K257" s="40" t="str">
        <f t="shared" si="1913"/>
        <v/>
      </c>
      <c r="L257" s="61" t="e">
        <f>IF(LEN('Описание предлагаемого товара'!#REF!)&gt;0,IFERROR('Описание предлагаемого товара'!#REF!*1,""),"")</f>
        <v>#REF!</v>
      </c>
      <c r="M257" s="39" t="str">
        <f>IFERROR(VLOOKUP(B257,SAP!$A:$E,2,),"")</f>
        <v/>
      </c>
      <c r="N257" s="41" t="str">
        <f t="shared" si="2049"/>
        <v/>
      </c>
      <c r="O257" s="39" t="str">
        <f t="shared" si="1900"/>
        <v/>
      </c>
      <c r="P257" s="36" t="e">
        <f>IF(LEN('Описание предлагаемого товара'!#REF!)&gt;0,'Описание предлагаемого товара'!#REF!,"")</f>
        <v>#REF!</v>
      </c>
      <c r="Q25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57" s="37" t="e">
        <f>IF(LEN('Описание предлагаемого товара'!#REF!)&gt;0,'Описание предлагаемого товара'!#REF!,"")</f>
        <v>#REF!</v>
      </c>
      <c r="S257" s="37" t="e">
        <f>IF(LEN('Описание предлагаемого товара'!#REF!)&gt;0,'Описание предлагаемого товара'!#REF!,"")</f>
        <v>#REF!</v>
      </c>
      <c r="T25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57" s="23" t="str">
        <f>IFERROR(VLOOKUP(CI257*1,Обработ.выгрузка_реестра_РФ!$A:$G,6,),"")</f>
        <v/>
      </c>
      <c r="V257" s="61" t="e">
        <f>IF(LEN('Описание предлагаемого товара'!#REF!)&gt;0,'Описание предлагаемого товара'!#REF!,"")</f>
        <v>#REF!</v>
      </c>
      <c r="W257" s="62" t="e">
        <f>IF(LEN('Описание предлагаемого товара'!#REF!)&gt;0,'Описание предлагаемого товара'!#REF!,"")</f>
        <v>#REF!</v>
      </c>
      <c r="X257" s="91" t="e">
        <f t="shared" ref="X257:Y257" si="2383">IFERROR(REPLACE(W257,FIND(CHAR(10),W257,1),1," "),W257)</f>
        <v>#REF!</v>
      </c>
      <c r="Y257" s="91" t="e">
        <f t="shared" si="2383"/>
        <v>#REF!</v>
      </c>
      <c r="Z257" s="91" t="e">
        <f t="shared" si="1915"/>
        <v>#REF!</v>
      </c>
      <c r="AA257" s="91" t="e">
        <f t="shared" si="1916"/>
        <v>#REF!</v>
      </c>
      <c r="AB257" s="91" t="e">
        <f t="shared" si="1917"/>
        <v>#REF!</v>
      </c>
      <c r="AC257" s="91" t="e">
        <f t="shared" ref="AC257:AF257" si="2384">IFERROR(REPLACE(AB257,FIND("  ",AB257,1),2," "),AB257)</f>
        <v>#REF!</v>
      </c>
      <c r="AD257" s="91" t="e">
        <f t="shared" si="2384"/>
        <v>#REF!</v>
      </c>
      <c r="AE257" s="91" t="e">
        <f t="shared" si="2384"/>
        <v>#REF!</v>
      </c>
      <c r="AF257" s="91" t="e">
        <f t="shared" si="2384"/>
        <v>#REF!</v>
      </c>
      <c r="AG257" s="23" t="str">
        <f>IFERROR(VLOOKUP(CI257*1,Обработ.выгрузка_реестра_РФ!$A:$G,4,),"")</f>
        <v/>
      </c>
      <c r="AH257" s="91" t="str">
        <f t="shared" ref="AH257:AI257" si="2385">IFERROR(REPLACE(AG257,FIND("-",AG257,1),1,"*"),AG257)</f>
        <v/>
      </c>
      <c r="AI257" s="91" t="str">
        <f t="shared" si="2385"/>
        <v/>
      </c>
      <c r="AJ257" s="27" t="str">
        <f t="shared" si="2015"/>
        <v/>
      </c>
      <c r="AK257" s="63" t="e">
        <f>IF(LEN('Описание предлагаемого товара'!#REF!)&gt;0,'Описание предлагаемого товара'!#REF!,"")</f>
        <v>#REF!</v>
      </c>
      <c r="AL257" s="91" t="e">
        <f t="shared" ref="AL257:AM257" si="2386">IFERROR(REPLACE(AK257,FIND(CHAR(10),AK257,1),1,""),AK257)</f>
        <v>#REF!</v>
      </c>
      <c r="AM257" s="91" t="e">
        <f t="shared" si="2386"/>
        <v>#REF!</v>
      </c>
      <c r="AN257" s="91" t="e">
        <f t="shared" ref="AN257:AR257" si="2387">IFERROR(REPLACE(AM257,FIND(" ",AM257,1),1,""),AM257)</f>
        <v>#REF!</v>
      </c>
      <c r="AO257" s="91" t="e">
        <f t="shared" si="2387"/>
        <v>#REF!</v>
      </c>
      <c r="AP257" s="91" t="e">
        <f t="shared" si="2387"/>
        <v>#REF!</v>
      </c>
      <c r="AQ257" s="91" t="e">
        <f t="shared" si="2387"/>
        <v>#REF!</v>
      </c>
      <c r="AR257" s="91" t="e">
        <f t="shared" si="2387"/>
        <v>#REF!</v>
      </c>
      <c r="AS257" s="91" t="e">
        <f t="shared" si="1922"/>
        <v>#REF!</v>
      </c>
      <c r="AT257" s="91" t="e">
        <f t="shared" si="1923"/>
        <v>#REF!</v>
      </c>
      <c r="AU257" s="32" t="e">
        <f t="shared" si="1906"/>
        <v>#REF!</v>
      </c>
      <c r="AV257" s="93" t="e">
        <f>'Описание предлагаемого товара'!#REF!</f>
        <v>#REF!</v>
      </c>
      <c r="AW257" s="91" t="e">
        <f>MIN(SEARCH({0,1,2,3,4,5,6,7,8,9},AV257&amp; "0123456789"))</f>
        <v>#REF!</v>
      </c>
      <c r="AX257" s="91" t="str">
        <f t="shared" si="1924"/>
        <v/>
      </c>
      <c r="AY257" s="91" t="str">
        <f t="shared" si="1925"/>
        <v/>
      </c>
      <c r="AZ257" s="91" t="str">
        <f t="shared" si="1926"/>
        <v/>
      </c>
      <c r="BA257" s="91" t="str">
        <f t="shared" si="1927"/>
        <v/>
      </c>
      <c r="BB257" s="91" t="str">
        <f t="shared" si="1928"/>
        <v/>
      </c>
      <c r="BC257" s="91" t="str">
        <f t="shared" si="1929"/>
        <v/>
      </c>
      <c r="BD257" s="91" t="str">
        <f t="shared" si="1930"/>
        <v/>
      </c>
      <c r="BE257" s="91" t="str">
        <f t="shared" si="1931"/>
        <v/>
      </c>
      <c r="BF257" s="91" t="str">
        <f t="shared" si="1932"/>
        <v/>
      </c>
      <c r="BG257" s="91" t="str">
        <f t="shared" si="1933"/>
        <v/>
      </c>
      <c r="BH257" s="91" t="str">
        <f t="shared" si="1934"/>
        <v/>
      </c>
      <c r="BI257" s="91" t="str">
        <f t="shared" si="1935"/>
        <v/>
      </c>
      <c r="BJ257" s="91" t="str">
        <f t="shared" si="1936"/>
        <v/>
      </c>
      <c r="BK257" s="91" t="str">
        <f t="shared" si="1937"/>
        <v/>
      </c>
      <c r="BL257" s="91" t="str">
        <f t="shared" si="1938"/>
        <v/>
      </c>
      <c r="BM257" s="91" t="str">
        <f t="shared" si="1939"/>
        <v/>
      </c>
      <c r="BN257" s="91" t="str">
        <f t="shared" si="1940"/>
        <v/>
      </c>
      <c r="BO257" s="91" t="str">
        <f t="shared" si="1941"/>
        <v/>
      </c>
      <c r="BP257" s="91" t="str">
        <f t="shared" si="1942"/>
        <v/>
      </c>
      <c r="BQ257" s="91" t="str">
        <f t="shared" si="1943"/>
        <v/>
      </c>
      <c r="BR257" s="91" t="str">
        <f t="shared" si="1944"/>
        <v/>
      </c>
      <c r="BS257" s="91" t="str">
        <f t="shared" si="1945"/>
        <v/>
      </c>
      <c r="BT257" s="91" t="str">
        <f t="shared" si="1946"/>
        <v/>
      </c>
      <c r="BU257" s="91" t="str">
        <f t="shared" si="1947"/>
        <v/>
      </c>
      <c r="BV257" s="91" t="str">
        <f t="shared" si="1948"/>
        <v/>
      </c>
      <c r="BW257" s="91" t="str">
        <f t="shared" si="1949"/>
        <v/>
      </c>
      <c r="BX257" s="91" t="str">
        <f t="shared" si="1950"/>
        <v/>
      </c>
      <c r="BY257" s="91" t="str">
        <f t="shared" si="1951"/>
        <v/>
      </c>
      <c r="BZ257" s="91" t="str">
        <f t="shared" si="1952"/>
        <v/>
      </c>
      <c r="CA257" s="91" t="str">
        <f t="shared" si="1953"/>
        <v/>
      </c>
      <c r="CB257" s="91" t="str">
        <f t="shared" si="1954"/>
        <v/>
      </c>
      <c r="CC257" s="91" t="str">
        <f t="shared" si="1955"/>
        <v/>
      </c>
      <c r="CD257" s="91" t="str">
        <f t="shared" si="1956"/>
        <v/>
      </c>
      <c r="CE257" s="91" t="str">
        <f t="shared" si="1957"/>
        <v/>
      </c>
      <c r="CF257" s="91" t="str">
        <f t="shared" si="1958"/>
        <v/>
      </c>
      <c r="CG257" s="91" t="str">
        <f t="shared" si="1959"/>
        <v/>
      </c>
      <c r="CH257" s="91" t="str">
        <f t="shared" si="1960"/>
        <v/>
      </c>
      <c r="CI257" s="91" t="str">
        <f t="shared" si="1961"/>
        <v>нет</v>
      </c>
      <c r="CJ257" s="63" t="e">
        <f>IF(LEN('Описание предлагаемого товара'!#REF!)&gt;0,'Описание предлагаемого товара'!#REF!,"")</f>
        <v>#REF!</v>
      </c>
      <c r="CK257" s="91" t="e">
        <f t="shared" ref="CK257:CL257" si="2388">IFERROR(REPLACE(CJ257,FIND(CHAR(10),CJ257,1),1,""),CJ257)</f>
        <v>#REF!</v>
      </c>
      <c r="CL257" s="91" t="e">
        <f t="shared" si="2388"/>
        <v>#REF!</v>
      </c>
      <c r="CM257" s="91" t="e">
        <f t="shared" si="1963"/>
        <v>#REF!</v>
      </c>
      <c r="CN257" s="91" t="e">
        <f t="shared" si="1964"/>
        <v>#REF!</v>
      </c>
      <c r="CO257" s="91" t="e">
        <f t="shared" si="1965"/>
        <v>#REF!</v>
      </c>
      <c r="CP257" s="90" t="e">
        <f>IF(AU257="Не указан реестровый номер (мера нац.режима Запрет)","",IF(CI257="нет","",IF(CU257="да","исключение(не смотрим баллы)",IFERROR(IF(CI257*1&gt;0,IFERROR(IF(VLOOKUP(CI257*1,Обработ.выгрузка_реестра_РФ!$A:$G,7,)=0,"Баллы не установлены",VLOOKUP(CI257*1,Обработ.выгрузка_реестра_РФ!$A:$G,7,)),IF(LEN(CI257)&gt;14,"","нет номера в реестре РФ")),""),IF(LEN(CI257)=0,"","Некорректный реестровый номер")))))</f>
        <v>#REF!</v>
      </c>
      <c r="CQ257" s="33" t="e">
        <f>IF(LEN(C257)&gt;0,IFERROR(IF(LEN(H257)&gt;0,IF(LEN(VLOOKUP(H257,'исключения(не_смотрим_баллы)'!$A:$C,1,))&gt;0,"да","нет"),"не введен ОКПД2"),"нет"),"")</f>
        <v>#REF!</v>
      </c>
      <c r="CR257" s="33" t="e">
        <f ca="1">IF(CQ257="да",IF(TODAY()&lt;VLOOKUP(H257,'исключения(не_смотрим_баллы)'!$A:$C,3,),"да","нет"),"")</f>
        <v>#REF!</v>
      </c>
      <c r="CS257" s="33" t="str">
        <f>IFERROR(IF(CQ257="да",IF(VLOOKUP(CI257*1,Обработ.выгрузка_реестра_РФ!$A:$G,2,)&lt;VLOOKUP(H257,'исключения(не_смотрим_баллы)'!$A:$C,2,),"да","нет"),""),"")</f>
        <v/>
      </c>
      <c r="CT257" s="24"/>
      <c r="CU257" s="33" t="e">
        <f t="shared" si="1977"/>
        <v>#REF!</v>
      </c>
      <c r="CV257" s="91" t="e">
        <f t="shared" si="1978"/>
        <v>#REF!</v>
      </c>
      <c r="CW257" s="27" t="e">
        <f t="shared" si="1979"/>
        <v>#REF!</v>
      </c>
      <c r="CX257" s="26" t="e">
        <f t="shared" si="1908"/>
        <v>#REF!</v>
      </c>
      <c r="CY257" s="64" t="e">
        <f>IF(LEN('Описание предлагаемого товара'!#REF!)&gt;0,'Описание предлагаемого товара'!#REF!,"")</f>
        <v>#REF!</v>
      </c>
      <c r="CZ257" s="95" t="e">
        <f t="shared" si="1966"/>
        <v>#REF!</v>
      </c>
      <c r="DA257" s="95" t="e">
        <f t="shared" ref="DA257" si="2389">IFERROR(REPLACE(CZ257,FIND(" ",CZ257,1),1,""),CZ257)</f>
        <v>#REF!</v>
      </c>
      <c r="DB257" s="95" t="e">
        <f t="shared" si="1910"/>
        <v>#REF!</v>
      </c>
      <c r="DC257" s="95" t="e">
        <f t="shared" ref="DC257:DD257" si="2390">IFERROR(REPLACE(DB257,FIND("г.",DB257,1),2,""),DB257)</f>
        <v>#REF!</v>
      </c>
      <c r="DD257" s="95" t="e">
        <f t="shared" si="2390"/>
        <v>#REF!</v>
      </c>
      <c r="DE257" s="95" t="e">
        <f t="shared" ref="DE257:DF257" si="2391">IFERROR(REPLACE(DD257,FIND("г",DD257,1),1,""),DD257)</f>
        <v>#REF!</v>
      </c>
      <c r="DF257" s="95" t="e">
        <f t="shared" si="2391"/>
        <v>#REF!</v>
      </c>
      <c r="DG257" s="95" t="e">
        <f t="shared" si="1983"/>
        <v>#REF!</v>
      </c>
      <c r="DH257" s="25" t="str">
        <f>IFERROR(VLOOKUP(CI257*1,Обработ.выгрузка_реестра_РФ!$A:$G,5,),"")</f>
        <v/>
      </c>
      <c r="DI257" s="27" t="str">
        <f t="shared" si="1993"/>
        <v/>
      </c>
      <c r="DJ257" s="27" t="str">
        <f t="shared" ca="1" si="1970"/>
        <v/>
      </c>
      <c r="DK257" s="63" t="e">
        <f>IF(LEN('Описание предлагаемого товара'!#REF!)&gt;0,'Описание предлагаемого товара'!#REF!,"")</f>
        <v>#REF!</v>
      </c>
      <c r="DL257" s="63" t="e">
        <f>IF(LEN('Описание предлагаемого товара'!#REF!)&gt;0,'Описание предлагаемого товара'!#REF!,"")</f>
        <v>#REF!</v>
      </c>
      <c r="DM257" s="32"/>
    </row>
    <row r="258" spans="1:117" ht="48.75" customHeight="1" x14ac:dyDescent="0.25">
      <c r="A258" s="61" t="e">
        <f>IF(LEN('Описание предлагаемого товара'!#REF!)&gt;0,'Описание предлагаемого товара'!#REF!,"")</f>
        <v>#REF!</v>
      </c>
      <c r="B258" s="65" t="e">
        <f>IF(LEN('Описание предлагаемого товара'!#REF!)&gt;0,'Описание предлагаемого товара'!#REF!,"")</f>
        <v>#REF!</v>
      </c>
      <c r="C258" s="61" t="e">
        <f>IF(LEN('Описание предлагаемого товара'!#REF!)&gt;0,'Описание предлагаемого товара'!#REF!,"")</f>
        <v>#REF!</v>
      </c>
      <c r="D258" s="61" t="e">
        <f>IF(LEN('Описание предлагаемого товара'!#REF!)&gt;0,'Описание предлагаемого товара'!#REF!,"")</f>
        <v>#REF!</v>
      </c>
      <c r="E258" s="61" t="e">
        <f>IF(LEN('Описание предлагаемого товара'!#REF!)&gt;0,'Описание предлагаемого товара'!#REF!,"")</f>
        <v>#REF!</v>
      </c>
      <c r="F258" s="61" t="e">
        <f>IF(LEN('Описание предлагаемого товара'!#REF!)&gt;0,'Описание предлагаемого товара'!#REF!,"")</f>
        <v>#REF!</v>
      </c>
      <c r="G258" s="61" t="e">
        <f>IF(LEN('Описание предлагаемого товара'!#REF!)&gt;0,'Описание предлагаемого товара'!#REF!,"")</f>
        <v>#REF!</v>
      </c>
      <c r="H258" s="61" t="e">
        <f>IF(LEN('Описание предлагаемого товара'!#REF!)&gt;0,'Описание предлагаемого товара'!#REF!,"")</f>
        <v>#REF!</v>
      </c>
      <c r="I258" s="61" t="e">
        <f>IF(LEN('Описание предлагаемого товара'!#REF!)&gt;0,'Описание предлагаемого товара'!#REF!,"")</f>
        <v>#REF!</v>
      </c>
      <c r="J258" s="38" t="str">
        <f>IFERROR(VLOOKUP(B258,SAP!$A:$E,5,),"")</f>
        <v/>
      </c>
      <c r="K258" s="40" t="str">
        <f t="shared" si="1913"/>
        <v/>
      </c>
      <c r="L258" s="61" t="e">
        <f>IF(LEN('Описание предлагаемого товара'!#REF!)&gt;0,IFERROR('Описание предлагаемого товара'!#REF!*1,""),"")</f>
        <v>#REF!</v>
      </c>
      <c r="M258" s="39" t="str">
        <f>IFERROR(VLOOKUP(B258,SAP!$A:$E,2,),"")</f>
        <v/>
      </c>
      <c r="N258" s="41" t="str">
        <f t="shared" si="2049"/>
        <v/>
      </c>
      <c r="O258" s="39" t="str">
        <f t="shared" si="1900"/>
        <v/>
      </c>
      <c r="P258" s="36" t="e">
        <f>IF(LEN('Описание предлагаемого товара'!#REF!)&gt;0,'Описание предлагаемого товара'!#REF!,"")</f>
        <v>#REF!</v>
      </c>
      <c r="Q25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58" s="37" t="e">
        <f>IF(LEN('Описание предлагаемого товара'!#REF!)&gt;0,'Описание предлагаемого товара'!#REF!,"")</f>
        <v>#REF!</v>
      </c>
      <c r="S258" s="37" t="e">
        <f>IF(LEN('Описание предлагаемого товара'!#REF!)&gt;0,'Описание предлагаемого товара'!#REF!,"")</f>
        <v>#REF!</v>
      </c>
      <c r="T25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58" s="23" t="str">
        <f>IFERROR(VLOOKUP(CI258*1,Обработ.выгрузка_реестра_РФ!$A:$G,6,),"")</f>
        <v/>
      </c>
      <c r="V258" s="61" t="e">
        <f>IF(LEN('Описание предлагаемого товара'!#REF!)&gt;0,'Описание предлагаемого товара'!#REF!,"")</f>
        <v>#REF!</v>
      </c>
      <c r="W258" s="62" t="e">
        <f>IF(LEN('Описание предлагаемого товара'!#REF!)&gt;0,'Описание предлагаемого товара'!#REF!,"")</f>
        <v>#REF!</v>
      </c>
      <c r="X258" s="91" t="e">
        <f t="shared" ref="X258:Y258" si="2392">IFERROR(REPLACE(W258,FIND(CHAR(10),W258,1),1," "),W258)</f>
        <v>#REF!</v>
      </c>
      <c r="Y258" s="91" t="e">
        <f t="shared" si="2392"/>
        <v>#REF!</v>
      </c>
      <c r="Z258" s="91" t="e">
        <f t="shared" si="1915"/>
        <v>#REF!</v>
      </c>
      <c r="AA258" s="91" t="e">
        <f t="shared" si="1916"/>
        <v>#REF!</v>
      </c>
      <c r="AB258" s="91" t="e">
        <f t="shared" si="1917"/>
        <v>#REF!</v>
      </c>
      <c r="AC258" s="91" t="e">
        <f t="shared" ref="AC258:AF258" si="2393">IFERROR(REPLACE(AB258,FIND("  ",AB258,1),2," "),AB258)</f>
        <v>#REF!</v>
      </c>
      <c r="AD258" s="91" t="e">
        <f t="shared" si="2393"/>
        <v>#REF!</v>
      </c>
      <c r="AE258" s="91" t="e">
        <f t="shared" si="2393"/>
        <v>#REF!</v>
      </c>
      <c r="AF258" s="91" t="e">
        <f t="shared" si="2393"/>
        <v>#REF!</v>
      </c>
      <c r="AG258" s="23" t="str">
        <f>IFERROR(VLOOKUP(CI258*1,Обработ.выгрузка_реестра_РФ!$A:$G,4,),"")</f>
        <v/>
      </c>
      <c r="AH258" s="91" t="str">
        <f t="shared" ref="AH258:AI258" si="2394">IFERROR(REPLACE(AG258,FIND("-",AG258,1),1,"*"),AG258)</f>
        <v/>
      </c>
      <c r="AI258" s="91" t="str">
        <f t="shared" si="2394"/>
        <v/>
      </c>
      <c r="AJ258" s="27" t="str">
        <f t="shared" si="2015"/>
        <v/>
      </c>
      <c r="AK258" s="63" t="e">
        <f>IF(LEN('Описание предлагаемого товара'!#REF!)&gt;0,'Описание предлагаемого товара'!#REF!,"")</f>
        <v>#REF!</v>
      </c>
      <c r="AL258" s="91" t="e">
        <f t="shared" ref="AL258:AM258" si="2395">IFERROR(REPLACE(AK258,FIND(CHAR(10),AK258,1),1,""),AK258)</f>
        <v>#REF!</v>
      </c>
      <c r="AM258" s="91" t="e">
        <f t="shared" si="2395"/>
        <v>#REF!</v>
      </c>
      <c r="AN258" s="91" t="e">
        <f t="shared" ref="AN258:AR258" si="2396">IFERROR(REPLACE(AM258,FIND(" ",AM258,1),1,""),AM258)</f>
        <v>#REF!</v>
      </c>
      <c r="AO258" s="91" t="e">
        <f t="shared" si="2396"/>
        <v>#REF!</v>
      </c>
      <c r="AP258" s="91" t="e">
        <f t="shared" si="2396"/>
        <v>#REF!</v>
      </c>
      <c r="AQ258" s="91" t="e">
        <f t="shared" si="2396"/>
        <v>#REF!</v>
      </c>
      <c r="AR258" s="91" t="e">
        <f t="shared" si="2396"/>
        <v>#REF!</v>
      </c>
      <c r="AS258" s="91" t="e">
        <f t="shared" si="1922"/>
        <v>#REF!</v>
      </c>
      <c r="AT258" s="91" t="e">
        <f t="shared" si="1923"/>
        <v>#REF!</v>
      </c>
      <c r="AU258" s="32" t="e">
        <f t="shared" si="1906"/>
        <v>#REF!</v>
      </c>
      <c r="AV258" s="93" t="e">
        <f>'Описание предлагаемого товара'!#REF!</f>
        <v>#REF!</v>
      </c>
      <c r="AW258" s="91" t="e">
        <f>MIN(SEARCH({0,1,2,3,4,5,6,7,8,9},AV258&amp; "0123456789"))</f>
        <v>#REF!</v>
      </c>
      <c r="AX258" s="91" t="str">
        <f t="shared" si="1924"/>
        <v/>
      </c>
      <c r="AY258" s="91" t="str">
        <f t="shared" si="1925"/>
        <v/>
      </c>
      <c r="AZ258" s="91" t="str">
        <f t="shared" si="1926"/>
        <v/>
      </c>
      <c r="BA258" s="91" t="str">
        <f t="shared" si="1927"/>
        <v/>
      </c>
      <c r="BB258" s="91" t="str">
        <f t="shared" si="1928"/>
        <v/>
      </c>
      <c r="BC258" s="91" t="str">
        <f t="shared" si="1929"/>
        <v/>
      </c>
      <c r="BD258" s="91" t="str">
        <f t="shared" si="1930"/>
        <v/>
      </c>
      <c r="BE258" s="91" t="str">
        <f t="shared" si="1931"/>
        <v/>
      </c>
      <c r="BF258" s="91" t="str">
        <f t="shared" si="1932"/>
        <v/>
      </c>
      <c r="BG258" s="91" t="str">
        <f t="shared" si="1933"/>
        <v/>
      </c>
      <c r="BH258" s="91" t="str">
        <f t="shared" si="1934"/>
        <v/>
      </c>
      <c r="BI258" s="91" t="str">
        <f t="shared" si="1935"/>
        <v/>
      </c>
      <c r="BJ258" s="91" t="str">
        <f t="shared" si="1936"/>
        <v/>
      </c>
      <c r="BK258" s="91" t="str">
        <f t="shared" si="1937"/>
        <v/>
      </c>
      <c r="BL258" s="91" t="str">
        <f t="shared" si="1938"/>
        <v/>
      </c>
      <c r="BM258" s="91" t="str">
        <f t="shared" si="1939"/>
        <v/>
      </c>
      <c r="BN258" s="91" t="str">
        <f t="shared" si="1940"/>
        <v/>
      </c>
      <c r="BO258" s="91" t="str">
        <f t="shared" si="1941"/>
        <v/>
      </c>
      <c r="BP258" s="91" t="str">
        <f t="shared" si="1942"/>
        <v/>
      </c>
      <c r="BQ258" s="91" t="str">
        <f t="shared" si="1943"/>
        <v/>
      </c>
      <c r="BR258" s="91" t="str">
        <f t="shared" si="1944"/>
        <v/>
      </c>
      <c r="BS258" s="91" t="str">
        <f t="shared" si="1945"/>
        <v/>
      </c>
      <c r="BT258" s="91" t="str">
        <f t="shared" si="1946"/>
        <v/>
      </c>
      <c r="BU258" s="91" t="str">
        <f t="shared" si="1947"/>
        <v/>
      </c>
      <c r="BV258" s="91" t="str">
        <f t="shared" si="1948"/>
        <v/>
      </c>
      <c r="BW258" s="91" t="str">
        <f t="shared" si="1949"/>
        <v/>
      </c>
      <c r="BX258" s="91" t="str">
        <f t="shared" si="1950"/>
        <v/>
      </c>
      <c r="BY258" s="91" t="str">
        <f t="shared" si="1951"/>
        <v/>
      </c>
      <c r="BZ258" s="91" t="str">
        <f t="shared" si="1952"/>
        <v/>
      </c>
      <c r="CA258" s="91" t="str">
        <f t="shared" si="1953"/>
        <v/>
      </c>
      <c r="CB258" s="91" t="str">
        <f t="shared" si="1954"/>
        <v/>
      </c>
      <c r="CC258" s="91" t="str">
        <f t="shared" si="1955"/>
        <v/>
      </c>
      <c r="CD258" s="91" t="str">
        <f t="shared" si="1956"/>
        <v/>
      </c>
      <c r="CE258" s="91" t="str">
        <f t="shared" si="1957"/>
        <v/>
      </c>
      <c r="CF258" s="91" t="str">
        <f t="shared" si="1958"/>
        <v/>
      </c>
      <c r="CG258" s="91" t="str">
        <f t="shared" si="1959"/>
        <v/>
      </c>
      <c r="CH258" s="91" t="str">
        <f t="shared" si="1960"/>
        <v/>
      </c>
      <c r="CI258" s="91" t="str">
        <f t="shared" si="1961"/>
        <v>нет</v>
      </c>
      <c r="CJ258" s="63" t="e">
        <f>IF(LEN('Описание предлагаемого товара'!#REF!)&gt;0,'Описание предлагаемого товара'!#REF!,"")</f>
        <v>#REF!</v>
      </c>
      <c r="CK258" s="91" t="e">
        <f t="shared" ref="CK258:CL258" si="2397">IFERROR(REPLACE(CJ258,FIND(CHAR(10),CJ258,1),1,""),CJ258)</f>
        <v>#REF!</v>
      </c>
      <c r="CL258" s="91" t="e">
        <f t="shared" si="2397"/>
        <v>#REF!</v>
      </c>
      <c r="CM258" s="91" t="e">
        <f t="shared" si="1963"/>
        <v>#REF!</v>
      </c>
      <c r="CN258" s="91" t="e">
        <f t="shared" si="1964"/>
        <v>#REF!</v>
      </c>
      <c r="CO258" s="91" t="e">
        <f t="shared" si="1965"/>
        <v>#REF!</v>
      </c>
      <c r="CP258" s="90" t="e">
        <f>IF(AU258="Не указан реестровый номер (мера нац.режима Запрет)","",IF(CI258="нет","",IF(CU258="да","исключение(не смотрим баллы)",IFERROR(IF(CI258*1&gt;0,IFERROR(IF(VLOOKUP(CI258*1,Обработ.выгрузка_реестра_РФ!$A:$G,7,)=0,"Баллы не установлены",VLOOKUP(CI258*1,Обработ.выгрузка_реестра_РФ!$A:$G,7,)),IF(LEN(CI258)&gt;14,"","нет номера в реестре РФ")),""),IF(LEN(CI258)=0,"","Некорректный реестровый номер")))))</f>
        <v>#REF!</v>
      </c>
      <c r="CQ258" s="33" t="e">
        <f>IF(LEN(C258)&gt;0,IFERROR(IF(LEN(H258)&gt;0,IF(LEN(VLOOKUP(H258,'исключения(не_смотрим_баллы)'!$A:$C,1,))&gt;0,"да","нет"),"не введен ОКПД2"),"нет"),"")</f>
        <v>#REF!</v>
      </c>
      <c r="CR258" s="33" t="e">
        <f ca="1">IF(CQ258="да",IF(TODAY()&lt;VLOOKUP(H258,'исключения(не_смотрим_баллы)'!$A:$C,3,),"да","нет"),"")</f>
        <v>#REF!</v>
      </c>
      <c r="CS258" s="33" t="str">
        <f>IFERROR(IF(CQ258="да",IF(VLOOKUP(CI258*1,Обработ.выгрузка_реестра_РФ!$A:$G,2,)&lt;VLOOKUP(H258,'исключения(не_смотрим_баллы)'!$A:$C,2,),"да","нет"),""),"")</f>
        <v/>
      </c>
      <c r="CT258" s="24"/>
      <c r="CU258" s="33" t="e">
        <f t="shared" si="1977"/>
        <v>#REF!</v>
      </c>
      <c r="CV258" s="91" t="e">
        <f t="shared" si="1978"/>
        <v>#REF!</v>
      </c>
      <c r="CW258" s="27" t="e">
        <f t="shared" si="1979"/>
        <v>#REF!</v>
      </c>
      <c r="CX258" s="26" t="e">
        <f t="shared" si="1908"/>
        <v>#REF!</v>
      </c>
      <c r="CY258" s="64" t="e">
        <f>IF(LEN('Описание предлагаемого товара'!#REF!)&gt;0,'Описание предлагаемого товара'!#REF!,"")</f>
        <v>#REF!</v>
      </c>
      <c r="CZ258" s="95" t="e">
        <f t="shared" si="1966"/>
        <v>#REF!</v>
      </c>
      <c r="DA258" s="95" t="e">
        <f t="shared" ref="DA258" si="2398">IFERROR(REPLACE(CZ258,FIND(" ",CZ258,1),1,""),CZ258)</f>
        <v>#REF!</v>
      </c>
      <c r="DB258" s="95" t="e">
        <f t="shared" si="1910"/>
        <v>#REF!</v>
      </c>
      <c r="DC258" s="95" t="e">
        <f t="shared" ref="DC258:DD258" si="2399">IFERROR(REPLACE(DB258,FIND("г.",DB258,1),2,""),DB258)</f>
        <v>#REF!</v>
      </c>
      <c r="DD258" s="95" t="e">
        <f t="shared" si="2399"/>
        <v>#REF!</v>
      </c>
      <c r="DE258" s="95" t="e">
        <f t="shared" ref="DE258:DF258" si="2400">IFERROR(REPLACE(DD258,FIND("г",DD258,1),1,""),DD258)</f>
        <v>#REF!</v>
      </c>
      <c r="DF258" s="95" t="e">
        <f t="shared" si="2400"/>
        <v>#REF!</v>
      </c>
      <c r="DG258" s="95" t="e">
        <f t="shared" si="1983"/>
        <v>#REF!</v>
      </c>
      <c r="DH258" s="25" t="str">
        <f>IFERROR(VLOOKUP(CI258*1,Обработ.выгрузка_реестра_РФ!$A:$G,5,),"")</f>
        <v/>
      </c>
      <c r="DI258" s="27" t="str">
        <f t="shared" si="1993"/>
        <v/>
      </c>
      <c r="DJ258" s="27" t="str">
        <f t="shared" ca="1" si="1970"/>
        <v/>
      </c>
      <c r="DK258" s="63" t="e">
        <f>IF(LEN('Описание предлагаемого товара'!#REF!)&gt;0,'Описание предлагаемого товара'!#REF!,"")</f>
        <v>#REF!</v>
      </c>
      <c r="DL258" s="63" t="e">
        <f>IF(LEN('Описание предлагаемого товара'!#REF!)&gt;0,'Описание предлагаемого товара'!#REF!,"")</f>
        <v>#REF!</v>
      </c>
      <c r="DM258" s="32"/>
    </row>
    <row r="259" spans="1:117" ht="48.75" customHeight="1" x14ac:dyDescent="0.25">
      <c r="A259" s="61" t="e">
        <f>IF(LEN('Описание предлагаемого товара'!#REF!)&gt;0,'Описание предлагаемого товара'!#REF!,"")</f>
        <v>#REF!</v>
      </c>
      <c r="B259" s="65" t="e">
        <f>IF(LEN('Описание предлагаемого товара'!#REF!)&gt;0,'Описание предлагаемого товара'!#REF!,"")</f>
        <v>#REF!</v>
      </c>
      <c r="C259" s="61" t="e">
        <f>IF(LEN('Описание предлагаемого товара'!#REF!)&gt;0,'Описание предлагаемого товара'!#REF!,"")</f>
        <v>#REF!</v>
      </c>
      <c r="D259" s="61" t="e">
        <f>IF(LEN('Описание предлагаемого товара'!#REF!)&gt;0,'Описание предлагаемого товара'!#REF!,"")</f>
        <v>#REF!</v>
      </c>
      <c r="E259" s="61" t="e">
        <f>IF(LEN('Описание предлагаемого товара'!#REF!)&gt;0,'Описание предлагаемого товара'!#REF!,"")</f>
        <v>#REF!</v>
      </c>
      <c r="F259" s="61" t="e">
        <f>IF(LEN('Описание предлагаемого товара'!#REF!)&gt;0,'Описание предлагаемого товара'!#REF!,"")</f>
        <v>#REF!</v>
      </c>
      <c r="G259" s="61" t="e">
        <f>IF(LEN('Описание предлагаемого товара'!#REF!)&gt;0,'Описание предлагаемого товара'!#REF!,"")</f>
        <v>#REF!</v>
      </c>
      <c r="H259" s="61" t="e">
        <f>IF(LEN('Описание предлагаемого товара'!#REF!)&gt;0,'Описание предлагаемого товара'!#REF!,"")</f>
        <v>#REF!</v>
      </c>
      <c r="I259" s="61" t="e">
        <f>IF(LEN('Описание предлагаемого товара'!#REF!)&gt;0,'Описание предлагаемого товара'!#REF!,"")</f>
        <v>#REF!</v>
      </c>
      <c r="J259" s="38" t="str">
        <f>IFERROR(VLOOKUP(B259,SAP!$A:$E,5,),"")</f>
        <v/>
      </c>
      <c r="K259" s="40" t="str">
        <f t="shared" si="1913"/>
        <v/>
      </c>
      <c r="L259" s="61" t="e">
        <f>IF(LEN('Описание предлагаемого товара'!#REF!)&gt;0,IFERROR('Описание предлагаемого товара'!#REF!*1,""),"")</f>
        <v>#REF!</v>
      </c>
      <c r="M259" s="39" t="str">
        <f>IFERROR(VLOOKUP(B259,SAP!$A:$E,2,),"")</f>
        <v/>
      </c>
      <c r="N259" s="41" t="str">
        <f t="shared" si="2049"/>
        <v/>
      </c>
      <c r="O259" s="39" t="str">
        <f t="shared" si="1900"/>
        <v/>
      </c>
      <c r="P259" s="36" t="e">
        <f>IF(LEN('Описание предлагаемого товара'!#REF!)&gt;0,'Описание предлагаемого товара'!#REF!,"")</f>
        <v>#REF!</v>
      </c>
      <c r="Q25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59" s="37" t="e">
        <f>IF(LEN('Описание предлагаемого товара'!#REF!)&gt;0,'Описание предлагаемого товара'!#REF!,"")</f>
        <v>#REF!</v>
      </c>
      <c r="S259" s="37" t="e">
        <f>IF(LEN('Описание предлагаемого товара'!#REF!)&gt;0,'Описание предлагаемого товара'!#REF!,"")</f>
        <v>#REF!</v>
      </c>
      <c r="T25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59" s="23" t="str">
        <f>IFERROR(VLOOKUP(CI259*1,Обработ.выгрузка_реестра_РФ!$A:$G,6,),"")</f>
        <v/>
      </c>
      <c r="V259" s="61" t="e">
        <f>IF(LEN('Описание предлагаемого товара'!#REF!)&gt;0,'Описание предлагаемого товара'!#REF!,"")</f>
        <v>#REF!</v>
      </c>
      <c r="W259" s="62" t="e">
        <f>IF(LEN('Описание предлагаемого товара'!#REF!)&gt;0,'Описание предлагаемого товара'!#REF!,"")</f>
        <v>#REF!</v>
      </c>
      <c r="X259" s="91" t="e">
        <f t="shared" ref="X259:Y259" si="2401">IFERROR(REPLACE(W259,FIND(CHAR(10),W259,1),1," "),W259)</f>
        <v>#REF!</v>
      </c>
      <c r="Y259" s="91" t="e">
        <f t="shared" si="2401"/>
        <v>#REF!</v>
      </c>
      <c r="Z259" s="91" t="e">
        <f t="shared" si="1915"/>
        <v>#REF!</v>
      </c>
      <c r="AA259" s="91" t="e">
        <f t="shared" si="1916"/>
        <v>#REF!</v>
      </c>
      <c r="AB259" s="91" t="e">
        <f t="shared" si="1917"/>
        <v>#REF!</v>
      </c>
      <c r="AC259" s="91" t="e">
        <f t="shared" ref="AC259:AF259" si="2402">IFERROR(REPLACE(AB259,FIND("  ",AB259,1),2," "),AB259)</f>
        <v>#REF!</v>
      </c>
      <c r="AD259" s="91" t="e">
        <f t="shared" si="2402"/>
        <v>#REF!</v>
      </c>
      <c r="AE259" s="91" t="e">
        <f t="shared" si="2402"/>
        <v>#REF!</v>
      </c>
      <c r="AF259" s="91" t="e">
        <f t="shared" si="2402"/>
        <v>#REF!</v>
      </c>
      <c r="AG259" s="23" t="str">
        <f>IFERROR(VLOOKUP(CI259*1,Обработ.выгрузка_реестра_РФ!$A:$G,4,),"")</f>
        <v/>
      </c>
      <c r="AH259" s="91" t="str">
        <f t="shared" ref="AH259:AI259" si="2403">IFERROR(REPLACE(AG259,FIND("-",AG259,1),1,"*"),AG259)</f>
        <v/>
      </c>
      <c r="AI259" s="91" t="str">
        <f t="shared" si="2403"/>
        <v/>
      </c>
      <c r="AJ259" s="27" t="str">
        <f t="shared" si="2015"/>
        <v/>
      </c>
      <c r="AK259" s="63" t="e">
        <f>IF(LEN('Описание предлагаемого товара'!#REF!)&gt;0,'Описание предлагаемого товара'!#REF!,"")</f>
        <v>#REF!</v>
      </c>
      <c r="AL259" s="91" t="e">
        <f t="shared" ref="AL259:AM259" si="2404">IFERROR(REPLACE(AK259,FIND(CHAR(10),AK259,1),1,""),AK259)</f>
        <v>#REF!</v>
      </c>
      <c r="AM259" s="91" t="e">
        <f t="shared" si="2404"/>
        <v>#REF!</v>
      </c>
      <c r="AN259" s="91" t="e">
        <f t="shared" ref="AN259:AR259" si="2405">IFERROR(REPLACE(AM259,FIND(" ",AM259,1),1,""),AM259)</f>
        <v>#REF!</v>
      </c>
      <c r="AO259" s="91" t="e">
        <f t="shared" si="2405"/>
        <v>#REF!</v>
      </c>
      <c r="AP259" s="91" t="e">
        <f t="shared" si="2405"/>
        <v>#REF!</v>
      </c>
      <c r="AQ259" s="91" t="e">
        <f t="shared" si="2405"/>
        <v>#REF!</v>
      </c>
      <c r="AR259" s="91" t="e">
        <f t="shared" si="2405"/>
        <v>#REF!</v>
      </c>
      <c r="AS259" s="91" t="e">
        <f t="shared" si="1922"/>
        <v>#REF!</v>
      </c>
      <c r="AT259" s="91" t="e">
        <f t="shared" si="1923"/>
        <v>#REF!</v>
      </c>
      <c r="AU259" s="32" t="e">
        <f t="shared" si="1906"/>
        <v>#REF!</v>
      </c>
      <c r="AV259" s="93" t="e">
        <f>'Описание предлагаемого товара'!#REF!</f>
        <v>#REF!</v>
      </c>
      <c r="AW259" s="91" t="e">
        <f>MIN(SEARCH({0,1,2,3,4,5,6,7,8,9},AV259&amp; "0123456789"))</f>
        <v>#REF!</v>
      </c>
      <c r="AX259" s="91" t="str">
        <f t="shared" si="1924"/>
        <v/>
      </c>
      <c r="AY259" s="91" t="str">
        <f t="shared" si="1925"/>
        <v/>
      </c>
      <c r="AZ259" s="91" t="str">
        <f t="shared" si="1926"/>
        <v/>
      </c>
      <c r="BA259" s="91" t="str">
        <f t="shared" si="1927"/>
        <v/>
      </c>
      <c r="BB259" s="91" t="str">
        <f t="shared" si="1928"/>
        <v/>
      </c>
      <c r="BC259" s="91" t="str">
        <f t="shared" si="1929"/>
        <v/>
      </c>
      <c r="BD259" s="91" t="str">
        <f t="shared" si="1930"/>
        <v/>
      </c>
      <c r="BE259" s="91" t="str">
        <f t="shared" si="1931"/>
        <v/>
      </c>
      <c r="BF259" s="91" t="str">
        <f t="shared" si="1932"/>
        <v/>
      </c>
      <c r="BG259" s="91" t="str">
        <f t="shared" si="1933"/>
        <v/>
      </c>
      <c r="BH259" s="91" t="str">
        <f t="shared" si="1934"/>
        <v/>
      </c>
      <c r="BI259" s="91" t="str">
        <f t="shared" si="1935"/>
        <v/>
      </c>
      <c r="BJ259" s="91" t="str">
        <f t="shared" si="1936"/>
        <v/>
      </c>
      <c r="BK259" s="91" t="str">
        <f t="shared" si="1937"/>
        <v/>
      </c>
      <c r="BL259" s="91" t="str">
        <f t="shared" si="1938"/>
        <v/>
      </c>
      <c r="BM259" s="91" t="str">
        <f t="shared" si="1939"/>
        <v/>
      </c>
      <c r="BN259" s="91" t="str">
        <f t="shared" si="1940"/>
        <v/>
      </c>
      <c r="BO259" s="91" t="str">
        <f t="shared" si="1941"/>
        <v/>
      </c>
      <c r="BP259" s="91" t="str">
        <f t="shared" si="1942"/>
        <v/>
      </c>
      <c r="BQ259" s="91" t="str">
        <f t="shared" si="1943"/>
        <v/>
      </c>
      <c r="BR259" s="91" t="str">
        <f t="shared" si="1944"/>
        <v/>
      </c>
      <c r="BS259" s="91" t="str">
        <f t="shared" si="1945"/>
        <v/>
      </c>
      <c r="BT259" s="91" t="str">
        <f t="shared" si="1946"/>
        <v/>
      </c>
      <c r="BU259" s="91" t="str">
        <f t="shared" si="1947"/>
        <v/>
      </c>
      <c r="BV259" s="91" t="str">
        <f t="shared" si="1948"/>
        <v/>
      </c>
      <c r="BW259" s="91" t="str">
        <f t="shared" si="1949"/>
        <v/>
      </c>
      <c r="BX259" s="91" t="str">
        <f t="shared" si="1950"/>
        <v/>
      </c>
      <c r="BY259" s="91" t="str">
        <f t="shared" si="1951"/>
        <v/>
      </c>
      <c r="BZ259" s="91" t="str">
        <f t="shared" si="1952"/>
        <v/>
      </c>
      <c r="CA259" s="91" t="str">
        <f t="shared" si="1953"/>
        <v/>
      </c>
      <c r="CB259" s="91" t="str">
        <f t="shared" si="1954"/>
        <v/>
      </c>
      <c r="CC259" s="91" t="str">
        <f t="shared" si="1955"/>
        <v/>
      </c>
      <c r="CD259" s="91" t="str">
        <f t="shared" si="1956"/>
        <v/>
      </c>
      <c r="CE259" s="91" t="str">
        <f t="shared" si="1957"/>
        <v/>
      </c>
      <c r="CF259" s="91" t="str">
        <f t="shared" si="1958"/>
        <v/>
      </c>
      <c r="CG259" s="91" t="str">
        <f t="shared" si="1959"/>
        <v/>
      </c>
      <c r="CH259" s="91" t="str">
        <f t="shared" si="1960"/>
        <v/>
      </c>
      <c r="CI259" s="91" t="str">
        <f t="shared" si="1961"/>
        <v>нет</v>
      </c>
      <c r="CJ259" s="63" t="e">
        <f>IF(LEN('Описание предлагаемого товара'!#REF!)&gt;0,'Описание предлагаемого товара'!#REF!,"")</f>
        <v>#REF!</v>
      </c>
      <c r="CK259" s="91" t="e">
        <f t="shared" ref="CK259:CL259" si="2406">IFERROR(REPLACE(CJ259,FIND(CHAR(10),CJ259,1),1,""),CJ259)</f>
        <v>#REF!</v>
      </c>
      <c r="CL259" s="91" t="e">
        <f t="shared" si="2406"/>
        <v>#REF!</v>
      </c>
      <c r="CM259" s="91" t="e">
        <f t="shared" si="1963"/>
        <v>#REF!</v>
      </c>
      <c r="CN259" s="91" t="e">
        <f t="shared" si="1964"/>
        <v>#REF!</v>
      </c>
      <c r="CO259" s="91" t="e">
        <f t="shared" si="1965"/>
        <v>#REF!</v>
      </c>
      <c r="CP259" s="90" t="e">
        <f>IF(AU259="Не указан реестровый номер (мера нац.режима Запрет)","",IF(CI259="нет","",IF(CU259="да","исключение(не смотрим баллы)",IFERROR(IF(CI259*1&gt;0,IFERROR(IF(VLOOKUP(CI259*1,Обработ.выгрузка_реестра_РФ!$A:$G,7,)=0,"Баллы не установлены",VLOOKUP(CI259*1,Обработ.выгрузка_реестра_РФ!$A:$G,7,)),IF(LEN(CI259)&gt;14,"","нет номера в реестре РФ")),""),IF(LEN(CI259)=0,"","Некорректный реестровый номер")))))</f>
        <v>#REF!</v>
      </c>
      <c r="CQ259" s="33" t="e">
        <f>IF(LEN(C259)&gt;0,IFERROR(IF(LEN(H259)&gt;0,IF(LEN(VLOOKUP(H259,'исключения(не_смотрим_баллы)'!$A:$C,1,))&gt;0,"да","нет"),"не введен ОКПД2"),"нет"),"")</f>
        <v>#REF!</v>
      </c>
      <c r="CR259" s="33" t="e">
        <f ca="1">IF(CQ259="да",IF(TODAY()&lt;VLOOKUP(H259,'исключения(не_смотрим_баллы)'!$A:$C,3,),"да","нет"),"")</f>
        <v>#REF!</v>
      </c>
      <c r="CS259" s="33" t="str">
        <f>IFERROR(IF(CQ259="да",IF(VLOOKUP(CI259*1,Обработ.выгрузка_реестра_РФ!$A:$G,2,)&lt;VLOOKUP(H259,'исключения(не_смотрим_баллы)'!$A:$C,2,),"да","нет"),""),"")</f>
        <v/>
      </c>
      <c r="CT259" s="24"/>
      <c r="CU259" s="33" t="e">
        <f t="shared" si="1977"/>
        <v>#REF!</v>
      </c>
      <c r="CV259" s="91" t="e">
        <f t="shared" si="1978"/>
        <v>#REF!</v>
      </c>
      <c r="CW259" s="27" t="e">
        <f t="shared" si="1979"/>
        <v>#REF!</v>
      </c>
      <c r="CX259" s="26" t="e">
        <f t="shared" si="1908"/>
        <v>#REF!</v>
      </c>
      <c r="CY259" s="64" t="e">
        <f>IF(LEN('Описание предлагаемого товара'!#REF!)&gt;0,'Описание предлагаемого товара'!#REF!,"")</f>
        <v>#REF!</v>
      </c>
      <c r="CZ259" s="95" t="e">
        <f t="shared" si="1966"/>
        <v>#REF!</v>
      </c>
      <c r="DA259" s="95" t="e">
        <f t="shared" ref="DA259" si="2407">IFERROR(REPLACE(CZ259,FIND(" ",CZ259,1),1,""),CZ259)</f>
        <v>#REF!</v>
      </c>
      <c r="DB259" s="95" t="e">
        <f t="shared" si="1910"/>
        <v>#REF!</v>
      </c>
      <c r="DC259" s="95" t="e">
        <f t="shared" ref="DC259:DD259" si="2408">IFERROR(REPLACE(DB259,FIND("г.",DB259,1),2,""),DB259)</f>
        <v>#REF!</v>
      </c>
      <c r="DD259" s="95" t="e">
        <f t="shared" si="2408"/>
        <v>#REF!</v>
      </c>
      <c r="DE259" s="95" t="e">
        <f t="shared" ref="DE259:DF259" si="2409">IFERROR(REPLACE(DD259,FIND("г",DD259,1),1,""),DD259)</f>
        <v>#REF!</v>
      </c>
      <c r="DF259" s="95" t="e">
        <f t="shared" si="2409"/>
        <v>#REF!</v>
      </c>
      <c r="DG259" s="95" t="e">
        <f t="shared" si="1983"/>
        <v>#REF!</v>
      </c>
      <c r="DH259" s="25" t="str">
        <f>IFERROR(VLOOKUP(CI259*1,Обработ.выгрузка_реестра_РФ!$A:$G,5,),"")</f>
        <v/>
      </c>
      <c r="DI259" s="27" t="str">
        <f t="shared" si="1993"/>
        <v/>
      </c>
      <c r="DJ259" s="27" t="str">
        <f t="shared" ca="1" si="1970"/>
        <v/>
      </c>
      <c r="DK259" s="63" t="e">
        <f>IF(LEN('Описание предлагаемого товара'!#REF!)&gt;0,'Описание предлагаемого товара'!#REF!,"")</f>
        <v>#REF!</v>
      </c>
      <c r="DL259" s="63" t="e">
        <f>IF(LEN('Описание предлагаемого товара'!#REF!)&gt;0,'Описание предлагаемого товара'!#REF!,"")</f>
        <v>#REF!</v>
      </c>
      <c r="DM259" s="32"/>
    </row>
    <row r="260" spans="1:117" ht="48.75" customHeight="1" x14ac:dyDescent="0.25">
      <c r="A260" s="61" t="e">
        <f>IF(LEN('Описание предлагаемого товара'!#REF!)&gt;0,'Описание предлагаемого товара'!#REF!,"")</f>
        <v>#REF!</v>
      </c>
      <c r="B260" s="65" t="e">
        <f>IF(LEN('Описание предлагаемого товара'!#REF!)&gt;0,'Описание предлагаемого товара'!#REF!,"")</f>
        <v>#REF!</v>
      </c>
      <c r="C260" s="61" t="e">
        <f>IF(LEN('Описание предлагаемого товара'!#REF!)&gt;0,'Описание предлагаемого товара'!#REF!,"")</f>
        <v>#REF!</v>
      </c>
      <c r="D260" s="61" t="e">
        <f>IF(LEN('Описание предлагаемого товара'!#REF!)&gt;0,'Описание предлагаемого товара'!#REF!,"")</f>
        <v>#REF!</v>
      </c>
      <c r="E260" s="61" t="e">
        <f>IF(LEN('Описание предлагаемого товара'!#REF!)&gt;0,'Описание предлагаемого товара'!#REF!,"")</f>
        <v>#REF!</v>
      </c>
      <c r="F260" s="61" t="e">
        <f>IF(LEN('Описание предлагаемого товара'!#REF!)&gt;0,'Описание предлагаемого товара'!#REF!,"")</f>
        <v>#REF!</v>
      </c>
      <c r="G260" s="61" t="e">
        <f>IF(LEN('Описание предлагаемого товара'!#REF!)&gt;0,'Описание предлагаемого товара'!#REF!,"")</f>
        <v>#REF!</v>
      </c>
      <c r="H260" s="61" t="e">
        <f>IF(LEN('Описание предлагаемого товара'!#REF!)&gt;0,'Описание предлагаемого товара'!#REF!,"")</f>
        <v>#REF!</v>
      </c>
      <c r="I260" s="61" t="e">
        <f>IF(LEN('Описание предлагаемого товара'!#REF!)&gt;0,'Описание предлагаемого товара'!#REF!,"")</f>
        <v>#REF!</v>
      </c>
      <c r="J260" s="38" t="str">
        <f>IFERROR(VLOOKUP(B260,SAP!$A:$E,5,),"")</f>
        <v/>
      </c>
      <c r="K260" s="40" t="str">
        <f t="shared" si="1913"/>
        <v/>
      </c>
      <c r="L260" s="61" t="e">
        <f>IF(LEN('Описание предлагаемого товара'!#REF!)&gt;0,IFERROR('Описание предлагаемого товара'!#REF!*1,""),"")</f>
        <v>#REF!</v>
      </c>
      <c r="M260" s="39" t="str">
        <f>IFERROR(VLOOKUP(B260,SAP!$A:$E,2,),"")</f>
        <v/>
      </c>
      <c r="N260" s="41" t="str">
        <f t="shared" si="2049"/>
        <v/>
      </c>
      <c r="O260" s="39" t="str">
        <f t="shared" si="1900"/>
        <v/>
      </c>
      <c r="P260" s="36" t="e">
        <f>IF(LEN('Описание предлагаемого товара'!#REF!)&gt;0,'Описание предлагаемого товара'!#REF!,"")</f>
        <v>#REF!</v>
      </c>
      <c r="Q26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60" s="37" t="e">
        <f>IF(LEN('Описание предлагаемого товара'!#REF!)&gt;0,'Описание предлагаемого товара'!#REF!,"")</f>
        <v>#REF!</v>
      </c>
      <c r="S260" s="37" t="e">
        <f>IF(LEN('Описание предлагаемого товара'!#REF!)&gt;0,'Описание предлагаемого товара'!#REF!,"")</f>
        <v>#REF!</v>
      </c>
      <c r="T26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60" s="23" t="str">
        <f>IFERROR(VLOOKUP(CI260*1,Обработ.выгрузка_реестра_РФ!$A:$G,6,),"")</f>
        <v/>
      </c>
      <c r="V260" s="61" t="e">
        <f>IF(LEN('Описание предлагаемого товара'!#REF!)&gt;0,'Описание предлагаемого товара'!#REF!,"")</f>
        <v>#REF!</v>
      </c>
      <c r="W260" s="62" t="e">
        <f>IF(LEN('Описание предлагаемого товара'!#REF!)&gt;0,'Описание предлагаемого товара'!#REF!,"")</f>
        <v>#REF!</v>
      </c>
      <c r="X260" s="91" t="e">
        <f t="shared" ref="X260:Y260" si="2410">IFERROR(REPLACE(W260,FIND(CHAR(10),W260,1),1," "),W260)</f>
        <v>#REF!</v>
      </c>
      <c r="Y260" s="91" t="e">
        <f t="shared" si="2410"/>
        <v>#REF!</v>
      </c>
      <c r="Z260" s="91" t="e">
        <f t="shared" si="1915"/>
        <v>#REF!</v>
      </c>
      <c r="AA260" s="91" t="e">
        <f t="shared" si="1916"/>
        <v>#REF!</v>
      </c>
      <c r="AB260" s="91" t="e">
        <f t="shared" si="1917"/>
        <v>#REF!</v>
      </c>
      <c r="AC260" s="91" t="e">
        <f t="shared" ref="AC260:AF260" si="2411">IFERROR(REPLACE(AB260,FIND("  ",AB260,1),2," "),AB260)</f>
        <v>#REF!</v>
      </c>
      <c r="AD260" s="91" t="e">
        <f t="shared" si="2411"/>
        <v>#REF!</v>
      </c>
      <c r="AE260" s="91" t="e">
        <f t="shared" si="2411"/>
        <v>#REF!</v>
      </c>
      <c r="AF260" s="91" t="e">
        <f t="shared" si="2411"/>
        <v>#REF!</v>
      </c>
      <c r="AG260" s="23" t="str">
        <f>IFERROR(VLOOKUP(CI260*1,Обработ.выгрузка_реестра_РФ!$A:$G,4,),"")</f>
        <v/>
      </c>
      <c r="AH260" s="91" t="str">
        <f t="shared" ref="AH260:AI260" si="2412">IFERROR(REPLACE(AG260,FIND("-",AG260,1),1,"*"),AG260)</f>
        <v/>
      </c>
      <c r="AI260" s="91" t="str">
        <f t="shared" si="2412"/>
        <v/>
      </c>
      <c r="AJ260" s="27" t="str">
        <f t="shared" si="2015"/>
        <v/>
      </c>
      <c r="AK260" s="63" t="e">
        <f>IF(LEN('Описание предлагаемого товара'!#REF!)&gt;0,'Описание предлагаемого товара'!#REF!,"")</f>
        <v>#REF!</v>
      </c>
      <c r="AL260" s="91" t="e">
        <f t="shared" ref="AL260:AM260" si="2413">IFERROR(REPLACE(AK260,FIND(CHAR(10),AK260,1),1,""),AK260)</f>
        <v>#REF!</v>
      </c>
      <c r="AM260" s="91" t="e">
        <f t="shared" si="2413"/>
        <v>#REF!</v>
      </c>
      <c r="AN260" s="91" t="e">
        <f t="shared" ref="AN260:AR260" si="2414">IFERROR(REPLACE(AM260,FIND(" ",AM260,1),1,""),AM260)</f>
        <v>#REF!</v>
      </c>
      <c r="AO260" s="91" t="e">
        <f t="shared" si="2414"/>
        <v>#REF!</v>
      </c>
      <c r="AP260" s="91" t="e">
        <f t="shared" si="2414"/>
        <v>#REF!</v>
      </c>
      <c r="AQ260" s="91" t="e">
        <f t="shared" si="2414"/>
        <v>#REF!</v>
      </c>
      <c r="AR260" s="91" t="e">
        <f t="shared" si="2414"/>
        <v>#REF!</v>
      </c>
      <c r="AS260" s="91" t="e">
        <f t="shared" si="1922"/>
        <v>#REF!</v>
      </c>
      <c r="AT260" s="91" t="e">
        <f t="shared" si="1923"/>
        <v>#REF!</v>
      </c>
      <c r="AU260" s="32" t="e">
        <f t="shared" si="1906"/>
        <v>#REF!</v>
      </c>
      <c r="AV260" s="93" t="e">
        <f>'Описание предлагаемого товара'!#REF!</f>
        <v>#REF!</v>
      </c>
      <c r="AW260" s="91" t="e">
        <f>MIN(SEARCH({0,1,2,3,4,5,6,7,8,9},AV260&amp; "0123456789"))</f>
        <v>#REF!</v>
      </c>
      <c r="AX260" s="91" t="str">
        <f t="shared" si="1924"/>
        <v/>
      </c>
      <c r="AY260" s="91" t="str">
        <f t="shared" si="1925"/>
        <v/>
      </c>
      <c r="AZ260" s="91" t="str">
        <f t="shared" si="1926"/>
        <v/>
      </c>
      <c r="BA260" s="91" t="str">
        <f t="shared" si="1927"/>
        <v/>
      </c>
      <c r="BB260" s="91" t="str">
        <f t="shared" si="1928"/>
        <v/>
      </c>
      <c r="BC260" s="91" t="str">
        <f t="shared" si="1929"/>
        <v/>
      </c>
      <c r="BD260" s="91" t="str">
        <f t="shared" si="1930"/>
        <v/>
      </c>
      <c r="BE260" s="91" t="str">
        <f t="shared" si="1931"/>
        <v/>
      </c>
      <c r="BF260" s="91" t="str">
        <f t="shared" si="1932"/>
        <v/>
      </c>
      <c r="BG260" s="91" t="str">
        <f t="shared" si="1933"/>
        <v/>
      </c>
      <c r="BH260" s="91" t="str">
        <f t="shared" si="1934"/>
        <v/>
      </c>
      <c r="BI260" s="91" t="str">
        <f t="shared" si="1935"/>
        <v/>
      </c>
      <c r="BJ260" s="91" t="str">
        <f t="shared" si="1936"/>
        <v/>
      </c>
      <c r="BK260" s="91" t="str">
        <f t="shared" si="1937"/>
        <v/>
      </c>
      <c r="BL260" s="91" t="str">
        <f t="shared" si="1938"/>
        <v/>
      </c>
      <c r="BM260" s="91" t="str">
        <f t="shared" si="1939"/>
        <v/>
      </c>
      <c r="BN260" s="91" t="str">
        <f t="shared" si="1940"/>
        <v/>
      </c>
      <c r="BO260" s="91" t="str">
        <f t="shared" si="1941"/>
        <v/>
      </c>
      <c r="BP260" s="91" t="str">
        <f t="shared" si="1942"/>
        <v/>
      </c>
      <c r="BQ260" s="91" t="str">
        <f t="shared" si="1943"/>
        <v/>
      </c>
      <c r="BR260" s="91" t="str">
        <f t="shared" si="1944"/>
        <v/>
      </c>
      <c r="BS260" s="91" t="str">
        <f t="shared" si="1945"/>
        <v/>
      </c>
      <c r="BT260" s="91" t="str">
        <f t="shared" si="1946"/>
        <v/>
      </c>
      <c r="BU260" s="91" t="str">
        <f t="shared" si="1947"/>
        <v/>
      </c>
      <c r="BV260" s="91" t="str">
        <f t="shared" si="1948"/>
        <v/>
      </c>
      <c r="BW260" s="91" t="str">
        <f t="shared" si="1949"/>
        <v/>
      </c>
      <c r="BX260" s="91" t="str">
        <f t="shared" si="1950"/>
        <v/>
      </c>
      <c r="BY260" s="91" t="str">
        <f t="shared" si="1951"/>
        <v/>
      </c>
      <c r="BZ260" s="91" t="str">
        <f t="shared" si="1952"/>
        <v/>
      </c>
      <c r="CA260" s="91" t="str">
        <f t="shared" si="1953"/>
        <v/>
      </c>
      <c r="CB260" s="91" t="str">
        <f t="shared" si="1954"/>
        <v/>
      </c>
      <c r="CC260" s="91" t="str">
        <f t="shared" si="1955"/>
        <v/>
      </c>
      <c r="CD260" s="91" t="str">
        <f t="shared" si="1956"/>
        <v/>
      </c>
      <c r="CE260" s="91" t="str">
        <f t="shared" si="1957"/>
        <v/>
      </c>
      <c r="CF260" s="91" t="str">
        <f t="shared" si="1958"/>
        <v/>
      </c>
      <c r="CG260" s="91" t="str">
        <f t="shared" si="1959"/>
        <v/>
      </c>
      <c r="CH260" s="91" t="str">
        <f t="shared" si="1960"/>
        <v/>
      </c>
      <c r="CI260" s="91" t="str">
        <f t="shared" si="1961"/>
        <v>нет</v>
      </c>
      <c r="CJ260" s="63" t="e">
        <f>IF(LEN('Описание предлагаемого товара'!#REF!)&gt;0,'Описание предлагаемого товара'!#REF!,"")</f>
        <v>#REF!</v>
      </c>
      <c r="CK260" s="91" t="e">
        <f t="shared" ref="CK260:CL260" si="2415">IFERROR(REPLACE(CJ260,FIND(CHAR(10),CJ260,1),1,""),CJ260)</f>
        <v>#REF!</v>
      </c>
      <c r="CL260" s="91" t="e">
        <f t="shared" si="2415"/>
        <v>#REF!</v>
      </c>
      <c r="CM260" s="91" t="e">
        <f t="shared" si="1963"/>
        <v>#REF!</v>
      </c>
      <c r="CN260" s="91" t="e">
        <f t="shared" si="1964"/>
        <v>#REF!</v>
      </c>
      <c r="CO260" s="91" t="e">
        <f t="shared" si="1965"/>
        <v>#REF!</v>
      </c>
      <c r="CP260" s="90" t="e">
        <f>IF(AU260="Не указан реестровый номер (мера нац.режима Запрет)","",IF(CI260="нет","",IF(CU260="да","исключение(не смотрим баллы)",IFERROR(IF(CI260*1&gt;0,IFERROR(IF(VLOOKUP(CI260*1,Обработ.выгрузка_реестра_РФ!$A:$G,7,)=0,"Баллы не установлены",VLOOKUP(CI260*1,Обработ.выгрузка_реестра_РФ!$A:$G,7,)),IF(LEN(CI260)&gt;14,"","нет номера в реестре РФ")),""),IF(LEN(CI260)=0,"","Некорректный реестровый номер")))))</f>
        <v>#REF!</v>
      </c>
      <c r="CQ260" s="33" t="e">
        <f>IF(LEN(C260)&gt;0,IFERROR(IF(LEN(H260)&gt;0,IF(LEN(VLOOKUP(H260,'исключения(не_смотрим_баллы)'!$A:$C,1,))&gt;0,"да","нет"),"не введен ОКПД2"),"нет"),"")</f>
        <v>#REF!</v>
      </c>
      <c r="CR260" s="33" t="e">
        <f ca="1">IF(CQ260="да",IF(TODAY()&lt;VLOOKUP(H260,'исключения(не_смотрим_баллы)'!$A:$C,3,),"да","нет"),"")</f>
        <v>#REF!</v>
      </c>
      <c r="CS260" s="33" t="str">
        <f>IFERROR(IF(CQ260="да",IF(VLOOKUP(CI260*1,Обработ.выгрузка_реестра_РФ!$A:$G,2,)&lt;VLOOKUP(H260,'исключения(не_смотрим_баллы)'!$A:$C,2,),"да","нет"),""),"")</f>
        <v/>
      </c>
      <c r="CT260" s="24"/>
      <c r="CU260" s="33" t="e">
        <f t="shared" si="1977"/>
        <v>#REF!</v>
      </c>
      <c r="CV260" s="91" t="e">
        <f t="shared" si="1978"/>
        <v>#REF!</v>
      </c>
      <c r="CW260" s="27" t="e">
        <f t="shared" si="1979"/>
        <v>#REF!</v>
      </c>
      <c r="CX260" s="26" t="e">
        <f t="shared" si="1908"/>
        <v>#REF!</v>
      </c>
      <c r="CY260" s="64" t="e">
        <f>IF(LEN('Описание предлагаемого товара'!#REF!)&gt;0,'Описание предлагаемого товара'!#REF!,"")</f>
        <v>#REF!</v>
      </c>
      <c r="CZ260" s="95" t="e">
        <f t="shared" si="1966"/>
        <v>#REF!</v>
      </c>
      <c r="DA260" s="95" t="e">
        <f t="shared" ref="DA260" si="2416">IFERROR(REPLACE(CZ260,FIND(" ",CZ260,1),1,""),CZ260)</f>
        <v>#REF!</v>
      </c>
      <c r="DB260" s="95" t="e">
        <f t="shared" si="1910"/>
        <v>#REF!</v>
      </c>
      <c r="DC260" s="95" t="e">
        <f t="shared" ref="DC260:DD260" si="2417">IFERROR(REPLACE(DB260,FIND("г.",DB260,1),2,""),DB260)</f>
        <v>#REF!</v>
      </c>
      <c r="DD260" s="95" t="e">
        <f t="shared" si="2417"/>
        <v>#REF!</v>
      </c>
      <c r="DE260" s="95" t="e">
        <f t="shared" ref="DE260:DF260" si="2418">IFERROR(REPLACE(DD260,FIND("г",DD260,1),1,""),DD260)</f>
        <v>#REF!</v>
      </c>
      <c r="DF260" s="95" t="e">
        <f t="shared" si="2418"/>
        <v>#REF!</v>
      </c>
      <c r="DG260" s="95" t="e">
        <f t="shared" si="1983"/>
        <v>#REF!</v>
      </c>
      <c r="DH260" s="25" t="str">
        <f>IFERROR(VLOOKUP(CI260*1,Обработ.выгрузка_реестра_РФ!$A:$G,5,),"")</f>
        <v/>
      </c>
      <c r="DI260" s="27" t="str">
        <f t="shared" si="1993"/>
        <v/>
      </c>
      <c r="DJ260" s="27" t="str">
        <f t="shared" ca="1" si="1970"/>
        <v/>
      </c>
      <c r="DK260" s="63" t="e">
        <f>IF(LEN('Описание предлагаемого товара'!#REF!)&gt;0,'Описание предлагаемого товара'!#REF!,"")</f>
        <v>#REF!</v>
      </c>
      <c r="DL260" s="63" t="e">
        <f>IF(LEN('Описание предлагаемого товара'!#REF!)&gt;0,'Описание предлагаемого товара'!#REF!,"")</f>
        <v>#REF!</v>
      </c>
      <c r="DM260" s="32"/>
    </row>
    <row r="261" spans="1:117" ht="48.75" customHeight="1" x14ac:dyDescent="0.25">
      <c r="A261" s="61" t="e">
        <f>IF(LEN('Описание предлагаемого товара'!#REF!)&gt;0,'Описание предлагаемого товара'!#REF!,"")</f>
        <v>#REF!</v>
      </c>
      <c r="B261" s="65" t="e">
        <f>IF(LEN('Описание предлагаемого товара'!#REF!)&gt;0,'Описание предлагаемого товара'!#REF!,"")</f>
        <v>#REF!</v>
      </c>
      <c r="C261" s="61" t="e">
        <f>IF(LEN('Описание предлагаемого товара'!#REF!)&gt;0,'Описание предлагаемого товара'!#REF!,"")</f>
        <v>#REF!</v>
      </c>
      <c r="D261" s="61" t="e">
        <f>IF(LEN('Описание предлагаемого товара'!#REF!)&gt;0,'Описание предлагаемого товара'!#REF!,"")</f>
        <v>#REF!</v>
      </c>
      <c r="E261" s="61" t="e">
        <f>IF(LEN('Описание предлагаемого товара'!#REF!)&gt;0,'Описание предлагаемого товара'!#REF!,"")</f>
        <v>#REF!</v>
      </c>
      <c r="F261" s="61" t="e">
        <f>IF(LEN('Описание предлагаемого товара'!#REF!)&gt;0,'Описание предлагаемого товара'!#REF!,"")</f>
        <v>#REF!</v>
      </c>
      <c r="G261" s="61" t="e">
        <f>IF(LEN('Описание предлагаемого товара'!#REF!)&gt;0,'Описание предлагаемого товара'!#REF!,"")</f>
        <v>#REF!</v>
      </c>
      <c r="H261" s="61" t="e">
        <f>IF(LEN('Описание предлагаемого товара'!#REF!)&gt;0,'Описание предлагаемого товара'!#REF!,"")</f>
        <v>#REF!</v>
      </c>
      <c r="I261" s="61" t="e">
        <f>IF(LEN('Описание предлагаемого товара'!#REF!)&gt;0,'Описание предлагаемого товара'!#REF!,"")</f>
        <v>#REF!</v>
      </c>
      <c r="J261" s="38" t="str">
        <f>IFERROR(VLOOKUP(B261,SAP!$A:$E,5,),"")</f>
        <v/>
      </c>
      <c r="K261" s="40" t="str">
        <f t="shared" si="1913"/>
        <v/>
      </c>
      <c r="L261" s="61" t="e">
        <f>IF(LEN('Описание предлагаемого товара'!#REF!)&gt;0,IFERROR('Описание предлагаемого товара'!#REF!*1,""),"")</f>
        <v>#REF!</v>
      </c>
      <c r="M261" s="39" t="str">
        <f>IFERROR(VLOOKUP(B261,SAP!$A:$E,2,),"")</f>
        <v/>
      </c>
      <c r="N261" s="41" t="str">
        <f t="shared" si="2049"/>
        <v/>
      </c>
      <c r="O261" s="39" t="str">
        <f t="shared" si="1900"/>
        <v/>
      </c>
      <c r="P261" s="36" t="e">
        <f>IF(LEN('Описание предлагаемого товара'!#REF!)&gt;0,'Описание предлагаемого товара'!#REF!,"")</f>
        <v>#REF!</v>
      </c>
      <c r="Q26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61" s="37" t="e">
        <f>IF(LEN('Описание предлагаемого товара'!#REF!)&gt;0,'Описание предлагаемого товара'!#REF!,"")</f>
        <v>#REF!</v>
      </c>
      <c r="S261" s="37" t="e">
        <f>IF(LEN('Описание предлагаемого товара'!#REF!)&gt;0,'Описание предлагаемого товара'!#REF!,"")</f>
        <v>#REF!</v>
      </c>
      <c r="T26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61" s="23" t="str">
        <f>IFERROR(VLOOKUP(CI261*1,Обработ.выгрузка_реестра_РФ!$A:$G,6,),"")</f>
        <v/>
      </c>
      <c r="V261" s="61" t="e">
        <f>IF(LEN('Описание предлагаемого товара'!#REF!)&gt;0,'Описание предлагаемого товара'!#REF!,"")</f>
        <v>#REF!</v>
      </c>
      <c r="W261" s="62" t="e">
        <f>IF(LEN('Описание предлагаемого товара'!#REF!)&gt;0,'Описание предлагаемого товара'!#REF!,"")</f>
        <v>#REF!</v>
      </c>
      <c r="X261" s="91" t="e">
        <f t="shared" ref="X261:Y261" si="2419">IFERROR(REPLACE(W261,FIND(CHAR(10),W261,1),1," "),W261)</f>
        <v>#REF!</v>
      </c>
      <c r="Y261" s="91" t="e">
        <f t="shared" si="2419"/>
        <v>#REF!</v>
      </c>
      <c r="Z261" s="91" t="e">
        <f t="shared" si="1915"/>
        <v>#REF!</v>
      </c>
      <c r="AA261" s="91" t="e">
        <f t="shared" si="1916"/>
        <v>#REF!</v>
      </c>
      <c r="AB261" s="91" t="e">
        <f t="shared" si="1917"/>
        <v>#REF!</v>
      </c>
      <c r="AC261" s="91" t="e">
        <f t="shared" ref="AC261:AF261" si="2420">IFERROR(REPLACE(AB261,FIND("  ",AB261,1),2," "),AB261)</f>
        <v>#REF!</v>
      </c>
      <c r="AD261" s="91" t="e">
        <f t="shared" si="2420"/>
        <v>#REF!</v>
      </c>
      <c r="AE261" s="91" t="e">
        <f t="shared" si="2420"/>
        <v>#REF!</v>
      </c>
      <c r="AF261" s="91" t="e">
        <f t="shared" si="2420"/>
        <v>#REF!</v>
      </c>
      <c r="AG261" s="23" t="str">
        <f>IFERROR(VLOOKUP(CI261*1,Обработ.выгрузка_реестра_РФ!$A:$G,4,),"")</f>
        <v/>
      </c>
      <c r="AH261" s="91" t="str">
        <f t="shared" ref="AH261:AI261" si="2421">IFERROR(REPLACE(AG261,FIND("-",AG261,1),1,"*"),AG261)</f>
        <v/>
      </c>
      <c r="AI261" s="91" t="str">
        <f t="shared" si="2421"/>
        <v/>
      </c>
      <c r="AJ261" s="27" t="str">
        <f t="shared" si="2015"/>
        <v/>
      </c>
      <c r="AK261" s="63" t="e">
        <f>IF(LEN('Описание предлагаемого товара'!#REF!)&gt;0,'Описание предлагаемого товара'!#REF!,"")</f>
        <v>#REF!</v>
      </c>
      <c r="AL261" s="91" t="e">
        <f t="shared" ref="AL261:AM261" si="2422">IFERROR(REPLACE(AK261,FIND(CHAR(10),AK261,1),1,""),AK261)</f>
        <v>#REF!</v>
      </c>
      <c r="AM261" s="91" t="e">
        <f t="shared" si="2422"/>
        <v>#REF!</v>
      </c>
      <c r="AN261" s="91" t="e">
        <f t="shared" ref="AN261:AR261" si="2423">IFERROR(REPLACE(AM261,FIND(" ",AM261,1),1,""),AM261)</f>
        <v>#REF!</v>
      </c>
      <c r="AO261" s="91" t="e">
        <f t="shared" si="2423"/>
        <v>#REF!</v>
      </c>
      <c r="AP261" s="91" t="e">
        <f t="shared" si="2423"/>
        <v>#REF!</v>
      </c>
      <c r="AQ261" s="91" t="e">
        <f t="shared" si="2423"/>
        <v>#REF!</v>
      </c>
      <c r="AR261" s="91" t="e">
        <f t="shared" si="2423"/>
        <v>#REF!</v>
      </c>
      <c r="AS261" s="91" t="e">
        <f t="shared" si="1922"/>
        <v>#REF!</v>
      </c>
      <c r="AT261" s="91" t="e">
        <f t="shared" si="1923"/>
        <v>#REF!</v>
      </c>
      <c r="AU261" s="32" t="e">
        <f t="shared" si="1906"/>
        <v>#REF!</v>
      </c>
      <c r="AV261" s="93" t="e">
        <f>'Описание предлагаемого товара'!#REF!</f>
        <v>#REF!</v>
      </c>
      <c r="AW261" s="91" t="e">
        <f>MIN(SEARCH({0,1,2,3,4,5,6,7,8,9},AV261&amp; "0123456789"))</f>
        <v>#REF!</v>
      </c>
      <c r="AX261" s="91" t="str">
        <f t="shared" si="1924"/>
        <v/>
      </c>
      <c r="AY261" s="91" t="str">
        <f t="shared" si="1925"/>
        <v/>
      </c>
      <c r="AZ261" s="91" t="str">
        <f t="shared" si="1926"/>
        <v/>
      </c>
      <c r="BA261" s="91" t="str">
        <f t="shared" si="1927"/>
        <v/>
      </c>
      <c r="BB261" s="91" t="str">
        <f t="shared" si="1928"/>
        <v/>
      </c>
      <c r="BC261" s="91" t="str">
        <f t="shared" si="1929"/>
        <v/>
      </c>
      <c r="BD261" s="91" t="str">
        <f t="shared" si="1930"/>
        <v/>
      </c>
      <c r="BE261" s="91" t="str">
        <f t="shared" si="1931"/>
        <v/>
      </c>
      <c r="BF261" s="91" t="str">
        <f t="shared" si="1932"/>
        <v/>
      </c>
      <c r="BG261" s="91" t="str">
        <f t="shared" si="1933"/>
        <v/>
      </c>
      <c r="BH261" s="91" t="str">
        <f t="shared" si="1934"/>
        <v/>
      </c>
      <c r="BI261" s="91" t="str">
        <f t="shared" si="1935"/>
        <v/>
      </c>
      <c r="BJ261" s="91" t="str">
        <f t="shared" si="1936"/>
        <v/>
      </c>
      <c r="BK261" s="91" t="str">
        <f t="shared" si="1937"/>
        <v/>
      </c>
      <c r="BL261" s="91" t="str">
        <f t="shared" si="1938"/>
        <v/>
      </c>
      <c r="BM261" s="91" t="str">
        <f t="shared" si="1939"/>
        <v/>
      </c>
      <c r="BN261" s="91" t="str">
        <f t="shared" si="1940"/>
        <v/>
      </c>
      <c r="BO261" s="91" t="str">
        <f t="shared" si="1941"/>
        <v/>
      </c>
      <c r="BP261" s="91" t="str">
        <f t="shared" si="1942"/>
        <v/>
      </c>
      <c r="BQ261" s="91" t="str">
        <f t="shared" si="1943"/>
        <v/>
      </c>
      <c r="BR261" s="91" t="str">
        <f t="shared" si="1944"/>
        <v/>
      </c>
      <c r="BS261" s="91" t="str">
        <f t="shared" si="1945"/>
        <v/>
      </c>
      <c r="BT261" s="91" t="str">
        <f t="shared" si="1946"/>
        <v/>
      </c>
      <c r="BU261" s="91" t="str">
        <f t="shared" si="1947"/>
        <v/>
      </c>
      <c r="BV261" s="91" t="str">
        <f t="shared" si="1948"/>
        <v/>
      </c>
      <c r="BW261" s="91" t="str">
        <f t="shared" si="1949"/>
        <v/>
      </c>
      <c r="BX261" s="91" t="str">
        <f t="shared" si="1950"/>
        <v/>
      </c>
      <c r="BY261" s="91" t="str">
        <f t="shared" si="1951"/>
        <v/>
      </c>
      <c r="BZ261" s="91" t="str">
        <f t="shared" si="1952"/>
        <v/>
      </c>
      <c r="CA261" s="91" t="str">
        <f t="shared" si="1953"/>
        <v/>
      </c>
      <c r="CB261" s="91" t="str">
        <f t="shared" si="1954"/>
        <v/>
      </c>
      <c r="CC261" s="91" t="str">
        <f t="shared" si="1955"/>
        <v/>
      </c>
      <c r="CD261" s="91" t="str">
        <f t="shared" si="1956"/>
        <v/>
      </c>
      <c r="CE261" s="91" t="str">
        <f t="shared" si="1957"/>
        <v/>
      </c>
      <c r="CF261" s="91" t="str">
        <f t="shared" si="1958"/>
        <v/>
      </c>
      <c r="CG261" s="91" t="str">
        <f t="shared" si="1959"/>
        <v/>
      </c>
      <c r="CH261" s="91" t="str">
        <f t="shared" si="1960"/>
        <v/>
      </c>
      <c r="CI261" s="91" t="str">
        <f t="shared" si="1961"/>
        <v>нет</v>
      </c>
      <c r="CJ261" s="63" t="e">
        <f>IF(LEN('Описание предлагаемого товара'!#REF!)&gt;0,'Описание предлагаемого товара'!#REF!,"")</f>
        <v>#REF!</v>
      </c>
      <c r="CK261" s="91" t="e">
        <f t="shared" ref="CK261:CL261" si="2424">IFERROR(REPLACE(CJ261,FIND(CHAR(10),CJ261,1),1,""),CJ261)</f>
        <v>#REF!</v>
      </c>
      <c r="CL261" s="91" t="e">
        <f t="shared" si="2424"/>
        <v>#REF!</v>
      </c>
      <c r="CM261" s="91" t="e">
        <f t="shared" si="1963"/>
        <v>#REF!</v>
      </c>
      <c r="CN261" s="91" t="e">
        <f t="shared" si="1964"/>
        <v>#REF!</v>
      </c>
      <c r="CO261" s="91" t="e">
        <f t="shared" si="1965"/>
        <v>#REF!</v>
      </c>
      <c r="CP261" s="90" t="e">
        <f>IF(AU261="Не указан реестровый номер (мера нац.режима Запрет)","",IF(CI261="нет","",IF(CU261="да","исключение(не смотрим баллы)",IFERROR(IF(CI261*1&gt;0,IFERROR(IF(VLOOKUP(CI261*1,Обработ.выгрузка_реестра_РФ!$A:$G,7,)=0,"Баллы не установлены",VLOOKUP(CI261*1,Обработ.выгрузка_реестра_РФ!$A:$G,7,)),IF(LEN(CI261)&gt;14,"","нет номера в реестре РФ")),""),IF(LEN(CI261)=0,"","Некорректный реестровый номер")))))</f>
        <v>#REF!</v>
      </c>
      <c r="CQ261" s="33" t="e">
        <f>IF(LEN(C261)&gt;0,IFERROR(IF(LEN(H261)&gt;0,IF(LEN(VLOOKUP(H261,'исключения(не_смотрим_баллы)'!$A:$C,1,))&gt;0,"да","нет"),"не введен ОКПД2"),"нет"),"")</f>
        <v>#REF!</v>
      </c>
      <c r="CR261" s="33" t="e">
        <f ca="1">IF(CQ261="да",IF(TODAY()&lt;VLOOKUP(H261,'исключения(не_смотрим_баллы)'!$A:$C,3,),"да","нет"),"")</f>
        <v>#REF!</v>
      </c>
      <c r="CS261" s="33" t="str">
        <f>IFERROR(IF(CQ261="да",IF(VLOOKUP(CI261*1,Обработ.выгрузка_реестра_РФ!$A:$G,2,)&lt;VLOOKUP(H261,'исключения(не_смотрим_баллы)'!$A:$C,2,),"да","нет"),""),"")</f>
        <v/>
      </c>
      <c r="CT261" s="24"/>
      <c r="CU261" s="33" t="e">
        <f t="shared" si="1977"/>
        <v>#REF!</v>
      </c>
      <c r="CV261" s="91" t="e">
        <f t="shared" si="1978"/>
        <v>#REF!</v>
      </c>
      <c r="CW261" s="27" t="e">
        <f t="shared" si="1979"/>
        <v>#REF!</v>
      </c>
      <c r="CX261" s="26" t="e">
        <f t="shared" si="1908"/>
        <v>#REF!</v>
      </c>
      <c r="CY261" s="64" t="e">
        <f>IF(LEN('Описание предлагаемого товара'!#REF!)&gt;0,'Описание предлагаемого товара'!#REF!,"")</f>
        <v>#REF!</v>
      </c>
      <c r="CZ261" s="95" t="e">
        <f t="shared" si="1966"/>
        <v>#REF!</v>
      </c>
      <c r="DA261" s="95" t="e">
        <f t="shared" ref="DA261" si="2425">IFERROR(REPLACE(CZ261,FIND(" ",CZ261,1),1,""),CZ261)</f>
        <v>#REF!</v>
      </c>
      <c r="DB261" s="95" t="e">
        <f t="shared" si="1910"/>
        <v>#REF!</v>
      </c>
      <c r="DC261" s="95" t="e">
        <f t="shared" ref="DC261:DD261" si="2426">IFERROR(REPLACE(DB261,FIND("г.",DB261,1),2,""),DB261)</f>
        <v>#REF!</v>
      </c>
      <c r="DD261" s="95" t="e">
        <f t="shared" si="2426"/>
        <v>#REF!</v>
      </c>
      <c r="DE261" s="95" t="e">
        <f t="shared" ref="DE261:DF261" si="2427">IFERROR(REPLACE(DD261,FIND("г",DD261,1),1,""),DD261)</f>
        <v>#REF!</v>
      </c>
      <c r="DF261" s="95" t="e">
        <f t="shared" si="2427"/>
        <v>#REF!</v>
      </c>
      <c r="DG261" s="95" t="e">
        <f t="shared" si="1983"/>
        <v>#REF!</v>
      </c>
      <c r="DH261" s="25" t="str">
        <f>IFERROR(VLOOKUP(CI261*1,Обработ.выгрузка_реестра_РФ!$A:$G,5,),"")</f>
        <v/>
      </c>
      <c r="DI261" s="27" t="str">
        <f t="shared" si="1993"/>
        <v/>
      </c>
      <c r="DJ261" s="27" t="str">
        <f t="shared" ca="1" si="1970"/>
        <v/>
      </c>
      <c r="DK261" s="63" t="e">
        <f>IF(LEN('Описание предлагаемого товара'!#REF!)&gt;0,'Описание предлагаемого товара'!#REF!,"")</f>
        <v>#REF!</v>
      </c>
      <c r="DL261" s="63" t="e">
        <f>IF(LEN('Описание предлагаемого товара'!#REF!)&gt;0,'Описание предлагаемого товара'!#REF!,"")</f>
        <v>#REF!</v>
      </c>
      <c r="DM261" s="32"/>
    </row>
    <row r="262" spans="1:117" ht="48.75" customHeight="1" x14ac:dyDescent="0.25">
      <c r="A262" s="61" t="e">
        <f>IF(LEN('Описание предлагаемого товара'!#REF!)&gt;0,'Описание предлагаемого товара'!#REF!,"")</f>
        <v>#REF!</v>
      </c>
      <c r="B262" s="65" t="e">
        <f>IF(LEN('Описание предлагаемого товара'!#REF!)&gt;0,'Описание предлагаемого товара'!#REF!,"")</f>
        <v>#REF!</v>
      </c>
      <c r="C262" s="61" t="e">
        <f>IF(LEN('Описание предлагаемого товара'!#REF!)&gt;0,'Описание предлагаемого товара'!#REF!,"")</f>
        <v>#REF!</v>
      </c>
      <c r="D262" s="61" t="e">
        <f>IF(LEN('Описание предлагаемого товара'!#REF!)&gt;0,'Описание предлагаемого товара'!#REF!,"")</f>
        <v>#REF!</v>
      </c>
      <c r="E262" s="61" t="e">
        <f>IF(LEN('Описание предлагаемого товара'!#REF!)&gt;0,'Описание предлагаемого товара'!#REF!,"")</f>
        <v>#REF!</v>
      </c>
      <c r="F262" s="61" t="e">
        <f>IF(LEN('Описание предлагаемого товара'!#REF!)&gt;0,'Описание предлагаемого товара'!#REF!,"")</f>
        <v>#REF!</v>
      </c>
      <c r="G262" s="61" t="e">
        <f>IF(LEN('Описание предлагаемого товара'!#REF!)&gt;0,'Описание предлагаемого товара'!#REF!,"")</f>
        <v>#REF!</v>
      </c>
      <c r="H262" s="61" t="e">
        <f>IF(LEN('Описание предлагаемого товара'!#REF!)&gt;0,'Описание предлагаемого товара'!#REF!,"")</f>
        <v>#REF!</v>
      </c>
      <c r="I262" s="61" t="e">
        <f>IF(LEN('Описание предлагаемого товара'!#REF!)&gt;0,'Описание предлагаемого товара'!#REF!,"")</f>
        <v>#REF!</v>
      </c>
      <c r="J262" s="38" t="str">
        <f>IFERROR(VLOOKUP(B262,SAP!$A:$E,5,),"")</f>
        <v/>
      </c>
      <c r="K262" s="40" t="str">
        <f t="shared" si="1913"/>
        <v/>
      </c>
      <c r="L262" s="61" t="e">
        <f>IF(LEN('Описание предлагаемого товара'!#REF!)&gt;0,IFERROR('Описание предлагаемого товара'!#REF!*1,""),"")</f>
        <v>#REF!</v>
      </c>
      <c r="M262" s="39" t="str">
        <f>IFERROR(VLOOKUP(B262,SAP!$A:$E,2,),"")</f>
        <v/>
      </c>
      <c r="N262" s="41" t="str">
        <f t="shared" si="2049"/>
        <v/>
      </c>
      <c r="O262" s="39" t="str">
        <f t="shared" si="1900"/>
        <v/>
      </c>
      <c r="P262" s="36" t="e">
        <f>IF(LEN('Описание предлагаемого товара'!#REF!)&gt;0,'Описание предлагаемого товара'!#REF!,"")</f>
        <v>#REF!</v>
      </c>
      <c r="Q26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62" s="37" t="e">
        <f>IF(LEN('Описание предлагаемого товара'!#REF!)&gt;0,'Описание предлагаемого товара'!#REF!,"")</f>
        <v>#REF!</v>
      </c>
      <c r="S262" s="37" t="e">
        <f>IF(LEN('Описание предлагаемого товара'!#REF!)&gt;0,'Описание предлагаемого товара'!#REF!,"")</f>
        <v>#REF!</v>
      </c>
      <c r="T26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62" s="23" t="str">
        <f>IFERROR(VLOOKUP(CI262*1,Обработ.выгрузка_реестра_РФ!$A:$G,6,),"")</f>
        <v/>
      </c>
      <c r="V262" s="61" t="e">
        <f>IF(LEN('Описание предлагаемого товара'!#REF!)&gt;0,'Описание предлагаемого товара'!#REF!,"")</f>
        <v>#REF!</v>
      </c>
      <c r="W262" s="62" t="e">
        <f>IF(LEN('Описание предлагаемого товара'!#REF!)&gt;0,'Описание предлагаемого товара'!#REF!,"")</f>
        <v>#REF!</v>
      </c>
      <c r="X262" s="91" t="e">
        <f t="shared" ref="X262:Y262" si="2428">IFERROR(REPLACE(W262,FIND(CHAR(10),W262,1),1," "),W262)</f>
        <v>#REF!</v>
      </c>
      <c r="Y262" s="91" t="e">
        <f t="shared" si="2428"/>
        <v>#REF!</v>
      </c>
      <c r="Z262" s="91" t="e">
        <f t="shared" si="1915"/>
        <v>#REF!</v>
      </c>
      <c r="AA262" s="91" t="e">
        <f t="shared" si="1916"/>
        <v>#REF!</v>
      </c>
      <c r="AB262" s="91" t="e">
        <f t="shared" si="1917"/>
        <v>#REF!</v>
      </c>
      <c r="AC262" s="91" t="e">
        <f t="shared" ref="AC262:AF262" si="2429">IFERROR(REPLACE(AB262,FIND("  ",AB262,1),2," "),AB262)</f>
        <v>#REF!</v>
      </c>
      <c r="AD262" s="91" t="e">
        <f t="shared" si="2429"/>
        <v>#REF!</v>
      </c>
      <c r="AE262" s="91" t="e">
        <f t="shared" si="2429"/>
        <v>#REF!</v>
      </c>
      <c r="AF262" s="91" t="e">
        <f t="shared" si="2429"/>
        <v>#REF!</v>
      </c>
      <c r="AG262" s="23" t="str">
        <f>IFERROR(VLOOKUP(CI262*1,Обработ.выгрузка_реестра_РФ!$A:$G,4,),"")</f>
        <v/>
      </c>
      <c r="AH262" s="91" t="str">
        <f t="shared" ref="AH262:AI262" si="2430">IFERROR(REPLACE(AG262,FIND("-",AG262,1),1,"*"),AG262)</f>
        <v/>
      </c>
      <c r="AI262" s="91" t="str">
        <f t="shared" si="2430"/>
        <v/>
      </c>
      <c r="AJ262" s="27" t="str">
        <f t="shared" si="2015"/>
        <v/>
      </c>
      <c r="AK262" s="63" t="e">
        <f>IF(LEN('Описание предлагаемого товара'!#REF!)&gt;0,'Описание предлагаемого товара'!#REF!,"")</f>
        <v>#REF!</v>
      </c>
      <c r="AL262" s="91" t="e">
        <f t="shared" ref="AL262:AM262" si="2431">IFERROR(REPLACE(AK262,FIND(CHAR(10),AK262,1),1,""),AK262)</f>
        <v>#REF!</v>
      </c>
      <c r="AM262" s="91" t="e">
        <f t="shared" si="2431"/>
        <v>#REF!</v>
      </c>
      <c r="AN262" s="91" t="e">
        <f t="shared" ref="AN262:AR262" si="2432">IFERROR(REPLACE(AM262,FIND(" ",AM262,1),1,""),AM262)</f>
        <v>#REF!</v>
      </c>
      <c r="AO262" s="91" t="e">
        <f t="shared" si="2432"/>
        <v>#REF!</v>
      </c>
      <c r="AP262" s="91" t="e">
        <f t="shared" si="2432"/>
        <v>#REF!</v>
      </c>
      <c r="AQ262" s="91" t="e">
        <f t="shared" si="2432"/>
        <v>#REF!</v>
      </c>
      <c r="AR262" s="91" t="e">
        <f t="shared" si="2432"/>
        <v>#REF!</v>
      </c>
      <c r="AS262" s="91" t="e">
        <f t="shared" si="1922"/>
        <v>#REF!</v>
      </c>
      <c r="AT262" s="91" t="e">
        <f t="shared" si="1923"/>
        <v>#REF!</v>
      </c>
      <c r="AU262" s="32" t="e">
        <f t="shared" si="1906"/>
        <v>#REF!</v>
      </c>
      <c r="AV262" s="93" t="e">
        <f>'Описание предлагаемого товара'!#REF!</f>
        <v>#REF!</v>
      </c>
      <c r="AW262" s="91" t="e">
        <f>MIN(SEARCH({0,1,2,3,4,5,6,7,8,9},AV262&amp; "0123456789"))</f>
        <v>#REF!</v>
      </c>
      <c r="AX262" s="91" t="str">
        <f t="shared" si="1924"/>
        <v/>
      </c>
      <c r="AY262" s="91" t="str">
        <f t="shared" si="1925"/>
        <v/>
      </c>
      <c r="AZ262" s="91" t="str">
        <f t="shared" si="1926"/>
        <v/>
      </c>
      <c r="BA262" s="91" t="str">
        <f t="shared" si="1927"/>
        <v/>
      </c>
      <c r="BB262" s="91" t="str">
        <f t="shared" si="1928"/>
        <v/>
      </c>
      <c r="BC262" s="91" t="str">
        <f t="shared" si="1929"/>
        <v/>
      </c>
      <c r="BD262" s="91" t="str">
        <f t="shared" si="1930"/>
        <v/>
      </c>
      <c r="BE262" s="91" t="str">
        <f t="shared" si="1931"/>
        <v/>
      </c>
      <c r="BF262" s="91" t="str">
        <f t="shared" si="1932"/>
        <v/>
      </c>
      <c r="BG262" s="91" t="str">
        <f t="shared" si="1933"/>
        <v/>
      </c>
      <c r="BH262" s="91" t="str">
        <f t="shared" si="1934"/>
        <v/>
      </c>
      <c r="BI262" s="91" t="str">
        <f t="shared" si="1935"/>
        <v/>
      </c>
      <c r="BJ262" s="91" t="str">
        <f t="shared" si="1936"/>
        <v/>
      </c>
      <c r="BK262" s="91" t="str">
        <f t="shared" si="1937"/>
        <v/>
      </c>
      <c r="BL262" s="91" t="str">
        <f t="shared" si="1938"/>
        <v/>
      </c>
      <c r="BM262" s="91" t="str">
        <f t="shared" si="1939"/>
        <v/>
      </c>
      <c r="BN262" s="91" t="str">
        <f t="shared" si="1940"/>
        <v/>
      </c>
      <c r="BO262" s="91" t="str">
        <f t="shared" si="1941"/>
        <v/>
      </c>
      <c r="BP262" s="91" t="str">
        <f t="shared" si="1942"/>
        <v/>
      </c>
      <c r="BQ262" s="91" t="str">
        <f t="shared" si="1943"/>
        <v/>
      </c>
      <c r="BR262" s="91" t="str">
        <f t="shared" si="1944"/>
        <v/>
      </c>
      <c r="BS262" s="91" t="str">
        <f t="shared" si="1945"/>
        <v/>
      </c>
      <c r="BT262" s="91" t="str">
        <f t="shared" si="1946"/>
        <v/>
      </c>
      <c r="BU262" s="91" t="str">
        <f t="shared" si="1947"/>
        <v/>
      </c>
      <c r="BV262" s="91" t="str">
        <f t="shared" si="1948"/>
        <v/>
      </c>
      <c r="BW262" s="91" t="str">
        <f t="shared" si="1949"/>
        <v/>
      </c>
      <c r="BX262" s="91" t="str">
        <f t="shared" si="1950"/>
        <v/>
      </c>
      <c r="BY262" s="91" t="str">
        <f t="shared" si="1951"/>
        <v/>
      </c>
      <c r="BZ262" s="91" t="str">
        <f t="shared" si="1952"/>
        <v/>
      </c>
      <c r="CA262" s="91" t="str">
        <f t="shared" si="1953"/>
        <v/>
      </c>
      <c r="CB262" s="91" t="str">
        <f t="shared" si="1954"/>
        <v/>
      </c>
      <c r="CC262" s="91" t="str">
        <f t="shared" si="1955"/>
        <v/>
      </c>
      <c r="CD262" s="91" t="str">
        <f t="shared" si="1956"/>
        <v/>
      </c>
      <c r="CE262" s="91" t="str">
        <f t="shared" si="1957"/>
        <v/>
      </c>
      <c r="CF262" s="91" t="str">
        <f t="shared" si="1958"/>
        <v/>
      </c>
      <c r="CG262" s="91" t="str">
        <f t="shared" si="1959"/>
        <v/>
      </c>
      <c r="CH262" s="91" t="str">
        <f t="shared" si="1960"/>
        <v/>
      </c>
      <c r="CI262" s="91" t="str">
        <f t="shared" si="1961"/>
        <v>нет</v>
      </c>
      <c r="CJ262" s="63" t="e">
        <f>IF(LEN('Описание предлагаемого товара'!#REF!)&gt;0,'Описание предлагаемого товара'!#REF!,"")</f>
        <v>#REF!</v>
      </c>
      <c r="CK262" s="91" t="e">
        <f t="shared" ref="CK262:CL262" si="2433">IFERROR(REPLACE(CJ262,FIND(CHAR(10),CJ262,1),1,""),CJ262)</f>
        <v>#REF!</v>
      </c>
      <c r="CL262" s="91" t="e">
        <f t="shared" si="2433"/>
        <v>#REF!</v>
      </c>
      <c r="CM262" s="91" t="e">
        <f t="shared" si="1963"/>
        <v>#REF!</v>
      </c>
      <c r="CN262" s="91" t="e">
        <f t="shared" si="1964"/>
        <v>#REF!</v>
      </c>
      <c r="CO262" s="91" t="e">
        <f t="shared" si="1965"/>
        <v>#REF!</v>
      </c>
      <c r="CP262" s="90" t="e">
        <f>IF(AU262="Не указан реестровый номер (мера нац.режима Запрет)","",IF(CI262="нет","",IF(CU262="да","исключение(не смотрим баллы)",IFERROR(IF(CI262*1&gt;0,IFERROR(IF(VLOOKUP(CI262*1,Обработ.выгрузка_реестра_РФ!$A:$G,7,)=0,"Баллы не установлены",VLOOKUP(CI262*1,Обработ.выгрузка_реестра_РФ!$A:$G,7,)),IF(LEN(CI262)&gt;14,"","нет номера в реестре РФ")),""),IF(LEN(CI262)=0,"","Некорректный реестровый номер")))))</f>
        <v>#REF!</v>
      </c>
      <c r="CQ262" s="33" t="e">
        <f>IF(LEN(C262)&gt;0,IFERROR(IF(LEN(H262)&gt;0,IF(LEN(VLOOKUP(H262,'исключения(не_смотрим_баллы)'!$A:$C,1,))&gt;0,"да","нет"),"не введен ОКПД2"),"нет"),"")</f>
        <v>#REF!</v>
      </c>
      <c r="CR262" s="33" t="e">
        <f ca="1">IF(CQ262="да",IF(TODAY()&lt;VLOOKUP(H262,'исключения(не_смотрим_баллы)'!$A:$C,3,),"да","нет"),"")</f>
        <v>#REF!</v>
      </c>
      <c r="CS262" s="33" t="str">
        <f>IFERROR(IF(CQ262="да",IF(VLOOKUP(CI262*1,Обработ.выгрузка_реестра_РФ!$A:$G,2,)&lt;VLOOKUP(H262,'исключения(не_смотрим_баллы)'!$A:$C,2,),"да","нет"),""),"")</f>
        <v/>
      </c>
      <c r="CT262" s="24"/>
      <c r="CU262" s="33" t="e">
        <f t="shared" si="1977"/>
        <v>#REF!</v>
      </c>
      <c r="CV262" s="91" t="e">
        <f t="shared" si="1978"/>
        <v>#REF!</v>
      </c>
      <c r="CW262" s="27" t="e">
        <f t="shared" si="1979"/>
        <v>#REF!</v>
      </c>
      <c r="CX262" s="26" t="e">
        <f t="shared" si="1908"/>
        <v>#REF!</v>
      </c>
      <c r="CY262" s="64" t="e">
        <f>IF(LEN('Описание предлагаемого товара'!#REF!)&gt;0,'Описание предлагаемого товара'!#REF!,"")</f>
        <v>#REF!</v>
      </c>
      <c r="CZ262" s="95" t="e">
        <f t="shared" si="1966"/>
        <v>#REF!</v>
      </c>
      <c r="DA262" s="95" t="e">
        <f t="shared" ref="DA262" si="2434">IFERROR(REPLACE(CZ262,FIND(" ",CZ262,1),1,""),CZ262)</f>
        <v>#REF!</v>
      </c>
      <c r="DB262" s="95" t="e">
        <f t="shared" si="1910"/>
        <v>#REF!</v>
      </c>
      <c r="DC262" s="95" t="e">
        <f t="shared" ref="DC262:DD262" si="2435">IFERROR(REPLACE(DB262,FIND("г.",DB262,1),2,""),DB262)</f>
        <v>#REF!</v>
      </c>
      <c r="DD262" s="95" t="e">
        <f t="shared" si="2435"/>
        <v>#REF!</v>
      </c>
      <c r="DE262" s="95" t="e">
        <f t="shared" ref="DE262:DF262" si="2436">IFERROR(REPLACE(DD262,FIND("г",DD262,1),1,""),DD262)</f>
        <v>#REF!</v>
      </c>
      <c r="DF262" s="95" t="e">
        <f t="shared" si="2436"/>
        <v>#REF!</v>
      </c>
      <c r="DG262" s="95" t="e">
        <f t="shared" si="1983"/>
        <v>#REF!</v>
      </c>
      <c r="DH262" s="25" t="str">
        <f>IFERROR(VLOOKUP(CI262*1,Обработ.выгрузка_реестра_РФ!$A:$G,5,),"")</f>
        <v/>
      </c>
      <c r="DI262" s="27" t="str">
        <f t="shared" si="1993"/>
        <v/>
      </c>
      <c r="DJ262" s="27" t="str">
        <f t="shared" ca="1" si="1970"/>
        <v/>
      </c>
      <c r="DK262" s="63" t="e">
        <f>IF(LEN('Описание предлагаемого товара'!#REF!)&gt;0,'Описание предлагаемого товара'!#REF!,"")</f>
        <v>#REF!</v>
      </c>
      <c r="DL262" s="63" t="e">
        <f>IF(LEN('Описание предлагаемого товара'!#REF!)&gt;0,'Описание предлагаемого товара'!#REF!,"")</f>
        <v>#REF!</v>
      </c>
      <c r="DM262" s="32"/>
    </row>
    <row r="263" spans="1:117" ht="48.75" customHeight="1" x14ac:dyDescent="0.25">
      <c r="A263" s="61" t="e">
        <f>IF(LEN('Описание предлагаемого товара'!#REF!)&gt;0,'Описание предлагаемого товара'!#REF!,"")</f>
        <v>#REF!</v>
      </c>
      <c r="B263" s="65" t="e">
        <f>IF(LEN('Описание предлагаемого товара'!#REF!)&gt;0,'Описание предлагаемого товара'!#REF!,"")</f>
        <v>#REF!</v>
      </c>
      <c r="C263" s="61" t="e">
        <f>IF(LEN('Описание предлагаемого товара'!#REF!)&gt;0,'Описание предлагаемого товара'!#REF!,"")</f>
        <v>#REF!</v>
      </c>
      <c r="D263" s="61" t="e">
        <f>IF(LEN('Описание предлагаемого товара'!#REF!)&gt;0,'Описание предлагаемого товара'!#REF!,"")</f>
        <v>#REF!</v>
      </c>
      <c r="E263" s="61" t="e">
        <f>IF(LEN('Описание предлагаемого товара'!#REF!)&gt;0,'Описание предлагаемого товара'!#REF!,"")</f>
        <v>#REF!</v>
      </c>
      <c r="F263" s="61" t="e">
        <f>IF(LEN('Описание предлагаемого товара'!#REF!)&gt;0,'Описание предлагаемого товара'!#REF!,"")</f>
        <v>#REF!</v>
      </c>
      <c r="G263" s="61" t="e">
        <f>IF(LEN('Описание предлагаемого товара'!#REF!)&gt;0,'Описание предлагаемого товара'!#REF!,"")</f>
        <v>#REF!</v>
      </c>
      <c r="H263" s="61" t="e">
        <f>IF(LEN('Описание предлагаемого товара'!#REF!)&gt;0,'Описание предлагаемого товара'!#REF!,"")</f>
        <v>#REF!</v>
      </c>
      <c r="I263" s="61" t="e">
        <f>IF(LEN('Описание предлагаемого товара'!#REF!)&gt;0,'Описание предлагаемого товара'!#REF!,"")</f>
        <v>#REF!</v>
      </c>
      <c r="J263" s="38" t="str">
        <f>IFERROR(VLOOKUP(B263,SAP!$A:$E,5,),"")</f>
        <v/>
      </c>
      <c r="K263" s="40" t="str">
        <f t="shared" si="1913"/>
        <v/>
      </c>
      <c r="L263" s="61" t="e">
        <f>IF(LEN('Описание предлагаемого товара'!#REF!)&gt;0,IFERROR('Описание предлагаемого товара'!#REF!*1,""),"")</f>
        <v>#REF!</v>
      </c>
      <c r="M263" s="39" t="str">
        <f>IFERROR(VLOOKUP(B263,SAP!$A:$E,2,),"")</f>
        <v/>
      </c>
      <c r="N263" s="41" t="str">
        <f t="shared" si="2049"/>
        <v/>
      </c>
      <c r="O263" s="39" t="str">
        <f t="shared" si="1900"/>
        <v/>
      </c>
      <c r="P263" s="36" t="e">
        <f>IF(LEN('Описание предлагаемого товара'!#REF!)&gt;0,'Описание предлагаемого товара'!#REF!,"")</f>
        <v>#REF!</v>
      </c>
      <c r="Q26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63" s="37" t="e">
        <f>IF(LEN('Описание предлагаемого товара'!#REF!)&gt;0,'Описание предлагаемого товара'!#REF!,"")</f>
        <v>#REF!</v>
      </c>
      <c r="S263" s="37" t="e">
        <f>IF(LEN('Описание предлагаемого товара'!#REF!)&gt;0,'Описание предлагаемого товара'!#REF!,"")</f>
        <v>#REF!</v>
      </c>
      <c r="T26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63" s="23" t="str">
        <f>IFERROR(VLOOKUP(CI263*1,Обработ.выгрузка_реестра_РФ!$A:$G,6,),"")</f>
        <v/>
      </c>
      <c r="V263" s="61" t="e">
        <f>IF(LEN('Описание предлагаемого товара'!#REF!)&gt;0,'Описание предлагаемого товара'!#REF!,"")</f>
        <v>#REF!</v>
      </c>
      <c r="W263" s="62" t="e">
        <f>IF(LEN('Описание предлагаемого товара'!#REF!)&gt;0,'Описание предлагаемого товара'!#REF!,"")</f>
        <v>#REF!</v>
      </c>
      <c r="X263" s="91" t="e">
        <f t="shared" ref="X263:Y263" si="2437">IFERROR(REPLACE(W263,FIND(CHAR(10),W263,1),1," "),W263)</f>
        <v>#REF!</v>
      </c>
      <c r="Y263" s="91" t="e">
        <f t="shared" si="2437"/>
        <v>#REF!</v>
      </c>
      <c r="Z263" s="91" t="e">
        <f t="shared" si="1915"/>
        <v>#REF!</v>
      </c>
      <c r="AA263" s="91" t="e">
        <f t="shared" si="1916"/>
        <v>#REF!</v>
      </c>
      <c r="AB263" s="91" t="e">
        <f t="shared" si="1917"/>
        <v>#REF!</v>
      </c>
      <c r="AC263" s="91" t="e">
        <f t="shared" ref="AC263:AF263" si="2438">IFERROR(REPLACE(AB263,FIND("  ",AB263,1),2," "),AB263)</f>
        <v>#REF!</v>
      </c>
      <c r="AD263" s="91" t="e">
        <f t="shared" si="2438"/>
        <v>#REF!</v>
      </c>
      <c r="AE263" s="91" t="e">
        <f t="shared" si="2438"/>
        <v>#REF!</v>
      </c>
      <c r="AF263" s="91" t="e">
        <f t="shared" si="2438"/>
        <v>#REF!</v>
      </c>
      <c r="AG263" s="23" t="str">
        <f>IFERROR(VLOOKUP(CI263*1,Обработ.выгрузка_реестра_РФ!$A:$G,4,),"")</f>
        <v/>
      </c>
      <c r="AH263" s="91" t="str">
        <f t="shared" ref="AH263:AI263" si="2439">IFERROR(REPLACE(AG263,FIND("-",AG263,1),1,"*"),AG263)</f>
        <v/>
      </c>
      <c r="AI263" s="91" t="str">
        <f t="shared" si="2439"/>
        <v/>
      </c>
      <c r="AJ263" s="27" t="str">
        <f t="shared" si="2015"/>
        <v/>
      </c>
      <c r="AK263" s="63" t="e">
        <f>IF(LEN('Описание предлагаемого товара'!#REF!)&gt;0,'Описание предлагаемого товара'!#REF!,"")</f>
        <v>#REF!</v>
      </c>
      <c r="AL263" s="91" t="e">
        <f t="shared" ref="AL263:AM263" si="2440">IFERROR(REPLACE(AK263,FIND(CHAR(10),AK263,1),1,""),AK263)</f>
        <v>#REF!</v>
      </c>
      <c r="AM263" s="91" t="e">
        <f t="shared" si="2440"/>
        <v>#REF!</v>
      </c>
      <c r="AN263" s="91" t="e">
        <f t="shared" ref="AN263:AR263" si="2441">IFERROR(REPLACE(AM263,FIND(" ",AM263,1),1,""),AM263)</f>
        <v>#REF!</v>
      </c>
      <c r="AO263" s="91" t="e">
        <f t="shared" si="2441"/>
        <v>#REF!</v>
      </c>
      <c r="AP263" s="91" t="e">
        <f t="shared" si="2441"/>
        <v>#REF!</v>
      </c>
      <c r="AQ263" s="91" t="e">
        <f t="shared" si="2441"/>
        <v>#REF!</v>
      </c>
      <c r="AR263" s="91" t="e">
        <f t="shared" si="2441"/>
        <v>#REF!</v>
      </c>
      <c r="AS263" s="91" t="e">
        <f t="shared" si="1922"/>
        <v>#REF!</v>
      </c>
      <c r="AT263" s="91" t="e">
        <f t="shared" si="1923"/>
        <v>#REF!</v>
      </c>
      <c r="AU263" s="32" t="e">
        <f t="shared" si="1906"/>
        <v>#REF!</v>
      </c>
      <c r="AV263" s="93" t="e">
        <f>'Описание предлагаемого товара'!#REF!</f>
        <v>#REF!</v>
      </c>
      <c r="AW263" s="91" t="e">
        <f>MIN(SEARCH({0,1,2,3,4,5,6,7,8,9},AV263&amp; "0123456789"))</f>
        <v>#REF!</v>
      </c>
      <c r="AX263" s="91" t="str">
        <f t="shared" si="1924"/>
        <v/>
      </c>
      <c r="AY263" s="91" t="str">
        <f t="shared" si="1925"/>
        <v/>
      </c>
      <c r="AZ263" s="91" t="str">
        <f t="shared" si="1926"/>
        <v/>
      </c>
      <c r="BA263" s="91" t="str">
        <f t="shared" si="1927"/>
        <v/>
      </c>
      <c r="BB263" s="91" t="str">
        <f t="shared" si="1928"/>
        <v/>
      </c>
      <c r="BC263" s="91" t="str">
        <f t="shared" si="1929"/>
        <v/>
      </c>
      <c r="BD263" s="91" t="str">
        <f t="shared" si="1930"/>
        <v/>
      </c>
      <c r="BE263" s="91" t="str">
        <f t="shared" si="1931"/>
        <v/>
      </c>
      <c r="BF263" s="91" t="str">
        <f t="shared" si="1932"/>
        <v/>
      </c>
      <c r="BG263" s="91" t="str">
        <f t="shared" si="1933"/>
        <v/>
      </c>
      <c r="BH263" s="91" t="str">
        <f t="shared" si="1934"/>
        <v/>
      </c>
      <c r="BI263" s="91" t="str">
        <f t="shared" si="1935"/>
        <v/>
      </c>
      <c r="BJ263" s="91" t="str">
        <f t="shared" si="1936"/>
        <v/>
      </c>
      <c r="BK263" s="91" t="str">
        <f t="shared" si="1937"/>
        <v/>
      </c>
      <c r="BL263" s="91" t="str">
        <f t="shared" si="1938"/>
        <v/>
      </c>
      <c r="BM263" s="91" t="str">
        <f t="shared" si="1939"/>
        <v/>
      </c>
      <c r="BN263" s="91" t="str">
        <f t="shared" si="1940"/>
        <v/>
      </c>
      <c r="BO263" s="91" t="str">
        <f t="shared" si="1941"/>
        <v/>
      </c>
      <c r="BP263" s="91" t="str">
        <f t="shared" si="1942"/>
        <v/>
      </c>
      <c r="BQ263" s="91" t="str">
        <f t="shared" si="1943"/>
        <v/>
      </c>
      <c r="BR263" s="91" t="str">
        <f t="shared" si="1944"/>
        <v/>
      </c>
      <c r="BS263" s="91" t="str">
        <f t="shared" si="1945"/>
        <v/>
      </c>
      <c r="BT263" s="91" t="str">
        <f t="shared" si="1946"/>
        <v/>
      </c>
      <c r="BU263" s="91" t="str">
        <f t="shared" si="1947"/>
        <v/>
      </c>
      <c r="BV263" s="91" t="str">
        <f t="shared" si="1948"/>
        <v/>
      </c>
      <c r="BW263" s="91" t="str">
        <f t="shared" si="1949"/>
        <v/>
      </c>
      <c r="BX263" s="91" t="str">
        <f t="shared" si="1950"/>
        <v/>
      </c>
      <c r="BY263" s="91" t="str">
        <f t="shared" si="1951"/>
        <v/>
      </c>
      <c r="BZ263" s="91" t="str">
        <f t="shared" si="1952"/>
        <v/>
      </c>
      <c r="CA263" s="91" t="str">
        <f t="shared" si="1953"/>
        <v/>
      </c>
      <c r="CB263" s="91" t="str">
        <f t="shared" si="1954"/>
        <v/>
      </c>
      <c r="CC263" s="91" t="str">
        <f t="shared" si="1955"/>
        <v/>
      </c>
      <c r="CD263" s="91" t="str">
        <f t="shared" si="1956"/>
        <v/>
      </c>
      <c r="CE263" s="91" t="str">
        <f t="shared" si="1957"/>
        <v/>
      </c>
      <c r="CF263" s="91" t="str">
        <f t="shared" si="1958"/>
        <v/>
      </c>
      <c r="CG263" s="91" t="str">
        <f t="shared" si="1959"/>
        <v/>
      </c>
      <c r="CH263" s="91" t="str">
        <f t="shared" si="1960"/>
        <v/>
      </c>
      <c r="CI263" s="91" t="str">
        <f t="shared" si="1961"/>
        <v>нет</v>
      </c>
      <c r="CJ263" s="63" t="e">
        <f>IF(LEN('Описание предлагаемого товара'!#REF!)&gt;0,'Описание предлагаемого товара'!#REF!,"")</f>
        <v>#REF!</v>
      </c>
      <c r="CK263" s="91" t="e">
        <f t="shared" ref="CK263:CL263" si="2442">IFERROR(REPLACE(CJ263,FIND(CHAR(10),CJ263,1),1,""),CJ263)</f>
        <v>#REF!</v>
      </c>
      <c r="CL263" s="91" t="e">
        <f t="shared" si="2442"/>
        <v>#REF!</v>
      </c>
      <c r="CM263" s="91" t="e">
        <f t="shared" si="1963"/>
        <v>#REF!</v>
      </c>
      <c r="CN263" s="91" t="e">
        <f t="shared" si="1964"/>
        <v>#REF!</v>
      </c>
      <c r="CO263" s="91" t="e">
        <f t="shared" si="1965"/>
        <v>#REF!</v>
      </c>
      <c r="CP263" s="90" t="e">
        <f>IF(AU263="Не указан реестровый номер (мера нац.режима Запрет)","",IF(CI263="нет","",IF(CU263="да","исключение(не смотрим баллы)",IFERROR(IF(CI263*1&gt;0,IFERROR(IF(VLOOKUP(CI263*1,Обработ.выгрузка_реестра_РФ!$A:$G,7,)=0,"Баллы не установлены",VLOOKUP(CI263*1,Обработ.выгрузка_реестра_РФ!$A:$G,7,)),IF(LEN(CI263)&gt;14,"","нет номера в реестре РФ")),""),IF(LEN(CI263)=0,"","Некорректный реестровый номер")))))</f>
        <v>#REF!</v>
      </c>
      <c r="CQ263" s="33" t="e">
        <f>IF(LEN(C263)&gt;0,IFERROR(IF(LEN(H263)&gt;0,IF(LEN(VLOOKUP(H263,'исключения(не_смотрим_баллы)'!$A:$C,1,))&gt;0,"да","нет"),"не введен ОКПД2"),"нет"),"")</f>
        <v>#REF!</v>
      </c>
      <c r="CR263" s="33" t="e">
        <f ca="1">IF(CQ263="да",IF(TODAY()&lt;VLOOKUP(H263,'исключения(не_смотрим_баллы)'!$A:$C,3,),"да","нет"),"")</f>
        <v>#REF!</v>
      </c>
      <c r="CS263" s="33" t="str">
        <f>IFERROR(IF(CQ263="да",IF(VLOOKUP(CI263*1,Обработ.выгрузка_реестра_РФ!$A:$G,2,)&lt;VLOOKUP(H263,'исключения(не_смотрим_баллы)'!$A:$C,2,),"да","нет"),""),"")</f>
        <v/>
      </c>
      <c r="CT263" s="24"/>
      <c r="CU263" s="33" t="e">
        <f t="shared" si="1977"/>
        <v>#REF!</v>
      </c>
      <c r="CV263" s="91" t="e">
        <f t="shared" si="1978"/>
        <v>#REF!</v>
      </c>
      <c r="CW263" s="27" t="e">
        <f t="shared" si="1979"/>
        <v>#REF!</v>
      </c>
      <c r="CX263" s="26" t="e">
        <f t="shared" si="1908"/>
        <v>#REF!</v>
      </c>
      <c r="CY263" s="64" t="e">
        <f>IF(LEN('Описание предлагаемого товара'!#REF!)&gt;0,'Описание предлагаемого товара'!#REF!,"")</f>
        <v>#REF!</v>
      </c>
      <c r="CZ263" s="95" t="e">
        <f t="shared" si="1966"/>
        <v>#REF!</v>
      </c>
      <c r="DA263" s="95" t="e">
        <f t="shared" ref="DA263" si="2443">IFERROR(REPLACE(CZ263,FIND(" ",CZ263,1),1,""),CZ263)</f>
        <v>#REF!</v>
      </c>
      <c r="DB263" s="95" t="e">
        <f t="shared" si="1910"/>
        <v>#REF!</v>
      </c>
      <c r="DC263" s="95" t="e">
        <f t="shared" ref="DC263:DD263" si="2444">IFERROR(REPLACE(DB263,FIND("г.",DB263,1),2,""),DB263)</f>
        <v>#REF!</v>
      </c>
      <c r="DD263" s="95" t="e">
        <f t="shared" si="2444"/>
        <v>#REF!</v>
      </c>
      <c r="DE263" s="95" t="e">
        <f t="shared" ref="DE263:DF263" si="2445">IFERROR(REPLACE(DD263,FIND("г",DD263,1),1,""),DD263)</f>
        <v>#REF!</v>
      </c>
      <c r="DF263" s="95" t="e">
        <f t="shared" si="2445"/>
        <v>#REF!</v>
      </c>
      <c r="DG263" s="95" t="e">
        <f t="shared" si="1983"/>
        <v>#REF!</v>
      </c>
      <c r="DH263" s="25" t="str">
        <f>IFERROR(VLOOKUP(CI263*1,Обработ.выгрузка_реестра_РФ!$A:$G,5,),"")</f>
        <v/>
      </c>
      <c r="DI263" s="27" t="str">
        <f t="shared" si="1993"/>
        <v/>
      </c>
      <c r="DJ263" s="27" t="str">
        <f t="shared" ca="1" si="1970"/>
        <v/>
      </c>
      <c r="DK263" s="63" t="e">
        <f>IF(LEN('Описание предлагаемого товара'!#REF!)&gt;0,'Описание предлагаемого товара'!#REF!,"")</f>
        <v>#REF!</v>
      </c>
      <c r="DL263" s="63" t="e">
        <f>IF(LEN('Описание предлагаемого товара'!#REF!)&gt;0,'Описание предлагаемого товара'!#REF!,"")</f>
        <v>#REF!</v>
      </c>
      <c r="DM263" s="32"/>
    </row>
    <row r="264" spans="1:117" ht="48.75" customHeight="1" x14ac:dyDescent="0.25">
      <c r="A264" s="61" t="e">
        <f>IF(LEN('Описание предлагаемого товара'!#REF!)&gt;0,'Описание предлагаемого товара'!#REF!,"")</f>
        <v>#REF!</v>
      </c>
      <c r="B264" s="65" t="e">
        <f>IF(LEN('Описание предлагаемого товара'!#REF!)&gt;0,'Описание предлагаемого товара'!#REF!,"")</f>
        <v>#REF!</v>
      </c>
      <c r="C264" s="61" t="e">
        <f>IF(LEN('Описание предлагаемого товара'!#REF!)&gt;0,'Описание предлагаемого товара'!#REF!,"")</f>
        <v>#REF!</v>
      </c>
      <c r="D264" s="61" t="e">
        <f>IF(LEN('Описание предлагаемого товара'!#REF!)&gt;0,'Описание предлагаемого товара'!#REF!,"")</f>
        <v>#REF!</v>
      </c>
      <c r="E264" s="61" t="e">
        <f>IF(LEN('Описание предлагаемого товара'!#REF!)&gt;0,'Описание предлагаемого товара'!#REF!,"")</f>
        <v>#REF!</v>
      </c>
      <c r="F264" s="61" t="e">
        <f>IF(LEN('Описание предлагаемого товара'!#REF!)&gt;0,'Описание предлагаемого товара'!#REF!,"")</f>
        <v>#REF!</v>
      </c>
      <c r="G264" s="61" t="e">
        <f>IF(LEN('Описание предлагаемого товара'!#REF!)&gt;0,'Описание предлагаемого товара'!#REF!,"")</f>
        <v>#REF!</v>
      </c>
      <c r="H264" s="61" t="e">
        <f>IF(LEN('Описание предлагаемого товара'!#REF!)&gt;0,'Описание предлагаемого товара'!#REF!,"")</f>
        <v>#REF!</v>
      </c>
      <c r="I264" s="61" t="e">
        <f>IF(LEN('Описание предлагаемого товара'!#REF!)&gt;0,'Описание предлагаемого товара'!#REF!,"")</f>
        <v>#REF!</v>
      </c>
      <c r="J264" s="38" t="str">
        <f>IFERROR(VLOOKUP(B264,SAP!$A:$E,5,),"")</f>
        <v/>
      </c>
      <c r="K264" s="40" t="str">
        <f t="shared" si="1913"/>
        <v/>
      </c>
      <c r="L264" s="61" t="e">
        <f>IF(LEN('Описание предлагаемого товара'!#REF!)&gt;0,IFERROR('Описание предлагаемого товара'!#REF!*1,""),"")</f>
        <v>#REF!</v>
      </c>
      <c r="M264" s="39" t="str">
        <f>IFERROR(VLOOKUP(B264,SAP!$A:$E,2,),"")</f>
        <v/>
      </c>
      <c r="N264" s="41" t="str">
        <f t="shared" si="2049"/>
        <v/>
      </c>
      <c r="O264" s="39" t="str">
        <f t="shared" si="1900"/>
        <v/>
      </c>
      <c r="P264" s="36" t="e">
        <f>IF(LEN('Описание предлагаемого товара'!#REF!)&gt;0,'Описание предлагаемого товара'!#REF!,"")</f>
        <v>#REF!</v>
      </c>
      <c r="Q26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64" s="37" t="e">
        <f>IF(LEN('Описание предлагаемого товара'!#REF!)&gt;0,'Описание предлагаемого товара'!#REF!,"")</f>
        <v>#REF!</v>
      </c>
      <c r="S264" s="37" t="e">
        <f>IF(LEN('Описание предлагаемого товара'!#REF!)&gt;0,'Описание предлагаемого товара'!#REF!,"")</f>
        <v>#REF!</v>
      </c>
      <c r="T26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64" s="23" t="str">
        <f>IFERROR(VLOOKUP(CI264*1,Обработ.выгрузка_реестра_РФ!$A:$G,6,),"")</f>
        <v/>
      </c>
      <c r="V264" s="61" t="e">
        <f>IF(LEN('Описание предлагаемого товара'!#REF!)&gt;0,'Описание предлагаемого товара'!#REF!,"")</f>
        <v>#REF!</v>
      </c>
      <c r="W264" s="62" t="e">
        <f>IF(LEN('Описание предлагаемого товара'!#REF!)&gt;0,'Описание предлагаемого товара'!#REF!,"")</f>
        <v>#REF!</v>
      </c>
      <c r="X264" s="91" t="e">
        <f t="shared" ref="X264:Y264" si="2446">IFERROR(REPLACE(W264,FIND(CHAR(10),W264,1),1," "),W264)</f>
        <v>#REF!</v>
      </c>
      <c r="Y264" s="91" t="e">
        <f t="shared" si="2446"/>
        <v>#REF!</v>
      </c>
      <c r="Z264" s="91" t="e">
        <f t="shared" si="1915"/>
        <v>#REF!</v>
      </c>
      <c r="AA264" s="91" t="e">
        <f t="shared" si="1916"/>
        <v>#REF!</v>
      </c>
      <c r="AB264" s="91" t="e">
        <f t="shared" si="1917"/>
        <v>#REF!</v>
      </c>
      <c r="AC264" s="91" t="e">
        <f t="shared" ref="AC264:AF264" si="2447">IFERROR(REPLACE(AB264,FIND("  ",AB264,1),2," "),AB264)</f>
        <v>#REF!</v>
      </c>
      <c r="AD264" s="91" t="e">
        <f t="shared" si="2447"/>
        <v>#REF!</v>
      </c>
      <c r="AE264" s="91" t="e">
        <f t="shared" si="2447"/>
        <v>#REF!</v>
      </c>
      <c r="AF264" s="91" t="e">
        <f t="shared" si="2447"/>
        <v>#REF!</v>
      </c>
      <c r="AG264" s="23" t="str">
        <f>IFERROR(VLOOKUP(CI264*1,Обработ.выгрузка_реестра_РФ!$A:$G,4,),"")</f>
        <v/>
      </c>
      <c r="AH264" s="91" t="str">
        <f t="shared" ref="AH264:AI264" si="2448">IFERROR(REPLACE(AG264,FIND("-",AG264,1),1,"*"),AG264)</f>
        <v/>
      </c>
      <c r="AI264" s="91" t="str">
        <f t="shared" si="2448"/>
        <v/>
      </c>
      <c r="AJ264" s="27" t="str">
        <f t="shared" si="2015"/>
        <v/>
      </c>
      <c r="AK264" s="63" t="e">
        <f>IF(LEN('Описание предлагаемого товара'!#REF!)&gt;0,'Описание предлагаемого товара'!#REF!,"")</f>
        <v>#REF!</v>
      </c>
      <c r="AL264" s="91" t="e">
        <f t="shared" ref="AL264:AM264" si="2449">IFERROR(REPLACE(AK264,FIND(CHAR(10),AK264,1),1,""),AK264)</f>
        <v>#REF!</v>
      </c>
      <c r="AM264" s="91" t="e">
        <f t="shared" si="2449"/>
        <v>#REF!</v>
      </c>
      <c r="AN264" s="91" t="e">
        <f t="shared" ref="AN264:AR264" si="2450">IFERROR(REPLACE(AM264,FIND(" ",AM264,1),1,""),AM264)</f>
        <v>#REF!</v>
      </c>
      <c r="AO264" s="91" t="e">
        <f t="shared" si="2450"/>
        <v>#REF!</v>
      </c>
      <c r="AP264" s="91" t="e">
        <f t="shared" si="2450"/>
        <v>#REF!</v>
      </c>
      <c r="AQ264" s="91" t="e">
        <f t="shared" si="2450"/>
        <v>#REF!</v>
      </c>
      <c r="AR264" s="91" t="e">
        <f t="shared" si="2450"/>
        <v>#REF!</v>
      </c>
      <c r="AS264" s="91" t="e">
        <f t="shared" si="1922"/>
        <v>#REF!</v>
      </c>
      <c r="AT264" s="91" t="e">
        <f t="shared" si="1923"/>
        <v>#REF!</v>
      </c>
      <c r="AU264" s="32" t="e">
        <f t="shared" si="1906"/>
        <v>#REF!</v>
      </c>
      <c r="AV264" s="93" t="e">
        <f>'Описание предлагаемого товара'!#REF!</f>
        <v>#REF!</v>
      </c>
      <c r="AW264" s="91" t="e">
        <f>MIN(SEARCH({0,1,2,3,4,5,6,7,8,9},AV264&amp; "0123456789"))</f>
        <v>#REF!</v>
      </c>
      <c r="AX264" s="91" t="str">
        <f t="shared" si="1924"/>
        <v/>
      </c>
      <c r="AY264" s="91" t="str">
        <f t="shared" si="1925"/>
        <v/>
      </c>
      <c r="AZ264" s="91" t="str">
        <f t="shared" si="1926"/>
        <v/>
      </c>
      <c r="BA264" s="91" t="str">
        <f t="shared" si="1927"/>
        <v/>
      </c>
      <c r="BB264" s="91" t="str">
        <f t="shared" si="1928"/>
        <v/>
      </c>
      <c r="BC264" s="91" t="str">
        <f t="shared" si="1929"/>
        <v/>
      </c>
      <c r="BD264" s="91" t="str">
        <f t="shared" si="1930"/>
        <v/>
      </c>
      <c r="BE264" s="91" t="str">
        <f t="shared" si="1931"/>
        <v/>
      </c>
      <c r="BF264" s="91" t="str">
        <f t="shared" si="1932"/>
        <v/>
      </c>
      <c r="BG264" s="91" t="str">
        <f t="shared" si="1933"/>
        <v/>
      </c>
      <c r="BH264" s="91" t="str">
        <f t="shared" si="1934"/>
        <v/>
      </c>
      <c r="BI264" s="91" t="str">
        <f t="shared" si="1935"/>
        <v/>
      </c>
      <c r="BJ264" s="91" t="str">
        <f t="shared" si="1936"/>
        <v/>
      </c>
      <c r="BK264" s="91" t="str">
        <f t="shared" si="1937"/>
        <v/>
      </c>
      <c r="BL264" s="91" t="str">
        <f t="shared" si="1938"/>
        <v/>
      </c>
      <c r="BM264" s="91" t="str">
        <f t="shared" si="1939"/>
        <v/>
      </c>
      <c r="BN264" s="91" t="str">
        <f t="shared" si="1940"/>
        <v/>
      </c>
      <c r="BO264" s="91" t="str">
        <f t="shared" si="1941"/>
        <v/>
      </c>
      <c r="BP264" s="91" t="str">
        <f t="shared" si="1942"/>
        <v/>
      </c>
      <c r="BQ264" s="91" t="str">
        <f t="shared" si="1943"/>
        <v/>
      </c>
      <c r="BR264" s="91" t="str">
        <f t="shared" si="1944"/>
        <v/>
      </c>
      <c r="BS264" s="91" t="str">
        <f t="shared" si="1945"/>
        <v/>
      </c>
      <c r="BT264" s="91" t="str">
        <f t="shared" si="1946"/>
        <v/>
      </c>
      <c r="BU264" s="91" t="str">
        <f t="shared" si="1947"/>
        <v/>
      </c>
      <c r="BV264" s="91" t="str">
        <f t="shared" si="1948"/>
        <v/>
      </c>
      <c r="BW264" s="91" t="str">
        <f t="shared" si="1949"/>
        <v/>
      </c>
      <c r="BX264" s="91" t="str">
        <f t="shared" si="1950"/>
        <v/>
      </c>
      <c r="BY264" s="91" t="str">
        <f t="shared" si="1951"/>
        <v/>
      </c>
      <c r="BZ264" s="91" t="str">
        <f t="shared" si="1952"/>
        <v/>
      </c>
      <c r="CA264" s="91" t="str">
        <f t="shared" si="1953"/>
        <v/>
      </c>
      <c r="CB264" s="91" t="str">
        <f t="shared" si="1954"/>
        <v/>
      </c>
      <c r="CC264" s="91" t="str">
        <f t="shared" si="1955"/>
        <v/>
      </c>
      <c r="CD264" s="91" t="str">
        <f t="shared" si="1956"/>
        <v/>
      </c>
      <c r="CE264" s="91" t="str">
        <f t="shared" si="1957"/>
        <v/>
      </c>
      <c r="CF264" s="91" t="str">
        <f t="shared" si="1958"/>
        <v/>
      </c>
      <c r="CG264" s="91" t="str">
        <f t="shared" si="1959"/>
        <v/>
      </c>
      <c r="CH264" s="91" t="str">
        <f t="shared" si="1960"/>
        <v/>
      </c>
      <c r="CI264" s="91" t="str">
        <f t="shared" si="1961"/>
        <v>нет</v>
      </c>
      <c r="CJ264" s="63" t="e">
        <f>IF(LEN('Описание предлагаемого товара'!#REF!)&gt;0,'Описание предлагаемого товара'!#REF!,"")</f>
        <v>#REF!</v>
      </c>
      <c r="CK264" s="91" t="e">
        <f t="shared" ref="CK264:CL264" si="2451">IFERROR(REPLACE(CJ264,FIND(CHAR(10),CJ264,1),1,""),CJ264)</f>
        <v>#REF!</v>
      </c>
      <c r="CL264" s="91" t="e">
        <f t="shared" si="2451"/>
        <v>#REF!</v>
      </c>
      <c r="CM264" s="91" t="e">
        <f t="shared" si="1963"/>
        <v>#REF!</v>
      </c>
      <c r="CN264" s="91" t="e">
        <f t="shared" si="1964"/>
        <v>#REF!</v>
      </c>
      <c r="CO264" s="91" t="e">
        <f t="shared" si="1965"/>
        <v>#REF!</v>
      </c>
      <c r="CP264" s="90" t="e">
        <f>IF(AU264="Не указан реестровый номер (мера нац.режима Запрет)","",IF(CI264="нет","",IF(CU264="да","исключение(не смотрим баллы)",IFERROR(IF(CI264*1&gt;0,IFERROR(IF(VLOOKUP(CI264*1,Обработ.выгрузка_реестра_РФ!$A:$G,7,)=0,"Баллы не установлены",VLOOKUP(CI264*1,Обработ.выгрузка_реестра_РФ!$A:$G,7,)),IF(LEN(CI264)&gt;14,"","нет номера в реестре РФ")),""),IF(LEN(CI264)=0,"","Некорректный реестровый номер")))))</f>
        <v>#REF!</v>
      </c>
      <c r="CQ264" s="33" t="e">
        <f>IF(LEN(C264)&gt;0,IFERROR(IF(LEN(H264)&gt;0,IF(LEN(VLOOKUP(H264,'исключения(не_смотрим_баллы)'!$A:$C,1,))&gt;0,"да","нет"),"не введен ОКПД2"),"нет"),"")</f>
        <v>#REF!</v>
      </c>
      <c r="CR264" s="33" t="e">
        <f ca="1">IF(CQ264="да",IF(TODAY()&lt;VLOOKUP(H264,'исключения(не_смотрим_баллы)'!$A:$C,3,),"да","нет"),"")</f>
        <v>#REF!</v>
      </c>
      <c r="CS264" s="33" t="str">
        <f>IFERROR(IF(CQ264="да",IF(VLOOKUP(CI264*1,Обработ.выгрузка_реестра_РФ!$A:$G,2,)&lt;VLOOKUP(H264,'исключения(не_смотрим_баллы)'!$A:$C,2,),"да","нет"),""),"")</f>
        <v/>
      </c>
      <c r="CT264" s="24"/>
      <c r="CU264" s="33" t="e">
        <f t="shared" si="1977"/>
        <v>#REF!</v>
      </c>
      <c r="CV264" s="91" t="e">
        <f t="shared" si="1978"/>
        <v>#REF!</v>
      </c>
      <c r="CW264" s="27" t="e">
        <f t="shared" si="1979"/>
        <v>#REF!</v>
      </c>
      <c r="CX264" s="26" t="e">
        <f t="shared" si="1908"/>
        <v>#REF!</v>
      </c>
      <c r="CY264" s="64" t="e">
        <f>IF(LEN('Описание предлагаемого товара'!#REF!)&gt;0,'Описание предлагаемого товара'!#REF!,"")</f>
        <v>#REF!</v>
      </c>
      <c r="CZ264" s="95" t="e">
        <f t="shared" si="1966"/>
        <v>#REF!</v>
      </c>
      <c r="DA264" s="95" t="e">
        <f t="shared" ref="DA264" si="2452">IFERROR(REPLACE(CZ264,FIND(" ",CZ264,1),1,""),CZ264)</f>
        <v>#REF!</v>
      </c>
      <c r="DB264" s="95" t="e">
        <f t="shared" si="1910"/>
        <v>#REF!</v>
      </c>
      <c r="DC264" s="95" t="e">
        <f t="shared" ref="DC264:DD264" si="2453">IFERROR(REPLACE(DB264,FIND("г.",DB264,1),2,""),DB264)</f>
        <v>#REF!</v>
      </c>
      <c r="DD264" s="95" t="e">
        <f t="shared" si="2453"/>
        <v>#REF!</v>
      </c>
      <c r="DE264" s="95" t="e">
        <f t="shared" ref="DE264:DF264" si="2454">IFERROR(REPLACE(DD264,FIND("г",DD264,1),1,""),DD264)</f>
        <v>#REF!</v>
      </c>
      <c r="DF264" s="95" t="e">
        <f t="shared" si="2454"/>
        <v>#REF!</v>
      </c>
      <c r="DG264" s="95" t="e">
        <f t="shared" si="1983"/>
        <v>#REF!</v>
      </c>
      <c r="DH264" s="25" t="str">
        <f>IFERROR(VLOOKUP(CI264*1,Обработ.выгрузка_реестра_РФ!$A:$G,5,),"")</f>
        <v/>
      </c>
      <c r="DI264" s="27" t="str">
        <f t="shared" si="1993"/>
        <v/>
      </c>
      <c r="DJ264" s="27" t="str">
        <f t="shared" ca="1" si="1970"/>
        <v/>
      </c>
      <c r="DK264" s="63" t="e">
        <f>IF(LEN('Описание предлагаемого товара'!#REF!)&gt;0,'Описание предлагаемого товара'!#REF!,"")</f>
        <v>#REF!</v>
      </c>
      <c r="DL264" s="63" t="e">
        <f>IF(LEN('Описание предлагаемого товара'!#REF!)&gt;0,'Описание предлагаемого товара'!#REF!,"")</f>
        <v>#REF!</v>
      </c>
      <c r="DM264" s="32"/>
    </row>
    <row r="265" spans="1:117" ht="48.75" customHeight="1" x14ac:dyDescent="0.25">
      <c r="A265" s="61" t="e">
        <f>IF(LEN('Описание предлагаемого товара'!#REF!)&gt;0,'Описание предлагаемого товара'!#REF!,"")</f>
        <v>#REF!</v>
      </c>
      <c r="B265" s="65" t="e">
        <f>IF(LEN('Описание предлагаемого товара'!#REF!)&gt;0,'Описание предлагаемого товара'!#REF!,"")</f>
        <v>#REF!</v>
      </c>
      <c r="C265" s="61" t="e">
        <f>IF(LEN('Описание предлагаемого товара'!#REF!)&gt;0,'Описание предлагаемого товара'!#REF!,"")</f>
        <v>#REF!</v>
      </c>
      <c r="D265" s="61" t="e">
        <f>IF(LEN('Описание предлагаемого товара'!#REF!)&gt;0,'Описание предлагаемого товара'!#REF!,"")</f>
        <v>#REF!</v>
      </c>
      <c r="E265" s="61" t="e">
        <f>IF(LEN('Описание предлагаемого товара'!#REF!)&gt;0,'Описание предлагаемого товара'!#REF!,"")</f>
        <v>#REF!</v>
      </c>
      <c r="F265" s="61" t="e">
        <f>IF(LEN('Описание предлагаемого товара'!#REF!)&gt;0,'Описание предлагаемого товара'!#REF!,"")</f>
        <v>#REF!</v>
      </c>
      <c r="G265" s="61" t="e">
        <f>IF(LEN('Описание предлагаемого товара'!#REF!)&gt;0,'Описание предлагаемого товара'!#REF!,"")</f>
        <v>#REF!</v>
      </c>
      <c r="H265" s="61" t="e">
        <f>IF(LEN('Описание предлагаемого товара'!#REF!)&gt;0,'Описание предлагаемого товара'!#REF!,"")</f>
        <v>#REF!</v>
      </c>
      <c r="I265" s="61" t="e">
        <f>IF(LEN('Описание предлагаемого товара'!#REF!)&gt;0,'Описание предлагаемого товара'!#REF!,"")</f>
        <v>#REF!</v>
      </c>
      <c r="J265" s="38" t="str">
        <f>IFERROR(VLOOKUP(B265,SAP!$A:$E,5,),"")</f>
        <v/>
      </c>
      <c r="K265" s="40" t="str">
        <f t="shared" si="1913"/>
        <v/>
      </c>
      <c r="L265" s="61" t="e">
        <f>IF(LEN('Описание предлагаемого товара'!#REF!)&gt;0,IFERROR('Описание предлагаемого товара'!#REF!*1,""),"")</f>
        <v>#REF!</v>
      </c>
      <c r="M265" s="39" t="str">
        <f>IFERROR(VLOOKUP(B265,SAP!$A:$E,2,),"")</f>
        <v/>
      </c>
      <c r="N265" s="41" t="str">
        <f t="shared" si="2049"/>
        <v/>
      </c>
      <c r="O265" s="39" t="str">
        <f t="shared" si="1900"/>
        <v/>
      </c>
      <c r="P265" s="36" t="e">
        <f>IF(LEN('Описание предлагаемого товара'!#REF!)&gt;0,'Описание предлагаемого товара'!#REF!,"")</f>
        <v>#REF!</v>
      </c>
      <c r="Q26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65" s="37" t="e">
        <f>IF(LEN('Описание предлагаемого товара'!#REF!)&gt;0,'Описание предлагаемого товара'!#REF!,"")</f>
        <v>#REF!</v>
      </c>
      <c r="S265" s="37" t="e">
        <f>IF(LEN('Описание предлагаемого товара'!#REF!)&gt;0,'Описание предлагаемого товара'!#REF!,"")</f>
        <v>#REF!</v>
      </c>
      <c r="T26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65" s="23" t="str">
        <f>IFERROR(VLOOKUP(CI265*1,Обработ.выгрузка_реестра_РФ!$A:$G,6,),"")</f>
        <v/>
      </c>
      <c r="V265" s="61" t="e">
        <f>IF(LEN('Описание предлагаемого товара'!#REF!)&gt;0,'Описание предлагаемого товара'!#REF!,"")</f>
        <v>#REF!</v>
      </c>
      <c r="W265" s="62" t="e">
        <f>IF(LEN('Описание предлагаемого товара'!#REF!)&gt;0,'Описание предлагаемого товара'!#REF!,"")</f>
        <v>#REF!</v>
      </c>
      <c r="X265" s="91" t="e">
        <f t="shared" ref="X265:Y265" si="2455">IFERROR(REPLACE(W265,FIND(CHAR(10),W265,1),1," "),W265)</f>
        <v>#REF!</v>
      </c>
      <c r="Y265" s="91" t="e">
        <f t="shared" si="2455"/>
        <v>#REF!</v>
      </c>
      <c r="Z265" s="91" t="e">
        <f t="shared" si="1915"/>
        <v>#REF!</v>
      </c>
      <c r="AA265" s="91" t="e">
        <f t="shared" si="1916"/>
        <v>#REF!</v>
      </c>
      <c r="AB265" s="91" t="e">
        <f t="shared" si="1917"/>
        <v>#REF!</v>
      </c>
      <c r="AC265" s="91" t="e">
        <f t="shared" ref="AC265:AF265" si="2456">IFERROR(REPLACE(AB265,FIND("  ",AB265,1),2," "),AB265)</f>
        <v>#REF!</v>
      </c>
      <c r="AD265" s="91" t="e">
        <f t="shared" si="2456"/>
        <v>#REF!</v>
      </c>
      <c r="AE265" s="91" t="e">
        <f t="shared" si="2456"/>
        <v>#REF!</v>
      </c>
      <c r="AF265" s="91" t="e">
        <f t="shared" si="2456"/>
        <v>#REF!</v>
      </c>
      <c r="AG265" s="23" t="str">
        <f>IFERROR(VLOOKUP(CI265*1,Обработ.выгрузка_реестра_РФ!$A:$G,4,),"")</f>
        <v/>
      </c>
      <c r="AH265" s="91" t="str">
        <f t="shared" ref="AH265:AI265" si="2457">IFERROR(REPLACE(AG265,FIND("-",AG265,1),1,"*"),AG265)</f>
        <v/>
      </c>
      <c r="AI265" s="91" t="str">
        <f t="shared" si="2457"/>
        <v/>
      </c>
      <c r="AJ265" s="27" t="str">
        <f t="shared" si="2015"/>
        <v/>
      </c>
      <c r="AK265" s="63" t="e">
        <f>IF(LEN('Описание предлагаемого товара'!#REF!)&gt;0,'Описание предлагаемого товара'!#REF!,"")</f>
        <v>#REF!</v>
      </c>
      <c r="AL265" s="91" t="e">
        <f t="shared" ref="AL265:AM265" si="2458">IFERROR(REPLACE(AK265,FIND(CHAR(10),AK265,1),1,""),AK265)</f>
        <v>#REF!</v>
      </c>
      <c r="AM265" s="91" t="e">
        <f t="shared" si="2458"/>
        <v>#REF!</v>
      </c>
      <c r="AN265" s="91" t="e">
        <f t="shared" ref="AN265:AR265" si="2459">IFERROR(REPLACE(AM265,FIND(" ",AM265,1),1,""),AM265)</f>
        <v>#REF!</v>
      </c>
      <c r="AO265" s="91" t="e">
        <f t="shared" si="2459"/>
        <v>#REF!</v>
      </c>
      <c r="AP265" s="91" t="e">
        <f t="shared" si="2459"/>
        <v>#REF!</v>
      </c>
      <c r="AQ265" s="91" t="e">
        <f t="shared" si="2459"/>
        <v>#REF!</v>
      </c>
      <c r="AR265" s="91" t="e">
        <f t="shared" si="2459"/>
        <v>#REF!</v>
      </c>
      <c r="AS265" s="91" t="e">
        <f t="shared" si="1922"/>
        <v>#REF!</v>
      </c>
      <c r="AT265" s="91" t="e">
        <f t="shared" si="1923"/>
        <v>#REF!</v>
      </c>
      <c r="AU265" s="32" t="e">
        <f t="shared" si="1906"/>
        <v>#REF!</v>
      </c>
      <c r="AV265" s="93" t="e">
        <f>'Описание предлагаемого товара'!#REF!</f>
        <v>#REF!</v>
      </c>
      <c r="AW265" s="91" t="e">
        <f>MIN(SEARCH({0,1,2,3,4,5,6,7,8,9},AV265&amp; "0123456789"))</f>
        <v>#REF!</v>
      </c>
      <c r="AX265" s="91" t="str">
        <f t="shared" si="1924"/>
        <v/>
      </c>
      <c r="AY265" s="91" t="str">
        <f t="shared" si="1925"/>
        <v/>
      </c>
      <c r="AZ265" s="91" t="str">
        <f t="shared" si="1926"/>
        <v/>
      </c>
      <c r="BA265" s="91" t="str">
        <f t="shared" si="1927"/>
        <v/>
      </c>
      <c r="BB265" s="91" t="str">
        <f t="shared" si="1928"/>
        <v/>
      </c>
      <c r="BC265" s="91" t="str">
        <f t="shared" si="1929"/>
        <v/>
      </c>
      <c r="BD265" s="91" t="str">
        <f t="shared" si="1930"/>
        <v/>
      </c>
      <c r="BE265" s="91" t="str">
        <f t="shared" si="1931"/>
        <v/>
      </c>
      <c r="BF265" s="91" t="str">
        <f t="shared" si="1932"/>
        <v/>
      </c>
      <c r="BG265" s="91" t="str">
        <f t="shared" si="1933"/>
        <v/>
      </c>
      <c r="BH265" s="91" t="str">
        <f t="shared" si="1934"/>
        <v/>
      </c>
      <c r="BI265" s="91" t="str">
        <f t="shared" si="1935"/>
        <v/>
      </c>
      <c r="BJ265" s="91" t="str">
        <f t="shared" si="1936"/>
        <v/>
      </c>
      <c r="BK265" s="91" t="str">
        <f t="shared" si="1937"/>
        <v/>
      </c>
      <c r="BL265" s="91" t="str">
        <f t="shared" si="1938"/>
        <v/>
      </c>
      <c r="BM265" s="91" t="str">
        <f t="shared" si="1939"/>
        <v/>
      </c>
      <c r="BN265" s="91" t="str">
        <f t="shared" si="1940"/>
        <v/>
      </c>
      <c r="BO265" s="91" t="str">
        <f t="shared" si="1941"/>
        <v/>
      </c>
      <c r="BP265" s="91" t="str">
        <f t="shared" si="1942"/>
        <v/>
      </c>
      <c r="BQ265" s="91" t="str">
        <f t="shared" si="1943"/>
        <v/>
      </c>
      <c r="BR265" s="91" t="str">
        <f t="shared" si="1944"/>
        <v/>
      </c>
      <c r="BS265" s="91" t="str">
        <f t="shared" si="1945"/>
        <v/>
      </c>
      <c r="BT265" s="91" t="str">
        <f t="shared" si="1946"/>
        <v/>
      </c>
      <c r="BU265" s="91" t="str">
        <f t="shared" si="1947"/>
        <v/>
      </c>
      <c r="BV265" s="91" t="str">
        <f t="shared" si="1948"/>
        <v/>
      </c>
      <c r="BW265" s="91" t="str">
        <f t="shared" si="1949"/>
        <v/>
      </c>
      <c r="BX265" s="91" t="str">
        <f t="shared" si="1950"/>
        <v/>
      </c>
      <c r="BY265" s="91" t="str">
        <f t="shared" si="1951"/>
        <v/>
      </c>
      <c r="BZ265" s="91" t="str">
        <f t="shared" si="1952"/>
        <v/>
      </c>
      <c r="CA265" s="91" t="str">
        <f t="shared" si="1953"/>
        <v/>
      </c>
      <c r="CB265" s="91" t="str">
        <f t="shared" si="1954"/>
        <v/>
      </c>
      <c r="CC265" s="91" t="str">
        <f t="shared" si="1955"/>
        <v/>
      </c>
      <c r="CD265" s="91" t="str">
        <f t="shared" si="1956"/>
        <v/>
      </c>
      <c r="CE265" s="91" t="str">
        <f t="shared" si="1957"/>
        <v/>
      </c>
      <c r="CF265" s="91" t="str">
        <f t="shared" si="1958"/>
        <v/>
      </c>
      <c r="CG265" s="91" t="str">
        <f t="shared" si="1959"/>
        <v/>
      </c>
      <c r="CH265" s="91" t="str">
        <f t="shared" si="1960"/>
        <v/>
      </c>
      <c r="CI265" s="91" t="str">
        <f t="shared" si="1961"/>
        <v>нет</v>
      </c>
      <c r="CJ265" s="63" t="e">
        <f>IF(LEN('Описание предлагаемого товара'!#REF!)&gt;0,'Описание предлагаемого товара'!#REF!,"")</f>
        <v>#REF!</v>
      </c>
      <c r="CK265" s="91" t="e">
        <f t="shared" ref="CK265:CL265" si="2460">IFERROR(REPLACE(CJ265,FIND(CHAR(10),CJ265,1),1,""),CJ265)</f>
        <v>#REF!</v>
      </c>
      <c r="CL265" s="91" t="e">
        <f t="shared" si="2460"/>
        <v>#REF!</v>
      </c>
      <c r="CM265" s="91" t="e">
        <f t="shared" si="1963"/>
        <v>#REF!</v>
      </c>
      <c r="CN265" s="91" t="e">
        <f t="shared" si="1964"/>
        <v>#REF!</v>
      </c>
      <c r="CO265" s="91" t="e">
        <f t="shared" si="1965"/>
        <v>#REF!</v>
      </c>
      <c r="CP265" s="90" t="e">
        <f>IF(AU265="Не указан реестровый номер (мера нац.режима Запрет)","",IF(CI265="нет","",IF(CU265="да","исключение(не смотрим баллы)",IFERROR(IF(CI265*1&gt;0,IFERROR(IF(VLOOKUP(CI265*1,Обработ.выгрузка_реестра_РФ!$A:$G,7,)=0,"Баллы не установлены",VLOOKUP(CI265*1,Обработ.выгрузка_реестра_РФ!$A:$G,7,)),IF(LEN(CI265)&gt;14,"","нет номера в реестре РФ")),""),IF(LEN(CI265)=0,"","Некорректный реестровый номер")))))</f>
        <v>#REF!</v>
      </c>
      <c r="CQ265" s="33" t="e">
        <f>IF(LEN(C265)&gt;0,IFERROR(IF(LEN(H265)&gt;0,IF(LEN(VLOOKUP(H265,'исключения(не_смотрим_баллы)'!$A:$C,1,))&gt;0,"да","нет"),"не введен ОКПД2"),"нет"),"")</f>
        <v>#REF!</v>
      </c>
      <c r="CR265" s="33" t="e">
        <f ca="1">IF(CQ265="да",IF(TODAY()&lt;VLOOKUP(H265,'исключения(не_смотрим_баллы)'!$A:$C,3,),"да","нет"),"")</f>
        <v>#REF!</v>
      </c>
      <c r="CS265" s="33" t="str">
        <f>IFERROR(IF(CQ265="да",IF(VLOOKUP(CI265*1,Обработ.выгрузка_реестра_РФ!$A:$G,2,)&lt;VLOOKUP(H265,'исключения(не_смотрим_баллы)'!$A:$C,2,),"да","нет"),""),"")</f>
        <v/>
      </c>
      <c r="CT265" s="24"/>
      <c r="CU265" s="33" t="e">
        <f t="shared" si="1977"/>
        <v>#REF!</v>
      </c>
      <c r="CV265" s="91" t="e">
        <f t="shared" si="1978"/>
        <v>#REF!</v>
      </c>
      <c r="CW265" s="27" t="e">
        <f t="shared" si="1979"/>
        <v>#REF!</v>
      </c>
      <c r="CX265" s="26" t="e">
        <f t="shared" si="1908"/>
        <v>#REF!</v>
      </c>
      <c r="CY265" s="64" t="e">
        <f>IF(LEN('Описание предлагаемого товара'!#REF!)&gt;0,'Описание предлагаемого товара'!#REF!,"")</f>
        <v>#REF!</v>
      </c>
      <c r="CZ265" s="95" t="e">
        <f t="shared" si="1966"/>
        <v>#REF!</v>
      </c>
      <c r="DA265" s="95" t="e">
        <f t="shared" ref="DA265" si="2461">IFERROR(REPLACE(CZ265,FIND(" ",CZ265,1),1,""),CZ265)</f>
        <v>#REF!</v>
      </c>
      <c r="DB265" s="95" t="e">
        <f t="shared" si="1910"/>
        <v>#REF!</v>
      </c>
      <c r="DC265" s="95" t="e">
        <f t="shared" ref="DC265:DD265" si="2462">IFERROR(REPLACE(DB265,FIND("г.",DB265,1),2,""),DB265)</f>
        <v>#REF!</v>
      </c>
      <c r="DD265" s="95" t="e">
        <f t="shared" si="2462"/>
        <v>#REF!</v>
      </c>
      <c r="DE265" s="95" t="e">
        <f t="shared" ref="DE265:DF265" si="2463">IFERROR(REPLACE(DD265,FIND("г",DD265,1),1,""),DD265)</f>
        <v>#REF!</v>
      </c>
      <c r="DF265" s="95" t="e">
        <f t="shared" si="2463"/>
        <v>#REF!</v>
      </c>
      <c r="DG265" s="95" t="e">
        <f t="shared" si="1983"/>
        <v>#REF!</v>
      </c>
      <c r="DH265" s="25" t="str">
        <f>IFERROR(VLOOKUP(CI265*1,Обработ.выгрузка_реестра_РФ!$A:$G,5,),"")</f>
        <v/>
      </c>
      <c r="DI265" s="27" t="str">
        <f t="shared" si="1993"/>
        <v/>
      </c>
      <c r="DJ265" s="27" t="str">
        <f t="shared" ca="1" si="1970"/>
        <v/>
      </c>
      <c r="DK265" s="63" t="e">
        <f>IF(LEN('Описание предлагаемого товара'!#REF!)&gt;0,'Описание предлагаемого товара'!#REF!,"")</f>
        <v>#REF!</v>
      </c>
      <c r="DL265" s="63" t="e">
        <f>IF(LEN('Описание предлагаемого товара'!#REF!)&gt;0,'Описание предлагаемого товара'!#REF!,"")</f>
        <v>#REF!</v>
      </c>
      <c r="DM265" s="32"/>
    </row>
    <row r="266" spans="1:117" ht="48.75" customHeight="1" x14ac:dyDescent="0.25">
      <c r="A266" s="61" t="e">
        <f>IF(LEN('Описание предлагаемого товара'!#REF!)&gt;0,'Описание предлагаемого товара'!#REF!,"")</f>
        <v>#REF!</v>
      </c>
      <c r="B266" s="65" t="e">
        <f>IF(LEN('Описание предлагаемого товара'!#REF!)&gt;0,'Описание предлагаемого товара'!#REF!,"")</f>
        <v>#REF!</v>
      </c>
      <c r="C266" s="61" t="e">
        <f>IF(LEN('Описание предлагаемого товара'!#REF!)&gt;0,'Описание предлагаемого товара'!#REF!,"")</f>
        <v>#REF!</v>
      </c>
      <c r="D266" s="61" t="e">
        <f>IF(LEN('Описание предлагаемого товара'!#REF!)&gt;0,'Описание предлагаемого товара'!#REF!,"")</f>
        <v>#REF!</v>
      </c>
      <c r="E266" s="61" t="e">
        <f>IF(LEN('Описание предлагаемого товара'!#REF!)&gt;0,'Описание предлагаемого товара'!#REF!,"")</f>
        <v>#REF!</v>
      </c>
      <c r="F266" s="61" t="e">
        <f>IF(LEN('Описание предлагаемого товара'!#REF!)&gt;0,'Описание предлагаемого товара'!#REF!,"")</f>
        <v>#REF!</v>
      </c>
      <c r="G266" s="61" t="e">
        <f>IF(LEN('Описание предлагаемого товара'!#REF!)&gt;0,'Описание предлагаемого товара'!#REF!,"")</f>
        <v>#REF!</v>
      </c>
      <c r="H266" s="61" t="e">
        <f>IF(LEN('Описание предлагаемого товара'!#REF!)&gt;0,'Описание предлагаемого товара'!#REF!,"")</f>
        <v>#REF!</v>
      </c>
      <c r="I266" s="61" t="e">
        <f>IF(LEN('Описание предлагаемого товара'!#REF!)&gt;0,'Описание предлагаемого товара'!#REF!,"")</f>
        <v>#REF!</v>
      </c>
      <c r="J266" s="38" t="str">
        <f>IFERROR(VLOOKUP(B266,SAP!$A:$E,5,),"")</f>
        <v/>
      </c>
      <c r="K266" s="40" t="str">
        <f t="shared" si="1913"/>
        <v/>
      </c>
      <c r="L266" s="61" t="e">
        <f>IF(LEN('Описание предлагаемого товара'!#REF!)&gt;0,IFERROR('Описание предлагаемого товара'!#REF!*1,""),"")</f>
        <v>#REF!</v>
      </c>
      <c r="M266" s="39" t="str">
        <f>IFERROR(VLOOKUP(B266,SAP!$A:$E,2,),"")</f>
        <v/>
      </c>
      <c r="N266" s="41" t="str">
        <f t="shared" si="2049"/>
        <v/>
      </c>
      <c r="O266" s="39" t="str">
        <f t="shared" si="1900"/>
        <v/>
      </c>
      <c r="P266" s="36" t="e">
        <f>IF(LEN('Описание предлагаемого товара'!#REF!)&gt;0,'Описание предлагаемого товара'!#REF!,"")</f>
        <v>#REF!</v>
      </c>
      <c r="Q26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66" s="37" t="e">
        <f>IF(LEN('Описание предлагаемого товара'!#REF!)&gt;0,'Описание предлагаемого товара'!#REF!,"")</f>
        <v>#REF!</v>
      </c>
      <c r="S266" s="37" t="e">
        <f>IF(LEN('Описание предлагаемого товара'!#REF!)&gt;0,'Описание предлагаемого товара'!#REF!,"")</f>
        <v>#REF!</v>
      </c>
      <c r="T26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66" s="23" t="str">
        <f>IFERROR(VLOOKUP(CI266*1,Обработ.выгрузка_реестра_РФ!$A:$G,6,),"")</f>
        <v/>
      </c>
      <c r="V266" s="61" t="e">
        <f>IF(LEN('Описание предлагаемого товара'!#REF!)&gt;0,'Описание предлагаемого товара'!#REF!,"")</f>
        <v>#REF!</v>
      </c>
      <c r="W266" s="62" t="e">
        <f>IF(LEN('Описание предлагаемого товара'!#REF!)&gt;0,'Описание предлагаемого товара'!#REF!,"")</f>
        <v>#REF!</v>
      </c>
      <c r="X266" s="91" t="e">
        <f t="shared" ref="X266:Y266" si="2464">IFERROR(REPLACE(W266,FIND(CHAR(10),W266,1),1," "),W266)</f>
        <v>#REF!</v>
      </c>
      <c r="Y266" s="91" t="e">
        <f t="shared" si="2464"/>
        <v>#REF!</v>
      </c>
      <c r="Z266" s="91" t="e">
        <f t="shared" si="1915"/>
        <v>#REF!</v>
      </c>
      <c r="AA266" s="91" t="e">
        <f t="shared" si="1916"/>
        <v>#REF!</v>
      </c>
      <c r="AB266" s="91" t="e">
        <f t="shared" si="1917"/>
        <v>#REF!</v>
      </c>
      <c r="AC266" s="91" t="e">
        <f t="shared" ref="AC266:AF266" si="2465">IFERROR(REPLACE(AB266,FIND("  ",AB266,1),2," "),AB266)</f>
        <v>#REF!</v>
      </c>
      <c r="AD266" s="91" t="e">
        <f t="shared" si="2465"/>
        <v>#REF!</v>
      </c>
      <c r="AE266" s="91" t="e">
        <f t="shared" si="2465"/>
        <v>#REF!</v>
      </c>
      <c r="AF266" s="91" t="e">
        <f t="shared" si="2465"/>
        <v>#REF!</v>
      </c>
      <c r="AG266" s="23" t="str">
        <f>IFERROR(VLOOKUP(CI266*1,Обработ.выгрузка_реестра_РФ!$A:$G,4,),"")</f>
        <v/>
      </c>
      <c r="AH266" s="91" t="str">
        <f t="shared" ref="AH266:AI266" si="2466">IFERROR(REPLACE(AG266,FIND("-",AG266,1),1,"*"),AG266)</f>
        <v/>
      </c>
      <c r="AI266" s="91" t="str">
        <f t="shared" si="2466"/>
        <v/>
      </c>
      <c r="AJ266" s="27" t="str">
        <f t="shared" si="2015"/>
        <v/>
      </c>
      <c r="AK266" s="63" t="e">
        <f>IF(LEN('Описание предлагаемого товара'!#REF!)&gt;0,'Описание предлагаемого товара'!#REF!,"")</f>
        <v>#REF!</v>
      </c>
      <c r="AL266" s="91" t="e">
        <f t="shared" ref="AL266:AM266" si="2467">IFERROR(REPLACE(AK266,FIND(CHAR(10),AK266,1),1,""),AK266)</f>
        <v>#REF!</v>
      </c>
      <c r="AM266" s="91" t="e">
        <f t="shared" si="2467"/>
        <v>#REF!</v>
      </c>
      <c r="AN266" s="91" t="e">
        <f t="shared" ref="AN266:AR266" si="2468">IFERROR(REPLACE(AM266,FIND(" ",AM266,1),1,""),AM266)</f>
        <v>#REF!</v>
      </c>
      <c r="AO266" s="91" t="e">
        <f t="shared" si="2468"/>
        <v>#REF!</v>
      </c>
      <c r="AP266" s="91" t="e">
        <f t="shared" si="2468"/>
        <v>#REF!</v>
      </c>
      <c r="AQ266" s="91" t="e">
        <f t="shared" si="2468"/>
        <v>#REF!</v>
      </c>
      <c r="AR266" s="91" t="e">
        <f t="shared" si="2468"/>
        <v>#REF!</v>
      </c>
      <c r="AS266" s="91" t="e">
        <f t="shared" si="1922"/>
        <v>#REF!</v>
      </c>
      <c r="AT266" s="91" t="e">
        <f t="shared" si="1923"/>
        <v>#REF!</v>
      </c>
      <c r="AU266" s="32" t="e">
        <f t="shared" si="1906"/>
        <v>#REF!</v>
      </c>
      <c r="AV266" s="93" t="e">
        <f>'Описание предлагаемого товара'!#REF!</f>
        <v>#REF!</v>
      </c>
      <c r="AW266" s="91" t="e">
        <f>MIN(SEARCH({0,1,2,3,4,5,6,7,8,9},AV266&amp; "0123456789"))</f>
        <v>#REF!</v>
      </c>
      <c r="AX266" s="91" t="str">
        <f t="shared" si="1924"/>
        <v/>
      </c>
      <c r="AY266" s="91" t="str">
        <f t="shared" si="1925"/>
        <v/>
      </c>
      <c r="AZ266" s="91" t="str">
        <f t="shared" si="1926"/>
        <v/>
      </c>
      <c r="BA266" s="91" t="str">
        <f t="shared" si="1927"/>
        <v/>
      </c>
      <c r="BB266" s="91" t="str">
        <f t="shared" si="1928"/>
        <v/>
      </c>
      <c r="BC266" s="91" t="str">
        <f t="shared" si="1929"/>
        <v/>
      </c>
      <c r="BD266" s="91" t="str">
        <f t="shared" si="1930"/>
        <v/>
      </c>
      <c r="BE266" s="91" t="str">
        <f t="shared" si="1931"/>
        <v/>
      </c>
      <c r="BF266" s="91" t="str">
        <f t="shared" si="1932"/>
        <v/>
      </c>
      <c r="BG266" s="91" t="str">
        <f t="shared" si="1933"/>
        <v/>
      </c>
      <c r="BH266" s="91" t="str">
        <f t="shared" si="1934"/>
        <v/>
      </c>
      <c r="BI266" s="91" t="str">
        <f t="shared" si="1935"/>
        <v/>
      </c>
      <c r="BJ266" s="91" t="str">
        <f t="shared" si="1936"/>
        <v/>
      </c>
      <c r="BK266" s="91" t="str">
        <f t="shared" si="1937"/>
        <v/>
      </c>
      <c r="BL266" s="91" t="str">
        <f t="shared" si="1938"/>
        <v/>
      </c>
      <c r="BM266" s="91" t="str">
        <f t="shared" si="1939"/>
        <v/>
      </c>
      <c r="BN266" s="91" t="str">
        <f t="shared" si="1940"/>
        <v/>
      </c>
      <c r="BO266" s="91" t="str">
        <f t="shared" si="1941"/>
        <v/>
      </c>
      <c r="BP266" s="91" t="str">
        <f t="shared" si="1942"/>
        <v/>
      </c>
      <c r="BQ266" s="91" t="str">
        <f t="shared" si="1943"/>
        <v/>
      </c>
      <c r="BR266" s="91" t="str">
        <f t="shared" si="1944"/>
        <v/>
      </c>
      <c r="BS266" s="91" t="str">
        <f t="shared" si="1945"/>
        <v/>
      </c>
      <c r="BT266" s="91" t="str">
        <f t="shared" si="1946"/>
        <v/>
      </c>
      <c r="BU266" s="91" t="str">
        <f t="shared" si="1947"/>
        <v/>
      </c>
      <c r="BV266" s="91" t="str">
        <f t="shared" si="1948"/>
        <v/>
      </c>
      <c r="BW266" s="91" t="str">
        <f t="shared" si="1949"/>
        <v/>
      </c>
      <c r="BX266" s="91" t="str">
        <f t="shared" si="1950"/>
        <v/>
      </c>
      <c r="BY266" s="91" t="str">
        <f t="shared" si="1951"/>
        <v/>
      </c>
      <c r="BZ266" s="91" t="str">
        <f t="shared" si="1952"/>
        <v/>
      </c>
      <c r="CA266" s="91" t="str">
        <f t="shared" si="1953"/>
        <v/>
      </c>
      <c r="CB266" s="91" t="str">
        <f t="shared" si="1954"/>
        <v/>
      </c>
      <c r="CC266" s="91" t="str">
        <f t="shared" si="1955"/>
        <v/>
      </c>
      <c r="CD266" s="91" t="str">
        <f t="shared" si="1956"/>
        <v/>
      </c>
      <c r="CE266" s="91" t="str">
        <f t="shared" si="1957"/>
        <v/>
      </c>
      <c r="CF266" s="91" t="str">
        <f t="shared" si="1958"/>
        <v/>
      </c>
      <c r="CG266" s="91" t="str">
        <f t="shared" si="1959"/>
        <v/>
      </c>
      <c r="CH266" s="91" t="str">
        <f t="shared" si="1960"/>
        <v/>
      </c>
      <c r="CI266" s="91" t="str">
        <f t="shared" si="1961"/>
        <v>нет</v>
      </c>
      <c r="CJ266" s="63" t="e">
        <f>IF(LEN('Описание предлагаемого товара'!#REF!)&gt;0,'Описание предлагаемого товара'!#REF!,"")</f>
        <v>#REF!</v>
      </c>
      <c r="CK266" s="91" t="e">
        <f t="shared" ref="CK266:CL266" si="2469">IFERROR(REPLACE(CJ266,FIND(CHAR(10),CJ266,1),1,""),CJ266)</f>
        <v>#REF!</v>
      </c>
      <c r="CL266" s="91" t="e">
        <f t="shared" si="2469"/>
        <v>#REF!</v>
      </c>
      <c r="CM266" s="91" t="e">
        <f t="shared" si="1963"/>
        <v>#REF!</v>
      </c>
      <c r="CN266" s="91" t="e">
        <f t="shared" si="1964"/>
        <v>#REF!</v>
      </c>
      <c r="CO266" s="91" t="e">
        <f t="shared" si="1965"/>
        <v>#REF!</v>
      </c>
      <c r="CP266" s="90" t="e">
        <f>IF(AU266="Не указан реестровый номер (мера нац.режима Запрет)","",IF(CI266="нет","",IF(CU266="да","исключение(не смотрим баллы)",IFERROR(IF(CI266*1&gt;0,IFERROR(IF(VLOOKUP(CI266*1,Обработ.выгрузка_реестра_РФ!$A:$G,7,)=0,"Баллы не установлены",VLOOKUP(CI266*1,Обработ.выгрузка_реестра_РФ!$A:$G,7,)),IF(LEN(CI266)&gt;14,"","нет номера в реестре РФ")),""),IF(LEN(CI266)=0,"","Некорректный реестровый номер")))))</f>
        <v>#REF!</v>
      </c>
      <c r="CQ266" s="33" t="e">
        <f>IF(LEN(C266)&gt;0,IFERROR(IF(LEN(H266)&gt;0,IF(LEN(VLOOKUP(H266,'исключения(не_смотрим_баллы)'!$A:$C,1,))&gt;0,"да","нет"),"не введен ОКПД2"),"нет"),"")</f>
        <v>#REF!</v>
      </c>
      <c r="CR266" s="33" t="e">
        <f ca="1">IF(CQ266="да",IF(TODAY()&lt;VLOOKUP(H266,'исключения(не_смотрим_баллы)'!$A:$C,3,),"да","нет"),"")</f>
        <v>#REF!</v>
      </c>
      <c r="CS266" s="33" t="str">
        <f>IFERROR(IF(CQ266="да",IF(VLOOKUP(CI266*1,Обработ.выгрузка_реестра_РФ!$A:$G,2,)&lt;VLOOKUP(H266,'исключения(не_смотрим_баллы)'!$A:$C,2,),"да","нет"),""),"")</f>
        <v/>
      </c>
      <c r="CT266" s="24"/>
      <c r="CU266" s="33" t="e">
        <f t="shared" si="1977"/>
        <v>#REF!</v>
      </c>
      <c r="CV266" s="91" t="e">
        <f t="shared" si="1978"/>
        <v>#REF!</v>
      </c>
      <c r="CW266" s="27" t="e">
        <f t="shared" si="1979"/>
        <v>#REF!</v>
      </c>
      <c r="CX266" s="26" t="e">
        <f t="shared" si="1908"/>
        <v>#REF!</v>
      </c>
      <c r="CY266" s="64" t="e">
        <f>IF(LEN('Описание предлагаемого товара'!#REF!)&gt;0,'Описание предлагаемого товара'!#REF!,"")</f>
        <v>#REF!</v>
      </c>
      <c r="CZ266" s="95" t="e">
        <f t="shared" si="1966"/>
        <v>#REF!</v>
      </c>
      <c r="DA266" s="95" t="e">
        <f t="shared" ref="DA266" si="2470">IFERROR(REPLACE(CZ266,FIND(" ",CZ266,1),1,""),CZ266)</f>
        <v>#REF!</v>
      </c>
      <c r="DB266" s="95" t="e">
        <f t="shared" si="1910"/>
        <v>#REF!</v>
      </c>
      <c r="DC266" s="95" t="e">
        <f t="shared" ref="DC266:DD266" si="2471">IFERROR(REPLACE(DB266,FIND("г.",DB266,1),2,""),DB266)</f>
        <v>#REF!</v>
      </c>
      <c r="DD266" s="95" t="e">
        <f t="shared" si="2471"/>
        <v>#REF!</v>
      </c>
      <c r="DE266" s="95" t="e">
        <f t="shared" ref="DE266:DF266" si="2472">IFERROR(REPLACE(DD266,FIND("г",DD266,1),1,""),DD266)</f>
        <v>#REF!</v>
      </c>
      <c r="DF266" s="95" t="e">
        <f t="shared" si="2472"/>
        <v>#REF!</v>
      </c>
      <c r="DG266" s="95" t="e">
        <f t="shared" si="1983"/>
        <v>#REF!</v>
      </c>
      <c r="DH266" s="25" t="str">
        <f>IFERROR(VLOOKUP(CI266*1,Обработ.выгрузка_реестра_РФ!$A:$G,5,),"")</f>
        <v/>
      </c>
      <c r="DI266" s="27" t="str">
        <f t="shared" si="1993"/>
        <v/>
      </c>
      <c r="DJ266" s="27" t="str">
        <f t="shared" ca="1" si="1970"/>
        <v/>
      </c>
      <c r="DK266" s="63" t="e">
        <f>IF(LEN('Описание предлагаемого товара'!#REF!)&gt;0,'Описание предлагаемого товара'!#REF!,"")</f>
        <v>#REF!</v>
      </c>
      <c r="DL266" s="63" t="e">
        <f>IF(LEN('Описание предлагаемого товара'!#REF!)&gt;0,'Описание предлагаемого товара'!#REF!,"")</f>
        <v>#REF!</v>
      </c>
      <c r="DM266" s="32"/>
    </row>
    <row r="267" spans="1:117" ht="48.75" customHeight="1" x14ac:dyDescent="0.25">
      <c r="A267" s="61" t="e">
        <f>IF(LEN('Описание предлагаемого товара'!#REF!)&gt;0,'Описание предлагаемого товара'!#REF!,"")</f>
        <v>#REF!</v>
      </c>
      <c r="B267" s="65" t="e">
        <f>IF(LEN('Описание предлагаемого товара'!#REF!)&gt;0,'Описание предлагаемого товара'!#REF!,"")</f>
        <v>#REF!</v>
      </c>
      <c r="C267" s="61" t="e">
        <f>IF(LEN('Описание предлагаемого товара'!#REF!)&gt;0,'Описание предлагаемого товара'!#REF!,"")</f>
        <v>#REF!</v>
      </c>
      <c r="D267" s="61" t="e">
        <f>IF(LEN('Описание предлагаемого товара'!#REF!)&gt;0,'Описание предлагаемого товара'!#REF!,"")</f>
        <v>#REF!</v>
      </c>
      <c r="E267" s="61" t="e">
        <f>IF(LEN('Описание предлагаемого товара'!#REF!)&gt;0,'Описание предлагаемого товара'!#REF!,"")</f>
        <v>#REF!</v>
      </c>
      <c r="F267" s="61" t="e">
        <f>IF(LEN('Описание предлагаемого товара'!#REF!)&gt;0,'Описание предлагаемого товара'!#REF!,"")</f>
        <v>#REF!</v>
      </c>
      <c r="G267" s="61" t="e">
        <f>IF(LEN('Описание предлагаемого товара'!#REF!)&gt;0,'Описание предлагаемого товара'!#REF!,"")</f>
        <v>#REF!</v>
      </c>
      <c r="H267" s="61" t="e">
        <f>IF(LEN('Описание предлагаемого товара'!#REF!)&gt;0,'Описание предлагаемого товара'!#REF!,"")</f>
        <v>#REF!</v>
      </c>
      <c r="I267" s="61" t="e">
        <f>IF(LEN('Описание предлагаемого товара'!#REF!)&gt;0,'Описание предлагаемого товара'!#REF!,"")</f>
        <v>#REF!</v>
      </c>
      <c r="J267" s="38" t="str">
        <f>IFERROR(VLOOKUP(B267,SAP!$A:$E,5,),"")</f>
        <v/>
      </c>
      <c r="K267" s="40" t="str">
        <f t="shared" si="1913"/>
        <v/>
      </c>
      <c r="L267" s="61" t="e">
        <f>IF(LEN('Описание предлагаемого товара'!#REF!)&gt;0,IFERROR('Описание предлагаемого товара'!#REF!*1,""),"")</f>
        <v>#REF!</v>
      </c>
      <c r="M267" s="39" t="str">
        <f>IFERROR(VLOOKUP(B267,SAP!$A:$E,2,),"")</f>
        <v/>
      </c>
      <c r="N267" s="41" t="str">
        <f t="shared" si="2049"/>
        <v/>
      </c>
      <c r="O267" s="39" t="str">
        <f t="shared" si="1900"/>
        <v/>
      </c>
      <c r="P267" s="36" t="e">
        <f>IF(LEN('Описание предлагаемого товара'!#REF!)&gt;0,'Описание предлагаемого товара'!#REF!,"")</f>
        <v>#REF!</v>
      </c>
      <c r="Q26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67" s="37" t="e">
        <f>IF(LEN('Описание предлагаемого товара'!#REF!)&gt;0,'Описание предлагаемого товара'!#REF!,"")</f>
        <v>#REF!</v>
      </c>
      <c r="S267" s="37" t="e">
        <f>IF(LEN('Описание предлагаемого товара'!#REF!)&gt;0,'Описание предлагаемого товара'!#REF!,"")</f>
        <v>#REF!</v>
      </c>
      <c r="T26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67" s="23" t="str">
        <f>IFERROR(VLOOKUP(CI267*1,Обработ.выгрузка_реестра_РФ!$A:$G,6,),"")</f>
        <v/>
      </c>
      <c r="V267" s="61" t="e">
        <f>IF(LEN('Описание предлагаемого товара'!#REF!)&gt;0,'Описание предлагаемого товара'!#REF!,"")</f>
        <v>#REF!</v>
      </c>
      <c r="W267" s="62" t="e">
        <f>IF(LEN('Описание предлагаемого товара'!#REF!)&gt;0,'Описание предлагаемого товара'!#REF!,"")</f>
        <v>#REF!</v>
      </c>
      <c r="X267" s="91" t="e">
        <f t="shared" ref="X267:Y267" si="2473">IFERROR(REPLACE(W267,FIND(CHAR(10),W267,1),1," "),W267)</f>
        <v>#REF!</v>
      </c>
      <c r="Y267" s="91" t="e">
        <f t="shared" si="2473"/>
        <v>#REF!</v>
      </c>
      <c r="Z267" s="91" t="e">
        <f t="shared" si="1915"/>
        <v>#REF!</v>
      </c>
      <c r="AA267" s="91" t="e">
        <f t="shared" si="1916"/>
        <v>#REF!</v>
      </c>
      <c r="AB267" s="91" t="e">
        <f t="shared" si="1917"/>
        <v>#REF!</v>
      </c>
      <c r="AC267" s="91" t="e">
        <f t="shared" ref="AC267:AF267" si="2474">IFERROR(REPLACE(AB267,FIND("  ",AB267,1),2," "),AB267)</f>
        <v>#REF!</v>
      </c>
      <c r="AD267" s="91" t="e">
        <f t="shared" si="2474"/>
        <v>#REF!</v>
      </c>
      <c r="AE267" s="91" t="e">
        <f t="shared" si="2474"/>
        <v>#REF!</v>
      </c>
      <c r="AF267" s="91" t="e">
        <f t="shared" si="2474"/>
        <v>#REF!</v>
      </c>
      <c r="AG267" s="23" t="str">
        <f>IFERROR(VLOOKUP(CI267*1,Обработ.выгрузка_реестра_РФ!$A:$G,4,),"")</f>
        <v/>
      </c>
      <c r="AH267" s="91" t="str">
        <f t="shared" ref="AH267:AI267" si="2475">IFERROR(REPLACE(AG267,FIND("-",AG267,1),1,"*"),AG267)</f>
        <v/>
      </c>
      <c r="AI267" s="91" t="str">
        <f t="shared" si="2475"/>
        <v/>
      </c>
      <c r="AJ267" s="27" t="str">
        <f t="shared" si="2015"/>
        <v/>
      </c>
      <c r="AK267" s="63" t="e">
        <f>IF(LEN('Описание предлагаемого товара'!#REF!)&gt;0,'Описание предлагаемого товара'!#REF!,"")</f>
        <v>#REF!</v>
      </c>
      <c r="AL267" s="91" t="e">
        <f t="shared" ref="AL267:AM267" si="2476">IFERROR(REPLACE(AK267,FIND(CHAR(10),AK267,1),1,""),AK267)</f>
        <v>#REF!</v>
      </c>
      <c r="AM267" s="91" t="e">
        <f t="shared" si="2476"/>
        <v>#REF!</v>
      </c>
      <c r="AN267" s="91" t="e">
        <f t="shared" ref="AN267:AR267" si="2477">IFERROR(REPLACE(AM267,FIND(" ",AM267,1),1,""),AM267)</f>
        <v>#REF!</v>
      </c>
      <c r="AO267" s="91" t="e">
        <f t="shared" si="2477"/>
        <v>#REF!</v>
      </c>
      <c r="AP267" s="91" t="e">
        <f t="shared" si="2477"/>
        <v>#REF!</v>
      </c>
      <c r="AQ267" s="91" t="e">
        <f t="shared" si="2477"/>
        <v>#REF!</v>
      </c>
      <c r="AR267" s="91" t="e">
        <f t="shared" si="2477"/>
        <v>#REF!</v>
      </c>
      <c r="AS267" s="91" t="e">
        <f t="shared" si="1922"/>
        <v>#REF!</v>
      </c>
      <c r="AT267" s="91" t="e">
        <f t="shared" si="1923"/>
        <v>#REF!</v>
      </c>
      <c r="AU267" s="32" t="e">
        <f t="shared" si="1906"/>
        <v>#REF!</v>
      </c>
      <c r="AV267" s="93" t="e">
        <f>'Описание предлагаемого товара'!#REF!</f>
        <v>#REF!</v>
      </c>
      <c r="AW267" s="91" t="e">
        <f>MIN(SEARCH({0,1,2,3,4,5,6,7,8,9},AV267&amp; "0123456789"))</f>
        <v>#REF!</v>
      </c>
      <c r="AX267" s="91" t="str">
        <f t="shared" si="1924"/>
        <v/>
      </c>
      <c r="AY267" s="91" t="str">
        <f t="shared" si="1925"/>
        <v/>
      </c>
      <c r="AZ267" s="91" t="str">
        <f t="shared" si="1926"/>
        <v/>
      </c>
      <c r="BA267" s="91" t="str">
        <f t="shared" si="1927"/>
        <v/>
      </c>
      <c r="BB267" s="91" t="str">
        <f t="shared" si="1928"/>
        <v/>
      </c>
      <c r="BC267" s="91" t="str">
        <f t="shared" si="1929"/>
        <v/>
      </c>
      <c r="BD267" s="91" t="str">
        <f t="shared" si="1930"/>
        <v/>
      </c>
      <c r="BE267" s="91" t="str">
        <f t="shared" si="1931"/>
        <v/>
      </c>
      <c r="BF267" s="91" t="str">
        <f t="shared" si="1932"/>
        <v/>
      </c>
      <c r="BG267" s="91" t="str">
        <f t="shared" si="1933"/>
        <v/>
      </c>
      <c r="BH267" s="91" t="str">
        <f t="shared" si="1934"/>
        <v/>
      </c>
      <c r="BI267" s="91" t="str">
        <f t="shared" si="1935"/>
        <v/>
      </c>
      <c r="BJ267" s="91" t="str">
        <f t="shared" si="1936"/>
        <v/>
      </c>
      <c r="BK267" s="91" t="str">
        <f t="shared" si="1937"/>
        <v/>
      </c>
      <c r="BL267" s="91" t="str">
        <f t="shared" si="1938"/>
        <v/>
      </c>
      <c r="BM267" s="91" t="str">
        <f t="shared" si="1939"/>
        <v/>
      </c>
      <c r="BN267" s="91" t="str">
        <f t="shared" si="1940"/>
        <v/>
      </c>
      <c r="BO267" s="91" t="str">
        <f t="shared" si="1941"/>
        <v/>
      </c>
      <c r="BP267" s="91" t="str">
        <f t="shared" si="1942"/>
        <v/>
      </c>
      <c r="BQ267" s="91" t="str">
        <f t="shared" si="1943"/>
        <v/>
      </c>
      <c r="BR267" s="91" t="str">
        <f t="shared" si="1944"/>
        <v/>
      </c>
      <c r="BS267" s="91" t="str">
        <f t="shared" si="1945"/>
        <v/>
      </c>
      <c r="BT267" s="91" t="str">
        <f t="shared" si="1946"/>
        <v/>
      </c>
      <c r="BU267" s="91" t="str">
        <f t="shared" si="1947"/>
        <v/>
      </c>
      <c r="BV267" s="91" t="str">
        <f t="shared" si="1948"/>
        <v/>
      </c>
      <c r="BW267" s="91" t="str">
        <f t="shared" si="1949"/>
        <v/>
      </c>
      <c r="BX267" s="91" t="str">
        <f t="shared" si="1950"/>
        <v/>
      </c>
      <c r="BY267" s="91" t="str">
        <f t="shared" si="1951"/>
        <v/>
      </c>
      <c r="BZ267" s="91" t="str">
        <f t="shared" si="1952"/>
        <v/>
      </c>
      <c r="CA267" s="91" t="str">
        <f t="shared" si="1953"/>
        <v/>
      </c>
      <c r="CB267" s="91" t="str">
        <f t="shared" si="1954"/>
        <v/>
      </c>
      <c r="CC267" s="91" t="str">
        <f t="shared" si="1955"/>
        <v/>
      </c>
      <c r="CD267" s="91" t="str">
        <f t="shared" si="1956"/>
        <v/>
      </c>
      <c r="CE267" s="91" t="str">
        <f t="shared" si="1957"/>
        <v/>
      </c>
      <c r="CF267" s="91" t="str">
        <f t="shared" si="1958"/>
        <v/>
      </c>
      <c r="CG267" s="91" t="str">
        <f t="shared" si="1959"/>
        <v/>
      </c>
      <c r="CH267" s="91" t="str">
        <f t="shared" si="1960"/>
        <v/>
      </c>
      <c r="CI267" s="91" t="str">
        <f t="shared" si="1961"/>
        <v>нет</v>
      </c>
      <c r="CJ267" s="63" t="e">
        <f>IF(LEN('Описание предлагаемого товара'!#REF!)&gt;0,'Описание предлагаемого товара'!#REF!,"")</f>
        <v>#REF!</v>
      </c>
      <c r="CK267" s="91" t="e">
        <f t="shared" ref="CK267:CL267" si="2478">IFERROR(REPLACE(CJ267,FIND(CHAR(10),CJ267,1),1,""),CJ267)</f>
        <v>#REF!</v>
      </c>
      <c r="CL267" s="91" t="e">
        <f t="shared" si="2478"/>
        <v>#REF!</v>
      </c>
      <c r="CM267" s="91" t="e">
        <f t="shared" si="1963"/>
        <v>#REF!</v>
      </c>
      <c r="CN267" s="91" t="e">
        <f t="shared" si="1964"/>
        <v>#REF!</v>
      </c>
      <c r="CO267" s="91" t="e">
        <f t="shared" si="1965"/>
        <v>#REF!</v>
      </c>
      <c r="CP267" s="90" t="e">
        <f>IF(AU267="Не указан реестровый номер (мера нац.режима Запрет)","",IF(CI267="нет","",IF(CU267="да","исключение(не смотрим баллы)",IFERROR(IF(CI267*1&gt;0,IFERROR(IF(VLOOKUP(CI267*1,Обработ.выгрузка_реестра_РФ!$A:$G,7,)=0,"Баллы не установлены",VLOOKUP(CI267*1,Обработ.выгрузка_реестра_РФ!$A:$G,7,)),IF(LEN(CI267)&gt;14,"","нет номера в реестре РФ")),""),IF(LEN(CI267)=0,"","Некорректный реестровый номер")))))</f>
        <v>#REF!</v>
      </c>
      <c r="CQ267" s="33" t="e">
        <f>IF(LEN(C267)&gt;0,IFERROR(IF(LEN(H267)&gt;0,IF(LEN(VLOOKUP(H267,'исключения(не_смотрим_баллы)'!$A:$C,1,))&gt;0,"да","нет"),"не введен ОКПД2"),"нет"),"")</f>
        <v>#REF!</v>
      </c>
      <c r="CR267" s="33" t="e">
        <f ca="1">IF(CQ267="да",IF(TODAY()&lt;VLOOKUP(H267,'исключения(не_смотрим_баллы)'!$A:$C,3,),"да","нет"),"")</f>
        <v>#REF!</v>
      </c>
      <c r="CS267" s="33" t="str">
        <f>IFERROR(IF(CQ267="да",IF(VLOOKUP(CI267*1,Обработ.выгрузка_реестра_РФ!$A:$G,2,)&lt;VLOOKUP(H267,'исключения(не_смотрим_баллы)'!$A:$C,2,),"да","нет"),""),"")</f>
        <v/>
      </c>
      <c r="CT267" s="24"/>
      <c r="CU267" s="33" t="e">
        <f t="shared" si="1977"/>
        <v>#REF!</v>
      </c>
      <c r="CV267" s="91" t="e">
        <f t="shared" si="1978"/>
        <v>#REF!</v>
      </c>
      <c r="CW267" s="27" t="e">
        <f t="shared" si="1979"/>
        <v>#REF!</v>
      </c>
      <c r="CX267" s="26" t="e">
        <f t="shared" si="1908"/>
        <v>#REF!</v>
      </c>
      <c r="CY267" s="64" t="e">
        <f>IF(LEN('Описание предлагаемого товара'!#REF!)&gt;0,'Описание предлагаемого товара'!#REF!,"")</f>
        <v>#REF!</v>
      </c>
      <c r="CZ267" s="95" t="e">
        <f t="shared" si="1966"/>
        <v>#REF!</v>
      </c>
      <c r="DA267" s="95" t="e">
        <f t="shared" ref="DA267" si="2479">IFERROR(REPLACE(CZ267,FIND(" ",CZ267,1),1,""),CZ267)</f>
        <v>#REF!</v>
      </c>
      <c r="DB267" s="95" t="e">
        <f t="shared" si="1910"/>
        <v>#REF!</v>
      </c>
      <c r="DC267" s="95" t="e">
        <f t="shared" ref="DC267:DD267" si="2480">IFERROR(REPLACE(DB267,FIND("г.",DB267,1),2,""),DB267)</f>
        <v>#REF!</v>
      </c>
      <c r="DD267" s="95" t="e">
        <f t="shared" si="2480"/>
        <v>#REF!</v>
      </c>
      <c r="DE267" s="95" t="e">
        <f t="shared" ref="DE267:DF267" si="2481">IFERROR(REPLACE(DD267,FIND("г",DD267,1),1,""),DD267)</f>
        <v>#REF!</v>
      </c>
      <c r="DF267" s="95" t="e">
        <f t="shared" si="2481"/>
        <v>#REF!</v>
      </c>
      <c r="DG267" s="95" t="e">
        <f t="shared" si="1983"/>
        <v>#REF!</v>
      </c>
      <c r="DH267" s="25" t="str">
        <f>IFERROR(VLOOKUP(CI267*1,Обработ.выгрузка_реестра_РФ!$A:$G,5,),"")</f>
        <v/>
      </c>
      <c r="DI267" s="27" t="str">
        <f t="shared" si="1993"/>
        <v/>
      </c>
      <c r="DJ267" s="27" t="str">
        <f t="shared" ca="1" si="1970"/>
        <v/>
      </c>
      <c r="DK267" s="63" t="e">
        <f>IF(LEN('Описание предлагаемого товара'!#REF!)&gt;0,'Описание предлагаемого товара'!#REF!,"")</f>
        <v>#REF!</v>
      </c>
      <c r="DL267" s="63" t="e">
        <f>IF(LEN('Описание предлагаемого товара'!#REF!)&gt;0,'Описание предлагаемого товара'!#REF!,"")</f>
        <v>#REF!</v>
      </c>
      <c r="DM267" s="32"/>
    </row>
    <row r="268" spans="1:117" ht="48.75" customHeight="1" x14ac:dyDescent="0.25">
      <c r="A268" s="61" t="e">
        <f>IF(LEN('Описание предлагаемого товара'!#REF!)&gt;0,'Описание предлагаемого товара'!#REF!,"")</f>
        <v>#REF!</v>
      </c>
      <c r="B268" s="65" t="e">
        <f>IF(LEN('Описание предлагаемого товара'!#REF!)&gt;0,'Описание предлагаемого товара'!#REF!,"")</f>
        <v>#REF!</v>
      </c>
      <c r="C268" s="61" t="e">
        <f>IF(LEN('Описание предлагаемого товара'!#REF!)&gt;0,'Описание предлагаемого товара'!#REF!,"")</f>
        <v>#REF!</v>
      </c>
      <c r="D268" s="61" t="e">
        <f>IF(LEN('Описание предлагаемого товара'!#REF!)&gt;0,'Описание предлагаемого товара'!#REF!,"")</f>
        <v>#REF!</v>
      </c>
      <c r="E268" s="61" t="e">
        <f>IF(LEN('Описание предлагаемого товара'!#REF!)&gt;0,'Описание предлагаемого товара'!#REF!,"")</f>
        <v>#REF!</v>
      </c>
      <c r="F268" s="61" t="e">
        <f>IF(LEN('Описание предлагаемого товара'!#REF!)&gt;0,'Описание предлагаемого товара'!#REF!,"")</f>
        <v>#REF!</v>
      </c>
      <c r="G268" s="61" t="e">
        <f>IF(LEN('Описание предлагаемого товара'!#REF!)&gt;0,'Описание предлагаемого товара'!#REF!,"")</f>
        <v>#REF!</v>
      </c>
      <c r="H268" s="61" t="e">
        <f>IF(LEN('Описание предлагаемого товара'!#REF!)&gt;0,'Описание предлагаемого товара'!#REF!,"")</f>
        <v>#REF!</v>
      </c>
      <c r="I268" s="61" t="e">
        <f>IF(LEN('Описание предлагаемого товара'!#REF!)&gt;0,'Описание предлагаемого товара'!#REF!,"")</f>
        <v>#REF!</v>
      </c>
      <c r="J268" s="38" t="str">
        <f>IFERROR(VLOOKUP(B268,SAP!$A:$E,5,),"")</f>
        <v/>
      </c>
      <c r="K268" s="40" t="str">
        <f t="shared" si="1913"/>
        <v/>
      </c>
      <c r="L268" s="61" t="e">
        <f>IF(LEN('Описание предлагаемого товара'!#REF!)&gt;0,IFERROR('Описание предлагаемого товара'!#REF!*1,""),"")</f>
        <v>#REF!</v>
      </c>
      <c r="M268" s="39" t="str">
        <f>IFERROR(VLOOKUP(B268,SAP!$A:$E,2,),"")</f>
        <v/>
      </c>
      <c r="N268" s="41" t="str">
        <f t="shared" si="2049"/>
        <v/>
      </c>
      <c r="O268" s="39" t="str">
        <f t="shared" si="1900"/>
        <v/>
      </c>
      <c r="P268" s="36" t="e">
        <f>IF(LEN('Описание предлагаемого товара'!#REF!)&gt;0,'Описание предлагаемого товара'!#REF!,"")</f>
        <v>#REF!</v>
      </c>
      <c r="Q26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68" s="37" t="e">
        <f>IF(LEN('Описание предлагаемого товара'!#REF!)&gt;0,'Описание предлагаемого товара'!#REF!,"")</f>
        <v>#REF!</v>
      </c>
      <c r="S268" s="37" t="e">
        <f>IF(LEN('Описание предлагаемого товара'!#REF!)&gt;0,'Описание предлагаемого товара'!#REF!,"")</f>
        <v>#REF!</v>
      </c>
      <c r="T26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68" s="23" t="str">
        <f>IFERROR(VLOOKUP(CI268*1,Обработ.выгрузка_реестра_РФ!$A:$G,6,),"")</f>
        <v/>
      </c>
      <c r="V268" s="61" t="e">
        <f>IF(LEN('Описание предлагаемого товара'!#REF!)&gt;0,'Описание предлагаемого товара'!#REF!,"")</f>
        <v>#REF!</v>
      </c>
      <c r="W268" s="62" t="e">
        <f>IF(LEN('Описание предлагаемого товара'!#REF!)&gt;0,'Описание предлагаемого товара'!#REF!,"")</f>
        <v>#REF!</v>
      </c>
      <c r="X268" s="91" t="e">
        <f t="shared" ref="X268:Y268" si="2482">IFERROR(REPLACE(W268,FIND(CHAR(10),W268,1),1," "),W268)</f>
        <v>#REF!</v>
      </c>
      <c r="Y268" s="91" t="e">
        <f t="shared" si="2482"/>
        <v>#REF!</v>
      </c>
      <c r="Z268" s="91" t="e">
        <f t="shared" si="1915"/>
        <v>#REF!</v>
      </c>
      <c r="AA268" s="91" t="e">
        <f t="shared" si="1916"/>
        <v>#REF!</v>
      </c>
      <c r="AB268" s="91" t="e">
        <f t="shared" si="1917"/>
        <v>#REF!</v>
      </c>
      <c r="AC268" s="91" t="e">
        <f t="shared" ref="AC268:AF268" si="2483">IFERROR(REPLACE(AB268,FIND("  ",AB268,1),2," "),AB268)</f>
        <v>#REF!</v>
      </c>
      <c r="AD268" s="91" t="e">
        <f t="shared" si="2483"/>
        <v>#REF!</v>
      </c>
      <c r="AE268" s="91" t="e">
        <f t="shared" si="2483"/>
        <v>#REF!</v>
      </c>
      <c r="AF268" s="91" t="e">
        <f t="shared" si="2483"/>
        <v>#REF!</v>
      </c>
      <c r="AG268" s="23" t="str">
        <f>IFERROR(VLOOKUP(CI268*1,Обработ.выгрузка_реестра_РФ!$A:$G,4,),"")</f>
        <v/>
      </c>
      <c r="AH268" s="91" t="str">
        <f t="shared" ref="AH268:AI268" si="2484">IFERROR(REPLACE(AG268,FIND("-",AG268,1),1,"*"),AG268)</f>
        <v/>
      </c>
      <c r="AI268" s="91" t="str">
        <f t="shared" si="2484"/>
        <v/>
      </c>
      <c r="AJ268" s="27" t="str">
        <f t="shared" si="2015"/>
        <v/>
      </c>
      <c r="AK268" s="63" t="e">
        <f>IF(LEN('Описание предлагаемого товара'!#REF!)&gt;0,'Описание предлагаемого товара'!#REF!,"")</f>
        <v>#REF!</v>
      </c>
      <c r="AL268" s="91" t="e">
        <f t="shared" ref="AL268:AM268" si="2485">IFERROR(REPLACE(AK268,FIND(CHAR(10),AK268,1),1,""),AK268)</f>
        <v>#REF!</v>
      </c>
      <c r="AM268" s="91" t="e">
        <f t="shared" si="2485"/>
        <v>#REF!</v>
      </c>
      <c r="AN268" s="91" t="e">
        <f t="shared" ref="AN268:AR268" si="2486">IFERROR(REPLACE(AM268,FIND(" ",AM268,1),1,""),AM268)</f>
        <v>#REF!</v>
      </c>
      <c r="AO268" s="91" t="e">
        <f t="shared" si="2486"/>
        <v>#REF!</v>
      </c>
      <c r="AP268" s="91" t="e">
        <f t="shared" si="2486"/>
        <v>#REF!</v>
      </c>
      <c r="AQ268" s="91" t="e">
        <f t="shared" si="2486"/>
        <v>#REF!</v>
      </c>
      <c r="AR268" s="91" t="e">
        <f t="shared" si="2486"/>
        <v>#REF!</v>
      </c>
      <c r="AS268" s="91" t="e">
        <f t="shared" si="1922"/>
        <v>#REF!</v>
      </c>
      <c r="AT268" s="91" t="e">
        <f t="shared" si="1923"/>
        <v>#REF!</v>
      </c>
      <c r="AU268" s="32" t="e">
        <f t="shared" si="1906"/>
        <v>#REF!</v>
      </c>
      <c r="AV268" s="93" t="e">
        <f>'Описание предлагаемого товара'!#REF!</f>
        <v>#REF!</v>
      </c>
      <c r="AW268" s="91" t="e">
        <f>MIN(SEARCH({0,1,2,3,4,5,6,7,8,9},AV268&amp; "0123456789"))</f>
        <v>#REF!</v>
      </c>
      <c r="AX268" s="91" t="str">
        <f t="shared" si="1924"/>
        <v/>
      </c>
      <c r="AY268" s="91" t="str">
        <f t="shared" si="1925"/>
        <v/>
      </c>
      <c r="AZ268" s="91" t="str">
        <f t="shared" si="1926"/>
        <v/>
      </c>
      <c r="BA268" s="91" t="str">
        <f t="shared" si="1927"/>
        <v/>
      </c>
      <c r="BB268" s="91" t="str">
        <f t="shared" si="1928"/>
        <v/>
      </c>
      <c r="BC268" s="91" t="str">
        <f t="shared" si="1929"/>
        <v/>
      </c>
      <c r="BD268" s="91" t="str">
        <f t="shared" si="1930"/>
        <v/>
      </c>
      <c r="BE268" s="91" t="str">
        <f t="shared" si="1931"/>
        <v/>
      </c>
      <c r="BF268" s="91" t="str">
        <f t="shared" si="1932"/>
        <v/>
      </c>
      <c r="BG268" s="91" t="str">
        <f t="shared" si="1933"/>
        <v/>
      </c>
      <c r="BH268" s="91" t="str">
        <f t="shared" si="1934"/>
        <v/>
      </c>
      <c r="BI268" s="91" t="str">
        <f t="shared" si="1935"/>
        <v/>
      </c>
      <c r="BJ268" s="91" t="str">
        <f t="shared" si="1936"/>
        <v/>
      </c>
      <c r="BK268" s="91" t="str">
        <f t="shared" si="1937"/>
        <v/>
      </c>
      <c r="BL268" s="91" t="str">
        <f t="shared" si="1938"/>
        <v/>
      </c>
      <c r="BM268" s="91" t="str">
        <f t="shared" si="1939"/>
        <v/>
      </c>
      <c r="BN268" s="91" t="str">
        <f t="shared" si="1940"/>
        <v/>
      </c>
      <c r="BO268" s="91" t="str">
        <f t="shared" si="1941"/>
        <v/>
      </c>
      <c r="BP268" s="91" t="str">
        <f t="shared" si="1942"/>
        <v/>
      </c>
      <c r="BQ268" s="91" t="str">
        <f t="shared" si="1943"/>
        <v/>
      </c>
      <c r="BR268" s="91" t="str">
        <f t="shared" si="1944"/>
        <v/>
      </c>
      <c r="BS268" s="91" t="str">
        <f t="shared" si="1945"/>
        <v/>
      </c>
      <c r="BT268" s="91" t="str">
        <f t="shared" si="1946"/>
        <v/>
      </c>
      <c r="BU268" s="91" t="str">
        <f t="shared" si="1947"/>
        <v/>
      </c>
      <c r="BV268" s="91" t="str">
        <f t="shared" si="1948"/>
        <v/>
      </c>
      <c r="BW268" s="91" t="str">
        <f t="shared" si="1949"/>
        <v/>
      </c>
      <c r="BX268" s="91" t="str">
        <f t="shared" si="1950"/>
        <v/>
      </c>
      <c r="BY268" s="91" t="str">
        <f t="shared" si="1951"/>
        <v/>
      </c>
      <c r="BZ268" s="91" t="str">
        <f t="shared" si="1952"/>
        <v/>
      </c>
      <c r="CA268" s="91" t="str">
        <f t="shared" si="1953"/>
        <v/>
      </c>
      <c r="CB268" s="91" t="str">
        <f t="shared" si="1954"/>
        <v/>
      </c>
      <c r="CC268" s="91" t="str">
        <f t="shared" si="1955"/>
        <v/>
      </c>
      <c r="CD268" s="91" t="str">
        <f t="shared" si="1956"/>
        <v/>
      </c>
      <c r="CE268" s="91" t="str">
        <f t="shared" si="1957"/>
        <v/>
      </c>
      <c r="CF268" s="91" t="str">
        <f t="shared" si="1958"/>
        <v/>
      </c>
      <c r="CG268" s="91" t="str">
        <f t="shared" si="1959"/>
        <v/>
      </c>
      <c r="CH268" s="91" t="str">
        <f t="shared" si="1960"/>
        <v/>
      </c>
      <c r="CI268" s="91" t="str">
        <f t="shared" si="1961"/>
        <v>нет</v>
      </c>
      <c r="CJ268" s="63" t="e">
        <f>IF(LEN('Описание предлагаемого товара'!#REF!)&gt;0,'Описание предлагаемого товара'!#REF!,"")</f>
        <v>#REF!</v>
      </c>
      <c r="CK268" s="91" t="e">
        <f t="shared" ref="CK268:CL268" si="2487">IFERROR(REPLACE(CJ268,FIND(CHAR(10),CJ268,1),1,""),CJ268)</f>
        <v>#REF!</v>
      </c>
      <c r="CL268" s="91" t="e">
        <f t="shared" si="2487"/>
        <v>#REF!</v>
      </c>
      <c r="CM268" s="91" t="e">
        <f t="shared" si="1963"/>
        <v>#REF!</v>
      </c>
      <c r="CN268" s="91" t="e">
        <f t="shared" si="1964"/>
        <v>#REF!</v>
      </c>
      <c r="CO268" s="91" t="e">
        <f t="shared" si="1965"/>
        <v>#REF!</v>
      </c>
      <c r="CP268" s="90" t="e">
        <f>IF(AU268="Не указан реестровый номер (мера нац.режима Запрет)","",IF(CI268="нет","",IF(CU268="да","исключение(не смотрим баллы)",IFERROR(IF(CI268*1&gt;0,IFERROR(IF(VLOOKUP(CI268*1,Обработ.выгрузка_реестра_РФ!$A:$G,7,)=0,"Баллы не установлены",VLOOKUP(CI268*1,Обработ.выгрузка_реестра_РФ!$A:$G,7,)),IF(LEN(CI268)&gt;14,"","нет номера в реестре РФ")),""),IF(LEN(CI268)=0,"","Некорректный реестровый номер")))))</f>
        <v>#REF!</v>
      </c>
      <c r="CQ268" s="33" t="e">
        <f>IF(LEN(C268)&gt;0,IFERROR(IF(LEN(H268)&gt;0,IF(LEN(VLOOKUP(H268,'исключения(не_смотрим_баллы)'!$A:$C,1,))&gt;0,"да","нет"),"не введен ОКПД2"),"нет"),"")</f>
        <v>#REF!</v>
      </c>
      <c r="CR268" s="33" t="e">
        <f ca="1">IF(CQ268="да",IF(TODAY()&lt;VLOOKUP(H268,'исключения(не_смотрим_баллы)'!$A:$C,3,),"да","нет"),"")</f>
        <v>#REF!</v>
      </c>
      <c r="CS268" s="33" t="str">
        <f>IFERROR(IF(CQ268="да",IF(VLOOKUP(CI268*1,Обработ.выгрузка_реестра_РФ!$A:$G,2,)&lt;VLOOKUP(H268,'исключения(не_смотрим_баллы)'!$A:$C,2,),"да","нет"),""),"")</f>
        <v/>
      </c>
      <c r="CT268" s="24"/>
      <c r="CU268" s="33" t="e">
        <f t="shared" si="1977"/>
        <v>#REF!</v>
      </c>
      <c r="CV268" s="91" t="e">
        <f t="shared" si="1978"/>
        <v>#REF!</v>
      </c>
      <c r="CW268" s="27" t="e">
        <f t="shared" si="1979"/>
        <v>#REF!</v>
      </c>
      <c r="CX268" s="26" t="e">
        <f t="shared" si="1908"/>
        <v>#REF!</v>
      </c>
      <c r="CY268" s="64" t="e">
        <f>IF(LEN('Описание предлагаемого товара'!#REF!)&gt;0,'Описание предлагаемого товара'!#REF!,"")</f>
        <v>#REF!</v>
      </c>
      <c r="CZ268" s="95" t="e">
        <f t="shared" si="1966"/>
        <v>#REF!</v>
      </c>
      <c r="DA268" s="95" t="e">
        <f t="shared" ref="DA268" si="2488">IFERROR(REPLACE(CZ268,FIND(" ",CZ268,1),1,""),CZ268)</f>
        <v>#REF!</v>
      </c>
      <c r="DB268" s="95" t="e">
        <f t="shared" si="1910"/>
        <v>#REF!</v>
      </c>
      <c r="DC268" s="95" t="e">
        <f t="shared" ref="DC268:DD268" si="2489">IFERROR(REPLACE(DB268,FIND("г.",DB268,1),2,""),DB268)</f>
        <v>#REF!</v>
      </c>
      <c r="DD268" s="95" t="e">
        <f t="shared" si="2489"/>
        <v>#REF!</v>
      </c>
      <c r="DE268" s="95" t="e">
        <f t="shared" ref="DE268:DF268" si="2490">IFERROR(REPLACE(DD268,FIND("г",DD268,1),1,""),DD268)</f>
        <v>#REF!</v>
      </c>
      <c r="DF268" s="95" t="e">
        <f t="shared" si="2490"/>
        <v>#REF!</v>
      </c>
      <c r="DG268" s="95" t="e">
        <f t="shared" si="1983"/>
        <v>#REF!</v>
      </c>
      <c r="DH268" s="25" t="str">
        <f>IFERROR(VLOOKUP(CI268*1,Обработ.выгрузка_реестра_РФ!$A:$G,5,),"")</f>
        <v/>
      </c>
      <c r="DI268" s="27" t="str">
        <f t="shared" si="1993"/>
        <v/>
      </c>
      <c r="DJ268" s="27" t="str">
        <f t="shared" ca="1" si="1970"/>
        <v/>
      </c>
      <c r="DK268" s="63" t="e">
        <f>IF(LEN('Описание предлагаемого товара'!#REF!)&gt;0,'Описание предлагаемого товара'!#REF!,"")</f>
        <v>#REF!</v>
      </c>
      <c r="DL268" s="63" t="e">
        <f>IF(LEN('Описание предлагаемого товара'!#REF!)&gt;0,'Описание предлагаемого товара'!#REF!,"")</f>
        <v>#REF!</v>
      </c>
      <c r="DM268" s="32"/>
    </row>
    <row r="269" spans="1:117" ht="48.75" customHeight="1" x14ac:dyDescent="0.25">
      <c r="A269" s="61" t="e">
        <f>IF(LEN('Описание предлагаемого товара'!#REF!)&gt;0,'Описание предлагаемого товара'!#REF!,"")</f>
        <v>#REF!</v>
      </c>
      <c r="B269" s="65" t="e">
        <f>IF(LEN('Описание предлагаемого товара'!#REF!)&gt;0,'Описание предлагаемого товара'!#REF!,"")</f>
        <v>#REF!</v>
      </c>
      <c r="C269" s="61" t="e">
        <f>IF(LEN('Описание предлагаемого товара'!#REF!)&gt;0,'Описание предлагаемого товара'!#REF!,"")</f>
        <v>#REF!</v>
      </c>
      <c r="D269" s="61" t="e">
        <f>IF(LEN('Описание предлагаемого товара'!#REF!)&gt;0,'Описание предлагаемого товара'!#REF!,"")</f>
        <v>#REF!</v>
      </c>
      <c r="E269" s="61" t="e">
        <f>IF(LEN('Описание предлагаемого товара'!#REF!)&gt;0,'Описание предлагаемого товара'!#REF!,"")</f>
        <v>#REF!</v>
      </c>
      <c r="F269" s="61" t="e">
        <f>IF(LEN('Описание предлагаемого товара'!#REF!)&gt;0,'Описание предлагаемого товара'!#REF!,"")</f>
        <v>#REF!</v>
      </c>
      <c r="G269" s="61" t="e">
        <f>IF(LEN('Описание предлагаемого товара'!#REF!)&gt;0,'Описание предлагаемого товара'!#REF!,"")</f>
        <v>#REF!</v>
      </c>
      <c r="H269" s="61" t="e">
        <f>IF(LEN('Описание предлагаемого товара'!#REF!)&gt;0,'Описание предлагаемого товара'!#REF!,"")</f>
        <v>#REF!</v>
      </c>
      <c r="I269" s="61" t="e">
        <f>IF(LEN('Описание предлагаемого товара'!#REF!)&gt;0,'Описание предлагаемого товара'!#REF!,"")</f>
        <v>#REF!</v>
      </c>
      <c r="J269" s="38" t="str">
        <f>IFERROR(VLOOKUP(B269,SAP!$A:$E,5,),"")</f>
        <v/>
      </c>
      <c r="K269" s="40" t="str">
        <f t="shared" si="1913"/>
        <v/>
      </c>
      <c r="L269" s="61" t="e">
        <f>IF(LEN('Описание предлагаемого товара'!#REF!)&gt;0,IFERROR('Описание предлагаемого товара'!#REF!*1,""),"")</f>
        <v>#REF!</v>
      </c>
      <c r="M269" s="39" t="str">
        <f>IFERROR(VLOOKUP(B269,SAP!$A:$E,2,),"")</f>
        <v/>
      </c>
      <c r="N269" s="41" t="str">
        <f t="shared" si="2049"/>
        <v/>
      </c>
      <c r="O269" s="39" t="str">
        <f t="shared" si="1900"/>
        <v/>
      </c>
      <c r="P269" s="36" t="e">
        <f>IF(LEN('Описание предлагаемого товара'!#REF!)&gt;0,'Описание предлагаемого товара'!#REF!,"")</f>
        <v>#REF!</v>
      </c>
      <c r="Q26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69" s="37" t="e">
        <f>IF(LEN('Описание предлагаемого товара'!#REF!)&gt;0,'Описание предлагаемого товара'!#REF!,"")</f>
        <v>#REF!</v>
      </c>
      <c r="S269" s="37" t="e">
        <f>IF(LEN('Описание предлагаемого товара'!#REF!)&gt;0,'Описание предлагаемого товара'!#REF!,"")</f>
        <v>#REF!</v>
      </c>
      <c r="T26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69" s="23" t="str">
        <f>IFERROR(VLOOKUP(CI269*1,Обработ.выгрузка_реестра_РФ!$A:$G,6,),"")</f>
        <v/>
      </c>
      <c r="V269" s="61" t="e">
        <f>IF(LEN('Описание предлагаемого товара'!#REF!)&gt;0,'Описание предлагаемого товара'!#REF!,"")</f>
        <v>#REF!</v>
      </c>
      <c r="W269" s="62" t="e">
        <f>IF(LEN('Описание предлагаемого товара'!#REF!)&gt;0,'Описание предлагаемого товара'!#REF!,"")</f>
        <v>#REF!</v>
      </c>
      <c r="X269" s="91" t="e">
        <f t="shared" ref="X269:Y269" si="2491">IFERROR(REPLACE(W269,FIND(CHAR(10),W269,1),1," "),W269)</f>
        <v>#REF!</v>
      </c>
      <c r="Y269" s="91" t="e">
        <f t="shared" si="2491"/>
        <v>#REF!</v>
      </c>
      <c r="Z269" s="91" t="e">
        <f t="shared" si="1915"/>
        <v>#REF!</v>
      </c>
      <c r="AA269" s="91" t="e">
        <f t="shared" si="1916"/>
        <v>#REF!</v>
      </c>
      <c r="AB269" s="91" t="e">
        <f t="shared" si="1917"/>
        <v>#REF!</v>
      </c>
      <c r="AC269" s="91" t="e">
        <f t="shared" ref="AC269:AF269" si="2492">IFERROR(REPLACE(AB269,FIND("  ",AB269,1),2," "),AB269)</f>
        <v>#REF!</v>
      </c>
      <c r="AD269" s="91" t="e">
        <f t="shared" si="2492"/>
        <v>#REF!</v>
      </c>
      <c r="AE269" s="91" t="e">
        <f t="shared" si="2492"/>
        <v>#REF!</v>
      </c>
      <c r="AF269" s="91" t="e">
        <f t="shared" si="2492"/>
        <v>#REF!</v>
      </c>
      <c r="AG269" s="23" t="str">
        <f>IFERROR(VLOOKUP(CI269*1,Обработ.выгрузка_реестра_РФ!$A:$G,4,),"")</f>
        <v/>
      </c>
      <c r="AH269" s="91" t="str">
        <f t="shared" ref="AH269:AI269" si="2493">IFERROR(REPLACE(AG269,FIND("-",AG269,1),1,"*"),AG269)</f>
        <v/>
      </c>
      <c r="AI269" s="91" t="str">
        <f t="shared" si="2493"/>
        <v/>
      </c>
      <c r="AJ269" s="27" t="str">
        <f t="shared" si="2015"/>
        <v/>
      </c>
      <c r="AK269" s="63" t="e">
        <f>IF(LEN('Описание предлагаемого товара'!#REF!)&gt;0,'Описание предлагаемого товара'!#REF!,"")</f>
        <v>#REF!</v>
      </c>
      <c r="AL269" s="91" t="e">
        <f t="shared" ref="AL269:AM269" si="2494">IFERROR(REPLACE(AK269,FIND(CHAR(10),AK269,1),1,""),AK269)</f>
        <v>#REF!</v>
      </c>
      <c r="AM269" s="91" t="e">
        <f t="shared" si="2494"/>
        <v>#REF!</v>
      </c>
      <c r="AN269" s="91" t="e">
        <f t="shared" ref="AN269:AR269" si="2495">IFERROR(REPLACE(AM269,FIND(" ",AM269,1),1,""),AM269)</f>
        <v>#REF!</v>
      </c>
      <c r="AO269" s="91" t="e">
        <f t="shared" si="2495"/>
        <v>#REF!</v>
      </c>
      <c r="AP269" s="91" t="e">
        <f t="shared" si="2495"/>
        <v>#REF!</v>
      </c>
      <c r="AQ269" s="91" t="e">
        <f t="shared" si="2495"/>
        <v>#REF!</v>
      </c>
      <c r="AR269" s="91" t="e">
        <f t="shared" si="2495"/>
        <v>#REF!</v>
      </c>
      <c r="AS269" s="91" t="e">
        <f t="shared" si="1922"/>
        <v>#REF!</v>
      </c>
      <c r="AT269" s="91" t="e">
        <f t="shared" si="1923"/>
        <v>#REF!</v>
      </c>
      <c r="AU269" s="32" t="e">
        <f t="shared" si="1906"/>
        <v>#REF!</v>
      </c>
      <c r="AV269" s="93" t="e">
        <f>'Описание предлагаемого товара'!#REF!</f>
        <v>#REF!</v>
      </c>
      <c r="AW269" s="91" t="e">
        <f>MIN(SEARCH({0,1,2,3,4,5,6,7,8,9},AV269&amp; "0123456789"))</f>
        <v>#REF!</v>
      </c>
      <c r="AX269" s="91" t="str">
        <f t="shared" si="1924"/>
        <v/>
      </c>
      <c r="AY269" s="91" t="str">
        <f t="shared" si="1925"/>
        <v/>
      </c>
      <c r="AZ269" s="91" t="str">
        <f t="shared" si="1926"/>
        <v/>
      </c>
      <c r="BA269" s="91" t="str">
        <f t="shared" si="1927"/>
        <v/>
      </c>
      <c r="BB269" s="91" t="str">
        <f t="shared" si="1928"/>
        <v/>
      </c>
      <c r="BC269" s="91" t="str">
        <f t="shared" si="1929"/>
        <v/>
      </c>
      <c r="BD269" s="91" t="str">
        <f t="shared" si="1930"/>
        <v/>
      </c>
      <c r="BE269" s="91" t="str">
        <f t="shared" si="1931"/>
        <v/>
      </c>
      <c r="BF269" s="91" t="str">
        <f t="shared" si="1932"/>
        <v/>
      </c>
      <c r="BG269" s="91" t="str">
        <f t="shared" si="1933"/>
        <v/>
      </c>
      <c r="BH269" s="91" t="str">
        <f t="shared" si="1934"/>
        <v/>
      </c>
      <c r="BI269" s="91" t="str">
        <f t="shared" si="1935"/>
        <v/>
      </c>
      <c r="BJ269" s="91" t="str">
        <f t="shared" si="1936"/>
        <v/>
      </c>
      <c r="BK269" s="91" t="str">
        <f t="shared" si="1937"/>
        <v/>
      </c>
      <c r="BL269" s="91" t="str">
        <f t="shared" si="1938"/>
        <v/>
      </c>
      <c r="BM269" s="91" t="str">
        <f t="shared" si="1939"/>
        <v/>
      </c>
      <c r="BN269" s="91" t="str">
        <f t="shared" si="1940"/>
        <v/>
      </c>
      <c r="BO269" s="91" t="str">
        <f t="shared" si="1941"/>
        <v/>
      </c>
      <c r="BP269" s="91" t="str">
        <f t="shared" si="1942"/>
        <v/>
      </c>
      <c r="BQ269" s="91" t="str">
        <f t="shared" si="1943"/>
        <v/>
      </c>
      <c r="BR269" s="91" t="str">
        <f t="shared" si="1944"/>
        <v/>
      </c>
      <c r="BS269" s="91" t="str">
        <f t="shared" si="1945"/>
        <v/>
      </c>
      <c r="BT269" s="91" t="str">
        <f t="shared" si="1946"/>
        <v/>
      </c>
      <c r="BU269" s="91" t="str">
        <f t="shared" si="1947"/>
        <v/>
      </c>
      <c r="BV269" s="91" t="str">
        <f t="shared" si="1948"/>
        <v/>
      </c>
      <c r="BW269" s="91" t="str">
        <f t="shared" si="1949"/>
        <v/>
      </c>
      <c r="BX269" s="91" t="str">
        <f t="shared" si="1950"/>
        <v/>
      </c>
      <c r="BY269" s="91" t="str">
        <f t="shared" si="1951"/>
        <v/>
      </c>
      <c r="BZ269" s="91" t="str">
        <f t="shared" si="1952"/>
        <v/>
      </c>
      <c r="CA269" s="91" t="str">
        <f t="shared" si="1953"/>
        <v/>
      </c>
      <c r="CB269" s="91" t="str">
        <f t="shared" si="1954"/>
        <v/>
      </c>
      <c r="CC269" s="91" t="str">
        <f t="shared" si="1955"/>
        <v/>
      </c>
      <c r="CD269" s="91" t="str">
        <f t="shared" si="1956"/>
        <v/>
      </c>
      <c r="CE269" s="91" t="str">
        <f t="shared" si="1957"/>
        <v/>
      </c>
      <c r="CF269" s="91" t="str">
        <f t="shared" si="1958"/>
        <v/>
      </c>
      <c r="CG269" s="91" t="str">
        <f t="shared" si="1959"/>
        <v/>
      </c>
      <c r="CH269" s="91" t="str">
        <f t="shared" si="1960"/>
        <v/>
      </c>
      <c r="CI269" s="91" t="str">
        <f t="shared" si="1961"/>
        <v>нет</v>
      </c>
      <c r="CJ269" s="63" t="e">
        <f>IF(LEN('Описание предлагаемого товара'!#REF!)&gt;0,'Описание предлагаемого товара'!#REF!,"")</f>
        <v>#REF!</v>
      </c>
      <c r="CK269" s="91" t="e">
        <f t="shared" ref="CK269:CL269" si="2496">IFERROR(REPLACE(CJ269,FIND(CHAR(10),CJ269,1),1,""),CJ269)</f>
        <v>#REF!</v>
      </c>
      <c r="CL269" s="91" t="e">
        <f t="shared" si="2496"/>
        <v>#REF!</v>
      </c>
      <c r="CM269" s="91" t="e">
        <f t="shared" si="1963"/>
        <v>#REF!</v>
      </c>
      <c r="CN269" s="91" t="e">
        <f t="shared" si="1964"/>
        <v>#REF!</v>
      </c>
      <c r="CO269" s="91" t="e">
        <f t="shared" si="1965"/>
        <v>#REF!</v>
      </c>
      <c r="CP269" s="90" t="e">
        <f>IF(AU269="Не указан реестровый номер (мера нац.режима Запрет)","",IF(CI269="нет","",IF(CU269="да","исключение(не смотрим баллы)",IFERROR(IF(CI269*1&gt;0,IFERROR(IF(VLOOKUP(CI269*1,Обработ.выгрузка_реестра_РФ!$A:$G,7,)=0,"Баллы не установлены",VLOOKUP(CI269*1,Обработ.выгрузка_реестра_РФ!$A:$G,7,)),IF(LEN(CI269)&gt;14,"","нет номера в реестре РФ")),""),IF(LEN(CI269)=0,"","Некорректный реестровый номер")))))</f>
        <v>#REF!</v>
      </c>
      <c r="CQ269" s="33" t="e">
        <f>IF(LEN(C269)&gt;0,IFERROR(IF(LEN(H269)&gt;0,IF(LEN(VLOOKUP(H269,'исключения(не_смотрим_баллы)'!$A:$C,1,))&gt;0,"да","нет"),"не введен ОКПД2"),"нет"),"")</f>
        <v>#REF!</v>
      </c>
      <c r="CR269" s="33" t="e">
        <f ca="1">IF(CQ269="да",IF(TODAY()&lt;VLOOKUP(H269,'исключения(не_смотрим_баллы)'!$A:$C,3,),"да","нет"),"")</f>
        <v>#REF!</v>
      </c>
      <c r="CS269" s="33" t="str">
        <f>IFERROR(IF(CQ269="да",IF(VLOOKUP(CI269*1,Обработ.выгрузка_реестра_РФ!$A:$G,2,)&lt;VLOOKUP(H269,'исключения(не_смотрим_баллы)'!$A:$C,2,),"да","нет"),""),"")</f>
        <v/>
      </c>
      <c r="CT269" s="24"/>
      <c r="CU269" s="33" t="e">
        <f t="shared" si="1977"/>
        <v>#REF!</v>
      </c>
      <c r="CV269" s="91" t="e">
        <f t="shared" si="1978"/>
        <v>#REF!</v>
      </c>
      <c r="CW269" s="27" t="e">
        <f t="shared" si="1979"/>
        <v>#REF!</v>
      </c>
      <c r="CX269" s="26" t="e">
        <f t="shared" si="1908"/>
        <v>#REF!</v>
      </c>
      <c r="CY269" s="64" t="e">
        <f>IF(LEN('Описание предлагаемого товара'!#REF!)&gt;0,'Описание предлагаемого товара'!#REF!,"")</f>
        <v>#REF!</v>
      </c>
      <c r="CZ269" s="95" t="e">
        <f t="shared" si="1966"/>
        <v>#REF!</v>
      </c>
      <c r="DA269" s="95" t="e">
        <f t="shared" ref="DA269" si="2497">IFERROR(REPLACE(CZ269,FIND(" ",CZ269,1),1,""),CZ269)</f>
        <v>#REF!</v>
      </c>
      <c r="DB269" s="95" t="e">
        <f t="shared" si="1910"/>
        <v>#REF!</v>
      </c>
      <c r="DC269" s="95" t="e">
        <f t="shared" ref="DC269:DD269" si="2498">IFERROR(REPLACE(DB269,FIND("г.",DB269,1),2,""),DB269)</f>
        <v>#REF!</v>
      </c>
      <c r="DD269" s="95" t="e">
        <f t="shared" si="2498"/>
        <v>#REF!</v>
      </c>
      <c r="DE269" s="95" t="e">
        <f t="shared" ref="DE269:DF269" si="2499">IFERROR(REPLACE(DD269,FIND("г",DD269,1),1,""),DD269)</f>
        <v>#REF!</v>
      </c>
      <c r="DF269" s="95" t="e">
        <f t="shared" si="2499"/>
        <v>#REF!</v>
      </c>
      <c r="DG269" s="95" t="e">
        <f t="shared" si="1983"/>
        <v>#REF!</v>
      </c>
      <c r="DH269" s="25" t="str">
        <f>IFERROR(VLOOKUP(CI269*1,Обработ.выгрузка_реестра_РФ!$A:$G,5,),"")</f>
        <v/>
      </c>
      <c r="DI269" s="27" t="str">
        <f t="shared" si="1993"/>
        <v/>
      </c>
      <c r="DJ269" s="27" t="str">
        <f t="shared" ca="1" si="1970"/>
        <v/>
      </c>
      <c r="DK269" s="63" t="e">
        <f>IF(LEN('Описание предлагаемого товара'!#REF!)&gt;0,'Описание предлагаемого товара'!#REF!,"")</f>
        <v>#REF!</v>
      </c>
      <c r="DL269" s="63" t="e">
        <f>IF(LEN('Описание предлагаемого товара'!#REF!)&gt;0,'Описание предлагаемого товара'!#REF!,"")</f>
        <v>#REF!</v>
      </c>
      <c r="DM269" s="32"/>
    </row>
    <row r="270" spans="1:117" ht="48.75" customHeight="1" x14ac:dyDescent="0.25">
      <c r="A270" s="61" t="e">
        <f>IF(LEN('Описание предлагаемого товара'!#REF!)&gt;0,'Описание предлагаемого товара'!#REF!,"")</f>
        <v>#REF!</v>
      </c>
      <c r="B270" s="65" t="e">
        <f>IF(LEN('Описание предлагаемого товара'!#REF!)&gt;0,'Описание предлагаемого товара'!#REF!,"")</f>
        <v>#REF!</v>
      </c>
      <c r="C270" s="61" t="e">
        <f>IF(LEN('Описание предлагаемого товара'!#REF!)&gt;0,'Описание предлагаемого товара'!#REF!,"")</f>
        <v>#REF!</v>
      </c>
      <c r="D270" s="61" t="e">
        <f>IF(LEN('Описание предлагаемого товара'!#REF!)&gt;0,'Описание предлагаемого товара'!#REF!,"")</f>
        <v>#REF!</v>
      </c>
      <c r="E270" s="61" t="e">
        <f>IF(LEN('Описание предлагаемого товара'!#REF!)&gt;0,'Описание предлагаемого товара'!#REF!,"")</f>
        <v>#REF!</v>
      </c>
      <c r="F270" s="61" t="e">
        <f>IF(LEN('Описание предлагаемого товара'!#REF!)&gt;0,'Описание предлагаемого товара'!#REF!,"")</f>
        <v>#REF!</v>
      </c>
      <c r="G270" s="61" t="e">
        <f>IF(LEN('Описание предлагаемого товара'!#REF!)&gt;0,'Описание предлагаемого товара'!#REF!,"")</f>
        <v>#REF!</v>
      </c>
      <c r="H270" s="61" t="e">
        <f>IF(LEN('Описание предлагаемого товара'!#REF!)&gt;0,'Описание предлагаемого товара'!#REF!,"")</f>
        <v>#REF!</v>
      </c>
      <c r="I270" s="61" t="e">
        <f>IF(LEN('Описание предлагаемого товара'!#REF!)&gt;0,'Описание предлагаемого товара'!#REF!,"")</f>
        <v>#REF!</v>
      </c>
      <c r="J270" s="38" t="str">
        <f>IFERROR(VLOOKUP(B270,SAP!$A:$E,5,),"")</f>
        <v/>
      </c>
      <c r="K270" s="40" t="str">
        <f t="shared" si="1913"/>
        <v/>
      </c>
      <c r="L270" s="61" t="e">
        <f>IF(LEN('Описание предлагаемого товара'!#REF!)&gt;0,IFERROR('Описание предлагаемого товара'!#REF!*1,""),"")</f>
        <v>#REF!</v>
      </c>
      <c r="M270" s="39" t="str">
        <f>IFERROR(VLOOKUP(B270,SAP!$A:$E,2,),"")</f>
        <v/>
      </c>
      <c r="N270" s="41" t="str">
        <f t="shared" si="2049"/>
        <v/>
      </c>
      <c r="O270" s="39" t="str">
        <f t="shared" si="1900"/>
        <v/>
      </c>
      <c r="P270" s="36" t="e">
        <f>IF(LEN('Описание предлагаемого товара'!#REF!)&gt;0,'Описание предлагаемого товара'!#REF!,"")</f>
        <v>#REF!</v>
      </c>
      <c r="Q27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70" s="37" t="e">
        <f>IF(LEN('Описание предлагаемого товара'!#REF!)&gt;0,'Описание предлагаемого товара'!#REF!,"")</f>
        <v>#REF!</v>
      </c>
      <c r="S270" s="37" t="e">
        <f>IF(LEN('Описание предлагаемого товара'!#REF!)&gt;0,'Описание предлагаемого товара'!#REF!,"")</f>
        <v>#REF!</v>
      </c>
      <c r="T27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70" s="23" t="str">
        <f>IFERROR(VLOOKUP(CI270*1,Обработ.выгрузка_реестра_РФ!$A:$G,6,),"")</f>
        <v/>
      </c>
      <c r="V270" s="61" t="e">
        <f>IF(LEN('Описание предлагаемого товара'!#REF!)&gt;0,'Описание предлагаемого товара'!#REF!,"")</f>
        <v>#REF!</v>
      </c>
      <c r="W270" s="62" t="e">
        <f>IF(LEN('Описание предлагаемого товара'!#REF!)&gt;0,'Описание предлагаемого товара'!#REF!,"")</f>
        <v>#REF!</v>
      </c>
      <c r="X270" s="91" t="e">
        <f t="shared" ref="X270:Y270" si="2500">IFERROR(REPLACE(W270,FIND(CHAR(10),W270,1),1," "),W270)</f>
        <v>#REF!</v>
      </c>
      <c r="Y270" s="91" t="e">
        <f t="shared" si="2500"/>
        <v>#REF!</v>
      </c>
      <c r="Z270" s="91" t="e">
        <f t="shared" si="1915"/>
        <v>#REF!</v>
      </c>
      <c r="AA270" s="91" t="e">
        <f t="shared" si="1916"/>
        <v>#REF!</v>
      </c>
      <c r="AB270" s="91" t="e">
        <f t="shared" si="1917"/>
        <v>#REF!</v>
      </c>
      <c r="AC270" s="91" t="e">
        <f t="shared" ref="AC270:AF270" si="2501">IFERROR(REPLACE(AB270,FIND("  ",AB270,1),2," "),AB270)</f>
        <v>#REF!</v>
      </c>
      <c r="AD270" s="91" t="e">
        <f t="shared" si="2501"/>
        <v>#REF!</v>
      </c>
      <c r="AE270" s="91" t="e">
        <f t="shared" si="2501"/>
        <v>#REF!</v>
      </c>
      <c r="AF270" s="91" t="e">
        <f t="shared" si="2501"/>
        <v>#REF!</v>
      </c>
      <c r="AG270" s="23" t="str">
        <f>IFERROR(VLOOKUP(CI270*1,Обработ.выгрузка_реестра_РФ!$A:$G,4,),"")</f>
        <v/>
      </c>
      <c r="AH270" s="91" t="str">
        <f t="shared" ref="AH270:AI270" si="2502">IFERROR(REPLACE(AG270,FIND("-",AG270,1),1,"*"),AG270)</f>
        <v/>
      </c>
      <c r="AI270" s="91" t="str">
        <f t="shared" si="2502"/>
        <v/>
      </c>
      <c r="AJ270" s="27" t="str">
        <f t="shared" si="2015"/>
        <v/>
      </c>
      <c r="AK270" s="63" t="e">
        <f>IF(LEN('Описание предлагаемого товара'!#REF!)&gt;0,'Описание предлагаемого товара'!#REF!,"")</f>
        <v>#REF!</v>
      </c>
      <c r="AL270" s="91" t="e">
        <f t="shared" ref="AL270:AM270" si="2503">IFERROR(REPLACE(AK270,FIND(CHAR(10),AK270,1),1,""),AK270)</f>
        <v>#REF!</v>
      </c>
      <c r="AM270" s="91" t="e">
        <f t="shared" si="2503"/>
        <v>#REF!</v>
      </c>
      <c r="AN270" s="91" t="e">
        <f t="shared" ref="AN270:AR270" si="2504">IFERROR(REPLACE(AM270,FIND(" ",AM270,1),1,""),AM270)</f>
        <v>#REF!</v>
      </c>
      <c r="AO270" s="91" t="e">
        <f t="shared" si="2504"/>
        <v>#REF!</v>
      </c>
      <c r="AP270" s="91" t="e">
        <f t="shared" si="2504"/>
        <v>#REF!</v>
      </c>
      <c r="AQ270" s="91" t="e">
        <f t="shared" si="2504"/>
        <v>#REF!</v>
      </c>
      <c r="AR270" s="91" t="e">
        <f t="shared" si="2504"/>
        <v>#REF!</v>
      </c>
      <c r="AS270" s="91" t="e">
        <f t="shared" si="1922"/>
        <v>#REF!</v>
      </c>
      <c r="AT270" s="91" t="e">
        <f t="shared" si="1923"/>
        <v>#REF!</v>
      </c>
      <c r="AU270" s="32" t="e">
        <f t="shared" si="1906"/>
        <v>#REF!</v>
      </c>
      <c r="AV270" s="93" t="e">
        <f>'Описание предлагаемого товара'!#REF!</f>
        <v>#REF!</v>
      </c>
      <c r="AW270" s="91" t="e">
        <f>MIN(SEARCH({0,1,2,3,4,5,6,7,8,9},AV270&amp; "0123456789"))</f>
        <v>#REF!</v>
      </c>
      <c r="AX270" s="91" t="str">
        <f t="shared" si="1924"/>
        <v/>
      </c>
      <c r="AY270" s="91" t="str">
        <f t="shared" si="1925"/>
        <v/>
      </c>
      <c r="AZ270" s="91" t="str">
        <f t="shared" si="1926"/>
        <v/>
      </c>
      <c r="BA270" s="91" t="str">
        <f t="shared" si="1927"/>
        <v/>
      </c>
      <c r="BB270" s="91" t="str">
        <f t="shared" si="1928"/>
        <v/>
      </c>
      <c r="BC270" s="91" t="str">
        <f t="shared" si="1929"/>
        <v/>
      </c>
      <c r="BD270" s="91" t="str">
        <f t="shared" si="1930"/>
        <v/>
      </c>
      <c r="BE270" s="91" t="str">
        <f t="shared" si="1931"/>
        <v/>
      </c>
      <c r="BF270" s="91" t="str">
        <f t="shared" si="1932"/>
        <v/>
      </c>
      <c r="BG270" s="91" t="str">
        <f t="shared" si="1933"/>
        <v/>
      </c>
      <c r="BH270" s="91" t="str">
        <f t="shared" si="1934"/>
        <v/>
      </c>
      <c r="BI270" s="91" t="str">
        <f t="shared" si="1935"/>
        <v/>
      </c>
      <c r="BJ270" s="91" t="str">
        <f t="shared" si="1936"/>
        <v/>
      </c>
      <c r="BK270" s="91" t="str">
        <f t="shared" si="1937"/>
        <v/>
      </c>
      <c r="BL270" s="91" t="str">
        <f t="shared" si="1938"/>
        <v/>
      </c>
      <c r="BM270" s="91" t="str">
        <f t="shared" si="1939"/>
        <v/>
      </c>
      <c r="BN270" s="91" t="str">
        <f t="shared" si="1940"/>
        <v/>
      </c>
      <c r="BO270" s="91" t="str">
        <f t="shared" si="1941"/>
        <v/>
      </c>
      <c r="BP270" s="91" t="str">
        <f t="shared" si="1942"/>
        <v/>
      </c>
      <c r="BQ270" s="91" t="str">
        <f t="shared" si="1943"/>
        <v/>
      </c>
      <c r="BR270" s="91" t="str">
        <f t="shared" si="1944"/>
        <v/>
      </c>
      <c r="BS270" s="91" t="str">
        <f t="shared" si="1945"/>
        <v/>
      </c>
      <c r="BT270" s="91" t="str">
        <f t="shared" si="1946"/>
        <v/>
      </c>
      <c r="BU270" s="91" t="str">
        <f t="shared" si="1947"/>
        <v/>
      </c>
      <c r="BV270" s="91" t="str">
        <f t="shared" si="1948"/>
        <v/>
      </c>
      <c r="BW270" s="91" t="str">
        <f t="shared" si="1949"/>
        <v/>
      </c>
      <c r="BX270" s="91" t="str">
        <f t="shared" si="1950"/>
        <v/>
      </c>
      <c r="BY270" s="91" t="str">
        <f t="shared" si="1951"/>
        <v/>
      </c>
      <c r="BZ270" s="91" t="str">
        <f t="shared" si="1952"/>
        <v/>
      </c>
      <c r="CA270" s="91" t="str">
        <f t="shared" si="1953"/>
        <v/>
      </c>
      <c r="CB270" s="91" t="str">
        <f t="shared" si="1954"/>
        <v/>
      </c>
      <c r="CC270" s="91" t="str">
        <f t="shared" si="1955"/>
        <v/>
      </c>
      <c r="CD270" s="91" t="str">
        <f t="shared" si="1956"/>
        <v/>
      </c>
      <c r="CE270" s="91" t="str">
        <f t="shared" si="1957"/>
        <v/>
      </c>
      <c r="CF270" s="91" t="str">
        <f t="shared" si="1958"/>
        <v/>
      </c>
      <c r="CG270" s="91" t="str">
        <f t="shared" si="1959"/>
        <v/>
      </c>
      <c r="CH270" s="91" t="str">
        <f t="shared" si="1960"/>
        <v/>
      </c>
      <c r="CI270" s="91" t="str">
        <f t="shared" si="1961"/>
        <v>нет</v>
      </c>
      <c r="CJ270" s="63" t="e">
        <f>IF(LEN('Описание предлагаемого товара'!#REF!)&gt;0,'Описание предлагаемого товара'!#REF!,"")</f>
        <v>#REF!</v>
      </c>
      <c r="CK270" s="91" t="e">
        <f t="shared" ref="CK270:CL270" si="2505">IFERROR(REPLACE(CJ270,FIND(CHAR(10),CJ270,1),1,""),CJ270)</f>
        <v>#REF!</v>
      </c>
      <c r="CL270" s="91" t="e">
        <f t="shared" si="2505"/>
        <v>#REF!</v>
      </c>
      <c r="CM270" s="91" t="e">
        <f t="shared" si="1963"/>
        <v>#REF!</v>
      </c>
      <c r="CN270" s="91" t="e">
        <f t="shared" si="1964"/>
        <v>#REF!</v>
      </c>
      <c r="CO270" s="91" t="e">
        <f t="shared" si="1965"/>
        <v>#REF!</v>
      </c>
      <c r="CP270" s="90" t="e">
        <f>IF(AU270="Не указан реестровый номер (мера нац.режима Запрет)","",IF(CI270="нет","",IF(CU270="да","исключение(не смотрим баллы)",IFERROR(IF(CI270*1&gt;0,IFERROR(IF(VLOOKUP(CI270*1,Обработ.выгрузка_реестра_РФ!$A:$G,7,)=0,"Баллы не установлены",VLOOKUP(CI270*1,Обработ.выгрузка_реестра_РФ!$A:$G,7,)),IF(LEN(CI270)&gt;14,"","нет номера в реестре РФ")),""),IF(LEN(CI270)=0,"","Некорректный реестровый номер")))))</f>
        <v>#REF!</v>
      </c>
      <c r="CQ270" s="33" t="e">
        <f>IF(LEN(C270)&gt;0,IFERROR(IF(LEN(H270)&gt;0,IF(LEN(VLOOKUP(H270,'исключения(не_смотрим_баллы)'!$A:$C,1,))&gt;0,"да","нет"),"не введен ОКПД2"),"нет"),"")</f>
        <v>#REF!</v>
      </c>
      <c r="CR270" s="33" t="e">
        <f ca="1">IF(CQ270="да",IF(TODAY()&lt;VLOOKUP(H270,'исключения(не_смотрим_баллы)'!$A:$C,3,),"да","нет"),"")</f>
        <v>#REF!</v>
      </c>
      <c r="CS270" s="33" t="str">
        <f>IFERROR(IF(CQ270="да",IF(VLOOKUP(CI270*1,Обработ.выгрузка_реестра_РФ!$A:$G,2,)&lt;VLOOKUP(H270,'исключения(не_смотрим_баллы)'!$A:$C,2,),"да","нет"),""),"")</f>
        <v/>
      </c>
      <c r="CT270" s="24"/>
      <c r="CU270" s="33" t="e">
        <f t="shared" si="1977"/>
        <v>#REF!</v>
      </c>
      <c r="CV270" s="91" t="e">
        <f t="shared" si="1978"/>
        <v>#REF!</v>
      </c>
      <c r="CW270" s="27" t="e">
        <f t="shared" si="1979"/>
        <v>#REF!</v>
      </c>
      <c r="CX270" s="26" t="e">
        <f t="shared" si="1908"/>
        <v>#REF!</v>
      </c>
      <c r="CY270" s="64" t="e">
        <f>IF(LEN('Описание предлагаемого товара'!#REF!)&gt;0,'Описание предлагаемого товара'!#REF!,"")</f>
        <v>#REF!</v>
      </c>
      <c r="CZ270" s="95" t="e">
        <f t="shared" si="1966"/>
        <v>#REF!</v>
      </c>
      <c r="DA270" s="95" t="e">
        <f t="shared" ref="DA270" si="2506">IFERROR(REPLACE(CZ270,FIND(" ",CZ270,1),1,""),CZ270)</f>
        <v>#REF!</v>
      </c>
      <c r="DB270" s="95" t="e">
        <f t="shared" si="1910"/>
        <v>#REF!</v>
      </c>
      <c r="DC270" s="95" t="e">
        <f t="shared" ref="DC270:DD270" si="2507">IFERROR(REPLACE(DB270,FIND("г.",DB270,1),2,""),DB270)</f>
        <v>#REF!</v>
      </c>
      <c r="DD270" s="95" t="e">
        <f t="shared" si="2507"/>
        <v>#REF!</v>
      </c>
      <c r="DE270" s="95" t="e">
        <f t="shared" ref="DE270:DF270" si="2508">IFERROR(REPLACE(DD270,FIND("г",DD270,1),1,""),DD270)</f>
        <v>#REF!</v>
      </c>
      <c r="DF270" s="95" t="e">
        <f t="shared" si="2508"/>
        <v>#REF!</v>
      </c>
      <c r="DG270" s="95" t="e">
        <f t="shared" si="1983"/>
        <v>#REF!</v>
      </c>
      <c r="DH270" s="25" t="str">
        <f>IFERROR(VLOOKUP(CI270*1,Обработ.выгрузка_реестра_РФ!$A:$G,5,),"")</f>
        <v/>
      </c>
      <c r="DI270" s="27" t="str">
        <f t="shared" si="1993"/>
        <v/>
      </c>
      <c r="DJ270" s="27" t="str">
        <f t="shared" ca="1" si="1970"/>
        <v/>
      </c>
      <c r="DK270" s="63" t="e">
        <f>IF(LEN('Описание предлагаемого товара'!#REF!)&gt;0,'Описание предлагаемого товара'!#REF!,"")</f>
        <v>#REF!</v>
      </c>
      <c r="DL270" s="63" t="e">
        <f>IF(LEN('Описание предлагаемого товара'!#REF!)&gt;0,'Описание предлагаемого товара'!#REF!,"")</f>
        <v>#REF!</v>
      </c>
      <c r="DM270" s="32"/>
    </row>
    <row r="271" spans="1:117" ht="48.75" customHeight="1" x14ac:dyDescent="0.25">
      <c r="A271" s="61" t="e">
        <f>IF(LEN('Описание предлагаемого товара'!#REF!)&gt;0,'Описание предлагаемого товара'!#REF!,"")</f>
        <v>#REF!</v>
      </c>
      <c r="B271" s="65" t="e">
        <f>IF(LEN('Описание предлагаемого товара'!#REF!)&gt;0,'Описание предлагаемого товара'!#REF!,"")</f>
        <v>#REF!</v>
      </c>
      <c r="C271" s="61" t="e">
        <f>IF(LEN('Описание предлагаемого товара'!#REF!)&gt;0,'Описание предлагаемого товара'!#REF!,"")</f>
        <v>#REF!</v>
      </c>
      <c r="D271" s="61" t="e">
        <f>IF(LEN('Описание предлагаемого товара'!#REF!)&gt;0,'Описание предлагаемого товара'!#REF!,"")</f>
        <v>#REF!</v>
      </c>
      <c r="E271" s="61" t="e">
        <f>IF(LEN('Описание предлагаемого товара'!#REF!)&gt;0,'Описание предлагаемого товара'!#REF!,"")</f>
        <v>#REF!</v>
      </c>
      <c r="F271" s="61" t="e">
        <f>IF(LEN('Описание предлагаемого товара'!#REF!)&gt;0,'Описание предлагаемого товара'!#REF!,"")</f>
        <v>#REF!</v>
      </c>
      <c r="G271" s="61" t="e">
        <f>IF(LEN('Описание предлагаемого товара'!#REF!)&gt;0,'Описание предлагаемого товара'!#REF!,"")</f>
        <v>#REF!</v>
      </c>
      <c r="H271" s="61" t="e">
        <f>IF(LEN('Описание предлагаемого товара'!#REF!)&gt;0,'Описание предлагаемого товара'!#REF!,"")</f>
        <v>#REF!</v>
      </c>
      <c r="I271" s="61" t="e">
        <f>IF(LEN('Описание предлагаемого товара'!#REF!)&gt;0,'Описание предлагаемого товара'!#REF!,"")</f>
        <v>#REF!</v>
      </c>
      <c r="J271" s="38" t="str">
        <f>IFERROR(VLOOKUP(B271,SAP!$A:$E,5,),"")</f>
        <v/>
      </c>
      <c r="K271" s="40" t="str">
        <f t="shared" si="1913"/>
        <v/>
      </c>
      <c r="L271" s="61" t="e">
        <f>IF(LEN('Описание предлагаемого товара'!#REF!)&gt;0,IFERROR('Описание предлагаемого товара'!#REF!*1,""),"")</f>
        <v>#REF!</v>
      </c>
      <c r="M271" s="39" t="str">
        <f>IFERROR(VLOOKUP(B271,SAP!$A:$E,2,),"")</f>
        <v/>
      </c>
      <c r="N271" s="41" t="str">
        <f t="shared" si="2049"/>
        <v/>
      </c>
      <c r="O271" s="39" t="str">
        <f t="shared" si="1900"/>
        <v/>
      </c>
      <c r="P271" s="36" t="e">
        <f>IF(LEN('Описание предлагаемого товара'!#REF!)&gt;0,'Описание предлагаемого товара'!#REF!,"")</f>
        <v>#REF!</v>
      </c>
      <c r="Q27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71" s="37" t="e">
        <f>IF(LEN('Описание предлагаемого товара'!#REF!)&gt;0,'Описание предлагаемого товара'!#REF!,"")</f>
        <v>#REF!</v>
      </c>
      <c r="S271" s="37" t="e">
        <f>IF(LEN('Описание предлагаемого товара'!#REF!)&gt;0,'Описание предлагаемого товара'!#REF!,"")</f>
        <v>#REF!</v>
      </c>
      <c r="T27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71" s="23" t="str">
        <f>IFERROR(VLOOKUP(CI271*1,Обработ.выгрузка_реестра_РФ!$A:$G,6,),"")</f>
        <v/>
      </c>
      <c r="V271" s="61" t="e">
        <f>IF(LEN('Описание предлагаемого товара'!#REF!)&gt;0,'Описание предлагаемого товара'!#REF!,"")</f>
        <v>#REF!</v>
      </c>
      <c r="W271" s="62" t="e">
        <f>IF(LEN('Описание предлагаемого товара'!#REF!)&gt;0,'Описание предлагаемого товара'!#REF!,"")</f>
        <v>#REF!</v>
      </c>
      <c r="X271" s="91" t="e">
        <f t="shared" ref="X271:Y271" si="2509">IFERROR(REPLACE(W271,FIND(CHAR(10),W271,1),1," "),W271)</f>
        <v>#REF!</v>
      </c>
      <c r="Y271" s="91" t="e">
        <f t="shared" si="2509"/>
        <v>#REF!</v>
      </c>
      <c r="Z271" s="91" t="e">
        <f t="shared" si="1915"/>
        <v>#REF!</v>
      </c>
      <c r="AA271" s="91" t="e">
        <f t="shared" si="1916"/>
        <v>#REF!</v>
      </c>
      <c r="AB271" s="91" t="e">
        <f t="shared" si="1917"/>
        <v>#REF!</v>
      </c>
      <c r="AC271" s="91" t="e">
        <f t="shared" ref="AC271:AF271" si="2510">IFERROR(REPLACE(AB271,FIND("  ",AB271,1),2," "),AB271)</f>
        <v>#REF!</v>
      </c>
      <c r="AD271" s="91" t="e">
        <f t="shared" si="2510"/>
        <v>#REF!</v>
      </c>
      <c r="AE271" s="91" t="e">
        <f t="shared" si="2510"/>
        <v>#REF!</v>
      </c>
      <c r="AF271" s="91" t="e">
        <f t="shared" si="2510"/>
        <v>#REF!</v>
      </c>
      <c r="AG271" s="23" t="str">
        <f>IFERROR(VLOOKUP(CI271*1,Обработ.выгрузка_реестра_РФ!$A:$G,4,),"")</f>
        <v/>
      </c>
      <c r="AH271" s="91" t="str">
        <f t="shared" ref="AH271:AI271" si="2511">IFERROR(REPLACE(AG271,FIND("-",AG271,1),1,"*"),AG271)</f>
        <v/>
      </c>
      <c r="AI271" s="91" t="str">
        <f t="shared" si="2511"/>
        <v/>
      </c>
      <c r="AJ271" s="27" t="str">
        <f t="shared" si="2015"/>
        <v/>
      </c>
      <c r="AK271" s="63" t="e">
        <f>IF(LEN('Описание предлагаемого товара'!#REF!)&gt;0,'Описание предлагаемого товара'!#REF!,"")</f>
        <v>#REF!</v>
      </c>
      <c r="AL271" s="91" t="e">
        <f t="shared" ref="AL271:AM271" si="2512">IFERROR(REPLACE(AK271,FIND(CHAR(10),AK271,1),1,""),AK271)</f>
        <v>#REF!</v>
      </c>
      <c r="AM271" s="91" t="e">
        <f t="shared" si="2512"/>
        <v>#REF!</v>
      </c>
      <c r="AN271" s="91" t="e">
        <f t="shared" ref="AN271:AR271" si="2513">IFERROR(REPLACE(AM271,FIND(" ",AM271,1),1,""),AM271)</f>
        <v>#REF!</v>
      </c>
      <c r="AO271" s="91" t="e">
        <f t="shared" si="2513"/>
        <v>#REF!</v>
      </c>
      <c r="AP271" s="91" t="e">
        <f t="shared" si="2513"/>
        <v>#REF!</v>
      </c>
      <c r="AQ271" s="91" t="e">
        <f t="shared" si="2513"/>
        <v>#REF!</v>
      </c>
      <c r="AR271" s="91" t="e">
        <f t="shared" si="2513"/>
        <v>#REF!</v>
      </c>
      <c r="AS271" s="91" t="e">
        <f t="shared" si="1922"/>
        <v>#REF!</v>
      </c>
      <c r="AT271" s="91" t="e">
        <f t="shared" si="1923"/>
        <v>#REF!</v>
      </c>
      <c r="AU271" s="32" t="e">
        <f t="shared" si="1906"/>
        <v>#REF!</v>
      </c>
      <c r="AV271" s="93" t="e">
        <f>'Описание предлагаемого товара'!#REF!</f>
        <v>#REF!</v>
      </c>
      <c r="AW271" s="91" t="e">
        <f>MIN(SEARCH({0,1,2,3,4,5,6,7,8,9},AV271&amp; "0123456789"))</f>
        <v>#REF!</v>
      </c>
      <c r="AX271" s="91" t="str">
        <f t="shared" si="1924"/>
        <v/>
      </c>
      <c r="AY271" s="91" t="str">
        <f t="shared" si="1925"/>
        <v/>
      </c>
      <c r="AZ271" s="91" t="str">
        <f t="shared" si="1926"/>
        <v/>
      </c>
      <c r="BA271" s="91" t="str">
        <f t="shared" si="1927"/>
        <v/>
      </c>
      <c r="BB271" s="91" t="str">
        <f t="shared" si="1928"/>
        <v/>
      </c>
      <c r="BC271" s="91" t="str">
        <f t="shared" si="1929"/>
        <v/>
      </c>
      <c r="BD271" s="91" t="str">
        <f t="shared" si="1930"/>
        <v/>
      </c>
      <c r="BE271" s="91" t="str">
        <f t="shared" si="1931"/>
        <v/>
      </c>
      <c r="BF271" s="91" t="str">
        <f t="shared" si="1932"/>
        <v/>
      </c>
      <c r="BG271" s="91" t="str">
        <f t="shared" si="1933"/>
        <v/>
      </c>
      <c r="BH271" s="91" t="str">
        <f t="shared" si="1934"/>
        <v/>
      </c>
      <c r="BI271" s="91" t="str">
        <f t="shared" si="1935"/>
        <v/>
      </c>
      <c r="BJ271" s="91" t="str">
        <f t="shared" si="1936"/>
        <v/>
      </c>
      <c r="BK271" s="91" t="str">
        <f t="shared" si="1937"/>
        <v/>
      </c>
      <c r="BL271" s="91" t="str">
        <f t="shared" si="1938"/>
        <v/>
      </c>
      <c r="BM271" s="91" t="str">
        <f t="shared" si="1939"/>
        <v/>
      </c>
      <c r="BN271" s="91" t="str">
        <f t="shared" si="1940"/>
        <v/>
      </c>
      <c r="BO271" s="91" t="str">
        <f t="shared" si="1941"/>
        <v/>
      </c>
      <c r="BP271" s="91" t="str">
        <f t="shared" si="1942"/>
        <v/>
      </c>
      <c r="BQ271" s="91" t="str">
        <f t="shared" si="1943"/>
        <v/>
      </c>
      <c r="BR271" s="91" t="str">
        <f t="shared" si="1944"/>
        <v/>
      </c>
      <c r="BS271" s="91" t="str">
        <f t="shared" si="1945"/>
        <v/>
      </c>
      <c r="BT271" s="91" t="str">
        <f t="shared" si="1946"/>
        <v/>
      </c>
      <c r="BU271" s="91" t="str">
        <f t="shared" si="1947"/>
        <v/>
      </c>
      <c r="BV271" s="91" t="str">
        <f t="shared" si="1948"/>
        <v/>
      </c>
      <c r="BW271" s="91" t="str">
        <f t="shared" si="1949"/>
        <v/>
      </c>
      <c r="BX271" s="91" t="str">
        <f t="shared" si="1950"/>
        <v/>
      </c>
      <c r="BY271" s="91" t="str">
        <f t="shared" si="1951"/>
        <v/>
      </c>
      <c r="BZ271" s="91" t="str">
        <f t="shared" si="1952"/>
        <v/>
      </c>
      <c r="CA271" s="91" t="str">
        <f t="shared" si="1953"/>
        <v/>
      </c>
      <c r="CB271" s="91" t="str">
        <f t="shared" si="1954"/>
        <v/>
      </c>
      <c r="CC271" s="91" t="str">
        <f t="shared" si="1955"/>
        <v/>
      </c>
      <c r="CD271" s="91" t="str">
        <f t="shared" si="1956"/>
        <v/>
      </c>
      <c r="CE271" s="91" t="str">
        <f t="shared" si="1957"/>
        <v/>
      </c>
      <c r="CF271" s="91" t="str">
        <f t="shared" si="1958"/>
        <v/>
      </c>
      <c r="CG271" s="91" t="str">
        <f t="shared" si="1959"/>
        <v/>
      </c>
      <c r="CH271" s="91" t="str">
        <f t="shared" si="1960"/>
        <v/>
      </c>
      <c r="CI271" s="91" t="str">
        <f t="shared" si="1961"/>
        <v>нет</v>
      </c>
      <c r="CJ271" s="63" t="e">
        <f>IF(LEN('Описание предлагаемого товара'!#REF!)&gt;0,'Описание предлагаемого товара'!#REF!,"")</f>
        <v>#REF!</v>
      </c>
      <c r="CK271" s="91" t="e">
        <f t="shared" ref="CK271:CL271" si="2514">IFERROR(REPLACE(CJ271,FIND(CHAR(10),CJ271,1),1,""),CJ271)</f>
        <v>#REF!</v>
      </c>
      <c r="CL271" s="91" t="e">
        <f t="shared" si="2514"/>
        <v>#REF!</v>
      </c>
      <c r="CM271" s="91" t="e">
        <f t="shared" si="1963"/>
        <v>#REF!</v>
      </c>
      <c r="CN271" s="91" t="e">
        <f t="shared" si="1964"/>
        <v>#REF!</v>
      </c>
      <c r="CO271" s="91" t="e">
        <f t="shared" si="1965"/>
        <v>#REF!</v>
      </c>
      <c r="CP271" s="90" t="e">
        <f>IF(AU271="Не указан реестровый номер (мера нац.режима Запрет)","",IF(CI271="нет","",IF(CU271="да","исключение(не смотрим баллы)",IFERROR(IF(CI271*1&gt;0,IFERROR(IF(VLOOKUP(CI271*1,Обработ.выгрузка_реестра_РФ!$A:$G,7,)=0,"Баллы не установлены",VLOOKUP(CI271*1,Обработ.выгрузка_реестра_РФ!$A:$G,7,)),IF(LEN(CI271)&gt;14,"","нет номера в реестре РФ")),""),IF(LEN(CI271)=0,"","Некорректный реестровый номер")))))</f>
        <v>#REF!</v>
      </c>
      <c r="CQ271" s="33" t="e">
        <f>IF(LEN(C271)&gt;0,IFERROR(IF(LEN(H271)&gt;0,IF(LEN(VLOOKUP(H271,'исключения(не_смотрим_баллы)'!$A:$C,1,))&gt;0,"да","нет"),"не введен ОКПД2"),"нет"),"")</f>
        <v>#REF!</v>
      </c>
      <c r="CR271" s="33" t="e">
        <f ca="1">IF(CQ271="да",IF(TODAY()&lt;VLOOKUP(H271,'исключения(не_смотрим_баллы)'!$A:$C,3,),"да","нет"),"")</f>
        <v>#REF!</v>
      </c>
      <c r="CS271" s="33" t="str">
        <f>IFERROR(IF(CQ271="да",IF(VLOOKUP(CI271*1,Обработ.выгрузка_реестра_РФ!$A:$G,2,)&lt;VLOOKUP(H271,'исключения(не_смотрим_баллы)'!$A:$C,2,),"да","нет"),""),"")</f>
        <v/>
      </c>
      <c r="CT271" s="24"/>
      <c r="CU271" s="33" t="e">
        <f t="shared" si="1977"/>
        <v>#REF!</v>
      </c>
      <c r="CV271" s="91" t="e">
        <f t="shared" si="1978"/>
        <v>#REF!</v>
      </c>
      <c r="CW271" s="27" t="e">
        <f t="shared" si="1979"/>
        <v>#REF!</v>
      </c>
      <c r="CX271" s="26" t="e">
        <f t="shared" si="1908"/>
        <v>#REF!</v>
      </c>
      <c r="CY271" s="64" t="e">
        <f>IF(LEN('Описание предлагаемого товара'!#REF!)&gt;0,'Описание предлагаемого товара'!#REF!,"")</f>
        <v>#REF!</v>
      </c>
      <c r="CZ271" s="95" t="e">
        <f t="shared" si="1966"/>
        <v>#REF!</v>
      </c>
      <c r="DA271" s="95" t="e">
        <f t="shared" ref="DA271" si="2515">IFERROR(REPLACE(CZ271,FIND(" ",CZ271,1),1,""),CZ271)</f>
        <v>#REF!</v>
      </c>
      <c r="DB271" s="95" t="e">
        <f t="shared" si="1910"/>
        <v>#REF!</v>
      </c>
      <c r="DC271" s="95" t="e">
        <f t="shared" ref="DC271:DD271" si="2516">IFERROR(REPLACE(DB271,FIND("г.",DB271,1),2,""),DB271)</f>
        <v>#REF!</v>
      </c>
      <c r="DD271" s="95" t="e">
        <f t="shared" si="2516"/>
        <v>#REF!</v>
      </c>
      <c r="DE271" s="95" t="e">
        <f t="shared" ref="DE271:DF271" si="2517">IFERROR(REPLACE(DD271,FIND("г",DD271,1),1,""),DD271)</f>
        <v>#REF!</v>
      </c>
      <c r="DF271" s="95" t="e">
        <f t="shared" si="2517"/>
        <v>#REF!</v>
      </c>
      <c r="DG271" s="95" t="e">
        <f t="shared" si="1983"/>
        <v>#REF!</v>
      </c>
      <c r="DH271" s="25" t="str">
        <f>IFERROR(VLOOKUP(CI271*1,Обработ.выгрузка_реестра_РФ!$A:$G,5,),"")</f>
        <v/>
      </c>
      <c r="DI271" s="27" t="str">
        <f t="shared" si="1993"/>
        <v/>
      </c>
      <c r="DJ271" s="27" t="str">
        <f t="shared" ca="1" si="1970"/>
        <v/>
      </c>
      <c r="DK271" s="63" t="e">
        <f>IF(LEN('Описание предлагаемого товара'!#REF!)&gt;0,'Описание предлагаемого товара'!#REF!,"")</f>
        <v>#REF!</v>
      </c>
      <c r="DL271" s="63" t="e">
        <f>IF(LEN('Описание предлагаемого товара'!#REF!)&gt;0,'Описание предлагаемого товара'!#REF!,"")</f>
        <v>#REF!</v>
      </c>
      <c r="DM271" s="32"/>
    </row>
    <row r="272" spans="1:117" ht="48.75" customHeight="1" x14ac:dyDescent="0.25">
      <c r="A272" s="61" t="e">
        <f>IF(LEN('Описание предлагаемого товара'!#REF!)&gt;0,'Описание предлагаемого товара'!#REF!,"")</f>
        <v>#REF!</v>
      </c>
      <c r="B272" s="65" t="e">
        <f>IF(LEN('Описание предлагаемого товара'!#REF!)&gt;0,'Описание предлагаемого товара'!#REF!,"")</f>
        <v>#REF!</v>
      </c>
      <c r="C272" s="61" t="e">
        <f>IF(LEN('Описание предлагаемого товара'!#REF!)&gt;0,'Описание предлагаемого товара'!#REF!,"")</f>
        <v>#REF!</v>
      </c>
      <c r="D272" s="61" t="e">
        <f>IF(LEN('Описание предлагаемого товара'!#REF!)&gt;0,'Описание предлагаемого товара'!#REF!,"")</f>
        <v>#REF!</v>
      </c>
      <c r="E272" s="61" t="e">
        <f>IF(LEN('Описание предлагаемого товара'!#REF!)&gt;0,'Описание предлагаемого товара'!#REF!,"")</f>
        <v>#REF!</v>
      </c>
      <c r="F272" s="61" t="e">
        <f>IF(LEN('Описание предлагаемого товара'!#REF!)&gt;0,'Описание предлагаемого товара'!#REF!,"")</f>
        <v>#REF!</v>
      </c>
      <c r="G272" s="61" t="e">
        <f>IF(LEN('Описание предлагаемого товара'!#REF!)&gt;0,'Описание предлагаемого товара'!#REF!,"")</f>
        <v>#REF!</v>
      </c>
      <c r="H272" s="61" t="e">
        <f>IF(LEN('Описание предлагаемого товара'!#REF!)&gt;0,'Описание предлагаемого товара'!#REF!,"")</f>
        <v>#REF!</v>
      </c>
      <c r="I272" s="61" t="e">
        <f>IF(LEN('Описание предлагаемого товара'!#REF!)&gt;0,'Описание предлагаемого товара'!#REF!,"")</f>
        <v>#REF!</v>
      </c>
      <c r="J272" s="38" t="str">
        <f>IFERROR(VLOOKUP(B272,SAP!$A:$E,5,),"")</f>
        <v/>
      </c>
      <c r="K272" s="40" t="str">
        <f t="shared" si="1913"/>
        <v/>
      </c>
      <c r="L272" s="61" t="e">
        <f>IF(LEN('Описание предлагаемого товара'!#REF!)&gt;0,IFERROR('Описание предлагаемого товара'!#REF!*1,""),"")</f>
        <v>#REF!</v>
      </c>
      <c r="M272" s="39" t="str">
        <f>IFERROR(VLOOKUP(B272,SAP!$A:$E,2,),"")</f>
        <v/>
      </c>
      <c r="N272" s="41" t="str">
        <f t="shared" si="2049"/>
        <v/>
      </c>
      <c r="O272" s="39" t="str">
        <f t="shared" si="1900"/>
        <v/>
      </c>
      <c r="P272" s="36" t="e">
        <f>IF(LEN('Описание предлагаемого товара'!#REF!)&gt;0,'Описание предлагаемого товара'!#REF!,"")</f>
        <v>#REF!</v>
      </c>
      <c r="Q27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72" s="37" t="e">
        <f>IF(LEN('Описание предлагаемого товара'!#REF!)&gt;0,'Описание предлагаемого товара'!#REF!,"")</f>
        <v>#REF!</v>
      </c>
      <c r="S272" s="37" t="e">
        <f>IF(LEN('Описание предлагаемого товара'!#REF!)&gt;0,'Описание предлагаемого товара'!#REF!,"")</f>
        <v>#REF!</v>
      </c>
      <c r="T27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72" s="23" t="str">
        <f>IFERROR(VLOOKUP(CI272*1,Обработ.выгрузка_реестра_РФ!$A:$G,6,),"")</f>
        <v/>
      </c>
      <c r="V272" s="61" t="e">
        <f>IF(LEN('Описание предлагаемого товара'!#REF!)&gt;0,'Описание предлагаемого товара'!#REF!,"")</f>
        <v>#REF!</v>
      </c>
      <c r="W272" s="62" t="e">
        <f>IF(LEN('Описание предлагаемого товара'!#REF!)&gt;0,'Описание предлагаемого товара'!#REF!,"")</f>
        <v>#REF!</v>
      </c>
      <c r="X272" s="91" t="e">
        <f t="shared" ref="X272:Y272" si="2518">IFERROR(REPLACE(W272,FIND(CHAR(10),W272,1),1," "),W272)</f>
        <v>#REF!</v>
      </c>
      <c r="Y272" s="91" t="e">
        <f t="shared" si="2518"/>
        <v>#REF!</v>
      </c>
      <c r="Z272" s="91" t="e">
        <f t="shared" si="1915"/>
        <v>#REF!</v>
      </c>
      <c r="AA272" s="91" t="e">
        <f t="shared" si="1916"/>
        <v>#REF!</v>
      </c>
      <c r="AB272" s="91" t="e">
        <f t="shared" si="1917"/>
        <v>#REF!</v>
      </c>
      <c r="AC272" s="91" t="e">
        <f t="shared" ref="AC272:AF272" si="2519">IFERROR(REPLACE(AB272,FIND("  ",AB272,1),2," "),AB272)</f>
        <v>#REF!</v>
      </c>
      <c r="AD272" s="91" t="e">
        <f t="shared" si="2519"/>
        <v>#REF!</v>
      </c>
      <c r="AE272" s="91" t="e">
        <f t="shared" si="2519"/>
        <v>#REF!</v>
      </c>
      <c r="AF272" s="91" t="e">
        <f t="shared" si="2519"/>
        <v>#REF!</v>
      </c>
      <c r="AG272" s="23" t="str">
        <f>IFERROR(VLOOKUP(CI272*1,Обработ.выгрузка_реестра_РФ!$A:$G,4,),"")</f>
        <v/>
      </c>
      <c r="AH272" s="91" t="str">
        <f t="shared" ref="AH272:AI272" si="2520">IFERROR(REPLACE(AG272,FIND("-",AG272,1),1,"*"),AG272)</f>
        <v/>
      </c>
      <c r="AI272" s="91" t="str">
        <f t="shared" si="2520"/>
        <v/>
      </c>
      <c r="AJ272" s="27" t="str">
        <f t="shared" si="2015"/>
        <v/>
      </c>
      <c r="AK272" s="63" t="e">
        <f>IF(LEN('Описание предлагаемого товара'!#REF!)&gt;0,'Описание предлагаемого товара'!#REF!,"")</f>
        <v>#REF!</v>
      </c>
      <c r="AL272" s="91" t="e">
        <f t="shared" ref="AL272:AM272" si="2521">IFERROR(REPLACE(AK272,FIND(CHAR(10),AK272,1),1,""),AK272)</f>
        <v>#REF!</v>
      </c>
      <c r="AM272" s="91" t="e">
        <f t="shared" si="2521"/>
        <v>#REF!</v>
      </c>
      <c r="AN272" s="91" t="e">
        <f t="shared" ref="AN272:AR272" si="2522">IFERROR(REPLACE(AM272,FIND(" ",AM272,1),1,""),AM272)</f>
        <v>#REF!</v>
      </c>
      <c r="AO272" s="91" t="e">
        <f t="shared" si="2522"/>
        <v>#REF!</v>
      </c>
      <c r="AP272" s="91" t="e">
        <f t="shared" si="2522"/>
        <v>#REF!</v>
      </c>
      <c r="AQ272" s="91" t="e">
        <f t="shared" si="2522"/>
        <v>#REF!</v>
      </c>
      <c r="AR272" s="91" t="e">
        <f t="shared" si="2522"/>
        <v>#REF!</v>
      </c>
      <c r="AS272" s="91" t="e">
        <f t="shared" si="1922"/>
        <v>#REF!</v>
      </c>
      <c r="AT272" s="91" t="e">
        <f t="shared" si="1923"/>
        <v>#REF!</v>
      </c>
      <c r="AU272" s="32" t="e">
        <f t="shared" si="1906"/>
        <v>#REF!</v>
      </c>
      <c r="AV272" s="93" t="e">
        <f>'Описание предлагаемого товара'!#REF!</f>
        <v>#REF!</v>
      </c>
      <c r="AW272" s="91" t="e">
        <f>MIN(SEARCH({0,1,2,3,4,5,6,7,8,9},AV272&amp; "0123456789"))</f>
        <v>#REF!</v>
      </c>
      <c r="AX272" s="91" t="str">
        <f t="shared" si="1924"/>
        <v/>
      </c>
      <c r="AY272" s="91" t="str">
        <f t="shared" si="1925"/>
        <v/>
      </c>
      <c r="AZ272" s="91" t="str">
        <f t="shared" si="1926"/>
        <v/>
      </c>
      <c r="BA272" s="91" t="str">
        <f t="shared" si="1927"/>
        <v/>
      </c>
      <c r="BB272" s="91" t="str">
        <f t="shared" si="1928"/>
        <v/>
      </c>
      <c r="BC272" s="91" t="str">
        <f t="shared" si="1929"/>
        <v/>
      </c>
      <c r="BD272" s="91" t="str">
        <f t="shared" si="1930"/>
        <v/>
      </c>
      <c r="BE272" s="91" t="str">
        <f t="shared" si="1931"/>
        <v/>
      </c>
      <c r="BF272" s="91" t="str">
        <f t="shared" si="1932"/>
        <v/>
      </c>
      <c r="BG272" s="91" t="str">
        <f t="shared" si="1933"/>
        <v/>
      </c>
      <c r="BH272" s="91" t="str">
        <f t="shared" si="1934"/>
        <v/>
      </c>
      <c r="BI272" s="91" t="str">
        <f t="shared" si="1935"/>
        <v/>
      </c>
      <c r="BJ272" s="91" t="str">
        <f t="shared" si="1936"/>
        <v/>
      </c>
      <c r="BK272" s="91" t="str">
        <f t="shared" si="1937"/>
        <v/>
      </c>
      <c r="BL272" s="91" t="str">
        <f t="shared" si="1938"/>
        <v/>
      </c>
      <c r="BM272" s="91" t="str">
        <f t="shared" si="1939"/>
        <v/>
      </c>
      <c r="BN272" s="91" t="str">
        <f t="shared" si="1940"/>
        <v/>
      </c>
      <c r="BO272" s="91" t="str">
        <f t="shared" si="1941"/>
        <v/>
      </c>
      <c r="BP272" s="91" t="str">
        <f t="shared" si="1942"/>
        <v/>
      </c>
      <c r="BQ272" s="91" t="str">
        <f t="shared" si="1943"/>
        <v/>
      </c>
      <c r="BR272" s="91" t="str">
        <f t="shared" si="1944"/>
        <v/>
      </c>
      <c r="BS272" s="91" t="str">
        <f t="shared" si="1945"/>
        <v/>
      </c>
      <c r="BT272" s="91" t="str">
        <f t="shared" si="1946"/>
        <v/>
      </c>
      <c r="BU272" s="91" t="str">
        <f t="shared" si="1947"/>
        <v/>
      </c>
      <c r="BV272" s="91" t="str">
        <f t="shared" si="1948"/>
        <v/>
      </c>
      <c r="BW272" s="91" t="str">
        <f t="shared" si="1949"/>
        <v/>
      </c>
      <c r="BX272" s="91" t="str">
        <f t="shared" si="1950"/>
        <v/>
      </c>
      <c r="BY272" s="91" t="str">
        <f t="shared" si="1951"/>
        <v/>
      </c>
      <c r="BZ272" s="91" t="str">
        <f t="shared" si="1952"/>
        <v/>
      </c>
      <c r="CA272" s="91" t="str">
        <f t="shared" si="1953"/>
        <v/>
      </c>
      <c r="CB272" s="91" t="str">
        <f t="shared" si="1954"/>
        <v/>
      </c>
      <c r="CC272" s="91" t="str">
        <f t="shared" si="1955"/>
        <v/>
      </c>
      <c r="CD272" s="91" t="str">
        <f t="shared" si="1956"/>
        <v/>
      </c>
      <c r="CE272" s="91" t="str">
        <f t="shared" si="1957"/>
        <v/>
      </c>
      <c r="CF272" s="91" t="str">
        <f t="shared" si="1958"/>
        <v/>
      </c>
      <c r="CG272" s="91" t="str">
        <f t="shared" si="1959"/>
        <v/>
      </c>
      <c r="CH272" s="91" t="str">
        <f t="shared" si="1960"/>
        <v/>
      </c>
      <c r="CI272" s="91" t="str">
        <f t="shared" si="1961"/>
        <v>нет</v>
      </c>
      <c r="CJ272" s="63" t="e">
        <f>IF(LEN('Описание предлагаемого товара'!#REF!)&gt;0,'Описание предлагаемого товара'!#REF!,"")</f>
        <v>#REF!</v>
      </c>
      <c r="CK272" s="91" t="e">
        <f t="shared" ref="CK272:CL272" si="2523">IFERROR(REPLACE(CJ272,FIND(CHAR(10),CJ272,1),1,""),CJ272)</f>
        <v>#REF!</v>
      </c>
      <c r="CL272" s="91" t="e">
        <f t="shared" si="2523"/>
        <v>#REF!</v>
      </c>
      <c r="CM272" s="91" t="e">
        <f t="shared" si="1963"/>
        <v>#REF!</v>
      </c>
      <c r="CN272" s="91" t="e">
        <f t="shared" si="1964"/>
        <v>#REF!</v>
      </c>
      <c r="CO272" s="91" t="e">
        <f t="shared" si="1965"/>
        <v>#REF!</v>
      </c>
      <c r="CP272" s="90" t="e">
        <f>IF(AU272="Не указан реестровый номер (мера нац.режима Запрет)","",IF(CI272="нет","",IF(CU272="да","исключение(не смотрим баллы)",IFERROR(IF(CI272*1&gt;0,IFERROR(IF(VLOOKUP(CI272*1,Обработ.выгрузка_реестра_РФ!$A:$G,7,)=0,"Баллы не установлены",VLOOKUP(CI272*1,Обработ.выгрузка_реестра_РФ!$A:$G,7,)),IF(LEN(CI272)&gt;14,"","нет номера в реестре РФ")),""),IF(LEN(CI272)=0,"","Некорректный реестровый номер")))))</f>
        <v>#REF!</v>
      </c>
      <c r="CQ272" s="33" t="e">
        <f>IF(LEN(C272)&gt;0,IFERROR(IF(LEN(H272)&gt;0,IF(LEN(VLOOKUP(H272,'исключения(не_смотрим_баллы)'!$A:$C,1,))&gt;0,"да","нет"),"не введен ОКПД2"),"нет"),"")</f>
        <v>#REF!</v>
      </c>
      <c r="CR272" s="33" t="e">
        <f ca="1">IF(CQ272="да",IF(TODAY()&lt;VLOOKUP(H272,'исключения(не_смотрим_баллы)'!$A:$C,3,),"да","нет"),"")</f>
        <v>#REF!</v>
      </c>
      <c r="CS272" s="33" t="str">
        <f>IFERROR(IF(CQ272="да",IF(VLOOKUP(CI272*1,Обработ.выгрузка_реестра_РФ!$A:$G,2,)&lt;VLOOKUP(H272,'исключения(не_смотрим_баллы)'!$A:$C,2,),"да","нет"),""),"")</f>
        <v/>
      </c>
      <c r="CT272" s="24"/>
      <c r="CU272" s="33" t="e">
        <f t="shared" si="1977"/>
        <v>#REF!</v>
      </c>
      <c r="CV272" s="91" t="e">
        <f t="shared" si="1978"/>
        <v>#REF!</v>
      </c>
      <c r="CW272" s="27" t="e">
        <f t="shared" si="1979"/>
        <v>#REF!</v>
      </c>
      <c r="CX272" s="26" t="e">
        <f t="shared" si="1908"/>
        <v>#REF!</v>
      </c>
      <c r="CY272" s="64" t="e">
        <f>IF(LEN('Описание предлагаемого товара'!#REF!)&gt;0,'Описание предлагаемого товара'!#REF!,"")</f>
        <v>#REF!</v>
      </c>
      <c r="CZ272" s="95" t="e">
        <f t="shared" si="1966"/>
        <v>#REF!</v>
      </c>
      <c r="DA272" s="95" t="e">
        <f t="shared" ref="DA272" si="2524">IFERROR(REPLACE(CZ272,FIND(" ",CZ272,1),1,""),CZ272)</f>
        <v>#REF!</v>
      </c>
      <c r="DB272" s="95" t="e">
        <f t="shared" si="1910"/>
        <v>#REF!</v>
      </c>
      <c r="DC272" s="95" t="e">
        <f t="shared" ref="DC272:DD272" si="2525">IFERROR(REPLACE(DB272,FIND("г.",DB272,1),2,""),DB272)</f>
        <v>#REF!</v>
      </c>
      <c r="DD272" s="95" t="e">
        <f t="shared" si="2525"/>
        <v>#REF!</v>
      </c>
      <c r="DE272" s="95" t="e">
        <f t="shared" ref="DE272:DF272" si="2526">IFERROR(REPLACE(DD272,FIND("г",DD272,1),1,""),DD272)</f>
        <v>#REF!</v>
      </c>
      <c r="DF272" s="95" t="e">
        <f t="shared" si="2526"/>
        <v>#REF!</v>
      </c>
      <c r="DG272" s="95" t="e">
        <f t="shared" si="1983"/>
        <v>#REF!</v>
      </c>
      <c r="DH272" s="25" t="str">
        <f>IFERROR(VLOOKUP(CI272*1,Обработ.выгрузка_реестра_РФ!$A:$G,5,),"")</f>
        <v/>
      </c>
      <c r="DI272" s="27" t="str">
        <f t="shared" si="1993"/>
        <v/>
      </c>
      <c r="DJ272" s="27" t="str">
        <f t="shared" ca="1" si="1970"/>
        <v/>
      </c>
      <c r="DK272" s="63" t="e">
        <f>IF(LEN('Описание предлагаемого товара'!#REF!)&gt;0,'Описание предлагаемого товара'!#REF!,"")</f>
        <v>#REF!</v>
      </c>
      <c r="DL272" s="63" t="e">
        <f>IF(LEN('Описание предлагаемого товара'!#REF!)&gt;0,'Описание предлагаемого товара'!#REF!,"")</f>
        <v>#REF!</v>
      </c>
      <c r="DM272" s="32"/>
    </row>
    <row r="273" spans="1:117" ht="48.75" customHeight="1" x14ac:dyDescent="0.25">
      <c r="A273" s="61" t="e">
        <f>IF(LEN('Описание предлагаемого товара'!#REF!)&gt;0,'Описание предлагаемого товара'!#REF!,"")</f>
        <v>#REF!</v>
      </c>
      <c r="B273" s="65" t="e">
        <f>IF(LEN('Описание предлагаемого товара'!#REF!)&gt;0,'Описание предлагаемого товара'!#REF!,"")</f>
        <v>#REF!</v>
      </c>
      <c r="C273" s="61" t="e">
        <f>IF(LEN('Описание предлагаемого товара'!#REF!)&gt;0,'Описание предлагаемого товара'!#REF!,"")</f>
        <v>#REF!</v>
      </c>
      <c r="D273" s="61" t="e">
        <f>IF(LEN('Описание предлагаемого товара'!#REF!)&gt;0,'Описание предлагаемого товара'!#REF!,"")</f>
        <v>#REF!</v>
      </c>
      <c r="E273" s="61" t="e">
        <f>IF(LEN('Описание предлагаемого товара'!#REF!)&gt;0,'Описание предлагаемого товара'!#REF!,"")</f>
        <v>#REF!</v>
      </c>
      <c r="F273" s="61" t="e">
        <f>IF(LEN('Описание предлагаемого товара'!#REF!)&gt;0,'Описание предлагаемого товара'!#REF!,"")</f>
        <v>#REF!</v>
      </c>
      <c r="G273" s="61" t="e">
        <f>IF(LEN('Описание предлагаемого товара'!#REF!)&gt;0,'Описание предлагаемого товара'!#REF!,"")</f>
        <v>#REF!</v>
      </c>
      <c r="H273" s="61" t="e">
        <f>IF(LEN('Описание предлагаемого товара'!#REF!)&gt;0,'Описание предлагаемого товара'!#REF!,"")</f>
        <v>#REF!</v>
      </c>
      <c r="I273" s="61" t="e">
        <f>IF(LEN('Описание предлагаемого товара'!#REF!)&gt;0,'Описание предлагаемого товара'!#REF!,"")</f>
        <v>#REF!</v>
      </c>
      <c r="J273" s="38" t="str">
        <f>IFERROR(VLOOKUP(B273,SAP!$A:$E,5,),"")</f>
        <v/>
      </c>
      <c r="K273" s="40" t="str">
        <f t="shared" si="1913"/>
        <v/>
      </c>
      <c r="L273" s="61" t="e">
        <f>IF(LEN('Описание предлагаемого товара'!#REF!)&gt;0,IFERROR('Описание предлагаемого товара'!#REF!*1,""),"")</f>
        <v>#REF!</v>
      </c>
      <c r="M273" s="39" t="str">
        <f>IFERROR(VLOOKUP(B273,SAP!$A:$E,2,),"")</f>
        <v/>
      </c>
      <c r="N273" s="41" t="str">
        <f t="shared" si="2049"/>
        <v/>
      </c>
      <c r="O273" s="39" t="str">
        <f t="shared" si="1900"/>
        <v/>
      </c>
      <c r="P273" s="36" t="e">
        <f>IF(LEN('Описание предлагаемого товара'!#REF!)&gt;0,'Описание предлагаемого товара'!#REF!,"")</f>
        <v>#REF!</v>
      </c>
      <c r="Q27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73" s="37" t="e">
        <f>IF(LEN('Описание предлагаемого товара'!#REF!)&gt;0,'Описание предлагаемого товара'!#REF!,"")</f>
        <v>#REF!</v>
      </c>
      <c r="S273" s="37" t="e">
        <f>IF(LEN('Описание предлагаемого товара'!#REF!)&gt;0,'Описание предлагаемого товара'!#REF!,"")</f>
        <v>#REF!</v>
      </c>
      <c r="T27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73" s="23" t="str">
        <f>IFERROR(VLOOKUP(CI273*1,Обработ.выгрузка_реестра_РФ!$A:$G,6,),"")</f>
        <v/>
      </c>
      <c r="V273" s="61" t="e">
        <f>IF(LEN('Описание предлагаемого товара'!#REF!)&gt;0,'Описание предлагаемого товара'!#REF!,"")</f>
        <v>#REF!</v>
      </c>
      <c r="W273" s="62" t="e">
        <f>IF(LEN('Описание предлагаемого товара'!#REF!)&gt;0,'Описание предлагаемого товара'!#REF!,"")</f>
        <v>#REF!</v>
      </c>
      <c r="X273" s="91" t="e">
        <f t="shared" ref="X273:Y273" si="2527">IFERROR(REPLACE(W273,FIND(CHAR(10),W273,1),1," "),W273)</f>
        <v>#REF!</v>
      </c>
      <c r="Y273" s="91" t="e">
        <f t="shared" si="2527"/>
        <v>#REF!</v>
      </c>
      <c r="Z273" s="91" t="e">
        <f t="shared" si="1915"/>
        <v>#REF!</v>
      </c>
      <c r="AA273" s="91" t="e">
        <f t="shared" si="1916"/>
        <v>#REF!</v>
      </c>
      <c r="AB273" s="91" t="e">
        <f t="shared" si="1917"/>
        <v>#REF!</v>
      </c>
      <c r="AC273" s="91" t="e">
        <f t="shared" ref="AC273:AF273" si="2528">IFERROR(REPLACE(AB273,FIND("  ",AB273,1),2," "),AB273)</f>
        <v>#REF!</v>
      </c>
      <c r="AD273" s="91" t="e">
        <f t="shared" si="2528"/>
        <v>#REF!</v>
      </c>
      <c r="AE273" s="91" t="e">
        <f t="shared" si="2528"/>
        <v>#REF!</v>
      </c>
      <c r="AF273" s="91" t="e">
        <f t="shared" si="2528"/>
        <v>#REF!</v>
      </c>
      <c r="AG273" s="23" t="str">
        <f>IFERROR(VLOOKUP(CI273*1,Обработ.выгрузка_реестра_РФ!$A:$G,4,),"")</f>
        <v/>
      </c>
      <c r="AH273" s="91" t="str">
        <f t="shared" ref="AH273:AI273" si="2529">IFERROR(REPLACE(AG273,FIND("-",AG273,1),1,"*"),AG273)</f>
        <v/>
      </c>
      <c r="AI273" s="91" t="str">
        <f t="shared" si="2529"/>
        <v/>
      </c>
      <c r="AJ273" s="27" t="str">
        <f t="shared" si="2015"/>
        <v/>
      </c>
      <c r="AK273" s="63" t="e">
        <f>IF(LEN('Описание предлагаемого товара'!#REF!)&gt;0,'Описание предлагаемого товара'!#REF!,"")</f>
        <v>#REF!</v>
      </c>
      <c r="AL273" s="91" t="e">
        <f t="shared" ref="AL273:AM273" si="2530">IFERROR(REPLACE(AK273,FIND(CHAR(10),AK273,1),1,""),AK273)</f>
        <v>#REF!</v>
      </c>
      <c r="AM273" s="91" t="e">
        <f t="shared" si="2530"/>
        <v>#REF!</v>
      </c>
      <c r="AN273" s="91" t="e">
        <f t="shared" ref="AN273:AR273" si="2531">IFERROR(REPLACE(AM273,FIND(" ",AM273,1),1,""),AM273)</f>
        <v>#REF!</v>
      </c>
      <c r="AO273" s="91" t="e">
        <f t="shared" si="2531"/>
        <v>#REF!</v>
      </c>
      <c r="AP273" s="91" t="e">
        <f t="shared" si="2531"/>
        <v>#REF!</v>
      </c>
      <c r="AQ273" s="91" t="e">
        <f t="shared" si="2531"/>
        <v>#REF!</v>
      </c>
      <c r="AR273" s="91" t="e">
        <f t="shared" si="2531"/>
        <v>#REF!</v>
      </c>
      <c r="AS273" s="91" t="e">
        <f t="shared" si="1922"/>
        <v>#REF!</v>
      </c>
      <c r="AT273" s="91" t="e">
        <f t="shared" si="1923"/>
        <v>#REF!</v>
      </c>
      <c r="AU273" s="32" t="e">
        <f t="shared" si="1906"/>
        <v>#REF!</v>
      </c>
      <c r="AV273" s="93" t="e">
        <f>'Описание предлагаемого товара'!#REF!</f>
        <v>#REF!</v>
      </c>
      <c r="AW273" s="91" t="e">
        <f>MIN(SEARCH({0,1,2,3,4,5,6,7,8,9},AV273&amp; "0123456789"))</f>
        <v>#REF!</v>
      </c>
      <c r="AX273" s="91" t="str">
        <f t="shared" si="1924"/>
        <v/>
      </c>
      <c r="AY273" s="91" t="str">
        <f t="shared" si="1925"/>
        <v/>
      </c>
      <c r="AZ273" s="91" t="str">
        <f t="shared" si="1926"/>
        <v/>
      </c>
      <c r="BA273" s="91" t="str">
        <f t="shared" si="1927"/>
        <v/>
      </c>
      <c r="BB273" s="91" t="str">
        <f t="shared" si="1928"/>
        <v/>
      </c>
      <c r="BC273" s="91" t="str">
        <f t="shared" si="1929"/>
        <v/>
      </c>
      <c r="BD273" s="91" t="str">
        <f t="shared" si="1930"/>
        <v/>
      </c>
      <c r="BE273" s="91" t="str">
        <f t="shared" si="1931"/>
        <v/>
      </c>
      <c r="BF273" s="91" t="str">
        <f t="shared" si="1932"/>
        <v/>
      </c>
      <c r="BG273" s="91" t="str">
        <f t="shared" si="1933"/>
        <v/>
      </c>
      <c r="BH273" s="91" t="str">
        <f t="shared" si="1934"/>
        <v/>
      </c>
      <c r="BI273" s="91" t="str">
        <f t="shared" si="1935"/>
        <v/>
      </c>
      <c r="BJ273" s="91" t="str">
        <f t="shared" si="1936"/>
        <v/>
      </c>
      <c r="BK273" s="91" t="str">
        <f t="shared" si="1937"/>
        <v/>
      </c>
      <c r="BL273" s="91" t="str">
        <f t="shared" si="1938"/>
        <v/>
      </c>
      <c r="BM273" s="91" t="str">
        <f t="shared" si="1939"/>
        <v/>
      </c>
      <c r="BN273" s="91" t="str">
        <f t="shared" si="1940"/>
        <v/>
      </c>
      <c r="BO273" s="91" t="str">
        <f t="shared" si="1941"/>
        <v/>
      </c>
      <c r="BP273" s="91" t="str">
        <f t="shared" si="1942"/>
        <v/>
      </c>
      <c r="BQ273" s="91" t="str">
        <f t="shared" si="1943"/>
        <v/>
      </c>
      <c r="BR273" s="91" t="str">
        <f t="shared" si="1944"/>
        <v/>
      </c>
      <c r="BS273" s="91" t="str">
        <f t="shared" si="1945"/>
        <v/>
      </c>
      <c r="BT273" s="91" t="str">
        <f t="shared" si="1946"/>
        <v/>
      </c>
      <c r="BU273" s="91" t="str">
        <f t="shared" si="1947"/>
        <v/>
      </c>
      <c r="BV273" s="91" t="str">
        <f t="shared" si="1948"/>
        <v/>
      </c>
      <c r="BW273" s="91" t="str">
        <f t="shared" si="1949"/>
        <v/>
      </c>
      <c r="BX273" s="91" t="str">
        <f t="shared" si="1950"/>
        <v/>
      </c>
      <c r="BY273" s="91" t="str">
        <f t="shared" si="1951"/>
        <v/>
      </c>
      <c r="BZ273" s="91" t="str">
        <f t="shared" si="1952"/>
        <v/>
      </c>
      <c r="CA273" s="91" t="str">
        <f t="shared" si="1953"/>
        <v/>
      </c>
      <c r="CB273" s="91" t="str">
        <f t="shared" si="1954"/>
        <v/>
      </c>
      <c r="CC273" s="91" t="str">
        <f t="shared" si="1955"/>
        <v/>
      </c>
      <c r="CD273" s="91" t="str">
        <f t="shared" si="1956"/>
        <v/>
      </c>
      <c r="CE273" s="91" t="str">
        <f t="shared" si="1957"/>
        <v/>
      </c>
      <c r="CF273" s="91" t="str">
        <f t="shared" si="1958"/>
        <v/>
      </c>
      <c r="CG273" s="91" t="str">
        <f t="shared" si="1959"/>
        <v/>
      </c>
      <c r="CH273" s="91" t="str">
        <f t="shared" si="1960"/>
        <v/>
      </c>
      <c r="CI273" s="91" t="str">
        <f t="shared" si="1961"/>
        <v>нет</v>
      </c>
      <c r="CJ273" s="63" t="e">
        <f>IF(LEN('Описание предлагаемого товара'!#REF!)&gt;0,'Описание предлагаемого товара'!#REF!,"")</f>
        <v>#REF!</v>
      </c>
      <c r="CK273" s="91" t="e">
        <f t="shared" ref="CK273:CL273" si="2532">IFERROR(REPLACE(CJ273,FIND(CHAR(10),CJ273,1),1,""),CJ273)</f>
        <v>#REF!</v>
      </c>
      <c r="CL273" s="91" t="e">
        <f t="shared" si="2532"/>
        <v>#REF!</v>
      </c>
      <c r="CM273" s="91" t="e">
        <f t="shared" si="1963"/>
        <v>#REF!</v>
      </c>
      <c r="CN273" s="91" t="e">
        <f t="shared" si="1964"/>
        <v>#REF!</v>
      </c>
      <c r="CO273" s="91" t="e">
        <f t="shared" si="1965"/>
        <v>#REF!</v>
      </c>
      <c r="CP273" s="90" t="e">
        <f>IF(AU273="Не указан реестровый номер (мера нац.режима Запрет)","",IF(CI273="нет","",IF(CU273="да","исключение(не смотрим баллы)",IFERROR(IF(CI273*1&gt;0,IFERROR(IF(VLOOKUP(CI273*1,Обработ.выгрузка_реестра_РФ!$A:$G,7,)=0,"Баллы не установлены",VLOOKUP(CI273*1,Обработ.выгрузка_реестра_РФ!$A:$G,7,)),IF(LEN(CI273)&gt;14,"","нет номера в реестре РФ")),""),IF(LEN(CI273)=0,"","Некорректный реестровый номер")))))</f>
        <v>#REF!</v>
      </c>
      <c r="CQ273" s="33" t="e">
        <f>IF(LEN(C273)&gt;0,IFERROR(IF(LEN(H273)&gt;0,IF(LEN(VLOOKUP(H273,'исключения(не_смотрим_баллы)'!$A:$C,1,))&gt;0,"да","нет"),"не введен ОКПД2"),"нет"),"")</f>
        <v>#REF!</v>
      </c>
      <c r="CR273" s="33" t="e">
        <f ca="1">IF(CQ273="да",IF(TODAY()&lt;VLOOKUP(H273,'исключения(не_смотрим_баллы)'!$A:$C,3,),"да","нет"),"")</f>
        <v>#REF!</v>
      </c>
      <c r="CS273" s="33" t="str">
        <f>IFERROR(IF(CQ273="да",IF(VLOOKUP(CI273*1,Обработ.выгрузка_реестра_РФ!$A:$G,2,)&lt;VLOOKUP(H273,'исключения(не_смотрим_баллы)'!$A:$C,2,),"да","нет"),""),"")</f>
        <v/>
      </c>
      <c r="CT273" s="24"/>
      <c r="CU273" s="33" t="e">
        <f t="shared" si="1977"/>
        <v>#REF!</v>
      </c>
      <c r="CV273" s="91" t="e">
        <f t="shared" si="1978"/>
        <v>#REF!</v>
      </c>
      <c r="CW273" s="27" t="e">
        <f t="shared" si="1979"/>
        <v>#REF!</v>
      </c>
      <c r="CX273" s="26" t="e">
        <f t="shared" si="1908"/>
        <v>#REF!</v>
      </c>
      <c r="CY273" s="64" t="e">
        <f>IF(LEN('Описание предлагаемого товара'!#REF!)&gt;0,'Описание предлагаемого товара'!#REF!,"")</f>
        <v>#REF!</v>
      </c>
      <c r="CZ273" s="95" t="e">
        <f t="shared" si="1966"/>
        <v>#REF!</v>
      </c>
      <c r="DA273" s="95" t="e">
        <f t="shared" ref="DA273" si="2533">IFERROR(REPLACE(CZ273,FIND(" ",CZ273,1),1,""),CZ273)</f>
        <v>#REF!</v>
      </c>
      <c r="DB273" s="95" t="e">
        <f t="shared" si="1910"/>
        <v>#REF!</v>
      </c>
      <c r="DC273" s="95" t="e">
        <f t="shared" ref="DC273:DD273" si="2534">IFERROR(REPLACE(DB273,FIND("г.",DB273,1),2,""),DB273)</f>
        <v>#REF!</v>
      </c>
      <c r="DD273" s="95" t="e">
        <f t="shared" si="2534"/>
        <v>#REF!</v>
      </c>
      <c r="DE273" s="95" t="e">
        <f t="shared" ref="DE273:DF273" si="2535">IFERROR(REPLACE(DD273,FIND("г",DD273,1),1,""),DD273)</f>
        <v>#REF!</v>
      </c>
      <c r="DF273" s="95" t="e">
        <f t="shared" si="2535"/>
        <v>#REF!</v>
      </c>
      <c r="DG273" s="95" t="e">
        <f t="shared" si="1983"/>
        <v>#REF!</v>
      </c>
      <c r="DH273" s="25" t="str">
        <f>IFERROR(VLOOKUP(CI273*1,Обработ.выгрузка_реестра_РФ!$A:$G,5,),"")</f>
        <v/>
      </c>
      <c r="DI273" s="27" t="str">
        <f t="shared" si="1993"/>
        <v/>
      </c>
      <c r="DJ273" s="27" t="str">
        <f t="shared" ca="1" si="1970"/>
        <v/>
      </c>
      <c r="DK273" s="63" t="e">
        <f>IF(LEN('Описание предлагаемого товара'!#REF!)&gt;0,'Описание предлагаемого товара'!#REF!,"")</f>
        <v>#REF!</v>
      </c>
      <c r="DL273" s="63" t="e">
        <f>IF(LEN('Описание предлагаемого товара'!#REF!)&gt;0,'Описание предлагаемого товара'!#REF!,"")</f>
        <v>#REF!</v>
      </c>
      <c r="DM273" s="32"/>
    </row>
    <row r="274" spans="1:117" ht="48.75" customHeight="1" x14ac:dyDescent="0.25">
      <c r="A274" s="61" t="e">
        <f>IF(LEN('Описание предлагаемого товара'!#REF!)&gt;0,'Описание предлагаемого товара'!#REF!,"")</f>
        <v>#REF!</v>
      </c>
      <c r="B274" s="65" t="e">
        <f>IF(LEN('Описание предлагаемого товара'!#REF!)&gt;0,'Описание предлагаемого товара'!#REF!,"")</f>
        <v>#REF!</v>
      </c>
      <c r="C274" s="61" t="e">
        <f>IF(LEN('Описание предлагаемого товара'!#REF!)&gt;0,'Описание предлагаемого товара'!#REF!,"")</f>
        <v>#REF!</v>
      </c>
      <c r="D274" s="61" t="e">
        <f>IF(LEN('Описание предлагаемого товара'!#REF!)&gt;0,'Описание предлагаемого товара'!#REF!,"")</f>
        <v>#REF!</v>
      </c>
      <c r="E274" s="61" t="e">
        <f>IF(LEN('Описание предлагаемого товара'!#REF!)&gt;0,'Описание предлагаемого товара'!#REF!,"")</f>
        <v>#REF!</v>
      </c>
      <c r="F274" s="61" t="e">
        <f>IF(LEN('Описание предлагаемого товара'!#REF!)&gt;0,'Описание предлагаемого товара'!#REF!,"")</f>
        <v>#REF!</v>
      </c>
      <c r="G274" s="61" t="e">
        <f>IF(LEN('Описание предлагаемого товара'!#REF!)&gt;0,'Описание предлагаемого товара'!#REF!,"")</f>
        <v>#REF!</v>
      </c>
      <c r="H274" s="61" t="e">
        <f>IF(LEN('Описание предлагаемого товара'!#REF!)&gt;0,'Описание предлагаемого товара'!#REF!,"")</f>
        <v>#REF!</v>
      </c>
      <c r="I274" s="61" t="e">
        <f>IF(LEN('Описание предлагаемого товара'!#REF!)&gt;0,'Описание предлагаемого товара'!#REF!,"")</f>
        <v>#REF!</v>
      </c>
      <c r="J274" s="38" t="str">
        <f>IFERROR(VLOOKUP(B274,SAP!$A:$E,5,),"")</f>
        <v/>
      </c>
      <c r="K274" s="40" t="str">
        <f t="shared" si="1913"/>
        <v/>
      </c>
      <c r="L274" s="61" t="e">
        <f>IF(LEN('Описание предлагаемого товара'!#REF!)&gt;0,IFERROR('Описание предлагаемого товара'!#REF!*1,""),"")</f>
        <v>#REF!</v>
      </c>
      <c r="M274" s="39" t="str">
        <f>IFERROR(VLOOKUP(B274,SAP!$A:$E,2,),"")</f>
        <v/>
      </c>
      <c r="N274" s="41" t="str">
        <f t="shared" si="2049"/>
        <v/>
      </c>
      <c r="O274" s="39" t="str">
        <f t="shared" ref="O274:O337" si="2536">IFERROR(IF(B274*1&gt;0,IF(N274=L274,"да","нет"),""),"")</f>
        <v/>
      </c>
      <c r="P274" s="36" t="e">
        <f>IF(LEN('Описание предлагаемого товара'!#REF!)&gt;0,'Описание предлагаемого товара'!#REF!,"")</f>
        <v>#REF!</v>
      </c>
      <c r="Q27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74" s="37" t="e">
        <f>IF(LEN('Описание предлагаемого товара'!#REF!)&gt;0,'Описание предлагаемого товара'!#REF!,"")</f>
        <v>#REF!</v>
      </c>
      <c r="S274" s="37" t="e">
        <f>IF(LEN('Описание предлагаемого товара'!#REF!)&gt;0,'Описание предлагаемого товара'!#REF!,"")</f>
        <v>#REF!</v>
      </c>
      <c r="T27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74" s="23" t="str">
        <f>IFERROR(VLOOKUP(CI274*1,Обработ.выгрузка_реестра_РФ!$A:$G,6,),"")</f>
        <v/>
      </c>
      <c r="V274" s="61" t="e">
        <f>IF(LEN('Описание предлагаемого товара'!#REF!)&gt;0,'Описание предлагаемого товара'!#REF!,"")</f>
        <v>#REF!</v>
      </c>
      <c r="W274" s="62" t="e">
        <f>IF(LEN('Описание предлагаемого товара'!#REF!)&gt;0,'Описание предлагаемого товара'!#REF!,"")</f>
        <v>#REF!</v>
      </c>
      <c r="X274" s="91" t="e">
        <f t="shared" ref="X274:Y274" si="2537">IFERROR(REPLACE(W274,FIND(CHAR(10),W274,1),1," "),W274)</f>
        <v>#REF!</v>
      </c>
      <c r="Y274" s="91" t="e">
        <f t="shared" si="2537"/>
        <v>#REF!</v>
      </c>
      <c r="Z274" s="91" t="e">
        <f t="shared" si="1915"/>
        <v>#REF!</v>
      </c>
      <c r="AA274" s="91" t="e">
        <f t="shared" si="1916"/>
        <v>#REF!</v>
      </c>
      <c r="AB274" s="91" t="e">
        <f t="shared" si="1917"/>
        <v>#REF!</v>
      </c>
      <c r="AC274" s="91" t="e">
        <f t="shared" ref="AC274:AF274" si="2538">IFERROR(REPLACE(AB274,FIND("  ",AB274,1),2," "),AB274)</f>
        <v>#REF!</v>
      </c>
      <c r="AD274" s="91" t="e">
        <f t="shared" si="2538"/>
        <v>#REF!</v>
      </c>
      <c r="AE274" s="91" t="e">
        <f t="shared" si="2538"/>
        <v>#REF!</v>
      </c>
      <c r="AF274" s="91" t="e">
        <f t="shared" si="2538"/>
        <v>#REF!</v>
      </c>
      <c r="AG274" s="23" t="str">
        <f>IFERROR(VLOOKUP(CI274*1,Обработ.выгрузка_реестра_РФ!$A:$G,4,),"")</f>
        <v/>
      </c>
      <c r="AH274" s="91" t="str">
        <f t="shared" ref="AH274:AI274" si="2539">IFERROR(REPLACE(AG274,FIND("-",AG274,1),1,"*"),AG274)</f>
        <v/>
      </c>
      <c r="AI274" s="91" t="str">
        <f t="shared" si="2539"/>
        <v/>
      </c>
      <c r="AJ274" s="27" t="str">
        <f t="shared" si="2015"/>
        <v/>
      </c>
      <c r="AK274" s="63" t="e">
        <f>IF(LEN('Описание предлагаемого товара'!#REF!)&gt;0,'Описание предлагаемого товара'!#REF!,"")</f>
        <v>#REF!</v>
      </c>
      <c r="AL274" s="91" t="e">
        <f t="shared" ref="AL274:AM274" si="2540">IFERROR(REPLACE(AK274,FIND(CHAR(10),AK274,1),1,""),AK274)</f>
        <v>#REF!</v>
      </c>
      <c r="AM274" s="91" t="e">
        <f t="shared" si="2540"/>
        <v>#REF!</v>
      </c>
      <c r="AN274" s="91" t="e">
        <f t="shared" ref="AN274:AR274" si="2541">IFERROR(REPLACE(AM274,FIND(" ",AM274,1),1,""),AM274)</f>
        <v>#REF!</v>
      </c>
      <c r="AO274" s="91" t="e">
        <f t="shared" si="2541"/>
        <v>#REF!</v>
      </c>
      <c r="AP274" s="91" t="e">
        <f t="shared" si="2541"/>
        <v>#REF!</v>
      </c>
      <c r="AQ274" s="91" t="e">
        <f t="shared" si="2541"/>
        <v>#REF!</v>
      </c>
      <c r="AR274" s="91" t="e">
        <f t="shared" si="2541"/>
        <v>#REF!</v>
      </c>
      <c r="AS274" s="91" t="e">
        <f t="shared" si="1922"/>
        <v>#REF!</v>
      </c>
      <c r="AT274" s="91" t="e">
        <f t="shared" si="1923"/>
        <v>#REF!</v>
      </c>
      <c r="AU274" s="32" t="e">
        <f t="shared" ref="AU274:AU337" si="2542">IF(LEN(CI274)&gt;0,IF(CI274="нет",IF(I274="запрет","Не указан реестровый номер (мера нац.режима Запрет)",IF(I274="ограничение","Не указан реестровый номер (мера нац.режима Ограничение)","")),IF(LEN(CI274)&gt;14,"Необходимо указать один реестровый номер",CI274)),"")</f>
        <v>#REF!</v>
      </c>
      <c r="AV274" s="93" t="e">
        <f>'Описание предлагаемого товара'!#REF!</f>
        <v>#REF!</v>
      </c>
      <c r="AW274" s="91" t="e">
        <f>MIN(SEARCH({0,1,2,3,4,5,6,7,8,9},AV274&amp; "0123456789"))</f>
        <v>#REF!</v>
      </c>
      <c r="AX274" s="91" t="str">
        <f t="shared" si="1924"/>
        <v/>
      </c>
      <c r="AY274" s="91" t="str">
        <f t="shared" si="1925"/>
        <v/>
      </c>
      <c r="AZ274" s="91" t="str">
        <f t="shared" si="1926"/>
        <v/>
      </c>
      <c r="BA274" s="91" t="str">
        <f t="shared" si="1927"/>
        <v/>
      </c>
      <c r="BB274" s="91" t="str">
        <f t="shared" si="1928"/>
        <v/>
      </c>
      <c r="BC274" s="91" t="str">
        <f t="shared" si="1929"/>
        <v/>
      </c>
      <c r="BD274" s="91" t="str">
        <f t="shared" si="1930"/>
        <v/>
      </c>
      <c r="BE274" s="91" t="str">
        <f t="shared" si="1931"/>
        <v/>
      </c>
      <c r="BF274" s="91" t="str">
        <f t="shared" si="1932"/>
        <v/>
      </c>
      <c r="BG274" s="91" t="str">
        <f t="shared" si="1933"/>
        <v/>
      </c>
      <c r="BH274" s="91" t="str">
        <f t="shared" si="1934"/>
        <v/>
      </c>
      <c r="BI274" s="91" t="str">
        <f t="shared" si="1935"/>
        <v/>
      </c>
      <c r="BJ274" s="91" t="str">
        <f t="shared" si="1936"/>
        <v/>
      </c>
      <c r="BK274" s="91" t="str">
        <f t="shared" si="1937"/>
        <v/>
      </c>
      <c r="BL274" s="91" t="str">
        <f t="shared" si="1938"/>
        <v/>
      </c>
      <c r="BM274" s="91" t="str">
        <f t="shared" si="1939"/>
        <v/>
      </c>
      <c r="BN274" s="91" t="str">
        <f t="shared" si="1940"/>
        <v/>
      </c>
      <c r="BO274" s="91" t="str">
        <f t="shared" si="1941"/>
        <v/>
      </c>
      <c r="BP274" s="91" t="str">
        <f t="shared" si="1942"/>
        <v/>
      </c>
      <c r="BQ274" s="91" t="str">
        <f t="shared" si="1943"/>
        <v/>
      </c>
      <c r="BR274" s="91" t="str">
        <f t="shared" si="1944"/>
        <v/>
      </c>
      <c r="BS274" s="91" t="str">
        <f t="shared" si="1945"/>
        <v/>
      </c>
      <c r="BT274" s="91" t="str">
        <f t="shared" si="1946"/>
        <v/>
      </c>
      <c r="BU274" s="91" t="str">
        <f t="shared" si="1947"/>
        <v/>
      </c>
      <c r="BV274" s="91" t="str">
        <f t="shared" si="1948"/>
        <v/>
      </c>
      <c r="BW274" s="91" t="str">
        <f t="shared" si="1949"/>
        <v/>
      </c>
      <c r="BX274" s="91" t="str">
        <f t="shared" si="1950"/>
        <v/>
      </c>
      <c r="BY274" s="91" t="str">
        <f t="shared" si="1951"/>
        <v/>
      </c>
      <c r="BZ274" s="91" t="str">
        <f t="shared" si="1952"/>
        <v/>
      </c>
      <c r="CA274" s="91" t="str">
        <f t="shared" si="1953"/>
        <v/>
      </c>
      <c r="CB274" s="91" t="str">
        <f t="shared" si="1954"/>
        <v/>
      </c>
      <c r="CC274" s="91" t="str">
        <f t="shared" si="1955"/>
        <v/>
      </c>
      <c r="CD274" s="91" t="str">
        <f t="shared" si="1956"/>
        <v/>
      </c>
      <c r="CE274" s="91" t="str">
        <f t="shared" si="1957"/>
        <v/>
      </c>
      <c r="CF274" s="91" t="str">
        <f t="shared" si="1958"/>
        <v/>
      </c>
      <c r="CG274" s="91" t="str">
        <f t="shared" si="1959"/>
        <v/>
      </c>
      <c r="CH274" s="91" t="str">
        <f t="shared" si="1960"/>
        <v/>
      </c>
      <c r="CI274" s="91" t="str">
        <f t="shared" si="1961"/>
        <v>нет</v>
      </c>
      <c r="CJ274" s="63" t="e">
        <f>IF(LEN('Описание предлагаемого товара'!#REF!)&gt;0,'Описание предлагаемого товара'!#REF!,"")</f>
        <v>#REF!</v>
      </c>
      <c r="CK274" s="91" t="e">
        <f t="shared" ref="CK274:CL274" si="2543">IFERROR(REPLACE(CJ274,FIND(CHAR(10),CJ274,1),1,""),CJ274)</f>
        <v>#REF!</v>
      </c>
      <c r="CL274" s="91" t="e">
        <f t="shared" si="2543"/>
        <v>#REF!</v>
      </c>
      <c r="CM274" s="91" t="e">
        <f t="shared" si="1963"/>
        <v>#REF!</v>
      </c>
      <c r="CN274" s="91" t="e">
        <f t="shared" si="1964"/>
        <v>#REF!</v>
      </c>
      <c r="CO274" s="91" t="e">
        <f t="shared" si="1965"/>
        <v>#REF!</v>
      </c>
      <c r="CP274" s="90" t="e">
        <f>IF(AU274="Не указан реестровый номер (мера нац.режима Запрет)","",IF(CI274="нет","",IF(CU274="да","исключение(не смотрим баллы)",IFERROR(IF(CI274*1&gt;0,IFERROR(IF(VLOOKUP(CI274*1,Обработ.выгрузка_реестра_РФ!$A:$G,7,)=0,"Баллы не установлены",VLOOKUP(CI274*1,Обработ.выгрузка_реестра_РФ!$A:$G,7,)),IF(LEN(CI274)&gt;14,"","нет номера в реестре РФ")),""),IF(LEN(CI274)=0,"","Некорректный реестровый номер")))))</f>
        <v>#REF!</v>
      </c>
      <c r="CQ274" s="33" t="e">
        <f>IF(LEN(C274)&gt;0,IFERROR(IF(LEN(H274)&gt;0,IF(LEN(VLOOKUP(H274,'исключения(не_смотрим_баллы)'!$A:$C,1,))&gt;0,"да","нет"),"не введен ОКПД2"),"нет"),"")</f>
        <v>#REF!</v>
      </c>
      <c r="CR274" s="33" t="e">
        <f ca="1">IF(CQ274="да",IF(TODAY()&lt;VLOOKUP(H274,'исключения(не_смотрим_баллы)'!$A:$C,3,),"да","нет"),"")</f>
        <v>#REF!</v>
      </c>
      <c r="CS274" s="33" t="str">
        <f>IFERROR(IF(CQ274="да",IF(VLOOKUP(CI274*1,Обработ.выгрузка_реестра_РФ!$A:$G,2,)&lt;VLOOKUP(H274,'исключения(не_смотрим_баллы)'!$A:$C,2,),"да","нет"),""),"")</f>
        <v/>
      </c>
      <c r="CT274" s="24"/>
      <c r="CU274" s="33" t="e">
        <f t="shared" si="1977"/>
        <v>#REF!</v>
      </c>
      <c r="CV274" s="91" t="e">
        <f t="shared" si="1978"/>
        <v>#REF!</v>
      </c>
      <c r="CW274" s="27" t="e">
        <f t="shared" si="1979"/>
        <v>#REF!</v>
      </c>
      <c r="CX274" s="26" t="e">
        <f t="shared" ref="CX274:CX337" si="2544">IF(AU274="Не указан реестровый номер (мера нац.режима Запрет)","Импорт",IF(AU274="Не указан реестровый номер (мера нац.режима Ограничение)","Импорт",IF(CI274="не заполняется","",IF(LEN(CI274)&gt;0,IF(CI274&lt;&gt;"нет",IF(LEN(L274)&gt;0,IFERROR(IF(CP274="исключение(не смотрим баллы)","РФ",IF(CP274*1&gt;0,IF(CP274*1&gt;=L274*1,"РФ","Импорт"),"")),"Импорт"),IF(CP274="исключение(не смотрим баллы)","РФ","не указан мин.балл")),""),""))))</f>
        <v>#REF!</v>
      </c>
      <c r="CY274" s="64" t="e">
        <f>IF(LEN('Описание предлагаемого товара'!#REF!)&gt;0,'Описание предлагаемого товара'!#REF!,"")</f>
        <v>#REF!</v>
      </c>
      <c r="CZ274" s="95" t="e">
        <f t="shared" si="1966"/>
        <v>#REF!</v>
      </c>
      <c r="DA274" s="95" t="e">
        <f t="shared" ref="DA274" si="2545">IFERROR(REPLACE(CZ274,FIND(" ",CZ274,1),1,""),CZ274)</f>
        <v>#REF!</v>
      </c>
      <c r="DB274" s="95" t="e">
        <f t="shared" ref="DB274:DB337" si="2546">IFERROR(REPLACE(CZ274,FIND(" ",CZ274,1),1,""),CZ274)</f>
        <v>#REF!</v>
      </c>
      <c r="DC274" s="95" t="e">
        <f t="shared" ref="DC274:DD274" si="2547">IFERROR(REPLACE(DB274,FIND("г.",DB274,1),2,""),DB274)</f>
        <v>#REF!</v>
      </c>
      <c r="DD274" s="95" t="e">
        <f t="shared" si="2547"/>
        <v>#REF!</v>
      </c>
      <c r="DE274" s="95" t="e">
        <f t="shared" ref="DE274:DF274" si="2548">IFERROR(REPLACE(DD274,FIND("г",DD274,1),1,""),DD274)</f>
        <v>#REF!</v>
      </c>
      <c r="DF274" s="95" t="e">
        <f t="shared" si="2548"/>
        <v>#REF!</v>
      </c>
      <c r="DG274" s="95" t="e">
        <f t="shared" si="1983"/>
        <v>#REF!</v>
      </c>
      <c r="DH274" s="25" t="str">
        <f>IFERROR(VLOOKUP(CI274*1,Обработ.выгрузка_реестра_РФ!$A:$G,5,),"")</f>
        <v/>
      </c>
      <c r="DI274" s="27" t="str">
        <f t="shared" si="1993"/>
        <v/>
      </c>
      <c r="DJ274" s="27" t="str">
        <f t="shared" ca="1" si="1970"/>
        <v/>
      </c>
      <c r="DK274" s="63" t="e">
        <f>IF(LEN('Описание предлагаемого товара'!#REF!)&gt;0,'Описание предлагаемого товара'!#REF!,"")</f>
        <v>#REF!</v>
      </c>
      <c r="DL274" s="63" t="e">
        <f>IF(LEN('Описание предлагаемого товара'!#REF!)&gt;0,'Описание предлагаемого товара'!#REF!,"")</f>
        <v>#REF!</v>
      </c>
      <c r="DM274" s="32"/>
    </row>
    <row r="275" spans="1:117" ht="48.75" customHeight="1" x14ac:dyDescent="0.25">
      <c r="A275" s="61" t="e">
        <f>IF(LEN('Описание предлагаемого товара'!#REF!)&gt;0,'Описание предлагаемого товара'!#REF!,"")</f>
        <v>#REF!</v>
      </c>
      <c r="B275" s="65" t="e">
        <f>IF(LEN('Описание предлагаемого товара'!#REF!)&gt;0,'Описание предлагаемого товара'!#REF!,"")</f>
        <v>#REF!</v>
      </c>
      <c r="C275" s="61" t="e">
        <f>IF(LEN('Описание предлагаемого товара'!#REF!)&gt;0,'Описание предлагаемого товара'!#REF!,"")</f>
        <v>#REF!</v>
      </c>
      <c r="D275" s="61" t="e">
        <f>IF(LEN('Описание предлагаемого товара'!#REF!)&gt;0,'Описание предлагаемого товара'!#REF!,"")</f>
        <v>#REF!</v>
      </c>
      <c r="E275" s="61" t="e">
        <f>IF(LEN('Описание предлагаемого товара'!#REF!)&gt;0,'Описание предлагаемого товара'!#REF!,"")</f>
        <v>#REF!</v>
      </c>
      <c r="F275" s="61" t="e">
        <f>IF(LEN('Описание предлагаемого товара'!#REF!)&gt;0,'Описание предлагаемого товара'!#REF!,"")</f>
        <v>#REF!</v>
      </c>
      <c r="G275" s="61" t="e">
        <f>IF(LEN('Описание предлагаемого товара'!#REF!)&gt;0,'Описание предлагаемого товара'!#REF!,"")</f>
        <v>#REF!</v>
      </c>
      <c r="H275" s="61" t="e">
        <f>IF(LEN('Описание предлагаемого товара'!#REF!)&gt;0,'Описание предлагаемого товара'!#REF!,"")</f>
        <v>#REF!</v>
      </c>
      <c r="I275" s="61" t="e">
        <f>IF(LEN('Описание предлагаемого товара'!#REF!)&gt;0,'Описание предлагаемого товара'!#REF!,"")</f>
        <v>#REF!</v>
      </c>
      <c r="J275" s="38" t="str">
        <f>IFERROR(VLOOKUP(B275,SAP!$A:$E,5,),"")</f>
        <v/>
      </c>
      <c r="K275" s="40" t="str">
        <f t="shared" ref="K275:K338" si="2549">IFERROR(IF(B275*1&gt;0,IF(J275=I275,"да","нет"),""),"")</f>
        <v/>
      </c>
      <c r="L275" s="61" t="e">
        <f>IF(LEN('Описание предлагаемого товара'!#REF!)&gt;0,IFERROR('Описание предлагаемого товара'!#REF!*1,""),"")</f>
        <v>#REF!</v>
      </c>
      <c r="M275" s="39" t="str">
        <f>IFERROR(VLOOKUP(B275,SAP!$A:$E,2,),"")</f>
        <v/>
      </c>
      <c r="N275" s="41" t="str">
        <f t="shared" si="2049"/>
        <v/>
      </c>
      <c r="O275" s="39" t="str">
        <f t="shared" si="2536"/>
        <v/>
      </c>
      <c r="P275" s="36" t="e">
        <f>IF(LEN('Описание предлагаемого товара'!#REF!)&gt;0,'Описание предлагаемого товара'!#REF!,"")</f>
        <v>#REF!</v>
      </c>
      <c r="Q27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75" s="37" t="e">
        <f>IF(LEN('Описание предлагаемого товара'!#REF!)&gt;0,'Описание предлагаемого товара'!#REF!,"")</f>
        <v>#REF!</v>
      </c>
      <c r="S275" s="37" t="e">
        <f>IF(LEN('Описание предлагаемого товара'!#REF!)&gt;0,'Описание предлагаемого товара'!#REF!,"")</f>
        <v>#REF!</v>
      </c>
      <c r="T27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75" s="23" t="str">
        <f>IFERROR(VLOOKUP(CI275*1,Обработ.выгрузка_реестра_РФ!$A:$G,6,),"")</f>
        <v/>
      </c>
      <c r="V275" s="61" t="e">
        <f>IF(LEN('Описание предлагаемого товара'!#REF!)&gt;0,'Описание предлагаемого товара'!#REF!,"")</f>
        <v>#REF!</v>
      </c>
      <c r="W275" s="62" t="e">
        <f>IF(LEN('Описание предлагаемого товара'!#REF!)&gt;0,'Описание предлагаемого товара'!#REF!,"")</f>
        <v>#REF!</v>
      </c>
      <c r="X275" s="91" t="e">
        <f t="shared" ref="X275:Y275" si="2550">IFERROR(REPLACE(W275,FIND(CHAR(10),W275,1),1," "),W275)</f>
        <v>#REF!</v>
      </c>
      <c r="Y275" s="91" t="e">
        <f t="shared" si="2550"/>
        <v>#REF!</v>
      </c>
      <c r="Z275" s="91" t="e">
        <f t="shared" ref="Z275:Z338" si="2551">IFERROR(REPLACE(Y275,FIND("""",Y275,1),1,""),Y275)</f>
        <v>#REF!</v>
      </c>
      <c r="AA275" s="91" t="e">
        <f t="shared" ref="AA275:AA338" si="2552">IFERROR(REPLACE(Z275,FIND("""",Z275,1),1,""),Z275)</f>
        <v>#REF!</v>
      </c>
      <c r="AB275" s="91" t="e">
        <f t="shared" ref="AB275:AB338" si="2553">IFERROR(REPLACE(AA275,FIND("""",AA275,1),1,""),AA275)</f>
        <v>#REF!</v>
      </c>
      <c r="AC275" s="91" t="e">
        <f t="shared" ref="AC275:AF275" si="2554">IFERROR(REPLACE(AB275,FIND("  ",AB275,1),2," "),AB275)</f>
        <v>#REF!</v>
      </c>
      <c r="AD275" s="91" t="e">
        <f t="shared" si="2554"/>
        <v>#REF!</v>
      </c>
      <c r="AE275" s="91" t="e">
        <f t="shared" si="2554"/>
        <v>#REF!</v>
      </c>
      <c r="AF275" s="91" t="e">
        <f t="shared" si="2554"/>
        <v>#REF!</v>
      </c>
      <c r="AG275" s="23" t="str">
        <f>IFERROR(VLOOKUP(CI275*1,Обработ.выгрузка_реестра_РФ!$A:$G,4,),"")</f>
        <v/>
      </c>
      <c r="AH275" s="91" t="str">
        <f t="shared" ref="AH275:AI275" si="2555">IFERROR(REPLACE(AG275,FIND("-",AG275,1),1,"*"),AG275)</f>
        <v/>
      </c>
      <c r="AI275" s="91" t="str">
        <f t="shared" si="2555"/>
        <v/>
      </c>
      <c r="AJ275" s="27" t="str">
        <f t="shared" si="2015"/>
        <v/>
      </c>
      <c r="AK275" s="63" t="e">
        <f>IF(LEN('Описание предлагаемого товара'!#REF!)&gt;0,'Описание предлагаемого товара'!#REF!,"")</f>
        <v>#REF!</v>
      </c>
      <c r="AL275" s="91" t="e">
        <f t="shared" ref="AL275:AM275" si="2556">IFERROR(REPLACE(AK275,FIND(CHAR(10),AK275,1),1,""),AK275)</f>
        <v>#REF!</v>
      </c>
      <c r="AM275" s="91" t="e">
        <f t="shared" si="2556"/>
        <v>#REF!</v>
      </c>
      <c r="AN275" s="91" t="e">
        <f t="shared" ref="AN275:AR275" si="2557">IFERROR(REPLACE(AM275,FIND(" ",AM275,1),1,""),AM275)</f>
        <v>#REF!</v>
      </c>
      <c r="AO275" s="91" t="e">
        <f t="shared" si="2557"/>
        <v>#REF!</v>
      </c>
      <c r="AP275" s="91" t="e">
        <f t="shared" si="2557"/>
        <v>#REF!</v>
      </c>
      <c r="AQ275" s="91" t="e">
        <f t="shared" si="2557"/>
        <v>#REF!</v>
      </c>
      <c r="AR275" s="91" t="e">
        <f t="shared" si="2557"/>
        <v>#REF!</v>
      </c>
      <c r="AS275" s="91" t="e">
        <f t="shared" ref="AS275:AS338" si="2558">IFERROR(REPLACE(AR275,FIND(",",AR275,1),1,""),AR275)</f>
        <v>#REF!</v>
      </c>
      <c r="AT275" s="91" t="e">
        <f t="shared" ref="AT275:AT338" si="2559">IFERROR(REPLACE(AS275,FIND(".",AS275,1),1,""),AS275)</f>
        <v>#REF!</v>
      </c>
      <c r="AU275" s="32" t="e">
        <f t="shared" si="2542"/>
        <v>#REF!</v>
      </c>
      <c r="AV275" s="93" t="e">
        <f>'Описание предлагаемого товара'!#REF!</f>
        <v>#REF!</v>
      </c>
      <c r="AW275" s="91" t="e">
        <f>MIN(SEARCH({0,1,2,3,4,5,6,7,8,9},AV275&amp; "0123456789"))</f>
        <v>#REF!</v>
      </c>
      <c r="AX275" s="91" t="str">
        <f t="shared" ref="AX275:AX338" si="2560">IFERROR(IF(LEN(MID(AV275,AW275,8)*1)=8,MID(AV275,AW275,8)*1,""),"")</f>
        <v/>
      </c>
      <c r="AY275" s="91" t="str">
        <f t="shared" ref="AY275:AY338" si="2561">IFERROR(IF(LEN(MID(AV275,AW275+1,8)*1)=8,MID(AV275,AW275+1,8)*1,""),"")</f>
        <v/>
      </c>
      <c r="AZ275" s="91" t="str">
        <f t="shared" ref="AZ275:AZ338" si="2562">IFERROR(IF(LEN(MID(AV275,AW275+2,8)*1)=8,MID(AV275,AW275+2,8)*1,""),"")</f>
        <v/>
      </c>
      <c r="BA275" s="91" t="str">
        <f t="shared" ref="BA275:BA338" si="2563">IFERROR(IF(LEN(MID(AV275,AW275+3,8)*1)=8,MID(AV275,AW275+3,8)*1,""),"")</f>
        <v/>
      </c>
      <c r="BB275" s="91" t="str">
        <f t="shared" ref="BB275:BB338" si="2564">IFERROR(IF(LEN(MID(AV275,AW275+4,8)*1)=8,MID(AV275,AW275+4,8)*1,""),"")</f>
        <v/>
      </c>
      <c r="BC275" s="91" t="str">
        <f t="shared" ref="BC275:BC338" si="2565">IFERROR(IF(LEN(MID(AV275,AW275+5,8)*1)=8,MID(AV275,AW275+5,8)*1,""),"")</f>
        <v/>
      </c>
      <c r="BD275" s="91" t="str">
        <f t="shared" ref="BD275:BD338" si="2566">IFERROR(IF(LEN(MID(AV275,AW275+6,8)*1)=8,MID(AV275,AW275+6,8)*1,""),"")</f>
        <v/>
      </c>
      <c r="BE275" s="91" t="str">
        <f t="shared" ref="BE275:BE338" si="2567">IFERROR(IF(LEN(MID(AV275,AW275+7,8)*1)=8,MID(AV275,AW275+7,8)*1,""),"")</f>
        <v/>
      </c>
      <c r="BF275" s="91" t="str">
        <f t="shared" ref="BF275:BF338" si="2568">IFERROR(IF(LEN(MID(AV275,AW275+8,8)*1)=8,MID(AV275,AW275+8,8)*1,""),"")</f>
        <v/>
      </c>
      <c r="BG275" s="91" t="str">
        <f t="shared" ref="BG275:BG338" si="2569">IFERROR(IF(LEN(MID(AV275,AW275+9,8)*1)=8,MID(AV275,AW275+9,8)*1,""),"")</f>
        <v/>
      </c>
      <c r="BH275" s="91" t="str">
        <f t="shared" ref="BH275:BH338" si="2570">IFERROR(IF(LEN(MID(AV275,AW275+10,8)*1)=8,MID(AV275,AW275+10,8)*1,""),"")</f>
        <v/>
      </c>
      <c r="BI275" s="91" t="str">
        <f t="shared" ref="BI275:BI338" si="2571">IFERROR(IF(LEN(MID(AV275,AW275+11,8)*1)=8,MID(AV275,AW275+11,8)*1,""),"")</f>
        <v/>
      </c>
      <c r="BJ275" s="91" t="str">
        <f t="shared" ref="BJ275:BJ338" si="2572">IFERROR(IF(LEN(MID(AV275,AW275+12,8)*1)=8,MID(AV275,AW275+12,8)*1,""),"")</f>
        <v/>
      </c>
      <c r="BK275" s="91" t="str">
        <f t="shared" ref="BK275:BK338" si="2573">IFERROR(IF(LEN(MID(AV275,AW275+13,8)*1)=8,MID(AV275,AW275+13,8)*1,""),"")</f>
        <v/>
      </c>
      <c r="BL275" s="91" t="str">
        <f t="shared" ref="BL275:BL338" si="2574">IFERROR(IF(LEN(MID(AV275,AW275+14,8)*1)=8,MID(AV275,AW275+14,8)*1,""),"")</f>
        <v/>
      </c>
      <c r="BM275" s="91" t="str">
        <f t="shared" ref="BM275:BM338" si="2575">IFERROR(IF(LEN(MID(AV275,AW275+15,8)*1)=8,MID(AV275,AW275+15,8)*1,""),"")</f>
        <v/>
      </c>
      <c r="BN275" s="91" t="str">
        <f t="shared" ref="BN275:BN338" si="2576">IFERROR(IF(LEN(MID(AV275,AW275+16,8)*1)=8,MID(AV275,AW275+16,8)*1,""),"")</f>
        <v/>
      </c>
      <c r="BO275" s="91" t="str">
        <f t="shared" ref="BO275:BO338" si="2577">IFERROR(IF(LEN(MID(AV275,AW275+17,8)*1)=8,MID(AV275,AW275+17,8)*1,""),"")</f>
        <v/>
      </c>
      <c r="BP275" s="91" t="str">
        <f t="shared" ref="BP275:BP338" si="2578">IFERROR(IF(LEN(MID(AV275,AW275+18,8)*1)=8,MID(AV275,AW275+18,8)*1,""),"")</f>
        <v/>
      </c>
      <c r="BQ275" s="91" t="str">
        <f t="shared" ref="BQ275:BQ338" si="2579">IFERROR(IF(LEN(MID(AV275,AW275+19,8)*1)=8,MID(AV275,AW275+19,8)*1,""),"")</f>
        <v/>
      </c>
      <c r="BR275" s="91" t="str">
        <f t="shared" ref="BR275:BR338" si="2580">IFERROR(IF(LEN(MID(AV275,AW275+20,8)*1)=8,MID(AV275,AW275+20,8)*1,""),"")</f>
        <v/>
      </c>
      <c r="BS275" s="91" t="str">
        <f t="shared" ref="BS275:BS338" si="2581">IFERROR(IF(LEN(MID(AV275,AW275+21,8)*1)=8,MID(AV275,AW275+21,8)*1,""),"")</f>
        <v/>
      </c>
      <c r="BT275" s="91" t="str">
        <f t="shared" ref="BT275:BT338" si="2582">IFERROR(IF(LEN(MID(AV275,AW275+22,8)*1)=8,MID(AV275,AW275+22,8)*1,""),"")</f>
        <v/>
      </c>
      <c r="BU275" s="91" t="str">
        <f t="shared" ref="BU275:BU338" si="2583">IFERROR(IF(LEN(MID(AV275,AW275+23,8)*1)=8,MID(AV275,AW275+23,8)*1,""),"")</f>
        <v/>
      </c>
      <c r="BV275" s="91" t="str">
        <f t="shared" ref="BV275:BV338" si="2584">IFERROR(IF(LEN(MID(AV275,AW275+24,8)*1)=8,MID(AV275,AW275+24,8)*1,""),"")</f>
        <v/>
      </c>
      <c r="BW275" s="91" t="str">
        <f t="shared" ref="BW275:BW338" si="2585">IFERROR(IF(LEN(MID(AV275,AW275+25,8)*1)=8,MID(AV275,AW275+25,8)*1,""),"")</f>
        <v/>
      </c>
      <c r="BX275" s="91" t="str">
        <f t="shared" ref="BX275:BX338" si="2586">IFERROR(IF(LEN(MID(AV275,AW275+26,8)*1)=8,MID(AV275,AW275+26,8)*1,""),"")</f>
        <v/>
      </c>
      <c r="BY275" s="91" t="str">
        <f t="shared" ref="BY275:BY338" si="2587">IFERROR(IF(LEN(MID(AV275,AW275+27,8)*1)=8,MID(AV275,AW275+27,8)*1,""),"")</f>
        <v/>
      </c>
      <c r="BZ275" s="91" t="str">
        <f t="shared" ref="BZ275:BZ338" si="2588">IFERROR(IF(LEN(MID(AV275,AW275+28,8)*1)=8,MID(AV275,AW275+28,8)*1,""),"")</f>
        <v/>
      </c>
      <c r="CA275" s="91" t="str">
        <f t="shared" ref="CA275:CA338" si="2589">IFERROR(IF(LEN(MID(AV275,AW275+29,8)*1)=8,MID(AV275,AW275+29,8)*1,""),"")</f>
        <v/>
      </c>
      <c r="CB275" s="91" t="str">
        <f t="shared" ref="CB275:CB338" si="2590">IFERROR(IF(LEN(MID(AV275,AW275+30,8)*1)=8,MID(AV275,AW275+30,8)*1,""),"")</f>
        <v/>
      </c>
      <c r="CC275" s="91" t="str">
        <f t="shared" ref="CC275:CC338" si="2591">IFERROR(IF(LEN(MID(AV275,AW275+31,8)*1)=8,MID(AV275,AW275+31,8)*1,""),"")</f>
        <v/>
      </c>
      <c r="CD275" s="91" t="str">
        <f t="shared" ref="CD275:CD338" si="2592">IFERROR(IF(LEN(MID(AV275,AW275+32,8)*1)=8,MID(AV275,AW275+32,8)*1,""),"")</f>
        <v/>
      </c>
      <c r="CE275" s="91" t="str">
        <f t="shared" ref="CE275:CE338" si="2593">IFERROR(IF(LEN(MID(AV275,AW275+33,8)*1)=8,MID(AV275,AW275+33,8)*1,""),"")</f>
        <v/>
      </c>
      <c r="CF275" s="91" t="str">
        <f t="shared" ref="CF275:CF338" si="2594">IFERROR(IF(LEN(MID(AV275,AW275+34,8)*1)=8,MID(AV275,AW275+34,8)*1,""),"")</f>
        <v/>
      </c>
      <c r="CG275" s="91" t="str">
        <f t="shared" ref="CG275:CG338" si="2595">IFERROR(IF(LEN(MID(AV275,AW275+35,8)*1)=8,MID(AV275,AW275+35,8)*1,""),"")</f>
        <v/>
      </c>
      <c r="CH275" s="91" t="str">
        <f t="shared" ref="CH275:CH338" si="2596">CONCATENATE(AX275,AY275,AZ275,BA275,BB275,BC275,BD275,BE275,BF275,BG275,BH275,BI275,BJ275,BK275,BL275,BM275,BN275,BO275,BP275,BQ275,BR275,BS275,BT275,BU275,BV275,BW275,BX275,BY275,BZ275,CA275,CB275,CC275,CD275,CE275,CF275,CG275)</f>
        <v/>
      </c>
      <c r="CI275" s="91" t="str">
        <f t="shared" ref="CI275:CI338" si="2597">IF(LEN(CH275)=0,"нет",CH275)</f>
        <v>нет</v>
      </c>
      <c r="CJ275" s="63" t="e">
        <f>IF(LEN('Описание предлагаемого товара'!#REF!)&gt;0,'Описание предлагаемого товара'!#REF!,"")</f>
        <v>#REF!</v>
      </c>
      <c r="CK275" s="91" t="e">
        <f t="shared" ref="CK275:CL275" si="2598">IFERROR(REPLACE(CJ275,FIND(CHAR(10),CJ275,1),1,""),CJ275)</f>
        <v>#REF!</v>
      </c>
      <c r="CL275" s="91" t="e">
        <f t="shared" si="2598"/>
        <v>#REF!</v>
      </c>
      <c r="CM275" s="91" t="e">
        <f t="shared" ref="CM275:CM338" si="2599">IFERROR(REPLACE(CL275,FIND(" ",CL275,1),1,""),CL275)</f>
        <v>#REF!</v>
      </c>
      <c r="CN275" s="91" t="e">
        <f t="shared" ref="CN275:CN338" si="2600">IFERROR(REPLACE(CL275,FIND(" ",CL275,1),1,""),CL275)</f>
        <v>#REF!</v>
      </c>
      <c r="CO275" s="91" t="e">
        <f t="shared" ref="CO275:CO338" si="2601">IFERROR(CN275*1,CN275)</f>
        <v>#REF!</v>
      </c>
      <c r="CP275" s="90" t="e">
        <f>IF(AU275="Не указан реестровый номер (мера нац.режима Запрет)","",IF(CI275="нет","",IF(CU275="да","исключение(не смотрим баллы)",IFERROR(IF(CI275*1&gt;0,IFERROR(IF(VLOOKUP(CI275*1,Обработ.выгрузка_реестра_РФ!$A:$G,7,)=0,"Баллы не установлены",VLOOKUP(CI275*1,Обработ.выгрузка_реестра_РФ!$A:$G,7,)),IF(LEN(CI275)&gt;14,"","нет номера в реестре РФ")),""),IF(LEN(CI275)=0,"","Некорректный реестровый номер")))))</f>
        <v>#REF!</v>
      </c>
      <c r="CQ275" s="33" t="e">
        <f>IF(LEN(C275)&gt;0,IFERROR(IF(LEN(H275)&gt;0,IF(LEN(VLOOKUP(H275,'исключения(не_смотрим_баллы)'!$A:$C,1,))&gt;0,"да","нет"),"не введен ОКПД2"),"нет"),"")</f>
        <v>#REF!</v>
      </c>
      <c r="CR275" s="33" t="e">
        <f ca="1">IF(CQ275="да",IF(TODAY()&lt;VLOOKUP(H275,'исключения(не_смотрим_баллы)'!$A:$C,3,),"да","нет"),"")</f>
        <v>#REF!</v>
      </c>
      <c r="CS275" s="33" t="str">
        <f>IFERROR(IF(CQ275="да",IF(VLOOKUP(CI275*1,Обработ.выгрузка_реестра_РФ!$A:$G,2,)&lt;VLOOKUP(H275,'исключения(не_смотрим_баллы)'!$A:$C,2,),"да","нет"),""),"")</f>
        <v/>
      </c>
      <c r="CT275" s="24"/>
      <c r="CU275" s="33" t="e">
        <f t="shared" si="1977"/>
        <v>#REF!</v>
      </c>
      <c r="CV275" s="91" t="e">
        <f t="shared" si="1978"/>
        <v>#REF!</v>
      </c>
      <c r="CW275" s="27" t="e">
        <f t="shared" si="1979"/>
        <v>#REF!</v>
      </c>
      <c r="CX275" s="26" t="e">
        <f t="shared" si="2544"/>
        <v>#REF!</v>
      </c>
      <c r="CY275" s="64" t="e">
        <f>IF(LEN('Описание предлагаемого товара'!#REF!)&gt;0,'Описание предлагаемого товара'!#REF!,"")</f>
        <v>#REF!</v>
      </c>
      <c r="CZ275" s="95" t="e">
        <f t="shared" ref="CZ275:CZ338" si="2602">IFERROR(REPLACE(CY275,FIND(CHAR(10),CY275,1),1,""),CY275)</f>
        <v>#REF!</v>
      </c>
      <c r="DA275" s="95" t="e">
        <f t="shared" ref="DA275" si="2603">IFERROR(REPLACE(CZ275,FIND(" ",CZ275,1),1,""),CZ275)</f>
        <v>#REF!</v>
      </c>
      <c r="DB275" s="95" t="e">
        <f t="shared" si="2546"/>
        <v>#REF!</v>
      </c>
      <c r="DC275" s="95" t="e">
        <f t="shared" ref="DC275:DD275" si="2604">IFERROR(REPLACE(DB275,FIND("г.",DB275,1),2,""),DB275)</f>
        <v>#REF!</v>
      </c>
      <c r="DD275" s="95" t="e">
        <f t="shared" si="2604"/>
        <v>#REF!</v>
      </c>
      <c r="DE275" s="95" t="e">
        <f t="shared" ref="DE275:DF275" si="2605">IFERROR(REPLACE(DD275,FIND("г",DD275,1),1,""),DD275)</f>
        <v>#REF!</v>
      </c>
      <c r="DF275" s="95" t="e">
        <f t="shared" si="2605"/>
        <v>#REF!</v>
      </c>
      <c r="DG275" s="95" t="e">
        <f t="shared" si="1983"/>
        <v>#REF!</v>
      </c>
      <c r="DH275" s="25" t="str">
        <f>IFERROR(VLOOKUP(CI275*1,Обработ.выгрузка_реестра_РФ!$A:$G,5,),"")</f>
        <v/>
      </c>
      <c r="DI275" s="27" t="str">
        <f t="shared" si="1993"/>
        <v/>
      </c>
      <c r="DJ275" s="27" t="str">
        <f t="shared" ref="DJ275:DJ338" ca="1" si="2606">IF(LEN(DH275)&gt;0,IF(DH275&gt;TODAY(),"да","нет"),"")</f>
        <v/>
      </c>
      <c r="DK275" s="63" t="e">
        <f>IF(LEN('Описание предлагаемого товара'!#REF!)&gt;0,'Описание предлагаемого товара'!#REF!,"")</f>
        <v>#REF!</v>
      </c>
      <c r="DL275" s="63" t="e">
        <f>IF(LEN('Описание предлагаемого товара'!#REF!)&gt;0,'Описание предлагаемого товара'!#REF!,"")</f>
        <v>#REF!</v>
      </c>
      <c r="DM275" s="32"/>
    </row>
    <row r="276" spans="1:117" ht="48.75" customHeight="1" x14ac:dyDescent="0.25">
      <c r="A276" s="61" t="e">
        <f>IF(LEN('Описание предлагаемого товара'!#REF!)&gt;0,'Описание предлагаемого товара'!#REF!,"")</f>
        <v>#REF!</v>
      </c>
      <c r="B276" s="65" t="e">
        <f>IF(LEN('Описание предлагаемого товара'!#REF!)&gt;0,'Описание предлагаемого товара'!#REF!,"")</f>
        <v>#REF!</v>
      </c>
      <c r="C276" s="61" t="e">
        <f>IF(LEN('Описание предлагаемого товара'!#REF!)&gt;0,'Описание предлагаемого товара'!#REF!,"")</f>
        <v>#REF!</v>
      </c>
      <c r="D276" s="61" t="e">
        <f>IF(LEN('Описание предлагаемого товара'!#REF!)&gt;0,'Описание предлагаемого товара'!#REF!,"")</f>
        <v>#REF!</v>
      </c>
      <c r="E276" s="61" t="e">
        <f>IF(LEN('Описание предлагаемого товара'!#REF!)&gt;0,'Описание предлагаемого товара'!#REF!,"")</f>
        <v>#REF!</v>
      </c>
      <c r="F276" s="61" t="e">
        <f>IF(LEN('Описание предлагаемого товара'!#REF!)&gt;0,'Описание предлагаемого товара'!#REF!,"")</f>
        <v>#REF!</v>
      </c>
      <c r="G276" s="61" t="e">
        <f>IF(LEN('Описание предлагаемого товара'!#REF!)&gt;0,'Описание предлагаемого товара'!#REF!,"")</f>
        <v>#REF!</v>
      </c>
      <c r="H276" s="61" t="e">
        <f>IF(LEN('Описание предлагаемого товара'!#REF!)&gt;0,'Описание предлагаемого товара'!#REF!,"")</f>
        <v>#REF!</v>
      </c>
      <c r="I276" s="61" t="e">
        <f>IF(LEN('Описание предлагаемого товара'!#REF!)&gt;0,'Описание предлагаемого товара'!#REF!,"")</f>
        <v>#REF!</v>
      </c>
      <c r="J276" s="38" t="str">
        <f>IFERROR(VLOOKUP(B276,SAP!$A:$E,5,),"")</f>
        <v/>
      </c>
      <c r="K276" s="40" t="str">
        <f t="shared" si="2549"/>
        <v/>
      </c>
      <c r="L276" s="61" t="e">
        <f>IF(LEN('Описание предлагаемого товара'!#REF!)&gt;0,IFERROR('Описание предлагаемого товара'!#REF!*1,""),"")</f>
        <v>#REF!</v>
      </c>
      <c r="M276" s="39" t="str">
        <f>IFERROR(VLOOKUP(B276,SAP!$A:$E,2,),"")</f>
        <v/>
      </c>
      <c r="N276" s="41" t="str">
        <f t="shared" si="2049"/>
        <v/>
      </c>
      <c r="O276" s="39" t="str">
        <f t="shared" si="2536"/>
        <v/>
      </c>
      <c r="P276" s="36" t="e">
        <f>IF(LEN('Описание предлагаемого товара'!#REF!)&gt;0,'Описание предлагаемого товара'!#REF!,"")</f>
        <v>#REF!</v>
      </c>
      <c r="Q27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76" s="37" t="e">
        <f>IF(LEN('Описание предлагаемого товара'!#REF!)&gt;0,'Описание предлагаемого товара'!#REF!,"")</f>
        <v>#REF!</v>
      </c>
      <c r="S276" s="37" t="e">
        <f>IF(LEN('Описание предлагаемого товара'!#REF!)&gt;0,'Описание предлагаемого товара'!#REF!,"")</f>
        <v>#REF!</v>
      </c>
      <c r="T27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76" s="23" t="str">
        <f>IFERROR(VLOOKUP(CI276*1,Обработ.выгрузка_реестра_РФ!$A:$G,6,),"")</f>
        <v/>
      </c>
      <c r="V276" s="61" t="e">
        <f>IF(LEN('Описание предлагаемого товара'!#REF!)&gt;0,'Описание предлагаемого товара'!#REF!,"")</f>
        <v>#REF!</v>
      </c>
      <c r="W276" s="62" t="e">
        <f>IF(LEN('Описание предлагаемого товара'!#REF!)&gt;0,'Описание предлагаемого товара'!#REF!,"")</f>
        <v>#REF!</v>
      </c>
      <c r="X276" s="91" t="e">
        <f t="shared" ref="X276:Y276" si="2607">IFERROR(REPLACE(W276,FIND(CHAR(10),W276,1),1," "),W276)</f>
        <v>#REF!</v>
      </c>
      <c r="Y276" s="91" t="e">
        <f t="shared" si="2607"/>
        <v>#REF!</v>
      </c>
      <c r="Z276" s="91" t="e">
        <f t="shared" si="2551"/>
        <v>#REF!</v>
      </c>
      <c r="AA276" s="91" t="e">
        <f t="shared" si="2552"/>
        <v>#REF!</v>
      </c>
      <c r="AB276" s="91" t="e">
        <f t="shared" si="2553"/>
        <v>#REF!</v>
      </c>
      <c r="AC276" s="91" t="e">
        <f t="shared" ref="AC276:AF276" si="2608">IFERROR(REPLACE(AB276,FIND("  ",AB276,1),2," "),AB276)</f>
        <v>#REF!</v>
      </c>
      <c r="AD276" s="91" t="e">
        <f t="shared" si="2608"/>
        <v>#REF!</v>
      </c>
      <c r="AE276" s="91" t="e">
        <f t="shared" si="2608"/>
        <v>#REF!</v>
      </c>
      <c r="AF276" s="91" t="e">
        <f t="shared" si="2608"/>
        <v>#REF!</v>
      </c>
      <c r="AG276" s="23" t="str">
        <f>IFERROR(VLOOKUP(CI276*1,Обработ.выгрузка_реестра_РФ!$A:$G,4,),"")</f>
        <v/>
      </c>
      <c r="AH276" s="91" t="str">
        <f t="shared" ref="AH276:AI276" si="2609">IFERROR(REPLACE(AG276,FIND("-",AG276,1),1,"*"),AG276)</f>
        <v/>
      </c>
      <c r="AI276" s="91" t="str">
        <f t="shared" si="2609"/>
        <v/>
      </c>
      <c r="AJ276" s="27" t="str">
        <f t="shared" si="2015"/>
        <v/>
      </c>
      <c r="AK276" s="63" t="e">
        <f>IF(LEN('Описание предлагаемого товара'!#REF!)&gt;0,'Описание предлагаемого товара'!#REF!,"")</f>
        <v>#REF!</v>
      </c>
      <c r="AL276" s="91" t="e">
        <f t="shared" ref="AL276:AM276" si="2610">IFERROR(REPLACE(AK276,FIND(CHAR(10),AK276,1),1,""),AK276)</f>
        <v>#REF!</v>
      </c>
      <c r="AM276" s="91" t="e">
        <f t="shared" si="2610"/>
        <v>#REF!</v>
      </c>
      <c r="AN276" s="91" t="e">
        <f t="shared" ref="AN276:AR276" si="2611">IFERROR(REPLACE(AM276,FIND(" ",AM276,1),1,""),AM276)</f>
        <v>#REF!</v>
      </c>
      <c r="AO276" s="91" t="e">
        <f t="shared" si="2611"/>
        <v>#REF!</v>
      </c>
      <c r="AP276" s="91" t="e">
        <f t="shared" si="2611"/>
        <v>#REF!</v>
      </c>
      <c r="AQ276" s="91" t="e">
        <f t="shared" si="2611"/>
        <v>#REF!</v>
      </c>
      <c r="AR276" s="91" t="e">
        <f t="shared" si="2611"/>
        <v>#REF!</v>
      </c>
      <c r="AS276" s="91" t="e">
        <f t="shared" si="2558"/>
        <v>#REF!</v>
      </c>
      <c r="AT276" s="91" t="e">
        <f t="shared" si="2559"/>
        <v>#REF!</v>
      </c>
      <c r="AU276" s="32" t="e">
        <f t="shared" si="2542"/>
        <v>#REF!</v>
      </c>
      <c r="AV276" s="93" t="e">
        <f>'Описание предлагаемого товара'!#REF!</f>
        <v>#REF!</v>
      </c>
      <c r="AW276" s="91" t="e">
        <f>MIN(SEARCH({0,1,2,3,4,5,6,7,8,9},AV276&amp; "0123456789"))</f>
        <v>#REF!</v>
      </c>
      <c r="AX276" s="91" t="str">
        <f t="shared" si="2560"/>
        <v/>
      </c>
      <c r="AY276" s="91" t="str">
        <f t="shared" si="2561"/>
        <v/>
      </c>
      <c r="AZ276" s="91" t="str">
        <f t="shared" si="2562"/>
        <v/>
      </c>
      <c r="BA276" s="91" t="str">
        <f t="shared" si="2563"/>
        <v/>
      </c>
      <c r="BB276" s="91" t="str">
        <f t="shared" si="2564"/>
        <v/>
      </c>
      <c r="BC276" s="91" t="str">
        <f t="shared" si="2565"/>
        <v/>
      </c>
      <c r="BD276" s="91" t="str">
        <f t="shared" si="2566"/>
        <v/>
      </c>
      <c r="BE276" s="91" t="str">
        <f t="shared" si="2567"/>
        <v/>
      </c>
      <c r="BF276" s="91" t="str">
        <f t="shared" si="2568"/>
        <v/>
      </c>
      <c r="BG276" s="91" t="str">
        <f t="shared" si="2569"/>
        <v/>
      </c>
      <c r="BH276" s="91" t="str">
        <f t="shared" si="2570"/>
        <v/>
      </c>
      <c r="BI276" s="91" t="str">
        <f t="shared" si="2571"/>
        <v/>
      </c>
      <c r="BJ276" s="91" t="str">
        <f t="shared" si="2572"/>
        <v/>
      </c>
      <c r="BK276" s="91" t="str">
        <f t="shared" si="2573"/>
        <v/>
      </c>
      <c r="BL276" s="91" t="str">
        <f t="shared" si="2574"/>
        <v/>
      </c>
      <c r="BM276" s="91" t="str">
        <f t="shared" si="2575"/>
        <v/>
      </c>
      <c r="BN276" s="91" t="str">
        <f t="shared" si="2576"/>
        <v/>
      </c>
      <c r="BO276" s="91" t="str">
        <f t="shared" si="2577"/>
        <v/>
      </c>
      <c r="BP276" s="91" t="str">
        <f t="shared" si="2578"/>
        <v/>
      </c>
      <c r="BQ276" s="91" t="str">
        <f t="shared" si="2579"/>
        <v/>
      </c>
      <c r="BR276" s="91" t="str">
        <f t="shared" si="2580"/>
        <v/>
      </c>
      <c r="BS276" s="91" t="str">
        <f t="shared" si="2581"/>
        <v/>
      </c>
      <c r="BT276" s="91" t="str">
        <f t="shared" si="2582"/>
        <v/>
      </c>
      <c r="BU276" s="91" t="str">
        <f t="shared" si="2583"/>
        <v/>
      </c>
      <c r="BV276" s="91" t="str">
        <f t="shared" si="2584"/>
        <v/>
      </c>
      <c r="BW276" s="91" t="str">
        <f t="shared" si="2585"/>
        <v/>
      </c>
      <c r="BX276" s="91" t="str">
        <f t="shared" si="2586"/>
        <v/>
      </c>
      <c r="BY276" s="91" t="str">
        <f t="shared" si="2587"/>
        <v/>
      </c>
      <c r="BZ276" s="91" t="str">
        <f t="shared" si="2588"/>
        <v/>
      </c>
      <c r="CA276" s="91" t="str">
        <f t="shared" si="2589"/>
        <v/>
      </c>
      <c r="CB276" s="91" t="str">
        <f t="shared" si="2590"/>
        <v/>
      </c>
      <c r="CC276" s="91" t="str">
        <f t="shared" si="2591"/>
        <v/>
      </c>
      <c r="CD276" s="91" t="str">
        <f t="shared" si="2592"/>
        <v/>
      </c>
      <c r="CE276" s="91" t="str">
        <f t="shared" si="2593"/>
        <v/>
      </c>
      <c r="CF276" s="91" t="str">
        <f t="shared" si="2594"/>
        <v/>
      </c>
      <c r="CG276" s="91" t="str">
        <f t="shared" si="2595"/>
        <v/>
      </c>
      <c r="CH276" s="91" t="str">
        <f t="shared" si="2596"/>
        <v/>
      </c>
      <c r="CI276" s="91" t="str">
        <f t="shared" si="2597"/>
        <v>нет</v>
      </c>
      <c r="CJ276" s="63" t="e">
        <f>IF(LEN('Описание предлагаемого товара'!#REF!)&gt;0,'Описание предлагаемого товара'!#REF!,"")</f>
        <v>#REF!</v>
      </c>
      <c r="CK276" s="91" t="e">
        <f t="shared" ref="CK276:CL276" si="2612">IFERROR(REPLACE(CJ276,FIND(CHAR(10),CJ276,1),1,""),CJ276)</f>
        <v>#REF!</v>
      </c>
      <c r="CL276" s="91" t="e">
        <f t="shared" si="2612"/>
        <v>#REF!</v>
      </c>
      <c r="CM276" s="91" t="e">
        <f t="shared" si="2599"/>
        <v>#REF!</v>
      </c>
      <c r="CN276" s="91" t="e">
        <f t="shared" si="2600"/>
        <v>#REF!</v>
      </c>
      <c r="CO276" s="91" t="e">
        <f t="shared" si="2601"/>
        <v>#REF!</v>
      </c>
      <c r="CP276" s="90" t="e">
        <f>IF(AU276="Не указан реестровый номер (мера нац.режима Запрет)","",IF(CI276="нет","",IF(CU276="да","исключение(не смотрим баллы)",IFERROR(IF(CI276*1&gt;0,IFERROR(IF(VLOOKUP(CI276*1,Обработ.выгрузка_реестра_РФ!$A:$G,7,)=0,"Баллы не установлены",VLOOKUP(CI276*1,Обработ.выгрузка_реестра_РФ!$A:$G,7,)),IF(LEN(CI276)&gt;14,"","нет номера в реестре РФ")),""),IF(LEN(CI276)=0,"","Некорректный реестровый номер")))))</f>
        <v>#REF!</v>
      </c>
      <c r="CQ276" s="33" t="e">
        <f>IF(LEN(C276)&gt;0,IFERROR(IF(LEN(H276)&gt;0,IF(LEN(VLOOKUP(H276,'исключения(не_смотрим_баллы)'!$A:$C,1,))&gt;0,"да","нет"),"не введен ОКПД2"),"нет"),"")</f>
        <v>#REF!</v>
      </c>
      <c r="CR276" s="33" t="e">
        <f ca="1">IF(CQ276="да",IF(TODAY()&lt;VLOOKUP(H276,'исключения(не_смотрим_баллы)'!$A:$C,3,),"да","нет"),"")</f>
        <v>#REF!</v>
      </c>
      <c r="CS276" s="33" t="str">
        <f>IFERROR(IF(CQ276="да",IF(VLOOKUP(CI276*1,Обработ.выгрузка_реестра_РФ!$A:$G,2,)&lt;VLOOKUP(H276,'исключения(не_смотрим_баллы)'!$A:$C,2,),"да","нет"),""),"")</f>
        <v/>
      </c>
      <c r="CT276" s="24"/>
      <c r="CU276" s="33" t="e">
        <f t="shared" ref="CU276:CU339" si="2613">IF(CQ276="да",IF(CR276="да",IF(CS276="да","да",""),""),"")</f>
        <v>#REF!</v>
      </c>
      <c r="CV276" s="91" t="e">
        <f t="shared" ref="CV276:CV339" si="2614">IFERROR(REPLACE(CP276,FIND("Баллы не установлены",CP276,1),20,"баллыне установлены"),CP276)</f>
        <v>#REF!</v>
      </c>
      <c r="CW276" s="27" t="e">
        <f t="shared" ref="CW276:CW339" si="2615">IF(LEN(CP276)&gt;0,IF(LEN(CO276)&gt;0,IF(CV276=CO276,"да","нет"),"не введены данные"),"")</f>
        <v>#REF!</v>
      </c>
      <c r="CX276" s="26" t="e">
        <f t="shared" si="2544"/>
        <v>#REF!</v>
      </c>
      <c r="CY276" s="64" t="e">
        <f>IF(LEN('Описание предлагаемого товара'!#REF!)&gt;0,'Описание предлагаемого товара'!#REF!,"")</f>
        <v>#REF!</v>
      </c>
      <c r="CZ276" s="95" t="e">
        <f t="shared" si="2602"/>
        <v>#REF!</v>
      </c>
      <c r="DA276" s="95" t="e">
        <f t="shared" ref="DA276" si="2616">IFERROR(REPLACE(CZ276,FIND(" ",CZ276,1),1,""),CZ276)</f>
        <v>#REF!</v>
      </c>
      <c r="DB276" s="95" t="e">
        <f t="shared" si="2546"/>
        <v>#REF!</v>
      </c>
      <c r="DC276" s="95" t="e">
        <f t="shared" ref="DC276:DD276" si="2617">IFERROR(REPLACE(DB276,FIND("г.",DB276,1),2,""),DB276)</f>
        <v>#REF!</v>
      </c>
      <c r="DD276" s="95" t="e">
        <f t="shared" si="2617"/>
        <v>#REF!</v>
      </c>
      <c r="DE276" s="95" t="e">
        <f t="shared" ref="DE276:DF276" si="2618">IFERROR(REPLACE(DD276,FIND("г",DD276,1),1,""),DD276)</f>
        <v>#REF!</v>
      </c>
      <c r="DF276" s="95" t="e">
        <f t="shared" si="2618"/>
        <v>#REF!</v>
      </c>
      <c r="DG276" s="95" t="e">
        <f t="shared" ref="DG276:DG339" si="2619">TEXT(DF276,"ДД.ММ.ГГГГ")</f>
        <v>#REF!</v>
      </c>
      <c r="DH276" s="25" t="str">
        <f>IFERROR(VLOOKUP(CI276*1,Обработ.выгрузка_реестра_РФ!$A:$G,5,),"")</f>
        <v/>
      </c>
      <c r="DI276" s="27" t="str">
        <f t="shared" si="1993"/>
        <v/>
      </c>
      <c r="DJ276" s="27" t="str">
        <f t="shared" ca="1" si="2606"/>
        <v/>
      </c>
      <c r="DK276" s="63" t="e">
        <f>IF(LEN('Описание предлагаемого товара'!#REF!)&gt;0,'Описание предлагаемого товара'!#REF!,"")</f>
        <v>#REF!</v>
      </c>
      <c r="DL276" s="63" t="e">
        <f>IF(LEN('Описание предлагаемого товара'!#REF!)&gt;0,'Описание предлагаемого товара'!#REF!,"")</f>
        <v>#REF!</v>
      </c>
      <c r="DM276" s="32"/>
    </row>
    <row r="277" spans="1:117" ht="48.75" customHeight="1" x14ac:dyDescent="0.25">
      <c r="A277" s="61" t="e">
        <f>IF(LEN('Описание предлагаемого товара'!#REF!)&gt;0,'Описание предлагаемого товара'!#REF!,"")</f>
        <v>#REF!</v>
      </c>
      <c r="B277" s="65" t="e">
        <f>IF(LEN('Описание предлагаемого товара'!#REF!)&gt;0,'Описание предлагаемого товара'!#REF!,"")</f>
        <v>#REF!</v>
      </c>
      <c r="C277" s="61" t="e">
        <f>IF(LEN('Описание предлагаемого товара'!#REF!)&gt;0,'Описание предлагаемого товара'!#REF!,"")</f>
        <v>#REF!</v>
      </c>
      <c r="D277" s="61" t="e">
        <f>IF(LEN('Описание предлагаемого товара'!#REF!)&gt;0,'Описание предлагаемого товара'!#REF!,"")</f>
        <v>#REF!</v>
      </c>
      <c r="E277" s="61" t="e">
        <f>IF(LEN('Описание предлагаемого товара'!#REF!)&gt;0,'Описание предлагаемого товара'!#REF!,"")</f>
        <v>#REF!</v>
      </c>
      <c r="F277" s="61" t="e">
        <f>IF(LEN('Описание предлагаемого товара'!#REF!)&gt;0,'Описание предлагаемого товара'!#REF!,"")</f>
        <v>#REF!</v>
      </c>
      <c r="G277" s="61" t="e">
        <f>IF(LEN('Описание предлагаемого товара'!#REF!)&gt;0,'Описание предлагаемого товара'!#REF!,"")</f>
        <v>#REF!</v>
      </c>
      <c r="H277" s="61" t="e">
        <f>IF(LEN('Описание предлагаемого товара'!#REF!)&gt;0,'Описание предлагаемого товара'!#REF!,"")</f>
        <v>#REF!</v>
      </c>
      <c r="I277" s="61" t="e">
        <f>IF(LEN('Описание предлагаемого товара'!#REF!)&gt;0,'Описание предлагаемого товара'!#REF!,"")</f>
        <v>#REF!</v>
      </c>
      <c r="J277" s="38" t="str">
        <f>IFERROR(VLOOKUP(B277,SAP!$A:$E,5,),"")</f>
        <v/>
      </c>
      <c r="K277" s="40" t="str">
        <f t="shared" si="2549"/>
        <v/>
      </c>
      <c r="L277" s="61" t="e">
        <f>IF(LEN('Описание предлагаемого товара'!#REF!)&gt;0,IFERROR('Описание предлагаемого товара'!#REF!*1,""),"")</f>
        <v>#REF!</v>
      </c>
      <c r="M277" s="39" t="str">
        <f>IFERROR(VLOOKUP(B277,SAP!$A:$E,2,),"")</f>
        <v/>
      </c>
      <c r="N277" s="41" t="str">
        <f t="shared" si="2049"/>
        <v/>
      </c>
      <c r="O277" s="39" t="str">
        <f t="shared" si="2536"/>
        <v/>
      </c>
      <c r="P277" s="36" t="e">
        <f>IF(LEN('Описание предлагаемого товара'!#REF!)&gt;0,'Описание предлагаемого товара'!#REF!,"")</f>
        <v>#REF!</v>
      </c>
      <c r="Q27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77" s="37" t="e">
        <f>IF(LEN('Описание предлагаемого товара'!#REF!)&gt;0,'Описание предлагаемого товара'!#REF!,"")</f>
        <v>#REF!</v>
      </c>
      <c r="S277" s="37" t="e">
        <f>IF(LEN('Описание предлагаемого товара'!#REF!)&gt;0,'Описание предлагаемого товара'!#REF!,"")</f>
        <v>#REF!</v>
      </c>
      <c r="T27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77" s="23" t="str">
        <f>IFERROR(VLOOKUP(CI277*1,Обработ.выгрузка_реестра_РФ!$A:$G,6,),"")</f>
        <v/>
      </c>
      <c r="V277" s="61" t="e">
        <f>IF(LEN('Описание предлагаемого товара'!#REF!)&gt;0,'Описание предлагаемого товара'!#REF!,"")</f>
        <v>#REF!</v>
      </c>
      <c r="W277" s="62" t="e">
        <f>IF(LEN('Описание предлагаемого товара'!#REF!)&gt;0,'Описание предлагаемого товара'!#REF!,"")</f>
        <v>#REF!</v>
      </c>
      <c r="X277" s="91" t="e">
        <f t="shared" ref="X277:Y277" si="2620">IFERROR(REPLACE(W277,FIND(CHAR(10),W277,1),1," "),W277)</f>
        <v>#REF!</v>
      </c>
      <c r="Y277" s="91" t="e">
        <f t="shared" si="2620"/>
        <v>#REF!</v>
      </c>
      <c r="Z277" s="91" t="e">
        <f t="shared" si="2551"/>
        <v>#REF!</v>
      </c>
      <c r="AA277" s="91" t="e">
        <f t="shared" si="2552"/>
        <v>#REF!</v>
      </c>
      <c r="AB277" s="91" t="e">
        <f t="shared" si="2553"/>
        <v>#REF!</v>
      </c>
      <c r="AC277" s="91" t="e">
        <f t="shared" ref="AC277:AF277" si="2621">IFERROR(REPLACE(AB277,FIND("  ",AB277,1),2," "),AB277)</f>
        <v>#REF!</v>
      </c>
      <c r="AD277" s="91" t="e">
        <f t="shared" si="2621"/>
        <v>#REF!</v>
      </c>
      <c r="AE277" s="91" t="e">
        <f t="shared" si="2621"/>
        <v>#REF!</v>
      </c>
      <c r="AF277" s="91" t="e">
        <f t="shared" si="2621"/>
        <v>#REF!</v>
      </c>
      <c r="AG277" s="23" t="str">
        <f>IFERROR(VLOOKUP(CI277*1,Обработ.выгрузка_реестра_РФ!$A:$G,4,),"")</f>
        <v/>
      </c>
      <c r="AH277" s="91" t="str">
        <f t="shared" ref="AH277:AI277" si="2622">IFERROR(REPLACE(AG277,FIND("-",AG277,1),1,"*"),AG277)</f>
        <v/>
      </c>
      <c r="AI277" s="91" t="str">
        <f t="shared" si="2622"/>
        <v/>
      </c>
      <c r="AJ277" s="27" t="str">
        <f t="shared" si="2015"/>
        <v/>
      </c>
      <c r="AK277" s="63" t="e">
        <f>IF(LEN('Описание предлагаемого товара'!#REF!)&gt;0,'Описание предлагаемого товара'!#REF!,"")</f>
        <v>#REF!</v>
      </c>
      <c r="AL277" s="91" t="e">
        <f t="shared" ref="AL277:AM277" si="2623">IFERROR(REPLACE(AK277,FIND(CHAR(10),AK277,1),1,""),AK277)</f>
        <v>#REF!</v>
      </c>
      <c r="AM277" s="91" t="e">
        <f t="shared" si="2623"/>
        <v>#REF!</v>
      </c>
      <c r="AN277" s="91" t="e">
        <f t="shared" ref="AN277:AR277" si="2624">IFERROR(REPLACE(AM277,FIND(" ",AM277,1),1,""),AM277)</f>
        <v>#REF!</v>
      </c>
      <c r="AO277" s="91" t="e">
        <f t="shared" si="2624"/>
        <v>#REF!</v>
      </c>
      <c r="AP277" s="91" t="e">
        <f t="shared" si="2624"/>
        <v>#REF!</v>
      </c>
      <c r="AQ277" s="91" t="e">
        <f t="shared" si="2624"/>
        <v>#REF!</v>
      </c>
      <c r="AR277" s="91" t="e">
        <f t="shared" si="2624"/>
        <v>#REF!</v>
      </c>
      <c r="AS277" s="91" t="e">
        <f t="shared" si="2558"/>
        <v>#REF!</v>
      </c>
      <c r="AT277" s="91" t="e">
        <f t="shared" si="2559"/>
        <v>#REF!</v>
      </c>
      <c r="AU277" s="32" t="e">
        <f t="shared" si="2542"/>
        <v>#REF!</v>
      </c>
      <c r="AV277" s="93" t="e">
        <f>'Описание предлагаемого товара'!#REF!</f>
        <v>#REF!</v>
      </c>
      <c r="AW277" s="91" t="e">
        <f>MIN(SEARCH({0,1,2,3,4,5,6,7,8,9},AV277&amp; "0123456789"))</f>
        <v>#REF!</v>
      </c>
      <c r="AX277" s="91" t="str">
        <f t="shared" si="2560"/>
        <v/>
      </c>
      <c r="AY277" s="91" t="str">
        <f t="shared" si="2561"/>
        <v/>
      </c>
      <c r="AZ277" s="91" t="str">
        <f t="shared" si="2562"/>
        <v/>
      </c>
      <c r="BA277" s="91" t="str">
        <f t="shared" si="2563"/>
        <v/>
      </c>
      <c r="BB277" s="91" t="str">
        <f t="shared" si="2564"/>
        <v/>
      </c>
      <c r="BC277" s="91" t="str">
        <f t="shared" si="2565"/>
        <v/>
      </c>
      <c r="BD277" s="91" t="str">
        <f t="shared" si="2566"/>
        <v/>
      </c>
      <c r="BE277" s="91" t="str">
        <f t="shared" si="2567"/>
        <v/>
      </c>
      <c r="BF277" s="91" t="str">
        <f t="shared" si="2568"/>
        <v/>
      </c>
      <c r="BG277" s="91" t="str">
        <f t="shared" si="2569"/>
        <v/>
      </c>
      <c r="BH277" s="91" t="str">
        <f t="shared" si="2570"/>
        <v/>
      </c>
      <c r="BI277" s="91" t="str">
        <f t="shared" si="2571"/>
        <v/>
      </c>
      <c r="BJ277" s="91" t="str">
        <f t="shared" si="2572"/>
        <v/>
      </c>
      <c r="BK277" s="91" t="str">
        <f t="shared" si="2573"/>
        <v/>
      </c>
      <c r="BL277" s="91" t="str">
        <f t="shared" si="2574"/>
        <v/>
      </c>
      <c r="BM277" s="91" t="str">
        <f t="shared" si="2575"/>
        <v/>
      </c>
      <c r="BN277" s="91" t="str">
        <f t="shared" si="2576"/>
        <v/>
      </c>
      <c r="BO277" s="91" t="str">
        <f t="shared" si="2577"/>
        <v/>
      </c>
      <c r="BP277" s="91" t="str">
        <f t="shared" si="2578"/>
        <v/>
      </c>
      <c r="BQ277" s="91" t="str">
        <f t="shared" si="2579"/>
        <v/>
      </c>
      <c r="BR277" s="91" t="str">
        <f t="shared" si="2580"/>
        <v/>
      </c>
      <c r="BS277" s="91" t="str">
        <f t="shared" si="2581"/>
        <v/>
      </c>
      <c r="BT277" s="91" t="str">
        <f t="shared" si="2582"/>
        <v/>
      </c>
      <c r="BU277" s="91" t="str">
        <f t="shared" si="2583"/>
        <v/>
      </c>
      <c r="BV277" s="91" t="str">
        <f t="shared" si="2584"/>
        <v/>
      </c>
      <c r="BW277" s="91" t="str">
        <f t="shared" si="2585"/>
        <v/>
      </c>
      <c r="BX277" s="91" t="str">
        <f t="shared" si="2586"/>
        <v/>
      </c>
      <c r="BY277" s="91" t="str">
        <f t="shared" si="2587"/>
        <v/>
      </c>
      <c r="BZ277" s="91" t="str">
        <f t="shared" si="2588"/>
        <v/>
      </c>
      <c r="CA277" s="91" t="str">
        <f t="shared" si="2589"/>
        <v/>
      </c>
      <c r="CB277" s="91" t="str">
        <f t="shared" si="2590"/>
        <v/>
      </c>
      <c r="CC277" s="91" t="str">
        <f t="shared" si="2591"/>
        <v/>
      </c>
      <c r="CD277" s="91" t="str">
        <f t="shared" si="2592"/>
        <v/>
      </c>
      <c r="CE277" s="91" t="str">
        <f t="shared" si="2593"/>
        <v/>
      </c>
      <c r="CF277" s="91" t="str">
        <f t="shared" si="2594"/>
        <v/>
      </c>
      <c r="CG277" s="91" t="str">
        <f t="shared" si="2595"/>
        <v/>
      </c>
      <c r="CH277" s="91" t="str">
        <f t="shared" si="2596"/>
        <v/>
      </c>
      <c r="CI277" s="91" t="str">
        <f t="shared" si="2597"/>
        <v>нет</v>
      </c>
      <c r="CJ277" s="63" t="e">
        <f>IF(LEN('Описание предлагаемого товара'!#REF!)&gt;0,'Описание предлагаемого товара'!#REF!,"")</f>
        <v>#REF!</v>
      </c>
      <c r="CK277" s="91" t="e">
        <f t="shared" ref="CK277:CL277" si="2625">IFERROR(REPLACE(CJ277,FIND(CHAR(10),CJ277,1),1,""),CJ277)</f>
        <v>#REF!</v>
      </c>
      <c r="CL277" s="91" t="e">
        <f t="shared" si="2625"/>
        <v>#REF!</v>
      </c>
      <c r="CM277" s="91" t="e">
        <f t="shared" si="2599"/>
        <v>#REF!</v>
      </c>
      <c r="CN277" s="91" t="e">
        <f t="shared" si="2600"/>
        <v>#REF!</v>
      </c>
      <c r="CO277" s="91" t="e">
        <f t="shared" si="2601"/>
        <v>#REF!</v>
      </c>
      <c r="CP277" s="90" t="e">
        <f>IF(AU277="Не указан реестровый номер (мера нац.режима Запрет)","",IF(CI277="нет","",IF(CU277="да","исключение(не смотрим баллы)",IFERROR(IF(CI277*1&gt;0,IFERROR(IF(VLOOKUP(CI277*1,Обработ.выгрузка_реестра_РФ!$A:$G,7,)=0,"Баллы не установлены",VLOOKUP(CI277*1,Обработ.выгрузка_реестра_РФ!$A:$G,7,)),IF(LEN(CI277)&gt;14,"","нет номера в реестре РФ")),""),IF(LEN(CI277)=0,"","Некорректный реестровый номер")))))</f>
        <v>#REF!</v>
      </c>
      <c r="CQ277" s="33" t="e">
        <f>IF(LEN(C277)&gt;0,IFERROR(IF(LEN(H277)&gt;0,IF(LEN(VLOOKUP(H277,'исключения(не_смотрим_баллы)'!$A:$C,1,))&gt;0,"да","нет"),"не введен ОКПД2"),"нет"),"")</f>
        <v>#REF!</v>
      </c>
      <c r="CR277" s="33" t="e">
        <f ca="1">IF(CQ277="да",IF(TODAY()&lt;VLOOKUP(H277,'исключения(не_смотрим_баллы)'!$A:$C,3,),"да","нет"),"")</f>
        <v>#REF!</v>
      </c>
      <c r="CS277" s="33" t="str">
        <f>IFERROR(IF(CQ277="да",IF(VLOOKUP(CI277*1,Обработ.выгрузка_реестра_РФ!$A:$G,2,)&lt;VLOOKUP(H277,'исключения(не_смотрим_баллы)'!$A:$C,2,),"да","нет"),""),"")</f>
        <v/>
      </c>
      <c r="CT277" s="24"/>
      <c r="CU277" s="33" t="e">
        <f t="shared" si="2613"/>
        <v>#REF!</v>
      </c>
      <c r="CV277" s="91" t="e">
        <f t="shared" si="2614"/>
        <v>#REF!</v>
      </c>
      <c r="CW277" s="27" t="e">
        <f t="shared" si="2615"/>
        <v>#REF!</v>
      </c>
      <c r="CX277" s="26" t="e">
        <f t="shared" si="2544"/>
        <v>#REF!</v>
      </c>
      <c r="CY277" s="64" t="e">
        <f>IF(LEN('Описание предлагаемого товара'!#REF!)&gt;0,'Описание предлагаемого товара'!#REF!,"")</f>
        <v>#REF!</v>
      </c>
      <c r="CZ277" s="95" t="e">
        <f t="shared" si="2602"/>
        <v>#REF!</v>
      </c>
      <c r="DA277" s="95" t="e">
        <f t="shared" ref="DA277" si="2626">IFERROR(REPLACE(CZ277,FIND(" ",CZ277,1),1,""),CZ277)</f>
        <v>#REF!</v>
      </c>
      <c r="DB277" s="95" t="e">
        <f t="shared" si="2546"/>
        <v>#REF!</v>
      </c>
      <c r="DC277" s="95" t="e">
        <f t="shared" ref="DC277:DD277" si="2627">IFERROR(REPLACE(DB277,FIND("г.",DB277,1),2,""),DB277)</f>
        <v>#REF!</v>
      </c>
      <c r="DD277" s="95" t="e">
        <f t="shared" si="2627"/>
        <v>#REF!</v>
      </c>
      <c r="DE277" s="95" t="e">
        <f t="shared" ref="DE277:DF277" si="2628">IFERROR(REPLACE(DD277,FIND("г",DD277,1),1,""),DD277)</f>
        <v>#REF!</v>
      </c>
      <c r="DF277" s="95" t="e">
        <f t="shared" si="2628"/>
        <v>#REF!</v>
      </c>
      <c r="DG277" s="95" t="e">
        <f t="shared" si="2619"/>
        <v>#REF!</v>
      </c>
      <c r="DH277" s="25" t="str">
        <f>IFERROR(VLOOKUP(CI277*1,Обработ.выгрузка_реестра_РФ!$A:$G,5,),"")</f>
        <v/>
      </c>
      <c r="DI277" s="27" t="str">
        <f t="shared" ref="DI277:DI340" si="2629">IF(LEN(DH277)&gt;0,IFERROR(IF(LEN(VLOOKUP("*"&amp;TEXT(DH277,"ДД.ММ.ГГГГ")&amp;"*",DG277,1,))&gt;0,"да",""),"нет"),"")</f>
        <v/>
      </c>
      <c r="DJ277" s="27" t="str">
        <f t="shared" ca="1" si="2606"/>
        <v/>
      </c>
      <c r="DK277" s="63" t="e">
        <f>IF(LEN('Описание предлагаемого товара'!#REF!)&gt;0,'Описание предлагаемого товара'!#REF!,"")</f>
        <v>#REF!</v>
      </c>
      <c r="DL277" s="63" t="e">
        <f>IF(LEN('Описание предлагаемого товара'!#REF!)&gt;0,'Описание предлагаемого товара'!#REF!,"")</f>
        <v>#REF!</v>
      </c>
      <c r="DM277" s="32"/>
    </row>
    <row r="278" spans="1:117" ht="48.75" customHeight="1" x14ac:dyDescent="0.25">
      <c r="A278" s="61" t="e">
        <f>IF(LEN('Описание предлагаемого товара'!#REF!)&gt;0,'Описание предлагаемого товара'!#REF!,"")</f>
        <v>#REF!</v>
      </c>
      <c r="B278" s="65" t="e">
        <f>IF(LEN('Описание предлагаемого товара'!#REF!)&gt;0,'Описание предлагаемого товара'!#REF!,"")</f>
        <v>#REF!</v>
      </c>
      <c r="C278" s="61" t="e">
        <f>IF(LEN('Описание предлагаемого товара'!#REF!)&gt;0,'Описание предлагаемого товара'!#REF!,"")</f>
        <v>#REF!</v>
      </c>
      <c r="D278" s="61" t="e">
        <f>IF(LEN('Описание предлагаемого товара'!#REF!)&gt;0,'Описание предлагаемого товара'!#REF!,"")</f>
        <v>#REF!</v>
      </c>
      <c r="E278" s="61" t="e">
        <f>IF(LEN('Описание предлагаемого товара'!#REF!)&gt;0,'Описание предлагаемого товара'!#REF!,"")</f>
        <v>#REF!</v>
      </c>
      <c r="F278" s="61" t="e">
        <f>IF(LEN('Описание предлагаемого товара'!#REF!)&gt;0,'Описание предлагаемого товара'!#REF!,"")</f>
        <v>#REF!</v>
      </c>
      <c r="G278" s="61" t="e">
        <f>IF(LEN('Описание предлагаемого товара'!#REF!)&gt;0,'Описание предлагаемого товара'!#REF!,"")</f>
        <v>#REF!</v>
      </c>
      <c r="H278" s="61" t="e">
        <f>IF(LEN('Описание предлагаемого товара'!#REF!)&gt;0,'Описание предлагаемого товара'!#REF!,"")</f>
        <v>#REF!</v>
      </c>
      <c r="I278" s="61" t="e">
        <f>IF(LEN('Описание предлагаемого товара'!#REF!)&gt;0,'Описание предлагаемого товара'!#REF!,"")</f>
        <v>#REF!</v>
      </c>
      <c r="J278" s="38" t="str">
        <f>IFERROR(VLOOKUP(B278,SAP!$A:$E,5,),"")</f>
        <v/>
      </c>
      <c r="K278" s="40" t="str">
        <f t="shared" si="2549"/>
        <v/>
      </c>
      <c r="L278" s="61" t="e">
        <f>IF(LEN('Описание предлагаемого товара'!#REF!)&gt;0,IFERROR('Описание предлагаемого товара'!#REF!*1,""),"")</f>
        <v>#REF!</v>
      </c>
      <c r="M278" s="39" t="str">
        <f>IFERROR(VLOOKUP(B278,SAP!$A:$E,2,),"")</f>
        <v/>
      </c>
      <c r="N278" s="41" t="str">
        <f t="shared" si="2049"/>
        <v/>
      </c>
      <c r="O278" s="39" t="str">
        <f t="shared" si="2536"/>
        <v/>
      </c>
      <c r="P278" s="36" t="e">
        <f>IF(LEN('Описание предлагаемого товара'!#REF!)&gt;0,'Описание предлагаемого товара'!#REF!,"")</f>
        <v>#REF!</v>
      </c>
      <c r="Q27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78" s="37" t="e">
        <f>IF(LEN('Описание предлагаемого товара'!#REF!)&gt;0,'Описание предлагаемого товара'!#REF!,"")</f>
        <v>#REF!</v>
      </c>
      <c r="S278" s="37" t="e">
        <f>IF(LEN('Описание предлагаемого товара'!#REF!)&gt;0,'Описание предлагаемого товара'!#REF!,"")</f>
        <v>#REF!</v>
      </c>
      <c r="T27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78" s="23" t="str">
        <f>IFERROR(VLOOKUP(CI278*1,Обработ.выгрузка_реестра_РФ!$A:$G,6,),"")</f>
        <v/>
      </c>
      <c r="V278" s="61" t="e">
        <f>IF(LEN('Описание предлагаемого товара'!#REF!)&gt;0,'Описание предлагаемого товара'!#REF!,"")</f>
        <v>#REF!</v>
      </c>
      <c r="W278" s="62" t="e">
        <f>IF(LEN('Описание предлагаемого товара'!#REF!)&gt;0,'Описание предлагаемого товара'!#REF!,"")</f>
        <v>#REF!</v>
      </c>
      <c r="X278" s="91" t="e">
        <f t="shared" ref="X278:Y278" si="2630">IFERROR(REPLACE(W278,FIND(CHAR(10),W278,1),1," "),W278)</f>
        <v>#REF!</v>
      </c>
      <c r="Y278" s="91" t="e">
        <f t="shared" si="2630"/>
        <v>#REF!</v>
      </c>
      <c r="Z278" s="91" t="e">
        <f t="shared" si="2551"/>
        <v>#REF!</v>
      </c>
      <c r="AA278" s="91" t="e">
        <f t="shared" si="2552"/>
        <v>#REF!</v>
      </c>
      <c r="AB278" s="91" t="e">
        <f t="shared" si="2553"/>
        <v>#REF!</v>
      </c>
      <c r="AC278" s="91" t="e">
        <f t="shared" ref="AC278:AF278" si="2631">IFERROR(REPLACE(AB278,FIND("  ",AB278,1),2," "),AB278)</f>
        <v>#REF!</v>
      </c>
      <c r="AD278" s="91" t="e">
        <f t="shared" si="2631"/>
        <v>#REF!</v>
      </c>
      <c r="AE278" s="91" t="e">
        <f t="shared" si="2631"/>
        <v>#REF!</v>
      </c>
      <c r="AF278" s="91" t="e">
        <f t="shared" si="2631"/>
        <v>#REF!</v>
      </c>
      <c r="AG278" s="23" t="str">
        <f>IFERROR(VLOOKUP(CI278*1,Обработ.выгрузка_реестра_РФ!$A:$G,4,),"")</f>
        <v/>
      </c>
      <c r="AH278" s="91" t="str">
        <f t="shared" ref="AH278:AI278" si="2632">IFERROR(REPLACE(AG278,FIND("-",AG278,1),1,"*"),AG278)</f>
        <v/>
      </c>
      <c r="AI278" s="91" t="str">
        <f t="shared" si="2632"/>
        <v/>
      </c>
      <c r="AJ278" s="27" t="str">
        <f t="shared" si="2015"/>
        <v/>
      </c>
      <c r="AK278" s="63" t="e">
        <f>IF(LEN('Описание предлагаемого товара'!#REF!)&gt;0,'Описание предлагаемого товара'!#REF!,"")</f>
        <v>#REF!</v>
      </c>
      <c r="AL278" s="91" t="e">
        <f t="shared" ref="AL278:AM278" si="2633">IFERROR(REPLACE(AK278,FIND(CHAR(10),AK278,1),1,""),AK278)</f>
        <v>#REF!</v>
      </c>
      <c r="AM278" s="91" t="e">
        <f t="shared" si="2633"/>
        <v>#REF!</v>
      </c>
      <c r="AN278" s="91" t="e">
        <f t="shared" ref="AN278:AR278" si="2634">IFERROR(REPLACE(AM278,FIND(" ",AM278,1),1,""),AM278)</f>
        <v>#REF!</v>
      </c>
      <c r="AO278" s="91" t="e">
        <f t="shared" si="2634"/>
        <v>#REF!</v>
      </c>
      <c r="AP278" s="91" t="e">
        <f t="shared" si="2634"/>
        <v>#REF!</v>
      </c>
      <c r="AQ278" s="91" t="e">
        <f t="shared" si="2634"/>
        <v>#REF!</v>
      </c>
      <c r="AR278" s="91" t="e">
        <f t="shared" si="2634"/>
        <v>#REF!</v>
      </c>
      <c r="AS278" s="91" t="e">
        <f t="shared" si="2558"/>
        <v>#REF!</v>
      </c>
      <c r="AT278" s="91" t="e">
        <f t="shared" si="2559"/>
        <v>#REF!</v>
      </c>
      <c r="AU278" s="32" t="e">
        <f t="shared" si="2542"/>
        <v>#REF!</v>
      </c>
      <c r="AV278" s="93" t="e">
        <f>'Описание предлагаемого товара'!#REF!</f>
        <v>#REF!</v>
      </c>
      <c r="AW278" s="91" t="e">
        <f>MIN(SEARCH({0,1,2,3,4,5,6,7,8,9},AV278&amp; "0123456789"))</f>
        <v>#REF!</v>
      </c>
      <c r="AX278" s="91" t="str">
        <f t="shared" si="2560"/>
        <v/>
      </c>
      <c r="AY278" s="91" t="str">
        <f t="shared" si="2561"/>
        <v/>
      </c>
      <c r="AZ278" s="91" t="str">
        <f t="shared" si="2562"/>
        <v/>
      </c>
      <c r="BA278" s="91" t="str">
        <f t="shared" si="2563"/>
        <v/>
      </c>
      <c r="BB278" s="91" t="str">
        <f t="shared" si="2564"/>
        <v/>
      </c>
      <c r="BC278" s="91" t="str">
        <f t="shared" si="2565"/>
        <v/>
      </c>
      <c r="BD278" s="91" t="str">
        <f t="shared" si="2566"/>
        <v/>
      </c>
      <c r="BE278" s="91" t="str">
        <f t="shared" si="2567"/>
        <v/>
      </c>
      <c r="BF278" s="91" t="str">
        <f t="shared" si="2568"/>
        <v/>
      </c>
      <c r="BG278" s="91" t="str">
        <f t="shared" si="2569"/>
        <v/>
      </c>
      <c r="BH278" s="91" t="str">
        <f t="shared" si="2570"/>
        <v/>
      </c>
      <c r="BI278" s="91" t="str">
        <f t="shared" si="2571"/>
        <v/>
      </c>
      <c r="BJ278" s="91" t="str">
        <f t="shared" si="2572"/>
        <v/>
      </c>
      <c r="BK278" s="91" t="str">
        <f t="shared" si="2573"/>
        <v/>
      </c>
      <c r="BL278" s="91" t="str">
        <f t="shared" si="2574"/>
        <v/>
      </c>
      <c r="BM278" s="91" t="str">
        <f t="shared" si="2575"/>
        <v/>
      </c>
      <c r="BN278" s="91" t="str">
        <f t="shared" si="2576"/>
        <v/>
      </c>
      <c r="BO278" s="91" t="str">
        <f t="shared" si="2577"/>
        <v/>
      </c>
      <c r="BP278" s="91" t="str">
        <f t="shared" si="2578"/>
        <v/>
      </c>
      <c r="BQ278" s="91" t="str">
        <f t="shared" si="2579"/>
        <v/>
      </c>
      <c r="BR278" s="91" t="str">
        <f t="shared" si="2580"/>
        <v/>
      </c>
      <c r="BS278" s="91" t="str">
        <f t="shared" si="2581"/>
        <v/>
      </c>
      <c r="BT278" s="91" t="str">
        <f t="shared" si="2582"/>
        <v/>
      </c>
      <c r="BU278" s="91" t="str">
        <f t="shared" si="2583"/>
        <v/>
      </c>
      <c r="BV278" s="91" t="str">
        <f t="shared" si="2584"/>
        <v/>
      </c>
      <c r="BW278" s="91" t="str">
        <f t="shared" si="2585"/>
        <v/>
      </c>
      <c r="BX278" s="91" t="str">
        <f t="shared" si="2586"/>
        <v/>
      </c>
      <c r="BY278" s="91" t="str">
        <f t="shared" si="2587"/>
        <v/>
      </c>
      <c r="BZ278" s="91" t="str">
        <f t="shared" si="2588"/>
        <v/>
      </c>
      <c r="CA278" s="91" t="str">
        <f t="shared" si="2589"/>
        <v/>
      </c>
      <c r="CB278" s="91" t="str">
        <f t="shared" si="2590"/>
        <v/>
      </c>
      <c r="CC278" s="91" t="str">
        <f t="shared" si="2591"/>
        <v/>
      </c>
      <c r="CD278" s="91" t="str">
        <f t="shared" si="2592"/>
        <v/>
      </c>
      <c r="CE278" s="91" t="str">
        <f t="shared" si="2593"/>
        <v/>
      </c>
      <c r="CF278" s="91" t="str">
        <f t="shared" si="2594"/>
        <v/>
      </c>
      <c r="CG278" s="91" t="str">
        <f t="shared" si="2595"/>
        <v/>
      </c>
      <c r="CH278" s="91" t="str">
        <f t="shared" si="2596"/>
        <v/>
      </c>
      <c r="CI278" s="91" t="str">
        <f t="shared" si="2597"/>
        <v>нет</v>
      </c>
      <c r="CJ278" s="63" t="e">
        <f>IF(LEN('Описание предлагаемого товара'!#REF!)&gt;0,'Описание предлагаемого товара'!#REF!,"")</f>
        <v>#REF!</v>
      </c>
      <c r="CK278" s="91" t="e">
        <f t="shared" ref="CK278:CL278" si="2635">IFERROR(REPLACE(CJ278,FIND(CHAR(10),CJ278,1),1,""),CJ278)</f>
        <v>#REF!</v>
      </c>
      <c r="CL278" s="91" t="e">
        <f t="shared" si="2635"/>
        <v>#REF!</v>
      </c>
      <c r="CM278" s="91" t="e">
        <f t="shared" si="2599"/>
        <v>#REF!</v>
      </c>
      <c r="CN278" s="91" t="e">
        <f t="shared" si="2600"/>
        <v>#REF!</v>
      </c>
      <c r="CO278" s="91" t="e">
        <f t="shared" si="2601"/>
        <v>#REF!</v>
      </c>
      <c r="CP278" s="90" t="e">
        <f>IF(AU278="Не указан реестровый номер (мера нац.режима Запрет)","",IF(CI278="нет","",IF(CU278="да","исключение(не смотрим баллы)",IFERROR(IF(CI278*1&gt;0,IFERROR(IF(VLOOKUP(CI278*1,Обработ.выгрузка_реестра_РФ!$A:$G,7,)=0,"Баллы не установлены",VLOOKUP(CI278*1,Обработ.выгрузка_реестра_РФ!$A:$G,7,)),IF(LEN(CI278)&gt;14,"","нет номера в реестре РФ")),""),IF(LEN(CI278)=0,"","Некорректный реестровый номер")))))</f>
        <v>#REF!</v>
      </c>
      <c r="CQ278" s="33" t="e">
        <f>IF(LEN(C278)&gt;0,IFERROR(IF(LEN(H278)&gt;0,IF(LEN(VLOOKUP(H278,'исключения(не_смотрим_баллы)'!$A:$C,1,))&gt;0,"да","нет"),"не введен ОКПД2"),"нет"),"")</f>
        <v>#REF!</v>
      </c>
      <c r="CR278" s="33" t="e">
        <f ca="1">IF(CQ278="да",IF(TODAY()&lt;VLOOKUP(H278,'исключения(не_смотрим_баллы)'!$A:$C,3,),"да","нет"),"")</f>
        <v>#REF!</v>
      </c>
      <c r="CS278" s="33" t="str">
        <f>IFERROR(IF(CQ278="да",IF(VLOOKUP(CI278*1,Обработ.выгрузка_реестра_РФ!$A:$G,2,)&lt;VLOOKUP(H278,'исключения(не_смотрим_баллы)'!$A:$C,2,),"да","нет"),""),"")</f>
        <v/>
      </c>
      <c r="CT278" s="24"/>
      <c r="CU278" s="33" t="e">
        <f t="shared" si="2613"/>
        <v>#REF!</v>
      </c>
      <c r="CV278" s="91" t="e">
        <f t="shared" si="2614"/>
        <v>#REF!</v>
      </c>
      <c r="CW278" s="27" t="e">
        <f t="shared" si="2615"/>
        <v>#REF!</v>
      </c>
      <c r="CX278" s="26" t="e">
        <f t="shared" si="2544"/>
        <v>#REF!</v>
      </c>
      <c r="CY278" s="64" t="e">
        <f>IF(LEN('Описание предлагаемого товара'!#REF!)&gt;0,'Описание предлагаемого товара'!#REF!,"")</f>
        <v>#REF!</v>
      </c>
      <c r="CZ278" s="95" t="e">
        <f t="shared" si="2602"/>
        <v>#REF!</v>
      </c>
      <c r="DA278" s="95" t="e">
        <f t="shared" ref="DA278" si="2636">IFERROR(REPLACE(CZ278,FIND(" ",CZ278,1),1,""),CZ278)</f>
        <v>#REF!</v>
      </c>
      <c r="DB278" s="95" t="e">
        <f t="shared" si="2546"/>
        <v>#REF!</v>
      </c>
      <c r="DC278" s="95" t="e">
        <f t="shared" ref="DC278:DD278" si="2637">IFERROR(REPLACE(DB278,FIND("г.",DB278,1),2,""),DB278)</f>
        <v>#REF!</v>
      </c>
      <c r="DD278" s="95" t="e">
        <f t="shared" si="2637"/>
        <v>#REF!</v>
      </c>
      <c r="DE278" s="95" t="e">
        <f t="shared" ref="DE278:DF278" si="2638">IFERROR(REPLACE(DD278,FIND("г",DD278,1),1,""),DD278)</f>
        <v>#REF!</v>
      </c>
      <c r="DF278" s="95" t="e">
        <f t="shared" si="2638"/>
        <v>#REF!</v>
      </c>
      <c r="DG278" s="95" t="e">
        <f t="shared" si="2619"/>
        <v>#REF!</v>
      </c>
      <c r="DH278" s="25" t="str">
        <f>IFERROR(VLOOKUP(CI278*1,Обработ.выгрузка_реестра_РФ!$A:$G,5,),"")</f>
        <v/>
      </c>
      <c r="DI278" s="27" t="str">
        <f t="shared" si="2629"/>
        <v/>
      </c>
      <c r="DJ278" s="27" t="str">
        <f t="shared" ca="1" si="2606"/>
        <v/>
      </c>
      <c r="DK278" s="63" t="e">
        <f>IF(LEN('Описание предлагаемого товара'!#REF!)&gt;0,'Описание предлагаемого товара'!#REF!,"")</f>
        <v>#REF!</v>
      </c>
      <c r="DL278" s="63" t="e">
        <f>IF(LEN('Описание предлагаемого товара'!#REF!)&gt;0,'Описание предлагаемого товара'!#REF!,"")</f>
        <v>#REF!</v>
      </c>
      <c r="DM278" s="32"/>
    </row>
    <row r="279" spans="1:117" ht="48.75" customHeight="1" x14ac:dyDescent="0.25">
      <c r="A279" s="61" t="e">
        <f>IF(LEN('Описание предлагаемого товара'!#REF!)&gt;0,'Описание предлагаемого товара'!#REF!,"")</f>
        <v>#REF!</v>
      </c>
      <c r="B279" s="65" t="e">
        <f>IF(LEN('Описание предлагаемого товара'!#REF!)&gt;0,'Описание предлагаемого товара'!#REF!,"")</f>
        <v>#REF!</v>
      </c>
      <c r="C279" s="61" t="e">
        <f>IF(LEN('Описание предлагаемого товара'!#REF!)&gt;0,'Описание предлагаемого товара'!#REF!,"")</f>
        <v>#REF!</v>
      </c>
      <c r="D279" s="61" t="e">
        <f>IF(LEN('Описание предлагаемого товара'!#REF!)&gt;0,'Описание предлагаемого товара'!#REF!,"")</f>
        <v>#REF!</v>
      </c>
      <c r="E279" s="61" t="e">
        <f>IF(LEN('Описание предлагаемого товара'!#REF!)&gt;0,'Описание предлагаемого товара'!#REF!,"")</f>
        <v>#REF!</v>
      </c>
      <c r="F279" s="61" t="e">
        <f>IF(LEN('Описание предлагаемого товара'!#REF!)&gt;0,'Описание предлагаемого товара'!#REF!,"")</f>
        <v>#REF!</v>
      </c>
      <c r="G279" s="61" t="e">
        <f>IF(LEN('Описание предлагаемого товара'!#REF!)&gt;0,'Описание предлагаемого товара'!#REF!,"")</f>
        <v>#REF!</v>
      </c>
      <c r="H279" s="61" t="e">
        <f>IF(LEN('Описание предлагаемого товара'!#REF!)&gt;0,'Описание предлагаемого товара'!#REF!,"")</f>
        <v>#REF!</v>
      </c>
      <c r="I279" s="61" t="e">
        <f>IF(LEN('Описание предлагаемого товара'!#REF!)&gt;0,'Описание предлагаемого товара'!#REF!,"")</f>
        <v>#REF!</v>
      </c>
      <c r="J279" s="38" t="str">
        <f>IFERROR(VLOOKUP(B279,SAP!$A:$E,5,),"")</f>
        <v/>
      </c>
      <c r="K279" s="40" t="str">
        <f t="shared" si="2549"/>
        <v/>
      </c>
      <c r="L279" s="61" t="e">
        <f>IF(LEN('Описание предлагаемого товара'!#REF!)&gt;0,IFERROR('Описание предлагаемого товара'!#REF!*1,""),"")</f>
        <v>#REF!</v>
      </c>
      <c r="M279" s="39" t="str">
        <f>IFERROR(VLOOKUP(B279,SAP!$A:$E,2,),"")</f>
        <v/>
      </c>
      <c r="N279" s="41" t="str">
        <f t="shared" si="2049"/>
        <v/>
      </c>
      <c r="O279" s="39" t="str">
        <f t="shared" si="2536"/>
        <v/>
      </c>
      <c r="P279" s="36" t="e">
        <f>IF(LEN('Описание предлагаемого товара'!#REF!)&gt;0,'Описание предлагаемого товара'!#REF!,"")</f>
        <v>#REF!</v>
      </c>
      <c r="Q27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79" s="37" t="e">
        <f>IF(LEN('Описание предлагаемого товара'!#REF!)&gt;0,'Описание предлагаемого товара'!#REF!,"")</f>
        <v>#REF!</v>
      </c>
      <c r="S279" s="37" t="e">
        <f>IF(LEN('Описание предлагаемого товара'!#REF!)&gt;0,'Описание предлагаемого товара'!#REF!,"")</f>
        <v>#REF!</v>
      </c>
      <c r="T27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79" s="23" t="str">
        <f>IFERROR(VLOOKUP(CI279*1,Обработ.выгрузка_реестра_РФ!$A:$G,6,),"")</f>
        <v/>
      </c>
      <c r="V279" s="61" t="e">
        <f>IF(LEN('Описание предлагаемого товара'!#REF!)&gt;0,'Описание предлагаемого товара'!#REF!,"")</f>
        <v>#REF!</v>
      </c>
      <c r="W279" s="62" t="e">
        <f>IF(LEN('Описание предлагаемого товара'!#REF!)&gt;0,'Описание предлагаемого товара'!#REF!,"")</f>
        <v>#REF!</v>
      </c>
      <c r="X279" s="91" t="e">
        <f t="shared" ref="X279:Y279" si="2639">IFERROR(REPLACE(W279,FIND(CHAR(10),W279,1),1," "),W279)</f>
        <v>#REF!</v>
      </c>
      <c r="Y279" s="91" t="e">
        <f t="shared" si="2639"/>
        <v>#REF!</v>
      </c>
      <c r="Z279" s="91" t="e">
        <f t="shared" si="2551"/>
        <v>#REF!</v>
      </c>
      <c r="AA279" s="91" t="e">
        <f t="shared" si="2552"/>
        <v>#REF!</v>
      </c>
      <c r="AB279" s="91" t="e">
        <f t="shared" si="2553"/>
        <v>#REF!</v>
      </c>
      <c r="AC279" s="91" t="e">
        <f t="shared" ref="AC279:AF279" si="2640">IFERROR(REPLACE(AB279,FIND("  ",AB279,1),2," "),AB279)</f>
        <v>#REF!</v>
      </c>
      <c r="AD279" s="91" t="e">
        <f t="shared" si="2640"/>
        <v>#REF!</v>
      </c>
      <c r="AE279" s="91" t="e">
        <f t="shared" si="2640"/>
        <v>#REF!</v>
      </c>
      <c r="AF279" s="91" t="e">
        <f t="shared" si="2640"/>
        <v>#REF!</v>
      </c>
      <c r="AG279" s="23" t="str">
        <f>IFERROR(VLOOKUP(CI279*1,Обработ.выгрузка_реестра_РФ!$A:$G,4,),"")</f>
        <v/>
      </c>
      <c r="AH279" s="91" t="str">
        <f t="shared" ref="AH279:AI279" si="2641">IFERROR(REPLACE(AG279,FIND("-",AG279,1),1,"*"),AG279)</f>
        <v/>
      </c>
      <c r="AI279" s="91" t="str">
        <f t="shared" si="2641"/>
        <v/>
      </c>
      <c r="AJ279" s="27" t="str">
        <f t="shared" si="2015"/>
        <v/>
      </c>
      <c r="AK279" s="63" t="e">
        <f>IF(LEN('Описание предлагаемого товара'!#REF!)&gt;0,'Описание предлагаемого товара'!#REF!,"")</f>
        <v>#REF!</v>
      </c>
      <c r="AL279" s="91" t="e">
        <f t="shared" ref="AL279:AM279" si="2642">IFERROR(REPLACE(AK279,FIND(CHAR(10),AK279,1),1,""),AK279)</f>
        <v>#REF!</v>
      </c>
      <c r="AM279" s="91" t="e">
        <f t="shared" si="2642"/>
        <v>#REF!</v>
      </c>
      <c r="AN279" s="91" t="e">
        <f t="shared" ref="AN279:AR279" si="2643">IFERROR(REPLACE(AM279,FIND(" ",AM279,1),1,""),AM279)</f>
        <v>#REF!</v>
      </c>
      <c r="AO279" s="91" t="e">
        <f t="shared" si="2643"/>
        <v>#REF!</v>
      </c>
      <c r="AP279" s="91" t="e">
        <f t="shared" si="2643"/>
        <v>#REF!</v>
      </c>
      <c r="AQ279" s="91" t="e">
        <f t="shared" si="2643"/>
        <v>#REF!</v>
      </c>
      <c r="AR279" s="91" t="e">
        <f t="shared" si="2643"/>
        <v>#REF!</v>
      </c>
      <c r="AS279" s="91" t="e">
        <f t="shared" si="2558"/>
        <v>#REF!</v>
      </c>
      <c r="AT279" s="91" t="e">
        <f t="shared" si="2559"/>
        <v>#REF!</v>
      </c>
      <c r="AU279" s="32" t="e">
        <f t="shared" si="2542"/>
        <v>#REF!</v>
      </c>
      <c r="AV279" s="93" t="e">
        <f>'Описание предлагаемого товара'!#REF!</f>
        <v>#REF!</v>
      </c>
      <c r="AW279" s="91" t="e">
        <f>MIN(SEARCH({0,1,2,3,4,5,6,7,8,9},AV279&amp; "0123456789"))</f>
        <v>#REF!</v>
      </c>
      <c r="AX279" s="91" t="str">
        <f t="shared" si="2560"/>
        <v/>
      </c>
      <c r="AY279" s="91" t="str">
        <f t="shared" si="2561"/>
        <v/>
      </c>
      <c r="AZ279" s="91" t="str">
        <f t="shared" si="2562"/>
        <v/>
      </c>
      <c r="BA279" s="91" t="str">
        <f t="shared" si="2563"/>
        <v/>
      </c>
      <c r="BB279" s="91" t="str">
        <f t="shared" si="2564"/>
        <v/>
      </c>
      <c r="BC279" s="91" t="str">
        <f t="shared" si="2565"/>
        <v/>
      </c>
      <c r="BD279" s="91" t="str">
        <f t="shared" si="2566"/>
        <v/>
      </c>
      <c r="BE279" s="91" t="str">
        <f t="shared" si="2567"/>
        <v/>
      </c>
      <c r="BF279" s="91" t="str">
        <f t="shared" si="2568"/>
        <v/>
      </c>
      <c r="BG279" s="91" t="str">
        <f t="shared" si="2569"/>
        <v/>
      </c>
      <c r="BH279" s="91" t="str">
        <f t="shared" si="2570"/>
        <v/>
      </c>
      <c r="BI279" s="91" t="str">
        <f t="shared" si="2571"/>
        <v/>
      </c>
      <c r="BJ279" s="91" t="str">
        <f t="shared" si="2572"/>
        <v/>
      </c>
      <c r="BK279" s="91" t="str">
        <f t="shared" si="2573"/>
        <v/>
      </c>
      <c r="BL279" s="91" t="str">
        <f t="shared" si="2574"/>
        <v/>
      </c>
      <c r="BM279" s="91" t="str">
        <f t="shared" si="2575"/>
        <v/>
      </c>
      <c r="BN279" s="91" t="str">
        <f t="shared" si="2576"/>
        <v/>
      </c>
      <c r="BO279" s="91" t="str">
        <f t="shared" si="2577"/>
        <v/>
      </c>
      <c r="BP279" s="91" t="str">
        <f t="shared" si="2578"/>
        <v/>
      </c>
      <c r="BQ279" s="91" t="str">
        <f t="shared" si="2579"/>
        <v/>
      </c>
      <c r="BR279" s="91" t="str">
        <f t="shared" si="2580"/>
        <v/>
      </c>
      <c r="BS279" s="91" t="str">
        <f t="shared" si="2581"/>
        <v/>
      </c>
      <c r="BT279" s="91" t="str">
        <f t="shared" si="2582"/>
        <v/>
      </c>
      <c r="BU279" s="91" t="str">
        <f t="shared" si="2583"/>
        <v/>
      </c>
      <c r="BV279" s="91" t="str">
        <f t="shared" si="2584"/>
        <v/>
      </c>
      <c r="BW279" s="91" t="str">
        <f t="shared" si="2585"/>
        <v/>
      </c>
      <c r="BX279" s="91" t="str">
        <f t="shared" si="2586"/>
        <v/>
      </c>
      <c r="BY279" s="91" t="str">
        <f t="shared" si="2587"/>
        <v/>
      </c>
      <c r="BZ279" s="91" t="str">
        <f t="shared" si="2588"/>
        <v/>
      </c>
      <c r="CA279" s="91" t="str">
        <f t="shared" si="2589"/>
        <v/>
      </c>
      <c r="CB279" s="91" t="str">
        <f t="shared" si="2590"/>
        <v/>
      </c>
      <c r="CC279" s="91" t="str">
        <f t="shared" si="2591"/>
        <v/>
      </c>
      <c r="CD279" s="91" t="str">
        <f t="shared" si="2592"/>
        <v/>
      </c>
      <c r="CE279" s="91" t="str">
        <f t="shared" si="2593"/>
        <v/>
      </c>
      <c r="CF279" s="91" t="str">
        <f t="shared" si="2594"/>
        <v/>
      </c>
      <c r="CG279" s="91" t="str">
        <f t="shared" si="2595"/>
        <v/>
      </c>
      <c r="CH279" s="91" t="str">
        <f t="shared" si="2596"/>
        <v/>
      </c>
      <c r="CI279" s="91" t="str">
        <f t="shared" si="2597"/>
        <v>нет</v>
      </c>
      <c r="CJ279" s="63" t="e">
        <f>IF(LEN('Описание предлагаемого товара'!#REF!)&gt;0,'Описание предлагаемого товара'!#REF!,"")</f>
        <v>#REF!</v>
      </c>
      <c r="CK279" s="91" t="e">
        <f t="shared" ref="CK279:CL279" si="2644">IFERROR(REPLACE(CJ279,FIND(CHAR(10),CJ279,1),1,""),CJ279)</f>
        <v>#REF!</v>
      </c>
      <c r="CL279" s="91" t="e">
        <f t="shared" si="2644"/>
        <v>#REF!</v>
      </c>
      <c r="CM279" s="91" t="e">
        <f t="shared" si="2599"/>
        <v>#REF!</v>
      </c>
      <c r="CN279" s="91" t="e">
        <f t="shared" si="2600"/>
        <v>#REF!</v>
      </c>
      <c r="CO279" s="91" t="e">
        <f t="shared" si="2601"/>
        <v>#REF!</v>
      </c>
      <c r="CP279" s="90" t="e">
        <f>IF(AU279="Не указан реестровый номер (мера нац.режима Запрет)","",IF(CI279="нет","",IF(CU279="да","исключение(не смотрим баллы)",IFERROR(IF(CI279*1&gt;0,IFERROR(IF(VLOOKUP(CI279*1,Обработ.выгрузка_реестра_РФ!$A:$G,7,)=0,"Баллы не установлены",VLOOKUP(CI279*1,Обработ.выгрузка_реестра_РФ!$A:$G,7,)),IF(LEN(CI279)&gt;14,"","нет номера в реестре РФ")),""),IF(LEN(CI279)=0,"","Некорректный реестровый номер")))))</f>
        <v>#REF!</v>
      </c>
      <c r="CQ279" s="33" t="e">
        <f>IF(LEN(C279)&gt;0,IFERROR(IF(LEN(H279)&gt;0,IF(LEN(VLOOKUP(H279,'исключения(не_смотрим_баллы)'!$A:$C,1,))&gt;0,"да","нет"),"не введен ОКПД2"),"нет"),"")</f>
        <v>#REF!</v>
      </c>
      <c r="CR279" s="33" t="e">
        <f ca="1">IF(CQ279="да",IF(TODAY()&lt;VLOOKUP(H279,'исключения(не_смотрим_баллы)'!$A:$C,3,),"да","нет"),"")</f>
        <v>#REF!</v>
      </c>
      <c r="CS279" s="33" t="str">
        <f>IFERROR(IF(CQ279="да",IF(VLOOKUP(CI279*1,Обработ.выгрузка_реестра_РФ!$A:$G,2,)&lt;VLOOKUP(H279,'исключения(не_смотрим_баллы)'!$A:$C,2,),"да","нет"),""),"")</f>
        <v/>
      </c>
      <c r="CT279" s="24"/>
      <c r="CU279" s="33" t="e">
        <f t="shared" si="2613"/>
        <v>#REF!</v>
      </c>
      <c r="CV279" s="91" t="e">
        <f t="shared" si="2614"/>
        <v>#REF!</v>
      </c>
      <c r="CW279" s="27" t="e">
        <f t="shared" si="2615"/>
        <v>#REF!</v>
      </c>
      <c r="CX279" s="26" t="e">
        <f t="shared" si="2544"/>
        <v>#REF!</v>
      </c>
      <c r="CY279" s="64" t="e">
        <f>IF(LEN('Описание предлагаемого товара'!#REF!)&gt;0,'Описание предлагаемого товара'!#REF!,"")</f>
        <v>#REF!</v>
      </c>
      <c r="CZ279" s="95" t="e">
        <f t="shared" si="2602"/>
        <v>#REF!</v>
      </c>
      <c r="DA279" s="95" t="e">
        <f t="shared" ref="DA279" si="2645">IFERROR(REPLACE(CZ279,FIND(" ",CZ279,1),1,""),CZ279)</f>
        <v>#REF!</v>
      </c>
      <c r="DB279" s="95" t="e">
        <f t="shared" si="2546"/>
        <v>#REF!</v>
      </c>
      <c r="DC279" s="95" t="e">
        <f t="shared" ref="DC279:DD279" si="2646">IFERROR(REPLACE(DB279,FIND("г.",DB279,1),2,""),DB279)</f>
        <v>#REF!</v>
      </c>
      <c r="DD279" s="95" t="e">
        <f t="shared" si="2646"/>
        <v>#REF!</v>
      </c>
      <c r="DE279" s="95" t="e">
        <f t="shared" ref="DE279:DF279" si="2647">IFERROR(REPLACE(DD279,FIND("г",DD279,1),1,""),DD279)</f>
        <v>#REF!</v>
      </c>
      <c r="DF279" s="95" t="e">
        <f t="shared" si="2647"/>
        <v>#REF!</v>
      </c>
      <c r="DG279" s="95" t="e">
        <f t="shared" si="2619"/>
        <v>#REF!</v>
      </c>
      <c r="DH279" s="25" t="str">
        <f>IFERROR(VLOOKUP(CI279*1,Обработ.выгрузка_реестра_РФ!$A:$G,5,),"")</f>
        <v/>
      </c>
      <c r="DI279" s="27" t="str">
        <f t="shared" si="2629"/>
        <v/>
      </c>
      <c r="DJ279" s="27" t="str">
        <f t="shared" ca="1" si="2606"/>
        <v/>
      </c>
      <c r="DK279" s="63" t="e">
        <f>IF(LEN('Описание предлагаемого товара'!#REF!)&gt;0,'Описание предлагаемого товара'!#REF!,"")</f>
        <v>#REF!</v>
      </c>
      <c r="DL279" s="63" t="e">
        <f>IF(LEN('Описание предлагаемого товара'!#REF!)&gt;0,'Описание предлагаемого товара'!#REF!,"")</f>
        <v>#REF!</v>
      </c>
      <c r="DM279" s="32"/>
    </row>
    <row r="280" spans="1:117" ht="48.75" customHeight="1" x14ac:dyDescent="0.25">
      <c r="A280" s="61" t="e">
        <f>IF(LEN('Описание предлагаемого товара'!#REF!)&gt;0,'Описание предлагаемого товара'!#REF!,"")</f>
        <v>#REF!</v>
      </c>
      <c r="B280" s="65" t="e">
        <f>IF(LEN('Описание предлагаемого товара'!#REF!)&gt;0,'Описание предлагаемого товара'!#REF!,"")</f>
        <v>#REF!</v>
      </c>
      <c r="C280" s="61" t="e">
        <f>IF(LEN('Описание предлагаемого товара'!#REF!)&gt;0,'Описание предлагаемого товара'!#REF!,"")</f>
        <v>#REF!</v>
      </c>
      <c r="D280" s="61" t="e">
        <f>IF(LEN('Описание предлагаемого товара'!#REF!)&gt;0,'Описание предлагаемого товара'!#REF!,"")</f>
        <v>#REF!</v>
      </c>
      <c r="E280" s="61" t="e">
        <f>IF(LEN('Описание предлагаемого товара'!#REF!)&gt;0,'Описание предлагаемого товара'!#REF!,"")</f>
        <v>#REF!</v>
      </c>
      <c r="F280" s="61" t="e">
        <f>IF(LEN('Описание предлагаемого товара'!#REF!)&gt;0,'Описание предлагаемого товара'!#REF!,"")</f>
        <v>#REF!</v>
      </c>
      <c r="G280" s="61" t="e">
        <f>IF(LEN('Описание предлагаемого товара'!#REF!)&gt;0,'Описание предлагаемого товара'!#REF!,"")</f>
        <v>#REF!</v>
      </c>
      <c r="H280" s="61" t="e">
        <f>IF(LEN('Описание предлагаемого товара'!#REF!)&gt;0,'Описание предлагаемого товара'!#REF!,"")</f>
        <v>#REF!</v>
      </c>
      <c r="I280" s="61" t="e">
        <f>IF(LEN('Описание предлагаемого товара'!#REF!)&gt;0,'Описание предлагаемого товара'!#REF!,"")</f>
        <v>#REF!</v>
      </c>
      <c r="J280" s="38" t="str">
        <f>IFERROR(VLOOKUP(B280,SAP!$A:$E,5,),"")</f>
        <v/>
      </c>
      <c r="K280" s="40" t="str">
        <f t="shared" si="2549"/>
        <v/>
      </c>
      <c r="L280" s="61" t="e">
        <f>IF(LEN('Описание предлагаемого товара'!#REF!)&gt;0,IFERROR('Описание предлагаемого товара'!#REF!*1,""),"")</f>
        <v>#REF!</v>
      </c>
      <c r="M280" s="39" t="str">
        <f>IFERROR(VLOOKUP(B280,SAP!$A:$E,2,),"")</f>
        <v/>
      </c>
      <c r="N280" s="41" t="str">
        <f t="shared" si="2049"/>
        <v/>
      </c>
      <c r="O280" s="39" t="str">
        <f t="shared" si="2536"/>
        <v/>
      </c>
      <c r="P280" s="36" t="e">
        <f>IF(LEN('Описание предлагаемого товара'!#REF!)&gt;0,'Описание предлагаемого товара'!#REF!,"")</f>
        <v>#REF!</v>
      </c>
      <c r="Q28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80" s="37" t="e">
        <f>IF(LEN('Описание предлагаемого товара'!#REF!)&gt;0,'Описание предлагаемого товара'!#REF!,"")</f>
        <v>#REF!</v>
      </c>
      <c r="S280" s="37" t="e">
        <f>IF(LEN('Описание предлагаемого товара'!#REF!)&gt;0,'Описание предлагаемого товара'!#REF!,"")</f>
        <v>#REF!</v>
      </c>
      <c r="T28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80" s="23" t="str">
        <f>IFERROR(VLOOKUP(CI280*1,Обработ.выгрузка_реестра_РФ!$A:$G,6,),"")</f>
        <v/>
      </c>
      <c r="V280" s="61" t="e">
        <f>IF(LEN('Описание предлагаемого товара'!#REF!)&gt;0,'Описание предлагаемого товара'!#REF!,"")</f>
        <v>#REF!</v>
      </c>
      <c r="W280" s="62" t="e">
        <f>IF(LEN('Описание предлагаемого товара'!#REF!)&gt;0,'Описание предлагаемого товара'!#REF!,"")</f>
        <v>#REF!</v>
      </c>
      <c r="X280" s="91" t="e">
        <f t="shared" ref="X280:Y280" si="2648">IFERROR(REPLACE(W280,FIND(CHAR(10),W280,1),1," "),W280)</f>
        <v>#REF!</v>
      </c>
      <c r="Y280" s="91" t="e">
        <f t="shared" si="2648"/>
        <v>#REF!</v>
      </c>
      <c r="Z280" s="91" t="e">
        <f t="shared" si="2551"/>
        <v>#REF!</v>
      </c>
      <c r="AA280" s="91" t="e">
        <f t="shared" si="2552"/>
        <v>#REF!</v>
      </c>
      <c r="AB280" s="91" t="e">
        <f t="shared" si="2553"/>
        <v>#REF!</v>
      </c>
      <c r="AC280" s="91" t="e">
        <f t="shared" ref="AC280:AF280" si="2649">IFERROR(REPLACE(AB280,FIND("  ",AB280,1),2," "),AB280)</f>
        <v>#REF!</v>
      </c>
      <c r="AD280" s="91" t="e">
        <f t="shared" si="2649"/>
        <v>#REF!</v>
      </c>
      <c r="AE280" s="91" t="e">
        <f t="shared" si="2649"/>
        <v>#REF!</v>
      </c>
      <c r="AF280" s="91" t="e">
        <f t="shared" si="2649"/>
        <v>#REF!</v>
      </c>
      <c r="AG280" s="23" t="str">
        <f>IFERROR(VLOOKUP(CI280*1,Обработ.выгрузка_реестра_РФ!$A:$G,4,),"")</f>
        <v/>
      </c>
      <c r="AH280" s="91" t="str">
        <f t="shared" ref="AH280:AI280" si="2650">IFERROR(REPLACE(AG280,FIND("-",AG280,1),1,"*"),AG280)</f>
        <v/>
      </c>
      <c r="AI280" s="91" t="str">
        <f t="shared" si="2650"/>
        <v/>
      </c>
      <c r="AJ280" s="27" t="str">
        <f t="shared" ref="AJ280:AJ343" si="2651">IF(LEN(AI280)&gt;0,IF(LEN(W280)&gt;0,IFERROR(IF(LEN(VLOOKUP("*"&amp;AI280&amp;"*",AF280,1,FALSE))&gt;0,"да",""),"нет"),"не введены данные"),"")</f>
        <v/>
      </c>
      <c r="AK280" s="63" t="e">
        <f>IF(LEN('Описание предлагаемого товара'!#REF!)&gt;0,'Описание предлагаемого товара'!#REF!,"")</f>
        <v>#REF!</v>
      </c>
      <c r="AL280" s="91" t="e">
        <f t="shared" ref="AL280:AM280" si="2652">IFERROR(REPLACE(AK280,FIND(CHAR(10),AK280,1),1,""),AK280)</f>
        <v>#REF!</v>
      </c>
      <c r="AM280" s="91" t="e">
        <f t="shared" si="2652"/>
        <v>#REF!</v>
      </c>
      <c r="AN280" s="91" t="e">
        <f t="shared" ref="AN280:AR280" si="2653">IFERROR(REPLACE(AM280,FIND(" ",AM280,1),1,""),AM280)</f>
        <v>#REF!</v>
      </c>
      <c r="AO280" s="91" t="e">
        <f t="shared" si="2653"/>
        <v>#REF!</v>
      </c>
      <c r="AP280" s="91" t="e">
        <f t="shared" si="2653"/>
        <v>#REF!</v>
      </c>
      <c r="AQ280" s="91" t="e">
        <f t="shared" si="2653"/>
        <v>#REF!</v>
      </c>
      <c r="AR280" s="91" t="e">
        <f t="shared" si="2653"/>
        <v>#REF!</v>
      </c>
      <c r="AS280" s="91" t="e">
        <f t="shared" si="2558"/>
        <v>#REF!</v>
      </c>
      <c r="AT280" s="91" t="e">
        <f t="shared" si="2559"/>
        <v>#REF!</v>
      </c>
      <c r="AU280" s="32" t="e">
        <f t="shared" si="2542"/>
        <v>#REF!</v>
      </c>
      <c r="AV280" s="93" t="e">
        <f>'Описание предлагаемого товара'!#REF!</f>
        <v>#REF!</v>
      </c>
      <c r="AW280" s="91" t="e">
        <f>MIN(SEARCH({0,1,2,3,4,5,6,7,8,9},AV280&amp; "0123456789"))</f>
        <v>#REF!</v>
      </c>
      <c r="AX280" s="91" t="str">
        <f t="shared" si="2560"/>
        <v/>
      </c>
      <c r="AY280" s="91" t="str">
        <f t="shared" si="2561"/>
        <v/>
      </c>
      <c r="AZ280" s="91" t="str">
        <f t="shared" si="2562"/>
        <v/>
      </c>
      <c r="BA280" s="91" t="str">
        <f t="shared" si="2563"/>
        <v/>
      </c>
      <c r="BB280" s="91" t="str">
        <f t="shared" si="2564"/>
        <v/>
      </c>
      <c r="BC280" s="91" t="str">
        <f t="shared" si="2565"/>
        <v/>
      </c>
      <c r="BD280" s="91" t="str">
        <f t="shared" si="2566"/>
        <v/>
      </c>
      <c r="BE280" s="91" t="str">
        <f t="shared" si="2567"/>
        <v/>
      </c>
      <c r="BF280" s="91" t="str">
        <f t="shared" si="2568"/>
        <v/>
      </c>
      <c r="BG280" s="91" t="str">
        <f t="shared" si="2569"/>
        <v/>
      </c>
      <c r="BH280" s="91" t="str">
        <f t="shared" si="2570"/>
        <v/>
      </c>
      <c r="BI280" s="91" t="str">
        <f t="shared" si="2571"/>
        <v/>
      </c>
      <c r="BJ280" s="91" t="str">
        <f t="shared" si="2572"/>
        <v/>
      </c>
      <c r="BK280" s="91" t="str">
        <f t="shared" si="2573"/>
        <v/>
      </c>
      <c r="BL280" s="91" t="str">
        <f t="shared" si="2574"/>
        <v/>
      </c>
      <c r="BM280" s="91" t="str">
        <f t="shared" si="2575"/>
        <v/>
      </c>
      <c r="BN280" s="91" t="str">
        <f t="shared" si="2576"/>
        <v/>
      </c>
      <c r="BO280" s="91" t="str">
        <f t="shared" si="2577"/>
        <v/>
      </c>
      <c r="BP280" s="91" t="str">
        <f t="shared" si="2578"/>
        <v/>
      </c>
      <c r="BQ280" s="91" t="str">
        <f t="shared" si="2579"/>
        <v/>
      </c>
      <c r="BR280" s="91" t="str">
        <f t="shared" si="2580"/>
        <v/>
      </c>
      <c r="BS280" s="91" t="str">
        <f t="shared" si="2581"/>
        <v/>
      </c>
      <c r="BT280" s="91" t="str">
        <f t="shared" si="2582"/>
        <v/>
      </c>
      <c r="BU280" s="91" t="str">
        <f t="shared" si="2583"/>
        <v/>
      </c>
      <c r="BV280" s="91" t="str">
        <f t="shared" si="2584"/>
        <v/>
      </c>
      <c r="BW280" s="91" t="str">
        <f t="shared" si="2585"/>
        <v/>
      </c>
      <c r="BX280" s="91" t="str">
        <f t="shared" si="2586"/>
        <v/>
      </c>
      <c r="BY280" s="91" t="str">
        <f t="shared" si="2587"/>
        <v/>
      </c>
      <c r="BZ280" s="91" t="str">
        <f t="shared" si="2588"/>
        <v/>
      </c>
      <c r="CA280" s="91" t="str">
        <f t="shared" si="2589"/>
        <v/>
      </c>
      <c r="CB280" s="91" t="str">
        <f t="shared" si="2590"/>
        <v/>
      </c>
      <c r="CC280" s="91" t="str">
        <f t="shared" si="2591"/>
        <v/>
      </c>
      <c r="CD280" s="91" t="str">
        <f t="shared" si="2592"/>
        <v/>
      </c>
      <c r="CE280" s="91" t="str">
        <f t="shared" si="2593"/>
        <v/>
      </c>
      <c r="CF280" s="91" t="str">
        <f t="shared" si="2594"/>
        <v/>
      </c>
      <c r="CG280" s="91" t="str">
        <f t="shared" si="2595"/>
        <v/>
      </c>
      <c r="CH280" s="91" t="str">
        <f t="shared" si="2596"/>
        <v/>
      </c>
      <c r="CI280" s="91" t="str">
        <f t="shared" si="2597"/>
        <v>нет</v>
      </c>
      <c r="CJ280" s="63" t="e">
        <f>IF(LEN('Описание предлагаемого товара'!#REF!)&gt;0,'Описание предлагаемого товара'!#REF!,"")</f>
        <v>#REF!</v>
      </c>
      <c r="CK280" s="91" t="e">
        <f t="shared" ref="CK280:CL280" si="2654">IFERROR(REPLACE(CJ280,FIND(CHAR(10),CJ280,1),1,""),CJ280)</f>
        <v>#REF!</v>
      </c>
      <c r="CL280" s="91" t="e">
        <f t="shared" si="2654"/>
        <v>#REF!</v>
      </c>
      <c r="CM280" s="91" t="e">
        <f t="shared" si="2599"/>
        <v>#REF!</v>
      </c>
      <c r="CN280" s="91" t="e">
        <f t="shared" si="2600"/>
        <v>#REF!</v>
      </c>
      <c r="CO280" s="91" t="e">
        <f t="shared" si="2601"/>
        <v>#REF!</v>
      </c>
      <c r="CP280" s="90" t="e">
        <f>IF(AU280="Не указан реестровый номер (мера нац.режима Запрет)","",IF(CI280="нет","",IF(CU280="да","исключение(не смотрим баллы)",IFERROR(IF(CI280*1&gt;0,IFERROR(IF(VLOOKUP(CI280*1,Обработ.выгрузка_реестра_РФ!$A:$G,7,)=0,"Баллы не установлены",VLOOKUP(CI280*1,Обработ.выгрузка_реестра_РФ!$A:$G,7,)),IF(LEN(CI280)&gt;14,"","нет номера в реестре РФ")),""),IF(LEN(CI280)=0,"","Некорректный реестровый номер")))))</f>
        <v>#REF!</v>
      </c>
      <c r="CQ280" s="33" t="e">
        <f>IF(LEN(C280)&gt;0,IFERROR(IF(LEN(H280)&gt;0,IF(LEN(VLOOKUP(H280,'исключения(не_смотрим_баллы)'!$A:$C,1,))&gt;0,"да","нет"),"не введен ОКПД2"),"нет"),"")</f>
        <v>#REF!</v>
      </c>
      <c r="CR280" s="33" t="e">
        <f ca="1">IF(CQ280="да",IF(TODAY()&lt;VLOOKUP(H280,'исключения(не_смотрим_баллы)'!$A:$C,3,),"да","нет"),"")</f>
        <v>#REF!</v>
      </c>
      <c r="CS280" s="33" t="str">
        <f>IFERROR(IF(CQ280="да",IF(VLOOKUP(CI280*1,Обработ.выгрузка_реестра_РФ!$A:$G,2,)&lt;VLOOKUP(H280,'исключения(не_смотрим_баллы)'!$A:$C,2,),"да","нет"),""),"")</f>
        <v/>
      </c>
      <c r="CT280" s="24"/>
      <c r="CU280" s="33" t="e">
        <f t="shared" si="2613"/>
        <v>#REF!</v>
      </c>
      <c r="CV280" s="91" t="e">
        <f t="shared" si="2614"/>
        <v>#REF!</v>
      </c>
      <c r="CW280" s="27" t="e">
        <f t="shared" si="2615"/>
        <v>#REF!</v>
      </c>
      <c r="CX280" s="26" t="e">
        <f t="shared" si="2544"/>
        <v>#REF!</v>
      </c>
      <c r="CY280" s="64" t="e">
        <f>IF(LEN('Описание предлагаемого товара'!#REF!)&gt;0,'Описание предлагаемого товара'!#REF!,"")</f>
        <v>#REF!</v>
      </c>
      <c r="CZ280" s="95" t="e">
        <f t="shared" si="2602"/>
        <v>#REF!</v>
      </c>
      <c r="DA280" s="95" t="e">
        <f t="shared" ref="DA280" si="2655">IFERROR(REPLACE(CZ280,FIND(" ",CZ280,1),1,""),CZ280)</f>
        <v>#REF!</v>
      </c>
      <c r="DB280" s="95" t="e">
        <f t="shared" si="2546"/>
        <v>#REF!</v>
      </c>
      <c r="DC280" s="95" t="e">
        <f t="shared" ref="DC280:DD280" si="2656">IFERROR(REPLACE(DB280,FIND("г.",DB280,1),2,""),DB280)</f>
        <v>#REF!</v>
      </c>
      <c r="DD280" s="95" t="e">
        <f t="shared" si="2656"/>
        <v>#REF!</v>
      </c>
      <c r="DE280" s="95" t="e">
        <f t="shared" ref="DE280:DF280" si="2657">IFERROR(REPLACE(DD280,FIND("г",DD280,1),1,""),DD280)</f>
        <v>#REF!</v>
      </c>
      <c r="DF280" s="95" t="e">
        <f t="shared" si="2657"/>
        <v>#REF!</v>
      </c>
      <c r="DG280" s="95" t="e">
        <f t="shared" si="2619"/>
        <v>#REF!</v>
      </c>
      <c r="DH280" s="25" t="str">
        <f>IFERROR(VLOOKUP(CI280*1,Обработ.выгрузка_реестра_РФ!$A:$G,5,),"")</f>
        <v/>
      </c>
      <c r="DI280" s="27" t="str">
        <f t="shared" si="2629"/>
        <v/>
      </c>
      <c r="DJ280" s="27" t="str">
        <f t="shared" ca="1" si="2606"/>
        <v/>
      </c>
      <c r="DK280" s="63" t="e">
        <f>IF(LEN('Описание предлагаемого товара'!#REF!)&gt;0,'Описание предлагаемого товара'!#REF!,"")</f>
        <v>#REF!</v>
      </c>
      <c r="DL280" s="63" t="e">
        <f>IF(LEN('Описание предлагаемого товара'!#REF!)&gt;0,'Описание предлагаемого товара'!#REF!,"")</f>
        <v>#REF!</v>
      </c>
      <c r="DM280" s="32"/>
    </row>
    <row r="281" spans="1:117" ht="48.75" customHeight="1" x14ac:dyDescent="0.25">
      <c r="A281" s="61" t="e">
        <f>IF(LEN('Описание предлагаемого товара'!#REF!)&gt;0,'Описание предлагаемого товара'!#REF!,"")</f>
        <v>#REF!</v>
      </c>
      <c r="B281" s="65" t="e">
        <f>IF(LEN('Описание предлагаемого товара'!#REF!)&gt;0,'Описание предлагаемого товара'!#REF!,"")</f>
        <v>#REF!</v>
      </c>
      <c r="C281" s="61" t="e">
        <f>IF(LEN('Описание предлагаемого товара'!#REF!)&gt;0,'Описание предлагаемого товара'!#REF!,"")</f>
        <v>#REF!</v>
      </c>
      <c r="D281" s="61" t="e">
        <f>IF(LEN('Описание предлагаемого товара'!#REF!)&gt;0,'Описание предлагаемого товара'!#REF!,"")</f>
        <v>#REF!</v>
      </c>
      <c r="E281" s="61" t="e">
        <f>IF(LEN('Описание предлагаемого товара'!#REF!)&gt;0,'Описание предлагаемого товара'!#REF!,"")</f>
        <v>#REF!</v>
      </c>
      <c r="F281" s="61" t="e">
        <f>IF(LEN('Описание предлагаемого товара'!#REF!)&gt;0,'Описание предлагаемого товара'!#REF!,"")</f>
        <v>#REF!</v>
      </c>
      <c r="G281" s="61" t="e">
        <f>IF(LEN('Описание предлагаемого товара'!#REF!)&gt;0,'Описание предлагаемого товара'!#REF!,"")</f>
        <v>#REF!</v>
      </c>
      <c r="H281" s="61" t="e">
        <f>IF(LEN('Описание предлагаемого товара'!#REF!)&gt;0,'Описание предлагаемого товара'!#REF!,"")</f>
        <v>#REF!</v>
      </c>
      <c r="I281" s="61" t="e">
        <f>IF(LEN('Описание предлагаемого товара'!#REF!)&gt;0,'Описание предлагаемого товара'!#REF!,"")</f>
        <v>#REF!</v>
      </c>
      <c r="J281" s="38" t="str">
        <f>IFERROR(VLOOKUP(B281,SAP!$A:$E,5,),"")</f>
        <v/>
      </c>
      <c r="K281" s="40" t="str">
        <f t="shared" si="2549"/>
        <v/>
      </c>
      <c r="L281" s="61" t="e">
        <f>IF(LEN('Описание предлагаемого товара'!#REF!)&gt;0,IFERROR('Описание предлагаемого товара'!#REF!*1,""),"")</f>
        <v>#REF!</v>
      </c>
      <c r="M281" s="39" t="str">
        <f>IFERROR(VLOOKUP(B281,SAP!$A:$E,2,),"")</f>
        <v/>
      </c>
      <c r="N281" s="41" t="str">
        <f t="shared" si="2049"/>
        <v/>
      </c>
      <c r="O281" s="39" t="str">
        <f t="shared" si="2536"/>
        <v/>
      </c>
      <c r="P281" s="36" t="e">
        <f>IF(LEN('Описание предлагаемого товара'!#REF!)&gt;0,'Описание предлагаемого товара'!#REF!,"")</f>
        <v>#REF!</v>
      </c>
      <c r="Q28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81" s="37" t="e">
        <f>IF(LEN('Описание предлагаемого товара'!#REF!)&gt;0,'Описание предлагаемого товара'!#REF!,"")</f>
        <v>#REF!</v>
      </c>
      <c r="S281" s="37" t="e">
        <f>IF(LEN('Описание предлагаемого товара'!#REF!)&gt;0,'Описание предлагаемого товара'!#REF!,"")</f>
        <v>#REF!</v>
      </c>
      <c r="T28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81" s="23" t="str">
        <f>IFERROR(VLOOKUP(CI281*1,Обработ.выгрузка_реестра_РФ!$A:$G,6,),"")</f>
        <v/>
      </c>
      <c r="V281" s="61" t="e">
        <f>IF(LEN('Описание предлагаемого товара'!#REF!)&gt;0,'Описание предлагаемого товара'!#REF!,"")</f>
        <v>#REF!</v>
      </c>
      <c r="W281" s="62" t="e">
        <f>IF(LEN('Описание предлагаемого товара'!#REF!)&gt;0,'Описание предлагаемого товара'!#REF!,"")</f>
        <v>#REF!</v>
      </c>
      <c r="X281" s="91" t="e">
        <f t="shared" ref="X281:Y281" si="2658">IFERROR(REPLACE(W281,FIND(CHAR(10),W281,1),1," "),W281)</f>
        <v>#REF!</v>
      </c>
      <c r="Y281" s="91" t="e">
        <f t="shared" si="2658"/>
        <v>#REF!</v>
      </c>
      <c r="Z281" s="91" t="e">
        <f t="shared" si="2551"/>
        <v>#REF!</v>
      </c>
      <c r="AA281" s="91" t="e">
        <f t="shared" si="2552"/>
        <v>#REF!</v>
      </c>
      <c r="AB281" s="91" t="e">
        <f t="shared" si="2553"/>
        <v>#REF!</v>
      </c>
      <c r="AC281" s="91" t="e">
        <f t="shared" ref="AC281:AF281" si="2659">IFERROR(REPLACE(AB281,FIND("  ",AB281,1),2," "),AB281)</f>
        <v>#REF!</v>
      </c>
      <c r="AD281" s="91" t="e">
        <f t="shared" si="2659"/>
        <v>#REF!</v>
      </c>
      <c r="AE281" s="91" t="e">
        <f t="shared" si="2659"/>
        <v>#REF!</v>
      </c>
      <c r="AF281" s="91" t="e">
        <f t="shared" si="2659"/>
        <v>#REF!</v>
      </c>
      <c r="AG281" s="23" t="str">
        <f>IFERROR(VLOOKUP(CI281*1,Обработ.выгрузка_реестра_РФ!$A:$G,4,),"")</f>
        <v/>
      </c>
      <c r="AH281" s="91" t="str">
        <f t="shared" ref="AH281:AI281" si="2660">IFERROR(REPLACE(AG281,FIND("-",AG281,1),1,"*"),AG281)</f>
        <v/>
      </c>
      <c r="AI281" s="91" t="str">
        <f t="shared" si="2660"/>
        <v/>
      </c>
      <c r="AJ281" s="27" t="str">
        <f t="shared" si="2651"/>
        <v/>
      </c>
      <c r="AK281" s="63" t="e">
        <f>IF(LEN('Описание предлагаемого товара'!#REF!)&gt;0,'Описание предлагаемого товара'!#REF!,"")</f>
        <v>#REF!</v>
      </c>
      <c r="AL281" s="91" t="e">
        <f t="shared" ref="AL281:AM281" si="2661">IFERROR(REPLACE(AK281,FIND(CHAR(10),AK281,1),1,""),AK281)</f>
        <v>#REF!</v>
      </c>
      <c r="AM281" s="91" t="e">
        <f t="shared" si="2661"/>
        <v>#REF!</v>
      </c>
      <c r="AN281" s="91" t="e">
        <f t="shared" ref="AN281:AR281" si="2662">IFERROR(REPLACE(AM281,FIND(" ",AM281,1),1,""),AM281)</f>
        <v>#REF!</v>
      </c>
      <c r="AO281" s="91" t="e">
        <f t="shared" si="2662"/>
        <v>#REF!</v>
      </c>
      <c r="AP281" s="91" t="e">
        <f t="shared" si="2662"/>
        <v>#REF!</v>
      </c>
      <c r="AQ281" s="91" t="e">
        <f t="shared" si="2662"/>
        <v>#REF!</v>
      </c>
      <c r="AR281" s="91" t="e">
        <f t="shared" si="2662"/>
        <v>#REF!</v>
      </c>
      <c r="AS281" s="91" t="e">
        <f t="shared" si="2558"/>
        <v>#REF!</v>
      </c>
      <c r="AT281" s="91" t="e">
        <f t="shared" si="2559"/>
        <v>#REF!</v>
      </c>
      <c r="AU281" s="32" t="e">
        <f t="shared" si="2542"/>
        <v>#REF!</v>
      </c>
      <c r="AV281" s="93" t="e">
        <f>'Описание предлагаемого товара'!#REF!</f>
        <v>#REF!</v>
      </c>
      <c r="AW281" s="91" t="e">
        <f>MIN(SEARCH({0,1,2,3,4,5,6,7,8,9},AV281&amp; "0123456789"))</f>
        <v>#REF!</v>
      </c>
      <c r="AX281" s="91" t="str">
        <f t="shared" si="2560"/>
        <v/>
      </c>
      <c r="AY281" s="91" t="str">
        <f t="shared" si="2561"/>
        <v/>
      </c>
      <c r="AZ281" s="91" t="str">
        <f t="shared" si="2562"/>
        <v/>
      </c>
      <c r="BA281" s="91" t="str">
        <f t="shared" si="2563"/>
        <v/>
      </c>
      <c r="BB281" s="91" t="str">
        <f t="shared" si="2564"/>
        <v/>
      </c>
      <c r="BC281" s="91" t="str">
        <f t="shared" si="2565"/>
        <v/>
      </c>
      <c r="BD281" s="91" t="str">
        <f t="shared" si="2566"/>
        <v/>
      </c>
      <c r="BE281" s="91" t="str">
        <f t="shared" si="2567"/>
        <v/>
      </c>
      <c r="BF281" s="91" t="str">
        <f t="shared" si="2568"/>
        <v/>
      </c>
      <c r="BG281" s="91" t="str">
        <f t="shared" si="2569"/>
        <v/>
      </c>
      <c r="BH281" s="91" t="str">
        <f t="shared" si="2570"/>
        <v/>
      </c>
      <c r="BI281" s="91" t="str">
        <f t="shared" si="2571"/>
        <v/>
      </c>
      <c r="BJ281" s="91" t="str">
        <f t="shared" si="2572"/>
        <v/>
      </c>
      <c r="BK281" s="91" t="str">
        <f t="shared" si="2573"/>
        <v/>
      </c>
      <c r="BL281" s="91" t="str">
        <f t="shared" si="2574"/>
        <v/>
      </c>
      <c r="BM281" s="91" t="str">
        <f t="shared" si="2575"/>
        <v/>
      </c>
      <c r="BN281" s="91" t="str">
        <f t="shared" si="2576"/>
        <v/>
      </c>
      <c r="BO281" s="91" t="str">
        <f t="shared" si="2577"/>
        <v/>
      </c>
      <c r="BP281" s="91" t="str">
        <f t="shared" si="2578"/>
        <v/>
      </c>
      <c r="BQ281" s="91" t="str">
        <f t="shared" si="2579"/>
        <v/>
      </c>
      <c r="BR281" s="91" t="str">
        <f t="shared" si="2580"/>
        <v/>
      </c>
      <c r="BS281" s="91" t="str">
        <f t="shared" si="2581"/>
        <v/>
      </c>
      <c r="BT281" s="91" t="str">
        <f t="shared" si="2582"/>
        <v/>
      </c>
      <c r="BU281" s="91" t="str">
        <f t="shared" si="2583"/>
        <v/>
      </c>
      <c r="BV281" s="91" t="str">
        <f t="shared" si="2584"/>
        <v/>
      </c>
      <c r="BW281" s="91" t="str">
        <f t="shared" si="2585"/>
        <v/>
      </c>
      <c r="BX281" s="91" t="str">
        <f t="shared" si="2586"/>
        <v/>
      </c>
      <c r="BY281" s="91" t="str">
        <f t="shared" si="2587"/>
        <v/>
      </c>
      <c r="BZ281" s="91" t="str">
        <f t="shared" si="2588"/>
        <v/>
      </c>
      <c r="CA281" s="91" t="str">
        <f t="shared" si="2589"/>
        <v/>
      </c>
      <c r="CB281" s="91" t="str">
        <f t="shared" si="2590"/>
        <v/>
      </c>
      <c r="CC281" s="91" t="str">
        <f t="shared" si="2591"/>
        <v/>
      </c>
      <c r="CD281" s="91" t="str">
        <f t="shared" si="2592"/>
        <v/>
      </c>
      <c r="CE281" s="91" t="str">
        <f t="shared" si="2593"/>
        <v/>
      </c>
      <c r="CF281" s="91" t="str">
        <f t="shared" si="2594"/>
        <v/>
      </c>
      <c r="CG281" s="91" t="str">
        <f t="shared" si="2595"/>
        <v/>
      </c>
      <c r="CH281" s="91" t="str">
        <f t="shared" si="2596"/>
        <v/>
      </c>
      <c r="CI281" s="91" t="str">
        <f t="shared" si="2597"/>
        <v>нет</v>
      </c>
      <c r="CJ281" s="63" t="e">
        <f>IF(LEN('Описание предлагаемого товара'!#REF!)&gt;0,'Описание предлагаемого товара'!#REF!,"")</f>
        <v>#REF!</v>
      </c>
      <c r="CK281" s="91" t="e">
        <f t="shared" ref="CK281:CL281" si="2663">IFERROR(REPLACE(CJ281,FIND(CHAR(10),CJ281,1),1,""),CJ281)</f>
        <v>#REF!</v>
      </c>
      <c r="CL281" s="91" t="e">
        <f t="shared" si="2663"/>
        <v>#REF!</v>
      </c>
      <c r="CM281" s="91" t="e">
        <f t="shared" si="2599"/>
        <v>#REF!</v>
      </c>
      <c r="CN281" s="91" t="e">
        <f t="shared" si="2600"/>
        <v>#REF!</v>
      </c>
      <c r="CO281" s="91" t="e">
        <f t="shared" si="2601"/>
        <v>#REF!</v>
      </c>
      <c r="CP281" s="90" t="e">
        <f>IF(AU281="Не указан реестровый номер (мера нац.режима Запрет)","",IF(CI281="нет","",IF(CU281="да","исключение(не смотрим баллы)",IFERROR(IF(CI281*1&gt;0,IFERROR(IF(VLOOKUP(CI281*1,Обработ.выгрузка_реестра_РФ!$A:$G,7,)=0,"Баллы не установлены",VLOOKUP(CI281*1,Обработ.выгрузка_реестра_РФ!$A:$G,7,)),IF(LEN(CI281)&gt;14,"","нет номера в реестре РФ")),""),IF(LEN(CI281)=0,"","Некорректный реестровый номер")))))</f>
        <v>#REF!</v>
      </c>
      <c r="CQ281" s="33" t="e">
        <f>IF(LEN(C281)&gt;0,IFERROR(IF(LEN(H281)&gt;0,IF(LEN(VLOOKUP(H281,'исключения(не_смотрим_баллы)'!$A:$C,1,))&gt;0,"да","нет"),"не введен ОКПД2"),"нет"),"")</f>
        <v>#REF!</v>
      </c>
      <c r="CR281" s="33" t="e">
        <f ca="1">IF(CQ281="да",IF(TODAY()&lt;VLOOKUP(H281,'исключения(не_смотрим_баллы)'!$A:$C,3,),"да","нет"),"")</f>
        <v>#REF!</v>
      </c>
      <c r="CS281" s="33" t="str">
        <f>IFERROR(IF(CQ281="да",IF(VLOOKUP(CI281*1,Обработ.выгрузка_реестра_РФ!$A:$G,2,)&lt;VLOOKUP(H281,'исключения(не_смотрим_баллы)'!$A:$C,2,),"да","нет"),""),"")</f>
        <v/>
      </c>
      <c r="CT281" s="24"/>
      <c r="CU281" s="33" t="e">
        <f t="shared" si="2613"/>
        <v>#REF!</v>
      </c>
      <c r="CV281" s="91" t="e">
        <f t="shared" si="2614"/>
        <v>#REF!</v>
      </c>
      <c r="CW281" s="27" t="e">
        <f t="shared" si="2615"/>
        <v>#REF!</v>
      </c>
      <c r="CX281" s="26" t="e">
        <f t="shared" si="2544"/>
        <v>#REF!</v>
      </c>
      <c r="CY281" s="64" t="e">
        <f>IF(LEN('Описание предлагаемого товара'!#REF!)&gt;0,'Описание предлагаемого товара'!#REF!,"")</f>
        <v>#REF!</v>
      </c>
      <c r="CZ281" s="95" t="e">
        <f t="shared" si="2602"/>
        <v>#REF!</v>
      </c>
      <c r="DA281" s="95" t="e">
        <f t="shared" ref="DA281" si="2664">IFERROR(REPLACE(CZ281,FIND(" ",CZ281,1),1,""),CZ281)</f>
        <v>#REF!</v>
      </c>
      <c r="DB281" s="95" t="e">
        <f t="shared" si="2546"/>
        <v>#REF!</v>
      </c>
      <c r="DC281" s="95" t="e">
        <f t="shared" ref="DC281:DD281" si="2665">IFERROR(REPLACE(DB281,FIND("г.",DB281,1),2,""),DB281)</f>
        <v>#REF!</v>
      </c>
      <c r="DD281" s="95" t="e">
        <f t="shared" si="2665"/>
        <v>#REF!</v>
      </c>
      <c r="DE281" s="95" t="e">
        <f t="shared" ref="DE281:DF281" si="2666">IFERROR(REPLACE(DD281,FIND("г",DD281,1),1,""),DD281)</f>
        <v>#REF!</v>
      </c>
      <c r="DF281" s="95" t="e">
        <f t="shared" si="2666"/>
        <v>#REF!</v>
      </c>
      <c r="DG281" s="95" t="e">
        <f t="shared" si="2619"/>
        <v>#REF!</v>
      </c>
      <c r="DH281" s="25" t="str">
        <f>IFERROR(VLOOKUP(CI281*1,Обработ.выгрузка_реестра_РФ!$A:$G,5,),"")</f>
        <v/>
      </c>
      <c r="DI281" s="27" t="str">
        <f t="shared" si="2629"/>
        <v/>
      </c>
      <c r="DJ281" s="27" t="str">
        <f t="shared" ca="1" si="2606"/>
        <v/>
      </c>
      <c r="DK281" s="63" t="e">
        <f>IF(LEN('Описание предлагаемого товара'!#REF!)&gt;0,'Описание предлагаемого товара'!#REF!,"")</f>
        <v>#REF!</v>
      </c>
      <c r="DL281" s="63" t="e">
        <f>IF(LEN('Описание предлагаемого товара'!#REF!)&gt;0,'Описание предлагаемого товара'!#REF!,"")</f>
        <v>#REF!</v>
      </c>
      <c r="DM281" s="32"/>
    </row>
    <row r="282" spans="1:117" ht="48.75" customHeight="1" x14ac:dyDescent="0.25">
      <c r="A282" s="61" t="e">
        <f>IF(LEN('Описание предлагаемого товара'!#REF!)&gt;0,'Описание предлагаемого товара'!#REF!,"")</f>
        <v>#REF!</v>
      </c>
      <c r="B282" s="65" t="e">
        <f>IF(LEN('Описание предлагаемого товара'!#REF!)&gt;0,'Описание предлагаемого товара'!#REF!,"")</f>
        <v>#REF!</v>
      </c>
      <c r="C282" s="61" t="e">
        <f>IF(LEN('Описание предлагаемого товара'!#REF!)&gt;0,'Описание предлагаемого товара'!#REF!,"")</f>
        <v>#REF!</v>
      </c>
      <c r="D282" s="61" t="e">
        <f>IF(LEN('Описание предлагаемого товара'!#REF!)&gt;0,'Описание предлагаемого товара'!#REF!,"")</f>
        <v>#REF!</v>
      </c>
      <c r="E282" s="61" t="e">
        <f>IF(LEN('Описание предлагаемого товара'!#REF!)&gt;0,'Описание предлагаемого товара'!#REF!,"")</f>
        <v>#REF!</v>
      </c>
      <c r="F282" s="61" t="e">
        <f>IF(LEN('Описание предлагаемого товара'!#REF!)&gt;0,'Описание предлагаемого товара'!#REF!,"")</f>
        <v>#REF!</v>
      </c>
      <c r="G282" s="61" t="e">
        <f>IF(LEN('Описание предлагаемого товара'!#REF!)&gt;0,'Описание предлагаемого товара'!#REF!,"")</f>
        <v>#REF!</v>
      </c>
      <c r="H282" s="61" t="e">
        <f>IF(LEN('Описание предлагаемого товара'!#REF!)&gt;0,'Описание предлагаемого товара'!#REF!,"")</f>
        <v>#REF!</v>
      </c>
      <c r="I282" s="61" t="e">
        <f>IF(LEN('Описание предлагаемого товара'!#REF!)&gt;0,'Описание предлагаемого товара'!#REF!,"")</f>
        <v>#REF!</v>
      </c>
      <c r="J282" s="38" t="str">
        <f>IFERROR(VLOOKUP(B282,SAP!$A:$E,5,),"")</f>
        <v/>
      </c>
      <c r="K282" s="40" t="str">
        <f t="shared" si="2549"/>
        <v/>
      </c>
      <c r="L282" s="61" t="e">
        <f>IF(LEN('Описание предлагаемого товара'!#REF!)&gt;0,IFERROR('Описание предлагаемого товара'!#REF!*1,""),"")</f>
        <v>#REF!</v>
      </c>
      <c r="M282" s="39" t="str">
        <f>IFERROR(VLOOKUP(B282,SAP!$A:$E,2,),"")</f>
        <v/>
      </c>
      <c r="N282" s="41" t="str">
        <f t="shared" si="2049"/>
        <v/>
      </c>
      <c r="O282" s="39" t="str">
        <f t="shared" si="2536"/>
        <v/>
      </c>
      <c r="P282" s="36" t="e">
        <f>IF(LEN('Описание предлагаемого товара'!#REF!)&gt;0,'Описание предлагаемого товара'!#REF!,"")</f>
        <v>#REF!</v>
      </c>
      <c r="Q28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82" s="37" t="e">
        <f>IF(LEN('Описание предлагаемого товара'!#REF!)&gt;0,'Описание предлагаемого товара'!#REF!,"")</f>
        <v>#REF!</v>
      </c>
      <c r="S282" s="37" t="e">
        <f>IF(LEN('Описание предлагаемого товара'!#REF!)&gt;0,'Описание предлагаемого товара'!#REF!,"")</f>
        <v>#REF!</v>
      </c>
      <c r="T28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82" s="23" t="str">
        <f>IFERROR(VLOOKUP(CI282*1,Обработ.выгрузка_реестра_РФ!$A:$G,6,),"")</f>
        <v/>
      </c>
      <c r="V282" s="61" t="e">
        <f>IF(LEN('Описание предлагаемого товара'!#REF!)&gt;0,'Описание предлагаемого товара'!#REF!,"")</f>
        <v>#REF!</v>
      </c>
      <c r="W282" s="62" t="e">
        <f>IF(LEN('Описание предлагаемого товара'!#REF!)&gt;0,'Описание предлагаемого товара'!#REF!,"")</f>
        <v>#REF!</v>
      </c>
      <c r="X282" s="91" t="e">
        <f t="shared" ref="X282:Y282" si="2667">IFERROR(REPLACE(W282,FIND(CHAR(10),W282,1),1," "),W282)</f>
        <v>#REF!</v>
      </c>
      <c r="Y282" s="91" t="e">
        <f t="shared" si="2667"/>
        <v>#REF!</v>
      </c>
      <c r="Z282" s="91" t="e">
        <f t="shared" si="2551"/>
        <v>#REF!</v>
      </c>
      <c r="AA282" s="91" t="e">
        <f t="shared" si="2552"/>
        <v>#REF!</v>
      </c>
      <c r="AB282" s="91" t="e">
        <f t="shared" si="2553"/>
        <v>#REF!</v>
      </c>
      <c r="AC282" s="91" t="e">
        <f t="shared" ref="AC282:AF282" si="2668">IFERROR(REPLACE(AB282,FIND("  ",AB282,1),2," "),AB282)</f>
        <v>#REF!</v>
      </c>
      <c r="AD282" s="91" t="e">
        <f t="shared" si="2668"/>
        <v>#REF!</v>
      </c>
      <c r="AE282" s="91" t="e">
        <f t="shared" si="2668"/>
        <v>#REF!</v>
      </c>
      <c r="AF282" s="91" t="e">
        <f t="shared" si="2668"/>
        <v>#REF!</v>
      </c>
      <c r="AG282" s="23" t="str">
        <f>IFERROR(VLOOKUP(CI282*1,Обработ.выгрузка_реестра_РФ!$A:$G,4,),"")</f>
        <v/>
      </c>
      <c r="AH282" s="91" t="str">
        <f t="shared" ref="AH282:AI282" si="2669">IFERROR(REPLACE(AG282,FIND("-",AG282,1),1,"*"),AG282)</f>
        <v/>
      </c>
      <c r="AI282" s="91" t="str">
        <f t="shared" si="2669"/>
        <v/>
      </c>
      <c r="AJ282" s="27" t="str">
        <f t="shared" si="2651"/>
        <v/>
      </c>
      <c r="AK282" s="63" t="e">
        <f>IF(LEN('Описание предлагаемого товара'!#REF!)&gt;0,'Описание предлагаемого товара'!#REF!,"")</f>
        <v>#REF!</v>
      </c>
      <c r="AL282" s="91" t="e">
        <f t="shared" ref="AL282:AM282" si="2670">IFERROR(REPLACE(AK282,FIND(CHAR(10),AK282,1),1,""),AK282)</f>
        <v>#REF!</v>
      </c>
      <c r="AM282" s="91" t="e">
        <f t="shared" si="2670"/>
        <v>#REF!</v>
      </c>
      <c r="AN282" s="91" t="e">
        <f t="shared" ref="AN282:AR282" si="2671">IFERROR(REPLACE(AM282,FIND(" ",AM282,1),1,""),AM282)</f>
        <v>#REF!</v>
      </c>
      <c r="AO282" s="91" t="e">
        <f t="shared" si="2671"/>
        <v>#REF!</v>
      </c>
      <c r="AP282" s="91" t="e">
        <f t="shared" si="2671"/>
        <v>#REF!</v>
      </c>
      <c r="AQ282" s="91" t="e">
        <f t="shared" si="2671"/>
        <v>#REF!</v>
      </c>
      <c r="AR282" s="91" t="e">
        <f t="shared" si="2671"/>
        <v>#REF!</v>
      </c>
      <c r="AS282" s="91" t="e">
        <f t="shared" si="2558"/>
        <v>#REF!</v>
      </c>
      <c r="AT282" s="91" t="e">
        <f t="shared" si="2559"/>
        <v>#REF!</v>
      </c>
      <c r="AU282" s="32" t="e">
        <f t="shared" si="2542"/>
        <v>#REF!</v>
      </c>
      <c r="AV282" s="93" t="e">
        <f>'Описание предлагаемого товара'!#REF!</f>
        <v>#REF!</v>
      </c>
      <c r="AW282" s="91" t="e">
        <f>MIN(SEARCH({0,1,2,3,4,5,6,7,8,9},AV282&amp; "0123456789"))</f>
        <v>#REF!</v>
      </c>
      <c r="AX282" s="91" t="str">
        <f t="shared" si="2560"/>
        <v/>
      </c>
      <c r="AY282" s="91" t="str">
        <f t="shared" si="2561"/>
        <v/>
      </c>
      <c r="AZ282" s="91" t="str">
        <f t="shared" si="2562"/>
        <v/>
      </c>
      <c r="BA282" s="91" t="str">
        <f t="shared" si="2563"/>
        <v/>
      </c>
      <c r="BB282" s="91" t="str">
        <f t="shared" si="2564"/>
        <v/>
      </c>
      <c r="BC282" s="91" t="str">
        <f t="shared" si="2565"/>
        <v/>
      </c>
      <c r="BD282" s="91" t="str">
        <f t="shared" si="2566"/>
        <v/>
      </c>
      <c r="BE282" s="91" t="str">
        <f t="shared" si="2567"/>
        <v/>
      </c>
      <c r="BF282" s="91" t="str">
        <f t="shared" si="2568"/>
        <v/>
      </c>
      <c r="BG282" s="91" t="str">
        <f t="shared" si="2569"/>
        <v/>
      </c>
      <c r="BH282" s="91" t="str">
        <f t="shared" si="2570"/>
        <v/>
      </c>
      <c r="BI282" s="91" t="str">
        <f t="shared" si="2571"/>
        <v/>
      </c>
      <c r="BJ282" s="91" t="str">
        <f t="shared" si="2572"/>
        <v/>
      </c>
      <c r="BK282" s="91" t="str">
        <f t="shared" si="2573"/>
        <v/>
      </c>
      <c r="BL282" s="91" t="str">
        <f t="shared" si="2574"/>
        <v/>
      </c>
      <c r="BM282" s="91" t="str">
        <f t="shared" si="2575"/>
        <v/>
      </c>
      <c r="BN282" s="91" t="str">
        <f t="shared" si="2576"/>
        <v/>
      </c>
      <c r="BO282" s="91" t="str">
        <f t="shared" si="2577"/>
        <v/>
      </c>
      <c r="BP282" s="91" t="str">
        <f t="shared" si="2578"/>
        <v/>
      </c>
      <c r="BQ282" s="91" t="str">
        <f t="shared" si="2579"/>
        <v/>
      </c>
      <c r="BR282" s="91" t="str">
        <f t="shared" si="2580"/>
        <v/>
      </c>
      <c r="BS282" s="91" t="str">
        <f t="shared" si="2581"/>
        <v/>
      </c>
      <c r="BT282" s="91" t="str">
        <f t="shared" si="2582"/>
        <v/>
      </c>
      <c r="BU282" s="91" t="str">
        <f t="shared" si="2583"/>
        <v/>
      </c>
      <c r="BV282" s="91" t="str">
        <f t="shared" si="2584"/>
        <v/>
      </c>
      <c r="BW282" s="91" t="str">
        <f t="shared" si="2585"/>
        <v/>
      </c>
      <c r="BX282" s="91" t="str">
        <f t="shared" si="2586"/>
        <v/>
      </c>
      <c r="BY282" s="91" t="str">
        <f t="shared" si="2587"/>
        <v/>
      </c>
      <c r="BZ282" s="91" t="str">
        <f t="shared" si="2588"/>
        <v/>
      </c>
      <c r="CA282" s="91" t="str">
        <f t="shared" si="2589"/>
        <v/>
      </c>
      <c r="CB282" s="91" t="str">
        <f t="shared" si="2590"/>
        <v/>
      </c>
      <c r="CC282" s="91" t="str">
        <f t="shared" si="2591"/>
        <v/>
      </c>
      <c r="CD282" s="91" t="str">
        <f t="shared" si="2592"/>
        <v/>
      </c>
      <c r="CE282" s="91" t="str">
        <f t="shared" si="2593"/>
        <v/>
      </c>
      <c r="CF282" s="91" t="str">
        <f t="shared" si="2594"/>
        <v/>
      </c>
      <c r="CG282" s="91" t="str">
        <f t="shared" si="2595"/>
        <v/>
      </c>
      <c r="CH282" s="91" t="str">
        <f t="shared" si="2596"/>
        <v/>
      </c>
      <c r="CI282" s="91" t="str">
        <f t="shared" si="2597"/>
        <v>нет</v>
      </c>
      <c r="CJ282" s="63" t="e">
        <f>IF(LEN('Описание предлагаемого товара'!#REF!)&gt;0,'Описание предлагаемого товара'!#REF!,"")</f>
        <v>#REF!</v>
      </c>
      <c r="CK282" s="91" t="e">
        <f t="shared" ref="CK282:CL282" si="2672">IFERROR(REPLACE(CJ282,FIND(CHAR(10),CJ282,1),1,""),CJ282)</f>
        <v>#REF!</v>
      </c>
      <c r="CL282" s="91" t="e">
        <f t="shared" si="2672"/>
        <v>#REF!</v>
      </c>
      <c r="CM282" s="91" t="e">
        <f t="shared" si="2599"/>
        <v>#REF!</v>
      </c>
      <c r="CN282" s="91" t="e">
        <f t="shared" si="2600"/>
        <v>#REF!</v>
      </c>
      <c r="CO282" s="91" t="e">
        <f t="shared" si="2601"/>
        <v>#REF!</v>
      </c>
      <c r="CP282" s="90" t="e">
        <f>IF(AU282="Не указан реестровый номер (мера нац.режима Запрет)","",IF(CI282="нет","",IF(CU282="да","исключение(не смотрим баллы)",IFERROR(IF(CI282*1&gt;0,IFERROR(IF(VLOOKUP(CI282*1,Обработ.выгрузка_реестра_РФ!$A:$G,7,)=0,"Баллы не установлены",VLOOKUP(CI282*1,Обработ.выгрузка_реестра_РФ!$A:$G,7,)),IF(LEN(CI282)&gt;14,"","нет номера в реестре РФ")),""),IF(LEN(CI282)=0,"","Некорректный реестровый номер")))))</f>
        <v>#REF!</v>
      </c>
      <c r="CQ282" s="33" t="e">
        <f>IF(LEN(C282)&gt;0,IFERROR(IF(LEN(H282)&gt;0,IF(LEN(VLOOKUP(H282,'исключения(не_смотрим_баллы)'!$A:$C,1,))&gt;0,"да","нет"),"не введен ОКПД2"),"нет"),"")</f>
        <v>#REF!</v>
      </c>
      <c r="CR282" s="33" t="e">
        <f ca="1">IF(CQ282="да",IF(TODAY()&lt;VLOOKUP(H282,'исключения(не_смотрим_баллы)'!$A:$C,3,),"да","нет"),"")</f>
        <v>#REF!</v>
      </c>
      <c r="CS282" s="33" t="str">
        <f>IFERROR(IF(CQ282="да",IF(VLOOKUP(CI282*1,Обработ.выгрузка_реестра_РФ!$A:$G,2,)&lt;VLOOKUP(H282,'исключения(не_смотрим_баллы)'!$A:$C,2,),"да","нет"),""),"")</f>
        <v/>
      </c>
      <c r="CT282" s="24"/>
      <c r="CU282" s="33" t="e">
        <f t="shared" si="2613"/>
        <v>#REF!</v>
      </c>
      <c r="CV282" s="91" t="e">
        <f t="shared" si="2614"/>
        <v>#REF!</v>
      </c>
      <c r="CW282" s="27" t="e">
        <f t="shared" si="2615"/>
        <v>#REF!</v>
      </c>
      <c r="CX282" s="26" t="e">
        <f t="shared" si="2544"/>
        <v>#REF!</v>
      </c>
      <c r="CY282" s="64" t="e">
        <f>IF(LEN('Описание предлагаемого товара'!#REF!)&gt;0,'Описание предлагаемого товара'!#REF!,"")</f>
        <v>#REF!</v>
      </c>
      <c r="CZ282" s="95" t="e">
        <f t="shared" si="2602"/>
        <v>#REF!</v>
      </c>
      <c r="DA282" s="95" t="e">
        <f t="shared" ref="DA282" si="2673">IFERROR(REPLACE(CZ282,FIND(" ",CZ282,1),1,""),CZ282)</f>
        <v>#REF!</v>
      </c>
      <c r="DB282" s="95" t="e">
        <f t="shared" si="2546"/>
        <v>#REF!</v>
      </c>
      <c r="DC282" s="95" t="e">
        <f t="shared" ref="DC282:DD282" si="2674">IFERROR(REPLACE(DB282,FIND("г.",DB282,1),2,""),DB282)</f>
        <v>#REF!</v>
      </c>
      <c r="DD282" s="95" t="e">
        <f t="shared" si="2674"/>
        <v>#REF!</v>
      </c>
      <c r="DE282" s="95" t="e">
        <f t="shared" ref="DE282:DF282" si="2675">IFERROR(REPLACE(DD282,FIND("г",DD282,1),1,""),DD282)</f>
        <v>#REF!</v>
      </c>
      <c r="DF282" s="95" t="e">
        <f t="shared" si="2675"/>
        <v>#REF!</v>
      </c>
      <c r="DG282" s="95" t="e">
        <f t="shared" si="2619"/>
        <v>#REF!</v>
      </c>
      <c r="DH282" s="25" t="str">
        <f>IFERROR(VLOOKUP(CI282*1,Обработ.выгрузка_реестра_РФ!$A:$G,5,),"")</f>
        <v/>
      </c>
      <c r="DI282" s="27" t="str">
        <f t="shared" si="2629"/>
        <v/>
      </c>
      <c r="DJ282" s="27" t="str">
        <f t="shared" ca="1" si="2606"/>
        <v/>
      </c>
      <c r="DK282" s="63" t="e">
        <f>IF(LEN('Описание предлагаемого товара'!#REF!)&gt;0,'Описание предлагаемого товара'!#REF!,"")</f>
        <v>#REF!</v>
      </c>
      <c r="DL282" s="63" t="e">
        <f>IF(LEN('Описание предлагаемого товара'!#REF!)&gt;0,'Описание предлагаемого товара'!#REF!,"")</f>
        <v>#REF!</v>
      </c>
      <c r="DM282" s="32"/>
    </row>
    <row r="283" spans="1:117" ht="48.75" customHeight="1" x14ac:dyDescent="0.25">
      <c r="A283" s="61" t="e">
        <f>IF(LEN('Описание предлагаемого товара'!#REF!)&gt;0,'Описание предлагаемого товара'!#REF!,"")</f>
        <v>#REF!</v>
      </c>
      <c r="B283" s="65" t="e">
        <f>IF(LEN('Описание предлагаемого товара'!#REF!)&gt;0,'Описание предлагаемого товара'!#REF!,"")</f>
        <v>#REF!</v>
      </c>
      <c r="C283" s="61" t="e">
        <f>IF(LEN('Описание предлагаемого товара'!#REF!)&gt;0,'Описание предлагаемого товара'!#REF!,"")</f>
        <v>#REF!</v>
      </c>
      <c r="D283" s="61" t="e">
        <f>IF(LEN('Описание предлагаемого товара'!#REF!)&gt;0,'Описание предлагаемого товара'!#REF!,"")</f>
        <v>#REF!</v>
      </c>
      <c r="E283" s="61" t="e">
        <f>IF(LEN('Описание предлагаемого товара'!#REF!)&gt;0,'Описание предлагаемого товара'!#REF!,"")</f>
        <v>#REF!</v>
      </c>
      <c r="F283" s="61" t="e">
        <f>IF(LEN('Описание предлагаемого товара'!#REF!)&gt;0,'Описание предлагаемого товара'!#REF!,"")</f>
        <v>#REF!</v>
      </c>
      <c r="G283" s="61" t="e">
        <f>IF(LEN('Описание предлагаемого товара'!#REF!)&gt;0,'Описание предлагаемого товара'!#REF!,"")</f>
        <v>#REF!</v>
      </c>
      <c r="H283" s="61" t="e">
        <f>IF(LEN('Описание предлагаемого товара'!#REF!)&gt;0,'Описание предлагаемого товара'!#REF!,"")</f>
        <v>#REF!</v>
      </c>
      <c r="I283" s="61" t="e">
        <f>IF(LEN('Описание предлагаемого товара'!#REF!)&gt;0,'Описание предлагаемого товара'!#REF!,"")</f>
        <v>#REF!</v>
      </c>
      <c r="J283" s="38" t="str">
        <f>IFERROR(VLOOKUP(B283,SAP!$A:$E,5,),"")</f>
        <v/>
      </c>
      <c r="K283" s="40" t="str">
        <f t="shared" si="2549"/>
        <v/>
      </c>
      <c r="L283" s="61" t="e">
        <f>IF(LEN('Описание предлагаемого товара'!#REF!)&gt;0,IFERROR('Описание предлагаемого товара'!#REF!*1,""),"")</f>
        <v>#REF!</v>
      </c>
      <c r="M283" s="39" t="str">
        <f>IFERROR(VLOOKUP(B283,SAP!$A:$E,2,),"")</f>
        <v/>
      </c>
      <c r="N283" s="41" t="str">
        <f t="shared" si="2049"/>
        <v/>
      </c>
      <c r="O283" s="39" t="str">
        <f t="shared" si="2536"/>
        <v/>
      </c>
      <c r="P283" s="36" t="e">
        <f>IF(LEN('Описание предлагаемого товара'!#REF!)&gt;0,'Описание предлагаемого товара'!#REF!,"")</f>
        <v>#REF!</v>
      </c>
      <c r="Q28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83" s="37" t="e">
        <f>IF(LEN('Описание предлагаемого товара'!#REF!)&gt;0,'Описание предлагаемого товара'!#REF!,"")</f>
        <v>#REF!</v>
      </c>
      <c r="S283" s="37" t="e">
        <f>IF(LEN('Описание предлагаемого товара'!#REF!)&gt;0,'Описание предлагаемого товара'!#REF!,"")</f>
        <v>#REF!</v>
      </c>
      <c r="T28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83" s="23" t="str">
        <f>IFERROR(VLOOKUP(CI283*1,Обработ.выгрузка_реестра_РФ!$A:$G,6,),"")</f>
        <v/>
      </c>
      <c r="V283" s="61" t="e">
        <f>IF(LEN('Описание предлагаемого товара'!#REF!)&gt;0,'Описание предлагаемого товара'!#REF!,"")</f>
        <v>#REF!</v>
      </c>
      <c r="W283" s="62" t="e">
        <f>IF(LEN('Описание предлагаемого товара'!#REF!)&gt;0,'Описание предлагаемого товара'!#REF!,"")</f>
        <v>#REF!</v>
      </c>
      <c r="X283" s="91" t="e">
        <f t="shared" ref="X283:Y283" si="2676">IFERROR(REPLACE(W283,FIND(CHAR(10),W283,1),1," "),W283)</f>
        <v>#REF!</v>
      </c>
      <c r="Y283" s="91" t="e">
        <f t="shared" si="2676"/>
        <v>#REF!</v>
      </c>
      <c r="Z283" s="91" t="e">
        <f t="shared" si="2551"/>
        <v>#REF!</v>
      </c>
      <c r="AA283" s="91" t="e">
        <f t="shared" si="2552"/>
        <v>#REF!</v>
      </c>
      <c r="AB283" s="91" t="e">
        <f t="shared" si="2553"/>
        <v>#REF!</v>
      </c>
      <c r="AC283" s="91" t="e">
        <f t="shared" ref="AC283:AF283" si="2677">IFERROR(REPLACE(AB283,FIND("  ",AB283,1),2," "),AB283)</f>
        <v>#REF!</v>
      </c>
      <c r="AD283" s="91" t="e">
        <f t="shared" si="2677"/>
        <v>#REF!</v>
      </c>
      <c r="AE283" s="91" t="e">
        <f t="shared" si="2677"/>
        <v>#REF!</v>
      </c>
      <c r="AF283" s="91" t="e">
        <f t="shared" si="2677"/>
        <v>#REF!</v>
      </c>
      <c r="AG283" s="23" t="str">
        <f>IFERROR(VLOOKUP(CI283*1,Обработ.выгрузка_реестра_РФ!$A:$G,4,),"")</f>
        <v/>
      </c>
      <c r="AH283" s="91" t="str">
        <f t="shared" ref="AH283:AI283" si="2678">IFERROR(REPLACE(AG283,FIND("-",AG283,1),1,"*"),AG283)</f>
        <v/>
      </c>
      <c r="AI283" s="91" t="str">
        <f t="shared" si="2678"/>
        <v/>
      </c>
      <c r="AJ283" s="27" t="str">
        <f t="shared" si="2651"/>
        <v/>
      </c>
      <c r="AK283" s="63" t="e">
        <f>IF(LEN('Описание предлагаемого товара'!#REF!)&gt;0,'Описание предлагаемого товара'!#REF!,"")</f>
        <v>#REF!</v>
      </c>
      <c r="AL283" s="91" t="e">
        <f t="shared" ref="AL283:AM283" si="2679">IFERROR(REPLACE(AK283,FIND(CHAR(10),AK283,1),1,""),AK283)</f>
        <v>#REF!</v>
      </c>
      <c r="AM283" s="91" t="e">
        <f t="shared" si="2679"/>
        <v>#REF!</v>
      </c>
      <c r="AN283" s="91" t="e">
        <f t="shared" ref="AN283:AR283" si="2680">IFERROR(REPLACE(AM283,FIND(" ",AM283,1),1,""),AM283)</f>
        <v>#REF!</v>
      </c>
      <c r="AO283" s="91" t="e">
        <f t="shared" si="2680"/>
        <v>#REF!</v>
      </c>
      <c r="AP283" s="91" t="e">
        <f t="shared" si="2680"/>
        <v>#REF!</v>
      </c>
      <c r="AQ283" s="91" t="e">
        <f t="shared" si="2680"/>
        <v>#REF!</v>
      </c>
      <c r="AR283" s="91" t="e">
        <f t="shared" si="2680"/>
        <v>#REF!</v>
      </c>
      <c r="AS283" s="91" t="e">
        <f t="shared" si="2558"/>
        <v>#REF!</v>
      </c>
      <c r="AT283" s="91" t="e">
        <f t="shared" si="2559"/>
        <v>#REF!</v>
      </c>
      <c r="AU283" s="32" t="e">
        <f t="shared" si="2542"/>
        <v>#REF!</v>
      </c>
      <c r="AV283" s="93" t="e">
        <f>'Описание предлагаемого товара'!#REF!</f>
        <v>#REF!</v>
      </c>
      <c r="AW283" s="91" t="e">
        <f>MIN(SEARCH({0,1,2,3,4,5,6,7,8,9},AV283&amp; "0123456789"))</f>
        <v>#REF!</v>
      </c>
      <c r="AX283" s="91" t="str">
        <f t="shared" si="2560"/>
        <v/>
      </c>
      <c r="AY283" s="91" t="str">
        <f t="shared" si="2561"/>
        <v/>
      </c>
      <c r="AZ283" s="91" t="str">
        <f t="shared" si="2562"/>
        <v/>
      </c>
      <c r="BA283" s="91" t="str">
        <f t="shared" si="2563"/>
        <v/>
      </c>
      <c r="BB283" s="91" t="str">
        <f t="shared" si="2564"/>
        <v/>
      </c>
      <c r="BC283" s="91" t="str">
        <f t="shared" si="2565"/>
        <v/>
      </c>
      <c r="BD283" s="91" t="str">
        <f t="shared" si="2566"/>
        <v/>
      </c>
      <c r="BE283" s="91" t="str">
        <f t="shared" si="2567"/>
        <v/>
      </c>
      <c r="BF283" s="91" t="str">
        <f t="shared" si="2568"/>
        <v/>
      </c>
      <c r="BG283" s="91" t="str">
        <f t="shared" si="2569"/>
        <v/>
      </c>
      <c r="BH283" s="91" t="str">
        <f t="shared" si="2570"/>
        <v/>
      </c>
      <c r="BI283" s="91" t="str">
        <f t="shared" si="2571"/>
        <v/>
      </c>
      <c r="BJ283" s="91" t="str">
        <f t="shared" si="2572"/>
        <v/>
      </c>
      <c r="BK283" s="91" t="str">
        <f t="shared" si="2573"/>
        <v/>
      </c>
      <c r="BL283" s="91" t="str">
        <f t="shared" si="2574"/>
        <v/>
      </c>
      <c r="BM283" s="91" t="str">
        <f t="shared" si="2575"/>
        <v/>
      </c>
      <c r="BN283" s="91" t="str">
        <f t="shared" si="2576"/>
        <v/>
      </c>
      <c r="BO283" s="91" t="str">
        <f t="shared" si="2577"/>
        <v/>
      </c>
      <c r="BP283" s="91" t="str">
        <f t="shared" si="2578"/>
        <v/>
      </c>
      <c r="BQ283" s="91" t="str">
        <f t="shared" si="2579"/>
        <v/>
      </c>
      <c r="BR283" s="91" t="str">
        <f t="shared" si="2580"/>
        <v/>
      </c>
      <c r="BS283" s="91" t="str">
        <f t="shared" si="2581"/>
        <v/>
      </c>
      <c r="BT283" s="91" t="str">
        <f t="shared" si="2582"/>
        <v/>
      </c>
      <c r="BU283" s="91" t="str">
        <f t="shared" si="2583"/>
        <v/>
      </c>
      <c r="BV283" s="91" t="str">
        <f t="shared" si="2584"/>
        <v/>
      </c>
      <c r="BW283" s="91" t="str">
        <f t="shared" si="2585"/>
        <v/>
      </c>
      <c r="BX283" s="91" t="str">
        <f t="shared" si="2586"/>
        <v/>
      </c>
      <c r="BY283" s="91" t="str">
        <f t="shared" si="2587"/>
        <v/>
      </c>
      <c r="BZ283" s="91" t="str">
        <f t="shared" si="2588"/>
        <v/>
      </c>
      <c r="CA283" s="91" t="str">
        <f t="shared" si="2589"/>
        <v/>
      </c>
      <c r="CB283" s="91" t="str">
        <f t="shared" si="2590"/>
        <v/>
      </c>
      <c r="CC283" s="91" t="str">
        <f t="shared" si="2591"/>
        <v/>
      </c>
      <c r="CD283" s="91" t="str">
        <f t="shared" si="2592"/>
        <v/>
      </c>
      <c r="CE283" s="91" t="str">
        <f t="shared" si="2593"/>
        <v/>
      </c>
      <c r="CF283" s="91" t="str">
        <f t="shared" si="2594"/>
        <v/>
      </c>
      <c r="CG283" s="91" t="str">
        <f t="shared" si="2595"/>
        <v/>
      </c>
      <c r="CH283" s="91" t="str">
        <f t="shared" si="2596"/>
        <v/>
      </c>
      <c r="CI283" s="91" t="str">
        <f t="shared" si="2597"/>
        <v>нет</v>
      </c>
      <c r="CJ283" s="63" t="e">
        <f>IF(LEN('Описание предлагаемого товара'!#REF!)&gt;0,'Описание предлагаемого товара'!#REF!,"")</f>
        <v>#REF!</v>
      </c>
      <c r="CK283" s="91" t="e">
        <f t="shared" ref="CK283:CL283" si="2681">IFERROR(REPLACE(CJ283,FIND(CHAR(10),CJ283,1),1,""),CJ283)</f>
        <v>#REF!</v>
      </c>
      <c r="CL283" s="91" t="e">
        <f t="shared" si="2681"/>
        <v>#REF!</v>
      </c>
      <c r="CM283" s="91" t="e">
        <f t="shared" si="2599"/>
        <v>#REF!</v>
      </c>
      <c r="CN283" s="91" t="e">
        <f t="shared" si="2600"/>
        <v>#REF!</v>
      </c>
      <c r="CO283" s="91" t="e">
        <f t="shared" si="2601"/>
        <v>#REF!</v>
      </c>
      <c r="CP283" s="90" t="e">
        <f>IF(AU283="Не указан реестровый номер (мера нац.режима Запрет)","",IF(CI283="нет","",IF(CU283="да","исключение(не смотрим баллы)",IFERROR(IF(CI283*1&gt;0,IFERROR(IF(VLOOKUP(CI283*1,Обработ.выгрузка_реестра_РФ!$A:$G,7,)=0,"Баллы не установлены",VLOOKUP(CI283*1,Обработ.выгрузка_реестра_РФ!$A:$G,7,)),IF(LEN(CI283)&gt;14,"","нет номера в реестре РФ")),""),IF(LEN(CI283)=0,"","Некорректный реестровый номер")))))</f>
        <v>#REF!</v>
      </c>
      <c r="CQ283" s="33" t="e">
        <f>IF(LEN(C283)&gt;0,IFERROR(IF(LEN(H283)&gt;0,IF(LEN(VLOOKUP(H283,'исключения(не_смотрим_баллы)'!$A:$C,1,))&gt;0,"да","нет"),"не введен ОКПД2"),"нет"),"")</f>
        <v>#REF!</v>
      </c>
      <c r="CR283" s="33" t="e">
        <f ca="1">IF(CQ283="да",IF(TODAY()&lt;VLOOKUP(H283,'исключения(не_смотрим_баллы)'!$A:$C,3,),"да","нет"),"")</f>
        <v>#REF!</v>
      </c>
      <c r="CS283" s="33" t="str">
        <f>IFERROR(IF(CQ283="да",IF(VLOOKUP(CI283*1,Обработ.выгрузка_реестра_РФ!$A:$G,2,)&lt;VLOOKUP(H283,'исключения(не_смотрим_баллы)'!$A:$C,2,),"да","нет"),""),"")</f>
        <v/>
      </c>
      <c r="CT283" s="24"/>
      <c r="CU283" s="33" t="e">
        <f t="shared" si="2613"/>
        <v>#REF!</v>
      </c>
      <c r="CV283" s="91" t="e">
        <f t="shared" si="2614"/>
        <v>#REF!</v>
      </c>
      <c r="CW283" s="27" t="e">
        <f t="shared" si="2615"/>
        <v>#REF!</v>
      </c>
      <c r="CX283" s="26" t="e">
        <f t="shared" si="2544"/>
        <v>#REF!</v>
      </c>
      <c r="CY283" s="64" t="e">
        <f>IF(LEN('Описание предлагаемого товара'!#REF!)&gt;0,'Описание предлагаемого товара'!#REF!,"")</f>
        <v>#REF!</v>
      </c>
      <c r="CZ283" s="95" t="e">
        <f t="shared" si="2602"/>
        <v>#REF!</v>
      </c>
      <c r="DA283" s="95" t="e">
        <f t="shared" ref="DA283" si="2682">IFERROR(REPLACE(CZ283,FIND(" ",CZ283,1),1,""),CZ283)</f>
        <v>#REF!</v>
      </c>
      <c r="DB283" s="95" t="e">
        <f t="shared" si="2546"/>
        <v>#REF!</v>
      </c>
      <c r="DC283" s="95" t="e">
        <f t="shared" ref="DC283:DD283" si="2683">IFERROR(REPLACE(DB283,FIND("г.",DB283,1),2,""),DB283)</f>
        <v>#REF!</v>
      </c>
      <c r="DD283" s="95" t="e">
        <f t="shared" si="2683"/>
        <v>#REF!</v>
      </c>
      <c r="DE283" s="95" t="e">
        <f t="shared" ref="DE283:DF283" si="2684">IFERROR(REPLACE(DD283,FIND("г",DD283,1),1,""),DD283)</f>
        <v>#REF!</v>
      </c>
      <c r="DF283" s="95" t="e">
        <f t="shared" si="2684"/>
        <v>#REF!</v>
      </c>
      <c r="DG283" s="95" t="e">
        <f t="shared" si="2619"/>
        <v>#REF!</v>
      </c>
      <c r="DH283" s="25" t="str">
        <f>IFERROR(VLOOKUP(CI283*1,Обработ.выгрузка_реестра_РФ!$A:$G,5,),"")</f>
        <v/>
      </c>
      <c r="DI283" s="27" t="str">
        <f t="shared" si="2629"/>
        <v/>
      </c>
      <c r="DJ283" s="27" t="str">
        <f t="shared" ca="1" si="2606"/>
        <v/>
      </c>
      <c r="DK283" s="63" t="e">
        <f>IF(LEN('Описание предлагаемого товара'!#REF!)&gt;0,'Описание предлагаемого товара'!#REF!,"")</f>
        <v>#REF!</v>
      </c>
      <c r="DL283" s="63" t="e">
        <f>IF(LEN('Описание предлагаемого товара'!#REF!)&gt;0,'Описание предлагаемого товара'!#REF!,"")</f>
        <v>#REF!</v>
      </c>
      <c r="DM283" s="32"/>
    </row>
    <row r="284" spans="1:117" ht="48.75" customHeight="1" x14ac:dyDescent="0.25">
      <c r="A284" s="61" t="e">
        <f>IF(LEN('Описание предлагаемого товара'!#REF!)&gt;0,'Описание предлагаемого товара'!#REF!,"")</f>
        <v>#REF!</v>
      </c>
      <c r="B284" s="65" t="e">
        <f>IF(LEN('Описание предлагаемого товара'!#REF!)&gt;0,'Описание предлагаемого товара'!#REF!,"")</f>
        <v>#REF!</v>
      </c>
      <c r="C284" s="61" t="e">
        <f>IF(LEN('Описание предлагаемого товара'!#REF!)&gt;0,'Описание предлагаемого товара'!#REF!,"")</f>
        <v>#REF!</v>
      </c>
      <c r="D284" s="61" t="e">
        <f>IF(LEN('Описание предлагаемого товара'!#REF!)&gt;0,'Описание предлагаемого товара'!#REF!,"")</f>
        <v>#REF!</v>
      </c>
      <c r="E284" s="61" t="e">
        <f>IF(LEN('Описание предлагаемого товара'!#REF!)&gt;0,'Описание предлагаемого товара'!#REF!,"")</f>
        <v>#REF!</v>
      </c>
      <c r="F284" s="61" t="e">
        <f>IF(LEN('Описание предлагаемого товара'!#REF!)&gt;0,'Описание предлагаемого товара'!#REF!,"")</f>
        <v>#REF!</v>
      </c>
      <c r="G284" s="61" t="e">
        <f>IF(LEN('Описание предлагаемого товара'!#REF!)&gt;0,'Описание предлагаемого товара'!#REF!,"")</f>
        <v>#REF!</v>
      </c>
      <c r="H284" s="61" t="e">
        <f>IF(LEN('Описание предлагаемого товара'!#REF!)&gt;0,'Описание предлагаемого товара'!#REF!,"")</f>
        <v>#REF!</v>
      </c>
      <c r="I284" s="61" t="e">
        <f>IF(LEN('Описание предлагаемого товара'!#REF!)&gt;0,'Описание предлагаемого товара'!#REF!,"")</f>
        <v>#REF!</v>
      </c>
      <c r="J284" s="38" t="str">
        <f>IFERROR(VLOOKUP(B284,SAP!$A:$E,5,),"")</f>
        <v/>
      </c>
      <c r="K284" s="40" t="str">
        <f t="shared" si="2549"/>
        <v/>
      </c>
      <c r="L284" s="61" t="e">
        <f>IF(LEN('Описание предлагаемого товара'!#REF!)&gt;0,IFERROR('Описание предлагаемого товара'!#REF!*1,""),"")</f>
        <v>#REF!</v>
      </c>
      <c r="M284" s="39" t="str">
        <f>IFERROR(VLOOKUP(B284,SAP!$A:$E,2,),"")</f>
        <v/>
      </c>
      <c r="N284" s="41" t="str">
        <f t="shared" ref="N284:N347" si="2685">IF(M284="нет","",IFERROR(M284*1,""))</f>
        <v/>
      </c>
      <c r="O284" s="39" t="str">
        <f t="shared" si="2536"/>
        <v/>
      </c>
      <c r="P284" s="36" t="e">
        <f>IF(LEN('Описание предлагаемого товара'!#REF!)&gt;0,'Описание предлагаемого товара'!#REF!,"")</f>
        <v>#REF!</v>
      </c>
      <c r="Q28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84" s="37" t="e">
        <f>IF(LEN('Описание предлагаемого товара'!#REF!)&gt;0,'Описание предлагаемого товара'!#REF!,"")</f>
        <v>#REF!</v>
      </c>
      <c r="S284" s="37" t="e">
        <f>IF(LEN('Описание предлагаемого товара'!#REF!)&gt;0,'Описание предлагаемого товара'!#REF!,"")</f>
        <v>#REF!</v>
      </c>
      <c r="T28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84" s="23" t="str">
        <f>IFERROR(VLOOKUP(CI284*1,Обработ.выгрузка_реестра_РФ!$A:$G,6,),"")</f>
        <v/>
      </c>
      <c r="V284" s="61" t="e">
        <f>IF(LEN('Описание предлагаемого товара'!#REF!)&gt;0,'Описание предлагаемого товара'!#REF!,"")</f>
        <v>#REF!</v>
      </c>
      <c r="W284" s="62" t="e">
        <f>IF(LEN('Описание предлагаемого товара'!#REF!)&gt;0,'Описание предлагаемого товара'!#REF!,"")</f>
        <v>#REF!</v>
      </c>
      <c r="X284" s="91" t="e">
        <f t="shared" ref="X284:Y284" si="2686">IFERROR(REPLACE(W284,FIND(CHAR(10),W284,1),1," "),W284)</f>
        <v>#REF!</v>
      </c>
      <c r="Y284" s="91" t="e">
        <f t="shared" si="2686"/>
        <v>#REF!</v>
      </c>
      <c r="Z284" s="91" t="e">
        <f t="shared" si="2551"/>
        <v>#REF!</v>
      </c>
      <c r="AA284" s="91" t="e">
        <f t="shared" si="2552"/>
        <v>#REF!</v>
      </c>
      <c r="AB284" s="91" t="e">
        <f t="shared" si="2553"/>
        <v>#REF!</v>
      </c>
      <c r="AC284" s="91" t="e">
        <f t="shared" ref="AC284:AF284" si="2687">IFERROR(REPLACE(AB284,FIND("  ",AB284,1),2," "),AB284)</f>
        <v>#REF!</v>
      </c>
      <c r="AD284" s="91" t="e">
        <f t="shared" si="2687"/>
        <v>#REF!</v>
      </c>
      <c r="AE284" s="91" t="e">
        <f t="shared" si="2687"/>
        <v>#REF!</v>
      </c>
      <c r="AF284" s="91" t="e">
        <f t="shared" si="2687"/>
        <v>#REF!</v>
      </c>
      <c r="AG284" s="23" t="str">
        <f>IFERROR(VLOOKUP(CI284*1,Обработ.выгрузка_реестра_РФ!$A:$G,4,),"")</f>
        <v/>
      </c>
      <c r="AH284" s="91" t="str">
        <f t="shared" ref="AH284:AI284" si="2688">IFERROR(REPLACE(AG284,FIND("-",AG284,1),1,"*"),AG284)</f>
        <v/>
      </c>
      <c r="AI284" s="91" t="str">
        <f t="shared" si="2688"/>
        <v/>
      </c>
      <c r="AJ284" s="27" t="str">
        <f t="shared" si="2651"/>
        <v/>
      </c>
      <c r="AK284" s="63" t="e">
        <f>IF(LEN('Описание предлагаемого товара'!#REF!)&gt;0,'Описание предлагаемого товара'!#REF!,"")</f>
        <v>#REF!</v>
      </c>
      <c r="AL284" s="91" t="e">
        <f t="shared" ref="AL284:AM284" si="2689">IFERROR(REPLACE(AK284,FIND(CHAR(10),AK284,1),1,""),AK284)</f>
        <v>#REF!</v>
      </c>
      <c r="AM284" s="91" t="e">
        <f t="shared" si="2689"/>
        <v>#REF!</v>
      </c>
      <c r="AN284" s="91" t="e">
        <f t="shared" ref="AN284:AR284" si="2690">IFERROR(REPLACE(AM284,FIND(" ",AM284,1),1,""),AM284)</f>
        <v>#REF!</v>
      </c>
      <c r="AO284" s="91" t="e">
        <f t="shared" si="2690"/>
        <v>#REF!</v>
      </c>
      <c r="AP284" s="91" t="e">
        <f t="shared" si="2690"/>
        <v>#REF!</v>
      </c>
      <c r="AQ284" s="91" t="e">
        <f t="shared" si="2690"/>
        <v>#REF!</v>
      </c>
      <c r="AR284" s="91" t="e">
        <f t="shared" si="2690"/>
        <v>#REF!</v>
      </c>
      <c r="AS284" s="91" t="e">
        <f t="shared" si="2558"/>
        <v>#REF!</v>
      </c>
      <c r="AT284" s="91" t="e">
        <f t="shared" si="2559"/>
        <v>#REF!</v>
      </c>
      <c r="AU284" s="32" t="e">
        <f t="shared" si="2542"/>
        <v>#REF!</v>
      </c>
      <c r="AV284" s="93" t="e">
        <f>'Описание предлагаемого товара'!#REF!</f>
        <v>#REF!</v>
      </c>
      <c r="AW284" s="91" t="e">
        <f>MIN(SEARCH({0,1,2,3,4,5,6,7,8,9},AV284&amp; "0123456789"))</f>
        <v>#REF!</v>
      </c>
      <c r="AX284" s="91" t="str">
        <f t="shared" si="2560"/>
        <v/>
      </c>
      <c r="AY284" s="91" t="str">
        <f t="shared" si="2561"/>
        <v/>
      </c>
      <c r="AZ284" s="91" t="str">
        <f t="shared" si="2562"/>
        <v/>
      </c>
      <c r="BA284" s="91" t="str">
        <f t="shared" si="2563"/>
        <v/>
      </c>
      <c r="BB284" s="91" t="str">
        <f t="shared" si="2564"/>
        <v/>
      </c>
      <c r="BC284" s="91" t="str">
        <f t="shared" si="2565"/>
        <v/>
      </c>
      <c r="BD284" s="91" t="str">
        <f t="shared" si="2566"/>
        <v/>
      </c>
      <c r="BE284" s="91" t="str">
        <f t="shared" si="2567"/>
        <v/>
      </c>
      <c r="BF284" s="91" t="str">
        <f t="shared" si="2568"/>
        <v/>
      </c>
      <c r="BG284" s="91" t="str">
        <f t="shared" si="2569"/>
        <v/>
      </c>
      <c r="BH284" s="91" t="str">
        <f t="shared" si="2570"/>
        <v/>
      </c>
      <c r="BI284" s="91" t="str">
        <f t="shared" si="2571"/>
        <v/>
      </c>
      <c r="BJ284" s="91" t="str">
        <f t="shared" si="2572"/>
        <v/>
      </c>
      <c r="BK284" s="91" t="str">
        <f t="shared" si="2573"/>
        <v/>
      </c>
      <c r="BL284" s="91" t="str">
        <f t="shared" si="2574"/>
        <v/>
      </c>
      <c r="BM284" s="91" t="str">
        <f t="shared" si="2575"/>
        <v/>
      </c>
      <c r="BN284" s="91" t="str">
        <f t="shared" si="2576"/>
        <v/>
      </c>
      <c r="BO284" s="91" t="str">
        <f t="shared" si="2577"/>
        <v/>
      </c>
      <c r="BP284" s="91" t="str">
        <f t="shared" si="2578"/>
        <v/>
      </c>
      <c r="BQ284" s="91" t="str">
        <f t="shared" si="2579"/>
        <v/>
      </c>
      <c r="BR284" s="91" t="str">
        <f t="shared" si="2580"/>
        <v/>
      </c>
      <c r="BS284" s="91" t="str">
        <f t="shared" si="2581"/>
        <v/>
      </c>
      <c r="BT284" s="91" t="str">
        <f t="shared" si="2582"/>
        <v/>
      </c>
      <c r="BU284" s="91" t="str">
        <f t="shared" si="2583"/>
        <v/>
      </c>
      <c r="BV284" s="91" t="str">
        <f t="shared" si="2584"/>
        <v/>
      </c>
      <c r="BW284" s="91" t="str">
        <f t="shared" si="2585"/>
        <v/>
      </c>
      <c r="BX284" s="91" t="str">
        <f t="shared" si="2586"/>
        <v/>
      </c>
      <c r="BY284" s="91" t="str">
        <f t="shared" si="2587"/>
        <v/>
      </c>
      <c r="BZ284" s="91" t="str">
        <f t="shared" si="2588"/>
        <v/>
      </c>
      <c r="CA284" s="91" t="str">
        <f t="shared" si="2589"/>
        <v/>
      </c>
      <c r="CB284" s="91" t="str">
        <f t="shared" si="2590"/>
        <v/>
      </c>
      <c r="CC284" s="91" t="str">
        <f t="shared" si="2591"/>
        <v/>
      </c>
      <c r="CD284" s="91" t="str">
        <f t="shared" si="2592"/>
        <v/>
      </c>
      <c r="CE284" s="91" t="str">
        <f t="shared" si="2593"/>
        <v/>
      </c>
      <c r="CF284" s="91" t="str">
        <f t="shared" si="2594"/>
        <v/>
      </c>
      <c r="CG284" s="91" t="str">
        <f t="shared" si="2595"/>
        <v/>
      </c>
      <c r="CH284" s="91" t="str">
        <f t="shared" si="2596"/>
        <v/>
      </c>
      <c r="CI284" s="91" t="str">
        <f t="shared" si="2597"/>
        <v>нет</v>
      </c>
      <c r="CJ284" s="63" t="e">
        <f>IF(LEN('Описание предлагаемого товара'!#REF!)&gt;0,'Описание предлагаемого товара'!#REF!,"")</f>
        <v>#REF!</v>
      </c>
      <c r="CK284" s="91" t="e">
        <f t="shared" ref="CK284:CL284" si="2691">IFERROR(REPLACE(CJ284,FIND(CHAR(10),CJ284,1),1,""),CJ284)</f>
        <v>#REF!</v>
      </c>
      <c r="CL284" s="91" t="e">
        <f t="shared" si="2691"/>
        <v>#REF!</v>
      </c>
      <c r="CM284" s="91" t="e">
        <f t="shared" si="2599"/>
        <v>#REF!</v>
      </c>
      <c r="CN284" s="91" t="e">
        <f t="shared" si="2600"/>
        <v>#REF!</v>
      </c>
      <c r="CO284" s="91" t="e">
        <f t="shared" si="2601"/>
        <v>#REF!</v>
      </c>
      <c r="CP284" s="90" t="e">
        <f>IF(AU284="Не указан реестровый номер (мера нац.режима Запрет)","",IF(CI284="нет","",IF(CU284="да","исключение(не смотрим баллы)",IFERROR(IF(CI284*1&gt;0,IFERROR(IF(VLOOKUP(CI284*1,Обработ.выгрузка_реестра_РФ!$A:$G,7,)=0,"Баллы не установлены",VLOOKUP(CI284*1,Обработ.выгрузка_реестра_РФ!$A:$G,7,)),IF(LEN(CI284)&gt;14,"","нет номера в реестре РФ")),""),IF(LEN(CI284)=0,"","Некорректный реестровый номер")))))</f>
        <v>#REF!</v>
      </c>
      <c r="CQ284" s="33" t="e">
        <f>IF(LEN(C284)&gt;0,IFERROR(IF(LEN(H284)&gt;0,IF(LEN(VLOOKUP(H284,'исключения(не_смотрим_баллы)'!$A:$C,1,))&gt;0,"да","нет"),"не введен ОКПД2"),"нет"),"")</f>
        <v>#REF!</v>
      </c>
      <c r="CR284" s="33" t="e">
        <f ca="1">IF(CQ284="да",IF(TODAY()&lt;VLOOKUP(H284,'исключения(не_смотрим_баллы)'!$A:$C,3,),"да","нет"),"")</f>
        <v>#REF!</v>
      </c>
      <c r="CS284" s="33" t="str">
        <f>IFERROR(IF(CQ284="да",IF(VLOOKUP(CI284*1,Обработ.выгрузка_реестра_РФ!$A:$G,2,)&lt;VLOOKUP(H284,'исключения(не_смотрим_баллы)'!$A:$C,2,),"да","нет"),""),"")</f>
        <v/>
      </c>
      <c r="CT284" s="24"/>
      <c r="CU284" s="33" t="e">
        <f t="shared" si="2613"/>
        <v>#REF!</v>
      </c>
      <c r="CV284" s="91" t="e">
        <f t="shared" si="2614"/>
        <v>#REF!</v>
      </c>
      <c r="CW284" s="27" t="e">
        <f t="shared" si="2615"/>
        <v>#REF!</v>
      </c>
      <c r="CX284" s="26" t="e">
        <f t="shared" si="2544"/>
        <v>#REF!</v>
      </c>
      <c r="CY284" s="64" t="e">
        <f>IF(LEN('Описание предлагаемого товара'!#REF!)&gt;0,'Описание предлагаемого товара'!#REF!,"")</f>
        <v>#REF!</v>
      </c>
      <c r="CZ284" s="95" t="e">
        <f t="shared" si="2602"/>
        <v>#REF!</v>
      </c>
      <c r="DA284" s="95" t="e">
        <f t="shared" ref="DA284" si="2692">IFERROR(REPLACE(CZ284,FIND(" ",CZ284,1),1,""),CZ284)</f>
        <v>#REF!</v>
      </c>
      <c r="DB284" s="95" t="e">
        <f t="shared" si="2546"/>
        <v>#REF!</v>
      </c>
      <c r="DC284" s="95" t="e">
        <f t="shared" ref="DC284:DD284" si="2693">IFERROR(REPLACE(DB284,FIND("г.",DB284,1),2,""),DB284)</f>
        <v>#REF!</v>
      </c>
      <c r="DD284" s="95" t="e">
        <f t="shared" si="2693"/>
        <v>#REF!</v>
      </c>
      <c r="DE284" s="95" t="e">
        <f t="shared" ref="DE284:DF284" si="2694">IFERROR(REPLACE(DD284,FIND("г",DD284,1),1,""),DD284)</f>
        <v>#REF!</v>
      </c>
      <c r="DF284" s="95" t="e">
        <f t="shared" si="2694"/>
        <v>#REF!</v>
      </c>
      <c r="DG284" s="95" t="e">
        <f t="shared" si="2619"/>
        <v>#REF!</v>
      </c>
      <c r="DH284" s="25" t="str">
        <f>IFERROR(VLOOKUP(CI284*1,Обработ.выгрузка_реестра_РФ!$A:$G,5,),"")</f>
        <v/>
      </c>
      <c r="DI284" s="27" t="str">
        <f t="shared" si="2629"/>
        <v/>
      </c>
      <c r="DJ284" s="27" t="str">
        <f t="shared" ca="1" si="2606"/>
        <v/>
      </c>
      <c r="DK284" s="63" t="e">
        <f>IF(LEN('Описание предлагаемого товара'!#REF!)&gt;0,'Описание предлагаемого товара'!#REF!,"")</f>
        <v>#REF!</v>
      </c>
      <c r="DL284" s="63" t="e">
        <f>IF(LEN('Описание предлагаемого товара'!#REF!)&gt;0,'Описание предлагаемого товара'!#REF!,"")</f>
        <v>#REF!</v>
      </c>
      <c r="DM284" s="32"/>
    </row>
    <row r="285" spans="1:117" ht="48.75" customHeight="1" x14ac:dyDescent="0.25">
      <c r="A285" s="61" t="e">
        <f>IF(LEN('Описание предлагаемого товара'!#REF!)&gt;0,'Описание предлагаемого товара'!#REF!,"")</f>
        <v>#REF!</v>
      </c>
      <c r="B285" s="65" t="e">
        <f>IF(LEN('Описание предлагаемого товара'!#REF!)&gt;0,'Описание предлагаемого товара'!#REF!,"")</f>
        <v>#REF!</v>
      </c>
      <c r="C285" s="61" t="e">
        <f>IF(LEN('Описание предлагаемого товара'!#REF!)&gt;0,'Описание предлагаемого товара'!#REF!,"")</f>
        <v>#REF!</v>
      </c>
      <c r="D285" s="61" t="e">
        <f>IF(LEN('Описание предлагаемого товара'!#REF!)&gt;0,'Описание предлагаемого товара'!#REF!,"")</f>
        <v>#REF!</v>
      </c>
      <c r="E285" s="61" t="e">
        <f>IF(LEN('Описание предлагаемого товара'!#REF!)&gt;0,'Описание предлагаемого товара'!#REF!,"")</f>
        <v>#REF!</v>
      </c>
      <c r="F285" s="61" t="e">
        <f>IF(LEN('Описание предлагаемого товара'!#REF!)&gt;0,'Описание предлагаемого товара'!#REF!,"")</f>
        <v>#REF!</v>
      </c>
      <c r="G285" s="61" t="e">
        <f>IF(LEN('Описание предлагаемого товара'!#REF!)&gt;0,'Описание предлагаемого товара'!#REF!,"")</f>
        <v>#REF!</v>
      </c>
      <c r="H285" s="61" t="e">
        <f>IF(LEN('Описание предлагаемого товара'!#REF!)&gt;0,'Описание предлагаемого товара'!#REF!,"")</f>
        <v>#REF!</v>
      </c>
      <c r="I285" s="61" t="e">
        <f>IF(LEN('Описание предлагаемого товара'!#REF!)&gt;0,'Описание предлагаемого товара'!#REF!,"")</f>
        <v>#REF!</v>
      </c>
      <c r="J285" s="38" t="str">
        <f>IFERROR(VLOOKUP(B285,SAP!$A:$E,5,),"")</f>
        <v/>
      </c>
      <c r="K285" s="40" t="str">
        <f t="shared" si="2549"/>
        <v/>
      </c>
      <c r="L285" s="61" t="e">
        <f>IF(LEN('Описание предлагаемого товара'!#REF!)&gt;0,IFERROR('Описание предлагаемого товара'!#REF!*1,""),"")</f>
        <v>#REF!</v>
      </c>
      <c r="M285" s="39" t="str">
        <f>IFERROR(VLOOKUP(B285,SAP!$A:$E,2,),"")</f>
        <v/>
      </c>
      <c r="N285" s="41" t="str">
        <f t="shared" si="2685"/>
        <v/>
      </c>
      <c r="O285" s="39" t="str">
        <f t="shared" si="2536"/>
        <v/>
      </c>
      <c r="P285" s="36" t="e">
        <f>IF(LEN('Описание предлагаемого товара'!#REF!)&gt;0,'Описание предлагаемого товара'!#REF!,"")</f>
        <v>#REF!</v>
      </c>
      <c r="Q28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85" s="37" t="e">
        <f>IF(LEN('Описание предлагаемого товара'!#REF!)&gt;0,'Описание предлагаемого товара'!#REF!,"")</f>
        <v>#REF!</v>
      </c>
      <c r="S285" s="37" t="e">
        <f>IF(LEN('Описание предлагаемого товара'!#REF!)&gt;0,'Описание предлагаемого товара'!#REF!,"")</f>
        <v>#REF!</v>
      </c>
      <c r="T28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85" s="23" t="str">
        <f>IFERROR(VLOOKUP(CI285*1,Обработ.выгрузка_реестра_РФ!$A:$G,6,),"")</f>
        <v/>
      </c>
      <c r="V285" s="61" t="e">
        <f>IF(LEN('Описание предлагаемого товара'!#REF!)&gt;0,'Описание предлагаемого товара'!#REF!,"")</f>
        <v>#REF!</v>
      </c>
      <c r="W285" s="62" t="e">
        <f>IF(LEN('Описание предлагаемого товара'!#REF!)&gt;0,'Описание предлагаемого товара'!#REF!,"")</f>
        <v>#REF!</v>
      </c>
      <c r="X285" s="91" t="e">
        <f t="shared" ref="X285:Y285" si="2695">IFERROR(REPLACE(W285,FIND(CHAR(10),W285,1),1," "),W285)</f>
        <v>#REF!</v>
      </c>
      <c r="Y285" s="91" t="e">
        <f t="shared" si="2695"/>
        <v>#REF!</v>
      </c>
      <c r="Z285" s="91" t="e">
        <f t="shared" si="2551"/>
        <v>#REF!</v>
      </c>
      <c r="AA285" s="91" t="e">
        <f t="shared" si="2552"/>
        <v>#REF!</v>
      </c>
      <c r="AB285" s="91" t="e">
        <f t="shared" si="2553"/>
        <v>#REF!</v>
      </c>
      <c r="AC285" s="91" t="e">
        <f t="shared" ref="AC285:AF285" si="2696">IFERROR(REPLACE(AB285,FIND("  ",AB285,1),2," "),AB285)</f>
        <v>#REF!</v>
      </c>
      <c r="AD285" s="91" t="e">
        <f t="shared" si="2696"/>
        <v>#REF!</v>
      </c>
      <c r="AE285" s="91" t="e">
        <f t="shared" si="2696"/>
        <v>#REF!</v>
      </c>
      <c r="AF285" s="91" t="e">
        <f t="shared" si="2696"/>
        <v>#REF!</v>
      </c>
      <c r="AG285" s="23" t="str">
        <f>IFERROR(VLOOKUP(CI285*1,Обработ.выгрузка_реестра_РФ!$A:$G,4,),"")</f>
        <v/>
      </c>
      <c r="AH285" s="91" t="str">
        <f t="shared" ref="AH285:AI285" si="2697">IFERROR(REPLACE(AG285,FIND("-",AG285,1),1,"*"),AG285)</f>
        <v/>
      </c>
      <c r="AI285" s="91" t="str">
        <f t="shared" si="2697"/>
        <v/>
      </c>
      <c r="AJ285" s="27" t="str">
        <f t="shared" si="2651"/>
        <v/>
      </c>
      <c r="AK285" s="63" t="e">
        <f>IF(LEN('Описание предлагаемого товара'!#REF!)&gt;0,'Описание предлагаемого товара'!#REF!,"")</f>
        <v>#REF!</v>
      </c>
      <c r="AL285" s="91" t="e">
        <f t="shared" ref="AL285:AM285" si="2698">IFERROR(REPLACE(AK285,FIND(CHAR(10),AK285,1),1,""),AK285)</f>
        <v>#REF!</v>
      </c>
      <c r="AM285" s="91" t="e">
        <f t="shared" si="2698"/>
        <v>#REF!</v>
      </c>
      <c r="AN285" s="91" t="e">
        <f t="shared" ref="AN285:AR285" si="2699">IFERROR(REPLACE(AM285,FIND(" ",AM285,1),1,""),AM285)</f>
        <v>#REF!</v>
      </c>
      <c r="AO285" s="91" t="e">
        <f t="shared" si="2699"/>
        <v>#REF!</v>
      </c>
      <c r="AP285" s="91" t="e">
        <f t="shared" si="2699"/>
        <v>#REF!</v>
      </c>
      <c r="AQ285" s="91" t="e">
        <f t="shared" si="2699"/>
        <v>#REF!</v>
      </c>
      <c r="AR285" s="91" t="e">
        <f t="shared" si="2699"/>
        <v>#REF!</v>
      </c>
      <c r="AS285" s="91" t="e">
        <f t="shared" si="2558"/>
        <v>#REF!</v>
      </c>
      <c r="AT285" s="91" t="e">
        <f t="shared" si="2559"/>
        <v>#REF!</v>
      </c>
      <c r="AU285" s="32" t="e">
        <f t="shared" si="2542"/>
        <v>#REF!</v>
      </c>
      <c r="AV285" s="93" t="e">
        <f>'Описание предлагаемого товара'!#REF!</f>
        <v>#REF!</v>
      </c>
      <c r="AW285" s="91" t="e">
        <f>MIN(SEARCH({0,1,2,3,4,5,6,7,8,9},AV285&amp; "0123456789"))</f>
        <v>#REF!</v>
      </c>
      <c r="AX285" s="91" t="str">
        <f t="shared" si="2560"/>
        <v/>
      </c>
      <c r="AY285" s="91" t="str">
        <f t="shared" si="2561"/>
        <v/>
      </c>
      <c r="AZ285" s="91" t="str">
        <f t="shared" si="2562"/>
        <v/>
      </c>
      <c r="BA285" s="91" t="str">
        <f t="shared" si="2563"/>
        <v/>
      </c>
      <c r="BB285" s="91" t="str">
        <f t="shared" si="2564"/>
        <v/>
      </c>
      <c r="BC285" s="91" t="str">
        <f t="shared" si="2565"/>
        <v/>
      </c>
      <c r="BD285" s="91" t="str">
        <f t="shared" si="2566"/>
        <v/>
      </c>
      <c r="BE285" s="91" t="str">
        <f t="shared" si="2567"/>
        <v/>
      </c>
      <c r="BF285" s="91" t="str">
        <f t="shared" si="2568"/>
        <v/>
      </c>
      <c r="BG285" s="91" t="str">
        <f t="shared" si="2569"/>
        <v/>
      </c>
      <c r="BH285" s="91" t="str">
        <f t="shared" si="2570"/>
        <v/>
      </c>
      <c r="BI285" s="91" t="str">
        <f t="shared" si="2571"/>
        <v/>
      </c>
      <c r="BJ285" s="91" t="str">
        <f t="shared" si="2572"/>
        <v/>
      </c>
      <c r="BK285" s="91" t="str">
        <f t="shared" si="2573"/>
        <v/>
      </c>
      <c r="BL285" s="91" t="str">
        <f t="shared" si="2574"/>
        <v/>
      </c>
      <c r="BM285" s="91" t="str">
        <f t="shared" si="2575"/>
        <v/>
      </c>
      <c r="BN285" s="91" t="str">
        <f t="shared" si="2576"/>
        <v/>
      </c>
      <c r="BO285" s="91" t="str">
        <f t="shared" si="2577"/>
        <v/>
      </c>
      <c r="BP285" s="91" t="str">
        <f t="shared" si="2578"/>
        <v/>
      </c>
      <c r="BQ285" s="91" t="str">
        <f t="shared" si="2579"/>
        <v/>
      </c>
      <c r="BR285" s="91" t="str">
        <f t="shared" si="2580"/>
        <v/>
      </c>
      <c r="BS285" s="91" t="str">
        <f t="shared" si="2581"/>
        <v/>
      </c>
      <c r="BT285" s="91" t="str">
        <f t="shared" si="2582"/>
        <v/>
      </c>
      <c r="BU285" s="91" t="str">
        <f t="shared" si="2583"/>
        <v/>
      </c>
      <c r="BV285" s="91" t="str">
        <f t="shared" si="2584"/>
        <v/>
      </c>
      <c r="BW285" s="91" t="str">
        <f t="shared" si="2585"/>
        <v/>
      </c>
      <c r="BX285" s="91" t="str">
        <f t="shared" si="2586"/>
        <v/>
      </c>
      <c r="BY285" s="91" t="str">
        <f t="shared" si="2587"/>
        <v/>
      </c>
      <c r="BZ285" s="91" t="str">
        <f t="shared" si="2588"/>
        <v/>
      </c>
      <c r="CA285" s="91" t="str">
        <f t="shared" si="2589"/>
        <v/>
      </c>
      <c r="CB285" s="91" t="str">
        <f t="shared" si="2590"/>
        <v/>
      </c>
      <c r="CC285" s="91" t="str">
        <f t="shared" si="2591"/>
        <v/>
      </c>
      <c r="CD285" s="91" t="str">
        <f t="shared" si="2592"/>
        <v/>
      </c>
      <c r="CE285" s="91" t="str">
        <f t="shared" si="2593"/>
        <v/>
      </c>
      <c r="CF285" s="91" t="str">
        <f t="shared" si="2594"/>
        <v/>
      </c>
      <c r="CG285" s="91" t="str">
        <f t="shared" si="2595"/>
        <v/>
      </c>
      <c r="CH285" s="91" t="str">
        <f t="shared" si="2596"/>
        <v/>
      </c>
      <c r="CI285" s="91" t="str">
        <f t="shared" si="2597"/>
        <v>нет</v>
      </c>
      <c r="CJ285" s="63" t="e">
        <f>IF(LEN('Описание предлагаемого товара'!#REF!)&gt;0,'Описание предлагаемого товара'!#REF!,"")</f>
        <v>#REF!</v>
      </c>
      <c r="CK285" s="91" t="e">
        <f t="shared" ref="CK285:CL285" si="2700">IFERROR(REPLACE(CJ285,FIND(CHAR(10),CJ285,1),1,""),CJ285)</f>
        <v>#REF!</v>
      </c>
      <c r="CL285" s="91" t="e">
        <f t="shared" si="2700"/>
        <v>#REF!</v>
      </c>
      <c r="CM285" s="91" t="e">
        <f t="shared" si="2599"/>
        <v>#REF!</v>
      </c>
      <c r="CN285" s="91" t="e">
        <f t="shared" si="2600"/>
        <v>#REF!</v>
      </c>
      <c r="CO285" s="91" t="e">
        <f t="shared" si="2601"/>
        <v>#REF!</v>
      </c>
      <c r="CP285" s="90" t="e">
        <f>IF(AU285="Не указан реестровый номер (мера нац.режима Запрет)","",IF(CI285="нет","",IF(CU285="да","исключение(не смотрим баллы)",IFERROR(IF(CI285*1&gt;0,IFERROR(IF(VLOOKUP(CI285*1,Обработ.выгрузка_реестра_РФ!$A:$G,7,)=0,"Баллы не установлены",VLOOKUP(CI285*1,Обработ.выгрузка_реестра_РФ!$A:$G,7,)),IF(LEN(CI285)&gt;14,"","нет номера в реестре РФ")),""),IF(LEN(CI285)=0,"","Некорректный реестровый номер")))))</f>
        <v>#REF!</v>
      </c>
      <c r="CQ285" s="33" t="e">
        <f>IF(LEN(C285)&gt;0,IFERROR(IF(LEN(H285)&gt;0,IF(LEN(VLOOKUP(H285,'исключения(не_смотрим_баллы)'!$A:$C,1,))&gt;0,"да","нет"),"не введен ОКПД2"),"нет"),"")</f>
        <v>#REF!</v>
      </c>
      <c r="CR285" s="33" t="e">
        <f ca="1">IF(CQ285="да",IF(TODAY()&lt;VLOOKUP(H285,'исключения(не_смотрим_баллы)'!$A:$C,3,),"да","нет"),"")</f>
        <v>#REF!</v>
      </c>
      <c r="CS285" s="33" t="str">
        <f>IFERROR(IF(CQ285="да",IF(VLOOKUP(CI285*1,Обработ.выгрузка_реестра_РФ!$A:$G,2,)&lt;VLOOKUP(H285,'исключения(не_смотрим_баллы)'!$A:$C,2,),"да","нет"),""),"")</f>
        <v/>
      </c>
      <c r="CT285" s="24"/>
      <c r="CU285" s="33" t="e">
        <f t="shared" si="2613"/>
        <v>#REF!</v>
      </c>
      <c r="CV285" s="91" t="e">
        <f t="shared" si="2614"/>
        <v>#REF!</v>
      </c>
      <c r="CW285" s="27" t="e">
        <f t="shared" si="2615"/>
        <v>#REF!</v>
      </c>
      <c r="CX285" s="26" t="e">
        <f t="shared" si="2544"/>
        <v>#REF!</v>
      </c>
      <c r="CY285" s="64" t="e">
        <f>IF(LEN('Описание предлагаемого товара'!#REF!)&gt;0,'Описание предлагаемого товара'!#REF!,"")</f>
        <v>#REF!</v>
      </c>
      <c r="CZ285" s="95" t="e">
        <f t="shared" si="2602"/>
        <v>#REF!</v>
      </c>
      <c r="DA285" s="95" t="e">
        <f t="shared" ref="DA285" si="2701">IFERROR(REPLACE(CZ285,FIND(" ",CZ285,1),1,""),CZ285)</f>
        <v>#REF!</v>
      </c>
      <c r="DB285" s="95" t="e">
        <f t="shared" si="2546"/>
        <v>#REF!</v>
      </c>
      <c r="DC285" s="95" t="e">
        <f t="shared" ref="DC285:DD285" si="2702">IFERROR(REPLACE(DB285,FIND("г.",DB285,1),2,""),DB285)</f>
        <v>#REF!</v>
      </c>
      <c r="DD285" s="95" t="e">
        <f t="shared" si="2702"/>
        <v>#REF!</v>
      </c>
      <c r="DE285" s="95" t="e">
        <f t="shared" ref="DE285:DF285" si="2703">IFERROR(REPLACE(DD285,FIND("г",DD285,1),1,""),DD285)</f>
        <v>#REF!</v>
      </c>
      <c r="DF285" s="95" t="e">
        <f t="shared" si="2703"/>
        <v>#REF!</v>
      </c>
      <c r="DG285" s="95" t="e">
        <f t="shared" si="2619"/>
        <v>#REF!</v>
      </c>
      <c r="DH285" s="25" t="str">
        <f>IFERROR(VLOOKUP(CI285*1,Обработ.выгрузка_реестра_РФ!$A:$G,5,),"")</f>
        <v/>
      </c>
      <c r="DI285" s="27" t="str">
        <f t="shared" si="2629"/>
        <v/>
      </c>
      <c r="DJ285" s="27" t="str">
        <f t="shared" ca="1" si="2606"/>
        <v/>
      </c>
      <c r="DK285" s="63" t="e">
        <f>IF(LEN('Описание предлагаемого товара'!#REF!)&gt;0,'Описание предлагаемого товара'!#REF!,"")</f>
        <v>#REF!</v>
      </c>
      <c r="DL285" s="63" t="e">
        <f>IF(LEN('Описание предлагаемого товара'!#REF!)&gt;0,'Описание предлагаемого товара'!#REF!,"")</f>
        <v>#REF!</v>
      </c>
      <c r="DM285" s="32"/>
    </row>
    <row r="286" spans="1:117" ht="48.75" customHeight="1" x14ac:dyDescent="0.25">
      <c r="A286" s="61" t="e">
        <f>IF(LEN('Описание предлагаемого товара'!#REF!)&gt;0,'Описание предлагаемого товара'!#REF!,"")</f>
        <v>#REF!</v>
      </c>
      <c r="B286" s="65" t="e">
        <f>IF(LEN('Описание предлагаемого товара'!#REF!)&gt;0,'Описание предлагаемого товара'!#REF!,"")</f>
        <v>#REF!</v>
      </c>
      <c r="C286" s="61" t="e">
        <f>IF(LEN('Описание предлагаемого товара'!#REF!)&gt;0,'Описание предлагаемого товара'!#REF!,"")</f>
        <v>#REF!</v>
      </c>
      <c r="D286" s="61" t="e">
        <f>IF(LEN('Описание предлагаемого товара'!#REF!)&gt;0,'Описание предлагаемого товара'!#REF!,"")</f>
        <v>#REF!</v>
      </c>
      <c r="E286" s="61" t="e">
        <f>IF(LEN('Описание предлагаемого товара'!#REF!)&gt;0,'Описание предлагаемого товара'!#REF!,"")</f>
        <v>#REF!</v>
      </c>
      <c r="F286" s="61" t="e">
        <f>IF(LEN('Описание предлагаемого товара'!#REF!)&gt;0,'Описание предлагаемого товара'!#REF!,"")</f>
        <v>#REF!</v>
      </c>
      <c r="G286" s="61" t="e">
        <f>IF(LEN('Описание предлагаемого товара'!#REF!)&gt;0,'Описание предлагаемого товара'!#REF!,"")</f>
        <v>#REF!</v>
      </c>
      <c r="H286" s="61" t="e">
        <f>IF(LEN('Описание предлагаемого товара'!#REF!)&gt;0,'Описание предлагаемого товара'!#REF!,"")</f>
        <v>#REF!</v>
      </c>
      <c r="I286" s="61" t="e">
        <f>IF(LEN('Описание предлагаемого товара'!#REF!)&gt;0,'Описание предлагаемого товара'!#REF!,"")</f>
        <v>#REF!</v>
      </c>
      <c r="J286" s="38" t="str">
        <f>IFERROR(VLOOKUP(B286,SAP!$A:$E,5,),"")</f>
        <v/>
      </c>
      <c r="K286" s="40" t="str">
        <f t="shared" si="2549"/>
        <v/>
      </c>
      <c r="L286" s="61" t="e">
        <f>IF(LEN('Описание предлагаемого товара'!#REF!)&gt;0,IFERROR('Описание предлагаемого товара'!#REF!*1,""),"")</f>
        <v>#REF!</v>
      </c>
      <c r="M286" s="39" t="str">
        <f>IFERROR(VLOOKUP(B286,SAP!$A:$E,2,),"")</f>
        <v/>
      </c>
      <c r="N286" s="41" t="str">
        <f t="shared" si="2685"/>
        <v/>
      </c>
      <c r="O286" s="39" t="str">
        <f t="shared" si="2536"/>
        <v/>
      </c>
      <c r="P286" s="36" t="e">
        <f>IF(LEN('Описание предлагаемого товара'!#REF!)&gt;0,'Описание предлагаемого товара'!#REF!,"")</f>
        <v>#REF!</v>
      </c>
      <c r="Q28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86" s="37" t="e">
        <f>IF(LEN('Описание предлагаемого товара'!#REF!)&gt;0,'Описание предлагаемого товара'!#REF!,"")</f>
        <v>#REF!</v>
      </c>
      <c r="S286" s="37" t="e">
        <f>IF(LEN('Описание предлагаемого товара'!#REF!)&gt;0,'Описание предлагаемого товара'!#REF!,"")</f>
        <v>#REF!</v>
      </c>
      <c r="T28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86" s="23" t="str">
        <f>IFERROR(VLOOKUP(CI286*1,Обработ.выгрузка_реестра_РФ!$A:$G,6,),"")</f>
        <v/>
      </c>
      <c r="V286" s="61" t="e">
        <f>IF(LEN('Описание предлагаемого товара'!#REF!)&gt;0,'Описание предлагаемого товара'!#REF!,"")</f>
        <v>#REF!</v>
      </c>
      <c r="W286" s="62" t="e">
        <f>IF(LEN('Описание предлагаемого товара'!#REF!)&gt;0,'Описание предлагаемого товара'!#REF!,"")</f>
        <v>#REF!</v>
      </c>
      <c r="X286" s="91" t="e">
        <f t="shared" ref="X286:Y286" si="2704">IFERROR(REPLACE(W286,FIND(CHAR(10),W286,1),1," "),W286)</f>
        <v>#REF!</v>
      </c>
      <c r="Y286" s="91" t="e">
        <f t="shared" si="2704"/>
        <v>#REF!</v>
      </c>
      <c r="Z286" s="91" t="e">
        <f t="shared" si="2551"/>
        <v>#REF!</v>
      </c>
      <c r="AA286" s="91" t="e">
        <f t="shared" si="2552"/>
        <v>#REF!</v>
      </c>
      <c r="AB286" s="91" t="e">
        <f t="shared" si="2553"/>
        <v>#REF!</v>
      </c>
      <c r="AC286" s="91" t="e">
        <f t="shared" ref="AC286:AF286" si="2705">IFERROR(REPLACE(AB286,FIND("  ",AB286,1),2," "),AB286)</f>
        <v>#REF!</v>
      </c>
      <c r="AD286" s="91" t="e">
        <f t="shared" si="2705"/>
        <v>#REF!</v>
      </c>
      <c r="AE286" s="91" t="e">
        <f t="shared" si="2705"/>
        <v>#REF!</v>
      </c>
      <c r="AF286" s="91" t="e">
        <f t="shared" si="2705"/>
        <v>#REF!</v>
      </c>
      <c r="AG286" s="23" t="str">
        <f>IFERROR(VLOOKUP(CI286*1,Обработ.выгрузка_реестра_РФ!$A:$G,4,),"")</f>
        <v/>
      </c>
      <c r="AH286" s="91" t="str">
        <f t="shared" ref="AH286:AI286" si="2706">IFERROR(REPLACE(AG286,FIND("-",AG286,1),1,"*"),AG286)</f>
        <v/>
      </c>
      <c r="AI286" s="91" t="str">
        <f t="shared" si="2706"/>
        <v/>
      </c>
      <c r="AJ286" s="27" t="str">
        <f t="shared" si="2651"/>
        <v/>
      </c>
      <c r="AK286" s="63" t="e">
        <f>IF(LEN('Описание предлагаемого товара'!#REF!)&gt;0,'Описание предлагаемого товара'!#REF!,"")</f>
        <v>#REF!</v>
      </c>
      <c r="AL286" s="91" t="e">
        <f t="shared" ref="AL286:AM286" si="2707">IFERROR(REPLACE(AK286,FIND(CHAR(10),AK286,1),1,""),AK286)</f>
        <v>#REF!</v>
      </c>
      <c r="AM286" s="91" t="e">
        <f t="shared" si="2707"/>
        <v>#REF!</v>
      </c>
      <c r="AN286" s="91" t="e">
        <f t="shared" ref="AN286:AR286" si="2708">IFERROR(REPLACE(AM286,FIND(" ",AM286,1),1,""),AM286)</f>
        <v>#REF!</v>
      </c>
      <c r="AO286" s="91" t="e">
        <f t="shared" si="2708"/>
        <v>#REF!</v>
      </c>
      <c r="AP286" s="91" t="e">
        <f t="shared" si="2708"/>
        <v>#REF!</v>
      </c>
      <c r="AQ286" s="91" t="e">
        <f t="shared" si="2708"/>
        <v>#REF!</v>
      </c>
      <c r="AR286" s="91" t="e">
        <f t="shared" si="2708"/>
        <v>#REF!</v>
      </c>
      <c r="AS286" s="91" t="e">
        <f t="shared" si="2558"/>
        <v>#REF!</v>
      </c>
      <c r="AT286" s="91" t="e">
        <f t="shared" si="2559"/>
        <v>#REF!</v>
      </c>
      <c r="AU286" s="32" t="e">
        <f t="shared" si="2542"/>
        <v>#REF!</v>
      </c>
      <c r="AV286" s="93" t="e">
        <f>'Описание предлагаемого товара'!#REF!</f>
        <v>#REF!</v>
      </c>
      <c r="AW286" s="91" t="e">
        <f>MIN(SEARCH({0,1,2,3,4,5,6,7,8,9},AV286&amp; "0123456789"))</f>
        <v>#REF!</v>
      </c>
      <c r="AX286" s="91" t="str">
        <f t="shared" si="2560"/>
        <v/>
      </c>
      <c r="AY286" s="91" t="str">
        <f t="shared" si="2561"/>
        <v/>
      </c>
      <c r="AZ286" s="91" t="str">
        <f t="shared" si="2562"/>
        <v/>
      </c>
      <c r="BA286" s="91" t="str">
        <f t="shared" si="2563"/>
        <v/>
      </c>
      <c r="BB286" s="91" t="str">
        <f t="shared" si="2564"/>
        <v/>
      </c>
      <c r="BC286" s="91" t="str">
        <f t="shared" si="2565"/>
        <v/>
      </c>
      <c r="BD286" s="91" t="str">
        <f t="shared" si="2566"/>
        <v/>
      </c>
      <c r="BE286" s="91" t="str">
        <f t="shared" si="2567"/>
        <v/>
      </c>
      <c r="BF286" s="91" t="str">
        <f t="shared" si="2568"/>
        <v/>
      </c>
      <c r="BG286" s="91" t="str">
        <f t="shared" si="2569"/>
        <v/>
      </c>
      <c r="BH286" s="91" t="str">
        <f t="shared" si="2570"/>
        <v/>
      </c>
      <c r="BI286" s="91" t="str">
        <f t="shared" si="2571"/>
        <v/>
      </c>
      <c r="BJ286" s="91" t="str">
        <f t="shared" si="2572"/>
        <v/>
      </c>
      <c r="BK286" s="91" t="str">
        <f t="shared" si="2573"/>
        <v/>
      </c>
      <c r="BL286" s="91" t="str">
        <f t="shared" si="2574"/>
        <v/>
      </c>
      <c r="BM286" s="91" t="str">
        <f t="shared" si="2575"/>
        <v/>
      </c>
      <c r="BN286" s="91" t="str">
        <f t="shared" si="2576"/>
        <v/>
      </c>
      <c r="BO286" s="91" t="str">
        <f t="shared" si="2577"/>
        <v/>
      </c>
      <c r="BP286" s="91" t="str">
        <f t="shared" si="2578"/>
        <v/>
      </c>
      <c r="BQ286" s="91" t="str">
        <f t="shared" si="2579"/>
        <v/>
      </c>
      <c r="BR286" s="91" t="str">
        <f t="shared" si="2580"/>
        <v/>
      </c>
      <c r="BS286" s="91" t="str">
        <f t="shared" si="2581"/>
        <v/>
      </c>
      <c r="BT286" s="91" t="str">
        <f t="shared" si="2582"/>
        <v/>
      </c>
      <c r="BU286" s="91" t="str">
        <f t="shared" si="2583"/>
        <v/>
      </c>
      <c r="BV286" s="91" t="str">
        <f t="shared" si="2584"/>
        <v/>
      </c>
      <c r="BW286" s="91" t="str">
        <f t="shared" si="2585"/>
        <v/>
      </c>
      <c r="BX286" s="91" t="str">
        <f t="shared" si="2586"/>
        <v/>
      </c>
      <c r="BY286" s="91" t="str">
        <f t="shared" si="2587"/>
        <v/>
      </c>
      <c r="BZ286" s="91" t="str">
        <f t="shared" si="2588"/>
        <v/>
      </c>
      <c r="CA286" s="91" t="str">
        <f t="shared" si="2589"/>
        <v/>
      </c>
      <c r="CB286" s="91" t="str">
        <f t="shared" si="2590"/>
        <v/>
      </c>
      <c r="CC286" s="91" t="str">
        <f t="shared" si="2591"/>
        <v/>
      </c>
      <c r="CD286" s="91" t="str">
        <f t="shared" si="2592"/>
        <v/>
      </c>
      <c r="CE286" s="91" t="str">
        <f t="shared" si="2593"/>
        <v/>
      </c>
      <c r="CF286" s="91" t="str">
        <f t="shared" si="2594"/>
        <v/>
      </c>
      <c r="CG286" s="91" t="str">
        <f t="shared" si="2595"/>
        <v/>
      </c>
      <c r="CH286" s="91" t="str">
        <f t="shared" si="2596"/>
        <v/>
      </c>
      <c r="CI286" s="91" t="str">
        <f t="shared" si="2597"/>
        <v>нет</v>
      </c>
      <c r="CJ286" s="63" t="e">
        <f>IF(LEN('Описание предлагаемого товара'!#REF!)&gt;0,'Описание предлагаемого товара'!#REF!,"")</f>
        <v>#REF!</v>
      </c>
      <c r="CK286" s="91" t="e">
        <f t="shared" ref="CK286:CL286" si="2709">IFERROR(REPLACE(CJ286,FIND(CHAR(10),CJ286,1),1,""),CJ286)</f>
        <v>#REF!</v>
      </c>
      <c r="CL286" s="91" t="e">
        <f t="shared" si="2709"/>
        <v>#REF!</v>
      </c>
      <c r="CM286" s="91" t="e">
        <f t="shared" si="2599"/>
        <v>#REF!</v>
      </c>
      <c r="CN286" s="91" t="e">
        <f t="shared" si="2600"/>
        <v>#REF!</v>
      </c>
      <c r="CO286" s="91" t="e">
        <f t="shared" si="2601"/>
        <v>#REF!</v>
      </c>
      <c r="CP286" s="90" t="e">
        <f>IF(AU286="Не указан реестровый номер (мера нац.режима Запрет)","",IF(CI286="нет","",IF(CU286="да","исключение(не смотрим баллы)",IFERROR(IF(CI286*1&gt;0,IFERROR(IF(VLOOKUP(CI286*1,Обработ.выгрузка_реестра_РФ!$A:$G,7,)=0,"Баллы не установлены",VLOOKUP(CI286*1,Обработ.выгрузка_реестра_РФ!$A:$G,7,)),IF(LEN(CI286)&gt;14,"","нет номера в реестре РФ")),""),IF(LEN(CI286)=0,"","Некорректный реестровый номер")))))</f>
        <v>#REF!</v>
      </c>
      <c r="CQ286" s="33" t="e">
        <f>IF(LEN(C286)&gt;0,IFERROR(IF(LEN(H286)&gt;0,IF(LEN(VLOOKUP(H286,'исключения(не_смотрим_баллы)'!$A:$C,1,))&gt;0,"да","нет"),"не введен ОКПД2"),"нет"),"")</f>
        <v>#REF!</v>
      </c>
      <c r="CR286" s="33" t="e">
        <f ca="1">IF(CQ286="да",IF(TODAY()&lt;VLOOKUP(H286,'исключения(не_смотрим_баллы)'!$A:$C,3,),"да","нет"),"")</f>
        <v>#REF!</v>
      </c>
      <c r="CS286" s="33" t="str">
        <f>IFERROR(IF(CQ286="да",IF(VLOOKUP(CI286*1,Обработ.выгрузка_реестра_РФ!$A:$G,2,)&lt;VLOOKUP(H286,'исключения(не_смотрим_баллы)'!$A:$C,2,),"да","нет"),""),"")</f>
        <v/>
      </c>
      <c r="CT286" s="24"/>
      <c r="CU286" s="33" t="e">
        <f t="shared" si="2613"/>
        <v>#REF!</v>
      </c>
      <c r="CV286" s="91" t="e">
        <f t="shared" si="2614"/>
        <v>#REF!</v>
      </c>
      <c r="CW286" s="27" t="e">
        <f t="shared" si="2615"/>
        <v>#REF!</v>
      </c>
      <c r="CX286" s="26" t="e">
        <f t="shared" si="2544"/>
        <v>#REF!</v>
      </c>
      <c r="CY286" s="64" t="e">
        <f>IF(LEN('Описание предлагаемого товара'!#REF!)&gt;0,'Описание предлагаемого товара'!#REF!,"")</f>
        <v>#REF!</v>
      </c>
      <c r="CZ286" s="95" t="e">
        <f t="shared" si="2602"/>
        <v>#REF!</v>
      </c>
      <c r="DA286" s="95" t="e">
        <f t="shared" ref="DA286" si="2710">IFERROR(REPLACE(CZ286,FIND(" ",CZ286,1),1,""),CZ286)</f>
        <v>#REF!</v>
      </c>
      <c r="DB286" s="95" t="e">
        <f t="shared" si="2546"/>
        <v>#REF!</v>
      </c>
      <c r="DC286" s="95" t="e">
        <f t="shared" ref="DC286:DD286" si="2711">IFERROR(REPLACE(DB286,FIND("г.",DB286,1),2,""),DB286)</f>
        <v>#REF!</v>
      </c>
      <c r="DD286" s="95" t="e">
        <f t="shared" si="2711"/>
        <v>#REF!</v>
      </c>
      <c r="DE286" s="95" t="e">
        <f t="shared" ref="DE286:DF286" si="2712">IFERROR(REPLACE(DD286,FIND("г",DD286,1),1,""),DD286)</f>
        <v>#REF!</v>
      </c>
      <c r="DF286" s="95" t="e">
        <f t="shared" si="2712"/>
        <v>#REF!</v>
      </c>
      <c r="DG286" s="95" t="e">
        <f t="shared" si="2619"/>
        <v>#REF!</v>
      </c>
      <c r="DH286" s="25" t="str">
        <f>IFERROR(VLOOKUP(CI286*1,Обработ.выгрузка_реестра_РФ!$A:$G,5,),"")</f>
        <v/>
      </c>
      <c r="DI286" s="27" t="str">
        <f t="shared" si="2629"/>
        <v/>
      </c>
      <c r="DJ286" s="27" t="str">
        <f t="shared" ca="1" si="2606"/>
        <v/>
      </c>
      <c r="DK286" s="63" t="e">
        <f>IF(LEN('Описание предлагаемого товара'!#REF!)&gt;0,'Описание предлагаемого товара'!#REF!,"")</f>
        <v>#REF!</v>
      </c>
      <c r="DL286" s="63" t="e">
        <f>IF(LEN('Описание предлагаемого товара'!#REF!)&gt;0,'Описание предлагаемого товара'!#REF!,"")</f>
        <v>#REF!</v>
      </c>
      <c r="DM286" s="32"/>
    </row>
    <row r="287" spans="1:117" ht="48.75" customHeight="1" x14ac:dyDescent="0.25">
      <c r="A287" s="61" t="e">
        <f>IF(LEN('Описание предлагаемого товара'!#REF!)&gt;0,'Описание предлагаемого товара'!#REF!,"")</f>
        <v>#REF!</v>
      </c>
      <c r="B287" s="65" t="e">
        <f>IF(LEN('Описание предлагаемого товара'!#REF!)&gt;0,'Описание предлагаемого товара'!#REF!,"")</f>
        <v>#REF!</v>
      </c>
      <c r="C287" s="61" t="e">
        <f>IF(LEN('Описание предлагаемого товара'!#REF!)&gt;0,'Описание предлагаемого товара'!#REF!,"")</f>
        <v>#REF!</v>
      </c>
      <c r="D287" s="61" t="e">
        <f>IF(LEN('Описание предлагаемого товара'!#REF!)&gt;0,'Описание предлагаемого товара'!#REF!,"")</f>
        <v>#REF!</v>
      </c>
      <c r="E287" s="61" t="e">
        <f>IF(LEN('Описание предлагаемого товара'!#REF!)&gt;0,'Описание предлагаемого товара'!#REF!,"")</f>
        <v>#REF!</v>
      </c>
      <c r="F287" s="61" t="e">
        <f>IF(LEN('Описание предлагаемого товара'!#REF!)&gt;0,'Описание предлагаемого товара'!#REF!,"")</f>
        <v>#REF!</v>
      </c>
      <c r="G287" s="61" t="e">
        <f>IF(LEN('Описание предлагаемого товара'!#REF!)&gt;0,'Описание предлагаемого товара'!#REF!,"")</f>
        <v>#REF!</v>
      </c>
      <c r="H287" s="61" t="e">
        <f>IF(LEN('Описание предлагаемого товара'!#REF!)&gt;0,'Описание предлагаемого товара'!#REF!,"")</f>
        <v>#REF!</v>
      </c>
      <c r="I287" s="61" t="e">
        <f>IF(LEN('Описание предлагаемого товара'!#REF!)&gt;0,'Описание предлагаемого товара'!#REF!,"")</f>
        <v>#REF!</v>
      </c>
      <c r="J287" s="38" t="str">
        <f>IFERROR(VLOOKUP(B287,SAP!$A:$E,5,),"")</f>
        <v/>
      </c>
      <c r="K287" s="40" t="str">
        <f t="shared" si="2549"/>
        <v/>
      </c>
      <c r="L287" s="61" t="e">
        <f>IF(LEN('Описание предлагаемого товара'!#REF!)&gt;0,IFERROR('Описание предлагаемого товара'!#REF!*1,""),"")</f>
        <v>#REF!</v>
      </c>
      <c r="M287" s="39" t="str">
        <f>IFERROR(VLOOKUP(B287,SAP!$A:$E,2,),"")</f>
        <v/>
      </c>
      <c r="N287" s="41" t="str">
        <f t="shared" si="2685"/>
        <v/>
      </c>
      <c r="O287" s="39" t="str">
        <f t="shared" si="2536"/>
        <v/>
      </c>
      <c r="P287" s="36" t="e">
        <f>IF(LEN('Описание предлагаемого товара'!#REF!)&gt;0,'Описание предлагаемого товара'!#REF!,"")</f>
        <v>#REF!</v>
      </c>
      <c r="Q28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87" s="37" t="e">
        <f>IF(LEN('Описание предлагаемого товара'!#REF!)&gt;0,'Описание предлагаемого товара'!#REF!,"")</f>
        <v>#REF!</v>
      </c>
      <c r="S287" s="37" t="e">
        <f>IF(LEN('Описание предлагаемого товара'!#REF!)&gt;0,'Описание предлагаемого товара'!#REF!,"")</f>
        <v>#REF!</v>
      </c>
      <c r="T28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87" s="23" t="str">
        <f>IFERROR(VLOOKUP(CI287*1,Обработ.выгрузка_реестра_РФ!$A:$G,6,),"")</f>
        <v/>
      </c>
      <c r="V287" s="61" t="e">
        <f>IF(LEN('Описание предлагаемого товара'!#REF!)&gt;0,'Описание предлагаемого товара'!#REF!,"")</f>
        <v>#REF!</v>
      </c>
      <c r="W287" s="62" t="e">
        <f>IF(LEN('Описание предлагаемого товара'!#REF!)&gt;0,'Описание предлагаемого товара'!#REF!,"")</f>
        <v>#REF!</v>
      </c>
      <c r="X287" s="91" t="e">
        <f t="shared" ref="X287:Y287" si="2713">IFERROR(REPLACE(W287,FIND(CHAR(10),W287,1),1," "),W287)</f>
        <v>#REF!</v>
      </c>
      <c r="Y287" s="91" t="e">
        <f t="shared" si="2713"/>
        <v>#REF!</v>
      </c>
      <c r="Z287" s="91" t="e">
        <f t="shared" si="2551"/>
        <v>#REF!</v>
      </c>
      <c r="AA287" s="91" t="e">
        <f t="shared" si="2552"/>
        <v>#REF!</v>
      </c>
      <c r="AB287" s="91" t="e">
        <f t="shared" si="2553"/>
        <v>#REF!</v>
      </c>
      <c r="AC287" s="91" t="e">
        <f t="shared" ref="AC287:AF287" si="2714">IFERROR(REPLACE(AB287,FIND("  ",AB287,1),2," "),AB287)</f>
        <v>#REF!</v>
      </c>
      <c r="AD287" s="91" t="e">
        <f t="shared" si="2714"/>
        <v>#REF!</v>
      </c>
      <c r="AE287" s="91" t="e">
        <f t="shared" si="2714"/>
        <v>#REF!</v>
      </c>
      <c r="AF287" s="91" t="e">
        <f t="shared" si="2714"/>
        <v>#REF!</v>
      </c>
      <c r="AG287" s="23" t="str">
        <f>IFERROR(VLOOKUP(CI287*1,Обработ.выгрузка_реестра_РФ!$A:$G,4,),"")</f>
        <v/>
      </c>
      <c r="AH287" s="91" t="str">
        <f t="shared" ref="AH287:AI287" si="2715">IFERROR(REPLACE(AG287,FIND("-",AG287,1),1,"*"),AG287)</f>
        <v/>
      </c>
      <c r="AI287" s="91" t="str">
        <f t="shared" si="2715"/>
        <v/>
      </c>
      <c r="AJ287" s="27" t="str">
        <f t="shared" si="2651"/>
        <v/>
      </c>
      <c r="AK287" s="63" t="e">
        <f>IF(LEN('Описание предлагаемого товара'!#REF!)&gt;0,'Описание предлагаемого товара'!#REF!,"")</f>
        <v>#REF!</v>
      </c>
      <c r="AL287" s="91" t="e">
        <f t="shared" ref="AL287:AM287" si="2716">IFERROR(REPLACE(AK287,FIND(CHAR(10),AK287,1),1,""),AK287)</f>
        <v>#REF!</v>
      </c>
      <c r="AM287" s="91" t="e">
        <f t="shared" si="2716"/>
        <v>#REF!</v>
      </c>
      <c r="AN287" s="91" t="e">
        <f t="shared" ref="AN287:AR287" si="2717">IFERROR(REPLACE(AM287,FIND(" ",AM287,1),1,""),AM287)</f>
        <v>#REF!</v>
      </c>
      <c r="AO287" s="91" t="e">
        <f t="shared" si="2717"/>
        <v>#REF!</v>
      </c>
      <c r="AP287" s="91" t="e">
        <f t="shared" si="2717"/>
        <v>#REF!</v>
      </c>
      <c r="AQ287" s="91" t="e">
        <f t="shared" si="2717"/>
        <v>#REF!</v>
      </c>
      <c r="AR287" s="91" t="e">
        <f t="shared" si="2717"/>
        <v>#REF!</v>
      </c>
      <c r="AS287" s="91" t="e">
        <f t="shared" si="2558"/>
        <v>#REF!</v>
      </c>
      <c r="AT287" s="91" t="e">
        <f t="shared" si="2559"/>
        <v>#REF!</v>
      </c>
      <c r="AU287" s="32" t="e">
        <f t="shared" si="2542"/>
        <v>#REF!</v>
      </c>
      <c r="AV287" s="93" t="e">
        <f>'Описание предлагаемого товара'!#REF!</f>
        <v>#REF!</v>
      </c>
      <c r="AW287" s="91" t="e">
        <f>MIN(SEARCH({0,1,2,3,4,5,6,7,8,9},AV287&amp; "0123456789"))</f>
        <v>#REF!</v>
      </c>
      <c r="AX287" s="91" t="str">
        <f t="shared" si="2560"/>
        <v/>
      </c>
      <c r="AY287" s="91" t="str">
        <f t="shared" si="2561"/>
        <v/>
      </c>
      <c r="AZ287" s="91" t="str">
        <f t="shared" si="2562"/>
        <v/>
      </c>
      <c r="BA287" s="91" t="str">
        <f t="shared" si="2563"/>
        <v/>
      </c>
      <c r="BB287" s="91" t="str">
        <f t="shared" si="2564"/>
        <v/>
      </c>
      <c r="BC287" s="91" t="str">
        <f t="shared" si="2565"/>
        <v/>
      </c>
      <c r="BD287" s="91" t="str">
        <f t="shared" si="2566"/>
        <v/>
      </c>
      <c r="BE287" s="91" t="str">
        <f t="shared" si="2567"/>
        <v/>
      </c>
      <c r="BF287" s="91" t="str">
        <f t="shared" si="2568"/>
        <v/>
      </c>
      <c r="BG287" s="91" t="str">
        <f t="shared" si="2569"/>
        <v/>
      </c>
      <c r="BH287" s="91" t="str">
        <f t="shared" si="2570"/>
        <v/>
      </c>
      <c r="BI287" s="91" t="str">
        <f t="shared" si="2571"/>
        <v/>
      </c>
      <c r="BJ287" s="91" t="str">
        <f t="shared" si="2572"/>
        <v/>
      </c>
      <c r="BK287" s="91" t="str">
        <f t="shared" si="2573"/>
        <v/>
      </c>
      <c r="BL287" s="91" t="str">
        <f t="shared" si="2574"/>
        <v/>
      </c>
      <c r="BM287" s="91" t="str">
        <f t="shared" si="2575"/>
        <v/>
      </c>
      <c r="BN287" s="91" t="str">
        <f t="shared" si="2576"/>
        <v/>
      </c>
      <c r="BO287" s="91" t="str">
        <f t="shared" si="2577"/>
        <v/>
      </c>
      <c r="BP287" s="91" t="str">
        <f t="shared" si="2578"/>
        <v/>
      </c>
      <c r="BQ287" s="91" t="str">
        <f t="shared" si="2579"/>
        <v/>
      </c>
      <c r="BR287" s="91" t="str">
        <f t="shared" si="2580"/>
        <v/>
      </c>
      <c r="BS287" s="91" t="str">
        <f t="shared" si="2581"/>
        <v/>
      </c>
      <c r="BT287" s="91" t="str">
        <f t="shared" si="2582"/>
        <v/>
      </c>
      <c r="BU287" s="91" t="str">
        <f t="shared" si="2583"/>
        <v/>
      </c>
      <c r="BV287" s="91" t="str">
        <f t="shared" si="2584"/>
        <v/>
      </c>
      <c r="BW287" s="91" t="str">
        <f t="shared" si="2585"/>
        <v/>
      </c>
      <c r="BX287" s="91" t="str">
        <f t="shared" si="2586"/>
        <v/>
      </c>
      <c r="BY287" s="91" t="str">
        <f t="shared" si="2587"/>
        <v/>
      </c>
      <c r="BZ287" s="91" t="str">
        <f t="shared" si="2588"/>
        <v/>
      </c>
      <c r="CA287" s="91" t="str">
        <f t="shared" si="2589"/>
        <v/>
      </c>
      <c r="CB287" s="91" t="str">
        <f t="shared" si="2590"/>
        <v/>
      </c>
      <c r="CC287" s="91" t="str">
        <f t="shared" si="2591"/>
        <v/>
      </c>
      <c r="CD287" s="91" t="str">
        <f t="shared" si="2592"/>
        <v/>
      </c>
      <c r="CE287" s="91" t="str">
        <f t="shared" si="2593"/>
        <v/>
      </c>
      <c r="CF287" s="91" t="str">
        <f t="shared" si="2594"/>
        <v/>
      </c>
      <c r="CG287" s="91" t="str">
        <f t="shared" si="2595"/>
        <v/>
      </c>
      <c r="CH287" s="91" t="str">
        <f t="shared" si="2596"/>
        <v/>
      </c>
      <c r="CI287" s="91" t="str">
        <f t="shared" si="2597"/>
        <v>нет</v>
      </c>
      <c r="CJ287" s="63" t="e">
        <f>IF(LEN('Описание предлагаемого товара'!#REF!)&gt;0,'Описание предлагаемого товара'!#REF!,"")</f>
        <v>#REF!</v>
      </c>
      <c r="CK287" s="91" t="e">
        <f t="shared" ref="CK287:CL287" si="2718">IFERROR(REPLACE(CJ287,FIND(CHAR(10),CJ287,1),1,""),CJ287)</f>
        <v>#REF!</v>
      </c>
      <c r="CL287" s="91" t="e">
        <f t="shared" si="2718"/>
        <v>#REF!</v>
      </c>
      <c r="CM287" s="91" t="e">
        <f t="shared" si="2599"/>
        <v>#REF!</v>
      </c>
      <c r="CN287" s="91" t="e">
        <f t="shared" si="2600"/>
        <v>#REF!</v>
      </c>
      <c r="CO287" s="91" t="e">
        <f t="shared" si="2601"/>
        <v>#REF!</v>
      </c>
      <c r="CP287" s="90" t="e">
        <f>IF(AU287="Не указан реестровый номер (мера нац.режима Запрет)","",IF(CI287="нет","",IF(CU287="да","исключение(не смотрим баллы)",IFERROR(IF(CI287*1&gt;0,IFERROR(IF(VLOOKUP(CI287*1,Обработ.выгрузка_реестра_РФ!$A:$G,7,)=0,"Баллы не установлены",VLOOKUP(CI287*1,Обработ.выгрузка_реестра_РФ!$A:$G,7,)),IF(LEN(CI287)&gt;14,"","нет номера в реестре РФ")),""),IF(LEN(CI287)=0,"","Некорректный реестровый номер")))))</f>
        <v>#REF!</v>
      </c>
      <c r="CQ287" s="33" t="e">
        <f>IF(LEN(C287)&gt;0,IFERROR(IF(LEN(H287)&gt;0,IF(LEN(VLOOKUP(H287,'исключения(не_смотрим_баллы)'!$A:$C,1,))&gt;0,"да","нет"),"не введен ОКПД2"),"нет"),"")</f>
        <v>#REF!</v>
      </c>
      <c r="CR287" s="33" t="e">
        <f ca="1">IF(CQ287="да",IF(TODAY()&lt;VLOOKUP(H287,'исключения(не_смотрим_баллы)'!$A:$C,3,),"да","нет"),"")</f>
        <v>#REF!</v>
      </c>
      <c r="CS287" s="33" t="str">
        <f>IFERROR(IF(CQ287="да",IF(VLOOKUP(CI287*1,Обработ.выгрузка_реестра_РФ!$A:$G,2,)&lt;VLOOKUP(H287,'исключения(не_смотрим_баллы)'!$A:$C,2,),"да","нет"),""),"")</f>
        <v/>
      </c>
      <c r="CT287" s="24"/>
      <c r="CU287" s="33" t="e">
        <f t="shared" si="2613"/>
        <v>#REF!</v>
      </c>
      <c r="CV287" s="91" t="e">
        <f t="shared" si="2614"/>
        <v>#REF!</v>
      </c>
      <c r="CW287" s="27" t="e">
        <f t="shared" si="2615"/>
        <v>#REF!</v>
      </c>
      <c r="CX287" s="26" t="e">
        <f t="shared" si="2544"/>
        <v>#REF!</v>
      </c>
      <c r="CY287" s="64" t="e">
        <f>IF(LEN('Описание предлагаемого товара'!#REF!)&gt;0,'Описание предлагаемого товара'!#REF!,"")</f>
        <v>#REF!</v>
      </c>
      <c r="CZ287" s="95" t="e">
        <f t="shared" si="2602"/>
        <v>#REF!</v>
      </c>
      <c r="DA287" s="95" t="e">
        <f t="shared" ref="DA287" si="2719">IFERROR(REPLACE(CZ287,FIND(" ",CZ287,1),1,""),CZ287)</f>
        <v>#REF!</v>
      </c>
      <c r="DB287" s="95" t="e">
        <f t="shared" si="2546"/>
        <v>#REF!</v>
      </c>
      <c r="DC287" s="95" t="e">
        <f t="shared" ref="DC287:DD287" si="2720">IFERROR(REPLACE(DB287,FIND("г.",DB287,1),2,""),DB287)</f>
        <v>#REF!</v>
      </c>
      <c r="DD287" s="95" t="e">
        <f t="shared" si="2720"/>
        <v>#REF!</v>
      </c>
      <c r="DE287" s="95" t="e">
        <f t="shared" ref="DE287:DF287" si="2721">IFERROR(REPLACE(DD287,FIND("г",DD287,1),1,""),DD287)</f>
        <v>#REF!</v>
      </c>
      <c r="DF287" s="95" t="e">
        <f t="shared" si="2721"/>
        <v>#REF!</v>
      </c>
      <c r="DG287" s="95" t="e">
        <f t="shared" si="2619"/>
        <v>#REF!</v>
      </c>
      <c r="DH287" s="25" t="str">
        <f>IFERROR(VLOOKUP(CI287*1,Обработ.выгрузка_реестра_РФ!$A:$G,5,),"")</f>
        <v/>
      </c>
      <c r="DI287" s="27" t="str">
        <f t="shared" si="2629"/>
        <v/>
      </c>
      <c r="DJ287" s="27" t="str">
        <f t="shared" ca="1" si="2606"/>
        <v/>
      </c>
      <c r="DK287" s="63" t="e">
        <f>IF(LEN('Описание предлагаемого товара'!#REF!)&gt;0,'Описание предлагаемого товара'!#REF!,"")</f>
        <v>#REF!</v>
      </c>
      <c r="DL287" s="63" t="e">
        <f>IF(LEN('Описание предлагаемого товара'!#REF!)&gt;0,'Описание предлагаемого товара'!#REF!,"")</f>
        <v>#REF!</v>
      </c>
      <c r="DM287" s="32"/>
    </row>
    <row r="288" spans="1:117" ht="48.75" customHeight="1" x14ac:dyDescent="0.25">
      <c r="A288" s="61" t="e">
        <f>IF(LEN('Описание предлагаемого товара'!#REF!)&gt;0,'Описание предлагаемого товара'!#REF!,"")</f>
        <v>#REF!</v>
      </c>
      <c r="B288" s="65" t="e">
        <f>IF(LEN('Описание предлагаемого товара'!#REF!)&gt;0,'Описание предлагаемого товара'!#REF!,"")</f>
        <v>#REF!</v>
      </c>
      <c r="C288" s="61" t="e">
        <f>IF(LEN('Описание предлагаемого товара'!#REF!)&gt;0,'Описание предлагаемого товара'!#REF!,"")</f>
        <v>#REF!</v>
      </c>
      <c r="D288" s="61" t="e">
        <f>IF(LEN('Описание предлагаемого товара'!#REF!)&gt;0,'Описание предлагаемого товара'!#REF!,"")</f>
        <v>#REF!</v>
      </c>
      <c r="E288" s="61" t="e">
        <f>IF(LEN('Описание предлагаемого товара'!#REF!)&gt;0,'Описание предлагаемого товара'!#REF!,"")</f>
        <v>#REF!</v>
      </c>
      <c r="F288" s="61" t="e">
        <f>IF(LEN('Описание предлагаемого товара'!#REF!)&gt;0,'Описание предлагаемого товара'!#REF!,"")</f>
        <v>#REF!</v>
      </c>
      <c r="G288" s="61" t="e">
        <f>IF(LEN('Описание предлагаемого товара'!#REF!)&gt;0,'Описание предлагаемого товара'!#REF!,"")</f>
        <v>#REF!</v>
      </c>
      <c r="H288" s="61" t="e">
        <f>IF(LEN('Описание предлагаемого товара'!#REF!)&gt;0,'Описание предлагаемого товара'!#REF!,"")</f>
        <v>#REF!</v>
      </c>
      <c r="I288" s="61" t="e">
        <f>IF(LEN('Описание предлагаемого товара'!#REF!)&gt;0,'Описание предлагаемого товара'!#REF!,"")</f>
        <v>#REF!</v>
      </c>
      <c r="J288" s="38" t="str">
        <f>IFERROR(VLOOKUP(B288,SAP!$A:$E,5,),"")</f>
        <v/>
      </c>
      <c r="K288" s="40" t="str">
        <f t="shared" si="2549"/>
        <v/>
      </c>
      <c r="L288" s="61" t="e">
        <f>IF(LEN('Описание предлагаемого товара'!#REF!)&gt;0,IFERROR('Описание предлагаемого товара'!#REF!*1,""),"")</f>
        <v>#REF!</v>
      </c>
      <c r="M288" s="39" t="str">
        <f>IFERROR(VLOOKUP(B288,SAP!$A:$E,2,),"")</f>
        <v/>
      </c>
      <c r="N288" s="41" t="str">
        <f t="shared" si="2685"/>
        <v/>
      </c>
      <c r="O288" s="39" t="str">
        <f t="shared" si="2536"/>
        <v/>
      </c>
      <c r="P288" s="36" t="e">
        <f>IF(LEN('Описание предлагаемого товара'!#REF!)&gt;0,'Описание предлагаемого товара'!#REF!,"")</f>
        <v>#REF!</v>
      </c>
      <c r="Q28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88" s="37" t="e">
        <f>IF(LEN('Описание предлагаемого товара'!#REF!)&gt;0,'Описание предлагаемого товара'!#REF!,"")</f>
        <v>#REF!</v>
      </c>
      <c r="S288" s="37" t="e">
        <f>IF(LEN('Описание предлагаемого товара'!#REF!)&gt;0,'Описание предлагаемого товара'!#REF!,"")</f>
        <v>#REF!</v>
      </c>
      <c r="T28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88" s="23" t="str">
        <f>IFERROR(VLOOKUP(CI288*1,Обработ.выгрузка_реестра_РФ!$A:$G,6,),"")</f>
        <v/>
      </c>
      <c r="V288" s="61" t="e">
        <f>IF(LEN('Описание предлагаемого товара'!#REF!)&gt;0,'Описание предлагаемого товара'!#REF!,"")</f>
        <v>#REF!</v>
      </c>
      <c r="W288" s="62" t="e">
        <f>IF(LEN('Описание предлагаемого товара'!#REF!)&gt;0,'Описание предлагаемого товара'!#REF!,"")</f>
        <v>#REF!</v>
      </c>
      <c r="X288" s="91" t="e">
        <f t="shared" ref="X288:Y288" si="2722">IFERROR(REPLACE(W288,FIND(CHAR(10),W288,1),1," "),W288)</f>
        <v>#REF!</v>
      </c>
      <c r="Y288" s="91" t="e">
        <f t="shared" si="2722"/>
        <v>#REF!</v>
      </c>
      <c r="Z288" s="91" t="e">
        <f t="shared" si="2551"/>
        <v>#REF!</v>
      </c>
      <c r="AA288" s="91" t="e">
        <f t="shared" si="2552"/>
        <v>#REF!</v>
      </c>
      <c r="AB288" s="91" t="e">
        <f t="shared" si="2553"/>
        <v>#REF!</v>
      </c>
      <c r="AC288" s="91" t="e">
        <f t="shared" ref="AC288:AF288" si="2723">IFERROR(REPLACE(AB288,FIND("  ",AB288,1),2," "),AB288)</f>
        <v>#REF!</v>
      </c>
      <c r="AD288" s="91" t="e">
        <f t="shared" si="2723"/>
        <v>#REF!</v>
      </c>
      <c r="AE288" s="91" t="e">
        <f t="shared" si="2723"/>
        <v>#REF!</v>
      </c>
      <c r="AF288" s="91" t="e">
        <f t="shared" si="2723"/>
        <v>#REF!</v>
      </c>
      <c r="AG288" s="23" t="str">
        <f>IFERROR(VLOOKUP(CI288*1,Обработ.выгрузка_реестра_РФ!$A:$G,4,),"")</f>
        <v/>
      </c>
      <c r="AH288" s="91" t="str">
        <f t="shared" ref="AH288:AI288" si="2724">IFERROR(REPLACE(AG288,FIND("-",AG288,1),1,"*"),AG288)</f>
        <v/>
      </c>
      <c r="AI288" s="91" t="str">
        <f t="shared" si="2724"/>
        <v/>
      </c>
      <c r="AJ288" s="27" t="str">
        <f t="shared" si="2651"/>
        <v/>
      </c>
      <c r="AK288" s="63" t="e">
        <f>IF(LEN('Описание предлагаемого товара'!#REF!)&gt;0,'Описание предлагаемого товара'!#REF!,"")</f>
        <v>#REF!</v>
      </c>
      <c r="AL288" s="91" t="e">
        <f t="shared" ref="AL288:AM288" si="2725">IFERROR(REPLACE(AK288,FIND(CHAR(10),AK288,1),1,""),AK288)</f>
        <v>#REF!</v>
      </c>
      <c r="AM288" s="91" t="e">
        <f t="shared" si="2725"/>
        <v>#REF!</v>
      </c>
      <c r="AN288" s="91" t="e">
        <f t="shared" ref="AN288:AR288" si="2726">IFERROR(REPLACE(AM288,FIND(" ",AM288,1),1,""),AM288)</f>
        <v>#REF!</v>
      </c>
      <c r="AO288" s="91" t="e">
        <f t="shared" si="2726"/>
        <v>#REF!</v>
      </c>
      <c r="AP288" s="91" t="e">
        <f t="shared" si="2726"/>
        <v>#REF!</v>
      </c>
      <c r="AQ288" s="91" t="e">
        <f t="shared" si="2726"/>
        <v>#REF!</v>
      </c>
      <c r="AR288" s="91" t="e">
        <f t="shared" si="2726"/>
        <v>#REF!</v>
      </c>
      <c r="AS288" s="91" t="e">
        <f t="shared" si="2558"/>
        <v>#REF!</v>
      </c>
      <c r="AT288" s="91" t="e">
        <f t="shared" si="2559"/>
        <v>#REF!</v>
      </c>
      <c r="AU288" s="32" t="e">
        <f t="shared" si="2542"/>
        <v>#REF!</v>
      </c>
      <c r="AV288" s="93" t="e">
        <f>'Описание предлагаемого товара'!#REF!</f>
        <v>#REF!</v>
      </c>
      <c r="AW288" s="91" t="e">
        <f>MIN(SEARCH({0,1,2,3,4,5,6,7,8,9},AV288&amp; "0123456789"))</f>
        <v>#REF!</v>
      </c>
      <c r="AX288" s="91" t="str">
        <f t="shared" si="2560"/>
        <v/>
      </c>
      <c r="AY288" s="91" t="str">
        <f t="shared" si="2561"/>
        <v/>
      </c>
      <c r="AZ288" s="91" t="str">
        <f t="shared" si="2562"/>
        <v/>
      </c>
      <c r="BA288" s="91" t="str">
        <f t="shared" si="2563"/>
        <v/>
      </c>
      <c r="BB288" s="91" t="str">
        <f t="shared" si="2564"/>
        <v/>
      </c>
      <c r="BC288" s="91" t="str">
        <f t="shared" si="2565"/>
        <v/>
      </c>
      <c r="BD288" s="91" t="str">
        <f t="shared" si="2566"/>
        <v/>
      </c>
      <c r="BE288" s="91" t="str">
        <f t="shared" si="2567"/>
        <v/>
      </c>
      <c r="BF288" s="91" t="str">
        <f t="shared" si="2568"/>
        <v/>
      </c>
      <c r="BG288" s="91" t="str">
        <f t="shared" si="2569"/>
        <v/>
      </c>
      <c r="BH288" s="91" t="str">
        <f t="shared" si="2570"/>
        <v/>
      </c>
      <c r="BI288" s="91" t="str">
        <f t="shared" si="2571"/>
        <v/>
      </c>
      <c r="BJ288" s="91" t="str">
        <f t="shared" si="2572"/>
        <v/>
      </c>
      <c r="BK288" s="91" t="str">
        <f t="shared" si="2573"/>
        <v/>
      </c>
      <c r="BL288" s="91" t="str">
        <f t="shared" si="2574"/>
        <v/>
      </c>
      <c r="BM288" s="91" t="str">
        <f t="shared" si="2575"/>
        <v/>
      </c>
      <c r="BN288" s="91" t="str">
        <f t="shared" si="2576"/>
        <v/>
      </c>
      <c r="BO288" s="91" t="str">
        <f t="shared" si="2577"/>
        <v/>
      </c>
      <c r="BP288" s="91" t="str">
        <f t="shared" si="2578"/>
        <v/>
      </c>
      <c r="BQ288" s="91" t="str">
        <f t="shared" si="2579"/>
        <v/>
      </c>
      <c r="BR288" s="91" t="str">
        <f t="shared" si="2580"/>
        <v/>
      </c>
      <c r="BS288" s="91" t="str">
        <f t="shared" si="2581"/>
        <v/>
      </c>
      <c r="BT288" s="91" t="str">
        <f t="shared" si="2582"/>
        <v/>
      </c>
      <c r="BU288" s="91" t="str">
        <f t="shared" si="2583"/>
        <v/>
      </c>
      <c r="BV288" s="91" t="str">
        <f t="shared" si="2584"/>
        <v/>
      </c>
      <c r="BW288" s="91" t="str">
        <f t="shared" si="2585"/>
        <v/>
      </c>
      <c r="BX288" s="91" t="str">
        <f t="shared" si="2586"/>
        <v/>
      </c>
      <c r="BY288" s="91" t="str">
        <f t="shared" si="2587"/>
        <v/>
      </c>
      <c r="BZ288" s="91" t="str">
        <f t="shared" si="2588"/>
        <v/>
      </c>
      <c r="CA288" s="91" t="str">
        <f t="shared" si="2589"/>
        <v/>
      </c>
      <c r="CB288" s="91" t="str">
        <f t="shared" si="2590"/>
        <v/>
      </c>
      <c r="CC288" s="91" t="str">
        <f t="shared" si="2591"/>
        <v/>
      </c>
      <c r="CD288" s="91" t="str">
        <f t="shared" si="2592"/>
        <v/>
      </c>
      <c r="CE288" s="91" t="str">
        <f t="shared" si="2593"/>
        <v/>
      </c>
      <c r="CF288" s="91" t="str">
        <f t="shared" si="2594"/>
        <v/>
      </c>
      <c r="CG288" s="91" t="str">
        <f t="shared" si="2595"/>
        <v/>
      </c>
      <c r="CH288" s="91" t="str">
        <f t="shared" si="2596"/>
        <v/>
      </c>
      <c r="CI288" s="91" t="str">
        <f t="shared" si="2597"/>
        <v>нет</v>
      </c>
      <c r="CJ288" s="63" t="e">
        <f>IF(LEN('Описание предлагаемого товара'!#REF!)&gt;0,'Описание предлагаемого товара'!#REF!,"")</f>
        <v>#REF!</v>
      </c>
      <c r="CK288" s="91" t="e">
        <f t="shared" ref="CK288:CL288" si="2727">IFERROR(REPLACE(CJ288,FIND(CHAR(10),CJ288,1),1,""),CJ288)</f>
        <v>#REF!</v>
      </c>
      <c r="CL288" s="91" t="e">
        <f t="shared" si="2727"/>
        <v>#REF!</v>
      </c>
      <c r="CM288" s="91" t="e">
        <f t="shared" si="2599"/>
        <v>#REF!</v>
      </c>
      <c r="CN288" s="91" t="e">
        <f t="shared" si="2600"/>
        <v>#REF!</v>
      </c>
      <c r="CO288" s="91" t="e">
        <f t="shared" si="2601"/>
        <v>#REF!</v>
      </c>
      <c r="CP288" s="90" t="e">
        <f>IF(AU288="Не указан реестровый номер (мера нац.режима Запрет)","",IF(CI288="нет","",IF(CU288="да","исключение(не смотрим баллы)",IFERROR(IF(CI288*1&gt;0,IFERROR(IF(VLOOKUP(CI288*1,Обработ.выгрузка_реестра_РФ!$A:$G,7,)=0,"Баллы не установлены",VLOOKUP(CI288*1,Обработ.выгрузка_реестра_РФ!$A:$G,7,)),IF(LEN(CI288)&gt;14,"","нет номера в реестре РФ")),""),IF(LEN(CI288)=0,"","Некорректный реестровый номер")))))</f>
        <v>#REF!</v>
      </c>
      <c r="CQ288" s="33" t="e">
        <f>IF(LEN(C288)&gt;0,IFERROR(IF(LEN(H288)&gt;0,IF(LEN(VLOOKUP(H288,'исключения(не_смотрим_баллы)'!$A:$C,1,))&gt;0,"да","нет"),"не введен ОКПД2"),"нет"),"")</f>
        <v>#REF!</v>
      </c>
      <c r="CR288" s="33" t="e">
        <f ca="1">IF(CQ288="да",IF(TODAY()&lt;VLOOKUP(H288,'исключения(не_смотрим_баллы)'!$A:$C,3,),"да","нет"),"")</f>
        <v>#REF!</v>
      </c>
      <c r="CS288" s="33" t="str">
        <f>IFERROR(IF(CQ288="да",IF(VLOOKUP(CI288*1,Обработ.выгрузка_реестра_РФ!$A:$G,2,)&lt;VLOOKUP(H288,'исключения(не_смотрим_баллы)'!$A:$C,2,),"да","нет"),""),"")</f>
        <v/>
      </c>
      <c r="CT288" s="24"/>
      <c r="CU288" s="33" t="e">
        <f t="shared" si="2613"/>
        <v>#REF!</v>
      </c>
      <c r="CV288" s="91" t="e">
        <f t="shared" si="2614"/>
        <v>#REF!</v>
      </c>
      <c r="CW288" s="27" t="e">
        <f t="shared" si="2615"/>
        <v>#REF!</v>
      </c>
      <c r="CX288" s="26" t="e">
        <f t="shared" si="2544"/>
        <v>#REF!</v>
      </c>
      <c r="CY288" s="64" t="e">
        <f>IF(LEN('Описание предлагаемого товара'!#REF!)&gt;0,'Описание предлагаемого товара'!#REF!,"")</f>
        <v>#REF!</v>
      </c>
      <c r="CZ288" s="95" t="e">
        <f t="shared" si="2602"/>
        <v>#REF!</v>
      </c>
      <c r="DA288" s="95" t="e">
        <f t="shared" ref="DA288" si="2728">IFERROR(REPLACE(CZ288,FIND(" ",CZ288,1),1,""),CZ288)</f>
        <v>#REF!</v>
      </c>
      <c r="DB288" s="95" t="e">
        <f t="shared" si="2546"/>
        <v>#REF!</v>
      </c>
      <c r="DC288" s="95" t="e">
        <f t="shared" ref="DC288:DD288" si="2729">IFERROR(REPLACE(DB288,FIND("г.",DB288,1),2,""),DB288)</f>
        <v>#REF!</v>
      </c>
      <c r="DD288" s="95" t="e">
        <f t="shared" si="2729"/>
        <v>#REF!</v>
      </c>
      <c r="DE288" s="95" t="e">
        <f t="shared" ref="DE288:DF288" si="2730">IFERROR(REPLACE(DD288,FIND("г",DD288,1),1,""),DD288)</f>
        <v>#REF!</v>
      </c>
      <c r="DF288" s="95" t="e">
        <f t="shared" si="2730"/>
        <v>#REF!</v>
      </c>
      <c r="DG288" s="95" t="e">
        <f t="shared" si="2619"/>
        <v>#REF!</v>
      </c>
      <c r="DH288" s="25" t="str">
        <f>IFERROR(VLOOKUP(CI288*1,Обработ.выгрузка_реестра_РФ!$A:$G,5,),"")</f>
        <v/>
      </c>
      <c r="DI288" s="27" t="str">
        <f t="shared" si="2629"/>
        <v/>
      </c>
      <c r="DJ288" s="27" t="str">
        <f t="shared" ca="1" si="2606"/>
        <v/>
      </c>
      <c r="DK288" s="63" t="e">
        <f>IF(LEN('Описание предлагаемого товара'!#REF!)&gt;0,'Описание предлагаемого товара'!#REF!,"")</f>
        <v>#REF!</v>
      </c>
      <c r="DL288" s="63" t="e">
        <f>IF(LEN('Описание предлагаемого товара'!#REF!)&gt;0,'Описание предлагаемого товара'!#REF!,"")</f>
        <v>#REF!</v>
      </c>
      <c r="DM288" s="32"/>
    </row>
    <row r="289" spans="1:117" ht="48.75" customHeight="1" x14ac:dyDescent="0.25">
      <c r="A289" s="61" t="e">
        <f>IF(LEN('Описание предлагаемого товара'!#REF!)&gt;0,'Описание предлагаемого товара'!#REF!,"")</f>
        <v>#REF!</v>
      </c>
      <c r="B289" s="65" t="e">
        <f>IF(LEN('Описание предлагаемого товара'!#REF!)&gt;0,'Описание предлагаемого товара'!#REF!,"")</f>
        <v>#REF!</v>
      </c>
      <c r="C289" s="61" t="e">
        <f>IF(LEN('Описание предлагаемого товара'!#REF!)&gt;0,'Описание предлагаемого товара'!#REF!,"")</f>
        <v>#REF!</v>
      </c>
      <c r="D289" s="61" t="e">
        <f>IF(LEN('Описание предлагаемого товара'!#REF!)&gt;0,'Описание предлагаемого товара'!#REF!,"")</f>
        <v>#REF!</v>
      </c>
      <c r="E289" s="61" t="e">
        <f>IF(LEN('Описание предлагаемого товара'!#REF!)&gt;0,'Описание предлагаемого товара'!#REF!,"")</f>
        <v>#REF!</v>
      </c>
      <c r="F289" s="61" t="e">
        <f>IF(LEN('Описание предлагаемого товара'!#REF!)&gt;0,'Описание предлагаемого товара'!#REF!,"")</f>
        <v>#REF!</v>
      </c>
      <c r="G289" s="61" t="e">
        <f>IF(LEN('Описание предлагаемого товара'!#REF!)&gt;0,'Описание предлагаемого товара'!#REF!,"")</f>
        <v>#REF!</v>
      </c>
      <c r="H289" s="61" t="e">
        <f>IF(LEN('Описание предлагаемого товара'!#REF!)&gt;0,'Описание предлагаемого товара'!#REF!,"")</f>
        <v>#REF!</v>
      </c>
      <c r="I289" s="61" t="e">
        <f>IF(LEN('Описание предлагаемого товара'!#REF!)&gt;0,'Описание предлагаемого товара'!#REF!,"")</f>
        <v>#REF!</v>
      </c>
      <c r="J289" s="38" t="str">
        <f>IFERROR(VLOOKUP(B289,SAP!$A:$E,5,),"")</f>
        <v/>
      </c>
      <c r="K289" s="40" t="str">
        <f t="shared" si="2549"/>
        <v/>
      </c>
      <c r="L289" s="61" t="e">
        <f>IF(LEN('Описание предлагаемого товара'!#REF!)&gt;0,IFERROR('Описание предлагаемого товара'!#REF!*1,""),"")</f>
        <v>#REF!</v>
      </c>
      <c r="M289" s="39" t="str">
        <f>IFERROR(VLOOKUP(B289,SAP!$A:$E,2,),"")</f>
        <v/>
      </c>
      <c r="N289" s="41" t="str">
        <f t="shared" si="2685"/>
        <v/>
      </c>
      <c r="O289" s="39" t="str">
        <f t="shared" si="2536"/>
        <v/>
      </c>
      <c r="P289" s="36" t="e">
        <f>IF(LEN('Описание предлагаемого товара'!#REF!)&gt;0,'Описание предлагаемого товара'!#REF!,"")</f>
        <v>#REF!</v>
      </c>
      <c r="Q28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89" s="37" t="e">
        <f>IF(LEN('Описание предлагаемого товара'!#REF!)&gt;0,'Описание предлагаемого товара'!#REF!,"")</f>
        <v>#REF!</v>
      </c>
      <c r="S289" s="37" t="e">
        <f>IF(LEN('Описание предлагаемого товара'!#REF!)&gt;0,'Описание предлагаемого товара'!#REF!,"")</f>
        <v>#REF!</v>
      </c>
      <c r="T28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89" s="23" t="str">
        <f>IFERROR(VLOOKUP(CI289*1,Обработ.выгрузка_реестра_РФ!$A:$G,6,),"")</f>
        <v/>
      </c>
      <c r="V289" s="61" t="e">
        <f>IF(LEN('Описание предлагаемого товара'!#REF!)&gt;0,'Описание предлагаемого товара'!#REF!,"")</f>
        <v>#REF!</v>
      </c>
      <c r="W289" s="62" t="e">
        <f>IF(LEN('Описание предлагаемого товара'!#REF!)&gt;0,'Описание предлагаемого товара'!#REF!,"")</f>
        <v>#REF!</v>
      </c>
      <c r="X289" s="91" t="e">
        <f t="shared" ref="X289:Y289" si="2731">IFERROR(REPLACE(W289,FIND(CHAR(10),W289,1),1," "),W289)</f>
        <v>#REF!</v>
      </c>
      <c r="Y289" s="91" t="e">
        <f t="shared" si="2731"/>
        <v>#REF!</v>
      </c>
      <c r="Z289" s="91" t="e">
        <f t="shared" si="2551"/>
        <v>#REF!</v>
      </c>
      <c r="AA289" s="91" t="e">
        <f t="shared" si="2552"/>
        <v>#REF!</v>
      </c>
      <c r="AB289" s="91" t="e">
        <f t="shared" si="2553"/>
        <v>#REF!</v>
      </c>
      <c r="AC289" s="91" t="e">
        <f t="shared" ref="AC289:AF289" si="2732">IFERROR(REPLACE(AB289,FIND("  ",AB289,1),2," "),AB289)</f>
        <v>#REF!</v>
      </c>
      <c r="AD289" s="91" t="e">
        <f t="shared" si="2732"/>
        <v>#REF!</v>
      </c>
      <c r="AE289" s="91" t="e">
        <f t="shared" si="2732"/>
        <v>#REF!</v>
      </c>
      <c r="AF289" s="91" t="e">
        <f t="shared" si="2732"/>
        <v>#REF!</v>
      </c>
      <c r="AG289" s="23" t="str">
        <f>IFERROR(VLOOKUP(CI289*1,Обработ.выгрузка_реестра_РФ!$A:$G,4,),"")</f>
        <v/>
      </c>
      <c r="AH289" s="91" t="str">
        <f t="shared" ref="AH289:AI289" si="2733">IFERROR(REPLACE(AG289,FIND("-",AG289,1),1,"*"),AG289)</f>
        <v/>
      </c>
      <c r="AI289" s="91" t="str">
        <f t="shared" si="2733"/>
        <v/>
      </c>
      <c r="AJ289" s="27" t="str">
        <f t="shared" si="2651"/>
        <v/>
      </c>
      <c r="AK289" s="63" t="e">
        <f>IF(LEN('Описание предлагаемого товара'!#REF!)&gt;0,'Описание предлагаемого товара'!#REF!,"")</f>
        <v>#REF!</v>
      </c>
      <c r="AL289" s="91" t="e">
        <f t="shared" ref="AL289:AM289" si="2734">IFERROR(REPLACE(AK289,FIND(CHAR(10),AK289,1),1,""),AK289)</f>
        <v>#REF!</v>
      </c>
      <c r="AM289" s="91" t="e">
        <f t="shared" si="2734"/>
        <v>#REF!</v>
      </c>
      <c r="AN289" s="91" t="e">
        <f t="shared" ref="AN289:AR289" si="2735">IFERROR(REPLACE(AM289,FIND(" ",AM289,1),1,""),AM289)</f>
        <v>#REF!</v>
      </c>
      <c r="AO289" s="91" t="e">
        <f t="shared" si="2735"/>
        <v>#REF!</v>
      </c>
      <c r="AP289" s="91" t="e">
        <f t="shared" si="2735"/>
        <v>#REF!</v>
      </c>
      <c r="AQ289" s="91" t="e">
        <f t="shared" si="2735"/>
        <v>#REF!</v>
      </c>
      <c r="AR289" s="91" t="e">
        <f t="shared" si="2735"/>
        <v>#REF!</v>
      </c>
      <c r="AS289" s="91" t="e">
        <f t="shared" si="2558"/>
        <v>#REF!</v>
      </c>
      <c r="AT289" s="91" t="e">
        <f t="shared" si="2559"/>
        <v>#REF!</v>
      </c>
      <c r="AU289" s="32" t="e">
        <f t="shared" si="2542"/>
        <v>#REF!</v>
      </c>
      <c r="AV289" s="93" t="e">
        <f>'Описание предлагаемого товара'!#REF!</f>
        <v>#REF!</v>
      </c>
      <c r="AW289" s="91" t="e">
        <f>MIN(SEARCH({0,1,2,3,4,5,6,7,8,9},AV289&amp; "0123456789"))</f>
        <v>#REF!</v>
      </c>
      <c r="AX289" s="91" t="str">
        <f t="shared" si="2560"/>
        <v/>
      </c>
      <c r="AY289" s="91" t="str">
        <f t="shared" si="2561"/>
        <v/>
      </c>
      <c r="AZ289" s="91" t="str">
        <f t="shared" si="2562"/>
        <v/>
      </c>
      <c r="BA289" s="91" t="str">
        <f t="shared" si="2563"/>
        <v/>
      </c>
      <c r="BB289" s="91" t="str">
        <f t="shared" si="2564"/>
        <v/>
      </c>
      <c r="BC289" s="91" t="str">
        <f t="shared" si="2565"/>
        <v/>
      </c>
      <c r="BD289" s="91" t="str">
        <f t="shared" si="2566"/>
        <v/>
      </c>
      <c r="BE289" s="91" t="str">
        <f t="shared" si="2567"/>
        <v/>
      </c>
      <c r="BF289" s="91" t="str">
        <f t="shared" si="2568"/>
        <v/>
      </c>
      <c r="BG289" s="91" t="str">
        <f t="shared" si="2569"/>
        <v/>
      </c>
      <c r="BH289" s="91" t="str">
        <f t="shared" si="2570"/>
        <v/>
      </c>
      <c r="BI289" s="91" t="str">
        <f t="shared" si="2571"/>
        <v/>
      </c>
      <c r="BJ289" s="91" t="str">
        <f t="shared" si="2572"/>
        <v/>
      </c>
      <c r="BK289" s="91" t="str">
        <f t="shared" si="2573"/>
        <v/>
      </c>
      <c r="BL289" s="91" t="str">
        <f t="shared" si="2574"/>
        <v/>
      </c>
      <c r="BM289" s="91" t="str">
        <f t="shared" si="2575"/>
        <v/>
      </c>
      <c r="BN289" s="91" t="str">
        <f t="shared" si="2576"/>
        <v/>
      </c>
      <c r="BO289" s="91" t="str">
        <f t="shared" si="2577"/>
        <v/>
      </c>
      <c r="BP289" s="91" t="str">
        <f t="shared" si="2578"/>
        <v/>
      </c>
      <c r="BQ289" s="91" t="str">
        <f t="shared" si="2579"/>
        <v/>
      </c>
      <c r="BR289" s="91" t="str">
        <f t="shared" si="2580"/>
        <v/>
      </c>
      <c r="BS289" s="91" t="str">
        <f t="shared" si="2581"/>
        <v/>
      </c>
      <c r="BT289" s="91" t="str">
        <f t="shared" si="2582"/>
        <v/>
      </c>
      <c r="BU289" s="91" t="str">
        <f t="shared" si="2583"/>
        <v/>
      </c>
      <c r="BV289" s="91" t="str">
        <f t="shared" si="2584"/>
        <v/>
      </c>
      <c r="BW289" s="91" t="str">
        <f t="shared" si="2585"/>
        <v/>
      </c>
      <c r="BX289" s="91" t="str">
        <f t="shared" si="2586"/>
        <v/>
      </c>
      <c r="BY289" s="91" t="str">
        <f t="shared" si="2587"/>
        <v/>
      </c>
      <c r="BZ289" s="91" t="str">
        <f t="shared" si="2588"/>
        <v/>
      </c>
      <c r="CA289" s="91" t="str">
        <f t="shared" si="2589"/>
        <v/>
      </c>
      <c r="CB289" s="91" t="str">
        <f t="shared" si="2590"/>
        <v/>
      </c>
      <c r="CC289" s="91" t="str">
        <f t="shared" si="2591"/>
        <v/>
      </c>
      <c r="CD289" s="91" t="str">
        <f t="shared" si="2592"/>
        <v/>
      </c>
      <c r="CE289" s="91" t="str">
        <f t="shared" si="2593"/>
        <v/>
      </c>
      <c r="CF289" s="91" t="str">
        <f t="shared" si="2594"/>
        <v/>
      </c>
      <c r="CG289" s="91" t="str">
        <f t="shared" si="2595"/>
        <v/>
      </c>
      <c r="CH289" s="91" t="str">
        <f t="shared" si="2596"/>
        <v/>
      </c>
      <c r="CI289" s="91" t="str">
        <f t="shared" si="2597"/>
        <v>нет</v>
      </c>
      <c r="CJ289" s="63" t="e">
        <f>IF(LEN('Описание предлагаемого товара'!#REF!)&gt;0,'Описание предлагаемого товара'!#REF!,"")</f>
        <v>#REF!</v>
      </c>
      <c r="CK289" s="91" t="e">
        <f t="shared" ref="CK289:CL289" si="2736">IFERROR(REPLACE(CJ289,FIND(CHAR(10),CJ289,1),1,""),CJ289)</f>
        <v>#REF!</v>
      </c>
      <c r="CL289" s="91" t="e">
        <f t="shared" si="2736"/>
        <v>#REF!</v>
      </c>
      <c r="CM289" s="91" t="e">
        <f t="shared" si="2599"/>
        <v>#REF!</v>
      </c>
      <c r="CN289" s="91" t="e">
        <f t="shared" si="2600"/>
        <v>#REF!</v>
      </c>
      <c r="CO289" s="91" t="e">
        <f t="shared" si="2601"/>
        <v>#REF!</v>
      </c>
      <c r="CP289" s="90" t="e">
        <f>IF(AU289="Не указан реестровый номер (мера нац.режима Запрет)","",IF(CI289="нет","",IF(CU289="да","исключение(не смотрим баллы)",IFERROR(IF(CI289*1&gt;0,IFERROR(IF(VLOOKUP(CI289*1,Обработ.выгрузка_реестра_РФ!$A:$G,7,)=0,"Баллы не установлены",VLOOKUP(CI289*1,Обработ.выгрузка_реестра_РФ!$A:$G,7,)),IF(LEN(CI289)&gt;14,"","нет номера в реестре РФ")),""),IF(LEN(CI289)=0,"","Некорректный реестровый номер")))))</f>
        <v>#REF!</v>
      </c>
      <c r="CQ289" s="33" t="e">
        <f>IF(LEN(C289)&gt;0,IFERROR(IF(LEN(H289)&gt;0,IF(LEN(VLOOKUP(H289,'исключения(не_смотрим_баллы)'!$A:$C,1,))&gt;0,"да","нет"),"не введен ОКПД2"),"нет"),"")</f>
        <v>#REF!</v>
      </c>
      <c r="CR289" s="33" t="e">
        <f ca="1">IF(CQ289="да",IF(TODAY()&lt;VLOOKUP(H289,'исключения(не_смотрим_баллы)'!$A:$C,3,),"да","нет"),"")</f>
        <v>#REF!</v>
      </c>
      <c r="CS289" s="33" t="str">
        <f>IFERROR(IF(CQ289="да",IF(VLOOKUP(CI289*1,Обработ.выгрузка_реестра_РФ!$A:$G,2,)&lt;VLOOKUP(H289,'исключения(не_смотрим_баллы)'!$A:$C,2,),"да","нет"),""),"")</f>
        <v/>
      </c>
      <c r="CT289" s="24"/>
      <c r="CU289" s="33" t="e">
        <f t="shared" si="2613"/>
        <v>#REF!</v>
      </c>
      <c r="CV289" s="91" t="e">
        <f t="shared" si="2614"/>
        <v>#REF!</v>
      </c>
      <c r="CW289" s="27" t="e">
        <f t="shared" si="2615"/>
        <v>#REF!</v>
      </c>
      <c r="CX289" s="26" t="e">
        <f t="shared" si="2544"/>
        <v>#REF!</v>
      </c>
      <c r="CY289" s="64" t="e">
        <f>IF(LEN('Описание предлагаемого товара'!#REF!)&gt;0,'Описание предлагаемого товара'!#REF!,"")</f>
        <v>#REF!</v>
      </c>
      <c r="CZ289" s="95" t="e">
        <f t="shared" si="2602"/>
        <v>#REF!</v>
      </c>
      <c r="DA289" s="95" t="e">
        <f t="shared" ref="DA289" si="2737">IFERROR(REPLACE(CZ289,FIND(" ",CZ289,1),1,""),CZ289)</f>
        <v>#REF!</v>
      </c>
      <c r="DB289" s="95" t="e">
        <f t="shared" si="2546"/>
        <v>#REF!</v>
      </c>
      <c r="DC289" s="95" t="e">
        <f t="shared" ref="DC289:DD289" si="2738">IFERROR(REPLACE(DB289,FIND("г.",DB289,1),2,""),DB289)</f>
        <v>#REF!</v>
      </c>
      <c r="DD289" s="95" t="e">
        <f t="shared" si="2738"/>
        <v>#REF!</v>
      </c>
      <c r="DE289" s="95" t="e">
        <f t="shared" ref="DE289:DF289" si="2739">IFERROR(REPLACE(DD289,FIND("г",DD289,1),1,""),DD289)</f>
        <v>#REF!</v>
      </c>
      <c r="DF289" s="95" t="e">
        <f t="shared" si="2739"/>
        <v>#REF!</v>
      </c>
      <c r="DG289" s="95" t="e">
        <f t="shared" si="2619"/>
        <v>#REF!</v>
      </c>
      <c r="DH289" s="25" t="str">
        <f>IFERROR(VLOOKUP(CI289*1,Обработ.выгрузка_реестра_РФ!$A:$G,5,),"")</f>
        <v/>
      </c>
      <c r="DI289" s="27" t="str">
        <f t="shared" si="2629"/>
        <v/>
      </c>
      <c r="DJ289" s="27" t="str">
        <f t="shared" ca="1" si="2606"/>
        <v/>
      </c>
      <c r="DK289" s="63" t="e">
        <f>IF(LEN('Описание предлагаемого товара'!#REF!)&gt;0,'Описание предлагаемого товара'!#REF!,"")</f>
        <v>#REF!</v>
      </c>
      <c r="DL289" s="63" t="e">
        <f>IF(LEN('Описание предлагаемого товара'!#REF!)&gt;0,'Описание предлагаемого товара'!#REF!,"")</f>
        <v>#REF!</v>
      </c>
      <c r="DM289" s="32"/>
    </row>
    <row r="290" spans="1:117" ht="48.75" customHeight="1" x14ac:dyDescent="0.25">
      <c r="A290" s="61" t="e">
        <f>IF(LEN('Описание предлагаемого товара'!#REF!)&gt;0,'Описание предлагаемого товара'!#REF!,"")</f>
        <v>#REF!</v>
      </c>
      <c r="B290" s="65" t="e">
        <f>IF(LEN('Описание предлагаемого товара'!#REF!)&gt;0,'Описание предлагаемого товара'!#REF!,"")</f>
        <v>#REF!</v>
      </c>
      <c r="C290" s="61" t="e">
        <f>IF(LEN('Описание предлагаемого товара'!#REF!)&gt;0,'Описание предлагаемого товара'!#REF!,"")</f>
        <v>#REF!</v>
      </c>
      <c r="D290" s="61" t="e">
        <f>IF(LEN('Описание предлагаемого товара'!#REF!)&gt;0,'Описание предлагаемого товара'!#REF!,"")</f>
        <v>#REF!</v>
      </c>
      <c r="E290" s="61" t="e">
        <f>IF(LEN('Описание предлагаемого товара'!#REF!)&gt;0,'Описание предлагаемого товара'!#REF!,"")</f>
        <v>#REF!</v>
      </c>
      <c r="F290" s="61" t="e">
        <f>IF(LEN('Описание предлагаемого товара'!#REF!)&gt;0,'Описание предлагаемого товара'!#REF!,"")</f>
        <v>#REF!</v>
      </c>
      <c r="G290" s="61" t="e">
        <f>IF(LEN('Описание предлагаемого товара'!#REF!)&gt;0,'Описание предлагаемого товара'!#REF!,"")</f>
        <v>#REF!</v>
      </c>
      <c r="H290" s="61" t="e">
        <f>IF(LEN('Описание предлагаемого товара'!#REF!)&gt;0,'Описание предлагаемого товара'!#REF!,"")</f>
        <v>#REF!</v>
      </c>
      <c r="I290" s="61" t="e">
        <f>IF(LEN('Описание предлагаемого товара'!#REF!)&gt;0,'Описание предлагаемого товара'!#REF!,"")</f>
        <v>#REF!</v>
      </c>
      <c r="J290" s="38" t="str">
        <f>IFERROR(VLOOKUP(B290,SAP!$A:$E,5,),"")</f>
        <v/>
      </c>
      <c r="K290" s="40" t="str">
        <f t="shared" si="2549"/>
        <v/>
      </c>
      <c r="L290" s="61" t="e">
        <f>IF(LEN('Описание предлагаемого товара'!#REF!)&gt;0,IFERROR('Описание предлагаемого товара'!#REF!*1,""),"")</f>
        <v>#REF!</v>
      </c>
      <c r="M290" s="39" t="str">
        <f>IFERROR(VLOOKUP(B290,SAP!$A:$E,2,),"")</f>
        <v/>
      </c>
      <c r="N290" s="41" t="str">
        <f t="shared" si="2685"/>
        <v/>
      </c>
      <c r="O290" s="39" t="str">
        <f t="shared" si="2536"/>
        <v/>
      </c>
      <c r="P290" s="36" t="e">
        <f>IF(LEN('Описание предлагаемого товара'!#REF!)&gt;0,'Описание предлагаемого товара'!#REF!,"")</f>
        <v>#REF!</v>
      </c>
      <c r="Q29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90" s="37" t="e">
        <f>IF(LEN('Описание предлагаемого товара'!#REF!)&gt;0,'Описание предлагаемого товара'!#REF!,"")</f>
        <v>#REF!</v>
      </c>
      <c r="S290" s="37" t="e">
        <f>IF(LEN('Описание предлагаемого товара'!#REF!)&gt;0,'Описание предлагаемого товара'!#REF!,"")</f>
        <v>#REF!</v>
      </c>
      <c r="T29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90" s="23" t="str">
        <f>IFERROR(VLOOKUP(CI290*1,Обработ.выгрузка_реестра_РФ!$A:$G,6,),"")</f>
        <v/>
      </c>
      <c r="V290" s="61" t="e">
        <f>IF(LEN('Описание предлагаемого товара'!#REF!)&gt;0,'Описание предлагаемого товара'!#REF!,"")</f>
        <v>#REF!</v>
      </c>
      <c r="W290" s="62" t="e">
        <f>IF(LEN('Описание предлагаемого товара'!#REF!)&gt;0,'Описание предлагаемого товара'!#REF!,"")</f>
        <v>#REF!</v>
      </c>
      <c r="X290" s="91" t="e">
        <f t="shared" ref="X290:Y290" si="2740">IFERROR(REPLACE(W290,FIND(CHAR(10),W290,1),1," "),W290)</f>
        <v>#REF!</v>
      </c>
      <c r="Y290" s="91" t="e">
        <f t="shared" si="2740"/>
        <v>#REF!</v>
      </c>
      <c r="Z290" s="91" t="e">
        <f t="shared" si="2551"/>
        <v>#REF!</v>
      </c>
      <c r="AA290" s="91" t="e">
        <f t="shared" si="2552"/>
        <v>#REF!</v>
      </c>
      <c r="AB290" s="91" t="e">
        <f t="shared" si="2553"/>
        <v>#REF!</v>
      </c>
      <c r="AC290" s="91" t="e">
        <f t="shared" ref="AC290:AF290" si="2741">IFERROR(REPLACE(AB290,FIND("  ",AB290,1),2," "),AB290)</f>
        <v>#REF!</v>
      </c>
      <c r="AD290" s="91" t="e">
        <f t="shared" si="2741"/>
        <v>#REF!</v>
      </c>
      <c r="AE290" s="91" t="e">
        <f t="shared" si="2741"/>
        <v>#REF!</v>
      </c>
      <c r="AF290" s="91" t="e">
        <f t="shared" si="2741"/>
        <v>#REF!</v>
      </c>
      <c r="AG290" s="23" t="str">
        <f>IFERROR(VLOOKUP(CI290*1,Обработ.выгрузка_реестра_РФ!$A:$G,4,),"")</f>
        <v/>
      </c>
      <c r="AH290" s="91" t="str">
        <f t="shared" ref="AH290:AI290" si="2742">IFERROR(REPLACE(AG290,FIND("-",AG290,1),1,"*"),AG290)</f>
        <v/>
      </c>
      <c r="AI290" s="91" t="str">
        <f t="shared" si="2742"/>
        <v/>
      </c>
      <c r="AJ290" s="27" t="str">
        <f t="shared" si="2651"/>
        <v/>
      </c>
      <c r="AK290" s="63" t="e">
        <f>IF(LEN('Описание предлагаемого товара'!#REF!)&gt;0,'Описание предлагаемого товара'!#REF!,"")</f>
        <v>#REF!</v>
      </c>
      <c r="AL290" s="91" t="e">
        <f t="shared" ref="AL290:AM290" si="2743">IFERROR(REPLACE(AK290,FIND(CHAR(10),AK290,1),1,""),AK290)</f>
        <v>#REF!</v>
      </c>
      <c r="AM290" s="91" t="e">
        <f t="shared" si="2743"/>
        <v>#REF!</v>
      </c>
      <c r="AN290" s="91" t="e">
        <f t="shared" ref="AN290:AR290" si="2744">IFERROR(REPLACE(AM290,FIND(" ",AM290,1),1,""),AM290)</f>
        <v>#REF!</v>
      </c>
      <c r="AO290" s="91" t="e">
        <f t="shared" si="2744"/>
        <v>#REF!</v>
      </c>
      <c r="AP290" s="91" t="e">
        <f t="shared" si="2744"/>
        <v>#REF!</v>
      </c>
      <c r="AQ290" s="91" t="e">
        <f t="shared" si="2744"/>
        <v>#REF!</v>
      </c>
      <c r="AR290" s="91" t="e">
        <f t="shared" si="2744"/>
        <v>#REF!</v>
      </c>
      <c r="AS290" s="91" t="e">
        <f t="shared" si="2558"/>
        <v>#REF!</v>
      </c>
      <c r="AT290" s="91" t="e">
        <f t="shared" si="2559"/>
        <v>#REF!</v>
      </c>
      <c r="AU290" s="32" t="e">
        <f t="shared" si="2542"/>
        <v>#REF!</v>
      </c>
      <c r="AV290" s="93" t="e">
        <f>'Описание предлагаемого товара'!#REF!</f>
        <v>#REF!</v>
      </c>
      <c r="AW290" s="91" t="e">
        <f>MIN(SEARCH({0,1,2,3,4,5,6,7,8,9},AV290&amp; "0123456789"))</f>
        <v>#REF!</v>
      </c>
      <c r="AX290" s="91" t="str">
        <f t="shared" si="2560"/>
        <v/>
      </c>
      <c r="AY290" s="91" t="str">
        <f t="shared" si="2561"/>
        <v/>
      </c>
      <c r="AZ290" s="91" t="str">
        <f t="shared" si="2562"/>
        <v/>
      </c>
      <c r="BA290" s="91" t="str">
        <f t="shared" si="2563"/>
        <v/>
      </c>
      <c r="BB290" s="91" t="str">
        <f t="shared" si="2564"/>
        <v/>
      </c>
      <c r="BC290" s="91" t="str">
        <f t="shared" si="2565"/>
        <v/>
      </c>
      <c r="BD290" s="91" t="str">
        <f t="shared" si="2566"/>
        <v/>
      </c>
      <c r="BE290" s="91" t="str">
        <f t="shared" si="2567"/>
        <v/>
      </c>
      <c r="BF290" s="91" t="str">
        <f t="shared" si="2568"/>
        <v/>
      </c>
      <c r="BG290" s="91" t="str">
        <f t="shared" si="2569"/>
        <v/>
      </c>
      <c r="BH290" s="91" t="str">
        <f t="shared" si="2570"/>
        <v/>
      </c>
      <c r="BI290" s="91" t="str">
        <f t="shared" si="2571"/>
        <v/>
      </c>
      <c r="BJ290" s="91" t="str">
        <f t="shared" si="2572"/>
        <v/>
      </c>
      <c r="BK290" s="91" t="str">
        <f t="shared" si="2573"/>
        <v/>
      </c>
      <c r="BL290" s="91" t="str">
        <f t="shared" si="2574"/>
        <v/>
      </c>
      <c r="BM290" s="91" t="str">
        <f t="shared" si="2575"/>
        <v/>
      </c>
      <c r="BN290" s="91" t="str">
        <f t="shared" si="2576"/>
        <v/>
      </c>
      <c r="BO290" s="91" t="str">
        <f t="shared" si="2577"/>
        <v/>
      </c>
      <c r="BP290" s="91" t="str">
        <f t="shared" si="2578"/>
        <v/>
      </c>
      <c r="BQ290" s="91" t="str">
        <f t="shared" si="2579"/>
        <v/>
      </c>
      <c r="BR290" s="91" t="str">
        <f t="shared" si="2580"/>
        <v/>
      </c>
      <c r="BS290" s="91" t="str">
        <f t="shared" si="2581"/>
        <v/>
      </c>
      <c r="BT290" s="91" t="str">
        <f t="shared" si="2582"/>
        <v/>
      </c>
      <c r="BU290" s="91" t="str">
        <f t="shared" si="2583"/>
        <v/>
      </c>
      <c r="BV290" s="91" t="str">
        <f t="shared" si="2584"/>
        <v/>
      </c>
      <c r="BW290" s="91" t="str">
        <f t="shared" si="2585"/>
        <v/>
      </c>
      <c r="BX290" s="91" t="str">
        <f t="shared" si="2586"/>
        <v/>
      </c>
      <c r="BY290" s="91" t="str">
        <f t="shared" si="2587"/>
        <v/>
      </c>
      <c r="BZ290" s="91" t="str">
        <f t="shared" si="2588"/>
        <v/>
      </c>
      <c r="CA290" s="91" t="str">
        <f t="shared" si="2589"/>
        <v/>
      </c>
      <c r="CB290" s="91" t="str">
        <f t="shared" si="2590"/>
        <v/>
      </c>
      <c r="CC290" s="91" t="str">
        <f t="shared" si="2591"/>
        <v/>
      </c>
      <c r="CD290" s="91" t="str">
        <f t="shared" si="2592"/>
        <v/>
      </c>
      <c r="CE290" s="91" t="str">
        <f t="shared" si="2593"/>
        <v/>
      </c>
      <c r="CF290" s="91" t="str">
        <f t="shared" si="2594"/>
        <v/>
      </c>
      <c r="CG290" s="91" t="str">
        <f t="shared" si="2595"/>
        <v/>
      </c>
      <c r="CH290" s="91" t="str">
        <f t="shared" si="2596"/>
        <v/>
      </c>
      <c r="CI290" s="91" t="str">
        <f t="shared" si="2597"/>
        <v>нет</v>
      </c>
      <c r="CJ290" s="63" t="e">
        <f>IF(LEN('Описание предлагаемого товара'!#REF!)&gt;0,'Описание предлагаемого товара'!#REF!,"")</f>
        <v>#REF!</v>
      </c>
      <c r="CK290" s="91" t="e">
        <f t="shared" ref="CK290:CL290" si="2745">IFERROR(REPLACE(CJ290,FIND(CHAR(10),CJ290,1),1,""),CJ290)</f>
        <v>#REF!</v>
      </c>
      <c r="CL290" s="91" t="e">
        <f t="shared" si="2745"/>
        <v>#REF!</v>
      </c>
      <c r="CM290" s="91" t="e">
        <f t="shared" si="2599"/>
        <v>#REF!</v>
      </c>
      <c r="CN290" s="91" t="e">
        <f t="shared" si="2600"/>
        <v>#REF!</v>
      </c>
      <c r="CO290" s="91" t="e">
        <f t="shared" si="2601"/>
        <v>#REF!</v>
      </c>
      <c r="CP290" s="90" t="e">
        <f>IF(AU290="Не указан реестровый номер (мера нац.режима Запрет)","",IF(CI290="нет","",IF(CU290="да","исключение(не смотрим баллы)",IFERROR(IF(CI290*1&gt;0,IFERROR(IF(VLOOKUP(CI290*1,Обработ.выгрузка_реестра_РФ!$A:$G,7,)=0,"Баллы не установлены",VLOOKUP(CI290*1,Обработ.выгрузка_реестра_РФ!$A:$G,7,)),IF(LEN(CI290)&gt;14,"","нет номера в реестре РФ")),""),IF(LEN(CI290)=0,"","Некорректный реестровый номер")))))</f>
        <v>#REF!</v>
      </c>
      <c r="CQ290" s="33" t="e">
        <f>IF(LEN(C290)&gt;0,IFERROR(IF(LEN(H290)&gt;0,IF(LEN(VLOOKUP(H290,'исключения(не_смотрим_баллы)'!$A:$C,1,))&gt;0,"да","нет"),"не введен ОКПД2"),"нет"),"")</f>
        <v>#REF!</v>
      </c>
      <c r="CR290" s="33" t="e">
        <f ca="1">IF(CQ290="да",IF(TODAY()&lt;VLOOKUP(H290,'исключения(не_смотрим_баллы)'!$A:$C,3,),"да","нет"),"")</f>
        <v>#REF!</v>
      </c>
      <c r="CS290" s="33" t="str">
        <f>IFERROR(IF(CQ290="да",IF(VLOOKUP(CI290*1,Обработ.выгрузка_реестра_РФ!$A:$G,2,)&lt;VLOOKUP(H290,'исключения(не_смотрим_баллы)'!$A:$C,2,),"да","нет"),""),"")</f>
        <v/>
      </c>
      <c r="CT290" s="24"/>
      <c r="CU290" s="33" t="e">
        <f t="shared" si="2613"/>
        <v>#REF!</v>
      </c>
      <c r="CV290" s="91" t="e">
        <f t="shared" si="2614"/>
        <v>#REF!</v>
      </c>
      <c r="CW290" s="27" t="e">
        <f t="shared" si="2615"/>
        <v>#REF!</v>
      </c>
      <c r="CX290" s="26" t="e">
        <f t="shared" si="2544"/>
        <v>#REF!</v>
      </c>
      <c r="CY290" s="64" t="e">
        <f>IF(LEN('Описание предлагаемого товара'!#REF!)&gt;0,'Описание предлагаемого товара'!#REF!,"")</f>
        <v>#REF!</v>
      </c>
      <c r="CZ290" s="95" t="e">
        <f t="shared" si="2602"/>
        <v>#REF!</v>
      </c>
      <c r="DA290" s="95" t="e">
        <f t="shared" ref="DA290" si="2746">IFERROR(REPLACE(CZ290,FIND(" ",CZ290,1),1,""),CZ290)</f>
        <v>#REF!</v>
      </c>
      <c r="DB290" s="95" t="e">
        <f t="shared" si="2546"/>
        <v>#REF!</v>
      </c>
      <c r="DC290" s="95" t="e">
        <f t="shared" ref="DC290:DD290" si="2747">IFERROR(REPLACE(DB290,FIND("г.",DB290,1),2,""),DB290)</f>
        <v>#REF!</v>
      </c>
      <c r="DD290" s="95" t="e">
        <f t="shared" si="2747"/>
        <v>#REF!</v>
      </c>
      <c r="DE290" s="95" t="e">
        <f t="shared" ref="DE290:DF290" si="2748">IFERROR(REPLACE(DD290,FIND("г",DD290,1),1,""),DD290)</f>
        <v>#REF!</v>
      </c>
      <c r="DF290" s="95" t="e">
        <f t="shared" si="2748"/>
        <v>#REF!</v>
      </c>
      <c r="DG290" s="95" t="e">
        <f t="shared" si="2619"/>
        <v>#REF!</v>
      </c>
      <c r="DH290" s="25" t="str">
        <f>IFERROR(VLOOKUP(CI290*1,Обработ.выгрузка_реестра_РФ!$A:$G,5,),"")</f>
        <v/>
      </c>
      <c r="DI290" s="27" t="str">
        <f t="shared" si="2629"/>
        <v/>
      </c>
      <c r="DJ290" s="27" t="str">
        <f t="shared" ca="1" si="2606"/>
        <v/>
      </c>
      <c r="DK290" s="63" t="e">
        <f>IF(LEN('Описание предлагаемого товара'!#REF!)&gt;0,'Описание предлагаемого товара'!#REF!,"")</f>
        <v>#REF!</v>
      </c>
      <c r="DL290" s="63" t="e">
        <f>IF(LEN('Описание предлагаемого товара'!#REF!)&gt;0,'Описание предлагаемого товара'!#REF!,"")</f>
        <v>#REF!</v>
      </c>
      <c r="DM290" s="32"/>
    </row>
    <row r="291" spans="1:117" ht="48.75" customHeight="1" x14ac:dyDescent="0.25">
      <c r="A291" s="61" t="e">
        <f>IF(LEN('Описание предлагаемого товара'!#REF!)&gt;0,'Описание предлагаемого товара'!#REF!,"")</f>
        <v>#REF!</v>
      </c>
      <c r="B291" s="65" t="e">
        <f>IF(LEN('Описание предлагаемого товара'!#REF!)&gt;0,'Описание предлагаемого товара'!#REF!,"")</f>
        <v>#REF!</v>
      </c>
      <c r="C291" s="61" t="e">
        <f>IF(LEN('Описание предлагаемого товара'!#REF!)&gt;0,'Описание предлагаемого товара'!#REF!,"")</f>
        <v>#REF!</v>
      </c>
      <c r="D291" s="61" t="e">
        <f>IF(LEN('Описание предлагаемого товара'!#REF!)&gt;0,'Описание предлагаемого товара'!#REF!,"")</f>
        <v>#REF!</v>
      </c>
      <c r="E291" s="61" t="e">
        <f>IF(LEN('Описание предлагаемого товара'!#REF!)&gt;0,'Описание предлагаемого товара'!#REF!,"")</f>
        <v>#REF!</v>
      </c>
      <c r="F291" s="61" t="e">
        <f>IF(LEN('Описание предлагаемого товара'!#REF!)&gt;0,'Описание предлагаемого товара'!#REF!,"")</f>
        <v>#REF!</v>
      </c>
      <c r="G291" s="61" t="e">
        <f>IF(LEN('Описание предлагаемого товара'!#REF!)&gt;0,'Описание предлагаемого товара'!#REF!,"")</f>
        <v>#REF!</v>
      </c>
      <c r="H291" s="61" t="e">
        <f>IF(LEN('Описание предлагаемого товара'!#REF!)&gt;0,'Описание предлагаемого товара'!#REF!,"")</f>
        <v>#REF!</v>
      </c>
      <c r="I291" s="61" t="e">
        <f>IF(LEN('Описание предлагаемого товара'!#REF!)&gt;0,'Описание предлагаемого товара'!#REF!,"")</f>
        <v>#REF!</v>
      </c>
      <c r="J291" s="38" t="str">
        <f>IFERROR(VLOOKUP(B291,SAP!$A:$E,5,),"")</f>
        <v/>
      </c>
      <c r="K291" s="40" t="str">
        <f t="shared" si="2549"/>
        <v/>
      </c>
      <c r="L291" s="61" t="e">
        <f>IF(LEN('Описание предлагаемого товара'!#REF!)&gt;0,IFERROR('Описание предлагаемого товара'!#REF!*1,""),"")</f>
        <v>#REF!</v>
      </c>
      <c r="M291" s="39" t="str">
        <f>IFERROR(VLOOKUP(B291,SAP!$A:$E,2,),"")</f>
        <v/>
      </c>
      <c r="N291" s="41" t="str">
        <f t="shared" si="2685"/>
        <v/>
      </c>
      <c r="O291" s="39" t="str">
        <f t="shared" si="2536"/>
        <v/>
      </c>
      <c r="P291" s="36" t="e">
        <f>IF(LEN('Описание предлагаемого товара'!#REF!)&gt;0,'Описание предлагаемого товара'!#REF!,"")</f>
        <v>#REF!</v>
      </c>
      <c r="Q29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91" s="37" t="e">
        <f>IF(LEN('Описание предлагаемого товара'!#REF!)&gt;0,'Описание предлагаемого товара'!#REF!,"")</f>
        <v>#REF!</v>
      </c>
      <c r="S291" s="37" t="e">
        <f>IF(LEN('Описание предлагаемого товара'!#REF!)&gt;0,'Описание предлагаемого товара'!#REF!,"")</f>
        <v>#REF!</v>
      </c>
      <c r="T29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91" s="23" t="str">
        <f>IFERROR(VLOOKUP(CI291*1,Обработ.выгрузка_реестра_РФ!$A:$G,6,),"")</f>
        <v/>
      </c>
      <c r="V291" s="61" t="e">
        <f>IF(LEN('Описание предлагаемого товара'!#REF!)&gt;0,'Описание предлагаемого товара'!#REF!,"")</f>
        <v>#REF!</v>
      </c>
      <c r="W291" s="62" t="e">
        <f>IF(LEN('Описание предлагаемого товара'!#REF!)&gt;0,'Описание предлагаемого товара'!#REF!,"")</f>
        <v>#REF!</v>
      </c>
      <c r="X291" s="91" t="e">
        <f t="shared" ref="X291:Y291" si="2749">IFERROR(REPLACE(W291,FIND(CHAR(10),W291,1),1," "),W291)</f>
        <v>#REF!</v>
      </c>
      <c r="Y291" s="91" t="e">
        <f t="shared" si="2749"/>
        <v>#REF!</v>
      </c>
      <c r="Z291" s="91" t="e">
        <f t="shared" si="2551"/>
        <v>#REF!</v>
      </c>
      <c r="AA291" s="91" t="e">
        <f t="shared" si="2552"/>
        <v>#REF!</v>
      </c>
      <c r="AB291" s="91" t="e">
        <f t="shared" si="2553"/>
        <v>#REF!</v>
      </c>
      <c r="AC291" s="91" t="e">
        <f t="shared" ref="AC291:AF291" si="2750">IFERROR(REPLACE(AB291,FIND("  ",AB291,1),2," "),AB291)</f>
        <v>#REF!</v>
      </c>
      <c r="AD291" s="91" t="e">
        <f t="shared" si="2750"/>
        <v>#REF!</v>
      </c>
      <c r="AE291" s="91" t="e">
        <f t="shared" si="2750"/>
        <v>#REF!</v>
      </c>
      <c r="AF291" s="91" t="e">
        <f t="shared" si="2750"/>
        <v>#REF!</v>
      </c>
      <c r="AG291" s="23" t="str">
        <f>IFERROR(VLOOKUP(CI291*1,Обработ.выгрузка_реестра_РФ!$A:$G,4,),"")</f>
        <v/>
      </c>
      <c r="AH291" s="91" t="str">
        <f t="shared" ref="AH291:AI291" si="2751">IFERROR(REPLACE(AG291,FIND("-",AG291,1),1,"*"),AG291)</f>
        <v/>
      </c>
      <c r="AI291" s="91" t="str">
        <f t="shared" si="2751"/>
        <v/>
      </c>
      <c r="AJ291" s="27" t="str">
        <f t="shared" si="2651"/>
        <v/>
      </c>
      <c r="AK291" s="63" t="e">
        <f>IF(LEN('Описание предлагаемого товара'!#REF!)&gt;0,'Описание предлагаемого товара'!#REF!,"")</f>
        <v>#REF!</v>
      </c>
      <c r="AL291" s="91" t="e">
        <f t="shared" ref="AL291:AM291" si="2752">IFERROR(REPLACE(AK291,FIND(CHAR(10),AK291,1),1,""),AK291)</f>
        <v>#REF!</v>
      </c>
      <c r="AM291" s="91" t="e">
        <f t="shared" si="2752"/>
        <v>#REF!</v>
      </c>
      <c r="AN291" s="91" t="e">
        <f t="shared" ref="AN291:AR291" si="2753">IFERROR(REPLACE(AM291,FIND(" ",AM291,1),1,""),AM291)</f>
        <v>#REF!</v>
      </c>
      <c r="AO291" s="91" t="e">
        <f t="shared" si="2753"/>
        <v>#REF!</v>
      </c>
      <c r="AP291" s="91" t="e">
        <f t="shared" si="2753"/>
        <v>#REF!</v>
      </c>
      <c r="AQ291" s="91" t="e">
        <f t="shared" si="2753"/>
        <v>#REF!</v>
      </c>
      <c r="AR291" s="91" t="e">
        <f t="shared" si="2753"/>
        <v>#REF!</v>
      </c>
      <c r="AS291" s="91" t="e">
        <f t="shared" si="2558"/>
        <v>#REF!</v>
      </c>
      <c r="AT291" s="91" t="e">
        <f t="shared" si="2559"/>
        <v>#REF!</v>
      </c>
      <c r="AU291" s="32" t="e">
        <f t="shared" si="2542"/>
        <v>#REF!</v>
      </c>
      <c r="AV291" s="93" t="e">
        <f>'Описание предлагаемого товара'!#REF!</f>
        <v>#REF!</v>
      </c>
      <c r="AW291" s="91" t="e">
        <f>MIN(SEARCH({0,1,2,3,4,5,6,7,8,9},AV291&amp; "0123456789"))</f>
        <v>#REF!</v>
      </c>
      <c r="AX291" s="91" t="str">
        <f t="shared" si="2560"/>
        <v/>
      </c>
      <c r="AY291" s="91" t="str">
        <f t="shared" si="2561"/>
        <v/>
      </c>
      <c r="AZ291" s="91" t="str">
        <f t="shared" si="2562"/>
        <v/>
      </c>
      <c r="BA291" s="91" t="str">
        <f t="shared" si="2563"/>
        <v/>
      </c>
      <c r="BB291" s="91" t="str">
        <f t="shared" si="2564"/>
        <v/>
      </c>
      <c r="BC291" s="91" t="str">
        <f t="shared" si="2565"/>
        <v/>
      </c>
      <c r="BD291" s="91" t="str">
        <f t="shared" si="2566"/>
        <v/>
      </c>
      <c r="BE291" s="91" t="str">
        <f t="shared" si="2567"/>
        <v/>
      </c>
      <c r="BF291" s="91" t="str">
        <f t="shared" si="2568"/>
        <v/>
      </c>
      <c r="BG291" s="91" t="str">
        <f t="shared" si="2569"/>
        <v/>
      </c>
      <c r="BH291" s="91" t="str">
        <f t="shared" si="2570"/>
        <v/>
      </c>
      <c r="BI291" s="91" t="str">
        <f t="shared" si="2571"/>
        <v/>
      </c>
      <c r="BJ291" s="91" t="str">
        <f t="shared" si="2572"/>
        <v/>
      </c>
      <c r="BK291" s="91" t="str">
        <f t="shared" si="2573"/>
        <v/>
      </c>
      <c r="BL291" s="91" t="str">
        <f t="shared" si="2574"/>
        <v/>
      </c>
      <c r="BM291" s="91" t="str">
        <f t="shared" si="2575"/>
        <v/>
      </c>
      <c r="BN291" s="91" t="str">
        <f t="shared" si="2576"/>
        <v/>
      </c>
      <c r="BO291" s="91" t="str">
        <f t="shared" si="2577"/>
        <v/>
      </c>
      <c r="BP291" s="91" t="str">
        <f t="shared" si="2578"/>
        <v/>
      </c>
      <c r="BQ291" s="91" t="str">
        <f t="shared" si="2579"/>
        <v/>
      </c>
      <c r="BR291" s="91" t="str">
        <f t="shared" si="2580"/>
        <v/>
      </c>
      <c r="BS291" s="91" t="str">
        <f t="shared" si="2581"/>
        <v/>
      </c>
      <c r="BT291" s="91" t="str">
        <f t="shared" si="2582"/>
        <v/>
      </c>
      <c r="BU291" s="91" t="str">
        <f t="shared" si="2583"/>
        <v/>
      </c>
      <c r="BV291" s="91" t="str">
        <f t="shared" si="2584"/>
        <v/>
      </c>
      <c r="BW291" s="91" t="str">
        <f t="shared" si="2585"/>
        <v/>
      </c>
      <c r="BX291" s="91" t="str">
        <f t="shared" si="2586"/>
        <v/>
      </c>
      <c r="BY291" s="91" t="str">
        <f t="shared" si="2587"/>
        <v/>
      </c>
      <c r="BZ291" s="91" t="str">
        <f t="shared" si="2588"/>
        <v/>
      </c>
      <c r="CA291" s="91" t="str">
        <f t="shared" si="2589"/>
        <v/>
      </c>
      <c r="CB291" s="91" t="str">
        <f t="shared" si="2590"/>
        <v/>
      </c>
      <c r="CC291" s="91" t="str">
        <f t="shared" si="2591"/>
        <v/>
      </c>
      <c r="CD291" s="91" t="str">
        <f t="shared" si="2592"/>
        <v/>
      </c>
      <c r="CE291" s="91" t="str">
        <f t="shared" si="2593"/>
        <v/>
      </c>
      <c r="CF291" s="91" t="str">
        <f t="shared" si="2594"/>
        <v/>
      </c>
      <c r="CG291" s="91" t="str">
        <f t="shared" si="2595"/>
        <v/>
      </c>
      <c r="CH291" s="91" t="str">
        <f t="shared" si="2596"/>
        <v/>
      </c>
      <c r="CI291" s="91" t="str">
        <f t="shared" si="2597"/>
        <v>нет</v>
      </c>
      <c r="CJ291" s="63" t="e">
        <f>IF(LEN('Описание предлагаемого товара'!#REF!)&gt;0,'Описание предлагаемого товара'!#REF!,"")</f>
        <v>#REF!</v>
      </c>
      <c r="CK291" s="91" t="e">
        <f t="shared" ref="CK291:CL291" si="2754">IFERROR(REPLACE(CJ291,FIND(CHAR(10),CJ291,1),1,""),CJ291)</f>
        <v>#REF!</v>
      </c>
      <c r="CL291" s="91" t="e">
        <f t="shared" si="2754"/>
        <v>#REF!</v>
      </c>
      <c r="CM291" s="91" t="e">
        <f t="shared" si="2599"/>
        <v>#REF!</v>
      </c>
      <c r="CN291" s="91" t="e">
        <f t="shared" si="2600"/>
        <v>#REF!</v>
      </c>
      <c r="CO291" s="91" t="e">
        <f t="shared" si="2601"/>
        <v>#REF!</v>
      </c>
      <c r="CP291" s="90" t="e">
        <f>IF(AU291="Не указан реестровый номер (мера нац.режима Запрет)","",IF(CI291="нет","",IF(CU291="да","исключение(не смотрим баллы)",IFERROR(IF(CI291*1&gt;0,IFERROR(IF(VLOOKUP(CI291*1,Обработ.выгрузка_реестра_РФ!$A:$G,7,)=0,"Баллы не установлены",VLOOKUP(CI291*1,Обработ.выгрузка_реестра_РФ!$A:$G,7,)),IF(LEN(CI291)&gt;14,"","нет номера в реестре РФ")),""),IF(LEN(CI291)=0,"","Некорректный реестровый номер")))))</f>
        <v>#REF!</v>
      </c>
      <c r="CQ291" s="33" t="e">
        <f>IF(LEN(C291)&gt;0,IFERROR(IF(LEN(H291)&gt;0,IF(LEN(VLOOKUP(H291,'исключения(не_смотрим_баллы)'!$A:$C,1,))&gt;0,"да","нет"),"не введен ОКПД2"),"нет"),"")</f>
        <v>#REF!</v>
      </c>
      <c r="CR291" s="33" t="e">
        <f ca="1">IF(CQ291="да",IF(TODAY()&lt;VLOOKUP(H291,'исключения(не_смотрим_баллы)'!$A:$C,3,),"да","нет"),"")</f>
        <v>#REF!</v>
      </c>
      <c r="CS291" s="33" t="str">
        <f>IFERROR(IF(CQ291="да",IF(VLOOKUP(CI291*1,Обработ.выгрузка_реестра_РФ!$A:$G,2,)&lt;VLOOKUP(H291,'исключения(не_смотрим_баллы)'!$A:$C,2,),"да","нет"),""),"")</f>
        <v/>
      </c>
      <c r="CT291" s="24"/>
      <c r="CU291" s="33" t="e">
        <f t="shared" si="2613"/>
        <v>#REF!</v>
      </c>
      <c r="CV291" s="91" t="e">
        <f t="shared" si="2614"/>
        <v>#REF!</v>
      </c>
      <c r="CW291" s="27" t="e">
        <f t="shared" si="2615"/>
        <v>#REF!</v>
      </c>
      <c r="CX291" s="26" t="e">
        <f t="shared" si="2544"/>
        <v>#REF!</v>
      </c>
      <c r="CY291" s="64" t="e">
        <f>IF(LEN('Описание предлагаемого товара'!#REF!)&gt;0,'Описание предлагаемого товара'!#REF!,"")</f>
        <v>#REF!</v>
      </c>
      <c r="CZ291" s="95" t="e">
        <f t="shared" si="2602"/>
        <v>#REF!</v>
      </c>
      <c r="DA291" s="95" t="e">
        <f t="shared" ref="DA291" si="2755">IFERROR(REPLACE(CZ291,FIND(" ",CZ291,1),1,""),CZ291)</f>
        <v>#REF!</v>
      </c>
      <c r="DB291" s="95" t="e">
        <f t="shared" si="2546"/>
        <v>#REF!</v>
      </c>
      <c r="DC291" s="95" t="e">
        <f t="shared" ref="DC291:DD291" si="2756">IFERROR(REPLACE(DB291,FIND("г.",DB291,1),2,""),DB291)</f>
        <v>#REF!</v>
      </c>
      <c r="DD291" s="95" t="e">
        <f t="shared" si="2756"/>
        <v>#REF!</v>
      </c>
      <c r="DE291" s="95" t="e">
        <f t="shared" ref="DE291:DF291" si="2757">IFERROR(REPLACE(DD291,FIND("г",DD291,1),1,""),DD291)</f>
        <v>#REF!</v>
      </c>
      <c r="DF291" s="95" t="e">
        <f t="shared" si="2757"/>
        <v>#REF!</v>
      </c>
      <c r="DG291" s="95" t="e">
        <f t="shared" si="2619"/>
        <v>#REF!</v>
      </c>
      <c r="DH291" s="25" t="str">
        <f>IFERROR(VLOOKUP(CI291*1,Обработ.выгрузка_реестра_РФ!$A:$G,5,),"")</f>
        <v/>
      </c>
      <c r="DI291" s="27" t="str">
        <f t="shared" si="2629"/>
        <v/>
      </c>
      <c r="DJ291" s="27" t="str">
        <f t="shared" ca="1" si="2606"/>
        <v/>
      </c>
      <c r="DK291" s="63" t="e">
        <f>IF(LEN('Описание предлагаемого товара'!#REF!)&gt;0,'Описание предлагаемого товара'!#REF!,"")</f>
        <v>#REF!</v>
      </c>
      <c r="DL291" s="63" t="e">
        <f>IF(LEN('Описание предлагаемого товара'!#REF!)&gt;0,'Описание предлагаемого товара'!#REF!,"")</f>
        <v>#REF!</v>
      </c>
      <c r="DM291" s="32"/>
    </row>
    <row r="292" spans="1:117" ht="48.75" customHeight="1" x14ac:dyDescent="0.25">
      <c r="A292" s="61" t="e">
        <f>IF(LEN('Описание предлагаемого товара'!#REF!)&gt;0,'Описание предлагаемого товара'!#REF!,"")</f>
        <v>#REF!</v>
      </c>
      <c r="B292" s="65" t="e">
        <f>IF(LEN('Описание предлагаемого товара'!#REF!)&gt;0,'Описание предлагаемого товара'!#REF!,"")</f>
        <v>#REF!</v>
      </c>
      <c r="C292" s="61" t="e">
        <f>IF(LEN('Описание предлагаемого товара'!#REF!)&gt;0,'Описание предлагаемого товара'!#REF!,"")</f>
        <v>#REF!</v>
      </c>
      <c r="D292" s="61" t="e">
        <f>IF(LEN('Описание предлагаемого товара'!#REF!)&gt;0,'Описание предлагаемого товара'!#REF!,"")</f>
        <v>#REF!</v>
      </c>
      <c r="E292" s="61" t="e">
        <f>IF(LEN('Описание предлагаемого товара'!#REF!)&gt;0,'Описание предлагаемого товара'!#REF!,"")</f>
        <v>#REF!</v>
      </c>
      <c r="F292" s="61" t="e">
        <f>IF(LEN('Описание предлагаемого товара'!#REF!)&gt;0,'Описание предлагаемого товара'!#REF!,"")</f>
        <v>#REF!</v>
      </c>
      <c r="G292" s="61" t="e">
        <f>IF(LEN('Описание предлагаемого товара'!#REF!)&gt;0,'Описание предлагаемого товара'!#REF!,"")</f>
        <v>#REF!</v>
      </c>
      <c r="H292" s="61" t="e">
        <f>IF(LEN('Описание предлагаемого товара'!#REF!)&gt;0,'Описание предлагаемого товара'!#REF!,"")</f>
        <v>#REF!</v>
      </c>
      <c r="I292" s="61" t="e">
        <f>IF(LEN('Описание предлагаемого товара'!#REF!)&gt;0,'Описание предлагаемого товара'!#REF!,"")</f>
        <v>#REF!</v>
      </c>
      <c r="J292" s="38" t="str">
        <f>IFERROR(VLOOKUP(B292,SAP!$A:$E,5,),"")</f>
        <v/>
      </c>
      <c r="K292" s="40" t="str">
        <f t="shared" si="2549"/>
        <v/>
      </c>
      <c r="L292" s="61" t="e">
        <f>IF(LEN('Описание предлагаемого товара'!#REF!)&gt;0,IFERROR('Описание предлагаемого товара'!#REF!*1,""),"")</f>
        <v>#REF!</v>
      </c>
      <c r="M292" s="39" t="str">
        <f>IFERROR(VLOOKUP(B292,SAP!$A:$E,2,),"")</f>
        <v/>
      </c>
      <c r="N292" s="41" t="str">
        <f t="shared" si="2685"/>
        <v/>
      </c>
      <c r="O292" s="39" t="str">
        <f t="shared" si="2536"/>
        <v/>
      </c>
      <c r="P292" s="36" t="e">
        <f>IF(LEN('Описание предлагаемого товара'!#REF!)&gt;0,'Описание предлагаемого товара'!#REF!,"")</f>
        <v>#REF!</v>
      </c>
      <c r="Q29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92" s="37" t="e">
        <f>IF(LEN('Описание предлагаемого товара'!#REF!)&gt;0,'Описание предлагаемого товара'!#REF!,"")</f>
        <v>#REF!</v>
      </c>
      <c r="S292" s="37" t="e">
        <f>IF(LEN('Описание предлагаемого товара'!#REF!)&gt;0,'Описание предлагаемого товара'!#REF!,"")</f>
        <v>#REF!</v>
      </c>
      <c r="T29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92" s="23" t="str">
        <f>IFERROR(VLOOKUP(CI292*1,Обработ.выгрузка_реестра_РФ!$A:$G,6,),"")</f>
        <v/>
      </c>
      <c r="V292" s="61" t="e">
        <f>IF(LEN('Описание предлагаемого товара'!#REF!)&gt;0,'Описание предлагаемого товара'!#REF!,"")</f>
        <v>#REF!</v>
      </c>
      <c r="W292" s="62" t="e">
        <f>IF(LEN('Описание предлагаемого товара'!#REF!)&gt;0,'Описание предлагаемого товара'!#REF!,"")</f>
        <v>#REF!</v>
      </c>
      <c r="X292" s="91" t="e">
        <f t="shared" ref="X292:Y292" si="2758">IFERROR(REPLACE(W292,FIND(CHAR(10),W292,1),1," "),W292)</f>
        <v>#REF!</v>
      </c>
      <c r="Y292" s="91" t="e">
        <f t="shared" si="2758"/>
        <v>#REF!</v>
      </c>
      <c r="Z292" s="91" t="e">
        <f t="shared" si="2551"/>
        <v>#REF!</v>
      </c>
      <c r="AA292" s="91" t="e">
        <f t="shared" si="2552"/>
        <v>#REF!</v>
      </c>
      <c r="AB292" s="91" t="e">
        <f t="shared" si="2553"/>
        <v>#REF!</v>
      </c>
      <c r="AC292" s="91" t="e">
        <f t="shared" ref="AC292:AF292" si="2759">IFERROR(REPLACE(AB292,FIND("  ",AB292,1),2," "),AB292)</f>
        <v>#REF!</v>
      </c>
      <c r="AD292" s="91" t="e">
        <f t="shared" si="2759"/>
        <v>#REF!</v>
      </c>
      <c r="AE292" s="91" t="e">
        <f t="shared" si="2759"/>
        <v>#REF!</v>
      </c>
      <c r="AF292" s="91" t="e">
        <f t="shared" si="2759"/>
        <v>#REF!</v>
      </c>
      <c r="AG292" s="23" t="str">
        <f>IFERROR(VLOOKUP(CI292*1,Обработ.выгрузка_реестра_РФ!$A:$G,4,),"")</f>
        <v/>
      </c>
      <c r="AH292" s="91" t="str">
        <f t="shared" ref="AH292:AI292" si="2760">IFERROR(REPLACE(AG292,FIND("-",AG292,1),1,"*"),AG292)</f>
        <v/>
      </c>
      <c r="AI292" s="91" t="str">
        <f t="shared" si="2760"/>
        <v/>
      </c>
      <c r="AJ292" s="27" t="str">
        <f t="shared" si="2651"/>
        <v/>
      </c>
      <c r="AK292" s="63" t="e">
        <f>IF(LEN('Описание предлагаемого товара'!#REF!)&gt;0,'Описание предлагаемого товара'!#REF!,"")</f>
        <v>#REF!</v>
      </c>
      <c r="AL292" s="91" t="e">
        <f t="shared" ref="AL292:AM292" si="2761">IFERROR(REPLACE(AK292,FIND(CHAR(10),AK292,1),1,""),AK292)</f>
        <v>#REF!</v>
      </c>
      <c r="AM292" s="91" t="e">
        <f t="shared" si="2761"/>
        <v>#REF!</v>
      </c>
      <c r="AN292" s="91" t="e">
        <f t="shared" ref="AN292:AR292" si="2762">IFERROR(REPLACE(AM292,FIND(" ",AM292,1),1,""),AM292)</f>
        <v>#REF!</v>
      </c>
      <c r="AO292" s="91" t="e">
        <f t="shared" si="2762"/>
        <v>#REF!</v>
      </c>
      <c r="AP292" s="91" t="e">
        <f t="shared" si="2762"/>
        <v>#REF!</v>
      </c>
      <c r="AQ292" s="91" t="e">
        <f t="shared" si="2762"/>
        <v>#REF!</v>
      </c>
      <c r="AR292" s="91" t="e">
        <f t="shared" si="2762"/>
        <v>#REF!</v>
      </c>
      <c r="AS292" s="91" t="e">
        <f t="shared" si="2558"/>
        <v>#REF!</v>
      </c>
      <c r="AT292" s="91" t="e">
        <f t="shared" si="2559"/>
        <v>#REF!</v>
      </c>
      <c r="AU292" s="32" t="e">
        <f t="shared" si="2542"/>
        <v>#REF!</v>
      </c>
      <c r="AV292" s="93" t="e">
        <f>'Описание предлагаемого товара'!#REF!</f>
        <v>#REF!</v>
      </c>
      <c r="AW292" s="91" t="e">
        <f>MIN(SEARCH({0,1,2,3,4,5,6,7,8,9},AV292&amp; "0123456789"))</f>
        <v>#REF!</v>
      </c>
      <c r="AX292" s="91" t="str">
        <f t="shared" si="2560"/>
        <v/>
      </c>
      <c r="AY292" s="91" t="str">
        <f t="shared" si="2561"/>
        <v/>
      </c>
      <c r="AZ292" s="91" t="str">
        <f t="shared" si="2562"/>
        <v/>
      </c>
      <c r="BA292" s="91" t="str">
        <f t="shared" si="2563"/>
        <v/>
      </c>
      <c r="BB292" s="91" t="str">
        <f t="shared" si="2564"/>
        <v/>
      </c>
      <c r="BC292" s="91" t="str">
        <f t="shared" si="2565"/>
        <v/>
      </c>
      <c r="BD292" s="91" t="str">
        <f t="shared" si="2566"/>
        <v/>
      </c>
      <c r="BE292" s="91" t="str">
        <f t="shared" si="2567"/>
        <v/>
      </c>
      <c r="BF292" s="91" t="str">
        <f t="shared" si="2568"/>
        <v/>
      </c>
      <c r="BG292" s="91" t="str">
        <f t="shared" si="2569"/>
        <v/>
      </c>
      <c r="BH292" s="91" t="str">
        <f t="shared" si="2570"/>
        <v/>
      </c>
      <c r="BI292" s="91" t="str">
        <f t="shared" si="2571"/>
        <v/>
      </c>
      <c r="BJ292" s="91" t="str">
        <f t="shared" si="2572"/>
        <v/>
      </c>
      <c r="BK292" s="91" t="str">
        <f t="shared" si="2573"/>
        <v/>
      </c>
      <c r="BL292" s="91" t="str">
        <f t="shared" si="2574"/>
        <v/>
      </c>
      <c r="BM292" s="91" t="str">
        <f t="shared" si="2575"/>
        <v/>
      </c>
      <c r="BN292" s="91" t="str">
        <f t="shared" si="2576"/>
        <v/>
      </c>
      <c r="BO292" s="91" t="str">
        <f t="shared" si="2577"/>
        <v/>
      </c>
      <c r="BP292" s="91" t="str">
        <f t="shared" si="2578"/>
        <v/>
      </c>
      <c r="BQ292" s="91" t="str">
        <f t="shared" si="2579"/>
        <v/>
      </c>
      <c r="BR292" s="91" t="str">
        <f t="shared" si="2580"/>
        <v/>
      </c>
      <c r="BS292" s="91" t="str">
        <f t="shared" si="2581"/>
        <v/>
      </c>
      <c r="BT292" s="91" t="str">
        <f t="shared" si="2582"/>
        <v/>
      </c>
      <c r="BU292" s="91" t="str">
        <f t="shared" si="2583"/>
        <v/>
      </c>
      <c r="BV292" s="91" t="str">
        <f t="shared" si="2584"/>
        <v/>
      </c>
      <c r="BW292" s="91" t="str">
        <f t="shared" si="2585"/>
        <v/>
      </c>
      <c r="BX292" s="91" t="str">
        <f t="shared" si="2586"/>
        <v/>
      </c>
      <c r="BY292" s="91" t="str">
        <f t="shared" si="2587"/>
        <v/>
      </c>
      <c r="BZ292" s="91" t="str">
        <f t="shared" si="2588"/>
        <v/>
      </c>
      <c r="CA292" s="91" t="str">
        <f t="shared" si="2589"/>
        <v/>
      </c>
      <c r="CB292" s="91" t="str">
        <f t="shared" si="2590"/>
        <v/>
      </c>
      <c r="CC292" s="91" t="str">
        <f t="shared" si="2591"/>
        <v/>
      </c>
      <c r="CD292" s="91" t="str">
        <f t="shared" si="2592"/>
        <v/>
      </c>
      <c r="CE292" s="91" t="str">
        <f t="shared" si="2593"/>
        <v/>
      </c>
      <c r="CF292" s="91" t="str">
        <f t="shared" si="2594"/>
        <v/>
      </c>
      <c r="CG292" s="91" t="str">
        <f t="shared" si="2595"/>
        <v/>
      </c>
      <c r="CH292" s="91" t="str">
        <f t="shared" si="2596"/>
        <v/>
      </c>
      <c r="CI292" s="91" t="str">
        <f t="shared" si="2597"/>
        <v>нет</v>
      </c>
      <c r="CJ292" s="63" t="e">
        <f>IF(LEN('Описание предлагаемого товара'!#REF!)&gt;0,'Описание предлагаемого товара'!#REF!,"")</f>
        <v>#REF!</v>
      </c>
      <c r="CK292" s="91" t="e">
        <f t="shared" ref="CK292:CL292" si="2763">IFERROR(REPLACE(CJ292,FIND(CHAR(10),CJ292,1),1,""),CJ292)</f>
        <v>#REF!</v>
      </c>
      <c r="CL292" s="91" t="e">
        <f t="shared" si="2763"/>
        <v>#REF!</v>
      </c>
      <c r="CM292" s="91" t="e">
        <f t="shared" si="2599"/>
        <v>#REF!</v>
      </c>
      <c r="CN292" s="91" t="e">
        <f t="shared" si="2600"/>
        <v>#REF!</v>
      </c>
      <c r="CO292" s="91" t="e">
        <f t="shared" si="2601"/>
        <v>#REF!</v>
      </c>
      <c r="CP292" s="90" t="e">
        <f>IF(AU292="Не указан реестровый номер (мера нац.режима Запрет)","",IF(CI292="нет","",IF(CU292="да","исключение(не смотрим баллы)",IFERROR(IF(CI292*1&gt;0,IFERROR(IF(VLOOKUP(CI292*1,Обработ.выгрузка_реестра_РФ!$A:$G,7,)=0,"Баллы не установлены",VLOOKUP(CI292*1,Обработ.выгрузка_реестра_РФ!$A:$G,7,)),IF(LEN(CI292)&gt;14,"","нет номера в реестре РФ")),""),IF(LEN(CI292)=0,"","Некорректный реестровый номер")))))</f>
        <v>#REF!</v>
      </c>
      <c r="CQ292" s="33" t="e">
        <f>IF(LEN(C292)&gt;0,IFERROR(IF(LEN(H292)&gt;0,IF(LEN(VLOOKUP(H292,'исключения(не_смотрим_баллы)'!$A:$C,1,))&gt;0,"да","нет"),"не введен ОКПД2"),"нет"),"")</f>
        <v>#REF!</v>
      </c>
      <c r="CR292" s="33" t="e">
        <f ca="1">IF(CQ292="да",IF(TODAY()&lt;VLOOKUP(H292,'исключения(не_смотрим_баллы)'!$A:$C,3,),"да","нет"),"")</f>
        <v>#REF!</v>
      </c>
      <c r="CS292" s="33" t="str">
        <f>IFERROR(IF(CQ292="да",IF(VLOOKUP(CI292*1,Обработ.выгрузка_реестра_РФ!$A:$G,2,)&lt;VLOOKUP(H292,'исключения(не_смотрим_баллы)'!$A:$C,2,),"да","нет"),""),"")</f>
        <v/>
      </c>
      <c r="CT292" s="24"/>
      <c r="CU292" s="33" t="e">
        <f t="shared" si="2613"/>
        <v>#REF!</v>
      </c>
      <c r="CV292" s="91" t="e">
        <f t="shared" si="2614"/>
        <v>#REF!</v>
      </c>
      <c r="CW292" s="27" t="e">
        <f t="shared" si="2615"/>
        <v>#REF!</v>
      </c>
      <c r="CX292" s="26" t="e">
        <f t="shared" si="2544"/>
        <v>#REF!</v>
      </c>
      <c r="CY292" s="64" t="e">
        <f>IF(LEN('Описание предлагаемого товара'!#REF!)&gt;0,'Описание предлагаемого товара'!#REF!,"")</f>
        <v>#REF!</v>
      </c>
      <c r="CZ292" s="95" t="e">
        <f t="shared" si="2602"/>
        <v>#REF!</v>
      </c>
      <c r="DA292" s="95" t="e">
        <f t="shared" ref="DA292" si="2764">IFERROR(REPLACE(CZ292,FIND(" ",CZ292,1),1,""),CZ292)</f>
        <v>#REF!</v>
      </c>
      <c r="DB292" s="95" t="e">
        <f t="shared" si="2546"/>
        <v>#REF!</v>
      </c>
      <c r="DC292" s="95" t="e">
        <f t="shared" ref="DC292:DD292" si="2765">IFERROR(REPLACE(DB292,FIND("г.",DB292,1),2,""),DB292)</f>
        <v>#REF!</v>
      </c>
      <c r="DD292" s="95" t="e">
        <f t="shared" si="2765"/>
        <v>#REF!</v>
      </c>
      <c r="DE292" s="95" t="e">
        <f t="shared" ref="DE292:DF292" si="2766">IFERROR(REPLACE(DD292,FIND("г",DD292,1),1,""),DD292)</f>
        <v>#REF!</v>
      </c>
      <c r="DF292" s="95" t="e">
        <f t="shared" si="2766"/>
        <v>#REF!</v>
      </c>
      <c r="DG292" s="95" t="e">
        <f t="shared" si="2619"/>
        <v>#REF!</v>
      </c>
      <c r="DH292" s="25" t="str">
        <f>IFERROR(VLOOKUP(CI292*1,Обработ.выгрузка_реестра_РФ!$A:$G,5,),"")</f>
        <v/>
      </c>
      <c r="DI292" s="27" t="str">
        <f t="shared" si="2629"/>
        <v/>
      </c>
      <c r="DJ292" s="27" t="str">
        <f t="shared" ca="1" si="2606"/>
        <v/>
      </c>
      <c r="DK292" s="63" t="e">
        <f>IF(LEN('Описание предлагаемого товара'!#REF!)&gt;0,'Описание предлагаемого товара'!#REF!,"")</f>
        <v>#REF!</v>
      </c>
      <c r="DL292" s="63" t="e">
        <f>IF(LEN('Описание предлагаемого товара'!#REF!)&gt;0,'Описание предлагаемого товара'!#REF!,"")</f>
        <v>#REF!</v>
      </c>
      <c r="DM292" s="32"/>
    </row>
    <row r="293" spans="1:117" ht="48.75" customHeight="1" x14ac:dyDescent="0.25">
      <c r="A293" s="61" t="e">
        <f>IF(LEN('Описание предлагаемого товара'!#REF!)&gt;0,'Описание предлагаемого товара'!#REF!,"")</f>
        <v>#REF!</v>
      </c>
      <c r="B293" s="65" t="e">
        <f>IF(LEN('Описание предлагаемого товара'!#REF!)&gt;0,'Описание предлагаемого товара'!#REF!,"")</f>
        <v>#REF!</v>
      </c>
      <c r="C293" s="61" t="e">
        <f>IF(LEN('Описание предлагаемого товара'!#REF!)&gt;0,'Описание предлагаемого товара'!#REF!,"")</f>
        <v>#REF!</v>
      </c>
      <c r="D293" s="61" t="e">
        <f>IF(LEN('Описание предлагаемого товара'!#REF!)&gt;0,'Описание предлагаемого товара'!#REF!,"")</f>
        <v>#REF!</v>
      </c>
      <c r="E293" s="61" t="e">
        <f>IF(LEN('Описание предлагаемого товара'!#REF!)&gt;0,'Описание предлагаемого товара'!#REF!,"")</f>
        <v>#REF!</v>
      </c>
      <c r="F293" s="61" t="e">
        <f>IF(LEN('Описание предлагаемого товара'!#REF!)&gt;0,'Описание предлагаемого товара'!#REF!,"")</f>
        <v>#REF!</v>
      </c>
      <c r="G293" s="61" t="e">
        <f>IF(LEN('Описание предлагаемого товара'!#REF!)&gt;0,'Описание предлагаемого товара'!#REF!,"")</f>
        <v>#REF!</v>
      </c>
      <c r="H293" s="61" t="e">
        <f>IF(LEN('Описание предлагаемого товара'!#REF!)&gt;0,'Описание предлагаемого товара'!#REF!,"")</f>
        <v>#REF!</v>
      </c>
      <c r="I293" s="61" t="e">
        <f>IF(LEN('Описание предлагаемого товара'!#REF!)&gt;0,'Описание предлагаемого товара'!#REF!,"")</f>
        <v>#REF!</v>
      </c>
      <c r="J293" s="38" t="str">
        <f>IFERROR(VLOOKUP(B293,SAP!$A:$E,5,),"")</f>
        <v/>
      </c>
      <c r="K293" s="40" t="str">
        <f t="shared" si="2549"/>
        <v/>
      </c>
      <c r="L293" s="61" t="e">
        <f>IF(LEN('Описание предлагаемого товара'!#REF!)&gt;0,IFERROR('Описание предлагаемого товара'!#REF!*1,""),"")</f>
        <v>#REF!</v>
      </c>
      <c r="M293" s="39" t="str">
        <f>IFERROR(VLOOKUP(B293,SAP!$A:$E,2,),"")</f>
        <v/>
      </c>
      <c r="N293" s="41" t="str">
        <f t="shared" si="2685"/>
        <v/>
      </c>
      <c r="O293" s="39" t="str">
        <f t="shared" si="2536"/>
        <v/>
      </c>
      <c r="P293" s="36" t="e">
        <f>IF(LEN('Описание предлагаемого товара'!#REF!)&gt;0,'Описание предлагаемого товара'!#REF!,"")</f>
        <v>#REF!</v>
      </c>
      <c r="Q29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93" s="37" t="e">
        <f>IF(LEN('Описание предлагаемого товара'!#REF!)&gt;0,'Описание предлагаемого товара'!#REF!,"")</f>
        <v>#REF!</v>
      </c>
      <c r="S293" s="37" t="e">
        <f>IF(LEN('Описание предлагаемого товара'!#REF!)&gt;0,'Описание предлагаемого товара'!#REF!,"")</f>
        <v>#REF!</v>
      </c>
      <c r="T29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93" s="23" t="str">
        <f>IFERROR(VLOOKUP(CI293*1,Обработ.выгрузка_реестра_РФ!$A:$G,6,),"")</f>
        <v/>
      </c>
      <c r="V293" s="61" t="e">
        <f>IF(LEN('Описание предлагаемого товара'!#REF!)&gt;0,'Описание предлагаемого товара'!#REF!,"")</f>
        <v>#REF!</v>
      </c>
      <c r="W293" s="62" t="e">
        <f>IF(LEN('Описание предлагаемого товара'!#REF!)&gt;0,'Описание предлагаемого товара'!#REF!,"")</f>
        <v>#REF!</v>
      </c>
      <c r="X293" s="91" t="e">
        <f t="shared" ref="X293:Y293" si="2767">IFERROR(REPLACE(W293,FIND(CHAR(10),W293,1),1," "),W293)</f>
        <v>#REF!</v>
      </c>
      <c r="Y293" s="91" t="e">
        <f t="shared" si="2767"/>
        <v>#REF!</v>
      </c>
      <c r="Z293" s="91" t="e">
        <f t="shared" si="2551"/>
        <v>#REF!</v>
      </c>
      <c r="AA293" s="91" t="e">
        <f t="shared" si="2552"/>
        <v>#REF!</v>
      </c>
      <c r="AB293" s="91" t="e">
        <f t="shared" si="2553"/>
        <v>#REF!</v>
      </c>
      <c r="AC293" s="91" t="e">
        <f t="shared" ref="AC293:AF293" si="2768">IFERROR(REPLACE(AB293,FIND("  ",AB293,1),2," "),AB293)</f>
        <v>#REF!</v>
      </c>
      <c r="AD293" s="91" t="e">
        <f t="shared" si="2768"/>
        <v>#REF!</v>
      </c>
      <c r="AE293" s="91" t="e">
        <f t="shared" si="2768"/>
        <v>#REF!</v>
      </c>
      <c r="AF293" s="91" t="e">
        <f t="shared" si="2768"/>
        <v>#REF!</v>
      </c>
      <c r="AG293" s="23" t="str">
        <f>IFERROR(VLOOKUP(CI293*1,Обработ.выгрузка_реестра_РФ!$A:$G,4,),"")</f>
        <v/>
      </c>
      <c r="AH293" s="91" t="str">
        <f t="shared" ref="AH293:AI293" si="2769">IFERROR(REPLACE(AG293,FIND("-",AG293,1),1,"*"),AG293)</f>
        <v/>
      </c>
      <c r="AI293" s="91" t="str">
        <f t="shared" si="2769"/>
        <v/>
      </c>
      <c r="AJ293" s="27" t="str">
        <f t="shared" si="2651"/>
        <v/>
      </c>
      <c r="AK293" s="63" t="e">
        <f>IF(LEN('Описание предлагаемого товара'!#REF!)&gt;0,'Описание предлагаемого товара'!#REF!,"")</f>
        <v>#REF!</v>
      </c>
      <c r="AL293" s="91" t="e">
        <f t="shared" ref="AL293:AM293" si="2770">IFERROR(REPLACE(AK293,FIND(CHAR(10),AK293,1),1,""),AK293)</f>
        <v>#REF!</v>
      </c>
      <c r="AM293" s="91" t="e">
        <f t="shared" si="2770"/>
        <v>#REF!</v>
      </c>
      <c r="AN293" s="91" t="e">
        <f t="shared" ref="AN293:AR293" si="2771">IFERROR(REPLACE(AM293,FIND(" ",AM293,1),1,""),AM293)</f>
        <v>#REF!</v>
      </c>
      <c r="AO293" s="91" t="e">
        <f t="shared" si="2771"/>
        <v>#REF!</v>
      </c>
      <c r="AP293" s="91" t="e">
        <f t="shared" si="2771"/>
        <v>#REF!</v>
      </c>
      <c r="AQ293" s="91" t="e">
        <f t="shared" si="2771"/>
        <v>#REF!</v>
      </c>
      <c r="AR293" s="91" t="e">
        <f t="shared" si="2771"/>
        <v>#REF!</v>
      </c>
      <c r="AS293" s="91" t="e">
        <f t="shared" si="2558"/>
        <v>#REF!</v>
      </c>
      <c r="AT293" s="91" t="e">
        <f t="shared" si="2559"/>
        <v>#REF!</v>
      </c>
      <c r="AU293" s="32" t="e">
        <f t="shared" si="2542"/>
        <v>#REF!</v>
      </c>
      <c r="AV293" s="93" t="e">
        <f>'Описание предлагаемого товара'!#REF!</f>
        <v>#REF!</v>
      </c>
      <c r="AW293" s="91" t="e">
        <f>MIN(SEARCH({0,1,2,3,4,5,6,7,8,9},AV293&amp; "0123456789"))</f>
        <v>#REF!</v>
      </c>
      <c r="AX293" s="91" t="str">
        <f t="shared" si="2560"/>
        <v/>
      </c>
      <c r="AY293" s="91" t="str">
        <f t="shared" si="2561"/>
        <v/>
      </c>
      <c r="AZ293" s="91" t="str">
        <f t="shared" si="2562"/>
        <v/>
      </c>
      <c r="BA293" s="91" t="str">
        <f t="shared" si="2563"/>
        <v/>
      </c>
      <c r="BB293" s="91" t="str">
        <f t="shared" si="2564"/>
        <v/>
      </c>
      <c r="BC293" s="91" t="str">
        <f t="shared" si="2565"/>
        <v/>
      </c>
      <c r="BD293" s="91" t="str">
        <f t="shared" si="2566"/>
        <v/>
      </c>
      <c r="BE293" s="91" t="str">
        <f t="shared" si="2567"/>
        <v/>
      </c>
      <c r="BF293" s="91" t="str">
        <f t="shared" si="2568"/>
        <v/>
      </c>
      <c r="BG293" s="91" t="str">
        <f t="shared" si="2569"/>
        <v/>
      </c>
      <c r="BH293" s="91" t="str">
        <f t="shared" si="2570"/>
        <v/>
      </c>
      <c r="BI293" s="91" t="str">
        <f t="shared" si="2571"/>
        <v/>
      </c>
      <c r="BJ293" s="91" t="str">
        <f t="shared" si="2572"/>
        <v/>
      </c>
      <c r="BK293" s="91" t="str">
        <f t="shared" si="2573"/>
        <v/>
      </c>
      <c r="BL293" s="91" t="str">
        <f t="shared" si="2574"/>
        <v/>
      </c>
      <c r="BM293" s="91" t="str">
        <f t="shared" si="2575"/>
        <v/>
      </c>
      <c r="BN293" s="91" t="str">
        <f t="shared" si="2576"/>
        <v/>
      </c>
      <c r="BO293" s="91" t="str">
        <f t="shared" si="2577"/>
        <v/>
      </c>
      <c r="BP293" s="91" t="str">
        <f t="shared" si="2578"/>
        <v/>
      </c>
      <c r="BQ293" s="91" t="str">
        <f t="shared" si="2579"/>
        <v/>
      </c>
      <c r="BR293" s="91" t="str">
        <f t="shared" si="2580"/>
        <v/>
      </c>
      <c r="BS293" s="91" t="str">
        <f t="shared" si="2581"/>
        <v/>
      </c>
      <c r="BT293" s="91" t="str">
        <f t="shared" si="2582"/>
        <v/>
      </c>
      <c r="BU293" s="91" t="str">
        <f t="shared" si="2583"/>
        <v/>
      </c>
      <c r="BV293" s="91" t="str">
        <f t="shared" si="2584"/>
        <v/>
      </c>
      <c r="BW293" s="91" t="str">
        <f t="shared" si="2585"/>
        <v/>
      </c>
      <c r="BX293" s="91" t="str">
        <f t="shared" si="2586"/>
        <v/>
      </c>
      <c r="BY293" s="91" t="str">
        <f t="shared" si="2587"/>
        <v/>
      </c>
      <c r="BZ293" s="91" t="str">
        <f t="shared" si="2588"/>
        <v/>
      </c>
      <c r="CA293" s="91" t="str">
        <f t="shared" si="2589"/>
        <v/>
      </c>
      <c r="CB293" s="91" t="str">
        <f t="shared" si="2590"/>
        <v/>
      </c>
      <c r="CC293" s="91" t="str">
        <f t="shared" si="2591"/>
        <v/>
      </c>
      <c r="CD293" s="91" t="str">
        <f t="shared" si="2592"/>
        <v/>
      </c>
      <c r="CE293" s="91" t="str">
        <f t="shared" si="2593"/>
        <v/>
      </c>
      <c r="CF293" s="91" t="str">
        <f t="shared" si="2594"/>
        <v/>
      </c>
      <c r="CG293" s="91" t="str">
        <f t="shared" si="2595"/>
        <v/>
      </c>
      <c r="CH293" s="91" t="str">
        <f t="shared" si="2596"/>
        <v/>
      </c>
      <c r="CI293" s="91" t="str">
        <f t="shared" si="2597"/>
        <v>нет</v>
      </c>
      <c r="CJ293" s="63" t="e">
        <f>IF(LEN('Описание предлагаемого товара'!#REF!)&gt;0,'Описание предлагаемого товара'!#REF!,"")</f>
        <v>#REF!</v>
      </c>
      <c r="CK293" s="91" t="e">
        <f t="shared" ref="CK293:CL293" si="2772">IFERROR(REPLACE(CJ293,FIND(CHAR(10),CJ293,1),1,""),CJ293)</f>
        <v>#REF!</v>
      </c>
      <c r="CL293" s="91" t="e">
        <f t="shared" si="2772"/>
        <v>#REF!</v>
      </c>
      <c r="CM293" s="91" t="e">
        <f t="shared" si="2599"/>
        <v>#REF!</v>
      </c>
      <c r="CN293" s="91" t="e">
        <f t="shared" si="2600"/>
        <v>#REF!</v>
      </c>
      <c r="CO293" s="91" t="e">
        <f t="shared" si="2601"/>
        <v>#REF!</v>
      </c>
      <c r="CP293" s="90" t="e">
        <f>IF(AU293="Не указан реестровый номер (мера нац.режима Запрет)","",IF(CI293="нет","",IF(CU293="да","исключение(не смотрим баллы)",IFERROR(IF(CI293*1&gt;0,IFERROR(IF(VLOOKUP(CI293*1,Обработ.выгрузка_реестра_РФ!$A:$G,7,)=0,"Баллы не установлены",VLOOKUP(CI293*1,Обработ.выгрузка_реестра_РФ!$A:$G,7,)),IF(LEN(CI293)&gt;14,"","нет номера в реестре РФ")),""),IF(LEN(CI293)=0,"","Некорректный реестровый номер")))))</f>
        <v>#REF!</v>
      </c>
      <c r="CQ293" s="33" t="e">
        <f>IF(LEN(C293)&gt;0,IFERROR(IF(LEN(H293)&gt;0,IF(LEN(VLOOKUP(H293,'исключения(не_смотрим_баллы)'!$A:$C,1,))&gt;0,"да","нет"),"не введен ОКПД2"),"нет"),"")</f>
        <v>#REF!</v>
      </c>
      <c r="CR293" s="33" t="e">
        <f ca="1">IF(CQ293="да",IF(TODAY()&lt;VLOOKUP(H293,'исключения(не_смотрим_баллы)'!$A:$C,3,),"да","нет"),"")</f>
        <v>#REF!</v>
      </c>
      <c r="CS293" s="33" t="str">
        <f>IFERROR(IF(CQ293="да",IF(VLOOKUP(CI293*1,Обработ.выгрузка_реестра_РФ!$A:$G,2,)&lt;VLOOKUP(H293,'исключения(не_смотрим_баллы)'!$A:$C,2,),"да","нет"),""),"")</f>
        <v/>
      </c>
      <c r="CT293" s="24"/>
      <c r="CU293" s="33" t="e">
        <f t="shared" si="2613"/>
        <v>#REF!</v>
      </c>
      <c r="CV293" s="91" t="e">
        <f t="shared" si="2614"/>
        <v>#REF!</v>
      </c>
      <c r="CW293" s="27" t="e">
        <f t="shared" si="2615"/>
        <v>#REF!</v>
      </c>
      <c r="CX293" s="26" t="e">
        <f t="shared" si="2544"/>
        <v>#REF!</v>
      </c>
      <c r="CY293" s="64" t="e">
        <f>IF(LEN('Описание предлагаемого товара'!#REF!)&gt;0,'Описание предлагаемого товара'!#REF!,"")</f>
        <v>#REF!</v>
      </c>
      <c r="CZ293" s="95" t="e">
        <f t="shared" si="2602"/>
        <v>#REF!</v>
      </c>
      <c r="DA293" s="95" t="e">
        <f t="shared" ref="DA293" si="2773">IFERROR(REPLACE(CZ293,FIND(" ",CZ293,1),1,""),CZ293)</f>
        <v>#REF!</v>
      </c>
      <c r="DB293" s="95" t="e">
        <f t="shared" si="2546"/>
        <v>#REF!</v>
      </c>
      <c r="DC293" s="95" t="e">
        <f t="shared" ref="DC293:DD293" si="2774">IFERROR(REPLACE(DB293,FIND("г.",DB293,1),2,""),DB293)</f>
        <v>#REF!</v>
      </c>
      <c r="DD293" s="95" t="e">
        <f t="shared" si="2774"/>
        <v>#REF!</v>
      </c>
      <c r="DE293" s="95" t="e">
        <f t="shared" ref="DE293:DF293" si="2775">IFERROR(REPLACE(DD293,FIND("г",DD293,1),1,""),DD293)</f>
        <v>#REF!</v>
      </c>
      <c r="DF293" s="95" t="e">
        <f t="shared" si="2775"/>
        <v>#REF!</v>
      </c>
      <c r="DG293" s="95" t="e">
        <f t="shared" si="2619"/>
        <v>#REF!</v>
      </c>
      <c r="DH293" s="25" t="str">
        <f>IFERROR(VLOOKUP(CI293*1,Обработ.выгрузка_реестра_РФ!$A:$G,5,),"")</f>
        <v/>
      </c>
      <c r="DI293" s="27" t="str">
        <f t="shared" si="2629"/>
        <v/>
      </c>
      <c r="DJ293" s="27" t="str">
        <f t="shared" ca="1" si="2606"/>
        <v/>
      </c>
      <c r="DK293" s="63" t="e">
        <f>IF(LEN('Описание предлагаемого товара'!#REF!)&gt;0,'Описание предлагаемого товара'!#REF!,"")</f>
        <v>#REF!</v>
      </c>
      <c r="DL293" s="63" t="e">
        <f>IF(LEN('Описание предлагаемого товара'!#REF!)&gt;0,'Описание предлагаемого товара'!#REF!,"")</f>
        <v>#REF!</v>
      </c>
      <c r="DM293" s="32"/>
    </row>
    <row r="294" spans="1:117" ht="48.75" customHeight="1" x14ac:dyDescent="0.25">
      <c r="A294" s="61" t="e">
        <f>IF(LEN('Описание предлагаемого товара'!#REF!)&gt;0,'Описание предлагаемого товара'!#REF!,"")</f>
        <v>#REF!</v>
      </c>
      <c r="B294" s="65" t="e">
        <f>IF(LEN('Описание предлагаемого товара'!#REF!)&gt;0,'Описание предлагаемого товара'!#REF!,"")</f>
        <v>#REF!</v>
      </c>
      <c r="C294" s="61" t="e">
        <f>IF(LEN('Описание предлагаемого товара'!#REF!)&gt;0,'Описание предлагаемого товара'!#REF!,"")</f>
        <v>#REF!</v>
      </c>
      <c r="D294" s="61" t="e">
        <f>IF(LEN('Описание предлагаемого товара'!#REF!)&gt;0,'Описание предлагаемого товара'!#REF!,"")</f>
        <v>#REF!</v>
      </c>
      <c r="E294" s="61" t="e">
        <f>IF(LEN('Описание предлагаемого товара'!#REF!)&gt;0,'Описание предлагаемого товара'!#REF!,"")</f>
        <v>#REF!</v>
      </c>
      <c r="F294" s="61" t="e">
        <f>IF(LEN('Описание предлагаемого товара'!#REF!)&gt;0,'Описание предлагаемого товара'!#REF!,"")</f>
        <v>#REF!</v>
      </c>
      <c r="G294" s="61" t="e">
        <f>IF(LEN('Описание предлагаемого товара'!#REF!)&gt;0,'Описание предлагаемого товара'!#REF!,"")</f>
        <v>#REF!</v>
      </c>
      <c r="H294" s="61" t="e">
        <f>IF(LEN('Описание предлагаемого товара'!#REF!)&gt;0,'Описание предлагаемого товара'!#REF!,"")</f>
        <v>#REF!</v>
      </c>
      <c r="I294" s="61" t="e">
        <f>IF(LEN('Описание предлагаемого товара'!#REF!)&gt;0,'Описание предлагаемого товара'!#REF!,"")</f>
        <v>#REF!</v>
      </c>
      <c r="J294" s="38" t="str">
        <f>IFERROR(VLOOKUP(B294,SAP!$A:$E,5,),"")</f>
        <v/>
      </c>
      <c r="K294" s="40" t="str">
        <f t="shared" si="2549"/>
        <v/>
      </c>
      <c r="L294" s="61" t="e">
        <f>IF(LEN('Описание предлагаемого товара'!#REF!)&gt;0,IFERROR('Описание предлагаемого товара'!#REF!*1,""),"")</f>
        <v>#REF!</v>
      </c>
      <c r="M294" s="39" t="str">
        <f>IFERROR(VLOOKUP(B294,SAP!$A:$E,2,),"")</f>
        <v/>
      </c>
      <c r="N294" s="41" t="str">
        <f t="shared" si="2685"/>
        <v/>
      </c>
      <c r="O294" s="39" t="str">
        <f t="shared" si="2536"/>
        <v/>
      </c>
      <c r="P294" s="36" t="e">
        <f>IF(LEN('Описание предлагаемого товара'!#REF!)&gt;0,'Описание предлагаемого товара'!#REF!,"")</f>
        <v>#REF!</v>
      </c>
      <c r="Q29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94" s="37" t="e">
        <f>IF(LEN('Описание предлагаемого товара'!#REF!)&gt;0,'Описание предлагаемого товара'!#REF!,"")</f>
        <v>#REF!</v>
      </c>
      <c r="S294" s="37" t="e">
        <f>IF(LEN('Описание предлагаемого товара'!#REF!)&gt;0,'Описание предлагаемого товара'!#REF!,"")</f>
        <v>#REF!</v>
      </c>
      <c r="T29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94" s="23" t="str">
        <f>IFERROR(VLOOKUP(CI294*1,Обработ.выгрузка_реестра_РФ!$A:$G,6,),"")</f>
        <v/>
      </c>
      <c r="V294" s="61" t="e">
        <f>IF(LEN('Описание предлагаемого товара'!#REF!)&gt;0,'Описание предлагаемого товара'!#REF!,"")</f>
        <v>#REF!</v>
      </c>
      <c r="W294" s="62" t="e">
        <f>IF(LEN('Описание предлагаемого товара'!#REF!)&gt;0,'Описание предлагаемого товара'!#REF!,"")</f>
        <v>#REF!</v>
      </c>
      <c r="X294" s="91" t="e">
        <f t="shared" ref="X294:Y294" si="2776">IFERROR(REPLACE(W294,FIND(CHAR(10),W294,1),1," "),W294)</f>
        <v>#REF!</v>
      </c>
      <c r="Y294" s="91" t="e">
        <f t="shared" si="2776"/>
        <v>#REF!</v>
      </c>
      <c r="Z294" s="91" t="e">
        <f t="shared" si="2551"/>
        <v>#REF!</v>
      </c>
      <c r="AA294" s="91" t="e">
        <f t="shared" si="2552"/>
        <v>#REF!</v>
      </c>
      <c r="AB294" s="91" t="e">
        <f t="shared" si="2553"/>
        <v>#REF!</v>
      </c>
      <c r="AC294" s="91" t="e">
        <f t="shared" ref="AC294:AF294" si="2777">IFERROR(REPLACE(AB294,FIND("  ",AB294,1),2," "),AB294)</f>
        <v>#REF!</v>
      </c>
      <c r="AD294" s="91" t="e">
        <f t="shared" si="2777"/>
        <v>#REF!</v>
      </c>
      <c r="AE294" s="91" t="e">
        <f t="shared" si="2777"/>
        <v>#REF!</v>
      </c>
      <c r="AF294" s="91" t="e">
        <f t="shared" si="2777"/>
        <v>#REF!</v>
      </c>
      <c r="AG294" s="23" t="str">
        <f>IFERROR(VLOOKUP(CI294*1,Обработ.выгрузка_реестра_РФ!$A:$G,4,),"")</f>
        <v/>
      </c>
      <c r="AH294" s="91" t="str">
        <f t="shared" ref="AH294:AI294" si="2778">IFERROR(REPLACE(AG294,FIND("-",AG294,1),1,"*"),AG294)</f>
        <v/>
      </c>
      <c r="AI294" s="91" t="str">
        <f t="shared" si="2778"/>
        <v/>
      </c>
      <c r="AJ294" s="27" t="str">
        <f t="shared" si="2651"/>
        <v/>
      </c>
      <c r="AK294" s="63" t="e">
        <f>IF(LEN('Описание предлагаемого товара'!#REF!)&gt;0,'Описание предлагаемого товара'!#REF!,"")</f>
        <v>#REF!</v>
      </c>
      <c r="AL294" s="91" t="e">
        <f t="shared" ref="AL294:AM294" si="2779">IFERROR(REPLACE(AK294,FIND(CHAR(10),AK294,1),1,""),AK294)</f>
        <v>#REF!</v>
      </c>
      <c r="AM294" s="91" t="e">
        <f t="shared" si="2779"/>
        <v>#REF!</v>
      </c>
      <c r="AN294" s="91" t="e">
        <f t="shared" ref="AN294:AR294" si="2780">IFERROR(REPLACE(AM294,FIND(" ",AM294,1),1,""),AM294)</f>
        <v>#REF!</v>
      </c>
      <c r="AO294" s="91" t="e">
        <f t="shared" si="2780"/>
        <v>#REF!</v>
      </c>
      <c r="AP294" s="91" t="e">
        <f t="shared" si="2780"/>
        <v>#REF!</v>
      </c>
      <c r="AQ294" s="91" t="e">
        <f t="shared" si="2780"/>
        <v>#REF!</v>
      </c>
      <c r="AR294" s="91" t="e">
        <f t="shared" si="2780"/>
        <v>#REF!</v>
      </c>
      <c r="AS294" s="91" t="e">
        <f t="shared" si="2558"/>
        <v>#REF!</v>
      </c>
      <c r="AT294" s="91" t="e">
        <f t="shared" si="2559"/>
        <v>#REF!</v>
      </c>
      <c r="AU294" s="32" t="e">
        <f t="shared" si="2542"/>
        <v>#REF!</v>
      </c>
      <c r="AV294" s="93" t="e">
        <f>'Описание предлагаемого товара'!#REF!</f>
        <v>#REF!</v>
      </c>
      <c r="AW294" s="91" t="e">
        <f>MIN(SEARCH({0,1,2,3,4,5,6,7,8,9},AV294&amp; "0123456789"))</f>
        <v>#REF!</v>
      </c>
      <c r="AX294" s="91" t="str">
        <f t="shared" si="2560"/>
        <v/>
      </c>
      <c r="AY294" s="91" t="str">
        <f t="shared" si="2561"/>
        <v/>
      </c>
      <c r="AZ294" s="91" t="str">
        <f t="shared" si="2562"/>
        <v/>
      </c>
      <c r="BA294" s="91" t="str">
        <f t="shared" si="2563"/>
        <v/>
      </c>
      <c r="BB294" s="91" t="str">
        <f t="shared" si="2564"/>
        <v/>
      </c>
      <c r="BC294" s="91" t="str">
        <f t="shared" si="2565"/>
        <v/>
      </c>
      <c r="BD294" s="91" t="str">
        <f t="shared" si="2566"/>
        <v/>
      </c>
      <c r="BE294" s="91" t="str">
        <f t="shared" si="2567"/>
        <v/>
      </c>
      <c r="BF294" s="91" t="str">
        <f t="shared" si="2568"/>
        <v/>
      </c>
      <c r="BG294" s="91" t="str">
        <f t="shared" si="2569"/>
        <v/>
      </c>
      <c r="BH294" s="91" t="str">
        <f t="shared" si="2570"/>
        <v/>
      </c>
      <c r="BI294" s="91" t="str">
        <f t="shared" si="2571"/>
        <v/>
      </c>
      <c r="BJ294" s="91" t="str">
        <f t="shared" si="2572"/>
        <v/>
      </c>
      <c r="BK294" s="91" t="str">
        <f t="shared" si="2573"/>
        <v/>
      </c>
      <c r="BL294" s="91" t="str">
        <f t="shared" si="2574"/>
        <v/>
      </c>
      <c r="BM294" s="91" t="str">
        <f t="shared" si="2575"/>
        <v/>
      </c>
      <c r="BN294" s="91" t="str">
        <f t="shared" si="2576"/>
        <v/>
      </c>
      <c r="BO294" s="91" t="str">
        <f t="shared" si="2577"/>
        <v/>
      </c>
      <c r="BP294" s="91" t="str">
        <f t="shared" si="2578"/>
        <v/>
      </c>
      <c r="BQ294" s="91" t="str">
        <f t="shared" si="2579"/>
        <v/>
      </c>
      <c r="BR294" s="91" t="str">
        <f t="shared" si="2580"/>
        <v/>
      </c>
      <c r="BS294" s="91" t="str">
        <f t="shared" si="2581"/>
        <v/>
      </c>
      <c r="BT294" s="91" t="str">
        <f t="shared" si="2582"/>
        <v/>
      </c>
      <c r="BU294" s="91" t="str">
        <f t="shared" si="2583"/>
        <v/>
      </c>
      <c r="BV294" s="91" t="str">
        <f t="shared" si="2584"/>
        <v/>
      </c>
      <c r="BW294" s="91" t="str">
        <f t="shared" si="2585"/>
        <v/>
      </c>
      <c r="BX294" s="91" t="str">
        <f t="shared" si="2586"/>
        <v/>
      </c>
      <c r="BY294" s="91" t="str">
        <f t="shared" si="2587"/>
        <v/>
      </c>
      <c r="BZ294" s="91" t="str">
        <f t="shared" si="2588"/>
        <v/>
      </c>
      <c r="CA294" s="91" t="str">
        <f t="shared" si="2589"/>
        <v/>
      </c>
      <c r="CB294" s="91" t="str">
        <f t="shared" si="2590"/>
        <v/>
      </c>
      <c r="CC294" s="91" t="str">
        <f t="shared" si="2591"/>
        <v/>
      </c>
      <c r="CD294" s="91" t="str">
        <f t="shared" si="2592"/>
        <v/>
      </c>
      <c r="CE294" s="91" t="str">
        <f t="shared" si="2593"/>
        <v/>
      </c>
      <c r="CF294" s="91" t="str">
        <f t="shared" si="2594"/>
        <v/>
      </c>
      <c r="CG294" s="91" t="str">
        <f t="shared" si="2595"/>
        <v/>
      </c>
      <c r="CH294" s="91" t="str">
        <f t="shared" si="2596"/>
        <v/>
      </c>
      <c r="CI294" s="91" t="str">
        <f t="shared" si="2597"/>
        <v>нет</v>
      </c>
      <c r="CJ294" s="63" t="e">
        <f>IF(LEN('Описание предлагаемого товара'!#REF!)&gt;0,'Описание предлагаемого товара'!#REF!,"")</f>
        <v>#REF!</v>
      </c>
      <c r="CK294" s="91" t="e">
        <f t="shared" ref="CK294:CL294" si="2781">IFERROR(REPLACE(CJ294,FIND(CHAR(10),CJ294,1),1,""),CJ294)</f>
        <v>#REF!</v>
      </c>
      <c r="CL294" s="91" t="e">
        <f t="shared" si="2781"/>
        <v>#REF!</v>
      </c>
      <c r="CM294" s="91" t="e">
        <f t="shared" si="2599"/>
        <v>#REF!</v>
      </c>
      <c r="CN294" s="91" t="e">
        <f t="shared" si="2600"/>
        <v>#REF!</v>
      </c>
      <c r="CO294" s="91" t="e">
        <f t="shared" si="2601"/>
        <v>#REF!</v>
      </c>
      <c r="CP294" s="90" t="e">
        <f>IF(AU294="Не указан реестровый номер (мера нац.режима Запрет)","",IF(CI294="нет","",IF(CU294="да","исключение(не смотрим баллы)",IFERROR(IF(CI294*1&gt;0,IFERROR(IF(VLOOKUP(CI294*1,Обработ.выгрузка_реестра_РФ!$A:$G,7,)=0,"Баллы не установлены",VLOOKUP(CI294*1,Обработ.выгрузка_реестра_РФ!$A:$G,7,)),IF(LEN(CI294)&gt;14,"","нет номера в реестре РФ")),""),IF(LEN(CI294)=0,"","Некорректный реестровый номер")))))</f>
        <v>#REF!</v>
      </c>
      <c r="CQ294" s="33" t="e">
        <f>IF(LEN(C294)&gt;0,IFERROR(IF(LEN(H294)&gt;0,IF(LEN(VLOOKUP(H294,'исключения(не_смотрим_баллы)'!$A:$C,1,))&gt;0,"да","нет"),"не введен ОКПД2"),"нет"),"")</f>
        <v>#REF!</v>
      </c>
      <c r="CR294" s="33" t="e">
        <f ca="1">IF(CQ294="да",IF(TODAY()&lt;VLOOKUP(H294,'исключения(не_смотрим_баллы)'!$A:$C,3,),"да","нет"),"")</f>
        <v>#REF!</v>
      </c>
      <c r="CS294" s="33" t="str">
        <f>IFERROR(IF(CQ294="да",IF(VLOOKUP(CI294*1,Обработ.выгрузка_реестра_РФ!$A:$G,2,)&lt;VLOOKUP(H294,'исключения(не_смотрим_баллы)'!$A:$C,2,),"да","нет"),""),"")</f>
        <v/>
      </c>
      <c r="CT294" s="24"/>
      <c r="CU294" s="33" t="e">
        <f t="shared" si="2613"/>
        <v>#REF!</v>
      </c>
      <c r="CV294" s="91" t="e">
        <f t="shared" si="2614"/>
        <v>#REF!</v>
      </c>
      <c r="CW294" s="27" t="e">
        <f t="shared" si="2615"/>
        <v>#REF!</v>
      </c>
      <c r="CX294" s="26" t="e">
        <f t="shared" si="2544"/>
        <v>#REF!</v>
      </c>
      <c r="CY294" s="64" t="e">
        <f>IF(LEN('Описание предлагаемого товара'!#REF!)&gt;0,'Описание предлагаемого товара'!#REF!,"")</f>
        <v>#REF!</v>
      </c>
      <c r="CZ294" s="95" t="e">
        <f t="shared" si="2602"/>
        <v>#REF!</v>
      </c>
      <c r="DA294" s="95" t="e">
        <f t="shared" ref="DA294" si="2782">IFERROR(REPLACE(CZ294,FIND(" ",CZ294,1),1,""),CZ294)</f>
        <v>#REF!</v>
      </c>
      <c r="DB294" s="95" t="e">
        <f t="shared" si="2546"/>
        <v>#REF!</v>
      </c>
      <c r="DC294" s="95" t="e">
        <f t="shared" ref="DC294:DD294" si="2783">IFERROR(REPLACE(DB294,FIND("г.",DB294,1),2,""),DB294)</f>
        <v>#REF!</v>
      </c>
      <c r="DD294" s="95" t="e">
        <f t="shared" si="2783"/>
        <v>#REF!</v>
      </c>
      <c r="DE294" s="95" t="e">
        <f t="shared" ref="DE294:DF294" si="2784">IFERROR(REPLACE(DD294,FIND("г",DD294,1),1,""),DD294)</f>
        <v>#REF!</v>
      </c>
      <c r="DF294" s="95" t="e">
        <f t="shared" si="2784"/>
        <v>#REF!</v>
      </c>
      <c r="DG294" s="95" t="e">
        <f t="shared" si="2619"/>
        <v>#REF!</v>
      </c>
      <c r="DH294" s="25" t="str">
        <f>IFERROR(VLOOKUP(CI294*1,Обработ.выгрузка_реестра_РФ!$A:$G,5,),"")</f>
        <v/>
      </c>
      <c r="DI294" s="27" t="str">
        <f t="shared" si="2629"/>
        <v/>
      </c>
      <c r="DJ294" s="27" t="str">
        <f t="shared" ca="1" si="2606"/>
        <v/>
      </c>
      <c r="DK294" s="63" t="e">
        <f>IF(LEN('Описание предлагаемого товара'!#REF!)&gt;0,'Описание предлагаемого товара'!#REF!,"")</f>
        <v>#REF!</v>
      </c>
      <c r="DL294" s="63" t="e">
        <f>IF(LEN('Описание предлагаемого товара'!#REF!)&gt;0,'Описание предлагаемого товара'!#REF!,"")</f>
        <v>#REF!</v>
      </c>
      <c r="DM294" s="32"/>
    </row>
    <row r="295" spans="1:117" ht="48.75" customHeight="1" x14ac:dyDescent="0.25">
      <c r="A295" s="61" t="e">
        <f>IF(LEN('Описание предлагаемого товара'!#REF!)&gt;0,'Описание предлагаемого товара'!#REF!,"")</f>
        <v>#REF!</v>
      </c>
      <c r="B295" s="65" t="e">
        <f>IF(LEN('Описание предлагаемого товара'!#REF!)&gt;0,'Описание предлагаемого товара'!#REF!,"")</f>
        <v>#REF!</v>
      </c>
      <c r="C295" s="61" t="e">
        <f>IF(LEN('Описание предлагаемого товара'!#REF!)&gt;0,'Описание предлагаемого товара'!#REF!,"")</f>
        <v>#REF!</v>
      </c>
      <c r="D295" s="61" t="e">
        <f>IF(LEN('Описание предлагаемого товара'!#REF!)&gt;0,'Описание предлагаемого товара'!#REF!,"")</f>
        <v>#REF!</v>
      </c>
      <c r="E295" s="61" t="e">
        <f>IF(LEN('Описание предлагаемого товара'!#REF!)&gt;0,'Описание предлагаемого товара'!#REF!,"")</f>
        <v>#REF!</v>
      </c>
      <c r="F295" s="61" t="e">
        <f>IF(LEN('Описание предлагаемого товара'!#REF!)&gt;0,'Описание предлагаемого товара'!#REF!,"")</f>
        <v>#REF!</v>
      </c>
      <c r="G295" s="61" t="e">
        <f>IF(LEN('Описание предлагаемого товара'!#REF!)&gt;0,'Описание предлагаемого товара'!#REF!,"")</f>
        <v>#REF!</v>
      </c>
      <c r="H295" s="61" t="e">
        <f>IF(LEN('Описание предлагаемого товара'!#REF!)&gt;0,'Описание предлагаемого товара'!#REF!,"")</f>
        <v>#REF!</v>
      </c>
      <c r="I295" s="61" t="e">
        <f>IF(LEN('Описание предлагаемого товара'!#REF!)&gt;0,'Описание предлагаемого товара'!#REF!,"")</f>
        <v>#REF!</v>
      </c>
      <c r="J295" s="38" t="str">
        <f>IFERROR(VLOOKUP(B295,SAP!$A:$E,5,),"")</f>
        <v/>
      </c>
      <c r="K295" s="40" t="str">
        <f t="shared" si="2549"/>
        <v/>
      </c>
      <c r="L295" s="61" t="e">
        <f>IF(LEN('Описание предлагаемого товара'!#REF!)&gt;0,IFERROR('Описание предлагаемого товара'!#REF!*1,""),"")</f>
        <v>#REF!</v>
      </c>
      <c r="M295" s="39" t="str">
        <f>IFERROR(VLOOKUP(B295,SAP!$A:$E,2,),"")</f>
        <v/>
      </c>
      <c r="N295" s="41" t="str">
        <f t="shared" si="2685"/>
        <v/>
      </c>
      <c r="O295" s="39" t="str">
        <f t="shared" si="2536"/>
        <v/>
      </c>
      <c r="P295" s="36" t="e">
        <f>IF(LEN('Описание предлагаемого товара'!#REF!)&gt;0,'Описание предлагаемого товара'!#REF!,"")</f>
        <v>#REF!</v>
      </c>
      <c r="Q29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95" s="37" t="e">
        <f>IF(LEN('Описание предлагаемого товара'!#REF!)&gt;0,'Описание предлагаемого товара'!#REF!,"")</f>
        <v>#REF!</v>
      </c>
      <c r="S295" s="37" t="e">
        <f>IF(LEN('Описание предлагаемого товара'!#REF!)&gt;0,'Описание предлагаемого товара'!#REF!,"")</f>
        <v>#REF!</v>
      </c>
      <c r="T29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95" s="23" t="str">
        <f>IFERROR(VLOOKUP(CI295*1,Обработ.выгрузка_реестра_РФ!$A:$G,6,),"")</f>
        <v/>
      </c>
      <c r="V295" s="61" t="e">
        <f>IF(LEN('Описание предлагаемого товара'!#REF!)&gt;0,'Описание предлагаемого товара'!#REF!,"")</f>
        <v>#REF!</v>
      </c>
      <c r="W295" s="62" t="e">
        <f>IF(LEN('Описание предлагаемого товара'!#REF!)&gt;0,'Описание предлагаемого товара'!#REF!,"")</f>
        <v>#REF!</v>
      </c>
      <c r="X295" s="91" t="e">
        <f t="shared" ref="X295:Y295" si="2785">IFERROR(REPLACE(W295,FIND(CHAR(10),W295,1),1," "),W295)</f>
        <v>#REF!</v>
      </c>
      <c r="Y295" s="91" t="e">
        <f t="shared" si="2785"/>
        <v>#REF!</v>
      </c>
      <c r="Z295" s="91" t="e">
        <f t="shared" si="2551"/>
        <v>#REF!</v>
      </c>
      <c r="AA295" s="91" t="e">
        <f t="shared" si="2552"/>
        <v>#REF!</v>
      </c>
      <c r="AB295" s="91" t="e">
        <f t="shared" si="2553"/>
        <v>#REF!</v>
      </c>
      <c r="AC295" s="91" t="e">
        <f t="shared" ref="AC295:AF295" si="2786">IFERROR(REPLACE(AB295,FIND("  ",AB295,1),2," "),AB295)</f>
        <v>#REF!</v>
      </c>
      <c r="AD295" s="91" t="e">
        <f t="shared" si="2786"/>
        <v>#REF!</v>
      </c>
      <c r="AE295" s="91" t="e">
        <f t="shared" si="2786"/>
        <v>#REF!</v>
      </c>
      <c r="AF295" s="91" t="e">
        <f t="shared" si="2786"/>
        <v>#REF!</v>
      </c>
      <c r="AG295" s="23" t="str">
        <f>IFERROR(VLOOKUP(CI295*1,Обработ.выгрузка_реестра_РФ!$A:$G,4,),"")</f>
        <v/>
      </c>
      <c r="AH295" s="91" t="str">
        <f t="shared" ref="AH295:AI295" si="2787">IFERROR(REPLACE(AG295,FIND("-",AG295,1),1,"*"),AG295)</f>
        <v/>
      </c>
      <c r="AI295" s="91" t="str">
        <f t="shared" si="2787"/>
        <v/>
      </c>
      <c r="AJ295" s="27" t="str">
        <f t="shared" si="2651"/>
        <v/>
      </c>
      <c r="AK295" s="63" t="e">
        <f>IF(LEN('Описание предлагаемого товара'!#REF!)&gt;0,'Описание предлагаемого товара'!#REF!,"")</f>
        <v>#REF!</v>
      </c>
      <c r="AL295" s="91" t="e">
        <f t="shared" ref="AL295:AM295" si="2788">IFERROR(REPLACE(AK295,FIND(CHAR(10),AK295,1),1,""),AK295)</f>
        <v>#REF!</v>
      </c>
      <c r="AM295" s="91" t="e">
        <f t="shared" si="2788"/>
        <v>#REF!</v>
      </c>
      <c r="AN295" s="91" t="e">
        <f t="shared" ref="AN295:AR295" si="2789">IFERROR(REPLACE(AM295,FIND(" ",AM295,1),1,""),AM295)</f>
        <v>#REF!</v>
      </c>
      <c r="AO295" s="91" t="e">
        <f t="shared" si="2789"/>
        <v>#REF!</v>
      </c>
      <c r="AP295" s="91" t="e">
        <f t="shared" si="2789"/>
        <v>#REF!</v>
      </c>
      <c r="AQ295" s="91" t="e">
        <f t="shared" si="2789"/>
        <v>#REF!</v>
      </c>
      <c r="AR295" s="91" t="e">
        <f t="shared" si="2789"/>
        <v>#REF!</v>
      </c>
      <c r="AS295" s="91" t="e">
        <f t="shared" si="2558"/>
        <v>#REF!</v>
      </c>
      <c r="AT295" s="91" t="e">
        <f t="shared" si="2559"/>
        <v>#REF!</v>
      </c>
      <c r="AU295" s="32" t="e">
        <f t="shared" si="2542"/>
        <v>#REF!</v>
      </c>
      <c r="AV295" s="93" t="e">
        <f>'Описание предлагаемого товара'!#REF!</f>
        <v>#REF!</v>
      </c>
      <c r="AW295" s="91" t="e">
        <f>MIN(SEARCH({0,1,2,3,4,5,6,7,8,9},AV295&amp; "0123456789"))</f>
        <v>#REF!</v>
      </c>
      <c r="AX295" s="91" t="str">
        <f t="shared" si="2560"/>
        <v/>
      </c>
      <c r="AY295" s="91" t="str">
        <f t="shared" si="2561"/>
        <v/>
      </c>
      <c r="AZ295" s="91" t="str">
        <f t="shared" si="2562"/>
        <v/>
      </c>
      <c r="BA295" s="91" t="str">
        <f t="shared" si="2563"/>
        <v/>
      </c>
      <c r="BB295" s="91" t="str">
        <f t="shared" si="2564"/>
        <v/>
      </c>
      <c r="BC295" s="91" t="str">
        <f t="shared" si="2565"/>
        <v/>
      </c>
      <c r="BD295" s="91" t="str">
        <f t="shared" si="2566"/>
        <v/>
      </c>
      <c r="BE295" s="91" t="str">
        <f t="shared" si="2567"/>
        <v/>
      </c>
      <c r="BF295" s="91" t="str">
        <f t="shared" si="2568"/>
        <v/>
      </c>
      <c r="BG295" s="91" t="str">
        <f t="shared" si="2569"/>
        <v/>
      </c>
      <c r="BH295" s="91" t="str">
        <f t="shared" si="2570"/>
        <v/>
      </c>
      <c r="BI295" s="91" t="str">
        <f t="shared" si="2571"/>
        <v/>
      </c>
      <c r="BJ295" s="91" t="str">
        <f t="shared" si="2572"/>
        <v/>
      </c>
      <c r="BK295" s="91" t="str">
        <f t="shared" si="2573"/>
        <v/>
      </c>
      <c r="BL295" s="91" t="str">
        <f t="shared" si="2574"/>
        <v/>
      </c>
      <c r="BM295" s="91" t="str">
        <f t="shared" si="2575"/>
        <v/>
      </c>
      <c r="BN295" s="91" t="str">
        <f t="shared" si="2576"/>
        <v/>
      </c>
      <c r="BO295" s="91" t="str">
        <f t="shared" si="2577"/>
        <v/>
      </c>
      <c r="BP295" s="91" t="str">
        <f t="shared" si="2578"/>
        <v/>
      </c>
      <c r="BQ295" s="91" t="str">
        <f t="shared" si="2579"/>
        <v/>
      </c>
      <c r="BR295" s="91" t="str">
        <f t="shared" si="2580"/>
        <v/>
      </c>
      <c r="BS295" s="91" t="str">
        <f t="shared" si="2581"/>
        <v/>
      </c>
      <c r="BT295" s="91" t="str">
        <f t="shared" si="2582"/>
        <v/>
      </c>
      <c r="BU295" s="91" t="str">
        <f t="shared" si="2583"/>
        <v/>
      </c>
      <c r="BV295" s="91" t="str">
        <f t="shared" si="2584"/>
        <v/>
      </c>
      <c r="BW295" s="91" t="str">
        <f t="shared" si="2585"/>
        <v/>
      </c>
      <c r="BX295" s="91" t="str">
        <f t="shared" si="2586"/>
        <v/>
      </c>
      <c r="BY295" s="91" t="str">
        <f t="shared" si="2587"/>
        <v/>
      </c>
      <c r="BZ295" s="91" t="str">
        <f t="shared" si="2588"/>
        <v/>
      </c>
      <c r="CA295" s="91" t="str">
        <f t="shared" si="2589"/>
        <v/>
      </c>
      <c r="CB295" s="91" t="str">
        <f t="shared" si="2590"/>
        <v/>
      </c>
      <c r="CC295" s="91" t="str">
        <f t="shared" si="2591"/>
        <v/>
      </c>
      <c r="CD295" s="91" t="str">
        <f t="shared" si="2592"/>
        <v/>
      </c>
      <c r="CE295" s="91" t="str">
        <f t="shared" si="2593"/>
        <v/>
      </c>
      <c r="CF295" s="91" t="str">
        <f t="shared" si="2594"/>
        <v/>
      </c>
      <c r="CG295" s="91" t="str">
        <f t="shared" si="2595"/>
        <v/>
      </c>
      <c r="CH295" s="91" t="str">
        <f t="shared" si="2596"/>
        <v/>
      </c>
      <c r="CI295" s="91" t="str">
        <f t="shared" si="2597"/>
        <v>нет</v>
      </c>
      <c r="CJ295" s="63" t="e">
        <f>IF(LEN('Описание предлагаемого товара'!#REF!)&gt;0,'Описание предлагаемого товара'!#REF!,"")</f>
        <v>#REF!</v>
      </c>
      <c r="CK295" s="91" t="e">
        <f t="shared" ref="CK295:CL295" si="2790">IFERROR(REPLACE(CJ295,FIND(CHAR(10),CJ295,1),1,""),CJ295)</f>
        <v>#REF!</v>
      </c>
      <c r="CL295" s="91" t="e">
        <f t="shared" si="2790"/>
        <v>#REF!</v>
      </c>
      <c r="CM295" s="91" t="e">
        <f t="shared" si="2599"/>
        <v>#REF!</v>
      </c>
      <c r="CN295" s="91" t="e">
        <f t="shared" si="2600"/>
        <v>#REF!</v>
      </c>
      <c r="CO295" s="91" t="e">
        <f t="shared" si="2601"/>
        <v>#REF!</v>
      </c>
      <c r="CP295" s="90" t="e">
        <f>IF(AU295="Не указан реестровый номер (мера нац.режима Запрет)","",IF(CI295="нет","",IF(CU295="да","исключение(не смотрим баллы)",IFERROR(IF(CI295*1&gt;0,IFERROR(IF(VLOOKUP(CI295*1,Обработ.выгрузка_реестра_РФ!$A:$G,7,)=0,"Баллы не установлены",VLOOKUP(CI295*1,Обработ.выгрузка_реестра_РФ!$A:$G,7,)),IF(LEN(CI295)&gt;14,"","нет номера в реестре РФ")),""),IF(LEN(CI295)=0,"","Некорректный реестровый номер")))))</f>
        <v>#REF!</v>
      </c>
      <c r="CQ295" s="33" t="e">
        <f>IF(LEN(C295)&gt;0,IFERROR(IF(LEN(H295)&gt;0,IF(LEN(VLOOKUP(H295,'исключения(не_смотрим_баллы)'!$A:$C,1,))&gt;0,"да","нет"),"не введен ОКПД2"),"нет"),"")</f>
        <v>#REF!</v>
      </c>
      <c r="CR295" s="33" t="e">
        <f ca="1">IF(CQ295="да",IF(TODAY()&lt;VLOOKUP(H295,'исключения(не_смотрим_баллы)'!$A:$C,3,),"да","нет"),"")</f>
        <v>#REF!</v>
      </c>
      <c r="CS295" s="33" t="str">
        <f>IFERROR(IF(CQ295="да",IF(VLOOKUP(CI295*1,Обработ.выгрузка_реестра_РФ!$A:$G,2,)&lt;VLOOKUP(H295,'исключения(не_смотрим_баллы)'!$A:$C,2,),"да","нет"),""),"")</f>
        <v/>
      </c>
      <c r="CT295" s="24"/>
      <c r="CU295" s="33" t="e">
        <f t="shared" si="2613"/>
        <v>#REF!</v>
      </c>
      <c r="CV295" s="91" t="e">
        <f t="shared" si="2614"/>
        <v>#REF!</v>
      </c>
      <c r="CW295" s="27" t="e">
        <f t="shared" si="2615"/>
        <v>#REF!</v>
      </c>
      <c r="CX295" s="26" t="e">
        <f t="shared" si="2544"/>
        <v>#REF!</v>
      </c>
      <c r="CY295" s="64" t="e">
        <f>IF(LEN('Описание предлагаемого товара'!#REF!)&gt;0,'Описание предлагаемого товара'!#REF!,"")</f>
        <v>#REF!</v>
      </c>
      <c r="CZ295" s="95" t="e">
        <f t="shared" si="2602"/>
        <v>#REF!</v>
      </c>
      <c r="DA295" s="95" t="e">
        <f t="shared" ref="DA295" si="2791">IFERROR(REPLACE(CZ295,FIND(" ",CZ295,1),1,""),CZ295)</f>
        <v>#REF!</v>
      </c>
      <c r="DB295" s="95" t="e">
        <f t="shared" si="2546"/>
        <v>#REF!</v>
      </c>
      <c r="DC295" s="95" t="e">
        <f t="shared" ref="DC295:DD295" si="2792">IFERROR(REPLACE(DB295,FIND("г.",DB295,1),2,""),DB295)</f>
        <v>#REF!</v>
      </c>
      <c r="DD295" s="95" t="e">
        <f t="shared" si="2792"/>
        <v>#REF!</v>
      </c>
      <c r="DE295" s="95" t="e">
        <f t="shared" ref="DE295:DF295" si="2793">IFERROR(REPLACE(DD295,FIND("г",DD295,1),1,""),DD295)</f>
        <v>#REF!</v>
      </c>
      <c r="DF295" s="95" t="e">
        <f t="shared" si="2793"/>
        <v>#REF!</v>
      </c>
      <c r="DG295" s="95" t="e">
        <f t="shared" si="2619"/>
        <v>#REF!</v>
      </c>
      <c r="DH295" s="25" t="str">
        <f>IFERROR(VLOOKUP(CI295*1,Обработ.выгрузка_реестра_РФ!$A:$G,5,),"")</f>
        <v/>
      </c>
      <c r="DI295" s="27" t="str">
        <f t="shared" si="2629"/>
        <v/>
      </c>
      <c r="DJ295" s="27" t="str">
        <f t="shared" ca="1" si="2606"/>
        <v/>
      </c>
      <c r="DK295" s="63" t="e">
        <f>IF(LEN('Описание предлагаемого товара'!#REF!)&gt;0,'Описание предлагаемого товара'!#REF!,"")</f>
        <v>#REF!</v>
      </c>
      <c r="DL295" s="63" t="e">
        <f>IF(LEN('Описание предлагаемого товара'!#REF!)&gt;0,'Описание предлагаемого товара'!#REF!,"")</f>
        <v>#REF!</v>
      </c>
      <c r="DM295" s="32"/>
    </row>
    <row r="296" spans="1:117" ht="48.75" customHeight="1" x14ac:dyDescent="0.25">
      <c r="A296" s="61" t="e">
        <f>IF(LEN('Описание предлагаемого товара'!#REF!)&gt;0,'Описание предлагаемого товара'!#REF!,"")</f>
        <v>#REF!</v>
      </c>
      <c r="B296" s="65" t="e">
        <f>IF(LEN('Описание предлагаемого товара'!#REF!)&gt;0,'Описание предлагаемого товара'!#REF!,"")</f>
        <v>#REF!</v>
      </c>
      <c r="C296" s="61" t="e">
        <f>IF(LEN('Описание предлагаемого товара'!#REF!)&gt;0,'Описание предлагаемого товара'!#REF!,"")</f>
        <v>#REF!</v>
      </c>
      <c r="D296" s="61" t="e">
        <f>IF(LEN('Описание предлагаемого товара'!#REF!)&gt;0,'Описание предлагаемого товара'!#REF!,"")</f>
        <v>#REF!</v>
      </c>
      <c r="E296" s="61" t="e">
        <f>IF(LEN('Описание предлагаемого товара'!#REF!)&gt;0,'Описание предлагаемого товара'!#REF!,"")</f>
        <v>#REF!</v>
      </c>
      <c r="F296" s="61" t="e">
        <f>IF(LEN('Описание предлагаемого товара'!#REF!)&gt;0,'Описание предлагаемого товара'!#REF!,"")</f>
        <v>#REF!</v>
      </c>
      <c r="G296" s="61" t="e">
        <f>IF(LEN('Описание предлагаемого товара'!#REF!)&gt;0,'Описание предлагаемого товара'!#REF!,"")</f>
        <v>#REF!</v>
      </c>
      <c r="H296" s="61" t="e">
        <f>IF(LEN('Описание предлагаемого товара'!#REF!)&gt;0,'Описание предлагаемого товара'!#REF!,"")</f>
        <v>#REF!</v>
      </c>
      <c r="I296" s="61" t="e">
        <f>IF(LEN('Описание предлагаемого товара'!#REF!)&gt;0,'Описание предлагаемого товара'!#REF!,"")</f>
        <v>#REF!</v>
      </c>
      <c r="J296" s="38" t="str">
        <f>IFERROR(VLOOKUP(B296,SAP!$A:$E,5,),"")</f>
        <v/>
      </c>
      <c r="K296" s="40" t="str">
        <f t="shared" si="2549"/>
        <v/>
      </c>
      <c r="L296" s="61" t="e">
        <f>IF(LEN('Описание предлагаемого товара'!#REF!)&gt;0,IFERROR('Описание предлагаемого товара'!#REF!*1,""),"")</f>
        <v>#REF!</v>
      </c>
      <c r="M296" s="39" t="str">
        <f>IFERROR(VLOOKUP(B296,SAP!$A:$E,2,),"")</f>
        <v/>
      </c>
      <c r="N296" s="41" t="str">
        <f t="shared" si="2685"/>
        <v/>
      </c>
      <c r="O296" s="39" t="str">
        <f t="shared" si="2536"/>
        <v/>
      </c>
      <c r="P296" s="36" t="e">
        <f>IF(LEN('Описание предлагаемого товара'!#REF!)&gt;0,'Описание предлагаемого товара'!#REF!,"")</f>
        <v>#REF!</v>
      </c>
      <c r="Q29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96" s="37" t="e">
        <f>IF(LEN('Описание предлагаемого товара'!#REF!)&gt;0,'Описание предлагаемого товара'!#REF!,"")</f>
        <v>#REF!</v>
      </c>
      <c r="S296" s="37" t="e">
        <f>IF(LEN('Описание предлагаемого товара'!#REF!)&gt;0,'Описание предлагаемого товара'!#REF!,"")</f>
        <v>#REF!</v>
      </c>
      <c r="T29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96" s="23" t="str">
        <f>IFERROR(VLOOKUP(CI296*1,Обработ.выгрузка_реестра_РФ!$A:$G,6,),"")</f>
        <v/>
      </c>
      <c r="V296" s="61" t="e">
        <f>IF(LEN('Описание предлагаемого товара'!#REF!)&gt;0,'Описание предлагаемого товара'!#REF!,"")</f>
        <v>#REF!</v>
      </c>
      <c r="W296" s="62" t="e">
        <f>IF(LEN('Описание предлагаемого товара'!#REF!)&gt;0,'Описание предлагаемого товара'!#REF!,"")</f>
        <v>#REF!</v>
      </c>
      <c r="X296" s="91" t="e">
        <f t="shared" ref="X296:Y296" si="2794">IFERROR(REPLACE(W296,FIND(CHAR(10),W296,1),1," "),W296)</f>
        <v>#REF!</v>
      </c>
      <c r="Y296" s="91" t="e">
        <f t="shared" si="2794"/>
        <v>#REF!</v>
      </c>
      <c r="Z296" s="91" t="e">
        <f t="shared" si="2551"/>
        <v>#REF!</v>
      </c>
      <c r="AA296" s="91" t="e">
        <f t="shared" si="2552"/>
        <v>#REF!</v>
      </c>
      <c r="AB296" s="91" t="e">
        <f t="shared" si="2553"/>
        <v>#REF!</v>
      </c>
      <c r="AC296" s="91" t="e">
        <f t="shared" ref="AC296:AF296" si="2795">IFERROR(REPLACE(AB296,FIND("  ",AB296,1),2," "),AB296)</f>
        <v>#REF!</v>
      </c>
      <c r="AD296" s="91" t="e">
        <f t="shared" si="2795"/>
        <v>#REF!</v>
      </c>
      <c r="AE296" s="91" t="e">
        <f t="shared" si="2795"/>
        <v>#REF!</v>
      </c>
      <c r="AF296" s="91" t="e">
        <f t="shared" si="2795"/>
        <v>#REF!</v>
      </c>
      <c r="AG296" s="23" t="str">
        <f>IFERROR(VLOOKUP(CI296*1,Обработ.выгрузка_реестра_РФ!$A:$G,4,),"")</f>
        <v/>
      </c>
      <c r="AH296" s="91" t="str">
        <f t="shared" ref="AH296:AI296" si="2796">IFERROR(REPLACE(AG296,FIND("-",AG296,1),1,"*"),AG296)</f>
        <v/>
      </c>
      <c r="AI296" s="91" t="str">
        <f t="shared" si="2796"/>
        <v/>
      </c>
      <c r="AJ296" s="27" t="str">
        <f t="shared" si="2651"/>
        <v/>
      </c>
      <c r="AK296" s="63" t="e">
        <f>IF(LEN('Описание предлагаемого товара'!#REF!)&gt;0,'Описание предлагаемого товара'!#REF!,"")</f>
        <v>#REF!</v>
      </c>
      <c r="AL296" s="91" t="e">
        <f t="shared" ref="AL296:AM296" si="2797">IFERROR(REPLACE(AK296,FIND(CHAR(10),AK296,1),1,""),AK296)</f>
        <v>#REF!</v>
      </c>
      <c r="AM296" s="91" t="e">
        <f t="shared" si="2797"/>
        <v>#REF!</v>
      </c>
      <c r="AN296" s="91" t="e">
        <f t="shared" ref="AN296:AR296" si="2798">IFERROR(REPLACE(AM296,FIND(" ",AM296,1),1,""),AM296)</f>
        <v>#REF!</v>
      </c>
      <c r="AO296" s="91" t="e">
        <f t="shared" si="2798"/>
        <v>#REF!</v>
      </c>
      <c r="AP296" s="91" t="e">
        <f t="shared" si="2798"/>
        <v>#REF!</v>
      </c>
      <c r="AQ296" s="91" t="e">
        <f t="shared" si="2798"/>
        <v>#REF!</v>
      </c>
      <c r="AR296" s="91" t="e">
        <f t="shared" si="2798"/>
        <v>#REF!</v>
      </c>
      <c r="AS296" s="91" t="e">
        <f t="shared" si="2558"/>
        <v>#REF!</v>
      </c>
      <c r="AT296" s="91" t="e">
        <f t="shared" si="2559"/>
        <v>#REF!</v>
      </c>
      <c r="AU296" s="32" t="e">
        <f t="shared" si="2542"/>
        <v>#REF!</v>
      </c>
      <c r="AV296" s="93" t="e">
        <f>'Описание предлагаемого товара'!#REF!</f>
        <v>#REF!</v>
      </c>
      <c r="AW296" s="91" t="e">
        <f>MIN(SEARCH({0,1,2,3,4,5,6,7,8,9},AV296&amp; "0123456789"))</f>
        <v>#REF!</v>
      </c>
      <c r="AX296" s="91" t="str">
        <f t="shared" si="2560"/>
        <v/>
      </c>
      <c r="AY296" s="91" t="str">
        <f t="shared" si="2561"/>
        <v/>
      </c>
      <c r="AZ296" s="91" t="str">
        <f t="shared" si="2562"/>
        <v/>
      </c>
      <c r="BA296" s="91" t="str">
        <f t="shared" si="2563"/>
        <v/>
      </c>
      <c r="BB296" s="91" t="str">
        <f t="shared" si="2564"/>
        <v/>
      </c>
      <c r="BC296" s="91" t="str">
        <f t="shared" si="2565"/>
        <v/>
      </c>
      <c r="BD296" s="91" t="str">
        <f t="shared" si="2566"/>
        <v/>
      </c>
      <c r="BE296" s="91" t="str">
        <f t="shared" si="2567"/>
        <v/>
      </c>
      <c r="BF296" s="91" t="str">
        <f t="shared" si="2568"/>
        <v/>
      </c>
      <c r="BG296" s="91" t="str">
        <f t="shared" si="2569"/>
        <v/>
      </c>
      <c r="BH296" s="91" t="str">
        <f t="shared" si="2570"/>
        <v/>
      </c>
      <c r="BI296" s="91" t="str">
        <f t="shared" si="2571"/>
        <v/>
      </c>
      <c r="BJ296" s="91" t="str">
        <f t="shared" si="2572"/>
        <v/>
      </c>
      <c r="BK296" s="91" t="str">
        <f t="shared" si="2573"/>
        <v/>
      </c>
      <c r="BL296" s="91" t="str">
        <f t="shared" si="2574"/>
        <v/>
      </c>
      <c r="BM296" s="91" t="str">
        <f t="shared" si="2575"/>
        <v/>
      </c>
      <c r="BN296" s="91" t="str">
        <f t="shared" si="2576"/>
        <v/>
      </c>
      <c r="BO296" s="91" t="str">
        <f t="shared" si="2577"/>
        <v/>
      </c>
      <c r="BP296" s="91" t="str">
        <f t="shared" si="2578"/>
        <v/>
      </c>
      <c r="BQ296" s="91" t="str">
        <f t="shared" si="2579"/>
        <v/>
      </c>
      <c r="BR296" s="91" t="str">
        <f t="shared" si="2580"/>
        <v/>
      </c>
      <c r="BS296" s="91" t="str">
        <f t="shared" si="2581"/>
        <v/>
      </c>
      <c r="BT296" s="91" t="str">
        <f t="shared" si="2582"/>
        <v/>
      </c>
      <c r="BU296" s="91" t="str">
        <f t="shared" si="2583"/>
        <v/>
      </c>
      <c r="BV296" s="91" t="str">
        <f t="shared" si="2584"/>
        <v/>
      </c>
      <c r="BW296" s="91" t="str">
        <f t="shared" si="2585"/>
        <v/>
      </c>
      <c r="BX296" s="91" t="str">
        <f t="shared" si="2586"/>
        <v/>
      </c>
      <c r="BY296" s="91" t="str">
        <f t="shared" si="2587"/>
        <v/>
      </c>
      <c r="BZ296" s="91" t="str">
        <f t="shared" si="2588"/>
        <v/>
      </c>
      <c r="CA296" s="91" t="str">
        <f t="shared" si="2589"/>
        <v/>
      </c>
      <c r="CB296" s="91" t="str">
        <f t="shared" si="2590"/>
        <v/>
      </c>
      <c r="CC296" s="91" t="str">
        <f t="shared" si="2591"/>
        <v/>
      </c>
      <c r="CD296" s="91" t="str">
        <f t="shared" si="2592"/>
        <v/>
      </c>
      <c r="CE296" s="91" t="str">
        <f t="shared" si="2593"/>
        <v/>
      </c>
      <c r="CF296" s="91" t="str">
        <f t="shared" si="2594"/>
        <v/>
      </c>
      <c r="CG296" s="91" t="str">
        <f t="shared" si="2595"/>
        <v/>
      </c>
      <c r="CH296" s="91" t="str">
        <f t="shared" si="2596"/>
        <v/>
      </c>
      <c r="CI296" s="91" t="str">
        <f t="shared" si="2597"/>
        <v>нет</v>
      </c>
      <c r="CJ296" s="63" t="e">
        <f>IF(LEN('Описание предлагаемого товара'!#REF!)&gt;0,'Описание предлагаемого товара'!#REF!,"")</f>
        <v>#REF!</v>
      </c>
      <c r="CK296" s="91" t="e">
        <f t="shared" ref="CK296:CL296" si="2799">IFERROR(REPLACE(CJ296,FIND(CHAR(10),CJ296,1),1,""),CJ296)</f>
        <v>#REF!</v>
      </c>
      <c r="CL296" s="91" t="e">
        <f t="shared" si="2799"/>
        <v>#REF!</v>
      </c>
      <c r="CM296" s="91" t="e">
        <f t="shared" si="2599"/>
        <v>#REF!</v>
      </c>
      <c r="CN296" s="91" t="e">
        <f t="shared" si="2600"/>
        <v>#REF!</v>
      </c>
      <c r="CO296" s="91" t="e">
        <f t="shared" si="2601"/>
        <v>#REF!</v>
      </c>
      <c r="CP296" s="90" t="e">
        <f>IF(AU296="Не указан реестровый номер (мера нац.режима Запрет)","",IF(CI296="нет","",IF(CU296="да","исключение(не смотрим баллы)",IFERROR(IF(CI296*1&gt;0,IFERROR(IF(VLOOKUP(CI296*1,Обработ.выгрузка_реестра_РФ!$A:$G,7,)=0,"Баллы не установлены",VLOOKUP(CI296*1,Обработ.выгрузка_реестра_РФ!$A:$G,7,)),IF(LEN(CI296)&gt;14,"","нет номера в реестре РФ")),""),IF(LEN(CI296)=0,"","Некорректный реестровый номер")))))</f>
        <v>#REF!</v>
      </c>
      <c r="CQ296" s="33" t="e">
        <f>IF(LEN(C296)&gt;0,IFERROR(IF(LEN(H296)&gt;0,IF(LEN(VLOOKUP(H296,'исключения(не_смотрим_баллы)'!$A:$C,1,))&gt;0,"да","нет"),"не введен ОКПД2"),"нет"),"")</f>
        <v>#REF!</v>
      </c>
      <c r="CR296" s="33" t="e">
        <f ca="1">IF(CQ296="да",IF(TODAY()&lt;VLOOKUP(H296,'исключения(не_смотрим_баллы)'!$A:$C,3,),"да","нет"),"")</f>
        <v>#REF!</v>
      </c>
      <c r="CS296" s="33" t="str">
        <f>IFERROR(IF(CQ296="да",IF(VLOOKUP(CI296*1,Обработ.выгрузка_реестра_РФ!$A:$G,2,)&lt;VLOOKUP(H296,'исключения(не_смотрим_баллы)'!$A:$C,2,),"да","нет"),""),"")</f>
        <v/>
      </c>
      <c r="CT296" s="24"/>
      <c r="CU296" s="33" t="e">
        <f t="shared" si="2613"/>
        <v>#REF!</v>
      </c>
      <c r="CV296" s="91" t="e">
        <f t="shared" si="2614"/>
        <v>#REF!</v>
      </c>
      <c r="CW296" s="27" t="e">
        <f t="shared" si="2615"/>
        <v>#REF!</v>
      </c>
      <c r="CX296" s="26" t="e">
        <f t="shared" si="2544"/>
        <v>#REF!</v>
      </c>
      <c r="CY296" s="64" t="e">
        <f>IF(LEN('Описание предлагаемого товара'!#REF!)&gt;0,'Описание предлагаемого товара'!#REF!,"")</f>
        <v>#REF!</v>
      </c>
      <c r="CZ296" s="95" t="e">
        <f t="shared" si="2602"/>
        <v>#REF!</v>
      </c>
      <c r="DA296" s="95" t="e">
        <f t="shared" ref="DA296" si="2800">IFERROR(REPLACE(CZ296,FIND(" ",CZ296,1),1,""),CZ296)</f>
        <v>#REF!</v>
      </c>
      <c r="DB296" s="95" t="e">
        <f t="shared" si="2546"/>
        <v>#REF!</v>
      </c>
      <c r="DC296" s="95" t="e">
        <f t="shared" ref="DC296:DD296" si="2801">IFERROR(REPLACE(DB296,FIND("г.",DB296,1),2,""),DB296)</f>
        <v>#REF!</v>
      </c>
      <c r="DD296" s="95" t="e">
        <f t="shared" si="2801"/>
        <v>#REF!</v>
      </c>
      <c r="DE296" s="95" t="e">
        <f t="shared" ref="DE296:DF296" si="2802">IFERROR(REPLACE(DD296,FIND("г",DD296,1),1,""),DD296)</f>
        <v>#REF!</v>
      </c>
      <c r="DF296" s="95" t="e">
        <f t="shared" si="2802"/>
        <v>#REF!</v>
      </c>
      <c r="DG296" s="95" t="e">
        <f t="shared" si="2619"/>
        <v>#REF!</v>
      </c>
      <c r="DH296" s="25" t="str">
        <f>IFERROR(VLOOKUP(CI296*1,Обработ.выгрузка_реестра_РФ!$A:$G,5,),"")</f>
        <v/>
      </c>
      <c r="DI296" s="27" t="str">
        <f t="shared" si="2629"/>
        <v/>
      </c>
      <c r="DJ296" s="27" t="str">
        <f t="shared" ca="1" si="2606"/>
        <v/>
      </c>
      <c r="DK296" s="63" t="e">
        <f>IF(LEN('Описание предлагаемого товара'!#REF!)&gt;0,'Описание предлагаемого товара'!#REF!,"")</f>
        <v>#REF!</v>
      </c>
      <c r="DL296" s="63" t="e">
        <f>IF(LEN('Описание предлагаемого товара'!#REF!)&gt;0,'Описание предлагаемого товара'!#REF!,"")</f>
        <v>#REF!</v>
      </c>
      <c r="DM296" s="32"/>
    </row>
    <row r="297" spans="1:117" ht="48.75" customHeight="1" x14ac:dyDescent="0.25">
      <c r="A297" s="61" t="e">
        <f>IF(LEN('Описание предлагаемого товара'!#REF!)&gt;0,'Описание предлагаемого товара'!#REF!,"")</f>
        <v>#REF!</v>
      </c>
      <c r="B297" s="65" t="e">
        <f>IF(LEN('Описание предлагаемого товара'!#REF!)&gt;0,'Описание предлагаемого товара'!#REF!,"")</f>
        <v>#REF!</v>
      </c>
      <c r="C297" s="61" t="e">
        <f>IF(LEN('Описание предлагаемого товара'!#REF!)&gt;0,'Описание предлагаемого товара'!#REF!,"")</f>
        <v>#REF!</v>
      </c>
      <c r="D297" s="61" t="e">
        <f>IF(LEN('Описание предлагаемого товара'!#REF!)&gt;0,'Описание предлагаемого товара'!#REF!,"")</f>
        <v>#REF!</v>
      </c>
      <c r="E297" s="61" t="e">
        <f>IF(LEN('Описание предлагаемого товара'!#REF!)&gt;0,'Описание предлагаемого товара'!#REF!,"")</f>
        <v>#REF!</v>
      </c>
      <c r="F297" s="61" t="e">
        <f>IF(LEN('Описание предлагаемого товара'!#REF!)&gt;0,'Описание предлагаемого товара'!#REF!,"")</f>
        <v>#REF!</v>
      </c>
      <c r="G297" s="61" t="e">
        <f>IF(LEN('Описание предлагаемого товара'!#REF!)&gt;0,'Описание предлагаемого товара'!#REF!,"")</f>
        <v>#REF!</v>
      </c>
      <c r="H297" s="61" t="e">
        <f>IF(LEN('Описание предлагаемого товара'!#REF!)&gt;0,'Описание предлагаемого товара'!#REF!,"")</f>
        <v>#REF!</v>
      </c>
      <c r="I297" s="61" t="e">
        <f>IF(LEN('Описание предлагаемого товара'!#REF!)&gt;0,'Описание предлагаемого товара'!#REF!,"")</f>
        <v>#REF!</v>
      </c>
      <c r="J297" s="38" t="str">
        <f>IFERROR(VLOOKUP(B297,SAP!$A:$E,5,),"")</f>
        <v/>
      </c>
      <c r="K297" s="40" t="str">
        <f t="shared" si="2549"/>
        <v/>
      </c>
      <c r="L297" s="61" t="e">
        <f>IF(LEN('Описание предлагаемого товара'!#REF!)&gt;0,IFERROR('Описание предлагаемого товара'!#REF!*1,""),"")</f>
        <v>#REF!</v>
      </c>
      <c r="M297" s="39" t="str">
        <f>IFERROR(VLOOKUP(B297,SAP!$A:$E,2,),"")</f>
        <v/>
      </c>
      <c r="N297" s="41" t="str">
        <f t="shared" si="2685"/>
        <v/>
      </c>
      <c r="O297" s="39" t="str">
        <f t="shared" si="2536"/>
        <v/>
      </c>
      <c r="P297" s="36" t="e">
        <f>IF(LEN('Описание предлагаемого товара'!#REF!)&gt;0,'Описание предлагаемого товара'!#REF!,"")</f>
        <v>#REF!</v>
      </c>
      <c r="Q29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97" s="37" t="e">
        <f>IF(LEN('Описание предлагаемого товара'!#REF!)&gt;0,'Описание предлагаемого товара'!#REF!,"")</f>
        <v>#REF!</v>
      </c>
      <c r="S297" s="37" t="e">
        <f>IF(LEN('Описание предлагаемого товара'!#REF!)&gt;0,'Описание предлагаемого товара'!#REF!,"")</f>
        <v>#REF!</v>
      </c>
      <c r="T29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97" s="23" t="str">
        <f>IFERROR(VLOOKUP(CI297*1,Обработ.выгрузка_реестра_РФ!$A:$G,6,),"")</f>
        <v/>
      </c>
      <c r="V297" s="61" t="e">
        <f>IF(LEN('Описание предлагаемого товара'!#REF!)&gt;0,'Описание предлагаемого товара'!#REF!,"")</f>
        <v>#REF!</v>
      </c>
      <c r="W297" s="62" t="e">
        <f>IF(LEN('Описание предлагаемого товара'!#REF!)&gt;0,'Описание предлагаемого товара'!#REF!,"")</f>
        <v>#REF!</v>
      </c>
      <c r="X297" s="91" t="e">
        <f t="shared" ref="X297:Y297" si="2803">IFERROR(REPLACE(W297,FIND(CHAR(10),W297,1),1," "),W297)</f>
        <v>#REF!</v>
      </c>
      <c r="Y297" s="91" t="e">
        <f t="shared" si="2803"/>
        <v>#REF!</v>
      </c>
      <c r="Z297" s="91" t="e">
        <f t="shared" si="2551"/>
        <v>#REF!</v>
      </c>
      <c r="AA297" s="91" t="e">
        <f t="shared" si="2552"/>
        <v>#REF!</v>
      </c>
      <c r="AB297" s="91" t="e">
        <f t="shared" si="2553"/>
        <v>#REF!</v>
      </c>
      <c r="AC297" s="91" t="e">
        <f t="shared" ref="AC297:AF297" si="2804">IFERROR(REPLACE(AB297,FIND("  ",AB297,1),2," "),AB297)</f>
        <v>#REF!</v>
      </c>
      <c r="AD297" s="91" t="e">
        <f t="shared" si="2804"/>
        <v>#REF!</v>
      </c>
      <c r="AE297" s="91" t="e">
        <f t="shared" si="2804"/>
        <v>#REF!</v>
      </c>
      <c r="AF297" s="91" t="e">
        <f t="shared" si="2804"/>
        <v>#REF!</v>
      </c>
      <c r="AG297" s="23" t="str">
        <f>IFERROR(VLOOKUP(CI297*1,Обработ.выгрузка_реестра_РФ!$A:$G,4,),"")</f>
        <v/>
      </c>
      <c r="AH297" s="91" t="str">
        <f t="shared" ref="AH297:AI297" si="2805">IFERROR(REPLACE(AG297,FIND("-",AG297,1),1,"*"),AG297)</f>
        <v/>
      </c>
      <c r="AI297" s="91" t="str">
        <f t="shared" si="2805"/>
        <v/>
      </c>
      <c r="AJ297" s="27" t="str">
        <f t="shared" si="2651"/>
        <v/>
      </c>
      <c r="AK297" s="63" t="e">
        <f>IF(LEN('Описание предлагаемого товара'!#REF!)&gt;0,'Описание предлагаемого товара'!#REF!,"")</f>
        <v>#REF!</v>
      </c>
      <c r="AL297" s="91" t="e">
        <f t="shared" ref="AL297:AM297" si="2806">IFERROR(REPLACE(AK297,FIND(CHAR(10),AK297,1),1,""),AK297)</f>
        <v>#REF!</v>
      </c>
      <c r="AM297" s="91" t="e">
        <f t="shared" si="2806"/>
        <v>#REF!</v>
      </c>
      <c r="AN297" s="91" t="e">
        <f t="shared" ref="AN297:AR297" si="2807">IFERROR(REPLACE(AM297,FIND(" ",AM297,1),1,""),AM297)</f>
        <v>#REF!</v>
      </c>
      <c r="AO297" s="91" t="e">
        <f t="shared" si="2807"/>
        <v>#REF!</v>
      </c>
      <c r="AP297" s="91" t="e">
        <f t="shared" si="2807"/>
        <v>#REF!</v>
      </c>
      <c r="AQ297" s="91" t="e">
        <f t="shared" si="2807"/>
        <v>#REF!</v>
      </c>
      <c r="AR297" s="91" t="e">
        <f t="shared" si="2807"/>
        <v>#REF!</v>
      </c>
      <c r="AS297" s="91" t="e">
        <f t="shared" si="2558"/>
        <v>#REF!</v>
      </c>
      <c r="AT297" s="91" t="e">
        <f t="shared" si="2559"/>
        <v>#REF!</v>
      </c>
      <c r="AU297" s="32" t="e">
        <f t="shared" si="2542"/>
        <v>#REF!</v>
      </c>
      <c r="AV297" s="93" t="e">
        <f>'Описание предлагаемого товара'!#REF!</f>
        <v>#REF!</v>
      </c>
      <c r="AW297" s="91" t="e">
        <f>MIN(SEARCH({0,1,2,3,4,5,6,7,8,9},AV297&amp; "0123456789"))</f>
        <v>#REF!</v>
      </c>
      <c r="AX297" s="91" t="str">
        <f t="shared" si="2560"/>
        <v/>
      </c>
      <c r="AY297" s="91" t="str">
        <f t="shared" si="2561"/>
        <v/>
      </c>
      <c r="AZ297" s="91" t="str">
        <f t="shared" si="2562"/>
        <v/>
      </c>
      <c r="BA297" s="91" t="str">
        <f t="shared" si="2563"/>
        <v/>
      </c>
      <c r="BB297" s="91" t="str">
        <f t="shared" si="2564"/>
        <v/>
      </c>
      <c r="BC297" s="91" t="str">
        <f t="shared" si="2565"/>
        <v/>
      </c>
      <c r="BD297" s="91" t="str">
        <f t="shared" si="2566"/>
        <v/>
      </c>
      <c r="BE297" s="91" t="str">
        <f t="shared" si="2567"/>
        <v/>
      </c>
      <c r="BF297" s="91" t="str">
        <f t="shared" si="2568"/>
        <v/>
      </c>
      <c r="BG297" s="91" t="str">
        <f t="shared" si="2569"/>
        <v/>
      </c>
      <c r="BH297" s="91" t="str">
        <f t="shared" si="2570"/>
        <v/>
      </c>
      <c r="BI297" s="91" t="str">
        <f t="shared" si="2571"/>
        <v/>
      </c>
      <c r="BJ297" s="91" t="str">
        <f t="shared" si="2572"/>
        <v/>
      </c>
      <c r="BK297" s="91" t="str">
        <f t="shared" si="2573"/>
        <v/>
      </c>
      <c r="BL297" s="91" t="str">
        <f t="shared" si="2574"/>
        <v/>
      </c>
      <c r="BM297" s="91" t="str">
        <f t="shared" si="2575"/>
        <v/>
      </c>
      <c r="BN297" s="91" t="str">
        <f t="shared" si="2576"/>
        <v/>
      </c>
      <c r="BO297" s="91" t="str">
        <f t="shared" si="2577"/>
        <v/>
      </c>
      <c r="BP297" s="91" t="str">
        <f t="shared" si="2578"/>
        <v/>
      </c>
      <c r="BQ297" s="91" t="str">
        <f t="shared" si="2579"/>
        <v/>
      </c>
      <c r="BR297" s="91" t="str">
        <f t="shared" si="2580"/>
        <v/>
      </c>
      <c r="BS297" s="91" t="str">
        <f t="shared" si="2581"/>
        <v/>
      </c>
      <c r="BT297" s="91" t="str">
        <f t="shared" si="2582"/>
        <v/>
      </c>
      <c r="BU297" s="91" t="str">
        <f t="shared" si="2583"/>
        <v/>
      </c>
      <c r="BV297" s="91" t="str">
        <f t="shared" si="2584"/>
        <v/>
      </c>
      <c r="BW297" s="91" t="str">
        <f t="shared" si="2585"/>
        <v/>
      </c>
      <c r="BX297" s="91" t="str">
        <f t="shared" si="2586"/>
        <v/>
      </c>
      <c r="BY297" s="91" t="str">
        <f t="shared" si="2587"/>
        <v/>
      </c>
      <c r="BZ297" s="91" t="str">
        <f t="shared" si="2588"/>
        <v/>
      </c>
      <c r="CA297" s="91" t="str">
        <f t="shared" si="2589"/>
        <v/>
      </c>
      <c r="CB297" s="91" t="str">
        <f t="shared" si="2590"/>
        <v/>
      </c>
      <c r="CC297" s="91" t="str">
        <f t="shared" si="2591"/>
        <v/>
      </c>
      <c r="CD297" s="91" t="str">
        <f t="shared" si="2592"/>
        <v/>
      </c>
      <c r="CE297" s="91" t="str">
        <f t="shared" si="2593"/>
        <v/>
      </c>
      <c r="CF297" s="91" t="str">
        <f t="shared" si="2594"/>
        <v/>
      </c>
      <c r="CG297" s="91" t="str">
        <f t="shared" si="2595"/>
        <v/>
      </c>
      <c r="CH297" s="91" t="str">
        <f t="shared" si="2596"/>
        <v/>
      </c>
      <c r="CI297" s="91" t="str">
        <f t="shared" si="2597"/>
        <v>нет</v>
      </c>
      <c r="CJ297" s="63" t="e">
        <f>IF(LEN('Описание предлагаемого товара'!#REF!)&gt;0,'Описание предлагаемого товара'!#REF!,"")</f>
        <v>#REF!</v>
      </c>
      <c r="CK297" s="91" t="e">
        <f t="shared" ref="CK297:CL297" si="2808">IFERROR(REPLACE(CJ297,FIND(CHAR(10),CJ297,1),1,""),CJ297)</f>
        <v>#REF!</v>
      </c>
      <c r="CL297" s="91" t="e">
        <f t="shared" si="2808"/>
        <v>#REF!</v>
      </c>
      <c r="CM297" s="91" t="e">
        <f t="shared" si="2599"/>
        <v>#REF!</v>
      </c>
      <c r="CN297" s="91" t="e">
        <f t="shared" si="2600"/>
        <v>#REF!</v>
      </c>
      <c r="CO297" s="91" t="e">
        <f t="shared" si="2601"/>
        <v>#REF!</v>
      </c>
      <c r="CP297" s="90" t="e">
        <f>IF(AU297="Не указан реестровый номер (мера нац.режима Запрет)","",IF(CI297="нет","",IF(CU297="да","исключение(не смотрим баллы)",IFERROR(IF(CI297*1&gt;0,IFERROR(IF(VLOOKUP(CI297*1,Обработ.выгрузка_реестра_РФ!$A:$G,7,)=0,"Баллы не установлены",VLOOKUP(CI297*1,Обработ.выгрузка_реестра_РФ!$A:$G,7,)),IF(LEN(CI297)&gt;14,"","нет номера в реестре РФ")),""),IF(LEN(CI297)=0,"","Некорректный реестровый номер")))))</f>
        <v>#REF!</v>
      </c>
      <c r="CQ297" s="33" t="e">
        <f>IF(LEN(C297)&gt;0,IFERROR(IF(LEN(H297)&gt;0,IF(LEN(VLOOKUP(H297,'исключения(не_смотрим_баллы)'!$A:$C,1,))&gt;0,"да","нет"),"не введен ОКПД2"),"нет"),"")</f>
        <v>#REF!</v>
      </c>
      <c r="CR297" s="33" t="e">
        <f ca="1">IF(CQ297="да",IF(TODAY()&lt;VLOOKUP(H297,'исключения(не_смотрим_баллы)'!$A:$C,3,),"да","нет"),"")</f>
        <v>#REF!</v>
      </c>
      <c r="CS297" s="33" t="str">
        <f>IFERROR(IF(CQ297="да",IF(VLOOKUP(CI297*1,Обработ.выгрузка_реестра_РФ!$A:$G,2,)&lt;VLOOKUP(H297,'исключения(не_смотрим_баллы)'!$A:$C,2,),"да","нет"),""),"")</f>
        <v/>
      </c>
      <c r="CT297" s="24"/>
      <c r="CU297" s="33" t="e">
        <f t="shared" si="2613"/>
        <v>#REF!</v>
      </c>
      <c r="CV297" s="91" t="e">
        <f t="shared" si="2614"/>
        <v>#REF!</v>
      </c>
      <c r="CW297" s="27" t="e">
        <f t="shared" si="2615"/>
        <v>#REF!</v>
      </c>
      <c r="CX297" s="26" t="e">
        <f t="shared" si="2544"/>
        <v>#REF!</v>
      </c>
      <c r="CY297" s="64" t="e">
        <f>IF(LEN('Описание предлагаемого товара'!#REF!)&gt;0,'Описание предлагаемого товара'!#REF!,"")</f>
        <v>#REF!</v>
      </c>
      <c r="CZ297" s="95" t="e">
        <f t="shared" si="2602"/>
        <v>#REF!</v>
      </c>
      <c r="DA297" s="95" t="e">
        <f t="shared" ref="DA297" si="2809">IFERROR(REPLACE(CZ297,FIND(" ",CZ297,1),1,""),CZ297)</f>
        <v>#REF!</v>
      </c>
      <c r="DB297" s="95" t="e">
        <f t="shared" si="2546"/>
        <v>#REF!</v>
      </c>
      <c r="DC297" s="95" t="e">
        <f t="shared" ref="DC297:DD297" si="2810">IFERROR(REPLACE(DB297,FIND("г.",DB297,1),2,""),DB297)</f>
        <v>#REF!</v>
      </c>
      <c r="DD297" s="95" t="e">
        <f t="shared" si="2810"/>
        <v>#REF!</v>
      </c>
      <c r="DE297" s="95" t="e">
        <f t="shared" ref="DE297:DF297" si="2811">IFERROR(REPLACE(DD297,FIND("г",DD297,1),1,""),DD297)</f>
        <v>#REF!</v>
      </c>
      <c r="DF297" s="95" t="e">
        <f t="shared" si="2811"/>
        <v>#REF!</v>
      </c>
      <c r="DG297" s="95" t="e">
        <f t="shared" si="2619"/>
        <v>#REF!</v>
      </c>
      <c r="DH297" s="25" t="str">
        <f>IFERROR(VLOOKUP(CI297*1,Обработ.выгрузка_реестра_РФ!$A:$G,5,),"")</f>
        <v/>
      </c>
      <c r="DI297" s="27" t="str">
        <f t="shared" si="2629"/>
        <v/>
      </c>
      <c r="DJ297" s="27" t="str">
        <f t="shared" ca="1" si="2606"/>
        <v/>
      </c>
      <c r="DK297" s="63" t="e">
        <f>IF(LEN('Описание предлагаемого товара'!#REF!)&gt;0,'Описание предлагаемого товара'!#REF!,"")</f>
        <v>#REF!</v>
      </c>
      <c r="DL297" s="63" t="e">
        <f>IF(LEN('Описание предлагаемого товара'!#REF!)&gt;0,'Описание предлагаемого товара'!#REF!,"")</f>
        <v>#REF!</v>
      </c>
      <c r="DM297" s="32"/>
    </row>
    <row r="298" spans="1:117" ht="48.75" customHeight="1" x14ac:dyDescent="0.25">
      <c r="A298" s="61" t="e">
        <f>IF(LEN('Описание предлагаемого товара'!#REF!)&gt;0,'Описание предлагаемого товара'!#REF!,"")</f>
        <v>#REF!</v>
      </c>
      <c r="B298" s="65" t="e">
        <f>IF(LEN('Описание предлагаемого товара'!#REF!)&gt;0,'Описание предлагаемого товара'!#REF!,"")</f>
        <v>#REF!</v>
      </c>
      <c r="C298" s="61" t="e">
        <f>IF(LEN('Описание предлагаемого товара'!#REF!)&gt;0,'Описание предлагаемого товара'!#REF!,"")</f>
        <v>#REF!</v>
      </c>
      <c r="D298" s="61" t="e">
        <f>IF(LEN('Описание предлагаемого товара'!#REF!)&gt;0,'Описание предлагаемого товара'!#REF!,"")</f>
        <v>#REF!</v>
      </c>
      <c r="E298" s="61" t="e">
        <f>IF(LEN('Описание предлагаемого товара'!#REF!)&gt;0,'Описание предлагаемого товара'!#REF!,"")</f>
        <v>#REF!</v>
      </c>
      <c r="F298" s="61" t="e">
        <f>IF(LEN('Описание предлагаемого товара'!#REF!)&gt;0,'Описание предлагаемого товара'!#REF!,"")</f>
        <v>#REF!</v>
      </c>
      <c r="G298" s="61" t="e">
        <f>IF(LEN('Описание предлагаемого товара'!#REF!)&gt;0,'Описание предлагаемого товара'!#REF!,"")</f>
        <v>#REF!</v>
      </c>
      <c r="H298" s="61" t="e">
        <f>IF(LEN('Описание предлагаемого товара'!#REF!)&gt;0,'Описание предлагаемого товара'!#REF!,"")</f>
        <v>#REF!</v>
      </c>
      <c r="I298" s="61" t="e">
        <f>IF(LEN('Описание предлагаемого товара'!#REF!)&gt;0,'Описание предлагаемого товара'!#REF!,"")</f>
        <v>#REF!</v>
      </c>
      <c r="J298" s="38" t="str">
        <f>IFERROR(VLOOKUP(B298,SAP!$A:$E,5,),"")</f>
        <v/>
      </c>
      <c r="K298" s="40" t="str">
        <f t="shared" si="2549"/>
        <v/>
      </c>
      <c r="L298" s="61" t="e">
        <f>IF(LEN('Описание предлагаемого товара'!#REF!)&gt;0,IFERROR('Описание предлагаемого товара'!#REF!*1,""),"")</f>
        <v>#REF!</v>
      </c>
      <c r="M298" s="39" t="str">
        <f>IFERROR(VLOOKUP(B298,SAP!$A:$E,2,),"")</f>
        <v/>
      </c>
      <c r="N298" s="41" t="str">
        <f t="shared" si="2685"/>
        <v/>
      </c>
      <c r="O298" s="39" t="str">
        <f t="shared" si="2536"/>
        <v/>
      </c>
      <c r="P298" s="36" t="e">
        <f>IF(LEN('Описание предлагаемого товара'!#REF!)&gt;0,'Описание предлагаемого товара'!#REF!,"")</f>
        <v>#REF!</v>
      </c>
      <c r="Q29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98" s="37" t="e">
        <f>IF(LEN('Описание предлагаемого товара'!#REF!)&gt;0,'Описание предлагаемого товара'!#REF!,"")</f>
        <v>#REF!</v>
      </c>
      <c r="S298" s="37" t="e">
        <f>IF(LEN('Описание предлагаемого товара'!#REF!)&gt;0,'Описание предлагаемого товара'!#REF!,"")</f>
        <v>#REF!</v>
      </c>
      <c r="T29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98" s="23" t="str">
        <f>IFERROR(VLOOKUP(CI298*1,Обработ.выгрузка_реестра_РФ!$A:$G,6,),"")</f>
        <v/>
      </c>
      <c r="V298" s="61" t="e">
        <f>IF(LEN('Описание предлагаемого товара'!#REF!)&gt;0,'Описание предлагаемого товара'!#REF!,"")</f>
        <v>#REF!</v>
      </c>
      <c r="W298" s="62" t="e">
        <f>IF(LEN('Описание предлагаемого товара'!#REF!)&gt;0,'Описание предлагаемого товара'!#REF!,"")</f>
        <v>#REF!</v>
      </c>
      <c r="X298" s="91" t="e">
        <f t="shared" ref="X298:Y298" si="2812">IFERROR(REPLACE(W298,FIND(CHAR(10),W298,1),1," "),W298)</f>
        <v>#REF!</v>
      </c>
      <c r="Y298" s="91" t="e">
        <f t="shared" si="2812"/>
        <v>#REF!</v>
      </c>
      <c r="Z298" s="91" t="e">
        <f t="shared" si="2551"/>
        <v>#REF!</v>
      </c>
      <c r="AA298" s="91" t="e">
        <f t="shared" si="2552"/>
        <v>#REF!</v>
      </c>
      <c r="AB298" s="91" t="e">
        <f t="shared" si="2553"/>
        <v>#REF!</v>
      </c>
      <c r="AC298" s="91" t="e">
        <f t="shared" ref="AC298:AF298" si="2813">IFERROR(REPLACE(AB298,FIND("  ",AB298,1),2," "),AB298)</f>
        <v>#REF!</v>
      </c>
      <c r="AD298" s="91" t="e">
        <f t="shared" si="2813"/>
        <v>#REF!</v>
      </c>
      <c r="AE298" s="91" t="e">
        <f t="shared" si="2813"/>
        <v>#REF!</v>
      </c>
      <c r="AF298" s="91" t="e">
        <f t="shared" si="2813"/>
        <v>#REF!</v>
      </c>
      <c r="AG298" s="23" t="str">
        <f>IFERROR(VLOOKUP(CI298*1,Обработ.выгрузка_реестра_РФ!$A:$G,4,),"")</f>
        <v/>
      </c>
      <c r="AH298" s="91" t="str">
        <f t="shared" ref="AH298:AI298" si="2814">IFERROR(REPLACE(AG298,FIND("-",AG298,1),1,"*"),AG298)</f>
        <v/>
      </c>
      <c r="AI298" s="91" t="str">
        <f t="shared" si="2814"/>
        <v/>
      </c>
      <c r="AJ298" s="27" t="str">
        <f t="shared" si="2651"/>
        <v/>
      </c>
      <c r="AK298" s="63" t="e">
        <f>IF(LEN('Описание предлагаемого товара'!#REF!)&gt;0,'Описание предлагаемого товара'!#REF!,"")</f>
        <v>#REF!</v>
      </c>
      <c r="AL298" s="91" t="e">
        <f t="shared" ref="AL298:AM298" si="2815">IFERROR(REPLACE(AK298,FIND(CHAR(10),AK298,1),1,""),AK298)</f>
        <v>#REF!</v>
      </c>
      <c r="AM298" s="91" t="e">
        <f t="shared" si="2815"/>
        <v>#REF!</v>
      </c>
      <c r="AN298" s="91" t="e">
        <f t="shared" ref="AN298:AR298" si="2816">IFERROR(REPLACE(AM298,FIND(" ",AM298,1),1,""),AM298)</f>
        <v>#REF!</v>
      </c>
      <c r="AO298" s="91" t="e">
        <f t="shared" si="2816"/>
        <v>#REF!</v>
      </c>
      <c r="AP298" s="91" t="e">
        <f t="shared" si="2816"/>
        <v>#REF!</v>
      </c>
      <c r="AQ298" s="91" t="e">
        <f t="shared" si="2816"/>
        <v>#REF!</v>
      </c>
      <c r="AR298" s="91" t="e">
        <f t="shared" si="2816"/>
        <v>#REF!</v>
      </c>
      <c r="AS298" s="91" t="e">
        <f t="shared" si="2558"/>
        <v>#REF!</v>
      </c>
      <c r="AT298" s="91" t="e">
        <f t="shared" si="2559"/>
        <v>#REF!</v>
      </c>
      <c r="AU298" s="32" t="e">
        <f t="shared" si="2542"/>
        <v>#REF!</v>
      </c>
      <c r="AV298" s="93" t="e">
        <f>'Описание предлагаемого товара'!#REF!</f>
        <v>#REF!</v>
      </c>
      <c r="AW298" s="91" t="e">
        <f>MIN(SEARCH({0,1,2,3,4,5,6,7,8,9},AV298&amp; "0123456789"))</f>
        <v>#REF!</v>
      </c>
      <c r="AX298" s="91" t="str">
        <f t="shared" si="2560"/>
        <v/>
      </c>
      <c r="AY298" s="91" t="str">
        <f t="shared" si="2561"/>
        <v/>
      </c>
      <c r="AZ298" s="91" t="str">
        <f t="shared" si="2562"/>
        <v/>
      </c>
      <c r="BA298" s="91" t="str">
        <f t="shared" si="2563"/>
        <v/>
      </c>
      <c r="BB298" s="91" t="str">
        <f t="shared" si="2564"/>
        <v/>
      </c>
      <c r="BC298" s="91" t="str">
        <f t="shared" si="2565"/>
        <v/>
      </c>
      <c r="BD298" s="91" t="str">
        <f t="shared" si="2566"/>
        <v/>
      </c>
      <c r="BE298" s="91" t="str">
        <f t="shared" si="2567"/>
        <v/>
      </c>
      <c r="BF298" s="91" t="str">
        <f t="shared" si="2568"/>
        <v/>
      </c>
      <c r="BG298" s="91" t="str">
        <f t="shared" si="2569"/>
        <v/>
      </c>
      <c r="BH298" s="91" t="str">
        <f t="shared" si="2570"/>
        <v/>
      </c>
      <c r="BI298" s="91" t="str">
        <f t="shared" si="2571"/>
        <v/>
      </c>
      <c r="BJ298" s="91" t="str">
        <f t="shared" si="2572"/>
        <v/>
      </c>
      <c r="BK298" s="91" t="str">
        <f t="shared" si="2573"/>
        <v/>
      </c>
      <c r="BL298" s="91" t="str">
        <f t="shared" si="2574"/>
        <v/>
      </c>
      <c r="BM298" s="91" t="str">
        <f t="shared" si="2575"/>
        <v/>
      </c>
      <c r="BN298" s="91" t="str">
        <f t="shared" si="2576"/>
        <v/>
      </c>
      <c r="BO298" s="91" t="str">
        <f t="shared" si="2577"/>
        <v/>
      </c>
      <c r="BP298" s="91" t="str">
        <f t="shared" si="2578"/>
        <v/>
      </c>
      <c r="BQ298" s="91" t="str">
        <f t="shared" si="2579"/>
        <v/>
      </c>
      <c r="BR298" s="91" t="str">
        <f t="shared" si="2580"/>
        <v/>
      </c>
      <c r="BS298" s="91" t="str">
        <f t="shared" si="2581"/>
        <v/>
      </c>
      <c r="BT298" s="91" t="str">
        <f t="shared" si="2582"/>
        <v/>
      </c>
      <c r="BU298" s="91" t="str">
        <f t="shared" si="2583"/>
        <v/>
      </c>
      <c r="BV298" s="91" t="str">
        <f t="shared" si="2584"/>
        <v/>
      </c>
      <c r="BW298" s="91" t="str">
        <f t="shared" si="2585"/>
        <v/>
      </c>
      <c r="BX298" s="91" t="str">
        <f t="shared" si="2586"/>
        <v/>
      </c>
      <c r="BY298" s="91" t="str">
        <f t="shared" si="2587"/>
        <v/>
      </c>
      <c r="BZ298" s="91" t="str">
        <f t="shared" si="2588"/>
        <v/>
      </c>
      <c r="CA298" s="91" t="str">
        <f t="shared" si="2589"/>
        <v/>
      </c>
      <c r="CB298" s="91" t="str">
        <f t="shared" si="2590"/>
        <v/>
      </c>
      <c r="CC298" s="91" t="str">
        <f t="shared" si="2591"/>
        <v/>
      </c>
      <c r="CD298" s="91" t="str">
        <f t="shared" si="2592"/>
        <v/>
      </c>
      <c r="CE298" s="91" t="str">
        <f t="shared" si="2593"/>
        <v/>
      </c>
      <c r="CF298" s="91" t="str">
        <f t="shared" si="2594"/>
        <v/>
      </c>
      <c r="CG298" s="91" t="str">
        <f t="shared" si="2595"/>
        <v/>
      </c>
      <c r="CH298" s="91" t="str">
        <f t="shared" si="2596"/>
        <v/>
      </c>
      <c r="CI298" s="91" t="str">
        <f t="shared" si="2597"/>
        <v>нет</v>
      </c>
      <c r="CJ298" s="63" t="e">
        <f>IF(LEN('Описание предлагаемого товара'!#REF!)&gt;0,'Описание предлагаемого товара'!#REF!,"")</f>
        <v>#REF!</v>
      </c>
      <c r="CK298" s="91" t="e">
        <f t="shared" ref="CK298:CL298" si="2817">IFERROR(REPLACE(CJ298,FIND(CHAR(10),CJ298,1),1,""),CJ298)</f>
        <v>#REF!</v>
      </c>
      <c r="CL298" s="91" t="e">
        <f t="shared" si="2817"/>
        <v>#REF!</v>
      </c>
      <c r="CM298" s="91" t="e">
        <f t="shared" si="2599"/>
        <v>#REF!</v>
      </c>
      <c r="CN298" s="91" t="e">
        <f t="shared" si="2600"/>
        <v>#REF!</v>
      </c>
      <c r="CO298" s="91" t="e">
        <f t="shared" si="2601"/>
        <v>#REF!</v>
      </c>
      <c r="CP298" s="90" t="e">
        <f>IF(AU298="Не указан реестровый номер (мера нац.режима Запрет)","",IF(CI298="нет","",IF(CU298="да","исключение(не смотрим баллы)",IFERROR(IF(CI298*1&gt;0,IFERROR(IF(VLOOKUP(CI298*1,Обработ.выгрузка_реестра_РФ!$A:$G,7,)=0,"Баллы не установлены",VLOOKUP(CI298*1,Обработ.выгрузка_реестра_РФ!$A:$G,7,)),IF(LEN(CI298)&gt;14,"","нет номера в реестре РФ")),""),IF(LEN(CI298)=0,"","Некорректный реестровый номер")))))</f>
        <v>#REF!</v>
      </c>
      <c r="CQ298" s="33" t="e">
        <f>IF(LEN(C298)&gt;0,IFERROR(IF(LEN(H298)&gt;0,IF(LEN(VLOOKUP(H298,'исключения(не_смотрим_баллы)'!$A:$C,1,))&gt;0,"да","нет"),"не введен ОКПД2"),"нет"),"")</f>
        <v>#REF!</v>
      </c>
      <c r="CR298" s="33" t="e">
        <f ca="1">IF(CQ298="да",IF(TODAY()&lt;VLOOKUP(H298,'исключения(не_смотрим_баллы)'!$A:$C,3,),"да","нет"),"")</f>
        <v>#REF!</v>
      </c>
      <c r="CS298" s="33" t="str">
        <f>IFERROR(IF(CQ298="да",IF(VLOOKUP(CI298*1,Обработ.выгрузка_реестра_РФ!$A:$G,2,)&lt;VLOOKUP(H298,'исключения(не_смотрим_баллы)'!$A:$C,2,),"да","нет"),""),"")</f>
        <v/>
      </c>
      <c r="CT298" s="24"/>
      <c r="CU298" s="33" t="e">
        <f t="shared" si="2613"/>
        <v>#REF!</v>
      </c>
      <c r="CV298" s="91" t="e">
        <f t="shared" si="2614"/>
        <v>#REF!</v>
      </c>
      <c r="CW298" s="27" t="e">
        <f t="shared" si="2615"/>
        <v>#REF!</v>
      </c>
      <c r="CX298" s="26" t="e">
        <f t="shared" si="2544"/>
        <v>#REF!</v>
      </c>
      <c r="CY298" s="64" t="e">
        <f>IF(LEN('Описание предлагаемого товара'!#REF!)&gt;0,'Описание предлагаемого товара'!#REF!,"")</f>
        <v>#REF!</v>
      </c>
      <c r="CZ298" s="95" t="e">
        <f t="shared" si="2602"/>
        <v>#REF!</v>
      </c>
      <c r="DA298" s="95" t="e">
        <f t="shared" ref="DA298" si="2818">IFERROR(REPLACE(CZ298,FIND(" ",CZ298,1),1,""),CZ298)</f>
        <v>#REF!</v>
      </c>
      <c r="DB298" s="95" t="e">
        <f t="shared" si="2546"/>
        <v>#REF!</v>
      </c>
      <c r="DC298" s="95" t="e">
        <f t="shared" ref="DC298:DD298" si="2819">IFERROR(REPLACE(DB298,FIND("г.",DB298,1),2,""),DB298)</f>
        <v>#REF!</v>
      </c>
      <c r="DD298" s="95" t="e">
        <f t="shared" si="2819"/>
        <v>#REF!</v>
      </c>
      <c r="DE298" s="95" t="e">
        <f t="shared" ref="DE298:DF298" si="2820">IFERROR(REPLACE(DD298,FIND("г",DD298,1),1,""),DD298)</f>
        <v>#REF!</v>
      </c>
      <c r="DF298" s="95" t="e">
        <f t="shared" si="2820"/>
        <v>#REF!</v>
      </c>
      <c r="DG298" s="95" t="e">
        <f t="shared" si="2619"/>
        <v>#REF!</v>
      </c>
      <c r="DH298" s="25" t="str">
        <f>IFERROR(VLOOKUP(CI298*1,Обработ.выгрузка_реестра_РФ!$A:$G,5,),"")</f>
        <v/>
      </c>
      <c r="DI298" s="27" t="str">
        <f t="shared" si="2629"/>
        <v/>
      </c>
      <c r="DJ298" s="27" t="str">
        <f t="shared" ca="1" si="2606"/>
        <v/>
      </c>
      <c r="DK298" s="63" t="e">
        <f>IF(LEN('Описание предлагаемого товара'!#REF!)&gt;0,'Описание предлагаемого товара'!#REF!,"")</f>
        <v>#REF!</v>
      </c>
      <c r="DL298" s="63" t="e">
        <f>IF(LEN('Описание предлагаемого товара'!#REF!)&gt;0,'Описание предлагаемого товара'!#REF!,"")</f>
        <v>#REF!</v>
      </c>
      <c r="DM298" s="32"/>
    </row>
    <row r="299" spans="1:117" ht="48.75" customHeight="1" x14ac:dyDescent="0.25">
      <c r="A299" s="61" t="e">
        <f>IF(LEN('Описание предлагаемого товара'!#REF!)&gt;0,'Описание предлагаемого товара'!#REF!,"")</f>
        <v>#REF!</v>
      </c>
      <c r="B299" s="65" t="e">
        <f>IF(LEN('Описание предлагаемого товара'!#REF!)&gt;0,'Описание предлагаемого товара'!#REF!,"")</f>
        <v>#REF!</v>
      </c>
      <c r="C299" s="61" t="e">
        <f>IF(LEN('Описание предлагаемого товара'!#REF!)&gt;0,'Описание предлагаемого товара'!#REF!,"")</f>
        <v>#REF!</v>
      </c>
      <c r="D299" s="61" t="e">
        <f>IF(LEN('Описание предлагаемого товара'!#REF!)&gt;0,'Описание предлагаемого товара'!#REF!,"")</f>
        <v>#REF!</v>
      </c>
      <c r="E299" s="61" t="e">
        <f>IF(LEN('Описание предлагаемого товара'!#REF!)&gt;0,'Описание предлагаемого товара'!#REF!,"")</f>
        <v>#REF!</v>
      </c>
      <c r="F299" s="61" t="e">
        <f>IF(LEN('Описание предлагаемого товара'!#REF!)&gt;0,'Описание предлагаемого товара'!#REF!,"")</f>
        <v>#REF!</v>
      </c>
      <c r="G299" s="61" t="e">
        <f>IF(LEN('Описание предлагаемого товара'!#REF!)&gt;0,'Описание предлагаемого товара'!#REF!,"")</f>
        <v>#REF!</v>
      </c>
      <c r="H299" s="61" t="e">
        <f>IF(LEN('Описание предлагаемого товара'!#REF!)&gt;0,'Описание предлагаемого товара'!#REF!,"")</f>
        <v>#REF!</v>
      </c>
      <c r="I299" s="61" t="e">
        <f>IF(LEN('Описание предлагаемого товара'!#REF!)&gt;0,'Описание предлагаемого товара'!#REF!,"")</f>
        <v>#REF!</v>
      </c>
      <c r="J299" s="38" t="str">
        <f>IFERROR(VLOOKUP(B299,SAP!$A:$E,5,),"")</f>
        <v/>
      </c>
      <c r="K299" s="40" t="str">
        <f t="shared" si="2549"/>
        <v/>
      </c>
      <c r="L299" s="61" t="e">
        <f>IF(LEN('Описание предлагаемого товара'!#REF!)&gt;0,IFERROR('Описание предлагаемого товара'!#REF!*1,""),"")</f>
        <v>#REF!</v>
      </c>
      <c r="M299" s="39" t="str">
        <f>IFERROR(VLOOKUP(B299,SAP!$A:$E,2,),"")</f>
        <v/>
      </c>
      <c r="N299" s="41" t="str">
        <f t="shared" si="2685"/>
        <v/>
      </c>
      <c r="O299" s="39" t="str">
        <f t="shared" si="2536"/>
        <v/>
      </c>
      <c r="P299" s="36" t="e">
        <f>IF(LEN('Описание предлагаемого товара'!#REF!)&gt;0,'Описание предлагаемого товара'!#REF!,"")</f>
        <v>#REF!</v>
      </c>
      <c r="Q29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299" s="37" t="e">
        <f>IF(LEN('Описание предлагаемого товара'!#REF!)&gt;0,'Описание предлагаемого товара'!#REF!,"")</f>
        <v>#REF!</v>
      </c>
      <c r="S299" s="37" t="e">
        <f>IF(LEN('Описание предлагаемого товара'!#REF!)&gt;0,'Описание предлагаемого товара'!#REF!,"")</f>
        <v>#REF!</v>
      </c>
      <c r="T29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299" s="23" t="str">
        <f>IFERROR(VLOOKUP(CI299*1,Обработ.выгрузка_реестра_РФ!$A:$G,6,),"")</f>
        <v/>
      </c>
      <c r="V299" s="61" t="e">
        <f>IF(LEN('Описание предлагаемого товара'!#REF!)&gt;0,'Описание предлагаемого товара'!#REF!,"")</f>
        <v>#REF!</v>
      </c>
      <c r="W299" s="62" t="e">
        <f>IF(LEN('Описание предлагаемого товара'!#REF!)&gt;0,'Описание предлагаемого товара'!#REF!,"")</f>
        <v>#REF!</v>
      </c>
      <c r="X299" s="91" t="e">
        <f t="shared" ref="X299:Y299" si="2821">IFERROR(REPLACE(W299,FIND(CHAR(10),W299,1),1," "),W299)</f>
        <v>#REF!</v>
      </c>
      <c r="Y299" s="91" t="e">
        <f t="shared" si="2821"/>
        <v>#REF!</v>
      </c>
      <c r="Z299" s="91" t="e">
        <f t="shared" si="2551"/>
        <v>#REF!</v>
      </c>
      <c r="AA299" s="91" t="e">
        <f t="shared" si="2552"/>
        <v>#REF!</v>
      </c>
      <c r="AB299" s="91" t="e">
        <f t="shared" si="2553"/>
        <v>#REF!</v>
      </c>
      <c r="AC299" s="91" t="e">
        <f t="shared" ref="AC299:AF299" si="2822">IFERROR(REPLACE(AB299,FIND("  ",AB299,1),2," "),AB299)</f>
        <v>#REF!</v>
      </c>
      <c r="AD299" s="91" t="e">
        <f t="shared" si="2822"/>
        <v>#REF!</v>
      </c>
      <c r="AE299" s="91" t="e">
        <f t="shared" si="2822"/>
        <v>#REF!</v>
      </c>
      <c r="AF299" s="91" t="e">
        <f t="shared" si="2822"/>
        <v>#REF!</v>
      </c>
      <c r="AG299" s="23" t="str">
        <f>IFERROR(VLOOKUP(CI299*1,Обработ.выгрузка_реестра_РФ!$A:$G,4,),"")</f>
        <v/>
      </c>
      <c r="AH299" s="91" t="str">
        <f t="shared" ref="AH299:AI299" si="2823">IFERROR(REPLACE(AG299,FIND("-",AG299,1),1,"*"),AG299)</f>
        <v/>
      </c>
      <c r="AI299" s="91" t="str">
        <f t="shared" si="2823"/>
        <v/>
      </c>
      <c r="AJ299" s="27" t="str">
        <f t="shared" si="2651"/>
        <v/>
      </c>
      <c r="AK299" s="63" t="e">
        <f>IF(LEN('Описание предлагаемого товара'!#REF!)&gt;0,'Описание предлагаемого товара'!#REF!,"")</f>
        <v>#REF!</v>
      </c>
      <c r="AL299" s="91" t="e">
        <f t="shared" ref="AL299:AM299" si="2824">IFERROR(REPLACE(AK299,FIND(CHAR(10),AK299,1),1,""),AK299)</f>
        <v>#REF!</v>
      </c>
      <c r="AM299" s="91" t="e">
        <f t="shared" si="2824"/>
        <v>#REF!</v>
      </c>
      <c r="AN299" s="91" t="e">
        <f t="shared" ref="AN299:AR299" si="2825">IFERROR(REPLACE(AM299,FIND(" ",AM299,1),1,""),AM299)</f>
        <v>#REF!</v>
      </c>
      <c r="AO299" s="91" t="e">
        <f t="shared" si="2825"/>
        <v>#REF!</v>
      </c>
      <c r="AP299" s="91" t="e">
        <f t="shared" si="2825"/>
        <v>#REF!</v>
      </c>
      <c r="AQ299" s="91" t="e">
        <f t="shared" si="2825"/>
        <v>#REF!</v>
      </c>
      <c r="AR299" s="91" t="e">
        <f t="shared" si="2825"/>
        <v>#REF!</v>
      </c>
      <c r="AS299" s="91" t="e">
        <f t="shared" si="2558"/>
        <v>#REF!</v>
      </c>
      <c r="AT299" s="91" t="e">
        <f t="shared" si="2559"/>
        <v>#REF!</v>
      </c>
      <c r="AU299" s="32" t="e">
        <f t="shared" si="2542"/>
        <v>#REF!</v>
      </c>
      <c r="AV299" s="93" t="e">
        <f>'Описание предлагаемого товара'!#REF!</f>
        <v>#REF!</v>
      </c>
      <c r="AW299" s="91" t="e">
        <f>MIN(SEARCH({0,1,2,3,4,5,6,7,8,9},AV299&amp; "0123456789"))</f>
        <v>#REF!</v>
      </c>
      <c r="AX299" s="91" t="str">
        <f t="shared" si="2560"/>
        <v/>
      </c>
      <c r="AY299" s="91" t="str">
        <f t="shared" si="2561"/>
        <v/>
      </c>
      <c r="AZ299" s="91" t="str">
        <f t="shared" si="2562"/>
        <v/>
      </c>
      <c r="BA299" s="91" t="str">
        <f t="shared" si="2563"/>
        <v/>
      </c>
      <c r="BB299" s="91" t="str">
        <f t="shared" si="2564"/>
        <v/>
      </c>
      <c r="BC299" s="91" t="str">
        <f t="shared" si="2565"/>
        <v/>
      </c>
      <c r="BD299" s="91" t="str">
        <f t="shared" si="2566"/>
        <v/>
      </c>
      <c r="BE299" s="91" t="str">
        <f t="shared" si="2567"/>
        <v/>
      </c>
      <c r="BF299" s="91" t="str">
        <f t="shared" si="2568"/>
        <v/>
      </c>
      <c r="BG299" s="91" t="str">
        <f t="shared" si="2569"/>
        <v/>
      </c>
      <c r="BH299" s="91" t="str">
        <f t="shared" si="2570"/>
        <v/>
      </c>
      <c r="BI299" s="91" t="str">
        <f t="shared" si="2571"/>
        <v/>
      </c>
      <c r="BJ299" s="91" t="str">
        <f t="shared" si="2572"/>
        <v/>
      </c>
      <c r="BK299" s="91" t="str">
        <f t="shared" si="2573"/>
        <v/>
      </c>
      <c r="BL299" s="91" t="str">
        <f t="shared" si="2574"/>
        <v/>
      </c>
      <c r="BM299" s="91" t="str">
        <f t="shared" si="2575"/>
        <v/>
      </c>
      <c r="BN299" s="91" t="str">
        <f t="shared" si="2576"/>
        <v/>
      </c>
      <c r="BO299" s="91" t="str">
        <f t="shared" si="2577"/>
        <v/>
      </c>
      <c r="BP299" s="91" t="str">
        <f t="shared" si="2578"/>
        <v/>
      </c>
      <c r="BQ299" s="91" t="str">
        <f t="shared" si="2579"/>
        <v/>
      </c>
      <c r="BR299" s="91" t="str">
        <f t="shared" si="2580"/>
        <v/>
      </c>
      <c r="BS299" s="91" t="str">
        <f t="shared" si="2581"/>
        <v/>
      </c>
      <c r="BT299" s="91" t="str">
        <f t="shared" si="2582"/>
        <v/>
      </c>
      <c r="BU299" s="91" t="str">
        <f t="shared" si="2583"/>
        <v/>
      </c>
      <c r="BV299" s="91" t="str">
        <f t="shared" si="2584"/>
        <v/>
      </c>
      <c r="BW299" s="91" t="str">
        <f t="shared" si="2585"/>
        <v/>
      </c>
      <c r="BX299" s="91" t="str">
        <f t="shared" si="2586"/>
        <v/>
      </c>
      <c r="BY299" s="91" t="str">
        <f t="shared" si="2587"/>
        <v/>
      </c>
      <c r="BZ299" s="91" t="str">
        <f t="shared" si="2588"/>
        <v/>
      </c>
      <c r="CA299" s="91" t="str">
        <f t="shared" si="2589"/>
        <v/>
      </c>
      <c r="CB299" s="91" t="str">
        <f t="shared" si="2590"/>
        <v/>
      </c>
      <c r="CC299" s="91" t="str">
        <f t="shared" si="2591"/>
        <v/>
      </c>
      <c r="CD299" s="91" t="str">
        <f t="shared" si="2592"/>
        <v/>
      </c>
      <c r="CE299" s="91" t="str">
        <f t="shared" si="2593"/>
        <v/>
      </c>
      <c r="CF299" s="91" t="str">
        <f t="shared" si="2594"/>
        <v/>
      </c>
      <c r="CG299" s="91" t="str">
        <f t="shared" si="2595"/>
        <v/>
      </c>
      <c r="CH299" s="91" t="str">
        <f t="shared" si="2596"/>
        <v/>
      </c>
      <c r="CI299" s="91" t="str">
        <f t="shared" si="2597"/>
        <v>нет</v>
      </c>
      <c r="CJ299" s="63" t="e">
        <f>IF(LEN('Описание предлагаемого товара'!#REF!)&gt;0,'Описание предлагаемого товара'!#REF!,"")</f>
        <v>#REF!</v>
      </c>
      <c r="CK299" s="91" t="e">
        <f t="shared" ref="CK299:CL299" si="2826">IFERROR(REPLACE(CJ299,FIND(CHAR(10),CJ299,1),1,""),CJ299)</f>
        <v>#REF!</v>
      </c>
      <c r="CL299" s="91" t="e">
        <f t="shared" si="2826"/>
        <v>#REF!</v>
      </c>
      <c r="CM299" s="91" t="e">
        <f t="shared" si="2599"/>
        <v>#REF!</v>
      </c>
      <c r="CN299" s="91" t="e">
        <f t="shared" si="2600"/>
        <v>#REF!</v>
      </c>
      <c r="CO299" s="91" t="e">
        <f t="shared" si="2601"/>
        <v>#REF!</v>
      </c>
      <c r="CP299" s="90" t="e">
        <f>IF(AU299="Не указан реестровый номер (мера нац.режима Запрет)","",IF(CI299="нет","",IF(CU299="да","исключение(не смотрим баллы)",IFERROR(IF(CI299*1&gt;0,IFERROR(IF(VLOOKUP(CI299*1,Обработ.выгрузка_реестра_РФ!$A:$G,7,)=0,"Баллы не установлены",VLOOKUP(CI299*1,Обработ.выгрузка_реестра_РФ!$A:$G,7,)),IF(LEN(CI299)&gt;14,"","нет номера в реестре РФ")),""),IF(LEN(CI299)=0,"","Некорректный реестровый номер")))))</f>
        <v>#REF!</v>
      </c>
      <c r="CQ299" s="33" t="e">
        <f>IF(LEN(C299)&gt;0,IFERROR(IF(LEN(H299)&gt;0,IF(LEN(VLOOKUP(H299,'исключения(не_смотрим_баллы)'!$A:$C,1,))&gt;0,"да","нет"),"не введен ОКПД2"),"нет"),"")</f>
        <v>#REF!</v>
      </c>
      <c r="CR299" s="33" t="e">
        <f ca="1">IF(CQ299="да",IF(TODAY()&lt;VLOOKUP(H299,'исключения(не_смотрим_баллы)'!$A:$C,3,),"да","нет"),"")</f>
        <v>#REF!</v>
      </c>
      <c r="CS299" s="33" t="str">
        <f>IFERROR(IF(CQ299="да",IF(VLOOKUP(CI299*1,Обработ.выгрузка_реестра_РФ!$A:$G,2,)&lt;VLOOKUP(H299,'исключения(не_смотрим_баллы)'!$A:$C,2,),"да","нет"),""),"")</f>
        <v/>
      </c>
      <c r="CT299" s="24"/>
      <c r="CU299" s="33" t="e">
        <f t="shared" si="2613"/>
        <v>#REF!</v>
      </c>
      <c r="CV299" s="91" t="e">
        <f t="shared" si="2614"/>
        <v>#REF!</v>
      </c>
      <c r="CW299" s="27" t="e">
        <f t="shared" si="2615"/>
        <v>#REF!</v>
      </c>
      <c r="CX299" s="26" t="e">
        <f t="shared" si="2544"/>
        <v>#REF!</v>
      </c>
      <c r="CY299" s="64" t="e">
        <f>IF(LEN('Описание предлагаемого товара'!#REF!)&gt;0,'Описание предлагаемого товара'!#REF!,"")</f>
        <v>#REF!</v>
      </c>
      <c r="CZ299" s="95" t="e">
        <f t="shared" si="2602"/>
        <v>#REF!</v>
      </c>
      <c r="DA299" s="95" t="e">
        <f t="shared" ref="DA299" si="2827">IFERROR(REPLACE(CZ299,FIND(" ",CZ299,1),1,""),CZ299)</f>
        <v>#REF!</v>
      </c>
      <c r="DB299" s="95" t="e">
        <f t="shared" si="2546"/>
        <v>#REF!</v>
      </c>
      <c r="DC299" s="95" t="e">
        <f t="shared" ref="DC299:DD299" si="2828">IFERROR(REPLACE(DB299,FIND("г.",DB299,1),2,""),DB299)</f>
        <v>#REF!</v>
      </c>
      <c r="DD299" s="95" t="e">
        <f t="shared" si="2828"/>
        <v>#REF!</v>
      </c>
      <c r="DE299" s="95" t="e">
        <f t="shared" ref="DE299:DF299" si="2829">IFERROR(REPLACE(DD299,FIND("г",DD299,1),1,""),DD299)</f>
        <v>#REF!</v>
      </c>
      <c r="DF299" s="95" t="e">
        <f t="shared" si="2829"/>
        <v>#REF!</v>
      </c>
      <c r="DG299" s="95" t="e">
        <f t="shared" si="2619"/>
        <v>#REF!</v>
      </c>
      <c r="DH299" s="25" t="str">
        <f>IFERROR(VLOOKUP(CI299*1,Обработ.выгрузка_реестра_РФ!$A:$G,5,),"")</f>
        <v/>
      </c>
      <c r="DI299" s="27" t="str">
        <f t="shared" si="2629"/>
        <v/>
      </c>
      <c r="DJ299" s="27" t="str">
        <f t="shared" ca="1" si="2606"/>
        <v/>
      </c>
      <c r="DK299" s="63" t="e">
        <f>IF(LEN('Описание предлагаемого товара'!#REF!)&gt;0,'Описание предлагаемого товара'!#REF!,"")</f>
        <v>#REF!</v>
      </c>
      <c r="DL299" s="63" t="e">
        <f>IF(LEN('Описание предлагаемого товара'!#REF!)&gt;0,'Описание предлагаемого товара'!#REF!,"")</f>
        <v>#REF!</v>
      </c>
      <c r="DM299" s="32"/>
    </row>
    <row r="300" spans="1:117" ht="48.75" customHeight="1" x14ac:dyDescent="0.25">
      <c r="A300" s="61" t="e">
        <f>IF(LEN('Описание предлагаемого товара'!#REF!)&gt;0,'Описание предлагаемого товара'!#REF!,"")</f>
        <v>#REF!</v>
      </c>
      <c r="B300" s="65" t="e">
        <f>IF(LEN('Описание предлагаемого товара'!#REF!)&gt;0,'Описание предлагаемого товара'!#REF!,"")</f>
        <v>#REF!</v>
      </c>
      <c r="C300" s="61" t="e">
        <f>IF(LEN('Описание предлагаемого товара'!#REF!)&gt;0,'Описание предлагаемого товара'!#REF!,"")</f>
        <v>#REF!</v>
      </c>
      <c r="D300" s="61" t="e">
        <f>IF(LEN('Описание предлагаемого товара'!#REF!)&gt;0,'Описание предлагаемого товара'!#REF!,"")</f>
        <v>#REF!</v>
      </c>
      <c r="E300" s="61" t="e">
        <f>IF(LEN('Описание предлагаемого товара'!#REF!)&gt;0,'Описание предлагаемого товара'!#REF!,"")</f>
        <v>#REF!</v>
      </c>
      <c r="F300" s="61" t="e">
        <f>IF(LEN('Описание предлагаемого товара'!#REF!)&gt;0,'Описание предлагаемого товара'!#REF!,"")</f>
        <v>#REF!</v>
      </c>
      <c r="G300" s="61" t="e">
        <f>IF(LEN('Описание предлагаемого товара'!#REF!)&gt;0,'Описание предлагаемого товара'!#REF!,"")</f>
        <v>#REF!</v>
      </c>
      <c r="H300" s="61" t="e">
        <f>IF(LEN('Описание предлагаемого товара'!#REF!)&gt;0,'Описание предлагаемого товара'!#REF!,"")</f>
        <v>#REF!</v>
      </c>
      <c r="I300" s="61" t="e">
        <f>IF(LEN('Описание предлагаемого товара'!#REF!)&gt;0,'Описание предлагаемого товара'!#REF!,"")</f>
        <v>#REF!</v>
      </c>
      <c r="J300" s="38" t="str">
        <f>IFERROR(VLOOKUP(B300,SAP!$A:$E,5,),"")</f>
        <v/>
      </c>
      <c r="K300" s="40" t="str">
        <f t="shared" si="2549"/>
        <v/>
      </c>
      <c r="L300" s="61" t="e">
        <f>IF(LEN('Описание предлагаемого товара'!#REF!)&gt;0,IFERROR('Описание предлагаемого товара'!#REF!*1,""),"")</f>
        <v>#REF!</v>
      </c>
      <c r="M300" s="39" t="str">
        <f>IFERROR(VLOOKUP(B300,SAP!$A:$E,2,),"")</f>
        <v/>
      </c>
      <c r="N300" s="41" t="str">
        <f t="shared" si="2685"/>
        <v/>
      </c>
      <c r="O300" s="39" t="str">
        <f t="shared" si="2536"/>
        <v/>
      </c>
      <c r="P300" s="36" t="e">
        <f>IF(LEN('Описание предлагаемого товара'!#REF!)&gt;0,'Описание предлагаемого товара'!#REF!,"")</f>
        <v>#REF!</v>
      </c>
      <c r="Q30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00" s="37" t="e">
        <f>IF(LEN('Описание предлагаемого товара'!#REF!)&gt;0,'Описание предлагаемого товара'!#REF!,"")</f>
        <v>#REF!</v>
      </c>
      <c r="S300" s="37" t="e">
        <f>IF(LEN('Описание предлагаемого товара'!#REF!)&gt;0,'Описание предлагаемого товара'!#REF!,"")</f>
        <v>#REF!</v>
      </c>
      <c r="T30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00" s="23" t="str">
        <f>IFERROR(VLOOKUP(CI300*1,Обработ.выгрузка_реестра_РФ!$A:$G,6,),"")</f>
        <v/>
      </c>
      <c r="V300" s="61" t="e">
        <f>IF(LEN('Описание предлагаемого товара'!#REF!)&gt;0,'Описание предлагаемого товара'!#REF!,"")</f>
        <v>#REF!</v>
      </c>
      <c r="W300" s="62" t="e">
        <f>IF(LEN('Описание предлагаемого товара'!#REF!)&gt;0,'Описание предлагаемого товара'!#REF!,"")</f>
        <v>#REF!</v>
      </c>
      <c r="X300" s="91" t="e">
        <f t="shared" ref="X300:Y300" si="2830">IFERROR(REPLACE(W300,FIND(CHAR(10),W300,1),1," "),W300)</f>
        <v>#REF!</v>
      </c>
      <c r="Y300" s="91" t="e">
        <f t="shared" si="2830"/>
        <v>#REF!</v>
      </c>
      <c r="Z300" s="91" t="e">
        <f t="shared" si="2551"/>
        <v>#REF!</v>
      </c>
      <c r="AA300" s="91" t="e">
        <f t="shared" si="2552"/>
        <v>#REF!</v>
      </c>
      <c r="AB300" s="91" t="e">
        <f t="shared" si="2553"/>
        <v>#REF!</v>
      </c>
      <c r="AC300" s="91" t="e">
        <f t="shared" ref="AC300:AF300" si="2831">IFERROR(REPLACE(AB300,FIND("  ",AB300,1),2," "),AB300)</f>
        <v>#REF!</v>
      </c>
      <c r="AD300" s="91" t="e">
        <f t="shared" si="2831"/>
        <v>#REF!</v>
      </c>
      <c r="AE300" s="91" t="e">
        <f t="shared" si="2831"/>
        <v>#REF!</v>
      </c>
      <c r="AF300" s="91" t="e">
        <f t="shared" si="2831"/>
        <v>#REF!</v>
      </c>
      <c r="AG300" s="23" t="str">
        <f>IFERROR(VLOOKUP(CI300*1,Обработ.выгрузка_реестра_РФ!$A:$G,4,),"")</f>
        <v/>
      </c>
      <c r="AH300" s="91" t="str">
        <f t="shared" ref="AH300:AI300" si="2832">IFERROR(REPLACE(AG300,FIND("-",AG300,1),1,"*"),AG300)</f>
        <v/>
      </c>
      <c r="AI300" s="91" t="str">
        <f t="shared" si="2832"/>
        <v/>
      </c>
      <c r="AJ300" s="27" t="str">
        <f t="shared" si="2651"/>
        <v/>
      </c>
      <c r="AK300" s="63" t="e">
        <f>IF(LEN('Описание предлагаемого товара'!#REF!)&gt;0,'Описание предлагаемого товара'!#REF!,"")</f>
        <v>#REF!</v>
      </c>
      <c r="AL300" s="91" t="e">
        <f t="shared" ref="AL300:AM300" si="2833">IFERROR(REPLACE(AK300,FIND(CHAR(10),AK300,1),1,""),AK300)</f>
        <v>#REF!</v>
      </c>
      <c r="AM300" s="91" t="e">
        <f t="shared" si="2833"/>
        <v>#REF!</v>
      </c>
      <c r="AN300" s="91" t="e">
        <f t="shared" ref="AN300:AR300" si="2834">IFERROR(REPLACE(AM300,FIND(" ",AM300,1),1,""),AM300)</f>
        <v>#REF!</v>
      </c>
      <c r="AO300" s="91" t="e">
        <f t="shared" si="2834"/>
        <v>#REF!</v>
      </c>
      <c r="AP300" s="91" t="e">
        <f t="shared" si="2834"/>
        <v>#REF!</v>
      </c>
      <c r="AQ300" s="91" t="e">
        <f t="shared" si="2834"/>
        <v>#REF!</v>
      </c>
      <c r="AR300" s="91" t="e">
        <f t="shared" si="2834"/>
        <v>#REF!</v>
      </c>
      <c r="AS300" s="91" t="e">
        <f t="shared" si="2558"/>
        <v>#REF!</v>
      </c>
      <c r="AT300" s="91" t="e">
        <f t="shared" si="2559"/>
        <v>#REF!</v>
      </c>
      <c r="AU300" s="32" t="e">
        <f t="shared" si="2542"/>
        <v>#REF!</v>
      </c>
      <c r="AV300" s="93" t="e">
        <f>'Описание предлагаемого товара'!#REF!</f>
        <v>#REF!</v>
      </c>
      <c r="AW300" s="91" t="e">
        <f>MIN(SEARCH({0,1,2,3,4,5,6,7,8,9},AV300&amp; "0123456789"))</f>
        <v>#REF!</v>
      </c>
      <c r="AX300" s="91" t="str">
        <f t="shared" si="2560"/>
        <v/>
      </c>
      <c r="AY300" s="91" t="str">
        <f t="shared" si="2561"/>
        <v/>
      </c>
      <c r="AZ300" s="91" t="str">
        <f t="shared" si="2562"/>
        <v/>
      </c>
      <c r="BA300" s="91" t="str">
        <f t="shared" si="2563"/>
        <v/>
      </c>
      <c r="BB300" s="91" t="str">
        <f t="shared" si="2564"/>
        <v/>
      </c>
      <c r="BC300" s="91" t="str">
        <f t="shared" si="2565"/>
        <v/>
      </c>
      <c r="BD300" s="91" t="str">
        <f t="shared" si="2566"/>
        <v/>
      </c>
      <c r="BE300" s="91" t="str">
        <f t="shared" si="2567"/>
        <v/>
      </c>
      <c r="BF300" s="91" t="str">
        <f t="shared" si="2568"/>
        <v/>
      </c>
      <c r="BG300" s="91" t="str">
        <f t="shared" si="2569"/>
        <v/>
      </c>
      <c r="BH300" s="91" t="str">
        <f t="shared" si="2570"/>
        <v/>
      </c>
      <c r="BI300" s="91" t="str">
        <f t="shared" si="2571"/>
        <v/>
      </c>
      <c r="BJ300" s="91" t="str">
        <f t="shared" si="2572"/>
        <v/>
      </c>
      <c r="BK300" s="91" t="str">
        <f t="shared" si="2573"/>
        <v/>
      </c>
      <c r="BL300" s="91" t="str">
        <f t="shared" si="2574"/>
        <v/>
      </c>
      <c r="BM300" s="91" t="str">
        <f t="shared" si="2575"/>
        <v/>
      </c>
      <c r="BN300" s="91" t="str">
        <f t="shared" si="2576"/>
        <v/>
      </c>
      <c r="BO300" s="91" t="str">
        <f t="shared" si="2577"/>
        <v/>
      </c>
      <c r="BP300" s="91" t="str">
        <f t="shared" si="2578"/>
        <v/>
      </c>
      <c r="BQ300" s="91" t="str">
        <f t="shared" si="2579"/>
        <v/>
      </c>
      <c r="BR300" s="91" t="str">
        <f t="shared" si="2580"/>
        <v/>
      </c>
      <c r="BS300" s="91" t="str">
        <f t="shared" si="2581"/>
        <v/>
      </c>
      <c r="BT300" s="91" t="str">
        <f t="shared" si="2582"/>
        <v/>
      </c>
      <c r="BU300" s="91" t="str">
        <f t="shared" si="2583"/>
        <v/>
      </c>
      <c r="BV300" s="91" t="str">
        <f t="shared" si="2584"/>
        <v/>
      </c>
      <c r="BW300" s="91" t="str">
        <f t="shared" si="2585"/>
        <v/>
      </c>
      <c r="BX300" s="91" t="str">
        <f t="shared" si="2586"/>
        <v/>
      </c>
      <c r="BY300" s="91" t="str">
        <f t="shared" si="2587"/>
        <v/>
      </c>
      <c r="BZ300" s="91" t="str">
        <f t="shared" si="2588"/>
        <v/>
      </c>
      <c r="CA300" s="91" t="str">
        <f t="shared" si="2589"/>
        <v/>
      </c>
      <c r="CB300" s="91" t="str">
        <f t="shared" si="2590"/>
        <v/>
      </c>
      <c r="CC300" s="91" t="str">
        <f t="shared" si="2591"/>
        <v/>
      </c>
      <c r="CD300" s="91" t="str">
        <f t="shared" si="2592"/>
        <v/>
      </c>
      <c r="CE300" s="91" t="str">
        <f t="shared" si="2593"/>
        <v/>
      </c>
      <c r="CF300" s="91" t="str">
        <f t="shared" si="2594"/>
        <v/>
      </c>
      <c r="CG300" s="91" t="str">
        <f t="shared" si="2595"/>
        <v/>
      </c>
      <c r="CH300" s="91" t="str">
        <f t="shared" si="2596"/>
        <v/>
      </c>
      <c r="CI300" s="91" t="str">
        <f t="shared" si="2597"/>
        <v>нет</v>
      </c>
      <c r="CJ300" s="63" t="e">
        <f>IF(LEN('Описание предлагаемого товара'!#REF!)&gt;0,'Описание предлагаемого товара'!#REF!,"")</f>
        <v>#REF!</v>
      </c>
      <c r="CK300" s="91" t="e">
        <f t="shared" ref="CK300:CL300" si="2835">IFERROR(REPLACE(CJ300,FIND(CHAR(10),CJ300,1),1,""),CJ300)</f>
        <v>#REF!</v>
      </c>
      <c r="CL300" s="91" t="e">
        <f t="shared" si="2835"/>
        <v>#REF!</v>
      </c>
      <c r="CM300" s="91" t="e">
        <f t="shared" si="2599"/>
        <v>#REF!</v>
      </c>
      <c r="CN300" s="91" t="e">
        <f t="shared" si="2600"/>
        <v>#REF!</v>
      </c>
      <c r="CO300" s="91" t="e">
        <f t="shared" si="2601"/>
        <v>#REF!</v>
      </c>
      <c r="CP300" s="90" t="e">
        <f>IF(AU300="Не указан реестровый номер (мера нац.режима Запрет)","",IF(CI300="нет","",IF(CU300="да","исключение(не смотрим баллы)",IFERROR(IF(CI300*1&gt;0,IFERROR(IF(VLOOKUP(CI300*1,Обработ.выгрузка_реестра_РФ!$A:$G,7,)=0,"Баллы не установлены",VLOOKUP(CI300*1,Обработ.выгрузка_реестра_РФ!$A:$G,7,)),IF(LEN(CI300)&gt;14,"","нет номера в реестре РФ")),""),IF(LEN(CI300)=0,"","Некорректный реестровый номер")))))</f>
        <v>#REF!</v>
      </c>
      <c r="CQ300" s="33" t="e">
        <f>IF(LEN(C300)&gt;0,IFERROR(IF(LEN(H300)&gt;0,IF(LEN(VLOOKUP(H300,'исключения(не_смотрим_баллы)'!$A:$C,1,))&gt;0,"да","нет"),"не введен ОКПД2"),"нет"),"")</f>
        <v>#REF!</v>
      </c>
      <c r="CR300" s="33" t="e">
        <f ca="1">IF(CQ300="да",IF(TODAY()&lt;VLOOKUP(H300,'исключения(не_смотрим_баллы)'!$A:$C,3,),"да","нет"),"")</f>
        <v>#REF!</v>
      </c>
      <c r="CS300" s="33" t="str">
        <f>IFERROR(IF(CQ300="да",IF(VLOOKUP(CI300*1,Обработ.выгрузка_реестра_РФ!$A:$G,2,)&lt;VLOOKUP(H300,'исключения(не_смотрим_баллы)'!$A:$C,2,),"да","нет"),""),"")</f>
        <v/>
      </c>
      <c r="CT300" s="24"/>
      <c r="CU300" s="33" t="e">
        <f t="shared" si="2613"/>
        <v>#REF!</v>
      </c>
      <c r="CV300" s="91" t="e">
        <f t="shared" si="2614"/>
        <v>#REF!</v>
      </c>
      <c r="CW300" s="27" t="e">
        <f t="shared" si="2615"/>
        <v>#REF!</v>
      </c>
      <c r="CX300" s="26" t="e">
        <f t="shared" si="2544"/>
        <v>#REF!</v>
      </c>
      <c r="CY300" s="64" t="e">
        <f>IF(LEN('Описание предлагаемого товара'!#REF!)&gt;0,'Описание предлагаемого товара'!#REF!,"")</f>
        <v>#REF!</v>
      </c>
      <c r="CZ300" s="95" t="e">
        <f t="shared" si="2602"/>
        <v>#REF!</v>
      </c>
      <c r="DA300" s="95" t="e">
        <f t="shared" ref="DA300" si="2836">IFERROR(REPLACE(CZ300,FIND(" ",CZ300,1),1,""),CZ300)</f>
        <v>#REF!</v>
      </c>
      <c r="DB300" s="95" t="e">
        <f t="shared" si="2546"/>
        <v>#REF!</v>
      </c>
      <c r="DC300" s="95" t="e">
        <f t="shared" ref="DC300:DD300" si="2837">IFERROR(REPLACE(DB300,FIND("г.",DB300,1),2,""),DB300)</f>
        <v>#REF!</v>
      </c>
      <c r="DD300" s="95" t="e">
        <f t="shared" si="2837"/>
        <v>#REF!</v>
      </c>
      <c r="DE300" s="95" t="e">
        <f t="shared" ref="DE300:DF300" si="2838">IFERROR(REPLACE(DD300,FIND("г",DD300,1),1,""),DD300)</f>
        <v>#REF!</v>
      </c>
      <c r="DF300" s="95" t="e">
        <f t="shared" si="2838"/>
        <v>#REF!</v>
      </c>
      <c r="DG300" s="95" t="e">
        <f t="shared" si="2619"/>
        <v>#REF!</v>
      </c>
      <c r="DH300" s="25" t="str">
        <f>IFERROR(VLOOKUP(CI300*1,Обработ.выгрузка_реестра_РФ!$A:$G,5,),"")</f>
        <v/>
      </c>
      <c r="DI300" s="27" t="str">
        <f t="shared" si="2629"/>
        <v/>
      </c>
      <c r="DJ300" s="27" t="str">
        <f t="shared" ca="1" si="2606"/>
        <v/>
      </c>
      <c r="DK300" s="63" t="e">
        <f>IF(LEN('Описание предлагаемого товара'!#REF!)&gt;0,'Описание предлагаемого товара'!#REF!,"")</f>
        <v>#REF!</v>
      </c>
      <c r="DL300" s="63" t="e">
        <f>IF(LEN('Описание предлагаемого товара'!#REF!)&gt;0,'Описание предлагаемого товара'!#REF!,"")</f>
        <v>#REF!</v>
      </c>
      <c r="DM300" s="32"/>
    </row>
    <row r="301" spans="1:117" ht="48.75" customHeight="1" x14ac:dyDescent="0.25">
      <c r="A301" s="61" t="e">
        <f>IF(LEN('Описание предлагаемого товара'!#REF!)&gt;0,'Описание предлагаемого товара'!#REF!,"")</f>
        <v>#REF!</v>
      </c>
      <c r="B301" s="65" t="e">
        <f>IF(LEN('Описание предлагаемого товара'!#REF!)&gt;0,'Описание предлагаемого товара'!#REF!,"")</f>
        <v>#REF!</v>
      </c>
      <c r="C301" s="61" t="e">
        <f>IF(LEN('Описание предлагаемого товара'!#REF!)&gt;0,'Описание предлагаемого товара'!#REF!,"")</f>
        <v>#REF!</v>
      </c>
      <c r="D301" s="61" t="e">
        <f>IF(LEN('Описание предлагаемого товара'!#REF!)&gt;0,'Описание предлагаемого товара'!#REF!,"")</f>
        <v>#REF!</v>
      </c>
      <c r="E301" s="61" t="e">
        <f>IF(LEN('Описание предлагаемого товара'!#REF!)&gt;0,'Описание предлагаемого товара'!#REF!,"")</f>
        <v>#REF!</v>
      </c>
      <c r="F301" s="61" t="e">
        <f>IF(LEN('Описание предлагаемого товара'!#REF!)&gt;0,'Описание предлагаемого товара'!#REF!,"")</f>
        <v>#REF!</v>
      </c>
      <c r="G301" s="61" t="e">
        <f>IF(LEN('Описание предлагаемого товара'!#REF!)&gt;0,'Описание предлагаемого товара'!#REF!,"")</f>
        <v>#REF!</v>
      </c>
      <c r="H301" s="61" t="e">
        <f>IF(LEN('Описание предлагаемого товара'!#REF!)&gt;0,'Описание предлагаемого товара'!#REF!,"")</f>
        <v>#REF!</v>
      </c>
      <c r="I301" s="61" t="e">
        <f>IF(LEN('Описание предлагаемого товара'!#REF!)&gt;0,'Описание предлагаемого товара'!#REF!,"")</f>
        <v>#REF!</v>
      </c>
      <c r="J301" s="38" t="str">
        <f>IFERROR(VLOOKUP(B301,SAP!$A:$E,5,),"")</f>
        <v/>
      </c>
      <c r="K301" s="40" t="str">
        <f t="shared" si="2549"/>
        <v/>
      </c>
      <c r="L301" s="61" t="e">
        <f>IF(LEN('Описание предлагаемого товара'!#REF!)&gt;0,IFERROR('Описание предлагаемого товара'!#REF!*1,""),"")</f>
        <v>#REF!</v>
      </c>
      <c r="M301" s="39" t="str">
        <f>IFERROR(VLOOKUP(B301,SAP!$A:$E,2,),"")</f>
        <v/>
      </c>
      <c r="N301" s="41" t="str">
        <f t="shared" si="2685"/>
        <v/>
      </c>
      <c r="O301" s="39" t="str">
        <f t="shared" si="2536"/>
        <v/>
      </c>
      <c r="P301" s="36" t="e">
        <f>IF(LEN('Описание предлагаемого товара'!#REF!)&gt;0,'Описание предлагаемого товара'!#REF!,"")</f>
        <v>#REF!</v>
      </c>
      <c r="Q30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01" s="37" t="e">
        <f>IF(LEN('Описание предлагаемого товара'!#REF!)&gt;0,'Описание предлагаемого товара'!#REF!,"")</f>
        <v>#REF!</v>
      </c>
      <c r="S301" s="37" t="e">
        <f>IF(LEN('Описание предлагаемого товара'!#REF!)&gt;0,'Описание предлагаемого товара'!#REF!,"")</f>
        <v>#REF!</v>
      </c>
      <c r="T30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01" s="23" t="str">
        <f>IFERROR(VLOOKUP(CI301*1,Обработ.выгрузка_реестра_РФ!$A:$G,6,),"")</f>
        <v/>
      </c>
      <c r="V301" s="61" t="e">
        <f>IF(LEN('Описание предлагаемого товара'!#REF!)&gt;0,'Описание предлагаемого товара'!#REF!,"")</f>
        <v>#REF!</v>
      </c>
      <c r="W301" s="62" t="e">
        <f>IF(LEN('Описание предлагаемого товара'!#REF!)&gt;0,'Описание предлагаемого товара'!#REF!,"")</f>
        <v>#REF!</v>
      </c>
      <c r="X301" s="91" t="e">
        <f t="shared" ref="X301:Y301" si="2839">IFERROR(REPLACE(W301,FIND(CHAR(10),W301,1),1," "),W301)</f>
        <v>#REF!</v>
      </c>
      <c r="Y301" s="91" t="e">
        <f t="shared" si="2839"/>
        <v>#REF!</v>
      </c>
      <c r="Z301" s="91" t="e">
        <f t="shared" si="2551"/>
        <v>#REF!</v>
      </c>
      <c r="AA301" s="91" t="e">
        <f t="shared" si="2552"/>
        <v>#REF!</v>
      </c>
      <c r="AB301" s="91" t="e">
        <f t="shared" si="2553"/>
        <v>#REF!</v>
      </c>
      <c r="AC301" s="91" t="e">
        <f t="shared" ref="AC301:AF301" si="2840">IFERROR(REPLACE(AB301,FIND("  ",AB301,1),2," "),AB301)</f>
        <v>#REF!</v>
      </c>
      <c r="AD301" s="91" t="e">
        <f t="shared" si="2840"/>
        <v>#REF!</v>
      </c>
      <c r="AE301" s="91" t="e">
        <f t="shared" si="2840"/>
        <v>#REF!</v>
      </c>
      <c r="AF301" s="91" t="e">
        <f t="shared" si="2840"/>
        <v>#REF!</v>
      </c>
      <c r="AG301" s="23" t="str">
        <f>IFERROR(VLOOKUP(CI301*1,Обработ.выгрузка_реестра_РФ!$A:$G,4,),"")</f>
        <v/>
      </c>
      <c r="AH301" s="91" t="str">
        <f t="shared" ref="AH301:AI301" si="2841">IFERROR(REPLACE(AG301,FIND("-",AG301,1),1,"*"),AG301)</f>
        <v/>
      </c>
      <c r="AI301" s="91" t="str">
        <f t="shared" si="2841"/>
        <v/>
      </c>
      <c r="AJ301" s="27" t="str">
        <f t="shared" si="2651"/>
        <v/>
      </c>
      <c r="AK301" s="63" t="e">
        <f>IF(LEN('Описание предлагаемого товара'!#REF!)&gt;0,'Описание предлагаемого товара'!#REF!,"")</f>
        <v>#REF!</v>
      </c>
      <c r="AL301" s="91" t="e">
        <f t="shared" ref="AL301:AM301" si="2842">IFERROR(REPLACE(AK301,FIND(CHAR(10),AK301,1),1,""),AK301)</f>
        <v>#REF!</v>
      </c>
      <c r="AM301" s="91" t="e">
        <f t="shared" si="2842"/>
        <v>#REF!</v>
      </c>
      <c r="AN301" s="91" t="e">
        <f t="shared" ref="AN301:AR301" si="2843">IFERROR(REPLACE(AM301,FIND(" ",AM301,1),1,""),AM301)</f>
        <v>#REF!</v>
      </c>
      <c r="AO301" s="91" t="e">
        <f t="shared" si="2843"/>
        <v>#REF!</v>
      </c>
      <c r="AP301" s="91" t="e">
        <f t="shared" si="2843"/>
        <v>#REF!</v>
      </c>
      <c r="AQ301" s="91" t="e">
        <f t="shared" si="2843"/>
        <v>#REF!</v>
      </c>
      <c r="AR301" s="91" t="e">
        <f t="shared" si="2843"/>
        <v>#REF!</v>
      </c>
      <c r="AS301" s="91" t="e">
        <f t="shared" si="2558"/>
        <v>#REF!</v>
      </c>
      <c r="AT301" s="91" t="e">
        <f t="shared" si="2559"/>
        <v>#REF!</v>
      </c>
      <c r="AU301" s="32" t="e">
        <f t="shared" si="2542"/>
        <v>#REF!</v>
      </c>
      <c r="AV301" s="93" t="e">
        <f>'Описание предлагаемого товара'!#REF!</f>
        <v>#REF!</v>
      </c>
      <c r="AW301" s="91" t="e">
        <f>MIN(SEARCH({0,1,2,3,4,5,6,7,8,9},AV301&amp; "0123456789"))</f>
        <v>#REF!</v>
      </c>
      <c r="AX301" s="91" t="str">
        <f t="shared" si="2560"/>
        <v/>
      </c>
      <c r="AY301" s="91" t="str">
        <f t="shared" si="2561"/>
        <v/>
      </c>
      <c r="AZ301" s="91" t="str">
        <f t="shared" si="2562"/>
        <v/>
      </c>
      <c r="BA301" s="91" t="str">
        <f t="shared" si="2563"/>
        <v/>
      </c>
      <c r="BB301" s="91" t="str">
        <f t="shared" si="2564"/>
        <v/>
      </c>
      <c r="BC301" s="91" t="str">
        <f t="shared" si="2565"/>
        <v/>
      </c>
      <c r="BD301" s="91" t="str">
        <f t="shared" si="2566"/>
        <v/>
      </c>
      <c r="BE301" s="91" t="str">
        <f t="shared" si="2567"/>
        <v/>
      </c>
      <c r="BF301" s="91" t="str">
        <f t="shared" si="2568"/>
        <v/>
      </c>
      <c r="BG301" s="91" t="str">
        <f t="shared" si="2569"/>
        <v/>
      </c>
      <c r="BH301" s="91" t="str">
        <f t="shared" si="2570"/>
        <v/>
      </c>
      <c r="BI301" s="91" t="str">
        <f t="shared" si="2571"/>
        <v/>
      </c>
      <c r="BJ301" s="91" t="str">
        <f t="shared" si="2572"/>
        <v/>
      </c>
      <c r="BK301" s="91" t="str">
        <f t="shared" si="2573"/>
        <v/>
      </c>
      <c r="BL301" s="91" t="str">
        <f t="shared" si="2574"/>
        <v/>
      </c>
      <c r="BM301" s="91" t="str">
        <f t="shared" si="2575"/>
        <v/>
      </c>
      <c r="BN301" s="91" t="str">
        <f t="shared" si="2576"/>
        <v/>
      </c>
      <c r="BO301" s="91" t="str">
        <f t="shared" si="2577"/>
        <v/>
      </c>
      <c r="BP301" s="91" t="str">
        <f t="shared" si="2578"/>
        <v/>
      </c>
      <c r="BQ301" s="91" t="str">
        <f t="shared" si="2579"/>
        <v/>
      </c>
      <c r="BR301" s="91" t="str">
        <f t="shared" si="2580"/>
        <v/>
      </c>
      <c r="BS301" s="91" t="str">
        <f t="shared" si="2581"/>
        <v/>
      </c>
      <c r="BT301" s="91" t="str">
        <f t="shared" si="2582"/>
        <v/>
      </c>
      <c r="BU301" s="91" t="str">
        <f t="shared" si="2583"/>
        <v/>
      </c>
      <c r="BV301" s="91" t="str">
        <f t="shared" si="2584"/>
        <v/>
      </c>
      <c r="BW301" s="91" t="str">
        <f t="shared" si="2585"/>
        <v/>
      </c>
      <c r="BX301" s="91" t="str">
        <f t="shared" si="2586"/>
        <v/>
      </c>
      <c r="BY301" s="91" t="str">
        <f t="shared" si="2587"/>
        <v/>
      </c>
      <c r="BZ301" s="91" t="str">
        <f t="shared" si="2588"/>
        <v/>
      </c>
      <c r="CA301" s="91" t="str">
        <f t="shared" si="2589"/>
        <v/>
      </c>
      <c r="CB301" s="91" t="str">
        <f t="shared" si="2590"/>
        <v/>
      </c>
      <c r="CC301" s="91" t="str">
        <f t="shared" si="2591"/>
        <v/>
      </c>
      <c r="CD301" s="91" t="str">
        <f t="shared" si="2592"/>
        <v/>
      </c>
      <c r="CE301" s="91" t="str">
        <f t="shared" si="2593"/>
        <v/>
      </c>
      <c r="CF301" s="91" t="str">
        <f t="shared" si="2594"/>
        <v/>
      </c>
      <c r="CG301" s="91" t="str">
        <f t="shared" si="2595"/>
        <v/>
      </c>
      <c r="CH301" s="91" t="str">
        <f t="shared" si="2596"/>
        <v/>
      </c>
      <c r="CI301" s="91" t="str">
        <f t="shared" si="2597"/>
        <v>нет</v>
      </c>
      <c r="CJ301" s="63" t="e">
        <f>IF(LEN('Описание предлагаемого товара'!#REF!)&gt;0,'Описание предлагаемого товара'!#REF!,"")</f>
        <v>#REF!</v>
      </c>
      <c r="CK301" s="91" t="e">
        <f t="shared" ref="CK301:CL301" si="2844">IFERROR(REPLACE(CJ301,FIND(CHAR(10),CJ301,1),1,""),CJ301)</f>
        <v>#REF!</v>
      </c>
      <c r="CL301" s="91" t="e">
        <f t="shared" si="2844"/>
        <v>#REF!</v>
      </c>
      <c r="CM301" s="91" t="e">
        <f t="shared" si="2599"/>
        <v>#REF!</v>
      </c>
      <c r="CN301" s="91" t="e">
        <f t="shared" si="2600"/>
        <v>#REF!</v>
      </c>
      <c r="CO301" s="91" t="e">
        <f t="shared" si="2601"/>
        <v>#REF!</v>
      </c>
      <c r="CP301" s="90" t="e">
        <f>IF(AU301="Не указан реестровый номер (мера нац.режима Запрет)","",IF(CI301="нет","",IF(CU301="да","исключение(не смотрим баллы)",IFERROR(IF(CI301*1&gt;0,IFERROR(IF(VLOOKUP(CI301*1,Обработ.выгрузка_реестра_РФ!$A:$G,7,)=0,"Баллы не установлены",VLOOKUP(CI301*1,Обработ.выгрузка_реестра_РФ!$A:$G,7,)),IF(LEN(CI301)&gt;14,"","нет номера в реестре РФ")),""),IF(LEN(CI301)=0,"","Некорректный реестровый номер")))))</f>
        <v>#REF!</v>
      </c>
      <c r="CQ301" s="33" t="e">
        <f>IF(LEN(C301)&gt;0,IFERROR(IF(LEN(H301)&gt;0,IF(LEN(VLOOKUP(H301,'исключения(не_смотрим_баллы)'!$A:$C,1,))&gt;0,"да","нет"),"не введен ОКПД2"),"нет"),"")</f>
        <v>#REF!</v>
      </c>
      <c r="CR301" s="33" t="e">
        <f ca="1">IF(CQ301="да",IF(TODAY()&lt;VLOOKUP(H301,'исключения(не_смотрим_баллы)'!$A:$C,3,),"да","нет"),"")</f>
        <v>#REF!</v>
      </c>
      <c r="CS301" s="33" t="str">
        <f>IFERROR(IF(CQ301="да",IF(VLOOKUP(CI301*1,Обработ.выгрузка_реестра_РФ!$A:$G,2,)&lt;VLOOKUP(H301,'исключения(не_смотрим_баллы)'!$A:$C,2,),"да","нет"),""),"")</f>
        <v/>
      </c>
      <c r="CT301" s="24"/>
      <c r="CU301" s="33" t="e">
        <f t="shared" si="2613"/>
        <v>#REF!</v>
      </c>
      <c r="CV301" s="91" t="e">
        <f t="shared" si="2614"/>
        <v>#REF!</v>
      </c>
      <c r="CW301" s="27" t="e">
        <f t="shared" si="2615"/>
        <v>#REF!</v>
      </c>
      <c r="CX301" s="26" t="e">
        <f t="shared" si="2544"/>
        <v>#REF!</v>
      </c>
      <c r="CY301" s="64" t="e">
        <f>IF(LEN('Описание предлагаемого товара'!#REF!)&gt;0,'Описание предлагаемого товара'!#REF!,"")</f>
        <v>#REF!</v>
      </c>
      <c r="CZ301" s="95" t="e">
        <f t="shared" si="2602"/>
        <v>#REF!</v>
      </c>
      <c r="DA301" s="95" t="e">
        <f t="shared" ref="DA301" si="2845">IFERROR(REPLACE(CZ301,FIND(" ",CZ301,1),1,""),CZ301)</f>
        <v>#REF!</v>
      </c>
      <c r="DB301" s="95" t="e">
        <f t="shared" si="2546"/>
        <v>#REF!</v>
      </c>
      <c r="DC301" s="95" t="e">
        <f t="shared" ref="DC301:DD301" si="2846">IFERROR(REPLACE(DB301,FIND("г.",DB301,1),2,""),DB301)</f>
        <v>#REF!</v>
      </c>
      <c r="DD301" s="95" t="e">
        <f t="shared" si="2846"/>
        <v>#REF!</v>
      </c>
      <c r="DE301" s="95" t="e">
        <f t="shared" ref="DE301:DF301" si="2847">IFERROR(REPLACE(DD301,FIND("г",DD301,1),1,""),DD301)</f>
        <v>#REF!</v>
      </c>
      <c r="DF301" s="95" t="e">
        <f t="shared" si="2847"/>
        <v>#REF!</v>
      </c>
      <c r="DG301" s="95" t="e">
        <f t="shared" si="2619"/>
        <v>#REF!</v>
      </c>
      <c r="DH301" s="25" t="str">
        <f>IFERROR(VLOOKUP(CI301*1,Обработ.выгрузка_реестра_РФ!$A:$G,5,),"")</f>
        <v/>
      </c>
      <c r="DI301" s="27" t="str">
        <f t="shared" si="2629"/>
        <v/>
      </c>
      <c r="DJ301" s="27" t="str">
        <f t="shared" ca="1" si="2606"/>
        <v/>
      </c>
      <c r="DK301" s="63" t="e">
        <f>IF(LEN('Описание предлагаемого товара'!#REF!)&gt;0,'Описание предлагаемого товара'!#REF!,"")</f>
        <v>#REF!</v>
      </c>
      <c r="DL301" s="63" t="e">
        <f>IF(LEN('Описание предлагаемого товара'!#REF!)&gt;0,'Описание предлагаемого товара'!#REF!,"")</f>
        <v>#REF!</v>
      </c>
      <c r="DM301" s="32"/>
    </row>
    <row r="302" spans="1:117" ht="48.75" customHeight="1" x14ac:dyDescent="0.25">
      <c r="A302" s="61" t="e">
        <f>IF(LEN('Описание предлагаемого товара'!#REF!)&gt;0,'Описание предлагаемого товара'!#REF!,"")</f>
        <v>#REF!</v>
      </c>
      <c r="B302" s="65" t="e">
        <f>IF(LEN('Описание предлагаемого товара'!#REF!)&gt;0,'Описание предлагаемого товара'!#REF!,"")</f>
        <v>#REF!</v>
      </c>
      <c r="C302" s="61" t="e">
        <f>IF(LEN('Описание предлагаемого товара'!#REF!)&gt;0,'Описание предлагаемого товара'!#REF!,"")</f>
        <v>#REF!</v>
      </c>
      <c r="D302" s="61" t="e">
        <f>IF(LEN('Описание предлагаемого товара'!#REF!)&gt;0,'Описание предлагаемого товара'!#REF!,"")</f>
        <v>#REF!</v>
      </c>
      <c r="E302" s="61" t="e">
        <f>IF(LEN('Описание предлагаемого товара'!#REF!)&gt;0,'Описание предлагаемого товара'!#REF!,"")</f>
        <v>#REF!</v>
      </c>
      <c r="F302" s="61" t="e">
        <f>IF(LEN('Описание предлагаемого товара'!#REF!)&gt;0,'Описание предлагаемого товара'!#REF!,"")</f>
        <v>#REF!</v>
      </c>
      <c r="G302" s="61" t="e">
        <f>IF(LEN('Описание предлагаемого товара'!#REF!)&gt;0,'Описание предлагаемого товара'!#REF!,"")</f>
        <v>#REF!</v>
      </c>
      <c r="H302" s="61" t="e">
        <f>IF(LEN('Описание предлагаемого товара'!#REF!)&gt;0,'Описание предлагаемого товара'!#REF!,"")</f>
        <v>#REF!</v>
      </c>
      <c r="I302" s="61" t="e">
        <f>IF(LEN('Описание предлагаемого товара'!#REF!)&gt;0,'Описание предлагаемого товара'!#REF!,"")</f>
        <v>#REF!</v>
      </c>
      <c r="J302" s="38" t="str">
        <f>IFERROR(VLOOKUP(B302,SAP!$A:$E,5,),"")</f>
        <v/>
      </c>
      <c r="K302" s="40" t="str">
        <f t="shared" si="2549"/>
        <v/>
      </c>
      <c r="L302" s="61" t="e">
        <f>IF(LEN('Описание предлагаемого товара'!#REF!)&gt;0,IFERROR('Описание предлагаемого товара'!#REF!*1,""),"")</f>
        <v>#REF!</v>
      </c>
      <c r="M302" s="39" t="str">
        <f>IFERROR(VLOOKUP(B302,SAP!$A:$E,2,),"")</f>
        <v/>
      </c>
      <c r="N302" s="41" t="str">
        <f t="shared" si="2685"/>
        <v/>
      </c>
      <c r="O302" s="39" t="str">
        <f t="shared" si="2536"/>
        <v/>
      </c>
      <c r="P302" s="36" t="e">
        <f>IF(LEN('Описание предлагаемого товара'!#REF!)&gt;0,'Описание предлагаемого товара'!#REF!,"")</f>
        <v>#REF!</v>
      </c>
      <c r="Q30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02" s="37" t="e">
        <f>IF(LEN('Описание предлагаемого товара'!#REF!)&gt;0,'Описание предлагаемого товара'!#REF!,"")</f>
        <v>#REF!</v>
      </c>
      <c r="S302" s="37" t="e">
        <f>IF(LEN('Описание предлагаемого товара'!#REF!)&gt;0,'Описание предлагаемого товара'!#REF!,"")</f>
        <v>#REF!</v>
      </c>
      <c r="T30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02" s="23" t="str">
        <f>IFERROR(VLOOKUP(CI302*1,Обработ.выгрузка_реестра_РФ!$A:$G,6,),"")</f>
        <v/>
      </c>
      <c r="V302" s="61" t="e">
        <f>IF(LEN('Описание предлагаемого товара'!#REF!)&gt;0,'Описание предлагаемого товара'!#REF!,"")</f>
        <v>#REF!</v>
      </c>
      <c r="W302" s="62" t="e">
        <f>IF(LEN('Описание предлагаемого товара'!#REF!)&gt;0,'Описание предлагаемого товара'!#REF!,"")</f>
        <v>#REF!</v>
      </c>
      <c r="X302" s="91" t="e">
        <f t="shared" ref="X302:Y302" si="2848">IFERROR(REPLACE(W302,FIND(CHAR(10),W302,1),1," "),W302)</f>
        <v>#REF!</v>
      </c>
      <c r="Y302" s="91" t="e">
        <f t="shared" si="2848"/>
        <v>#REF!</v>
      </c>
      <c r="Z302" s="91" t="e">
        <f t="shared" si="2551"/>
        <v>#REF!</v>
      </c>
      <c r="AA302" s="91" t="e">
        <f t="shared" si="2552"/>
        <v>#REF!</v>
      </c>
      <c r="AB302" s="91" t="e">
        <f t="shared" si="2553"/>
        <v>#REF!</v>
      </c>
      <c r="AC302" s="91" t="e">
        <f t="shared" ref="AC302:AF302" si="2849">IFERROR(REPLACE(AB302,FIND("  ",AB302,1),2," "),AB302)</f>
        <v>#REF!</v>
      </c>
      <c r="AD302" s="91" t="e">
        <f t="shared" si="2849"/>
        <v>#REF!</v>
      </c>
      <c r="AE302" s="91" t="e">
        <f t="shared" si="2849"/>
        <v>#REF!</v>
      </c>
      <c r="AF302" s="91" t="e">
        <f t="shared" si="2849"/>
        <v>#REF!</v>
      </c>
      <c r="AG302" s="23" t="str">
        <f>IFERROR(VLOOKUP(CI302*1,Обработ.выгрузка_реестра_РФ!$A:$G,4,),"")</f>
        <v/>
      </c>
      <c r="AH302" s="91" t="str">
        <f t="shared" ref="AH302:AI302" si="2850">IFERROR(REPLACE(AG302,FIND("-",AG302,1),1,"*"),AG302)</f>
        <v/>
      </c>
      <c r="AI302" s="91" t="str">
        <f t="shared" si="2850"/>
        <v/>
      </c>
      <c r="AJ302" s="27" t="str">
        <f t="shared" si="2651"/>
        <v/>
      </c>
      <c r="AK302" s="63" t="e">
        <f>IF(LEN('Описание предлагаемого товара'!#REF!)&gt;0,'Описание предлагаемого товара'!#REF!,"")</f>
        <v>#REF!</v>
      </c>
      <c r="AL302" s="91" t="e">
        <f t="shared" ref="AL302:AM302" si="2851">IFERROR(REPLACE(AK302,FIND(CHAR(10),AK302,1),1,""),AK302)</f>
        <v>#REF!</v>
      </c>
      <c r="AM302" s="91" t="e">
        <f t="shared" si="2851"/>
        <v>#REF!</v>
      </c>
      <c r="AN302" s="91" t="e">
        <f t="shared" ref="AN302:AR302" si="2852">IFERROR(REPLACE(AM302,FIND(" ",AM302,1),1,""),AM302)</f>
        <v>#REF!</v>
      </c>
      <c r="AO302" s="91" t="e">
        <f t="shared" si="2852"/>
        <v>#REF!</v>
      </c>
      <c r="AP302" s="91" t="e">
        <f t="shared" si="2852"/>
        <v>#REF!</v>
      </c>
      <c r="AQ302" s="91" t="e">
        <f t="shared" si="2852"/>
        <v>#REF!</v>
      </c>
      <c r="AR302" s="91" t="e">
        <f t="shared" si="2852"/>
        <v>#REF!</v>
      </c>
      <c r="AS302" s="91" t="e">
        <f t="shared" si="2558"/>
        <v>#REF!</v>
      </c>
      <c r="AT302" s="91" t="e">
        <f t="shared" si="2559"/>
        <v>#REF!</v>
      </c>
      <c r="AU302" s="32" t="e">
        <f t="shared" si="2542"/>
        <v>#REF!</v>
      </c>
      <c r="AV302" s="93" t="e">
        <f>'Описание предлагаемого товара'!#REF!</f>
        <v>#REF!</v>
      </c>
      <c r="AW302" s="91" t="e">
        <f>MIN(SEARCH({0,1,2,3,4,5,6,7,8,9},AV302&amp; "0123456789"))</f>
        <v>#REF!</v>
      </c>
      <c r="AX302" s="91" t="str">
        <f t="shared" si="2560"/>
        <v/>
      </c>
      <c r="AY302" s="91" t="str">
        <f t="shared" si="2561"/>
        <v/>
      </c>
      <c r="AZ302" s="91" t="str">
        <f t="shared" si="2562"/>
        <v/>
      </c>
      <c r="BA302" s="91" t="str">
        <f t="shared" si="2563"/>
        <v/>
      </c>
      <c r="BB302" s="91" t="str">
        <f t="shared" si="2564"/>
        <v/>
      </c>
      <c r="BC302" s="91" t="str">
        <f t="shared" si="2565"/>
        <v/>
      </c>
      <c r="BD302" s="91" t="str">
        <f t="shared" si="2566"/>
        <v/>
      </c>
      <c r="BE302" s="91" t="str">
        <f t="shared" si="2567"/>
        <v/>
      </c>
      <c r="BF302" s="91" t="str">
        <f t="shared" si="2568"/>
        <v/>
      </c>
      <c r="BG302" s="91" t="str">
        <f t="shared" si="2569"/>
        <v/>
      </c>
      <c r="BH302" s="91" t="str">
        <f t="shared" si="2570"/>
        <v/>
      </c>
      <c r="BI302" s="91" t="str">
        <f t="shared" si="2571"/>
        <v/>
      </c>
      <c r="BJ302" s="91" t="str">
        <f t="shared" si="2572"/>
        <v/>
      </c>
      <c r="BK302" s="91" t="str">
        <f t="shared" si="2573"/>
        <v/>
      </c>
      <c r="BL302" s="91" t="str">
        <f t="shared" si="2574"/>
        <v/>
      </c>
      <c r="BM302" s="91" t="str">
        <f t="shared" si="2575"/>
        <v/>
      </c>
      <c r="BN302" s="91" t="str">
        <f t="shared" si="2576"/>
        <v/>
      </c>
      <c r="BO302" s="91" t="str">
        <f t="shared" si="2577"/>
        <v/>
      </c>
      <c r="BP302" s="91" t="str">
        <f t="shared" si="2578"/>
        <v/>
      </c>
      <c r="BQ302" s="91" t="str">
        <f t="shared" si="2579"/>
        <v/>
      </c>
      <c r="BR302" s="91" t="str">
        <f t="shared" si="2580"/>
        <v/>
      </c>
      <c r="BS302" s="91" t="str">
        <f t="shared" si="2581"/>
        <v/>
      </c>
      <c r="BT302" s="91" t="str">
        <f t="shared" si="2582"/>
        <v/>
      </c>
      <c r="BU302" s="91" t="str">
        <f t="shared" si="2583"/>
        <v/>
      </c>
      <c r="BV302" s="91" t="str">
        <f t="shared" si="2584"/>
        <v/>
      </c>
      <c r="BW302" s="91" t="str">
        <f t="shared" si="2585"/>
        <v/>
      </c>
      <c r="BX302" s="91" t="str">
        <f t="shared" si="2586"/>
        <v/>
      </c>
      <c r="BY302" s="91" t="str">
        <f t="shared" si="2587"/>
        <v/>
      </c>
      <c r="BZ302" s="91" t="str">
        <f t="shared" si="2588"/>
        <v/>
      </c>
      <c r="CA302" s="91" t="str">
        <f t="shared" si="2589"/>
        <v/>
      </c>
      <c r="CB302" s="91" t="str">
        <f t="shared" si="2590"/>
        <v/>
      </c>
      <c r="CC302" s="91" t="str">
        <f t="shared" si="2591"/>
        <v/>
      </c>
      <c r="CD302" s="91" t="str">
        <f t="shared" si="2592"/>
        <v/>
      </c>
      <c r="CE302" s="91" t="str">
        <f t="shared" si="2593"/>
        <v/>
      </c>
      <c r="CF302" s="91" t="str">
        <f t="shared" si="2594"/>
        <v/>
      </c>
      <c r="CG302" s="91" t="str">
        <f t="shared" si="2595"/>
        <v/>
      </c>
      <c r="CH302" s="91" t="str">
        <f t="shared" si="2596"/>
        <v/>
      </c>
      <c r="CI302" s="91" t="str">
        <f t="shared" si="2597"/>
        <v>нет</v>
      </c>
      <c r="CJ302" s="63" t="e">
        <f>IF(LEN('Описание предлагаемого товара'!#REF!)&gt;0,'Описание предлагаемого товара'!#REF!,"")</f>
        <v>#REF!</v>
      </c>
      <c r="CK302" s="91" t="e">
        <f t="shared" ref="CK302:CL302" si="2853">IFERROR(REPLACE(CJ302,FIND(CHAR(10),CJ302,1),1,""),CJ302)</f>
        <v>#REF!</v>
      </c>
      <c r="CL302" s="91" t="e">
        <f t="shared" si="2853"/>
        <v>#REF!</v>
      </c>
      <c r="CM302" s="91" t="e">
        <f t="shared" si="2599"/>
        <v>#REF!</v>
      </c>
      <c r="CN302" s="91" t="e">
        <f t="shared" si="2600"/>
        <v>#REF!</v>
      </c>
      <c r="CO302" s="91" t="e">
        <f t="shared" si="2601"/>
        <v>#REF!</v>
      </c>
      <c r="CP302" s="90" t="e">
        <f>IF(AU302="Не указан реестровый номер (мера нац.режима Запрет)","",IF(CI302="нет","",IF(CU302="да","исключение(не смотрим баллы)",IFERROR(IF(CI302*1&gt;0,IFERROR(IF(VLOOKUP(CI302*1,Обработ.выгрузка_реестра_РФ!$A:$G,7,)=0,"Баллы не установлены",VLOOKUP(CI302*1,Обработ.выгрузка_реестра_РФ!$A:$G,7,)),IF(LEN(CI302)&gt;14,"","нет номера в реестре РФ")),""),IF(LEN(CI302)=0,"","Некорректный реестровый номер")))))</f>
        <v>#REF!</v>
      </c>
      <c r="CQ302" s="33" t="e">
        <f>IF(LEN(C302)&gt;0,IFERROR(IF(LEN(H302)&gt;0,IF(LEN(VLOOKUP(H302,'исключения(не_смотрим_баллы)'!$A:$C,1,))&gt;0,"да","нет"),"не введен ОКПД2"),"нет"),"")</f>
        <v>#REF!</v>
      </c>
      <c r="CR302" s="33" t="e">
        <f ca="1">IF(CQ302="да",IF(TODAY()&lt;VLOOKUP(H302,'исключения(не_смотрим_баллы)'!$A:$C,3,),"да","нет"),"")</f>
        <v>#REF!</v>
      </c>
      <c r="CS302" s="33" t="str">
        <f>IFERROR(IF(CQ302="да",IF(VLOOKUP(CI302*1,Обработ.выгрузка_реестра_РФ!$A:$G,2,)&lt;VLOOKUP(H302,'исключения(не_смотрим_баллы)'!$A:$C,2,),"да","нет"),""),"")</f>
        <v/>
      </c>
      <c r="CT302" s="24"/>
      <c r="CU302" s="33" t="e">
        <f t="shared" si="2613"/>
        <v>#REF!</v>
      </c>
      <c r="CV302" s="91" t="e">
        <f t="shared" si="2614"/>
        <v>#REF!</v>
      </c>
      <c r="CW302" s="27" t="e">
        <f t="shared" si="2615"/>
        <v>#REF!</v>
      </c>
      <c r="CX302" s="26" t="e">
        <f t="shared" si="2544"/>
        <v>#REF!</v>
      </c>
      <c r="CY302" s="64" t="e">
        <f>IF(LEN('Описание предлагаемого товара'!#REF!)&gt;0,'Описание предлагаемого товара'!#REF!,"")</f>
        <v>#REF!</v>
      </c>
      <c r="CZ302" s="95" t="e">
        <f t="shared" si="2602"/>
        <v>#REF!</v>
      </c>
      <c r="DA302" s="95" t="e">
        <f t="shared" ref="DA302" si="2854">IFERROR(REPLACE(CZ302,FIND(" ",CZ302,1),1,""),CZ302)</f>
        <v>#REF!</v>
      </c>
      <c r="DB302" s="95" t="e">
        <f t="shared" si="2546"/>
        <v>#REF!</v>
      </c>
      <c r="DC302" s="95" t="e">
        <f t="shared" ref="DC302:DD302" si="2855">IFERROR(REPLACE(DB302,FIND("г.",DB302,1),2,""),DB302)</f>
        <v>#REF!</v>
      </c>
      <c r="DD302" s="95" t="e">
        <f t="shared" si="2855"/>
        <v>#REF!</v>
      </c>
      <c r="DE302" s="95" t="e">
        <f t="shared" ref="DE302:DF302" si="2856">IFERROR(REPLACE(DD302,FIND("г",DD302,1),1,""),DD302)</f>
        <v>#REF!</v>
      </c>
      <c r="DF302" s="95" t="e">
        <f t="shared" si="2856"/>
        <v>#REF!</v>
      </c>
      <c r="DG302" s="95" t="e">
        <f t="shared" si="2619"/>
        <v>#REF!</v>
      </c>
      <c r="DH302" s="25" t="str">
        <f>IFERROR(VLOOKUP(CI302*1,Обработ.выгрузка_реестра_РФ!$A:$G,5,),"")</f>
        <v/>
      </c>
      <c r="DI302" s="27" t="str">
        <f t="shared" si="2629"/>
        <v/>
      </c>
      <c r="DJ302" s="27" t="str">
        <f t="shared" ca="1" si="2606"/>
        <v/>
      </c>
      <c r="DK302" s="63" t="e">
        <f>IF(LEN('Описание предлагаемого товара'!#REF!)&gt;0,'Описание предлагаемого товара'!#REF!,"")</f>
        <v>#REF!</v>
      </c>
      <c r="DL302" s="63" t="e">
        <f>IF(LEN('Описание предлагаемого товара'!#REF!)&gt;0,'Описание предлагаемого товара'!#REF!,"")</f>
        <v>#REF!</v>
      </c>
      <c r="DM302" s="32"/>
    </row>
    <row r="303" spans="1:117" ht="48.75" customHeight="1" x14ac:dyDescent="0.25">
      <c r="A303" s="61" t="e">
        <f>IF(LEN('Описание предлагаемого товара'!#REF!)&gt;0,'Описание предлагаемого товара'!#REF!,"")</f>
        <v>#REF!</v>
      </c>
      <c r="B303" s="65" t="e">
        <f>IF(LEN('Описание предлагаемого товара'!#REF!)&gt;0,'Описание предлагаемого товара'!#REF!,"")</f>
        <v>#REF!</v>
      </c>
      <c r="C303" s="61" t="e">
        <f>IF(LEN('Описание предлагаемого товара'!#REF!)&gt;0,'Описание предлагаемого товара'!#REF!,"")</f>
        <v>#REF!</v>
      </c>
      <c r="D303" s="61" t="e">
        <f>IF(LEN('Описание предлагаемого товара'!#REF!)&gt;0,'Описание предлагаемого товара'!#REF!,"")</f>
        <v>#REF!</v>
      </c>
      <c r="E303" s="61" t="e">
        <f>IF(LEN('Описание предлагаемого товара'!#REF!)&gt;0,'Описание предлагаемого товара'!#REF!,"")</f>
        <v>#REF!</v>
      </c>
      <c r="F303" s="61" t="e">
        <f>IF(LEN('Описание предлагаемого товара'!#REF!)&gt;0,'Описание предлагаемого товара'!#REF!,"")</f>
        <v>#REF!</v>
      </c>
      <c r="G303" s="61" t="e">
        <f>IF(LEN('Описание предлагаемого товара'!#REF!)&gt;0,'Описание предлагаемого товара'!#REF!,"")</f>
        <v>#REF!</v>
      </c>
      <c r="H303" s="61" t="e">
        <f>IF(LEN('Описание предлагаемого товара'!#REF!)&gt;0,'Описание предлагаемого товара'!#REF!,"")</f>
        <v>#REF!</v>
      </c>
      <c r="I303" s="61" t="e">
        <f>IF(LEN('Описание предлагаемого товара'!#REF!)&gt;0,'Описание предлагаемого товара'!#REF!,"")</f>
        <v>#REF!</v>
      </c>
      <c r="J303" s="38" t="str">
        <f>IFERROR(VLOOKUP(B303,SAP!$A:$E,5,),"")</f>
        <v/>
      </c>
      <c r="K303" s="40" t="str">
        <f t="shared" si="2549"/>
        <v/>
      </c>
      <c r="L303" s="61" t="e">
        <f>IF(LEN('Описание предлагаемого товара'!#REF!)&gt;0,IFERROR('Описание предлагаемого товара'!#REF!*1,""),"")</f>
        <v>#REF!</v>
      </c>
      <c r="M303" s="39" t="str">
        <f>IFERROR(VLOOKUP(B303,SAP!$A:$E,2,),"")</f>
        <v/>
      </c>
      <c r="N303" s="41" t="str">
        <f t="shared" si="2685"/>
        <v/>
      </c>
      <c r="O303" s="39" t="str">
        <f t="shared" si="2536"/>
        <v/>
      </c>
      <c r="P303" s="36" t="e">
        <f>IF(LEN('Описание предлагаемого товара'!#REF!)&gt;0,'Описание предлагаемого товара'!#REF!,"")</f>
        <v>#REF!</v>
      </c>
      <c r="Q30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03" s="37" t="e">
        <f>IF(LEN('Описание предлагаемого товара'!#REF!)&gt;0,'Описание предлагаемого товара'!#REF!,"")</f>
        <v>#REF!</v>
      </c>
      <c r="S303" s="37" t="e">
        <f>IF(LEN('Описание предлагаемого товара'!#REF!)&gt;0,'Описание предлагаемого товара'!#REF!,"")</f>
        <v>#REF!</v>
      </c>
      <c r="T30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03" s="23" t="str">
        <f>IFERROR(VLOOKUP(CI303*1,Обработ.выгрузка_реестра_РФ!$A:$G,6,),"")</f>
        <v/>
      </c>
      <c r="V303" s="61" t="e">
        <f>IF(LEN('Описание предлагаемого товара'!#REF!)&gt;0,'Описание предлагаемого товара'!#REF!,"")</f>
        <v>#REF!</v>
      </c>
      <c r="W303" s="62" t="e">
        <f>IF(LEN('Описание предлагаемого товара'!#REF!)&gt;0,'Описание предлагаемого товара'!#REF!,"")</f>
        <v>#REF!</v>
      </c>
      <c r="X303" s="91" t="e">
        <f t="shared" ref="X303:Y303" si="2857">IFERROR(REPLACE(W303,FIND(CHAR(10),W303,1),1," "),W303)</f>
        <v>#REF!</v>
      </c>
      <c r="Y303" s="91" t="e">
        <f t="shared" si="2857"/>
        <v>#REF!</v>
      </c>
      <c r="Z303" s="91" t="e">
        <f t="shared" si="2551"/>
        <v>#REF!</v>
      </c>
      <c r="AA303" s="91" t="e">
        <f t="shared" si="2552"/>
        <v>#REF!</v>
      </c>
      <c r="AB303" s="91" t="e">
        <f t="shared" si="2553"/>
        <v>#REF!</v>
      </c>
      <c r="AC303" s="91" t="e">
        <f t="shared" ref="AC303:AF303" si="2858">IFERROR(REPLACE(AB303,FIND("  ",AB303,1),2," "),AB303)</f>
        <v>#REF!</v>
      </c>
      <c r="AD303" s="91" t="e">
        <f t="shared" si="2858"/>
        <v>#REF!</v>
      </c>
      <c r="AE303" s="91" t="e">
        <f t="shared" si="2858"/>
        <v>#REF!</v>
      </c>
      <c r="AF303" s="91" t="e">
        <f t="shared" si="2858"/>
        <v>#REF!</v>
      </c>
      <c r="AG303" s="23" t="str">
        <f>IFERROR(VLOOKUP(CI303*1,Обработ.выгрузка_реестра_РФ!$A:$G,4,),"")</f>
        <v/>
      </c>
      <c r="AH303" s="91" t="str">
        <f t="shared" ref="AH303:AI303" si="2859">IFERROR(REPLACE(AG303,FIND("-",AG303,1),1,"*"),AG303)</f>
        <v/>
      </c>
      <c r="AI303" s="91" t="str">
        <f t="shared" si="2859"/>
        <v/>
      </c>
      <c r="AJ303" s="27" t="str">
        <f t="shared" si="2651"/>
        <v/>
      </c>
      <c r="AK303" s="63" t="e">
        <f>IF(LEN('Описание предлагаемого товара'!#REF!)&gt;0,'Описание предлагаемого товара'!#REF!,"")</f>
        <v>#REF!</v>
      </c>
      <c r="AL303" s="91" t="e">
        <f t="shared" ref="AL303:AM303" si="2860">IFERROR(REPLACE(AK303,FIND(CHAR(10),AK303,1),1,""),AK303)</f>
        <v>#REF!</v>
      </c>
      <c r="AM303" s="91" t="e">
        <f t="shared" si="2860"/>
        <v>#REF!</v>
      </c>
      <c r="AN303" s="91" t="e">
        <f t="shared" ref="AN303:AR303" si="2861">IFERROR(REPLACE(AM303,FIND(" ",AM303,1),1,""),AM303)</f>
        <v>#REF!</v>
      </c>
      <c r="AO303" s="91" t="e">
        <f t="shared" si="2861"/>
        <v>#REF!</v>
      </c>
      <c r="AP303" s="91" t="e">
        <f t="shared" si="2861"/>
        <v>#REF!</v>
      </c>
      <c r="AQ303" s="91" t="e">
        <f t="shared" si="2861"/>
        <v>#REF!</v>
      </c>
      <c r="AR303" s="91" t="e">
        <f t="shared" si="2861"/>
        <v>#REF!</v>
      </c>
      <c r="AS303" s="91" t="e">
        <f t="shared" si="2558"/>
        <v>#REF!</v>
      </c>
      <c r="AT303" s="91" t="e">
        <f t="shared" si="2559"/>
        <v>#REF!</v>
      </c>
      <c r="AU303" s="32" t="e">
        <f t="shared" si="2542"/>
        <v>#REF!</v>
      </c>
      <c r="AV303" s="93" t="e">
        <f>'Описание предлагаемого товара'!#REF!</f>
        <v>#REF!</v>
      </c>
      <c r="AW303" s="91" t="e">
        <f>MIN(SEARCH({0,1,2,3,4,5,6,7,8,9},AV303&amp; "0123456789"))</f>
        <v>#REF!</v>
      </c>
      <c r="AX303" s="91" t="str">
        <f t="shared" si="2560"/>
        <v/>
      </c>
      <c r="AY303" s="91" t="str">
        <f t="shared" si="2561"/>
        <v/>
      </c>
      <c r="AZ303" s="91" t="str">
        <f t="shared" si="2562"/>
        <v/>
      </c>
      <c r="BA303" s="91" t="str">
        <f t="shared" si="2563"/>
        <v/>
      </c>
      <c r="BB303" s="91" t="str">
        <f t="shared" si="2564"/>
        <v/>
      </c>
      <c r="BC303" s="91" t="str">
        <f t="shared" si="2565"/>
        <v/>
      </c>
      <c r="BD303" s="91" t="str">
        <f t="shared" si="2566"/>
        <v/>
      </c>
      <c r="BE303" s="91" t="str">
        <f t="shared" si="2567"/>
        <v/>
      </c>
      <c r="BF303" s="91" t="str">
        <f t="shared" si="2568"/>
        <v/>
      </c>
      <c r="BG303" s="91" t="str">
        <f t="shared" si="2569"/>
        <v/>
      </c>
      <c r="BH303" s="91" t="str">
        <f t="shared" si="2570"/>
        <v/>
      </c>
      <c r="BI303" s="91" t="str">
        <f t="shared" si="2571"/>
        <v/>
      </c>
      <c r="BJ303" s="91" t="str">
        <f t="shared" si="2572"/>
        <v/>
      </c>
      <c r="BK303" s="91" t="str">
        <f t="shared" si="2573"/>
        <v/>
      </c>
      <c r="BL303" s="91" t="str">
        <f t="shared" si="2574"/>
        <v/>
      </c>
      <c r="BM303" s="91" t="str">
        <f t="shared" si="2575"/>
        <v/>
      </c>
      <c r="BN303" s="91" t="str">
        <f t="shared" si="2576"/>
        <v/>
      </c>
      <c r="BO303" s="91" t="str">
        <f t="shared" si="2577"/>
        <v/>
      </c>
      <c r="BP303" s="91" t="str">
        <f t="shared" si="2578"/>
        <v/>
      </c>
      <c r="BQ303" s="91" t="str">
        <f t="shared" si="2579"/>
        <v/>
      </c>
      <c r="BR303" s="91" t="str">
        <f t="shared" si="2580"/>
        <v/>
      </c>
      <c r="BS303" s="91" t="str">
        <f t="shared" si="2581"/>
        <v/>
      </c>
      <c r="BT303" s="91" t="str">
        <f t="shared" si="2582"/>
        <v/>
      </c>
      <c r="BU303" s="91" t="str">
        <f t="shared" si="2583"/>
        <v/>
      </c>
      <c r="BV303" s="91" t="str">
        <f t="shared" si="2584"/>
        <v/>
      </c>
      <c r="BW303" s="91" t="str">
        <f t="shared" si="2585"/>
        <v/>
      </c>
      <c r="BX303" s="91" t="str">
        <f t="shared" si="2586"/>
        <v/>
      </c>
      <c r="BY303" s="91" t="str">
        <f t="shared" si="2587"/>
        <v/>
      </c>
      <c r="BZ303" s="91" t="str">
        <f t="shared" si="2588"/>
        <v/>
      </c>
      <c r="CA303" s="91" t="str">
        <f t="shared" si="2589"/>
        <v/>
      </c>
      <c r="CB303" s="91" t="str">
        <f t="shared" si="2590"/>
        <v/>
      </c>
      <c r="CC303" s="91" t="str">
        <f t="shared" si="2591"/>
        <v/>
      </c>
      <c r="CD303" s="91" t="str">
        <f t="shared" si="2592"/>
        <v/>
      </c>
      <c r="CE303" s="91" t="str">
        <f t="shared" si="2593"/>
        <v/>
      </c>
      <c r="CF303" s="91" t="str">
        <f t="shared" si="2594"/>
        <v/>
      </c>
      <c r="CG303" s="91" t="str">
        <f t="shared" si="2595"/>
        <v/>
      </c>
      <c r="CH303" s="91" t="str">
        <f t="shared" si="2596"/>
        <v/>
      </c>
      <c r="CI303" s="91" t="str">
        <f t="shared" si="2597"/>
        <v>нет</v>
      </c>
      <c r="CJ303" s="63" t="e">
        <f>IF(LEN('Описание предлагаемого товара'!#REF!)&gt;0,'Описание предлагаемого товара'!#REF!,"")</f>
        <v>#REF!</v>
      </c>
      <c r="CK303" s="91" t="e">
        <f t="shared" ref="CK303:CL303" si="2862">IFERROR(REPLACE(CJ303,FIND(CHAR(10),CJ303,1),1,""),CJ303)</f>
        <v>#REF!</v>
      </c>
      <c r="CL303" s="91" t="e">
        <f t="shared" si="2862"/>
        <v>#REF!</v>
      </c>
      <c r="CM303" s="91" t="e">
        <f t="shared" si="2599"/>
        <v>#REF!</v>
      </c>
      <c r="CN303" s="91" t="e">
        <f t="shared" si="2600"/>
        <v>#REF!</v>
      </c>
      <c r="CO303" s="91" t="e">
        <f t="shared" si="2601"/>
        <v>#REF!</v>
      </c>
      <c r="CP303" s="90" t="e">
        <f>IF(AU303="Не указан реестровый номер (мера нац.режима Запрет)","",IF(CI303="нет","",IF(CU303="да","исключение(не смотрим баллы)",IFERROR(IF(CI303*1&gt;0,IFERROR(IF(VLOOKUP(CI303*1,Обработ.выгрузка_реестра_РФ!$A:$G,7,)=0,"Баллы не установлены",VLOOKUP(CI303*1,Обработ.выгрузка_реестра_РФ!$A:$G,7,)),IF(LEN(CI303)&gt;14,"","нет номера в реестре РФ")),""),IF(LEN(CI303)=0,"","Некорректный реестровый номер")))))</f>
        <v>#REF!</v>
      </c>
      <c r="CQ303" s="33" t="e">
        <f>IF(LEN(C303)&gt;0,IFERROR(IF(LEN(H303)&gt;0,IF(LEN(VLOOKUP(H303,'исключения(не_смотрим_баллы)'!$A:$C,1,))&gt;0,"да","нет"),"не введен ОКПД2"),"нет"),"")</f>
        <v>#REF!</v>
      </c>
      <c r="CR303" s="33" t="e">
        <f ca="1">IF(CQ303="да",IF(TODAY()&lt;VLOOKUP(H303,'исключения(не_смотрим_баллы)'!$A:$C,3,),"да","нет"),"")</f>
        <v>#REF!</v>
      </c>
      <c r="CS303" s="33" t="str">
        <f>IFERROR(IF(CQ303="да",IF(VLOOKUP(CI303*1,Обработ.выгрузка_реестра_РФ!$A:$G,2,)&lt;VLOOKUP(H303,'исключения(не_смотрим_баллы)'!$A:$C,2,),"да","нет"),""),"")</f>
        <v/>
      </c>
      <c r="CT303" s="24"/>
      <c r="CU303" s="33" t="e">
        <f t="shared" si="2613"/>
        <v>#REF!</v>
      </c>
      <c r="CV303" s="91" t="e">
        <f t="shared" si="2614"/>
        <v>#REF!</v>
      </c>
      <c r="CW303" s="27" t="e">
        <f t="shared" si="2615"/>
        <v>#REF!</v>
      </c>
      <c r="CX303" s="26" t="e">
        <f t="shared" si="2544"/>
        <v>#REF!</v>
      </c>
      <c r="CY303" s="64" t="e">
        <f>IF(LEN('Описание предлагаемого товара'!#REF!)&gt;0,'Описание предлагаемого товара'!#REF!,"")</f>
        <v>#REF!</v>
      </c>
      <c r="CZ303" s="95" t="e">
        <f t="shared" si="2602"/>
        <v>#REF!</v>
      </c>
      <c r="DA303" s="95" t="e">
        <f t="shared" ref="DA303" si="2863">IFERROR(REPLACE(CZ303,FIND(" ",CZ303,1),1,""),CZ303)</f>
        <v>#REF!</v>
      </c>
      <c r="DB303" s="95" t="e">
        <f t="shared" si="2546"/>
        <v>#REF!</v>
      </c>
      <c r="DC303" s="95" t="e">
        <f t="shared" ref="DC303:DD303" si="2864">IFERROR(REPLACE(DB303,FIND("г.",DB303,1),2,""),DB303)</f>
        <v>#REF!</v>
      </c>
      <c r="DD303" s="95" t="e">
        <f t="shared" si="2864"/>
        <v>#REF!</v>
      </c>
      <c r="DE303" s="95" t="e">
        <f t="shared" ref="DE303:DF303" si="2865">IFERROR(REPLACE(DD303,FIND("г",DD303,1),1,""),DD303)</f>
        <v>#REF!</v>
      </c>
      <c r="DF303" s="95" t="e">
        <f t="shared" si="2865"/>
        <v>#REF!</v>
      </c>
      <c r="DG303" s="95" t="e">
        <f t="shared" si="2619"/>
        <v>#REF!</v>
      </c>
      <c r="DH303" s="25" t="str">
        <f>IFERROR(VLOOKUP(CI303*1,Обработ.выгрузка_реестра_РФ!$A:$G,5,),"")</f>
        <v/>
      </c>
      <c r="DI303" s="27" t="str">
        <f t="shared" si="2629"/>
        <v/>
      </c>
      <c r="DJ303" s="27" t="str">
        <f t="shared" ca="1" si="2606"/>
        <v/>
      </c>
      <c r="DK303" s="63" t="e">
        <f>IF(LEN('Описание предлагаемого товара'!#REF!)&gt;0,'Описание предлагаемого товара'!#REF!,"")</f>
        <v>#REF!</v>
      </c>
      <c r="DL303" s="63" t="e">
        <f>IF(LEN('Описание предлагаемого товара'!#REF!)&gt;0,'Описание предлагаемого товара'!#REF!,"")</f>
        <v>#REF!</v>
      </c>
      <c r="DM303" s="32"/>
    </row>
    <row r="304" spans="1:117" ht="48.75" customHeight="1" x14ac:dyDescent="0.25">
      <c r="A304" s="61" t="e">
        <f>IF(LEN('Описание предлагаемого товара'!#REF!)&gt;0,'Описание предлагаемого товара'!#REF!,"")</f>
        <v>#REF!</v>
      </c>
      <c r="B304" s="65" t="e">
        <f>IF(LEN('Описание предлагаемого товара'!#REF!)&gt;0,'Описание предлагаемого товара'!#REF!,"")</f>
        <v>#REF!</v>
      </c>
      <c r="C304" s="61" t="e">
        <f>IF(LEN('Описание предлагаемого товара'!#REF!)&gt;0,'Описание предлагаемого товара'!#REF!,"")</f>
        <v>#REF!</v>
      </c>
      <c r="D304" s="61" t="e">
        <f>IF(LEN('Описание предлагаемого товара'!#REF!)&gt;0,'Описание предлагаемого товара'!#REF!,"")</f>
        <v>#REF!</v>
      </c>
      <c r="E304" s="61" t="e">
        <f>IF(LEN('Описание предлагаемого товара'!#REF!)&gt;0,'Описание предлагаемого товара'!#REF!,"")</f>
        <v>#REF!</v>
      </c>
      <c r="F304" s="61" t="e">
        <f>IF(LEN('Описание предлагаемого товара'!#REF!)&gt;0,'Описание предлагаемого товара'!#REF!,"")</f>
        <v>#REF!</v>
      </c>
      <c r="G304" s="61" t="e">
        <f>IF(LEN('Описание предлагаемого товара'!#REF!)&gt;0,'Описание предлагаемого товара'!#REF!,"")</f>
        <v>#REF!</v>
      </c>
      <c r="H304" s="61" t="e">
        <f>IF(LEN('Описание предлагаемого товара'!#REF!)&gt;0,'Описание предлагаемого товара'!#REF!,"")</f>
        <v>#REF!</v>
      </c>
      <c r="I304" s="61" t="e">
        <f>IF(LEN('Описание предлагаемого товара'!#REF!)&gt;0,'Описание предлагаемого товара'!#REF!,"")</f>
        <v>#REF!</v>
      </c>
      <c r="J304" s="38" t="str">
        <f>IFERROR(VLOOKUP(B304,SAP!$A:$E,5,),"")</f>
        <v/>
      </c>
      <c r="K304" s="40" t="str">
        <f t="shared" si="2549"/>
        <v/>
      </c>
      <c r="L304" s="61" t="e">
        <f>IF(LEN('Описание предлагаемого товара'!#REF!)&gt;0,IFERROR('Описание предлагаемого товара'!#REF!*1,""),"")</f>
        <v>#REF!</v>
      </c>
      <c r="M304" s="39" t="str">
        <f>IFERROR(VLOOKUP(B304,SAP!$A:$E,2,),"")</f>
        <v/>
      </c>
      <c r="N304" s="41" t="str">
        <f t="shared" si="2685"/>
        <v/>
      </c>
      <c r="O304" s="39" t="str">
        <f t="shared" si="2536"/>
        <v/>
      </c>
      <c r="P304" s="36" t="e">
        <f>IF(LEN('Описание предлагаемого товара'!#REF!)&gt;0,'Описание предлагаемого товара'!#REF!,"")</f>
        <v>#REF!</v>
      </c>
      <c r="Q30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04" s="37" t="e">
        <f>IF(LEN('Описание предлагаемого товара'!#REF!)&gt;0,'Описание предлагаемого товара'!#REF!,"")</f>
        <v>#REF!</v>
      </c>
      <c r="S304" s="37" t="e">
        <f>IF(LEN('Описание предлагаемого товара'!#REF!)&gt;0,'Описание предлагаемого товара'!#REF!,"")</f>
        <v>#REF!</v>
      </c>
      <c r="T30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04" s="23" t="str">
        <f>IFERROR(VLOOKUP(CI304*1,Обработ.выгрузка_реестра_РФ!$A:$G,6,),"")</f>
        <v/>
      </c>
      <c r="V304" s="61" t="e">
        <f>IF(LEN('Описание предлагаемого товара'!#REF!)&gt;0,'Описание предлагаемого товара'!#REF!,"")</f>
        <v>#REF!</v>
      </c>
      <c r="W304" s="62" t="e">
        <f>IF(LEN('Описание предлагаемого товара'!#REF!)&gt;0,'Описание предлагаемого товара'!#REF!,"")</f>
        <v>#REF!</v>
      </c>
      <c r="X304" s="91" t="e">
        <f t="shared" ref="X304:Y304" si="2866">IFERROR(REPLACE(W304,FIND(CHAR(10),W304,1),1," "),W304)</f>
        <v>#REF!</v>
      </c>
      <c r="Y304" s="91" t="e">
        <f t="shared" si="2866"/>
        <v>#REF!</v>
      </c>
      <c r="Z304" s="91" t="e">
        <f t="shared" si="2551"/>
        <v>#REF!</v>
      </c>
      <c r="AA304" s="91" t="e">
        <f t="shared" si="2552"/>
        <v>#REF!</v>
      </c>
      <c r="AB304" s="91" t="e">
        <f t="shared" si="2553"/>
        <v>#REF!</v>
      </c>
      <c r="AC304" s="91" t="e">
        <f t="shared" ref="AC304:AF304" si="2867">IFERROR(REPLACE(AB304,FIND("  ",AB304,1),2," "),AB304)</f>
        <v>#REF!</v>
      </c>
      <c r="AD304" s="91" t="e">
        <f t="shared" si="2867"/>
        <v>#REF!</v>
      </c>
      <c r="AE304" s="91" t="e">
        <f t="shared" si="2867"/>
        <v>#REF!</v>
      </c>
      <c r="AF304" s="91" t="e">
        <f t="shared" si="2867"/>
        <v>#REF!</v>
      </c>
      <c r="AG304" s="23" t="str">
        <f>IFERROR(VLOOKUP(CI304*1,Обработ.выгрузка_реестра_РФ!$A:$G,4,),"")</f>
        <v/>
      </c>
      <c r="AH304" s="91" t="str">
        <f t="shared" ref="AH304:AI304" si="2868">IFERROR(REPLACE(AG304,FIND("-",AG304,1),1,"*"),AG304)</f>
        <v/>
      </c>
      <c r="AI304" s="91" t="str">
        <f t="shared" si="2868"/>
        <v/>
      </c>
      <c r="AJ304" s="27" t="str">
        <f t="shared" si="2651"/>
        <v/>
      </c>
      <c r="AK304" s="63" t="e">
        <f>IF(LEN('Описание предлагаемого товара'!#REF!)&gt;0,'Описание предлагаемого товара'!#REF!,"")</f>
        <v>#REF!</v>
      </c>
      <c r="AL304" s="91" t="e">
        <f t="shared" ref="AL304:AM304" si="2869">IFERROR(REPLACE(AK304,FIND(CHAR(10),AK304,1),1,""),AK304)</f>
        <v>#REF!</v>
      </c>
      <c r="AM304" s="91" t="e">
        <f t="shared" si="2869"/>
        <v>#REF!</v>
      </c>
      <c r="AN304" s="91" t="e">
        <f t="shared" ref="AN304:AR304" si="2870">IFERROR(REPLACE(AM304,FIND(" ",AM304,1),1,""),AM304)</f>
        <v>#REF!</v>
      </c>
      <c r="AO304" s="91" t="e">
        <f t="shared" si="2870"/>
        <v>#REF!</v>
      </c>
      <c r="AP304" s="91" t="e">
        <f t="shared" si="2870"/>
        <v>#REF!</v>
      </c>
      <c r="AQ304" s="91" t="e">
        <f t="shared" si="2870"/>
        <v>#REF!</v>
      </c>
      <c r="AR304" s="91" t="e">
        <f t="shared" si="2870"/>
        <v>#REF!</v>
      </c>
      <c r="AS304" s="91" t="e">
        <f t="shared" si="2558"/>
        <v>#REF!</v>
      </c>
      <c r="AT304" s="91" t="e">
        <f t="shared" si="2559"/>
        <v>#REF!</v>
      </c>
      <c r="AU304" s="32" t="e">
        <f t="shared" si="2542"/>
        <v>#REF!</v>
      </c>
      <c r="AV304" s="93" t="e">
        <f>'Описание предлагаемого товара'!#REF!</f>
        <v>#REF!</v>
      </c>
      <c r="AW304" s="91" t="e">
        <f>MIN(SEARCH({0,1,2,3,4,5,6,7,8,9},AV304&amp; "0123456789"))</f>
        <v>#REF!</v>
      </c>
      <c r="AX304" s="91" t="str">
        <f t="shared" si="2560"/>
        <v/>
      </c>
      <c r="AY304" s="91" t="str">
        <f t="shared" si="2561"/>
        <v/>
      </c>
      <c r="AZ304" s="91" t="str">
        <f t="shared" si="2562"/>
        <v/>
      </c>
      <c r="BA304" s="91" t="str">
        <f t="shared" si="2563"/>
        <v/>
      </c>
      <c r="BB304" s="91" t="str">
        <f t="shared" si="2564"/>
        <v/>
      </c>
      <c r="BC304" s="91" t="str">
        <f t="shared" si="2565"/>
        <v/>
      </c>
      <c r="BD304" s="91" t="str">
        <f t="shared" si="2566"/>
        <v/>
      </c>
      <c r="BE304" s="91" t="str">
        <f t="shared" si="2567"/>
        <v/>
      </c>
      <c r="BF304" s="91" t="str">
        <f t="shared" si="2568"/>
        <v/>
      </c>
      <c r="BG304" s="91" t="str">
        <f t="shared" si="2569"/>
        <v/>
      </c>
      <c r="BH304" s="91" t="str">
        <f t="shared" si="2570"/>
        <v/>
      </c>
      <c r="BI304" s="91" t="str">
        <f t="shared" si="2571"/>
        <v/>
      </c>
      <c r="BJ304" s="91" t="str">
        <f t="shared" si="2572"/>
        <v/>
      </c>
      <c r="BK304" s="91" t="str">
        <f t="shared" si="2573"/>
        <v/>
      </c>
      <c r="BL304" s="91" t="str">
        <f t="shared" si="2574"/>
        <v/>
      </c>
      <c r="BM304" s="91" t="str">
        <f t="shared" si="2575"/>
        <v/>
      </c>
      <c r="BN304" s="91" t="str">
        <f t="shared" si="2576"/>
        <v/>
      </c>
      <c r="BO304" s="91" t="str">
        <f t="shared" si="2577"/>
        <v/>
      </c>
      <c r="BP304" s="91" t="str">
        <f t="shared" si="2578"/>
        <v/>
      </c>
      <c r="BQ304" s="91" t="str">
        <f t="shared" si="2579"/>
        <v/>
      </c>
      <c r="BR304" s="91" t="str">
        <f t="shared" si="2580"/>
        <v/>
      </c>
      <c r="BS304" s="91" t="str">
        <f t="shared" si="2581"/>
        <v/>
      </c>
      <c r="BT304" s="91" t="str">
        <f t="shared" si="2582"/>
        <v/>
      </c>
      <c r="BU304" s="91" t="str">
        <f t="shared" si="2583"/>
        <v/>
      </c>
      <c r="BV304" s="91" t="str">
        <f t="shared" si="2584"/>
        <v/>
      </c>
      <c r="BW304" s="91" t="str">
        <f t="shared" si="2585"/>
        <v/>
      </c>
      <c r="BX304" s="91" t="str">
        <f t="shared" si="2586"/>
        <v/>
      </c>
      <c r="BY304" s="91" t="str">
        <f t="shared" si="2587"/>
        <v/>
      </c>
      <c r="BZ304" s="91" t="str">
        <f t="shared" si="2588"/>
        <v/>
      </c>
      <c r="CA304" s="91" t="str">
        <f t="shared" si="2589"/>
        <v/>
      </c>
      <c r="CB304" s="91" t="str">
        <f t="shared" si="2590"/>
        <v/>
      </c>
      <c r="CC304" s="91" t="str">
        <f t="shared" si="2591"/>
        <v/>
      </c>
      <c r="CD304" s="91" t="str">
        <f t="shared" si="2592"/>
        <v/>
      </c>
      <c r="CE304" s="91" t="str">
        <f t="shared" si="2593"/>
        <v/>
      </c>
      <c r="CF304" s="91" t="str">
        <f t="shared" si="2594"/>
        <v/>
      </c>
      <c r="CG304" s="91" t="str">
        <f t="shared" si="2595"/>
        <v/>
      </c>
      <c r="CH304" s="91" t="str">
        <f t="shared" si="2596"/>
        <v/>
      </c>
      <c r="CI304" s="91" t="str">
        <f t="shared" si="2597"/>
        <v>нет</v>
      </c>
      <c r="CJ304" s="63" t="e">
        <f>IF(LEN('Описание предлагаемого товара'!#REF!)&gt;0,'Описание предлагаемого товара'!#REF!,"")</f>
        <v>#REF!</v>
      </c>
      <c r="CK304" s="91" t="e">
        <f t="shared" ref="CK304:CL304" si="2871">IFERROR(REPLACE(CJ304,FIND(CHAR(10),CJ304,1),1,""),CJ304)</f>
        <v>#REF!</v>
      </c>
      <c r="CL304" s="91" t="e">
        <f t="shared" si="2871"/>
        <v>#REF!</v>
      </c>
      <c r="CM304" s="91" t="e">
        <f t="shared" si="2599"/>
        <v>#REF!</v>
      </c>
      <c r="CN304" s="91" t="e">
        <f t="shared" si="2600"/>
        <v>#REF!</v>
      </c>
      <c r="CO304" s="91" t="e">
        <f t="shared" si="2601"/>
        <v>#REF!</v>
      </c>
      <c r="CP304" s="90" t="e">
        <f>IF(AU304="Не указан реестровый номер (мера нац.режима Запрет)","",IF(CI304="нет","",IF(CU304="да","исключение(не смотрим баллы)",IFERROR(IF(CI304*1&gt;0,IFERROR(IF(VLOOKUP(CI304*1,Обработ.выгрузка_реестра_РФ!$A:$G,7,)=0,"Баллы не установлены",VLOOKUP(CI304*1,Обработ.выгрузка_реестра_РФ!$A:$G,7,)),IF(LEN(CI304)&gt;14,"","нет номера в реестре РФ")),""),IF(LEN(CI304)=0,"","Некорректный реестровый номер")))))</f>
        <v>#REF!</v>
      </c>
      <c r="CQ304" s="33" t="e">
        <f>IF(LEN(C304)&gt;0,IFERROR(IF(LEN(H304)&gt;0,IF(LEN(VLOOKUP(H304,'исключения(не_смотрим_баллы)'!$A:$C,1,))&gt;0,"да","нет"),"не введен ОКПД2"),"нет"),"")</f>
        <v>#REF!</v>
      </c>
      <c r="CR304" s="33" t="e">
        <f ca="1">IF(CQ304="да",IF(TODAY()&lt;VLOOKUP(H304,'исключения(не_смотрим_баллы)'!$A:$C,3,),"да","нет"),"")</f>
        <v>#REF!</v>
      </c>
      <c r="CS304" s="33" t="str">
        <f>IFERROR(IF(CQ304="да",IF(VLOOKUP(CI304*1,Обработ.выгрузка_реестра_РФ!$A:$G,2,)&lt;VLOOKUP(H304,'исключения(не_смотрим_баллы)'!$A:$C,2,),"да","нет"),""),"")</f>
        <v/>
      </c>
      <c r="CT304" s="24"/>
      <c r="CU304" s="33" t="e">
        <f t="shared" si="2613"/>
        <v>#REF!</v>
      </c>
      <c r="CV304" s="91" t="e">
        <f t="shared" si="2614"/>
        <v>#REF!</v>
      </c>
      <c r="CW304" s="27" t="e">
        <f t="shared" si="2615"/>
        <v>#REF!</v>
      </c>
      <c r="CX304" s="26" t="e">
        <f t="shared" si="2544"/>
        <v>#REF!</v>
      </c>
      <c r="CY304" s="64" t="e">
        <f>IF(LEN('Описание предлагаемого товара'!#REF!)&gt;0,'Описание предлагаемого товара'!#REF!,"")</f>
        <v>#REF!</v>
      </c>
      <c r="CZ304" s="95" t="e">
        <f t="shared" si="2602"/>
        <v>#REF!</v>
      </c>
      <c r="DA304" s="95" t="e">
        <f t="shared" ref="DA304" si="2872">IFERROR(REPLACE(CZ304,FIND(" ",CZ304,1),1,""),CZ304)</f>
        <v>#REF!</v>
      </c>
      <c r="DB304" s="95" t="e">
        <f t="shared" si="2546"/>
        <v>#REF!</v>
      </c>
      <c r="DC304" s="95" t="e">
        <f t="shared" ref="DC304:DD304" si="2873">IFERROR(REPLACE(DB304,FIND("г.",DB304,1),2,""),DB304)</f>
        <v>#REF!</v>
      </c>
      <c r="DD304" s="95" t="e">
        <f t="shared" si="2873"/>
        <v>#REF!</v>
      </c>
      <c r="DE304" s="95" t="e">
        <f t="shared" ref="DE304:DF304" si="2874">IFERROR(REPLACE(DD304,FIND("г",DD304,1),1,""),DD304)</f>
        <v>#REF!</v>
      </c>
      <c r="DF304" s="95" t="e">
        <f t="shared" si="2874"/>
        <v>#REF!</v>
      </c>
      <c r="DG304" s="95" t="e">
        <f t="shared" si="2619"/>
        <v>#REF!</v>
      </c>
      <c r="DH304" s="25" t="str">
        <f>IFERROR(VLOOKUP(CI304*1,Обработ.выгрузка_реестра_РФ!$A:$G,5,),"")</f>
        <v/>
      </c>
      <c r="DI304" s="27" t="str">
        <f t="shared" si="2629"/>
        <v/>
      </c>
      <c r="DJ304" s="27" t="str">
        <f t="shared" ca="1" si="2606"/>
        <v/>
      </c>
      <c r="DK304" s="63" t="e">
        <f>IF(LEN('Описание предлагаемого товара'!#REF!)&gt;0,'Описание предлагаемого товара'!#REF!,"")</f>
        <v>#REF!</v>
      </c>
      <c r="DL304" s="63" t="e">
        <f>IF(LEN('Описание предлагаемого товара'!#REF!)&gt;0,'Описание предлагаемого товара'!#REF!,"")</f>
        <v>#REF!</v>
      </c>
      <c r="DM304" s="32"/>
    </row>
    <row r="305" spans="1:117" ht="48.75" customHeight="1" x14ac:dyDescent="0.25">
      <c r="A305" s="61" t="e">
        <f>IF(LEN('Описание предлагаемого товара'!#REF!)&gt;0,'Описание предлагаемого товара'!#REF!,"")</f>
        <v>#REF!</v>
      </c>
      <c r="B305" s="65" t="e">
        <f>IF(LEN('Описание предлагаемого товара'!#REF!)&gt;0,'Описание предлагаемого товара'!#REF!,"")</f>
        <v>#REF!</v>
      </c>
      <c r="C305" s="61" t="e">
        <f>IF(LEN('Описание предлагаемого товара'!#REF!)&gt;0,'Описание предлагаемого товара'!#REF!,"")</f>
        <v>#REF!</v>
      </c>
      <c r="D305" s="61" t="e">
        <f>IF(LEN('Описание предлагаемого товара'!#REF!)&gt;0,'Описание предлагаемого товара'!#REF!,"")</f>
        <v>#REF!</v>
      </c>
      <c r="E305" s="61" t="e">
        <f>IF(LEN('Описание предлагаемого товара'!#REF!)&gt;0,'Описание предлагаемого товара'!#REF!,"")</f>
        <v>#REF!</v>
      </c>
      <c r="F305" s="61" t="e">
        <f>IF(LEN('Описание предлагаемого товара'!#REF!)&gt;0,'Описание предлагаемого товара'!#REF!,"")</f>
        <v>#REF!</v>
      </c>
      <c r="G305" s="61" t="e">
        <f>IF(LEN('Описание предлагаемого товара'!#REF!)&gt;0,'Описание предлагаемого товара'!#REF!,"")</f>
        <v>#REF!</v>
      </c>
      <c r="H305" s="61" t="e">
        <f>IF(LEN('Описание предлагаемого товара'!#REF!)&gt;0,'Описание предлагаемого товара'!#REF!,"")</f>
        <v>#REF!</v>
      </c>
      <c r="I305" s="61" t="e">
        <f>IF(LEN('Описание предлагаемого товара'!#REF!)&gt;0,'Описание предлагаемого товара'!#REF!,"")</f>
        <v>#REF!</v>
      </c>
      <c r="J305" s="38" t="str">
        <f>IFERROR(VLOOKUP(B305,SAP!$A:$E,5,),"")</f>
        <v/>
      </c>
      <c r="K305" s="40" t="str">
        <f t="shared" si="2549"/>
        <v/>
      </c>
      <c r="L305" s="61" t="e">
        <f>IF(LEN('Описание предлагаемого товара'!#REF!)&gt;0,IFERROR('Описание предлагаемого товара'!#REF!*1,""),"")</f>
        <v>#REF!</v>
      </c>
      <c r="M305" s="39" t="str">
        <f>IFERROR(VLOOKUP(B305,SAP!$A:$E,2,),"")</f>
        <v/>
      </c>
      <c r="N305" s="41" t="str">
        <f t="shared" si="2685"/>
        <v/>
      </c>
      <c r="O305" s="39" t="str">
        <f t="shared" si="2536"/>
        <v/>
      </c>
      <c r="P305" s="36" t="e">
        <f>IF(LEN('Описание предлагаемого товара'!#REF!)&gt;0,'Описание предлагаемого товара'!#REF!,"")</f>
        <v>#REF!</v>
      </c>
      <c r="Q30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05" s="37" t="e">
        <f>IF(LEN('Описание предлагаемого товара'!#REF!)&gt;0,'Описание предлагаемого товара'!#REF!,"")</f>
        <v>#REF!</v>
      </c>
      <c r="S305" s="37" t="e">
        <f>IF(LEN('Описание предлагаемого товара'!#REF!)&gt;0,'Описание предлагаемого товара'!#REF!,"")</f>
        <v>#REF!</v>
      </c>
      <c r="T30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05" s="23" t="str">
        <f>IFERROR(VLOOKUP(CI305*1,Обработ.выгрузка_реестра_РФ!$A:$G,6,),"")</f>
        <v/>
      </c>
      <c r="V305" s="61" t="e">
        <f>IF(LEN('Описание предлагаемого товара'!#REF!)&gt;0,'Описание предлагаемого товара'!#REF!,"")</f>
        <v>#REF!</v>
      </c>
      <c r="W305" s="62" t="e">
        <f>IF(LEN('Описание предлагаемого товара'!#REF!)&gt;0,'Описание предлагаемого товара'!#REF!,"")</f>
        <v>#REF!</v>
      </c>
      <c r="X305" s="91" t="e">
        <f t="shared" ref="X305:Y305" si="2875">IFERROR(REPLACE(W305,FIND(CHAR(10),W305,1),1," "),W305)</f>
        <v>#REF!</v>
      </c>
      <c r="Y305" s="91" t="e">
        <f t="shared" si="2875"/>
        <v>#REF!</v>
      </c>
      <c r="Z305" s="91" t="e">
        <f t="shared" si="2551"/>
        <v>#REF!</v>
      </c>
      <c r="AA305" s="91" t="e">
        <f t="shared" si="2552"/>
        <v>#REF!</v>
      </c>
      <c r="AB305" s="91" t="e">
        <f t="shared" si="2553"/>
        <v>#REF!</v>
      </c>
      <c r="AC305" s="91" t="e">
        <f t="shared" ref="AC305:AF305" si="2876">IFERROR(REPLACE(AB305,FIND("  ",AB305,1),2," "),AB305)</f>
        <v>#REF!</v>
      </c>
      <c r="AD305" s="91" t="e">
        <f t="shared" si="2876"/>
        <v>#REF!</v>
      </c>
      <c r="AE305" s="91" t="e">
        <f t="shared" si="2876"/>
        <v>#REF!</v>
      </c>
      <c r="AF305" s="91" t="e">
        <f t="shared" si="2876"/>
        <v>#REF!</v>
      </c>
      <c r="AG305" s="23" t="str">
        <f>IFERROR(VLOOKUP(CI305*1,Обработ.выгрузка_реестра_РФ!$A:$G,4,),"")</f>
        <v/>
      </c>
      <c r="AH305" s="91" t="str">
        <f t="shared" ref="AH305:AI305" si="2877">IFERROR(REPLACE(AG305,FIND("-",AG305,1),1,"*"),AG305)</f>
        <v/>
      </c>
      <c r="AI305" s="91" t="str">
        <f t="shared" si="2877"/>
        <v/>
      </c>
      <c r="AJ305" s="27" t="str">
        <f t="shared" si="2651"/>
        <v/>
      </c>
      <c r="AK305" s="63" t="e">
        <f>IF(LEN('Описание предлагаемого товара'!#REF!)&gt;0,'Описание предлагаемого товара'!#REF!,"")</f>
        <v>#REF!</v>
      </c>
      <c r="AL305" s="91" t="e">
        <f t="shared" ref="AL305:AM305" si="2878">IFERROR(REPLACE(AK305,FIND(CHAR(10),AK305,1),1,""),AK305)</f>
        <v>#REF!</v>
      </c>
      <c r="AM305" s="91" t="e">
        <f t="shared" si="2878"/>
        <v>#REF!</v>
      </c>
      <c r="AN305" s="91" t="e">
        <f t="shared" ref="AN305:AR305" si="2879">IFERROR(REPLACE(AM305,FIND(" ",AM305,1),1,""),AM305)</f>
        <v>#REF!</v>
      </c>
      <c r="AO305" s="91" t="e">
        <f t="shared" si="2879"/>
        <v>#REF!</v>
      </c>
      <c r="AP305" s="91" t="e">
        <f t="shared" si="2879"/>
        <v>#REF!</v>
      </c>
      <c r="AQ305" s="91" t="e">
        <f t="shared" si="2879"/>
        <v>#REF!</v>
      </c>
      <c r="AR305" s="91" t="e">
        <f t="shared" si="2879"/>
        <v>#REF!</v>
      </c>
      <c r="AS305" s="91" t="e">
        <f t="shared" si="2558"/>
        <v>#REF!</v>
      </c>
      <c r="AT305" s="91" t="e">
        <f t="shared" si="2559"/>
        <v>#REF!</v>
      </c>
      <c r="AU305" s="32" t="e">
        <f t="shared" si="2542"/>
        <v>#REF!</v>
      </c>
      <c r="AV305" s="93" t="e">
        <f>'Описание предлагаемого товара'!#REF!</f>
        <v>#REF!</v>
      </c>
      <c r="AW305" s="91" t="e">
        <f>MIN(SEARCH({0,1,2,3,4,5,6,7,8,9},AV305&amp; "0123456789"))</f>
        <v>#REF!</v>
      </c>
      <c r="AX305" s="91" t="str">
        <f t="shared" si="2560"/>
        <v/>
      </c>
      <c r="AY305" s="91" t="str">
        <f t="shared" si="2561"/>
        <v/>
      </c>
      <c r="AZ305" s="91" t="str">
        <f t="shared" si="2562"/>
        <v/>
      </c>
      <c r="BA305" s="91" t="str">
        <f t="shared" si="2563"/>
        <v/>
      </c>
      <c r="BB305" s="91" t="str">
        <f t="shared" si="2564"/>
        <v/>
      </c>
      <c r="BC305" s="91" t="str">
        <f t="shared" si="2565"/>
        <v/>
      </c>
      <c r="BD305" s="91" t="str">
        <f t="shared" si="2566"/>
        <v/>
      </c>
      <c r="BE305" s="91" t="str">
        <f t="shared" si="2567"/>
        <v/>
      </c>
      <c r="BF305" s="91" t="str">
        <f t="shared" si="2568"/>
        <v/>
      </c>
      <c r="BG305" s="91" t="str">
        <f t="shared" si="2569"/>
        <v/>
      </c>
      <c r="BH305" s="91" t="str">
        <f t="shared" si="2570"/>
        <v/>
      </c>
      <c r="BI305" s="91" t="str">
        <f t="shared" si="2571"/>
        <v/>
      </c>
      <c r="BJ305" s="91" t="str">
        <f t="shared" si="2572"/>
        <v/>
      </c>
      <c r="BK305" s="91" t="str">
        <f t="shared" si="2573"/>
        <v/>
      </c>
      <c r="BL305" s="91" t="str">
        <f t="shared" si="2574"/>
        <v/>
      </c>
      <c r="BM305" s="91" t="str">
        <f t="shared" si="2575"/>
        <v/>
      </c>
      <c r="BN305" s="91" t="str">
        <f t="shared" si="2576"/>
        <v/>
      </c>
      <c r="BO305" s="91" t="str">
        <f t="shared" si="2577"/>
        <v/>
      </c>
      <c r="BP305" s="91" t="str">
        <f t="shared" si="2578"/>
        <v/>
      </c>
      <c r="BQ305" s="91" t="str">
        <f t="shared" si="2579"/>
        <v/>
      </c>
      <c r="BR305" s="91" t="str">
        <f t="shared" si="2580"/>
        <v/>
      </c>
      <c r="BS305" s="91" t="str">
        <f t="shared" si="2581"/>
        <v/>
      </c>
      <c r="BT305" s="91" t="str">
        <f t="shared" si="2582"/>
        <v/>
      </c>
      <c r="BU305" s="91" t="str">
        <f t="shared" si="2583"/>
        <v/>
      </c>
      <c r="BV305" s="91" t="str">
        <f t="shared" si="2584"/>
        <v/>
      </c>
      <c r="BW305" s="91" t="str">
        <f t="shared" si="2585"/>
        <v/>
      </c>
      <c r="BX305" s="91" t="str">
        <f t="shared" si="2586"/>
        <v/>
      </c>
      <c r="BY305" s="91" t="str">
        <f t="shared" si="2587"/>
        <v/>
      </c>
      <c r="BZ305" s="91" t="str">
        <f t="shared" si="2588"/>
        <v/>
      </c>
      <c r="CA305" s="91" t="str">
        <f t="shared" si="2589"/>
        <v/>
      </c>
      <c r="CB305" s="91" t="str">
        <f t="shared" si="2590"/>
        <v/>
      </c>
      <c r="CC305" s="91" t="str">
        <f t="shared" si="2591"/>
        <v/>
      </c>
      <c r="CD305" s="91" t="str">
        <f t="shared" si="2592"/>
        <v/>
      </c>
      <c r="CE305" s="91" t="str">
        <f t="shared" si="2593"/>
        <v/>
      </c>
      <c r="CF305" s="91" t="str">
        <f t="shared" si="2594"/>
        <v/>
      </c>
      <c r="CG305" s="91" t="str">
        <f t="shared" si="2595"/>
        <v/>
      </c>
      <c r="CH305" s="91" t="str">
        <f t="shared" si="2596"/>
        <v/>
      </c>
      <c r="CI305" s="91" t="str">
        <f t="shared" si="2597"/>
        <v>нет</v>
      </c>
      <c r="CJ305" s="63" t="e">
        <f>IF(LEN('Описание предлагаемого товара'!#REF!)&gt;0,'Описание предлагаемого товара'!#REF!,"")</f>
        <v>#REF!</v>
      </c>
      <c r="CK305" s="91" t="e">
        <f t="shared" ref="CK305:CL305" si="2880">IFERROR(REPLACE(CJ305,FIND(CHAR(10),CJ305,1),1,""),CJ305)</f>
        <v>#REF!</v>
      </c>
      <c r="CL305" s="91" t="e">
        <f t="shared" si="2880"/>
        <v>#REF!</v>
      </c>
      <c r="CM305" s="91" t="e">
        <f t="shared" si="2599"/>
        <v>#REF!</v>
      </c>
      <c r="CN305" s="91" t="e">
        <f t="shared" si="2600"/>
        <v>#REF!</v>
      </c>
      <c r="CO305" s="91" t="e">
        <f t="shared" si="2601"/>
        <v>#REF!</v>
      </c>
      <c r="CP305" s="90" t="e">
        <f>IF(AU305="Не указан реестровый номер (мера нац.режима Запрет)","",IF(CI305="нет","",IF(CU305="да","исключение(не смотрим баллы)",IFERROR(IF(CI305*1&gt;0,IFERROR(IF(VLOOKUP(CI305*1,Обработ.выгрузка_реестра_РФ!$A:$G,7,)=0,"Баллы не установлены",VLOOKUP(CI305*1,Обработ.выгрузка_реестра_РФ!$A:$G,7,)),IF(LEN(CI305)&gt;14,"","нет номера в реестре РФ")),""),IF(LEN(CI305)=0,"","Некорректный реестровый номер")))))</f>
        <v>#REF!</v>
      </c>
      <c r="CQ305" s="33" t="e">
        <f>IF(LEN(C305)&gt;0,IFERROR(IF(LEN(H305)&gt;0,IF(LEN(VLOOKUP(H305,'исключения(не_смотрим_баллы)'!$A:$C,1,))&gt;0,"да","нет"),"не введен ОКПД2"),"нет"),"")</f>
        <v>#REF!</v>
      </c>
      <c r="CR305" s="33" t="e">
        <f ca="1">IF(CQ305="да",IF(TODAY()&lt;VLOOKUP(H305,'исключения(не_смотрим_баллы)'!$A:$C,3,),"да","нет"),"")</f>
        <v>#REF!</v>
      </c>
      <c r="CS305" s="33" t="str">
        <f>IFERROR(IF(CQ305="да",IF(VLOOKUP(CI305*1,Обработ.выгрузка_реестра_РФ!$A:$G,2,)&lt;VLOOKUP(H305,'исключения(не_смотрим_баллы)'!$A:$C,2,),"да","нет"),""),"")</f>
        <v/>
      </c>
      <c r="CT305" s="24"/>
      <c r="CU305" s="33" t="e">
        <f t="shared" si="2613"/>
        <v>#REF!</v>
      </c>
      <c r="CV305" s="91" t="e">
        <f t="shared" si="2614"/>
        <v>#REF!</v>
      </c>
      <c r="CW305" s="27" t="e">
        <f t="shared" si="2615"/>
        <v>#REF!</v>
      </c>
      <c r="CX305" s="26" t="e">
        <f t="shared" si="2544"/>
        <v>#REF!</v>
      </c>
      <c r="CY305" s="64" t="e">
        <f>IF(LEN('Описание предлагаемого товара'!#REF!)&gt;0,'Описание предлагаемого товара'!#REF!,"")</f>
        <v>#REF!</v>
      </c>
      <c r="CZ305" s="95" t="e">
        <f t="shared" si="2602"/>
        <v>#REF!</v>
      </c>
      <c r="DA305" s="95" t="e">
        <f t="shared" ref="DA305" si="2881">IFERROR(REPLACE(CZ305,FIND(" ",CZ305,1),1,""),CZ305)</f>
        <v>#REF!</v>
      </c>
      <c r="DB305" s="95" t="e">
        <f t="shared" si="2546"/>
        <v>#REF!</v>
      </c>
      <c r="DC305" s="95" t="e">
        <f t="shared" ref="DC305:DD305" si="2882">IFERROR(REPLACE(DB305,FIND("г.",DB305,1),2,""),DB305)</f>
        <v>#REF!</v>
      </c>
      <c r="DD305" s="95" t="e">
        <f t="shared" si="2882"/>
        <v>#REF!</v>
      </c>
      <c r="DE305" s="95" t="e">
        <f t="shared" ref="DE305:DF305" si="2883">IFERROR(REPLACE(DD305,FIND("г",DD305,1),1,""),DD305)</f>
        <v>#REF!</v>
      </c>
      <c r="DF305" s="95" t="e">
        <f t="shared" si="2883"/>
        <v>#REF!</v>
      </c>
      <c r="DG305" s="95" t="e">
        <f t="shared" si="2619"/>
        <v>#REF!</v>
      </c>
      <c r="DH305" s="25" t="str">
        <f>IFERROR(VLOOKUP(CI305*1,Обработ.выгрузка_реестра_РФ!$A:$G,5,),"")</f>
        <v/>
      </c>
      <c r="DI305" s="27" t="str">
        <f t="shared" si="2629"/>
        <v/>
      </c>
      <c r="DJ305" s="27" t="str">
        <f t="shared" ca="1" si="2606"/>
        <v/>
      </c>
      <c r="DK305" s="63" t="e">
        <f>IF(LEN('Описание предлагаемого товара'!#REF!)&gt;0,'Описание предлагаемого товара'!#REF!,"")</f>
        <v>#REF!</v>
      </c>
      <c r="DL305" s="63" t="e">
        <f>IF(LEN('Описание предлагаемого товара'!#REF!)&gt;0,'Описание предлагаемого товара'!#REF!,"")</f>
        <v>#REF!</v>
      </c>
      <c r="DM305" s="32"/>
    </row>
    <row r="306" spans="1:117" ht="48.75" customHeight="1" x14ac:dyDescent="0.25">
      <c r="A306" s="61" t="e">
        <f>IF(LEN('Описание предлагаемого товара'!#REF!)&gt;0,'Описание предлагаемого товара'!#REF!,"")</f>
        <v>#REF!</v>
      </c>
      <c r="B306" s="65" t="e">
        <f>IF(LEN('Описание предлагаемого товара'!#REF!)&gt;0,'Описание предлагаемого товара'!#REF!,"")</f>
        <v>#REF!</v>
      </c>
      <c r="C306" s="61" t="e">
        <f>IF(LEN('Описание предлагаемого товара'!#REF!)&gt;0,'Описание предлагаемого товара'!#REF!,"")</f>
        <v>#REF!</v>
      </c>
      <c r="D306" s="61" t="e">
        <f>IF(LEN('Описание предлагаемого товара'!#REF!)&gt;0,'Описание предлагаемого товара'!#REF!,"")</f>
        <v>#REF!</v>
      </c>
      <c r="E306" s="61" t="e">
        <f>IF(LEN('Описание предлагаемого товара'!#REF!)&gt;0,'Описание предлагаемого товара'!#REF!,"")</f>
        <v>#REF!</v>
      </c>
      <c r="F306" s="61" t="e">
        <f>IF(LEN('Описание предлагаемого товара'!#REF!)&gt;0,'Описание предлагаемого товара'!#REF!,"")</f>
        <v>#REF!</v>
      </c>
      <c r="G306" s="61" t="e">
        <f>IF(LEN('Описание предлагаемого товара'!#REF!)&gt;0,'Описание предлагаемого товара'!#REF!,"")</f>
        <v>#REF!</v>
      </c>
      <c r="H306" s="61" t="e">
        <f>IF(LEN('Описание предлагаемого товара'!#REF!)&gt;0,'Описание предлагаемого товара'!#REF!,"")</f>
        <v>#REF!</v>
      </c>
      <c r="I306" s="61" t="e">
        <f>IF(LEN('Описание предлагаемого товара'!#REF!)&gt;0,'Описание предлагаемого товара'!#REF!,"")</f>
        <v>#REF!</v>
      </c>
      <c r="J306" s="38" t="str">
        <f>IFERROR(VLOOKUP(B306,SAP!$A:$E,5,),"")</f>
        <v/>
      </c>
      <c r="K306" s="40" t="str">
        <f t="shared" si="2549"/>
        <v/>
      </c>
      <c r="L306" s="61" t="e">
        <f>IF(LEN('Описание предлагаемого товара'!#REF!)&gt;0,IFERROR('Описание предлагаемого товара'!#REF!*1,""),"")</f>
        <v>#REF!</v>
      </c>
      <c r="M306" s="39" t="str">
        <f>IFERROR(VLOOKUP(B306,SAP!$A:$E,2,),"")</f>
        <v/>
      </c>
      <c r="N306" s="41" t="str">
        <f t="shared" si="2685"/>
        <v/>
      </c>
      <c r="O306" s="39" t="str">
        <f t="shared" si="2536"/>
        <v/>
      </c>
      <c r="P306" s="36" t="e">
        <f>IF(LEN('Описание предлагаемого товара'!#REF!)&gt;0,'Описание предлагаемого товара'!#REF!,"")</f>
        <v>#REF!</v>
      </c>
      <c r="Q30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06" s="37" t="e">
        <f>IF(LEN('Описание предлагаемого товара'!#REF!)&gt;0,'Описание предлагаемого товара'!#REF!,"")</f>
        <v>#REF!</v>
      </c>
      <c r="S306" s="37" t="e">
        <f>IF(LEN('Описание предлагаемого товара'!#REF!)&gt;0,'Описание предлагаемого товара'!#REF!,"")</f>
        <v>#REF!</v>
      </c>
      <c r="T30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06" s="23" t="str">
        <f>IFERROR(VLOOKUP(CI306*1,Обработ.выгрузка_реестра_РФ!$A:$G,6,),"")</f>
        <v/>
      </c>
      <c r="V306" s="61" t="e">
        <f>IF(LEN('Описание предлагаемого товара'!#REF!)&gt;0,'Описание предлагаемого товара'!#REF!,"")</f>
        <v>#REF!</v>
      </c>
      <c r="W306" s="62" t="e">
        <f>IF(LEN('Описание предлагаемого товара'!#REF!)&gt;0,'Описание предлагаемого товара'!#REF!,"")</f>
        <v>#REF!</v>
      </c>
      <c r="X306" s="91" t="e">
        <f t="shared" ref="X306:Y306" si="2884">IFERROR(REPLACE(W306,FIND(CHAR(10),W306,1),1," "),W306)</f>
        <v>#REF!</v>
      </c>
      <c r="Y306" s="91" t="e">
        <f t="shared" si="2884"/>
        <v>#REF!</v>
      </c>
      <c r="Z306" s="91" t="e">
        <f t="shared" si="2551"/>
        <v>#REF!</v>
      </c>
      <c r="AA306" s="91" t="e">
        <f t="shared" si="2552"/>
        <v>#REF!</v>
      </c>
      <c r="AB306" s="91" t="e">
        <f t="shared" si="2553"/>
        <v>#REF!</v>
      </c>
      <c r="AC306" s="91" t="e">
        <f t="shared" ref="AC306:AF306" si="2885">IFERROR(REPLACE(AB306,FIND("  ",AB306,1),2," "),AB306)</f>
        <v>#REF!</v>
      </c>
      <c r="AD306" s="91" t="e">
        <f t="shared" si="2885"/>
        <v>#REF!</v>
      </c>
      <c r="AE306" s="91" t="e">
        <f t="shared" si="2885"/>
        <v>#REF!</v>
      </c>
      <c r="AF306" s="91" t="e">
        <f t="shared" si="2885"/>
        <v>#REF!</v>
      </c>
      <c r="AG306" s="23" t="str">
        <f>IFERROR(VLOOKUP(CI306*1,Обработ.выгрузка_реестра_РФ!$A:$G,4,),"")</f>
        <v/>
      </c>
      <c r="AH306" s="91" t="str">
        <f t="shared" ref="AH306:AI306" si="2886">IFERROR(REPLACE(AG306,FIND("-",AG306,1),1,"*"),AG306)</f>
        <v/>
      </c>
      <c r="AI306" s="91" t="str">
        <f t="shared" si="2886"/>
        <v/>
      </c>
      <c r="AJ306" s="27" t="str">
        <f t="shared" si="2651"/>
        <v/>
      </c>
      <c r="AK306" s="63" t="e">
        <f>IF(LEN('Описание предлагаемого товара'!#REF!)&gt;0,'Описание предлагаемого товара'!#REF!,"")</f>
        <v>#REF!</v>
      </c>
      <c r="AL306" s="91" t="e">
        <f t="shared" ref="AL306:AM306" si="2887">IFERROR(REPLACE(AK306,FIND(CHAR(10),AK306,1),1,""),AK306)</f>
        <v>#REF!</v>
      </c>
      <c r="AM306" s="91" t="e">
        <f t="shared" si="2887"/>
        <v>#REF!</v>
      </c>
      <c r="AN306" s="91" t="e">
        <f t="shared" ref="AN306:AR306" si="2888">IFERROR(REPLACE(AM306,FIND(" ",AM306,1),1,""),AM306)</f>
        <v>#REF!</v>
      </c>
      <c r="AO306" s="91" t="e">
        <f t="shared" si="2888"/>
        <v>#REF!</v>
      </c>
      <c r="AP306" s="91" t="e">
        <f t="shared" si="2888"/>
        <v>#REF!</v>
      </c>
      <c r="AQ306" s="91" t="e">
        <f t="shared" si="2888"/>
        <v>#REF!</v>
      </c>
      <c r="AR306" s="91" t="e">
        <f t="shared" si="2888"/>
        <v>#REF!</v>
      </c>
      <c r="AS306" s="91" t="e">
        <f t="shared" si="2558"/>
        <v>#REF!</v>
      </c>
      <c r="AT306" s="91" t="e">
        <f t="shared" si="2559"/>
        <v>#REF!</v>
      </c>
      <c r="AU306" s="32" t="e">
        <f t="shared" si="2542"/>
        <v>#REF!</v>
      </c>
      <c r="AV306" s="93" t="e">
        <f>'Описание предлагаемого товара'!#REF!</f>
        <v>#REF!</v>
      </c>
      <c r="AW306" s="91" t="e">
        <f>MIN(SEARCH({0,1,2,3,4,5,6,7,8,9},AV306&amp; "0123456789"))</f>
        <v>#REF!</v>
      </c>
      <c r="AX306" s="91" t="str">
        <f t="shared" si="2560"/>
        <v/>
      </c>
      <c r="AY306" s="91" t="str">
        <f t="shared" si="2561"/>
        <v/>
      </c>
      <c r="AZ306" s="91" t="str">
        <f t="shared" si="2562"/>
        <v/>
      </c>
      <c r="BA306" s="91" t="str">
        <f t="shared" si="2563"/>
        <v/>
      </c>
      <c r="BB306" s="91" t="str">
        <f t="shared" si="2564"/>
        <v/>
      </c>
      <c r="BC306" s="91" t="str">
        <f t="shared" si="2565"/>
        <v/>
      </c>
      <c r="BD306" s="91" t="str">
        <f t="shared" si="2566"/>
        <v/>
      </c>
      <c r="BE306" s="91" t="str">
        <f t="shared" si="2567"/>
        <v/>
      </c>
      <c r="BF306" s="91" t="str">
        <f t="shared" si="2568"/>
        <v/>
      </c>
      <c r="BG306" s="91" t="str">
        <f t="shared" si="2569"/>
        <v/>
      </c>
      <c r="BH306" s="91" t="str">
        <f t="shared" si="2570"/>
        <v/>
      </c>
      <c r="BI306" s="91" t="str">
        <f t="shared" si="2571"/>
        <v/>
      </c>
      <c r="BJ306" s="91" t="str">
        <f t="shared" si="2572"/>
        <v/>
      </c>
      <c r="BK306" s="91" t="str">
        <f t="shared" si="2573"/>
        <v/>
      </c>
      <c r="BL306" s="91" t="str">
        <f t="shared" si="2574"/>
        <v/>
      </c>
      <c r="BM306" s="91" t="str">
        <f t="shared" si="2575"/>
        <v/>
      </c>
      <c r="BN306" s="91" t="str">
        <f t="shared" si="2576"/>
        <v/>
      </c>
      <c r="BO306" s="91" t="str">
        <f t="shared" si="2577"/>
        <v/>
      </c>
      <c r="BP306" s="91" t="str">
        <f t="shared" si="2578"/>
        <v/>
      </c>
      <c r="BQ306" s="91" t="str">
        <f t="shared" si="2579"/>
        <v/>
      </c>
      <c r="BR306" s="91" t="str">
        <f t="shared" si="2580"/>
        <v/>
      </c>
      <c r="BS306" s="91" t="str">
        <f t="shared" si="2581"/>
        <v/>
      </c>
      <c r="BT306" s="91" t="str">
        <f t="shared" si="2582"/>
        <v/>
      </c>
      <c r="BU306" s="91" t="str">
        <f t="shared" si="2583"/>
        <v/>
      </c>
      <c r="BV306" s="91" t="str">
        <f t="shared" si="2584"/>
        <v/>
      </c>
      <c r="BW306" s="91" t="str">
        <f t="shared" si="2585"/>
        <v/>
      </c>
      <c r="BX306" s="91" t="str">
        <f t="shared" si="2586"/>
        <v/>
      </c>
      <c r="BY306" s="91" t="str">
        <f t="shared" si="2587"/>
        <v/>
      </c>
      <c r="BZ306" s="91" t="str">
        <f t="shared" si="2588"/>
        <v/>
      </c>
      <c r="CA306" s="91" t="str">
        <f t="shared" si="2589"/>
        <v/>
      </c>
      <c r="CB306" s="91" t="str">
        <f t="shared" si="2590"/>
        <v/>
      </c>
      <c r="CC306" s="91" t="str">
        <f t="shared" si="2591"/>
        <v/>
      </c>
      <c r="CD306" s="91" t="str">
        <f t="shared" si="2592"/>
        <v/>
      </c>
      <c r="CE306" s="91" t="str">
        <f t="shared" si="2593"/>
        <v/>
      </c>
      <c r="CF306" s="91" t="str">
        <f t="shared" si="2594"/>
        <v/>
      </c>
      <c r="CG306" s="91" t="str">
        <f t="shared" si="2595"/>
        <v/>
      </c>
      <c r="CH306" s="91" t="str">
        <f t="shared" si="2596"/>
        <v/>
      </c>
      <c r="CI306" s="91" t="str">
        <f t="shared" si="2597"/>
        <v>нет</v>
      </c>
      <c r="CJ306" s="63" t="e">
        <f>IF(LEN('Описание предлагаемого товара'!#REF!)&gt;0,'Описание предлагаемого товара'!#REF!,"")</f>
        <v>#REF!</v>
      </c>
      <c r="CK306" s="91" t="e">
        <f t="shared" ref="CK306:CL306" si="2889">IFERROR(REPLACE(CJ306,FIND(CHAR(10),CJ306,1),1,""),CJ306)</f>
        <v>#REF!</v>
      </c>
      <c r="CL306" s="91" t="e">
        <f t="shared" si="2889"/>
        <v>#REF!</v>
      </c>
      <c r="CM306" s="91" t="e">
        <f t="shared" si="2599"/>
        <v>#REF!</v>
      </c>
      <c r="CN306" s="91" t="e">
        <f t="shared" si="2600"/>
        <v>#REF!</v>
      </c>
      <c r="CO306" s="91" t="e">
        <f t="shared" si="2601"/>
        <v>#REF!</v>
      </c>
      <c r="CP306" s="90" t="e">
        <f>IF(AU306="Не указан реестровый номер (мера нац.режима Запрет)","",IF(CI306="нет","",IF(CU306="да","исключение(не смотрим баллы)",IFERROR(IF(CI306*1&gt;0,IFERROR(IF(VLOOKUP(CI306*1,Обработ.выгрузка_реестра_РФ!$A:$G,7,)=0,"Баллы не установлены",VLOOKUP(CI306*1,Обработ.выгрузка_реестра_РФ!$A:$G,7,)),IF(LEN(CI306)&gt;14,"","нет номера в реестре РФ")),""),IF(LEN(CI306)=0,"","Некорректный реестровый номер")))))</f>
        <v>#REF!</v>
      </c>
      <c r="CQ306" s="33" t="e">
        <f>IF(LEN(C306)&gt;0,IFERROR(IF(LEN(H306)&gt;0,IF(LEN(VLOOKUP(H306,'исключения(не_смотрим_баллы)'!$A:$C,1,))&gt;0,"да","нет"),"не введен ОКПД2"),"нет"),"")</f>
        <v>#REF!</v>
      </c>
      <c r="CR306" s="33" t="e">
        <f ca="1">IF(CQ306="да",IF(TODAY()&lt;VLOOKUP(H306,'исключения(не_смотрим_баллы)'!$A:$C,3,),"да","нет"),"")</f>
        <v>#REF!</v>
      </c>
      <c r="CS306" s="33" t="str">
        <f>IFERROR(IF(CQ306="да",IF(VLOOKUP(CI306*1,Обработ.выгрузка_реестра_РФ!$A:$G,2,)&lt;VLOOKUP(H306,'исключения(не_смотрим_баллы)'!$A:$C,2,),"да","нет"),""),"")</f>
        <v/>
      </c>
      <c r="CT306" s="24"/>
      <c r="CU306" s="33" t="e">
        <f t="shared" si="2613"/>
        <v>#REF!</v>
      </c>
      <c r="CV306" s="91" t="e">
        <f t="shared" si="2614"/>
        <v>#REF!</v>
      </c>
      <c r="CW306" s="27" t="e">
        <f t="shared" si="2615"/>
        <v>#REF!</v>
      </c>
      <c r="CX306" s="26" t="e">
        <f t="shared" si="2544"/>
        <v>#REF!</v>
      </c>
      <c r="CY306" s="64" t="e">
        <f>IF(LEN('Описание предлагаемого товара'!#REF!)&gt;0,'Описание предлагаемого товара'!#REF!,"")</f>
        <v>#REF!</v>
      </c>
      <c r="CZ306" s="95" t="e">
        <f t="shared" si="2602"/>
        <v>#REF!</v>
      </c>
      <c r="DA306" s="95" t="e">
        <f t="shared" ref="DA306" si="2890">IFERROR(REPLACE(CZ306,FIND(" ",CZ306,1),1,""),CZ306)</f>
        <v>#REF!</v>
      </c>
      <c r="DB306" s="95" t="e">
        <f t="shared" si="2546"/>
        <v>#REF!</v>
      </c>
      <c r="DC306" s="95" t="e">
        <f t="shared" ref="DC306:DD306" si="2891">IFERROR(REPLACE(DB306,FIND("г.",DB306,1),2,""),DB306)</f>
        <v>#REF!</v>
      </c>
      <c r="DD306" s="95" t="e">
        <f t="shared" si="2891"/>
        <v>#REF!</v>
      </c>
      <c r="DE306" s="95" t="e">
        <f t="shared" ref="DE306:DF306" si="2892">IFERROR(REPLACE(DD306,FIND("г",DD306,1),1,""),DD306)</f>
        <v>#REF!</v>
      </c>
      <c r="DF306" s="95" t="e">
        <f t="shared" si="2892"/>
        <v>#REF!</v>
      </c>
      <c r="DG306" s="95" t="e">
        <f t="shared" si="2619"/>
        <v>#REF!</v>
      </c>
      <c r="DH306" s="25" t="str">
        <f>IFERROR(VLOOKUP(CI306*1,Обработ.выгрузка_реестра_РФ!$A:$G,5,),"")</f>
        <v/>
      </c>
      <c r="DI306" s="27" t="str">
        <f t="shared" si="2629"/>
        <v/>
      </c>
      <c r="DJ306" s="27" t="str">
        <f t="shared" ca="1" si="2606"/>
        <v/>
      </c>
      <c r="DK306" s="63" t="e">
        <f>IF(LEN('Описание предлагаемого товара'!#REF!)&gt;0,'Описание предлагаемого товара'!#REF!,"")</f>
        <v>#REF!</v>
      </c>
      <c r="DL306" s="63" t="e">
        <f>IF(LEN('Описание предлагаемого товара'!#REF!)&gt;0,'Описание предлагаемого товара'!#REF!,"")</f>
        <v>#REF!</v>
      </c>
      <c r="DM306" s="32"/>
    </row>
    <row r="307" spans="1:117" ht="48.75" customHeight="1" x14ac:dyDescent="0.25">
      <c r="A307" s="61" t="e">
        <f>IF(LEN('Описание предлагаемого товара'!#REF!)&gt;0,'Описание предлагаемого товара'!#REF!,"")</f>
        <v>#REF!</v>
      </c>
      <c r="B307" s="65" t="e">
        <f>IF(LEN('Описание предлагаемого товара'!#REF!)&gt;0,'Описание предлагаемого товара'!#REF!,"")</f>
        <v>#REF!</v>
      </c>
      <c r="C307" s="61" t="e">
        <f>IF(LEN('Описание предлагаемого товара'!#REF!)&gt;0,'Описание предлагаемого товара'!#REF!,"")</f>
        <v>#REF!</v>
      </c>
      <c r="D307" s="61" t="e">
        <f>IF(LEN('Описание предлагаемого товара'!#REF!)&gt;0,'Описание предлагаемого товара'!#REF!,"")</f>
        <v>#REF!</v>
      </c>
      <c r="E307" s="61" t="e">
        <f>IF(LEN('Описание предлагаемого товара'!#REF!)&gt;0,'Описание предлагаемого товара'!#REF!,"")</f>
        <v>#REF!</v>
      </c>
      <c r="F307" s="61" t="e">
        <f>IF(LEN('Описание предлагаемого товара'!#REF!)&gt;0,'Описание предлагаемого товара'!#REF!,"")</f>
        <v>#REF!</v>
      </c>
      <c r="G307" s="61" t="e">
        <f>IF(LEN('Описание предлагаемого товара'!#REF!)&gt;0,'Описание предлагаемого товара'!#REF!,"")</f>
        <v>#REF!</v>
      </c>
      <c r="H307" s="61" t="e">
        <f>IF(LEN('Описание предлагаемого товара'!#REF!)&gt;0,'Описание предлагаемого товара'!#REF!,"")</f>
        <v>#REF!</v>
      </c>
      <c r="I307" s="61" t="e">
        <f>IF(LEN('Описание предлагаемого товара'!#REF!)&gt;0,'Описание предлагаемого товара'!#REF!,"")</f>
        <v>#REF!</v>
      </c>
      <c r="J307" s="38" t="str">
        <f>IFERROR(VLOOKUP(B307,SAP!$A:$E,5,),"")</f>
        <v/>
      </c>
      <c r="K307" s="40" t="str">
        <f t="shared" si="2549"/>
        <v/>
      </c>
      <c r="L307" s="61" t="e">
        <f>IF(LEN('Описание предлагаемого товара'!#REF!)&gt;0,IFERROR('Описание предлагаемого товара'!#REF!*1,""),"")</f>
        <v>#REF!</v>
      </c>
      <c r="M307" s="39" t="str">
        <f>IFERROR(VLOOKUP(B307,SAP!$A:$E,2,),"")</f>
        <v/>
      </c>
      <c r="N307" s="41" t="str">
        <f t="shared" si="2685"/>
        <v/>
      </c>
      <c r="O307" s="39" t="str">
        <f t="shared" si="2536"/>
        <v/>
      </c>
      <c r="P307" s="36" t="e">
        <f>IF(LEN('Описание предлагаемого товара'!#REF!)&gt;0,'Описание предлагаемого товара'!#REF!,"")</f>
        <v>#REF!</v>
      </c>
      <c r="Q30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07" s="37" t="e">
        <f>IF(LEN('Описание предлагаемого товара'!#REF!)&gt;0,'Описание предлагаемого товара'!#REF!,"")</f>
        <v>#REF!</v>
      </c>
      <c r="S307" s="37" t="e">
        <f>IF(LEN('Описание предлагаемого товара'!#REF!)&gt;0,'Описание предлагаемого товара'!#REF!,"")</f>
        <v>#REF!</v>
      </c>
      <c r="T30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07" s="23" t="str">
        <f>IFERROR(VLOOKUP(CI307*1,Обработ.выгрузка_реестра_РФ!$A:$G,6,),"")</f>
        <v/>
      </c>
      <c r="V307" s="61" t="e">
        <f>IF(LEN('Описание предлагаемого товара'!#REF!)&gt;0,'Описание предлагаемого товара'!#REF!,"")</f>
        <v>#REF!</v>
      </c>
      <c r="W307" s="62" t="e">
        <f>IF(LEN('Описание предлагаемого товара'!#REF!)&gt;0,'Описание предлагаемого товара'!#REF!,"")</f>
        <v>#REF!</v>
      </c>
      <c r="X307" s="91" t="e">
        <f t="shared" ref="X307:Y307" si="2893">IFERROR(REPLACE(W307,FIND(CHAR(10),W307,1),1," "),W307)</f>
        <v>#REF!</v>
      </c>
      <c r="Y307" s="91" t="e">
        <f t="shared" si="2893"/>
        <v>#REF!</v>
      </c>
      <c r="Z307" s="91" t="e">
        <f t="shared" si="2551"/>
        <v>#REF!</v>
      </c>
      <c r="AA307" s="91" t="e">
        <f t="shared" si="2552"/>
        <v>#REF!</v>
      </c>
      <c r="AB307" s="91" t="e">
        <f t="shared" si="2553"/>
        <v>#REF!</v>
      </c>
      <c r="AC307" s="91" t="e">
        <f t="shared" ref="AC307:AF307" si="2894">IFERROR(REPLACE(AB307,FIND("  ",AB307,1),2," "),AB307)</f>
        <v>#REF!</v>
      </c>
      <c r="AD307" s="91" t="e">
        <f t="shared" si="2894"/>
        <v>#REF!</v>
      </c>
      <c r="AE307" s="91" t="e">
        <f t="shared" si="2894"/>
        <v>#REF!</v>
      </c>
      <c r="AF307" s="91" t="e">
        <f t="shared" si="2894"/>
        <v>#REF!</v>
      </c>
      <c r="AG307" s="23" t="str">
        <f>IFERROR(VLOOKUP(CI307*1,Обработ.выгрузка_реестра_РФ!$A:$G,4,),"")</f>
        <v/>
      </c>
      <c r="AH307" s="91" t="str">
        <f t="shared" ref="AH307:AI307" si="2895">IFERROR(REPLACE(AG307,FIND("-",AG307,1),1,"*"),AG307)</f>
        <v/>
      </c>
      <c r="AI307" s="91" t="str">
        <f t="shared" si="2895"/>
        <v/>
      </c>
      <c r="AJ307" s="27" t="str">
        <f t="shared" si="2651"/>
        <v/>
      </c>
      <c r="AK307" s="63" t="e">
        <f>IF(LEN('Описание предлагаемого товара'!#REF!)&gt;0,'Описание предлагаемого товара'!#REF!,"")</f>
        <v>#REF!</v>
      </c>
      <c r="AL307" s="91" t="e">
        <f t="shared" ref="AL307:AM307" si="2896">IFERROR(REPLACE(AK307,FIND(CHAR(10),AK307,1),1,""),AK307)</f>
        <v>#REF!</v>
      </c>
      <c r="AM307" s="91" t="e">
        <f t="shared" si="2896"/>
        <v>#REF!</v>
      </c>
      <c r="AN307" s="91" t="e">
        <f t="shared" ref="AN307:AR307" si="2897">IFERROR(REPLACE(AM307,FIND(" ",AM307,1),1,""),AM307)</f>
        <v>#REF!</v>
      </c>
      <c r="AO307" s="91" t="e">
        <f t="shared" si="2897"/>
        <v>#REF!</v>
      </c>
      <c r="AP307" s="91" t="e">
        <f t="shared" si="2897"/>
        <v>#REF!</v>
      </c>
      <c r="AQ307" s="91" t="e">
        <f t="shared" si="2897"/>
        <v>#REF!</v>
      </c>
      <c r="AR307" s="91" t="e">
        <f t="shared" si="2897"/>
        <v>#REF!</v>
      </c>
      <c r="AS307" s="91" t="e">
        <f t="shared" si="2558"/>
        <v>#REF!</v>
      </c>
      <c r="AT307" s="91" t="e">
        <f t="shared" si="2559"/>
        <v>#REF!</v>
      </c>
      <c r="AU307" s="32" t="e">
        <f t="shared" si="2542"/>
        <v>#REF!</v>
      </c>
      <c r="AV307" s="93" t="e">
        <f>'Описание предлагаемого товара'!#REF!</f>
        <v>#REF!</v>
      </c>
      <c r="AW307" s="91" t="e">
        <f>MIN(SEARCH({0,1,2,3,4,5,6,7,8,9},AV307&amp; "0123456789"))</f>
        <v>#REF!</v>
      </c>
      <c r="AX307" s="91" t="str">
        <f t="shared" si="2560"/>
        <v/>
      </c>
      <c r="AY307" s="91" t="str">
        <f t="shared" si="2561"/>
        <v/>
      </c>
      <c r="AZ307" s="91" t="str">
        <f t="shared" si="2562"/>
        <v/>
      </c>
      <c r="BA307" s="91" t="str">
        <f t="shared" si="2563"/>
        <v/>
      </c>
      <c r="BB307" s="91" t="str">
        <f t="shared" si="2564"/>
        <v/>
      </c>
      <c r="BC307" s="91" t="str">
        <f t="shared" si="2565"/>
        <v/>
      </c>
      <c r="BD307" s="91" t="str">
        <f t="shared" si="2566"/>
        <v/>
      </c>
      <c r="BE307" s="91" t="str">
        <f t="shared" si="2567"/>
        <v/>
      </c>
      <c r="BF307" s="91" t="str">
        <f t="shared" si="2568"/>
        <v/>
      </c>
      <c r="BG307" s="91" t="str">
        <f t="shared" si="2569"/>
        <v/>
      </c>
      <c r="BH307" s="91" t="str">
        <f t="shared" si="2570"/>
        <v/>
      </c>
      <c r="BI307" s="91" t="str">
        <f t="shared" si="2571"/>
        <v/>
      </c>
      <c r="BJ307" s="91" t="str">
        <f t="shared" si="2572"/>
        <v/>
      </c>
      <c r="BK307" s="91" t="str">
        <f t="shared" si="2573"/>
        <v/>
      </c>
      <c r="BL307" s="91" t="str">
        <f t="shared" si="2574"/>
        <v/>
      </c>
      <c r="BM307" s="91" t="str">
        <f t="shared" si="2575"/>
        <v/>
      </c>
      <c r="BN307" s="91" t="str">
        <f t="shared" si="2576"/>
        <v/>
      </c>
      <c r="BO307" s="91" t="str">
        <f t="shared" si="2577"/>
        <v/>
      </c>
      <c r="BP307" s="91" t="str">
        <f t="shared" si="2578"/>
        <v/>
      </c>
      <c r="BQ307" s="91" t="str">
        <f t="shared" si="2579"/>
        <v/>
      </c>
      <c r="BR307" s="91" t="str">
        <f t="shared" si="2580"/>
        <v/>
      </c>
      <c r="BS307" s="91" t="str">
        <f t="shared" si="2581"/>
        <v/>
      </c>
      <c r="BT307" s="91" t="str">
        <f t="shared" si="2582"/>
        <v/>
      </c>
      <c r="BU307" s="91" t="str">
        <f t="shared" si="2583"/>
        <v/>
      </c>
      <c r="BV307" s="91" t="str">
        <f t="shared" si="2584"/>
        <v/>
      </c>
      <c r="BW307" s="91" t="str">
        <f t="shared" si="2585"/>
        <v/>
      </c>
      <c r="BX307" s="91" t="str">
        <f t="shared" si="2586"/>
        <v/>
      </c>
      <c r="BY307" s="91" t="str">
        <f t="shared" si="2587"/>
        <v/>
      </c>
      <c r="BZ307" s="91" t="str">
        <f t="shared" si="2588"/>
        <v/>
      </c>
      <c r="CA307" s="91" t="str">
        <f t="shared" si="2589"/>
        <v/>
      </c>
      <c r="CB307" s="91" t="str">
        <f t="shared" si="2590"/>
        <v/>
      </c>
      <c r="CC307" s="91" t="str">
        <f t="shared" si="2591"/>
        <v/>
      </c>
      <c r="CD307" s="91" t="str">
        <f t="shared" si="2592"/>
        <v/>
      </c>
      <c r="CE307" s="91" t="str">
        <f t="shared" si="2593"/>
        <v/>
      </c>
      <c r="CF307" s="91" t="str">
        <f t="shared" si="2594"/>
        <v/>
      </c>
      <c r="CG307" s="91" t="str">
        <f t="shared" si="2595"/>
        <v/>
      </c>
      <c r="CH307" s="91" t="str">
        <f t="shared" si="2596"/>
        <v/>
      </c>
      <c r="CI307" s="91" t="str">
        <f t="shared" si="2597"/>
        <v>нет</v>
      </c>
      <c r="CJ307" s="63" t="e">
        <f>IF(LEN('Описание предлагаемого товара'!#REF!)&gt;0,'Описание предлагаемого товара'!#REF!,"")</f>
        <v>#REF!</v>
      </c>
      <c r="CK307" s="91" t="e">
        <f t="shared" ref="CK307:CL307" si="2898">IFERROR(REPLACE(CJ307,FIND(CHAR(10),CJ307,1),1,""),CJ307)</f>
        <v>#REF!</v>
      </c>
      <c r="CL307" s="91" t="e">
        <f t="shared" si="2898"/>
        <v>#REF!</v>
      </c>
      <c r="CM307" s="91" t="e">
        <f t="shared" si="2599"/>
        <v>#REF!</v>
      </c>
      <c r="CN307" s="91" t="e">
        <f t="shared" si="2600"/>
        <v>#REF!</v>
      </c>
      <c r="CO307" s="91" t="e">
        <f t="shared" si="2601"/>
        <v>#REF!</v>
      </c>
      <c r="CP307" s="90" t="e">
        <f>IF(AU307="Не указан реестровый номер (мера нац.режима Запрет)","",IF(CI307="нет","",IF(CU307="да","исключение(не смотрим баллы)",IFERROR(IF(CI307*1&gt;0,IFERROR(IF(VLOOKUP(CI307*1,Обработ.выгрузка_реестра_РФ!$A:$G,7,)=0,"Баллы не установлены",VLOOKUP(CI307*1,Обработ.выгрузка_реестра_РФ!$A:$G,7,)),IF(LEN(CI307)&gt;14,"","нет номера в реестре РФ")),""),IF(LEN(CI307)=0,"","Некорректный реестровый номер")))))</f>
        <v>#REF!</v>
      </c>
      <c r="CQ307" s="33" t="e">
        <f>IF(LEN(C307)&gt;0,IFERROR(IF(LEN(H307)&gt;0,IF(LEN(VLOOKUP(H307,'исключения(не_смотрим_баллы)'!$A:$C,1,))&gt;0,"да","нет"),"не введен ОКПД2"),"нет"),"")</f>
        <v>#REF!</v>
      </c>
      <c r="CR307" s="33" t="e">
        <f ca="1">IF(CQ307="да",IF(TODAY()&lt;VLOOKUP(H307,'исключения(не_смотрим_баллы)'!$A:$C,3,),"да","нет"),"")</f>
        <v>#REF!</v>
      </c>
      <c r="CS307" s="33" t="str">
        <f>IFERROR(IF(CQ307="да",IF(VLOOKUP(CI307*1,Обработ.выгрузка_реестра_РФ!$A:$G,2,)&lt;VLOOKUP(H307,'исключения(не_смотрим_баллы)'!$A:$C,2,),"да","нет"),""),"")</f>
        <v/>
      </c>
      <c r="CT307" s="24"/>
      <c r="CU307" s="33" t="e">
        <f t="shared" si="2613"/>
        <v>#REF!</v>
      </c>
      <c r="CV307" s="91" t="e">
        <f t="shared" si="2614"/>
        <v>#REF!</v>
      </c>
      <c r="CW307" s="27" t="e">
        <f t="shared" si="2615"/>
        <v>#REF!</v>
      </c>
      <c r="CX307" s="26" t="e">
        <f t="shared" si="2544"/>
        <v>#REF!</v>
      </c>
      <c r="CY307" s="64" t="e">
        <f>IF(LEN('Описание предлагаемого товара'!#REF!)&gt;0,'Описание предлагаемого товара'!#REF!,"")</f>
        <v>#REF!</v>
      </c>
      <c r="CZ307" s="95" t="e">
        <f t="shared" si="2602"/>
        <v>#REF!</v>
      </c>
      <c r="DA307" s="95" t="e">
        <f t="shared" ref="DA307" si="2899">IFERROR(REPLACE(CZ307,FIND(" ",CZ307,1),1,""),CZ307)</f>
        <v>#REF!</v>
      </c>
      <c r="DB307" s="95" t="e">
        <f t="shared" si="2546"/>
        <v>#REF!</v>
      </c>
      <c r="DC307" s="95" t="e">
        <f t="shared" ref="DC307:DD307" si="2900">IFERROR(REPLACE(DB307,FIND("г.",DB307,1),2,""),DB307)</f>
        <v>#REF!</v>
      </c>
      <c r="DD307" s="95" t="e">
        <f t="shared" si="2900"/>
        <v>#REF!</v>
      </c>
      <c r="DE307" s="95" t="e">
        <f t="shared" ref="DE307:DF307" si="2901">IFERROR(REPLACE(DD307,FIND("г",DD307,1),1,""),DD307)</f>
        <v>#REF!</v>
      </c>
      <c r="DF307" s="95" t="e">
        <f t="shared" si="2901"/>
        <v>#REF!</v>
      </c>
      <c r="DG307" s="95" t="e">
        <f t="shared" si="2619"/>
        <v>#REF!</v>
      </c>
      <c r="DH307" s="25" t="str">
        <f>IFERROR(VLOOKUP(CI307*1,Обработ.выгрузка_реестра_РФ!$A:$G,5,),"")</f>
        <v/>
      </c>
      <c r="DI307" s="27" t="str">
        <f t="shared" si="2629"/>
        <v/>
      </c>
      <c r="DJ307" s="27" t="str">
        <f t="shared" ca="1" si="2606"/>
        <v/>
      </c>
      <c r="DK307" s="63" t="e">
        <f>IF(LEN('Описание предлагаемого товара'!#REF!)&gt;0,'Описание предлагаемого товара'!#REF!,"")</f>
        <v>#REF!</v>
      </c>
      <c r="DL307" s="63" t="e">
        <f>IF(LEN('Описание предлагаемого товара'!#REF!)&gt;0,'Описание предлагаемого товара'!#REF!,"")</f>
        <v>#REF!</v>
      </c>
      <c r="DM307" s="32"/>
    </row>
    <row r="308" spans="1:117" ht="48.75" customHeight="1" x14ac:dyDescent="0.25">
      <c r="A308" s="61" t="e">
        <f>IF(LEN('Описание предлагаемого товара'!#REF!)&gt;0,'Описание предлагаемого товара'!#REF!,"")</f>
        <v>#REF!</v>
      </c>
      <c r="B308" s="65" t="e">
        <f>IF(LEN('Описание предлагаемого товара'!#REF!)&gt;0,'Описание предлагаемого товара'!#REF!,"")</f>
        <v>#REF!</v>
      </c>
      <c r="C308" s="61" t="e">
        <f>IF(LEN('Описание предлагаемого товара'!#REF!)&gt;0,'Описание предлагаемого товара'!#REF!,"")</f>
        <v>#REF!</v>
      </c>
      <c r="D308" s="61" t="e">
        <f>IF(LEN('Описание предлагаемого товара'!#REF!)&gt;0,'Описание предлагаемого товара'!#REF!,"")</f>
        <v>#REF!</v>
      </c>
      <c r="E308" s="61" t="e">
        <f>IF(LEN('Описание предлагаемого товара'!#REF!)&gt;0,'Описание предлагаемого товара'!#REF!,"")</f>
        <v>#REF!</v>
      </c>
      <c r="F308" s="61" t="e">
        <f>IF(LEN('Описание предлагаемого товара'!#REF!)&gt;0,'Описание предлагаемого товара'!#REF!,"")</f>
        <v>#REF!</v>
      </c>
      <c r="G308" s="61" t="e">
        <f>IF(LEN('Описание предлагаемого товара'!#REF!)&gt;0,'Описание предлагаемого товара'!#REF!,"")</f>
        <v>#REF!</v>
      </c>
      <c r="H308" s="61" t="e">
        <f>IF(LEN('Описание предлагаемого товара'!#REF!)&gt;0,'Описание предлагаемого товара'!#REF!,"")</f>
        <v>#REF!</v>
      </c>
      <c r="I308" s="61" t="e">
        <f>IF(LEN('Описание предлагаемого товара'!#REF!)&gt;0,'Описание предлагаемого товара'!#REF!,"")</f>
        <v>#REF!</v>
      </c>
      <c r="J308" s="38" t="str">
        <f>IFERROR(VLOOKUP(B308,SAP!$A:$E,5,),"")</f>
        <v/>
      </c>
      <c r="K308" s="40" t="str">
        <f t="shared" si="2549"/>
        <v/>
      </c>
      <c r="L308" s="61" t="e">
        <f>IF(LEN('Описание предлагаемого товара'!#REF!)&gt;0,IFERROR('Описание предлагаемого товара'!#REF!*1,""),"")</f>
        <v>#REF!</v>
      </c>
      <c r="M308" s="39" t="str">
        <f>IFERROR(VLOOKUP(B308,SAP!$A:$E,2,),"")</f>
        <v/>
      </c>
      <c r="N308" s="41" t="str">
        <f t="shared" si="2685"/>
        <v/>
      </c>
      <c r="O308" s="39" t="str">
        <f t="shared" si="2536"/>
        <v/>
      </c>
      <c r="P308" s="36" t="e">
        <f>IF(LEN('Описание предлагаемого товара'!#REF!)&gt;0,'Описание предлагаемого товара'!#REF!,"")</f>
        <v>#REF!</v>
      </c>
      <c r="Q30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08" s="37" t="e">
        <f>IF(LEN('Описание предлагаемого товара'!#REF!)&gt;0,'Описание предлагаемого товара'!#REF!,"")</f>
        <v>#REF!</v>
      </c>
      <c r="S308" s="37" t="e">
        <f>IF(LEN('Описание предлагаемого товара'!#REF!)&gt;0,'Описание предлагаемого товара'!#REF!,"")</f>
        <v>#REF!</v>
      </c>
      <c r="T30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08" s="23" t="str">
        <f>IFERROR(VLOOKUP(CI308*1,Обработ.выгрузка_реестра_РФ!$A:$G,6,),"")</f>
        <v/>
      </c>
      <c r="V308" s="61" t="e">
        <f>IF(LEN('Описание предлагаемого товара'!#REF!)&gt;0,'Описание предлагаемого товара'!#REF!,"")</f>
        <v>#REF!</v>
      </c>
      <c r="W308" s="62" t="e">
        <f>IF(LEN('Описание предлагаемого товара'!#REF!)&gt;0,'Описание предлагаемого товара'!#REF!,"")</f>
        <v>#REF!</v>
      </c>
      <c r="X308" s="91" t="e">
        <f t="shared" ref="X308:Y308" si="2902">IFERROR(REPLACE(W308,FIND(CHAR(10),W308,1),1," "),W308)</f>
        <v>#REF!</v>
      </c>
      <c r="Y308" s="91" t="e">
        <f t="shared" si="2902"/>
        <v>#REF!</v>
      </c>
      <c r="Z308" s="91" t="e">
        <f t="shared" si="2551"/>
        <v>#REF!</v>
      </c>
      <c r="AA308" s="91" t="e">
        <f t="shared" si="2552"/>
        <v>#REF!</v>
      </c>
      <c r="AB308" s="91" t="e">
        <f t="shared" si="2553"/>
        <v>#REF!</v>
      </c>
      <c r="AC308" s="91" t="e">
        <f t="shared" ref="AC308:AF308" si="2903">IFERROR(REPLACE(AB308,FIND("  ",AB308,1),2," "),AB308)</f>
        <v>#REF!</v>
      </c>
      <c r="AD308" s="91" t="e">
        <f t="shared" si="2903"/>
        <v>#REF!</v>
      </c>
      <c r="AE308" s="91" t="e">
        <f t="shared" si="2903"/>
        <v>#REF!</v>
      </c>
      <c r="AF308" s="91" t="e">
        <f t="shared" si="2903"/>
        <v>#REF!</v>
      </c>
      <c r="AG308" s="23" t="str">
        <f>IFERROR(VLOOKUP(CI308*1,Обработ.выгрузка_реестра_РФ!$A:$G,4,),"")</f>
        <v/>
      </c>
      <c r="AH308" s="91" t="str">
        <f t="shared" ref="AH308:AI308" si="2904">IFERROR(REPLACE(AG308,FIND("-",AG308,1),1,"*"),AG308)</f>
        <v/>
      </c>
      <c r="AI308" s="91" t="str">
        <f t="shared" si="2904"/>
        <v/>
      </c>
      <c r="AJ308" s="27" t="str">
        <f t="shared" si="2651"/>
        <v/>
      </c>
      <c r="AK308" s="63" t="e">
        <f>IF(LEN('Описание предлагаемого товара'!#REF!)&gt;0,'Описание предлагаемого товара'!#REF!,"")</f>
        <v>#REF!</v>
      </c>
      <c r="AL308" s="91" t="e">
        <f t="shared" ref="AL308:AM308" si="2905">IFERROR(REPLACE(AK308,FIND(CHAR(10),AK308,1),1,""),AK308)</f>
        <v>#REF!</v>
      </c>
      <c r="AM308" s="91" t="e">
        <f t="shared" si="2905"/>
        <v>#REF!</v>
      </c>
      <c r="AN308" s="91" t="e">
        <f t="shared" ref="AN308:AR308" si="2906">IFERROR(REPLACE(AM308,FIND(" ",AM308,1),1,""),AM308)</f>
        <v>#REF!</v>
      </c>
      <c r="AO308" s="91" t="e">
        <f t="shared" si="2906"/>
        <v>#REF!</v>
      </c>
      <c r="AP308" s="91" t="e">
        <f t="shared" si="2906"/>
        <v>#REF!</v>
      </c>
      <c r="AQ308" s="91" t="e">
        <f t="shared" si="2906"/>
        <v>#REF!</v>
      </c>
      <c r="AR308" s="91" t="e">
        <f t="shared" si="2906"/>
        <v>#REF!</v>
      </c>
      <c r="AS308" s="91" t="e">
        <f t="shared" si="2558"/>
        <v>#REF!</v>
      </c>
      <c r="AT308" s="91" t="e">
        <f t="shared" si="2559"/>
        <v>#REF!</v>
      </c>
      <c r="AU308" s="32" t="e">
        <f t="shared" si="2542"/>
        <v>#REF!</v>
      </c>
      <c r="AV308" s="93" t="e">
        <f>'Описание предлагаемого товара'!#REF!</f>
        <v>#REF!</v>
      </c>
      <c r="AW308" s="91" t="e">
        <f>MIN(SEARCH({0,1,2,3,4,5,6,7,8,9},AV308&amp; "0123456789"))</f>
        <v>#REF!</v>
      </c>
      <c r="AX308" s="91" t="str">
        <f t="shared" si="2560"/>
        <v/>
      </c>
      <c r="AY308" s="91" t="str">
        <f t="shared" si="2561"/>
        <v/>
      </c>
      <c r="AZ308" s="91" t="str">
        <f t="shared" si="2562"/>
        <v/>
      </c>
      <c r="BA308" s="91" t="str">
        <f t="shared" si="2563"/>
        <v/>
      </c>
      <c r="BB308" s="91" t="str">
        <f t="shared" si="2564"/>
        <v/>
      </c>
      <c r="BC308" s="91" t="str">
        <f t="shared" si="2565"/>
        <v/>
      </c>
      <c r="BD308" s="91" t="str">
        <f t="shared" si="2566"/>
        <v/>
      </c>
      <c r="BE308" s="91" t="str">
        <f t="shared" si="2567"/>
        <v/>
      </c>
      <c r="BF308" s="91" t="str">
        <f t="shared" si="2568"/>
        <v/>
      </c>
      <c r="BG308" s="91" t="str">
        <f t="shared" si="2569"/>
        <v/>
      </c>
      <c r="BH308" s="91" t="str">
        <f t="shared" si="2570"/>
        <v/>
      </c>
      <c r="BI308" s="91" t="str">
        <f t="shared" si="2571"/>
        <v/>
      </c>
      <c r="BJ308" s="91" t="str">
        <f t="shared" si="2572"/>
        <v/>
      </c>
      <c r="BK308" s="91" t="str">
        <f t="shared" si="2573"/>
        <v/>
      </c>
      <c r="BL308" s="91" t="str">
        <f t="shared" si="2574"/>
        <v/>
      </c>
      <c r="BM308" s="91" t="str">
        <f t="shared" si="2575"/>
        <v/>
      </c>
      <c r="BN308" s="91" t="str">
        <f t="shared" si="2576"/>
        <v/>
      </c>
      <c r="BO308" s="91" t="str">
        <f t="shared" si="2577"/>
        <v/>
      </c>
      <c r="BP308" s="91" t="str">
        <f t="shared" si="2578"/>
        <v/>
      </c>
      <c r="BQ308" s="91" t="str">
        <f t="shared" si="2579"/>
        <v/>
      </c>
      <c r="BR308" s="91" t="str">
        <f t="shared" si="2580"/>
        <v/>
      </c>
      <c r="BS308" s="91" t="str">
        <f t="shared" si="2581"/>
        <v/>
      </c>
      <c r="BT308" s="91" t="str">
        <f t="shared" si="2582"/>
        <v/>
      </c>
      <c r="BU308" s="91" t="str">
        <f t="shared" si="2583"/>
        <v/>
      </c>
      <c r="BV308" s="91" t="str">
        <f t="shared" si="2584"/>
        <v/>
      </c>
      <c r="BW308" s="91" t="str">
        <f t="shared" si="2585"/>
        <v/>
      </c>
      <c r="BX308" s="91" t="str">
        <f t="shared" si="2586"/>
        <v/>
      </c>
      <c r="BY308" s="91" t="str">
        <f t="shared" si="2587"/>
        <v/>
      </c>
      <c r="BZ308" s="91" t="str">
        <f t="shared" si="2588"/>
        <v/>
      </c>
      <c r="CA308" s="91" t="str">
        <f t="shared" si="2589"/>
        <v/>
      </c>
      <c r="CB308" s="91" t="str">
        <f t="shared" si="2590"/>
        <v/>
      </c>
      <c r="CC308" s="91" t="str">
        <f t="shared" si="2591"/>
        <v/>
      </c>
      <c r="CD308" s="91" t="str">
        <f t="shared" si="2592"/>
        <v/>
      </c>
      <c r="CE308" s="91" t="str">
        <f t="shared" si="2593"/>
        <v/>
      </c>
      <c r="CF308" s="91" t="str">
        <f t="shared" si="2594"/>
        <v/>
      </c>
      <c r="CG308" s="91" t="str">
        <f t="shared" si="2595"/>
        <v/>
      </c>
      <c r="CH308" s="91" t="str">
        <f t="shared" si="2596"/>
        <v/>
      </c>
      <c r="CI308" s="91" t="str">
        <f t="shared" si="2597"/>
        <v>нет</v>
      </c>
      <c r="CJ308" s="63" t="e">
        <f>IF(LEN('Описание предлагаемого товара'!#REF!)&gt;0,'Описание предлагаемого товара'!#REF!,"")</f>
        <v>#REF!</v>
      </c>
      <c r="CK308" s="91" t="e">
        <f t="shared" ref="CK308:CL308" si="2907">IFERROR(REPLACE(CJ308,FIND(CHAR(10),CJ308,1),1,""),CJ308)</f>
        <v>#REF!</v>
      </c>
      <c r="CL308" s="91" t="e">
        <f t="shared" si="2907"/>
        <v>#REF!</v>
      </c>
      <c r="CM308" s="91" t="e">
        <f t="shared" si="2599"/>
        <v>#REF!</v>
      </c>
      <c r="CN308" s="91" t="e">
        <f t="shared" si="2600"/>
        <v>#REF!</v>
      </c>
      <c r="CO308" s="91" t="e">
        <f t="shared" si="2601"/>
        <v>#REF!</v>
      </c>
      <c r="CP308" s="90" t="e">
        <f>IF(AU308="Не указан реестровый номер (мера нац.режима Запрет)","",IF(CI308="нет","",IF(CU308="да","исключение(не смотрим баллы)",IFERROR(IF(CI308*1&gt;0,IFERROR(IF(VLOOKUP(CI308*1,Обработ.выгрузка_реестра_РФ!$A:$G,7,)=0,"Баллы не установлены",VLOOKUP(CI308*1,Обработ.выгрузка_реестра_РФ!$A:$G,7,)),IF(LEN(CI308)&gt;14,"","нет номера в реестре РФ")),""),IF(LEN(CI308)=0,"","Некорректный реестровый номер")))))</f>
        <v>#REF!</v>
      </c>
      <c r="CQ308" s="33" t="e">
        <f>IF(LEN(C308)&gt;0,IFERROR(IF(LEN(H308)&gt;0,IF(LEN(VLOOKUP(H308,'исключения(не_смотрим_баллы)'!$A:$C,1,))&gt;0,"да","нет"),"не введен ОКПД2"),"нет"),"")</f>
        <v>#REF!</v>
      </c>
      <c r="CR308" s="33" t="e">
        <f ca="1">IF(CQ308="да",IF(TODAY()&lt;VLOOKUP(H308,'исключения(не_смотрим_баллы)'!$A:$C,3,),"да","нет"),"")</f>
        <v>#REF!</v>
      </c>
      <c r="CS308" s="33" t="str">
        <f>IFERROR(IF(CQ308="да",IF(VLOOKUP(CI308*1,Обработ.выгрузка_реестра_РФ!$A:$G,2,)&lt;VLOOKUP(H308,'исключения(не_смотрим_баллы)'!$A:$C,2,),"да","нет"),""),"")</f>
        <v/>
      </c>
      <c r="CT308" s="24"/>
      <c r="CU308" s="33" t="e">
        <f t="shared" si="2613"/>
        <v>#REF!</v>
      </c>
      <c r="CV308" s="91" t="e">
        <f t="shared" si="2614"/>
        <v>#REF!</v>
      </c>
      <c r="CW308" s="27" t="e">
        <f t="shared" si="2615"/>
        <v>#REF!</v>
      </c>
      <c r="CX308" s="26" t="e">
        <f t="shared" si="2544"/>
        <v>#REF!</v>
      </c>
      <c r="CY308" s="64" t="e">
        <f>IF(LEN('Описание предлагаемого товара'!#REF!)&gt;0,'Описание предлагаемого товара'!#REF!,"")</f>
        <v>#REF!</v>
      </c>
      <c r="CZ308" s="95" t="e">
        <f t="shared" si="2602"/>
        <v>#REF!</v>
      </c>
      <c r="DA308" s="95" t="e">
        <f t="shared" ref="DA308" si="2908">IFERROR(REPLACE(CZ308,FIND(" ",CZ308,1),1,""),CZ308)</f>
        <v>#REF!</v>
      </c>
      <c r="DB308" s="95" t="e">
        <f t="shared" si="2546"/>
        <v>#REF!</v>
      </c>
      <c r="DC308" s="95" t="e">
        <f t="shared" ref="DC308:DD308" si="2909">IFERROR(REPLACE(DB308,FIND("г.",DB308,1),2,""),DB308)</f>
        <v>#REF!</v>
      </c>
      <c r="DD308" s="95" t="e">
        <f t="shared" si="2909"/>
        <v>#REF!</v>
      </c>
      <c r="DE308" s="95" t="e">
        <f t="shared" ref="DE308:DF308" si="2910">IFERROR(REPLACE(DD308,FIND("г",DD308,1),1,""),DD308)</f>
        <v>#REF!</v>
      </c>
      <c r="DF308" s="95" t="e">
        <f t="shared" si="2910"/>
        <v>#REF!</v>
      </c>
      <c r="DG308" s="95" t="e">
        <f t="shared" si="2619"/>
        <v>#REF!</v>
      </c>
      <c r="DH308" s="25" t="str">
        <f>IFERROR(VLOOKUP(CI308*1,Обработ.выгрузка_реестра_РФ!$A:$G,5,),"")</f>
        <v/>
      </c>
      <c r="DI308" s="27" t="str">
        <f t="shared" si="2629"/>
        <v/>
      </c>
      <c r="DJ308" s="27" t="str">
        <f t="shared" ca="1" si="2606"/>
        <v/>
      </c>
      <c r="DK308" s="63" t="e">
        <f>IF(LEN('Описание предлагаемого товара'!#REF!)&gt;0,'Описание предлагаемого товара'!#REF!,"")</f>
        <v>#REF!</v>
      </c>
      <c r="DL308" s="63" t="e">
        <f>IF(LEN('Описание предлагаемого товара'!#REF!)&gt;0,'Описание предлагаемого товара'!#REF!,"")</f>
        <v>#REF!</v>
      </c>
      <c r="DM308" s="32"/>
    </row>
    <row r="309" spans="1:117" ht="48.75" customHeight="1" x14ac:dyDescent="0.25">
      <c r="A309" s="61" t="e">
        <f>IF(LEN('Описание предлагаемого товара'!#REF!)&gt;0,'Описание предлагаемого товара'!#REF!,"")</f>
        <v>#REF!</v>
      </c>
      <c r="B309" s="65" t="e">
        <f>IF(LEN('Описание предлагаемого товара'!#REF!)&gt;0,'Описание предлагаемого товара'!#REF!,"")</f>
        <v>#REF!</v>
      </c>
      <c r="C309" s="61" t="e">
        <f>IF(LEN('Описание предлагаемого товара'!#REF!)&gt;0,'Описание предлагаемого товара'!#REF!,"")</f>
        <v>#REF!</v>
      </c>
      <c r="D309" s="61" t="e">
        <f>IF(LEN('Описание предлагаемого товара'!#REF!)&gt;0,'Описание предлагаемого товара'!#REF!,"")</f>
        <v>#REF!</v>
      </c>
      <c r="E309" s="61" t="e">
        <f>IF(LEN('Описание предлагаемого товара'!#REF!)&gt;0,'Описание предлагаемого товара'!#REF!,"")</f>
        <v>#REF!</v>
      </c>
      <c r="F309" s="61" t="e">
        <f>IF(LEN('Описание предлагаемого товара'!#REF!)&gt;0,'Описание предлагаемого товара'!#REF!,"")</f>
        <v>#REF!</v>
      </c>
      <c r="G309" s="61" t="e">
        <f>IF(LEN('Описание предлагаемого товара'!#REF!)&gt;0,'Описание предлагаемого товара'!#REF!,"")</f>
        <v>#REF!</v>
      </c>
      <c r="H309" s="61" t="e">
        <f>IF(LEN('Описание предлагаемого товара'!#REF!)&gt;0,'Описание предлагаемого товара'!#REF!,"")</f>
        <v>#REF!</v>
      </c>
      <c r="I309" s="61" t="e">
        <f>IF(LEN('Описание предлагаемого товара'!#REF!)&gt;0,'Описание предлагаемого товара'!#REF!,"")</f>
        <v>#REF!</v>
      </c>
      <c r="J309" s="38" t="str">
        <f>IFERROR(VLOOKUP(B309,SAP!$A:$E,5,),"")</f>
        <v/>
      </c>
      <c r="K309" s="40" t="str">
        <f t="shared" si="2549"/>
        <v/>
      </c>
      <c r="L309" s="61" t="e">
        <f>IF(LEN('Описание предлагаемого товара'!#REF!)&gt;0,IFERROR('Описание предлагаемого товара'!#REF!*1,""),"")</f>
        <v>#REF!</v>
      </c>
      <c r="M309" s="39" t="str">
        <f>IFERROR(VLOOKUP(B309,SAP!$A:$E,2,),"")</f>
        <v/>
      </c>
      <c r="N309" s="41" t="str">
        <f t="shared" si="2685"/>
        <v/>
      </c>
      <c r="O309" s="39" t="str">
        <f t="shared" si="2536"/>
        <v/>
      </c>
      <c r="P309" s="36" t="e">
        <f>IF(LEN('Описание предлагаемого товара'!#REF!)&gt;0,'Описание предлагаемого товара'!#REF!,"")</f>
        <v>#REF!</v>
      </c>
      <c r="Q30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09" s="37" t="e">
        <f>IF(LEN('Описание предлагаемого товара'!#REF!)&gt;0,'Описание предлагаемого товара'!#REF!,"")</f>
        <v>#REF!</v>
      </c>
      <c r="S309" s="37" t="e">
        <f>IF(LEN('Описание предлагаемого товара'!#REF!)&gt;0,'Описание предлагаемого товара'!#REF!,"")</f>
        <v>#REF!</v>
      </c>
      <c r="T30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09" s="23" t="str">
        <f>IFERROR(VLOOKUP(CI309*1,Обработ.выгрузка_реестра_РФ!$A:$G,6,),"")</f>
        <v/>
      </c>
      <c r="V309" s="61" t="e">
        <f>IF(LEN('Описание предлагаемого товара'!#REF!)&gt;0,'Описание предлагаемого товара'!#REF!,"")</f>
        <v>#REF!</v>
      </c>
      <c r="W309" s="62" t="e">
        <f>IF(LEN('Описание предлагаемого товара'!#REF!)&gt;0,'Описание предлагаемого товара'!#REF!,"")</f>
        <v>#REF!</v>
      </c>
      <c r="X309" s="91" t="e">
        <f t="shared" ref="X309:Y309" si="2911">IFERROR(REPLACE(W309,FIND(CHAR(10),W309,1),1," "),W309)</f>
        <v>#REF!</v>
      </c>
      <c r="Y309" s="91" t="e">
        <f t="shared" si="2911"/>
        <v>#REF!</v>
      </c>
      <c r="Z309" s="91" t="e">
        <f t="shared" si="2551"/>
        <v>#REF!</v>
      </c>
      <c r="AA309" s="91" t="e">
        <f t="shared" si="2552"/>
        <v>#REF!</v>
      </c>
      <c r="AB309" s="91" t="e">
        <f t="shared" si="2553"/>
        <v>#REF!</v>
      </c>
      <c r="AC309" s="91" t="e">
        <f t="shared" ref="AC309:AF309" si="2912">IFERROR(REPLACE(AB309,FIND("  ",AB309,1),2," "),AB309)</f>
        <v>#REF!</v>
      </c>
      <c r="AD309" s="91" t="e">
        <f t="shared" si="2912"/>
        <v>#REF!</v>
      </c>
      <c r="AE309" s="91" t="e">
        <f t="shared" si="2912"/>
        <v>#REF!</v>
      </c>
      <c r="AF309" s="91" t="e">
        <f t="shared" si="2912"/>
        <v>#REF!</v>
      </c>
      <c r="AG309" s="23" t="str">
        <f>IFERROR(VLOOKUP(CI309*1,Обработ.выгрузка_реестра_РФ!$A:$G,4,),"")</f>
        <v/>
      </c>
      <c r="AH309" s="91" t="str">
        <f t="shared" ref="AH309:AI309" si="2913">IFERROR(REPLACE(AG309,FIND("-",AG309,1),1,"*"),AG309)</f>
        <v/>
      </c>
      <c r="AI309" s="91" t="str">
        <f t="shared" si="2913"/>
        <v/>
      </c>
      <c r="AJ309" s="27" t="str">
        <f t="shared" si="2651"/>
        <v/>
      </c>
      <c r="AK309" s="63" t="e">
        <f>IF(LEN('Описание предлагаемого товара'!#REF!)&gt;0,'Описание предлагаемого товара'!#REF!,"")</f>
        <v>#REF!</v>
      </c>
      <c r="AL309" s="91" t="e">
        <f t="shared" ref="AL309:AM309" si="2914">IFERROR(REPLACE(AK309,FIND(CHAR(10),AK309,1),1,""),AK309)</f>
        <v>#REF!</v>
      </c>
      <c r="AM309" s="91" t="e">
        <f t="shared" si="2914"/>
        <v>#REF!</v>
      </c>
      <c r="AN309" s="91" t="e">
        <f t="shared" ref="AN309:AR309" si="2915">IFERROR(REPLACE(AM309,FIND(" ",AM309,1),1,""),AM309)</f>
        <v>#REF!</v>
      </c>
      <c r="AO309" s="91" t="e">
        <f t="shared" si="2915"/>
        <v>#REF!</v>
      </c>
      <c r="AP309" s="91" t="e">
        <f t="shared" si="2915"/>
        <v>#REF!</v>
      </c>
      <c r="AQ309" s="91" t="e">
        <f t="shared" si="2915"/>
        <v>#REF!</v>
      </c>
      <c r="AR309" s="91" t="e">
        <f t="shared" si="2915"/>
        <v>#REF!</v>
      </c>
      <c r="AS309" s="91" t="e">
        <f t="shared" si="2558"/>
        <v>#REF!</v>
      </c>
      <c r="AT309" s="91" t="e">
        <f t="shared" si="2559"/>
        <v>#REF!</v>
      </c>
      <c r="AU309" s="32" t="e">
        <f t="shared" si="2542"/>
        <v>#REF!</v>
      </c>
      <c r="AV309" s="93" t="e">
        <f>'Описание предлагаемого товара'!#REF!</f>
        <v>#REF!</v>
      </c>
      <c r="AW309" s="91" t="e">
        <f>MIN(SEARCH({0,1,2,3,4,5,6,7,8,9},AV309&amp; "0123456789"))</f>
        <v>#REF!</v>
      </c>
      <c r="AX309" s="91" t="str">
        <f t="shared" si="2560"/>
        <v/>
      </c>
      <c r="AY309" s="91" t="str">
        <f t="shared" si="2561"/>
        <v/>
      </c>
      <c r="AZ309" s="91" t="str">
        <f t="shared" si="2562"/>
        <v/>
      </c>
      <c r="BA309" s="91" t="str">
        <f t="shared" si="2563"/>
        <v/>
      </c>
      <c r="BB309" s="91" t="str">
        <f t="shared" si="2564"/>
        <v/>
      </c>
      <c r="BC309" s="91" t="str">
        <f t="shared" si="2565"/>
        <v/>
      </c>
      <c r="BD309" s="91" t="str">
        <f t="shared" si="2566"/>
        <v/>
      </c>
      <c r="BE309" s="91" t="str">
        <f t="shared" si="2567"/>
        <v/>
      </c>
      <c r="BF309" s="91" t="str">
        <f t="shared" si="2568"/>
        <v/>
      </c>
      <c r="BG309" s="91" t="str">
        <f t="shared" si="2569"/>
        <v/>
      </c>
      <c r="BH309" s="91" t="str">
        <f t="shared" si="2570"/>
        <v/>
      </c>
      <c r="BI309" s="91" t="str">
        <f t="shared" si="2571"/>
        <v/>
      </c>
      <c r="BJ309" s="91" t="str">
        <f t="shared" si="2572"/>
        <v/>
      </c>
      <c r="BK309" s="91" t="str">
        <f t="shared" si="2573"/>
        <v/>
      </c>
      <c r="BL309" s="91" t="str">
        <f t="shared" si="2574"/>
        <v/>
      </c>
      <c r="BM309" s="91" t="str">
        <f t="shared" si="2575"/>
        <v/>
      </c>
      <c r="BN309" s="91" t="str">
        <f t="shared" si="2576"/>
        <v/>
      </c>
      <c r="BO309" s="91" t="str">
        <f t="shared" si="2577"/>
        <v/>
      </c>
      <c r="BP309" s="91" t="str">
        <f t="shared" si="2578"/>
        <v/>
      </c>
      <c r="BQ309" s="91" t="str">
        <f t="shared" si="2579"/>
        <v/>
      </c>
      <c r="BR309" s="91" t="str">
        <f t="shared" si="2580"/>
        <v/>
      </c>
      <c r="BS309" s="91" t="str">
        <f t="shared" si="2581"/>
        <v/>
      </c>
      <c r="BT309" s="91" t="str">
        <f t="shared" si="2582"/>
        <v/>
      </c>
      <c r="BU309" s="91" t="str">
        <f t="shared" si="2583"/>
        <v/>
      </c>
      <c r="BV309" s="91" t="str">
        <f t="shared" si="2584"/>
        <v/>
      </c>
      <c r="BW309" s="91" t="str">
        <f t="shared" si="2585"/>
        <v/>
      </c>
      <c r="BX309" s="91" t="str">
        <f t="shared" si="2586"/>
        <v/>
      </c>
      <c r="BY309" s="91" t="str">
        <f t="shared" si="2587"/>
        <v/>
      </c>
      <c r="BZ309" s="91" t="str">
        <f t="shared" si="2588"/>
        <v/>
      </c>
      <c r="CA309" s="91" t="str">
        <f t="shared" si="2589"/>
        <v/>
      </c>
      <c r="CB309" s="91" t="str">
        <f t="shared" si="2590"/>
        <v/>
      </c>
      <c r="CC309" s="91" t="str">
        <f t="shared" si="2591"/>
        <v/>
      </c>
      <c r="CD309" s="91" t="str">
        <f t="shared" si="2592"/>
        <v/>
      </c>
      <c r="CE309" s="91" t="str">
        <f t="shared" si="2593"/>
        <v/>
      </c>
      <c r="CF309" s="91" t="str">
        <f t="shared" si="2594"/>
        <v/>
      </c>
      <c r="CG309" s="91" t="str">
        <f t="shared" si="2595"/>
        <v/>
      </c>
      <c r="CH309" s="91" t="str">
        <f t="shared" si="2596"/>
        <v/>
      </c>
      <c r="CI309" s="91" t="str">
        <f t="shared" si="2597"/>
        <v>нет</v>
      </c>
      <c r="CJ309" s="63" t="e">
        <f>IF(LEN('Описание предлагаемого товара'!#REF!)&gt;0,'Описание предлагаемого товара'!#REF!,"")</f>
        <v>#REF!</v>
      </c>
      <c r="CK309" s="91" t="e">
        <f t="shared" ref="CK309:CL309" si="2916">IFERROR(REPLACE(CJ309,FIND(CHAR(10),CJ309,1),1,""),CJ309)</f>
        <v>#REF!</v>
      </c>
      <c r="CL309" s="91" t="e">
        <f t="shared" si="2916"/>
        <v>#REF!</v>
      </c>
      <c r="CM309" s="91" t="e">
        <f t="shared" si="2599"/>
        <v>#REF!</v>
      </c>
      <c r="CN309" s="91" t="e">
        <f t="shared" si="2600"/>
        <v>#REF!</v>
      </c>
      <c r="CO309" s="91" t="e">
        <f t="shared" si="2601"/>
        <v>#REF!</v>
      </c>
      <c r="CP309" s="90" t="e">
        <f>IF(AU309="Не указан реестровый номер (мера нац.режима Запрет)","",IF(CI309="нет","",IF(CU309="да","исключение(не смотрим баллы)",IFERROR(IF(CI309*1&gt;0,IFERROR(IF(VLOOKUP(CI309*1,Обработ.выгрузка_реестра_РФ!$A:$G,7,)=0,"Баллы не установлены",VLOOKUP(CI309*1,Обработ.выгрузка_реестра_РФ!$A:$G,7,)),IF(LEN(CI309)&gt;14,"","нет номера в реестре РФ")),""),IF(LEN(CI309)=0,"","Некорректный реестровый номер")))))</f>
        <v>#REF!</v>
      </c>
      <c r="CQ309" s="33" t="e">
        <f>IF(LEN(C309)&gt;0,IFERROR(IF(LEN(H309)&gt;0,IF(LEN(VLOOKUP(H309,'исключения(не_смотрим_баллы)'!$A:$C,1,))&gt;0,"да","нет"),"не введен ОКПД2"),"нет"),"")</f>
        <v>#REF!</v>
      </c>
      <c r="CR309" s="33" t="e">
        <f ca="1">IF(CQ309="да",IF(TODAY()&lt;VLOOKUP(H309,'исключения(не_смотрим_баллы)'!$A:$C,3,),"да","нет"),"")</f>
        <v>#REF!</v>
      </c>
      <c r="CS309" s="33" t="str">
        <f>IFERROR(IF(CQ309="да",IF(VLOOKUP(CI309*1,Обработ.выгрузка_реестра_РФ!$A:$G,2,)&lt;VLOOKUP(H309,'исключения(не_смотрим_баллы)'!$A:$C,2,),"да","нет"),""),"")</f>
        <v/>
      </c>
      <c r="CT309" s="24"/>
      <c r="CU309" s="33" t="e">
        <f t="shared" si="2613"/>
        <v>#REF!</v>
      </c>
      <c r="CV309" s="91" t="e">
        <f t="shared" si="2614"/>
        <v>#REF!</v>
      </c>
      <c r="CW309" s="27" t="e">
        <f t="shared" si="2615"/>
        <v>#REF!</v>
      </c>
      <c r="CX309" s="26" t="e">
        <f t="shared" si="2544"/>
        <v>#REF!</v>
      </c>
      <c r="CY309" s="64" t="e">
        <f>IF(LEN('Описание предлагаемого товара'!#REF!)&gt;0,'Описание предлагаемого товара'!#REF!,"")</f>
        <v>#REF!</v>
      </c>
      <c r="CZ309" s="95" t="e">
        <f t="shared" si="2602"/>
        <v>#REF!</v>
      </c>
      <c r="DA309" s="95" t="e">
        <f t="shared" ref="DA309" si="2917">IFERROR(REPLACE(CZ309,FIND(" ",CZ309,1),1,""),CZ309)</f>
        <v>#REF!</v>
      </c>
      <c r="DB309" s="95" t="e">
        <f t="shared" si="2546"/>
        <v>#REF!</v>
      </c>
      <c r="DC309" s="95" t="e">
        <f t="shared" ref="DC309:DD309" si="2918">IFERROR(REPLACE(DB309,FIND("г.",DB309,1),2,""),DB309)</f>
        <v>#REF!</v>
      </c>
      <c r="DD309" s="95" t="e">
        <f t="shared" si="2918"/>
        <v>#REF!</v>
      </c>
      <c r="DE309" s="95" t="e">
        <f t="shared" ref="DE309:DF309" si="2919">IFERROR(REPLACE(DD309,FIND("г",DD309,1),1,""),DD309)</f>
        <v>#REF!</v>
      </c>
      <c r="DF309" s="95" t="e">
        <f t="shared" si="2919"/>
        <v>#REF!</v>
      </c>
      <c r="DG309" s="95" t="e">
        <f t="shared" si="2619"/>
        <v>#REF!</v>
      </c>
      <c r="DH309" s="25" t="str">
        <f>IFERROR(VLOOKUP(CI309*1,Обработ.выгрузка_реестра_РФ!$A:$G,5,),"")</f>
        <v/>
      </c>
      <c r="DI309" s="27" t="str">
        <f t="shared" si="2629"/>
        <v/>
      </c>
      <c r="DJ309" s="27" t="str">
        <f t="shared" ca="1" si="2606"/>
        <v/>
      </c>
      <c r="DK309" s="63" t="e">
        <f>IF(LEN('Описание предлагаемого товара'!#REF!)&gt;0,'Описание предлагаемого товара'!#REF!,"")</f>
        <v>#REF!</v>
      </c>
      <c r="DL309" s="63" t="e">
        <f>IF(LEN('Описание предлагаемого товара'!#REF!)&gt;0,'Описание предлагаемого товара'!#REF!,"")</f>
        <v>#REF!</v>
      </c>
      <c r="DM309" s="32"/>
    </row>
    <row r="310" spans="1:117" ht="48.75" customHeight="1" x14ac:dyDescent="0.25">
      <c r="A310" s="61" t="e">
        <f>IF(LEN('Описание предлагаемого товара'!#REF!)&gt;0,'Описание предлагаемого товара'!#REF!,"")</f>
        <v>#REF!</v>
      </c>
      <c r="B310" s="65" t="e">
        <f>IF(LEN('Описание предлагаемого товара'!#REF!)&gt;0,'Описание предлагаемого товара'!#REF!,"")</f>
        <v>#REF!</v>
      </c>
      <c r="C310" s="61" t="e">
        <f>IF(LEN('Описание предлагаемого товара'!#REF!)&gt;0,'Описание предлагаемого товара'!#REF!,"")</f>
        <v>#REF!</v>
      </c>
      <c r="D310" s="61" t="e">
        <f>IF(LEN('Описание предлагаемого товара'!#REF!)&gt;0,'Описание предлагаемого товара'!#REF!,"")</f>
        <v>#REF!</v>
      </c>
      <c r="E310" s="61" t="e">
        <f>IF(LEN('Описание предлагаемого товара'!#REF!)&gt;0,'Описание предлагаемого товара'!#REF!,"")</f>
        <v>#REF!</v>
      </c>
      <c r="F310" s="61" t="e">
        <f>IF(LEN('Описание предлагаемого товара'!#REF!)&gt;0,'Описание предлагаемого товара'!#REF!,"")</f>
        <v>#REF!</v>
      </c>
      <c r="G310" s="61" t="e">
        <f>IF(LEN('Описание предлагаемого товара'!#REF!)&gt;0,'Описание предлагаемого товара'!#REF!,"")</f>
        <v>#REF!</v>
      </c>
      <c r="H310" s="61" t="e">
        <f>IF(LEN('Описание предлагаемого товара'!#REF!)&gt;0,'Описание предлагаемого товара'!#REF!,"")</f>
        <v>#REF!</v>
      </c>
      <c r="I310" s="61" t="e">
        <f>IF(LEN('Описание предлагаемого товара'!#REF!)&gt;0,'Описание предлагаемого товара'!#REF!,"")</f>
        <v>#REF!</v>
      </c>
      <c r="J310" s="38" t="str">
        <f>IFERROR(VLOOKUP(B310,SAP!$A:$E,5,),"")</f>
        <v/>
      </c>
      <c r="K310" s="40" t="str">
        <f t="shared" si="2549"/>
        <v/>
      </c>
      <c r="L310" s="61" t="e">
        <f>IF(LEN('Описание предлагаемого товара'!#REF!)&gt;0,IFERROR('Описание предлагаемого товара'!#REF!*1,""),"")</f>
        <v>#REF!</v>
      </c>
      <c r="M310" s="39" t="str">
        <f>IFERROR(VLOOKUP(B310,SAP!$A:$E,2,),"")</f>
        <v/>
      </c>
      <c r="N310" s="41" t="str">
        <f t="shared" si="2685"/>
        <v/>
      </c>
      <c r="O310" s="39" t="str">
        <f t="shared" si="2536"/>
        <v/>
      </c>
      <c r="P310" s="36" t="e">
        <f>IF(LEN('Описание предлагаемого товара'!#REF!)&gt;0,'Описание предлагаемого товара'!#REF!,"")</f>
        <v>#REF!</v>
      </c>
      <c r="Q31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10" s="37" t="e">
        <f>IF(LEN('Описание предлагаемого товара'!#REF!)&gt;0,'Описание предлагаемого товара'!#REF!,"")</f>
        <v>#REF!</v>
      </c>
      <c r="S310" s="37" t="e">
        <f>IF(LEN('Описание предлагаемого товара'!#REF!)&gt;0,'Описание предлагаемого товара'!#REF!,"")</f>
        <v>#REF!</v>
      </c>
      <c r="T31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10" s="23" t="str">
        <f>IFERROR(VLOOKUP(CI310*1,Обработ.выгрузка_реестра_РФ!$A:$G,6,),"")</f>
        <v/>
      </c>
      <c r="V310" s="61" t="e">
        <f>IF(LEN('Описание предлагаемого товара'!#REF!)&gt;0,'Описание предлагаемого товара'!#REF!,"")</f>
        <v>#REF!</v>
      </c>
      <c r="W310" s="62" t="e">
        <f>IF(LEN('Описание предлагаемого товара'!#REF!)&gt;0,'Описание предлагаемого товара'!#REF!,"")</f>
        <v>#REF!</v>
      </c>
      <c r="X310" s="91" t="e">
        <f t="shared" ref="X310:Y310" si="2920">IFERROR(REPLACE(W310,FIND(CHAR(10),W310,1),1," "),W310)</f>
        <v>#REF!</v>
      </c>
      <c r="Y310" s="91" t="e">
        <f t="shared" si="2920"/>
        <v>#REF!</v>
      </c>
      <c r="Z310" s="91" t="e">
        <f t="shared" si="2551"/>
        <v>#REF!</v>
      </c>
      <c r="AA310" s="91" t="e">
        <f t="shared" si="2552"/>
        <v>#REF!</v>
      </c>
      <c r="AB310" s="91" t="e">
        <f t="shared" si="2553"/>
        <v>#REF!</v>
      </c>
      <c r="AC310" s="91" t="e">
        <f t="shared" ref="AC310:AF310" si="2921">IFERROR(REPLACE(AB310,FIND("  ",AB310,1),2," "),AB310)</f>
        <v>#REF!</v>
      </c>
      <c r="AD310" s="91" t="e">
        <f t="shared" si="2921"/>
        <v>#REF!</v>
      </c>
      <c r="AE310" s="91" t="e">
        <f t="shared" si="2921"/>
        <v>#REF!</v>
      </c>
      <c r="AF310" s="91" t="e">
        <f t="shared" si="2921"/>
        <v>#REF!</v>
      </c>
      <c r="AG310" s="23" t="str">
        <f>IFERROR(VLOOKUP(CI310*1,Обработ.выгрузка_реестра_РФ!$A:$G,4,),"")</f>
        <v/>
      </c>
      <c r="AH310" s="91" t="str">
        <f t="shared" ref="AH310:AI310" si="2922">IFERROR(REPLACE(AG310,FIND("-",AG310,1),1,"*"),AG310)</f>
        <v/>
      </c>
      <c r="AI310" s="91" t="str">
        <f t="shared" si="2922"/>
        <v/>
      </c>
      <c r="AJ310" s="27" t="str">
        <f t="shared" si="2651"/>
        <v/>
      </c>
      <c r="AK310" s="63" t="e">
        <f>IF(LEN('Описание предлагаемого товара'!#REF!)&gt;0,'Описание предлагаемого товара'!#REF!,"")</f>
        <v>#REF!</v>
      </c>
      <c r="AL310" s="91" t="e">
        <f t="shared" ref="AL310:AM310" si="2923">IFERROR(REPLACE(AK310,FIND(CHAR(10),AK310,1),1,""),AK310)</f>
        <v>#REF!</v>
      </c>
      <c r="AM310" s="91" t="e">
        <f t="shared" si="2923"/>
        <v>#REF!</v>
      </c>
      <c r="AN310" s="91" t="e">
        <f t="shared" ref="AN310:AR310" si="2924">IFERROR(REPLACE(AM310,FIND(" ",AM310,1),1,""),AM310)</f>
        <v>#REF!</v>
      </c>
      <c r="AO310" s="91" t="e">
        <f t="shared" si="2924"/>
        <v>#REF!</v>
      </c>
      <c r="AP310" s="91" t="e">
        <f t="shared" si="2924"/>
        <v>#REF!</v>
      </c>
      <c r="AQ310" s="91" t="e">
        <f t="shared" si="2924"/>
        <v>#REF!</v>
      </c>
      <c r="AR310" s="91" t="e">
        <f t="shared" si="2924"/>
        <v>#REF!</v>
      </c>
      <c r="AS310" s="91" t="e">
        <f t="shared" si="2558"/>
        <v>#REF!</v>
      </c>
      <c r="AT310" s="91" t="e">
        <f t="shared" si="2559"/>
        <v>#REF!</v>
      </c>
      <c r="AU310" s="32" t="e">
        <f t="shared" si="2542"/>
        <v>#REF!</v>
      </c>
      <c r="AV310" s="93" t="e">
        <f>'Описание предлагаемого товара'!#REF!</f>
        <v>#REF!</v>
      </c>
      <c r="AW310" s="91" t="e">
        <f>MIN(SEARCH({0,1,2,3,4,5,6,7,8,9},AV310&amp; "0123456789"))</f>
        <v>#REF!</v>
      </c>
      <c r="AX310" s="91" t="str">
        <f t="shared" si="2560"/>
        <v/>
      </c>
      <c r="AY310" s="91" t="str">
        <f t="shared" si="2561"/>
        <v/>
      </c>
      <c r="AZ310" s="91" t="str">
        <f t="shared" si="2562"/>
        <v/>
      </c>
      <c r="BA310" s="91" t="str">
        <f t="shared" si="2563"/>
        <v/>
      </c>
      <c r="BB310" s="91" t="str">
        <f t="shared" si="2564"/>
        <v/>
      </c>
      <c r="BC310" s="91" t="str">
        <f t="shared" si="2565"/>
        <v/>
      </c>
      <c r="BD310" s="91" t="str">
        <f t="shared" si="2566"/>
        <v/>
      </c>
      <c r="BE310" s="91" t="str">
        <f t="shared" si="2567"/>
        <v/>
      </c>
      <c r="BF310" s="91" t="str">
        <f t="shared" si="2568"/>
        <v/>
      </c>
      <c r="BG310" s="91" t="str">
        <f t="shared" si="2569"/>
        <v/>
      </c>
      <c r="BH310" s="91" t="str">
        <f t="shared" si="2570"/>
        <v/>
      </c>
      <c r="BI310" s="91" t="str">
        <f t="shared" si="2571"/>
        <v/>
      </c>
      <c r="BJ310" s="91" t="str">
        <f t="shared" si="2572"/>
        <v/>
      </c>
      <c r="BK310" s="91" t="str">
        <f t="shared" si="2573"/>
        <v/>
      </c>
      <c r="BL310" s="91" t="str">
        <f t="shared" si="2574"/>
        <v/>
      </c>
      <c r="BM310" s="91" t="str">
        <f t="shared" si="2575"/>
        <v/>
      </c>
      <c r="BN310" s="91" t="str">
        <f t="shared" si="2576"/>
        <v/>
      </c>
      <c r="BO310" s="91" t="str">
        <f t="shared" si="2577"/>
        <v/>
      </c>
      <c r="BP310" s="91" t="str">
        <f t="shared" si="2578"/>
        <v/>
      </c>
      <c r="BQ310" s="91" t="str">
        <f t="shared" si="2579"/>
        <v/>
      </c>
      <c r="BR310" s="91" t="str">
        <f t="shared" si="2580"/>
        <v/>
      </c>
      <c r="BS310" s="91" t="str">
        <f t="shared" si="2581"/>
        <v/>
      </c>
      <c r="BT310" s="91" t="str">
        <f t="shared" si="2582"/>
        <v/>
      </c>
      <c r="BU310" s="91" t="str">
        <f t="shared" si="2583"/>
        <v/>
      </c>
      <c r="BV310" s="91" t="str">
        <f t="shared" si="2584"/>
        <v/>
      </c>
      <c r="BW310" s="91" t="str">
        <f t="shared" si="2585"/>
        <v/>
      </c>
      <c r="BX310" s="91" t="str">
        <f t="shared" si="2586"/>
        <v/>
      </c>
      <c r="BY310" s="91" t="str">
        <f t="shared" si="2587"/>
        <v/>
      </c>
      <c r="BZ310" s="91" t="str">
        <f t="shared" si="2588"/>
        <v/>
      </c>
      <c r="CA310" s="91" t="str">
        <f t="shared" si="2589"/>
        <v/>
      </c>
      <c r="CB310" s="91" t="str">
        <f t="shared" si="2590"/>
        <v/>
      </c>
      <c r="CC310" s="91" t="str">
        <f t="shared" si="2591"/>
        <v/>
      </c>
      <c r="CD310" s="91" t="str">
        <f t="shared" si="2592"/>
        <v/>
      </c>
      <c r="CE310" s="91" t="str">
        <f t="shared" si="2593"/>
        <v/>
      </c>
      <c r="CF310" s="91" t="str">
        <f t="shared" si="2594"/>
        <v/>
      </c>
      <c r="CG310" s="91" t="str">
        <f t="shared" si="2595"/>
        <v/>
      </c>
      <c r="CH310" s="91" t="str">
        <f t="shared" si="2596"/>
        <v/>
      </c>
      <c r="CI310" s="91" t="str">
        <f t="shared" si="2597"/>
        <v>нет</v>
      </c>
      <c r="CJ310" s="63" t="e">
        <f>IF(LEN('Описание предлагаемого товара'!#REF!)&gt;0,'Описание предлагаемого товара'!#REF!,"")</f>
        <v>#REF!</v>
      </c>
      <c r="CK310" s="91" t="e">
        <f t="shared" ref="CK310:CL310" si="2925">IFERROR(REPLACE(CJ310,FIND(CHAR(10),CJ310,1),1,""),CJ310)</f>
        <v>#REF!</v>
      </c>
      <c r="CL310" s="91" t="e">
        <f t="shared" si="2925"/>
        <v>#REF!</v>
      </c>
      <c r="CM310" s="91" t="e">
        <f t="shared" si="2599"/>
        <v>#REF!</v>
      </c>
      <c r="CN310" s="91" t="e">
        <f t="shared" si="2600"/>
        <v>#REF!</v>
      </c>
      <c r="CO310" s="91" t="e">
        <f t="shared" si="2601"/>
        <v>#REF!</v>
      </c>
      <c r="CP310" s="90" t="e">
        <f>IF(AU310="Не указан реестровый номер (мера нац.режима Запрет)","",IF(CI310="нет","",IF(CU310="да","исключение(не смотрим баллы)",IFERROR(IF(CI310*1&gt;0,IFERROR(IF(VLOOKUP(CI310*1,Обработ.выгрузка_реестра_РФ!$A:$G,7,)=0,"Баллы не установлены",VLOOKUP(CI310*1,Обработ.выгрузка_реестра_РФ!$A:$G,7,)),IF(LEN(CI310)&gt;14,"","нет номера в реестре РФ")),""),IF(LEN(CI310)=0,"","Некорректный реестровый номер")))))</f>
        <v>#REF!</v>
      </c>
      <c r="CQ310" s="33" t="e">
        <f>IF(LEN(C310)&gt;0,IFERROR(IF(LEN(H310)&gt;0,IF(LEN(VLOOKUP(H310,'исключения(не_смотрим_баллы)'!$A:$C,1,))&gt;0,"да","нет"),"не введен ОКПД2"),"нет"),"")</f>
        <v>#REF!</v>
      </c>
      <c r="CR310" s="33" t="e">
        <f ca="1">IF(CQ310="да",IF(TODAY()&lt;VLOOKUP(H310,'исключения(не_смотрим_баллы)'!$A:$C,3,),"да","нет"),"")</f>
        <v>#REF!</v>
      </c>
      <c r="CS310" s="33" t="str">
        <f>IFERROR(IF(CQ310="да",IF(VLOOKUP(CI310*1,Обработ.выгрузка_реестра_РФ!$A:$G,2,)&lt;VLOOKUP(H310,'исключения(не_смотрим_баллы)'!$A:$C,2,),"да","нет"),""),"")</f>
        <v/>
      </c>
      <c r="CT310" s="24"/>
      <c r="CU310" s="33" t="e">
        <f t="shared" si="2613"/>
        <v>#REF!</v>
      </c>
      <c r="CV310" s="91" t="e">
        <f t="shared" si="2614"/>
        <v>#REF!</v>
      </c>
      <c r="CW310" s="27" t="e">
        <f t="shared" si="2615"/>
        <v>#REF!</v>
      </c>
      <c r="CX310" s="26" t="e">
        <f t="shared" si="2544"/>
        <v>#REF!</v>
      </c>
      <c r="CY310" s="64" t="e">
        <f>IF(LEN('Описание предлагаемого товара'!#REF!)&gt;0,'Описание предлагаемого товара'!#REF!,"")</f>
        <v>#REF!</v>
      </c>
      <c r="CZ310" s="95" t="e">
        <f t="shared" si="2602"/>
        <v>#REF!</v>
      </c>
      <c r="DA310" s="95" t="e">
        <f t="shared" ref="DA310" si="2926">IFERROR(REPLACE(CZ310,FIND(" ",CZ310,1),1,""),CZ310)</f>
        <v>#REF!</v>
      </c>
      <c r="DB310" s="95" t="e">
        <f t="shared" si="2546"/>
        <v>#REF!</v>
      </c>
      <c r="DC310" s="95" t="e">
        <f t="shared" ref="DC310:DD310" si="2927">IFERROR(REPLACE(DB310,FIND("г.",DB310,1),2,""),DB310)</f>
        <v>#REF!</v>
      </c>
      <c r="DD310" s="95" t="e">
        <f t="shared" si="2927"/>
        <v>#REF!</v>
      </c>
      <c r="DE310" s="95" t="e">
        <f t="shared" ref="DE310:DF310" si="2928">IFERROR(REPLACE(DD310,FIND("г",DD310,1),1,""),DD310)</f>
        <v>#REF!</v>
      </c>
      <c r="DF310" s="95" t="e">
        <f t="shared" si="2928"/>
        <v>#REF!</v>
      </c>
      <c r="DG310" s="95" t="e">
        <f t="shared" si="2619"/>
        <v>#REF!</v>
      </c>
      <c r="DH310" s="25" t="str">
        <f>IFERROR(VLOOKUP(CI310*1,Обработ.выгрузка_реестра_РФ!$A:$G,5,),"")</f>
        <v/>
      </c>
      <c r="DI310" s="27" t="str">
        <f t="shared" si="2629"/>
        <v/>
      </c>
      <c r="DJ310" s="27" t="str">
        <f t="shared" ca="1" si="2606"/>
        <v/>
      </c>
      <c r="DK310" s="63" t="e">
        <f>IF(LEN('Описание предлагаемого товара'!#REF!)&gt;0,'Описание предлагаемого товара'!#REF!,"")</f>
        <v>#REF!</v>
      </c>
      <c r="DL310" s="63" t="e">
        <f>IF(LEN('Описание предлагаемого товара'!#REF!)&gt;0,'Описание предлагаемого товара'!#REF!,"")</f>
        <v>#REF!</v>
      </c>
      <c r="DM310" s="32"/>
    </row>
    <row r="311" spans="1:117" ht="48.75" customHeight="1" x14ac:dyDescent="0.25">
      <c r="A311" s="61" t="e">
        <f>IF(LEN('Описание предлагаемого товара'!#REF!)&gt;0,'Описание предлагаемого товара'!#REF!,"")</f>
        <v>#REF!</v>
      </c>
      <c r="B311" s="65" t="e">
        <f>IF(LEN('Описание предлагаемого товара'!#REF!)&gt;0,'Описание предлагаемого товара'!#REF!,"")</f>
        <v>#REF!</v>
      </c>
      <c r="C311" s="61" t="e">
        <f>IF(LEN('Описание предлагаемого товара'!#REF!)&gt;0,'Описание предлагаемого товара'!#REF!,"")</f>
        <v>#REF!</v>
      </c>
      <c r="D311" s="61" t="e">
        <f>IF(LEN('Описание предлагаемого товара'!#REF!)&gt;0,'Описание предлагаемого товара'!#REF!,"")</f>
        <v>#REF!</v>
      </c>
      <c r="E311" s="61" t="e">
        <f>IF(LEN('Описание предлагаемого товара'!#REF!)&gt;0,'Описание предлагаемого товара'!#REF!,"")</f>
        <v>#REF!</v>
      </c>
      <c r="F311" s="61" t="e">
        <f>IF(LEN('Описание предлагаемого товара'!#REF!)&gt;0,'Описание предлагаемого товара'!#REF!,"")</f>
        <v>#REF!</v>
      </c>
      <c r="G311" s="61" t="e">
        <f>IF(LEN('Описание предлагаемого товара'!#REF!)&gt;0,'Описание предлагаемого товара'!#REF!,"")</f>
        <v>#REF!</v>
      </c>
      <c r="H311" s="61" t="e">
        <f>IF(LEN('Описание предлагаемого товара'!#REF!)&gt;0,'Описание предлагаемого товара'!#REF!,"")</f>
        <v>#REF!</v>
      </c>
      <c r="I311" s="61" t="e">
        <f>IF(LEN('Описание предлагаемого товара'!#REF!)&gt;0,'Описание предлагаемого товара'!#REF!,"")</f>
        <v>#REF!</v>
      </c>
      <c r="J311" s="38" t="str">
        <f>IFERROR(VLOOKUP(B311,SAP!$A:$E,5,),"")</f>
        <v/>
      </c>
      <c r="K311" s="40" t="str">
        <f t="shared" si="2549"/>
        <v/>
      </c>
      <c r="L311" s="61" t="e">
        <f>IF(LEN('Описание предлагаемого товара'!#REF!)&gt;0,IFERROR('Описание предлагаемого товара'!#REF!*1,""),"")</f>
        <v>#REF!</v>
      </c>
      <c r="M311" s="39" t="str">
        <f>IFERROR(VLOOKUP(B311,SAP!$A:$E,2,),"")</f>
        <v/>
      </c>
      <c r="N311" s="41" t="str">
        <f t="shared" si="2685"/>
        <v/>
      </c>
      <c r="O311" s="39" t="str">
        <f t="shared" si="2536"/>
        <v/>
      </c>
      <c r="P311" s="36" t="e">
        <f>IF(LEN('Описание предлагаемого товара'!#REF!)&gt;0,'Описание предлагаемого товара'!#REF!,"")</f>
        <v>#REF!</v>
      </c>
      <c r="Q31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11" s="37" t="e">
        <f>IF(LEN('Описание предлагаемого товара'!#REF!)&gt;0,'Описание предлагаемого товара'!#REF!,"")</f>
        <v>#REF!</v>
      </c>
      <c r="S311" s="37" t="e">
        <f>IF(LEN('Описание предлагаемого товара'!#REF!)&gt;0,'Описание предлагаемого товара'!#REF!,"")</f>
        <v>#REF!</v>
      </c>
      <c r="T31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11" s="23" t="str">
        <f>IFERROR(VLOOKUP(CI311*1,Обработ.выгрузка_реестра_РФ!$A:$G,6,),"")</f>
        <v/>
      </c>
      <c r="V311" s="61" t="e">
        <f>IF(LEN('Описание предлагаемого товара'!#REF!)&gt;0,'Описание предлагаемого товара'!#REF!,"")</f>
        <v>#REF!</v>
      </c>
      <c r="W311" s="62" t="e">
        <f>IF(LEN('Описание предлагаемого товара'!#REF!)&gt;0,'Описание предлагаемого товара'!#REF!,"")</f>
        <v>#REF!</v>
      </c>
      <c r="X311" s="91" t="e">
        <f t="shared" ref="X311:Y311" si="2929">IFERROR(REPLACE(W311,FIND(CHAR(10),W311,1),1," "),W311)</f>
        <v>#REF!</v>
      </c>
      <c r="Y311" s="91" t="e">
        <f t="shared" si="2929"/>
        <v>#REF!</v>
      </c>
      <c r="Z311" s="91" t="e">
        <f t="shared" si="2551"/>
        <v>#REF!</v>
      </c>
      <c r="AA311" s="91" t="e">
        <f t="shared" si="2552"/>
        <v>#REF!</v>
      </c>
      <c r="AB311" s="91" t="e">
        <f t="shared" si="2553"/>
        <v>#REF!</v>
      </c>
      <c r="AC311" s="91" t="e">
        <f t="shared" ref="AC311:AF311" si="2930">IFERROR(REPLACE(AB311,FIND("  ",AB311,1),2," "),AB311)</f>
        <v>#REF!</v>
      </c>
      <c r="AD311" s="91" t="e">
        <f t="shared" si="2930"/>
        <v>#REF!</v>
      </c>
      <c r="AE311" s="91" t="e">
        <f t="shared" si="2930"/>
        <v>#REF!</v>
      </c>
      <c r="AF311" s="91" t="e">
        <f t="shared" si="2930"/>
        <v>#REF!</v>
      </c>
      <c r="AG311" s="23" t="str">
        <f>IFERROR(VLOOKUP(CI311*1,Обработ.выгрузка_реестра_РФ!$A:$G,4,),"")</f>
        <v/>
      </c>
      <c r="AH311" s="91" t="str">
        <f t="shared" ref="AH311:AI311" si="2931">IFERROR(REPLACE(AG311,FIND("-",AG311,1),1,"*"),AG311)</f>
        <v/>
      </c>
      <c r="AI311" s="91" t="str">
        <f t="shared" si="2931"/>
        <v/>
      </c>
      <c r="AJ311" s="27" t="str">
        <f t="shared" si="2651"/>
        <v/>
      </c>
      <c r="AK311" s="63" t="e">
        <f>IF(LEN('Описание предлагаемого товара'!#REF!)&gt;0,'Описание предлагаемого товара'!#REF!,"")</f>
        <v>#REF!</v>
      </c>
      <c r="AL311" s="91" t="e">
        <f t="shared" ref="AL311:AM311" si="2932">IFERROR(REPLACE(AK311,FIND(CHAR(10),AK311,1),1,""),AK311)</f>
        <v>#REF!</v>
      </c>
      <c r="AM311" s="91" t="e">
        <f t="shared" si="2932"/>
        <v>#REF!</v>
      </c>
      <c r="AN311" s="91" t="e">
        <f t="shared" ref="AN311:AR311" si="2933">IFERROR(REPLACE(AM311,FIND(" ",AM311,1),1,""),AM311)</f>
        <v>#REF!</v>
      </c>
      <c r="AO311" s="91" t="e">
        <f t="shared" si="2933"/>
        <v>#REF!</v>
      </c>
      <c r="AP311" s="91" t="e">
        <f t="shared" si="2933"/>
        <v>#REF!</v>
      </c>
      <c r="AQ311" s="91" t="e">
        <f t="shared" si="2933"/>
        <v>#REF!</v>
      </c>
      <c r="AR311" s="91" t="e">
        <f t="shared" si="2933"/>
        <v>#REF!</v>
      </c>
      <c r="AS311" s="91" t="e">
        <f t="shared" si="2558"/>
        <v>#REF!</v>
      </c>
      <c r="AT311" s="91" t="e">
        <f t="shared" si="2559"/>
        <v>#REF!</v>
      </c>
      <c r="AU311" s="32" t="e">
        <f t="shared" si="2542"/>
        <v>#REF!</v>
      </c>
      <c r="AV311" s="93" t="e">
        <f>'Описание предлагаемого товара'!#REF!</f>
        <v>#REF!</v>
      </c>
      <c r="AW311" s="91" t="e">
        <f>MIN(SEARCH({0,1,2,3,4,5,6,7,8,9},AV311&amp; "0123456789"))</f>
        <v>#REF!</v>
      </c>
      <c r="AX311" s="91" t="str">
        <f t="shared" si="2560"/>
        <v/>
      </c>
      <c r="AY311" s="91" t="str">
        <f t="shared" si="2561"/>
        <v/>
      </c>
      <c r="AZ311" s="91" t="str">
        <f t="shared" si="2562"/>
        <v/>
      </c>
      <c r="BA311" s="91" t="str">
        <f t="shared" si="2563"/>
        <v/>
      </c>
      <c r="BB311" s="91" t="str">
        <f t="shared" si="2564"/>
        <v/>
      </c>
      <c r="BC311" s="91" t="str">
        <f t="shared" si="2565"/>
        <v/>
      </c>
      <c r="BD311" s="91" t="str">
        <f t="shared" si="2566"/>
        <v/>
      </c>
      <c r="BE311" s="91" t="str">
        <f t="shared" si="2567"/>
        <v/>
      </c>
      <c r="BF311" s="91" t="str">
        <f t="shared" si="2568"/>
        <v/>
      </c>
      <c r="BG311" s="91" t="str">
        <f t="shared" si="2569"/>
        <v/>
      </c>
      <c r="BH311" s="91" t="str">
        <f t="shared" si="2570"/>
        <v/>
      </c>
      <c r="BI311" s="91" t="str">
        <f t="shared" si="2571"/>
        <v/>
      </c>
      <c r="BJ311" s="91" t="str">
        <f t="shared" si="2572"/>
        <v/>
      </c>
      <c r="BK311" s="91" t="str">
        <f t="shared" si="2573"/>
        <v/>
      </c>
      <c r="BL311" s="91" t="str">
        <f t="shared" si="2574"/>
        <v/>
      </c>
      <c r="BM311" s="91" t="str">
        <f t="shared" si="2575"/>
        <v/>
      </c>
      <c r="BN311" s="91" t="str">
        <f t="shared" si="2576"/>
        <v/>
      </c>
      <c r="BO311" s="91" t="str">
        <f t="shared" si="2577"/>
        <v/>
      </c>
      <c r="BP311" s="91" t="str">
        <f t="shared" si="2578"/>
        <v/>
      </c>
      <c r="BQ311" s="91" t="str">
        <f t="shared" si="2579"/>
        <v/>
      </c>
      <c r="BR311" s="91" t="str">
        <f t="shared" si="2580"/>
        <v/>
      </c>
      <c r="BS311" s="91" t="str">
        <f t="shared" si="2581"/>
        <v/>
      </c>
      <c r="BT311" s="91" t="str">
        <f t="shared" si="2582"/>
        <v/>
      </c>
      <c r="BU311" s="91" t="str">
        <f t="shared" si="2583"/>
        <v/>
      </c>
      <c r="BV311" s="91" t="str">
        <f t="shared" si="2584"/>
        <v/>
      </c>
      <c r="BW311" s="91" t="str">
        <f t="shared" si="2585"/>
        <v/>
      </c>
      <c r="BX311" s="91" t="str">
        <f t="shared" si="2586"/>
        <v/>
      </c>
      <c r="BY311" s="91" t="str">
        <f t="shared" si="2587"/>
        <v/>
      </c>
      <c r="BZ311" s="91" t="str">
        <f t="shared" si="2588"/>
        <v/>
      </c>
      <c r="CA311" s="91" t="str">
        <f t="shared" si="2589"/>
        <v/>
      </c>
      <c r="CB311" s="91" t="str">
        <f t="shared" si="2590"/>
        <v/>
      </c>
      <c r="CC311" s="91" t="str">
        <f t="shared" si="2591"/>
        <v/>
      </c>
      <c r="CD311" s="91" t="str">
        <f t="shared" si="2592"/>
        <v/>
      </c>
      <c r="CE311" s="91" t="str">
        <f t="shared" si="2593"/>
        <v/>
      </c>
      <c r="CF311" s="91" t="str">
        <f t="shared" si="2594"/>
        <v/>
      </c>
      <c r="CG311" s="91" t="str">
        <f t="shared" si="2595"/>
        <v/>
      </c>
      <c r="CH311" s="91" t="str">
        <f t="shared" si="2596"/>
        <v/>
      </c>
      <c r="CI311" s="91" t="str">
        <f t="shared" si="2597"/>
        <v>нет</v>
      </c>
      <c r="CJ311" s="63" t="e">
        <f>IF(LEN('Описание предлагаемого товара'!#REF!)&gt;0,'Описание предлагаемого товара'!#REF!,"")</f>
        <v>#REF!</v>
      </c>
      <c r="CK311" s="91" t="e">
        <f t="shared" ref="CK311:CL311" si="2934">IFERROR(REPLACE(CJ311,FIND(CHAR(10),CJ311,1),1,""),CJ311)</f>
        <v>#REF!</v>
      </c>
      <c r="CL311" s="91" t="e">
        <f t="shared" si="2934"/>
        <v>#REF!</v>
      </c>
      <c r="CM311" s="91" t="e">
        <f t="shared" si="2599"/>
        <v>#REF!</v>
      </c>
      <c r="CN311" s="91" t="e">
        <f t="shared" si="2600"/>
        <v>#REF!</v>
      </c>
      <c r="CO311" s="91" t="e">
        <f t="shared" si="2601"/>
        <v>#REF!</v>
      </c>
      <c r="CP311" s="90" t="e">
        <f>IF(AU311="Не указан реестровый номер (мера нац.режима Запрет)","",IF(CI311="нет","",IF(CU311="да","исключение(не смотрим баллы)",IFERROR(IF(CI311*1&gt;0,IFERROR(IF(VLOOKUP(CI311*1,Обработ.выгрузка_реестра_РФ!$A:$G,7,)=0,"Баллы не установлены",VLOOKUP(CI311*1,Обработ.выгрузка_реестра_РФ!$A:$G,7,)),IF(LEN(CI311)&gt;14,"","нет номера в реестре РФ")),""),IF(LEN(CI311)=0,"","Некорректный реестровый номер")))))</f>
        <v>#REF!</v>
      </c>
      <c r="CQ311" s="33" t="e">
        <f>IF(LEN(C311)&gt;0,IFERROR(IF(LEN(H311)&gt;0,IF(LEN(VLOOKUP(H311,'исключения(не_смотрим_баллы)'!$A:$C,1,))&gt;0,"да","нет"),"не введен ОКПД2"),"нет"),"")</f>
        <v>#REF!</v>
      </c>
      <c r="CR311" s="33" t="e">
        <f ca="1">IF(CQ311="да",IF(TODAY()&lt;VLOOKUP(H311,'исключения(не_смотрим_баллы)'!$A:$C,3,),"да","нет"),"")</f>
        <v>#REF!</v>
      </c>
      <c r="CS311" s="33" t="str">
        <f>IFERROR(IF(CQ311="да",IF(VLOOKUP(CI311*1,Обработ.выгрузка_реестра_РФ!$A:$G,2,)&lt;VLOOKUP(H311,'исключения(не_смотрим_баллы)'!$A:$C,2,),"да","нет"),""),"")</f>
        <v/>
      </c>
      <c r="CT311" s="24"/>
      <c r="CU311" s="33" t="e">
        <f t="shared" si="2613"/>
        <v>#REF!</v>
      </c>
      <c r="CV311" s="91" t="e">
        <f t="shared" si="2614"/>
        <v>#REF!</v>
      </c>
      <c r="CW311" s="27" t="e">
        <f t="shared" si="2615"/>
        <v>#REF!</v>
      </c>
      <c r="CX311" s="26" t="e">
        <f t="shared" si="2544"/>
        <v>#REF!</v>
      </c>
      <c r="CY311" s="64" t="e">
        <f>IF(LEN('Описание предлагаемого товара'!#REF!)&gt;0,'Описание предлагаемого товара'!#REF!,"")</f>
        <v>#REF!</v>
      </c>
      <c r="CZ311" s="95" t="e">
        <f t="shared" si="2602"/>
        <v>#REF!</v>
      </c>
      <c r="DA311" s="95" t="e">
        <f t="shared" ref="DA311" si="2935">IFERROR(REPLACE(CZ311,FIND(" ",CZ311,1),1,""),CZ311)</f>
        <v>#REF!</v>
      </c>
      <c r="DB311" s="95" t="e">
        <f t="shared" si="2546"/>
        <v>#REF!</v>
      </c>
      <c r="DC311" s="95" t="e">
        <f t="shared" ref="DC311:DD311" si="2936">IFERROR(REPLACE(DB311,FIND("г.",DB311,1),2,""),DB311)</f>
        <v>#REF!</v>
      </c>
      <c r="DD311" s="95" t="e">
        <f t="shared" si="2936"/>
        <v>#REF!</v>
      </c>
      <c r="DE311" s="95" t="e">
        <f t="shared" ref="DE311:DF311" si="2937">IFERROR(REPLACE(DD311,FIND("г",DD311,1),1,""),DD311)</f>
        <v>#REF!</v>
      </c>
      <c r="DF311" s="95" t="e">
        <f t="shared" si="2937"/>
        <v>#REF!</v>
      </c>
      <c r="DG311" s="95" t="e">
        <f t="shared" si="2619"/>
        <v>#REF!</v>
      </c>
      <c r="DH311" s="25" t="str">
        <f>IFERROR(VLOOKUP(CI311*1,Обработ.выгрузка_реестра_РФ!$A:$G,5,),"")</f>
        <v/>
      </c>
      <c r="DI311" s="27" t="str">
        <f t="shared" si="2629"/>
        <v/>
      </c>
      <c r="DJ311" s="27" t="str">
        <f t="shared" ca="1" si="2606"/>
        <v/>
      </c>
      <c r="DK311" s="63" t="e">
        <f>IF(LEN('Описание предлагаемого товара'!#REF!)&gt;0,'Описание предлагаемого товара'!#REF!,"")</f>
        <v>#REF!</v>
      </c>
      <c r="DL311" s="63" t="e">
        <f>IF(LEN('Описание предлагаемого товара'!#REF!)&gt;0,'Описание предлагаемого товара'!#REF!,"")</f>
        <v>#REF!</v>
      </c>
      <c r="DM311" s="32"/>
    </row>
    <row r="312" spans="1:117" ht="48.75" customHeight="1" x14ac:dyDescent="0.25">
      <c r="A312" s="61" t="e">
        <f>IF(LEN('Описание предлагаемого товара'!#REF!)&gt;0,'Описание предлагаемого товара'!#REF!,"")</f>
        <v>#REF!</v>
      </c>
      <c r="B312" s="65" t="e">
        <f>IF(LEN('Описание предлагаемого товара'!#REF!)&gt;0,'Описание предлагаемого товара'!#REF!,"")</f>
        <v>#REF!</v>
      </c>
      <c r="C312" s="61" t="e">
        <f>IF(LEN('Описание предлагаемого товара'!#REF!)&gt;0,'Описание предлагаемого товара'!#REF!,"")</f>
        <v>#REF!</v>
      </c>
      <c r="D312" s="61" t="e">
        <f>IF(LEN('Описание предлагаемого товара'!#REF!)&gt;0,'Описание предлагаемого товара'!#REF!,"")</f>
        <v>#REF!</v>
      </c>
      <c r="E312" s="61" t="e">
        <f>IF(LEN('Описание предлагаемого товара'!#REF!)&gt;0,'Описание предлагаемого товара'!#REF!,"")</f>
        <v>#REF!</v>
      </c>
      <c r="F312" s="61" t="e">
        <f>IF(LEN('Описание предлагаемого товара'!#REF!)&gt;0,'Описание предлагаемого товара'!#REF!,"")</f>
        <v>#REF!</v>
      </c>
      <c r="G312" s="61" t="e">
        <f>IF(LEN('Описание предлагаемого товара'!#REF!)&gt;0,'Описание предлагаемого товара'!#REF!,"")</f>
        <v>#REF!</v>
      </c>
      <c r="H312" s="61" t="e">
        <f>IF(LEN('Описание предлагаемого товара'!#REF!)&gt;0,'Описание предлагаемого товара'!#REF!,"")</f>
        <v>#REF!</v>
      </c>
      <c r="I312" s="61" t="e">
        <f>IF(LEN('Описание предлагаемого товара'!#REF!)&gt;0,'Описание предлагаемого товара'!#REF!,"")</f>
        <v>#REF!</v>
      </c>
      <c r="J312" s="38" t="str">
        <f>IFERROR(VLOOKUP(B312,SAP!$A:$E,5,),"")</f>
        <v/>
      </c>
      <c r="K312" s="40" t="str">
        <f t="shared" si="2549"/>
        <v/>
      </c>
      <c r="L312" s="61" t="e">
        <f>IF(LEN('Описание предлагаемого товара'!#REF!)&gt;0,IFERROR('Описание предлагаемого товара'!#REF!*1,""),"")</f>
        <v>#REF!</v>
      </c>
      <c r="M312" s="39" t="str">
        <f>IFERROR(VLOOKUP(B312,SAP!$A:$E,2,),"")</f>
        <v/>
      </c>
      <c r="N312" s="41" t="str">
        <f t="shared" si="2685"/>
        <v/>
      </c>
      <c r="O312" s="39" t="str">
        <f t="shared" si="2536"/>
        <v/>
      </c>
      <c r="P312" s="36" t="e">
        <f>IF(LEN('Описание предлагаемого товара'!#REF!)&gt;0,'Описание предлагаемого товара'!#REF!,"")</f>
        <v>#REF!</v>
      </c>
      <c r="Q31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12" s="37" t="e">
        <f>IF(LEN('Описание предлагаемого товара'!#REF!)&gt;0,'Описание предлагаемого товара'!#REF!,"")</f>
        <v>#REF!</v>
      </c>
      <c r="S312" s="37" t="e">
        <f>IF(LEN('Описание предлагаемого товара'!#REF!)&gt;0,'Описание предлагаемого товара'!#REF!,"")</f>
        <v>#REF!</v>
      </c>
      <c r="T31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12" s="23" t="str">
        <f>IFERROR(VLOOKUP(CI312*1,Обработ.выгрузка_реестра_РФ!$A:$G,6,),"")</f>
        <v/>
      </c>
      <c r="V312" s="61" t="e">
        <f>IF(LEN('Описание предлагаемого товара'!#REF!)&gt;0,'Описание предлагаемого товара'!#REF!,"")</f>
        <v>#REF!</v>
      </c>
      <c r="W312" s="62" t="e">
        <f>IF(LEN('Описание предлагаемого товара'!#REF!)&gt;0,'Описание предлагаемого товара'!#REF!,"")</f>
        <v>#REF!</v>
      </c>
      <c r="X312" s="91" t="e">
        <f t="shared" ref="X312:Y312" si="2938">IFERROR(REPLACE(W312,FIND(CHAR(10),W312,1),1," "),W312)</f>
        <v>#REF!</v>
      </c>
      <c r="Y312" s="91" t="e">
        <f t="shared" si="2938"/>
        <v>#REF!</v>
      </c>
      <c r="Z312" s="91" t="e">
        <f t="shared" si="2551"/>
        <v>#REF!</v>
      </c>
      <c r="AA312" s="91" t="e">
        <f t="shared" si="2552"/>
        <v>#REF!</v>
      </c>
      <c r="AB312" s="91" t="e">
        <f t="shared" si="2553"/>
        <v>#REF!</v>
      </c>
      <c r="AC312" s="91" t="e">
        <f t="shared" ref="AC312:AF312" si="2939">IFERROR(REPLACE(AB312,FIND("  ",AB312,1),2," "),AB312)</f>
        <v>#REF!</v>
      </c>
      <c r="AD312" s="91" t="e">
        <f t="shared" si="2939"/>
        <v>#REF!</v>
      </c>
      <c r="AE312" s="91" t="e">
        <f t="shared" si="2939"/>
        <v>#REF!</v>
      </c>
      <c r="AF312" s="91" t="e">
        <f t="shared" si="2939"/>
        <v>#REF!</v>
      </c>
      <c r="AG312" s="23" t="str">
        <f>IFERROR(VLOOKUP(CI312*1,Обработ.выгрузка_реестра_РФ!$A:$G,4,),"")</f>
        <v/>
      </c>
      <c r="AH312" s="91" t="str">
        <f t="shared" ref="AH312:AI312" si="2940">IFERROR(REPLACE(AG312,FIND("-",AG312,1),1,"*"),AG312)</f>
        <v/>
      </c>
      <c r="AI312" s="91" t="str">
        <f t="shared" si="2940"/>
        <v/>
      </c>
      <c r="AJ312" s="27" t="str">
        <f t="shared" si="2651"/>
        <v/>
      </c>
      <c r="AK312" s="63" t="e">
        <f>IF(LEN('Описание предлагаемого товара'!#REF!)&gt;0,'Описание предлагаемого товара'!#REF!,"")</f>
        <v>#REF!</v>
      </c>
      <c r="AL312" s="91" t="e">
        <f t="shared" ref="AL312:AM312" si="2941">IFERROR(REPLACE(AK312,FIND(CHAR(10),AK312,1),1,""),AK312)</f>
        <v>#REF!</v>
      </c>
      <c r="AM312" s="91" t="e">
        <f t="shared" si="2941"/>
        <v>#REF!</v>
      </c>
      <c r="AN312" s="91" t="e">
        <f t="shared" ref="AN312:AR312" si="2942">IFERROR(REPLACE(AM312,FIND(" ",AM312,1),1,""),AM312)</f>
        <v>#REF!</v>
      </c>
      <c r="AO312" s="91" t="e">
        <f t="shared" si="2942"/>
        <v>#REF!</v>
      </c>
      <c r="AP312" s="91" t="e">
        <f t="shared" si="2942"/>
        <v>#REF!</v>
      </c>
      <c r="AQ312" s="91" t="e">
        <f t="shared" si="2942"/>
        <v>#REF!</v>
      </c>
      <c r="AR312" s="91" t="e">
        <f t="shared" si="2942"/>
        <v>#REF!</v>
      </c>
      <c r="AS312" s="91" t="e">
        <f t="shared" si="2558"/>
        <v>#REF!</v>
      </c>
      <c r="AT312" s="91" t="e">
        <f t="shared" si="2559"/>
        <v>#REF!</v>
      </c>
      <c r="AU312" s="32" t="e">
        <f t="shared" si="2542"/>
        <v>#REF!</v>
      </c>
      <c r="AV312" s="93" t="e">
        <f>'Описание предлагаемого товара'!#REF!</f>
        <v>#REF!</v>
      </c>
      <c r="AW312" s="91" t="e">
        <f>MIN(SEARCH({0,1,2,3,4,5,6,7,8,9},AV312&amp; "0123456789"))</f>
        <v>#REF!</v>
      </c>
      <c r="AX312" s="91" t="str">
        <f t="shared" si="2560"/>
        <v/>
      </c>
      <c r="AY312" s="91" t="str">
        <f t="shared" si="2561"/>
        <v/>
      </c>
      <c r="AZ312" s="91" t="str">
        <f t="shared" si="2562"/>
        <v/>
      </c>
      <c r="BA312" s="91" t="str">
        <f t="shared" si="2563"/>
        <v/>
      </c>
      <c r="BB312" s="91" t="str">
        <f t="shared" si="2564"/>
        <v/>
      </c>
      <c r="BC312" s="91" t="str">
        <f t="shared" si="2565"/>
        <v/>
      </c>
      <c r="BD312" s="91" t="str">
        <f t="shared" si="2566"/>
        <v/>
      </c>
      <c r="BE312" s="91" t="str">
        <f t="shared" si="2567"/>
        <v/>
      </c>
      <c r="BF312" s="91" t="str">
        <f t="shared" si="2568"/>
        <v/>
      </c>
      <c r="BG312" s="91" t="str">
        <f t="shared" si="2569"/>
        <v/>
      </c>
      <c r="BH312" s="91" t="str">
        <f t="shared" si="2570"/>
        <v/>
      </c>
      <c r="BI312" s="91" t="str">
        <f t="shared" si="2571"/>
        <v/>
      </c>
      <c r="BJ312" s="91" t="str">
        <f t="shared" si="2572"/>
        <v/>
      </c>
      <c r="BK312" s="91" t="str">
        <f t="shared" si="2573"/>
        <v/>
      </c>
      <c r="BL312" s="91" t="str">
        <f t="shared" si="2574"/>
        <v/>
      </c>
      <c r="BM312" s="91" t="str">
        <f t="shared" si="2575"/>
        <v/>
      </c>
      <c r="BN312" s="91" t="str">
        <f t="shared" si="2576"/>
        <v/>
      </c>
      <c r="BO312" s="91" t="str">
        <f t="shared" si="2577"/>
        <v/>
      </c>
      <c r="BP312" s="91" t="str">
        <f t="shared" si="2578"/>
        <v/>
      </c>
      <c r="BQ312" s="91" t="str">
        <f t="shared" si="2579"/>
        <v/>
      </c>
      <c r="BR312" s="91" t="str">
        <f t="shared" si="2580"/>
        <v/>
      </c>
      <c r="BS312" s="91" t="str">
        <f t="shared" si="2581"/>
        <v/>
      </c>
      <c r="BT312" s="91" t="str">
        <f t="shared" si="2582"/>
        <v/>
      </c>
      <c r="BU312" s="91" t="str">
        <f t="shared" si="2583"/>
        <v/>
      </c>
      <c r="BV312" s="91" t="str">
        <f t="shared" si="2584"/>
        <v/>
      </c>
      <c r="BW312" s="91" t="str">
        <f t="shared" si="2585"/>
        <v/>
      </c>
      <c r="BX312" s="91" t="str">
        <f t="shared" si="2586"/>
        <v/>
      </c>
      <c r="BY312" s="91" t="str">
        <f t="shared" si="2587"/>
        <v/>
      </c>
      <c r="BZ312" s="91" t="str">
        <f t="shared" si="2588"/>
        <v/>
      </c>
      <c r="CA312" s="91" t="str">
        <f t="shared" si="2589"/>
        <v/>
      </c>
      <c r="CB312" s="91" t="str">
        <f t="shared" si="2590"/>
        <v/>
      </c>
      <c r="CC312" s="91" t="str">
        <f t="shared" si="2591"/>
        <v/>
      </c>
      <c r="CD312" s="91" t="str">
        <f t="shared" si="2592"/>
        <v/>
      </c>
      <c r="CE312" s="91" t="str">
        <f t="shared" si="2593"/>
        <v/>
      </c>
      <c r="CF312" s="91" t="str">
        <f t="shared" si="2594"/>
        <v/>
      </c>
      <c r="CG312" s="91" t="str">
        <f t="shared" si="2595"/>
        <v/>
      </c>
      <c r="CH312" s="91" t="str">
        <f t="shared" si="2596"/>
        <v/>
      </c>
      <c r="CI312" s="91" t="str">
        <f t="shared" si="2597"/>
        <v>нет</v>
      </c>
      <c r="CJ312" s="63" t="e">
        <f>IF(LEN('Описание предлагаемого товара'!#REF!)&gt;0,'Описание предлагаемого товара'!#REF!,"")</f>
        <v>#REF!</v>
      </c>
      <c r="CK312" s="91" t="e">
        <f t="shared" ref="CK312:CL312" si="2943">IFERROR(REPLACE(CJ312,FIND(CHAR(10),CJ312,1),1,""),CJ312)</f>
        <v>#REF!</v>
      </c>
      <c r="CL312" s="91" t="e">
        <f t="shared" si="2943"/>
        <v>#REF!</v>
      </c>
      <c r="CM312" s="91" t="e">
        <f t="shared" si="2599"/>
        <v>#REF!</v>
      </c>
      <c r="CN312" s="91" t="e">
        <f t="shared" si="2600"/>
        <v>#REF!</v>
      </c>
      <c r="CO312" s="91" t="e">
        <f t="shared" si="2601"/>
        <v>#REF!</v>
      </c>
      <c r="CP312" s="90" t="e">
        <f>IF(AU312="Не указан реестровый номер (мера нац.режима Запрет)","",IF(CI312="нет","",IF(CU312="да","исключение(не смотрим баллы)",IFERROR(IF(CI312*1&gt;0,IFERROR(IF(VLOOKUP(CI312*1,Обработ.выгрузка_реестра_РФ!$A:$G,7,)=0,"Баллы не установлены",VLOOKUP(CI312*1,Обработ.выгрузка_реестра_РФ!$A:$G,7,)),IF(LEN(CI312)&gt;14,"","нет номера в реестре РФ")),""),IF(LEN(CI312)=0,"","Некорректный реестровый номер")))))</f>
        <v>#REF!</v>
      </c>
      <c r="CQ312" s="33" t="e">
        <f>IF(LEN(C312)&gt;0,IFERROR(IF(LEN(H312)&gt;0,IF(LEN(VLOOKUP(H312,'исключения(не_смотрим_баллы)'!$A:$C,1,))&gt;0,"да","нет"),"не введен ОКПД2"),"нет"),"")</f>
        <v>#REF!</v>
      </c>
      <c r="CR312" s="33" t="e">
        <f ca="1">IF(CQ312="да",IF(TODAY()&lt;VLOOKUP(H312,'исключения(не_смотрим_баллы)'!$A:$C,3,),"да","нет"),"")</f>
        <v>#REF!</v>
      </c>
      <c r="CS312" s="33" t="str">
        <f>IFERROR(IF(CQ312="да",IF(VLOOKUP(CI312*1,Обработ.выгрузка_реестра_РФ!$A:$G,2,)&lt;VLOOKUP(H312,'исключения(не_смотрим_баллы)'!$A:$C,2,),"да","нет"),""),"")</f>
        <v/>
      </c>
      <c r="CT312" s="24"/>
      <c r="CU312" s="33" t="e">
        <f t="shared" si="2613"/>
        <v>#REF!</v>
      </c>
      <c r="CV312" s="91" t="e">
        <f t="shared" si="2614"/>
        <v>#REF!</v>
      </c>
      <c r="CW312" s="27" t="e">
        <f t="shared" si="2615"/>
        <v>#REF!</v>
      </c>
      <c r="CX312" s="26" t="e">
        <f t="shared" si="2544"/>
        <v>#REF!</v>
      </c>
      <c r="CY312" s="64" t="e">
        <f>IF(LEN('Описание предлагаемого товара'!#REF!)&gt;0,'Описание предлагаемого товара'!#REF!,"")</f>
        <v>#REF!</v>
      </c>
      <c r="CZ312" s="95" t="e">
        <f t="shared" si="2602"/>
        <v>#REF!</v>
      </c>
      <c r="DA312" s="95" t="e">
        <f t="shared" ref="DA312" si="2944">IFERROR(REPLACE(CZ312,FIND(" ",CZ312,1),1,""),CZ312)</f>
        <v>#REF!</v>
      </c>
      <c r="DB312" s="95" t="e">
        <f t="shared" si="2546"/>
        <v>#REF!</v>
      </c>
      <c r="DC312" s="95" t="e">
        <f t="shared" ref="DC312:DD312" si="2945">IFERROR(REPLACE(DB312,FIND("г.",DB312,1),2,""),DB312)</f>
        <v>#REF!</v>
      </c>
      <c r="DD312" s="95" t="e">
        <f t="shared" si="2945"/>
        <v>#REF!</v>
      </c>
      <c r="DE312" s="95" t="e">
        <f t="shared" ref="DE312:DF312" si="2946">IFERROR(REPLACE(DD312,FIND("г",DD312,1),1,""),DD312)</f>
        <v>#REF!</v>
      </c>
      <c r="DF312" s="95" t="e">
        <f t="shared" si="2946"/>
        <v>#REF!</v>
      </c>
      <c r="DG312" s="95" t="e">
        <f t="shared" si="2619"/>
        <v>#REF!</v>
      </c>
      <c r="DH312" s="25" t="str">
        <f>IFERROR(VLOOKUP(CI312*1,Обработ.выгрузка_реестра_РФ!$A:$G,5,),"")</f>
        <v/>
      </c>
      <c r="DI312" s="27" t="str">
        <f t="shared" si="2629"/>
        <v/>
      </c>
      <c r="DJ312" s="27" t="str">
        <f t="shared" ca="1" si="2606"/>
        <v/>
      </c>
      <c r="DK312" s="63" t="e">
        <f>IF(LEN('Описание предлагаемого товара'!#REF!)&gt;0,'Описание предлагаемого товара'!#REF!,"")</f>
        <v>#REF!</v>
      </c>
      <c r="DL312" s="63" t="e">
        <f>IF(LEN('Описание предлагаемого товара'!#REF!)&gt;0,'Описание предлагаемого товара'!#REF!,"")</f>
        <v>#REF!</v>
      </c>
      <c r="DM312" s="32"/>
    </row>
    <row r="313" spans="1:117" ht="48.75" customHeight="1" x14ac:dyDescent="0.25">
      <c r="A313" s="61" t="e">
        <f>IF(LEN('Описание предлагаемого товара'!#REF!)&gt;0,'Описание предлагаемого товара'!#REF!,"")</f>
        <v>#REF!</v>
      </c>
      <c r="B313" s="65" t="e">
        <f>IF(LEN('Описание предлагаемого товара'!#REF!)&gt;0,'Описание предлагаемого товара'!#REF!,"")</f>
        <v>#REF!</v>
      </c>
      <c r="C313" s="61" t="e">
        <f>IF(LEN('Описание предлагаемого товара'!#REF!)&gt;0,'Описание предлагаемого товара'!#REF!,"")</f>
        <v>#REF!</v>
      </c>
      <c r="D313" s="61" t="e">
        <f>IF(LEN('Описание предлагаемого товара'!#REF!)&gt;0,'Описание предлагаемого товара'!#REF!,"")</f>
        <v>#REF!</v>
      </c>
      <c r="E313" s="61" t="e">
        <f>IF(LEN('Описание предлагаемого товара'!#REF!)&gt;0,'Описание предлагаемого товара'!#REF!,"")</f>
        <v>#REF!</v>
      </c>
      <c r="F313" s="61" t="e">
        <f>IF(LEN('Описание предлагаемого товара'!#REF!)&gt;0,'Описание предлагаемого товара'!#REF!,"")</f>
        <v>#REF!</v>
      </c>
      <c r="G313" s="61" t="e">
        <f>IF(LEN('Описание предлагаемого товара'!#REF!)&gt;0,'Описание предлагаемого товара'!#REF!,"")</f>
        <v>#REF!</v>
      </c>
      <c r="H313" s="61" t="e">
        <f>IF(LEN('Описание предлагаемого товара'!#REF!)&gt;0,'Описание предлагаемого товара'!#REF!,"")</f>
        <v>#REF!</v>
      </c>
      <c r="I313" s="61" t="e">
        <f>IF(LEN('Описание предлагаемого товара'!#REF!)&gt;0,'Описание предлагаемого товара'!#REF!,"")</f>
        <v>#REF!</v>
      </c>
      <c r="J313" s="38" t="str">
        <f>IFERROR(VLOOKUP(B313,SAP!$A:$E,5,),"")</f>
        <v/>
      </c>
      <c r="K313" s="40" t="str">
        <f t="shared" si="2549"/>
        <v/>
      </c>
      <c r="L313" s="61" t="e">
        <f>IF(LEN('Описание предлагаемого товара'!#REF!)&gt;0,IFERROR('Описание предлагаемого товара'!#REF!*1,""),"")</f>
        <v>#REF!</v>
      </c>
      <c r="M313" s="39" t="str">
        <f>IFERROR(VLOOKUP(B313,SAP!$A:$E,2,),"")</f>
        <v/>
      </c>
      <c r="N313" s="41" t="str">
        <f t="shared" si="2685"/>
        <v/>
      </c>
      <c r="O313" s="39" t="str">
        <f t="shared" si="2536"/>
        <v/>
      </c>
      <c r="P313" s="36" t="e">
        <f>IF(LEN('Описание предлагаемого товара'!#REF!)&gt;0,'Описание предлагаемого товара'!#REF!,"")</f>
        <v>#REF!</v>
      </c>
      <c r="Q31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13" s="37" t="e">
        <f>IF(LEN('Описание предлагаемого товара'!#REF!)&gt;0,'Описание предлагаемого товара'!#REF!,"")</f>
        <v>#REF!</v>
      </c>
      <c r="S313" s="37" t="e">
        <f>IF(LEN('Описание предлагаемого товара'!#REF!)&gt;0,'Описание предлагаемого товара'!#REF!,"")</f>
        <v>#REF!</v>
      </c>
      <c r="T31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13" s="23" t="str">
        <f>IFERROR(VLOOKUP(CI313*1,Обработ.выгрузка_реестра_РФ!$A:$G,6,),"")</f>
        <v/>
      </c>
      <c r="V313" s="61" t="e">
        <f>IF(LEN('Описание предлагаемого товара'!#REF!)&gt;0,'Описание предлагаемого товара'!#REF!,"")</f>
        <v>#REF!</v>
      </c>
      <c r="W313" s="62" t="e">
        <f>IF(LEN('Описание предлагаемого товара'!#REF!)&gt;0,'Описание предлагаемого товара'!#REF!,"")</f>
        <v>#REF!</v>
      </c>
      <c r="X313" s="91" t="e">
        <f t="shared" ref="X313:Y313" si="2947">IFERROR(REPLACE(W313,FIND(CHAR(10),W313,1),1," "),W313)</f>
        <v>#REF!</v>
      </c>
      <c r="Y313" s="91" t="e">
        <f t="shared" si="2947"/>
        <v>#REF!</v>
      </c>
      <c r="Z313" s="91" t="e">
        <f t="shared" si="2551"/>
        <v>#REF!</v>
      </c>
      <c r="AA313" s="91" t="e">
        <f t="shared" si="2552"/>
        <v>#REF!</v>
      </c>
      <c r="AB313" s="91" t="e">
        <f t="shared" si="2553"/>
        <v>#REF!</v>
      </c>
      <c r="AC313" s="91" t="e">
        <f t="shared" ref="AC313:AF313" si="2948">IFERROR(REPLACE(AB313,FIND("  ",AB313,1),2," "),AB313)</f>
        <v>#REF!</v>
      </c>
      <c r="AD313" s="91" t="e">
        <f t="shared" si="2948"/>
        <v>#REF!</v>
      </c>
      <c r="AE313" s="91" t="e">
        <f t="shared" si="2948"/>
        <v>#REF!</v>
      </c>
      <c r="AF313" s="91" t="e">
        <f t="shared" si="2948"/>
        <v>#REF!</v>
      </c>
      <c r="AG313" s="23" t="str">
        <f>IFERROR(VLOOKUP(CI313*1,Обработ.выгрузка_реестра_РФ!$A:$G,4,),"")</f>
        <v/>
      </c>
      <c r="AH313" s="91" t="str">
        <f t="shared" ref="AH313:AI313" si="2949">IFERROR(REPLACE(AG313,FIND("-",AG313,1),1,"*"),AG313)</f>
        <v/>
      </c>
      <c r="AI313" s="91" t="str">
        <f t="shared" si="2949"/>
        <v/>
      </c>
      <c r="AJ313" s="27" t="str">
        <f t="shared" si="2651"/>
        <v/>
      </c>
      <c r="AK313" s="63" t="e">
        <f>IF(LEN('Описание предлагаемого товара'!#REF!)&gt;0,'Описание предлагаемого товара'!#REF!,"")</f>
        <v>#REF!</v>
      </c>
      <c r="AL313" s="91" t="e">
        <f t="shared" ref="AL313:AM313" si="2950">IFERROR(REPLACE(AK313,FIND(CHAR(10),AK313,1),1,""),AK313)</f>
        <v>#REF!</v>
      </c>
      <c r="AM313" s="91" t="e">
        <f t="shared" si="2950"/>
        <v>#REF!</v>
      </c>
      <c r="AN313" s="91" t="e">
        <f t="shared" ref="AN313:AR313" si="2951">IFERROR(REPLACE(AM313,FIND(" ",AM313,1),1,""),AM313)</f>
        <v>#REF!</v>
      </c>
      <c r="AO313" s="91" t="e">
        <f t="shared" si="2951"/>
        <v>#REF!</v>
      </c>
      <c r="AP313" s="91" t="e">
        <f t="shared" si="2951"/>
        <v>#REF!</v>
      </c>
      <c r="AQ313" s="91" t="e">
        <f t="shared" si="2951"/>
        <v>#REF!</v>
      </c>
      <c r="AR313" s="91" t="e">
        <f t="shared" si="2951"/>
        <v>#REF!</v>
      </c>
      <c r="AS313" s="91" t="e">
        <f t="shared" si="2558"/>
        <v>#REF!</v>
      </c>
      <c r="AT313" s="91" t="e">
        <f t="shared" si="2559"/>
        <v>#REF!</v>
      </c>
      <c r="AU313" s="32" t="e">
        <f t="shared" si="2542"/>
        <v>#REF!</v>
      </c>
      <c r="AV313" s="93" t="e">
        <f>'Описание предлагаемого товара'!#REF!</f>
        <v>#REF!</v>
      </c>
      <c r="AW313" s="91" t="e">
        <f>MIN(SEARCH({0,1,2,3,4,5,6,7,8,9},AV313&amp; "0123456789"))</f>
        <v>#REF!</v>
      </c>
      <c r="AX313" s="91" t="str">
        <f t="shared" si="2560"/>
        <v/>
      </c>
      <c r="AY313" s="91" t="str">
        <f t="shared" si="2561"/>
        <v/>
      </c>
      <c r="AZ313" s="91" t="str">
        <f t="shared" si="2562"/>
        <v/>
      </c>
      <c r="BA313" s="91" t="str">
        <f t="shared" si="2563"/>
        <v/>
      </c>
      <c r="BB313" s="91" t="str">
        <f t="shared" si="2564"/>
        <v/>
      </c>
      <c r="BC313" s="91" t="str">
        <f t="shared" si="2565"/>
        <v/>
      </c>
      <c r="BD313" s="91" t="str">
        <f t="shared" si="2566"/>
        <v/>
      </c>
      <c r="BE313" s="91" t="str">
        <f t="shared" si="2567"/>
        <v/>
      </c>
      <c r="BF313" s="91" t="str">
        <f t="shared" si="2568"/>
        <v/>
      </c>
      <c r="BG313" s="91" t="str">
        <f t="shared" si="2569"/>
        <v/>
      </c>
      <c r="BH313" s="91" t="str">
        <f t="shared" si="2570"/>
        <v/>
      </c>
      <c r="BI313" s="91" t="str">
        <f t="shared" si="2571"/>
        <v/>
      </c>
      <c r="BJ313" s="91" t="str">
        <f t="shared" si="2572"/>
        <v/>
      </c>
      <c r="BK313" s="91" t="str">
        <f t="shared" si="2573"/>
        <v/>
      </c>
      <c r="BL313" s="91" t="str">
        <f t="shared" si="2574"/>
        <v/>
      </c>
      <c r="BM313" s="91" t="str">
        <f t="shared" si="2575"/>
        <v/>
      </c>
      <c r="BN313" s="91" t="str">
        <f t="shared" si="2576"/>
        <v/>
      </c>
      <c r="BO313" s="91" t="str">
        <f t="shared" si="2577"/>
        <v/>
      </c>
      <c r="BP313" s="91" t="str">
        <f t="shared" si="2578"/>
        <v/>
      </c>
      <c r="BQ313" s="91" t="str">
        <f t="shared" si="2579"/>
        <v/>
      </c>
      <c r="BR313" s="91" t="str">
        <f t="shared" si="2580"/>
        <v/>
      </c>
      <c r="BS313" s="91" t="str">
        <f t="shared" si="2581"/>
        <v/>
      </c>
      <c r="BT313" s="91" t="str">
        <f t="shared" si="2582"/>
        <v/>
      </c>
      <c r="BU313" s="91" t="str">
        <f t="shared" si="2583"/>
        <v/>
      </c>
      <c r="BV313" s="91" t="str">
        <f t="shared" si="2584"/>
        <v/>
      </c>
      <c r="BW313" s="91" t="str">
        <f t="shared" si="2585"/>
        <v/>
      </c>
      <c r="BX313" s="91" t="str">
        <f t="shared" si="2586"/>
        <v/>
      </c>
      <c r="BY313" s="91" t="str">
        <f t="shared" si="2587"/>
        <v/>
      </c>
      <c r="BZ313" s="91" t="str">
        <f t="shared" si="2588"/>
        <v/>
      </c>
      <c r="CA313" s="91" t="str">
        <f t="shared" si="2589"/>
        <v/>
      </c>
      <c r="CB313" s="91" t="str">
        <f t="shared" si="2590"/>
        <v/>
      </c>
      <c r="CC313" s="91" t="str">
        <f t="shared" si="2591"/>
        <v/>
      </c>
      <c r="CD313" s="91" t="str">
        <f t="shared" si="2592"/>
        <v/>
      </c>
      <c r="CE313" s="91" t="str">
        <f t="shared" si="2593"/>
        <v/>
      </c>
      <c r="CF313" s="91" t="str">
        <f t="shared" si="2594"/>
        <v/>
      </c>
      <c r="CG313" s="91" t="str">
        <f t="shared" si="2595"/>
        <v/>
      </c>
      <c r="CH313" s="91" t="str">
        <f t="shared" si="2596"/>
        <v/>
      </c>
      <c r="CI313" s="91" t="str">
        <f t="shared" si="2597"/>
        <v>нет</v>
      </c>
      <c r="CJ313" s="63" t="e">
        <f>IF(LEN('Описание предлагаемого товара'!#REF!)&gt;0,'Описание предлагаемого товара'!#REF!,"")</f>
        <v>#REF!</v>
      </c>
      <c r="CK313" s="91" t="e">
        <f t="shared" ref="CK313:CL313" si="2952">IFERROR(REPLACE(CJ313,FIND(CHAR(10),CJ313,1),1,""),CJ313)</f>
        <v>#REF!</v>
      </c>
      <c r="CL313" s="91" t="e">
        <f t="shared" si="2952"/>
        <v>#REF!</v>
      </c>
      <c r="CM313" s="91" t="e">
        <f t="shared" si="2599"/>
        <v>#REF!</v>
      </c>
      <c r="CN313" s="91" t="e">
        <f t="shared" si="2600"/>
        <v>#REF!</v>
      </c>
      <c r="CO313" s="91" t="e">
        <f t="shared" si="2601"/>
        <v>#REF!</v>
      </c>
      <c r="CP313" s="90" t="e">
        <f>IF(AU313="Не указан реестровый номер (мера нац.режима Запрет)","",IF(CI313="нет","",IF(CU313="да","исключение(не смотрим баллы)",IFERROR(IF(CI313*1&gt;0,IFERROR(IF(VLOOKUP(CI313*1,Обработ.выгрузка_реестра_РФ!$A:$G,7,)=0,"Баллы не установлены",VLOOKUP(CI313*1,Обработ.выгрузка_реестра_РФ!$A:$G,7,)),IF(LEN(CI313)&gt;14,"","нет номера в реестре РФ")),""),IF(LEN(CI313)=0,"","Некорректный реестровый номер")))))</f>
        <v>#REF!</v>
      </c>
      <c r="CQ313" s="33" t="e">
        <f>IF(LEN(C313)&gt;0,IFERROR(IF(LEN(H313)&gt;0,IF(LEN(VLOOKUP(H313,'исключения(не_смотрим_баллы)'!$A:$C,1,))&gt;0,"да","нет"),"не введен ОКПД2"),"нет"),"")</f>
        <v>#REF!</v>
      </c>
      <c r="CR313" s="33" t="e">
        <f ca="1">IF(CQ313="да",IF(TODAY()&lt;VLOOKUP(H313,'исключения(не_смотрим_баллы)'!$A:$C,3,),"да","нет"),"")</f>
        <v>#REF!</v>
      </c>
      <c r="CS313" s="33" t="str">
        <f>IFERROR(IF(CQ313="да",IF(VLOOKUP(CI313*1,Обработ.выгрузка_реестра_РФ!$A:$G,2,)&lt;VLOOKUP(H313,'исключения(не_смотрим_баллы)'!$A:$C,2,),"да","нет"),""),"")</f>
        <v/>
      </c>
      <c r="CT313" s="24"/>
      <c r="CU313" s="33" t="e">
        <f t="shared" si="2613"/>
        <v>#REF!</v>
      </c>
      <c r="CV313" s="91" t="e">
        <f t="shared" si="2614"/>
        <v>#REF!</v>
      </c>
      <c r="CW313" s="27" t="e">
        <f t="shared" si="2615"/>
        <v>#REF!</v>
      </c>
      <c r="CX313" s="26" t="e">
        <f t="shared" si="2544"/>
        <v>#REF!</v>
      </c>
      <c r="CY313" s="64" t="e">
        <f>IF(LEN('Описание предлагаемого товара'!#REF!)&gt;0,'Описание предлагаемого товара'!#REF!,"")</f>
        <v>#REF!</v>
      </c>
      <c r="CZ313" s="95" t="e">
        <f t="shared" si="2602"/>
        <v>#REF!</v>
      </c>
      <c r="DA313" s="95" t="e">
        <f t="shared" ref="DA313" si="2953">IFERROR(REPLACE(CZ313,FIND(" ",CZ313,1),1,""),CZ313)</f>
        <v>#REF!</v>
      </c>
      <c r="DB313" s="95" t="e">
        <f t="shared" si="2546"/>
        <v>#REF!</v>
      </c>
      <c r="DC313" s="95" t="e">
        <f t="shared" ref="DC313:DD313" si="2954">IFERROR(REPLACE(DB313,FIND("г.",DB313,1),2,""),DB313)</f>
        <v>#REF!</v>
      </c>
      <c r="DD313" s="95" t="e">
        <f t="shared" si="2954"/>
        <v>#REF!</v>
      </c>
      <c r="DE313" s="95" t="e">
        <f t="shared" ref="DE313:DF313" si="2955">IFERROR(REPLACE(DD313,FIND("г",DD313,1),1,""),DD313)</f>
        <v>#REF!</v>
      </c>
      <c r="DF313" s="95" t="e">
        <f t="shared" si="2955"/>
        <v>#REF!</v>
      </c>
      <c r="DG313" s="95" t="e">
        <f t="shared" si="2619"/>
        <v>#REF!</v>
      </c>
      <c r="DH313" s="25" t="str">
        <f>IFERROR(VLOOKUP(CI313*1,Обработ.выгрузка_реестра_РФ!$A:$G,5,),"")</f>
        <v/>
      </c>
      <c r="DI313" s="27" t="str">
        <f t="shared" si="2629"/>
        <v/>
      </c>
      <c r="DJ313" s="27" t="str">
        <f t="shared" ca="1" si="2606"/>
        <v/>
      </c>
      <c r="DK313" s="63" t="e">
        <f>IF(LEN('Описание предлагаемого товара'!#REF!)&gt;0,'Описание предлагаемого товара'!#REF!,"")</f>
        <v>#REF!</v>
      </c>
      <c r="DL313" s="63" t="e">
        <f>IF(LEN('Описание предлагаемого товара'!#REF!)&gt;0,'Описание предлагаемого товара'!#REF!,"")</f>
        <v>#REF!</v>
      </c>
      <c r="DM313" s="32"/>
    </row>
    <row r="314" spans="1:117" ht="48.75" customHeight="1" x14ac:dyDescent="0.25">
      <c r="A314" s="61" t="e">
        <f>IF(LEN('Описание предлагаемого товара'!#REF!)&gt;0,'Описание предлагаемого товара'!#REF!,"")</f>
        <v>#REF!</v>
      </c>
      <c r="B314" s="65" t="e">
        <f>IF(LEN('Описание предлагаемого товара'!#REF!)&gt;0,'Описание предлагаемого товара'!#REF!,"")</f>
        <v>#REF!</v>
      </c>
      <c r="C314" s="61" t="e">
        <f>IF(LEN('Описание предлагаемого товара'!#REF!)&gt;0,'Описание предлагаемого товара'!#REF!,"")</f>
        <v>#REF!</v>
      </c>
      <c r="D314" s="61" t="e">
        <f>IF(LEN('Описание предлагаемого товара'!#REF!)&gt;0,'Описание предлагаемого товара'!#REF!,"")</f>
        <v>#REF!</v>
      </c>
      <c r="E314" s="61" t="e">
        <f>IF(LEN('Описание предлагаемого товара'!#REF!)&gt;0,'Описание предлагаемого товара'!#REF!,"")</f>
        <v>#REF!</v>
      </c>
      <c r="F314" s="61" t="e">
        <f>IF(LEN('Описание предлагаемого товара'!#REF!)&gt;0,'Описание предлагаемого товара'!#REF!,"")</f>
        <v>#REF!</v>
      </c>
      <c r="G314" s="61" t="e">
        <f>IF(LEN('Описание предлагаемого товара'!#REF!)&gt;0,'Описание предлагаемого товара'!#REF!,"")</f>
        <v>#REF!</v>
      </c>
      <c r="H314" s="61" t="e">
        <f>IF(LEN('Описание предлагаемого товара'!#REF!)&gt;0,'Описание предлагаемого товара'!#REF!,"")</f>
        <v>#REF!</v>
      </c>
      <c r="I314" s="61" t="e">
        <f>IF(LEN('Описание предлагаемого товара'!#REF!)&gt;0,'Описание предлагаемого товара'!#REF!,"")</f>
        <v>#REF!</v>
      </c>
      <c r="J314" s="38" t="str">
        <f>IFERROR(VLOOKUP(B314,SAP!$A:$E,5,),"")</f>
        <v/>
      </c>
      <c r="K314" s="40" t="str">
        <f t="shared" si="2549"/>
        <v/>
      </c>
      <c r="L314" s="61" t="e">
        <f>IF(LEN('Описание предлагаемого товара'!#REF!)&gt;0,IFERROR('Описание предлагаемого товара'!#REF!*1,""),"")</f>
        <v>#REF!</v>
      </c>
      <c r="M314" s="39" t="str">
        <f>IFERROR(VLOOKUP(B314,SAP!$A:$E,2,),"")</f>
        <v/>
      </c>
      <c r="N314" s="41" t="str">
        <f t="shared" si="2685"/>
        <v/>
      </c>
      <c r="O314" s="39" t="str">
        <f t="shared" si="2536"/>
        <v/>
      </c>
      <c r="P314" s="36" t="e">
        <f>IF(LEN('Описание предлагаемого товара'!#REF!)&gt;0,'Описание предлагаемого товара'!#REF!,"")</f>
        <v>#REF!</v>
      </c>
      <c r="Q31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14" s="37" t="e">
        <f>IF(LEN('Описание предлагаемого товара'!#REF!)&gt;0,'Описание предлагаемого товара'!#REF!,"")</f>
        <v>#REF!</v>
      </c>
      <c r="S314" s="37" t="e">
        <f>IF(LEN('Описание предлагаемого товара'!#REF!)&gt;0,'Описание предлагаемого товара'!#REF!,"")</f>
        <v>#REF!</v>
      </c>
      <c r="T31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14" s="23" t="str">
        <f>IFERROR(VLOOKUP(CI314*1,Обработ.выгрузка_реестра_РФ!$A:$G,6,),"")</f>
        <v/>
      </c>
      <c r="V314" s="61" t="e">
        <f>IF(LEN('Описание предлагаемого товара'!#REF!)&gt;0,'Описание предлагаемого товара'!#REF!,"")</f>
        <v>#REF!</v>
      </c>
      <c r="W314" s="62" t="e">
        <f>IF(LEN('Описание предлагаемого товара'!#REF!)&gt;0,'Описание предлагаемого товара'!#REF!,"")</f>
        <v>#REF!</v>
      </c>
      <c r="X314" s="91" t="e">
        <f t="shared" ref="X314:Y314" si="2956">IFERROR(REPLACE(W314,FIND(CHAR(10),W314,1),1," "),W314)</f>
        <v>#REF!</v>
      </c>
      <c r="Y314" s="91" t="e">
        <f t="shared" si="2956"/>
        <v>#REF!</v>
      </c>
      <c r="Z314" s="91" t="e">
        <f t="shared" si="2551"/>
        <v>#REF!</v>
      </c>
      <c r="AA314" s="91" t="e">
        <f t="shared" si="2552"/>
        <v>#REF!</v>
      </c>
      <c r="AB314" s="91" t="e">
        <f t="shared" si="2553"/>
        <v>#REF!</v>
      </c>
      <c r="AC314" s="91" t="e">
        <f t="shared" ref="AC314:AF314" si="2957">IFERROR(REPLACE(AB314,FIND("  ",AB314,1),2," "),AB314)</f>
        <v>#REF!</v>
      </c>
      <c r="AD314" s="91" t="e">
        <f t="shared" si="2957"/>
        <v>#REF!</v>
      </c>
      <c r="AE314" s="91" t="e">
        <f t="shared" si="2957"/>
        <v>#REF!</v>
      </c>
      <c r="AF314" s="91" t="e">
        <f t="shared" si="2957"/>
        <v>#REF!</v>
      </c>
      <c r="AG314" s="23" t="str">
        <f>IFERROR(VLOOKUP(CI314*1,Обработ.выгрузка_реестра_РФ!$A:$G,4,),"")</f>
        <v/>
      </c>
      <c r="AH314" s="91" t="str">
        <f t="shared" ref="AH314:AI314" si="2958">IFERROR(REPLACE(AG314,FIND("-",AG314,1),1,"*"),AG314)</f>
        <v/>
      </c>
      <c r="AI314" s="91" t="str">
        <f t="shared" si="2958"/>
        <v/>
      </c>
      <c r="AJ314" s="27" t="str">
        <f t="shared" si="2651"/>
        <v/>
      </c>
      <c r="AK314" s="63" t="e">
        <f>IF(LEN('Описание предлагаемого товара'!#REF!)&gt;0,'Описание предлагаемого товара'!#REF!,"")</f>
        <v>#REF!</v>
      </c>
      <c r="AL314" s="91" t="e">
        <f t="shared" ref="AL314:AM314" si="2959">IFERROR(REPLACE(AK314,FIND(CHAR(10),AK314,1),1,""),AK314)</f>
        <v>#REF!</v>
      </c>
      <c r="AM314" s="91" t="e">
        <f t="shared" si="2959"/>
        <v>#REF!</v>
      </c>
      <c r="AN314" s="91" t="e">
        <f t="shared" ref="AN314:AR314" si="2960">IFERROR(REPLACE(AM314,FIND(" ",AM314,1),1,""),AM314)</f>
        <v>#REF!</v>
      </c>
      <c r="AO314" s="91" t="e">
        <f t="shared" si="2960"/>
        <v>#REF!</v>
      </c>
      <c r="AP314" s="91" t="e">
        <f t="shared" si="2960"/>
        <v>#REF!</v>
      </c>
      <c r="AQ314" s="91" t="e">
        <f t="shared" si="2960"/>
        <v>#REF!</v>
      </c>
      <c r="AR314" s="91" t="e">
        <f t="shared" si="2960"/>
        <v>#REF!</v>
      </c>
      <c r="AS314" s="91" t="e">
        <f t="shared" si="2558"/>
        <v>#REF!</v>
      </c>
      <c r="AT314" s="91" t="e">
        <f t="shared" si="2559"/>
        <v>#REF!</v>
      </c>
      <c r="AU314" s="32" t="e">
        <f t="shared" si="2542"/>
        <v>#REF!</v>
      </c>
      <c r="AV314" s="93" t="e">
        <f>'Описание предлагаемого товара'!#REF!</f>
        <v>#REF!</v>
      </c>
      <c r="AW314" s="91" t="e">
        <f>MIN(SEARCH({0,1,2,3,4,5,6,7,8,9},AV314&amp; "0123456789"))</f>
        <v>#REF!</v>
      </c>
      <c r="AX314" s="91" t="str">
        <f t="shared" si="2560"/>
        <v/>
      </c>
      <c r="AY314" s="91" t="str">
        <f t="shared" si="2561"/>
        <v/>
      </c>
      <c r="AZ314" s="91" t="str">
        <f t="shared" si="2562"/>
        <v/>
      </c>
      <c r="BA314" s="91" t="str">
        <f t="shared" si="2563"/>
        <v/>
      </c>
      <c r="BB314" s="91" t="str">
        <f t="shared" si="2564"/>
        <v/>
      </c>
      <c r="BC314" s="91" t="str">
        <f t="shared" si="2565"/>
        <v/>
      </c>
      <c r="BD314" s="91" t="str">
        <f t="shared" si="2566"/>
        <v/>
      </c>
      <c r="BE314" s="91" t="str">
        <f t="shared" si="2567"/>
        <v/>
      </c>
      <c r="BF314" s="91" t="str">
        <f t="shared" si="2568"/>
        <v/>
      </c>
      <c r="BG314" s="91" t="str">
        <f t="shared" si="2569"/>
        <v/>
      </c>
      <c r="BH314" s="91" t="str">
        <f t="shared" si="2570"/>
        <v/>
      </c>
      <c r="BI314" s="91" t="str">
        <f t="shared" si="2571"/>
        <v/>
      </c>
      <c r="BJ314" s="91" t="str">
        <f t="shared" si="2572"/>
        <v/>
      </c>
      <c r="BK314" s="91" t="str">
        <f t="shared" si="2573"/>
        <v/>
      </c>
      <c r="BL314" s="91" t="str">
        <f t="shared" si="2574"/>
        <v/>
      </c>
      <c r="BM314" s="91" t="str">
        <f t="shared" si="2575"/>
        <v/>
      </c>
      <c r="BN314" s="91" t="str">
        <f t="shared" si="2576"/>
        <v/>
      </c>
      <c r="BO314" s="91" t="str">
        <f t="shared" si="2577"/>
        <v/>
      </c>
      <c r="BP314" s="91" t="str">
        <f t="shared" si="2578"/>
        <v/>
      </c>
      <c r="BQ314" s="91" t="str">
        <f t="shared" si="2579"/>
        <v/>
      </c>
      <c r="BR314" s="91" t="str">
        <f t="shared" si="2580"/>
        <v/>
      </c>
      <c r="BS314" s="91" t="str">
        <f t="shared" si="2581"/>
        <v/>
      </c>
      <c r="BT314" s="91" t="str">
        <f t="shared" si="2582"/>
        <v/>
      </c>
      <c r="BU314" s="91" t="str">
        <f t="shared" si="2583"/>
        <v/>
      </c>
      <c r="BV314" s="91" t="str">
        <f t="shared" si="2584"/>
        <v/>
      </c>
      <c r="BW314" s="91" t="str">
        <f t="shared" si="2585"/>
        <v/>
      </c>
      <c r="BX314" s="91" t="str">
        <f t="shared" si="2586"/>
        <v/>
      </c>
      <c r="BY314" s="91" t="str">
        <f t="shared" si="2587"/>
        <v/>
      </c>
      <c r="BZ314" s="91" t="str">
        <f t="shared" si="2588"/>
        <v/>
      </c>
      <c r="CA314" s="91" t="str">
        <f t="shared" si="2589"/>
        <v/>
      </c>
      <c r="CB314" s="91" t="str">
        <f t="shared" si="2590"/>
        <v/>
      </c>
      <c r="CC314" s="91" t="str">
        <f t="shared" si="2591"/>
        <v/>
      </c>
      <c r="CD314" s="91" t="str">
        <f t="shared" si="2592"/>
        <v/>
      </c>
      <c r="CE314" s="91" t="str">
        <f t="shared" si="2593"/>
        <v/>
      </c>
      <c r="CF314" s="91" t="str">
        <f t="shared" si="2594"/>
        <v/>
      </c>
      <c r="CG314" s="91" t="str">
        <f t="shared" si="2595"/>
        <v/>
      </c>
      <c r="CH314" s="91" t="str">
        <f t="shared" si="2596"/>
        <v/>
      </c>
      <c r="CI314" s="91" t="str">
        <f t="shared" si="2597"/>
        <v>нет</v>
      </c>
      <c r="CJ314" s="63" t="e">
        <f>IF(LEN('Описание предлагаемого товара'!#REF!)&gt;0,'Описание предлагаемого товара'!#REF!,"")</f>
        <v>#REF!</v>
      </c>
      <c r="CK314" s="91" t="e">
        <f t="shared" ref="CK314:CL314" si="2961">IFERROR(REPLACE(CJ314,FIND(CHAR(10),CJ314,1),1,""),CJ314)</f>
        <v>#REF!</v>
      </c>
      <c r="CL314" s="91" t="e">
        <f t="shared" si="2961"/>
        <v>#REF!</v>
      </c>
      <c r="CM314" s="91" t="e">
        <f t="shared" si="2599"/>
        <v>#REF!</v>
      </c>
      <c r="CN314" s="91" t="e">
        <f t="shared" si="2600"/>
        <v>#REF!</v>
      </c>
      <c r="CO314" s="91" t="e">
        <f t="shared" si="2601"/>
        <v>#REF!</v>
      </c>
      <c r="CP314" s="90" t="e">
        <f>IF(AU314="Не указан реестровый номер (мера нац.режима Запрет)","",IF(CI314="нет","",IF(CU314="да","исключение(не смотрим баллы)",IFERROR(IF(CI314*1&gt;0,IFERROR(IF(VLOOKUP(CI314*1,Обработ.выгрузка_реестра_РФ!$A:$G,7,)=0,"Баллы не установлены",VLOOKUP(CI314*1,Обработ.выгрузка_реестра_РФ!$A:$G,7,)),IF(LEN(CI314)&gt;14,"","нет номера в реестре РФ")),""),IF(LEN(CI314)=0,"","Некорректный реестровый номер")))))</f>
        <v>#REF!</v>
      </c>
      <c r="CQ314" s="33" t="e">
        <f>IF(LEN(C314)&gt;0,IFERROR(IF(LEN(H314)&gt;0,IF(LEN(VLOOKUP(H314,'исключения(не_смотрим_баллы)'!$A:$C,1,))&gt;0,"да","нет"),"не введен ОКПД2"),"нет"),"")</f>
        <v>#REF!</v>
      </c>
      <c r="CR314" s="33" t="e">
        <f ca="1">IF(CQ314="да",IF(TODAY()&lt;VLOOKUP(H314,'исключения(не_смотрим_баллы)'!$A:$C,3,),"да","нет"),"")</f>
        <v>#REF!</v>
      </c>
      <c r="CS314" s="33" t="str">
        <f>IFERROR(IF(CQ314="да",IF(VLOOKUP(CI314*1,Обработ.выгрузка_реестра_РФ!$A:$G,2,)&lt;VLOOKUP(H314,'исключения(не_смотрим_баллы)'!$A:$C,2,),"да","нет"),""),"")</f>
        <v/>
      </c>
      <c r="CT314" s="24"/>
      <c r="CU314" s="33" t="e">
        <f t="shared" si="2613"/>
        <v>#REF!</v>
      </c>
      <c r="CV314" s="91" t="e">
        <f t="shared" si="2614"/>
        <v>#REF!</v>
      </c>
      <c r="CW314" s="27" t="e">
        <f t="shared" si="2615"/>
        <v>#REF!</v>
      </c>
      <c r="CX314" s="26" t="e">
        <f t="shared" si="2544"/>
        <v>#REF!</v>
      </c>
      <c r="CY314" s="64" t="e">
        <f>IF(LEN('Описание предлагаемого товара'!#REF!)&gt;0,'Описание предлагаемого товара'!#REF!,"")</f>
        <v>#REF!</v>
      </c>
      <c r="CZ314" s="95" t="e">
        <f t="shared" si="2602"/>
        <v>#REF!</v>
      </c>
      <c r="DA314" s="95" t="e">
        <f t="shared" ref="DA314" si="2962">IFERROR(REPLACE(CZ314,FIND(" ",CZ314,1),1,""),CZ314)</f>
        <v>#REF!</v>
      </c>
      <c r="DB314" s="95" t="e">
        <f t="shared" si="2546"/>
        <v>#REF!</v>
      </c>
      <c r="DC314" s="95" t="e">
        <f t="shared" ref="DC314:DD314" si="2963">IFERROR(REPLACE(DB314,FIND("г.",DB314,1),2,""),DB314)</f>
        <v>#REF!</v>
      </c>
      <c r="DD314" s="95" t="e">
        <f t="shared" si="2963"/>
        <v>#REF!</v>
      </c>
      <c r="DE314" s="95" t="e">
        <f t="shared" ref="DE314:DF314" si="2964">IFERROR(REPLACE(DD314,FIND("г",DD314,1),1,""),DD314)</f>
        <v>#REF!</v>
      </c>
      <c r="DF314" s="95" t="e">
        <f t="shared" si="2964"/>
        <v>#REF!</v>
      </c>
      <c r="DG314" s="95" t="e">
        <f t="shared" si="2619"/>
        <v>#REF!</v>
      </c>
      <c r="DH314" s="25" t="str">
        <f>IFERROR(VLOOKUP(CI314*1,Обработ.выгрузка_реестра_РФ!$A:$G,5,),"")</f>
        <v/>
      </c>
      <c r="DI314" s="27" t="str">
        <f t="shared" si="2629"/>
        <v/>
      </c>
      <c r="DJ314" s="27" t="str">
        <f t="shared" ca="1" si="2606"/>
        <v/>
      </c>
      <c r="DK314" s="63" t="e">
        <f>IF(LEN('Описание предлагаемого товара'!#REF!)&gt;0,'Описание предлагаемого товара'!#REF!,"")</f>
        <v>#REF!</v>
      </c>
      <c r="DL314" s="63" t="e">
        <f>IF(LEN('Описание предлагаемого товара'!#REF!)&gt;0,'Описание предлагаемого товара'!#REF!,"")</f>
        <v>#REF!</v>
      </c>
      <c r="DM314" s="32"/>
    </row>
    <row r="315" spans="1:117" ht="48.75" customHeight="1" x14ac:dyDescent="0.25">
      <c r="A315" s="61" t="e">
        <f>IF(LEN('Описание предлагаемого товара'!#REF!)&gt;0,'Описание предлагаемого товара'!#REF!,"")</f>
        <v>#REF!</v>
      </c>
      <c r="B315" s="65" t="e">
        <f>IF(LEN('Описание предлагаемого товара'!#REF!)&gt;0,'Описание предлагаемого товара'!#REF!,"")</f>
        <v>#REF!</v>
      </c>
      <c r="C315" s="61" t="e">
        <f>IF(LEN('Описание предлагаемого товара'!#REF!)&gt;0,'Описание предлагаемого товара'!#REF!,"")</f>
        <v>#REF!</v>
      </c>
      <c r="D315" s="61" t="e">
        <f>IF(LEN('Описание предлагаемого товара'!#REF!)&gt;0,'Описание предлагаемого товара'!#REF!,"")</f>
        <v>#REF!</v>
      </c>
      <c r="E315" s="61" t="e">
        <f>IF(LEN('Описание предлагаемого товара'!#REF!)&gt;0,'Описание предлагаемого товара'!#REF!,"")</f>
        <v>#REF!</v>
      </c>
      <c r="F315" s="61" t="e">
        <f>IF(LEN('Описание предлагаемого товара'!#REF!)&gt;0,'Описание предлагаемого товара'!#REF!,"")</f>
        <v>#REF!</v>
      </c>
      <c r="G315" s="61" t="e">
        <f>IF(LEN('Описание предлагаемого товара'!#REF!)&gt;0,'Описание предлагаемого товара'!#REF!,"")</f>
        <v>#REF!</v>
      </c>
      <c r="H315" s="61" t="e">
        <f>IF(LEN('Описание предлагаемого товара'!#REF!)&gt;0,'Описание предлагаемого товара'!#REF!,"")</f>
        <v>#REF!</v>
      </c>
      <c r="I315" s="61" t="e">
        <f>IF(LEN('Описание предлагаемого товара'!#REF!)&gt;0,'Описание предлагаемого товара'!#REF!,"")</f>
        <v>#REF!</v>
      </c>
      <c r="J315" s="38" t="str">
        <f>IFERROR(VLOOKUP(B315,SAP!$A:$E,5,),"")</f>
        <v/>
      </c>
      <c r="K315" s="40" t="str">
        <f t="shared" si="2549"/>
        <v/>
      </c>
      <c r="L315" s="61" t="e">
        <f>IF(LEN('Описание предлагаемого товара'!#REF!)&gt;0,IFERROR('Описание предлагаемого товара'!#REF!*1,""),"")</f>
        <v>#REF!</v>
      </c>
      <c r="M315" s="39" t="str">
        <f>IFERROR(VLOOKUP(B315,SAP!$A:$E,2,),"")</f>
        <v/>
      </c>
      <c r="N315" s="41" t="str">
        <f t="shared" si="2685"/>
        <v/>
      </c>
      <c r="O315" s="39" t="str">
        <f t="shared" si="2536"/>
        <v/>
      </c>
      <c r="P315" s="36" t="e">
        <f>IF(LEN('Описание предлагаемого товара'!#REF!)&gt;0,'Описание предлагаемого товара'!#REF!,"")</f>
        <v>#REF!</v>
      </c>
      <c r="Q31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15" s="37" t="e">
        <f>IF(LEN('Описание предлагаемого товара'!#REF!)&gt;0,'Описание предлагаемого товара'!#REF!,"")</f>
        <v>#REF!</v>
      </c>
      <c r="S315" s="37" t="e">
        <f>IF(LEN('Описание предлагаемого товара'!#REF!)&gt;0,'Описание предлагаемого товара'!#REF!,"")</f>
        <v>#REF!</v>
      </c>
      <c r="T31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15" s="23" t="str">
        <f>IFERROR(VLOOKUP(CI315*1,Обработ.выгрузка_реестра_РФ!$A:$G,6,),"")</f>
        <v/>
      </c>
      <c r="V315" s="61" t="e">
        <f>IF(LEN('Описание предлагаемого товара'!#REF!)&gt;0,'Описание предлагаемого товара'!#REF!,"")</f>
        <v>#REF!</v>
      </c>
      <c r="W315" s="62" t="e">
        <f>IF(LEN('Описание предлагаемого товара'!#REF!)&gt;0,'Описание предлагаемого товара'!#REF!,"")</f>
        <v>#REF!</v>
      </c>
      <c r="X315" s="91" t="e">
        <f t="shared" ref="X315:Y315" si="2965">IFERROR(REPLACE(W315,FIND(CHAR(10),W315,1),1," "),W315)</f>
        <v>#REF!</v>
      </c>
      <c r="Y315" s="91" t="e">
        <f t="shared" si="2965"/>
        <v>#REF!</v>
      </c>
      <c r="Z315" s="91" t="e">
        <f t="shared" si="2551"/>
        <v>#REF!</v>
      </c>
      <c r="AA315" s="91" t="e">
        <f t="shared" si="2552"/>
        <v>#REF!</v>
      </c>
      <c r="AB315" s="91" t="e">
        <f t="shared" si="2553"/>
        <v>#REF!</v>
      </c>
      <c r="AC315" s="91" t="e">
        <f t="shared" ref="AC315:AF315" si="2966">IFERROR(REPLACE(AB315,FIND("  ",AB315,1),2," "),AB315)</f>
        <v>#REF!</v>
      </c>
      <c r="AD315" s="91" t="e">
        <f t="shared" si="2966"/>
        <v>#REF!</v>
      </c>
      <c r="AE315" s="91" t="e">
        <f t="shared" si="2966"/>
        <v>#REF!</v>
      </c>
      <c r="AF315" s="91" t="e">
        <f t="shared" si="2966"/>
        <v>#REF!</v>
      </c>
      <c r="AG315" s="23" t="str">
        <f>IFERROR(VLOOKUP(CI315*1,Обработ.выгрузка_реестра_РФ!$A:$G,4,),"")</f>
        <v/>
      </c>
      <c r="AH315" s="91" t="str">
        <f t="shared" ref="AH315:AI315" si="2967">IFERROR(REPLACE(AG315,FIND("-",AG315,1),1,"*"),AG315)</f>
        <v/>
      </c>
      <c r="AI315" s="91" t="str">
        <f t="shared" si="2967"/>
        <v/>
      </c>
      <c r="AJ315" s="27" t="str">
        <f t="shared" si="2651"/>
        <v/>
      </c>
      <c r="AK315" s="63" t="e">
        <f>IF(LEN('Описание предлагаемого товара'!#REF!)&gt;0,'Описание предлагаемого товара'!#REF!,"")</f>
        <v>#REF!</v>
      </c>
      <c r="AL315" s="91" t="e">
        <f t="shared" ref="AL315:AM315" si="2968">IFERROR(REPLACE(AK315,FIND(CHAR(10),AK315,1),1,""),AK315)</f>
        <v>#REF!</v>
      </c>
      <c r="AM315" s="91" t="e">
        <f t="shared" si="2968"/>
        <v>#REF!</v>
      </c>
      <c r="AN315" s="91" t="e">
        <f t="shared" ref="AN315:AR315" si="2969">IFERROR(REPLACE(AM315,FIND(" ",AM315,1),1,""),AM315)</f>
        <v>#REF!</v>
      </c>
      <c r="AO315" s="91" t="e">
        <f t="shared" si="2969"/>
        <v>#REF!</v>
      </c>
      <c r="AP315" s="91" t="e">
        <f t="shared" si="2969"/>
        <v>#REF!</v>
      </c>
      <c r="AQ315" s="91" t="e">
        <f t="shared" si="2969"/>
        <v>#REF!</v>
      </c>
      <c r="AR315" s="91" t="e">
        <f t="shared" si="2969"/>
        <v>#REF!</v>
      </c>
      <c r="AS315" s="91" t="e">
        <f t="shared" si="2558"/>
        <v>#REF!</v>
      </c>
      <c r="AT315" s="91" t="e">
        <f t="shared" si="2559"/>
        <v>#REF!</v>
      </c>
      <c r="AU315" s="32" t="e">
        <f t="shared" si="2542"/>
        <v>#REF!</v>
      </c>
      <c r="AV315" s="93" t="e">
        <f>'Описание предлагаемого товара'!#REF!</f>
        <v>#REF!</v>
      </c>
      <c r="AW315" s="91" t="e">
        <f>MIN(SEARCH({0,1,2,3,4,5,6,7,8,9},AV315&amp; "0123456789"))</f>
        <v>#REF!</v>
      </c>
      <c r="AX315" s="91" t="str">
        <f t="shared" si="2560"/>
        <v/>
      </c>
      <c r="AY315" s="91" t="str">
        <f t="shared" si="2561"/>
        <v/>
      </c>
      <c r="AZ315" s="91" t="str">
        <f t="shared" si="2562"/>
        <v/>
      </c>
      <c r="BA315" s="91" t="str">
        <f t="shared" si="2563"/>
        <v/>
      </c>
      <c r="BB315" s="91" t="str">
        <f t="shared" si="2564"/>
        <v/>
      </c>
      <c r="BC315" s="91" t="str">
        <f t="shared" si="2565"/>
        <v/>
      </c>
      <c r="BD315" s="91" t="str">
        <f t="shared" si="2566"/>
        <v/>
      </c>
      <c r="BE315" s="91" t="str">
        <f t="shared" si="2567"/>
        <v/>
      </c>
      <c r="BF315" s="91" t="str">
        <f t="shared" si="2568"/>
        <v/>
      </c>
      <c r="BG315" s="91" t="str">
        <f t="shared" si="2569"/>
        <v/>
      </c>
      <c r="BH315" s="91" t="str">
        <f t="shared" si="2570"/>
        <v/>
      </c>
      <c r="BI315" s="91" t="str">
        <f t="shared" si="2571"/>
        <v/>
      </c>
      <c r="BJ315" s="91" t="str">
        <f t="shared" si="2572"/>
        <v/>
      </c>
      <c r="BK315" s="91" t="str">
        <f t="shared" si="2573"/>
        <v/>
      </c>
      <c r="BL315" s="91" t="str">
        <f t="shared" si="2574"/>
        <v/>
      </c>
      <c r="BM315" s="91" t="str">
        <f t="shared" si="2575"/>
        <v/>
      </c>
      <c r="BN315" s="91" t="str">
        <f t="shared" si="2576"/>
        <v/>
      </c>
      <c r="BO315" s="91" t="str">
        <f t="shared" si="2577"/>
        <v/>
      </c>
      <c r="BP315" s="91" t="str">
        <f t="shared" si="2578"/>
        <v/>
      </c>
      <c r="BQ315" s="91" t="str">
        <f t="shared" si="2579"/>
        <v/>
      </c>
      <c r="BR315" s="91" t="str">
        <f t="shared" si="2580"/>
        <v/>
      </c>
      <c r="BS315" s="91" t="str">
        <f t="shared" si="2581"/>
        <v/>
      </c>
      <c r="BT315" s="91" t="str">
        <f t="shared" si="2582"/>
        <v/>
      </c>
      <c r="BU315" s="91" t="str">
        <f t="shared" si="2583"/>
        <v/>
      </c>
      <c r="BV315" s="91" t="str">
        <f t="shared" si="2584"/>
        <v/>
      </c>
      <c r="BW315" s="91" t="str">
        <f t="shared" si="2585"/>
        <v/>
      </c>
      <c r="BX315" s="91" t="str">
        <f t="shared" si="2586"/>
        <v/>
      </c>
      <c r="BY315" s="91" t="str">
        <f t="shared" si="2587"/>
        <v/>
      </c>
      <c r="BZ315" s="91" t="str">
        <f t="shared" si="2588"/>
        <v/>
      </c>
      <c r="CA315" s="91" t="str">
        <f t="shared" si="2589"/>
        <v/>
      </c>
      <c r="CB315" s="91" t="str">
        <f t="shared" si="2590"/>
        <v/>
      </c>
      <c r="CC315" s="91" t="str">
        <f t="shared" si="2591"/>
        <v/>
      </c>
      <c r="CD315" s="91" t="str">
        <f t="shared" si="2592"/>
        <v/>
      </c>
      <c r="CE315" s="91" t="str">
        <f t="shared" si="2593"/>
        <v/>
      </c>
      <c r="CF315" s="91" t="str">
        <f t="shared" si="2594"/>
        <v/>
      </c>
      <c r="CG315" s="91" t="str">
        <f t="shared" si="2595"/>
        <v/>
      </c>
      <c r="CH315" s="91" t="str">
        <f t="shared" si="2596"/>
        <v/>
      </c>
      <c r="CI315" s="91" t="str">
        <f t="shared" si="2597"/>
        <v>нет</v>
      </c>
      <c r="CJ315" s="63" t="e">
        <f>IF(LEN('Описание предлагаемого товара'!#REF!)&gt;0,'Описание предлагаемого товара'!#REF!,"")</f>
        <v>#REF!</v>
      </c>
      <c r="CK315" s="91" t="e">
        <f t="shared" ref="CK315:CL315" si="2970">IFERROR(REPLACE(CJ315,FIND(CHAR(10),CJ315,1),1,""),CJ315)</f>
        <v>#REF!</v>
      </c>
      <c r="CL315" s="91" t="e">
        <f t="shared" si="2970"/>
        <v>#REF!</v>
      </c>
      <c r="CM315" s="91" t="e">
        <f t="shared" si="2599"/>
        <v>#REF!</v>
      </c>
      <c r="CN315" s="91" t="e">
        <f t="shared" si="2600"/>
        <v>#REF!</v>
      </c>
      <c r="CO315" s="91" t="e">
        <f t="shared" si="2601"/>
        <v>#REF!</v>
      </c>
      <c r="CP315" s="90" t="e">
        <f>IF(AU315="Не указан реестровый номер (мера нац.режима Запрет)","",IF(CI315="нет","",IF(CU315="да","исключение(не смотрим баллы)",IFERROR(IF(CI315*1&gt;0,IFERROR(IF(VLOOKUP(CI315*1,Обработ.выгрузка_реестра_РФ!$A:$G,7,)=0,"Баллы не установлены",VLOOKUP(CI315*1,Обработ.выгрузка_реестра_РФ!$A:$G,7,)),IF(LEN(CI315)&gt;14,"","нет номера в реестре РФ")),""),IF(LEN(CI315)=0,"","Некорректный реестровый номер")))))</f>
        <v>#REF!</v>
      </c>
      <c r="CQ315" s="33" t="e">
        <f>IF(LEN(C315)&gt;0,IFERROR(IF(LEN(H315)&gt;0,IF(LEN(VLOOKUP(H315,'исключения(не_смотрим_баллы)'!$A:$C,1,))&gt;0,"да","нет"),"не введен ОКПД2"),"нет"),"")</f>
        <v>#REF!</v>
      </c>
      <c r="CR315" s="33" t="e">
        <f ca="1">IF(CQ315="да",IF(TODAY()&lt;VLOOKUP(H315,'исключения(не_смотрим_баллы)'!$A:$C,3,),"да","нет"),"")</f>
        <v>#REF!</v>
      </c>
      <c r="CS315" s="33" t="str">
        <f>IFERROR(IF(CQ315="да",IF(VLOOKUP(CI315*1,Обработ.выгрузка_реестра_РФ!$A:$G,2,)&lt;VLOOKUP(H315,'исключения(не_смотрим_баллы)'!$A:$C,2,),"да","нет"),""),"")</f>
        <v/>
      </c>
      <c r="CT315" s="24"/>
      <c r="CU315" s="33" t="e">
        <f t="shared" si="2613"/>
        <v>#REF!</v>
      </c>
      <c r="CV315" s="91" t="e">
        <f t="shared" si="2614"/>
        <v>#REF!</v>
      </c>
      <c r="CW315" s="27" t="e">
        <f t="shared" si="2615"/>
        <v>#REF!</v>
      </c>
      <c r="CX315" s="26" t="e">
        <f t="shared" si="2544"/>
        <v>#REF!</v>
      </c>
      <c r="CY315" s="64" t="e">
        <f>IF(LEN('Описание предлагаемого товара'!#REF!)&gt;0,'Описание предлагаемого товара'!#REF!,"")</f>
        <v>#REF!</v>
      </c>
      <c r="CZ315" s="95" t="e">
        <f t="shared" si="2602"/>
        <v>#REF!</v>
      </c>
      <c r="DA315" s="95" t="e">
        <f t="shared" ref="DA315" si="2971">IFERROR(REPLACE(CZ315,FIND(" ",CZ315,1),1,""),CZ315)</f>
        <v>#REF!</v>
      </c>
      <c r="DB315" s="95" t="e">
        <f t="shared" si="2546"/>
        <v>#REF!</v>
      </c>
      <c r="DC315" s="95" t="e">
        <f t="shared" ref="DC315:DD315" si="2972">IFERROR(REPLACE(DB315,FIND("г.",DB315,1),2,""),DB315)</f>
        <v>#REF!</v>
      </c>
      <c r="DD315" s="95" t="e">
        <f t="shared" si="2972"/>
        <v>#REF!</v>
      </c>
      <c r="DE315" s="95" t="e">
        <f t="shared" ref="DE315:DF315" si="2973">IFERROR(REPLACE(DD315,FIND("г",DD315,1),1,""),DD315)</f>
        <v>#REF!</v>
      </c>
      <c r="DF315" s="95" t="e">
        <f t="shared" si="2973"/>
        <v>#REF!</v>
      </c>
      <c r="DG315" s="95" t="e">
        <f t="shared" si="2619"/>
        <v>#REF!</v>
      </c>
      <c r="DH315" s="25" t="str">
        <f>IFERROR(VLOOKUP(CI315*1,Обработ.выгрузка_реестра_РФ!$A:$G,5,),"")</f>
        <v/>
      </c>
      <c r="DI315" s="27" t="str">
        <f t="shared" si="2629"/>
        <v/>
      </c>
      <c r="DJ315" s="27" t="str">
        <f t="shared" ca="1" si="2606"/>
        <v/>
      </c>
      <c r="DK315" s="63" t="e">
        <f>IF(LEN('Описание предлагаемого товара'!#REF!)&gt;0,'Описание предлагаемого товара'!#REF!,"")</f>
        <v>#REF!</v>
      </c>
      <c r="DL315" s="63" t="e">
        <f>IF(LEN('Описание предлагаемого товара'!#REF!)&gt;0,'Описание предлагаемого товара'!#REF!,"")</f>
        <v>#REF!</v>
      </c>
      <c r="DM315" s="32"/>
    </row>
    <row r="316" spans="1:117" ht="48.75" customHeight="1" x14ac:dyDescent="0.25">
      <c r="A316" s="61" t="e">
        <f>IF(LEN('Описание предлагаемого товара'!#REF!)&gt;0,'Описание предлагаемого товара'!#REF!,"")</f>
        <v>#REF!</v>
      </c>
      <c r="B316" s="65" t="e">
        <f>IF(LEN('Описание предлагаемого товара'!#REF!)&gt;0,'Описание предлагаемого товара'!#REF!,"")</f>
        <v>#REF!</v>
      </c>
      <c r="C316" s="61" t="e">
        <f>IF(LEN('Описание предлагаемого товара'!#REF!)&gt;0,'Описание предлагаемого товара'!#REF!,"")</f>
        <v>#REF!</v>
      </c>
      <c r="D316" s="61" t="e">
        <f>IF(LEN('Описание предлагаемого товара'!#REF!)&gt;0,'Описание предлагаемого товара'!#REF!,"")</f>
        <v>#REF!</v>
      </c>
      <c r="E316" s="61" t="e">
        <f>IF(LEN('Описание предлагаемого товара'!#REF!)&gt;0,'Описание предлагаемого товара'!#REF!,"")</f>
        <v>#REF!</v>
      </c>
      <c r="F316" s="61" t="e">
        <f>IF(LEN('Описание предлагаемого товара'!#REF!)&gt;0,'Описание предлагаемого товара'!#REF!,"")</f>
        <v>#REF!</v>
      </c>
      <c r="G316" s="61" t="e">
        <f>IF(LEN('Описание предлагаемого товара'!#REF!)&gt;0,'Описание предлагаемого товара'!#REF!,"")</f>
        <v>#REF!</v>
      </c>
      <c r="H316" s="61" t="e">
        <f>IF(LEN('Описание предлагаемого товара'!#REF!)&gt;0,'Описание предлагаемого товара'!#REF!,"")</f>
        <v>#REF!</v>
      </c>
      <c r="I316" s="61" t="e">
        <f>IF(LEN('Описание предлагаемого товара'!#REF!)&gt;0,'Описание предлагаемого товара'!#REF!,"")</f>
        <v>#REF!</v>
      </c>
      <c r="J316" s="38" t="str">
        <f>IFERROR(VLOOKUP(B316,SAP!$A:$E,5,),"")</f>
        <v/>
      </c>
      <c r="K316" s="40" t="str">
        <f t="shared" si="2549"/>
        <v/>
      </c>
      <c r="L316" s="61" t="e">
        <f>IF(LEN('Описание предлагаемого товара'!#REF!)&gt;0,IFERROR('Описание предлагаемого товара'!#REF!*1,""),"")</f>
        <v>#REF!</v>
      </c>
      <c r="M316" s="39" t="str">
        <f>IFERROR(VLOOKUP(B316,SAP!$A:$E,2,),"")</f>
        <v/>
      </c>
      <c r="N316" s="41" t="str">
        <f t="shared" si="2685"/>
        <v/>
      </c>
      <c r="O316" s="39" t="str">
        <f t="shared" si="2536"/>
        <v/>
      </c>
      <c r="P316" s="36" t="e">
        <f>IF(LEN('Описание предлагаемого товара'!#REF!)&gt;0,'Описание предлагаемого товара'!#REF!,"")</f>
        <v>#REF!</v>
      </c>
      <c r="Q31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16" s="37" t="e">
        <f>IF(LEN('Описание предлагаемого товара'!#REF!)&gt;0,'Описание предлагаемого товара'!#REF!,"")</f>
        <v>#REF!</v>
      </c>
      <c r="S316" s="37" t="e">
        <f>IF(LEN('Описание предлагаемого товара'!#REF!)&gt;0,'Описание предлагаемого товара'!#REF!,"")</f>
        <v>#REF!</v>
      </c>
      <c r="T31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16" s="23" t="str">
        <f>IFERROR(VLOOKUP(CI316*1,Обработ.выгрузка_реестра_РФ!$A:$G,6,),"")</f>
        <v/>
      </c>
      <c r="V316" s="61" t="e">
        <f>IF(LEN('Описание предлагаемого товара'!#REF!)&gt;0,'Описание предлагаемого товара'!#REF!,"")</f>
        <v>#REF!</v>
      </c>
      <c r="W316" s="62" t="e">
        <f>IF(LEN('Описание предлагаемого товара'!#REF!)&gt;0,'Описание предлагаемого товара'!#REF!,"")</f>
        <v>#REF!</v>
      </c>
      <c r="X316" s="91" t="e">
        <f t="shared" ref="X316:Y316" si="2974">IFERROR(REPLACE(W316,FIND(CHAR(10),W316,1),1," "),W316)</f>
        <v>#REF!</v>
      </c>
      <c r="Y316" s="91" t="e">
        <f t="shared" si="2974"/>
        <v>#REF!</v>
      </c>
      <c r="Z316" s="91" t="e">
        <f t="shared" si="2551"/>
        <v>#REF!</v>
      </c>
      <c r="AA316" s="91" t="e">
        <f t="shared" si="2552"/>
        <v>#REF!</v>
      </c>
      <c r="AB316" s="91" t="e">
        <f t="shared" si="2553"/>
        <v>#REF!</v>
      </c>
      <c r="AC316" s="91" t="e">
        <f t="shared" ref="AC316:AF316" si="2975">IFERROR(REPLACE(AB316,FIND("  ",AB316,1),2," "),AB316)</f>
        <v>#REF!</v>
      </c>
      <c r="AD316" s="91" t="e">
        <f t="shared" si="2975"/>
        <v>#REF!</v>
      </c>
      <c r="AE316" s="91" t="e">
        <f t="shared" si="2975"/>
        <v>#REF!</v>
      </c>
      <c r="AF316" s="91" t="e">
        <f t="shared" si="2975"/>
        <v>#REF!</v>
      </c>
      <c r="AG316" s="23" t="str">
        <f>IFERROR(VLOOKUP(CI316*1,Обработ.выгрузка_реестра_РФ!$A:$G,4,),"")</f>
        <v/>
      </c>
      <c r="AH316" s="91" t="str">
        <f t="shared" ref="AH316:AI316" si="2976">IFERROR(REPLACE(AG316,FIND("-",AG316,1),1,"*"),AG316)</f>
        <v/>
      </c>
      <c r="AI316" s="91" t="str">
        <f t="shared" si="2976"/>
        <v/>
      </c>
      <c r="AJ316" s="27" t="str">
        <f t="shared" si="2651"/>
        <v/>
      </c>
      <c r="AK316" s="63" t="e">
        <f>IF(LEN('Описание предлагаемого товара'!#REF!)&gt;0,'Описание предлагаемого товара'!#REF!,"")</f>
        <v>#REF!</v>
      </c>
      <c r="AL316" s="91" t="e">
        <f t="shared" ref="AL316:AM316" si="2977">IFERROR(REPLACE(AK316,FIND(CHAR(10),AK316,1),1,""),AK316)</f>
        <v>#REF!</v>
      </c>
      <c r="AM316" s="91" t="e">
        <f t="shared" si="2977"/>
        <v>#REF!</v>
      </c>
      <c r="AN316" s="91" t="e">
        <f t="shared" ref="AN316:AR316" si="2978">IFERROR(REPLACE(AM316,FIND(" ",AM316,1),1,""),AM316)</f>
        <v>#REF!</v>
      </c>
      <c r="AO316" s="91" t="e">
        <f t="shared" si="2978"/>
        <v>#REF!</v>
      </c>
      <c r="AP316" s="91" t="e">
        <f t="shared" si="2978"/>
        <v>#REF!</v>
      </c>
      <c r="AQ316" s="91" t="e">
        <f t="shared" si="2978"/>
        <v>#REF!</v>
      </c>
      <c r="AR316" s="91" t="e">
        <f t="shared" si="2978"/>
        <v>#REF!</v>
      </c>
      <c r="AS316" s="91" t="e">
        <f t="shared" si="2558"/>
        <v>#REF!</v>
      </c>
      <c r="AT316" s="91" t="e">
        <f t="shared" si="2559"/>
        <v>#REF!</v>
      </c>
      <c r="AU316" s="32" t="e">
        <f t="shared" si="2542"/>
        <v>#REF!</v>
      </c>
      <c r="AV316" s="93" t="e">
        <f>'Описание предлагаемого товара'!#REF!</f>
        <v>#REF!</v>
      </c>
      <c r="AW316" s="91" t="e">
        <f>MIN(SEARCH({0,1,2,3,4,5,6,7,8,9},AV316&amp; "0123456789"))</f>
        <v>#REF!</v>
      </c>
      <c r="AX316" s="91" t="str">
        <f t="shared" si="2560"/>
        <v/>
      </c>
      <c r="AY316" s="91" t="str">
        <f t="shared" si="2561"/>
        <v/>
      </c>
      <c r="AZ316" s="91" t="str">
        <f t="shared" si="2562"/>
        <v/>
      </c>
      <c r="BA316" s="91" t="str">
        <f t="shared" si="2563"/>
        <v/>
      </c>
      <c r="BB316" s="91" t="str">
        <f t="shared" si="2564"/>
        <v/>
      </c>
      <c r="BC316" s="91" t="str">
        <f t="shared" si="2565"/>
        <v/>
      </c>
      <c r="BD316" s="91" t="str">
        <f t="shared" si="2566"/>
        <v/>
      </c>
      <c r="BE316" s="91" t="str">
        <f t="shared" si="2567"/>
        <v/>
      </c>
      <c r="BF316" s="91" t="str">
        <f t="shared" si="2568"/>
        <v/>
      </c>
      <c r="BG316" s="91" t="str">
        <f t="shared" si="2569"/>
        <v/>
      </c>
      <c r="BH316" s="91" t="str">
        <f t="shared" si="2570"/>
        <v/>
      </c>
      <c r="BI316" s="91" t="str">
        <f t="shared" si="2571"/>
        <v/>
      </c>
      <c r="BJ316" s="91" t="str">
        <f t="shared" si="2572"/>
        <v/>
      </c>
      <c r="BK316" s="91" t="str">
        <f t="shared" si="2573"/>
        <v/>
      </c>
      <c r="BL316" s="91" t="str">
        <f t="shared" si="2574"/>
        <v/>
      </c>
      <c r="BM316" s="91" t="str">
        <f t="shared" si="2575"/>
        <v/>
      </c>
      <c r="BN316" s="91" t="str">
        <f t="shared" si="2576"/>
        <v/>
      </c>
      <c r="BO316" s="91" t="str">
        <f t="shared" si="2577"/>
        <v/>
      </c>
      <c r="BP316" s="91" t="str">
        <f t="shared" si="2578"/>
        <v/>
      </c>
      <c r="BQ316" s="91" t="str">
        <f t="shared" si="2579"/>
        <v/>
      </c>
      <c r="BR316" s="91" t="str">
        <f t="shared" si="2580"/>
        <v/>
      </c>
      <c r="BS316" s="91" t="str">
        <f t="shared" si="2581"/>
        <v/>
      </c>
      <c r="BT316" s="91" t="str">
        <f t="shared" si="2582"/>
        <v/>
      </c>
      <c r="BU316" s="91" t="str">
        <f t="shared" si="2583"/>
        <v/>
      </c>
      <c r="BV316" s="91" t="str">
        <f t="shared" si="2584"/>
        <v/>
      </c>
      <c r="BW316" s="91" t="str">
        <f t="shared" si="2585"/>
        <v/>
      </c>
      <c r="BX316" s="91" t="str">
        <f t="shared" si="2586"/>
        <v/>
      </c>
      <c r="BY316" s="91" t="str">
        <f t="shared" si="2587"/>
        <v/>
      </c>
      <c r="BZ316" s="91" t="str">
        <f t="shared" si="2588"/>
        <v/>
      </c>
      <c r="CA316" s="91" t="str">
        <f t="shared" si="2589"/>
        <v/>
      </c>
      <c r="CB316" s="91" t="str">
        <f t="shared" si="2590"/>
        <v/>
      </c>
      <c r="CC316" s="91" t="str">
        <f t="shared" si="2591"/>
        <v/>
      </c>
      <c r="CD316" s="91" t="str">
        <f t="shared" si="2592"/>
        <v/>
      </c>
      <c r="CE316" s="91" t="str">
        <f t="shared" si="2593"/>
        <v/>
      </c>
      <c r="CF316" s="91" t="str">
        <f t="shared" si="2594"/>
        <v/>
      </c>
      <c r="CG316" s="91" t="str">
        <f t="shared" si="2595"/>
        <v/>
      </c>
      <c r="CH316" s="91" t="str">
        <f t="shared" si="2596"/>
        <v/>
      </c>
      <c r="CI316" s="91" t="str">
        <f t="shared" si="2597"/>
        <v>нет</v>
      </c>
      <c r="CJ316" s="63" t="e">
        <f>IF(LEN('Описание предлагаемого товара'!#REF!)&gt;0,'Описание предлагаемого товара'!#REF!,"")</f>
        <v>#REF!</v>
      </c>
      <c r="CK316" s="91" t="e">
        <f t="shared" ref="CK316:CL316" si="2979">IFERROR(REPLACE(CJ316,FIND(CHAR(10),CJ316,1),1,""),CJ316)</f>
        <v>#REF!</v>
      </c>
      <c r="CL316" s="91" t="e">
        <f t="shared" si="2979"/>
        <v>#REF!</v>
      </c>
      <c r="CM316" s="91" t="e">
        <f t="shared" si="2599"/>
        <v>#REF!</v>
      </c>
      <c r="CN316" s="91" t="e">
        <f t="shared" si="2600"/>
        <v>#REF!</v>
      </c>
      <c r="CO316" s="91" t="e">
        <f t="shared" si="2601"/>
        <v>#REF!</v>
      </c>
      <c r="CP316" s="90" t="e">
        <f>IF(AU316="Не указан реестровый номер (мера нац.режима Запрет)","",IF(CI316="нет","",IF(CU316="да","исключение(не смотрим баллы)",IFERROR(IF(CI316*1&gt;0,IFERROR(IF(VLOOKUP(CI316*1,Обработ.выгрузка_реестра_РФ!$A:$G,7,)=0,"Баллы не установлены",VLOOKUP(CI316*1,Обработ.выгрузка_реестра_РФ!$A:$G,7,)),IF(LEN(CI316)&gt;14,"","нет номера в реестре РФ")),""),IF(LEN(CI316)=0,"","Некорректный реестровый номер")))))</f>
        <v>#REF!</v>
      </c>
      <c r="CQ316" s="33" t="e">
        <f>IF(LEN(C316)&gt;0,IFERROR(IF(LEN(H316)&gt;0,IF(LEN(VLOOKUP(H316,'исключения(не_смотрим_баллы)'!$A:$C,1,))&gt;0,"да","нет"),"не введен ОКПД2"),"нет"),"")</f>
        <v>#REF!</v>
      </c>
      <c r="CR316" s="33" t="e">
        <f ca="1">IF(CQ316="да",IF(TODAY()&lt;VLOOKUP(H316,'исключения(не_смотрим_баллы)'!$A:$C,3,),"да","нет"),"")</f>
        <v>#REF!</v>
      </c>
      <c r="CS316" s="33" t="str">
        <f>IFERROR(IF(CQ316="да",IF(VLOOKUP(CI316*1,Обработ.выгрузка_реестра_РФ!$A:$G,2,)&lt;VLOOKUP(H316,'исключения(не_смотрим_баллы)'!$A:$C,2,),"да","нет"),""),"")</f>
        <v/>
      </c>
      <c r="CT316" s="24"/>
      <c r="CU316" s="33" t="e">
        <f t="shared" si="2613"/>
        <v>#REF!</v>
      </c>
      <c r="CV316" s="91" t="e">
        <f t="shared" si="2614"/>
        <v>#REF!</v>
      </c>
      <c r="CW316" s="27" t="e">
        <f t="shared" si="2615"/>
        <v>#REF!</v>
      </c>
      <c r="CX316" s="26" t="e">
        <f t="shared" si="2544"/>
        <v>#REF!</v>
      </c>
      <c r="CY316" s="64" t="e">
        <f>IF(LEN('Описание предлагаемого товара'!#REF!)&gt;0,'Описание предлагаемого товара'!#REF!,"")</f>
        <v>#REF!</v>
      </c>
      <c r="CZ316" s="95" t="e">
        <f t="shared" si="2602"/>
        <v>#REF!</v>
      </c>
      <c r="DA316" s="95" t="e">
        <f t="shared" ref="DA316" si="2980">IFERROR(REPLACE(CZ316,FIND(" ",CZ316,1),1,""),CZ316)</f>
        <v>#REF!</v>
      </c>
      <c r="DB316" s="95" t="e">
        <f t="shared" si="2546"/>
        <v>#REF!</v>
      </c>
      <c r="DC316" s="95" t="e">
        <f t="shared" ref="DC316:DD316" si="2981">IFERROR(REPLACE(DB316,FIND("г.",DB316,1),2,""),DB316)</f>
        <v>#REF!</v>
      </c>
      <c r="DD316" s="95" t="e">
        <f t="shared" si="2981"/>
        <v>#REF!</v>
      </c>
      <c r="DE316" s="95" t="e">
        <f t="shared" ref="DE316:DF316" si="2982">IFERROR(REPLACE(DD316,FIND("г",DD316,1),1,""),DD316)</f>
        <v>#REF!</v>
      </c>
      <c r="DF316" s="95" t="e">
        <f t="shared" si="2982"/>
        <v>#REF!</v>
      </c>
      <c r="DG316" s="95" t="e">
        <f t="shared" si="2619"/>
        <v>#REF!</v>
      </c>
      <c r="DH316" s="25" t="str">
        <f>IFERROR(VLOOKUP(CI316*1,Обработ.выгрузка_реестра_РФ!$A:$G,5,),"")</f>
        <v/>
      </c>
      <c r="DI316" s="27" t="str">
        <f t="shared" si="2629"/>
        <v/>
      </c>
      <c r="DJ316" s="27" t="str">
        <f t="shared" ca="1" si="2606"/>
        <v/>
      </c>
      <c r="DK316" s="63" t="e">
        <f>IF(LEN('Описание предлагаемого товара'!#REF!)&gt;0,'Описание предлагаемого товара'!#REF!,"")</f>
        <v>#REF!</v>
      </c>
      <c r="DL316" s="63" t="e">
        <f>IF(LEN('Описание предлагаемого товара'!#REF!)&gt;0,'Описание предлагаемого товара'!#REF!,"")</f>
        <v>#REF!</v>
      </c>
      <c r="DM316" s="32"/>
    </row>
    <row r="317" spans="1:117" ht="48.75" customHeight="1" x14ac:dyDescent="0.25">
      <c r="A317" s="61" t="e">
        <f>IF(LEN('Описание предлагаемого товара'!#REF!)&gt;0,'Описание предлагаемого товара'!#REF!,"")</f>
        <v>#REF!</v>
      </c>
      <c r="B317" s="65" t="e">
        <f>IF(LEN('Описание предлагаемого товара'!#REF!)&gt;0,'Описание предлагаемого товара'!#REF!,"")</f>
        <v>#REF!</v>
      </c>
      <c r="C317" s="61" t="e">
        <f>IF(LEN('Описание предлагаемого товара'!#REF!)&gt;0,'Описание предлагаемого товара'!#REF!,"")</f>
        <v>#REF!</v>
      </c>
      <c r="D317" s="61" t="e">
        <f>IF(LEN('Описание предлагаемого товара'!#REF!)&gt;0,'Описание предлагаемого товара'!#REF!,"")</f>
        <v>#REF!</v>
      </c>
      <c r="E317" s="61" t="e">
        <f>IF(LEN('Описание предлагаемого товара'!#REF!)&gt;0,'Описание предлагаемого товара'!#REF!,"")</f>
        <v>#REF!</v>
      </c>
      <c r="F317" s="61" t="e">
        <f>IF(LEN('Описание предлагаемого товара'!#REF!)&gt;0,'Описание предлагаемого товара'!#REF!,"")</f>
        <v>#REF!</v>
      </c>
      <c r="G317" s="61" t="e">
        <f>IF(LEN('Описание предлагаемого товара'!#REF!)&gt;0,'Описание предлагаемого товара'!#REF!,"")</f>
        <v>#REF!</v>
      </c>
      <c r="H317" s="61" t="e">
        <f>IF(LEN('Описание предлагаемого товара'!#REF!)&gt;0,'Описание предлагаемого товара'!#REF!,"")</f>
        <v>#REF!</v>
      </c>
      <c r="I317" s="61" t="e">
        <f>IF(LEN('Описание предлагаемого товара'!#REF!)&gt;0,'Описание предлагаемого товара'!#REF!,"")</f>
        <v>#REF!</v>
      </c>
      <c r="J317" s="38" t="str">
        <f>IFERROR(VLOOKUP(B317,SAP!$A:$E,5,),"")</f>
        <v/>
      </c>
      <c r="K317" s="40" t="str">
        <f t="shared" si="2549"/>
        <v/>
      </c>
      <c r="L317" s="61" t="e">
        <f>IF(LEN('Описание предлагаемого товара'!#REF!)&gt;0,IFERROR('Описание предлагаемого товара'!#REF!*1,""),"")</f>
        <v>#REF!</v>
      </c>
      <c r="M317" s="39" t="str">
        <f>IFERROR(VLOOKUP(B317,SAP!$A:$E,2,),"")</f>
        <v/>
      </c>
      <c r="N317" s="41" t="str">
        <f t="shared" si="2685"/>
        <v/>
      </c>
      <c r="O317" s="39" t="str">
        <f t="shared" si="2536"/>
        <v/>
      </c>
      <c r="P317" s="36" t="e">
        <f>IF(LEN('Описание предлагаемого товара'!#REF!)&gt;0,'Описание предлагаемого товара'!#REF!,"")</f>
        <v>#REF!</v>
      </c>
      <c r="Q31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17" s="37" t="e">
        <f>IF(LEN('Описание предлагаемого товара'!#REF!)&gt;0,'Описание предлагаемого товара'!#REF!,"")</f>
        <v>#REF!</v>
      </c>
      <c r="S317" s="37" t="e">
        <f>IF(LEN('Описание предлагаемого товара'!#REF!)&gt;0,'Описание предлагаемого товара'!#REF!,"")</f>
        <v>#REF!</v>
      </c>
      <c r="T31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17" s="23" t="str">
        <f>IFERROR(VLOOKUP(CI317*1,Обработ.выгрузка_реестра_РФ!$A:$G,6,),"")</f>
        <v/>
      </c>
      <c r="V317" s="61" t="e">
        <f>IF(LEN('Описание предлагаемого товара'!#REF!)&gt;0,'Описание предлагаемого товара'!#REF!,"")</f>
        <v>#REF!</v>
      </c>
      <c r="W317" s="62" t="e">
        <f>IF(LEN('Описание предлагаемого товара'!#REF!)&gt;0,'Описание предлагаемого товара'!#REF!,"")</f>
        <v>#REF!</v>
      </c>
      <c r="X317" s="91" t="e">
        <f t="shared" ref="X317:Y317" si="2983">IFERROR(REPLACE(W317,FIND(CHAR(10),W317,1),1," "),W317)</f>
        <v>#REF!</v>
      </c>
      <c r="Y317" s="91" t="e">
        <f t="shared" si="2983"/>
        <v>#REF!</v>
      </c>
      <c r="Z317" s="91" t="e">
        <f t="shared" si="2551"/>
        <v>#REF!</v>
      </c>
      <c r="AA317" s="91" t="e">
        <f t="shared" si="2552"/>
        <v>#REF!</v>
      </c>
      <c r="AB317" s="91" t="e">
        <f t="shared" si="2553"/>
        <v>#REF!</v>
      </c>
      <c r="AC317" s="91" t="e">
        <f t="shared" ref="AC317:AF317" si="2984">IFERROR(REPLACE(AB317,FIND("  ",AB317,1),2," "),AB317)</f>
        <v>#REF!</v>
      </c>
      <c r="AD317" s="91" t="e">
        <f t="shared" si="2984"/>
        <v>#REF!</v>
      </c>
      <c r="AE317" s="91" t="e">
        <f t="shared" si="2984"/>
        <v>#REF!</v>
      </c>
      <c r="AF317" s="91" t="e">
        <f t="shared" si="2984"/>
        <v>#REF!</v>
      </c>
      <c r="AG317" s="23" t="str">
        <f>IFERROR(VLOOKUP(CI317*1,Обработ.выгрузка_реестра_РФ!$A:$G,4,),"")</f>
        <v/>
      </c>
      <c r="AH317" s="91" t="str">
        <f t="shared" ref="AH317:AI317" si="2985">IFERROR(REPLACE(AG317,FIND("-",AG317,1),1,"*"),AG317)</f>
        <v/>
      </c>
      <c r="AI317" s="91" t="str">
        <f t="shared" si="2985"/>
        <v/>
      </c>
      <c r="AJ317" s="27" t="str">
        <f t="shared" si="2651"/>
        <v/>
      </c>
      <c r="AK317" s="63" t="e">
        <f>IF(LEN('Описание предлагаемого товара'!#REF!)&gt;0,'Описание предлагаемого товара'!#REF!,"")</f>
        <v>#REF!</v>
      </c>
      <c r="AL317" s="91" t="e">
        <f t="shared" ref="AL317:AM317" si="2986">IFERROR(REPLACE(AK317,FIND(CHAR(10),AK317,1),1,""),AK317)</f>
        <v>#REF!</v>
      </c>
      <c r="AM317" s="91" t="e">
        <f t="shared" si="2986"/>
        <v>#REF!</v>
      </c>
      <c r="AN317" s="91" t="e">
        <f t="shared" ref="AN317:AR317" si="2987">IFERROR(REPLACE(AM317,FIND(" ",AM317,1),1,""),AM317)</f>
        <v>#REF!</v>
      </c>
      <c r="AO317" s="91" t="e">
        <f t="shared" si="2987"/>
        <v>#REF!</v>
      </c>
      <c r="AP317" s="91" t="e">
        <f t="shared" si="2987"/>
        <v>#REF!</v>
      </c>
      <c r="AQ317" s="91" t="e">
        <f t="shared" si="2987"/>
        <v>#REF!</v>
      </c>
      <c r="AR317" s="91" t="e">
        <f t="shared" si="2987"/>
        <v>#REF!</v>
      </c>
      <c r="AS317" s="91" t="e">
        <f t="shared" si="2558"/>
        <v>#REF!</v>
      </c>
      <c r="AT317" s="91" t="e">
        <f t="shared" si="2559"/>
        <v>#REF!</v>
      </c>
      <c r="AU317" s="32" t="e">
        <f t="shared" si="2542"/>
        <v>#REF!</v>
      </c>
      <c r="AV317" s="93" t="e">
        <f>'Описание предлагаемого товара'!#REF!</f>
        <v>#REF!</v>
      </c>
      <c r="AW317" s="91" t="e">
        <f>MIN(SEARCH({0,1,2,3,4,5,6,7,8,9},AV317&amp; "0123456789"))</f>
        <v>#REF!</v>
      </c>
      <c r="AX317" s="91" t="str">
        <f t="shared" si="2560"/>
        <v/>
      </c>
      <c r="AY317" s="91" t="str">
        <f t="shared" si="2561"/>
        <v/>
      </c>
      <c r="AZ317" s="91" t="str">
        <f t="shared" si="2562"/>
        <v/>
      </c>
      <c r="BA317" s="91" t="str">
        <f t="shared" si="2563"/>
        <v/>
      </c>
      <c r="BB317" s="91" t="str">
        <f t="shared" si="2564"/>
        <v/>
      </c>
      <c r="BC317" s="91" t="str">
        <f t="shared" si="2565"/>
        <v/>
      </c>
      <c r="BD317" s="91" t="str">
        <f t="shared" si="2566"/>
        <v/>
      </c>
      <c r="BE317" s="91" t="str">
        <f t="shared" si="2567"/>
        <v/>
      </c>
      <c r="BF317" s="91" t="str">
        <f t="shared" si="2568"/>
        <v/>
      </c>
      <c r="BG317" s="91" t="str">
        <f t="shared" si="2569"/>
        <v/>
      </c>
      <c r="BH317" s="91" t="str">
        <f t="shared" si="2570"/>
        <v/>
      </c>
      <c r="BI317" s="91" t="str">
        <f t="shared" si="2571"/>
        <v/>
      </c>
      <c r="BJ317" s="91" t="str">
        <f t="shared" si="2572"/>
        <v/>
      </c>
      <c r="BK317" s="91" t="str">
        <f t="shared" si="2573"/>
        <v/>
      </c>
      <c r="BL317" s="91" t="str">
        <f t="shared" si="2574"/>
        <v/>
      </c>
      <c r="BM317" s="91" t="str">
        <f t="shared" si="2575"/>
        <v/>
      </c>
      <c r="BN317" s="91" t="str">
        <f t="shared" si="2576"/>
        <v/>
      </c>
      <c r="BO317" s="91" t="str">
        <f t="shared" si="2577"/>
        <v/>
      </c>
      <c r="BP317" s="91" t="str">
        <f t="shared" si="2578"/>
        <v/>
      </c>
      <c r="BQ317" s="91" t="str">
        <f t="shared" si="2579"/>
        <v/>
      </c>
      <c r="BR317" s="91" t="str">
        <f t="shared" si="2580"/>
        <v/>
      </c>
      <c r="BS317" s="91" t="str">
        <f t="shared" si="2581"/>
        <v/>
      </c>
      <c r="BT317" s="91" t="str">
        <f t="shared" si="2582"/>
        <v/>
      </c>
      <c r="BU317" s="91" t="str">
        <f t="shared" si="2583"/>
        <v/>
      </c>
      <c r="BV317" s="91" t="str">
        <f t="shared" si="2584"/>
        <v/>
      </c>
      <c r="BW317" s="91" t="str">
        <f t="shared" si="2585"/>
        <v/>
      </c>
      <c r="BX317" s="91" t="str">
        <f t="shared" si="2586"/>
        <v/>
      </c>
      <c r="BY317" s="91" t="str">
        <f t="shared" si="2587"/>
        <v/>
      </c>
      <c r="BZ317" s="91" t="str">
        <f t="shared" si="2588"/>
        <v/>
      </c>
      <c r="CA317" s="91" t="str">
        <f t="shared" si="2589"/>
        <v/>
      </c>
      <c r="CB317" s="91" t="str">
        <f t="shared" si="2590"/>
        <v/>
      </c>
      <c r="CC317" s="91" t="str">
        <f t="shared" si="2591"/>
        <v/>
      </c>
      <c r="CD317" s="91" t="str">
        <f t="shared" si="2592"/>
        <v/>
      </c>
      <c r="CE317" s="91" t="str">
        <f t="shared" si="2593"/>
        <v/>
      </c>
      <c r="CF317" s="91" t="str">
        <f t="shared" si="2594"/>
        <v/>
      </c>
      <c r="CG317" s="91" t="str">
        <f t="shared" si="2595"/>
        <v/>
      </c>
      <c r="CH317" s="91" t="str">
        <f t="shared" si="2596"/>
        <v/>
      </c>
      <c r="CI317" s="91" t="str">
        <f t="shared" si="2597"/>
        <v>нет</v>
      </c>
      <c r="CJ317" s="63" t="e">
        <f>IF(LEN('Описание предлагаемого товара'!#REF!)&gt;0,'Описание предлагаемого товара'!#REF!,"")</f>
        <v>#REF!</v>
      </c>
      <c r="CK317" s="91" t="e">
        <f t="shared" ref="CK317:CL317" si="2988">IFERROR(REPLACE(CJ317,FIND(CHAR(10),CJ317,1),1,""),CJ317)</f>
        <v>#REF!</v>
      </c>
      <c r="CL317" s="91" t="e">
        <f t="shared" si="2988"/>
        <v>#REF!</v>
      </c>
      <c r="CM317" s="91" t="e">
        <f t="shared" si="2599"/>
        <v>#REF!</v>
      </c>
      <c r="CN317" s="91" t="e">
        <f t="shared" si="2600"/>
        <v>#REF!</v>
      </c>
      <c r="CO317" s="91" t="e">
        <f t="shared" si="2601"/>
        <v>#REF!</v>
      </c>
      <c r="CP317" s="90" t="e">
        <f>IF(AU317="Не указан реестровый номер (мера нац.режима Запрет)","",IF(CI317="нет","",IF(CU317="да","исключение(не смотрим баллы)",IFERROR(IF(CI317*1&gt;0,IFERROR(IF(VLOOKUP(CI317*1,Обработ.выгрузка_реестра_РФ!$A:$G,7,)=0,"Баллы не установлены",VLOOKUP(CI317*1,Обработ.выгрузка_реестра_РФ!$A:$G,7,)),IF(LEN(CI317)&gt;14,"","нет номера в реестре РФ")),""),IF(LEN(CI317)=0,"","Некорректный реестровый номер")))))</f>
        <v>#REF!</v>
      </c>
      <c r="CQ317" s="33" t="e">
        <f>IF(LEN(C317)&gt;0,IFERROR(IF(LEN(H317)&gt;0,IF(LEN(VLOOKUP(H317,'исключения(не_смотрим_баллы)'!$A:$C,1,))&gt;0,"да","нет"),"не введен ОКПД2"),"нет"),"")</f>
        <v>#REF!</v>
      </c>
      <c r="CR317" s="33" t="e">
        <f ca="1">IF(CQ317="да",IF(TODAY()&lt;VLOOKUP(H317,'исключения(не_смотрим_баллы)'!$A:$C,3,),"да","нет"),"")</f>
        <v>#REF!</v>
      </c>
      <c r="CS317" s="33" t="str">
        <f>IFERROR(IF(CQ317="да",IF(VLOOKUP(CI317*1,Обработ.выгрузка_реестра_РФ!$A:$G,2,)&lt;VLOOKUP(H317,'исключения(не_смотрим_баллы)'!$A:$C,2,),"да","нет"),""),"")</f>
        <v/>
      </c>
      <c r="CT317" s="24"/>
      <c r="CU317" s="33" t="e">
        <f t="shared" si="2613"/>
        <v>#REF!</v>
      </c>
      <c r="CV317" s="91" t="e">
        <f t="shared" si="2614"/>
        <v>#REF!</v>
      </c>
      <c r="CW317" s="27" t="e">
        <f t="shared" si="2615"/>
        <v>#REF!</v>
      </c>
      <c r="CX317" s="26" t="e">
        <f t="shared" si="2544"/>
        <v>#REF!</v>
      </c>
      <c r="CY317" s="64" t="e">
        <f>IF(LEN('Описание предлагаемого товара'!#REF!)&gt;0,'Описание предлагаемого товара'!#REF!,"")</f>
        <v>#REF!</v>
      </c>
      <c r="CZ317" s="95" t="e">
        <f t="shared" si="2602"/>
        <v>#REF!</v>
      </c>
      <c r="DA317" s="95" t="e">
        <f t="shared" ref="DA317" si="2989">IFERROR(REPLACE(CZ317,FIND(" ",CZ317,1),1,""),CZ317)</f>
        <v>#REF!</v>
      </c>
      <c r="DB317" s="95" t="e">
        <f t="shared" si="2546"/>
        <v>#REF!</v>
      </c>
      <c r="DC317" s="95" t="e">
        <f t="shared" ref="DC317:DD317" si="2990">IFERROR(REPLACE(DB317,FIND("г.",DB317,1),2,""),DB317)</f>
        <v>#REF!</v>
      </c>
      <c r="DD317" s="95" t="e">
        <f t="shared" si="2990"/>
        <v>#REF!</v>
      </c>
      <c r="DE317" s="95" t="e">
        <f t="shared" ref="DE317:DF317" si="2991">IFERROR(REPLACE(DD317,FIND("г",DD317,1),1,""),DD317)</f>
        <v>#REF!</v>
      </c>
      <c r="DF317" s="95" t="e">
        <f t="shared" si="2991"/>
        <v>#REF!</v>
      </c>
      <c r="DG317" s="95" t="e">
        <f t="shared" si="2619"/>
        <v>#REF!</v>
      </c>
      <c r="DH317" s="25" t="str">
        <f>IFERROR(VLOOKUP(CI317*1,Обработ.выгрузка_реестра_РФ!$A:$G,5,),"")</f>
        <v/>
      </c>
      <c r="DI317" s="27" t="str">
        <f t="shared" si="2629"/>
        <v/>
      </c>
      <c r="DJ317" s="27" t="str">
        <f t="shared" ca="1" si="2606"/>
        <v/>
      </c>
      <c r="DK317" s="63" t="e">
        <f>IF(LEN('Описание предлагаемого товара'!#REF!)&gt;0,'Описание предлагаемого товара'!#REF!,"")</f>
        <v>#REF!</v>
      </c>
      <c r="DL317" s="63" t="e">
        <f>IF(LEN('Описание предлагаемого товара'!#REF!)&gt;0,'Описание предлагаемого товара'!#REF!,"")</f>
        <v>#REF!</v>
      </c>
      <c r="DM317" s="32"/>
    </row>
    <row r="318" spans="1:117" ht="48.75" customHeight="1" x14ac:dyDescent="0.25">
      <c r="A318" s="61" t="e">
        <f>IF(LEN('Описание предлагаемого товара'!#REF!)&gt;0,'Описание предлагаемого товара'!#REF!,"")</f>
        <v>#REF!</v>
      </c>
      <c r="B318" s="65" t="e">
        <f>IF(LEN('Описание предлагаемого товара'!#REF!)&gt;0,'Описание предлагаемого товара'!#REF!,"")</f>
        <v>#REF!</v>
      </c>
      <c r="C318" s="61" t="e">
        <f>IF(LEN('Описание предлагаемого товара'!#REF!)&gt;0,'Описание предлагаемого товара'!#REF!,"")</f>
        <v>#REF!</v>
      </c>
      <c r="D318" s="61" t="e">
        <f>IF(LEN('Описание предлагаемого товара'!#REF!)&gt;0,'Описание предлагаемого товара'!#REF!,"")</f>
        <v>#REF!</v>
      </c>
      <c r="E318" s="61" t="e">
        <f>IF(LEN('Описание предлагаемого товара'!#REF!)&gt;0,'Описание предлагаемого товара'!#REF!,"")</f>
        <v>#REF!</v>
      </c>
      <c r="F318" s="61" t="e">
        <f>IF(LEN('Описание предлагаемого товара'!#REF!)&gt;0,'Описание предлагаемого товара'!#REF!,"")</f>
        <v>#REF!</v>
      </c>
      <c r="G318" s="61" t="e">
        <f>IF(LEN('Описание предлагаемого товара'!#REF!)&gt;0,'Описание предлагаемого товара'!#REF!,"")</f>
        <v>#REF!</v>
      </c>
      <c r="H318" s="61" t="e">
        <f>IF(LEN('Описание предлагаемого товара'!#REF!)&gt;0,'Описание предлагаемого товара'!#REF!,"")</f>
        <v>#REF!</v>
      </c>
      <c r="I318" s="61" t="e">
        <f>IF(LEN('Описание предлагаемого товара'!#REF!)&gt;0,'Описание предлагаемого товара'!#REF!,"")</f>
        <v>#REF!</v>
      </c>
      <c r="J318" s="38" t="str">
        <f>IFERROR(VLOOKUP(B318,SAP!$A:$E,5,),"")</f>
        <v/>
      </c>
      <c r="K318" s="40" t="str">
        <f t="shared" si="2549"/>
        <v/>
      </c>
      <c r="L318" s="61" t="e">
        <f>IF(LEN('Описание предлагаемого товара'!#REF!)&gt;0,IFERROR('Описание предлагаемого товара'!#REF!*1,""),"")</f>
        <v>#REF!</v>
      </c>
      <c r="M318" s="39" t="str">
        <f>IFERROR(VLOOKUP(B318,SAP!$A:$E,2,),"")</f>
        <v/>
      </c>
      <c r="N318" s="41" t="str">
        <f t="shared" si="2685"/>
        <v/>
      </c>
      <c r="O318" s="39" t="str">
        <f t="shared" si="2536"/>
        <v/>
      </c>
      <c r="P318" s="36" t="e">
        <f>IF(LEN('Описание предлагаемого товара'!#REF!)&gt;0,'Описание предлагаемого товара'!#REF!,"")</f>
        <v>#REF!</v>
      </c>
      <c r="Q31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18" s="37" t="e">
        <f>IF(LEN('Описание предлагаемого товара'!#REF!)&gt;0,'Описание предлагаемого товара'!#REF!,"")</f>
        <v>#REF!</v>
      </c>
      <c r="S318" s="37" t="e">
        <f>IF(LEN('Описание предлагаемого товара'!#REF!)&gt;0,'Описание предлагаемого товара'!#REF!,"")</f>
        <v>#REF!</v>
      </c>
      <c r="T31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18" s="23" t="str">
        <f>IFERROR(VLOOKUP(CI318*1,Обработ.выгрузка_реестра_РФ!$A:$G,6,),"")</f>
        <v/>
      </c>
      <c r="V318" s="61" t="e">
        <f>IF(LEN('Описание предлагаемого товара'!#REF!)&gt;0,'Описание предлагаемого товара'!#REF!,"")</f>
        <v>#REF!</v>
      </c>
      <c r="W318" s="62" t="e">
        <f>IF(LEN('Описание предлагаемого товара'!#REF!)&gt;0,'Описание предлагаемого товара'!#REF!,"")</f>
        <v>#REF!</v>
      </c>
      <c r="X318" s="91" t="e">
        <f t="shared" ref="X318:Y318" si="2992">IFERROR(REPLACE(W318,FIND(CHAR(10),W318,1),1," "),W318)</f>
        <v>#REF!</v>
      </c>
      <c r="Y318" s="91" t="e">
        <f t="shared" si="2992"/>
        <v>#REF!</v>
      </c>
      <c r="Z318" s="91" t="e">
        <f t="shared" si="2551"/>
        <v>#REF!</v>
      </c>
      <c r="AA318" s="91" t="e">
        <f t="shared" si="2552"/>
        <v>#REF!</v>
      </c>
      <c r="AB318" s="91" t="e">
        <f t="shared" si="2553"/>
        <v>#REF!</v>
      </c>
      <c r="AC318" s="91" t="e">
        <f t="shared" ref="AC318:AF318" si="2993">IFERROR(REPLACE(AB318,FIND("  ",AB318,1),2," "),AB318)</f>
        <v>#REF!</v>
      </c>
      <c r="AD318" s="91" t="e">
        <f t="shared" si="2993"/>
        <v>#REF!</v>
      </c>
      <c r="AE318" s="91" t="e">
        <f t="shared" si="2993"/>
        <v>#REF!</v>
      </c>
      <c r="AF318" s="91" t="e">
        <f t="shared" si="2993"/>
        <v>#REF!</v>
      </c>
      <c r="AG318" s="23" t="str">
        <f>IFERROR(VLOOKUP(CI318*1,Обработ.выгрузка_реестра_РФ!$A:$G,4,),"")</f>
        <v/>
      </c>
      <c r="AH318" s="91" t="str">
        <f t="shared" ref="AH318:AI318" si="2994">IFERROR(REPLACE(AG318,FIND("-",AG318,1),1,"*"),AG318)</f>
        <v/>
      </c>
      <c r="AI318" s="91" t="str">
        <f t="shared" si="2994"/>
        <v/>
      </c>
      <c r="AJ318" s="27" t="str">
        <f t="shared" si="2651"/>
        <v/>
      </c>
      <c r="AK318" s="63" t="e">
        <f>IF(LEN('Описание предлагаемого товара'!#REF!)&gt;0,'Описание предлагаемого товара'!#REF!,"")</f>
        <v>#REF!</v>
      </c>
      <c r="AL318" s="91" t="e">
        <f t="shared" ref="AL318:AM318" si="2995">IFERROR(REPLACE(AK318,FIND(CHAR(10),AK318,1),1,""),AK318)</f>
        <v>#REF!</v>
      </c>
      <c r="AM318" s="91" t="e">
        <f t="shared" si="2995"/>
        <v>#REF!</v>
      </c>
      <c r="AN318" s="91" t="e">
        <f t="shared" ref="AN318:AR318" si="2996">IFERROR(REPLACE(AM318,FIND(" ",AM318,1),1,""),AM318)</f>
        <v>#REF!</v>
      </c>
      <c r="AO318" s="91" t="e">
        <f t="shared" si="2996"/>
        <v>#REF!</v>
      </c>
      <c r="AP318" s="91" t="e">
        <f t="shared" si="2996"/>
        <v>#REF!</v>
      </c>
      <c r="AQ318" s="91" t="e">
        <f t="shared" si="2996"/>
        <v>#REF!</v>
      </c>
      <c r="AR318" s="91" t="e">
        <f t="shared" si="2996"/>
        <v>#REF!</v>
      </c>
      <c r="AS318" s="91" t="e">
        <f t="shared" si="2558"/>
        <v>#REF!</v>
      </c>
      <c r="AT318" s="91" t="e">
        <f t="shared" si="2559"/>
        <v>#REF!</v>
      </c>
      <c r="AU318" s="32" t="e">
        <f t="shared" si="2542"/>
        <v>#REF!</v>
      </c>
      <c r="AV318" s="93" t="e">
        <f>'Описание предлагаемого товара'!#REF!</f>
        <v>#REF!</v>
      </c>
      <c r="AW318" s="91" t="e">
        <f>MIN(SEARCH({0,1,2,3,4,5,6,7,8,9},AV318&amp; "0123456789"))</f>
        <v>#REF!</v>
      </c>
      <c r="AX318" s="91" t="str">
        <f t="shared" si="2560"/>
        <v/>
      </c>
      <c r="AY318" s="91" t="str">
        <f t="shared" si="2561"/>
        <v/>
      </c>
      <c r="AZ318" s="91" t="str">
        <f t="shared" si="2562"/>
        <v/>
      </c>
      <c r="BA318" s="91" t="str">
        <f t="shared" si="2563"/>
        <v/>
      </c>
      <c r="BB318" s="91" t="str">
        <f t="shared" si="2564"/>
        <v/>
      </c>
      <c r="BC318" s="91" t="str">
        <f t="shared" si="2565"/>
        <v/>
      </c>
      <c r="BD318" s="91" t="str">
        <f t="shared" si="2566"/>
        <v/>
      </c>
      <c r="BE318" s="91" t="str">
        <f t="shared" si="2567"/>
        <v/>
      </c>
      <c r="BF318" s="91" t="str">
        <f t="shared" si="2568"/>
        <v/>
      </c>
      <c r="BG318" s="91" t="str">
        <f t="shared" si="2569"/>
        <v/>
      </c>
      <c r="BH318" s="91" t="str">
        <f t="shared" si="2570"/>
        <v/>
      </c>
      <c r="BI318" s="91" t="str">
        <f t="shared" si="2571"/>
        <v/>
      </c>
      <c r="BJ318" s="91" t="str">
        <f t="shared" si="2572"/>
        <v/>
      </c>
      <c r="BK318" s="91" t="str">
        <f t="shared" si="2573"/>
        <v/>
      </c>
      <c r="BL318" s="91" t="str">
        <f t="shared" si="2574"/>
        <v/>
      </c>
      <c r="BM318" s="91" t="str">
        <f t="shared" si="2575"/>
        <v/>
      </c>
      <c r="BN318" s="91" t="str">
        <f t="shared" si="2576"/>
        <v/>
      </c>
      <c r="BO318" s="91" t="str">
        <f t="shared" si="2577"/>
        <v/>
      </c>
      <c r="BP318" s="91" t="str">
        <f t="shared" si="2578"/>
        <v/>
      </c>
      <c r="BQ318" s="91" t="str">
        <f t="shared" si="2579"/>
        <v/>
      </c>
      <c r="BR318" s="91" t="str">
        <f t="shared" si="2580"/>
        <v/>
      </c>
      <c r="BS318" s="91" t="str">
        <f t="shared" si="2581"/>
        <v/>
      </c>
      <c r="BT318" s="91" t="str">
        <f t="shared" si="2582"/>
        <v/>
      </c>
      <c r="BU318" s="91" t="str">
        <f t="shared" si="2583"/>
        <v/>
      </c>
      <c r="BV318" s="91" t="str">
        <f t="shared" si="2584"/>
        <v/>
      </c>
      <c r="BW318" s="91" t="str">
        <f t="shared" si="2585"/>
        <v/>
      </c>
      <c r="BX318" s="91" t="str">
        <f t="shared" si="2586"/>
        <v/>
      </c>
      <c r="BY318" s="91" t="str">
        <f t="shared" si="2587"/>
        <v/>
      </c>
      <c r="BZ318" s="91" t="str">
        <f t="shared" si="2588"/>
        <v/>
      </c>
      <c r="CA318" s="91" t="str">
        <f t="shared" si="2589"/>
        <v/>
      </c>
      <c r="CB318" s="91" t="str">
        <f t="shared" si="2590"/>
        <v/>
      </c>
      <c r="CC318" s="91" t="str">
        <f t="shared" si="2591"/>
        <v/>
      </c>
      <c r="CD318" s="91" t="str">
        <f t="shared" si="2592"/>
        <v/>
      </c>
      <c r="CE318" s="91" t="str">
        <f t="shared" si="2593"/>
        <v/>
      </c>
      <c r="CF318" s="91" t="str">
        <f t="shared" si="2594"/>
        <v/>
      </c>
      <c r="CG318" s="91" t="str">
        <f t="shared" si="2595"/>
        <v/>
      </c>
      <c r="CH318" s="91" t="str">
        <f t="shared" si="2596"/>
        <v/>
      </c>
      <c r="CI318" s="91" t="str">
        <f t="shared" si="2597"/>
        <v>нет</v>
      </c>
      <c r="CJ318" s="63" t="e">
        <f>IF(LEN('Описание предлагаемого товара'!#REF!)&gt;0,'Описание предлагаемого товара'!#REF!,"")</f>
        <v>#REF!</v>
      </c>
      <c r="CK318" s="91" t="e">
        <f t="shared" ref="CK318:CL318" si="2997">IFERROR(REPLACE(CJ318,FIND(CHAR(10),CJ318,1),1,""),CJ318)</f>
        <v>#REF!</v>
      </c>
      <c r="CL318" s="91" t="e">
        <f t="shared" si="2997"/>
        <v>#REF!</v>
      </c>
      <c r="CM318" s="91" t="e">
        <f t="shared" si="2599"/>
        <v>#REF!</v>
      </c>
      <c r="CN318" s="91" t="e">
        <f t="shared" si="2600"/>
        <v>#REF!</v>
      </c>
      <c r="CO318" s="91" t="e">
        <f t="shared" si="2601"/>
        <v>#REF!</v>
      </c>
      <c r="CP318" s="90" t="e">
        <f>IF(AU318="Не указан реестровый номер (мера нац.режима Запрет)","",IF(CI318="нет","",IF(CU318="да","исключение(не смотрим баллы)",IFERROR(IF(CI318*1&gt;0,IFERROR(IF(VLOOKUP(CI318*1,Обработ.выгрузка_реестра_РФ!$A:$G,7,)=0,"Баллы не установлены",VLOOKUP(CI318*1,Обработ.выгрузка_реестра_РФ!$A:$G,7,)),IF(LEN(CI318)&gt;14,"","нет номера в реестре РФ")),""),IF(LEN(CI318)=0,"","Некорректный реестровый номер")))))</f>
        <v>#REF!</v>
      </c>
      <c r="CQ318" s="33" t="e">
        <f>IF(LEN(C318)&gt;0,IFERROR(IF(LEN(H318)&gt;0,IF(LEN(VLOOKUP(H318,'исключения(не_смотрим_баллы)'!$A:$C,1,))&gt;0,"да","нет"),"не введен ОКПД2"),"нет"),"")</f>
        <v>#REF!</v>
      </c>
      <c r="CR318" s="33" t="e">
        <f ca="1">IF(CQ318="да",IF(TODAY()&lt;VLOOKUP(H318,'исключения(не_смотрим_баллы)'!$A:$C,3,),"да","нет"),"")</f>
        <v>#REF!</v>
      </c>
      <c r="CS318" s="33" t="str">
        <f>IFERROR(IF(CQ318="да",IF(VLOOKUP(CI318*1,Обработ.выгрузка_реестра_РФ!$A:$G,2,)&lt;VLOOKUP(H318,'исключения(не_смотрим_баллы)'!$A:$C,2,),"да","нет"),""),"")</f>
        <v/>
      </c>
      <c r="CT318" s="24"/>
      <c r="CU318" s="33" t="e">
        <f t="shared" si="2613"/>
        <v>#REF!</v>
      </c>
      <c r="CV318" s="91" t="e">
        <f t="shared" si="2614"/>
        <v>#REF!</v>
      </c>
      <c r="CW318" s="27" t="e">
        <f t="shared" si="2615"/>
        <v>#REF!</v>
      </c>
      <c r="CX318" s="26" t="e">
        <f t="shared" si="2544"/>
        <v>#REF!</v>
      </c>
      <c r="CY318" s="64" t="e">
        <f>IF(LEN('Описание предлагаемого товара'!#REF!)&gt;0,'Описание предлагаемого товара'!#REF!,"")</f>
        <v>#REF!</v>
      </c>
      <c r="CZ318" s="95" t="e">
        <f t="shared" si="2602"/>
        <v>#REF!</v>
      </c>
      <c r="DA318" s="95" t="e">
        <f t="shared" ref="DA318" si="2998">IFERROR(REPLACE(CZ318,FIND(" ",CZ318,1),1,""),CZ318)</f>
        <v>#REF!</v>
      </c>
      <c r="DB318" s="95" t="e">
        <f t="shared" si="2546"/>
        <v>#REF!</v>
      </c>
      <c r="DC318" s="95" t="e">
        <f t="shared" ref="DC318:DD318" si="2999">IFERROR(REPLACE(DB318,FIND("г.",DB318,1),2,""),DB318)</f>
        <v>#REF!</v>
      </c>
      <c r="DD318" s="95" t="e">
        <f t="shared" si="2999"/>
        <v>#REF!</v>
      </c>
      <c r="DE318" s="95" t="e">
        <f t="shared" ref="DE318:DF318" si="3000">IFERROR(REPLACE(DD318,FIND("г",DD318,1),1,""),DD318)</f>
        <v>#REF!</v>
      </c>
      <c r="DF318" s="95" t="e">
        <f t="shared" si="3000"/>
        <v>#REF!</v>
      </c>
      <c r="DG318" s="95" t="e">
        <f t="shared" si="2619"/>
        <v>#REF!</v>
      </c>
      <c r="DH318" s="25" t="str">
        <f>IFERROR(VLOOKUP(CI318*1,Обработ.выгрузка_реестра_РФ!$A:$G,5,),"")</f>
        <v/>
      </c>
      <c r="DI318" s="27" t="str">
        <f t="shared" si="2629"/>
        <v/>
      </c>
      <c r="DJ318" s="27" t="str">
        <f t="shared" ca="1" si="2606"/>
        <v/>
      </c>
      <c r="DK318" s="63" t="e">
        <f>IF(LEN('Описание предлагаемого товара'!#REF!)&gt;0,'Описание предлагаемого товара'!#REF!,"")</f>
        <v>#REF!</v>
      </c>
      <c r="DL318" s="63" t="e">
        <f>IF(LEN('Описание предлагаемого товара'!#REF!)&gt;0,'Описание предлагаемого товара'!#REF!,"")</f>
        <v>#REF!</v>
      </c>
      <c r="DM318" s="32"/>
    </row>
    <row r="319" spans="1:117" ht="48.75" customHeight="1" x14ac:dyDescent="0.25">
      <c r="A319" s="61" t="e">
        <f>IF(LEN('Описание предлагаемого товара'!#REF!)&gt;0,'Описание предлагаемого товара'!#REF!,"")</f>
        <v>#REF!</v>
      </c>
      <c r="B319" s="65" t="e">
        <f>IF(LEN('Описание предлагаемого товара'!#REF!)&gt;0,'Описание предлагаемого товара'!#REF!,"")</f>
        <v>#REF!</v>
      </c>
      <c r="C319" s="61" t="e">
        <f>IF(LEN('Описание предлагаемого товара'!#REF!)&gt;0,'Описание предлагаемого товара'!#REF!,"")</f>
        <v>#REF!</v>
      </c>
      <c r="D319" s="61" t="e">
        <f>IF(LEN('Описание предлагаемого товара'!#REF!)&gt;0,'Описание предлагаемого товара'!#REF!,"")</f>
        <v>#REF!</v>
      </c>
      <c r="E319" s="61" t="e">
        <f>IF(LEN('Описание предлагаемого товара'!#REF!)&gt;0,'Описание предлагаемого товара'!#REF!,"")</f>
        <v>#REF!</v>
      </c>
      <c r="F319" s="61" t="e">
        <f>IF(LEN('Описание предлагаемого товара'!#REF!)&gt;0,'Описание предлагаемого товара'!#REF!,"")</f>
        <v>#REF!</v>
      </c>
      <c r="G319" s="61" t="e">
        <f>IF(LEN('Описание предлагаемого товара'!#REF!)&gt;0,'Описание предлагаемого товара'!#REF!,"")</f>
        <v>#REF!</v>
      </c>
      <c r="H319" s="61" t="e">
        <f>IF(LEN('Описание предлагаемого товара'!#REF!)&gt;0,'Описание предлагаемого товара'!#REF!,"")</f>
        <v>#REF!</v>
      </c>
      <c r="I319" s="61" t="e">
        <f>IF(LEN('Описание предлагаемого товара'!#REF!)&gt;0,'Описание предлагаемого товара'!#REF!,"")</f>
        <v>#REF!</v>
      </c>
      <c r="J319" s="38" t="str">
        <f>IFERROR(VLOOKUP(B319,SAP!$A:$E,5,),"")</f>
        <v/>
      </c>
      <c r="K319" s="40" t="str">
        <f t="shared" si="2549"/>
        <v/>
      </c>
      <c r="L319" s="61" t="e">
        <f>IF(LEN('Описание предлагаемого товара'!#REF!)&gt;0,IFERROR('Описание предлагаемого товара'!#REF!*1,""),"")</f>
        <v>#REF!</v>
      </c>
      <c r="M319" s="39" t="str">
        <f>IFERROR(VLOOKUP(B319,SAP!$A:$E,2,),"")</f>
        <v/>
      </c>
      <c r="N319" s="41" t="str">
        <f t="shared" si="2685"/>
        <v/>
      </c>
      <c r="O319" s="39" t="str">
        <f t="shared" si="2536"/>
        <v/>
      </c>
      <c r="P319" s="36" t="e">
        <f>IF(LEN('Описание предлагаемого товара'!#REF!)&gt;0,'Описание предлагаемого товара'!#REF!,"")</f>
        <v>#REF!</v>
      </c>
      <c r="Q31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19" s="37" t="e">
        <f>IF(LEN('Описание предлагаемого товара'!#REF!)&gt;0,'Описание предлагаемого товара'!#REF!,"")</f>
        <v>#REF!</v>
      </c>
      <c r="S319" s="37" t="e">
        <f>IF(LEN('Описание предлагаемого товара'!#REF!)&gt;0,'Описание предлагаемого товара'!#REF!,"")</f>
        <v>#REF!</v>
      </c>
      <c r="T31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19" s="23" t="str">
        <f>IFERROR(VLOOKUP(CI319*1,Обработ.выгрузка_реестра_РФ!$A:$G,6,),"")</f>
        <v/>
      </c>
      <c r="V319" s="61" t="e">
        <f>IF(LEN('Описание предлагаемого товара'!#REF!)&gt;0,'Описание предлагаемого товара'!#REF!,"")</f>
        <v>#REF!</v>
      </c>
      <c r="W319" s="62" t="e">
        <f>IF(LEN('Описание предлагаемого товара'!#REF!)&gt;0,'Описание предлагаемого товара'!#REF!,"")</f>
        <v>#REF!</v>
      </c>
      <c r="X319" s="91" t="e">
        <f t="shared" ref="X319:Y319" si="3001">IFERROR(REPLACE(W319,FIND(CHAR(10),W319,1),1," "),W319)</f>
        <v>#REF!</v>
      </c>
      <c r="Y319" s="91" t="e">
        <f t="shared" si="3001"/>
        <v>#REF!</v>
      </c>
      <c r="Z319" s="91" t="e">
        <f t="shared" si="2551"/>
        <v>#REF!</v>
      </c>
      <c r="AA319" s="91" t="e">
        <f t="shared" si="2552"/>
        <v>#REF!</v>
      </c>
      <c r="AB319" s="91" t="e">
        <f t="shared" si="2553"/>
        <v>#REF!</v>
      </c>
      <c r="AC319" s="91" t="e">
        <f t="shared" ref="AC319:AF319" si="3002">IFERROR(REPLACE(AB319,FIND("  ",AB319,1),2," "),AB319)</f>
        <v>#REF!</v>
      </c>
      <c r="AD319" s="91" t="e">
        <f t="shared" si="3002"/>
        <v>#REF!</v>
      </c>
      <c r="AE319" s="91" t="e">
        <f t="shared" si="3002"/>
        <v>#REF!</v>
      </c>
      <c r="AF319" s="91" t="e">
        <f t="shared" si="3002"/>
        <v>#REF!</v>
      </c>
      <c r="AG319" s="23" t="str">
        <f>IFERROR(VLOOKUP(CI319*1,Обработ.выгрузка_реестра_РФ!$A:$G,4,),"")</f>
        <v/>
      </c>
      <c r="AH319" s="91" t="str">
        <f t="shared" ref="AH319:AI319" si="3003">IFERROR(REPLACE(AG319,FIND("-",AG319,1),1,"*"),AG319)</f>
        <v/>
      </c>
      <c r="AI319" s="91" t="str">
        <f t="shared" si="3003"/>
        <v/>
      </c>
      <c r="AJ319" s="27" t="str">
        <f t="shared" si="2651"/>
        <v/>
      </c>
      <c r="AK319" s="63" t="e">
        <f>IF(LEN('Описание предлагаемого товара'!#REF!)&gt;0,'Описание предлагаемого товара'!#REF!,"")</f>
        <v>#REF!</v>
      </c>
      <c r="AL319" s="91" t="e">
        <f t="shared" ref="AL319:AM319" si="3004">IFERROR(REPLACE(AK319,FIND(CHAR(10),AK319,1),1,""),AK319)</f>
        <v>#REF!</v>
      </c>
      <c r="AM319" s="91" t="e">
        <f t="shared" si="3004"/>
        <v>#REF!</v>
      </c>
      <c r="AN319" s="91" t="e">
        <f t="shared" ref="AN319:AR319" si="3005">IFERROR(REPLACE(AM319,FIND(" ",AM319,1),1,""),AM319)</f>
        <v>#REF!</v>
      </c>
      <c r="AO319" s="91" t="e">
        <f t="shared" si="3005"/>
        <v>#REF!</v>
      </c>
      <c r="AP319" s="91" t="e">
        <f t="shared" si="3005"/>
        <v>#REF!</v>
      </c>
      <c r="AQ319" s="91" t="e">
        <f t="shared" si="3005"/>
        <v>#REF!</v>
      </c>
      <c r="AR319" s="91" t="e">
        <f t="shared" si="3005"/>
        <v>#REF!</v>
      </c>
      <c r="AS319" s="91" t="e">
        <f t="shared" si="2558"/>
        <v>#REF!</v>
      </c>
      <c r="AT319" s="91" t="e">
        <f t="shared" si="2559"/>
        <v>#REF!</v>
      </c>
      <c r="AU319" s="32" t="e">
        <f t="shared" si="2542"/>
        <v>#REF!</v>
      </c>
      <c r="AV319" s="93" t="e">
        <f>'Описание предлагаемого товара'!#REF!</f>
        <v>#REF!</v>
      </c>
      <c r="AW319" s="91" t="e">
        <f>MIN(SEARCH({0,1,2,3,4,5,6,7,8,9},AV319&amp; "0123456789"))</f>
        <v>#REF!</v>
      </c>
      <c r="AX319" s="91" t="str">
        <f t="shared" si="2560"/>
        <v/>
      </c>
      <c r="AY319" s="91" t="str">
        <f t="shared" si="2561"/>
        <v/>
      </c>
      <c r="AZ319" s="91" t="str">
        <f t="shared" si="2562"/>
        <v/>
      </c>
      <c r="BA319" s="91" t="str">
        <f t="shared" si="2563"/>
        <v/>
      </c>
      <c r="BB319" s="91" t="str">
        <f t="shared" si="2564"/>
        <v/>
      </c>
      <c r="BC319" s="91" t="str">
        <f t="shared" si="2565"/>
        <v/>
      </c>
      <c r="BD319" s="91" t="str">
        <f t="shared" si="2566"/>
        <v/>
      </c>
      <c r="BE319" s="91" t="str">
        <f t="shared" si="2567"/>
        <v/>
      </c>
      <c r="BF319" s="91" t="str">
        <f t="shared" si="2568"/>
        <v/>
      </c>
      <c r="BG319" s="91" t="str">
        <f t="shared" si="2569"/>
        <v/>
      </c>
      <c r="BH319" s="91" t="str">
        <f t="shared" si="2570"/>
        <v/>
      </c>
      <c r="BI319" s="91" t="str">
        <f t="shared" si="2571"/>
        <v/>
      </c>
      <c r="BJ319" s="91" t="str">
        <f t="shared" si="2572"/>
        <v/>
      </c>
      <c r="BK319" s="91" t="str">
        <f t="shared" si="2573"/>
        <v/>
      </c>
      <c r="BL319" s="91" t="str">
        <f t="shared" si="2574"/>
        <v/>
      </c>
      <c r="BM319" s="91" t="str">
        <f t="shared" si="2575"/>
        <v/>
      </c>
      <c r="BN319" s="91" t="str">
        <f t="shared" si="2576"/>
        <v/>
      </c>
      <c r="BO319" s="91" t="str">
        <f t="shared" si="2577"/>
        <v/>
      </c>
      <c r="BP319" s="91" t="str">
        <f t="shared" si="2578"/>
        <v/>
      </c>
      <c r="BQ319" s="91" t="str">
        <f t="shared" si="2579"/>
        <v/>
      </c>
      <c r="BR319" s="91" t="str">
        <f t="shared" si="2580"/>
        <v/>
      </c>
      <c r="BS319" s="91" t="str">
        <f t="shared" si="2581"/>
        <v/>
      </c>
      <c r="BT319" s="91" t="str">
        <f t="shared" si="2582"/>
        <v/>
      </c>
      <c r="BU319" s="91" t="str">
        <f t="shared" si="2583"/>
        <v/>
      </c>
      <c r="BV319" s="91" t="str">
        <f t="shared" si="2584"/>
        <v/>
      </c>
      <c r="BW319" s="91" t="str">
        <f t="shared" si="2585"/>
        <v/>
      </c>
      <c r="BX319" s="91" t="str">
        <f t="shared" si="2586"/>
        <v/>
      </c>
      <c r="BY319" s="91" t="str">
        <f t="shared" si="2587"/>
        <v/>
      </c>
      <c r="BZ319" s="91" t="str">
        <f t="shared" si="2588"/>
        <v/>
      </c>
      <c r="CA319" s="91" t="str">
        <f t="shared" si="2589"/>
        <v/>
      </c>
      <c r="CB319" s="91" t="str">
        <f t="shared" si="2590"/>
        <v/>
      </c>
      <c r="CC319" s="91" t="str">
        <f t="shared" si="2591"/>
        <v/>
      </c>
      <c r="CD319" s="91" t="str">
        <f t="shared" si="2592"/>
        <v/>
      </c>
      <c r="CE319" s="91" t="str">
        <f t="shared" si="2593"/>
        <v/>
      </c>
      <c r="CF319" s="91" t="str">
        <f t="shared" si="2594"/>
        <v/>
      </c>
      <c r="CG319" s="91" t="str">
        <f t="shared" si="2595"/>
        <v/>
      </c>
      <c r="CH319" s="91" t="str">
        <f t="shared" si="2596"/>
        <v/>
      </c>
      <c r="CI319" s="91" t="str">
        <f t="shared" si="2597"/>
        <v>нет</v>
      </c>
      <c r="CJ319" s="63" t="e">
        <f>IF(LEN('Описание предлагаемого товара'!#REF!)&gt;0,'Описание предлагаемого товара'!#REF!,"")</f>
        <v>#REF!</v>
      </c>
      <c r="CK319" s="91" t="e">
        <f t="shared" ref="CK319:CL319" si="3006">IFERROR(REPLACE(CJ319,FIND(CHAR(10),CJ319,1),1,""),CJ319)</f>
        <v>#REF!</v>
      </c>
      <c r="CL319" s="91" t="e">
        <f t="shared" si="3006"/>
        <v>#REF!</v>
      </c>
      <c r="CM319" s="91" t="e">
        <f t="shared" si="2599"/>
        <v>#REF!</v>
      </c>
      <c r="CN319" s="91" t="e">
        <f t="shared" si="2600"/>
        <v>#REF!</v>
      </c>
      <c r="CO319" s="91" t="e">
        <f t="shared" si="2601"/>
        <v>#REF!</v>
      </c>
      <c r="CP319" s="90" t="e">
        <f>IF(AU319="Не указан реестровый номер (мера нац.режима Запрет)","",IF(CI319="нет","",IF(CU319="да","исключение(не смотрим баллы)",IFERROR(IF(CI319*1&gt;0,IFERROR(IF(VLOOKUP(CI319*1,Обработ.выгрузка_реестра_РФ!$A:$G,7,)=0,"Баллы не установлены",VLOOKUP(CI319*1,Обработ.выгрузка_реестра_РФ!$A:$G,7,)),IF(LEN(CI319)&gt;14,"","нет номера в реестре РФ")),""),IF(LEN(CI319)=0,"","Некорректный реестровый номер")))))</f>
        <v>#REF!</v>
      </c>
      <c r="CQ319" s="33" t="e">
        <f>IF(LEN(C319)&gt;0,IFERROR(IF(LEN(H319)&gt;0,IF(LEN(VLOOKUP(H319,'исключения(не_смотрим_баллы)'!$A:$C,1,))&gt;0,"да","нет"),"не введен ОКПД2"),"нет"),"")</f>
        <v>#REF!</v>
      </c>
      <c r="CR319" s="33" t="e">
        <f ca="1">IF(CQ319="да",IF(TODAY()&lt;VLOOKUP(H319,'исключения(не_смотрим_баллы)'!$A:$C,3,),"да","нет"),"")</f>
        <v>#REF!</v>
      </c>
      <c r="CS319" s="33" t="str">
        <f>IFERROR(IF(CQ319="да",IF(VLOOKUP(CI319*1,Обработ.выгрузка_реестра_РФ!$A:$G,2,)&lt;VLOOKUP(H319,'исключения(не_смотрим_баллы)'!$A:$C,2,),"да","нет"),""),"")</f>
        <v/>
      </c>
      <c r="CT319" s="24"/>
      <c r="CU319" s="33" t="e">
        <f t="shared" si="2613"/>
        <v>#REF!</v>
      </c>
      <c r="CV319" s="91" t="e">
        <f t="shared" si="2614"/>
        <v>#REF!</v>
      </c>
      <c r="CW319" s="27" t="e">
        <f t="shared" si="2615"/>
        <v>#REF!</v>
      </c>
      <c r="CX319" s="26" t="e">
        <f t="shared" si="2544"/>
        <v>#REF!</v>
      </c>
      <c r="CY319" s="64" t="e">
        <f>IF(LEN('Описание предлагаемого товара'!#REF!)&gt;0,'Описание предлагаемого товара'!#REF!,"")</f>
        <v>#REF!</v>
      </c>
      <c r="CZ319" s="95" t="e">
        <f t="shared" si="2602"/>
        <v>#REF!</v>
      </c>
      <c r="DA319" s="95" t="e">
        <f t="shared" ref="DA319" si="3007">IFERROR(REPLACE(CZ319,FIND(" ",CZ319,1),1,""),CZ319)</f>
        <v>#REF!</v>
      </c>
      <c r="DB319" s="95" t="e">
        <f t="shared" si="2546"/>
        <v>#REF!</v>
      </c>
      <c r="DC319" s="95" t="e">
        <f t="shared" ref="DC319:DD319" si="3008">IFERROR(REPLACE(DB319,FIND("г.",DB319,1),2,""),DB319)</f>
        <v>#REF!</v>
      </c>
      <c r="DD319" s="95" t="e">
        <f t="shared" si="3008"/>
        <v>#REF!</v>
      </c>
      <c r="DE319" s="95" t="e">
        <f t="shared" ref="DE319:DF319" si="3009">IFERROR(REPLACE(DD319,FIND("г",DD319,1),1,""),DD319)</f>
        <v>#REF!</v>
      </c>
      <c r="DF319" s="95" t="e">
        <f t="shared" si="3009"/>
        <v>#REF!</v>
      </c>
      <c r="DG319" s="95" t="e">
        <f t="shared" si="2619"/>
        <v>#REF!</v>
      </c>
      <c r="DH319" s="25" t="str">
        <f>IFERROR(VLOOKUP(CI319*1,Обработ.выгрузка_реестра_РФ!$A:$G,5,),"")</f>
        <v/>
      </c>
      <c r="DI319" s="27" t="str">
        <f t="shared" si="2629"/>
        <v/>
      </c>
      <c r="DJ319" s="27" t="str">
        <f t="shared" ca="1" si="2606"/>
        <v/>
      </c>
      <c r="DK319" s="63" t="e">
        <f>IF(LEN('Описание предлагаемого товара'!#REF!)&gt;0,'Описание предлагаемого товара'!#REF!,"")</f>
        <v>#REF!</v>
      </c>
      <c r="DL319" s="63" t="e">
        <f>IF(LEN('Описание предлагаемого товара'!#REF!)&gt;0,'Описание предлагаемого товара'!#REF!,"")</f>
        <v>#REF!</v>
      </c>
      <c r="DM319" s="32"/>
    </row>
    <row r="320" spans="1:117" ht="48.75" customHeight="1" x14ac:dyDescent="0.25">
      <c r="A320" s="61" t="e">
        <f>IF(LEN('Описание предлагаемого товара'!#REF!)&gt;0,'Описание предлагаемого товара'!#REF!,"")</f>
        <v>#REF!</v>
      </c>
      <c r="B320" s="65" t="e">
        <f>IF(LEN('Описание предлагаемого товара'!#REF!)&gt;0,'Описание предлагаемого товара'!#REF!,"")</f>
        <v>#REF!</v>
      </c>
      <c r="C320" s="61" t="e">
        <f>IF(LEN('Описание предлагаемого товара'!#REF!)&gt;0,'Описание предлагаемого товара'!#REF!,"")</f>
        <v>#REF!</v>
      </c>
      <c r="D320" s="61" t="e">
        <f>IF(LEN('Описание предлагаемого товара'!#REF!)&gt;0,'Описание предлагаемого товара'!#REF!,"")</f>
        <v>#REF!</v>
      </c>
      <c r="E320" s="61" t="e">
        <f>IF(LEN('Описание предлагаемого товара'!#REF!)&gt;0,'Описание предлагаемого товара'!#REF!,"")</f>
        <v>#REF!</v>
      </c>
      <c r="F320" s="61" t="e">
        <f>IF(LEN('Описание предлагаемого товара'!#REF!)&gt;0,'Описание предлагаемого товара'!#REF!,"")</f>
        <v>#REF!</v>
      </c>
      <c r="G320" s="61" t="e">
        <f>IF(LEN('Описание предлагаемого товара'!#REF!)&gt;0,'Описание предлагаемого товара'!#REF!,"")</f>
        <v>#REF!</v>
      </c>
      <c r="H320" s="61" t="e">
        <f>IF(LEN('Описание предлагаемого товара'!#REF!)&gt;0,'Описание предлагаемого товара'!#REF!,"")</f>
        <v>#REF!</v>
      </c>
      <c r="I320" s="61" t="e">
        <f>IF(LEN('Описание предлагаемого товара'!#REF!)&gt;0,'Описание предлагаемого товара'!#REF!,"")</f>
        <v>#REF!</v>
      </c>
      <c r="J320" s="38" t="str">
        <f>IFERROR(VLOOKUP(B320,SAP!$A:$E,5,),"")</f>
        <v/>
      </c>
      <c r="K320" s="40" t="str">
        <f t="shared" si="2549"/>
        <v/>
      </c>
      <c r="L320" s="61" t="e">
        <f>IF(LEN('Описание предлагаемого товара'!#REF!)&gt;0,IFERROR('Описание предлагаемого товара'!#REF!*1,""),"")</f>
        <v>#REF!</v>
      </c>
      <c r="M320" s="39" t="str">
        <f>IFERROR(VLOOKUP(B320,SAP!$A:$E,2,),"")</f>
        <v/>
      </c>
      <c r="N320" s="41" t="str">
        <f t="shared" si="2685"/>
        <v/>
      </c>
      <c r="O320" s="39" t="str">
        <f t="shared" si="2536"/>
        <v/>
      </c>
      <c r="P320" s="36" t="e">
        <f>IF(LEN('Описание предлагаемого товара'!#REF!)&gt;0,'Описание предлагаемого товара'!#REF!,"")</f>
        <v>#REF!</v>
      </c>
      <c r="Q32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20" s="37" t="e">
        <f>IF(LEN('Описание предлагаемого товара'!#REF!)&gt;0,'Описание предлагаемого товара'!#REF!,"")</f>
        <v>#REF!</v>
      </c>
      <c r="S320" s="37" t="e">
        <f>IF(LEN('Описание предлагаемого товара'!#REF!)&gt;0,'Описание предлагаемого товара'!#REF!,"")</f>
        <v>#REF!</v>
      </c>
      <c r="T32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20" s="23" t="str">
        <f>IFERROR(VLOOKUP(CI320*1,Обработ.выгрузка_реестра_РФ!$A:$G,6,),"")</f>
        <v/>
      </c>
      <c r="V320" s="61" t="e">
        <f>IF(LEN('Описание предлагаемого товара'!#REF!)&gt;0,'Описание предлагаемого товара'!#REF!,"")</f>
        <v>#REF!</v>
      </c>
      <c r="W320" s="62" t="e">
        <f>IF(LEN('Описание предлагаемого товара'!#REF!)&gt;0,'Описание предлагаемого товара'!#REF!,"")</f>
        <v>#REF!</v>
      </c>
      <c r="X320" s="91" t="e">
        <f t="shared" ref="X320:Y320" si="3010">IFERROR(REPLACE(W320,FIND(CHAR(10),W320,1),1," "),W320)</f>
        <v>#REF!</v>
      </c>
      <c r="Y320" s="91" t="e">
        <f t="shared" si="3010"/>
        <v>#REF!</v>
      </c>
      <c r="Z320" s="91" t="e">
        <f t="shared" si="2551"/>
        <v>#REF!</v>
      </c>
      <c r="AA320" s="91" t="e">
        <f t="shared" si="2552"/>
        <v>#REF!</v>
      </c>
      <c r="AB320" s="91" t="e">
        <f t="shared" si="2553"/>
        <v>#REF!</v>
      </c>
      <c r="AC320" s="91" t="e">
        <f t="shared" ref="AC320:AF320" si="3011">IFERROR(REPLACE(AB320,FIND("  ",AB320,1),2," "),AB320)</f>
        <v>#REF!</v>
      </c>
      <c r="AD320" s="91" t="e">
        <f t="shared" si="3011"/>
        <v>#REF!</v>
      </c>
      <c r="AE320" s="91" t="e">
        <f t="shared" si="3011"/>
        <v>#REF!</v>
      </c>
      <c r="AF320" s="91" t="e">
        <f t="shared" si="3011"/>
        <v>#REF!</v>
      </c>
      <c r="AG320" s="23" t="str">
        <f>IFERROR(VLOOKUP(CI320*1,Обработ.выгрузка_реестра_РФ!$A:$G,4,),"")</f>
        <v/>
      </c>
      <c r="AH320" s="91" t="str">
        <f t="shared" ref="AH320:AI320" si="3012">IFERROR(REPLACE(AG320,FIND("-",AG320,1),1,"*"),AG320)</f>
        <v/>
      </c>
      <c r="AI320" s="91" t="str">
        <f t="shared" si="3012"/>
        <v/>
      </c>
      <c r="AJ320" s="27" t="str">
        <f t="shared" si="2651"/>
        <v/>
      </c>
      <c r="AK320" s="63" t="e">
        <f>IF(LEN('Описание предлагаемого товара'!#REF!)&gt;0,'Описание предлагаемого товара'!#REF!,"")</f>
        <v>#REF!</v>
      </c>
      <c r="AL320" s="91" t="e">
        <f t="shared" ref="AL320:AM320" si="3013">IFERROR(REPLACE(AK320,FIND(CHAR(10),AK320,1),1,""),AK320)</f>
        <v>#REF!</v>
      </c>
      <c r="AM320" s="91" t="e">
        <f t="shared" si="3013"/>
        <v>#REF!</v>
      </c>
      <c r="AN320" s="91" t="e">
        <f t="shared" ref="AN320:AR320" si="3014">IFERROR(REPLACE(AM320,FIND(" ",AM320,1),1,""),AM320)</f>
        <v>#REF!</v>
      </c>
      <c r="AO320" s="91" t="e">
        <f t="shared" si="3014"/>
        <v>#REF!</v>
      </c>
      <c r="AP320" s="91" t="e">
        <f t="shared" si="3014"/>
        <v>#REF!</v>
      </c>
      <c r="AQ320" s="91" t="e">
        <f t="shared" si="3014"/>
        <v>#REF!</v>
      </c>
      <c r="AR320" s="91" t="e">
        <f t="shared" si="3014"/>
        <v>#REF!</v>
      </c>
      <c r="AS320" s="91" t="e">
        <f t="shared" si="2558"/>
        <v>#REF!</v>
      </c>
      <c r="AT320" s="91" t="e">
        <f t="shared" si="2559"/>
        <v>#REF!</v>
      </c>
      <c r="AU320" s="32" t="e">
        <f t="shared" si="2542"/>
        <v>#REF!</v>
      </c>
      <c r="AV320" s="93" t="e">
        <f>'Описание предлагаемого товара'!#REF!</f>
        <v>#REF!</v>
      </c>
      <c r="AW320" s="91" t="e">
        <f>MIN(SEARCH({0,1,2,3,4,5,6,7,8,9},AV320&amp; "0123456789"))</f>
        <v>#REF!</v>
      </c>
      <c r="AX320" s="91" t="str">
        <f t="shared" si="2560"/>
        <v/>
      </c>
      <c r="AY320" s="91" t="str">
        <f t="shared" si="2561"/>
        <v/>
      </c>
      <c r="AZ320" s="91" t="str">
        <f t="shared" si="2562"/>
        <v/>
      </c>
      <c r="BA320" s="91" t="str">
        <f t="shared" si="2563"/>
        <v/>
      </c>
      <c r="BB320" s="91" t="str">
        <f t="shared" si="2564"/>
        <v/>
      </c>
      <c r="BC320" s="91" t="str">
        <f t="shared" si="2565"/>
        <v/>
      </c>
      <c r="BD320" s="91" t="str">
        <f t="shared" si="2566"/>
        <v/>
      </c>
      <c r="BE320" s="91" t="str">
        <f t="shared" si="2567"/>
        <v/>
      </c>
      <c r="BF320" s="91" t="str">
        <f t="shared" si="2568"/>
        <v/>
      </c>
      <c r="BG320" s="91" t="str">
        <f t="shared" si="2569"/>
        <v/>
      </c>
      <c r="BH320" s="91" t="str">
        <f t="shared" si="2570"/>
        <v/>
      </c>
      <c r="BI320" s="91" t="str">
        <f t="shared" si="2571"/>
        <v/>
      </c>
      <c r="BJ320" s="91" t="str">
        <f t="shared" si="2572"/>
        <v/>
      </c>
      <c r="BK320" s="91" t="str">
        <f t="shared" si="2573"/>
        <v/>
      </c>
      <c r="BL320" s="91" t="str">
        <f t="shared" si="2574"/>
        <v/>
      </c>
      <c r="BM320" s="91" t="str">
        <f t="shared" si="2575"/>
        <v/>
      </c>
      <c r="BN320" s="91" t="str">
        <f t="shared" si="2576"/>
        <v/>
      </c>
      <c r="BO320" s="91" t="str">
        <f t="shared" si="2577"/>
        <v/>
      </c>
      <c r="BP320" s="91" t="str">
        <f t="shared" si="2578"/>
        <v/>
      </c>
      <c r="BQ320" s="91" t="str">
        <f t="shared" si="2579"/>
        <v/>
      </c>
      <c r="BR320" s="91" t="str">
        <f t="shared" si="2580"/>
        <v/>
      </c>
      <c r="BS320" s="91" t="str">
        <f t="shared" si="2581"/>
        <v/>
      </c>
      <c r="BT320" s="91" t="str">
        <f t="shared" si="2582"/>
        <v/>
      </c>
      <c r="BU320" s="91" t="str">
        <f t="shared" si="2583"/>
        <v/>
      </c>
      <c r="BV320" s="91" t="str">
        <f t="shared" si="2584"/>
        <v/>
      </c>
      <c r="BW320" s="91" t="str">
        <f t="shared" si="2585"/>
        <v/>
      </c>
      <c r="BX320" s="91" t="str">
        <f t="shared" si="2586"/>
        <v/>
      </c>
      <c r="BY320" s="91" t="str">
        <f t="shared" si="2587"/>
        <v/>
      </c>
      <c r="BZ320" s="91" t="str">
        <f t="shared" si="2588"/>
        <v/>
      </c>
      <c r="CA320" s="91" t="str">
        <f t="shared" si="2589"/>
        <v/>
      </c>
      <c r="CB320" s="91" t="str">
        <f t="shared" si="2590"/>
        <v/>
      </c>
      <c r="CC320" s="91" t="str">
        <f t="shared" si="2591"/>
        <v/>
      </c>
      <c r="CD320" s="91" t="str">
        <f t="shared" si="2592"/>
        <v/>
      </c>
      <c r="CE320" s="91" t="str">
        <f t="shared" si="2593"/>
        <v/>
      </c>
      <c r="CF320" s="91" t="str">
        <f t="shared" si="2594"/>
        <v/>
      </c>
      <c r="CG320" s="91" t="str">
        <f t="shared" si="2595"/>
        <v/>
      </c>
      <c r="CH320" s="91" t="str">
        <f t="shared" si="2596"/>
        <v/>
      </c>
      <c r="CI320" s="91" t="str">
        <f t="shared" si="2597"/>
        <v>нет</v>
      </c>
      <c r="CJ320" s="63" t="e">
        <f>IF(LEN('Описание предлагаемого товара'!#REF!)&gt;0,'Описание предлагаемого товара'!#REF!,"")</f>
        <v>#REF!</v>
      </c>
      <c r="CK320" s="91" t="e">
        <f t="shared" ref="CK320:CL320" si="3015">IFERROR(REPLACE(CJ320,FIND(CHAR(10),CJ320,1),1,""),CJ320)</f>
        <v>#REF!</v>
      </c>
      <c r="CL320" s="91" t="e">
        <f t="shared" si="3015"/>
        <v>#REF!</v>
      </c>
      <c r="CM320" s="91" t="e">
        <f t="shared" si="2599"/>
        <v>#REF!</v>
      </c>
      <c r="CN320" s="91" t="e">
        <f t="shared" si="2600"/>
        <v>#REF!</v>
      </c>
      <c r="CO320" s="91" t="e">
        <f t="shared" si="2601"/>
        <v>#REF!</v>
      </c>
      <c r="CP320" s="90" t="e">
        <f>IF(AU320="Не указан реестровый номер (мера нац.режима Запрет)","",IF(CI320="нет","",IF(CU320="да","исключение(не смотрим баллы)",IFERROR(IF(CI320*1&gt;0,IFERROR(IF(VLOOKUP(CI320*1,Обработ.выгрузка_реестра_РФ!$A:$G,7,)=0,"Баллы не установлены",VLOOKUP(CI320*1,Обработ.выгрузка_реестра_РФ!$A:$G,7,)),IF(LEN(CI320)&gt;14,"","нет номера в реестре РФ")),""),IF(LEN(CI320)=0,"","Некорректный реестровый номер")))))</f>
        <v>#REF!</v>
      </c>
      <c r="CQ320" s="33" t="e">
        <f>IF(LEN(C320)&gt;0,IFERROR(IF(LEN(H320)&gt;0,IF(LEN(VLOOKUP(H320,'исключения(не_смотрим_баллы)'!$A:$C,1,))&gt;0,"да","нет"),"не введен ОКПД2"),"нет"),"")</f>
        <v>#REF!</v>
      </c>
      <c r="CR320" s="33" t="e">
        <f ca="1">IF(CQ320="да",IF(TODAY()&lt;VLOOKUP(H320,'исключения(не_смотрим_баллы)'!$A:$C,3,),"да","нет"),"")</f>
        <v>#REF!</v>
      </c>
      <c r="CS320" s="33" t="str">
        <f>IFERROR(IF(CQ320="да",IF(VLOOKUP(CI320*1,Обработ.выгрузка_реестра_РФ!$A:$G,2,)&lt;VLOOKUP(H320,'исключения(не_смотрим_баллы)'!$A:$C,2,),"да","нет"),""),"")</f>
        <v/>
      </c>
      <c r="CT320" s="24"/>
      <c r="CU320" s="33" t="e">
        <f t="shared" si="2613"/>
        <v>#REF!</v>
      </c>
      <c r="CV320" s="91" t="e">
        <f t="shared" si="2614"/>
        <v>#REF!</v>
      </c>
      <c r="CW320" s="27" t="e">
        <f t="shared" si="2615"/>
        <v>#REF!</v>
      </c>
      <c r="CX320" s="26" t="e">
        <f t="shared" si="2544"/>
        <v>#REF!</v>
      </c>
      <c r="CY320" s="64" t="e">
        <f>IF(LEN('Описание предлагаемого товара'!#REF!)&gt;0,'Описание предлагаемого товара'!#REF!,"")</f>
        <v>#REF!</v>
      </c>
      <c r="CZ320" s="95" t="e">
        <f t="shared" si="2602"/>
        <v>#REF!</v>
      </c>
      <c r="DA320" s="95" t="e">
        <f t="shared" ref="DA320" si="3016">IFERROR(REPLACE(CZ320,FIND(" ",CZ320,1),1,""),CZ320)</f>
        <v>#REF!</v>
      </c>
      <c r="DB320" s="95" t="e">
        <f t="shared" si="2546"/>
        <v>#REF!</v>
      </c>
      <c r="DC320" s="95" t="e">
        <f t="shared" ref="DC320:DD320" si="3017">IFERROR(REPLACE(DB320,FIND("г.",DB320,1),2,""),DB320)</f>
        <v>#REF!</v>
      </c>
      <c r="DD320" s="95" t="e">
        <f t="shared" si="3017"/>
        <v>#REF!</v>
      </c>
      <c r="DE320" s="95" t="e">
        <f t="shared" ref="DE320:DF320" si="3018">IFERROR(REPLACE(DD320,FIND("г",DD320,1),1,""),DD320)</f>
        <v>#REF!</v>
      </c>
      <c r="DF320" s="95" t="e">
        <f t="shared" si="3018"/>
        <v>#REF!</v>
      </c>
      <c r="DG320" s="95" t="e">
        <f t="shared" si="2619"/>
        <v>#REF!</v>
      </c>
      <c r="DH320" s="25" t="str">
        <f>IFERROR(VLOOKUP(CI320*1,Обработ.выгрузка_реестра_РФ!$A:$G,5,),"")</f>
        <v/>
      </c>
      <c r="DI320" s="27" t="str">
        <f t="shared" si="2629"/>
        <v/>
      </c>
      <c r="DJ320" s="27" t="str">
        <f t="shared" ca="1" si="2606"/>
        <v/>
      </c>
      <c r="DK320" s="63" t="e">
        <f>IF(LEN('Описание предлагаемого товара'!#REF!)&gt;0,'Описание предлагаемого товара'!#REF!,"")</f>
        <v>#REF!</v>
      </c>
      <c r="DL320" s="63" t="e">
        <f>IF(LEN('Описание предлагаемого товара'!#REF!)&gt;0,'Описание предлагаемого товара'!#REF!,"")</f>
        <v>#REF!</v>
      </c>
      <c r="DM320" s="32"/>
    </row>
    <row r="321" spans="1:117" ht="48.75" customHeight="1" x14ac:dyDescent="0.25">
      <c r="A321" s="61" t="e">
        <f>IF(LEN('Описание предлагаемого товара'!#REF!)&gt;0,'Описание предлагаемого товара'!#REF!,"")</f>
        <v>#REF!</v>
      </c>
      <c r="B321" s="65" t="e">
        <f>IF(LEN('Описание предлагаемого товара'!#REF!)&gt;0,'Описание предлагаемого товара'!#REF!,"")</f>
        <v>#REF!</v>
      </c>
      <c r="C321" s="61" t="e">
        <f>IF(LEN('Описание предлагаемого товара'!#REF!)&gt;0,'Описание предлагаемого товара'!#REF!,"")</f>
        <v>#REF!</v>
      </c>
      <c r="D321" s="61" t="e">
        <f>IF(LEN('Описание предлагаемого товара'!#REF!)&gt;0,'Описание предлагаемого товара'!#REF!,"")</f>
        <v>#REF!</v>
      </c>
      <c r="E321" s="61" t="e">
        <f>IF(LEN('Описание предлагаемого товара'!#REF!)&gt;0,'Описание предлагаемого товара'!#REF!,"")</f>
        <v>#REF!</v>
      </c>
      <c r="F321" s="61" t="e">
        <f>IF(LEN('Описание предлагаемого товара'!#REF!)&gt;0,'Описание предлагаемого товара'!#REF!,"")</f>
        <v>#REF!</v>
      </c>
      <c r="G321" s="61" t="e">
        <f>IF(LEN('Описание предлагаемого товара'!#REF!)&gt;0,'Описание предлагаемого товара'!#REF!,"")</f>
        <v>#REF!</v>
      </c>
      <c r="H321" s="61" t="e">
        <f>IF(LEN('Описание предлагаемого товара'!#REF!)&gt;0,'Описание предлагаемого товара'!#REF!,"")</f>
        <v>#REF!</v>
      </c>
      <c r="I321" s="61" t="e">
        <f>IF(LEN('Описание предлагаемого товара'!#REF!)&gt;0,'Описание предлагаемого товара'!#REF!,"")</f>
        <v>#REF!</v>
      </c>
      <c r="J321" s="38" t="str">
        <f>IFERROR(VLOOKUP(B321,SAP!$A:$E,5,),"")</f>
        <v/>
      </c>
      <c r="K321" s="40" t="str">
        <f t="shared" si="2549"/>
        <v/>
      </c>
      <c r="L321" s="61" t="e">
        <f>IF(LEN('Описание предлагаемого товара'!#REF!)&gt;0,IFERROR('Описание предлагаемого товара'!#REF!*1,""),"")</f>
        <v>#REF!</v>
      </c>
      <c r="M321" s="39" t="str">
        <f>IFERROR(VLOOKUP(B321,SAP!$A:$E,2,),"")</f>
        <v/>
      </c>
      <c r="N321" s="41" t="str">
        <f t="shared" si="2685"/>
        <v/>
      </c>
      <c r="O321" s="39" t="str">
        <f t="shared" si="2536"/>
        <v/>
      </c>
      <c r="P321" s="36" t="e">
        <f>IF(LEN('Описание предлагаемого товара'!#REF!)&gt;0,'Описание предлагаемого товара'!#REF!,"")</f>
        <v>#REF!</v>
      </c>
      <c r="Q32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21" s="37" t="e">
        <f>IF(LEN('Описание предлагаемого товара'!#REF!)&gt;0,'Описание предлагаемого товара'!#REF!,"")</f>
        <v>#REF!</v>
      </c>
      <c r="S321" s="37" t="e">
        <f>IF(LEN('Описание предлагаемого товара'!#REF!)&gt;0,'Описание предлагаемого товара'!#REF!,"")</f>
        <v>#REF!</v>
      </c>
      <c r="T32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21" s="23" t="str">
        <f>IFERROR(VLOOKUP(CI321*1,Обработ.выгрузка_реестра_РФ!$A:$G,6,),"")</f>
        <v/>
      </c>
      <c r="V321" s="61" t="e">
        <f>IF(LEN('Описание предлагаемого товара'!#REF!)&gt;0,'Описание предлагаемого товара'!#REF!,"")</f>
        <v>#REF!</v>
      </c>
      <c r="W321" s="62" t="e">
        <f>IF(LEN('Описание предлагаемого товара'!#REF!)&gt;0,'Описание предлагаемого товара'!#REF!,"")</f>
        <v>#REF!</v>
      </c>
      <c r="X321" s="91" t="e">
        <f t="shared" ref="X321:Y321" si="3019">IFERROR(REPLACE(W321,FIND(CHAR(10),W321,1),1," "),W321)</f>
        <v>#REF!</v>
      </c>
      <c r="Y321" s="91" t="e">
        <f t="shared" si="3019"/>
        <v>#REF!</v>
      </c>
      <c r="Z321" s="91" t="e">
        <f t="shared" si="2551"/>
        <v>#REF!</v>
      </c>
      <c r="AA321" s="91" t="e">
        <f t="shared" si="2552"/>
        <v>#REF!</v>
      </c>
      <c r="AB321" s="91" t="e">
        <f t="shared" si="2553"/>
        <v>#REF!</v>
      </c>
      <c r="AC321" s="91" t="e">
        <f t="shared" ref="AC321:AF321" si="3020">IFERROR(REPLACE(AB321,FIND("  ",AB321,1),2," "),AB321)</f>
        <v>#REF!</v>
      </c>
      <c r="AD321" s="91" t="e">
        <f t="shared" si="3020"/>
        <v>#REF!</v>
      </c>
      <c r="AE321" s="91" t="e">
        <f t="shared" si="3020"/>
        <v>#REF!</v>
      </c>
      <c r="AF321" s="91" t="e">
        <f t="shared" si="3020"/>
        <v>#REF!</v>
      </c>
      <c r="AG321" s="23" t="str">
        <f>IFERROR(VLOOKUP(CI321*1,Обработ.выгрузка_реестра_РФ!$A:$G,4,),"")</f>
        <v/>
      </c>
      <c r="AH321" s="91" t="str">
        <f t="shared" ref="AH321:AI321" si="3021">IFERROR(REPLACE(AG321,FIND("-",AG321,1),1,"*"),AG321)</f>
        <v/>
      </c>
      <c r="AI321" s="91" t="str">
        <f t="shared" si="3021"/>
        <v/>
      </c>
      <c r="AJ321" s="27" t="str">
        <f t="shared" si="2651"/>
        <v/>
      </c>
      <c r="AK321" s="63" t="e">
        <f>IF(LEN('Описание предлагаемого товара'!#REF!)&gt;0,'Описание предлагаемого товара'!#REF!,"")</f>
        <v>#REF!</v>
      </c>
      <c r="AL321" s="91" t="e">
        <f t="shared" ref="AL321:AM321" si="3022">IFERROR(REPLACE(AK321,FIND(CHAR(10),AK321,1),1,""),AK321)</f>
        <v>#REF!</v>
      </c>
      <c r="AM321" s="91" t="e">
        <f t="shared" si="3022"/>
        <v>#REF!</v>
      </c>
      <c r="AN321" s="91" t="e">
        <f t="shared" ref="AN321:AR321" si="3023">IFERROR(REPLACE(AM321,FIND(" ",AM321,1),1,""),AM321)</f>
        <v>#REF!</v>
      </c>
      <c r="AO321" s="91" t="e">
        <f t="shared" si="3023"/>
        <v>#REF!</v>
      </c>
      <c r="AP321" s="91" t="e">
        <f t="shared" si="3023"/>
        <v>#REF!</v>
      </c>
      <c r="AQ321" s="91" t="e">
        <f t="shared" si="3023"/>
        <v>#REF!</v>
      </c>
      <c r="AR321" s="91" t="e">
        <f t="shared" si="3023"/>
        <v>#REF!</v>
      </c>
      <c r="AS321" s="91" t="e">
        <f t="shared" si="2558"/>
        <v>#REF!</v>
      </c>
      <c r="AT321" s="91" t="e">
        <f t="shared" si="2559"/>
        <v>#REF!</v>
      </c>
      <c r="AU321" s="32" t="e">
        <f t="shared" si="2542"/>
        <v>#REF!</v>
      </c>
      <c r="AV321" s="93" t="e">
        <f>'Описание предлагаемого товара'!#REF!</f>
        <v>#REF!</v>
      </c>
      <c r="AW321" s="91" t="e">
        <f>MIN(SEARCH({0,1,2,3,4,5,6,7,8,9},AV321&amp; "0123456789"))</f>
        <v>#REF!</v>
      </c>
      <c r="AX321" s="91" t="str">
        <f t="shared" si="2560"/>
        <v/>
      </c>
      <c r="AY321" s="91" t="str">
        <f t="shared" si="2561"/>
        <v/>
      </c>
      <c r="AZ321" s="91" t="str">
        <f t="shared" si="2562"/>
        <v/>
      </c>
      <c r="BA321" s="91" t="str">
        <f t="shared" si="2563"/>
        <v/>
      </c>
      <c r="BB321" s="91" t="str">
        <f t="shared" si="2564"/>
        <v/>
      </c>
      <c r="BC321" s="91" t="str">
        <f t="shared" si="2565"/>
        <v/>
      </c>
      <c r="BD321" s="91" t="str">
        <f t="shared" si="2566"/>
        <v/>
      </c>
      <c r="BE321" s="91" t="str">
        <f t="shared" si="2567"/>
        <v/>
      </c>
      <c r="BF321" s="91" t="str">
        <f t="shared" si="2568"/>
        <v/>
      </c>
      <c r="BG321" s="91" t="str">
        <f t="shared" si="2569"/>
        <v/>
      </c>
      <c r="BH321" s="91" t="str">
        <f t="shared" si="2570"/>
        <v/>
      </c>
      <c r="BI321" s="91" t="str">
        <f t="shared" si="2571"/>
        <v/>
      </c>
      <c r="BJ321" s="91" t="str">
        <f t="shared" si="2572"/>
        <v/>
      </c>
      <c r="BK321" s="91" t="str">
        <f t="shared" si="2573"/>
        <v/>
      </c>
      <c r="BL321" s="91" t="str">
        <f t="shared" si="2574"/>
        <v/>
      </c>
      <c r="BM321" s="91" t="str">
        <f t="shared" si="2575"/>
        <v/>
      </c>
      <c r="BN321" s="91" t="str">
        <f t="shared" si="2576"/>
        <v/>
      </c>
      <c r="BO321" s="91" t="str">
        <f t="shared" si="2577"/>
        <v/>
      </c>
      <c r="BP321" s="91" t="str">
        <f t="shared" si="2578"/>
        <v/>
      </c>
      <c r="BQ321" s="91" t="str">
        <f t="shared" si="2579"/>
        <v/>
      </c>
      <c r="BR321" s="91" t="str">
        <f t="shared" si="2580"/>
        <v/>
      </c>
      <c r="BS321" s="91" t="str">
        <f t="shared" si="2581"/>
        <v/>
      </c>
      <c r="BT321" s="91" t="str">
        <f t="shared" si="2582"/>
        <v/>
      </c>
      <c r="BU321" s="91" t="str">
        <f t="shared" si="2583"/>
        <v/>
      </c>
      <c r="BV321" s="91" t="str">
        <f t="shared" si="2584"/>
        <v/>
      </c>
      <c r="BW321" s="91" t="str">
        <f t="shared" si="2585"/>
        <v/>
      </c>
      <c r="BX321" s="91" t="str">
        <f t="shared" si="2586"/>
        <v/>
      </c>
      <c r="BY321" s="91" t="str">
        <f t="shared" si="2587"/>
        <v/>
      </c>
      <c r="BZ321" s="91" t="str">
        <f t="shared" si="2588"/>
        <v/>
      </c>
      <c r="CA321" s="91" t="str">
        <f t="shared" si="2589"/>
        <v/>
      </c>
      <c r="CB321" s="91" t="str">
        <f t="shared" si="2590"/>
        <v/>
      </c>
      <c r="CC321" s="91" t="str">
        <f t="shared" si="2591"/>
        <v/>
      </c>
      <c r="CD321" s="91" t="str">
        <f t="shared" si="2592"/>
        <v/>
      </c>
      <c r="CE321" s="91" t="str">
        <f t="shared" si="2593"/>
        <v/>
      </c>
      <c r="CF321" s="91" t="str">
        <f t="shared" si="2594"/>
        <v/>
      </c>
      <c r="CG321" s="91" t="str">
        <f t="shared" si="2595"/>
        <v/>
      </c>
      <c r="CH321" s="91" t="str">
        <f t="shared" si="2596"/>
        <v/>
      </c>
      <c r="CI321" s="91" t="str">
        <f t="shared" si="2597"/>
        <v>нет</v>
      </c>
      <c r="CJ321" s="63" t="e">
        <f>IF(LEN('Описание предлагаемого товара'!#REF!)&gt;0,'Описание предлагаемого товара'!#REF!,"")</f>
        <v>#REF!</v>
      </c>
      <c r="CK321" s="91" t="e">
        <f t="shared" ref="CK321:CL321" si="3024">IFERROR(REPLACE(CJ321,FIND(CHAR(10),CJ321,1),1,""),CJ321)</f>
        <v>#REF!</v>
      </c>
      <c r="CL321" s="91" t="e">
        <f t="shared" si="3024"/>
        <v>#REF!</v>
      </c>
      <c r="CM321" s="91" t="e">
        <f t="shared" si="2599"/>
        <v>#REF!</v>
      </c>
      <c r="CN321" s="91" t="e">
        <f t="shared" si="2600"/>
        <v>#REF!</v>
      </c>
      <c r="CO321" s="91" t="e">
        <f t="shared" si="2601"/>
        <v>#REF!</v>
      </c>
      <c r="CP321" s="90" t="e">
        <f>IF(AU321="Не указан реестровый номер (мера нац.режима Запрет)","",IF(CI321="нет","",IF(CU321="да","исключение(не смотрим баллы)",IFERROR(IF(CI321*1&gt;0,IFERROR(IF(VLOOKUP(CI321*1,Обработ.выгрузка_реестра_РФ!$A:$G,7,)=0,"Баллы не установлены",VLOOKUP(CI321*1,Обработ.выгрузка_реестра_РФ!$A:$G,7,)),IF(LEN(CI321)&gt;14,"","нет номера в реестре РФ")),""),IF(LEN(CI321)=0,"","Некорректный реестровый номер")))))</f>
        <v>#REF!</v>
      </c>
      <c r="CQ321" s="33" t="e">
        <f>IF(LEN(C321)&gt;0,IFERROR(IF(LEN(H321)&gt;0,IF(LEN(VLOOKUP(H321,'исключения(не_смотрим_баллы)'!$A:$C,1,))&gt;0,"да","нет"),"не введен ОКПД2"),"нет"),"")</f>
        <v>#REF!</v>
      </c>
      <c r="CR321" s="33" t="e">
        <f ca="1">IF(CQ321="да",IF(TODAY()&lt;VLOOKUP(H321,'исключения(не_смотрим_баллы)'!$A:$C,3,),"да","нет"),"")</f>
        <v>#REF!</v>
      </c>
      <c r="CS321" s="33" t="str">
        <f>IFERROR(IF(CQ321="да",IF(VLOOKUP(CI321*1,Обработ.выгрузка_реестра_РФ!$A:$G,2,)&lt;VLOOKUP(H321,'исключения(не_смотрим_баллы)'!$A:$C,2,),"да","нет"),""),"")</f>
        <v/>
      </c>
      <c r="CT321" s="24"/>
      <c r="CU321" s="33" t="e">
        <f t="shared" si="2613"/>
        <v>#REF!</v>
      </c>
      <c r="CV321" s="91" t="e">
        <f t="shared" si="2614"/>
        <v>#REF!</v>
      </c>
      <c r="CW321" s="27" t="e">
        <f t="shared" si="2615"/>
        <v>#REF!</v>
      </c>
      <c r="CX321" s="26" t="e">
        <f t="shared" si="2544"/>
        <v>#REF!</v>
      </c>
      <c r="CY321" s="64" t="e">
        <f>IF(LEN('Описание предлагаемого товара'!#REF!)&gt;0,'Описание предлагаемого товара'!#REF!,"")</f>
        <v>#REF!</v>
      </c>
      <c r="CZ321" s="95" t="e">
        <f t="shared" si="2602"/>
        <v>#REF!</v>
      </c>
      <c r="DA321" s="95" t="e">
        <f t="shared" ref="DA321" si="3025">IFERROR(REPLACE(CZ321,FIND(" ",CZ321,1),1,""),CZ321)</f>
        <v>#REF!</v>
      </c>
      <c r="DB321" s="95" t="e">
        <f t="shared" si="2546"/>
        <v>#REF!</v>
      </c>
      <c r="DC321" s="95" t="e">
        <f t="shared" ref="DC321:DD321" si="3026">IFERROR(REPLACE(DB321,FIND("г.",DB321,1),2,""),DB321)</f>
        <v>#REF!</v>
      </c>
      <c r="DD321" s="95" t="e">
        <f t="shared" si="3026"/>
        <v>#REF!</v>
      </c>
      <c r="DE321" s="95" t="e">
        <f t="shared" ref="DE321:DF321" si="3027">IFERROR(REPLACE(DD321,FIND("г",DD321,1),1,""),DD321)</f>
        <v>#REF!</v>
      </c>
      <c r="DF321" s="95" t="e">
        <f t="shared" si="3027"/>
        <v>#REF!</v>
      </c>
      <c r="DG321" s="95" t="e">
        <f t="shared" si="2619"/>
        <v>#REF!</v>
      </c>
      <c r="DH321" s="25" t="str">
        <f>IFERROR(VLOOKUP(CI321*1,Обработ.выгрузка_реестра_РФ!$A:$G,5,),"")</f>
        <v/>
      </c>
      <c r="DI321" s="27" t="str">
        <f t="shared" si="2629"/>
        <v/>
      </c>
      <c r="DJ321" s="27" t="str">
        <f t="shared" ca="1" si="2606"/>
        <v/>
      </c>
      <c r="DK321" s="63" t="e">
        <f>IF(LEN('Описание предлагаемого товара'!#REF!)&gt;0,'Описание предлагаемого товара'!#REF!,"")</f>
        <v>#REF!</v>
      </c>
      <c r="DL321" s="63" t="e">
        <f>IF(LEN('Описание предлагаемого товара'!#REF!)&gt;0,'Описание предлагаемого товара'!#REF!,"")</f>
        <v>#REF!</v>
      </c>
      <c r="DM321" s="32"/>
    </row>
    <row r="322" spans="1:117" ht="48.75" customHeight="1" x14ac:dyDescent="0.25">
      <c r="A322" s="61" t="e">
        <f>IF(LEN('Описание предлагаемого товара'!#REF!)&gt;0,'Описание предлагаемого товара'!#REF!,"")</f>
        <v>#REF!</v>
      </c>
      <c r="B322" s="65" t="e">
        <f>IF(LEN('Описание предлагаемого товара'!#REF!)&gt;0,'Описание предлагаемого товара'!#REF!,"")</f>
        <v>#REF!</v>
      </c>
      <c r="C322" s="61" t="e">
        <f>IF(LEN('Описание предлагаемого товара'!#REF!)&gt;0,'Описание предлагаемого товара'!#REF!,"")</f>
        <v>#REF!</v>
      </c>
      <c r="D322" s="61" t="e">
        <f>IF(LEN('Описание предлагаемого товара'!#REF!)&gt;0,'Описание предлагаемого товара'!#REF!,"")</f>
        <v>#REF!</v>
      </c>
      <c r="E322" s="61" t="e">
        <f>IF(LEN('Описание предлагаемого товара'!#REF!)&gt;0,'Описание предлагаемого товара'!#REF!,"")</f>
        <v>#REF!</v>
      </c>
      <c r="F322" s="61" t="e">
        <f>IF(LEN('Описание предлагаемого товара'!#REF!)&gt;0,'Описание предлагаемого товара'!#REF!,"")</f>
        <v>#REF!</v>
      </c>
      <c r="G322" s="61" t="e">
        <f>IF(LEN('Описание предлагаемого товара'!#REF!)&gt;0,'Описание предлагаемого товара'!#REF!,"")</f>
        <v>#REF!</v>
      </c>
      <c r="H322" s="61" t="e">
        <f>IF(LEN('Описание предлагаемого товара'!#REF!)&gt;0,'Описание предлагаемого товара'!#REF!,"")</f>
        <v>#REF!</v>
      </c>
      <c r="I322" s="61" t="e">
        <f>IF(LEN('Описание предлагаемого товара'!#REF!)&gt;0,'Описание предлагаемого товара'!#REF!,"")</f>
        <v>#REF!</v>
      </c>
      <c r="J322" s="38" t="str">
        <f>IFERROR(VLOOKUP(B322,SAP!$A:$E,5,),"")</f>
        <v/>
      </c>
      <c r="K322" s="40" t="str">
        <f t="shared" si="2549"/>
        <v/>
      </c>
      <c r="L322" s="61" t="e">
        <f>IF(LEN('Описание предлагаемого товара'!#REF!)&gt;0,IFERROR('Описание предлагаемого товара'!#REF!*1,""),"")</f>
        <v>#REF!</v>
      </c>
      <c r="M322" s="39" t="str">
        <f>IFERROR(VLOOKUP(B322,SAP!$A:$E,2,),"")</f>
        <v/>
      </c>
      <c r="N322" s="41" t="str">
        <f t="shared" si="2685"/>
        <v/>
      </c>
      <c r="O322" s="39" t="str">
        <f t="shared" si="2536"/>
        <v/>
      </c>
      <c r="P322" s="36" t="e">
        <f>IF(LEN('Описание предлагаемого товара'!#REF!)&gt;0,'Описание предлагаемого товара'!#REF!,"")</f>
        <v>#REF!</v>
      </c>
      <c r="Q32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22" s="37" t="e">
        <f>IF(LEN('Описание предлагаемого товара'!#REF!)&gt;0,'Описание предлагаемого товара'!#REF!,"")</f>
        <v>#REF!</v>
      </c>
      <c r="S322" s="37" t="e">
        <f>IF(LEN('Описание предлагаемого товара'!#REF!)&gt;0,'Описание предлагаемого товара'!#REF!,"")</f>
        <v>#REF!</v>
      </c>
      <c r="T32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22" s="23" t="str">
        <f>IFERROR(VLOOKUP(CI322*1,Обработ.выгрузка_реестра_РФ!$A:$G,6,),"")</f>
        <v/>
      </c>
      <c r="V322" s="61" t="e">
        <f>IF(LEN('Описание предлагаемого товара'!#REF!)&gt;0,'Описание предлагаемого товара'!#REF!,"")</f>
        <v>#REF!</v>
      </c>
      <c r="W322" s="62" t="e">
        <f>IF(LEN('Описание предлагаемого товара'!#REF!)&gt;0,'Описание предлагаемого товара'!#REF!,"")</f>
        <v>#REF!</v>
      </c>
      <c r="X322" s="91" t="e">
        <f t="shared" ref="X322:Y322" si="3028">IFERROR(REPLACE(W322,FIND(CHAR(10),W322,1),1," "),W322)</f>
        <v>#REF!</v>
      </c>
      <c r="Y322" s="91" t="e">
        <f t="shared" si="3028"/>
        <v>#REF!</v>
      </c>
      <c r="Z322" s="91" t="e">
        <f t="shared" si="2551"/>
        <v>#REF!</v>
      </c>
      <c r="AA322" s="91" t="e">
        <f t="shared" si="2552"/>
        <v>#REF!</v>
      </c>
      <c r="AB322" s="91" t="e">
        <f t="shared" si="2553"/>
        <v>#REF!</v>
      </c>
      <c r="AC322" s="91" t="e">
        <f t="shared" ref="AC322:AF322" si="3029">IFERROR(REPLACE(AB322,FIND("  ",AB322,1),2," "),AB322)</f>
        <v>#REF!</v>
      </c>
      <c r="AD322" s="91" t="e">
        <f t="shared" si="3029"/>
        <v>#REF!</v>
      </c>
      <c r="AE322" s="91" t="e">
        <f t="shared" si="3029"/>
        <v>#REF!</v>
      </c>
      <c r="AF322" s="91" t="e">
        <f t="shared" si="3029"/>
        <v>#REF!</v>
      </c>
      <c r="AG322" s="23" t="str">
        <f>IFERROR(VLOOKUP(CI322*1,Обработ.выгрузка_реестра_РФ!$A:$G,4,),"")</f>
        <v/>
      </c>
      <c r="AH322" s="91" t="str">
        <f t="shared" ref="AH322:AI322" si="3030">IFERROR(REPLACE(AG322,FIND("-",AG322,1),1,"*"),AG322)</f>
        <v/>
      </c>
      <c r="AI322" s="91" t="str">
        <f t="shared" si="3030"/>
        <v/>
      </c>
      <c r="AJ322" s="27" t="str">
        <f t="shared" si="2651"/>
        <v/>
      </c>
      <c r="AK322" s="63" t="e">
        <f>IF(LEN('Описание предлагаемого товара'!#REF!)&gt;0,'Описание предлагаемого товара'!#REF!,"")</f>
        <v>#REF!</v>
      </c>
      <c r="AL322" s="91" t="e">
        <f t="shared" ref="AL322:AM322" si="3031">IFERROR(REPLACE(AK322,FIND(CHAR(10),AK322,1),1,""),AK322)</f>
        <v>#REF!</v>
      </c>
      <c r="AM322" s="91" t="e">
        <f t="shared" si="3031"/>
        <v>#REF!</v>
      </c>
      <c r="AN322" s="91" t="e">
        <f t="shared" ref="AN322:AR322" si="3032">IFERROR(REPLACE(AM322,FIND(" ",AM322,1),1,""),AM322)</f>
        <v>#REF!</v>
      </c>
      <c r="AO322" s="91" t="e">
        <f t="shared" si="3032"/>
        <v>#REF!</v>
      </c>
      <c r="AP322" s="91" t="e">
        <f t="shared" si="3032"/>
        <v>#REF!</v>
      </c>
      <c r="AQ322" s="91" t="e">
        <f t="shared" si="3032"/>
        <v>#REF!</v>
      </c>
      <c r="AR322" s="91" t="e">
        <f t="shared" si="3032"/>
        <v>#REF!</v>
      </c>
      <c r="AS322" s="91" t="e">
        <f t="shared" si="2558"/>
        <v>#REF!</v>
      </c>
      <c r="AT322" s="91" t="e">
        <f t="shared" si="2559"/>
        <v>#REF!</v>
      </c>
      <c r="AU322" s="32" t="e">
        <f t="shared" si="2542"/>
        <v>#REF!</v>
      </c>
      <c r="AV322" s="93" t="e">
        <f>'Описание предлагаемого товара'!#REF!</f>
        <v>#REF!</v>
      </c>
      <c r="AW322" s="91" t="e">
        <f>MIN(SEARCH({0,1,2,3,4,5,6,7,8,9},AV322&amp; "0123456789"))</f>
        <v>#REF!</v>
      </c>
      <c r="AX322" s="91" t="str">
        <f t="shared" si="2560"/>
        <v/>
      </c>
      <c r="AY322" s="91" t="str">
        <f t="shared" si="2561"/>
        <v/>
      </c>
      <c r="AZ322" s="91" t="str">
        <f t="shared" si="2562"/>
        <v/>
      </c>
      <c r="BA322" s="91" t="str">
        <f t="shared" si="2563"/>
        <v/>
      </c>
      <c r="BB322" s="91" t="str">
        <f t="shared" si="2564"/>
        <v/>
      </c>
      <c r="BC322" s="91" t="str">
        <f t="shared" si="2565"/>
        <v/>
      </c>
      <c r="BD322" s="91" t="str">
        <f t="shared" si="2566"/>
        <v/>
      </c>
      <c r="BE322" s="91" t="str">
        <f t="shared" si="2567"/>
        <v/>
      </c>
      <c r="BF322" s="91" t="str">
        <f t="shared" si="2568"/>
        <v/>
      </c>
      <c r="BG322" s="91" t="str">
        <f t="shared" si="2569"/>
        <v/>
      </c>
      <c r="BH322" s="91" t="str">
        <f t="shared" si="2570"/>
        <v/>
      </c>
      <c r="BI322" s="91" t="str">
        <f t="shared" si="2571"/>
        <v/>
      </c>
      <c r="BJ322" s="91" t="str">
        <f t="shared" si="2572"/>
        <v/>
      </c>
      <c r="BK322" s="91" t="str">
        <f t="shared" si="2573"/>
        <v/>
      </c>
      <c r="BL322" s="91" t="str">
        <f t="shared" si="2574"/>
        <v/>
      </c>
      <c r="BM322" s="91" t="str">
        <f t="shared" si="2575"/>
        <v/>
      </c>
      <c r="BN322" s="91" t="str">
        <f t="shared" si="2576"/>
        <v/>
      </c>
      <c r="BO322" s="91" t="str">
        <f t="shared" si="2577"/>
        <v/>
      </c>
      <c r="BP322" s="91" t="str">
        <f t="shared" si="2578"/>
        <v/>
      </c>
      <c r="BQ322" s="91" t="str">
        <f t="shared" si="2579"/>
        <v/>
      </c>
      <c r="BR322" s="91" t="str">
        <f t="shared" si="2580"/>
        <v/>
      </c>
      <c r="BS322" s="91" t="str">
        <f t="shared" si="2581"/>
        <v/>
      </c>
      <c r="BT322" s="91" t="str">
        <f t="shared" si="2582"/>
        <v/>
      </c>
      <c r="BU322" s="91" t="str">
        <f t="shared" si="2583"/>
        <v/>
      </c>
      <c r="BV322" s="91" t="str">
        <f t="shared" si="2584"/>
        <v/>
      </c>
      <c r="BW322" s="91" t="str">
        <f t="shared" si="2585"/>
        <v/>
      </c>
      <c r="BX322" s="91" t="str">
        <f t="shared" si="2586"/>
        <v/>
      </c>
      <c r="BY322" s="91" t="str">
        <f t="shared" si="2587"/>
        <v/>
      </c>
      <c r="BZ322" s="91" t="str">
        <f t="shared" si="2588"/>
        <v/>
      </c>
      <c r="CA322" s="91" t="str">
        <f t="shared" si="2589"/>
        <v/>
      </c>
      <c r="CB322" s="91" t="str">
        <f t="shared" si="2590"/>
        <v/>
      </c>
      <c r="CC322" s="91" t="str">
        <f t="shared" si="2591"/>
        <v/>
      </c>
      <c r="CD322" s="91" t="str">
        <f t="shared" si="2592"/>
        <v/>
      </c>
      <c r="CE322" s="91" t="str">
        <f t="shared" si="2593"/>
        <v/>
      </c>
      <c r="CF322" s="91" t="str">
        <f t="shared" si="2594"/>
        <v/>
      </c>
      <c r="CG322" s="91" t="str">
        <f t="shared" si="2595"/>
        <v/>
      </c>
      <c r="CH322" s="91" t="str">
        <f t="shared" si="2596"/>
        <v/>
      </c>
      <c r="CI322" s="91" t="str">
        <f t="shared" si="2597"/>
        <v>нет</v>
      </c>
      <c r="CJ322" s="63" t="e">
        <f>IF(LEN('Описание предлагаемого товара'!#REF!)&gt;0,'Описание предлагаемого товара'!#REF!,"")</f>
        <v>#REF!</v>
      </c>
      <c r="CK322" s="91" t="e">
        <f t="shared" ref="CK322:CL322" si="3033">IFERROR(REPLACE(CJ322,FIND(CHAR(10),CJ322,1),1,""),CJ322)</f>
        <v>#REF!</v>
      </c>
      <c r="CL322" s="91" t="e">
        <f t="shared" si="3033"/>
        <v>#REF!</v>
      </c>
      <c r="CM322" s="91" t="e">
        <f t="shared" si="2599"/>
        <v>#REF!</v>
      </c>
      <c r="CN322" s="91" t="e">
        <f t="shared" si="2600"/>
        <v>#REF!</v>
      </c>
      <c r="CO322" s="91" t="e">
        <f t="shared" si="2601"/>
        <v>#REF!</v>
      </c>
      <c r="CP322" s="90" t="e">
        <f>IF(AU322="Не указан реестровый номер (мера нац.режима Запрет)","",IF(CI322="нет","",IF(CU322="да","исключение(не смотрим баллы)",IFERROR(IF(CI322*1&gt;0,IFERROR(IF(VLOOKUP(CI322*1,Обработ.выгрузка_реестра_РФ!$A:$G,7,)=0,"Баллы не установлены",VLOOKUP(CI322*1,Обработ.выгрузка_реестра_РФ!$A:$G,7,)),IF(LEN(CI322)&gt;14,"","нет номера в реестре РФ")),""),IF(LEN(CI322)=0,"","Некорректный реестровый номер")))))</f>
        <v>#REF!</v>
      </c>
      <c r="CQ322" s="33" t="e">
        <f>IF(LEN(C322)&gt;0,IFERROR(IF(LEN(H322)&gt;0,IF(LEN(VLOOKUP(H322,'исключения(не_смотрим_баллы)'!$A:$C,1,))&gt;0,"да","нет"),"не введен ОКПД2"),"нет"),"")</f>
        <v>#REF!</v>
      </c>
      <c r="CR322" s="33" t="e">
        <f ca="1">IF(CQ322="да",IF(TODAY()&lt;VLOOKUP(H322,'исключения(не_смотрим_баллы)'!$A:$C,3,),"да","нет"),"")</f>
        <v>#REF!</v>
      </c>
      <c r="CS322" s="33" t="str">
        <f>IFERROR(IF(CQ322="да",IF(VLOOKUP(CI322*1,Обработ.выгрузка_реестра_РФ!$A:$G,2,)&lt;VLOOKUP(H322,'исключения(не_смотрим_баллы)'!$A:$C,2,),"да","нет"),""),"")</f>
        <v/>
      </c>
      <c r="CT322" s="24"/>
      <c r="CU322" s="33" t="e">
        <f t="shared" si="2613"/>
        <v>#REF!</v>
      </c>
      <c r="CV322" s="91" t="e">
        <f t="shared" si="2614"/>
        <v>#REF!</v>
      </c>
      <c r="CW322" s="27" t="e">
        <f t="shared" si="2615"/>
        <v>#REF!</v>
      </c>
      <c r="CX322" s="26" t="e">
        <f t="shared" si="2544"/>
        <v>#REF!</v>
      </c>
      <c r="CY322" s="64" t="e">
        <f>IF(LEN('Описание предлагаемого товара'!#REF!)&gt;0,'Описание предлагаемого товара'!#REF!,"")</f>
        <v>#REF!</v>
      </c>
      <c r="CZ322" s="95" t="e">
        <f t="shared" si="2602"/>
        <v>#REF!</v>
      </c>
      <c r="DA322" s="95" t="e">
        <f t="shared" ref="DA322" si="3034">IFERROR(REPLACE(CZ322,FIND(" ",CZ322,1),1,""),CZ322)</f>
        <v>#REF!</v>
      </c>
      <c r="DB322" s="95" t="e">
        <f t="shared" si="2546"/>
        <v>#REF!</v>
      </c>
      <c r="DC322" s="95" t="e">
        <f t="shared" ref="DC322:DD322" si="3035">IFERROR(REPLACE(DB322,FIND("г.",DB322,1),2,""),DB322)</f>
        <v>#REF!</v>
      </c>
      <c r="DD322" s="95" t="e">
        <f t="shared" si="3035"/>
        <v>#REF!</v>
      </c>
      <c r="DE322" s="95" t="e">
        <f t="shared" ref="DE322:DF322" si="3036">IFERROR(REPLACE(DD322,FIND("г",DD322,1),1,""),DD322)</f>
        <v>#REF!</v>
      </c>
      <c r="DF322" s="95" t="e">
        <f t="shared" si="3036"/>
        <v>#REF!</v>
      </c>
      <c r="DG322" s="95" t="e">
        <f t="shared" si="2619"/>
        <v>#REF!</v>
      </c>
      <c r="DH322" s="25" t="str">
        <f>IFERROR(VLOOKUP(CI322*1,Обработ.выгрузка_реестра_РФ!$A:$G,5,),"")</f>
        <v/>
      </c>
      <c r="DI322" s="27" t="str">
        <f t="shared" si="2629"/>
        <v/>
      </c>
      <c r="DJ322" s="27" t="str">
        <f t="shared" ca="1" si="2606"/>
        <v/>
      </c>
      <c r="DK322" s="63" t="e">
        <f>IF(LEN('Описание предлагаемого товара'!#REF!)&gt;0,'Описание предлагаемого товара'!#REF!,"")</f>
        <v>#REF!</v>
      </c>
      <c r="DL322" s="63" t="e">
        <f>IF(LEN('Описание предлагаемого товара'!#REF!)&gt;0,'Описание предлагаемого товара'!#REF!,"")</f>
        <v>#REF!</v>
      </c>
      <c r="DM322" s="32"/>
    </row>
    <row r="323" spans="1:117" ht="48.75" customHeight="1" x14ac:dyDescent="0.25">
      <c r="A323" s="61" t="e">
        <f>IF(LEN('Описание предлагаемого товара'!#REF!)&gt;0,'Описание предлагаемого товара'!#REF!,"")</f>
        <v>#REF!</v>
      </c>
      <c r="B323" s="65" t="e">
        <f>IF(LEN('Описание предлагаемого товара'!#REF!)&gt;0,'Описание предлагаемого товара'!#REF!,"")</f>
        <v>#REF!</v>
      </c>
      <c r="C323" s="61" t="e">
        <f>IF(LEN('Описание предлагаемого товара'!#REF!)&gt;0,'Описание предлагаемого товара'!#REF!,"")</f>
        <v>#REF!</v>
      </c>
      <c r="D323" s="61" t="e">
        <f>IF(LEN('Описание предлагаемого товара'!#REF!)&gt;0,'Описание предлагаемого товара'!#REF!,"")</f>
        <v>#REF!</v>
      </c>
      <c r="E323" s="61" t="e">
        <f>IF(LEN('Описание предлагаемого товара'!#REF!)&gt;0,'Описание предлагаемого товара'!#REF!,"")</f>
        <v>#REF!</v>
      </c>
      <c r="F323" s="61" t="e">
        <f>IF(LEN('Описание предлагаемого товара'!#REF!)&gt;0,'Описание предлагаемого товара'!#REF!,"")</f>
        <v>#REF!</v>
      </c>
      <c r="G323" s="61" t="e">
        <f>IF(LEN('Описание предлагаемого товара'!#REF!)&gt;0,'Описание предлагаемого товара'!#REF!,"")</f>
        <v>#REF!</v>
      </c>
      <c r="H323" s="61" t="e">
        <f>IF(LEN('Описание предлагаемого товара'!#REF!)&gt;0,'Описание предлагаемого товара'!#REF!,"")</f>
        <v>#REF!</v>
      </c>
      <c r="I323" s="61" t="e">
        <f>IF(LEN('Описание предлагаемого товара'!#REF!)&gt;0,'Описание предлагаемого товара'!#REF!,"")</f>
        <v>#REF!</v>
      </c>
      <c r="J323" s="38" t="str">
        <f>IFERROR(VLOOKUP(B323,SAP!$A:$E,5,),"")</f>
        <v/>
      </c>
      <c r="K323" s="40" t="str">
        <f t="shared" si="2549"/>
        <v/>
      </c>
      <c r="L323" s="61" t="e">
        <f>IF(LEN('Описание предлагаемого товара'!#REF!)&gt;0,IFERROR('Описание предлагаемого товара'!#REF!*1,""),"")</f>
        <v>#REF!</v>
      </c>
      <c r="M323" s="39" t="str">
        <f>IFERROR(VLOOKUP(B323,SAP!$A:$E,2,),"")</f>
        <v/>
      </c>
      <c r="N323" s="41" t="str">
        <f t="shared" si="2685"/>
        <v/>
      </c>
      <c r="O323" s="39" t="str">
        <f t="shared" si="2536"/>
        <v/>
      </c>
      <c r="P323" s="36" t="e">
        <f>IF(LEN('Описание предлагаемого товара'!#REF!)&gt;0,'Описание предлагаемого товара'!#REF!,"")</f>
        <v>#REF!</v>
      </c>
      <c r="Q32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23" s="37" t="e">
        <f>IF(LEN('Описание предлагаемого товара'!#REF!)&gt;0,'Описание предлагаемого товара'!#REF!,"")</f>
        <v>#REF!</v>
      </c>
      <c r="S323" s="37" t="e">
        <f>IF(LEN('Описание предлагаемого товара'!#REF!)&gt;0,'Описание предлагаемого товара'!#REF!,"")</f>
        <v>#REF!</v>
      </c>
      <c r="T32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23" s="23" t="str">
        <f>IFERROR(VLOOKUP(CI323*1,Обработ.выгрузка_реестра_РФ!$A:$G,6,),"")</f>
        <v/>
      </c>
      <c r="V323" s="61" t="e">
        <f>IF(LEN('Описание предлагаемого товара'!#REF!)&gt;0,'Описание предлагаемого товара'!#REF!,"")</f>
        <v>#REF!</v>
      </c>
      <c r="W323" s="62" t="e">
        <f>IF(LEN('Описание предлагаемого товара'!#REF!)&gt;0,'Описание предлагаемого товара'!#REF!,"")</f>
        <v>#REF!</v>
      </c>
      <c r="X323" s="91" t="e">
        <f t="shared" ref="X323:Y323" si="3037">IFERROR(REPLACE(W323,FIND(CHAR(10),W323,1),1," "),W323)</f>
        <v>#REF!</v>
      </c>
      <c r="Y323" s="91" t="e">
        <f t="shared" si="3037"/>
        <v>#REF!</v>
      </c>
      <c r="Z323" s="91" t="e">
        <f t="shared" si="2551"/>
        <v>#REF!</v>
      </c>
      <c r="AA323" s="91" t="e">
        <f t="shared" si="2552"/>
        <v>#REF!</v>
      </c>
      <c r="AB323" s="91" t="e">
        <f t="shared" si="2553"/>
        <v>#REF!</v>
      </c>
      <c r="AC323" s="91" t="e">
        <f t="shared" ref="AC323:AF323" si="3038">IFERROR(REPLACE(AB323,FIND("  ",AB323,1),2," "),AB323)</f>
        <v>#REF!</v>
      </c>
      <c r="AD323" s="91" t="e">
        <f t="shared" si="3038"/>
        <v>#REF!</v>
      </c>
      <c r="AE323" s="91" t="e">
        <f t="shared" si="3038"/>
        <v>#REF!</v>
      </c>
      <c r="AF323" s="91" t="e">
        <f t="shared" si="3038"/>
        <v>#REF!</v>
      </c>
      <c r="AG323" s="23" t="str">
        <f>IFERROR(VLOOKUP(CI323*1,Обработ.выгрузка_реестра_РФ!$A:$G,4,),"")</f>
        <v/>
      </c>
      <c r="AH323" s="91" t="str">
        <f t="shared" ref="AH323:AI323" si="3039">IFERROR(REPLACE(AG323,FIND("-",AG323,1),1,"*"),AG323)</f>
        <v/>
      </c>
      <c r="AI323" s="91" t="str">
        <f t="shared" si="3039"/>
        <v/>
      </c>
      <c r="AJ323" s="27" t="str">
        <f t="shared" si="2651"/>
        <v/>
      </c>
      <c r="AK323" s="63" t="e">
        <f>IF(LEN('Описание предлагаемого товара'!#REF!)&gt;0,'Описание предлагаемого товара'!#REF!,"")</f>
        <v>#REF!</v>
      </c>
      <c r="AL323" s="91" t="e">
        <f t="shared" ref="AL323:AM323" si="3040">IFERROR(REPLACE(AK323,FIND(CHAR(10),AK323,1),1,""),AK323)</f>
        <v>#REF!</v>
      </c>
      <c r="AM323" s="91" t="e">
        <f t="shared" si="3040"/>
        <v>#REF!</v>
      </c>
      <c r="AN323" s="91" t="e">
        <f t="shared" ref="AN323:AR323" si="3041">IFERROR(REPLACE(AM323,FIND(" ",AM323,1),1,""),AM323)</f>
        <v>#REF!</v>
      </c>
      <c r="AO323" s="91" t="e">
        <f t="shared" si="3041"/>
        <v>#REF!</v>
      </c>
      <c r="AP323" s="91" t="e">
        <f t="shared" si="3041"/>
        <v>#REF!</v>
      </c>
      <c r="AQ323" s="91" t="e">
        <f t="shared" si="3041"/>
        <v>#REF!</v>
      </c>
      <c r="AR323" s="91" t="e">
        <f t="shared" si="3041"/>
        <v>#REF!</v>
      </c>
      <c r="AS323" s="91" t="e">
        <f t="shared" si="2558"/>
        <v>#REF!</v>
      </c>
      <c r="AT323" s="91" t="e">
        <f t="shared" si="2559"/>
        <v>#REF!</v>
      </c>
      <c r="AU323" s="32" t="e">
        <f t="shared" si="2542"/>
        <v>#REF!</v>
      </c>
      <c r="AV323" s="93" t="e">
        <f>'Описание предлагаемого товара'!#REF!</f>
        <v>#REF!</v>
      </c>
      <c r="AW323" s="91" t="e">
        <f>MIN(SEARCH({0,1,2,3,4,5,6,7,8,9},AV323&amp; "0123456789"))</f>
        <v>#REF!</v>
      </c>
      <c r="AX323" s="91" t="str">
        <f t="shared" si="2560"/>
        <v/>
      </c>
      <c r="AY323" s="91" t="str">
        <f t="shared" si="2561"/>
        <v/>
      </c>
      <c r="AZ323" s="91" t="str">
        <f t="shared" si="2562"/>
        <v/>
      </c>
      <c r="BA323" s="91" t="str">
        <f t="shared" si="2563"/>
        <v/>
      </c>
      <c r="BB323" s="91" t="str">
        <f t="shared" si="2564"/>
        <v/>
      </c>
      <c r="BC323" s="91" t="str">
        <f t="shared" si="2565"/>
        <v/>
      </c>
      <c r="BD323" s="91" t="str">
        <f t="shared" si="2566"/>
        <v/>
      </c>
      <c r="BE323" s="91" t="str">
        <f t="shared" si="2567"/>
        <v/>
      </c>
      <c r="BF323" s="91" t="str">
        <f t="shared" si="2568"/>
        <v/>
      </c>
      <c r="BG323" s="91" t="str">
        <f t="shared" si="2569"/>
        <v/>
      </c>
      <c r="BH323" s="91" t="str">
        <f t="shared" si="2570"/>
        <v/>
      </c>
      <c r="BI323" s="91" t="str">
        <f t="shared" si="2571"/>
        <v/>
      </c>
      <c r="BJ323" s="91" t="str">
        <f t="shared" si="2572"/>
        <v/>
      </c>
      <c r="BK323" s="91" t="str">
        <f t="shared" si="2573"/>
        <v/>
      </c>
      <c r="BL323" s="91" t="str">
        <f t="shared" si="2574"/>
        <v/>
      </c>
      <c r="BM323" s="91" t="str">
        <f t="shared" si="2575"/>
        <v/>
      </c>
      <c r="BN323" s="91" t="str">
        <f t="shared" si="2576"/>
        <v/>
      </c>
      <c r="BO323" s="91" t="str">
        <f t="shared" si="2577"/>
        <v/>
      </c>
      <c r="BP323" s="91" t="str">
        <f t="shared" si="2578"/>
        <v/>
      </c>
      <c r="BQ323" s="91" t="str">
        <f t="shared" si="2579"/>
        <v/>
      </c>
      <c r="BR323" s="91" t="str">
        <f t="shared" si="2580"/>
        <v/>
      </c>
      <c r="BS323" s="91" t="str">
        <f t="shared" si="2581"/>
        <v/>
      </c>
      <c r="BT323" s="91" t="str">
        <f t="shared" si="2582"/>
        <v/>
      </c>
      <c r="BU323" s="91" t="str">
        <f t="shared" si="2583"/>
        <v/>
      </c>
      <c r="BV323" s="91" t="str">
        <f t="shared" si="2584"/>
        <v/>
      </c>
      <c r="BW323" s="91" t="str">
        <f t="shared" si="2585"/>
        <v/>
      </c>
      <c r="BX323" s="91" t="str">
        <f t="shared" si="2586"/>
        <v/>
      </c>
      <c r="BY323" s="91" t="str">
        <f t="shared" si="2587"/>
        <v/>
      </c>
      <c r="BZ323" s="91" t="str">
        <f t="shared" si="2588"/>
        <v/>
      </c>
      <c r="CA323" s="91" t="str">
        <f t="shared" si="2589"/>
        <v/>
      </c>
      <c r="CB323" s="91" t="str">
        <f t="shared" si="2590"/>
        <v/>
      </c>
      <c r="CC323" s="91" t="str">
        <f t="shared" si="2591"/>
        <v/>
      </c>
      <c r="CD323" s="91" t="str">
        <f t="shared" si="2592"/>
        <v/>
      </c>
      <c r="CE323" s="91" t="str">
        <f t="shared" si="2593"/>
        <v/>
      </c>
      <c r="CF323" s="91" t="str">
        <f t="shared" si="2594"/>
        <v/>
      </c>
      <c r="CG323" s="91" t="str">
        <f t="shared" si="2595"/>
        <v/>
      </c>
      <c r="CH323" s="91" t="str">
        <f t="shared" si="2596"/>
        <v/>
      </c>
      <c r="CI323" s="91" t="str">
        <f t="shared" si="2597"/>
        <v>нет</v>
      </c>
      <c r="CJ323" s="63" t="e">
        <f>IF(LEN('Описание предлагаемого товара'!#REF!)&gt;0,'Описание предлагаемого товара'!#REF!,"")</f>
        <v>#REF!</v>
      </c>
      <c r="CK323" s="91" t="e">
        <f t="shared" ref="CK323:CL323" si="3042">IFERROR(REPLACE(CJ323,FIND(CHAR(10),CJ323,1),1,""),CJ323)</f>
        <v>#REF!</v>
      </c>
      <c r="CL323" s="91" t="e">
        <f t="shared" si="3042"/>
        <v>#REF!</v>
      </c>
      <c r="CM323" s="91" t="e">
        <f t="shared" si="2599"/>
        <v>#REF!</v>
      </c>
      <c r="CN323" s="91" t="e">
        <f t="shared" si="2600"/>
        <v>#REF!</v>
      </c>
      <c r="CO323" s="91" t="e">
        <f t="shared" si="2601"/>
        <v>#REF!</v>
      </c>
      <c r="CP323" s="90" t="e">
        <f>IF(AU323="Не указан реестровый номер (мера нац.режима Запрет)","",IF(CI323="нет","",IF(CU323="да","исключение(не смотрим баллы)",IFERROR(IF(CI323*1&gt;0,IFERROR(IF(VLOOKUP(CI323*1,Обработ.выгрузка_реестра_РФ!$A:$G,7,)=0,"Баллы не установлены",VLOOKUP(CI323*1,Обработ.выгрузка_реестра_РФ!$A:$G,7,)),IF(LEN(CI323)&gt;14,"","нет номера в реестре РФ")),""),IF(LEN(CI323)=0,"","Некорректный реестровый номер")))))</f>
        <v>#REF!</v>
      </c>
      <c r="CQ323" s="33" t="e">
        <f>IF(LEN(C323)&gt;0,IFERROR(IF(LEN(H323)&gt;0,IF(LEN(VLOOKUP(H323,'исключения(не_смотрим_баллы)'!$A:$C,1,))&gt;0,"да","нет"),"не введен ОКПД2"),"нет"),"")</f>
        <v>#REF!</v>
      </c>
      <c r="CR323" s="33" t="e">
        <f ca="1">IF(CQ323="да",IF(TODAY()&lt;VLOOKUP(H323,'исключения(не_смотрим_баллы)'!$A:$C,3,),"да","нет"),"")</f>
        <v>#REF!</v>
      </c>
      <c r="CS323" s="33" t="str">
        <f>IFERROR(IF(CQ323="да",IF(VLOOKUP(CI323*1,Обработ.выгрузка_реестра_РФ!$A:$G,2,)&lt;VLOOKUP(H323,'исключения(не_смотрим_баллы)'!$A:$C,2,),"да","нет"),""),"")</f>
        <v/>
      </c>
      <c r="CT323" s="24"/>
      <c r="CU323" s="33" t="e">
        <f t="shared" si="2613"/>
        <v>#REF!</v>
      </c>
      <c r="CV323" s="91" t="e">
        <f t="shared" si="2614"/>
        <v>#REF!</v>
      </c>
      <c r="CW323" s="27" t="e">
        <f t="shared" si="2615"/>
        <v>#REF!</v>
      </c>
      <c r="CX323" s="26" t="e">
        <f t="shared" si="2544"/>
        <v>#REF!</v>
      </c>
      <c r="CY323" s="64" t="e">
        <f>IF(LEN('Описание предлагаемого товара'!#REF!)&gt;0,'Описание предлагаемого товара'!#REF!,"")</f>
        <v>#REF!</v>
      </c>
      <c r="CZ323" s="95" t="e">
        <f t="shared" si="2602"/>
        <v>#REF!</v>
      </c>
      <c r="DA323" s="95" t="e">
        <f t="shared" ref="DA323" si="3043">IFERROR(REPLACE(CZ323,FIND(" ",CZ323,1),1,""),CZ323)</f>
        <v>#REF!</v>
      </c>
      <c r="DB323" s="95" t="e">
        <f t="shared" si="2546"/>
        <v>#REF!</v>
      </c>
      <c r="DC323" s="95" t="e">
        <f t="shared" ref="DC323:DD323" si="3044">IFERROR(REPLACE(DB323,FIND("г.",DB323,1),2,""),DB323)</f>
        <v>#REF!</v>
      </c>
      <c r="DD323" s="95" t="e">
        <f t="shared" si="3044"/>
        <v>#REF!</v>
      </c>
      <c r="DE323" s="95" t="e">
        <f t="shared" ref="DE323:DF323" si="3045">IFERROR(REPLACE(DD323,FIND("г",DD323,1),1,""),DD323)</f>
        <v>#REF!</v>
      </c>
      <c r="DF323" s="95" t="e">
        <f t="shared" si="3045"/>
        <v>#REF!</v>
      </c>
      <c r="DG323" s="95" t="e">
        <f t="shared" si="2619"/>
        <v>#REF!</v>
      </c>
      <c r="DH323" s="25" t="str">
        <f>IFERROR(VLOOKUP(CI323*1,Обработ.выгрузка_реестра_РФ!$A:$G,5,),"")</f>
        <v/>
      </c>
      <c r="DI323" s="27" t="str">
        <f t="shared" si="2629"/>
        <v/>
      </c>
      <c r="DJ323" s="27" t="str">
        <f t="shared" ca="1" si="2606"/>
        <v/>
      </c>
      <c r="DK323" s="63" t="e">
        <f>IF(LEN('Описание предлагаемого товара'!#REF!)&gt;0,'Описание предлагаемого товара'!#REF!,"")</f>
        <v>#REF!</v>
      </c>
      <c r="DL323" s="63" t="e">
        <f>IF(LEN('Описание предлагаемого товара'!#REF!)&gt;0,'Описание предлагаемого товара'!#REF!,"")</f>
        <v>#REF!</v>
      </c>
      <c r="DM323" s="32"/>
    </row>
    <row r="324" spans="1:117" ht="48.75" customHeight="1" x14ac:dyDescent="0.25">
      <c r="A324" s="61" t="e">
        <f>IF(LEN('Описание предлагаемого товара'!#REF!)&gt;0,'Описание предлагаемого товара'!#REF!,"")</f>
        <v>#REF!</v>
      </c>
      <c r="B324" s="65" t="e">
        <f>IF(LEN('Описание предлагаемого товара'!#REF!)&gt;0,'Описание предлагаемого товара'!#REF!,"")</f>
        <v>#REF!</v>
      </c>
      <c r="C324" s="61" t="e">
        <f>IF(LEN('Описание предлагаемого товара'!#REF!)&gt;0,'Описание предлагаемого товара'!#REF!,"")</f>
        <v>#REF!</v>
      </c>
      <c r="D324" s="61" t="e">
        <f>IF(LEN('Описание предлагаемого товара'!#REF!)&gt;0,'Описание предлагаемого товара'!#REF!,"")</f>
        <v>#REF!</v>
      </c>
      <c r="E324" s="61" t="e">
        <f>IF(LEN('Описание предлагаемого товара'!#REF!)&gt;0,'Описание предлагаемого товара'!#REF!,"")</f>
        <v>#REF!</v>
      </c>
      <c r="F324" s="61" t="e">
        <f>IF(LEN('Описание предлагаемого товара'!#REF!)&gt;0,'Описание предлагаемого товара'!#REF!,"")</f>
        <v>#REF!</v>
      </c>
      <c r="G324" s="61" t="e">
        <f>IF(LEN('Описание предлагаемого товара'!#REF!)&gt;0,'Описание предлагаемого товара'!#REF!,"")</f>
        <v>#REF!</v>
      </c>
      <c r="H324" s="61" t="e">
        <f>IF(LEN('Описание предлагаемого товара'!#REF!)&gt;0,'Описание предлагаемого товара'!#REF!,"")</f>
        <v>#REF!</v>
      </c>
      <c r="I324" s="61" t="e">
        <f>IF(LEN('Описание предлагаемого товара'!#REF!)&gt;0,'Описание предлагаемого товара'!#REF!,"")</f>
        <v>#REF!</v>
      </c>
      <c r="J324" s="38" t="str">
        <f>IFERROR(VLOOKUP(B324,SAP!$A:$E,5,),"")</f>
        <v/>
      </c>
      <c r="K324" s="40" t="str">
        <f t="shared" si="2549"/>
        <v/>
      </c>
      <c r="L324" s="61" t="e">
        <f>IF(LEN('Описание предлагаемого товара'!#REF!)&gt;0,IFERROR('Описание предлагаемого товара'!#REF!*1,""),"")</f>
        <v>#REF!</v>
      </c>
      <c r="M324" s="39" t="str">
        <f>IFERROR(VLOOKUP(B324,SAP!$A:$E,2,),"")</f>
        <v/>
      </c>
      <c r="N324" s="41" t="str">
        <f t="shared" si="2685"/>
        <v/>
      </c>
      <c r="O324" s="39" t="str">
        <f t="shared" si="2536"/>
        <v/>
      </c>
      <c r="P324" s="36" t="e">
        <f>IF(LEN('Описание предлагаемого товара'!#REF!)&gt;0,'Описание предлагаемого товара'!#REF!,"")</f>
        <v>#REF!</v>
      </c>
      <c r="Q32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24" s="37" t="e">
        <f>IF(LEN('Описание предлагаемого товара'!#REF!)&gt;0,'Описание предлагаемого товара'!#REF!,"")</f>
        <v>#REF!</v>
      </c>
      <c r="S324" s="37" t="e">
        <f>IF(LEN('Описание предлагаемого товара'!#REF!)&gt;0,'Описание предлагаемого товара'!#REF!,"")</f>
        <v>#REF!</v>
      </c>
      <c r="T32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24" s="23" t="str">
        <f>IFERROR(VLOOKUP(CI324*1,Обработ.выгрузка_реестра_РФ!$A:$G,6,),"")</f>
        <v/>
      </c>
      <c r="V324" s="61" t="e">
        <f>IF(LEN('Описание предлагаемого товара'!#REF!)&gt;0,'Описание предлагаемого товара'!#REF!,"")</f>
        <v>#REF!</v>
      </c>
      <c r="W324" s="62" t="e">
        <f>IF(LEN('Описание предлагаемого товара'!#REF!)&gt;0,'Описание предлагаемого товара'!#REF!,"")</f>
        <v>#REF!</v>
      </c>
      <c r="X324" s="91" t="e">
        <f t="shared" ref="X324:Y324" si="3046">IFERROR(REPLACE(W324,FIND(CHAR(10),W324,1),1," "),W324)</f>
        <v>#REF!</v>
      </c>
      <c r="Y324" s="91" t="e">
        <f t="shared" si="3046"/>
        <v>#REF!</v>
      </c>
      <c r="Z324" s="91" t="e">
        <f t="shared" si="2551"/>
        <v>#REF!</v>
      </c>
      <c r="AA324" s="91" t="e">
        <f t="shared" si="2552"/>
        <v>#REF!</v>
      </c>
      <c r="AB324" s="91" t="e">
        <f t="shared" si="2553"/>
        <v>#REF!</v>
      </c>
      <c r="AC324" s="91" t="e">
        <f t="shared" ref="AC324:AF324" si="3047">IFERROR(REPLACE(AB324,FIND("  ",AB324,1),2," "),AB324)</f>
        <v>#REF!</v>
      </c>
      <c r="AD324" s="91" t="e">
        <f t="shared" si="3047"/>
        <v>#REF!</v>
      </c>
      <c r="AE324" s="91" t="e">
        <f t="shared" si="3047"/>
        <v>#REF!</v>
      </c>
      <c r="AF324" s="91" t="e">
        <f t="shared" si="3047"/>
        <v>#REF!</v>
      </c>
      <c r="AG324" s="23" t="str">
        <f>IFERROR(VLOOKUP(CI324*1,Обработ.выгрузка_реестра_РФ!$A:$G,4,),"")</f>
        <v/>
      </c>
      <c r="AH324" s="91" t="str">
        <f t="shared" ref="AH324:AI324" si="3048">IFERROR(REPLACE(AG324,FIND("-",AG324,1),1,"*"),AG324)</f>
        <v/>
      </c>
      <c r="AI324" s="91" t="str">
        <f t="shared" si="3048"/>
        <v/>
      </c>
      <c r="AJ324" s="27" t="str">
        <f t="shared" si="2651"/>
        <v/>
      </c>
      <c r="AK324" s="63" t="e">
        <f>IF(LEN('Описание предлагаемого товара'!#REF!)&gt;0,'Описание предлагаемого товара'!#REF!,"")</f>
        <v>#REF!</v>
      </c>
      <c r="AL324" s="91" t="e">
        <f t="shared" ref="AL324:AM324" si="3049">IFERROR(REPLACE(AK324,FIND(CHAR(10),AK324,1),1,""),AK324)</f>
        <v>#REF!</v>
      </c>
      <c r="AM324" s="91" t="e">
        <f t="shared" si="3049"/>
        <v>#REF!</v>
      </c>
      <c r="AN324" s="91" t="e">
        <f t="shared" ref="AN324:AR324" si="3050">IFERROR(REPLACE(AM324,FIND(" ",AM324,1),1,""),AM324)</f>
        <v>#REF!</v>
      </c>
      <c r="AO324" s="91" t="e">
        <f t="shared" si="3050"/>
        <v>#REF!</v>
      </c>
      <c r="AP324" s="91" t="e">
        <f t="shared" si="3050"/>
        <v>#REF!</v>
      </c>
      <c r="AQ324" s="91" t="e">
        <f t="shared" si="3050"/>
        <v>#REF!</v>
      </c>
      <c r="AR324" s="91" t="e">
        <f t="shared" si="3050"/>
        <v>#REF!</v>
      </c>
      <c r="AS324" s="91" t="e">
        <f t="shared" si="2558"/>
        <v>#REF!</v>
      </c>
      <c r="AT324" s="91" t="e">
        <f t="shared" si="2559"/>
        <v>#REF!</v>
      </c>
      <c r="AU324" s="32" t="e">
        <f t="shared" si="2542"/>
        <v>#REF!</v>
      </c>
      <c r="AV324" s="93" t="e">
        <f>'Описание предлагаемого товара'!#REF!</f>
        <v>#REF!</v>
      </c>
      <c r="AW324" s="91" t="e">
        <f>MIN(SEARCH({0,1,2,3,4,5,6,7,8,9},AV324&amp; "0123456789"))</f>
        <v>#REF!</v>
      </c>
      <c r="AX324" s="91" t="str">
        <f t="shared" si="2560"/>
        <v/>
      </c>
      <c r="AY324" s="91" t="str">
        <f t="shared" si="2561"/>
        <v/>
      </c>
      <c r="AZ324" s="91" t="str">
        <f t="shared" si="2562"/>
        <v/>
      </c>
      <c r="BA324" s="91" t="str">
        <f t="shared" si="2563"/>
        <v/>
      </c>
      <c r="BB324" s="91" t="str">
        <f t="shared" si="2564"/>
        <v/>
      </c>
      <c r="BC324" s="91" t="str">
        <f t="shared" si="2565"/>
        <v/>
      </c>
      <c r="BD324" s="91" t="str">
        <f t="shared" si="2566"/>
        <v/>
      </c>
      <c r="BE324" s="91" t="str">
        <f t="shared" si="2567"/>
        <v/>
      </c>
      <c r="BF324" s="91" t="str">
        <f t="shared" si="2568"/>
        <v/>
      </c>
      <c r="BG324" s="91" t="str">
        <f t="shared" si="2569"/>
        <v/>
      </c>
      <c r="BH324" s="91" t="str">
        <f t="shared" si="2570"/>
        <v/>
      </c>
      <c r="BI324" s="91" t="str">
        <f t="shared" si="2571"/>
        <v/>
      </c>
      <c r="BJ324" s="91" t="str">
        <f t="shared" si="2572"/>
        <v/>
      </c>
      <c r="BK324" s="91" t="str">
        <f t="shared" si="2573"/>
        <v/>
      </c>
      <c r="BL324" s="91" t="str">
        <f t="shared" si="2574"/>
        <v/>
      </c>
      <c r="BM324" s="91" t="str">
        <f t="shared" si="2575"/>
        <v/>
      </c>
      <c r="BN324" s="91" t="str">
        <f t="shared" si="2576"/>
        <v/>
      </c>
      <c r="BO324" s="91" t="str">
        <f t="shared" si="2577"/>
        <v/>
      </c>
      <c r="BP324" s="91" t="str">
        <f t="shared" si="2578"/>
        <v/>
      </c>
      <c r="BQ324" s="91" t="str">
        <f t="shared" si="2579"/>
        <v/>
      </c>
      <c r="BR324" s="91" t="str">
        <f t="shared" si="2580"/>
        <v/>
      </c>
      <c r="BS324" s="91" t="str">
        <f t="shared" si="2581"/>
        <v/>
      </c>
      <c r="BT324" s="91" t="str">
        <f t="shared" si="2582"/>
        <v/>
      </c>
      <c r="BU324" s="91" t="str">
        <f t="shared" si="2583"/>
        <v/>
      </c>
      <c r="BV324" s="91" t="str">
        <f t="shared" si="2584"/>
        <v/>
      </c>
      <c r="BW324" s="91" t="str">
        <f t="shared" si="2585"/>
        <v/>
      </c>
      <c r="BX324" s="91" t="str">
        <f t="shared" si="2586"/>
        <v/>
      </c>
      <c r="BY324" s="91" t="str">
        <f t="shared" si="2587"/>
        <v/>
      </c>
      <c r="BZ324" s="91" t="str">
        <f t="shared" si="2588"/>
        <v/>
      </c>
      <c r="CA324" s="91" t="str">
        <f t="shared" si="2589"/>
        <v/>
      </c>
      <c r="CB324" s="91" t="str">
        <f t="shared" si="2590"/>
        <v/>
      </c>
      <c r="CC324" s="91" t="str">
        <f t="shared" si="2591"/>
        <v/>
      </c>
      <c r="CD324" s="91" t="str">
        <f t="shared" si="2592"/>
        <v/>
      </c>
      <c r="CE324" s="91" t="str">
        <f t="shared" si="2593"/>
        <v/>
      </c>
      <c r="CF324" s="91" t="str">
        <f t="shared" si="2594"/>
        <v/>
      </c>
      <c r="CG324" s="91" t="str">
        <f t="shared" si="2595"/>
        <v/>
      </c>
      <c r="CH324" s="91" t="str">
        <f t="shared" si="2596"/>
        <v/>
      </c>
      <c r="CI324" s="91" t="str">
        <f t="shared" si="2597"/>
        <v>нет</v>
      </c>
      <c r="CJ324" s="63" t="e">
        <f>IF(LEN('Описание предлагаемого товара'!#REF!)&gt;0,'Описание предлагаемого товара'!#REF!,"")</f>
        <v>#REF!</v>
      </c>
      <c r="CK324" s="91" t="e">
        <f t="shared" ref="CK324:CL324" si="3051">IFERROR(REPLACE(CJ324,FIND(CHAR(10),CJ324,1),1,""),CJ324)</f>
        <v>#REF!</v>
      </c>
      <c r="CL324" s="91" t="e">
        <f t="shared" si="3051"/>
        <v>#REF!</v>
      </c>
      <c r="CM324" s="91" t="e">
        <f t="shared" si="2599"/>
        <v>#REF!</v>
      </c>
      <c r="CN324" s="91" t="e">
        <f t="shared" si="2600"/>
        <v>#REF!</v>
      </c>
      <c r="CO324" s="91" t="e">
        <f t="shared" si="2601"/>
        <v>#REF!</v>
      </c>
      <c r="CP324" s="90" t="e">
        <f>IF(AU324="Не указан реестровый номер (мера нац.режима Запрет)","",IF(CI324="нет","",IF(CU324="да","исключение(не смотрим баллы)",IFERROR(IF(CI324*1&gt;0,IFERROR(IF(VLOOKUP(CI324*1,Обработ.выгрузка_реестра_РФ!$A:$G,7,)=0,"Баллы не установлены",VLOOKUP(CI324*1,Обработ.выгрузка_реестра_РФ!$A:$G,7,)),IF(LEN(CI324)&gt;14,"","нет номера в реестре РФ")),""),IF(LEN(CI324)=0,"","Некорректный реестровый номер")))))</f>
        <v>#REF!</v>
      </c>
      <c r="CQ324" s="33" t="e">
        <f>IF(LEN(C324)&gt;0,IFERROR(IF(LEN(H324)&gt;0,IF(LEN(VLOOKUP(H324,'исключения(не_смотрим_баллы)'!$A:$C,1,))&gt;0,"да","нет"),"не введен ОКПД2"),"нет"),"")</f>
        <v>#REF!</v>
      </c>
      <c r="CR324" s="33" t="e">
        <f ca="1">IF(CQ324="да",IF(TODAY()&lt;VLOOKUP(H324,'исключения(не_смотрим_баллы)'!$A:$C,3,),"да","нет"),"")</f>
        <v>#REF!</v>
      </c>
      <c r="CS324" s="33" t="str">
        <f>IFERROR(IF(CQ324="да",IF(VLOOKUP(CI324*1,Обработ.выгрузка_реестра_РФ!$A:$G,2,)&lt;VLOOKUP(H324,'исключения(не_смотрим_баллы)'!$A:$C,2,),"да","нет"),""),"")</f>
        <v/>
      </c>
      <c r="CT324" s="24"/>
      <c r="CU324" s="33" t="e">
        <f t="shared" si="2613"/>
        <v>#REF!</v>
      </c>
      <c r="CV324" s="91" t="e">
        <f t="shared" si="2614"/>
        <v>#REF!</v>
      </c>
      <c r="CW324" s="27" t="e">
        <f t="shared" si="2615"/>
        <v>#REF!</v>
      </c>
      <c r="CX324" s="26" t="e">
        <f t="shared" si="2544"/>
        <v>#REF!</v>
      </c>
      <c r="CY324" s="64" t="e">
        <f>IF(LEN('Описание предлагаемого товара'!#REF!)&gt;0,'Описание предлагаемого товара'!#REF!,"")</f>
        <v>#REF!</v>
      </c>
      <c r="CZ324" s="95" t="e">
        <f t="shared" si="2602"/>
        <v>#REF!</v>
      </c>
      <c r="DA324" s="95" t="e">
        <f t="shared" ref="DA324" si="3052">IFERROR(REPLACE(CZ324,FIND(" ",CZ324,1),1,""),CZ324)</f>
        <v>#REF!</v>
      </c>
      <c r="DB324" s="95" t="e">
        <f t="shared" si="2546"/>
        <v>#REF!</v>
      </c>
      <c r="DC324" s="95" t="e">
        <f t="shared" ref="DC324:DD324" si="3053">IFERROR(REPLACE(DB324,FIND("г.",DB324,1),2,""),DB324)</f>
        <v>#REF!</v>
      </c>
      <c r="DD324" s="95" t="e">
        <f t="shared" si="3053"/>
        <v>#REF!</v>
      </c>
      <c r="DE324" s="95" t="e">
        <f t="shared" ref="DE324:DF324" si="3054">IFERROR(REPLACE(DD324,FIND("г",DD324,1),1,""),DD324)</f>
        <v>#REF!</v>
      </c>
      <c r="DF324" s="95" t="e">
        <f t="shared" si="3054"/>
        <v>#REF!</v>
      </c>
      <c r="DG324" s="95" t="e">
        <f t="shared" si="2619"/>
        <v>#REF!</v>
      </c>
      <c r="DH324" s="25" t="str">
        <f>IFERROR(VLOOKUP(CI324*1,Обработ.выгрузка_реестра_РФ!$A:$G,5,),"")</f>
        <v/>
      </c>
      <c r="DI324" s="27" t="str">
        <f t="shared" si="2629"/>
        <v/>
      </c>
      <c r="DJ324" s="27" t="str">
        <f t="shared" ca="1" si="2606"/>
        <v/>
      </c>
      <c r="DK324" s="63" t="e">
        <f>IF(LEN('Описание предлагаемого товара'!#REF!)&gt;0,'Описание предлагаемого товара'!#REF!,"")</f>
        <v>#REF!</v>
      </c>
      <c r="DL324" s="63" t="e">
        <f>IF(LEN('Описание предлагаемого товара'!#REF!)&gt;0,'Описание предлагаемого товара'!#REF!,"")</f>
        <v>#REF!</v>
      </c>
      <c r="DM324" s="32"/>
    </row>
    <row r="325" spans="1:117" ht="48.75" customHeight="1" x14ac:dyDescent="0.25">
      <c r="A325" s="61" t="e">
        <f>IF(LEN('Описание предлагаемого товара'!#REF!)&gt;0,'Описание предлагаемого товара'!#REF!,"")</f>
        <v>#REF!</v>
      </c>
      <c r="B325" s="65" t="e">
        <f>IF(LEN('Описание предлагаемого товара'!#REF!)&gt;0,'Описание предлагаемого товара'!#REF!,"")</f>
        <v>#REF!</v>
      </c>
      <c r="C325" s="61" t="e">
        <f>IF(LEN('Описание предлагаемого товара'!#REF!)&gt;0,'Описание предлагаемого товара'!#REF!,"")</f>
        <v>#REF!</v>
      </c>
      <c r="D325" s="61" t="e">
        <f>IF(LEN('Описание предлагаемого товара'!#REF!)&gt;0,'Описание предлагаемого товара'!#REF!,"")</f>
        <v>#REF!</v>
      </c>
      <c r="E325" s="61" t="e">
        <f>IF(LEN('Описание предлагаемого товара'!#REF!)&gt;0,'Описание предлагаемого товара'!#REF!,"")</f>
        <v>#REF!</v>
      </c>
      <c r="F325" s="61" t="e">
        <f>IF(LEN('Описание предлагаемого товара'!#REF!)&gt;0,'Описание предлагаемого товара'!#REF!,"")</f>
        <v>#REF!</v>
      </c>
      <c r="G325" s="61" t="e">
        <f>IF(LEN('Описание предлагаемого товара'!#REF!)&gt;0,'Описание предлагаемого товара'!#REF!,"")</f>
        <v>#REF!</v>
      </c>
      <c r="H325" s="61" t="e">
        <f>IF(LEN('Описание предлагаемого товара'!#REF!)&gt;0,'Описание предлагаемого товара'!#REF!,"")</f>
        <v>#REF!</v>
      </c>
      <c r="I325" s="61" t="e">
        <f>IF(LEN('Описание предлагаемого товара'!#REF!)&gt;0,'Описание предлагаемого товара'!#REF!,"")</f>
        <v>#REF!</v>
      </c>
      <c r="J325" s="38" t="str">
        <f>IFERROR(VLOOKUP(B325,SAP!$A:$E,5,),"")</f>
        <v/>
      </c>
      <c r="K325" s="40" t="str">
        <f t="shared" si="2549"/>
        <v/>
      </c>
      <c r="L325" s="61" t="e">
        <f>IF(LEN('Описание предлагаемого товара'!#REF!)&gt;0,IFERROR('Описание предлагаемого товара'!#REF!*1,""),"")</f>
        <v>#REF!</v>
      </c>
      <c r="M325" s="39" t="str">
        <f>IFERROR(VLOOKUP(B325,SAP!$A:$E,2,),"")</f>
        <v/>
      </c>
      <c r="N325" s="41" t="str">
        <f t="shared" si="2685"/>
        <v/>
      </c>
      <c r="O325" s="39" t="str">
        <f t="shared" si="2536"/>
        <v/>
      </c>
      <c r="P325" s="36" t="e">
        <f>IF(LEN('Описание предлагаемого товара'!#REF!)&gt;0,'Описание предлагаемого товара'!#REF!,"")</f>
        <v>#REF!</v>
      </c>
      <c r="Q32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25" s="37" t="e">
        <f>IF(LEN('Описание предлагаемого товара'!#REF!)&gt;0,'Описание предлагаемого товара'!#REF!,"")</f>
        <v>#REF!</v>
      </c>
      <c r="S325" s="37" t="e">
        <f>IF(LEN('Описание предлагаемого товара'!#REF!)&gt;0,'Описание предлагаемого товара'!#REF!,"")</f>
        <v>#REF!</v>
      </c>
      <c r="T32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25" s="23" t="str">
        <f>IFERROR(VLOOKUP(CI325*1,Обработ.выгрузка_реестра_РФ!$A:$G,6,),"")</f>
        <v/>
      </c>
      <c r="V325" s="61" t="e">
        <f>IF(LEN('Описание предлагаемого товара'!#REF!)&gt;0,'Описание предлагаемого товара'!#REF!,"")</f>
        <v>#REF!</v>
      </c>
      <c r="W325" s="62" t="e">
        <f>IF(LEN('Описание предлагаемого товара'!#REF!)&gt;0,'Описание предлагаемого товара'!#REF!,"")</f>
        <v>#REF!</v>
      </c>
      <c r="X325" s="91" t="e">
        <f t="shared" ref="X325:Y325" si="3055">IFERROR(REPLACE(W325,FIND(CHAR(10),W325,1),1," "),W325)</f>
        <v>#REF!</v>
      </c>
      <c r="Y325" s="91" t="e">
        <f t="shared" si="3055"/>
        <v>#REF!</v>
      </c>
      <c r="Z325" s="91" t="e">
        <f t="shared" si="2551"/>
        <v>#REF!</v>
      </c>
      <c r="AA325" s="91" t="e">
        <f t="shared" si="2552"/>
        <v>#REF!</v>
      </c>
      <c r="AB325" s="91" t="e">
        <f t="shared" si="2553"/>
        <v>#REF!</v>
      </c>
      <c r="AC325" s="91" t="e">
        <f t="shared" ref="AC325:AF325" si="3056">IFERROR(REPLACE(AB325,FIND("  ",AB325,1),2," "),AB325)</f>
        <v>#REF!</v>
      </c>
      <c r="AD325" s="91" t="e">
        <f t="shared" si="3056"/>
        <v>#REF!</v>
      </c>
      <c r="AE325" s="91" t="e">
        <f t="shared" si="3056"/>
        <v>#REF!</v>
      </c>
      <c r="AF325" s="91" t="e">
        <f t="shared" si="3056"/>
        <v>#REF!</v>
      </c>
      <c r="AG325" s="23" t="str">
        <f>IFERROR(VLOOKUP(CI325*1,Обработ.выгрузка_реестра_РФ!$A:$G,4,),"")</f>
        <v/>
      </c>
      <c r="AH325" s="91" t="str">
        <f t="shared" ref="AH325:AI325" si="3057">IFERROR(REPLACE(AG325,FIND("-",AG325,1),1,"*"),AG325)</f>
        <v/>
      </c>
      <c r="AI325" s="91" t="str">
        <f t="shared" si="3057"/>
        <v/>
      </c>
      <c r="AJ325" s="27" t="str">
        <f t="shared" si="2651"/>
        <v/>
      </c>
      <c r="AK325" s="63" t="e">
        <f>IF(LEN('Описание предлагаемого товара'!#REF!)&gt;0,'Описание предлагаемого товара'!#REF!,"")</f>
        <v>#REF!</v>
      </c>
      <c r="AL325" s="91" t="e">
        <f t="shared" ref="AL325:AM325" si="3058">IFERROR(REPLACE(AK325,FIND(CHAR(10),AK325,1),1,""),AK325)</f>
        <v>#REF!</v>
      </c>
      <c r="AM325" s="91" t="e">
        <f t="shared" si="3058"/>
        <v>#REF!</v>
      </c>
      <c r="AN325" s="91" t="e">
        <f t="shared" ref="AN325:AR325" si="3059">IFERROR(REPLACE(AM325,FIND(" ",AM325,1),1,""),AM325)</f>
        <v>#REF!</v>
      </c>
      <c r="AO325" s="91" t="e">
        <f t="shared" si="3059"/>
        <v>#REF!</v>
      </c>
      <c r="AP325" s="91" t="e">
        <f t="shared" si="3059"/>
        <v>#REF!</v>
      </c>
      <c r="AQ325" s="91" t="e">
        <f t="shared" si="3059"/>
        <v>#REF!</v>
      </c>
      <c r="AR325" s="91" t="e">
        <f t="shared" si="3059"/>
        <v>#REF!</v>
      </c>
      <c r="AS325" s="91" t="e">
        <f t="shared" si="2558"/>
        <v>#REF!</v>
      </c>
      <c r="AT325" s="91" t="e">
        <f t="shared" si="2559"/>
        <v>#REF!</v>
      </c>
      <c r="AU325" s="32" t="e">
        <f t="shared" si="2542"/>
        <v>#REF!</v>
      </c>
      <c r="AV325" s="93" t="e">
        <f>'Описание предлагаемого товара'!#REF!</f>
        <v>#REF!</v>
      </c>
      <c r="AW325" s="91" t="e">
        <f>MIN(SEARCH({0,1,2,3,4,5,6,7,8,9},AV325&amp; "0123456789"))</f>
        <v>#REF!</v>
      </c>
      <c r="AX325" s="91" t="str">
        <f t="shared" si="2560"/>
        <v/>
      </c>
      <c r="AY325" s="91" t="str">
        <f t="shared" si="2561"/>
        <v/>
      </c>
      <c r="AZ325" s="91" t="str">
        <f t="shared" si="2562"/>
        <v/>
      </c>
      <c r="BA325" s="91" t="str">
        <f t="shared" si="2563"/>
        <v/>
      </c>
      <c r="BB325" s="91" t="str">
        <f t="shared" si="2564"/>
        <v/>
      </c>
      <c r="BC325" s="91" t="str">
        <f t="shared" si="2565"/>
        <v/>
      </c>
      <c r="BD325" s="91" t="str">
        <f t="shared" si="2566"/>
        <v/>
      </c>
      <c r="BE325" s="91" t="str">
        <f t="shared" si="2567"/>
        <v/>
      </c>
      <c r="BF325" s="91" t="str">
        <f t="shared" si="2568"/>
        <v/>
      </c>
      <c r="BG325" s="91" t="str">
        <f t="shared" si="2569"/>
        <v/>
      </c>
      <c r="BH325" s="91" t="str">
        <f t="shared" si="2570"/>
        <v/>
      </c>
      <c r="BI325" s="91" t="str">
        <f t="shared" si="2571"/>
        <v/>
      </c>
      <c r="BJ325" s="91" t="str">
        <f t="shared" si="2572"/>
        <v/>
      </c>
      <c r="BK325" s="91" t="str">
        <f t="shared" si="2573"/>
        <v/>
      </c>
      <c r="BL325" s="91" t="str">
        <f t="shared" si="2574"/>
        <v/>
      </c>
      <c r="BM325" s="91" t="str">
        <f t="shared" si="2575"/>
        <v/>
      </c>
      <c r="BN325" s="91" t="str">
        <f t="shared" si="2576"/>
        <v/>
      </c>
      <c r="BO325" s="91" t="str">
        <f t="shared" si="2577"/>
        <v/>
      </c>
      <c r="BP325" s="91" t="str">
        <f t="shared" si="2578"/>
        <v/>
      </c>
      <c r="BQ325" s="91" t="str">
        <f t="shared" si="2579"/>
        <v/>
      </c>
      <c r="BR325" s="91" t="str">
        <f t="shared" si="2580"/>
        <v/>
      </c>
      <c r="BS325" s="91" t="str">
        <f t="shared" si="2581"/>
        <v/>
      </c>
      <c r="BT325" s="91" t="str">
        <f t="shared" si="2582"/>
        <v/>
      </c>
      <c r="BU325" s="91" t="str">
        <f t="shared" si="2583"/>
        <v/>
      </c>
      <c r="BV325" s="91" t="str">
        <f t="shared" si="2584"/>
        <v/>
      </c>
      <c r="BW325" s="91" t="str">
        <f t="shared" si="2585"/>
        <v/>
      </c>
      <c r="BX325" s="91" t="str">
        <f t="shared" si="2586"/>
        <v/>
      </c>
      <c r="BY325" s="91" t="str">
        <f t="shared" si="2587"/>
        <v/>
      </c>
      <c r="BZ325" s="91" t="str">
        <f t="shared" si="2588"/>
        <v/>
      </c>
      <c r="CA325" s="91" t="str">
        <f t="shared" si="2589"/>
        <v/>
      </c>
      <c r="CB325" s="91" t="str">
        <f t="shared" si="2590"/>
        <v/>
      </c>
      <c r="CC325" s="91" t="str">
        <f t="shared" si="2591"/>
        <v/>
      </c>
      <c r="CD325" s="91" t="str">
        <f t="shared" si="2592"/>
        <v/>
      </c>
      <c r="CE325" s="91" t="str">
        <f t="shared" si="2593"/>
        <v/>
      </c>
      <c r="CF325" s="91" t="str">
        <f t="shared" si="2594"/>
        <v/>
      </c>
      <c r="CG325" s="91" t="str">
        <f t="shared" si="2595"/>
        <v/>
      </c>
      <c r="CH325" s="91" t="str">
        <f t="shared" si="2596"/>
        <v/>
      </c>
      <c r="CI325" s="91" t="str">
        <f t="shared" si="2597"/>
        <v>нет</v>
      </c>
      <c r="CJ325" s="63" t="e">
        <f>IF(LEN('Описание предлагаемого товара'!#REF!)&gt;0,'Описание предлагаемого товара'!#REF!,"")</f>
        <v>#REF!</v>
      </c>
      <c r="CK325" s="91" t="e">
        <f t="shared" ref="CK325:CL325" si="3060">IFERROR(REPLACE(CJ325,FIND(CHAR(10),CJ325,1),1,""),CJ325)</f>
        <v>#REF!</v>
      </c>
      <c r="CL325" s="91" t="e">
        <f t="shared" si="3060"/>
        <v>#REF!</v>
      </c>
      <c r="CM325" s="91" t="e">
        <f t="shared" si="2599"/>
        <v>#REF!</v>
      </c>
      <c r="CN325" s="91" t="e">
        <f t="shared" si="2600"/>
        <v>#REF!</v>
      </c>
      <c r="CO325" s="91" t="e">
        <f t="shared" si="2601"/>
        <v>#REF!</v>
      </c>
      <c r="CP325" s="90" t="e">
        <f>IF(AU325="Не указан реестровый номер (мера нац.режима Запрет)","",IF(CI325="нет","",IF(CU325="да","исключение(не смотрим баллы)",IFERROR(IF(CI325*1&gt;0,IFERROR(IF(VLOOKUP(CI325*1,Обработ.выгрузка_реестра_РФ!$A:$G,7,)=0,"Баллы не установлены",VLOOKUP(CI325*1,Обработ.выгрузка_реестра_РФ!$A:$G,7,)),IF(LEN(CI325)&gt;14,"","нет номера в реестре РФ")),""),IF(LEN(CI325)=0,"","Некорректный реестровый номер")))))</f>
        <v>#REF!</v>
      </c>
      <c r="CQ325" s="33" t="e">
        <f>IF(LEN(C325)&gt;0,IFERROR(IF(LEN(H325)&gt;0,IF(LEN(VLOOKUP(H325,'исключения(не_смотрим_баллы)'!$A:$C,1,))&gt;0,"да","нет"),"не введен ОКПД2"),"нет"),"")</f>
        <v>#REF!</v>
      </c>
      <c r="CR325" s="33" t="e">
        <f ca="1">IF(CQ325="да",IF(TODAY()&lt;VLOOKUP(H325,'исключения(не_смотрим_баллы)'!$A:$C,3,),"да","нет"),"")</f>
        <v>#REF!</v>
      </c>
      <c r="CS325" s="33" t="str">
        <f>IFERROR(IF(CQ325="да",IF(VLOOKUP(CI325*1,Обработ.выгрузка_реестра_РФ!$A:$G,2,)&lt;VLOOKUP(H325,'исключения(не_смотрим_баллы)'!$A:$C,2,),"да","нет"),""),"")</f>
        <v/>
      </c>
      <c r="CT325" s="24"/>
      <c r="CU325" s="33" t="e">
        <f t="shared" si="2613"/>
        <v>#REF!</v>
      </c>
      <c r="CV325" s="91" t="e">
        <f t="shared" si="2614"/>
        <v>#REF!</v>
      </c>
      <c r="CW325" s="27" t="e">
        <f t="shared" si="2615"/>
        <v>#REF!</v>
      </c>
      <c r="CX325" s="26" t="e">
        <f t="shared" si="2544"/>
        <v>#REF!</v>
      </c>
      <c r="CY325" s="64" t="e">
        <f>IF(LEN('Описание предлагаемого товара'!#REF!)&gt;0,'Описание предлагаемого товара'!#REF!,"")</f>
        <v>#REF!</v>
      </c>
      <c r="CZ325" s="95" t="e">
        <f t="shared" si="2602"/>
        <v>#REF!</v>
      </c>
      <c r="DA325" s="95" t="e">
        <f t="shared" ref="DA325" si="3061">IFERROR(REPLACE(CZ325,FIND(" ",CZ325,1),1,""),CZ325)</f>
        <v>#REF!</v>
      </c>
      <c r="DB325" s="95" t="e">
        <f t="shared" si="2546"/>
        <v>#REF!</v>
      </c>
      <c r="DC325" s="95" t="e">
        <f t="shared" ref="DC325:DD325" si="3062">IFERROR(REPLACE(DB325,FIND("г.",DB325,1),2,""),DB325)</f>
        <v>#REF!</v>
      </c>
      <c r="DD325" s="95" t="e">
        <f t="shared" si="3062"/>
        <v>#REF!</v>
      </c>
      <c r="DE325" s="95" t="e">
        <f t="shared" ref="DE325:DF325" si="3063">IFERROR(REPLACE(DD325,FIND("г",DD325,1),1,""),DD325)</f>
        <v>#REF!</v>
      </c>
      <c r="DF325" s="95" t="e">
        <f t="shared" si="3063"/>
        <v>#REF!</v>
      </c>
      <c r="DG325" s="95" t="e">
        <f t="shared" si="2619"/>
        <v>#REF!</v>
      </c>
      <c r="DH325" s="25" t="str">
        <f>IFERROR(VLOOKUP(CI325*1,Обработ.выгрузка_реестра_РФ!$A:$G,5,),"")</f>
        <v/>
      </c>
      <c r="DI325" s="27" t="str">
        <f t="shared" si="2629"/>
        <v/>
      </c>
      <c r="DJ325" s="27" t="str">
        <f t="shared" ca="1" si="2606"/>
        <v/>
      </c>
      <c r="DK325" s="63" t="e">
        <f>IF(LEN('Описание предлагаемого товара'!#REF!)&gt;0,'Описание предлагаемого товара'!#REF!,"")</f>
        <v>#REF!</v>
      </c>
      <c r="DL325" s="63" t="e">
        <f>IF(LEN('Описание предлагаемого товара'!#REF!)&gt;0,'Описание предлагаемого товара'!#REF!,"")</f>
        <v>#REF!</v>
      </c>
      <c r="DM325" s="32"/>
    </row>
    <row r="326" spans="1:117" ht="48.75" customHeight="1" x14ac:dyDescent="0.25">
      <c r="A326" s="61" t="e">
        <f>IF(LEN('Описание предлагаемого товара'!#REF!)&gt;0,'Описание предлагаемого товара'!#REF!,"")</f>
        <v>#REF!</v>
      </c>
      <c r="B326" s="65" t="e">
        <f>IF(LEN('Описание предлагаемого товара'!#REF!)&gt;0,'Описание предлагаемого товара'!#REF!,"")</f>
        <v>#REF!</v>
      </c>
      <c r="C326" s="61" t="e">
        <f>IF(LEN('Описание предлагаемого товара'!#REF!)&gt;0,'Описание предлагаемого товара'!#REF!,"")</f>
        <v>#REF!</v>
      </c>
      <c r="D326" s="61" t="e">
        <f>IF(LEN('Описание предлагаемого товара'!#REF!)&gt;0,'Описание предлагаемого товара'!#REF!,"")</f>
        <v>#REF!</v>
      </c>
      <c r="E326" s="61" t="e">
        <f>IF(LEN('Описание предлагаемого товара'!#REF!)&gt;0,'Описание предлагаемого товара'!#REF!,"")</f>
        <v>#REF!</v>
      </c>
      <c r="F326" s="61" t="e">
        <f>IF(LEN('Описание предлагаемого товара'!#REF!)&gt;0,'Описание предлагаемого товара'!#REF!,"")</f>
        <v>#REF!</v>
      </c>
      <c r="G326" s="61" t="e">
        <f>IF(LEN('Описание предлагаемого товара'!#REF!)&gt;0,'Описание предлагаемого товара'!#REF!,"")</f>
        <v>#REF!</v>
      </c>
      <c r="H326" s="61" t="e">
        <f>IF(LEN('Описание предлагаемого товара'!#REF!)&gt;0,'Описание предлагаемого товара'!#REF!,"")</f>
        <v>#REF!</v>
      </c>
      <c r="I326" s="61" t="e">
        <f>IF(LEN('Описание предлагаемого товара'!#REF!)&gt;0,'Описание предлагаемого товара'!#REF!,"")</f>
        <v>#REF!</v>
      </c>
      <c r="J326" s="38" t="str">
        <f>IFERROR(VLOOKUP(B326,SAP!$A:$E,5,),"")</f>
        <v/>
      </c>
      <c r="K326" s="40" t="str">
        <f t="shared" si="2549"/>
        <v/>
      </c>
      <c r="L326" s="61" t="e">
        <f>IF(LEN('Описание предлагаемого товара'!#REF!)&gt;0,IFERROR('Описание предлагаемого товара'!#REF!*1,""),"")</f>
        <v>#REF!</v>
      </c>
      <c r="M326" s="39" t="str">
        <f>IFERROR(VLOOKUP(B326,SAP!$A:$E,2,),"")</f>
        <v/>
      </c>
      <c r="N326" s="41" t="str">
        <f t="shared" si="2685"/>
        <v/>
      </c>
      <c r="O326" s="39" t="str">
        <f t="shared" si="2536"/>
        <v/>
      </c>
      <c r="P326" s="36" t="e">
        <f>IF(LEN('Описание предлагаемого товара'!#REF!)&gt;0,'Описание предлагаемого товара'!#REF!,"")</f>
        <v>#REF!</v>
      </c>
      <c r="Q32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26" s="37" t="e">
        <f>IF(LEN('Описание предлагаемого товара'!#REF!)&gt;0,'Описание предлагаемого товара'!#REF!,"")</f>
        <v>#REF!</v>
      </c>
      <c r="S326" s="37" t="e">
        <f>IF(LEN('Описание предлагаемого товара'!#REF!)&gt;0,'Описание предлагаемого товара'!#REF!,"")</f>
        <v>#REF!</v>
      </c>
      <c r="T32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26" s="23" t="str">
        <f>IFERROR(VLOOKUP(CI326*1,Обработ.выгрузка_реестра_РФ!$A:$G,6,),"")</f>
        <v/>
      </c>
      <c r="V326" s="61" t="e">
        <f>IF(LEN('Описание предлагаемого товара'!#REF!)&gt;0,'Описание предлагаемого товара'!#REF!,"")</f>
        <v>#REF!</v>
      </c>
      <c r="W326" s="62" t="e">
        <f>IF(LEN('Описание предлагаемого товара'!#REF!)&gt;0,'Описание предлагаемого товара'!#REF!,"")</f>
        <v>#REF!</v>
      </c>
      <c r="X326" s="91" t="e">
        <f t="shared" ref="X326:Y326" si="3064">IFERROR(REPLACE(W326,FIND(CHAR(10),W326,1),1," "),W326)</f>
        <v>#REF!</v>
      </c>
      <c r="Y326" s="91" t="e">
        <f t="shared" si="3064"/>
        <v>#REF!</v>
      </c>
      <c r="Z326" s="91" t="e">
        <f t="shared" si="2551"/>
        <v>#REF!</v>
      </c>
      <c r="AA326" s="91" t="e">
        <f t="shared" si="2552"/>
        <v>#REF!</v>
      </c>
      <c r="AB326" s="91" t="e">
        <f t="shared" si="2553"/>
        <v>#REF!</v>
      </c>
      <c r="AC326" s="91" t="e">
        <f t="shared" ref="AC326:AF326" si="3065">IFERROR(REPLACE(AB326,FIND("  ",AB326,1),2," "),AB326)</f>
        <v>#REF!</v>
      </c>
      <c r="AD326" s="91" t="e">
        <f t="shared" si="3065"/>
        <v>#REF!</v>
      </c>
      <c r="AE326" s="91" t="e">
        <f t="shared" si="3065"/>
        <v>#REF!</v>
      </c>
      <c r="AF326" s="91" t="e">
        <f t="shared" si="3065"/>
        <v>#REF!</v>
      </c>
      <c r="AG326" s="23" t="str">
        <f>IFERROR(VLOOKUP(CI326*1,Обработ.выгрузка_реестра_РФ!$A:$G,4,),"")</f>
        <v/>
      </c>
      <c r="AH326" s="91" t="str">
        <f t="shared" ref="AH326:AI326" si="3066">IFERROR(REPLACE(AG326,FIND("-",AG326,1),1,"*"),AG326)</f>
        <v/>
      </c>
      <c r="AI326" s="91" t="str">
        <f t="shared" si="3066"/>
        <v/>
      </c>
      <c r="AJ326" s="27" t="str">
        <f t="shared" si="2651"/>
        <v/>
      </c>
      <c r="AK326" s="63" t="e">
        <f>IF(LEN('Описание предлагаемого товара'!#REF!)&gt;0,'Описание предлагаемого товара'!#REF!,"")</f>
        <v>#REF!</v>
      </c>
      <c r="AL326" s="91" t="e">
        <f t="shared" ref="AL326:AM326" si="3067">IFERROR(REPLACE(AK326,FIND(CHAR(10),AK326,1),1,""),AK326)</f>
        <v>#REF!</v>
      </c>
      <c r="AM326" s="91" t="e">
        <f t="shared" si="3067"/>
        <v>#REF!</v>
      </c>
      <c r="AN326" s="91" t="e">
        <f t="shared" ref="AN326:AR326" si="3068">IFERROR(REPLACE(AM326,FIND(" ",AM326,1),1,""),AM326)</f>
        <v>#REF!</v>
      </c>
      <c r="AO326" s="91" t="e">
        <f t="shared" si="3068"/>
        <v>#REF!</v>
      </c>
      <c r="AP326" s="91" t="e">
        <f t="shared" si="3068"/>
        <v>#REF!</v>
      </c>
      <c r="AQ326" s="91" t="e">
        <f t="shared" si="3068"/>
        <v>#REF!</v>
      </c>
      <c r="AR326" s="91" t="e">
        <f t="shared" si="3068"/>
        <v>#REF!</v>
      </c>
      <c r="AS326" s="91" t="e">
        <f t="shared" si="2558"/>
        <v>#REF!</v>
      </c>
      <c r="AT326" s="91" t="e">
        <f t="shared" si="2559"/>
        <v>#REF!</v>
      </c>
      <c r="AU326" s="32" t="e">
        <f t="shared" si="2542"/>
        <v>#REF!</v>
      </c>
      <c r="AV326" s="93" t="e">
        <f>'Описание предлагаемого товара'!#REF!</f>
        <v>#REF!</v>
      </c>
      <c r="AW326" s="91" t="e">
        <f>MIN(SEARCH({0,1,2,3,4,5,6,7,8,9},AV326&amp; "0123456789"))</f>
        <v>#REF!</v>
      </c>
      <c r="AX326" s="91" t="str">
        <f t="shared" si="2560"/>
        <v/>
      </c>
      <c r="AY326" s="91" t="str">
        <f t="shared" si="2561"/>
        <v/>
      </c>
      <c r="AZ326" s="91" t="str">
        <f t="shared" si="2562"/>
        <v/>
      </c>
      <c r="BA326" s="91" t="str">
        <f t="shared" si="2563"/>
        <v/>
      </c>
      <c r="BB326" s="91" t="str">
        <f t="shared" si="2564"/>
        <v/>
      </c>
      <c r="BC326" s="91" t="str">
        <f t="shared" si="2565"/>
        <v/>
      </c>
      <c r="BD326" s="91" t="str">
        <f t="shared" si="2566"/>
        <v/>
      </c>
      <c r="BE326" s="91" t="str">
        <f t="shared" si="2567"/>
        <v/>
      </c>
      <c r="BF326" s="91" t="str">
        <f t="shared" si="2568"/>
        <v/>
      </c>
      <c r="BG326" s="91" t="str">
        <f t="shared" si="2569"/>
        <v/>
      </c>
      <c r="BH326" s="91" t="str">
        <f t="shared" si="2570"/>
        <v/>
      </c>
      <c r="BI326" s="91" t="str">
        <f t="shared" si="2571"/>
        <v/>
      </c>
      <c r="BJ326" s="91" t="str">
        <f t="shared" si="2572"/>
        <v/>
      </c>
      <c r="BK326" s="91" t="str">
        <f t="shared" si="2573"/>
        <v/>
      </c>
      <c r="BL326" s="91" t="str">
        <f t="shared" si="2574"/>
        <v/>
      </c>
      <c r="BM326" s="91" t="str">
        <f t="shared" si="2575"/>
        <v/>
      </c>
      <c r="BN326" s="91" t="str">
        <f t="shared" si="2576"/>
        <v/>
      </c>
      <c r="BO326" s="91" t="str">
        <f t="shared" si="2577"/>
        <v/>
      </c>
      <c r="BP326" s="91" t="str">
        <f t="shared" si="2578"/>
        <v/>
      </c>
      <c r="BQ326" s="91" t="str">
        <f t="shared" si="2579"/>
        <v/>
      </c>
      <c r="BR326" s="91" t="str">
        <f t="shared" si="2580"/>
        <v/>
      </c>
      <c r="BS326" s="91" t="str">
        <f t="shared" si="2581"/>
        <v/>
      </c>
      <c r="BT326" s="91" t="str">
        <f t="shared" si="2582"/>
        <v/>
      </c>
      <c r="BU326" s="91" t="str">
        <f t="shared" si="2583"/>
        <v/>
      </c>
      <c r="BV326" s="91" t="str">
        <f t="shared" si="2584"/>
        <v/>
      </c>
      <c r="BW326" s="91" t="str">
        <f t="shared" si="2585"/>
        <v/>
      </c>
      <c r="BX326" s="91" t="str">
        <f t="shared" si="2586"/>
        <v/>
      </c>
      <c r="BY326" s="91" t="str">
        <f t="shared" si="2587"/>
        <v/>
      </c>
      <c r="BZ326" s="91" t="str">
        <f t="shared" si="2588"/>
        <v/>
      </c>
      <c r="CA326" s="91" t="str">
        <f t="shared" si="2589"/>
        <v/>
      </c>
      <c r="CB326" s="91" t="str">
        <f t="shared" si="2590"/>
        <v/>
      </c>
      <c r="CC326" s="91" t="str">
        <f t="shared" si="2591"/>
        <v/>
      </c>
      <c r="CD326" s="91" t="str">
        <f t="shared" si="2592"/>
        <v/>
      </c>
      <c r="CE326" s="91" t="str">
        <f t="shared" si="2593"/>
        <v/>
      </c>
      <c r="CF326" s="91" t="str">
        <f t="shared" si="2594"/>
        <v/>
      </c>
      <c r="CG326" s="91" t="str">
        <f t="shared" si="2595"/>
        <v/>
      </c>
      <c r="CH326" s="91" t="str">
        <f t="shared" si="2596"/>
        <v/>
      </c>
      <c r="CI326" s="91" t="str">
        <f t="shared" si="2597"/>
        <v>нет</v>
      </c>
      <c r="CJ326" s="63" t="e">
        <f>IF(LEN('Описание предлагаемого товара'!#REF!)&gt;0,'Описание предлагаемого товара'!#REF!,"")</f>
        <v>#REF!</v>
      </c>
      <c r="CK326" s="91" t="e">
        <f t="shared" ref="CK326:CL326" si="3069">IFERROR(REPLACE(CJ326,FIND(CHAR(10),CJ326,1),1,""),CJ326)</f>
        <v>#REF!</v>
      </c>
      <c r="CL326" s="91" t="e">
        <f t="shared" si="3069"/>
        <v>#REF!</v>
      </c>
      <c r="CM326" s="91" t="e">
        <f t="shared" si="2599"/>
        <v>#REF!</v>
      </c>
      <c r="CN326" s="91" t="e">
        <f t="shared" si="2600"/>
        <v>#REF!</v>
      </c>
      <c r="CO326" s="91" t="e">
        <f t="shared" si="2601"/>
        <v>#REF!</v>
      </c>
      <c r="CP326" s="90" t="e">
        <f>IF(AU326="Не указан реестровый номер (мера нац.режима Запрет)","",IF(CI326="нет","",IF(CU326="да","исключение(не смотрим баллы)",IFERROR(IF(CI326*1&gt;0,IFERROR(IF(VLOOKUP(CI326*1,Обработ.выгрузка_реестра_РФ!$A:$G,7,)=0,"Баллы не установлены",VLOOKUP(CI326*1,Обработ.выгрузка_реестра_РФ!$A:$G,7,)),IF(LEN(CI326)&gt;14,"","нет номера в реестре РФ")),""),IF(LEN(CI326)=0,"","Некорректный реестровый номер")))))</f>
        <v>#REF!</v>
      </c>
      <c r="CQ326" s="33" t="e">
        <f>IF(LEN(C326)&gt;0,IFERROR(IF(LEN(H326)&gt;0,IF(LEN(VLOOKUP(H326,'исключения(не_смотрим_баллы)'!$A:$C,1,))&gt;0,"да","нет"),"не введен ОКПД2"),"нет"),"")</f>
        <v>#REF!</v>
      </c>
      <c r="CR326" s="33" t="e">
        <f ca="1">IF(CQ326="да",IF(TODAY()&lt;VLOOKUP(H326,'исключения(не_смотрим_баллы)'!$A:$C,3,),"да","нет"),"")</f>
        <v>#REF!</v>
      </c>
      <c r="CS326" s="33" t="str">
        <f>IFERROR(IF(CQ326="да",IF(VLOOKUP(CI326*1,Обработ.выгрузка_реестра_РФ!$A:$G,2,)&lt;VLOOKUP(H326,'исключения(не_смотрим_баллы)'!$A:$C,2,),"да","нет"),""),"")</f>
        <v/>
      </c>
      <c r="CT326" s="24"/>
      <c r="CU326" s="33" t="e">
        <f t="shared" si="2613"/>
        <v>#REF!</v>
      </c>
      <c r="CV326" s="91" t="e">
        <f t="shared" si="2614"/>
        <v>#REF!</v>
      </c>
      <c r="CW326" s="27" t="e">
        <f t="shared" si="2615"/>
        <v>#REF!</v>
      </c>
      <c r="CX326" s="26" t="e">
        <f t="shared" si="2544"/>
        <v>#REF!</v>
      </c>
      <c r="CY326" s="64" t="e">
        <f>IF(LEN('Описание предлагаемого товара'!#REF!)&gt;0,'Описание предлагаемого товара'!#REF!,"")</f>
        <v>#REF!</v>
      </c>
      <c r="CZ326" s="95" t="e">
        <f t="shared" si="2602"/>
        <v>#REF!</v>
      </c>
      <c r="DA326" s="95" t="e">
        <f t="shared" ref="DA326" si="3070">IFERROR(REPLACE(CZ326,FIND(" ",CZ326,1),1,""),CZ326)</f>
        <v>#REF!</v>
      </c>
      <c r="DB326" s="95" t="e">
        <f t="shared" si="2546"/>
        <v>#REF!</v>
      </c>
      <c r="DC326" s="95" t="e">
        <f t="shared" ref="DC326:DD326" si="3071">IFERROR(REPLACE(DB326,FIND("г.",DB326,1),2,""),DB326)</f>
        <v>#REF!</v>
      </c>
      <c r="DD326" s="95" t="e">
        <f t="shared" si="3071"/>
        <v>#REF!</v>
      </c>
      <c r="DE326" s="95" t="e">
        <f t="shared" ref="DE326:DF326" si="3072">IFERROR(REPLACE(DD326,FIND("г",DD326,1),1,""),DD326)</f>
        <v>#REF!</v>
      </c>
      <c r="DF326" s="95" t="e">
        <f t="shared" si="3072"/>
        <v>#REF!</v>
      </c>
      <c r="DG326" s="95" t="e">
        <f t="shared" si="2619"/>
        <v>#REF!</v>
      </c>
      <c r="DH326" s="25" t="str">
        <f>IFERROR(VLOOKUP(CI326*1,Обработ.выгрузка_реестра_РФ!$A:$G,5,),"")</f>
        <v/>
      </c>
      <c r="DI326" s="27" t="str">
        <f t="shared" si="2629"/>
        <v/>
      </c>
      <c r="DJ326" s="27" t="str">
        <f t="shared" ca="1" si="2606"/>
        <v/>
      </c>
      <c r="DK326" s="63" t="e">
        <f>IF(LEN('Описание предлагаемого товара'!#REF!)&gt;0,'Описание предлагаемого товара'!#REF!,"")</f>
        <v>#REF!</v>
      </c>
      <c r="DL326" s="63" t="e">
        <f>IF(LEN('Описание предлагаемого товара'!#REF!)&gt;0,'Описание предлагаемого товара'!#REF!,"")</f>
        <v>#REF!</v>
      </c>
      <c r="DM326" s="32"/>
    </row>
    <row r="327" spans="1:117" ht="48.75" customHeight="1" x14ac:dyDescent="0.25">
      <c r="A327" s="61" t="e">
        <f>IF(LEN('Описание предлагаемого товара'!#REF!)&gt;0,'Описание предлагаемого товара'!#REF!,"")</f>
        <v>#REF!</v>
      </c>
      <c r="B327" s="65" t="e">
        <f>IF(LEN('Описание предлагаемого товара'!#REF!)&gt;0,'Описание предлагаемого товара'!#REF!,"")</f>
        <v>#REF!</v>
      </c>
      <c r="C327" s="61" t="e">
        <f>IF(LEN('Описание предлагаемого товара'!#REF!)&gt;0,'Описание предлагаемого товара'!#REF!,"")</f>
        <v>#REF!</v>
      </c>
      <c r="D327" s="61" t="e">
        <f>IF(LEN('Описание предлагаемого товара'!#REF!)&gt;0,'Описание предлагаемого товара'!#REF!,"")</f>
        <v>#REF!</v>
      </c>
      <c r="E327" s="61" t="e">
        <f>IF(LEN('Описание предлагаемого товара'!#REF!)&gt;0,'Описание предлагаемого товара'!#REF!,"")</f>
        <v>#REF!</v>
      </c>
      <c r="F327" s="61" t="e">
        <f>IF(LEN('Описание предлагаемого товара'!#REF!)&gt;0,'Описание предлагаемого товара'!#REF!,"")</f>
        <v>#REF!</v>
      </c>
      <c r="G327" s="61" t="e">
        <f>IF(LEN('Описание предлагаемого товара'!#REF!)&gt;0,'Описание предлагаемого товара'!#REF!,"")</f>
        <v>#REF!</v>
      </c>
      <c r="H327" s="61" t="e">
        <f>IF(LEN('Описание предлагаемого товара'!#REF!)&gt;0,'Описание предлагаемого товара'!#REF!,"")</f>
        <v>#REF!</v>
      </c>
      <c r="I327" s="61" t="e">
        <f>IF(LEN('Описание предлагаемого товара'!#REF!)&gt;0,'Описание предлагаемого товара'!#REF!,"")</f>
        <v>#REF!</v>
      </c>
      <c r="J327" s="38" t="str">
        <f>IFERROR(VLOOKUP(B327,SAP!$A:$E,5,),"")</f>
        <v/>
      </c>
      <c r="K327" s="40" t="str">
        <f t="shared" si="2549"/>
        <v/>
      </c>
      <c r="L327" s="61" t="e">
        <f>IF(LEN('Описание предлагаемого товара'!#REF!)&gt;0,IFERROR('Описание предлагаемого товара'!#REF!*1,""),"")</f>
        <v>#REF!</v>
      </c>
      <c r="M327" s="39" t="str">
        <f>IFERROR(VLOOKUP(B327,SAP!$A:$E,2,),"")</f>
        <v/>
      </c>
      <c r="N327" s="41" t="str">
        <f t="shared" si="2685"/>
        <v/>
      </c>
      <c r="O327" s="39" t="str">
        <f t="shared" si="2536"/>
        <v/>
      </c>
      <c r="P327" s="36" t="e">
        <f>IF(LEN('Описание предлагаемого товара'!#REF!)&gt;0,'Описание предлагаемого товара'!#REF!,"")</f>
        <v>#REF!</v>
      </c>
      <c r="Q32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27" s="37" t="e">
        <f>IF(LEN('Описание предлагаемого товара'!#REF!)&gt;0,'Описание предлагаемого товара'!#REF!,"")</f>
        <v>#REF!</v>
      </c>
      <c r="S327" s="37" t="e">
        <f>IF(LEN('Описание предлагаемого товара'!#REF!)&gt;0,'Описание предлагаемого товара'!#REF!,"")</f>
        <v>#REF!</v>
      </c>
      <c r="T32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27" s="23" t="str">
        <f>IFERROR(VLOOKUP(CI327*1,Обработ.выгрузка_реестра_РФ!$A:$G,6,),"")</f>
        <v/>
      </c>
      <c r="V327" s="61" t="e">
        <f>IF(LEN('Описание предлагаемого товара'!#REF!)&gt;0,'Описание предлагаемого товара'!#REF!,"")</f>
        <v>#REF!</v>
      </c>
      <c r="W327" s="62" t="e">
        <f>IF(LEN('Описание предлагаемого товара'!#REF!)&gt;0,'Описание предлагаемого товара'!#REF!,"")</f>
        <v>#REF!</v>
      </c>
      <c r="X327" s="91" t="e">
        <f t="shared" ref="X327:Y327" si="3073">IFERROR(REPLACE(W327,FIND(CHAR(10),W327,1),1," "),W327)</f>
        <v>#REF!</v>
      </c>
      <c r="Y327" s="91" t="e">
        <f t="shared" si="3073"/>
        <v>#REF!</v>
      </c>
      <c r="Z327" s="91" t="e">
        <f t="shared" si="2551"/>
        <v>#REF!</v>
      </c>
      <c r="AA327" s="91" t="e">
        <f t="shared" si="2552"/>
        <v>#REF!</v>
      </c>
      <c r="AB327" s="91" t="e">
        <f t="shared" si="2553"/>
        <v>#REF!</v>
      </c>
      <c r="AC327" s="91" t="e">
        <f t="shared" ref="AC327:AF327" si="3074">IFERROR(REPLACE(AB327,FIND("  ",AB327,1),2," "),AB327)</f>
        <v>#REF!</v>
      </c>
      <c r="AD327" s="91" t="e">
        <f t="shared" si="3074"/>
        <v>#REF!</v>
      </c>
      <c r="AE327" s="91" t="e">
        <f t="shared" si="3074"/>
        <v>#REF!</v>
      </c>
      <c r="AF327" s="91" t="e">
        <f t="shared" si="3074"/>
        <v>#REF!</v>
      </c>
      <c r="AG327" s="23" t="str">
        <f>IFERROR(VLOOKUP(CI327*1,Обработ.выгрузка_реестра_РФ!$A:$G,4,),"")</f>
        <v/>
      </c>
      <c r="AH327" s="91" t="str">
        <f t="shared" ref="AH327:AI327" si="3075">IFERROR(REPLACE(AG327,FIND("-",AG327,1),1,"*"),AG327)</f>
        <v/>
      </c>
      <c r="AI327" s="91" t="str">
        <f t="shared" si="3075"/>
        <v/>
      </c>
      <c r="AJ327" s="27" t="str">
        <f t="shared" si="2651"/>
        <v/>
      </c>
      <c r="AK327" s="63" t="e">
        <f>IF(LEN('Описание предлагаемого товара'!#REF!)&gt;0,'Описание предлагаемого товара'!#REF!,"")</f>
        <v>#REF!</v>
      </c>
      <c r="AL327" s="91" t="e">
        <f t="shared" ref="AL327:AM327" si="3076">IFERROR(REPLACE(AK327,FIND(CHAR(10),AK327,1),1,""),AK327)</f>
        <v>#REF!</v>
      </c>
      <c r="AM327" s="91" t="e">
        <f t="shared" si="3076"/>
        <v>#REF!</v>
      </c>
      <c r="AN327" s="91" t="e">
        <f t="shared" ref="AN327:AR327" si="3077">IFERROR(REPLACE(AM327,FIND(" ",AM327,1),1,""),AM327)</f>
        <v>#REF!</v>
      </c>
      <c r="AO327" s="91" t="e">
        <f t="shared" si="3077"/>
        <v>#REF!</v>
      </c>
      <c r="AP327" s="91" t="e">
        <f t="shared" si="3077"/>
        <v>#REF!</v>
      </c>
      <c r="AQ327" s="91" t="e">
        <f t="shared" si="3077"/>
        <v>#REF!</v>
      </c>
      <c r="AR327" s="91" t="e">
        <f t="shared" si="3077"/>
        <v>#REF!</v>
      </c>
      <c r="AS327" s="91" t="e">
        <f t="shared" si="2558"/>
        <v>#REF!</v>
      </c>
      <c r="AT327" s="91" t="e">
        <f t="shared" si="2559"/>
        <v>#REF!</v>
      </c>
      <c r="AU327" s="32" t="e">
        <f t="shared" si="2542"/>
        <v>#REF!</v>
      </c>
      <c r="AV327" s="93" t="e">
        <f>'Описание предлагаемого товара'!#REF!</f>
        <v>#REF!</v>
      </c>
      <c r="AW327" s="91" t="e">
        <f>MIN(SEARCH({0,1,2,3,4,5,6,7,8,9},AV327&amp; "0123456789"))</f>
        <v>#REF!</v>
      </c>
      <c r="AX327" s="91" t="str">
        <f t="shared" si="2560"/>
        <v/>
      </c>
      <c r="AY327" s="91" t="str">
        <f t="shared" si="2561"/>
        <v/>
      </c>
      <c r="AZ327" s="91" t="str">
        <f t="shared" si="2562"/>
        <v/>
      </c>
      <c r="BA327" s="91" t="str">
        <f t="shared" si="2563"/>
        <v/>
      </c>
      <c r="BB327" s="91" t="str">
        <f t="shared" si="2564"/>
        <v/>
      </c>
      <c r="BC327" s="91" t="str">
        <f t="shared" si="2565"/>
        <v/>
      </c>
      <c r="BD327" s="91" t="str">
        <f t="shared" si="2566"/>
        <v/>
      </c>
      <c r="BE327" s="91" t="str">
        <f t="shared" si="2567"/>
        <v/>
      </c>
      <c r="BF327" s="91" t="str">
        <f t="shared" si="2568"/>
        <v/>
      </c>
      <c r="BG327" s="91" t="str">
        <f t="shared" si="2569"/>
        <v/>
      </c>
      <c r="BH327" s="91" t="str">
        <f t="shared" si="2570"/>
        <v/>
      </c>
      <c r="BI327" s="91" t="str">
        <f t="shared" si="2571"/>
        <v/>
      </c>
      <c r="BJ327" s="91" t="str">
        <f t="shared" si="2572"/>
        <v/>
      </c>
      <c r="BK327" s="91" t="str">
        <f t="shared" si="2573"/>
        <v/>
      </c>
      <c r="BL327" s="91" t="str">
        <f t="shared" si="2574"/>
        <v/>
      </c>
      <c r="BM327" s="91" t="str">
        <f t="shared" si="2575"/>
        <v/>
      </c>
      <c r="BN327" s="91" t="str">
        <f t="shared" si="2576"/>
        <v/>
      </c>
      <c r="BO327" s="91" t="str">
        <f t="shared" si="2577"/>
        <v/>
      </c>
      <c r="BP327" s="91" t="str">
        <f t="shared" si="2578"/>
        <v/>
      </c>
      <c r="BQ327" s="91" t="str">
        <f t="shared" si="2579"/>
        <v/>
      </c>
      <c r="BR327" s="91" t="str">
        <f t="shared" si="2580"/>
        <v/>
      </c>
      <c r="BS327" s="91" t="str">
        <f t="shared" si="2581"/>
        <v/>
      </c>
      <c r="BT327" s="91" t="str">
        <f t="shared" si="2582"/>
        <v/>
      </c>
      <c r="BU327" s="91" t="str">
        <f t="shared" si="2583"/>
        <v/>
      </c>
      <c r="BV327" s="91" t="str">
        <f t="shared" si="2584"/>
        <v/>
      </c>
      <c r="BW327" s="91" t="str">
        <f t="shared" si="2585"/>
        <v/>
      </c>
      <c r="BX327" s="91" t="str">
        <f t="shared" si="2586"/>
        <v/>
      </c>
      <c r="BY327" s="91" t="str">
        <f t="shared" si="2587"/>
        <v/>
      </c>
      <c r="BZ327" s="91" t="str">
        <f t="shared" si="2588"/>
        <v/>
      </c>
      <c r="CA327" s="91" t="str">
        <f t="shared" si="2589"/>
        <v/>
      </c>
      <c r="CB327" s="91" t="str">
        <f t="shared" si="2590"/>
        <v/>
      </c>
      <c r="CC327" s="91" t="str">
        <f t="shared" si="2591"/>
        <v/>
      </c>
      <c r="CD327" s="91" t="str">
        <f t="shared" si="2592"/>
        <v/>
      </c>
      <c r="CE327" s="91" t="str">
        <f t="shared" si="2593"/>
        <v/>
      </c>
      <c r="CF327" s="91" t="str">
        <f t="shared" si="2594"/>
        <v/>
      </c>
      <c r="CG327" s="91" t="str">
        <f t="shared" si="2595"/>
        <v/>
      </c>
      <c r="CH327" s="91" t="str">
        <f t="shared" si="2596"/>
        <v/>
      </c>
      <c r="CI327" s="91" t="str">
        <f t="shared" si="2597"/>
        <v>нет</v>
      </c>
      <c r="CJ327" s="63" t="e">
        <f>IF(LEN('Описание предлагаемого товара'!#REF!)&gt;0,'Описание предлагаемого товара'!#REF!,"")</f>
        <v>#REF!</v>
      </c>
      <c r="CK327" s="91" t="e">
        <f t="shared" ref="CK327:CL327" si="3078">IFERROR(REPLACE(CJ327,FIND(CHAR(10),CJ327,1),1,""),CJ327)</f>
        <v>#REF!</v>
      </c>
      <c r="CL327" s="91" t="e">
        <f t="shared" si="3078"/>
        <v>#REF!</v>
      </c>
      <c r="CM327" s="91" t="e">
        <f t="shared" si="2599"/>
        <v>#REF!</v>
      </c>
      <c r="CN327" s="91" t="e">
        <f t="shared" si="2600"/>
        <v>#REF!</v>
      </c>
      <c r="CO327" s="91" t="e">
        <f t="shared" si="2601"/>
        <v>#REF!</v>
      </c>
      <c r="CP327" s="90" t="e">
        <f>IF(AU327="Не указан реестровый номер (мера нац.режима Запрет)","",IF(CI327="нет","",IF(CU327="да","исключение(не смотрим баллы)",IFERROR(IF(CI327*1&gt;0,IFERROR(IF(VLOOKUP(CI327*1,Обработ.выгрузка_реестра_РФ!$A:$G,7,)=0,"Баллы не установлены",VLOOKUP(CI327*1,Обработ.выгрузка_реестра_РФ!$A:$G,7,)),IF(LEN(CI327)&gt;14,"","нет номера в реестре РФ")),""),IF(LEN(CI327)=0,"","Некорректный реестровый номер")))))</f>
        <v>#REF!</v>
      </c>
      <c r="CQ327" s="33" t="e">
        <f>IF(LEN(C327)&gt;0,IFERROR(IF(LEN(H327)&gt;0,IF(LEN(VLOOKUP(H327,'исключения(не_смотрим_баллы)'!$A:$C,1,))&gt;0,"да","нет"),"не введен ОКПД2"),"нет"),"")</f>
        <v>#REF!</v>
      </c>
      <c r="CR327" s="33" t="e">
        <f ca="1">IF(CQ327="да",IF(TODAY()&lt;VLOOKUP(H327,'исключения(не_смотрим_баллы)'!$A:$C,3,),"да","нет"),"")</f>
        <v>#REF!</v>
      </c>
      <c r="CS327" s="33" t="str">
        <f>IFERROR(IF(CQ327="да",IF(VLOOKUP(CI327*1,Обработ.выгрузка_реестра_РФ!$A:$G,2,)&lt;VLOOKUP(H327,'исключения(не_смотрим_баллы)'!$A:$C,2,),"да","нет"),""),"")</f>
        <v/>
      </c>
      <c r="CT327" s="24"/>
      <c r="CU327" s="33" t="e">
        <f t="shared" si="2613"/>
        <v>#REF!</v>
      </c>
      <c r="CV327" s="91" t="e">
        <f t="shared" si="2614"/>
        <v>#REF!</v>
      </c>
      <c r="CW327" s="27" t="e">
        <f t="shared" si="2615"/>
        <v>#REF!</v>
      </c>
      <c r="CX327" s="26" t="e">
        <f t="shared" si="2544"/>
        <v>#REF!</v>
      </c>
      <c r="CY327" s="64" t="e">
        <f>IF(LEN('Описание предлагаемого товара'!#REF!)&gt;0,'Описание предлагаемого товара'!#REF!,"")</f>
        <v>#REF!</v>
      </c>
      <c r="CZ327" s="95" t="e">
        <f t="shared" si="2602"/>
        <v>#REF!</v>
      </c>
      <c r="DA327" s="95" t="e">
        <f t="shared" ref="DA327" si="3079">IFERROR(REPLACE(CZ327,FIND(" ",CZ327,1),1,""),CZ327)</f>
        <v>#REF!</v>
      </c>
      <c r="DB327" s="95" t="e">
        <f t="shared" si="2546"/>
        <v>#REF!</v>
      </c>
      <c r="DC327" s="95" t="e">
        <f t="shared" ref="DC327:DD327" si="3080">IFERROR(REPLACE(DB327,FIND("г.",DB327,1),2,""),DB327)</f>
        <v>#REF!</v>
      </c>
      <c r="DD327" s="95" t="e">
        <f t="shared" si="3080"/>
        <v>#REF!</v>
      </c>
      <c r="DE327" s="95" t="e">
        <f t="shared" ref="DE327:DF327" si="3081">IFERROR(REPLACE(DD327,FIND("г",DD327,1),1,""),DD327)</f>
        <v>#REF!</v>
      </c>
      <c r="DF327" s="95" t="e">
        <f t="shared" si="3081"/>
        <v>#REF!</v>
      </c>
      <c r="DG327" s="95" t="e">
        <f t="shared" si="2619"/>
        <v>#REF!</v>
      </c>
      <c r="DH327" s="25" t="str">
        <f>IFERROR(VLOOKUP(CI327*1,Обработ.выгрузка_реестра_РФ!$A:$G,5,),"")</f>
        <v/>
      </c>
      <c r="DI327" s="27" t="str">
        <f t="shared" si="2629"/>
        <v/>
      </c>
      <c r="DJ327" s="27" t="str">
        <f t="shared" ca="1" si="2606"/>
        <v/>
      </c>
      <c r="DK327" s="63" t="e">
        <f>IF(LEN('Описание предлагаемого товара'!#REF!)&gt;0,'Описание предлагаемого товара'!#REF!,"")</f>
        <v>#REF!</v>
      </c>
      <c r="DL327" s="63" t="e">
        <f>IF(LEN('Описание предлагаемого товара'!#REF!)&gt;0,'Описание предлагаемого товара'!#REF!,"")</f>
        <v>#REF!</v>
      </c>
      <c r="DM327" s="32"/>
    </row>
    <row r="328" spans="1:117" ht="48.75" customHeight="1" x14ac:dyDescent="0.25">
      <c r="A328" s="61" t="e">
        <f>IF(LEN('Описание предлагаемого товара'!#REF!)&gt;0,'Описание предлагаемого товара'!#REF!,"")</f>
        <v>#REF!</v>
      </c>
      <c r="B328" s="65" t="e">
        <f>IF(LEN('Описание предлагаемого товара'!#REF!)&gt;0,'Описание предлагаемого товара'!#REF!,"")</f>
        <v>#REF!</v>
      </c>
      <c r="C328" s="61" t="e">
        <f>IF(LEN('Описание предлагаемого товара'!#REF!)&gt;0,'Описание предлагаемого товара'!#REF!,"")</f>
        <v>#REF!</v>
      </c>
      <c r="D328" s="61" t="e">
        <f>IF(LEN('Описание предлагаемого товара'!#REF!)&gt;0,'Описание предлагаемого товара'!#REF!,"")</f>
        <v>#REF!</v>
      </c>
      <c r="E328" s="61" t="e">
        <f>IF(LEN('Описание предлагаемого товара'!#REF!)&gt;0,'Описание предлагаемого товара'!#REF!,"")</f>
        <v>#REF!</v>
      </c>
      <c r="F328" s="61" t="e">
        <f>IF(LEN('Описание предлагаемого товара'!#REF!)&gt;0,'Описание предлагаемого товара'!#REF!,"")</f>
        <v>#REF!</v>
      </c>
      <c r="G328" s="61" t="e">
        <f>IF(LEN('Описание предлагаемого товара'!#REF!)&gt;0,'Описание предлагаемого товара'!#REF!,"")</f>
        <v>#REF!</v>
      </c>
      <c r="H328" s="61" t="e">
        <f>IF(LEN('Описание предлагаемого товара'!#REF!)&gt;0,'Описание предлагаемого товара'!#REF!,"")</f>
        <v>#REF!</v>
      </c>
      <c r="I328" s="61" t="e">
        <f>IF(LEN('Описание предлагаемого товара'!#REF!)&gt;0,'Описание предлагаемого товара'!#REF!,"")</f>
        <v>#REF!</v>
      </c>
      <c r="J328" s="38" t="str">
        <f>IFERROR(VLOOKUP(B328,SAP!$A:$E,5,),"")</f>
        <v/>
      </c>
      <c r="K328" s="40" t="str">
        <f t="shared" si="2549"/>
        <v/>
      </c>
      <c r="L328" s="61" t="e">
        <f>IF(LEN('Описание предлагаемого товара'!#REF!)&gt;0,IFERROR('Описание предлагаемого товара'!#REF!*1,""),"")</f>
        <v>#REF!</v>
      </c>
      <c r="M328" s="39" t="str">
        <f>IFERROR(VLOOKUP(B328,SAP!$A:$E,2,),"")</f>
        <v/>
      </c>
      <c r="N328" s="41" t="str">
        <f t="shared" si="2685"/>
        <v/>
      </c>
      <c r="O328" s="39" t="str">
        <f t="shared" si="2536"/>
        <v/>
      </c>
      <c r="P328" s="36" t="e">
        <f>IF(LEN('Описание предлагаемого товара'!#REF!)&gt;0,'Описание предлагаемого товара'!#REF!,"")</f>
        <v>#REF!</v>
      </c>
      <c r="Q32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28" s="37" t="e">
        <f>IF(LEN('Описание предлагаемого товара'!#REF!)&gt;0,'Описание предлагаемого товара'!#REF!,"")</f>
        <v>#REF!</v>
      </c>
      <c r="S328" s="37" t="e">
        <f>IF(LEN('Описание предлагаемого товара'!#REF!)&gt;0,'Описание предлагаемого товара'!#REF!,"")</f>
        <v>#REF!</v>
      </c>
      <c r="T32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28" s="23" t="str">
        <f>IFERROR(VLOOKUP(CI328*1,Обработ.выгрузка_реестра_РФ!$A:$G,6,),"")</f>
        <v/>
      </c>
      <c r="V328" s="61" t="e">
        <f>IF(LEN('Описание предлагаемого товара'!#REF!)&gt;0,'Описание предлагаемого товара'!#REF!,"")</f>
        <v>#REF!</v>
      </c>
      <c r="W328" s="62" t="e">
        <f>IF(LEN('Описание предлагаемого товара'!#REF!)&gt;0,'Описание предлагаемого товара'!#REF!,"")</f>
        <v>#REF!</v>
      </c>
      <c r="X328" s="91" t="e">
        <f t="shared" ref="X328:Y328" si="3082">IFERROR(REPLACE(W328,FIND(CHAR(10),W328,1),1," "),W328)</f>
        <v>#REF!</v>
      </c>
      <c r="Y328" s="91" t="e">
        <f t="shared" si="3082"/>
        <v>#REF!</v>
      </c>
      <c r="Z328" s="91" t="e">
        <f t="shared" si="2551"/>
        <v>#REF!</v>
      </c>
      <c r="AA328" s="91" t="e">
        <f t="shared" si="2552"/>
        <v>#REF!</v>
      </c>
      <c r="AB328" s="91" t="e">
        <f t="shared" si="2553"/>
        <v>#REF!</v>
      </c>
      <c r="AC328" s="91" t="e">
        <f t="shared" ref="AC328:AF328" si="3083">IFERROR(REPLACE(AB328,FIND("  ",AB328,1),2," "),AB328)</f>
        <v>#REF!</v>
      </c>
      <c r="AD328" s="91" t="e">
        <f t="shared" si="3083"/>
        <v>#REF!</v>
      </c>
      <c r="AE328" s="91" t="e">
        <f t="shared" si="3083"/>
        <v>#REF!</v>
      </c>
      <c r="AF328" s="91" t="e">
        <f t="shared" si="3083"/>
        <v>#REF!</v>
      </c>
      <c r="AG328" s="23" t="str">
        <f>IFERROR(VLOOKUP(CI328*1,Обработ.выгрузка_реестра_РФ!$A:$G,4,),"")</f>
        <v/>
      </c>
      <c r="AH328" s="91" t="str">
        <f t="shared" ref="AH328:AI328" si="3084">IFERROR(REPLACE(AG328,FIND("-",AG328,1),1,"*"),AG328)</f>
        <v/>
      </c>
      <c r="AI328" s="91" t="str">
        <f t="shared" si="3084"/>
        <v/>
      </c>
      <c r="AJ328" s="27" t="str">
        <f t="shared" si="2651"/>
        <v/>
      </c>
      <c r="AK328" s="63" t="e">
        <f>IF(LEN('Описание предлагаемого товара'!#REF!)&gt;0,'Описание предлагаемого товара'!#REF!,"")</f>
        <v>#REF!</v>
      </c>
      <c r="AL328" s="91" t="e">
        <f t="shared" ref="AL328:AM328" si="3085">IFERROR(REPLACE(AK328,FIND(CHAR(10),AK328,1),1,""),AK328)</f>
        <v>#REF!</v>
      </c>
      <c r="AM328" s="91" t="e">
        <f t="shared" si="3085"/>
        <v>#REF!</v>
      </c>
      <c r="AN328" s="91" t="e">
        <f t="shared" ref="AN328:AR328" si="3086">IFERROR(REPLACE(AM328,FIND(" ",AM328,1),1,""),AM328)</f>
        <v>#REF!</v>
      </c>
      <c r="AO328" s="91" t="e">
        <f t="shared" si="3086"/>
        <v>#REF!</v>
      </c>
      <c r="AP328" s="91" t="e">
        <f t="shared" si="3086"/>
        <v>#REF!</v>
      </c>
      <c r="AQ328" s="91" t="e">
        <f t="shared" si="3086"/>
        <v>#REF!</v>
      </c>
      <c r="AR328" s="91" t="e">
        <f t="shared" si="3086"/>
        <v>#REF!</v>
      </c>
      <c r="AS328" s="91" t="e">
        <f t="shared" si="2558"/>
        <v>#REF!</v>
      </c>
      <c r="AT328" s="91" t="e">
        <f t="shared" si="2559"/>
        <v>#REF!</v>
      </c>
      <c r="AU328" s="32" t="e">
        <f t="shared" si="2542"/>
        <v>#REF!</v>
      </c>
      <c r="AV328" s="93" t="e">
        <f>'Описание предлагаемого товара'!#REF!</f>
        <v>#REF!</v>
      </c>
      <c r="AW328" s="91" t="e">
        <f>MIN(SEARCH({0,1,2,3,4,5,6,7,8,9},AV328&amp; "0123456789"))</f>
        <v>#REF!</v>
      </c>
      <c r="AX328" s="91" t="str">
        <f t="shared" si="2560"/>
        <v/>
      </c>
      <c r="AY328" s="91" t="str">
        <f t="shared" si="2561"/>
        <v/>
      </c>
      <c r="AZ328" s="91" t="str">
        <f t="shared" si="2562"/>
        <v/>
      </c>
      <c r="BA328" s="91" t="str">
        <f t="shared" si="2563"/>
        <v/>
      </c>
      <c r="BB328" s="91" t="str">
        <f t="shared" si="2564"/>
        <v/>
      </c>
      <c r="BC328" s="91" t="str">
        <f t="shared" si="2565"/>
        <v/>
      </c>
      <c r="BD328" s="91" t="str">
        <f t="shared" si="2566"/>
        <v/>
      </c>
      <c r="BE328" s="91" t="str">
        <f t="shared" si="2567"/>
        <v/>
      </c>
      <c r="BF328" s="91" t="str">
        <f t="shared" si="2568"/>
        <v/>
      </c>
      <c r="BG328" s="91" t="str">
        <f t="shared" si="2569"/>
        <v/>
      </c>
      <c r="BH328" s="91" t="str">
        <f t="shared" si="2570"/>
        <v/>
      </c>
      <c r="BI328" s="91" t="str">
        <f t="shared" si="2571"/>
        <v/>
      </c>
      <c r="BJ328" s="91" t="str">
        <f t="shared" si="2572"/>
        <v/>
      </c>
      <c r="BK328" s="91" t="str">
        <f t="shared" si="2573"/>
        <v/>
      </c>
      <c r="BL328" s="91" t="str">
        <f t="shared" si="2574"/>
        <v/>
      </c>
      <c r="BM328" s="91" t="str">
        <f t="shared" si="2575"/>
        <v/>
      </c>
      <c r="BN328" s="91" t="str">
        <f t="shared" si="2576"/>
        <v/>
      </c>
      <c r="BO328" s="91" t="str">
        <f t="shared" si="2577"/>
        <v/>
      </c>
      <c r="BP328" s="91" t="str">
        <f t="shared" si="2578"/>
        <v/>
      </c>
      <c r="BQ328" s="91" t="str">
        <f t="shared" si="2579"/>
        <v/>
      </c>
      <c r="BR328" s="91" t="str">
        <f t="shared" si="2580"/>
        <v/>
      </c>
      <c r="BS328" s="91" t="str">
        <f t="shared" si="2581"/>
        <v/>
      </c>
      <c r="BT328" s="91" t="str">
        <f t="shared" si="2582"/>
        <v/>
      </c>
      <c r="BU328" s="91" t="str">
        <f t="shared" si="2583"/>
        <v/>
      </c>
      <c r="BV328" s="91" t="str">
        <f t="shared" si="2584"/>
        <v/>
      </c>
      <c r="BW328" s="91" t="str">
        <f t="shared" si="2585"/>
        <v/>
      </c>
      <c r="BX328" s="91" t="str">
        <f t="shared" si="2586"/>
        <v/>
      </c>
      <c r="BY328" s="91" t="str">
        <f t="shared" si="2587"/>
        <v/>
      </c>
      <c r="BZ328" s="91" t="str">
        <f t="shared" si="2588"/>
        <v/>
      </c>
      <c r="CA328" s="91" t="str">
        <f t="shared" si="2589"/>
        <v/>
      </c>
      <c r="CB328" s="91" t="str">
        <f t="shared" si="2590"/>
        <v/>
      </c>
      <c r="CC328" s="91" t="str">
        <f t="shared" si="2591"/>
        <v/>
      </c>
      <c r="CD328" s="91" t="str">
        <f t="shared" si="2592"/>
        <v/>
      </c>
      <c r="CE328" s="91" t="str">
        <f t="shared" si="2593"/>
        <v/>
      </c>
      <c r="CF328" s="91" t="str">
        <f t="shared" si="2594"/>
        <v/>
      </c>
      <c r="CG328" s="91" t="str">
        <f t="shared" si="2595"/>
        <v/>
      </c>
      <c r="CH328" s="91" t="str">
        <f t="shared" si="2596"/>
        <v/>
      </c>
      <c r="CI328" s="91" t="str">
        <f t="shared" si="2597"/>
        <v>нет</v>
      </c>
      <c r="CJ328" s="63" t="e">
        <f>IF(LEN('Описание предлагаемого товара'!#REF!)&gt;0,'Описание предлагаемого товара'!#REF!,"")</f>
        <v>#REF!</v>
      </c>
      <c r="CK328" s="91" t="e">
        <f t="shared" ref="CK328:CL328" si="3087">IFERROR(REPLACE(CJ328,FIND(CHAR(10),CJ328,1),1,""),CJ328)</f>
        <v>#REF!</v>
      </c>
      <c r="CL328" s="91" t="e">
        <f t="shared" si="3087"/>
        <v>#REF!</v>
      </c>
      <c r="CM328" s="91" t="e">
        <f t="shared" si="2599"/>
        <v>#REF!</v>
      </c>
      <c r="CN328" s="91" t="e">
        <f t="shared" si="2600"/>
        <v>#REF!</v>
      </c>
      <c r="CO328" s="91" t="e">
        <f t="shared" si="2601"/>
        <v>#REF!</v>
      </c>
      <c r="CP328" s="90" t="e">
        <f>IF(AU328="Не указан реестровый номер (мера нац.режима Запрет)","",IF(CI328="нет","",IF(CU328="да","исключение(не смотрим баллы)",IFERROR(IF(CI328*1&gt;0,IFERROR(IF(VLOOKUP(CI328*1,Обработ.выгрузка_реестра_РФ!$A:$G,7,)=0,"Баллы не установлены",VLOOKUP(CI328*1,Обработ.выгрузка_реестра_РФ!$A:$G,7,)),IF(LEN(CI328)&gt;14,"","нет номера в реестре РФ")),""),IF(LEN(CI328)=0,"","Некорректный реестровый номер")))))</f>
        <v>#REF!</v>
      </c>
      <c r="CQ328" s="33" t="e">
        <f>IF(LEN(C328)&gt;0,IFERROR(IF(LEN(H328)&gt;0,IF(LEN(VLOOKUP(H328,'исключения(не_смотрим_баллы)'!$A:$C,1,))&gt;0,"да","нет"),"не введен ОКПД2"),"нет"),"")</f>
        <v>#REF!</v>
      </c>
      <c r="CR328" s="33" t="e">
        <f ca="1">IF(CQ328="да",IF(TODAY()&lt;VLOOKUP(H328,'исключения(не_смотрим_баллы)'!$A:$C,3,),"да","нет"),"")</f>
        <v>#REF!</v>
      </c>
      <c r="CS328" s="33" t="str">
        <f>IFERROR(IF(CQ328="да",IF(VLOOKUP(CI328*1,Обработ.выгрузка_реестра_РФ!$A:$G,2,)&lt;VLOOKUP(H328,'исключения(не_смотрим_баллы)'!$A:$C,2,),"да","нет"),""),"")</f>
        <v/>
      </c>
      <c r="CT328" s="24"/>
      <c r="CU328" s="33" t="e">
        <f t="shared" si="2613"/>
        <v>#REF!</v>
      </c>
      <c r="CV328" s="91" t="e">
        <f t="shared" si="2614"/>
        <v>#REF!</v>
      </c>
      <c r="CW328" s="27" t="e">
        <f t="shared" si="2615"/>
        <v>#REF!</v>
      </c>
      <c r="CX328" s="26" t="e">
        <f t="shared" si="2544"/>
        <v>#REF!</v>
      </c>
      <c r="CY328" s="64" t="e">
        <f>IF(LEN('Описание предлагаемого товара'!#REF!)&gt;0,'Описание предлагаемого товара'!#REF!,"")</f>
        <v>#REF!</v>
      </c>
      <c r="CZ328" s="95" t="e">
        <f t="shared" si="2602"/>
        <v>#REF!</v>
      </c>
      <c r="DA328" s="95" t="e">
        <f t="shared" ref="DA328" si="3088">IFERROR(REPLACE(CZ328,FIND(" ",CZ328,1),1,""),CZ328)</f>
        <v>#REF!</v>
      </c>
      <c r="DB328" s="95" t="e">
        <f t="shared" si="2546"/>
        <v>#REF!</v>
      </c>
      <c r="DC328" s="95" t="e">
        <f t="shared" ref="DC328:DD328" si="3089">IFERROR(REPLACE(DB328,FIND("г.",DB328,1),2,""),DB328)</f>
        <v>#REF!</v>
      </c>
      <c r="DD328" s="95" t="e">
        <f t="shared" si="3089"/>
        <v>#REF!</v>
      </c>
      <c r="DE328" s="95" t="e">
        <f t="shared" ref="DE328:DF328" si="3090">IFERROR(REPLACE(DD328,FIND("г",DD328,1),1,""),DD328)</f>
        <v>#REF!</v>
      </c>
      <c r="DF328" s="95" t="e">
        <f t="shared" si="3090"/>
        <v>#REF!</v>
      </c>
      <c r="DG328" s="95" t="e">
        <f t="shared" si="2619"/>
        <v>#REF!</v>
      </c>
      <c r="DH328" s="25" t="str">
        <f>IFERROR(VLOOKUP(CI328*1,Обработ.выгрузка_реестра_РФ!$A:$G,5,),"")</f>
        <v/>
      </c>
      <c r="DI328" s="27" t="str">
        <f t="shared" si="2629"/>
        <v/>
      </c>
      <c r="DJ328" s="27" t="str">
        <f t="shared" ca="1" si="2606"/>
        <v/>
      </c>
      <c r="DK328" s="63" t="e">
        <f>IF(LEN('Описание предлагаемого товара'!#REF!)&gt;0,'Описание предлагаемого товара'!#REF!,"")</f>
        <v>#REF!</v>
      </c>
      <c r="DL328" s="63" t="e">
        <f>IF(LEN('Описание предлагаемого товара'!#REF!)&gt;0,'Описание предлагаемого товара'!#REF!,"")</f>
        <v>#REF!</v>
      </c>
      <c r="DM328" s="32"/>
    </row>
    <row r="329" spans="1:117" ht="48.75" customHeight="1" x14ac:dyDescent="0.25">
      <c r="A329" s="61" t="e">
        <f>IF(LEN('Описание предлагаемого товара'!#REF!)&gt;0,'Описание предлагаемого товара'!#REF!,"")</f>
        <v>#REF!</v>
      </c>
      <c r="B329" s="65" t="e">
        <f>IF(LEN('Описание предлагаемого товара'!#REF!)&gt;0,'Описание предлагаемого товара'!#REF!,"")</f>
        <v>#REF!</v>
      </c>
      <c r="C329" s="61" t="e">
        <f>IF(LEN('Описание предлагаемого товара'!#REF!)&gt;0,'Описание предлагаемого товара'!#REF!,"")</f>
        <v>#REF!</v>
      </c>
      <c r="D329" s="61" t="e">
        <f>IF(LEN('Описание предлагаемого товара'!#REF!)&gt;0,'Описание предлагаемого товара'!#REF!,"")</f>
        <v>#REF!</v>
      </c>
      <c r="E329" s="61" t="e">
        <f>IF(LEN('Описание предлагаемого товара'!#REF!)&gt;0,'Описание предлагаемого товара'!#REF!,"")</f>
        <v>#REF!</v>
      </c>
      <c r="F329" s="61" t="e">
        <f>IF(LEN('Описание предлагаемого товара'!#REF!)&gt;0,'Описание предлагаемого товара'!#REF!,"")</f>
        <v>#REF!</v>
      </c>
      <c r="G329" s="61" t="e">
        <f>IF(LEN('Описание предлагаемого товара'!#REF!)&gt;0,'Описание предлагаемого товара'!#REF!,"")</f>
        <v>#REF!</v>
      </c>
      <c r="H329" s="61" t="e">
        <f>IF(LEN('Описание предлагаемого товара'!#REF!)&gt;0,'Описание предлагаемого товара'!#REF!,"")</f>
        <v>#REF!</v>
      </c>
      <c r="I329" s="61" t="e">
        <f>IF(LEN('Описание предлагаемого товара'!#REF!)&gt;0,'Описание предлагаемого товара'!#REF!,"")</f>
        <v>#REF!</v>
      </c>
      <c r="J329" s="38" t="str">
        <f>IFERROR(VLOOKUP(B329,SAP!$A:$E,5,),"")</f>
        <v/>
      </c>
      <c r="K329" s="40" t="str">
        <f t="shared" si="2549"/>
        <v/>
      </c>
      <c r="L329" s="61" t="e">
        <f>IF(LEN('Описание предлагаемого товара'!#REF!)&gt;0,IFERROR('Описание предлагаемого товара'!#REF!*1,""),"")</f>
        <v>#REF!</v>
      </c>
      <c r="M329" s="39" t="str">
        <f>IFERROR(VLOOKUP(B329,SAP!$A:$E,2,),"")</f>
        <v/>
      </c>
      <c r="N329" s="41" t="str">
        <f t="shared" si="2685"/>
        <v/>
      </c>
      <c r="O329" s="39" t="str">
        <f t="shared" si="2536"/>
        <v/>
      </c>
      <c r="P329" s="36" t="e">
        <f>IF(LEN('Описание предлагаемого товара'!#REF!)&gt;0,'Описание предлагаемого товара'!#REF!,"")</f>
        <v>#REF!</v>
      </c>
      <c r="Q32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29" s="37" t="e">
        <f>IF(LEN('Описание предлагаемого товара'!#REF!)&gt;0,'Описание предлагаемого товара'!#REF!,"")</f>
        <v>#REF!</v>
      </c>
      <c r="S329" s="37" t="e">
        <f>IF(LEN('Описание предлагаемого товара'!#REF!)&gt;0,'Описание предлагаемого товара'!#REF!,"")</f>
        <v>#REF!</v>
      </c>
      <c r="T32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29" s="23" t="str">
        <f>IFERROR(VLOOKUP(CI329*1,Обработ.выгрузка_реестра_РФ!$A:$G,6,),"")</f>
        <v/>
      </c>
      <c r="V329" s="61" t="e">
        <f>IF(LEN('Описание предлагаемого товара'!#REF!)&gt;0,'Описание предлагаемого товара'!#REF!,"")</f>
        <v>#REF!</v>
      </c>
      <c r="W329" s="62" t="e">
        <f>IF(LEN('Описание предлагаемого товара'!#REF!)&gt;0,'Описание предлагаемого товара'!#REF!,"")</f>
        <v>#REF!</v>
      </c>
      <c r="X329" s="91" t="e">
        <f t="shared" ref="X329:Y329" si="3091">IFERROR(REPLACE(W329,FIND(CHAR(10),W329,1),1," "),W329)</f>
        <v>#REF!</v>
      </c>
      <c r="Y329" s="91" t="e">
        <f t="shared" si="3091"/>
        <v>#REF!</v>
      </c>
      <c r="Z329" s="91" t="e">
        <f t="shared" si="2551"/>
        <v>#REF!</v>
      </c>
      <c r="AA329" s="91" t="e">
        <f t="shared" si="2552"/>
        <v>#REF!</v>
      </c>
      <c r="AB329" s="91" t="e">
        <f t="shared" si="2553"/>
        <v>#REF!</v>
      </c>
      <c r="AC329" s="91" t="e">
        <f t="shared" ref="AC329:AF329" si="3092">IFERROR(REPLACE(AB329,FIND("  ",AB329,1),2," "),AB329)</f>
        <v>#REF!</v>
      </c>
      <c r="AD329" s="91" t="e">
        <f t="shared" si="3092"/>
        <v>#REF!</v>
      </c>
      <c r="AE329" s="91" t="e">
        <f t="shared" si="3092"/>
        <v>#REF!</v>
      </c>
      <c r="AF329" s="91" t="e">
        <f t="shared" si="3092"/>
        <v>#REF!</v>
      </c>
      <c r="AG329" s="23" t="str">
        <f>IFERROR(VLOOKUP(CI329*1,Обработ.выгрузка_реестра_РФ!$A:$G,4,),"")</f>
        <v/>
      </c>
      <c r="AH329" s="91" t="str">
        <f t="shared" ref="AH329:AI329" si="3093">IFERROR(REPLACE(AG329,FIND("-",AG329,1),1,"*"),AG329)</f>
        <v/>
      </c>
      <c r="AI329" s="91" t="str">
        <f t="shared" si="3093"/>
        <v/>
      </c>
      <c r="AJ329" s="27" t="str">
        <f t="shared" si="2651"/>
        <v/>
      </c>
      <c r="AK329" s="63" t="e">
        <f>IF(LEN('Описание предлагаемого товара'!#REF!)&gt;0,'Описание предлагаемого товара'!#REF!,"")</f>
        <v>#REF!</v>
      </c>
      <c r="AL329" s="91" t="e">
        <f t="shared" ref="AL329:AM329" si="3094">IFERROR(REPLACE(AK329,FIND(CHAR(10),AK329,1),1,""),AK329)</f>
        <v>#REF!</v>
      </c>
      <c r="AM329" s="91" t="e">
        <f t="shared" si="3094"/>
        <v>#REF!</v>
      </c>
      <c r="AN329" s="91" t="e">
        <f t="shared" ref="AN329:AR329" si="3095">IFERROR(REPLACE(AM329,FIND(" ",AM329,1),1,""),AM329)</f>
        <v>#REF!</v>
      </c>
      <c r="AO329" s="91" t="e">
        <f t="shared" si="3095"/>
        <v>#REF!</v>
      </c>
      <c r="AP329" s="91" t="e">
        <f t="shared" si="3095"/>
        <v>#REF!</v>
      </c>
      <c r="AQ329" s="91" t="e">
        <f t="shared" si="3095"/>
        <v>#REF!</v>
      </c>
      <c r="AR329" s="91" t="e">
        <f t="shared" si="3095"/>
        <v>#REF!</v>
      </c>
      <c r="AS329" s="91" t="e">
        <f t="shared" si="2558"/>
        <v>#REF!</v>
      </c>
      <c r="AT329" s="91" t="e">
        <f t="shared" si="2559"/>
        <v>#REF!</v>
      </c>
      <c r="AU329" s="32" t="e">
        <f t="shared" si="2542"/>
        <v>#REF!</v>
      </c>
      <c r="AV329" s="93" t="e">
        <f>'Описание предлагаемого товара'!#REF!</f>
        <v>#REF!</v>
      </c>
      <c r="AW329" s="91" t="e">
        <f>MIN(SEARCH({0,1,2,3,4,5,6,7,8,9},AV329&amp; "0123456789"))</f>
        <v>#REF!</v>
      </c>
      <c r="AX329" s="91" t="str">
        <f t="shared" si="2560"/>
        <v/>
      </c>
      <c r="AY329" s="91" t="str">
        <f t="shared" si="2561"/>
        <v/>
      </c>
      <c r="AZ329" s="91" t="str">
        <f t="shared" si="2562"/>
        <v/>
      </c>
      <c r="BA329" s="91" t="str">
        <f t="shared" si="2563"/>
        <v/>
      </c>
      <c r="BB329" s="91" t="str">
        <f t="shared" si="2564"/>
        <v/>
      </c>
      <c r="BC329" s="91" t="str">
        <f t="shared" si="2565"/>
        <v/>
      </c>
      <c r="BD329" s="91" t="str">
        <f t="shared" si="2566"/>
        <v/>
      </c>
      <c r="BE329" s="91" t="str">
        <f t="shared" si="2567"/>
        <v/>
      </c>
      <c r="BF329" s="91" t="str">
        <f t="shared" si="2568"/>
        <v/>
      </c>
      <c r="BG329" s="91" t="str">
        <f t="shared" si="2569"/>
        <v/>
      </c>
      <c r="BH329" s="91" t="str">
        <f t="shared" si="2570"/>
        <v/>
      </c>
      <c r="BI329" s="91" t="str">
        <f t="shared" si="2571"/>
        <v/>
      </c>
      <c r="BJ329" s="91" t="str">
        <f t="shared" si="2572"/>
        <v/>
      </c>
      <c r="BK329" s="91" t="str">
        <f t="shared" si="2573"/>
        <v/>
      </c>
      <c r="BL329" s="91" t="str">
        <f t="shared" si="2574"/>
        <v/>
      </c>
      <c r="BM329" s="91" t="str">
        <f t="shared" si="2575"/>
        <v/>
      </c>
      <c r="BN329" s="91" t="str">
        <f t="shared" si="2576"/>
        <v/>
      </c>
      <c r="BO329" s="91" t="str">
        <f t="shared" si="2577"/>
        <v/>
      </c>
      <c r="BP329" s="91" t="str">
        <f t="shared" si="2578"/>
        <v/>
      </c>
      <c r="BQ329" s="91" t="str">
        <f t="shared" si="2579"/>
        <v/>
      </c>
      <c r="BR329" s="91" t="str">
        <f t="shared" si="2580"/>
        <v/>
      </c>
      <c r="BS329" s="91" t="str">
        <f t="shared" si="2581"/>
        <v/>
      </c>
      <c r="BT329" s="91" t="str">
        <f t="shared" si="2582"/>
        <v/>
      </c>
      <c r="BU329" s="91" t="str">
        <f t="shared" si="2583"/>
        <v/>
      </c>
      <c r="BV329" s="91" t="str">
        <f t="shared" si="2584"/>
        <v/>
      </c>
      <c r="BW329" s="91" t="str">
        <f t="shared" si="2585"/>
        <v/>
      </c>
      <c r="BX329" s="91" t="str">
        <f t="shared" si="2586"/>
        <v/>
      </c>
      <c r="BY329" s="91" t="str">
        <f t="shared" si="2587"/>
        <v/>
      </c>
      <c r="BZ329" s="91" t="str">
        <f t="shared" si="2588"/>
        <v/>
      </c>
      <c r="CA329" s="91" t="str">
        <f t="shared" si="2589"/>
        <v/>
      </c>
      <c r="CB329" s="91" t="str">
        <f t="shared" si="2590"/>
        <v/>
      </c>
      <c r="CC329" s="91" t="str">
        <f t="shared" si="2591"/>
        <v/>
      </c>
      <c r="CD329" s="91" t="str">
        <f t="shared" si="2592"/>
        <v/>
      </c>
      <c r="CE329" s="91" t="str">
        <f t="shared" si="2593"/>
        <v/>
      </c>
      <c r="CF329" s="91" t="str">
        <f t="shared" si="2594"/>
        <v/>
      </c>
      <c r="CG329" s="91" t="str">
        <f t="shared" si="2595"/>
        <v/>
      </c>
      <c r="CH329" s="91" t="str">
        <f t="shared" si="2596"/>
        <v/>
      </c>
      <c r="CI329" s="91" t="str">
        <f t="shared" si="2597"/>
        <v>нет</v>
      </c>
      <c r="CJ329" s="63" t="e">
        <f>IF(LEN('Описание предлагаемого товара'!#REF!)&gt;0,'Описание предлагаемого товара'!#REF!,"")</f>
        <v>#REF!</v>
      </c>
      <c r="CK329" s="91" t="e">
        <f t="shared" ref="CK329:CL329" si="3096">IFERROR(REPLACE(CJ329,FIND(CHAR(10),CJ329,1),1,""),CJ329)</f>
        <v>#REF!</v>
      </c>
      <c r="CL329" s="91" t="e">
        <f t="shared" si="3096"/>
        <v>#REF!</v>
      </c>
      <c r="CM329" s="91" t="e">
        <f t="shared" si="2599"/>
        <v>#REF!</v>
      </c>
      <c r="CN329" s="91" t="e">
        <f t="shared" si="2600"/>
        <v>#REF!</v>
      </c>
      <c r="CO329" s="91" t="e">
        <f t="shared" si="2601"/>
        <v>#REF!</v>
      </c>
      <c r="CP329" s="90" t="e">
        <f>IF(AU329="Не указан реестровый номер (мера нац.режима Запрет)","",IF(CI329="нет","",IF(CU329="да","исключение(не смотрим баллы)",IFERROR(IF(CI329*1&gt;0,IFERROR(IF(VLOOKUP(CI329*1,Обработ.выгрузка_реестра_РФ!$A:$G,7,)=0,"Баллы не установлены",VLOOKUP(CI329*1,Обработ.выгрузка_реестра_РФ!$A:$G,7,)),IF(LEN(CI329)&gt;14,"","нет номера в реестре РФ")),""),IF(LEN(CI329)=0,"","Некорректный реестровый номер")))))</f>
        <v>#REF!</v>
      </c>
      <c r="CQ329" s="33" t="e">
        <f>IF(LEN(C329)&gt;0,IFERROR(IF(LEN(H329)&gt;0,IF(LEN(VLOOKUP(H329,'исключения(не_смотрим_баллы)'!$A:$C,1,))&gt;0,"да","нет"),"не введен ОКПД2"),"нет"),"")</f>
        <v>#REF!</v>
      </c>
      <c r="CR329" s="33" t="e">
        <f ca="1">IF(CQ329="да",IF(TODAY()&lt;VLOOKUP(H329,'исключения(не_смотрим_баллы)'!$A:$C,3,),"да","нет"),"")</f>
        <v>#REF!</v>
      </c>
      <c r="CS329" s="33" t="str">
        <f>IFERROR(IF(CQ329="да",IF(VLOOKUP(CI329*1,Обработ.выгрузка_реестра_РФ!$A:$G,2,)&lt;VLOOKUP(H329,'исключения(не_смотрим_баллы)'!$A:$C,2,),"да","нет"),""),"")</f>
        <v/>
      </c>
      <c r="CT329" s="24"/>
      <c r="CU329" s="33" t="e">
        <f t="shared" si="2613"/>
        <v>#REF!</v>
      </c>
      <c r="CV329" s="91" t="e">
        <f t="shared" si="2614"/>
        <v>#REF!</v>
      </c>
      <c r="CW329" s="27" t="e">
        <f t="shared" si="2615"/>
        <v>#REF!</v>
      </c>
      <c r="CX329" s="26" t="e">
        <f t="shared" si="2544"/>
        <v>#REF!</v>
      </c>
      <c r="CY329" s="64" t="e">
        <f>IF(LEN('Описание предлагаемого товара'!#REF!)&gt;0,'Описание предлагаемого товара'!#REF!,"")</f>
        <v>#REF!</v>
      </c>
      <c r="CZ329" s="95" t="e">
        <f t="shared" si="2602"/>
        <v>#REF!</v>
      </c>
      <c r="DA329" s="95" t="e">
        <f t="shared" ref="DA329" si="3097">IFERROR(REPLACE(CZ329,FIND(" ",CZ329,1),1,""),CZ329)</f>
        <v>#REF!</v>
      </c>
      <c r="DB329" s="95" t="e">
        <f t="shared" si="2546"/>
        <v>#REF!</v>
      </c>
      <c r="DC329" s="95" t="e">
        <f t="shared" ref="DC329:DD329" si="3098">IFERROR(REPLACE(DB329,FIND("г.",DB329,1),2,""),DB329)</f>
        <v>#REF!</v>
      </c>
      <c r="DD329" s="95" t="e">
        <f t="shared" si="3098"/>
        <v>#REF!</v>
      </c>
      <c r="DE329" s="95" t="e">
        <f t="shared" ref="DE329:DF329" si="3099">IFERROR(REPLACE(DD329,FIND("г",DD329,1),1,""),DD329)</f>
        <v>#REF!</v>
      </c>
      <c r="DF329" s="95" t="e">
        <f t="shared" si="3099"/>
        <v>#REF!</v>
      </c>
      <c r="DG329" s="95" t="e">
        <f t="shared" si="2619"/>
        <v>#REF!</v>
      </c>
      <c r="DH329" s="25" t="str">
        <f>IFERROR(VLOOKUP(CI329*1,Обработ.выгрузка_реестра_РФ!$A:$G,5,),"")</f>
        <v/>
      </c>
      <c r="DI329" s="27" t="str">
        <f t="shared" si="2629"/>
        <v/>
      </c>
      <c r="DJ329" s="27" t="str">
        <f t="shared" ca="1" si="2606"/>
        <v/>
      </c>
      <c r="DK329" s="63" t="e">
        <f>IF(LEN('Описание предлагаемого товара'!#REF!)&gt;0,'Описание предлагаемого товара'!#REF!,"")</f>
        <v>#REF!</v>
      </c>
      <c r="DL329" s="63" t="e">
        <f>IF(LEN('Описание предлагаемого товара'!#REF!)&gt;0,'Описание предлагаемого товара'!#REF!,"")</f>
        <v>#REF!</v>
      </c>
      <c r="DM329" s="32"/>
    </row>
    <row r="330" spans="1:117" ht="48.75" customHeight="1" x14ac:dyDescent="0.25">
      <c r="A330" s="61" t="e">
        <f>IF(LEN('Описание предлагаемого товара'!#REF!)&gt;0,'Описание предлагаемого товара'!#REF!,"")</f>
        <v>#REF!</v>
      </c>
      <c r="B330" s="65" t="e">
        <f>IF(LEN('Описание предлагаемого товара'!#REF!)&gt;0,'Описание предлагаемого товара'!#REF!,"")</f>
        <v>#REF!</v>
      </c>
      <c r="C330" s="61" t="e">
        <f>IF(LEN('Описание предлагаемого товара'!#REF!)&gt;0,'Описание предлагаемого товара'!#REF!,"")</f>
        <v>#REF!</v>
      </c>
      <c r="D330" s="61" t="e">
        <f>IF(LEN('Описание предлагаемого товара'!#REF!)&gt;0,'Описание предлагаемого товара'!#REF!,"")</f>
        <v>#REF!</v>
      </c>
      <c r="E330" s="61" t="e">
        <f>IF(LEN('Описание предлагаемого товара'!#REF!)&gt;0,'Описание предлагаемого товара'!#REF!,"")</f>
        <v>#REF!</v>
      </c>
      <c r="F330" s="61" t="e">
        <f>IF(LEN('Описание предлагаемого товара'!#REF!)&gt;0,'Описание предлагаемого товара'!#REF!,"")</f>
        <v>#REF!</v>
      </c>
      <c r="G330" s="61" t="e">
        <f>IF(LEN('Описание предлагаемого товара'!#REF!)&gt;0,'Описание предлагаемого товара'!#REF!,"")</f>
        <v>#REF!</v>
      </c>
      <c r="H330" s="61" t="e">
        <f>IF(LEN('Описание предлагаемого товара'!#REF!)&gt;0,'Описание предлагаемого товара'!#REF!,"")</f>
        <v>#REF!</v>
      </c>
      <c r="I330" s="61" t="e">
        <f>IF(LEN('Описание предлагаемого товара'!#REF!)&gt;0,'Описание предлагаемого товара'!#REF!,"")</f>
        <v>#REF!</v>
      </c>
      <c r="J330" s="38" t="str">
        <f>IFERROR(VLOOKUP(B330,SAP!$A:$E,5,),"")</f>
        <v/>
      </c>
      <c r="K330" s="40" t="str">
        <f t="shared" si="2549"/>
        <v/>
      </c>
      <c r="L330" s="61" t="e">
        <f>IF(LEN('Описание предлагаемого товара'!#REF!)&gt;0,IFERROR('Описание предлагаемого товара'!#REF!*1,""),"")</f>
        <v>#REF!</v>
      </c>
      <c r="M330" s="39" t="str">
        <f>IFERROR(VLOOKUP(B330,SAP!$A:$E,2,),"")</f>
        <v/>
      </c>
      <c r="N330" s="41" t="str">
        <f t="shared" si="2685"/>
        <v/>
      </c>
      <c r="O330" s="39" t="str">
        <f t="shared" si="2536"/>
        <v/>
      </c>
      <c r="P330" s="36" t="e">
        <f>IF(LEN('Описание предлагаемого товара'!#REF!)&gt;0,'Описание предлагаемого товара'!#REF!,"")</f>
        <v>#REF!</v>
      </c>
      <c r="Q33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30" s="37" t="e">
        <f>IF(LEN('Описание предлагаемого товара'!#REF!)&gt;0,'Описание предлагаемого товара'!#REF!,"")</f>
        <v>#REF!</v>
      </c>
      <c r="S330" s="37" t="e">
        <f>IF(LEN('Описание предлагаемого товара'!#REF!)&gt;0,'Описание предлагаемого товара'!#REF!,"")</f>
        <v>#REF!</v>
      </c>
      <c r="T33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30" s="23" t="str">
        <f>IFERROR(VLOOKUP(CI330*1,Обработ.выгрузка_реестра_РФ!$A:$G,6,),"")</f>
        <v/>
      </c>
      <c r="V330" s="61" t="e">
        <f>IF(LEN('Описание предлагаемого товара'!#REF!)&gt;0,'Описание предлагаемого товара'!#REF!,"")</f>
        <v>#REF!</v>
      </c>
      <c r="W330" s="62" t="e">
        <f>IF(LEN('Описание предлагаемого товара'!#REF!)&gt;0,'Описание предлагаемого товара'!#REF!,"")</f>
        <v>#REF!</v>
      </c>
      <c r="X330" s="91" t="e">
        <f t="shared" ref="X330:Y330" si="3100">IFERROR(REPLACE(W330,FIND(CHAR(10),W330,1),1," "),W330)</f>
        <v>#REF!</v>
      </c>
      <c r="Y330" s="91" t="e">
        <f t="shared" si="3100"/>
        <v>#REF!</v>
      </c>
      <c r="Z330" s="91" t="e">
        <f t="shared" si="2551"/>
        <v>#REF!</v>
      </c>
      <c r="AA330" s="91" t="e">
        <f t="shared" si="2552"/>
        <v>#REF!</v>
      </c>
      <c r="AB330" s="91" t="e">
        <f t="shared" si="2553"/>
        <v>#REF!</v>
      </c>
      <c r="AC330" s="91" t="e">
        <f t="shared" ref="AC330:AF330" si="3101">IFERROR(REPLACE(AB330,FIND("  ",AB330,1),2," "),AB330)</f>
        <v>#REF!</v>
      </c>
      <c r="AD330" s="91" t="e">
        <f t="shared" si="3101"/>
        <v>#REF!</v>
      </c>
      <c r="AE330" s="91" t="e">
        <f t="shared" si="3101"/>
        <v>#REF!</v>
      </c>
      <c r="AF330" s="91" t="e">
        <f t="shared" si="3101"/>
        <v>#REF!</v>
      </c>
      <c r="AG330" s="23" t="str">
        <f>IFERROR(VLOOKUP(CI330*1,Обработ.выгрузка_реестра_РФ!$A:$G,4,),"")</f>
        <v/>
      </c>
      <c r="AH330" s="91" t="str">
        <f t="shared" ref="AH330:AI330" si="3102">IFERROR(REPLACE(AG330,FIND("-",AG330,1),1,"*"),AG330)</f>
        <v/>
      </c>
      <c r="AI330" s="91" t="str">
        <f t="shared" si="3102"/>
        <v/>
      </c>
      <c r="AJ330" s="27" t="str">
        <f t="shared" si="2651"/>
        <v/>
      </c>
      <c r="AK330" s="63" t="e">
        <f>IF(LEN('Описание предлагаемого товара'!#REF!)&gt;0,'Описание предлагаемого товара'!#REF!,"")</f>
        <v>#REF!</v>
      </c>
      <c r="AL330" s="91" t="e">
        <f t="shared" ref="AL330:AM330" si="3103">IFERROR(REPLACE(AK330,FIND(CHAR(10),AK330,1),1,""),AK330)</f>
        <v>#REF!</v>
      </c>
      <c r="AM330" s="91" t="e">
        <f t="shared" si="3103"/>
        <v>#REF!</v>
      </c>
      <c r="AN330" s="91" t="e">
        <f t="shared" ref="AN330:AR330" si="3104">IFERROR(REPLACE(AM330,FIND(" ",AM330,1),1,""),AM330)</f>
        <v>#REF!</v>
      </c>
      <c r="AO330" s="91" t="e">
        <f t="shared" si="3104"/>
        <v>#REF!</v>
      </c>
      <c r="AP330" s="91" t="e">
        <f t="shared" si="3104"/>
        <v>#REF!</v>
      </c>
      <c r="AQ330" s="91" t="e">
        <f t="shared" si="3104"/>
        <v>#REF!</v>
      </c>
      <c r="AR330" s="91" t="e">
        <f t="shared" si="3104"/>
        <v>#REF!</v>
      </c>
      <c r="AS330" s="91" t="e">
        <f t="shared" si="2558"/>
        <v>#REF!</v>
      </c>
      <c r="AT330" s="91" t="e">
        <f t="shared" si="2559"/>
        <v>#REF!</v>
      </c>
      <c r="AU330" s="32" t="e">
        <f t="shared" si="2542"/>
        <v>#REF!</v>
      </c>
      <c r="AV330" s="93" t="e">
        <f>'Описание предлагаемого товара'!#REF!</f>
        <v>#REF!</v>
      </c>
      <c r="AW330" s="91" t="e">
        <f>MIN(SEARCH({0,1,2,3,4,5,6,7,8,9},AV330&amp; "0123456789"))</f>
        <v>#REF!</v>
      </c>
      <c r="AX330" s="91" t="str">
        <f t="shared" si="2560"/>
        <v/>
      </c>
      <c r="AY330" s="91" t="str">
        <f t="shared" si="2561"/>
        <v/>
      </c>
      <c r="AZ330" s="91" t="str">
        <f t="shared" si="2562"/>
        <v/>
      </c>
      <c r="BA330" s="91" t="str">
        <f t="shared" si="2563"/>
        <v/>
      </c>
      <c r="BB330" s="91" t="str">
        <f t="shared" si="2564"/>
        <v/>
      </c>
      <c r="BC330" s="91" t="str">
        <f t="shared" si="2565"/>
        <v/>
      </c>
      <c r="BD330" s="91" t="str">
        <f t="shared" si="2566"/>
        <v/>
      </c>
      <c r="BE330" s="91" t="str">
        <f t="shared" si="2567"/>
        <v/>
      </c>
      <c r="BF330" s="91" t="str">
        <f t="shared" si="2568"/>
        <v/>
      </c>
      <c r="BG330" s="91" t="str">
        <f t="shared" si="2569"/>
        <v/>
      </c>
      <c r="BH330" s="91" t="str">
        <f t="shared" si="2570"/>
        <v/>
      </c>
      <c r="BI330" s="91" t="str">
        <f t="shared" si="2571"/>
        <v/>
      </c>
      <c r="BJ330" s="91" t="str">
        <f t="shared" si="2572"/>
        <v/>
      </c>
      <c r="BK330" s="91" t="str">
        <f t="shared" si="2573"/>
        <v/>
      </c>
      <c r="BL330" s="91" t="str">
        <f t="shared" si="2574"/>
        <v/>
      </c>
      <c r="BM330" s="91" t="str">
        <f t="shared" si="2575"/>
        <v/>
      </c>
      <c r="BN330" s="91" t="str">
        <f t="shared" si="2576"/>
        <v/>
      </c>
      <c r="BO330" s="91" t="str">
        <f t="shared" si="2577"/>
        <v/>
      </c>
      <c r="BP330" s="91" t="str">
        <f t="shared" si="2578"/>
        <v/>
      </c>
      <c r="BQ330" s="91" t="str">
        <f t="shared" si="2579"/>
        <v/>
      </c>
      <c r="BR330" s="91" t="str">
        <f t="shared" si="2580"/>
        <v/>
      </c>
      <c r="BS330" s="91" t="str">
        <f t="shared" si="2581"/>
        <v/>
      </c>
      <c r="BT330" s="91" t="str">
        <f t="shared" si="2582"/>
        <v/>
      </c>
      <c r="BU330" s="91" t="str">
        <f t="shared" si="2583"/>
        <v/>
      </c>
      <c r="BV330" s="91" t="str">
        <f t="shared" si="2584"/>
        <v/>
      </c>
      <c r="BW330" s="91" t="str">
        <f t="shared" si="2585"/>
        <v/>
      </c>
      <c r="BX330" s="91" t="str">
        <f t="shared" si="2586"/>
        <v/>
      </c>
      <c r="BY330" s="91" t="str">
        <f t="shared" si="2587"/>
        <v/>
      </c>
      <c r="BZ330" s="91" t="str">
        <f t="shared" si="2588"/>
        <v/>
      </c>
      <c r="CA330" s="91" t="str">
        <f t="shared" si="2589"/>
        <v/>
      </c>
      <c r="CB330" s="91" t="str">
        <f t="shared" si="2590"/>
        <v/>
      </c>
      <c r="CC330" s="91" t="str">
        <f t="shared" si="2591"/>
        <v/>
      </c>
      <c r="CD330" s="91" t="str">
        <f t="shared" si="2592"/>
        <v/>
      </c>
      <c r="CE330" s="91" t="str">
        <f t="shared" si="2593"/>
        <v/>
      </c>
      <c r="CF330" s="91" t="str">
        <f t="shared" si="2594"/>
        <v/>
      </c>
      <c r="CG330" s="91" t="str">
        <f t="shared" si="2595"/>
        <v/>
      </c>
      <c r="CH330" s="91" t="str">
        <f t="shared" si="2596"/>
        <v/>
      </c>
      <c r="CI330" s="91" t="str">
        <f t="shared" si="2597"/>
        <v>нет</v>
      </c>
      <c r="CJ330" s="63" t="e">
        <f>IF(LEN('Описание предлагаемого товара'!#REF!)&gt;0,'Описание предлагаемого товара'!#REF!,"")</f>
        <v>#REF!</v>
      </c>
      <c r="CK330" s="91" t="e">
        <f t="shared" ref="CK330:CL330" si="3105">IFERROR(REPLACE(CJ330,FIND(CHAR(10),CJ330,1),1,""),CJ330)</f>
        <v>#REF!</v>
      </c>
      <c r="CL330" s="91" t="e">
        <f t="shared" si="3105"/>
        <v>#REF!</v>
      </c>
      <c r="CM330" s="91" t="e">
        <f t="shared" si="2599"/>
        <v>#REF!</v>
      </c>
      <c r="CN330" s="91" t="e">
        <f t="shared" si="2600"/>
        <v>#REF!</v>
      </c>
      <c r="CO330" s="91" t="e">
        <f t="shared" si="2601"/>
        <v>#REF!</v>
      </c>
      <c r="CP330" s="90" t="e">
        <f>IF(AU330="Не указан реестровый номер (мера нац.режима Запрет)","",IF(CI330="нет","",IF(CU330="да","исключение(не смотрим баллы)",IFERROR(IF(CI330*1&gt;0,IFERROR(IF(VLOOKUP(CI330*1,Обработ.выгрузка_реестра_РФ!$A:$G,7,)=0,"Баллы не установлены",VLOOKUP(CI330*1,Обработ.выгрузка_реестра_РФ!$A:$G,7,)),IF(LEN(CI330)&gt;14,"","нет номера в реестре РФ")),""),IF(LEN(CI330)=0,"","Некорректный реестровый номер")))))</f>
        <v>#REF!</v>
      </c>
      <c r="CQ330" s="33" t="e">
        <f>IF(LEN(C330)&gt;0,IFERROR(IF(LEN(H330)&gt;0,IF(LEN(VLOOKUP(H330,'исключения(не_смотрим_баллы)'!$A:$C,1,))&gt;0,"да","нет"),"не введен ОКПД2"),"нет"),"")</f>
        <v>#REF!</v>
      </c>
      <c r="CR330" s="33" t="e">
        <f ca="1">IF(CQ330="да",IF(TODAY()&lt;VLOOKUP(H330,'исключения(не_смотрим_баллы)'!$A:$C,3,),"да","нет"),"")</f>
        <v>#REF!</v>
      </c>
      <c r="CS330" s="33" t="str">
        <f>IFERROR(IF(CQ330="да",IF(VLOOKUP(CI330*1,Обработ.выгрузка_реестра_РФ!$A:$G,2,)&lt;VLOOKUP(H330,'исключения(не_смотрим_баллы)'!$A:$C,2,),"да","нет"),""),"")</f>
        <v/>
      </c>
      <c r="CT330" s="24"/>
      <c r="CU330" s="33" t="e">
        <f t="shared" si="2613"/>
        <v>#REF!</v>
      </c>
      <c r="CV330" s="91" t="e">
        <f t="shared" si="2614"/>
        <v>#REF!</v>
      </c>
      <c r="CW330" s="27" t="e">
        <f t="shared" si="2615"/>
        <v>#REF!</v>
      </c>
      <c r="CX330" s="26" t="e">
        <f t="shared" si="2544"/>
        <v>#REF!</v>
      </c>
      <c r="CY330" s="64" t="e">
        <f>IF(LEN('Описание предлагаемого товара'!#REF!)&gt;0,'Описание предлагаемого товара'!#REF!,"")</f>
        <v>#REF!</v>
      </c>
      <c r="CZ330" s="95" t="e">
        <f t="shared" si="2602"/>
        <v>#REF!</v>
      </c>
      <c r="DA330" s="95" t="e">
        <f t="shared" ref="DA330" si="3106">IFERROR(REPLACE(CZ330,FIND(" ",CZ330,1),1,""),CZ330)</f>
        <v>#REF!</v>
      </c>
      <c r="DB330" s="95" t="e">
        <f t="shared" si="2546"/>
        <v>#REF!</v>
      </c>
      <c r="DC330" s="95" t="e">
        <f t="shared" ref="DC330:DD330" si="3107">IFERROR(REPLACE(DB330,FIND("г.",DB330,1),2,""),DB330)</f>
        <v>#REF!</v>
      </c>
      <c r="DD330" s="95" t="e">
        <f t="shared" si="3107"/>
        <v>#REF!</v>
      </c>
      <c r="DE330" s="95" t="e">
        <f t="shared" ref="DE330:DF330" si="3108">IFERROR(REPLACE(DD330,FIND("г",DD330,1),1,""),DD330)</f>
        <v>#REF!</v>
      </c>
      <c r="DF330" s="95" t="e">
        <f t="shared" si="3108"/>
        <v>#REF!</v>
      </c>
      <c r="DG330" s="95" t="e">
        <f t="shared" si="2619"/>
        <v>#REF!</v>
      </c>
      <c r="DH330" s="25" t="str">
        <f>IFERROR(VLOOKUP(CI330*1,Обработ.выгрузка_реестра_РФ!$A:$G,5,),"")</f>
        <v/>
      </c>
      <c r="DI330" s="27" t="str">
        <f t="shared" si="2629"/>
        <v/>
      </c>
      <c r="DJ330" s="27" t="str">
        <f t="shared" ca="1" si="2606"/>
        <v/>
      </c>
      <c r="DK330" s="63" t="e">
        <f>IF(LEN('Описание предлагаемого товара'!#REF!)&gt;0,'Описание предлагаемого товара'!#REF!,"")</f>
        <v>#REF!</v>
      </c>
      <c r="DL330" s="63" t="e">
        <f>IF(LEN('Описание предлагаемого товара'!#REF!)&gt;0,'Описание предлагаемого товара'!#REF!,"")</f>
        <v>#REF!</v>
      </c>
      <c r="DM330" s="32"/>
    </row>
    <row r="331" spans="1:117" ht="48.75" customHeight="1" x14ac:dyDescent="0.25">
      <c r="A331" s="61" t="e">
        <f>IF(LEN('Описание предлагаемого товара'!#REF!)&gt;0,'Описание предлагаемого товара'!#REF!,"")</f>
        <v>#REF!</v>
      </c>
      <c r="B331" s="65" t="e">
        <f>IF(LEN('Описание предлагаемого товара'!#REF!)&gt;0,'Описание предлагаемого товара'!#REF!,"")</f>
        <v>#REF!</v>
      </c>
      <c r="C331" s="61" t="e">
        <f>IF(LEN('Описание предлагаемого товара'!#REF!)&gt;0,'Описание предлагаемого товара'!#REF!,"")</f>
        <v>#REF!</v>
      </c>
      <c r="D331" s="61" t="e">
        <f>IF(LEN('Описание предлагаемого товара'!#REF!)&gt;0,'Описание предлагаемого товара'!#REF!,"")</f>
        <v>#REF!</v>
      </c>
      <c r="E331" s="61" t="e">
        <f>IF(LEN('Описание предлагаемого товара'!#REF!)&gt;0,'Описание предлагаемого товара'!#REF!,"")</f>
        <v>#REF!</v>
      </c>
      <c r="F331" s="61" t="e">
        <f>IF(LEN('Описание предлагаемого товара'!#REF!)&gt;0,'Описание предлагаемого товара'!#REF!,"")</f>
        <v>#REF!</v>
      </c>
      <c r="G331" s="61" t="e">
        <f>IF(LEN('Описание предлагаемого товара'!#REF!)&gt;0,'Описание предлагаемого товара'!#REF!,"")</f>
        <v>#REF!</v>
      </c>
      <c r="H331" s="61" t="e">
        <f>IF(LEN('Описание предлагаемого товара'!#REF!)&gt;0,'Описание предлагаемого товара'!#REF!,"")</f>
        <v>#REF!</v>
      </c>
      <c r="I331" s="61" t="e">
        <f>IF(LEN('Описание предлагаемого товара'!#REF!)&gt;0,'Описание предлагаемого товара'!#REF!,"")</f>
        <v>#REF!</v>
      </c>
      <c r="J331" s="38" t="str">
        <f>IFERROR(VLOOKUP(B331,SAP!$A:$E,5,),"")</f>
        <v/>
      </c>
      <c r="K331" s="40" t="str">
        <f t="shared" si="2549"/>
        <v/>
      </c>
      <c r="L331" s="61" t="e">
        <f>IF(LEN('Описание предлагаемого товара'!#REF!)&gt;0,IFERROR('Описание предлагаемого товара'!#REF!*1,""),"")</f>
        <v>#REF!</v>
      </c>
      <c r="M331" s="39" t="str">
        <f>IFERROR(VLOOKUP(B331,SAP!$A:$E,2,),"")</f>
        <v/>
      </c>
      <c r="N331" s="41" t="str">
        <f t="shared" si="2685"/>
        <v/>
      </c>
      <c r="O331" s="39" t="str">
        <f t="shared" si="2536"/>
        <v/>
      </c>
      <c r="P331" s="36" t="e">
        <f>IF(LEN('Описание предлагаемого товара'!#REF!)&gt;0,'Описание предлагаемого товара'!#REF!,"")</f>
        <v>#REF!</v>
      </c>
      <c r="Q33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31" s="37" t="e">
        <f>IF(LEN('Описание предлагаемого товара'!#REF!)&gt;0,'Описание предлагаемого товара'!#REF!,"")</f>
        <v>#REF!</v>
      </c>
      <c r="S331" s="37" t="e">
        <f>IF(LEN('Описание предлагаемого товара'!#REF!)&gt;0,'Описание предлагаемого товара'!#REF!,"")</f>
        <v>#REF!</v>
      </c>
      <c r="T33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31" s="23" t="str">
        <f>IFERROR(VLOOKUP(CI331*1,Обработ.выгрузка_реестра_РФ!$A:$G,6,),"")</f>
        <v/>
      </c>
      <c r="V331" s="61" t="e">
        <f>IF(LEN('Описание предлагаемого товара'!#REF!)&gt;0,'Описание предлагаемого товара'!#REF!,"")</f>
        <v>#REF!</v>
      </c>
      <c r="W331" s="62" t="e">
        <f>IF(LEN('Описание предлагаемого товара'!#REF!)&gt;0,'Описание предлагаемого товара'!#REF!,"")</f>
        <v>#REF!</v>
      </c>
      <c r="X331" s="91" t="e">
        <f t="shared" ref="X331:Y331" si="3109">IFERROR(REPLACE(W331,FIND(CHAR(10),W331,1),1," "),W331)</f>
        <v>#REF!</v>
      </c>
      <c r="Y331" s="91" t="e">
        <f t="shared" si="3109"/>
        <v>#REF!</v>
      </c>
      <c r="Z331" s="91" t="e">
        <f t="shared" si="2551"/>
        <v>#REF!</v>
      </c>
      <c r="AA331" s="91" t="e">
        <f t="shared" si="2552"/>
        <v>#REF!</v>
      </c>
      <c r="AB331" s="91" t="e">
        <f t="shared" si="2553"/>
        <v>#REF!</v>
      </c>
      <c r="AC331" s="91" t="e">
        <f t="shared" ref="AC331:AF331" si="3110">IFERROR(REPLACE(AB331,FIND("  ",AB331,1),2," "),AB331)</f>
        <v>#REF!</v>
      </c>
      <c r="AD331" s="91" t="e">
        <f t="shared" si="3110"/>
        <v>#REF!</v>
      </c>
      <c r="AE331" s="91" t="e">
        <f t="shared" si="3110"/>
        <v>#REF!</v>
      </c>
      <c r="AF331" s="91" t="e">
        <f t="shared" si="3110"/>
        <v>#REF!</v>
      </c>
      <c r="AG331" s="23" t="str">
        <f>IFERROR(VLOOKUP(CI331*1,Обработ.выгрузка_реестра_РФ!$A:$G,4,),"")</f>
        <v/>
      </c>
      <c r="AH331" s="91" t="str">
        <f t="shared" ref="AH331:AI331" si="3111">IFERROR(REPLACE(AG331,FIND("-",AG331,1),1,"*"),AG331)</f>
        <v/>
      </c>
      <c r="AI331" s="91" t="str">
        <f t="shared" si="3111"/>
        <v/>
      </c>
      <c r="AJ331" s="27" t="str">
        <f t="shared" si="2651"/>
        <v/>
      </c>
      <c r="AK331" s="63" t="e">
        <f>IF(LEN('Описание предлагаемого товара'!#REF!)&gt;0,'Описание предлагаемого товара'!#REF!,"")</f>
        <v>#REF!</v>
      </c>
      <c r="AL331" s="91" t="e">
        <f t="shared" ref="AL331:AM331" si="3112">IFERROR(REPLACE(AK331,FIND(CHAR(10),AK331,1),1,""),AK331)</f>
        <v>#REF!</v>
      </c>
      <c r="AM331" s="91" t="e">
        <f t="shared" si="3112"/>
        <v>#REF!</v>
      </c>
      <c r="AN331" s="91" t="e">
        <f t="shared" ref="AN331:AR331" si="3113">IFERROR(REPLACE(AM331,FIND(" ",AM331,1),1,""),AM331)</f>
        <v>#REF!</v>
      </c>
      <c r="AO331" s="91" t="e">
        <f t="shared" si="3113"/>
        <v>#REF!</v>
      </c>
      <c r="AP331" s="91" t="e">
        <f t="shared" si="3113"/>
        <v>#REF!</v>
      </c>
      <c r="AQ331" s="91" t="e">
        <f t="shared" si="3113"/>
        <v>#REF!</v>
      </c>
      <c r="AR331" s="91" t="e">
        <f t="shared" si="3113"/>
        <v>#REF!</v>
      </c>
      <c r="AS331" s="91" t="e">
        <f t="shared" si="2558"/>
        <v>#REF!</v>
      </c>
      <c r="AT331" s="91" t="e">
        <f t="shared" si="2559"/>
        <v>#REF!</v>
      </c>
      <c r="AU331" s="32" t="e">
        <f t="shared" si="2542"/>
        <v>#REF!</v>
      </c>
      <c r="AV331" s="93" t="e">
        <f>'Описание предлагаемого товара'!#REF!</f>
        <v>#REF!</v>
      </c>
      <c r="AW331" s="91" t="e">
        <f>MIN(SEARCH({0,1,2,3,4,5,6,7,8,9},AV331&amp; "0123456789"))</f>
        <v>#REF!</v>
      </c>
      <c r="AX331" s="91" t="str">
        <f t="shared" si="2560"/>
        <v/>
      </c>
      <c r="AY331" s="91" t="str">
        <f t="shared" si="2561"/>
        <v/>
      </c>
      <c r="AZ331" s="91" t="str">
        <f t="shared" si="2562"/>
        <v/>
      </c>
      <c r="BA331" s="91" t="str">
        <f t="shared" si="2563"/>
        <v/>
      </c>
      <c r="BB331" s="91" t="str">
        <f t="shared" si="2564"/>
        <v/>
      </c>
      <c r="BC331" s="91" t="str">
        <f t="shared" si="2565"/>
        <v/>
      </c>
      <c r="BD331" s="91" t="str">
        <f t="shared" si="2566"/>
        <v/>
      </c>
      <c r="BE331" s="91" t="str">
        <f t="shared" si="2567"/>
        <v/>
      </c>
      <c r="BF331" s="91" t="str">
        <f t="shared" si="2568"/>
        <v/>
      </c>
      <c r="BG331" s="91" t="str">
        <f t="shared" si="2569"/>
        <v/>
      </c>
      <c r="BH331" s="91" t="str">
        <f t="shared" si="2570"/>
        <v/>
      </c>
      <c r="BI331" s="91" t="str">
        <f t="shared" si="2571"/>
        <v/>
      </c>
      <c r="BJ331" s="91" t="str">
        <f t="shared" si="2572"/>
        <v/>
      </c>
      <c r="BK331" s="91" t="str">
        <f t="shared" si="2573"/>
        <v/>
      </c>
      <c r="BL331" s="91" t="str">
        <f t="shared" si="2574"/>
        <v/>
      </c>
      <c r="BM331" s="91" t="str">
        <f t="shared" si="2575"/>
        <v/>
      </c>
      <c r="BN331" s="91" t="str">
        <f t="shared" si="2576"/>
        <v/>
      </c>
      <c r="BO331" s="91" t="str">
        <f t="shared" si="2577"/>
        <v/>
      </c>
      <c r="BP331" s="91" t="str">
        <f t="shared" si="2578"/>
        <v/>
      </c>
      <c r="BQ331" s="91" t="str">
        <f t="shared" si="2579"/>
        <v/>
      </c>
      <c r="BR331" s="91" t="str">
        <f t="shared" si="2580"/>
        <v/>
      </c>
      <c r="BS331" s="91" t="str">
        <f t="shared" si="2581"/>
        <v/>
      </c>
      <c r="BT331" s="91" t="str">
        <f t="shared" si="2582"/>
        <v/>
      </c>
      <c r="BU331" s="91" t="str">
        <f t="shared" si="2583"/>
        <v/>
      </c>
      <c r="BV331" s="91" t="str">
        <f t="shared" si="2584"/>
        <v/>
      </c>
      <c r="BW331" s="91" t="str">
        <f t="shared" si="2585"/>
        <v/>
      </c>
      <c r="BX331" s="91" t="str">
        <f t="shared" si="2586"/>
        <v/>
      </c>
      <c r="BY331" s="91" t="str">
        <f t="shared" si="2587"/>
        <v/>
      </c>
      <c r="BZ331" s="91" t="str">
        <f t="shared" si="2588"/>
        <v/>
      </c>
      <c r="CA331" s="91" t="str">
        <f t="shared" si="2589"/>
        <v/>
      </c>
      <c r="CB331" s="91" t="str">
        <f t="shared" si="2590"/>
        <v/>
      </c>
      <c r="CC331" s="91" t="str">
        <f t="shared" si="2591"/>
        <v/>
      </c>
      <c r="CD331" s="91" t="str">
        <f t="shared" si="2592"/>
        <v/>
      </c>
      <c r="CE331" s="91" t="str">
        <f t="shared" si="2593"/>
        <v/>
      </c>
      <c r="CF331" s="91" t="str">
        <f t="shared" si="2594"/>
        <v/>
      </c>
      <c r="CG331" s="91" t="str">
        <f t="shared" si="2595"/>
        <v/>
      </c>
      <c r="CH331" s="91" t="str">
        <f t="shared" si="2596"/>
        <v/>
      </c>
      <c r="CI331" s="91" t="str">
        <f t="shared" si="2597"/>
        <v>нет</v>
      </c>
      <c r="CJ331" s="63" t="e">
        <f>IF(LEN('Описание предлагаемого товара'!#REF!)&gt;0,'Описание предлагаемого товара'!#REF!,"")</f>
        <v>#REF!</v>
      </c>
      <c r="CK331" s="91" t="e">
        <f t="shared" ref="CK331:CL331" si="3114">IFERROR(REPLACE(CJ331,FIND(CHAR(10),CJ331,1),1,""),CJ331)</f>
        <v>#REF!</v>
      </c>
      <c r="CL331" s="91" t="e">
        <f t="shared" si="3114"/>
        <v>#REF!</v>
      </c>
      <c r="CM331" s="91" t="e">
        <f t="shared" si="2599"/>
        <v>#REF!</v>
      </c>
      <c r="CN331" s="91" t="e">
        <f t="shared" si="2600"/>
        <v>#REF!</v>
      </c>
      <c r="CO331" s="91" t="e">
        <f t="shared" si="2601"/>
        <v>#REF!</v>
      </c>
      <c r="CP331" s="90" t="e">
        <f>IF(AU331="Не указан реестровый номер (мера нац.режима Запрет)","",IF(CI331="нет","",IF(CU331="да","исключение(не смотрим баллы)",IFERROR(IF(CI331*1&gt;0,IFERROR(IF(VLOOKUP(CI331*1,Обработ.выгрузка_реестра_РФ!$A:$G,7,)=0,"Баллы не установлены",VLOOKUP(CI331*1,Обработ.выгрузка_реестра_РФ!$A:$G,7,)),IF(LEN(CI331)&gt;14,"","нет номера в реестре РФ")),""),IF(LEN(CI331)=0,"","Некорректный реестровый номер")))))</f>
        <v>#REF!</v>
      </c>
      <c r="CQ331" s="33" t="e">
        <f>IF(LEN(C331)&gt;0,IFERROR(IF(LEN(H331)&gt;0,IF(LEN(VLOOKUP(H331,'исключения(не_смотрим_баллы)'!$A:$C,1,))&gt;0,"да","нет"),"не введен ОКПД2"),"нет"),"")</f>
        <v>#REF!</v>
      </c>
      <c r="CR331" s="33" t="e">
        <f ca="1">IF(CQ331="да",IF(TODAY()&lt;VLOOKUP(H331,'исключения(не_смотрим_баллы)'!$A:$C,3,),"да","нет"),"")</f>
        <v>#REF!</v>
      </c>
      <c r="CS331" s="33" t="str">
        <f>IFERROR(IF(CQ331="да",IF(VLOOKUP(CI331*1,Обработ.выгрузка_реестра_РФ!$A:$G,2,)&lt;VLOOKUP(H331,'исключения(не_смотрим_баллы)'!$A:$C,2,),"да","нет"),""),"")</f>
        <v/>
      </c>
      <c r="CT331" s="24"/>
      <c r="CU331" s="33" t="e">
        <f t="shared" si="2613"/>
        <v>#REF!</v>
      </c>
      <c r="CV331" s="91" t="e">
        <f t="shared" si="2614"/>
        <v>#REF!</v>
      </c>
      <c r="CW331" s="27" t="e">
        <f t="shared" si="2615"/>
        <v>#REF!</v>
      </c>
      <c r="CX331" s="26" t="e">
        <f t="shared" si="2544"/>
        <v>#REF!</v>
      </c>
      <c r="CY331" s="64" t="e">
        <f>IF(LEN('Описание предлагаемого товара'!#REF!)&gt;0,'Описание предлагаемого товара'!#REF!,"")</f>
        <v>#REF!</v>
      </c>
      <c r="CZ331" s="95" t="e">
        <f t="shared" si="2602"/>
        <v>#REF!</v>
      </c>
      <c r="DA331" s="95" t="e">
        <f t="shared" ref="DA331" si="3115">IFERROR(REPLACE(CZ331,FIND(" ",CZ331,1),1,""),CZ331)</f>
        <v>#REF!</v>
      </c>
      <c r="DB331" s="95" t="e">
        <f t="shared" si="2546"/>
        <v>#REF!</v>
      </c>
      <c r="DC331" s="95" t="e">
        <f t="shared" ref="DC331:DD331" si="3116">IFERROR(REPLACE(DB331,FIND("г.",DB331,1),2,""),DB331)</f>
        <v>#REF!</v>
      </c>
      <c r="DD331" s="95" t="e">
        <f t="shared" si="3116"/>
        <v>#REF!</v>
      </c>
      <c r="DE331" s="95" t="e">
        <f t="shared" ref="DE331:DF331" si="3117">IFERROR(REPLACE(DD331,FIND("г",DD331,1),1,""),DD331)</f>
        <v>#REF!</v>
      </c>
      <c r="DF331" s="95" t="e">
        <f t="shared" si="3117"/>
        <v>#REF!</v>
      </c>
      <c r="DG331" s="95" t="e">
        <f t="shared" si="2619"/>
        <v>#REF!</v>
      </c>
      <c r="DH331" s="25" t="str">
        <f>IFERROR(VLOOKUP(CI331*1,Обработ.выгрузка_реестра_РФ!$A:$G,5,),"")</f>
        <v/>
      </c>
      <c r="DI331" s="27" t="str">
        <f t="shared" si="2629"/>
        <v/>
      </c>
      <c r="DJ331" s="27" t="str">
        <f t="shared" ca="1" si="2606"/>
        <v/>
      </c>
      <c r="DK331" s="63" t="e">
        <f>IF(LEN('Описание предлагаемого товара'!#REF!)&gt;0,'Описание предлагаемого товара'!#REF!,"")</f>
        <v>#REF!</v>
      </c>
      <c r="DL331" s="63" t="e">
        <f>IF(LEN('Описание предлагаемого товара'!#REF!)&gt;0,'Описание предлагаемого товара'!#REF!,"")</f>
        <v>#REF!</v>
      </c>
      <c r="DM331" s="32"/>
    </row>
    <row r="332" spans="1:117" ht="48.75" customHeight="1" x14ac:dyDescent="0.25">
      <c r="A332" s="61" t="e">
        <f>IF(LEN('Описание предлагаемого товара'!#REF!)&gt;0,'Описание предлагаемого товара'!#REF!,"")</f>
        <v>#REF!</v>
      </c>
      <c r="B332" s="65" t="e">
        <f>IF(LEN('Описание предлагаемого товара'!#REF!)&gt;0,'Описание предлагаемого товара'!#REF!,"")</f>
        <v>#REF!</v>
      </c>
      <c r="C332" s="61" t="e">
        <f>IF(LEN('Описание предлагаемого товара'!#REF!)&gt;0,'Описание предлагаемого товара'!#REF!,"")</f>
        <v>#REF!</v>
      </c>
      <c r="D332" s="61" t="e">
        <f>IF(LEN('Описание предлагаемого товара'!#REF!)&gt;0,'Описание предлагаемого товара'!#REF!,"")</f>
        <v>#REF!</v>
      </c>
      <c r="E332" s="61" t="e">
        <f>IF(LEN('Описание предлагаемого товара'!#REF!)&gt;0,'Описание предлагаемого товара'!#REF!,"")</f>
        <v>#REF!</v>
      </c>
      <c r="F332" s="61" t="e">
        <f>IF(LEN('Описание предлагаемого товара'!#REF!)&gt;0,'Описание предлагаемого товара'!#REF!,"")</f>
        <v>#REF!</v>
      </c>
      <c r="G332" s="61" t="e">
        <f>IF(LEN('Описание предлагаемого товара'!#REF!)&gt;0,'Описание предлагаемого товара'!#REF!,"")</f>
        <v>#REF!</v>
      </c>
      <c r="H332" s="61" t="e">
        <f>IF(LEN('Описание предлагаемого товара'!#REF!)&gt;0,'Описание предлагаемого товара'!#REF!,"")</f>
        <v>#REF!</v>
      </c>
      <c r="I332" s="61" t="e">
        <f>IF(LEN('Описание предлагаемого товара'!#REF!)&gt;0,'Описание предлагаемого товара'!#REF!,"")</f>
        <v>#REF!</v>
      </c>
      <c r="J332" s="38" t="str">
        <f>IFERROR(VLOOKUP(B332,SAP!$A:$E,5,),"")</f>
        <v/>
      </c>
      <c r="K332" s="40" t="str">
        <f t="shared" si="2549"/>
        <v/>
      </c>
      <c r="L332" s="61" t="e">
        <f>IF(LEN('Описание предлагаемого товара'!#REF!)&gt;0,IFERROR('Описание предлагаемого товара'!#REF!*1,""),"")</f>
        <v>#REF!</v>
      </c>
      <c r="M332" s="39" t="str">
        <f>IFERROR(VLOOKUP(B332,SAP!$A:$E,2,),"")</f>
        <v/>
      </c>
      <c r="N332" s="41" t="str">
        <f t="shared" si="2685"/>
        <v/>
      </c>
      <c r="O332" s="39" t="str">
        <f t="shared" si="2536"/>
        <v/>
      </c>
      <c r="P332" s="36" t="e">
        <f>IF(LEN('Описание предлагаемого товара'!#REF!)&gt;0,'Описание предлагаемого товара'!#REF!,"")</f>
        <v>#REF!</v>
      </c>
      <c r="Q33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32" s="37" t="e">
        <f>IF(LEN('Описание предлагаемого товара'!#REF!)&gt;0,'Описание предлагаемого товара'!#REF!,"")</f>
        <v>#REF!</v>
      </c>
      <c r="S332" s="37" t="e">
        <f>IF(LEN('Описание предлагаемого товара'!#REF!)&gt;0,'Описание предлагаемого товара'!#REF!,"")</f>
        <v>#REF!</v>
      </c>
      <c r="T33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32" s="23" t="str">
        <f>IFERROR(VLOOKUP(CI332*1,Обработ.выгрузка_реестра_РФ!$A:$G,6,),"")</f>
        <v/>
      </c>
      <c r="V332" s="61" t="e">
        <f>IF(LEN('Описание предлагаемого товара'!#REF!)&gt;0,'Описание предлагаемого товара'!#REF!,"")</f>
        <v>#REF!</v>
      </c>
      <c r="W332" s="62" t="e">
        <f>IF(LEN('Описание предлагаемого товара'!#REF!)&gt;0,'Описание предлагаемого товара'!#REF!,"")</f>
        <v>#REF!</v>
      </c>
      <c r="X332" s="91" t="e">
        <f t="shared" ref="X332:Y332" si="3118">IFERROR(REPLACE(W332,FIND(CHAR(10),W332,1),1," "),W332)</f>
        <v>#REF!</v>
      </c>
      <c r="Y332" s="91" t="e">
        <f t="shared" si="3118"/>
        <v>#REF!</v>
      </c>
      <c r="Z332" s="91" t="e">
        <f t="shared" si="2551"/>
        <v>#REF!</v>
      </c>
      <c r="AA332" s="91" t="e">
        <f t="shared" si="2552"/>
        <v>#REF!</v>
      </c>
      <c r="AB332" s="91" t="e">
        <f t="shared" si="2553"/>
        <v>#REF!</v>
      </c>
      <c r="AC332" s="91" t="e">
        <f t="shared" ref="AC332:AF332" si="3119">IFERROR(REPLACE(AB332,FIND("  ",AB332,1),2," "),AB332)</f>
        <v>#REF!</v>
      </c>
      <c r="AD332" s="91" t="e">
        <f t="shared" si="3119"/>
        <v>#REF!</v>
      </c>
      <c r="AE332" s="91" t="e">
        <f t="shared" si="3119"/>
        <v>#REF!</v>
      </c>
      <c r="AF332" s="91" t="e">
        <f t="shared" si="3119"/>
        <v>#REF!</v>
      </c>
      <c r="AG332" s="23" t="str">
        <f>IFERROR(VLOOKUP(CI332*1,Обработ.выгрузка_реестра_РФ!$A:$G,4,),"")</f>
        <v/>
      </c>
      <c r="AH332" s="91" t="str">
        <f t="shared" ref="AH332:AI332" si="3120">IFERROR(REPLACE(AG332,FIND("-",AG332,1),1,"*"),AG332)</f>
        <v/>
      </c>
      <c r="AI332" s="91" t="str">
        <f t="shared" si="3120"/>
        <v/>
      </c>
      <c r="AJ332" s="27" t="str">
        <f t="shared" si="2651"/>
        <v/>
      </c>
      <c r="AK332" s="63" t="e">
        <f>IF(LEN('Описание предлагаемого товара'!#REF!)&gt;0,'Описание предлагаемого товара'!#REF!,"")</f>
        <v>#REF!</v>
      </c>
      <c r="AL332" s="91" t="e">
        <f t="shared" ref="AL332:AM332" si="3121">IFERROR(REPLACE(AK332,FIND(CHAR(10),AK332,1),1,""),AK332)</f>
        <v>#REF!</v>
      </c>
      <c r="AM332" s="91" t="e">
        <f t="shared" si="3121"/>
        <v>#REF!</v>
      </c>
      <c r="AN332" s="91" t="e">
        <f t="shared" ref="AN332:AR332" si="3122">IFERROR(REPLACE(AM332,FIND(" ",AM332,1),1,""),AM332)</f>
        <v>#REF!</v>
      </c>
      <c r="AO332" s="91" t="e">
        <f t="shared" si="3122"/>
        <v>#REF!</v>
      </c>
      <c r="AP332" s="91" t="e">
        <f t="shared" si="3122"/>
        <v>#REF!</v>
      </c>
      <c r="AQ332" s="91" t="e">
        <f t="shared" si="3122"/>
        <v>#REF!</v>
      </c>
      <c r="AR332" s="91" t="e">
        <f t="shared" si="3122"/>
        <v>#REF!</v>
      </c>
      <c r="AS332" s="91" t="e">
        <f t="shared" si="2558"/>
        <v>#REF!</v>
      </c>
      <c r="AT332" s="91" t="e">
        <f t="shared" si="2559"/>
        <v>#REF!</v>
      </c>
      <c r="AU332" s="32" t="e">
        <f t="shared" si="2542"/>
        <v>#REF!</v>
      </c>
      <c r="AV332" s="93" t="e">
        <f>'Описание предлагаемого товара'!#REF!</f>
        <v>#REF!</v>
      </c>
      <c r="AW332" s="91" t="e">
        <f>MIN(SEARCH({0,1,2,3,4,5,6,7,8,9},AV332&amp; "0123456789"))</f>
        <v>#REF!</v>
      </c>
      <c r="AX332" s="91" t="str">
        <f t="shared" si="2560"/>
        <v/>
      </c>
      <c r="AY332" s="91" t="str">
        <f t="shared" si="2561"/>
        <v/>
      </c>
      <c r="AZ332" s="91" t="str">
        <f t="shared" si="2562"/>
        <v/>
      </c>
      <c r="BA332" s="91" t="str">
        <f t="shared" si="2563"/>
        <v/>
      </c>
      <c r="BB332" s="91" t="str">
        <f t="shared" si="2564"/>
        <v/>
      </c>
      <c r="BC332" s="91" t="str">
        <f t="shared" si="2565"/>
        <v/>
      </c>
      <c r="BD332" s="91" t="str">
        <f t="shared" si="2566"/>
        <v/>
      </c>
      <c r="BE332" s="91" t="str">
        <f t="shared" si="2567"/>
        <v/>
      </c>
      <c r="BF332" s="91" t="str">
        <f t="shared" si="2568"/>
        <v/>
      </c>
      <c r="BG332" s="91" t="str">
        <f t="shared" si="2569"/>
        <v/>
      </c>
      <c r="BH332" s="91" t="str">
        <f t="shared" si="2570"/>
        <v/>
      </c>
      <c r="BI332" s="91" t="str">
        <f t="shared" si="2571"/>
        <v/>
      </c>
      <c r="BJ332" s="91" t="str">
        <f t="shared" si="2572"/>
        <v/>
      </c>
      <c r="BK332" s="91" t="str">
        <f t="shared" si="2573"/>
        <v/>
      </c>
      <c r="BL332" s="91" t="str">
        <f t="shared" si="2574"/>
        <v/>
      </c>
      <c r="BM332" s="91" t="str">
        <f t="shared" si="2575"/>
        <v/>
      </c>
      <c r="BN332" s="91" t="str">
        <f t="shared" si="2576"/>
        <v/>
      </c>
      <c r="BO332" s="91" t="str">
        <f t="shared" si="2577"/>
        <v/>
      </c>
      <c r="BP332" s="91" t="str">
        <f t="shared" si="2578"/>
        <v/>
      </c>
      <c r="BQ332" s="91" t="str">
        <f t="shared" si="2579"/>
        <v/>
      </c>
      <c r="BR332" s="91" t="str">
        <f t="shared" si="2580"/>
        <v/>
      </c>
      <c r="BS332" s="91" t="str">
        <f t="shared" si="2581"/>
        <v/>
      </c>
      <c r="BT332" s="91" t="str">
        <f t="shared" si="2582"/>
        <v/>
      </c>
      <c r="BU332" s="91" t="str">
        <f t="shared" si="2583"/>
        <v/>
      </c>
      <c r="BV332" s="91" t="str">
        <f t="shared" si="2584"/>
        <v/>
      </c>
      <c r="BW332" s="91" t="str">
        <f t="shared" si="2585"/>
        <v/>
      </c>
      <c r="BX332" s="91" t="str">
        <f t="shared" si="2586"/>
        <v/>
      </c>
      <c r="BY332" s="91" t="str">
        <f t="shared" si="2587"/>
        <v/>
      </c>
      <c r="BZ332" s="91" t="str">
        <f t="shared" si="2588"/>
        <v/>
      </c>
      <c r="CA332" s="91" t="str">
        <f t="shared" si="2589"/>
        <v/>
      </c>
      <c r="CB332" s="91" t="str">
        <f t="shared" si="2590"/>
        <v/>
      </c>
      <c r="CC332" s="91" t="str">
        <f t="shared" si="2591"/>
        <v/>
      </c>
      <c r="CD332" s="91" t="str">
        <f t="shared" si="2592"/>
        <v/>
      </c>
      <c r="CE332" s="91" t="str">
        <f t="shared" si="2593"/>
        <v/>
      </c>
      <c r="CF332" s="91" t="str">
        <f t="shared" si="2594"/>
        <v/>
      </c>
      <c r="CG332" s="91" t="str">
        <f t="shared" si="2595"/>
        <v/>
      </c>
      <c r="CH332" s="91" t="str">
        <f t="shared" si="2596"/>
        <v/>
      </c>
      <c r="CI332" s="91" t="str">
        <f t="shared" si="2597"/>
        <v>нет</v>
      </c>
      <c r="CJ332" s="63" t="e">
        <f>IF(LEN('Описание предлагаемого товара'!#REF!)&gt;0,'Описание предлагаемого товара'!#REF!,"")</f>
        <v>#REF!</v>
      </c>
      <c r="CK332" s="91" t="e">
        <f t="shared" ref="CK332:CL332" si="3123">IFERROR(REPLACE(CJ332,FIND(CHAR(10),CJ332,1),1,""),CJ332)</f>
        <v>#REF!</v>
      </c>
      <c r="CL332" s="91" t="e">
        <f t="shared" si="3123"/>
        <v>#REF!</v>
      </c>
      <c r="CM332" s="91" t="e">
        <f t="shared" si="2599"/>
        <v>#REF!</v>
      </c>
      <c r="CN332" s="91" t="e">
        <f t="shared" si="2600"/>
        <v>#REF!</v>
      </c>
      <c r="CO332" s="91" t="e">
        <f t="shared" si="2601"/>
        <v>#REF!</v>
      </c>
      <c r="CP332" s="90" t="e">
        <f>IF(AU332="Не указан реестровый номер (мера нац.режима Запрет)","",IF(CI332="нет","",IF(CU332="да","исключение(не смотрим баллы)",IFERROR(IF(CI332*1&gt;0,IFERROR(IF(VLOOKUP(CI332*1,Обработ.выгрузка_реестра_РФ!$A:$G,7,)=0,"Баллы не установлены",VLOOKUP(CI332*1,Обработ.выгрузка_реестра_РФ!$A:$G,7,)),IF(LEN(CI332)&gt;14,"","нет номера в реестре РФ")),""),IF(LEN(CI332)=0,"","Некорректный реестровый номер")))))</f>
        <v>#REF!</v>
      </c>
      <c r="CQ332" s="33" t="e">
        <f>IF(LEN(C332)&gt;0,IFERROR(IF(LEN(H332)&gt;0,IF(LEN(VLOOKUP(H332,'исключения(не_смотрим_баллы)'!$A:$C,1,))&gt;0,"да","нет"),"не введен ОКПД2"),"нет"),"")</f>
        <v>#REF!</v>
      </c>
      <c r="CR332" s="33" t="e">
        <f ca="1">IF(CQ332="да",IF(TODAY()&lt;VLOOKUP(H332,'исключения(не_смотрим_баллы)'!$A:$C,3,),"да","нет"),"")</f>
        <v>#REF!</v>
      </c>
      <c r="CS332" s="33" t="str">
        <f>IFERROR(IF(CQ332="да",IF(VLOOKUP(CI332*1,Обработ.выгрузка_реестра_РФ!$A:$G,2,)&lt;VLOOKUP(H332,'исключения(не_смотрим_баллы)'!$A:$C,2,),"да","нет"),""),"")</f>
        <v/>
      </c>
      <c r="CT332" s="24"/>
      <c r="CU332" s="33" t="e">
        <f t="shared" si="2613"/>
        <v>#REF!</v>
      </c>
      <c r="CV332" s="91" t="e">
        <f t="shared" si="2614"/>
        <v>#REF!</v>
      </c>
      <c r="CW332" s="27" t="e">
        <f t="shared" si="2615"/>
        <v>#REF!</v>
      </c>
      <c r="CX332" s="26" t="e">
        <f t="shared" si="2544"/>
        <v>#REF!</v>
      </c>
      <c r="CY332" s="64" t="e">
        <f>IF(LEN('Описание предлагаемого товара'!#REF!)&gt;0,'Описание предлагаемого товара'!#REF!,"")</f>
        <v>#REF!</v>
      </c>
      <c r="CZ332" s="95" t="e">
        <f t="shared" si="2602"/>
        <v>#REF!</v>
      </c>
      <c r="DA332" s="95" t="e">
        <f t="shared" ref="DA332" si="3124">IFERROR(REPLACE(CZ332,FIND(" ",CZ332,1),1,""),CZ332)</f>
        <v>#REF!</v>
      </c>
      <c r="DB332" s="95" t="e">
        <f t="shared" si="2546"/>
        <v>#REF!</v>
      </c>
      <c r="DC332" s="95" t="e">
        <f t="shared" ref="DC332:DD332" si="3125">IFERROR(REPLACE(DB332,FIND("г.",DB332,1),2,""),DB332)</f>
        <v>#REF!</v>
      </c>
      <c r="DD332" s="95" t="e">
        <f t="shared" si="3125"/>
        <v>#REF!</v>
      </c>
      <c r="DE332" s="95" t="e">
        <f t="shared" ref="DE332:DF332" si="3126">IFERROR(REPLACE(DD332,FIND("г",DD332,1),1,""),DD332)</f>
        <v>#REF!</v>
      </c>
      <c r="DF332" s="95" t="e">
        <f t="shared" si="3126"/>
        <v>#REF!</v>
      </c>
      <c r="DG332" s="95" t="e">
        <f t="shared" si="2619"/>
        <v>#REF!</v>
      </c>
      <c r="DH332" s="25" t="str">
        <f>IFERROR(VLOOKUP(CI332*1,Обработ.выгрузка_реестра_РФ!$A:$G,5,),"")</f>
        <v/>
      </c>
      <c r="DI332" s="27" t="str">
        <f t="shared" si="2629"/>
        <v/>
      </c>
      <c r="DJ332" s="27" t="str">
        <f t="shared" ca="1" si="2606"/>
        <v/>
      </c>
      <c r="DK332" s="63" t="e">
        <f>IF(LEN('Описание предлагаемого товара'!#REF!)&gt;0,'Описание предлагаемого товара'!#REF!,"")</f>
        <v>#REF!</v>
      </c>
      <c r="DL332" s="63" t="e">
        <f>IF(LEN('Описание предлагаемого товара'!#REF!)&gt;0,'Описание предлагаемого товара'!#REF!,"")</f>
        <v>#REF!</v>
      </c>
      <c r="DM332" s="32"/>
    </row>
    <row r="333" spans="1:117" ht="48.75" customHeight="1" x14ac:dyDescent="0.25">
      <c r="A333" s="61" t="e">
        <f>IF(LEN('Описание предлагаемого товара'!#REF!)&gt;0,'Описание предлагаемого товара'!#REF!,"")</f>
        <v>#REF!</v>
      </c>
      <c r="B333" s="65" t="e">
        <f>IF(LEN('Описание предлагаемого товара'!#REF!)&gt;0,'Описание предлагаемого товара'!#REF!,"")</f>
        <v>#REF!</v>
      </c>
      <c r="C333" s="61" t="e">
        <f>IF(LEN('Описание предлагаемого товара'!#REF!)&gt;0,'Описание предлагаемого товара'!#REF!,"")</f>
        <v>#REF!</v>
      </c>
      <c r="D333" s="61" t="e">
        <f>IF(LEN('Описание предлагаемого товара'!#REF!)&gt;0,'Описание предлагаемого товара'!#REF!,"")</f>
        <v>#REF!</v>
      </c>
      <c r="E333" s="61" t="e">
        <f>IF(LEN('Описание предлагаемого товара'!#REF!)&gt;0,'Описание предлагаемого товара'!#REF!,"")</f>
        <v>#REF!</v>
      </c>
      <c r="F333" s="61" t="e">
        <f>IF(LEN('Описание предлагаемого товара'!#REF!)&gt;0,'Описание предлагаемого товара'!#REF!,"")</f>
        <v>#REF!</v>
      </c>
      <c r="G333" s="61" t="e">
        <f>IF(LEN('Описание предлагаемого товара'!#REF!)&gt;0,'Описание предлагаемого товара'!#REF!,"")</f>
        <v>#REF!</v>
      </c>
      <c r="H333" s="61" t="e">
        <f>IF(LEN('Описание предлагаемого товара'!#REF!)&gt;0,'Описание предлагаемого товара'!#REF!,"")</f>
        <v>#REF!</v>
      </c>
      <c r="I333" s="61" t="e">
        <f>IF(LEN('Описание предлагаемого товара'!#REF!)&gt;0,'Описание предлагаемого товара'!#REF!,"")</f>
        <v>#REF!</v>
      </c>
      <c r="J333" s="38" t="str">
        <f>IFERROR(VLOOKUP(B333,SAP!$A:$E,5,),"")</f>
        <v/>
      </c>
      <c r="K333" s="40" t="str">
        <f t="shared" si="2549"/>
        <v/>
      </c>
      <c r="L333" s="61" t="e">
        <f>IF(LEN('Описание предлагаемого товара'!#REF!)&gt;0,IFERROR('Описание предлагаемого товара'!#REF!*1,""),"")</f>
        <v>#REF!</v>
      </c>
      <c r="M333" s="39" t="str">
        <f>IFERROR(VLOOKUP(B333,SAP!$A:$E,2,),"")</f>
        <v/>
      </c>
      <c r="N333" s="41" t="str">
        <f t="shared" si="2685"/>
        <v/>
      </c>
      <c r="O333" s="39" t="str">
        <f t="shared" si="2536"/>
        <v/>
      </c>
      <c r="P333" s="36" t="e">
        <f>IF(LEN('Описание предлагаемого товара'!#REF!)&gt;0,'Описание предлагаемого товара'!#REF!,"")</f>
        <v>#REF!</v>
      </c>
      <c r="Q33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33" s="37" t="e">
        <f>IF(LEN('Описание предлагаемого товара'!#REF!)&gt;0,'Описание предлагаемого товара'!#REF!,"")</f>
        <v>#REF!</v>
      </c>
      <c r="S333" s="37" t="e">
        <f>IF(LEN('Описание предлагаемого товара'!#REF!)&gt;0,'Описание предлагаемого товара'!#REF!,"")</f>
        <v>#REF!</v>
      </c>
      <c r="T33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33" s="23" t="str">
        <f>IFERROR(VLOOKUP(CI333*1,Обработ.выгрузка_реестра_РФ!$A:$G,6,),"")</f>
        <v/>
      </c>
      <c r="V333" s="61" t="e">
        <f>IF(LEN('Описание предлагаемого товара'!#REF!)&gt;0,'Описание предлагаемого товара'!#REF!,"")</f>
        <v>#REF!</v>
      </c>
      <c r="W333" s="62" t="e">
        <f>IF(LEN('Описание предлагаемого товара'!#REF!)&gt;0,'Описание предлагаемого товара'!#REF!,"")</f>
        <v>#REF!</v>
      </c>
      <c r="X333" s="91" t="e">
        <f t="shared" ref="X333:Y333" si="3127">IFERROR(REPLACE(W333,FIND(CHAR(10),W333,1),1," "),W333)</f>
        <v>#REF!</v>
      </c>
      <c r="Y333" s="91" t="e">
        <f t="shared" si="3127"/>
        <v>#REF!</v>
      </c>
      <c r="Z333" s="91" t="e">
        <f t="shared" si="2551"/>
        <v>#REF!</v>
      </c>
      <c r="AA333" s="91" t="e">
        <f t="shared" si="2552"/>
        <v>#REF!</v>
      </c>
      <c r="AB333" s="91" t="e">
        <f t="shared" si="2553"/>
        <v>#REF!</v>
      </c>
      <c r="AC333" s="91" t="e">
        <f t="shared" ref="AC333:AF333" si="3128">IFERROR(REPLACE(AB333,FIND("  ",AB333,1),2," "),AB333)</f>
        <v>#REF!</v>
      </c>
      <c r="AD333" s="91" t="e">
        <f t="shared" si="3128"/>
        <v>#REF!</v>
      </c>
      <c r="AE333" s="91" t="e">
        <f t="shared" si="3128"/>
        <v>#REF!</v>
      </c>
      <c r="AF333" s="91" t="e">
        <f t="shared" si="3128"/>
        <v>#REF!</v>
      </c>
      <c r="AG333" s="23" t="str">
        <f>IFERROR(VLOOKUP(CI333*1,Обработ.выгрузка_реестра_РФ!$A:$G,4,),"")</f>
        <v/>
      </c>
      <c r="AH333" s="91" t="str">
        <f t="shared" ref="AH333:AI333" si="3129">IFERROR(REPLACE(AG333,FIND("-",AG333,1),1,"*"),AG333)</f>
        <v/>
      </c>
      <c r="AI333" s="91" t="str">
        <f t="shared" si="3129"/>
        <v/>
      </c>
      <c r="AJ333" s="27" t="str">
        <f t="shared" si="2651"/>
        <v/>
      </c>
      <c r="AK333" s="63" t="e">
        <f>IF(LEN('Описание предлагаемого товара'!#REF!)&gt;0,'Описание предлагаемого товара'!#REF!,"")</f>
        <v>#REF!</v>
      </c>
      <c r="AL333" s="91" t="e">
        <f t="shared" ref="AL333:AM333" si="3130">IFERROR(REPLACE(AK333,FIND(CHAR(10),AK333,1),1,""),AK333)</f>
        <v>#REF!</v>
      </c>
      <c r="AM333" s="91" t="e">
        <f t="shared" si="3130"/>
        <v>#REF!</v>
      </c>
      <c r="AN333" s="91" t="e">
        <f t="shared" ref="AN333:AR333" si="3131">IFERROR(REPLACE(AM333,FIND(" ",AM333,1),1,""),AM333)</f>
        <v>#REF!</v>
      </c>
      <c r="AO333" s="91" t="e">
        <f t="shared" si="3131"/>
        <v>#REF!</v>
      </c>
      <c r="AP333" s="91" t="e">
        <f t="shared" si="3131"/>
        <v>#REF!</v>
      </c>
      <c r="AQ333" s="91" t="e">
        <f t="shared" si="3131"/>
        <v>#REF!</v>
      </c>
      <c r="AR333" s="91" t="e">
        <f t="shared" si="3131"/>
        <v>#REF!</v>
      </c>
      <c r="AS333" s="91" t="e">
        <f t="shared" si="2558"/>
        <v>#REF!</v>
      </c>
      <c r="AT333" s="91" t="e">
        <f t="shared" si="2559"/>
        <v>#REF!</v>
      </c>
      <c r="AU333" s="32" t="e">
        <f t="shared" si="2542"/>
        <v>#REF!</v>
      </c>
      <c r="AV333" s="93" t="e">
        <f>'Описание предлагаемого товара'!#REF!</f>
        <v>#REF!</v>
      </c>
      <c r="AW333" s="91" t="e">
        <f>MIN(SEARCH({0,1,2,3,4,5,6,7,8,9},AV333&amp; "0123456789"))</f>
        <v>#REF!</v>
      </c>
      <c r="AX333" s="91" t="str">
        <f t="shared" si="2560"/>
        <v/>
      </c>
      <c r="AY333" s="91" t="str">
        <f t="shared" si="2561"/>
        <v/>
      </c>
      <c r="AZ333" s="91" t="str">
        <f t="shared" si="2562"/>
        <v/>
      </c>
      <c r="BA333" s="91" t="str">
        <f t="shared" si="2563"/>
        <v/>
      </c>
      <c r="BB333" s="91" t="str">
        <f t="shared" si="2564"/>
        <v/>
      </c>
      <c r="BC333" s="91" t="str">
        <f t="shared" si="2565"/>
        <v/>
      </c>
      <c r="BD333" s="91" t="str">
        <f t="shared" si="2566"/>
        <v/>
      </c>
      <c r="BE333" s="91" t="str">
        <f t="shared" si="2567"/>
        <v/>
      </c>
      <c r="BF333" s="91" t="str">
        <f t="shared" si="2568"/>
        <v/>
      </c>
      <c r="BG333" s="91" t="str">
        <f t="shared" si="2569"/>
        <v/>
      </c>
      <c r="BH333" s="91" t="str">
        <f t="shared" si="2570"/>
        <v/>
      </c>
      <c r="BI333" s="91" t="str">
        <f t="shared" si="2571"/>
        <v/>
      </c>
      <c r="BJ333" s="91" t="str">
        <f t="shared" si="2572"/>
        <v/>
      </c>
      <c r="BK333" s="91" t="str">
        <f t="shared" si="2573"/>
        <v/>
      </c>
      <c r="BL333" s="91" t="str">
        <f t="shared" si="2574"/>
        <v/>
      </c>
      <c r="BM333" s="91" t="str">
        <f t="shared" si="2575"/>
        <v/>
      </c>
      <c r="BN333" s="91" t="str">
        <f t="shared" si="2576"/>
        <v/>
      </c>
      <c r="BO333" s="91" t="str">
        <f t="shared" si="2577"/>
        <v/>
      </c>
      <c r="BP333" s="91" t="str">
        <f t="shared" si="2578"/>
        <v/>
      </c>
      <c r="BQ333" s="91" t="str">
        <f t="shared" si="2579"/>
        <v/>
      </c>
      <c r="BR333" s="91" t="str">
        <f t="shared" si="2580"/>
        <v/>
      </c>
      <c r="BS333" s="91" t="str">
        <f t="shared" si="2581"/>
        <v/>
      </c>
      <c r="BT333" s="91" t="str">
        <f t="shared" si="2582"/>
        <v/>
      </c>
      <c r="BU333" s="91" t="str">
        <f t="shared" si="2583"/>
        <v/>
      </c>
      <c r="BV333" s="91" t="str">
        <f t="shared" si="2584"/>
        <v/>
      </c>
      <c r="BW333" s="91" t="str">
        <f t="shared" si="2585"/>
        <v/>
      </c>
      <c r="BX333" s="91" t="str">
        <f t="shared" si="2586"/>
        <v/>
      </c>
      <c r="BY333" s="91" t="str">
        <f t="shared" si="2587"/>
        <v/>
      </c>
      <c r="BZ333" s="91" t="str">
        <f t="shared" si="2588"/>
        <v/>
      </c>
      <c r="CA333" s="91" t="str">
        <f t="shared" si="2589"/>
        <v/>
      </c>
      <c r="CB333" s="91" t="str">
        <f t="shared" si="2590"/>
        <v/>
      </c>
      <c r="CC333" s="91" t="str">
        <f t="shared" si="2591"/>
        <v/>
      </c>
      <c r="CD333" s="91" t="str">
        <f t="shared" si="2592"/>
        <v/>
      </c>
      <c r="CE333" s="91" t="str">
        <f t="shared" si="2593"/>
        <v/>
      </c>
      <c r="CF333" s="91" t="str">
        <f t="shared" si="2594"/>
        <v/>
      </c>
      <c r="CG333" s="91" t="str">
        <f t="shared" si="2595"/>
        <v/>
      </c>
      <c r="CH333" s="91" t="str">
        <f t="shared" si="2596"/>
        <v/>
      </c>
      <c r="CI333" s="91" t="str">
        <f t="shared" si="2597"/>
        <v>нет</v>
      </c>
      <c r="CJ333" s="63" t="e">
        <f>IF(LEN('Описание предлагаемого товара'!#REF!)&gt;0,'Описание предлагаемого товара'!#REF!,"")</f>
        <v>#REF!</v>
      </c>
      <c r="CK333" s="91" t="e">
        <f t="shared" ref="CK333:CL333" si="3132">IFERROR(REPLACE(CJ333,FIND(CHAR(10),CJ333,1),1,""),CJ333)</f>
        <v>#REF!</v>
      </c>
      <c r="CL333" s="91" t="e">
        <f t="shared" si="3132"/>
        <v>#REF!</v>
      </c>
      <c r="CM333" s="91" t="e">
        <f t="shared" si="2599"/>
        <v>#REF!</v>
      </c>
      <c r="CN333" s="91" t="e">
        <f t="shared" si="2600"/>
        <v>#REF!</v>
      </c>
      <c r="CO333" s="91" t="e">
        <f t="shared" si="2601"/>
        <v>#REF!</v>
      </c>
      <c r="CP333" s="90" t="e">
        <f>IF(AU333="Не указан реестровый номер (мера нац.режима Запрет)","",IF(CI333="нет","",IF(CU333="да","исключение(не смотрим баллы)",IFERROR(IF(CI333*1&gt;0,IFERROR(IF(VLOOKUP(CI333*1,Обработ.выгрузка_реестра_РФ!$A:$G,7,)=0,"Баллы не установлены",VLOOKUP(CI333*1,Обработ.выгрузка_реестра_РФ!$A:$G,7,)),IF(LEN(CI333)&gt;14,"","нет номера в реестре РФ")),""),IF(LEN(CI333)=0,"","Некорректный реестровый номер")))))</f>
        <v>#REF!</v>
      </c>
      <c r="CQ333" s="33" t="e">
        <f>IF(LEN(C333)&gt;0,IFERROR(IF(LEN(H333)&gt;0,IF(LEN(VLOOKUP(H333,'исключения(не_смотрим_баллы)'!$A:$C,1,))&gt;0,"да","нет"),"не введен ОКПД2"),"нет"),"")</f>
        <v>#REF!</v>
      </c>
      <c r="CR333" s="33" t="e">
        <f ca="1">IF(CQ333="да",IF(TODAY()&lt;VLOOKUP(H333,'исключения(не_смотрим_баллы)'!$A:$C,3,),"да","нет"),"")</f>
        <v>#REF!</v>
      </c>
      <c r="CS333" s="33" t="str">
        <f>IFERROR(IF(CQ333="да",IF(VLOOKUP(CI333*1,Обработ.выгрузка_реестра_РФ!$A:$G,2,)&lt;VLOOKUP(H333,'исключения(не_смотрим_баллы)'!$A:$C,2,),"да","нет"),""),"")</f>
        <v/>
      </c>
      <c r="CT333" s="24"/>
      <c r="CU333" s="33" t="e">
        <f t="shared" si="2613"/>
        <v>#REF!</v>
      </c>
      <c r="CV333" s="91" t="e">
        <f t="shared" si="2614"/>
        <v>#REF!</v>
      </c>
      <c r="CW333" s="27" t="e">
        <f t="shared" si="2615"/>
        <v>#REF!</v>
      </c>
      <c r="CX333" s="26" t="e">
        <f t="shared" si="2544"/>
        <v>#REF!</v>
      </c>
      <c r="CY333" s="64" t="e">
        <f>IF(LEN('Описание предлагаемого товара'!#REF!)&gt;0,'Описание предлагаемого товара'!#REF!,"")</f>
        <v>#REF!</v>
      </c>
      <c r="CZ333" s="95" t="e">
        <f t="shared" si="2602"/>
        <v>#REF!</v>
      </c>
      <c r="DA333" s="95" t="e">
        <f t="shared" ref="DA333" si="3133">IFERROR(REPLACE(CZ333,FIND(" ",CZ333,1),1,""),CZ333)</f>
        <v>#REF!</v>
      </c>
      <c r="DB333" s="95" t="e">
        <f t="shared" si="2546"/>
        <v>#REF!</v>
      </c>
      <c r="DC333" s="95" t="e">
        <f t="shared" ref="DC333:DD333" si="3134">IFERROR(REPLACE(DB333,FIND("г.",DB333,1),2,""),DB333)</f>
        <v>#REF!</v>
      </c>
      <c r="DD333" s="95" t="e">
        <f t="shared" si="3134"/>
        <v>#REF!</v>
      </c>
      <c r="DE333" s="95" t="e">
        <f t="shared" ref="DE333:DF333" si="3135">IFERROR(REPLACE(DD333,FIND("г",DD333,1),1,""),DD333)</f>
        <v>#REF!</v>
      </c>
      <c r="DF333" s="95" t="e">
        <f t="shared" si="3135"/>
        <v>#REF!</v>
      </c>
      <c r="DG333" s="95" t="e">
        <f t="shared" si="2619"/>
        <v>#REF!</v>
      </c>
      <c r="DH333" s="25" t="str">
        <f>IFERROR(VLOOKUP(CI333*1,Обработ.выгрузка_реестра_РФ!$A:$G,5,),"")</f>
        <v/>
      </c>
      <c r="DI333" s="27" t="str">
        <f t="shared" si="2629"/>
        <v/>
      </c>
      <c r="DJ333" s="27" t="str">
        <f t="shared" ca="1" si="2606"/>
        <v/>
      </c>
      <c r="DK333" s="63" t="e">
        <f>IF(LEN('Описание предлагаемого товара'!#REF!)&gt;0,'Описание предлагаемого товара'!#REF!,"")</f>
        <v>#REF!</v>
      </c>
      <c r="DL333" s="63" t="e">
        <f>IF(LEN('Описание предлагаемого товара'!#REF!)&gt;0,'Описание предлагаемого товара'!#REF!,"")</f>
        <v>#REF!</v>
      </c>
      <c r="DM333" s="32"/>
    </row>
    <row r="334" spans="1:117" ht="48.75" customHeight="1" x14ac:dyDescent="0.25">
      <c r="A334" s="61" t="e">
        <f>IF(LEN('Описание предлагаемого товара'!#REF!)&gt;0,'Описание предлагаемого товара'!#REF!,"")</f>
        <v>#REF!</v>
      </c>
      <c r="B334" s="65" t="e">
        <f>IF(LEN('Описание предлагаемого товара'!#REF!)&gt;0,'Описание предлагаемого товара'!#REF!,"")</f>
        <v>#REF!</v>
      </c>
      <c r="C334" s="61" t="e">
        <f>IF(LEN('Описание предлагаемого товара'!#REF!)&gt;0,'Описание предлагаемого товара'!#REF!,"")</f>
        <v>#REF!</v>
      </c>
      <c r="D334" s="61" t="e">
        <f>IF(LEN('Описание предлагаемого товара'!#REF!)&gt;0,'Описание предлагаемого товара'!#REF!,"")</f>
        <v>#REF!</v>
      </c>
      <c r="E334" s="61" t="e">
        <f>IF(LEN('Описание предлагаемого товара'!#REF!)&gt;0,'Описание предлагаемого товара'!#REF!,"")</f>
        <v>#REF!</v>
      </c>
      <c r="F334" s="61" t="e">
        <f>IF(LEN('Описание предлагаемого товара'!#REF!)&gt;0,'Описание предлагаемого товара'!#REF!,"")</f>
        <v>#REF!</v>
      </c>
      <c r="G334" s="61" t="e">
        <f>IF(LEN('Описание предлагаемого товара'!#REF!)&gt;0,'Описание предлагаемого товара'!#REF!,"")</f>
        <v>#REF!</v>
      </c>
      <c r="H334" s="61" t="e">
        <f>IF(LEN('Описание предлагаемого товара'!#REF!)&gt;0,'Описание предлагаемого товара'!#REF!,"")</f>
        <v>#REF!</v>
      </c>
      <c r="I334" s="61" t="e">
        <f>IF(LEN('Описание предлагаемого товара'!#REF!)&gt;0,'Описание предлагаемого товара'!#REF!,"")</f>
        <v>#REF!</v>
      </c>
      <c r="J334" s="38" t="str">
        <f>IFERROR(VLOOKUP(B334,SAP!$A:$E,5,),"")</f>
        <v/>
      </c>
      <c r="K334" s="40" t="str">
        <f t="shared" si="2549"/>
        <v/>
      </c>
      <c r="L334" s="61" t="e">
        <f>IF(LEN('Описание предлагаемого товара'!#REF!)&gt;0,IFERROR('Описание предлагаемого товара'!#REF!*1,""),"")</f>
        <v>#REF!</v>
      </c>
      <c r="M334" s="39" t="str">
        <f>IFERROR(VLOOKUP(B334,SAP!$A:$E,2,),"")</f>
        <v/>
      </c>
      <c r="N334" s="41" t="str">
        <f t="shared" si="2685"/>
        <v/>
      </c>
      <c r="O334" s="39" t="str">
        <f t="shared" si="2536"/>
        <v/>
      </c>
      <c r="P334" s="36" t="e">
        <f>IF(LEN('Описание предлагаемого товара'!#REF!)&gt;0,'Описание предлагаемого товара'!#REF!,"")</f>
        <v>#REF!</v>
      </c>
      <c r="Q33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34" s="37" t="e">
        <f>IF(LEN('Описание предлагаемого товара'!#REF!)&gt;0,'Описание предлагаемого товара'!#REF!,"")</f>
        <v>#REF!</v>
      </c>
      <c r="S334" s="37" t="e">
        <f>IF(LEN('Описание предлагаемого товара'!#REF!)&gt;0,'Описание предлагаемого товара'!#REF!,"")</f>
        <v>#REF!</v>
      </c>
      <c r="T33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34" s="23" t="str">
        <f>IFERROR(VLOOKUP(CI334*1,Обработ.выгрузка_реестра_РФ!$A:$G,6,),"")</f>
        <v/>
      </c>
      <c r="V334" s="61" t="e">
        <f>IF(LEN('Описание предлагаемого товара'!#REF!)&gt;0,'Описание предлагаемого товара'!#REF!,"")</f>
        <v>#REF!</v>
      </c>
      <c r="W334" s="62" t="e">
        <f>IF(LEN('Описание предлагаемого товара'!#REF!)&gt;0,'Описание предлагаемого товара'!#REF!,"")</f>
        <v>#REF!</v>
      </c>
      <c r="X334" s="91" t="e">
        <f t="shared" ref="X334:Y334" si="3136">IFERROR(REPLACE(W334,FIND(CHAR(10),W334,1),1," "),W334)</f>
        <v>#REF!</v>
      </c>
      <c r="Y334" s="91" t="e">
        <f t="shared" si="3136"/>
        <v>#REF!</v>
      </c>
      <c r="Z334" s="91" t="e">
        <f t="shared" si="2551"/>
        <v>#REF!</v>
      </c>
      <c r="AA334" s="91" t="e">
        <f t="shared" si="2552"/>
        <v>#REF!</v>
      </c>
      <c r="AB334" s="91" t="e">
        <f t="shared" si="2553"/>
        <v>#REF!</v>
      </c>
      <c r="AC334" s="91" t="e">
        <f t="shared" ref="AC334:AF334" si="3137">IFERROR(REPLACE(AB334,FIND("  ",AB334,1),2," "),AB334)</f>
        <v>#REF!</v>
      </c>
      <c r="AD334" s="91" t="e">
        <f t="shared" si="3137"/>
        <v>#REF!</v>
      </c>
      <c r="AE334" s="91" t="e">
        <f t="shared" si="3137"/>
        <v>#REF!</v>
      </c>
      <c r="AF334" s="91" t="e">
        <f t="shared" si="3137"/>
        <v>#REF!</v>
      </c>
      <c r="AG334" s="23" t="str">
        <f>IFERROR(VLOOKUP(CI334*1,Обработ.выгрузка_реестра_РФ!$A:$G,4,),"")</f>
        <v/>
      </c>
      <c r="AH334" s="91" t="str">
        <f t="shared" ref="AH334:AI334" si="3138">IFERROR(REPLACE(AG334,FIND("-",AG334,1),1,"*"),AG334)</f>
        <v/>
      </c>
      <c r="AI334" s="91" t="str">
        <f t="shared" si="3138"/>
        <v/>
      </c>
      <c r="AJ334" s="27" t="str">
        <f t="shared" si="2651"/>
        <v/>
      </c>
      <c r="AK334" s="63" t="e">
        <f>IF(LEN('Описание предлагаемого товара'!#REF!)&gt;0,'Описание предлагаемого товара'!#REF!,"")</f>
        <v>#REF!</v>
      </c>
      <c r="AL334" s="91" t="e">
        <f t="shared" ref="AL334:AM334" si="3139">IFERROR(REPLACE(AK334,FIND(CHAR(10),AK334,1),1,""),AK334)</f>
        <v>#REF!</v>
      </c>
      <c r="AM334" s="91" t="e">
        <f t="shared" si="3139"/>
        <v>#REF!</v>
      </c>
      <c r="AN334" s="91" t="e">
        <f t="shared" ref="AN334:AR334" si="3140">IFERROR(REPLACE(AM334,FIND(" ",AM334,1),1,""),AM334)</f>
        <v>#REF!</v>
      </c>
      <c r="AO334" s="91" t="e">
        <f t="shared" si="3140"/>
        <v>#REF!</v>
      </c>
      <c r="AP334" s="91" t="e">
        <f t="shared" si="3140"/>
        <v>#REF!</v>
      </c>
      <c r="AQ334" s="91" t="e">
        <f t="shared" si="3140"/>
        <v>#REF!</v>
      </c>
      <c r="AR334" s="91" t="e">
        <f t="shared" si="3140"/>
        <v>#REF!</v>
      </c>
      <c r="AS334" s="91" t="e">
        <f t="shared" si="2558"/>
        <v>#REF!</v>
      </c>
      <c r="AT334" s="91" t="e">
        <f t="shared" si="2559"/>
        <v>#REF!</v>
      </c>
      <c r="AU334" s="32" t="e">
        <f t="shared" si="2542"/>
        <v>#REF!</v>
      </c>
      <c r="AV334" s="93" t="e">
        <f>'Описание предлагаемого товара'!#REF!</f>
        <v>#REF!</v>
      </c>
      <c r="AW334" s="91" t="e">
        <f>MIN(SEARCH({0,1,2,3,4,5,6,7,8,9},AV334&amp; "0123456789"))</f>
        <v>#REF!</v>
      </c>
      <c r="AX334" s="91" t="str">
        <f t="shared" si="2560"/>
        <v/>
      </c>
      <c r="AY334" s="91" t="str">
        <f t="shared" si="2561"/>
        <v/>
      </c>
      <c r="AZ334" s="91" t="str">
        <f t="shared" si="2562"/>
        <v/>
      </c>
      <c r="BA334" s="91" t="str">
        <f t="shared" si="2563"/>
        <v/>
      </c>
      <c r="BB334" s="91" t="str">
        <f t="shared" si="2564"/>
        <v/>
      </c>
      <c r="BC334" s="91" t="str">
        <f t="shared" si="2565"/>
        <v/>
      </c>
      <c r="BD334" s="91" t="str">
        <f t="shared" si="2566"/>
        <v/>
      </c>
      <c r="BE334" s="91" t="str">
        <f t="shared" si="2567"/>
        <v/>
      </c>
      <c r="BF334" s="91" t="str">
        <f t="shared" si="2568"/>
        <v/>
      </c>
      <c r="BG334" s="91" t="str">
        <f t="shared" si="2569"/>
        <v/>
      </c>
      <c r="BH334" s="91" t="str">
        <f t="shared" si="2570"/>
        <v/>
      </c>
      <c r="BI334" s="91" t="str">
        <f t="shared" si="2571"/>
        <v/>
      </c>
      <c r="BJ334" s="91" t="str">
        <f t="shared" si="2572"/>
        <v/>
      </c>
      <c r="BK334" s="91" t="str">
        <f t="shared" si="2573"/>
        <v/>
      </c>
      <c r="BL334" s="91" t="str">
        <f t="shared" si="2574"/>
        <v/>
      </c>
      <c r="BM334" s="91" t="str">
        <f t="shared" si="2575"/>
        <v/>
      </c>
      <c r="BN334" s="91" t="str">
        <f t="shared" si="2576"/>
        <v/>
      </c>
      <c r="BO334" s="91" t="str">
        <f t="shared" si="2577"/>
        <v/>
      </c>
      <c r="BP334" s="91" t="str">
        <f t="shared" si="2578"/>
        <v/>
      </c>
      <c r="BQ334" s="91" t="str">
        <f t="shared" si="2579"/>
        <v/>
      </c>
      <c r="BR334" s="91" t="str">
        <f t="shared" si="2580"/>
        <v/>
      </c>
      <c r="BS334" s="91" t="str">
        <f t="shared" si="2581"/>
        <v/>
      </c>
      <c r="BT334" s="91" t="str">
        <f t="shared" si="2582"/>
        <v/>
      </c>
      <c r="BU334" s="91" t="str">
        <f t="shared" si="2583"/>
        <v/>
      </c>
      <c r="BV334" s="91" t="str">
        <f t="shared" si="2584"/>
        <v/>
      </c>
      <c r="BW334" s="91" t="str">
        <f t="shared" si="2585"/>
        <v/>
      </c>
      <c r="BX334" s="91" t="str">
        <f t="shared" si="2586"/>
        <v/>
      </c>
      <c r="BY334" s="91" t="str">
        <f t="shared" si="2587"/>
        <v/>
      </c>
      <c r="BZ334" s="91" t="str">
        <f t="shared" si="2588"/>
        <v/>
      </c>
      <c r="CA334" s="91" t="str">
        <f t="shared" si="2589"/>
        <v/>
      </c>
      <c r="CB334" s="91" t="str">
        <f t="shared" si="2590"/>
        <v/>
      </c>
      <c r="CC334" s="91" t="str">
        <f t="shared" si="2591"/>
        <v/>
      </c>
      <c r="CD334" s="91" t="str">
        <f t="shared" si="2592"/>
        <v/>
      </c>
      <c r="CE334" s="91" t="str">
        <f t="shared" si="2593"/>
        <v/>
      </c>
      <c r="CF334" s="91" t="str">
        <f t="shared" si="2594"/>
        <v/>
      </c>
      <c r="CG334" s="91" t="str">
        <f t="shared" si="2595"/>
        <v/>
      </c>
      <c r="CH334" s="91" t="str">
        <f t="shared" si="2596"/>
        <v/>
      </c>
      <c r="CI334" s="91" t="str">
        <f t="shared" si="2597"/>
        <v>нет</v>
      </c>
      <c r="CJ334" s="63" t="e">
        <f>IF(LEN('Описание предлагаемого товара'!#REF!)&gt;0,'Описание предлагаемого товара'!#REF!,"")</f>
        <v>#REF!</v>
      </c>
      <c r="CK334" s="91" t="e">
        <f t="shared" ref="CK334:CL334" si="3141">IFERROR(REPLACE(CJ334,FIND(CHAR(10),CJ334,1),1,""),CJ334)</f>
        <v>#REF!</v>
      </c>
      <c r="CL334" s="91" t="e">
        <f t="shared" si="3141"/>
        <v>#REF!</v>
      </c>
      <c r="CM334" s="91" t="e">
        <f t="shared" si="2599"/>
        <v>#REF!</v>
      </c>
      <c r="CN334" s="91" t="e">
        <f t="shared" si="2600"/>
        <v>#REF!</v>
      </c>
      <c r="CO334" s="91" t="e">
        <f t="shared" si="2601"/>
        <v>#REF!</v>
      </c>
      <c r="CP334" s="90" t="e">
        <f>IF(AU334="Не указан реестровый номер (мера нац.режима Запрет)","",IF(CI334="нет","",IF(CU334="да","исключение(не смотрим баллы)",IFERROR(IF(CI334*1&gt;0,IFERROR(IF(VLOOKUP(CI334*1,Обработ.выгрузка_реестра_РФ!$A:$G,7,)=0,"Баллы не установлены",VLOOKUP(CI334*1,Обработ.выгрузка_реестра_РФ!$A:$G,7,)),IF(LEN(CI334)&gt;14,"","нет номера в реестре РФ")),""),IF(LEN(CI334)=0,"","Некорректный реестровый номер")))))</f>
        <v>#REF!</v>
      </c>
      <c r="CQ334" s="33" t="e">
        <f>IF(LEN(C334)&gt;0,IFERROR(IF(LEN(H334)&gt;0,IF(LEN(VLOOKUP(H334,'исключения(не_смотрим_баллы)'!$A:$C,1,))&gt;0,"да","нет"),"не введен ОКПД2"),"нет"),"")</f>
        <v>#REF!</v>
      </c>
      <c r="CR334" s="33" t="e">
        <f ca="1">IF(CQ334="да",IF(TODAY()&lt;VLOOKUP(H334,'исключения(не_смотрим_баллы)'!$A:$C,3,),"да","нет"),"")</f>
        <v>#REF!</v>
      </c>
      <c r="CS334" s="33" t="str">
        <f>IFERROR(IF(CQ334="да",IF(VLOOKUP(CI334*1,Обработ.выгрузка_реестра_РФ!$A:$G,2,)&lt;VLOOKUP(H334,'исключения(не_смотрим_баллы)'!$A:$C,2,),"да","нет"),""),"")</f>
        <v/>
      </c>
      <c r="CT334" s="24"/>
      <c r="CU334" s="33" t="e">
        <f t="shared" si="2613"/>
        <v>#REF!</v>
      </c>
      <c r="CV334" s="91" t="e">
        <f t="shared" si="2614"/>
        <v>#REF!</v>
      </c>
      <c r="CW334" s="27" t="e">
        <f t="shared" si="2615"/>
        <v>#REF!</v>
      </c>
      <c r="CX334" s="26" t="e">
        <f t="shared" si="2544"/>
        <v>#REF!</v>
      </c>
      <c r="CY334" s="64" t="e">
        <f>IF(LEN('Описание предлагаемого товара'!#REF!)&gt;0,'Описание предлагаемого товара'!#REF!,"")</f>
        <v>#REF!</v>
      </c>
      <c r="CZ334" s="95" t="e">
        <f t="shared" si="2602"/>
        <v>#REF!</v>
      </c>
      <c r="DA334" s="95" t="e">
        <f t="shared" ref="DA334" si="3142">IFERROR(REPLACE(CZ334,FIND(" ",CZ334,1),1,""),CZ334)</f>
        <v>#REF!</v>
      </c>
      <c r="DB334" s="95" t="e">
        <f t="shared" si="2546"/>
        <v>#REF!</v>
      </c>
      <c r="DC334" s="95" t="e">
        <f t="shared" ref="DC334:DD334" si="3143">IFERROR(REPLACE(DB334,FIND("г.",DB334,1),2,""),DB334)</f>
        <v>#REF!</v>
      </c>
      <c r="DD334" s="95" t="e">
        <f t="shared" si="3143"/>
        <v>#REF!</v>
      </c>
      <c r="DE334" s="95" t="e">
        <f t="shared" ref="DE334:DF334" si="3144">IFERROR(REPLACE(DD334,FIND("г",DD334,1),1,""),DD334)</f>
        <v>#REF!</v>
      </c>
      <c r="DF334" s="95" t="e">
        <f t="shared" si="3144"/>
        <v>#REF!</v>
      </c>
      <c r="DG334" s="95" t="e">
        <f t="shared" si="2619"/>
        <v>#REF!</v>
      </c>
      <c r="DH334" s="25" t="str">
        <f>IFERROR(VLOOKUP(CI334*1,Обработ.выгрузка_реестра_РФ!$A:$G,5,),"")</f>
        <v/>
      </c>
      <c r="DI334" s="27" t="str">
        <f t="shared" si="2629"/>
        <v/>
      </c>
      <c r="DJ334" s="27" t="str">
        <f t="shared" ca="1" si="2606"/>
        <v/>
      </c>
      <c r="DK334" s="63" t="e">
        <f>IF(LEN('Описание предлагаемого товара'!#REF!)&gt;0,'Описание предлагаемого товара'!#REF!,"")</f>
        <v>#REF!</v>
      </c>
      <c r="DL334" s="63" t="e">
        <f>IF(LEN('Описание предлагаемого товара'!#REF!)&gt;0,'Описание предлагаемого товара'!#REF!,"")</f>
        <v>#REF!</v>
      </c>
      <c r="DM334" s="32"/>
    </row>
    <row r="335" spans="1:117" ht="48.75" customHeight="1" x14ac:dyDescent="0.25">
      <c r="A335" s="61" t="e">
        <f>IF(LEN('Описание предлагаемого товара'!#REF!)&gt;0,'Описание предлагаемого товара'!#REF!,"")</f>
        <v>#REF!</v>
      </c>
      <c r="B335" s="65" t="e">
        <f>IF(LEN('Описание предлагаемого товара'!#REF!)&gt;0,'Описание предлагаемого товара'!#REF!,"")</f>
        <v>#REF!</v>
      </c>
      <c r="C335" s="61" t="e">
        <f>IF(LEN('Описание предлагаемого товара'!#REF!)&gt;0,'Описание предлагаемого товара'!#REF!,"")</f>
        <v>#REF!</v>
      </c>
      <c r="D335" s="61" t="e">
        <f>IF(LEN('Описание предлагаемого товара'!#REF!)&gt;0,'Описание предлагаемого товара'!#REF!,"")</f>
        <v>#REF!</v>
      </c>
      <c r="E335" s="61" t="e">
        <f>IF(LEN('Описание предлагаемого товара'!#REF!)&gt;0,'Описание предлагаемого товара'!#REF!,"")</f>
        <v>#REF!</v>
      </c>
      <c r="F335" s="61" t="e">
        <f>IF(LEN('Описание предлагаемого товара'!#REF!)&gt;0,'Описание предлагаемого товара'!#REF!,"")</f>
        <v>#REF!</v>
      </c>
      <c r="G335" s="61" t="e">
        <f>IF(LEN('Описание предлагаемого товара'!#REF!)&gt;0,'Описание предлагаемого товара'!#REF!,"")</f>
        <v>#REF!</v>
      </c>
      <c r="H335" s="61" t="e">
        <f>IF(LEN('Описание предлагаемого товара'!#REF!)&gt;0,'Описание предлагаемого товара'!#REF!,"")</f>
        <v>#REF!</v>
      </c>
      <c r="I335" s="61" t="e">
        <f>IF(LEN('Описание предлагаемого товара'!#REF!)&gt;0,'Описание предлагаемого товара'!#REF!,"")</f>
        <v>#REF!</v>
      </c>
      <c r="J335" s="38" t="str">
        <f>IFERROR(VLOOKUP(B335,SAP!$A:$E,5,),"")</f>
        <v/>
      </c>
      <c r="K335" s="40" t="str">
        <f t="shared" si="2549"/>
        <v/>
      </c>
      <c r="L335" s="61" t="e">
        <f>IF(LEN('Описание предлагаемого товара'!#REF!)&gt;0,IFERROR('Описание предлагаемого товара'!#REF!*1,""),"")</f>
        <v>#REF!</v>
      </c>
      <c r="M335" s="39" t="str">
        <f>IFERROR(VLOOKUP(B335,SAP!$A:$E,2,),"")</f>
        <v/>
      </c>
      <c r="N335" s="41" t="str">
        <f t="shared" si="2685"/>
        <v/>
      </c>
      <c r="O335" s="39" t="str">
        <f t="shared" si="2536"/>
        <v/>
      </c>
      <c r="P335" s="36" t="e">
        <f>IF(LEN('Описание предлагаемого товара'!#REF!)&gt;0,'Описание предлагаемого товара'!#REF!,"")</f>
        <v>#REF!</v>
      </c>
      <c r="Q33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35" s="37" t="e">
        <f>IF(LEN('Описание предлагаемого товара'!#REF!)&gt;0,'Описание предлагаемого товара'!#REF!,"")</f>
        <v>#REF!</v>
      </c>
      <c r="S335" s="37" t="e">
        <f>IF(LEN('Описание предлагаемого товара'!#REF!)&gt;0,'Описание предлагаемого товара'!#REF!,"")</f>
        <v>#REF!</v>
      </c>
      <c r="T33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35" s="23" t="str">
        <f>IFERROR(VLOOKUP(CI335*1,Обработ.выгрузка_реестра_РФ!$A:$G,6,),"")</f>
        <v/>
      </c>
      <c r="V335" s="61" t="e">
        <f>IF(LEN('Описание предлагаемого товара'!#REF!)&gt;0,'Описание предлагаемого товара'!#REF!,"")</f>
        <v>#REF!</v>
      </c>
      <c r="W335" s="62" t="e">
        <f>IF(LEN('Описание предлагаемого товара'!#REF!)&gt;0,'Описание предлагаемого товара'!#REF!,"")</f>
        <v>#REF!</v>
      </c>
      <c r="X335" s="91" t="e">
        <f t="shared" ref="X335:Y335" si="3145">IFERROR(REPLACE(W335,FIND(CHAR(10),W335,1),1," "),W335)</f>
        <v>#REF!</v>
      </c>
      <c r="Y335" s="91" t="e">
        <f t="shared" si="3145"/>
        <v>#REF!</v>
      </c>
      <c r="Z335" s="91" t="e">
        <f t="shared" si="2551"/>
        <v>#REF!</v>
      </c>
      <c r="AA335" s="91" t="e">
        <f t="shared" si="2552"/>
        <v>#REF!</v>
      </c>
      <c r="AB335" s="91" t="e">
        <f t="shared" si="2553"/>
        <v>#REF!</v>
      </c>
      <c r="AC335" s="91" t="e">
        <f t="shared" ref="AC335:AF335" si="3146">IFERROR(REPLACE(AB335,FIND("  ",AB335,1),2," "),AB335)</f>
        <v>#REF!</v>
      </c>
      <c r="AD335" s="91" t="e">
        <f t="shared" si="3146"/>
        <v>#REF!</v>
      </c>
      <c r="AE335" s="91" t="e">
        <f t="shared" si="3146"/>
        <v>#REF!</v>
      </c>
      <c r="AF335" s="91" t="e">
        <f t="shared" si="3146"/>
        <v>#REF!</v>
      </c>
      <c r="AG335" s="23" t="str">
        <f>IFERROR(VLOOKUP(CI335*1,Обработ.выгрузка_реестра_РФ!$A:$G,4,),"")</f>
        <v/>
      </c>
      <c r="AH335" s="91" t="str">
        <f t="shared" ref="AH335:AI335" si="3147">IFERROR(REPLACE(AG335,FIND("-",AG335,1),1,"*"),AG335)</f>
        <v/>
      </c>
      <c r="AI335" s="91" t="str">
        <f t="shared" si="3147"/>
        <v/>
      </c>
      <c r="AJ335" s="27" t="str">
        <f t="shared" si="2651"/>
        <v/>
      </c>
      <c r="AK335" s="63" t="e">
        <f>IF(LEN('Описание предлагаемого товара'!#REF!)&gt;0,'Описание предлагаемого товара'!#REF!,"")</f>
        <v>#REF!</v>
      </c>
      <c r="AL335" s="91" t="e">
        <f t="shared" ref="AL335:AM335" si="3148">IFERROR(REPLACE(AK335,FIND(CHAR(10),AK335,1),1,""),AK335)</f>
        <v>#REF!</v>
      </c>
      <c r="AM335" s="91" t="e">
        <f t="shared" si="3148"/>
        <v>#REF!</v>
      </c>
      <c r="AN335" s="91" t="e">
        <f t="shared" ref="AN335:AR335" si="3149">IFERROR(REPLACE(AM335,FIND(" ",AM335,1),1,""),AM335)</f>
        <v>#REF!</v>
      </c>
      <c r="AO335" s="91" t="e">
        <f t="shared" si="3149"/>
        <v>#REF!</v>
      </c>
      <c r="AP335" s="91" t="e">
        <f t="shared" si="3149"/>
        <v>#REF!</v>
      </c>
      <c r="AQ335" s="91" t="e">
        <f t="shared" si="3149"/>
        <v>#REF!</v>
      </c>
      <c r="AR335" s="91" t="e">
        <f t="shared" si="3149"/>
        <v>#REF!</v>
      </c>
      <c r="AS335" s="91" t="e">
        <f t="shared" si="2558"/>
        <v>#REF!</v>
      </c>
      <c r="AT335" s="91" t="e">
        <f t="shared" si="2559"/>
        <v>#REF!</v>
      </c>
      <c r="AU335" s="32" t="e">
        <f t="shared" si="2542"/>
        <v>#REF!</v>
      </c>
      <c r="AV335" s="93" t="e">
        <f>'Описание предлагаемого товара'!#REF!</f>
        <v>#REF!</v>
      </c>
      <c r="AW335" s="91" t="e">
        <f>MIN(SEARCH({0,1,2,3,4,5,6,7,8,9},AV335&amp; "0123456789"))</f>
        <v>#REF!</v>
      </c>
      <c r="AX335" s="91" t="str">
        <f t="shared" si="2560"/>
        <v/>
      </c>
      <c r="AY335" s="91" t="str">
        <f t="shared" si="2561"/>
        <v/>
      </c>
      <c r="AZ335" s="91" t="str">
        <f t="shared" si="2562"/>
        <v/>
      </c>
      <c r="BA335" s="91" t="str">
        <f t="shared" si="2563"/>
        <v/>
      </c>
      <c r="BB335" s="91" t="str">
        <f t="shared" si="2564"/>
        <v/>
      </c>
      <c r="BC335" s="91" t="str">
        <f t="shared" si="2565"/>
        <v/>
      </c>
      <c r="BD335" s="91" t="str">
        <f t="shared" si="2566"/>
        <v/>
      </c>
      <c r="BE335" s="91" t="str">
        <f t="shared" si="2567"/>
        <v/>
      </c>
      <c r="BF335" s="91" t="str">
        <f t="shared" si="2568"/>
        <v/>
      </c>
      <c r="BG335" s="91" t="str">
        <f t="shared" si="2569"/>
        <v/>
      </c>
      <c r="BH335" s="91" t="str">
        <f t="shared" si="2570"/>
        <v/>
      </c>
      <c r="BI335" s="91" t="str">
        <f t="shared" si="2571"/>
        <v/>
      </c>
      <c r="BJ335" s="91" t="str">
        <f t="shared" si="2572"/>
        <v/>
      </c>
      <c r="BK335" s="91" t="str">
        <f t="shared" si="2573"/>
        <v/>
      </c>
      <c r="BL335" s="91" t="str">
        <f t="shared" si="2574"/>
        <v/>
      </c>
      <c r="BM335" s="91" t="str">
        <f t="shared" si="2575"/>
        <v/>
      </c>
      <c r="BN335" s="91" t="str">
        <f t="shared" si="2576"/>
        <v/>
      </c>
      <c r="BO335" s="91" t="str">
        <f t="shared" si="2577"/>
        <v/>
      </c>
      <c r="BP335" s="91" t="str">
        <f t="shared" si="2578"/>
        <v/>
      </c>
      <c r="BQ335" s="91" t="str">
        <f t="shared" si="2579"/>
        <v/>
      </c>
      <c r="BR335" s="91" t="str">
        <f t="shared" si="2580"/>
        <v/>
      </c>
      <c r="BS335" s="91" t="str">
        <f t="shared" si="2581"/>
        <v/>
      </c>
      <c r="BT335" s="91" t="str">
        <f t="shared" si="2582"/>
        <v/>
      </c>
      <c r="BU335" s="91" t="str">
        <f t="shared" si="2583"/>
        <v/>
      </c>
      <c r="BV335" s="91" t="str">
        <f t="shared" si="2584"/>
        <v/>
      </c>
      <c r="BW335" s="91" t="str">
        <f t="shared" si="2585"/>
        <v/>
      </c>
      <c r="BX335" s="91" t="str">
        <f t="shared" si="2586"/>
        <v/>
      </c>
      <c r="BY335" s="91" t="str">
        <f t="shared" si="2587"/>
        <v/>
      </c>
      <c r="BZ335" s="91" t="str">
        <f t="shared" si="2588"/>
        <v/>
      </c>
      <c r="CA335" s="91" t="str">
        <f t="shared" si="2589"/>
        <v/>
      </c>
      <c r="CB335" s="91" t="str">
        <f t="shared" si="2590"/>
        <v/>
      </c>
      <c r="CC335" s="91" t="str">
        <f t="shared" si="2591"/>
        <v/>
      </c>
      <c r="CD335" s="91" t="str">
        <f t="shared" si="2592"/>
        <v/>
      </c>
      <c r="CE335" s="91" t="str">
        <f t="shared" si="2593"/>
        <v/>
      </c>
      <c r="CF335" s="91" t="str">
        <f t="shared" si="2594"/>
        <v/>
      </c>
      <c r="CG335" s="91" t="str">
        <f t="shared" si="2595"/>
        <v/>
      </c>
      <c r="CH335" s="91" t="str">
        <f t="shared" si="2596"/>
        <v/>
      </c>
      <c r="CI335" s="91" t="str">
        <f t="shared" si="2597"/>
        <v>нет</v>
      </c>
      <c r="CJ335" s="63" t="e">
        <f>IF(LEN('Описание предлагаемого товара'!#REF!)&gt;0,'Описание предлагаемого товара'!#REF!,"")</f>
        <v>#REF!</v>
      </c>
      <c r="CK335" s="91" t="e">
        <f t="shared" ref="CK335:CL335" si="3150">IFERROR(REPLACE(CJ335,FIND(CHAR(10),CJ335,1),1,""),CJ335)</f>
        <v>#REF!</v>
      </c>
      <c r="CL335" s="91" t="e">
        <f t="shared" si="3150"/>
        <v>#REF!</v>
      </c>
      <c r="CM335" s="91" t="e">
        <f t="shared" si="2599"/>
        <v>#REF!</v>
      </c>
      <c r="CN335" s="91" t="e">
        <f t="shared" si="2600"/>
        <v>#REF!</v>
      </c>
      <c r="CO335" s="91" t="e">
        <f t="shared" si="2601"/>
        <v>#REF!</v>
      </c>
      <c r="CP335" s="90" t="e">
        <f>IF(AU335="Не указан реестровый номер (мера нац.режима Запрет)","",IF(CI335="нет","",IF(CU335="да","исключение(не смотрим баллы)",IFERROR(IF(CI335*1&gt;0,IFERROR(IF(VLOOKUP(CI335*1,Обработ.выгрузка_реестра_РФ!$A:$G,7,)=0,"Баллы не установлены",VLOOKUP(CI335*1,Обработ.выгрузка_реестра_РФ!$A:$G,7,)),IF(LEN(CI335)&gt;14,"","нет номера в реестре РФ")),""),IF(LEN(CI335)=0,"","Некорректный реестровый номер")))))</f>
        <v>#REF!</v>
      </c>
      <c r="CQ335" s="33" t="e">
        <f>IF(LEN(C335)&gt;0,IFERROR(IF(LEN(H335)&gt;0,IF(LEN(VLOOKUP(H335,'исключения(не_смотрим_баллы)'!$A:$C,1,))&gt;0,"да","нет"),"не введен ОКПД2"),"нет"),"")</f>
        <v>#REF!</v>
      </c>
      <c r="CR335" s="33" t="e">
        <f ca="1">IF(CQ335="да",IF(TODAY()&lt;VLOOKUP(H335,'исключения(не_смотрим_баллы)'!$A:$C,3,),"да","нет"),"")</f>
        <v>#REF!</v>
      </c>
      <c r="CS335" s="33" t="str">
        <f>IFERROR(IF(CQ335="да",IF(VLOOKUP(CI335*1,Обработ.выгрузка_реестра_РФ!$A:$G,2,)&lt;VLOOKUP(H335,'исключения(не_смотрим_баллы)'!$A:$C,2,),"да","нет"),""),"")</f>
        <v/>
      </c>
      <c r="CT335" s="24"/>
      <c r="CU335" s="33" t="e">
        <f t="shared" si="2613"/>
        <v>#REF!</v>
      </c>
      <c r="CV335" s="91" t="e">
        <f t="shared" si="2614"/>
        <v>#REF!</v>
      </c>
      <c r="CW335" s="27" t="e">
        <f t="shared" si="2615"/>
        <v>#REF!</v>
      </c>
      <c r="CX335" s="26" t="e">
        <f t="shared" si="2544"/>
        <v>#REF!</v>
      </c>
      <c r="CY335" s="64" t="e">
        <f>IF(LEN('Описание предлагаемого товара'!#REF!)&gt;0,'Описание предлагаемого товара'!#REF!,"")</f>
        <v>#REF!</v>
      </c>
      <c r="CZ335" s="95" t="e">
        <f t="shared" si="2602"/>
        <v>#REF!</v>
      </c>
      <c r="DA335" s="95" t="e">
        <f t="shared" ref="DA335" si="3151">IFERROR(REPLACE(CZ335,FIND(" ",CZ335,1),1,""),CZ335)</f>
        <v>#REF!</v>
      </c>
      <c r="DB335" s="95" t="e">
        <f t="shared" si="2546"/>
        <v>#REF!</v>
      </c>
      <c r="DC335" s="95" t="e">
        <f t="shared" ref="DC335:DD335" si="3152">IFERROR(REPLACE(DB335,FIND("г.",DB335,1),2,""),DB335)</f>
        <v>#REF!</v>
      </c>
      <c r="DD335" s="95" t="e">
        <f t="shared" si="3152"/>
        <v>#REF!</v>
      </c>
      <c r="DE335" s="95" t="e">
        <f t="shared" ref="DE335:DF335" si="3153">IFERROR(REPLACE(DD335,FIND("г",DD335,1),1,""),DD335)</f>
        <v>#REF!</v>
      </c>
      <c r="DF335" s="95" t="e">
        <f t="shared" si="3153"/>
        <v>#REF!</v>
      </c>
      <c r="DG335" s="95" t="e">
        <f t="shared" si="2619"/>
        <v>#REF!</v>
      </c>
      <c r="DH335" s="25" t="str">
        <f>IFERROR(VLOOKUP(CI335*1,Обработ.выгрузка_реестра_РФ!$A:$G,5,),"")</f>
        <v/>
      </c>
      <c r="DI335" s="27" t="str">
        <f t="shared" si="2629"/>
        <v/>
      </c>
      <c r="DJ335" s="27" t="str">
        <f t="shared" ca="1" si="2606"/>
        <v/>
      </c>
      <c r="DK335" s="63" t="e">
        <f>IF(LEN('Описание предлагаемого товара'!#REF!)&gt;0,'Описание предлагаемого товара'!#REF!,"")</f>
        <v>#REF!</v>
      </c>
      <c r="DL335" s="63" t="e">
        <f>IF(LEN('Описание предлагаемого товара'!#REF!)&gt;0,'Описание предлагаемого товара'!#REF!,"")</f>
        <v>#REF!</v>
      </c>
      <c r="DM335" s="32"/>
    </row>
    <row r="336" spans="1:117" ht="48.75" customHeight="1" x14ac:dyDescent="0.25">
      <c r="A336" s="61" t="e">
        <f>IF(LEN('Описание предлагаемого товара'!#REF!)&gt;0,'Описание предлагаемого товара'!#REF!,"")</f>
        <v>#REF!</v>
      </c>
      <c r="B336" s="65" t="e">
        <f>IF(LEN('Описание предлагаемого товара'!#REF!)&gt;0,'Описание предлагаемого товара'!#REF!,"")</f>
        <v>#REF!</v>
      </c>
      <c r="C336" s="61" t="e">
        <f>IF(LEN('Описание предлагаемого товара'!#REF!)&gt;0,'Описание предлагаемого товара'!#REF!,"")</f>
        <v>#REF!</v>
      </c>
      <c r="D336" s="61" t="e">
        <f>IF(LEN('Описание предлагаемого товара'!#REF!)&gt;0,'Описание предлагаемого товара'!#REF!,"")</f>
        <v>#REF!</v>
      </c>
      <c r="E336" s="61" t="e">
        <f>IF(LEN('Описание предлагаемого товара'!#REF!)&gt;0,'Описание предлагаемого товара'!#REF!,"")</f>
        <v>#REF!</v>
      </c>
      <c r="F336" s="61" t="e">
        <f>IF(LEN('Описание предлагаемого товара'!#REF!)&gt;0,'Описание предлагаемого товара'!#REF!,"")</f>
        <v>#REF!</v>
      </c>
      <c r="G336" s="61" t="e">
        <f>IF(LEN('Описание предлагаемого товара'!#REF!)&gt;0,'Описание предлагаемого товара'!#REF!,"")</f>
        <v>#REF!</v>
      </c>
      <c r="H336" s="61" t="e">
        <f>IF(LEN('Описание предлагаемого товара'!#REF!)&gt;0,'Описание предлагаемого товара'!#REF!,"")</f>
        <v>#REF!</v>
      </c>
      <c r="I336" s="61" t="e">
        <f>IF(LEN('Описание предлагаемого товара'!#REF!)&gt;0,'Описание предлагаемого товара'!#REF!,"")</f>
        <v>#REF!</v>
      </c>
      <c r="J336" s="38" t="str">
        <f>IFERROR(VLOOKUP(B336,SAP!$A:$E,5,),"")</f>
        <v/>
      </c>
      <c r="K336" s="40" t="str">
        <f t="shared" si="2549"/>
        <v/>
      </c>
      <c r="L336" s="61" t="e">
        <f>IF(LEN('Описание предлагаемого товара'!#REF!)&gt;0,IFERROR('Описание предлагаемого товара'!#REF!*1,""),"")</f>
        <v>#REF!</v>
      </c>
      <c r="M336" s="39" t="str">
        <f>IFERROR(VLOOKUP(B336,SAP!$A:$E,2,),"")</f>
        <v/>
      </c>
      <c r="N336" s="41" t="str">
        <f t="shared" si="2685"/>
        <v/>
      </c>
      <c r="O336" s="39" t="str">
        <f t="shared" si="2536"/>
        <v/>
      </c>
      <c r="P336" s="36" t="e">
        <f>IF(LEN('Описание предлагаемого товара'!#REF!)&gt;0,'Описание предлагаемого товара'!#REF!,"")</f>
        <v>#REF!</v>
      </c>
      <c r="Q33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36" s="37" t="e">
        <f>IF(LEN('Описание предлагаемого товара'!#REF!)&gt;0,'Описание предлагаемого товара'!#REF!,"")</f>
        <v>#REF!</v>
      </c>
      <c r="S336" s="37" t="e">
        <f>IF(LEN('Описание предлагаемого товара'!#REF!)&gt;0,'Описание предлагаемого товара'!#REF!,"")</f>
        <v>#REF!</v>
      </c>
      <c r="T33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36" s="23" t="str">
        <f>IFERROR(VLOOKUP(CI336*1,Обработ.выгрузка_реестра_РФ!$A:$G,6,),"")</f>
        <v/>
      </c>
      <c r="V336" s="61" t="e">
        <f>IF(LEN('Описание предлагаемого товара'!#REF!)&gt;0,'Описание предлагаемого товара'!#REF!,"")</f>
        <v>#REF!</v>
      </c>
      <c r="W336" s="62" t="e">
        <f>IF(LEN('Описание предлагаемого товара'!#REF!)&gt;0,'Описание предлагаемого товара'!#REF!,"")</f>
        <v>#REF!</v>
      </c>
      <c r="X336" s="91" t="e">
        <f t="shared" ref="X336:Y336" si="3154">IFERROR(REPLACE(W336,FIND(CHAR(10),W336,1),1," "),W336)</f>
        <v>#REF!</v>
      </c>
      <c r="Y336" s="91" t="e">
        <f t="shared" si="3154"/>
        <v>#REF!</v>
      </c>
      <c r="Z336" s="91" t="e">
        <f t="shared" si="2551"/>
        <v>#REF!</v>
      </c>
      <c r="AA336" s="91" t="e">
        <f t="shared" si="2552"/>
        <v>#REF!</v>
      </c>
      <c r="AB336" s="91" t="e">
        <f t="shared" si="2553"/>
        <v>#REF!</v>
      </c>
      <c r="AC336" s="91" t="e">
        <f t="shared" ref="AC336:AF336" si="3155">IFERROR(REPLACE(AB336,FIND("  ",AB336,1),2," "),AB336)</f>
        <v>#REF!</v>
      </c>
      <c r="AD336" s="91" t="e">
        <f t="shared" si="3155"/>
        <v>#REF!</v>
      </c>
      <c r="AE336" s="91" t="e">
        <f t="shared" si="3155"/>
        <v>#REF!</v>
      </c>
      <c r="AF336" s="91" t="e">
        <f t="shared" si="3155"/>
        <v>#REF!</v>
      </c>
      <c r="AG336" s="23" t="str">
        <f>IFERROR(VLOOKUP(CI336*1,Обработ.выгрузка_реестра_РФ!$A:$G,4,),"")</f>
        <v/>
      </c>
      <c r="AH336" s="91" t="str">
        <f t="shared" ref="AH336:AI336" si="3156">IFERROR(REPLACE(AG336,FIND("-",AG336,1),1,"*"),AG336)</f>
        <v/>
      </c>
      <c r="AI336" s="91" t="str">
        <f t="shared" si="3156"/>
        <v/>
      </c>
      <c r="AJ336" s="27" t="str">
        <f t="shared" si="2651"/>
        <v/>
      </c>
      <c r="AK336" s="63" t="e">
        <f>IF(LEN('Описание предлагаемого товара'!#REF!)&gt;0,'Описание предлагаемого товара'!#REF!,"")</f>
        <v>#REF!</v>
      </c>
      <c r="AL336" s="91" t="e">
        <f t="shared" ref="AL336:AM336" si="3157">IFERROR(REPLACE(AK336,FIND(CHAR(10),AK336,1),1,""),AK336)</f>
        <v>#REF!</v>
      </c>
      <c r="AM336" s="91" t="e">
        <f t="shared" si="3157"/>
        <v>#REF!</v>
      </c>
      <c r="AN336" s="91" t="e">
        <f t="shared" ref="AN336:AR336" si="3158">IFERROR(REPLACE(AM336,FIND(" ",AM336,1),1,""),AM336)</f>
        <v>#REF!</v>
      </c>
      <c r="AO336" s="91" t="e">
        <f t="shared" si="3158"/>
        <v>#REF!</v>
      </c>
      <c r="AP336" s="91" t="e">
        <f t="shared" si="3158"/>
        <v>#REF!</v>
      </c>
      <c r="AQ336" s="91" t="e">
        <f t="shared" si="3158"/>
        <v>#REF!</v>
      </c>
      <c r="AR336" s="91" t="e">
        <f t="shared" si="3158"/>
        <v>#REF!</v>
      </c>
      <c r="AS336" s="91" t="e">
        <f t="shared" si="2558"/>
        <v>#REF!</v>
      </c>
      <c r="AT336" s="91" t="e">
        <f t="shared" si="2559"/>
        <v>#REF!</v>
      </c>
      <c r="AU336" s="32" t="e">
        <f t="shared" si="2542"/>
        <v>#REF!</v>
      </c>
      <c r="AV336" s="93" t="e">
        <f>'Описание предлагаемого товара'!#REF!</f>
        <v>#REF!</v>
      </c>
      <c r="AW336" s="91" t="e">
        <f>MIN(SEARCH({0,1,2,3,4,5,6,7,8,9},AV336&amp; "0123456789"))</f>
        <v>#REF!</v>
      </c>
      <c r="AX336" s="91" t="str">
        <f t="shared" si="2560"/>
        <v/>
      </c>
      <c r="AY336" s="91" t="str">
        <f t="shared" si="2561"/>
        <v/>
      </c>
      <c r="AZ336" s="91" t="str">
        <f t="shared" si="2562"/>
        <v/>
      </c>
      <c r="BA336" s="91" t="str">
        <f t="shared" si="2563"/>
        <v/>
      </c>
      <c r="BB336" s="91" t="str">
        <f t="shared" si="2564"/>
        <v/>
      </c>
      <c r="BC336" s="91" t="str">
        <f t="shared" si="2565"/>
        <v/>
      </c>
      <c r="BD336" s="91" t="str">
        <f t="shared" si="2566"/>
        <v/>
      </c>
      <c r="BE336" s="91" t="str">
        <f t="shared" si="2567"/>
        <v/>
      </c>
      <c r="BF336" s="91" t="str">
        <f t="shared" si="2568"/>
        <v/>
      </c>
      <c r="BG336" s="91" t="str">
        <f t="shared" si="2569"/>
        <v/>
      </c>
      <c r="BH336" s="91" t="str">
        <f t="shared" si="2570"/>
        <v/>
      </c>
      <c r="BI336" s="91" t="str">
        <f t="shared" si="2571"/>
        <v/>
      </c>
      <c r="BJ336" s="91" t="str">
        <f t="shared" si="2572"/>
        <v/>
      </c>
      <c r="BK336" s="91" t="str">
        <f t="shared" si="2573"/>
        <v/>
      </c>
      <c r="BL336" s="91" t="str">
        <f t="shared" si="2574"/>
        <v/>
      </c>
      <c r="BM336" s="91" t="str">
        <f t="shared" si="2575"/>
        <v/>
      </c>
      <c r="BN336" s="91" t="str">
        <f t="shared" si="2576"/>
        <v/>
      </c>
      <c r="BO336" s="91" t="str">
        <f t="shared" si="2577"/>
        <v/>
      </c>
      <c r="BP336" s="91" t="str">
        <f t="shared" si="2578"/>
        <v/>
      </c>
      <c r="BQ336" s="91" t="str">
        <f t="shared" si="2579"/>
        <v/>
      </c>
      <c r="BR336" s="91" t="str">
        <f t="shared" si="2580"/>
        <v/>
      </c>
      <c r="BS336" s="91" t="str">
        <f t="shared" si="2581"/>
        <v/>
      </c>
      <c r="BT336" s="91" t="str">
        <f t="shared" si="2582"/>
        <v/>
      </c>
      <c r="BU336" s="91" t="str">
        <f t="shared" si="2583"/>
        <v/>
      </c>
      <c r="BV336" s="91" t="str">
        <f t="shared" si="2584"/>
        <v/>
      </c>
      <c r="BW336" s="91" t="str">
        <f t="shared" si="2585"/>
        <v/>
      </c>
      <c r="BX336" s="91" t="str">
        <f t="shared" si="2586"/>
        <v/>
      </c>
      <c r="BY336" s="91" t="str">
        <f t="shared" si="2587"/>
        <v/>
      </c>
      <c r="BZ336" s="91" t="str">
        <f t="shared" si="2588"/>
        <v/>
      </c>
      <c r="CA336" s="91" t="str">
        <f t="shared" si="2589"/>
        <v/>
      </c>
      <c r="CB336" s="91" t="str">
        <f t="shared" si="2590"/>
        <v/>
      </c>
      <c r="CC336" s="91" t="str">
        <f t="shared" si="2591"/>
        <v/>
      </c>
      <c r="CD336" s="91" t="str">
        <f t="shared" si="2592"/>
        <v/>
      </c>
      <c r="CE336" s="91" t="str">
        <f t="shared" si="2593"/>
        <v/>
      </c>
      <c r="CF336" s="91" t="str">
        <f t="shared" si="2594"/>
        <v/>
      </c>
      <c r="CG336" s="91" t="str">
        <f t="shared" si="2595"/>
        <v/>
      </c>
      <c r="CH336" s="91" t="str">
        <f t="shared" si="2596"/>
        <v/>
      </c>
      <c r="CI336" s="91" t="str">
        <f t="shared" si="2597"/>
        <v>нет</v>
      </c>
      <c r="CJ336" s="63" t="e">
        <f>IF(LEN('Описание предлагаемого товара'!#REF!)&gt;0,'Описание предлагаемого товара'!#REF!,"")</f>
        <v>#REF!</v>
      </c>
      <c r="CK336" s="91" t="e">
        <f t="shared" ref="CK336:CL336" si="3159">IFERROR(REPLACE(CJ336,FIND(CHAR(10),CJ336,1),1,""),CJ336)</f>
        <v>#REF!</v>
      </c>
      <c r="CL336" s="91" t="e">
        <f t="shared" si="3159"/>
        <v>#REF!</v>
      </c>
      <c r="CM336" s="91" t="e">
        <f t="shared" si="2599"/>
        <v>#REF!</v>
      </c>
      <c r="CN336" s="91" t="e">
        <f t="shared" si="2600"/>
        <v>#REF!</v>
      </c>
      <c r="CO336" s="91" t="e">
        <f t="shared" si="2601"/>
        <v>#REF!</v>
      </c>
      <c r="CP336" s="90" t="e">
        <f>IF(AU336="Не указан реестровый номер (мера нац.режима Запрет)","",IF(CI336="нет","",IF(CU336="да","исключение(не смотрим баллы)",IFERROR(IF(CI336*1&gt;0,IFERROR(IF(VLOOKUP(CI336*1,Обработ.выгрузка_реестра_РФ!$A:$G,7,)=0,"Баллы не установлены",VLOOKUP(CI336*1,Обработ.выгрузка_реестра_РФ!$A:$G,7,)),IF(LEN(CI336)&gt;14,"","нет номера в реестре РФ")),""),IF(LEN(CI336)=0,"","Некорректный реестровый номер")))))</f>
        <v>#REF!</v>
      </c>
      <c r="CQ336" s="33" t="e">
        <f>IF(LEN(C336)&gt;0,IFERROR(IF(LEN(H336)&gt;0,IF(LEN(VLOOKUP(H336,'исключения(не_смотрим_баллы)'!$A:$C,1,))&gt;0,"да","нет"),"не введен ОКПД2"),"нет"),"")</f>
        <v>#REF!</v>
      </c>
      <c r="CR336" s="33" t="e">
        <f ca="1">IF(CQ336="да",IF(TODAY()&lt;VLOOKUP(H336,'исключения(не_смотрим_баллы)'!$A:$C,3,),"да","нет"),"")</f>
        <v>#REF!</v>
      </c>
      <c r="CS336" s="33" t="str">
        <f>IFERROR(IF(CQ336="да",IF(VLOOKUP(CI336*1,Обработ.выгрузка_реестра_РФ!$A:$G,2,)&lt;VLOOKUP(H336,'исключения(не_смотрим_баллы)'!$A:$C,2,),"да","нет"),""),"")</f>
        <v/>
      </c>
      <c r="CT336" s="24"/>
      <c r="CU336" s="33" t="e">
        <f t="shared" si="2613"/>
        <v>#REF!</v>
      </c>
      <c r="CV336" s="91" t="e">
        <f t="shared" si="2614"/>
        <v>#REF!</v>
      </c>
      <c r="CW336" s="27" t="e">
        <f t="shared" si="2615"/>
        <v>#REF!</v>
      </c>
      <c r="CX336" s="26" t="e">
        <f t="shared" si="2544"/>
        <v>#REF!</v>
      </c>
      <c r="CY336" s="64" t="e">
        <f>IF(LEN('Описание предлагаемого товара'!#REF!)&gt;0,'Описание предлагаемого товара'!#REF!,"")</f>
        <v>#REF!</v>
      </c>
      <c r="CZ336" s="95" t="e">
        <f t="shared" si="2602"/>
        <v>#REF!</v>
      </c>
      <c r="DA336" s="95" t="e">
        <f t="shared" ref="DA336" si="3160">IFERROR(REPLACE(CZ336,FIND(" ",CZ336,1),1,""),CZ336)</f>
        <v>#REF!</v>
      </c>
      <c r="DB336" s="95" t="e">
        <f t="shared" si="2546"/>
        <v>#REF!</v>
      </c>
      <c r="DC336" s="95" t="e">
        <f t="shared" ref="DC336:DD336" si="3161">IFERROR(REPLACE(DB336,FIND("г.",DB336,1),2,""),DB336)</f>
        <v>#REF!</v>
      </c>
      <c r="DD336" s="95" t="e">
        <f t="shared" si="3161"/>
        <v>#REF!</v>
      </c>
      <c r="DE336" s="95" t="e">
        <f t="shared" ref="DE336:DF336" si="3162">IFERROR(REPLACE(DD336,FIND("г",DD336,1),1,""),DD336)</f>
        <v>#REF!</v>
      </c>
      <c r="DF336" s="95" t="e">
        <f t="shared" si="3162"/>
        <v>#REF!</v>
      </c>
      <c r="DG336" s="95" t="e">
        <f t="shared" si="2619"/>
        <v>#REF!</v>
      </c>
      <c r="DH336" s="25" t="str">
        <f>IFERROR(VLOOKUP(CI336*1,Обработ.выгрузка_реестра_РФ!$A:$G,5,),"")</f>
        <v/>
      </c>
      <c r="DI336" s="27" t="str">
        <f t="shared" si="2629"/>
        <v/>
      </c>
      <c r="DJ336" s="27" t="str">
        <f t="shared" ca="1" si="2606"/>
        <v/>
      </c>
      <c r="DK336" s="63" t="e">
        <f>IF(LEN('Описание предлагаемого товара'!#REF!)&gt;0,'Описание предлагаемого товара'!#REF!,"")</f>
        <v>#REF!</v>
      </c>
      <c r="DL336" s="63" t="e">
        <f>IF(LEN('Описание предлагаемого товара'!#REF!)&gt;0,'Описание предлагаемого товара'!#REF!,"")</f>
        <v>#REF!</v>
      </c>
      <c r="DM336" s="32"/>
    </row>
    <row r="337" spans="1:117" ht="48.75" customHeight="1" x14ac:dyDescent="0.25">
      <c r="A337" s="61" t="e">
        <f>IF(LEN('Описание предлагаемого товара'!#REF!)&gt;0,'Описание предлагаемого товара'!#REF!,"")</f>
        <v>#REF!</v>
      </c>
      <c r="B337" s="65" t="e">
        <f>IF(LEN('Описание предлагаемого товара'!#REF!)&gt;0,'Описание предлагаемого товара'!#REF!,"")</f>
        <v>#REF!</v>
      </c>
      <c r="C337" s="61" t="e">
        <f>IF(LEN('Описание предлагаемого товара'!#REF!)&gt;0,'Описание предлагаемого товара'!#REF!,"")</f>
        <v>#REF!</v>
      </c>
      <c r="D337" s="61" t="e">
        <f>IF(LEN('Описание предлагаемого товара'!#REF!)&gt;0,'Описание предлагаемого товара'!#REF!,"")</f>
        <v>#REF!</v>
      </c>
      <c r="E337" s="61" t="e">
        <f>IF(LEN('Описание предлагаемого товара'!#REF!)&gt;0,'Описание предлагаемого товара'!#REF!,"")</f>
        <v>#REF!</v>
      </c>
      <c r="F337" s="61" t="e">
        <f>IF(LEN('Описание предлагаемого товара'!#REF!)&gt;0,'Описание предлагаемого товара'!#REF!,"")</f>
        <v>#REF!</v>
      </c>
      <c r="G337" s="61" t="e">
        <f>IF(LEN('Описание предлагаемого товара'!#REF!)&gt;0,'Описание предлагаемого товара'!#REF!,"")</f>
        <v>#REF!</v>
      </c>
      <c r="H337" s="61" t="e">
        <f>IF(LEN('Описание предлагаемого товара'!#REF!)&gt;0,'Описание предлагаемого товара'!#REF!,"")</f>
        <v>#REF!</v>
      </c>
      <c r="I337" s="61" t="e">
        <f>IF(LEN('Описание предлагаемого товара'!#REF!)&gt;0,'Описание предлагаемого товара'!#REF!,"")</f>
        <v>#REF!</v>
      </c>
      <c r="J337" s="38" t="str">
        <f>IFERROR(VLOOKUP(B337,SAP!$A:$E,5,),"")</f>
        <v/>
      </c>
      <c r="K337" s="40" t="str">
        <f t="shared" si="2549"/>
        <v/>
      </c>
      <c r="L337" s="61" t="e">
        <f>IF(LEN('Описание предлагаемого товара'!#REF!)&gt;0,IFERROR('Описание предлагаемого товара'!#REF!*1,""),"")</f>
        <v>#REF!</v>
      </c>
      <c r="M337" s="39" t="str">
        <f>IFERROR(VLOOKUP(B337,SAP!$A:$E,2,),"")</f>
        <v/>
      </c>
      <c r="N337" s="41" t="str">
        <f t="shared" si="2685"/>
        <v/>
      </c>
      <c r="O337" s="39" t="str">
        <f t="shared" si="2536"/>
        <v/>
      </c>
      <c r="P337" s="36" t="e">
        <f>IF(LEN('Описание предлагаемого товара'!#REF!)&gt;0,'Описание предлагаемого товара'!#REF!,"")</f>
        <v>#REF!</v>
      </c>
      <c r="Q33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37" s="37" t="e">
        <f>IF(LEN('Описание предлагаемого товара'!#REF!)&gt;0,'Описание предлагаемого товара'!#REF!,"")</f>
        <v>#REF!</v>
      </c>
      <c r="S337" s="37" t="e">
        <f>IF(LEN('Описание предлагаемого товара'!#REF!)&gt;0,'Описание предлагаемого товара'!#REF!,"")</f>
        <v>#REF!</v>
      </c>
      <c r="T33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37" s="23" t="str">
        <f>IFERROR(VLOOKUP(CI337*1,Обработ.выгрузка_реестра_РФ!$A:$G,6,),"")</f>
        <v/>
      </c>
      <c r="V337" s="61" t="e">
        <f>IF(LEN('Описание предлагаемого товара'!#REF!)&gt;0,'Описание предлагаемого товара'!#REF!,"")</f>
        <v>#REF!</v>
      </c>
      <c r="W337" s="62" t="e">
        <f>IF(LEN('Описание предлагаемого товара'!#REF!)&gt;0,'Описание предлагаемого товара'!#REF!,"")</f>
        <v>#REF!</v>
      </c>
      <c r="X337" s="91" t="e">
        <f t="shared" ref="X337:Y337" si="3163">IFERROR(REPLACE(W337,FIND(CHAR(10),W337,1),1," "),W337)</f>
        <v>#REF!</v>
      </c>
      <c r="Y337" s="91" t="e">
        <f t="shared" si="3163"/>
        <v>#REF!</v>
      </c>
      <c r="Z337" s="91" t="e">
        <f t="shared" si="2551"/>
        <v>#REF!</v>
      </c>
      <c r="AA337" s="91" t="e">
        <f t="shared" si="2552"/>
        <v>#REF!</v>
      </c>
      <c r="AB337" s="91" t="e">
        <f t="shared" si="2553"/>
        <v>#REF!</v>
      </c>
      <c r="AC337" s="91" t="e">
        <f t="shared" ref="AC337:AF337" si="3164">IFERROR(REPLACE(AB337,FIND("  ",AB337,1),2," "),AB337)</f>
        <v>#REF!</v>
      </c>
      <c r="AD337" s="91" t="e">
        <f t="shared" si="3164"/>
        <v>#REF!</v>
      </c>
      <c r="AE337" s="91" t="e">
        <f t="shared" si="3164"/>
        <v>#REF!</v>
      </c>
      <c r="AF337" s="91" t="e">
        <f t="shared" si="3164"/>
        <v>#REF!</v>
      </c>
      <c r="AG337" s="23" t="str">
        <f>IFERROR(VLOOKUP(CI337*1,Обработ.выгрузка_реестра_РФ!$A:$G,4,),"")</f>
        <v/>
      </c>
      <c r="AH337" s="91" t="str">
        <f t="shared" ref="AH337:AI337" si="3165">IFERROR(REPLACE(AG337,FIND("-",AG337,1),1,"*"),AG337)</f>
        <v/>
      </c>
      <c r="AI337" s="91" t="str">
        <f t="shared" si="3165"/>
        <v/>
      </c>
      <c r="AJ337" s="27" t="str">
        <f t="shared" si="2651"/>
        <v/>
      </c>
      <c r="AK337" s="63" t="e">
        <f>IF(LEN('Описание предлагаемого товара'!#REF!)&gt;0,'Описание предлагаемого товара'!#REF!,"")</f>
        <v>#REF!</v>
      </c>
      <c r="AL337" s="91" t="e">
        <f t="shared" ref="AL337:AM337" si="3166">IFERROR(REPLACE(AK337,FIND(CHAR(10),AK337,1),1,""),AK337)</f>
        <v>#REF!</v>
      </c>
      <c r="AM337" s="91" t="e">
        <f t="shared" si="3166"/>
        <v>#REF!</v>
      </c>
      <c r="AN337" s="91" t="e">
        <f t="shared" ref="AN337:AR337" si="3167">IFERROR(REPLACE(AM337,FIND(" ",AM337,1),1,""),AM337)</f>
        <v>#REF!</v>
      </c>
      <c r="AO337" s="91" t="e">
        <f t="shared" si="3167"/>
        <v>#REF!</v>
      </c>
      <c r="AP337" s="91" t="e">
        <f t="shared" si="3167"/>
        <v>#REF!</v>
      </c>
      <c r="AQ337" s="91" t="e">
        <f t="shared" si="3167"/>
        <v>#REF!</v>
      </c>
      <c r="AR337" s="91" t="e">
        <f t="shared" si="3167"/>
        <v>#REF!</v>
      </c>
      <c r="AS337" s="91" t="e">
        <f t="shared" si="2558"/>
        <v>#REF!</v>
      </c>
      <c r="AT337" s="91" t="e">
        <f t="shared" si="2559"/>
        <v>#REF!</v>
      </c>
      <c r="AU337" s="32" t="e">
        <f t="shared" si="2542"/>
        <v>#REF!</v>
      </c>
      <c r="AV337" s="93" t="e">
        <f>'Описание предлагаемого товара'!#REF!</f>
        <v>#REF!</v>
      </c>
      <c r="AW337" s="91" t="e">
        <f>MIN(SEARCH({0,1,2,3,4,5,6,7,8,9},AV337&amp; "0123456789"))</f>
        <v>#REF!</v>
      </c>
      <c r="AX337" s="91" t="str">
        <f t="shared" si="2560"/>
        <v/>
      </c>
      <c r="AY337" s="91" t="str">
        <f t="shared" si="2561"/>
        <v/>
      </c>
      <c r="AZ337" s="91" t="str">
        <f t="shared" si="2562"/>
        <v/>
      </c>
      <c r="BA337" s="91" t="str">
        <f t="shared" si="2563"/>
        <v/>
      </c>
      <c r="BB337" s="91" t="str">
        <f t="shared" si="2564"/>
        <v/>
      </c>
      <c r="BC337" s="91" t="str">
        <f t="shared" si="2565"/>
        <v/>
      </c>
      <c r="BD337" s="91" t="str">
        <f t="shared" si="2566"/>
        <v/>
      </c>
      <c r="BE337" s="91" t="str">
        <f t="shared" si="2567"/>
        <v/>
      </c>
      <c r="BF337" s="91" t="str">
        <f t="shared" si="2568"/>
        <v/>
      </c>
      <c r="BG337" s="91" t="str">
        <f t="shared" si="2569"/>
        <v/>
      </c>
      <c r="BH337" s="91" t="str">
        <f t="shared" si="2570"/>
        <v/>
      </c>
      <c r="BI337" s="91" t="str">
        <f t="shared" si="2571"/>
        <v/>
      </c>
      <c r="BJ337" s="91" t="str">
        <f t="shared" si="2572"/>
        <v/>
      </c>
      <c r="BK337" s="91" t="str">
        <f t="shared" si="2573"/>
        <v/>
      </c>
      <c r="BL337" s="91" t="str">
        <f t="shared" si="2574"/>
        <v/>
      </c>
      <c r="BM337" s="91" t="str">
        <f t="shared" si="2575"/>
        <v/>
      </c>
      <c r="BN337" s="91" t="str">
        <f t="shared" si="2576"/>
        <v/>
      </c>
      <c r="BO337" s="91" t="str">
        <f t="shared" si="2577"/>
        <v/>
      </c>
      <c r="BP337" s="91" t="str">
        <f t="shared" si="2578"/>
        <v/>
      </c>
      <c r="BQ337" s="91" t="str">
        <f t="shared" si="2579"/>
        <v/>
      </c>
      <c r="BR337" s="91" t="str">
        <f t="shared" si="2580"/>
        <v/>
      </c>
      <c r="BS337" s="91" t="str">
        <f t="shared" si="2581"/>
        <v/>
      </c>
      <c r="BT337" s="91" t="str">
        <f t="shared" si="2582"/>
        <v/>
      </c>
      <c r="BU337" s="91" t="str">
        <f t="shared" si="2583"/>
        <v/>
      </c>
      <c r="BV337" s="91" t="str">
        <f t="shared" si="2584"/>
        <v/>
      </c>
      <c r="BW337" s="91" t="str">
        <f t="shared" si="2585"/>
        <v/>
      </c>
      <c r="BX337" s="91" t="str">
        <f t="shared" si="2586"/>
        <v/>
      </c>
      <c r="BY337" s="91" t="str">
        <f t="shared" si="2587"/>
        <v/>
      </c>
      <c r="BZ337" s="91" t="str">
        <f t="shared" si="2588"/>
        <v/>
      </c>
      <c r="CA337" s="91" t="str">
        <f t="shared" si="2589"/>
        <v/>
      </c>
      <c r="CB337" s="91" t="str">
        <f t="shared" si="2590"/>
        <v/>
      </c>
      <c r="CC337" s="91" t="str">
        <f t="shared" si="2591"/>
        <v/>
      </c>
      <c r="CD337" s="91" t="str">
        <f t="shared" si="2592"/>
        <v/>
      </c>
      <c r="CE337" s="91" t="str">
        <f t="shared" si="2593"/>
        <v/>
      </c>
      <c r="CF337" s="91" t="str">
        <f t="shared" si="2594"/>
        <v/>
      </c>
      <c r="CG337" s="91" t="str">
        <f t="shared" si="2595"/>
        <v/>
      </c>
      <c r="CH337" s="91" t="str">
        <f t="shared" si="2596"/>
        <v/>
      </c>
      <c r="CI337" s="91" t="str">
        <f t="shared" si="2597"/>
        <v>нет</v>
      </c>
      <c r="CJ337" s="63" t="e">
        <f>IF(LEN('Описание предлагаемого товара'!#REF!)&gt;0,'Описание предлагаемого товара'!#REF!,"")</f>
        <v>#REF!</v>
      </c>
      <c r="CK337" s="91" t="e">
        <f t="shared" ref="CK337:CL337" si="3168">IFERROR(REPLACE(CJ337,FIND(CHAR(10),CJ337,1),1,""),CJ337)</f>
        <v>#REF!</v>
      </c>
      <c r="CL337" s="91" t="e">
        <f t="shared" si="3168"/>
        <v>#REF!</v>
      </c>
      <c r="CM337" s="91" t="e">
        <f t="shared" si="2599"/>
        <v>#REF!</v>
      </c>
      <c r="CN337" s="91" t="e">
        <f t="shared" si="2600"/>
        <v>#REF!</v>
      </c>
      <c r="CO337" s="91" t="e">
        <f t="shared" si="2601"/>
        <v>#REF!</v>
      </c>
      <c r="CP337" s="90" t="e">
        <f>IF(AU337="Не указан реестровый номер (мера нац.режима Запрет)","",IF(CI337="нет","",IF(CU337="да","исключение(не смотрим баллы)",IFERROR(IF(CI337*1&gt;0,IFERROR(IF(VLOOKUP(CI337*1,Обработ.выгрузка_реестра_РФ!$A:$G,7,)=0,"Баллы не установлены",VLOOKUP(CI337*1,Обработ.выгрузка_реестра_РФ!$A:$G,7,)),IF(LEN(CI337)&gt;14,"","нет номера в реестре РФ")),""),IF(LEN(CI337)=0,"","Некорректный реестровый номер")))))</f>
        <v>#REF!</v>
      </c>
      <c r="CQ337" s="33" t="e">
        <f>IF(LEN(C337)&gt;0,IFERROR(IF(LEN(H337)&gt;0,IF(LEN(VLOOKUP(H337,'исключения(не_смотрим_баллы)'!$A:$C,1,))&gt;0,"да","нет"),"не введен ОКПД2"),"нет"),"")</f>
        <v>#REF!</v>
      </c>
      <c r="CR337" s="33" t="e">
        <f ca="1">IF(CQ337="да",IF(TODAY()&lt;VLOOKUP(H337,'исключения(не_смотрим_баллы)'!$A:$C,3,),"да","нет"),"")</f>
        <v>#REF!</v>
      </c>
      <c r="CS337" s="33" t="str">
        <f>IFERROR(IF(CQ337="да",IF(VLOOKUP(CI337*1,Обработ.выгрузка_реестра_РФ!$A:$G,2,)&lt;VLOOKUP(H337,'исключения(не_смотрим_баллы)'!$A:$C,2,),"да","нет"),""),"")</f>
        <v/>
      </c>
      <c r="CT337" s="24"/>
      <c r="CU337" s="33" t="e">
        <f t="shared" si="2613"/>
        <v>#REF!</v>
      </c>
      <c r="CV337" s="91" t="e">
        <f t="shared" si="2614"/>
        <v>#REF!</v>
      </c>
      <c r="CW337" s="27" t="e">
        <f t="shared" si="2615"/>
        <v>#REF!</v>
      </c>
      <c r="CX337" s="26" t="e">
        <f t="shared" si="2544"/>
        <v>#REF!</v>
      </c>
      <c r="CY337" s="64" t="e">
        <f>IF(LEN('Описание предлагаемого товара'!#REF!)&gt;0,'Описание предлагаемого товара'!#REF!,"")</f>
        <v>#REF!</v>
      </c>
      <c r="CZ337" s="95" t="e">
        <f t="shared" si="2602"/>
        <v>#REF!</v>
      </c>
      <c r="DA337" s="95" t="e">
        <f t="shared" ref="DA337" si="3169">IFERROR(REPLACE(CZ337,FIND(" ",CZ337,1),1,""),CZ337)</f>
        <v>#REF!</v>
      </c>
      <c r="DB337" s="95" t="e">
        <f t="shared" si="2546"/>
        <v>#REF!</v>
      </c>
      <c r="DC337" s="95" t="e">
        <f t="shared" ref="DC337:DD337" si="3170">IFERROR(REPLACE(DB337,FIND("г.",DB337,1),2,""),DB337)</f>
        <v>#REF!</v>
      </c>
      <c r="DD337" s="95" t="e">
        <f t="shared" si="3170"/>
        <v>#REF!</v>
      </c>
      <c r="DE337" s="95" t="e">
        <f t="shared" ref="DE337:DF337" si="3171">IFERROR(REPLACE(DD337,FIND("г",DD337,1),1,""),DD337)</f>
        <v>#REF!</v>
      </c>
      <c r="DF337" s="95" t="e">
        <f t="shared" si="3171"/>
        <v>#REF!</v>
      </c>
      <c r="DG337" s="95" t="e">
        <f t="shared" si="2619"/>
        <v>#REF!</v>
      </c>
      <c r="DH337" s="25" t="str">
        <f>IFERROR(VLOOKUP(CI337*1,Обработ.выгрузка_реестра_РФ!$A:$G,5,),"")</f>
        <v/>
      </c>
      <c r="DI337" s="27" t="str">
        <f t="shared" si="2629"/>
        <v/>
      </c>
      <c r="DJ337" s="27" t="str">
        <f t="shared" ca="1" si="2606"/>
        <v/>
      </c>
      <c r="DK337" s="63" t="e">
        <f>IF(LEN('Описание предлагаемого товара'!#REF!)&gt;0,'Описание предлагаемого товара'!#REF!,"")</f>
        <v>#REF!</v>
      </c>
      <c r="DL337" s="63" t="e">
        <f>IF(LEN('Описание предлагаемого товара'!#REF!)&gt;0,'Описание предлагаемого товара'!#REF!,"")</f>
        <v>#REF!</v>
      </c>
      <c r="DM337" s="32"/>
    </row>
    <row r="338" spans="1:117" ht="48.75" customHeight="1" x14ac:dyDescent="0.25">
      <c r="A338" s="61" t="e">
        <f>IF(LEN('Описание предлагаемого товара'!#REF!)&gt;0,'Описание предлагаемого товара'!#REF!,"")</f>
        <v>#REF!</v>
      </c>
      <c r="B338" s="65" t="e">
        <f>IF(LEN('Описание предлагаемого товара'!#REF!)&gt;0,'Описание предлагаемого товара'!#REF!,"")</f>
        <v>#REF!</v>
      </c>
      <c r="C338" s="61" t="e">
        <f>IF(LEN('Описание предлагаемого товара'!#REF!)&gt;0,'Описание предлагаемого товара'!#REF!,"")</f>
        <v>#REF!</v>
      </c>
      <c r="D338" s="61" t="e">
        <f>IF(LEN('Описание предлагаемого товара'!#REF!)&gt;0,'Описание предлагаемого товара'!#REF!,"")</f>
        <v>#REF!</v>
      </c>
      <c r="E338" s="61" t="e">
        <f>IF(LEN('Описание предлагаемого товара'!#REF!)&gt;0,'Описание предлагаемого товара'!#REF!,"")</f>
        <v>#REF!</v>
      </c>
      <c r="F338" s="61" t="e">
        <f>IF(LEN('Описание предлагаемого товара'!#REF!)&gt;0,'Описание предлагаемого товара'!#REF!,"")</f>
        <v>#REF!</v>
      </c>
      <c r="G338" s="61" t="e">
        <f>IF(LEN('Описание предлагаемого товара'!#REF!)&gt;0,'Описание предлагаемого товара'!#REF!,"")</f>
        <v>#REF!</v>
      </c>
      <c r="H338" s="61" t="e">
        <f>IF(LEN('Описание предлагаемого товара'!#REF!)&gt;0,'Описание предлагаемого товара'!#REF!,"")</f>
        <v>#REF!</v>
      </c>
      <c r="I338" s="61" t="e">
        <f>IF(LEN('Описание предлагаемого товара'!#REF!)&gt;0,'Описание предлагаемого товара'!#REF!,"")</f>
        <v>#REF!</v>
      </c>
      <c r="J338" s="38" t="str">
        <f>IFERROR(VLOOKUP(B338,SAP!$A:$E,5,),"")</f>
        <v/>
      </c>
      <c r="K338" s="40" t="str">
        <f t="shared" si="2549"/>
        <v/>
      </c>
      <c r="L338" s="61" t="e">
        <f>IF(LEN('Описание предлагаемого товара'!#REF!)&gt;0,IFERROR('Описание предлагаемого товара'!#REF!*1,""),"")</f>
        <v>#REF!</v>
      </c>
      <c r="M338" s="39" t="str">
        <f>IFERROR(VLOOKUP(B338,SAP!$A:$E,2,),"")</f>
        <v/>
      </c>
      <c r="N338" s="41" t="str">
        <f t="shared" si="2685"/>
        <v/>
      </c>
      <c r="O338" s="39" t="str">
        <f t="shared" ref="O338:O401" si="3172">IFERROR(IF(B338*1&gt;0,IF(N338=L338,"да","нет"),""),"")</f>
        <v/>
      </c>
      <c r="P338" s="36" t="e">
        <f>IF(LEN('Описание предлагаемого товара'!#REF!)&gt;0,'Описание предлагаемого товара'!#REF!,"")</f>
        <v>#REF!</v>
      </c>
      <c r="Q33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38" s="37" t="e">
        <f>IF(LEN('Описание предлагаемого товара'!#REF!)&gt;0,'Описание предлагаемого товара'!#REF!,"")</f>
        <v>#REF!</v>
      </c>
      <c r="S338" s="37" t="e">
        <f>IF(LEN('Описание предлагаемого товара'!#REF!)&gt;0,'Описание предлагаемого товара'!#REF!,"")</f>
        <v>#REF!</v>
      </c>
      <c r="T33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38" s="23" t="str">
        <f>IFERROR(VLOOKUP(CI338*1,Обработ.выгрузка_реестра_РФ!$A:$G,6,),"")</f>
        <v/>
      </c>
      <c r="V338" s="61" t="e">
        <f>IF(LEN('Описание предлагаемого товара'!#REF!)&gt;0,'Описание предлагаемого товара'!#REF!,"")</f>
        <v>#REF!</v>
      </c>
      <c r="W338" s="62" t="e">
        <f>IF(LEN('Описание предлагаемого товара'!#REF!)&gt;0,'Описание предлагаемого товара'!#REF!,"")</f>
        <v>#REF!</v>
      </c>
      <c r="X338" s="91" t="e">
        <f t="shared" ref="X338:Y338" si="3173">IFERROR(REPLACE(W338,FIND(CHAR(10),W338,1),1," "),W338)</f>
        <v>#REF!</v>
      </c>
      <c r="Y338" s="91" t="e">
        <f t="shared" si="3173"/>
        <v>#REF!</v>
      </c>
      <c r="Z338" s="91" t="e">
        <f t="shared" si="2551"/>
        <v>#REF!</v>
      </c>
      <c r="AA338" s="91" t="e">
        <f t="shared" si="2552"/>
        <v>#REF!</v>
      </c>
      <c r="AB338" s="91" t="e">
        <f t="shared" si="2553"/>
        <v>#REF!</v>
      </c>
      <c r="AC338" s="91" t="e">
        <f t="shared" ref="AC338:AF338" si="3174">IFERROR(REPLACE(AB338,FIND("  ",AB338,1),2," "),AB338)</f>
        <v>#REF!</v>
      </c>
      <c r="AD338" s="91" t="e">
        <f t="shared" si="3174"/>
        <v>#REF!</v>
      </c>
      <c r="AE338" s="91" t="e">
        <f t="shared" si="3174"/>
        <v>#REF!</v>
      </c>
      <c r="AF338" s="91" t="e">
        <f t="shared" si="3174"/>
        <v>#REF!</v>
      </c>
      <c r="AG338" s="23" t="str">
        <f>IFERROR(VLOOKUP(CI338*1,Обработ.выгрузка_реестра_РФ!$A:$G,4,),"")</f>
        <v/>
      </c>
      <c r="AH338" s="91" t="str">
        <f t="shared" ref="AH338:AI338" si="3175">IFERROR(REPLACE(AG338,FIND("-",AG338,1),1,"*"),AG338)</f>
        <v/>
      </c>
      <c r="AI338" s="91" t="str">
        <f t="shared" si="3175"/>
        <v/>
      </c>
      <c r="AJ338" s="27" t="str">
        <f t="shared" si="2651"/>
        <v/>
      </c>
      <c r="AK338" s="63" t="e">
        <f>IF(LEN('Описание предлагаемого товара'!#REF!)&gt;0,'Описание предлагаемого товара'!#REF!,"")</f>
        <v>#REF!</v>
      </c>
      <c r="AL338" s="91" t="e">
        <f t="shared" ref="AL338:AM338" si="3176">IFERROR(REPLACE(AK338,FIND(CHAR(10),AK338,1),1,""),AK338)</f>
        <v>#REF!</v>
      </c>
      <c r="AM338" s="91" t="e">
        <f t="shared" si="3176"/>
        <v>#REF!</v>
      </c>
      <c r="AN338" s="91" t="e">
        <f t="shared" ref="AN338:AR338" si="3177">IFERROR(REPLACE(AM338,FIND(" ",AM338,1),1,""),AM338)</f>
        <v>#REF!</v>
      </c>
      <c r="AO338" s="91" t="e">
        <f t="shared" si="3177"/>
        <v>#REF!</v>
      </c>
      <c r="AP338" s="91" t="e">
        <f t="shared" si="3177"/>
        <v>#REF!</v>
      </c>
      <c r="AQ338" s="91" t="e">
        <f t="shared" si="3177"/>
        <v>#REF!</v>
      </c>
      <c r="AR338" s="91" t="e">
        <f t="shared" si="3177"/>
        <v>#REF!</v>
      </c>
      <c r="AS338" s="91" t="e">
        <f t="shared" si="2558"/>
        <v>#REF!</v>
      </c>
      <c r="AT338" s="91" t="e">
        <f t="shared" si="2559"/>
        <v>#REF!</v>
      </c>
      <c r="AU338" s="32" t="e">
        <f t="shared" ref="AU338:AU401" si="3178">IF(LEN(CI338)&gt;0,IF(CI338="нет",IF(I338="запрет","Не указан реестровый номер (мера нац.режима Запрет)",IF(I338="ограничение","Не указан реестровый номер (мера нац.режима Ограничение)","")),IF(LEN(CI338)&gt;14,"Необходимо указать один реестровый номер",CI338)),"")</f>
        <v>#REF!</v>
      </c>
      <c r="AV338" s="93" t="e">
        <f>'Описание предлагаемого товара'!#REF!</f>
        <v>#REF!</v>
      </c>
      <c r="AW338" s="91" t="e">
        <f>MIN(SEARCH({0,1,2,3,4,5,6,7,8,9},AV338&amp; "0123456789"))</f>
        <v>#REF!</v>
      </c>
      <c r="AX338" s="91" t="str">
        <f t="shared" si="2560"/>
        <v/>
      </c>
      <c r="AY338" s="91" t="str">
        <f t="shared" si="2561"/>
        <v/>
      </c>
      <c r="AZ338" s="91" t="str">
        <f t="shared" si="2562"/>
        <v/>
      </c>
      <c r="BA338" s="91" t="str">
        <f t="shared" si="2563"/>
        <v/>
      </c>
      <c r="BB338" s="91" t="str">
        <f t="shared" si="2564"/>
        <v/>
      </c>
      <c r="BC338" s="91" t="str">
        <f t="shared" si="2565"/>
        <v/>
      </c>
      <c r="BD338" s="91" t="str">
        <f t="shared" si="2566"/>
        <v/>
      </c>
      <c r="BE338" s="91" t="str">
        <f t="shared" si="2567"/>
        <v/>
      </c>
      <c r="BF338" s="91" t="str">
        <f t="shared" si="2568"/>
        <v/>
      </c>
      <c r="BG338" s="91" t="str">
        <f t="shared" si="2569"/>
        <v/>
      </c>
      <c r="BH338" s="91" t="str">
        <f t="shared" si="2570"/>
        <v/>
      </c>
      <c r="BI338" s="91" t="str">
        <f t="shared" si="2571"/>
        <v/>
      </c>
      <c r="BJ338" s="91" t="str">
        <f t="shared" si="2572"/>
        <v/>
      </c>
      <c r="BK338" s="91" t="str">
        <f t="shared" si="2573"/>
        <v/>
      </c>
      <c r="BL338" s="91" t="str">
        <f t="shared" si="2574"/>
        <v/>
      </c>
      <c r="BM338" s="91" t="str">
        <f t="shared" si="2575"/>
        <v/>
      </c>
      <c r="BN338" s="91" t="str">
        <f t="shared" si="2576"/>
        <v/>
      </c>
      <c r="BO338" s="91" t="str">
        <f t="shared" si="2577"/>
        <v/>
      </c>
      <c r="BP338" s="91" t="str">
        <f t="shared" si="2578"/>
        <v/>
      </c>
      <c r="BQ338" s="91" t="str">
        <f t="shared" si="2579"/>
        <v/>
      </c>
      <c r="BR338" s="91" t="str">
        <f t="shared" si="2580"/>
        <v/>
      </c>
      <c r="BS338" s="91" t="str">
        <f t="shared" si="2581"/>
        <v/>
      </c>
      <c r="BT338" s="91" t="str">
        <f t="shared" si="2582"/>
        <v/>
      </c>
      <c r="BU338" s="91" t="str">
        <f t="shared" si="2583"/>
        <v/>
      </c>
      <c r="BV338" s="91" t="str">
        <f t="shared" si="2584"/>
        <v/>
      </c>
      <c r="BW338" s="91" t="str">
        <f t="shared" si="2585"/>
        <v/>
      </c>
      <c r="BX338" s="91" t="str">
        <f t="shared" si="2586"/>
        <v/>
      </c>
      <c r="BY338" s="91" t="str">
        <f t="shared" si="2587"/>
        <v/>
      </c>
      <c r="BZ338" s="91" t="str">
        <f t="shared" si="2588"/>
        <v/>
      </c>
      <c r="CA338" s="91" t="str">
        <f t="shared" si="2589"/>
        <v/>
      </c>
      <c r="CB338" s="91" t="str">
        <f t="shared" si="2590"/>
        <v/>
      </c>
      <c r="CC338" s="91" t="str">
        <f t="shared" si="2591"/>
        <v/>
      </c>
      <c r="CD338" s="91" t="str">
        <f t="shared" si="2592"/>
        <v/>
      </c>
      <c r="CE338" s="91" t="str">
        <f t="shared" si="2593"/>
        <v/>
      </c>
      <c r="CF338" s="91" t="str">
        <f t="shared" si="2594"/>
        <v/>
      </c>
      <c r="CG338" s="91" t="str">
        <f t="shared" si="2595"/>
        <v/>
      </c>
      <c r="CH338" s="91" t="str">
        <f t="shared" si="2596"/>
        <v/>
      </c>
      <c r="CI338" s="91" t="str">
        <f t="shared" si="2597"/>
        <v>нет</v>
      </c>
      <c r="CJ338" s="63" t="e">
        <f>IF(LEN('Описание предлагаемого товара'!#REF!)&gt;0,'Описание предлагаемого товара'!#REF!,"")</f>
        <v>#REF!</v>
      </c>
      <c r="CK338" s="91" t="e">
        <f t="shared" ref="CK338:CL338" si="3179">IFERROR(REPLACE(CJ338,FIND(CHAR(10),CJ338,1),1,""),CJ338)</f>
        <v>#REF!</v>
      </c>
      <c r="CL338" s="91" t="e">
        <f t="shared" si="3179"/>
        <v>#REF!</v>
      </c>
      <c r="CM338" s="91" t="e">
        <f t="shared" si="2599"/>
        <v>#REF!</v>
      </c>
      <c r="CN338" s="91" t="e">
        <f t="shared" si="2600"/>
        <v>#REF!</v>
      </c>
      <c r="CO338" s="91" t="e">
        <f t="shared" si="2601"/>
        <v>#REF!</v>
      </c>
      <c r="CP338" s="90" t="e">
        <f>IF(AU338="Не указан реестровый номер (мера нац.режима Запрет)","",IF(CI338="нет","",IF(CU338="да","исключение(не смотрим баллы)",IFERROR(IF(CI338*1&gt;0,IFERROR(IF(VLOOKUP(CI338*1,Обработ.выгрузка_реестра_РФ!$A:$G,7,)=0,"Баллы не установлены",VLOOKUP(CI338*1,Обработ.выгрузка_реестра_РФ!$A:$G,7,)),IF(LEN(CI338)&gt;14,"","нет номера в реестре РФ")),""),IF(LEN(CI338)=0,"","Некорректный реестровый номер")))))</f>
        <v>#REF!</v>
      </c>
      <c r="CQ338" s="33" t="e">
        <f>IF(LEN(C338)&gt;0,IFERROR(IF(LEN(H338)&gt;0,IF(LEN(VLOOKUP(H338,'исключения(не_смотрим_баллы)'!$A:$C,1,))&gt;0,"да","нет"),"не введен ОКПД2"),"нет"),"")</f>
        <v>#REF!</v>
      </c>
      <c r="CR338" s="33" t="e">
        <f ca="1">IF(CQ338="да",IF(TODAY()&lt;VLOOKUP(H338,'исключения(не_смотрим_баллы)'!$A:$C,3,),"да","нет"),"")</f>
        <v>#REF!</v>
      </c>
      <c r="CS338" s="33" t="str">
        <f>IFERROR(IF(CQ338="да",IF(VLOOKUP(CI338*1,Обработ.выгрузка_реестра_РФ!$A:$G,2,)&lt;VLOOKUP(H338,'исключения(не_смотрим_баллы)'!$A:$C,2,),"да","нет"),""),"")</f>
        <v/>
      </c>
      <c r="CT338" s="24"/>
      <c r="CU338" s="33" t="e">
        <f t="shared" si="2613"/>
        <v>#REF!</v>
      </c>
      <c r="CV338" s="91" t="e">
        <f t="shared" si="2614"/>
        <v>#REF!</v>
      </c>
      <c r="CW338" s="27" t="e">
        <f t="shared" si="2615"/>
        <v>#REF!</v>
      </c>
      <c r="CX338" s="26" t="e">
        <f t="shared" ref="CX338:CX401" si="3180">IF(AU338="Не указан реестровый номер (мера нац.режима Запрет)","Импорт",IF(AU338="Не указан реестровый номер (мера нац.режима Ограничение)","Импорт",IF(CI338="не заполняется","",IF(LEN(CI338)&gt;0,IF(CI338&lt;&gt;"нет",IF(LEN(L338)&gt;0,IFERROR(IF(CP338="исключение(не смотрим баллы)","РФ",IF(CP338*1&gt;0,IF(CP338*1&gt;=L338*1,"РФ","Импорт"),"")),"Импорт"),IF(CP338="исключение(не смотрим баллы)","РФ","не указан мин.балл")),""),""))))</f>
        <v>#REF!</v>
      </c>
      <c r="CY338" s="64" t="e">
        <f>IF(LEN('Описание предлагаемого товара'!#REF!)&gt;0,'Описание предлагаемого товара'!#REF!,"")</f>
        <v>#REF!</v>
      </c>
      <c r="CZ338" s="95" t="e">
        <f t="shared" si="2602"/>
        <v>#REF!</v>
      </c>
      <c r="DA338" s="95" t="e">
        <f t="shared" ref="DA338" si="3181">IFERROR(REPLACE(CZ338,FIND(" ",CZ338,1),1,""),CZ338)</f>
        <v>#REF!</v>
      </c>
      <c r="DB338" s="95" t="e">
        <f t="shared" ref="DB338:DB401" si="3182">IFERROR(REPLACE(CZ338,FIND(" ",CZ338,1),1,""),CZ338)</f>
        <v>#REF!</v>
      </c>
      <c r="DC338" s="95" t="e">
        <f t="shared" ref="DC338:DD338" si="3183">IFERROR(REPLACE(DB338,FIND("г.",DB338,1),2,""),DB338)</f>
        <v>#REF!</v>
      </c>
      <c r="DD338" s="95" t="e">
        <f t="shared" si="3183"/>
        <v>#REF!</v>
      </c>
      <c r="DE338" s="95" t="e">
        <f t="shared" ref="DE338:DF338" si="3184">IFERROR(REPLACE(DD338,FIND("г",DD338,1),1,""),DD338)</f>
        <v>#REF!</v>
      </c>
      <c r="DF338" s="95" t="e">
        <f t="shared" si="3184"/>
        <v>#REF!</v>
      </c>
      <c r="DG338" s="95" t="e">
        <f t="shared" si="2619"/>
        <v>#REF!</v>
      </c>
      <c r="DH338" s="25" t="str">
        <f>IFERROR(VLOOKUP(CI338*1,Обработ.выгрузка_реестра_РФ!$A:$G,5,),"")</f>
        <v/>
      </c>
      <c r="DI338" s="27" t="str">
        <f t="shared" si="2629"/>
        <v/>
      </c>
      <c r="DJ338" s="27" t="str">
        <f t="shared" ca="1" si="2606"/>
        <v/>
      </c>
      <c r="DK338" s="63" t="e">
        <f>IF(LEN('Описание предлагаемого товара'!#REF!)&gt;0,'Описание предлагаемого товара'!#REF!,"")</f>
        <v>#REF!</v>
      </c>
      <c r="DL338" s="63" t="e">
        <f>IF(LEN('Описание предлагаемого товара'!#REF!)&gt;0,'Описание предлагаемого товара'!#REF!,"")</f>
        <v>#REF!</v>
      </c>
      <c r="DM338" s="32"/>
    </row>
    <row r="339" spans="1:117" ht="48.75" customHeight="1" x14ac:dyDescent="0.25">
      <c r="A339" s="61" t="e">
        <f>IF(LEN('Описание предлагаемого товара'!#REF!)&gt;0,'Описание предлагаемого товара'!#REF!,"")</f>
        <v>#REF!</v>
      </c>
      <c r="B339" s="65" t="e">
        <f>IF(LEN('Описание предлагаемого товара'!#REF!)&gt;0,'Описание предлагаемого товара'!#REF!,"")</f>
        <v>#REF!</v>
      </c>
      <c r="C339" s="61" t="e">
        <f>IF(LEN('Описание предлагаемого товара'!#REF!)&gt;0,'Описание предлагаемого товара'!#REF!,"")</f>
        <v>#REF!</v>
      </c>
      <c r="D339" s="61" t="e">
        <f>IF(LEN('Описание предлагаемого товара'!#REF!)&gt;0,'Описание предлагаемого товара'!#REF!,"")</f>
        <v>#REF!</v>
      </c>
      <c r="E339" s="61" t="e">
        <f>IF(LEN('Описание предлагаемого товара'!#REF!)&gt;0,'Описание предлагаемого товара'!#REF!,"")</f>
        <v>#REF!</v>
      </c>
      <c r="F339" s="61" t="e">
        <f>IF(LEN('Описание предлагаемого товара'!#REF!)&gt;0,'Описание предлагаемого товара'!#REF!,"")</f>
        <v>#REF!</v>
      </c>
      <c r="G339" s="61" t="e">
        <f>IF(LEN('Описание предлагаемого товара'!#REF!)&gt;0,'Описание предлагаемого товара'!#REF!,"")</f>
        <v>#REF!</v>
      </c>
      <c r="H339" s="61" t="e">
        <f>IF(LEN('Описание предлагаемого товара'!#REF!)&gt;0,'Описание предлагаемого товара'!#REF!,"")</f>
        <v>#REF!</v>
      </c>
      <c r="I339" s="61" t="e">
        <f>IF(LEN('Описание предлагаемого товара'!#REF!)&gt;0,'Описание предлагаемого товара'!#REF!,"")</f>
        <v>#REF!</v>
      </c>
      <c r="J339" s="38" t="str">
        <f>IFERROR(VLOOKUP(B339,SAP!$A:$E,5,),"")</f>
        <v/>
      </c>
      <c r="K339" s="40" t="str">
        <f t="shared" ref="K339:K402" si="3185">IFERROR(IF(B339*1&gt;0,IF(J339=I339,"да","нет"),""),"")</f>
        <v/>
      </c>
      <c r="L339" s="61" t="e">
        <f>IF(LEN('Описание предлагаемого товара'!#REF!)&gt;0,IFERROR('Описание предлагаемого товара'!#REF!*1,""),"")</f>
        <v>#REF!</v>
      </c>
      <c r="M339" s="39" t="str">
        <f>IFERROR(VLOOKUP(B339,SAP!$A:$E,2,),"")</f>
        <v/>
      </c>
      <c r="N339" s="41" t="str">
        <f t="shared" si="2685"/>
        <v/>
      </c>
      <c r="O339" s="39" t="str">
        <f t="shared" si="3172"/>
        <v/>
      </c>
      <c r="P339" s="36" t="e">
        <f>IF(LEN('Описание предлагаемого товара'!#REF!)&gt;0,'Описание предлагаемого товара'!#REF!,"")</f>
        <v>#REF!</v>
      </c>
      <c r="Q33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39" s="37" t="e">
        <f>IF(LEN('Описание предлагаемого товара'!#REF!)&gt;0,'Описание предлагаемого товара'!#REF!,"")</f>
        <v>#REF!</v>
      </c>
      <c r="S339" s="37" t="e">
        <f>IF(LEN('Описание предлагаемого товара'!#REF!)&gt;0,'Описание предлагаемого товара'!#REF!,"")</f>
        <v>#REF!</v>
      </c>
      <c r="T33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39" s="23" t="str">
        <f>IFERROR(VLOOKUP(CI339*1,Обработ.выгрузка_реестра_РФ!$A:$G,6,),"")</f>
        <v/>
      </c>
      <c r="V339" s="61" t="e">
        <f>IF(LEN('Описание предлагаемого товара'!#REF!)&gt;0,'Описание предлагаемого товара'!#REF!,"")</f>
        <v>#REF!</v>
      </c>
      <c r="W339" s="62" t="e">
        <f>IF(LEN('Описание предлагаемого товара'!#REF!)&gt;0,'Описание предлагаемого товара'!#REF!,"")</f>
        <v>#REF!</v>
      </c>
      <c r="X339" s="91" t="e">
        <f t="shared" ref="X339:Y339" si="3186">IFERROR(REPLACE(W339,FIND(CHAR(10),W339,1),1," "),W339)</f>
        <v>#REF!</v>
      </c>
      <c r="Y339" s="91" t="e">
        <f t="shared" si="3186"/>
        <v>#REF!</v>
      </c>
      <c r="Z339" s="91" t="e">
        <f t="shared" ref="Z339:Z402" si="3187">IFERROR(REPLACE(Y339,FIND("""",Y339,1),1,""),Y339)</f>
        <v>#REF!</v>
      </c>
      <c r="AA339" s="91" t="e">
        <f t="shared" ref="AA339:AA402" si="3188">IFERROR(REPLACE(Z339,FIND("""",Z339,1),1,""),Z339)</f>
        <v>#REF!</v>
      </c>
      <c r="AB339" s="91" t="e">
        <f t="shared" ref="AB339:AB402" si="3189">IFERROR(REPLACE(AA339,FIND("""",AA339,1),1,""),AA339)</f>
        <v>#REF!</v>
      </c>
      <c r="AC339" s="91" t="e">
        <f t="shared" ref="AC339:AF339" si="3190">IFERROR(REPLACE(AB339,FIND("  ",AB339,1),2," "),AB339)</f>
        <v>#REF!</v>
      </c>
      <c r="AD339" s="91" t="e">
        <f t="shared" si="3190"/>
        <v>#REF!</v>
      </c>
      <c r="AE339" s="91" t="e">
        <f t="shared" si="3190"/>
        <v>#REF!</v>
      </c>
      <c r="AF339" s="91" t="e">
        <f t="shared" si="3190"/>
        <v>#REF!</v>
      </c>
      <c r="AG339" s="23" t="str">
        <f>IFERROR(VLOOKUP(CI339*1,Обработ.выгрузка_реестра_РФ!$A:$G,4,),"")</f>
        <v/>
      </c>
      <c r="AH339" s="91" t="str">
        <f t="shared" ref="AH339:AI339" si="3191">IFERROR(REPLACE(AG339,FIND("-",AG339,1),1,"*"),AG339)</f>
        <v/>
      </c>
      <c r="AI339" s="91" t="str">
        <f t="shared" si="3191"/>
        <v/>
      </c>
      <c r="AJ339" s="27" t="str">
        <f t="shared" si="2651"/>
        <v/>
      </c>
      <c r="AK339" s="63" t="e">
        <f>IF(LEN('Описание предлагаемого товара'!#REF!)&gt;0,'Описание предлагаемого товара'!#REF!,"")</f>
        <v>#REF!</v>
      </c>
      <c r="AL339" s="91" t="e">
        <f t="shared" ref="AL339:AM339" si="3192">IFERROR(REPLACE(AK339,FIND(CHAR(10),AK339,1),1,""),AK339)</f>
        <v>#REF!</v>
      </c>
      <c r="AM339" s="91" t="e">
        <f t="shared" si="3192"/>
        <v>#REF!</v>
      </c>
      <c r="AN339" s="91" t="e">
        <f t="shared" ref="AN339:AR339" si="3193">IFERROR(REPLACE(AM339,FIND(" ",AM339,1),1,""),AM339)</f>
        <v>#REF!</v>
      </c>
      <c r="AO339" s="91" t="e">
        <f t="shared" si="3193"/>
        <v>#REF!</v>
      </c>
      <c r="AP339" s="91" t="e">
        <f t="shared" si="3193"/>
        <v>#REF!</v>
      </c>
      <c r="AQ339" s="91" t="e">
        <f t="shared" si="3193"/>
        <v>#REF!</v>
      </c>
      <c r="AR339" s="91" t="e">
        <f t="shared" si="3193"/>
        <v>#REF!</v>
      </c>
      <c r="AS339" s="91" t="e">
        <f t="shared" ref="AS339:AS402" si="3194">IFERROR(REPLACE(AR339,FIND(",",AR339,1),1,""),AR339)</f>
        <v>#REF!</v>
      </c>
      <c r="AT339" s="91" t="e">
        <f t="shared" ref="AT339:AT402" si="3195">IFERROR(REPLACE(AS339,FIND(".",AS339,1),1,""),AS339)</f>
        <v>#REF!</v>
      </c>
      <c r="AU339" s="32" t="e">
        <f t="shared" si="3178"/>
        <v>#REF!</v>
      </c>
      <c r="AV339" s="93" t="e">
        <f>'Описание предлагаемого товара'!#REF!</f>
        <v>#REF!</v>
      </c>
      <c r="AW339" s="91" t="e">
        <f>MIN(SEARCH({0,1,2,3,4,5,6,7,8,9},AV339&amp; "0123456789"))</f>
        <v>#REF!</v>
      </c>
      <c r="AX339" s="91" t="str">
        <f t="shared" ref="AX339:AX402" si="3196">IFERROR(IF(LEN(MID(AV339,AW339,8)*1)=8,MID(AV339,AW339,8)*1,""),"")</f>
        <v/>
      </c>
      <c r="AY339" s="91" t="str">
        <f t="shared" ref="AY339:AY402" si="3197">IFERROR(IF(LEN(MID(AV339,AW339+1,8)*1)=8,MID(AV339,AW339+1,8)*1,""),"")</f>
        <v/>
      </c>
      <c r="AZ339" s="91" t="str">
        <f t="shared" ref="AZ339:AZ402" si="3198">IFERROR(IF(LEN(MID(AV339,AW339+2,8)*1)=8,MID(AV339,AW339+2,8)*1,""),"")</f>
        <v/>
      </c>
      <c r="BA339" s="91" t="str">
        <f t="shared" ref="BA339:BA402" si="3199">IFERROR(IF(LEN(MID(AV339,AW339+3,8)*1)=8,MID(AV339,AW339+3,8)*1,""),"")</f>
        <v/>
      </c>
      <c r="BB339" s="91" t="str">
        <f t="shared" ref="BB339:BB402" si="3200">IFERROR(IF(LEN(MID(AV339,AW339+4,8)*1)=8,MID(AV339,AW339+4,8)*1,""),"")</f>
        <v/>
      </c>
      <c r="BC339" s="91" t="str">
        <f t="shared" ref="BC339:BC402" si="3201">IFERROR(IF(LEN(MID(AV339,AW339+5,8)*1)=8,MID(AV339,AW339+5,8)*1,""),"")</f>
        <v/>
      </c>
      <c r="BD339" s="91" t="str">
        <f t="shared" ref="BD339:BD402" si="3202">IFERROR(IF(LEN(MID(AV339,AW339+6,8)*1)=8,MID(AV339,AW339+6,8)*1,""),"")</f>
        <v/>
      </c>
      <c r="BE339" s="91" t="str">
        <f t="shared" ref="BE339:BE402" si="3203">IFERROR(IF(LEN(MID(AV339,AW339+7,8)*1)=8,MID(AV339,AW339+7,8)*1,""),"")</f>
        <v/>
      </c>
      <c r="BF339" s="91" t="str">
        <f t="shared" ref="BF339:BF402" si="3204">IFERROR(IF(LEN(MID(AV339,AW339+8,8)*1)=8,MID(AV339,AW339+8,8)*1,""),"")</f>
        <v/>
      </c>
      <c r="BG339" s="91" t="str">
        <f t="shared" ref="BG339:BG402" si="3205">IFERROR(IF(LEN(MID(AV339,AW339+9,8)*1)=8,MID(AV339,AW339+9,8)*1,""),"")</f>
        <v/>
      </c>
      <c r="BH339" s="91" t="str">
        <f t="shared" ref="BH339:BH402" si="3206">IFERROR(IF(LEN(MID(AV339,AW339+10,8)*1)=8,MID(AV339,AW339+10,8)*1,""),"")</f>
        <v/>
      </c>
      <c r="BI339" s="91" t="str">
        <f t="shared" ref="BI339:BI402" si="3207">IFERROR(IF(LEN(MID(AV339,AW339+11,8)*1)=8,MID(AV339,AW339+11,8)*1,""),"")</f>
        <v/>
      </c>
      <c r="BJ339" s="91" t="str">
        <f t="shared" ref="BJ339:BJ402" si="3208">IFERROR(IF(LEN(MID(AV339,AW339+12,8)*1)=8,MID(AV339,AW339+12,8)*1,""),"")</f>
        <v/>
      </c>
      <c r="BK339" s="91" t="str">
        <f t="shared" ref="BK339:BK402" si="3209">IFERROR(IF(LEN(MID(AV339,AW339+13,8)*1)=8,MID(AV339,AW339+13,8)*1,""),"")</f>
        <v/>
      </c>
      <c r="BL339" s="91" t="str">
        <f t="shared" ref="BL339:BL402" si="3210">IFERROR(IF(LEN(MID(AV339,AW339+14,8)*1)=8,MID(AV339,AW339+14,8)*1,""),"")</f>
        <v/>
      </c>
      <c r="BM339" s="91" t="str">
        <f t="shared" ref="BM339:BM402" si="3211">IFERROR(IF(LEN(MID(AV339,AW339+15,8)*1)=8,MID(AV339,AW339+15,8)*1,""),"")</f>
        <v/>
      </c>
      <c r="BN339" s="91" t="str">
        <f t="shared" ref="BN339:BN402" si="3212">IFERROR(IF(LEN(MID(AV339,AW339+16,8)*1)=8,MID(AV339,AW339+16,8)*1,""),"")</f>
        <v/>
      </c>
      <c r="BO339" s="91" t="str">
        <f t="shared" ref="BO339:BO402" si="3213">IFERROR(IF(LEN(MID(AV339,AW339+17,8)*1)=8,MID(AV339,AW339+17,8)*1,""),"")</f>
        <v/>
      </c>
      <c r="BP339" s="91" t="str">
        <f t="shared" ref="BP339:BP402" si="3214">IFERROR(IF(LEN(MID(AV339,AW339+18,8)*1)=8,MID(AV339,AW339+18,8)*1,""),"")</f>
        <v/>
      </c>
      <c r="BQ339" s="91" t="str">
        <f t="shared" ref="BQ339:BQ402" si="3215">IFERROR(IF(LEN(MID(AV339,AW339+19,8)*1)=8,MID(AV339,AW339+19,8)*1,""),"")</f>
        <v/>
      </c>
      <c r="BR339" s="91" t="str">
        <f t="shared" ref="BR339:BR402" si="3216">IFERROR(IF(LEN(MID(AV339,AW339+20,8)*1)=8,MID(AV339,AW339+20,8)*1,""),"")</f>
        <v/>
      </c>
      <c r="BS339" s="91" t="str">
        <f t="shared" ref="BS339:BS402" si="3217">IFERROR(IF(LEN(MID(AV339,AW339+21,8)*1)=8,MID(AV339,AW339+21,8)*1,""),"")</f>
        <v/>
      </c>
      <c r="BT339" s="91" t="str">
        <f t="shared" ref="BT339:BT402" si="3218">IFERROR(IF(LEN(MID(AV339,AW339+22,8)*1)=8,MID(AV339,AW339+22,8)*1,""),"")</f>
        <v/>
      </c>
      <c r="BU339" s="91" t="str">
        <f t="shared" ref="BU339:BU402" si="3219">IFERROR(IF(LEN(MID(AV339,AW339+23,8)*1)=8,MID(AV339,AW339+23,8)*1,""),"")</f>
        <v/>
      </c>
      <c r="BV339" s="91" t="str">
        <f t="shared" ref="BV339:BV402" si="3220">IFERROR(IF(LEN(MID(AV339,AW339+24,8)*1)=8,MID(AV339,AW339+24,8)*1,""),"")</f>
        <v/>
      </c>
      <c r="BW339" s="91" t="str">
        <f t="shared" ref="BW339:BW402" si="3221">IFERROR(IF(LEN(MID(AV339,AW339+25,8)*1)=8,MID(AV339,AW339+25,8)*1,""),"")</f>
        <v/>
      </c>
      <c r="BX339" s="91" t="str">
        <f t="shared" ref="BX339:BX402" si="3222">IFERROR(IF(LEN(MID(AV339,AW339+26,8)*1)=8,MID(AV339,AW339+26,8)*1,""),"")</f>
        <v/>
      </c>
      <c r="BY339" s="91" t="str">
        <f t="shared" ref="BY339:BY402" si="3223">IFERROR(IF(LEN(MID(AV339,AW339+27,8)*1)=8,MID(AV339,AW339+27,8)*1,""),"")</f>
        <v/>
      </c>
      <c r="BZ339" s="91" t="str">
        <f t="shared" ref="BZ339:BZ402" si="3224">IFERROR(IF(LEN(MID(AV339,AW339+28,8)*1)=8,MID(AV339,AW339+28,8)*1,""),"")</f>
        <v/>
      </c>
      <c r="CA339" s="91" t="str">
        <f t="shared" ref="CA339:CA402" si="3225">IFERROR(IF(LEN(MID(AV339,AW339+29,8)*1)=8,MID(AV339,AW339+29,8)*1,""),"")</f>
        <v/>
      </c>
      <c r="CB339" s="91" t="str">
        <f t="shared" ref="CB339:CB402" si="3226">IFERROR(IF(LEN(MID(AV339,AW339+30,8)*1)=8,MID(AV339,AW339+30,8)*1,""),"")</f>
        <v/>
      </c>
      <c r="CC339" s="91" t="str">
        <f t="shared" ref="CC339:CC402" si="3227">IFERROR(IF(LEN(MID(AV339,AW339+31,8)*1)=8,MID(AV339,AW339+31,8)*1,""),"")</f>
        <v/>
      </c>
      <c r="CD339" s="91" t="str">
        <f t="shared" ref="CD339:CD402" si="3228">IFERROR(IF(LEN(MID(AV339,AW339+32,8)*1)=8,MID(AV339,AW339+32,8)*1,""),"")</f>
        <v/>
      </c>
      <c r="CE339" s="91" t="str">
        <f t="shared" ref="CE339:CE402" si="3229">IFERROR(IF(LEN(MID(AV339,AW339+33,8)*1)=8,MID(AV339,AW339+33,8)*1,""),"")</f>
        <v/>
      </c>
      <c r="CF339" s="91" t="str">
        <f t="shared" ref="CF339:CF402" si="3230">IFERROR(IF(LEN(MID(AV339,AW339+34,8)*1)=8,MID(AV339,AW339+34,8)*1,""),"")</f>
        <v/>
      </c>
      <c r="CG339" s="91" t="str">
        <f t="shared" ref="CG339:CG402" si="3231">IFERROR(IF(LEN(MID(AV339,AW339+35,8)*1)=8,MID(AV339,AW339+35,8)*1,""),"")</f>
        <v/>
      </c>
      <c r="CH339" s="91" t="str">
        <f t="shared" ref="CH339:CH402" si="3232">CONCATENATE(AX339,AY339,AZ339,BA339,BB339,BC339,BD339,BE339,BF339,BG339,BH339,BI339,BJ339,BK339,BL339,BM339,BN339,BO339,BP339,BQ339,BR339,BS339,BT339,BU339,BV339,BW339,BX339,BY339,BZ339,CA339,CB339,CC339,CD339,CE339,CF339,CG339)</f>
        <v/>
      </c>
      <c r="CI339" s="91" t="str">
        <f t="shared" ref="CI339:CI402" si="3233">IF(LEN(CH339)=0,"нет",CH339)</f>
        <v>нет</v>
      </c>
      <c r="CJ339" s="63" t="e">
        <f>IF(LEN('Описание предлагаемого товара'!#REF!)&gt;0,'Описание предлагаемого товара'!#REF!,"")</f>
        <v>#REF!</v>
      </c>
      <c r="CK339" s="91" t="e">
        <f t="shared" ref="CK339:CL339" si="3234">IFERROR(REPLACE(CJ339,FIND(CHAR(10),CJ339,1),1,""),CJ339)</f>
        <v>#REF!</v>
      </c>
      <c r="CL339" s="91" t="e">
        <f t="shared" si="3234"/>
        <v>#REF!</v>
      </c>
      <c r="CM339" s="91" t="e">
        <f t="shared" ref="CM339:CM402" si="3235">IFERROR(REPLACE(CL339,FIND(" ",CL339,1),1,""),CL339)</f>
        <v>#REF!</v>
      </c>
      <c r="CN339" s="91" t="e">
        <f t="shared" ref="CN339:CN402" si="3236">IFERROR(REPLACE(CL339,FIND(" ",CL339,1),1,""),CL339)</f>
        <v>#REF!</v>
      </c>
      <c r="CO339" s="91" t="e">
        <f t="shared" ref="CO339:CO402" si="3237">IFERROR(CN339*1,CN339)</f>
        <v>#REF!</v>
      </c>
      <c r="CP339" s="90" t="e">
        <f>IF(AU339="Не указан реестровый номер (мера нац.режима Запрет)","",IF(CI339="нет","",IF(CU339="да","исключение(не смотрим баллы)",IFERROR(IF(CI339*1&gt;0,IFERROR(IF(VLOOKUP(CI339*1,Обработ.выгрузка_реестра_РФ!$A:$G,7,)=0,"Баллы не установлены",VLOOKUP(CI339*1,Обработ.выгрузка_реестра_РФ!$A:$G,7,)),IF(LEN(CI339)&gt;14,"","нет номера в реестре РФ")),""),IF(LEN(CI339)=0,"","Некорректный реестровый номер")))))</f>
        <v>#REF!</v>
      </c>
      <c r="CQ339" s="33" t="e">
        <f>IF(LEN(C339)&gt;0,IFERROR(IF(LEN(H339)&gt;0,IF(LEN(VLOOKUP(H339,'исключения(не_смотрим_баллы)'!$A:$C,1,))&gt;0,"да","нет"),"не введен ОКПД2"),"нет"),"")</f>
        <v>#REF!</v>
      </c>
      <c r="CR339" s="33" t="e">
        <f ca="1">IF(CQ339="да",IF(TODAY()&lt;VLOOKUP(H339,'исключения(не_смотрим_баллы)'!$A:$C,3,),"да","нет"),"")</f>
        <v>#REF!</v>
      </c>
      <c r="CS339" s="33" t="str">
        <f>IFERROR(IF(CQ339="да",IF(VLOOKUP(CI339*1,Обработ.выгрузка_реестра_РФ!$A:$G,2,)&lt;VLOOKUP(H339,'исключения(не_смотрим_баллы)'!$A:$C,2,),"да","нет"),""),"")</f>
        <v/>
      </c>
      <c r="CT339" s="24"/>
      <c r="CU339" s="33" t="e">
        <f t="shared" si="2613"/>
        <v>#REF!</v>
      </c>
      <c r="CV339" s="91" t="e">
        <f t="shared" si="2614"/>
        <v>#REF!</v>
      </c>
      <c r="CW339" s="27" t="e">
        <f t="shared" si="2615"/>
        <v>#REF!</v>
      </c>
      <c r="CX339" s="26" t="e">
        <f t="shared" si="3180"/>
        <v>#REF!</v>
      </c>
      <c r="CY339" s="64" t="e">
        <f>IF(LEN('Описание предлагаемого товара'!#REF!)&gt;0,'Описание предлагаемого товара'!#REF!,"")</f>
        <v>#REF!</v>
      </c>
      <c r="CZ339" s="95" t="e">
        <f t="shared" ref="CZ339:CZ402" si="3238">IFERROR(REPLACE(CY339,FIND(CHAR(10),CY339,1),1,""),CY339)</f>
        <v>#REF!</v>
      </c>
      <c r="DA339" s="95" t="e">
        <f t="shared" ref="DA339" si="3239">IFERROR(REPLACE(CZ339,FIND(" ",CZ339,1),1,""),CZ339)</f>
        <v>#REF!</v>
      </c>
      <c r="DB339" s="95" t="e">
        <f t="shared" si="3182"/>
        <v>#REF!</v>
      </c>
      <c r="DC339" s="95" t="e">
        <f t="shared" ref="DC339:DD339" si="3240">IFERROR(REPLACE(DB339,FIND("г.",DB339,1),2,""),DB339)</f>
        <v>#REF!</v>
      </c>
      <c r="DD339" s="95" t="e">
        <f t="shared" si="3240"/>
        <v>#REF!</v>
      </c>
      <c r="DE339" s="95" t="e">
        <f t="shared" ref="DE339:DF339" si="3241">IFERROR(REPLACE(DD339,FIND("г",DD339,1),1,""),DD339)</f>
        <v>#REF!</v>
      </c>
      <c r="DF339" s="95" t="e">
        <f t="shared" si="3241"/>
        <v>#REF!</v>
      </c>
      <c r="DG339" s="95" t="e">
        <f t="shared" si="2619"/>
        <v>#REF!</v>
      </c>
      <c r="DH339" s="25" t="str">
        <f>IFERROR(VLOOKUP(CI339*1,Обработ.выгрузка_реестра_РФ!$A:$G,5,),"")</f>
        <v/>
      </c>
      <c r="DI339" s="27" t="str">
        <f t="shared" si="2629"/>
        <v/>
      </c>
      <c r="DJ339" s="27" t="str">
        <f t="shared" ref="DJ339:DJ402" ca="1" si="3242">IF(LEN(DH339)&gt;0,IF(DH339&gt;TODAY(),"да","нет"),"")</f>
        <v/>
      </c>
      <c r="DK339" s="63" t="e">
        <f>IF(LEN('Описание предлагаемого товара'!#REF!)&gt;0,'Описание предлагаемого товара'!#REF!,"")</f>
        <v>#REF!</v>
      </c>
      <c r="DL339" s="63" t="e">
        <f>IF(LEN('Описание предлагаемого товара'!#REF!)&gt;0,'Описание предлагаемого товара'!#REF!,"")</f>
        <v>#REF!</v>
      </c>
      <c r="DM339" s="32"/>
    </row>
    <row r="340" spans="1:117" ht="48.75" customHeight="1" x14ac:dyDescent="0.25">
      <c r="A340" s="61" t="e">
        <f>IF(LEN('Описание предлагаемого товара'!#REF!)&gt;0,'Описание предлагаемого товара'!#REF!,"")</f>
        <v>#REF!</v>
      </c>
      <c r="B340" s="65" t="e">
        <f>IF(LEN('Описание предлагаемого товара'!#REF!)&gt;0,'Описание предлагаемого товара'!#REF!,"")</f>
        <v>#REF!</v>
      </c>
      <c r="C340" s="61" t="e">
        <f>IF(LEN('Описание предлагаемого товара'!#REF!)&gt;0,'Описание предлагаемого товара'!#REF!,"")</f>
        <v>#REF!</v>
      </c>
      <c r="D340" s="61" t="e">
        <f>IF(LEN('Описание предлагаемого товара'!#REF!)&gt;0,'Описание предлагаемого товара'!#REF!,"")</f>
        <v>#REF!</v>
      </c>
      <c r="E340" s="61" t="e">
        <f>IF(LEN('Описание предлагаемого товара'!#REF!)&gt;0,'Описание предлагаемого товара'!#REF!,"")</f>
        <v>#REF!</v>
      </c>
      <c r="F340" s="61" t="e">
        <f>IF(LEN('Описание предлагаемого товара'!#REF!)&gt;0,'Описание предлагаемого товара'!#REF!,"")</f>
        <v>#REF!</v>
      </c>
      <c r="G340" s="61" t="e">
        <f>IF(LEN('Описание предлагаемого товара'!#REF!)&gt;0,'Описание предлагаемого товара'!#REF!,"")</f>
        <v>#REF!</v>
      </c>
      <c r="H340" s="61" t="e">
        <f>IF(LEN('Описание предлагаемого товара'!#REF!)&gt;0,'Описание предлагаемого товара'!#REF!,"")</f>
        <v>#REF!</v>
      </c>
      <c r="I340" s="61" t="e">
        <f>IF(LEN('Описание предлагаемого товара'!#REF!)&gt;0,'Описание предлагаемого товара'!#REF!,"")</f>
        <v>#REF!</v>
      </c>
      <c r="J340" s="38" t="str">
        <f>IFERROR(VLOOKUP(B340,SAP!$A:$E,5,),"")</f>
        <v/>
      </c>
      <c r="K340" s="40" t="str">
        <f t="shared" si="3185"/>
        <v/>
      </c>
      <c r="L340" s="61" t="e">
        <f>IF(LEN('Описание предлагаемого товара'!#REF!)&gt;0,IFERROR('Описание предлагаемого товара'!#REF!*1,""),"")</f>
        <v>#REF!</v>
      </c>
      <c r="M340" s="39" t="str">
        <f>IFERROR(VLOOKUP(B340,SAP!$A:$E,2,),"")</f>
        <v/>
      </c>
      <c r="N340" s="41" t="str">
        <f t="shared" si="2685"/>
        <v/>
      </c>
      <c r="O340" s="39" t="str">
        <f t="shared" si="3172"/>
        <v/>
      </c>
      <c r="P340" s="36" t="e">
        <f>IF(LEN('Описание предлагаемого товара'!#REF!)&gt;0,'Описание предлагаемого товара'!#REF!,"")</f>
        <v>#REF!</v>
      </c>
      <c r="Q34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40" s="37" t="e">
        <f>IF(LEN('Описание предлагаемого товара'!#REF!)&gt;0,'Описание предлагаемого товара'!#REF!,"")</f>
        <v>#REF!</v>
      </c>
      <c r="S340" s="37" t="e">
        <f>IF(LEN('Описание предлагаемого товара'!#REF!)&gt;0,'Описание предлагаемого товара'!#REF!,"")</f>
        <v>#REF!</v>
      </c>
      <c r="T34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40" s="23" t="str">
        <f>IFERROR(VLOOKUP(CI340*1,Обработ.выгрузка_реестра_РФ!$A:$G,6,),"")</f>
        <v/>
      </c>
      <c r="V340" s="61" t="e">
        <f>IF(LEN('Описание предлагаемого товара'!#REF!)&gt;0,'Описание предлагаемого товара'!#REF!,"")</f>
        <v>#REF!</v>
      </c>
      <c r="W340" s="62" t="e">
        <f>IF(LEN('Описание предлагаемого товара'!#REF!)&gt;0,'Описание предлагаемого товара'!#REF!,"")</f>
        <v>#REF!</v>
      </c>
      <c r="X340" s="91" t="e">
        <f t="shared" ref="X340:Y340" si="3243">IFERROR(REPLACE(W340,FIND(CHAR(10),W340,1),1," "),W340)</f>
        <v>#REF!</v>
      </c>
      <c r="Y340" s="91" t="e">
        <f t="shared" si="3243"/>
        <v>#REF!</v>
      </c>
      <c r="Z340" s="91" t="e">
        <f t="shared" si="3187"/>
        <v>#REF!</v>
      </c>
      <c r="AA340" s="91" t="e">
        <f t="shared" si="3188"/>
        <v>#REF!</v>
      </c>
      <c r="AB340" s="91" t="e">
        <f t="shared" si="3189"/>
        <v>#REF!</v>
      </c>
      <c r="AC340" s="91" t="e">
        <f t="shared" ref="AC340:AF340" si="3244">IFERROR(REPLACE(AB340,FIND("  ",AB340,1),2," "),AB340)</f>
        <v>#REF!</v>
      </c>
      <c r="AD340" s="91" t="e">
        <f t="shared" si="3244"/>
        <v>#REF!</v>
      </c>
      <c r="AE340" s="91" t="e">
        <f t="shared" si="3244"/>
        <v>#REF!</v>
      </c>
      <c r="AF340" s="91" t="e">
        <f t="shared" si="3244"/>
        <v>#REF!</v>
      </c>
      <c r="AG340" s="23" t="str">
        <f>IFERROR(VLOOKUP(CI340*1,Обработ.выгрузка_реестра_РФ!$A:$G,4,),"")</f>
        <v/>
      </c>
      <c r="AH340" s="91" t="str">
        <f t="shared" ref="AH340:AI340" si="3245">IFERROR(REPLACE(AG340,FIND("-",AG340,1),1,"*"),AG340)</f>
        <v/>
      </c>
      <c r="AI340" s="91" t="str">
        <f t="shared" si="3245"/>
        <v/>
      </c>
      <c r="AJ340" s="27" t="str">
        <f t="shared" si="2651"/>
        <v/>
      </c>
      <c r="AK340" s="63" t="e">
        <f>IF(LEN('Описание предлагаемого товара'!#REF!)&gt;0,'Описание предлагаемого товара'!#REF!,"")</f>
        <v>#REF!</v>
      </c>
      <c r="AL340" s="91" t="e">
        <f t="shared" ref="AL340:AM340" si="3246">IFERROR(REPLACE(AK340,FIND(CHAR(10),AK340,1),1,""),AK340)</f>
        <v>#REF!</v>
      </c>
      <c r="AM340" s="91" t="e">
        <f t="shared" si="3246"/>
        <v>#REF!</v>
      </c>
      <c r="AN340" s="91" t="e">
        <f t="shared" ref="AN340:AR340" si="3247">IFERROR(REPLACE(AM340,FIND(" ",AM340,1),1,""),AM340)</f>
        <v>#REF!</v>
      </c>
      <c r="AO340" s="91" t="e">
        <f t="shared" si="3247"/>
        <v>#REF!</v>
      </c>
      <c r="AP340" s="91" t="e">
        <f t="shared" si="3247"/>
        <v>#REF!</v>
      </c>
      <c r="AQ340" s="91" t="e">
        <f t="shared" si="3247"/>
        <v>#REF!</v>
      </c>
      <c r="AR340" s="91" t="e">
        <f t="shared" si="3247"/>
        <v>#REF!</v>
      </c>
      <c r="AS340" s="91" t="e">
        <f t="shared" si="3194"/>
        <v>#REF!</v>
      </c>
      <c r="AT340" s="91" t="e">
        <f t="shared" si="3195"/>
        <v>#REF!</v>
      </c>
      <c r="AU340" s="32" t="e">
        <f t="shared" si="3178"/>
        <v>#REF!</v>
      </c>
      <c r="AV340" s="93" t="e">
        <f>'Описание предлагаемого товара'!#REF!</f>
        <v>#REF!</v>
      </c>
      <c r="AW340" s="91" t="e">
        <f>MIN(SEARCH({0,1,2,3,4,5,6,7,8,9},AV340&amp; "0123456789"))</f>
        <v>#REF!</v>
      </c>
      <c r="AX340" s="91" t="str">
        <f t="shared" si="3196"/>
        <v/>
      </c>
      <c r="AY340" s="91" t="str">
        <f t="shared" si="3197"/>
        <v/>
      </c>
      <c r="AZ340" s="91" t="str">
        <f t="shared" si="3198"/>
        <v/>
      </c>
      <c r="BA340" s="91" t="str">
        <f t="shared" si="3199"/>
        <v/>
      </c>
      <c r="BB340" s="91" t="str">
        <f t="shared" si="3200"/>
        <v/>
      </c>
      <c r="BC340" s="91" t="str">
        <f t="shared" si="3201"/>
        <v/>
      </c>
      <c r="BD340" s="91" t="str">
        <f t="shared" si="3202"/>
        <v/>
      </c>
      <c r="BE340" s="91" t="str">
        <f t="shared" si="3203"/>
        <v/>
      </c>
      <c r="BF340" s="91" t="str">
        <f t="shared" si="3204"/>
        <v/>
      </c>
      <c r="BG340" s="91" t="str">
        <f t="shared" si="3205"/>
        <v/>
      </c>
      <c r="BH340" s="91" t="str">
        <f t="shared" si="3206"/>
        <v/>
      </c>
      <c r="BI340" s="91" t="str">
        <f t="shared" si="3207"/>
        <v/>
      </c>
      <c r="BJ340" s="91" t="str">
        <f t="shared" si="3208"/>
        <v/>
      </c>
      <c r="BK340" s="91" t="str">
        <f t="shared" si="3209"/>
        <v/>
      </c>
      <c r="BL340" s="91" t="str">
        <f t="shared" si="3210"/>
        <v/>
      </c>
      <c r="BM340" s="91" t="str">
        <f t="shared" si="3211"/>
        <v/>
      </c>
      <c r="BN340" s="91" t="str">
        <f t="shared" si="3212"/>
        <v/>
      </c>
      <c r="BO340" s="91" t="str">
        <f t="shared" si="3213"/>
        <v/>
      </c>
      <c r="BP340" s="91" t="str">
        <f t="shared" si="3214"/>
        <v/>
      </c>
      <c r="BQ340" s="91" t="str">
        <f t="shared" si="3215"/>
        <v/>
      </c>
      <c r="BR340" s="91" t="str">
        <f t="shared" si="3216"/>
        <v/>
      </c>
      <c r="BS340" s="91" t="str">
        <f t="shared" si="3217"/>
        <v/>
      </c>
      <c r="BT340" s="91" t="str">
        <f t="shared" si="3218"/>
        <v/>
      </c>
      <c r="BU340" s="91" t="str">
        <f t="shared" si="3219"/>
        <v/>
      </c>
      <c r="BV340" s="91" t="str">
        <f t="shared" si="3220"/>
        <v/>
      </c>
      <c r="BW340" s="91" t="str">
        <f t="shared" si="3221"/>
        <v/>
      </c>
      <c r="BX340" s="91" t="str">
        <f t="shared" si="3222"/>
        <v/>
      </c>
      <c r="BY340" s="91" t="str">
        <f t="shared" si="3223"/>
        <v/>
      </c>
      <c r="BZ340" s="91" t="str">
        <f t="shared" si="3224"/>
        <v/>
      </c>
      <c r="CA340" s="91" t="str">
        <f t="shared" si="3225"/>
        <v/>
      </c>
      <c r="CB340" s="91" t="str">
        <f t="shared" si="3226"/>
        <v/>
      </c>
      <c r="CC340" s="91" t="str">
        <f t="shared" si="3227"/>
        <v/>
      </c>
      <c r="CD340" s="91" t="str">
        <f t="shared" si="3228"/>
        <v/>
      </c>
      <c r="CE340" s="91" t="str">
        <f t="shared" si="3229"/>
        <v/>
      </c>
      <c r="CF340" s="91" t="str">
        <f t="shared" si="3230"/>
        <v/>
      </c>
      <c r="CG340" s="91" t="str">
        <f t="shared" si="3231"/>
        <v/>
      </c>
      <c r="CH340" s="91" t="str">
        <f t="shared" si="3232"/>
        <v/>
      </c>
      <c r="CI340" s="91" t="str">
        <f t="shared" si="3233"/>
        <v>нет</v>
      </c>
      <c r="CJ340" s="63" t="e">
        <f>IF(LEN('Описание предлагаемого товара'!#REF!)&gt;0,'Описание предлагаемого товара'!#REF!,"")</f>
        <v>#REF!</v>
      </c>
      <c r="CK340" s="91" t="e">
        <f t="shared" ref="CK340:CL340" si="3248">IFERROR(REPLACE(CJ340,FIND(CHAR(10),CJ340,1),1,""),CJ340)</f>
        <v>#REF!</v>
      </c>
      <c r="CL340" s="91" t="e">
        <f t="shared" si="3248"/>
        <v>#REF!</v>
      </c>
      <c r="CM340" s="91" t="e">
        <f t="shared" si="3235"/>
        <v>#REF!</v>
      </c>
      <c r="CN340" s="91" t="e">
        <f t="shared" si="3236"/>
        <v>#REF!</v>
      </c>
      <c r="CO340" s="91" t="e">
        <f t="shared" si="3237"/>
        <v>#REF!</v>
      </c>
      <c r="CP340" s="90" t="e">
        <f>IF(AU340="Не указан реестровый номер (мера нац.режима Запрет)","",IF(CI340="нет","",IF(CU340="да","исключение(не смотрим баллы)",IFERROR(IF(CI340*1&gt;0,IFERROR(IF(VLOOKUP(CI340*1,Обработ.выгрузка_реестра_РФ!$A:$G,7,)=0,"Баллы не установлены",VLOOKUP(CI340*1,Обработ.выгрузка_реестра_РФ!$A:$G,7,)),IF(LEN(CI340)&gt;14,"","нет номера в реестре РФ")),""),IF(LEN(CI340)=0,"","Некорректный реестровый номер")))))</f>
        <v>#REF!</v>
      </c>
      <c r="CQ340" s="33" t="e">
        <f>IF(LEN(C340)&gt;0,IFERROR(IF(LEN(H340)&gt;0,IF(LEN(VLOOKUP(H340,'исключения(не_смотрим_баллы)'!$A:$C,1,))&gt;0,"да","нет"),"не введен ОКПД2"),"нет"),"")</f>
        <v>#REF!</v>
      </c>
      <c r="CR340" s="33" t="e">
        <f ca="1">IF(CQ340="да",IF(TODAY()&lt;VLOOKUP(H340,'исключения(не_смотрим_баллы)'!$A:$C,3,),"да","нет"),"")</f>
        <v>#REF!</v>
      </c>
      <c r="CS340" s="33" t="str">
        <f>IFERROR(IF(CQ340="да",IF(VLOOKUP(CI340*1,Обработ.выгрузка_реестра_РФ!$A:$G,2,)&lt;VLOOKUP(H340,'исключения(не_смотрим_баллы)'!$A:$C,2,),"да","нет"),""),"")</f>
        <v/>
      </c>
      <c r="CT340" s="24"/>
      <c r="CU340" s="33" t="e">
        <f t="shared" ref="CU340:CU403" si="3249">IF(CQ340="да",IF(CR340="да",IF(CS340="да","да",""),""),"")</f>
        <v>#REF!</v>
      </c>
      <c r="CV340" s="91" t="e">
        <f t="shared" ref="CV340:CV403" si="3250">IFERROR(REPLACE(CP340,FIND("Баллы не установлены",CP340,1),20,"баллыне установлены"),CP340)</f>
        <v>#REF!</v>
      </c>
      <c r="CW340" s="27" t="e">
        <f t="shared" ref="CW340:CW403" si="3251">IF(LEN(CP340)&gt;0,IF(LEN(CO340)&gt;0,IF(CV340=CO340,"да","нет"),"не введены данные"),"")</f>
        <v>#REF!</v>
      </c>
      <c r="CX340" s="26" t="e">
        <f t="shared" si="3180"/>
        <v>#REF!</v>
      </c>
      <c r="CY340" s="64" t="e">
        <f>IF(LEN('Описание предлагаемого товара'!#REF!)&gt;0,'Описание предлагаемого товара'!#REF!,"")</f>
        <v>#REF!</v>
      </c>
      <c r="CZ340" s="95" t="e">
        <f t="shared" si="3238"/>
        <v>#REF!</v>
      </c>
      <c r="DA340" s="95" t="e">
        <f t="shared" ref="DA340" si="3252">IFERROR(REPLACE(CZ340,FIND(" ",CZ340,1),1,""),CZ340)</f>
        <v>#REF!</v>
      </c>
      <c r="DB340" s="95" t="e">
        <f t="shared" si="3182"/>
        <v>#REF!</v>
      </c>
      <c r="DC340" s="95" t="e">
        <f t="shared" ref="DC340:DD340" si="3253">IFERROR(REPLACE(DB340,FIND("г.",DB340,1),2,""),DB340)</f>
        <v>#REF!</v>
      </c>
      <c r="DD340" s="95" t="e">
        <f t="shared" si="3253"/>
        <v>#REF!</v>
      </c>
      <c r="DE340" s="95" t="e">
        <f t="shared" ref="DE340:DF340" si="3254">IFERROR(REPLACE(DD340,FIND("г",DD340,1),1,""),DD340)</f>
        <v>#REF!</v>
      </c>
      <c r="DF340" s="95" t="e">
        <f t="shared" si="3254"/>
        <v>#REF!</v>
      </c>
      <c r="DG340" s="95" t="e">
        <f t="shared" ref="DG340:DG403" si="3255">TEXT(DF340,"ДД.ММ.ГГГГ")</f>
        <v>#REF!</v>
      </c>
      <c r="DH340" s="25" t="str">
        <f>IFERROR(VLOOKUP(CI340*1,Обработ.выгрузка_реестра_РФ!$A:$G,5,),"")</f>
        <v/>
      </c>
      <c r="DI340" s="27" t="str">
        <f t="shared" si="2629"/>
        <v/>
      </c>
      <c r="DJ340" s="27" t="str">
        <f t="shared" ca="1" si="3242"/>
        <v/>
      </c>
      <c r="DK340" s="63" t="e">
        <f>IF(LEN('Описание предлагаемого товара'!#REF!)&gt;0,'Описание предлагаемого товара'!#REF!,"")</f>
        <v>#REF!</v>
      </c>
      <c r="DL340" s="63" t="e">
        <f>IF(LEN('Описание предлагаемого товара'!#REF!)&gt;0,'Описание предлагаемого товара'!#REF!,"")</f>
        <v>#REF!</v>
      </c>
      <c r="DM340" s="32"/>
    </row>
    <row r="341" spans="1:117" ht="48.75" customHeight="1" x14ac:dyDescent="0.25">
      <c r="A341" s="61" t="e">
        <f>IF(LEN('Описание предлагаемого товара'!#REF!)&gt;0,'Описание предлагаемого товара'!#REF!,"")</f>
        <v>#REF!</v>
      </c>
      <c r="B341" s="65" t="e">
        <f>IF(LEN('Описание предлагаемого товара'!#REF!)&gt;0,'Описание предлагаемого товара'!#REF!,"")</f>
        <v>#REF!</v>
      </c>
      <c r="C341" s="61" t="e">
        <f>IF(LEN('Описание предлагаемого товара'!#REF!)&gt;0,'Описание предлагаемого товара'!#REF!,"")</f>
        <v>#REF!</v>
      </c>
      <c r="D341" s="61" t="e">
        <f>IF(LEN('Описание предлагаемого товара'!#REF!)&gt;0,'Описание предлагаемого товара'!#REF!,"")</f>
        <v>#REF!</v>
      </c>
      <c r="E341" s="61" t="e">
        <f>IF(LEN('Описание предлагаемого товара'!#REF!)&gt;0,'Описание предлагаемого товара'!#REF!,"")</f>
        <v>#REF!</v>
      </c>
      <c r="F341" s="61" t="e">
        <f>IF(LEN('Описание предлагаемого товара'!#REF!)&gt;0,'Описание предлагаемого товара'!#REF!,"")</f>
        <v>#REF!</v>
      </c>
      <c r="G341" s="61" t="e">
        <f>IF(LEN('Описание предлагаемого товара'!#REF!)&gt;0,'Описание предлагаемого товара'!#REF!,"")</f>
        <v>#REF!</v>
      </c>
      <c r="H341" s="61" t="e">
        <f>IF(LEN('Описание предлагаемого товара'!#REF!)&gt;0,'Описание предлагаемого товара'!#REF!,"")</f>
        <v>#REF!</v>
      </c>
      <c r="I341" s="61" t="e">
        <f>IF(LEN('Описание предлагаемого товара'!#REF!)&gt;0,'Описание предлагаемого товара'!#REF!,"")</f>
        <v>#REF!</v>
      </c>
      <c r="J341" s="38" t="str">
        <f>IFERROR(VLOOKUP(B341,SAP!$A:$E,5,),"")</f>
        <v/>
      </c>
      <c r="K341" s="40" t="str">
        <f t="shared" si="3185"/>
        <v/>
      </c>
      <c r="L341" s="61" t="e">
        <f>IF(LEN('Описание предлагаемого товара'!#REF!)&gt;0,IFERROR('Описание предлагаемого товара'!#REF!*1,""),"")</f>
        <v>#REF!</v>
      </c>
      <c r="M341" s="39" t="str">
        <f>IFERROR(VLOOKUP(B341,SAP!$A:$E,2,),"")</f>
        <v/>
      </c>
      <c r="N341" s="41" t="str">
        <f t="shared" si="2685"/>
        <v/>
      </c>
      <c r="O341" s="39" t="str">
        <f t="shared" si="3172"/>
        <v/>
      </c>
      <c r="P341" s="36" t="e">
        <f>IF(LEN('Описание предлагаемого товара'!#REF!)&gt;0,'Описание предлагаемого товара'!#REF!,"")</f>
        <v>#REF!</v>
      </c>
      <c r="Q34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41" s="37" t="e">
        <f>IF(LEN('Описание предлагаемого товара'!#REF!)&gt;0,'Описание предлагаемого товара'!#REF!,"")</f>
        <v>#REF!</v>
      </c>
      <c r="S341" s="37" t="e">
        <f>IF(LEN('Описание предлагаемого товара'!#REF!)&gt;0,'Описание предлагаемого товара'!#REF!,"")</f>
        <v>#REF!</v>
      </c>
      <c r="T34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41" s="23" t="str">
        <f>IFERROR(VLOOKUP(CI341*1,Обработ.выгрузка_реестра_РФ!$A:$G,6,),"")</f>
        <v/>
      </c>
      <c r="V341" s="61" t="e">
        <f>IF(LEN('Описание предлагаемого товара'!#REF!)&gt;0,'Описание предлагаемого товара'!#REF!,"")</f>
        <v>#REF!</v>
      </c>
      <c r="W341" s="62" t="e">
        <f>IF(LEN('Описание предлагаемого товара'!#REF!)&gt;0,'Описание предлагаемого товара'!#REF!,"")</f>
        <v>#REF!</v>
      </c>
      <c r="X341" s="91" t="e">
        <f t="shared" ref="X341:Y341" si="3256">IFERROR(REPLACE(W341,FIND(CHAR(10),W341,1),1," "),W341)</f>
        <v>#REF!</v>
      </c>
      <c r="Y341" s="91" t="e">
        <f t="shared" si="3256"/>
        <v>#REF!</v>
      </c>
      <c r="Z341" s="91" t="e">
        <f t="shared" si="3187"/>
        <v>#REF!</v>
      </c>
      <c r="AA341" s="91" t="e">
        <f t="shared" si="3188"/>
        <v>#REF!</v>
      </c>
      <c r="AB341" s="91" t="e">
        <f t="shared" si="3189"/>
        <v>#REF!</v>
      </c>
      <c r="AC341" s="91" t="e">
        <f t="shared" ref="AC341:AF341" si="3257">IFERROR(REPLACE(AB341,FIND("  ",AB341,1),2," "),AB341)</f>
        <v>#REF!</v>
      </c>
      <c r="AD341" s="91" t="e">
        <f t="shared" si="3257"/>
        <v>#REF!</v>
      </c>
      <c r="AE341" s="91" t="e">
        <f t="shared" si="3257"/>
        <v>#REF!</v>
      </c>
      <c r="AF341" s="91" t="e">
        <f t="shared" si="3257"/>
        <v>#REF!</v>
      </c>
      <c r="AG341" s="23" t="str">
        <f>IFERROR(VLOOKUP(CI341*1,Обработ.выгрузка_реестра_РФ!$A:$G,4,),"")</f>
        <v/>
      </c>
      <c r="AH341" s="91" t="str">
        <f t="shared" ref="AH341:AI341" si="3258">IFERROR(REPLACE(AG341,FIND("-",AG341,1),1,"*"),AG341)</f>
        <v/>
      </c>
      <c r="AI341" s="91" t="str">
        <f t="shared" si="3258"/>
        <v/>
      </c>
      <c r="AJ341" s="27" t="str">
        <f t="shared" si="2651"/>
        <v/>
      </c>
      <c r="AK341" s="63" t="e">
        <f>IF(LEN('Описание предлагаемого товара'!#REF!)&gt;0,'Описание предлагаемого товара'!#REF!,"")</f>
        <v>#REF!</v>
      </c>
      <c r="AL341" s="91" t="e">
        <f t="shared" ref="AL341:AM341" si="3259">IFERROR(REPLACE(AK341,FIND(CHAR(10),AK341,1),1,""),AK341)</f>
        <v>#REF!</v>
      </c>
      <c r="AM341" s="91" t="e">
        <f t="shared" si="3259"/>
        <v>#REF!</v>
      </c>
      <c r="AN341" s="91" t="e">
        <f t="shared" ref="AN341:AR341" si="3260">IFERROR(REPLACE(AM341,FIND(" ",AM341,1),1,""),AM341)</f>
        <v>#REF!</v>
      </c>
      <c r="AO341" s="91" t="e">
        <f t="shared" si="3260"/>
        <v>#REF!</v>
      </c>
      <c r="AP341" s="91" t="e">
        <f t="shared" si="3260"/>
        <v>#REF!</v>
      </c>
      <c r="AQ341" s="91" t="e">
        <f t="shared" si="3260"/>
        <v>#REF!</v>
      </c>
      <c r="AR341" s="91" t="e">
        <f t="shared" si="3260"/>
        <v>#REF!</v>
      </c>
      <c r="AS341" s="91" t="e">
        <f t="shared" si="3194"/>
        <v>#REF!</v>
      </c>
      <c r="AT341" s="91" t="e">
        <f t="shared" si="3195"/>
        <v>#REF!</v>
      </c>
      <c r="AU341" s="32" t="e">
        <f t="shared" si="3178"/>
        <v>#REF!</v>
      </c>
      <c r="AV341" s="93" t="e">
        <f>'Описание предлагаемого товара'!#REF!</f>
        <v>#REF!</v>
      </c>
      <c r="AW341" s="91" t="e">
        <f>MIN(SEARCH({0,1,2,3,4,5,6,7,8,9},AV341&amp; "0123456789"))</f>
        <v>#REF!</v>
      </c>
      <c r="AX341" s="91" t="str">
        <f t="shared" si="3196"/>
        <v/>
      </c>
      <c r="AY341" s="91" t="str">
        <f t="shared" si="3197"/>
        <v/>
      </c>
      <c r="AZ341" s="91" t="str">
        <f t="shared" si="3198"/>
        <v/>
      </c>
      <c r="BA341" s="91" t="str">
        <f t="shared" si="3199"/>
        <v/>
      </c>
      <c r="BB341" s="91" t="str">
        <f t="shared" si="3200"/>
        <v/>
      </c>
      <c r="BC341" s="91" t="str">
        <f t="shared" si="3201"/>
        <v/>
      </c>
      <c r="BD341" s="91" t="str">
        <f t="shared" si="3202"/>
        <v/>
      </c>
      <c r="BE341" s="91" t="str">
        <f t="shared" si="3203"/>
        <v/>
      </c>
      <c r="BF341" s="91" t="str">
        <f t="shared" si="3204"/>
        <v/>
      </c>
      <c r="BG341" s="91" t="str">
        <f t="shared" si="3205"/>
        <v/>
      </c>
      <c r="BH341" s="91" t="str">
        <f t="shared" si="3206"/>
        <v/>
      </c>
      <c r="BI341" s="91" t="str">
        <f t="shared" si="3207"/>
        <v/>
      </c>
      <c r="BJ341" s="91" t="str">
        <f t="shared" si="3208"/>
        <v/>
      </c>
      <c r="BK341" s="91" t="str">
        <f t="shared" si="3209"/>
        <v/>
      </c>
      <c r="BL341" s="91" t="str">
        <f t="shared" si="3210"/>
        <v/>
      </c>
      <c r="BM341" s="91" t="str">
        <f t="shared" si="3211"/>
        <v/>
      </c>
      <c r="BN341" s="91" t="str">
        <f t="shared" si="3212"/>
        <v/>
      </c>
      <c r="BO341" s="91" t="str">
        <f t="shared" si="3213"/>
        <v/>
      </c>
      <c r="BP341" s="91" t="str">
        <f t="shared" si="3214"/>
        <v/>
      </c>
      <c r="BQ341" s="91" t="str">
        <f t="shared" si="3215"/>
        <v/>
      </c>
      <c r="BR341" s="91" t="str">
        <f t="shared" si="3216"/>
        <v/>
      </c>
      <c r="BS341" s="91" t="str">
        <f t="shared" si="3217"/>
        <v/>
      </c>
      <c r="BT341" s="91" t="str">
        <f t="shared" si="3218"/>
        <v/>
      </c>
      <c r="BU341" s="91" t="str">
        <f t="shared" si="3219"/>
        <v/>
      </c>
      <c r="BV341" s="91" t="str">
        <f t="shared" si="3220"/>
        <v/>
      </c>
      <c r="BW341" s="91" t="str">
        <f t="shared" si="3221"/>
        <v/>
      </c>
      <c r="BX341" s="91" t="str">
        <f t="shared" si="3222"/>
        <v/>
      </c>
      <c r="BY341" s="91" t="str">
        <f t="shared" si="3223"/>
        <v/>
      </c>
      <c r="BZ341" s="91" t="str">
        <f t="shared" si="3224"/>
        <v/>
      </c>
      <c r="CA341" s="91" t="str">
        <f t="shared" si="3225"/>
        <v/>
      </c>
      <c r="CB341" s="91" t="str">
        <f t="shared" si="3226"/>
        <v/>
      </c>
      <c r="CC341" s="91" t="str">
        <f t="shared" si="3227"/>
        <v/>
      </c>
      <c r="CD341" s="91" t="str">
        <f t="shared" si="3228"/>
        <v/>
      </c>
      <c r="CE341" s="91" t="str">
        <f t="shared" si="3229"/>
        <v/>
      </c>
      <c r="CF341" s="91" t="str">
        <f t="shared" si="3230"/>
        <v/>
      </c>
      <c r="CG341" s="91" t="str">
        <f t="shared" si="3231"/>
        <v/>
      </c>
      <c r="CH341" s="91" t="str">
        <f t="shared" si="3232"/>
        <v/>
      </c>
      <c r="CI341" s="91" t="str">
        <f t="shared" si="3233"/>
        <v>нет</v>
      </c>
      <c r="CJ341" s="63" t="e">
        <f>IF(LEN('Описание предлагаемого товара'!#REF!)&gt;0,'Описание предлагаемого товара'!#REF!,"")</f>
        <v>#REF!</v>
      </c>
      <c r="CK341" s="91" t="e">
        <f t="shared" ref="CK341:CL341" si="3261">IFERROR(REPLACE(CJ341,FIND(CHAR(10),CJ341,1),1,""),CJ341)</f>
        <v>#REF!</v>
      </c>
      <c r="CL341" s="91" t="e">
        <f t="shared" si="3261"/>
        <v>#REF!</v>
      </c>
      <c r="CM341" s="91" t="e">
        <f t="shared" si="3235"/>
        <v>#REF!</v>
      </c>
      <c r="CN341" s="91" t="e">
        <f t="shared" si="3236"/>
        <v>#REF!</v>
      </c>
      <c r="CO341" s="91" t="e">
        <f t="shared" si="3237"/>
        <v>#REF!</v>
      </c>
      <c r="CP341" s="90" t="e">
        <f>IF(AU341="Не указан реестровый номер (мера нац.режима Запрет)","",IF(CI341="нет","",IF(CU341="да","исключение(не смотрим баллы)",IFERROR(IF(CI341*1&gt;0,IFERROR(IF(VLOOKUP(CI341*1,Обработ.выгрузка_реестра_РФ!$A:$G,7,)=0,"Баллы не установлены",VLOOKUP(CI341*1,Обработ.выгрузка_реестра_РФ!$A:$G,7,)),IF(LEN(CI341)&gt;14,"","нет номера в реестре РФ")),""),IF(LEN(CI341)=0,"","Некорректный реестровый номер")))))</f>
        <v>#REF!</v>
      </c>
      <c r="CQ341" s="33" t="e">
        <f>IF(LEN(C341)&gt;0,IFERROR(IF(LEN(H341)&gt;0,IF(LEN(VLOOKUP(H341,'исключения(не_смотрим_баллы)'!$A:$C,1,))&gt;0,"да","нет"),"не введен ОКПД2"),"нет"),"")</f>
        <v>#REF!</v>
      </c>
      <c r="CR341" s="33" t="e">
        <f ca="1">IF(CQ341="да",IF(TODAY()&lt;VLOOKUP(H341,'исключения(не_смотрим_баллы)'!$A:$C,3,),"да","нет"),"")</f>
        <v>#REF!</v>
      </c>
      <c r="CS341" s="33" t="str">
        <f>IFERROR(IF(CQ341="да",IF(VLOOKUP(CI341*1,Обработ.выгрузка_реестра_РФ!$A:$G,2,)&lt;VLOOKUP(H341,'исключения(не_смотрим_баллы)'!$A:$C,2,),"да","нет"),""),"")</f>
        <v/>
      </c>
      <c r="CT341" s="24"/>
      <c r="CU341" s="33" t="e">
        <f t="shared" si="3249"/>
        <v>#REF!</v>
      </c>
      <c r="CV341" s="91" t="e">
        <f t="shared" si="3250"/>
        <v>#REF!</v>
      </c>
      <c r="CW341" s="27" t="e">
        <f t="shared" si="3251"/>
        <v>#REF!</v>
      </c>
      <c r="CX341" s="26" t="e">
        <f t="shared" si="3180"/>
        <v>#REF!</v>
      </c>
      <c r="CY341" s="64" t="e">
        <f>IF(LEN('Описание предлагаемого товара'!#REF!)&gt;0,'Описание предлагаемого товара'!#REF!,"")</f>
        <v>#REF!</v>
      </c>
      <c r="CZ341" s="95" t="e">
        <f t="shared" si="3238"/>
        <v>#REF!</v>
      </c>
      <c r="DA341" s="95" t="e">
        <f t="shared" ref="DA341" si="3262">IFERROR(REPLACE(CZ341,FIND(" ",CZ341,1),1,""),CZ341)</f>
        <v>#REF!</v>
      </c>
      <c r="DB341" s="95" t="e">
        <f t="shared" si="3182"/>
        <v>#REF!</v>
      </c>
      <c r="DC341" s="95" t="e">
        <f t="shared" ref="DC341:DD341" si="3263">IFERROR(REPLACE(DB341,FIND("г.",DB341,1),2,""),DB341)</f>
        <v>#REF!</v>
      </c>
      <c r="DD341" s="95" t="e">
        <f t="shared" si="3263"/>
        <v>#REF!</v>
      </c>
      <c r="DE341" s="95" t="e">
        <f t="shared" ref="DE341:DF341" si="3264">IFERROR(REPLACE(DD341,FIND("г",DD341,1),1,""),DD341)</f>
        <v>#REF!</v>
      </c>
      <c r="DF341" s="95" t="e">
        <f t="shared" si="3264"/>
        <v>#REF!</v>
      </c>
      <c r="DG341" s="95" t="e">
        <f t="shared" si="3255"/>
        <v>#REF!</v>
      </c>
      <c r="DH341" s="25" t="str">
        <f>IFERROR(VLOOKUP(CI341*1,Обработ.выгрузка_реестра_РФ!$A:$G,5,),"")</f>
        <v/>
      </c>
      <c r="DI341" s="27" t="str">
        <f t="shared" ref="DI341:DI404" si="3265">IF(LEN(DH341)&gt;0,IFERROR(IF(LEN(VLOOKUP("*"&amp;TEXT(DH341,"ДД.ММ.ГГГГ")&amp;"*",DG341,1,))&gt;0,"да",""),"нет"),"")</f>
        <v/>
      </c>
      <c r="DJ341" s="27" t="str">
        <f t="shared" ca="1" si="3242"/>
        <v/>
      </c>
      <c r="DK341" s="63" t="e">
        <f>IF(LEN('Описание предлагаемого товара'!#REF!)&gt;0,'Описание предлагаемого товара'!#REF!,"")</f>
        <v>#REF!</v>
      </c>
      <c r="DL341" s="63" t="e">
        <f>IF(LEN('Описание предлагаемого товара'!#REF!)&gt;0,'Описание предлагаемого товара'!#REF!,"")</f>
        <v>#REF!</v>
      </c>
      <c r="DM341" s="32"/>
    </row>
    <row r="342" spans="1:117" ht="48.75" customHeight="1" x14ac:dyDescent="0.25">
      <c r="A342" s="61" t="e">
        <f>IF(LEN('Описание предлагаемого товара'!#REF!)&gt;0,'Описание предлагаемого товара'!#REF!,"")</f>
        <v>#REF!</v>
      </c>
      <c r="B342" s="65" t="e">
        <f>IF(LEN('Описание предлагаемого товара'!#REF!)&gt;0,'Описание предлагаемого товара'!#REF!,"")</f>
        <v>#REF!</v>
      </c>
      <c r="C342" s="61" t="e">
        <f>IF(LEN('Описание предлагаемого товара'!#REF!)&gt;0,'Описание предлагаемого товара'!#REF!,"")</f>
        <v>#REF!</v>
      </c>
      <c r="D342" s="61" t="e">
        <f>IF(LEN('Описание предлагаемого товара'!#REF!)&gt;0,'Описание предлагаемого товара'!#REF!,"")</f>
        <v>#REF!</v>
      </c>
      <c r="E342" s="61" t="e">
        <f>IF(LEN('Описание предлагаемого товара'!#REF!)&gt;0,'Описание предлагаемого товара'!#REF!,"")</f>
        <v>#REF!</v>
      </c>
      <c r="F342" s="61" t="e">
        <f>IF(LEN('Описание предлагаемого товара'!#REF!)&gt;0,'Описание предлагаемого товара'!#REF!,"")</f>
        <v>#REF!</v>
      </c>
      <c r="G342" s="61" t="e">
        <f>IF(LEN('Описание предлагаемого товара'!#REF!)&gt;0,'Описание предлагаемого товара'!#REF!,"")</f>
        <v>#REF!</v>
      </c>
      <c r="H342" s="61" t="e">
        <f>IF(LEN('Описание предлагаемого товара'!#REF!)&gt;0,'Описание предлагаемого товара'!#REF!,"")</f>
        <v>#REF!</v>
      </c>
      <c r="I342" s="61" t="e">
        <f>IF(LEN('Описание предлагаемого товара'!#REF!)&gt;0,'Описание предлагаемого товара'!#REF!,"")</f>
        <v>#REF!</v>
      </c>
      <c r="J342" s="38" t="str">
        <f>IFERROR(VLOOKUP(B342,SAP!$A:$E,5,),"")</f>
        <v/>
      </c>
      <c r="K342" s="40" t="str">
        <f t="shared" si="3185"/>
        <v/>
      </c>
      <c r="L342" s="61" t="e">
        <f>IF(LEN('Описание предлагаемого товара'!#REF!)&gt;0,IFERROR('Описание предлагаемого товара'!#REF!*1,""),"")</f>
        <v>#REF!</v>
      </c>
      <c r="M342" s="39" t="str">
        <f>IFERROR(VLOOKUP(B342,SAP!$A:$E,2,),"")</f>
        <v/>
      </c>
      <c r="N342" s="41" t="str">
        <f t="shared" si="2685"/>
        <v/>
      </c>
      <c r="O342" s="39" t="str">
        <f t="shared" si="3172"/>
        <v/>
      </c>
      <c r="P342" s="36" t="e">
        <f>IF(LEN('Описание предлагаемого товара'!#REF!)&gt;0,'Описание предлагаемого товара'!#REF!,"")</f>
        <v>#REF!</v>
      </c>
      <c r="Q34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42" s="37" t="e">
        <f>IF(LEN('Описание предлагаемого товара'!#REF!)&gt;0,'Описание предлагаемого товара'!#REF!,"")</f>
        <v>#REF!</v>
      </c>
      <c r="S342" s="37" t="e">
        <f>IF(LEN('Описание предлагаемого товара'!#REF!)&gt;0,'Описание предлагаемого товара'!#REF!,"")</f>
        <v>#REF!</v>
      </c>
      <c r="T34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42" s="23" t="str">
        <f>IFERROR(VLOOKUP(CI342*1,Обработ.выгрузка_реестра_РФ!$A:$G,6,),"")</f>
        <v/>
      </c>
      <c r="V342" s="61" t="e">
        <f>IF(LEN('Описание предлагаемого товара'!#REF!)&gt;0,'Описание предлагаемого товара'!#REF!,"")</f>
        <v>#REF!</v>
      </c>
      <c r="W342" s="62" t="e">
        <f>IF(LEN('Описание предлагаемого товара'!#REF!)&gt;0,'Описание предлагаемого товара'!#REF!,"")</f>
        <v>#REF!</v>
      </c>
      <c r="X342" s="91" t="e">
        <f t="shared" ref="X342:Y342" si="3266">IFERROR(REPLACE(W342,FIND(CHAR(10),W342,1),1," "),W342)</f>
        <v>#REF!</v>
      </c>
      <c r="Y342" s="91" t="e">
        <f t="shared" si="3266"/>
        <v>#REF!</v>
      </c>
      <c r="Z342" s="91" t="e">
        <f t="shared" si="3187"/>
        <v>#REF!</v>
      </c>
      <c r="AA342" s="91" t="e">
        <f t="shared" si="3188"/>
        <v>#REF!</v>
      </c>
      <c r="AB342" s="91" t="e">
        <f t="shared" si="3189"/>
        <v>#REF!</v>
      </c>
      <c r="AC342" s="91" t="e">
        <f t="shared" ref="AC342:AF342" si="3267">IFERROR(REPLACE(AB342,FIND("  ",AB342,1),2," "),AB342)</f>
        <v>#REF!</v>
      </c>
      <c r="AD342" s="91" t="e">
        <f t="shared" si="3267"/>
        <v>#REF!</v>
      </c>
      <c r="AE342" s="91" t="e">
        <f t="shared" si="3267"/>
        <v>#REF!</v>
      </c>
      <c r="AF342" s="91" t="e">
        <f t="shared" si="3267"/>
        <v>#REF!</v>
      </c>
      <c r="AG342" s="23" t="str">
        <f>IFERROR(VLOOKUP(CI342*1,Обработ.выгрузка_реестра_РФ!$A:$G,4,),"")</f>
        <v/>
      </c>
      <c r="AH342" s="91" t="str">
        <f t="shared" ref="AH342:AI342" si="3268">IFERROR(REPLACE(AG342,FIND("-",AG342,1),1,"*"),AG342)</f>
        <v/>
      </c>
      <c r="AI342" s="91" t="str">
        <f t="shared" si="3268"/>
        <v/>
      </c>
      <c r="AJ342" s="27" t="str">
        <f t="shared" si="2651"/>
        <v/>
      </c>
      <c r="AK342" s="63" t="e">
        <f>IF(LEN('Описание предлагаемого товара'!#REF!)&gt;0,'Описание предлагаемого товара'!#REF!,"")</f>
        <v>#REF!</v>
      </c>
      <c r="AL342" s="91" t="e">
        <f t="shared" ref="AL342:AM342" si="3269">IFERROR(REPLACE(AK342,FIND(CHAR(10),AK342,1),1,""),AK342)</f>
        <v>#REF!</v>
      </c>
      <c r="AM342" s="91" t="e">
        <f t="shared" si="3269"/>
        <v>#REF!</v>
      </c>
      <c r="AN342" s="91" t="e">
        <f t="shared" ref="AN342:AR342" si="3270">IFERROR(REPLACE(AM342,FIND(" ",AM342,1),1,""),AM342)</f>
        <v>#REF!</v>
      </c>
      <c r="AO342" s="91" t="e">
        <f t="shared" si="3270"/>
        <v>#REF!</v>
      </c>
      <c r="AP342" s="91" t="e">
        <f t="shared" si="3270"/>
        <v>#REF!</v>
      </c>
      <c r="AQ342" s="91" t="e">
        <f t="shared" si="3270"/>
        <v>#REF!</v>
      </c>
      <c r="AR342" s="91" t="e">
        <f t="shared" si="3270"/>
        <v>#REF!</v>
      </c>
      <c r="AS342" s="91" t="e">
        <f t="shared" si="3194"/>
        <v>#REF!</v>
      </c>
      <c r="AT342" s="91" t="e">
        <f t="shared" si="3195"/>
        <v>#REF!</v>
      </c>
      <c r="AU342" s="32" t="e">
        <f t="shared" si="3178"/>
        <v>#REF!</v>
      </c>
      <c r="AV342" s="93" t="e">
        <f>'Описание предлагаемого товара'!#REF!</f>
        <v>#REF!</v>
      </c>
      <c r="AW342" s="91" t="e">
        <f>MIN(SEARCH({0,1,2,3,4,5,6,7,8,9},AV342&amp; "0123456789"))</f>
        <v>#REF!</v>
      </c>
      <c r="AX342" s="91" t="str">
        <f t="shared" si="3196"/>
        <v/>
      </c>
      <c r="AY342" s="91" t="str">
        <f t="shared" si="3197"/>
        <v/>
      </c>
      <c r="AZ342" s="91" t="str">
        <f t="shared" si="3198"/>
        <v/>
      </c>
      <c r="BA342" s="91" t="str">
        <f t="shared" si="3199"/>
        <v/>
      </c>
      <c r="BB342" s="91" t="str">
        <f t="shared" si="3200"/>
        <v/>
      </c>
      <c r="BC342" s="91" t="str">
        <f t="shared" si="3201"/>
        <v/>
      </c>
      <c r="BD342" s="91" t="str">
        <f t="shared" si="3202"/>
        <v/>
      </c>
      <c r="BE342" s="91" t="str">
        <f t="shared" si="3203"/>
        <v/>
      </c>
      <c r="BF342" s="91" t="str">
        <f t="shared" si="3204"/>
        <v/>
      </c>
      <c r="BG342" s="91" t="str">
        <f t="shared" si="3205"/>
        <v/>
      </c>
      <c r="BH342" s="91" t="str">
        <f t="shared" si="3206"/>
        <v/>
      </c>
      <c r="BI342" s="91" t="str">
        <f t="shared" si="3207"/>
        <v/>
      </c>
      <c r="BJ342" s="91" t="str">
        <f t="shared" si="3208"/>
        <v/>
      </c>
      <c r="BK342" s="91" t="str">
        <f t="shared" si="3209"/>
        <v/>
      </c>
      <c r="BL342" s="91" t="str">
        <f t="shared" si="3210"/>
        <v/>
      </c>
      <c r="BM342" s="91" t="str">
        <f t="shared" si="3211"/>
        <v/>
      </c>
      <c r="BN342" s="91" t="str">
        <f t="shared" si="3212"/>
        <v/>
      </c>
      <c r="BO342" s="91" t="str">
        <f t="shared" si="3213"/>
        <v/>
      </c>
      <c r="BP342" s="91" t="str">
        <f t="shared" si="3214"/>
        <v/>
      </c>
      <c r="BQ342" s="91" t="str">
        <f t="shared" si="3215"/>
        <v/>
      </c>
      <c r="BR342" s="91" t="str">
        <f t="shared" si="3216"/>
        <v/>
      </c>
      <c r="BS342" s="91" t="str">
        <f t="shared" si="3217"/>
        <v/>
      </c>
      <c r="BT342" s="91" t="str">
        <f t="shared" si="3218"/>
        <v/>
      </c>
      <c r="BU342" s="91" t="str">
        <f t="shared" si="3219"/>
        <v/>
      </c>
      <c r="BV342" s="91" t="str">
        <f t="shared" si="3220"/>
        <v/>
      </c>
      <c r="BW342" s="91" t="str">
        <f t="shared" si="3221"/>
        <v/>
      </c>
      <c r="BX342" s="91" t="str">
        <f t="shared" si="3222"/>
        <v/>
      </c>
      <c r="BY342" s="91" t="str">
        <f t="shared" si="3223"/>
        <v/>
      </c>
      <c r="BZ342" s="91" t="str">
        <f t="shared" si="3224"/>
        <v/>
      </c>
      <c r="CA342" s="91" t="str">
        <f t="shared" si="3225"/>
        <v/>
      </c>
      <c r="CB342" s="91" t="str">
        <f t="shared" si="3226"/>
        <v/>
      </c>
      <c r="CC342" s="91" t="str">
        <f t="shared" si="3227"/>
        <v/>
      </c>
      <c r="CD342" s="91" t="str">
        <f t="shared" si="3228"/>
        <v/>
      </c>
      <c r="CE342" s="91" t="str">
        <f t="shared" si="3229"/>
        <v/>
      </c>
      <c r="CF342" s="91" t="str">
        <f t="shared" si="3230"/>
        <v/>
      </c>
      <c r="CG342" s="91" t="str">
        <f t="shared" si="3231"/>
        <v/>
      </c>
      <c r="CH342" s="91" t="str">
        <f t="shared" si="3232"/>
        <v/>
      </c>
      <c r="CI342" s="91" t="str">
        <f t="shared" si="3233"/>
        <v>нет</v>
      </c>
      <c r="CJ342" s="63" t="e">
        <f>IF(LEN('Описание предлагаемого товара'!#REF!)&gt;0,'Описание предлагаемого товара'!#REF!,"")</f>
        <v>#REF!</v>
      </c>
      <c r="CK342" s="91" t="e">
        <f t="shared" ref="CK342:CL342" si="3271">IFERROR(REPLACE(CJ342,FIND(CHAR(10),CJ342,1),1,""),CJ342)</f>
        <v>#REF!</v>
      </c>
      <c r="CL342" s="91" t="e">
        <f t="shared" si="3271"/>
        <v>#REF!</v>
      </c>
      <c r="CM342" s="91" t="e">
        <f t="shared" si="3235"/>
        <v>#REF!</v>
      </c>
      <c r="CN342" s="91" t="e">
        <f t="shared" si="3236"/>
        <v>#REF!</v>
      </c>
      <c r="CO342" s="91" t="e">
        <f t="shared" si="3237"/>
        <v>#REF!</v>
      </c>
      <c r="CP342" s="90" t="e">
        <f>IF(AU342="Не указан реестровый номер (мера нац.режима Запрет)","",IF(CI342="нет","",IF(CU342="да","исключение(не смотрим баллы)",IFERROR(IF(CI342*1&gt;0,IFERROR(IF(VLOOKUP(CI342*1,Обработ.выгрузка_реестра_РФ!$A:$G,7,)=0,"Баллы не установлены",VLOOKUP(CI342*1,Обработ.выгрузка_реестра_РФ!$A:$G,7,)),IF(LEN(CI342)&gt;14,"","нет номера в реестре РФ")),""),IF(LEN(CI342)=0,"","Некорректный реестровый номер")))))</f>
        <v>#REF!</v>
      </c>
      <c r="CQ342" s="33" t="e">
        <f>IF(LEN(C342)&gt;0,IFERROR(IF(LEN(H342)&gt;0,IF(LEN(VLOOKUP(H342,'исключения(не_смотрим_баллы)'!$A:$C,1,))&gt;0,"да","нет"),"не введен ОКПД2"),"нет"),"")</f>
        <v>#REF!</v>
      </c>
      <c r="CR342" s="33" t="e">
        <f ca="1">IF(CQ342="да",IF(TODAY()&lt;VLOOKUP(H342,'исключения(не_смотрим_баллы)'!$A:$C,3,),"да","нет"),"")</f>
        <v>#REF!</v>
      </c>
      <c r="CS342" s="33" t="str">
        <f>IFERROR(IF(CQ342="да",IF(VLOOKUP(CI342*1,Обработ.выгрузка_реестра_РФ!$A:$G,2,)&lt;VLOOKUP(H342,'исключения(не_смотрим_баллы)'!$A:$C,2,),"да","нет"),""),"")</f>
        <v/>
      </c>
      <c r="CT342" s="24"/>
      <c r="CU342" s="33" t="e">
        <f t="shared" si="3249"/>
        <v>#REF!</v>
      </c>
      <c r="CV342" s="91" t="e">
        <f t="shared" si="3250"/>
        <v>#REF!</v>
      </c>
      <c r="CW342" s="27" t="e">
        <f t="shared" si="3251"/>
        <v>#REF!</v>
      </c>
      <c r="CX342" s="26" t="e">
        <f t="shared" si="3180"/>
        <v>#REF!</v>
      </c>
      <c r="CY342" s="64" t="e">
        <f>IF(LEN('Описание предлагаемого товара'!#REF!)&gt;0,'Описание предлагаемого товара'!#REF!,"")</f>
        <v>#REF!</v>
      </c>
      <c r="CZ342" s="95" t="e">
        <f t="shared" si="3238"/>
        <v>#REF!</v>
      </c>
      <c r="DA342" s="95" t="e">
        <f t="shared" ref="DA342" si="3272">IFERROR(REPLACE(CZ342,FIND(" ",CZ342,1),1,""),CZ342)</f>
        <v>#REF!</v>
      </c>
      <c r="DB342" s="95" t="e">
        <f t="shared" si="3182"/>
        <v>#REF!</v>
      </c>
      <c r="DC342" s="95" t="e">
        <f t="shared" ref="DC342:DD342" si="3273">IFERROR(REPLACE(DB342,FIND("г.",DB342,1),2,""),DB342)</f>
        <v>#REF!</v>
      </c>
      <c r="DD342" s="95" t="e">
        <f t="shared" si="3273"/>
        <v>#REF!</v>
      </c>
      <c r="DE342" s="95" t="e">
        <f t="shared" ref="DE342:DF342" si="3274">IFERROR(REPLACE(DD342,FIND("г",DD342,1),1,""),DD342)</f>
        <v>#REF!</v>
      </c>
      <c r="DF342" s="95" t="e">
        <f t="shared" si="3274"/>
        <v>#REF!</v>
      </c>
      <c r="DG342" s="95" t="e">
        <f t="shared" si="3255"/>
        <v>#REF!</v>
      </c>
      <c r="DH342" s="25" t="str">
        <f>IFERROR(VLOOKUP(CI342*1,Обработ.выгрузка_реестра_РФ!$A:$G,5,),"")</f>
        <v/>
      </c>
      <c r="DI342" s="27" t="str">
        <f t="shared" si="3265"/>
        <v/>
      </c>
      <c r="DJ342" s="27" t="str">
        <f t="shared" ca="1" si="3242"/>
        <v/>
      </c>
      <c r="DK342" s="63" t="e">
        <f>IF(LEN('Описание предлагаемого товара'!#REF!)&gt;0,'Описание предлагаемого товара'!#REF!,"")</f>
        <v>#REF!</v>
      </c>
      <c r="DL342" s="63" t="e">
        <f>IF(LEN('Описание предлагаемого товара'!#REF!)&gt;0,'Описание предлагаемого товара'!#REF!,"")</f>
        <v>#REF!</v>
      </c>
      <c r="DM342" s="32"/>
    </row>
    <row r="343" spans="1:117" ht="48.75" customHeight="1" x14ac:dyDescent="0.25">
      <c r="A343" s="61" t="e">
        <f>IF(LEN('Описание предлагаемого товара'!#REF!)&gt;0,'Описание предлагаемого товара'!#REF!,"")</f>
        <v>#REF!</v>
      </c>
      <c r="B343" s="65" t="e">
        <f>IF(LEN('Описание предлагаемого товара'!#REF!)&gt;0,'Описание предлагаемого товара'!#REF!,"")</f>
        <v>#REF!</v>
      </c>
      <c r="C343" s="61" t="e">
        <f>IF(LEN('Описание предлагаемого товара'!#REF!)&gt;0,'Описание предлагаемого товара'!#REF!,"")</f>
        <v>#REF!</v>
      </c>
      <c r="D343" s="61" t="e">
        <f>IF(LEN('Описание предлагаемого товара'!#REF!)&gt;0,'Описание предлагаемого товара'!#REF!,"")</f>
        <v>#REF!</v>
      </c>
      <c r="E343" s="61" t="e">
        <f>IF(LEN('Описание предлагаемого товара'!#REF!)&gt;0,'Описание предлагаемого товара'!#REF!,"")</f>
        <v>#REF!</v>
      </c>
      <c r="F343" s="61" t="e">
        <f>IF(LEN('Описание предлагаемого товара'!#REF!)&gt;0,'Описание предлагаемого товара'!#REF!,"")</f>
        <v>#REF!</v>
      </c>
      <c r="G343" s="61" t="e">
        <f>IF(LEN('Описание предлагаемого товара'!#REF!)&gt;0,'Описание предлагаемого товара'!#REF!,"")</f>
        <v>#REF!</v>
      </c>
      <c r="H343" s="61" t="e">
        <f>IF(LEN('Описание предлагаемого товара'!#REF!)&gt;0,'Описание предлагаемого товара'!#REF!,"")</f>
        <v>#REF!</v>
      </c>
      <c r="I343" s="61" t="e">
        <f>IF(LEN('Описание предлагаемого товара'!#REF!)&gt;0,'Описание предлагаемого товара'!#REF!,"")</f>
        <v>#REF!</v>
      </c>
      <c r="J343" s="38" t="str">
        <f>IFERROR(VLOOKUP(B343,SAP!$A:$E,5,),"")</f>
        <v/>
      </c>
      <c r="K343" s="40" t="str">
        <f t="shared" si="3185"/>
        <v/>
      </c>
      <c r="L343" s="61" t="e">
        <f>IF(LEN('Описание предлагаемого товара'!#REF!)&gt;0,IFERROR('Описание предлагаемого товара'!#REF!*1,""),"")</f>
        <v>#REF!</v>
      </c>
      <c r="M343" s="39" t="str">
        <f>IFERROR(VLOOKUP(B343,SAP!$A:$E,2,),"")</f>
        <v/>
      </c>
      <c r="N343" s="41" t="str">
        <f t="shared" si="2685"/>
        <v/>
      </c>
      <c r="O343" s="39" t="str">
        <f t="shared" si="3172"/>
        <v/>
      </c>
      <c r="P343" s="36" t="e">
        <f>IF(LEN('Описание предлагаемого товара'!#REF!)&gt;0,'Описание предлагаемого товара'!#REF!,"")</f>
        <v>#REF!</v>
      </c>
      <c r="Q34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43" s="37" t="e">
        <f>IF(LEN('Описание предлагаемого товара'!#REF!)&gt;0,'Описание предлагаемого товара'!#REF!,"")</f>
        <v>#REF!</v>
      </c>
      <c r="S343" s="37" t="e">
        <f>IF(LEN('Описание предлагаемого товара'!#REF!)&gt;0,'Описание предлагаемого товара'!#REF!,"")</f>
        <v>#REF!</v>
      </c>
      <c r="T34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43" s="23" t="str">
        <f>IFERROR(VLOOKUP(CI343*1,Обработ.выгрузка_реестра_РФ!$A:$G,6,),"")</f>
        <v/>
      </c>
      <c r="V343" s="61" t="e">
        <f>IF(LEN('Описание предлагаемого товара'!#REF!)&gt;0,'Описание предлагаемого товара'!#REF!,"")</f>
        <v>#REF!</v>
      </c>
      <c r="W343" s="62" t="e">
        <f>IF(LEN('Описание предлагаемого товара'!#REF!)&gt;0,'Описание предлагаемого товара'!#REF!,"")</f>
        <v>#REF!</v>
      </c>
      <c r="X343" s="91" t="e">
        <f t="shared" ref="X343:Y343" si="3275">IFERROR(REPLACE(W343,FIND(CHAR(10),W343,1),1," "),W343)</f>
        <v>#REF!</v>
      </c>
      <c r="Y343" s="91" t="e">
        <f t="shared" si="3275"/>
        <v>#REF!</v>
      </c>
      <c r="Z343" s="91" t="e">
        <f t="shared" si="3187"/>
        <v>#REF!</v>
      </c>
      <c r="AA343" s="91" t="e">
        <f t="shared" si="3188"/>
        <v>#REF!</v>
      </c>
      <c r="AB343" s="91" t="e">
        <f t="shared" si="3189"/>
        <v>#REF!</v>
      </c>
      <c r="AC343" s="91" t="e">
        <f t="shared" ref="AC343:AF343" si="3276">IFERROR(REPLACE(AB343,FIND("  ",AB343,1),2," "),AB343)</f>
        <v>#REF!</v>
      </c>
      <c r="AD343" s="91" t="e">
        <f t="shared" si="3276"/>
        <v>#REF!</v>
      </c>
      <c r="AE343" s="91" t="e">
        <f t="shared" si="3276"/>
        <v>#REF!</v>
      </c>
      <c r="AF343" s="91" t="e">
        <f t="shared" si="3276"/>
        <v>#REF!</v>
      </c>
      <c r="AG343" s="23" t="str">
        <f>IFERROR(VLOOKUP(CI343*1,Обработ.выгрузка_реестра_РФ!$A:$G,4,),"")</f>
        <v/>
      </c>
      <c r="AH343" s="91" t="str">
        <f t="shared" ref="AH343:AI343" si="3277">IFERROR(REPLACE(AG343,FIND("-",AG343,1),1,"*"),AG343)</f>
        <v/>
      </c>
      <c r="AI343" s="91" t="str">
        <f t="shared" si="3277"/>
        <v/>
      </c>
      <c r="AJ343" s="27" t="str">
        <f t="shared" si="2651"/>
        <v/>
      </c>
      <c r="AK343" s="63" t="e">
        <f>IF(LEN('Описание предлагаемого товара'!#REF!)&gt;0,'Описание предлагаемого товара'!#REF!,"")</f>
        <v>#REF!</v>
      </c>
      <c r="AL343" s="91" t="e">
        <f t="shared" ref="AL343:AM343" si="3278">IFERROR(REPLACE(AK343,FIND(CHAR(10),AK343,1),1,""),AK343)</f>
        <v>#REF!</v>
      </c>
      <c r="AM343" s="91" t="e">
        <f t="shared" si="3278"/>
        <v>#REF!</v>
      </c>
      <c r="AN343" s="91" t="e">
        <f t="shared" ref="AN343:AR343" si="3279">IFERROR(REPLACE(AM343,FIND(" ",AM343,1),1,""),AM343)</f>
        <v>#REF!</v>
      </c>
      <c r="AO343" s="91" t="e">
        <f t="shared" si="3279"/>
        <v>#REF!</v>
      </c>
      <c r="AP343" s="91" t="e">
        <f t="shared" si="3279"/>
        <v>#REF!</v>
      </c>
      <c r="AQ343" s="91" t="e">
        <f t="shared" si="3279"/>
        <v>#REF!</v>
      </c>
      <c r="AR343" s="91" t="e">
        <f t="shared" si="3279"/>
        <v>#REF!</v>
      </c>
      <c r="AS343" s="91" t="e">
        <f t="shared" si="3194"/>
        <v>#REF!</v>
      </c>
      <c r="AT343" s="91" t="e">
        <f t="shared" si="3195"/>
        <v>#REF!</v>
      </c>
      <c r="AU343" s="32" t="e">
        <f t="shared" si="3178"/>
        <v>#REF!</v>
      </c>
      <c r="AV343" s="93" t="e">
        <f>'Описание предлагаемого товара'!#REF!</f>
        <v>#REF!</v>
      </c>
      <c r="AW343" s="91" t="e">
        <f>MIN(SEARCH({0,1,2,3,4,5,6,7,8,9},AV343&amp; "0123456789"))</f>
        <v>#REF!</v>
      </c>
      <c r="AX343" s="91" t="str">
        <f t="shared" si="3196"/>
        <v/>
      </c>
      <c r="AY343" s="91" t="str">
        <f t="shared" si="3197"/>
        <v/>
      </c>
      <c r="AZ343" s="91" t="str">
        <f t="shared" si="3198"/>
        <v/>
      </c>
      <c r="BA343" s="91" t="str">
        <f t="shared" si="3199"/>
        <v/>
      </c>
      <c r="BB343" s="91" t="str">
        <f t="shared" si="3200"/>
        <v/>
      </c>
      <c r="BC343" s="91" t="str">
        <f t="shared" si="3201"/>
        <v/>
      </c>
      <c r="BD343" s="91" t="str">
        <f t="shared" si="3202"/>
        <v/>
      </c>
      <c r="BE343" s="91" t="str">
        <f t="shared" si="3203"/>
        <v/>
      </c>
      <c r="BF343" s="91" t="str">
        <f t="shared" si="3204"/>
        <v/>
      </c>
      <c r="BG343" s="91" t="str">
        <f t="shared" si="3205"/>
        <v/>
      </c>
      <c r="BH343" s="91" t="str">
        <f t="shared" si="3206"/>
        <v/>
      </c>
      <c r="BI343" s="91" t="str">
        <f t="shared" si="3207"/>
        <v/>
      </c>
      <c r="BJ343" s="91" t="str">
        <f t="shared" si="3208"/>
        <v/>
      </c>
      <c r="BK343" s="91" t="str">
        <f t="shared" si="3209"/>
        <v/>
      </c>
      <c r="BL343" s="91" t="str">
        <f t="shared" si="3210"/>
        <v/>
      </c>
      <c r="BM343" s="91" t="str">
        <f t="shared" si="3211"/>
        <v/>
      </c>
      <c r="BN343" s="91" t="str">
        <f t="shared" si="3212"/>
        <v/>
      </c>
      <c r="BO343" s="91" t="str">
        <f t="shared" si="3213"/>
        <v/>
      </c>
      <c r="BP343" s="91" t="str">
        <f t="shared" si="3214"/>
        <v/>
      </c>
      <c r="BQ343" s="91" t="str">
        <f t="shared" si="3215"/>
        <v/>
      </c>
      <c r="BR343" s="91" t="str">
        <f t="shared" si="3216"/>
        <v/>
      </c>
      <c r="BS343" s="91" t="str">
        <f t="shared" si="3217"/>
        <v/>
      </c>
      <c r="BT343" s="91" t="str">
        <f t="shared" si="3218"/>
        <v/>
      </c>
      <c r="BU343" s="91" t="str">
        <f t="shared" si="3219"/>
        <v/>
      </c>
      <c r="BV343" s="91" t="str">
        <f t="shared" si="3220"/>
        <v/>
      </c>
      <c r="BW343" s="91" t="str">
        <f t="shared" si="3221"/>
        <v/>
      </c>
      <c r="BX343" s="91" t="str">
        <f t="shared" si="3222"/>
        <v/>
      </c>
      <c r="BY343" s="91" t="str">
        <f t="shared" si="3223"/>
        <v/>
      </c>
      <c r="BZ343" s="91" t="str">
        <f t="shared" si="3224"/>
        <v/>
      </c>
      <c r="CA343" s="91" t="str">
        <f t="shared" si="3225"/>
        <v/>
      </c>
      <c r="CB343" s="91" t="str">
        <f t="shared" si="3226"/>
        <v/>
      </c>
      <c r="CC343" s="91" t="str">
        <f t="shared" si="3227"/>
        <v/>
      </c>
      <c r="CD343" s="91" t="str">
        <f t="shared" si="3228"/>
        <v/>
      </c>
      <c r="CE343" s="91" t="str">
        <f t="shared" si="3229"/>
        <v/>
      </c>
      <c r="CF343" s="91" t="str">
        <f t="shared" si="3230"/>
        <v/>
      </c>
      <c r="CG343" s="91" t="str">
        <f t="shared" si="3231"/>
        <v/>
      </c>
      <c r="CH343" s="91" t="str">
        <f t="shared" si="3232"/>
        <v/>
      </c>
      <c r="CI343" s="91" t="str">
        <f t="shared" si="3233"/>
        <v>нет</v>
      </c>
      <c r="CJ343" s="63" t="e">
        <f>IF(LEN('Описание предлагаемого товара'!#REF!)&gt;0,'Описание предлагаемого товара'!#REF!,"")</f>
        <v>#REF!</v>
      </c>
      <c r="CK343" s="91" t="e">
        <f t="shared" ref="CK343:CL343" si="3280">IFERROR(REPLACE(CJ343,FIND(CHAR(10),CJ343,1),1,""),CJ343)</f>
        <v>#REF!</v>
      </c>
      <c r="CL343" s="91" t="e">
        <f t="shared" si="3280"/>
        <v>#REF!</v>
      </c>
      <c r="CM343" s="91" t="e">
        <f t="shared" si="3235"/>
        <v>#REF!</v>
      </c>
      <c r="CN343" s="91" t="e">
        <f t="shared" si="3236"/>
        <v>#REF!</v>
      </c>
      <c r="CO343" s="91" t="e">
        <f t="shared" si="3237"/>
        <v>#REF!</v>
      </c>
      <c r="CP343" s="90" t="e">
        <f>IF(AU343="Не указан реестровый номер (мера нац.режима Запрет)","",IF(CI343="нет","",IF(CU343="да","исключение(не смотрим баллы)",IFERROR(IF(CI343*1&gt;0,IFERROR(IF(VLOOKUP(CI343*1,Обработ.выгрузка_реестра_РФ!$A:$G,7,)=0,"Баллы не установлены",VLOOKUP(CI343*1,Обработ.выгрузка_реестра_РФ!$A:$G,7,)),IF(LEN(CI343)&gt;14,"","нет номера в реестре РФ")),""),IF(LEN(CI343)=0,"","Некорректный реестровый номер")))))</f>
        <v>#REF!</v>
      </c>
      <c r="CQ343" s="33" t="e">
        <f>IF(LEN(C343)&gt;0,IFERROR(IF(LEN(H343)&gt;0,IF(LEN(VLOOKUP(H343,'исключения(не_смотрим_баллы)'!$A:$C,1,))&gt;0,"да","нет"),"не введен ОКПД2"),"нет"),"")</f>
        <v>#REF!</v>
      </c>
      <c r="CR343" s="33" t="e">
        <f ca="1">IF(CQ343="да",IF(TODAY()&lt;VLOOKUP(H343,'исключения(не_смотрим_баллы)'!$A:$C,3,),"да","нет"),"")</f>
        <v>#REF!</v>
      </c>
      <c r="CS343" s="33" t="str">
        <f>IFERROR(IF(CQ343="да",IF(VLOOKUP(CI343*1,Обработ.выгрузка_реестра_РФ!$A:$G,2,)&lt;VLOOKUP(H343,'исключения(не_смотрим_баллы)'!$A:$C,2,),"да","нет"),""),"")</f>
        <v/>
      </c>
      <c r="CT343" s="24"/>
      <c r="CU343" s="33" t="e">
        <f t="shared" si="3249"/>
        <v>#REF!</v>
      </c>
      <c r="CV343" s="91" t="e">
        <f t="shared" si="3250"/>
        <v>#REF!</v>
      </c>
      <c r="CW343" s="27" t="e">
        <f t="shared" si="3251"/>
        <v>#REF!</v>
      </c>
      <c r="CX343" s="26" t="e">
        <f t="shared" si="3180"/>
        <v>#REF!</v>
      </c>
      <c r="CY343" s="64" t="e">
        <f>IF(LEN('Описание предлагаемого товара'!#REF!)&gt;0,'Описание предлагаемого товара'!#REF!,"")</f>
        <v>#REF!</v>
      </c>
      <c r="CZ343" s="95" t="e">
        <f t="shared" si="3238"/>
        <v>#REF!</v>
      </c>
      <c r="DA343" s="95" t="e">
        <f t="shared" ref="DA343" si="3281">IFERROR(REPLACE(CZ343,FIND(" ",CZ343,1),1,""),CZ343)</f>
        <v>#REF!</v>
      </c>
      <c r="DB343" s="95" t="e">
        <f t="shared" si="3182"/>
        <v>#REF!</v>
      </c>
      <c r="DC343" s="95" t="e">
        <f t="shared" ref="DC343:DD343" si="3282">IFERROR(REPLACE(DB343,FIND("г.",DB343,1),2,""),DB343)</f>
        <v>#REF!</v>
      </c>
      <c r="DD343" s="95" t="e">
        <f t="shared" si="3282"/>
        <v>#REF!</v>
      </c>
      <c r="DE343" s="95" t="e">
        <f t="shared" ref="DE343:DF343" si="3283">IFERROR(REPLACE(DD343,FIND("г",DD343,1),1,""),DD343)</f>
        <v>#REF!</v>
      </c>
      <c r="DF343" s="95" t="e">
        <f t="shared" si="3283"/>
        <v>#REF!</v>
      </c>
      <c r="DG343" s="95" t="e">
        <f t="shared" si="3255"/>
        <v>#REF!</v>
      </c>
      <c r="DH343" s="25" t="str">
        <f>IFERROR(VLOOKUP(CI343*1,Обработ.выгрузка_реестра_РФ!$A:$G,5,),"")</f>
        <v/>
      </c>
      <c r="DI343" s="27" t="str">
        <f t="shared" si="3265"/>
        <v/>
      </c>
      <c r="DJ343" s="27" t="str">
        <f t="shared" ca="1" si="3242"/>
        <v/>
      </c>
      <c r="DK343" s="63" t="e">
        <f>IF(LEN('Описание предлагаемого товара'!#REF!)&gt;0,'Описание предлагаемого товара'!#REF!,"")</f>
        <v>#REF!</v>
      </c>
      <c r="DL343" s="63" t="e">
        <f>IF(LEN('Описание предлагаемого товара'!#REF!)&gt;0,'Описание предлагаемого товара'!#REF!,"")</f>
        <v>#REF!</v>
      </c>
      <c r="DM343" s="32"/>
    </row>
    <row r="344" spans="1:117" ht="48.75" customHeight="1" x14ac:dyDescent="0.25">
      <c r="A344" s="61" t="e">
        <f>IF(LEN('Описание предлагаемого товара'!#REF!)&gt;0,'Описание предлагаемого товара'!#REF!,"")</f>
        <v>#REF!</v>
      </c>
      <c r="B344" s="65" t="e">
        <f>IF(LEN('Описание предлагаемого товара'!#REF!)&gt;0,'Описание предлагаемого товара'!#REF!,"")</f>
        <v>#REF!</v>
      </c>
      <c r="C344" s="61" t="e">
        <f>IF(LEN('Описание предлагаемого товара'!#REF!)&gt;0,'Описание предлагаемого товара'!#REF!,"")</f>
        <v>#REF!</v>
      </c>
      <c r="D344" s="61" t="e">
        <f>IF(LEN('Описание предлагаемого товара'!#REF!)&gt;0,'Описание предлагаемого товара'!#REF!,"")</f>
        <v>#REF!</v>
      </c>
      <c r="E344" s="61" t="e">
        <f>IF(LEN('Описание предлагаемого товара'!#REF!)&gt;0,'Описание предлагаемого товара'!#REF!,"")</f>
        <v>#REF!</v>
      </c>
      <c r="F344" s="61" t="e">
        <f>IF(LEN('Описание предлагаемого товара'!#REF!)&gt;0,'Описание предлагаемого товара'!#REF!,"")</f>
        <v>#REF!</v>
      </c>
      <c r="G344" s="61" t="e">
        <f>IF(LEN('Описание предлагаемого товара'!#REF!)&gt;0,'Описание предлагаемого товара'!#REF!,"")</f>
        <v>#REF!</v>
      </c>
      <c r="H344" s="61" t="e">
        <f>IF(LEN('Описание предлагаемого товара'!#REF!)&gt;0,'Описание предлагаемого товара'!#REF!,"")</f>
        <v>#REF!</v>
      </c>
      <c r="I344" s="61" t="e">
        <f>IF(LEN('Описание предлагаемого товара'!#REF!)&gt;0,'Описание предлагаемого товара'!#REF!,"")</f>
        <v>#REF!</v>
      </c>
      <c r="J344" s="38" t="str">
        <f>IFERROR(VLOOKUP(B344,SAP!$A:$E,5,),"")</f>
        <v/>
      </c>
      <c r="K344" s="40" t="str">
        <f t="shared" si="3185"/>
        <v/>
      </c>
      <c r="L344" s="61" t="e">
        <f>IF(LEN('Описание предлагаемого товара'!#REF!)&gt;0,IFERROR('Описание предлагаемого товара'!#REF!*1,""),"")</f>
        <v>#REF!</v>
      </c>
      <c r="M344" s="39" t="str">
        <f>IFERROR(VLOOKUP(B344,SAP!$A:$E,2,),"")</f>
        <v/>
      </c>
      <c r="N344" s="41" t="str">
        <f t="shared" si="2685"/>
        <v/>
      </c>
      <c r="O344" s="39" t="str">
        <f t="shared" si="3172"/>
        <v/>
      </c>
      <c r="P344" s="36" t="e">
        <f>IF(LEN('Описание предлагаемого товара'!#REF!)&gt;0,'Описание предлагаемого товара'!#REF!,"")</f>
        <v>#REF!</v>
      </c>
      <c r="Q34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44" s="37" t="e">
        <f>IF(LEN('Описание предлагаемого товара'!#REF!)&gt;0,'Описание предлагаемого товара'!#REF!,"")</f>
        <v>#REF!</v>
      </c>
      <c r="S344" s="37" t="e">
        <f>IF(LEN('Описание предлагаемого товара'!#REF!)&gt;0,'Описание предлагаемого товара'!#REF!,"")</f>
        <v>#REF!</v>
      </c>
      <c r="T34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44" s="23" t="str">
        <f>IFERROR(VLOOKUP(CI344*1,Обработ.выгрузка_реестра_РФ!$A:$G,6,),"")</f>
        <v/>
      </c>
      <c r="V344" s="61" t="e">
        <f>IF(LEN('Описание предлагаемого товара'!#REF!)&gt;0,'Описание предлагаемого товара'!#REF!,"")</f>
        <v>#REF!</v>
      </c>
      <c r="W344" s="62" t="e">
        <f>IF(LEN('Описание предлагаемого товара'!#REF!)&gt;0,'Описание предлагаемого товара'!#REF!,"")</f>
        <v>#REF!</v>
      </c>
      <c r="X344" s="91" t="e">
        <f t="shared" ref="X344:Y344" si="3284">IFERROR(REPLACE(W344,FIND(CHAR(10),W344,1),1," "),W344)</f>
        <v>#REF!</v>
      </c>
      <c r="Y344" s="91" t="e">
        <f t="shared" si="3284"/>
        <v>#REF!</v>
      </c>
      <c r="Z344" s="91" t="e">
        <f t="shared" si="3187"/>
        <v>#REF!</v>
      </c>
      <c r="AA344" s="91" t="e">
        <f t="shared" si="3188"/>
        <v>#REF!</v>
      </c>
      <c r="AB344" s="91" t="e">
        <f t="shared" si="3189"/>
        <v>#REF!</v>
      </c>
      <c r="AC344" s="91" t="e">
        <f t="shared" ref="AC344:AF344" si="3285">IFERROR(REPLACE(AB344,FIND("  ",AB344,1),2," "),AB344)</f>
        <v>#REF!</v>
      </c>
      <c r="AD344" s="91" t="e">
        <f t="shared" si="3285"/>
        <v>#REF!</v>
      </c>
      <c r="AE344" s="91" t="e">
        <f t="shared" si="3285"/>
        <v>#REF!</v>
      </c>
      <c r="AF344" s="91" t="e">
        <f t="shared" si="3285"/>
        <v>#REF!</v>
      </c>
      <c r="AG344" s="23" t="str">
        <f>IFERROR(VLOOKUP(CI344*1,Обработ.выгрузка_реестра_РФ!$A:$G,4,),"")</f>
        <v/>
      </c>
      <c r="AH344" s="91" t="str">
        <f t="shared" ref="AH344:AI344" si="3286">IFERROR(REPLACE(AG344,FIND("-",AG344,1),1,"*"),AG344)</f>
        <v/>
      </c>
      <c r="AI344" s="91" t="str">
        <f t="shared" si="3286"/>
        <v/>
      </c>
      <c r="AJ344" s="27" t="str">
        <f t="shared" ref="AJ344:AJ407" si="3287">IF(LEN(AI344)&gt;0,IF(LEN(W344)&gt;0,IFERROR(IF(LEN(VLOOKUP("*"&amp;AI344&amp;"*",AF344,1,FALSE))&gt;0,"да",""),"нет"),"не введены данные"),"")</f>
        <v/>
      </c>
      <c r="AK344" s="63" t="e">
        <f>IF(LEN('Описание предлагаемого товара'!#REF!)&gt;0,'Описание предлагаемого товара'!#REF!,"")</f>
        <v>#REF!</v>
      </c>
      <c r="AL344" s="91" t="e">
        <f t="shared" ref="AL344:AM344" si="3288">IFERROR(REPLACE(AK344,FIND(CHAR(10),AK344,1),1,""),AK344)</f>
        <v>#REF!</v>
      </c>
      <c r="AM344" s="91" t="e">
        <f t="shared" si="3288"/>
        <v>#REF!</v>
      </c>
      <c r="AN344" s="91" t="e">
        <f t="shared" ref="AN344:AR344" si="3289">IFERROR(REPLACE(AM344,FIND(" ",AM344,1),1,""),AM344)</f>
        <v>#REF!</v>
      </c>
      <c r="AO344" s="91" t="e">
        <f t="shared" si="3289"/>
        <v>#REF!</v>
      </c>
      <c r="AP344" s="91" t="e">
        <f t="shared" si="3289"/>
        <v>#REF!</v>
      </c>
      <c r="AQ344" s="91" t="e">
        <f t="shared" si="3289"/>
        <v>#REF!</v>
      </c>
      <c r="AR344" s="91" t="e">
        <f t="shared" si="3289"/>
        <v>#REF!</v>
      </c>
      <c r="AS344" s="91" t="e">
        <f t="shared" si="3194"/>
        <v>#REF!</v>
      </c>
      <c r="AT344" s="91" t="e">
        <f t="shared" si="3195"/>
        <v>#REF!</v>
      </c>
      <c r="AU344" s="32" t="e">
        <f t="shared" si="3178"/>
        <v>#REF!</v>
      </c>
      <c r="AV344" s="93" t="e">
        <f>'Описание предлагаемого товара'!#REF!</f>
        <v>#REF!</v>
      </c>
      <c r="AW344" s="91" t="e">
        <f>MIN(SEARCH({0,1,2,3,4,5,6,7,8,9},AV344&amp; "0123456789"))</f>
        <v>#REF!</v>
      </c>
      <c r="AX344" s="91" t="str">
        <f t="shared" si="3196"/>
        <v/>
      </c>
      <c r="AY344" s="91" t="str">
        <f t="shared" si="3197"/>
        <v/>
      </c>
      <c r="AZ344" s="91" t="str">
        <f t="shared" si="3198"/>
        <v/>
      </c>
      <c r="BA344" s="91" t="str">
        <f t="shared" si="3199"/>
        <v/>
      </c>
      <c r="BB344" s="91" t="str">
        <f t="shared" si="3200"/>
        <v/>
      </c>
      <c r="BC344" s="91" t="str">
        <f t="shared" si="3201"/>
        <v/>
      </c>
      <c r="BD344" s="91" t="str">
        <f t="shared" si="3202"/>
        <v/>
      </c>
      <c r="BE344" s="91" t="str">
        <f t="shared" si="3203"/>
        <v/>
      </c>
      <c r="BF344" s="91" t="str">
        <f t="shared" si="3204"/>
        <v/>
      </c>
      <c r="BG344" s="91" t="str">
        <f t="shared" si="3205"/>
        <v/>
      </c>
      <c r="BH344" s="91" t="str">
        <f t="shared" si="3206"/>
        <v/>
      </c>
      <c r="BI344" s="91" t="str">
        <f t="shared" si="3207"/>
        <v/>
      </c>
      <c r="BJ344" s="91" t="str">
        <f t="shared" si="3208"/>
        <v/>
      </c>
      <c r="BK344" s="91" t="str">
        <f t="shared" si="3209"/>
        <v/>
      </c>
      <c r="BL344" s="91" t="str">
        <f t="shared" si="3210"/>
        <v/>
      </c>
      <c r="BM344" s="91" t="str">
        <f t="shared" si="3211"/>
        <v/>
      </c>
      <c r="BN344" s="91" t="str">
        <f t="shared" si="3212"/>
        <v/>
      </c>
      <c r="BO344" s="91" t="str">
        <f t="shared" si="3213"/>
        <v/>
      </c>
      <c r="BP344" s="91" t="str">
        <f t="shared" si="3214"/>
        <v/>
      </c>
      <c r="BQ344" s="91" t="str">
        <f t="shared" si="3215"/>
        <v/>
      </c>
      <c r="BR344" s="91" t="str">
        <f t="shared" si="3216"/>
        <v/>
      </c>
      <c r="BS344" s="91" t="str">
        <f t="shared" si="3217"/>
        <v/>
      </c>
      <c r="BT344" s="91" t="str">
        <f t="shared" si="3218"/>
        <v/>
      </c>
      <c r="BU344" s="91" t="str">
        <f t="shared" si="3219"/>
        <v/>
      </c>
      <c r="BV344" s="91" t="str">
        <f t="shared" si="3220"/>
        <v/>
      </c>
      <c r="BW344" s="91" t="str">
        <f t="shared" si="3221"/>
        <v/>
      </c>
      <c r="BX344" s="91" t="str">
        <f t="shared" si="3222"/>
        <v/>
      </c>
      <c r="BY344" s="91" t="str">
        <f t="shared" si="3223"/>
        <v/>
      </c>
      <c r="BZ344" s="91" t="str">
        <f t="shared" si="3224"/>
        <v/>
      </c>
      <c r="CA344" s="91" t="str">
        <f t="shared" si="3225"/>
        <v/>
      </c>
      <c r="CB344" s="91" t="str">
        <f t="shared" si="3226"/>
        <v/>
      </c>
      <c r="CC344" s="91" t="str">
        <f t="shared" si="3227"/>
        <v/>
      </c>
      <c r="CD344" s="91" t="str">
        <f t="shared" si="3228"/>
        <v/>
      </c>
      <c r="CE344" s="91" t="str">
        <f t="shared" si="3229"/>
        <v/>
      </c>
      <c r="CF344" s="91" t="str">
        <f t="shared" si="3230"/>
        <v/>
      </c>
      <c r="CG344" s="91" t="str">
        <f t="shared" si="3231"/>
        <v/>
      </c>
      <c r="CH344" s="91" t="str">
        <f t="shared" si="3232"/>
        <v/>
      </c>
      <c r="CI344" s="91" t="str">
        <f t="shared" si="3233"/>
        <v>нет</v>
      </c>
      <c r="CJ344" s="63" t="e">
        <f>IF(LEN('Описание предлагаемого товара'!#REF!)&gt;0,'Описание предлагаемого товара'!#REF!,"")</f>
        <v>#REF!</v>
      </c>
      <c r="CK344" s="91" t="e">
        <f t="shared" ref="CK344:CL344" si="3290">IFERROR(REPLACE(CJ344,FIND(CHAR(10),CJ344,1),1,""),CJ344)</f>
        <v>#REF!</v>
      </c>
      <c r="CL344" s="91" t="e">
        <f t="shared" si="3290"/>
        <v>#REF!</v>
      </c>
      <c r="CM344" s="91" t="e">
        <f t="shared" si="3235"/>
        <v>#REF!</v>
      </c>
      <c r="CN344" s="91" t="e">
        <f t="shared" si="3236"/>
        <v>#REF!</v>
      </c>
      <c r="CO344" s="91" t="e">
        <f t="shared" si="3237"/>
        <v>#REF!</v>
      </c>
      <c r="CP344" s="90" t="e">
        <f>IF(AU344="Не указан реестровый номер (мера нац.режима Запрет)","",IF(CI344="нет","",IF(CU344="да","исключение(не смотрим баллы)",IFERROR(IF(CI344*1&gt;0,IFERROR(IF(VLOOKUP(CI344*1,Обработ.выгрузка_реестра_РФ!$A:$G,7,)=0,"Баллы не установлены",VLOOKUP(CI344*1,Обработ.выгрузка_реестра_РФ!$A:$G,7,)),IF(LEN(CI344)&gt;14,"","нет номера в реестре РФ")),""),IF(LEN(CI344)=0,"","Некорректный реестровый номер")))))</f>
        <v>#REF!</v>
      </c>
      <c r="CQ344" s="33" t="e">
        <f>IF(LEN(C344)&gt;0,IFERROR(IF(LEN(H344)&gt;0,IF(LEN(VLOOKUP(H344,'исключения(не_смотрим_баллы)'!$A:$C,1,))&gt;0,"да","нет"),"не введен ОКПД2"),"нет"),"")</f>
        <v>#REF!</v>
      </c>
      <c r="CR344" s="33" t="e">
        <f ca="1">IF(CQ344="да",IF(TODAY()&lt;VLOOKUP(H344,'исключения(не_смотрим_баллы)'!$A:$C,3,),"да","нет"),"")</f>
        <v>#REF!</v>
      </c>
      <c r="CS344" s="33" t="str">
        <f>IFERROR(IF(CQ344="да",IF(VLOOKUP(CI344*1,Обработ.выгрузка_реестра_РФ!$A:$G,2,)&lt;VLOOKUP(H344,'исключения(не_смотрим_баллы)'!$A:$C,2,),"да","нет"),""),"")</f>
        <v/>
      </c>
      <c r="CT344" s="24"/>
      <c r="CU344" s="33" t="e">
        <f t="shared" si="3249"/>
        <v>#REF!</v>
      </c>
      <c r="CV344" s="91" t="e">
        <f t="shared" si="3250"/>
        <v>#REF!</v>
      </c>
      <c r="CW344" s="27" t="e">
        <f t="shared" si="3251"/>
        <v>#REF!</v>
      </c>
      <c r="CX344" s="26" t="e">
        <f t="shared" si="3180"/>
        <v>#REF!</v>
      </c>
      <c r="CY344" s="64" t="e">
        <f>IF(LEN('Описание предлагаемого товара'!#REF!)&gt;0,'Описание предлагаемого товара'!#REF!,"")</f>
        <v>#REF!</v>
      </c>
      <c r="CZ344" s="95" t="e">
        <f t="shared" si="3238"/>
        <v>#REF!</v>
      </c>
      <c r="DA344" s="95" t="e">
        <f t="shared" ref="DA344" si="3291">IFERROR(REPLACE(CZ344,FIND(" ",CZ344,1),1,""),CZ344)</f>
        <v>#REF!</v>
      </c>
      <c r="DB344" s="95" t="e">
        <f t="shared" si="3182"/>
        <v>#REF!</v>
      </c>
      <c r="DC344" s="95" t="e">
        <f t="shared" ref="DC344:DD344" si="3292">IFERROR(REPLACE(DB344,FIND("г.",DB344,1),2,""),DB344)</f>
        <v>#REF!</v>
      </c>
      <c r="DD344" s="95" t="e">
        <f t="shared" si="3292"/>
        <v>#REF!</v>
      </c>
      <c r="DE344" s="95" t="e">
        <f t="shared" ref="DE344:DF344" si="3293">IFERROR(REPLACE(DD344,FIND("г",DD344,1),1,""),DD344)</f>
        <v>#REF!</v>
      </c>
      <c r="DF344" s="95" t="e">
        <f t="shared" si="3293"/>
        <v>#REF!</v>
      </c>
      <c r="DG344" s="95" t="e">
        <f t="shared" si="3255"/>
        <v>#REF!</v>
      </c>
      <c r="DH344" s="25" t="str">
        <f>IFERROR(VLOOKUP(CI344*1,Обработ.выгрузка_реестра_РФ!$A:$G,5,),"")</f>
        <v/>
      </c>
      <c r="DI344" s="27" t="str">
        <f t="shared" si="3265"/>
        <v/>
      </c>
      <c r="DJ344" s="27" t="str">
        <f t="shared" ca="1" si="3242"/>
        <v/>
      </c>
      <c r="DK344" s="63" t="e">
        <f>IF(LEN('Описание предлагаемого товара'!#REF!)&gt;0,'Описание предлагаемого товара'!#REF!,"")</f>
        <v>#REF!</v>
      </c>
      <c r="DL344" s="63" t="e">
        <f>IF(LEN('Описание предлагаемого товара'!#REF!)&gt;0,'Описание предлагаемого товара'!#REF!,"")</f>
        <v>#REF!</v>
      </c>
      <c r="DM344" s="32"/>
    </row>
    <row r="345" spans="1:117" ht="48.75" customHeight="1" x14ac:dyDescent="0.25">
      <c r="A345" s="61" t="e">
        <f>IF(LEN('Описание предлагаемого товара'!#REF!)&gt;0,'Описание предлагаемого товара'!#REF!,"")</f>
        <v>#REF!</v>
      </c>
      <c r="B345" s="65" t="e">
        <f>IF(LEN('Описание предлагаемого товара'!#REF!)&gt;0,'Описание предлагаемого товара'!#REF!,"")</f>
        <v>#REF!</v>
      </c>
      <c r="C345" s="61" t="e">
        <f>IF(LEN('Описание предлагаемого товара'!#REF!)&gt;0,'Описание предлагаемого товара'!#REF!,"")</f>
        <v>#REF!</v>
      </c>
      <c r="D345" s="61" t="e">
        <f>IF(LEN('Описание предлагаемого товара'!#REF!)&gt;0,'Описание предлагаемого товара'!#REF!,"")</f>
        <v>#REF!</v>
      </c>
      <c r="E345" s="61" t="e">
        <f>IF(LEN('Описание предлагаемого товара'!#REF!)&gt;0,'Описание предлагаемого товара'!#REF!,"")</f>
        <v>#REF!</v>
      </c>
      <c r="F345" s="61" t="e">
        <f>IF(LEN('Описание предлагаемого товара'!#REF!)&gt;0,'Описание предлагаемого товара'!#REF!,"")</f>
        <v>#REF!</v>
      </c>
      <c r="G345" s="61" t="e">
        <f>IF(LEN('Описание предлагаемого товара'!#REF!)&gt;0,'Описание предлагаемого товара'!#REF!,"")</f>
        <v>#REF!</v>
      </c>
      <c r="H345" s="61" t="e">
        <f>IF(LEN('Описание предлагаемого товара'!#REF!)&gt;0,'Описание предлагаемого товара'!#REF!,"")</f>
        <v>#REF!</v>
      </c>
      <c r="I345" s="61" t="e">
        <f>IF(LEN('Описание предлагаемого товара'!#REF!)&gt;0,'Описание предлагаемого товара'!#REF!,"")</f>
        <v>#REF!</v>
      </c>
      <c r="J345" s="38" t="str">
        <f>IFERROR(VLOOKUP(B345,SAP!$A:$E,5,),"")</f>
        <v/>
      </c>
      <c r="K345" s="40" t="str">
        <f t="shared" si="3185"/>
        <v/>
      </c>
      <c r="L345" s="61" t="e">
        <f>IF(LEN('Описание предлагаемого товара'!#REF!)&gt;0,IFERROR('Описание предлагаемого товара'!#REF!*1,""),"")</f>
        <v>#REF!</v>
      </c>
      <c r="M345" s="39" t="str">
        <f>IFERROR(VLOOKUP(B345,SAP!$A:$E,2,),"")</f>
        <v/>
      </c>
      <c r="N345" s="41" t="str">
        <f t="shared" si="2685"/>
        <v/>
      </c>
      <c r="O345" s="39" t="str">
        <f t="shared" si="3172"/>
        <v/>
      </c>
      <c r="P345" s="36" t="e">
        <f>IF(LEN('Описание предлагаемого товара'!#REF!)&gt;0,'Описание предлагаемого товара'!#REF!,"")</f>
        <v>#REF!</v>
      </c>
      <c r="Q34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45" s="37" t="e">
        <f>IF(LEN('Описание предлагаемого товара'!#REF!)&gt;0,'Описание предлагаемого товара'!#REF!,"")</f>
        <v>#REF!</v>
      </c>
      <c r="S345" s="37" t="e">
        <f>IF(LEN('Описание предлагаемого товара'!#REF!)&gt;0,'Описание предлагаемого товара'!#REF!,"")</f>
        <v>#REF!</v>
      </c>
      <c r="T34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45" s="23" t="str">
        <f>IFERROR(VLOOKUP(CI345*1,Обработ.выгрузка_реестра_РФ!$A:$G,6,),"")</f>
        <v/>
      </c>
      <c r="V345" s="61" t="e">
        <f>IF(LEN('Описание предлагаемого товара'!#REF!)&gt;0,'Описание предлагаемого товара'!#REF!,"")</f>
        <v>#REF!</v>
      </c>
      <c r="W345" s="62" t="e">
        <f>IF(LEN('Описание предлагаемого товара'!#REF!)&gt;0,'Описание предлагаемого товара'!#REF!,"")</f>
        <v>#REF!</v>
      </c>
      <c r="X345" s="91" t="e">
        <f t="shared" ref="X345:Y345" si="3294">IFERROR(REPLACE(W345,FIND(CHAR(10),W345,1),1," "),W345)</f>
        <v>#REF!</v>
      </c>
      <c r="Y345" s="91" t="e">
        <f t="shared" si="3294"/>
        <v>#REF!</v>
      </c>
      <c r="Z345" s="91" t="e">
        <f t="shared" si="3187"/>
        <v>#REF!</v>
      </c>
      <c r="AA345" s="91" t="e">
        <f t="shared" si="3188"/>
        <v>#REF!</v>
      </c>
      <c r="AB345" s="91" t="e">
        <f t="shared" si="3189"/>
        <v>#REF!</v>
      </c>
      <c r="AC345" s="91" t="e">
        <f t="shared" ref="AC345:AF345" si="3295">IFERROR(REPLACE(AB345,FIND("  ",AB345,1),2," "),AB345)</f>
        <v>#REF!</v>
      </c>
      <c r="AD345" s="91" t="e">
        <f t="shared" si="3295"/>
        <v>#REF!</v>
      </c>
      <c r="AE345" s="91" t="e">
        <f t="shared" si="3295"/>
        <v>#REF!</v>
      </c>
      <c r="AF345" s="91" t="e">
        <f t="shared" si="3295"/>
        <v>#REF!</v>
      </c>
      <c r="AG345" s="23" t="str">
        <f>IFERROR(VLOOKUP(CI345*1,Обработ.выгрузка_реестра_РФ!$A:$G,4,),"")</f>
        <v/>
      </c>
      <c r="AH345" s="91" t="str">
        <f t="shared" ref="AH345:AI345" si="3296">IFERROR(REPLACE(AG345,FIND("-",AG345,1),1,"*"),AG345)</f>
        <v/>
      </c>
      <c r="AI345" s="91" t="str">
        <f t="shared" si="3296"/>
        <v/>
      </c>
      <c r="AJ345" s="27" t="str">
        <f t="shared" si="3287"/>
        <v/>
      </c>
      <c r="AK345" s="63" t="e">
        <f>IF(LEN('Описание предлагаемого товара'!#REF!)&gt;0,'Описание предлагаемого товара'!#REF!,"")</f>
        <v>#REF!</v>
      </c>
      <c r="AL345" s="91" t="e">
        <f t="shared" ref="AL345:AM345" si="3297">IFERROR(REPLACE(AK345,FIND(CHAR(10),AK345,1),1,""),AK345)</f>
        <v>#REF!</v>
      </c>
      <c r="AM345" s="91" t="e">
        <f t="shared" si="3297"/>
        <v>#REF!</v>
      </c>
      <c r="AN345" s="91" t="e">
        <f t="shared" ref="AN345:AR345" si="3298">IFERROR(REPLACE(AM345,FIND(" ",AM345,1),1,""),AM345)</f>
        <v>#REF!</v>
      </c>
      <c r="AO345" s="91" t="e">
        <f t="shared" si="3298"/>
        <v>#REF!</v>
      </c>
      <c r="AP345" s="91" t="e">
        <f t="shared" si="3298"/>
        <v>#REF!</v>
      </c>
      <c r="AQ345" s="91" t="e">
        <f t="shared" si="3298"/>
        <v>#REF!</v>
      </c>
      <c r="AR345" s="91" t="e">
        <f t="shared" si="3298"/>
        <v>#REF!</v>
      </c>
      <c r="AS345" s="91" t="e">
        <f t="shared" si="3194"/>
        <v>#REF!</v>
      </c>
      <c r="AT345" s="91" t="e">
        <f t="shared" si="3195"/>
        <v>#REF!</v>
      </c>
      <c r="AU345" s="32" t="e">
        <f t="shared" si="3178"/>
        <v>#REF!</v>
      </c>
      <c r="AV345" s="93" t="e">
        <f>'Описание предлагаемого товара'!#REF!</f>
        <v>#REF!</v>
      </c>
      <c r="AW345" s="91" t="e">
        <f>MIN(SEARCH({0,1,2,3,4,5,6,7,8,9},AV345&amp; "0123456789"))</f>
        <v>#REF!</v>
      </c>
      <c r="AX345" s="91" t="str">
        <f t="shared" si="3196"/>
        <v/>
      </c>
      <c r="AY345" s="91" t="str">
        <f t="shared" si="3197"/>
        <v/>
      </c>
      <c r="AZ345" s="91" t="str">
        <f t="shared" si="3198"/>
        <v/>
      </c>
      <c r="BA345" s="91" t="str">
        <f t="shared" si="3199"/>
        <v/>
      </c>
      <c r="BB345" s="91" t="str">
        <f t="shared" si="3200"/>
        <v/>
      </c>
      <c r="BC345" s="91" t="str">
        <f t="shared" si="3201"/>
        <v/>
      </c>
      <c r="BD345" s="91" t="str">
        <f t="shared" si="3202"/>
        <v/>
      </c>
      <c r="BE345" s="91" t="str">
        <f t="shared" si="3203"/>
        <v/>
      </c>
      <c r="BF345" s="91" t="str">
        <f t="shared" si="3204"/>
        <v/>
      </c>
      <c r="BG345" s="91" t="str">
        <f t="shared" si="3205"/>
        <v/>
      </c>
      <c r="BH345" s="91" t="str">
        <f t="shared" si="3206"/>
        <v/>
      </c>
      <c r="BI345" s="91" t="str">
        <f t="shared" si="3207"/>
        <v/>
      </c>
      <c r="BJ345" s="91" t="str">
        <f t="shared" si="3208"/>
        <v/>
      </c>
      <c r="BK345" s="91" t="str">
        <f t="shared" si="3209"/>
        <v/>
      </c>
      <c r="BL345" s="91" t="str">
        <f t="shared" si="3210"/>
        <v/>
      </c>
      <c r="BM345" s="91" t="str">
        <f t="shared" si="3211"/>
        <v/>
      </c>
      <c r="BN345" s="91" t="str">
        <f t="shared" si="3212"/>
        <v/>
      </c>
      <c r="BO345" s="91" t="str">
        <f t="shared" si="3213"/>
        <v/>
      </c>
      <c r="BP345" s="91" t="str">
        <f t="shared" si="3214"/>
        <v/>
      </c>
      <c r="BQ345" s="91" t="str">
        <f t="shared" si="3215"/>
        <v/>
      </c>
      <c r="BR345" s="91" t="str">
        <f t="shared" si="3216"/>
        <v/>
      </c>
      <c r="BS345" s="91" t="str">
        <f t="shared" si="3217"/>
        <v/>
      </c>
      <c r="BT345" s="91" t="str">
        <f t="shared" si="3218"/>
        <v/>
      </c>
      <c r="BU345" s="91" t="str">
        <f t="shared" si="3219"/>
        <v/>
      </c>
      <c r="BV345" s="91" t="str">
        <f t="shared" si="3220"/>
        <v/>
      </c>
      <c r="BW345" s="91" t="str">
        <f t="shared" si="3221"/>
        <v/>
      </c>
      <c r="BX345" s="91" t="str">
        <f t="shared" si="3222"/>
        <v/>
      </c>
      <c r="BY345" s="91" t="str">
        <f t="shared" si="3223"/>
        <v/>
      </c>
      <c r="BZ345" s="91" t="str">
        <f t="shared" si="3224"/>
        <v/>
      </c>
      <c r="CA345" s="91" t="str">
        <f t="shared" si="3225"/>
        <v/>
      </c>
      <c r="CB345" s="91" t="str">
        <f t="shared" si="3226"/>
        <v/>
      </c>
      <c r="CC345" s="91" t="str">
        <f t="shared" si="3227"/>
        <v/>
      </c>
      <c r="CD345" s="91" t="str">
        <f t="shared" si="3228"/>
        <v/>
      </c>
      <c r="CE345" s="91" t="str">
        <f t="shared" si="3229"/>
        <v/>
      </c>
      <c r="CF345" s="91" t="str">
        <f t="shared" si="3230"/>
        <v/>
      </c>
      <c r="CG345" s="91" t="str">
        <f t="shared" si="3231"/>
        <v/>
      </c>
      <c r="CH345" s="91" t="str">
        <f t="shared" si="3232"/>
        <v/>
      </c>
      <c r="CI345" s="91" t="str">
        <f t="shared" si="3233"/>
        <v>нет</v>
      </c>
      <c r="CJ345" s="63" t="e">
        <f>IF(LEN('Описание предлагаемого товара'!#REF!)&gt;0,'Описание предлагаемого товара'!#REF!,"")</f>
        <v>#REF!</v>
      </c>
      <c r="CK345" s="91" t="e">
        <f t="shared" ref="CK345:CL345" si="3299">IFERROR(REPLACE(CJ345,FIND(CHAR(10),CJ345,1),1,""),CJ345)</f>
        <v>#REF!</v>
      </c>
      <c r="CL345" s="91" t="e">
        <f t="shared" si="3299"/>
        <v>#REF!</v>
      </c>
      <c r="CM345" s="91" t="e">
        <f t="shared" si="3235"/>
        <v>#REF!</v>
      </c>
      <c r="CN345" s="91" t="e">
        <f t="shared" si="3236"/>
        <v>#REF!</v>
      </c>
      <c r="CO345" s="91" t="e">
        <f t="shared" si="3237"/>
        <v>#REF!</v>
      </c>
      <c r="CP345" s="90" t="e">
        <f>IF(AU345="Не указан реестровый номер (мера нац.режима Запрет)","",IF(CI345="нет","",IF(CU345="да","исключение(не смотрим баллы)",IFERROR(IF(CI345*1&gt;0,IFERROR(IF(VLOOKUP(CI345*1,Обработ.выгрузка_реестра_РФ!$A:$G,7,)=0,"Баллы не установлены",VLOOKUP(CI345*1,Обработ.выгрузка_реестра_РФ!$A:$G,7,)),IF(LEN(CI345)&gt;14,"","нет номера в реестре РФ")),""),IF(LEN(CI345)=0,"","Некорректный реестровый номер")))))</f>
        <v>#REF!</v>
      </c>
      <c r="CQ345" s="33" t="e">
        <f>IF(LEN(C345)&gt;0,IFERROR(IF(LEN(H345)&gt;0,IF(LEN(VLOOKUP(H345,'исключения(не_смотрим_баллы)'!$A:$C,1,))&gt;0,"да","нет"),"не введен ОКПД2"),"нет"),"")</f>
        <v>#REF!</v>
      </c>
      <c r="CR345" s="33" t="e">
        <f ca="1">IF(CQ345="да",IF(TODAY()&lt;VLOOKUP(H345,'исключения(не_смотрим_баллы)'!$A:$C,3,),"да","нет"),"")</f>
        <v>#REF!</v>
      </c>
      <c r="CS345" s="33" t="str">
        <f>IFERROR(IF(CQ345="да",IF(VLOOKUP(CI345*1,Обработ.выгрузка_реестра_РФ!$A:$G,2,)&lt;VLOOKUP(H345,'исключения(не_смотрим_баллы)'!$A:$C,2,),"да","нет"),""),"")</f>
        <v/>
      </c>
      <c r="CT345" s="24"/>
      <c r="CU345" s="33" t="e">
        <f t="shared" si="3249"/>
        <v>#REF!</v>
      </c>
      <c r="CV345" s="91" t="e">
        <f t="shared" si="3250"/>
        <v>#REF!</v>
      </c>
      <c r="CW345" s="27" t="e">
        <f t="shared" si="3251"/>
        <v>#REF!</v>
      </c>
      <c r="CX345" s="26" t="e">
        <f t="shared" si="3180"/>
        <v>#REF!</v>
      </c>
      <c r="CY345" s="64" t="e">
        <f>IF(LEN('Описание предлагаемого товара'!#REF!)&gt;0,'Описание предлагаемого товара'!#REF!,"")</f>
        <v>#REF!</v>
      </c>
      <c r="CZ345" s="95" t="e">
        <f t="shared" si="3238"/>
        <v>#REF!</v>
      </c>
      <c r="DA345" s="95" t="e">
        <f t="shared" ref="DA345" si="3300">IFERROR(REPLACE(CZ345,FIND(" ",CZ345,1),1,""),CZ345)</f>
        <v>#REF!</v>
      </c>
      <c r="DB345" s="95" t="e">
        <f t="shared" si="3182"/>
        <v>#REF!</v>
      </c>
      <c r="DC345" s="95" t="e">
        <f t="shared" ref="DC345:DD345" si="3301">IFERROR(REPLACE(DB345,FIND("г.",DB345,1),2,""),DB345)</f>
        <v>#REF!</v>
      </c>
      <c r="DD345" s="95" t="e">
        <f t="shared" si="3301"/>
        <v>#REF!</v>
      </c>
      <c r="DE345" s="95" t="e">
        <f t="shared" ref="DE345:DF345" si="3302">IFERROR(REPLACE(DD345,FIND("г",DD345,1),1,""),DD345)</f>
        <v>#REF!</v>
      </c>
      <c r="DF345" s="95" t="e">
        <f t="shared" si="3302"/>
        <v>#REF!</v>
      </c>
      <c r="DG345" s="95" t="e">
        <f t="shared" si="3255"/>
        <v>#REF!</v>
      </c>
      <c r="DH345" s="25" t="str">
        <f>IFERROR(VLOOKUP(CI345*1,Обработ.выгрузка_реестра_РФ!$A:$G,5,),"")</f>
        <v/>
      </c>
      <c r="DI345" s="27" t="str">
        <f t="shared" si="3265"/>
        <v/>
      </c>
      <c r="DJ345" s="27" t="str">
        <f t="shared" ca="1" si="3242"/>
        <v/>
      </c>
      <c r="DK345" s="63" t="e">
        <f>IF(LEN('Описание предлагаемого товара'!#REF!)&gt;0,'Описание предлагаемого товара'!#REF!,"")</f>
        <v>#REF!</v>
      </c>
      <c r="DL345" s="63" t="e">
        <f>IF(LEN('Описание предлагаемого товара'!#REF!)&gt;0,'Описание предлагаемого товара'!#REF!,"")</f>
        <v>#REF!</v>
      </c>
      <c r="DM345" s="32"/>
    </row>
    <row r="346" spans="1:117" ht="48.75" customHeight="1" x14ac:dyDescent="0.25">
      <c r="A346" s="61" t="e">
        <f>IF(LEN('Описание предлагаемого товара'!#REF!)&gt;0,'Описание предлагаемого товара'!#REF!,"")</f>
        <v>#REF!</v>
      </c>
      <c r="B346" s="65" t="e">
        <f>IF(LEN('Описание предлагаемого товара'!#REF!)&gt;0,'Описание предлагаемого товара'!#REF!,"")</f>
        <v>#REF!</v>
      </c>
      <c r="C346" s="61" t="e">
        <f>IF(LEN('Описание предлагаемого товара'!#REF!)&gt;0,'Описание предлагаемого товара'!#REF!,"")</f>
        <v>#REF!</v>
      </c>
      <c r="D346" s="61" t="e">
        <f>IF(LEN('Описание предлагаемого товара'!#REF!)&gt;0,'Описание предлагаемого товара'!#REF!,"")</f>
        <v>#REF!</v>
      </c>
      <c r="E346" s="61" t="e">
        <f>IF(LEN('Описание предлагаемого товара'!#REF!)&gt;0,'Описание предлагаемого товара'!#REF!,"")</f>
        <v>#REF!</v>
      </c>
      <c r="F346" s="61" t="e">
        <f>IF(LEN('Описание предлагаемого товара'!#REF!)&gt;0,'Описание предлагаемого товара'!#REF!,"")</f>
        <v>#REF!</v>
      </c>
      <c r="G346" s="61" t="e">
        <f>IF(LEN('Описание предлагаемого товара'!#REF!)&gt;0,'Описание предлагаемого товара'!#REF!,"")</f>
        <v>#REF!</v>
      </c>
      <c r="H346" s="61" t="e">
        <f>IF(LEN('Описание предлагаемого товара'!#REF!)&gt;0,'Описание предлагаемого товара'!#REF!,"")</f>
        <v>#REF!</v>
      </c>
      <c r="I346" s="61" t="e">
        <f>IF(LEN('Описание предлагаемого товара'!#REF!)&gt;0,'Описание предлагаемого товара'!#REF!,"")</f>
        <v>#REF!</v>
      </c>
      <c r="J346" s="38" t="str">
        <f>IFERROR(VLOOKUP(B346,SAP!$A:$E,5,),"")</f>
        <v/>
      </c>
      <c r="K346" s="40" t="str">
        <f t="shared" si="3185"/>
        <v/>
      </c>
      <c r="L346" s="61" t="e">
        <f>IF(LEN('Описание предлагаемого товара'!#REF!)&gt;0,IFERROR('Описание предлагаемого товара'!#REF!*1,""),"")</f>
        <v>#REF!</v>
      </c>
      <c r="M346" s="39" t="str">
        <f>IFERROR(VLOOKUP(B346,SAP!$A:$E,2,),"")</f>
        <v/>
      </c>
      <c r="N346" s="41" t="str">
        <f t="shared" si="2685"/>
        <v/>
      </c>
      <c r="O346" s="39" t="str">
        <f t="shared" si="3172"/>
        <v/>
      </c>
      <c r="P346" s="36" t="e">
        <f>IF(LEN('Описание предлагаемого товара'!#REF!)&gt;0,'Описание предлагаемого товара'!#REF!,"")</f>
        <v>#REF!</v>
      </c>
      <c r="Q34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46" s="37" t="e">
        <f>IF(LEN('Описание предлагаемого товара'!#REF!)&gt;0,'Описание предлагаемого товара'!#REF!,"")</f>
        <v>#REF!</v>
      </c>
      <c r="S346" s="37" t="e">
        <f>IF(LEN('Описание предлагаемого товара'!#REF!)&gt;0,'Описание предлагаемого товара'!#REF!,"")</f>
        <v>#REF!</v>
      </c>
      <c r="T34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46" s="23" t="str">
        <f>IFERROR(VLOOKUP(CI346*1,Обработ.выгрузка_реестра_РФ!$A:$G,6,),"")</f>
        <v/>
      </c>
      <c r="V346" s="61" t="e">
        <f>IF(LEN('Описание предлагаемого товара'!#REF!)&gt;0,'Описание предлагаемого товара'!#REF!,"")</f>
        <v>#REF!</v>
      </c>
      <c r="W346" s="62" t="e">
        <f>IF(LEN('Описание предлагаемого товара'!#REF!)&gt;0,'Описание предлагаемого товара'!#REF!,"")</f>
        <v>#REF!</v>
      </c>
      <c r="X346" s="91" t="e">
        <f t="shared" ref="X346:Y346" si="3303">IFERROR(REPLACE(W346,FIND(CHAR(10),W346,1),1," "),W346)</f>
        <v>#REF!</v>
      </c>
      <c r="Y346" s="91" t="e">
        <f t="shared" si="3303"/>
        <v>#REF!</v>
      </c>
      <c r="Z346" s="91" t="e">
        <f t="shared" si="3187"/>
        <v>#REF!</v>
      </c>
      <c r="AA346" s="91" t="e">
        <f t="shared" si="3188"/>
        <v>#REF!</v>
      </c>
      <c r="AB346" s="91" t="e">
        <f t="shared" si="3189"/>
        <v>#REF!</v>
      </c>
      <c r="AC346" s="91" t="e">
        <f t="shared" ref="AC346:AF346" si="3304">IFERROR(REPLACE(AB346,FIND("  ",AB346,1),2," "),AB346)</f>
        <v>#REF!</v>
      </c>
      <c r="AD346" s="91" t="e">
        <f t="shared" si="3304"/>
        <v>#REF!</v>
      </c>
      <c r="AE346" s="91" t="e">
        <f t="shared" si="3304"/>
        <v>#REF!</v>
      </c>
      <c r="AF346" s="91" t="e">
        <f t="shared" si="3304"/>
        <v>#REF!</v>
      </c>
      <c r="AG346" s="23" t="str">
        <f>IFERROR(VLOOKUP(CI346*1,Обработ.выгрузка_реестра_РФ!$A:$G,4,),"")</f>
        <v/>
      </c>
      <c r="AH346" s="91" t="str">
        <f t="shared" ref="AH346:AI346" si="3305">IFERROR(REPLACE(AG346,FIND("-",AG346,1),1,"*"),AG346)</f>
        <v/>
      </c>
      <c r="AI346" s="91" t="str">
        <f t="shared" si="3305"/>
        <v/>
      </c>
      <c r="AJ346" s="27" t="str">
        <f t="shared" si="3287"/>
        <v/>
      </c>
      <c r="AK346" s="63" t="e">
        <f>IF(LEN('Описание предлагаемого товара'!#REF!)&gt;0,'Описание предлагаемого товара'!#REF!,"")</f>
        <v>#REF!</v>
      </c>
      <c r="AL346" s="91" t="e">
        <f t="shared" ref="AL346:AM346" si="3306">IFERROR(REPLACE(AK346,FIND(CHAR(10),AK346,1),1,""),AK346)</f>
        <v>#REF!</v>
      </c>
      <c r="AM346" s="91" t="e">
        <f t="shared" si="3306"/>
        <v>#REF!</v>
      </c>
      <c r="AN346" s="91" t="e">
        <f t="shared" ref="AN346:AR346" si="3307">IFERROR(REPLACE(AM346,FIND(" ",AM346,1),1,""),AM346)</f>
        <v>#REF!</v>
      </c>
      <c r="AO346" s="91" t="e">
        <f t="shared" si="3307"/>
        <v>#REF!</v>
      </c>
      <c r="AP346" s="91" t="e">
        <f t="shared" si="3307"/>
        <v>#REF!</v>
      </c>
      <c r="AQ346" s="91" t="e">
        <f t="shared" si="3307"/>
        <v>#REF!</v>
      </c>
      <c r="AR346" s="91" t="e">
        <f t="shared" si="3307"/>
        <v>#REF!</v>
      </c>
      <c r="AS346" s="91" t="e">
        <f t="shared" si="3194"/>
        <v>#REF!</v>
      </c>
      <c r="AT346" s="91" t="e">
        <f t="shared" si="3195"/>
        <v>#REF!</v>
      </c>
      <c r="AU346" s="32" t="e">
        <f t="shared" si="3178"/>
        <v>#REF!</v>
      </c>
      <c r="AV346" s="93" t="e">
        <f>'Описание предлагаемого товара'!#REF!</f>
        <v>#REF!</v>
      </c>
      <c r="AW346" s="91" t="e">
        <f>MIN(SEARCH({0,1,2,3,4,5,6,7,8,9},AV346&amp; "0123456789"))</f>
        <v>#REF!</v>
      </c>
      <c r="AX346" s="91" t="str">
        <f t="shared" si="3196"/>
        <v/>
      </c>
      <c r="AY346" s="91" t="str">
        <f t="shared" si="3197"/>
        <v/>
      </c>
      <c r="AZ346" s="91" t="str">
        <f t="shared" si="3198"/>
        <v/>
      </c>
      <c r="BA346" s="91" t="str">
        <f t="shared" si="3199"/>
        <v/>
      </c>
      <c r="BB346" s="91" t="str">
        <f t="shared" si="3200"/>
        <v/>
      </c>
      <c r="BC346" s="91" t="str">
        <f t="shared" si="3201"/>
        <v/>
      </c>
      <c r="BD346" s="91" t="str">
        <f t="shared" si="3202"/>
        <v/>
      </c>
      <c r="BE346" s="91" t="str">
        <f t="shared" si="3203"/>
        <v/>
      </c>
      <c r="BF346" s="91" t="str">
        <f t="shared" si="3204"/>
        <v/>
      </c>
      <c r="BG346" s="91" t="str">
        <f t="shared" si="3205"/>
        <v/>
      </c>
      <c r="BH346" s="91" t="str">
        <f t="shared" si="3206"/>
        <v/>
      </c>
      <c r="BI346" s="91" t="str">
        <f t="shared" si="3207"/>
        <v/>
      </c>
      <c r="BJ346" s="91" t="str">
        <f t="shared" si="3208"/>
        <v/>
      </c>
      <c r="BK346" s="91" t="str">
        <f t="shared" si="3209"/>
        <v/>
      </c>
      <c r="BL346" s="91" t="str">
        <f t="shared" si="3210"/>
        <v/>
      </c>
      <c r="BM346" s="91" t="str">
        <f t="shared" si="3211"/>
        <v/>
      </c>
      <c r="BN346" s="91" t="str">
        <f t="shared" si="3212"/>
        <v/>
      </c>
      <c r="BO346" s="91" t="str">
        <f t="shared" si="3213"/>
        <v/>
      </c>
      <c r="BP346" s="91" t="str">
        <f t="shared" si="3214"/>
        <v/>
      </c>
      <c r="BQ346" s="91" t="str">
        <f t="shared" si="3215"/>
        <v/>
      </c>
      <c r="BR346" s="91" t="str">
        <f t="shared" si="3216"/>
        <v/>
      </c>
      <c r="BS346" s="91" t="str">
        <f t="shared" si="3217"/>
        <v/>
      </c>
      <c r="BT346" s="91" t="str">
        <f t="shared" si="3218"/>
        <v/>
      </c>
      <c r="BU346" s="91" t="str">
        <f t="shared" si="3219"/>
        <v/>
      </c>
      <c r="BV346" s="91" t="str">
        <f t="shared" si="3220"/>
        <v/>
      </c>
      <c r="BW346" s="91" t="str">
        <f t="shared" si="3221"/>
        <v/>
      </c>
      <c r="BX346" s="91" t="str">
        <f t="shared" si="3222"/>
        <v/>
      </c>
      <c r="BY346" s="91" t="str">
        <f t="shared" si="3223"/>
        <v/>
      </c>
      <c r="BZ346" s="91" t="str">
        <f t="shared" si="3224"/>
        <v/>
      </c>
      <c r="CA346" s="91" t="str">
        <f t="shared" si="3225"/>
        <v/>
      </c>
      <c r="CB346" s="91" t="str">
        <f t="shared" si="3226"/>
        <v/>
      </c>
      <c r="CC346" s="91" t="str">
        <f t="shared" si="3227"/>
        <v/>
      </c>
      <c r="CD346" s="91" t="str">
        <f t="shared" si="3228"/>
        <v/>
      </c>
      <c r="CE346" s="91" t="str">
        <f t="shared" si="3229"/>
        <v/>
      </c>
      <c r="CF346" s="91" t="str">
        <f t="shared" si="3230"/>
        <v/>
      </c>
      <c r="CG346" s="91" t="str">
        <f t="shared" si="3231"/>
        <v/>
      </c>
      <c r="CH346" s="91" t="str">
        <f t="shared" si="3232"/>
        <v/>
      </c>
      <c r="CI346" s="91" t="str">
        <f t="shared" si="3233"/>
        <v>нет</v>
      </c>
      <c r="CJ346" s="63" t="e">
        <f>IF(LEN('Описание предлагаемого товара'!#REF!)&gt;0,'Описание предлагаемого товара'!#REF!,"")</f>
        <v>#REF!</v>
      </c>
      <c r="CK346" s="91" t="e">
        <f t="shared" ref="CK346:CL346" si="3308">IFERROR(REPLACE(CJ346,FIND(CHAR(10),CJ346,1),1,""),CJ346)</f>
        <v>#REF!</v>
      </c>
      <c r="CL346" s="91" t="e">
        <f t="shared" si="3308"/>
        <v>#REF!</v>
      </c>
      <c r="CM346" s="91" t="e">
        <f t="shared" si="3235"/>
        <v>#REF!</v>
      </c>
      <c r="CN346" s="91" t="e">
        <f t="shared" si="3236"/>
        <v>#REF!</v>
      </c>
      <c r="CO346" s="91" t="e">
        <f t="shared" si="3237"/>
        <v>#REF!</v>
      </c>
      <c r="CP346" s="90" t="e">
        <f>IF(AU346="Не указан реестровый номер (мера нац.режима Запрет)","",IF(CI346="нет","",IF(CU346="да","исключение(не смотрим баллы)",IFERROR(IF(CI346*1&gt;0,IFERROR(IF(VLOOKUP(CI346*1,Обработ.выгрузка_реестра_РФ!$A:$G,7,)=0,"Баллы не установлены",VLOOKUP(CI346*1,Обработ.выгрузка_реестра_РФ!$A:$G,7,)),IF(LEN(CI346)&gt;14,"","нет номера в реестре РФ")),""),IF(LEN(CI346)=0,"","Некорректный реестровый номер")))))</f>
        <v>#REF!</v>
      </c>
      <c r="CQ346" s="33" t="e">
        <f>IF(LEN(C346)&gt;0,IFERROR(IF(LEN(H346)&gt;0,IF(LEN(VLOOKUP(H346,'исключения(не_смотрим_баллы)'!$A:$C,1,))&gt;0,"да","нет"),"не введен ОКПД2"),"нет"),"")</f>
        <v>#REF!</v>
      </c>
      <c r="CR346" s="33" t="e">
        <f ca="1">IF(CQ346="да",IF(TODAY()&lt;VLOOKUP(H346,'исключения(не_смотрим_баллы)'!$A:$C,3,),"да","нет"),"")</f>
        <v>#REF!</v>
      </c>
      <c r="CS346" s="33" t="str">
        <f>IFERROR(IF(CQ346="да",IF(VLOOKUP(CI346*1,Обработ.выгрузка_реестра_РФ!$A:$G,2,)&lt;VLOOKUP(H346,'исключения(не_смотрим_баллы)'!$A:$C,2,),"да","нет"),""),"")</f>
        <v/>
      </c>
      <c r="CT346" s="24"/>
      <c r="CU346" s="33" t="e">
        <f t="shared" si="3249"/>
        <v>#REF!</v>
      </c>
      <c r="CV346" s="91" t="e">
        <f t="shared" si="3250"/>
        <v>#REF!</v>
      </c>
      <c r="CW346" s="27" t="e">
        <f t="shared" si="3251"/>
        <v>#REF!</v>
      </c>
      <c r="CX346" s="26" t="e">
        <f t="shared" si="3180"/>
        <v>#REF!</v>
      </c>
      <c r="CY346" s="64" t="e">
        <f>IF(LEN('Описание предлагаемого товара'!#REF!)&gt;0,'Описание предлагаемого товара'!#REF!,"")</f>
        <v>#REF!</v>
      </c>
      <c r="CZ346" s="95" t="e">
        <f t="shared" si="3238"/>
        <v>#REF!</v>
      </c>
      <c r="DA346" s="95" t="e">
        <f t="shared" ref="DA346" si="3309">IFERROR(REPLACE(CZ346,FIND(" ",CZ346,1),1,""),CZ346)</f>
        <v>#REF!</v>
      </c>
      <c r="DB346" s="95" t="e">
        <f t="shared" si="3182"/>
        <v>#REF!</v>
      </c>
      <c r="DC346" s="95" t="e">
        <f t="shared" ref="DC346:DD346" si="3310">IFERROR(REPLACE(DB346,FIND("г.",DB346,1),2,""),DB346)</f>
        <v>#REF!</v>
      </c>
      <c r="DD346" s="95" t="e">
        <f t="shared" si="3310"/>
        <v>#REF!</v>
      </c>
      <c r="DE346" s="95" t="e">
        <f t="shared" ref="DE346:DF346" si="3311">IFERROR(REPLACE(DD346,FIND("г",DD346,1),1,""),DD346)</f>
        <v>#REF!</v>
      </c>
      <c r="DF346" s="95" t="e">
        <f t="shared" si="3311"/>
        <v>#REF!</v>
      </c>
      <c r="DG346" s="95" t="e">
        <f t="shared" si="3255"/>
        <v>#REF!</v>
      </c>
      <c r="DH346" s="25" t="str">
        <f>IFERROR(VLOOKUP(CI346*1,Обработ.выгрузка_реестра_РФ!$A:$G,5,),"")</f>
        <v/>
      </c>
      <c r="DI346" s="27" t="str">
        <f t="shared" si="3265"/>
        <v/>
      </c>
      <c r="DJ346" s="27" t="str">
        <f t="shared" ca="1" si="3242"/>
        <v/>
      </c>
      <c r="DK346" s="63" t="e">
        <f>IF(LEN('Описание предлагаемого товара'!#REF!)&gt;0,'Описание предлагаемого товара'!#REF!,"")</f>
        <v>#REF!</v>
      </c>
      <c r="DL346" s="63" t="e">
        <f>IF(LEN('Описание предлагаемого товара'!#REF!)&gt;0,'Описание предлагаемого товара'!#REF!,"")</f>
        <v>#REF!</v>
      </c>
      <c r="DM346" s="32"/>
    </row>
    <row r="347" spans="1:117" ht="48.75" customHeight="1" x14ac:dyDescent="0.25">
      <c r="A347" s="61" t="e">
        <f>IF(LEN('Описание предлагаемого товара'!#REF!)&gt;0,'Описание предлагаемого товара'!#REF!,"")</f>
        <v>#REF!</v>
      </c>
      <c r="B347" s="65" t="e">
        <f>IF(LEN('Описание предлагаемого товара'!#REF!)&gt;0,'Описание предлагаемого товара'!#REF!,"")</f>
        <v>#REF!</v>
      </c>
      <c r="C347" s="61" t="e">
        <f>IF(LEN('Описание предлагаемого товара'!#REF!)&gt;0,'Описание предлагаемого товара'!#REF!,"")</f>
        <v>#REF!</v>
      </c>
      <c r="D347" s="61" t="e">
        <f>IF(LEN('Описание предлагаемого товара'!#REF!)&gt;0,'Описание предлагаемого товара'!#REF!,"")</f>
        <v>#REF!</v>
      </c>
      <c r="E347" s="61" t="e">
        <f>IF(LEN('Описание предлагаемого товара'!#REF!)&gt;0,'Описание предлагаемого товара'!#REF!,"")</f>
        <v>#REF!</v>
      </c>
      <c r="F347" s="61" t="e">
        <f>IF(LEN('Описание предлагаемого товара'!#REF!)&gt;0,'Описание предлагаемого товара'!#REF!,"")</f>
        <v>#REF!</v>
      </c>
      <c r="G347" s="61" t="e">
        <f>IF(LEN('Описание предлагаемого товара'!#REF!)&gt;0,'Описание предлагаемого товара'!#REF!,"")</f>
        <v>#REF!</v>
      </c>
      <c r="H347" s="61" t="e">
        <f>IF(LEN('Описание предлагаемого товара'!#REF!)&gt;0,'Описание предлагаемого товара'!#REF!,"")</f>
        <v>#REF!</v>
      </c>
      <c r="I347" s="61" t="e">
        <f>IF(LEN('Описание предлагаемого товара'!#REF!)&gt;0,'Описание предлагаемого товара'!#REF!,"")</f>
        <v>#REF!</v>
      </c>
      <c r="J347" s="38" t="str">
        <f>IFERROR(VLOOKUP(B347,SAP!$A:$E,5,),"")</f>
        <v/>
      </c>
      <c r="K347" s="40" t="str">
        <f t="shared" si="3185"/>
        <v/>
      </c>
      <c r="L347" s="61" t="e">
        <f>IF(LEN('Описание предлагаемого товара'!#REF!)&gt;0,IFERROR('Описание предлагаемого товара'!#REF!*1,""),"")</f>
        <v>#REF!</v>
      </c>
      <c r="M347" s="39" t="str">
        <f>IFERROR(VLOOKUP(B347,SAP!$A:$E,2,),"")</f>
        <v/>
      </c>
      <c r="N347" s="41" t="str">
        <f t="shared" si="2685"/>
        <v/>
      </c>
      <c r="O347" s="39" t="str">
        <f t="shared" si="3172"/>
        <v/>
      </c>
      <c r="P347" s="36" t="e">
        <f>IF(LEN('Описание предлагаемого товара'!#REF!)&gt;0,'Описание предлагаемого товара'!#REF!,"")</f>
        <v>#REF!</v>
      </c>
      <c r="Q34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47" s="37" t="e">
        <f>IF(LEN('Описание предлагаемого товара'!#REF!)&gt;0,'Описание предлагаемого товара'!#REF!,"")</f>
        <v>#REF!</v>
      </c>
      <c r="S347" s="37" t="e">
        <f>IF(LEN('Описание предлагаемого товара'!#REF!)&gt;0,'Описание предлагаемого товара'!#REF!,"")</f>
        <v>#REF!</v>
      </c>
      <c r="T34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47" s="23" t="str">
        <f>IFERROR(VLOOKUP(CI347*1,Обработ.выгрузка_реестра_РФ!$A:$G,6,),"")</f>
        <v/>
      </c>
      <c r="V347" s="61" t="e">
        <f>IF(LEN('Описание предлагаемого товара'!#REF!)&gt;0,'Описание предлагаемого товара'!#REF!,"")</f>
        <v>#REF!</v>
      </c>
      <c r="W347" s="62" t="e">
        <f>IF(LEN('Описание предлагаемого товара'!#REF!)&gt;0,'Описание предлагаемого товара'!#REF!,"")</f>
        <v>#REF!</v>
      </c>
      <c r="X347" s="91" t="e">
        <f t="shared" ref="X347:Y347" si="3312">IFERROR(REPLACE(W347,FIND(CHAR(10),W347,1),1," "),W347)</f>
        <v>#REF!</v>
      </c>
      <c r="Y347" s="91" t="e">
        <f t="shared" si="3312"/>
        <v>#REF!</v>
      </c>
      <c r="Z347" s="91" t="e">
        <f t="shared" si="3187"/>
        <v>#REF!</v>
      </c>
      <c r="AA347" s="91" t="e">
        <f t="shared" si="3188"/>
        <v>#REF!</v>
      </c>
      <c r="AB347" s="91" t="e">
        <f t="shared" si="3189"/>
        <v>#REF!</v>
      </c>
      <c r="AC347" s="91" t="e">
        <f t="shared" ref="AC347:AF347" si="3313">IFERROR(REPLACE(AB347,FIND("  ",AB347,1),2," "),AB347)</f>
        <v>#REF!</v>
      </c>
      <c r="AD347" s="91" t="e">
        <f t="shared" si="3313"/>
        <v>#REF!</v>
      </c>
      <c r="AE347" s="91" t="e">
        <f t="shared" si="3313"/>
        <v>#REF!</v>
      </c>
      <c r="AF347" s="91" t="e">
        <f t="shared" si="3313"/>
        <v>#REF!</v>
      </c>
      <c r="AG347" s="23" t="str">
        <f>IFERROR(VLOOKUP(CI347*1,Обработ.выгрузка_реестра_РФ!$A:$G,4,),"")</f>
        <v/>
      </c>
      <c r="AH347" s="91" t="str">
        <f t="shared" ref="AH347:AI347" si="3314">IFERROR(REPLACE(AG347,FIND("-",AG347,1),1,"*"),AG347)</f>
        <v/>
      </c>
      <c r="AI347" s="91" t="str">
        <f t="shared" si="3314"/>
        <v/>
      </c>
      <c r="AJ347" s="27" t="str">
        <f t="shared" si="3287"/>
        <v/>
      </c>
      <c r="AK347" s="63" t="e">
        <f>IF(LEN('Описание предлагаемого товара'!#REF!)&gt;0,'Описание предлагаемого товара'!#REF!,"")</f>
        <v>#REF!</v>
      </c>
      <c r="AL347" s="91" t="e">
        <f t="shared" ref="AL347:AM347" si="3315">IFERROR(REPLACE(AK347,FIND(CHAR(10),AK347,1),1,""),AK347)</f>
        <v>#REF!</v>
      </c>
      <c r="AM347" s="91" t="e">
        <f t="shared" si="3315"/>
        <v>#REF!</v>
      </c>
      <c r="AN347" s="91" t="e">
        <f t="shared" ref="AN347:AR347" si="3316">IFERROR(REPLACE(AM347,FIND(" ",AM347,1),1,""),AM347)</f>
        <v>#REF!</v>
      </c>
      <c r="AO347" s="91" t="e">
        <f t="shared" si="3316"/>
        <v>#REF!</v>
      </c>
      <c r="AP347" s="91" t="e">
        <f t="shared" si="3316"/>
        <v>#REF!</v>
      </c>
      <c r="AQ347" s="91" t="e">
        <f t="shared" si="3316"/>
        <v>#REF!</v>
      </c>
      <c r="AR347" s="91" t="e">
        <f t="shared" si="3316"/>
        <v>#REF!</v>
      </c>
      <c r="AS347" s="91" t="e">
        <f t="shared" si="3194"/>
        <v>#REF!</v>
      </c>
      <c r="AT347" s="91" t="e">
        <f t="shared" si="3195"/>
        <v>#REF!</v>
      </c>
      <c r="AU347" s="32" t="e">
        <f t="shared" si="3178"/>
        <v>#REF!</v>
      </c>
      <c r="AV347" s="93" t="e">
        <f>'Описание предлагаемого товара'!#REF!</f>
        <v>#REF!</v>
      </c>
      <c r="AW347" s="91" t="e">
        <f>MIN(SEARCH({0,1,2,3,4,5,6,7,8,9},AV347&amp; "0123456789"))</f>
        <v>#REF!</v>
      </c>
      <c r="AX347" s="91" t="str">
        <f t="shared" si="3196"/>
        <v/>
      </c>
      <c r="AY347" s="91" t="str">
        <f t="shared" si="3197"/>
        <v/>
      </c>
      <c r="AZ347" s="91" t="str">
        <f t="shared" si="3198"/>
        <v/>
      </c>
      <c r="BA347" s="91" t="str">
        <f t="shared" si="3199"/>
        <v/>
      </c>
      <c r="BB347" s="91" t="str">
        <f t="shared" si="3200"/>
        <v/>
      </c>
      <c r="BC347" s="91" t="str">
        <f t="shared" si="3201"/>
        <v/>
      </c>
      <c r="BD347" s="91" t="str">
        <f t="shared" si="3202"/>
        <v/>
      </c>
      <c r="BE347" s="91" t="str">
        <f t="shared" si="3203"/>
        <v/>
      </c>
      <c r="BF347" s="91" t="str">
        <f t="shared" si="3204"/>
        <v/>
      </c>
      <c r="BG347" s="91" t="str">
        <f t="shared" si="3205"/>
        <v/>
      </c>
      <c r="BH347" s="91" t="str">
        <f t="shared" si="3206"/>
        <v/>
      </c>
      <c r="BI347" s="91" t="str">
        <f t="shared" si="3207"/>
        <v/>
      </c>
      <c r="BJ347" s="91" t="str">
        <f t="shared" si="3208"/>
        <v/>
      </c>
      <c r="BK347" s="91" t="str">
        <f t="shared" si="3209"/>
        <v/>
      </c>
      <c r="BL347" s="91" t="str">
        <f t="shared" si="3210"/>
        <v/>
      </c>
      <c r="BM347" s="91" t="str">
        <f t="shared" si="3211"/>
        <v/>
      </c>
      <c r="BN347" s="91" t="str">
        <f t="shared" si="3212"/>
        <v/>
      </c>
      <c r="BO347" s="91" t="str">
        <f t="shared" si="3213"/>
        <v/>
      </c>
      <c r="BP347" s="91" t="str">
        <f t="shared" si="3214"/>
        <v/>
      </c>
      <c r="BQ347" s="91" t="str">
        <f t="shared" si="3215"/>
        <v/>
      </c>
      <c r="BR347" s="91" t="str">
        <f t="shared" si="3216"/>
        <v/>
      </c>
      <c r="BS347" s="91" t="str">
        <f t="shared" si="3217"/>
        <v/>
      </c>
      <c r="BT347" s="91" t="str">
        <f t="shared" si="3218"/>
        <v/>
      </c>
      <c r="BU347" s="91" t="str">
        <f t="shared" si="3219"/>
        <v/>
      </c>
      <c r="BV347" s="91" t="str">
        <f t="shared" si="3220"/>
        <v/>
      </c>
      <c r="BW347" s="91" t="str">
        <f t="shared" si="3221"/>
        <v/>
      </c>
      <c r="BX347" s="91" t="str">
        <f t="shared" si="3222"/>
        <v/>
      </c>
      <c r="BY347" s="91" t="str">
        <f t="shared" si="3223"/>
        <v/>
      </c>
      <c r="BZ347" s="91" t="str">
        <f t="shared" si="3224"/>
        <v/>
      </c>
      <c r="CA347" s="91" t="str">
        <f t="shared" si="3225"/>
        <v/>
      </c>
      <c r="CB347" s="91" t="str">
        <f t="shared" si="3226"/>
        <v/>
      </c>
      <c r="CC347" s="91" t="str">
        <f t="shared" si="3227"/>
        <v/>
      </c>
      <c r="CD347" s="91" t="str">
        <f t="shared" si="3228"/>
        <v/>
      </c>
      <c r="CE347" s="91" t="str">
        <f t="shared" si="3229"/>
        <v/>
      </c>
      <c r="CF347" s="91" t="str">
        <f t="shared" si="3230"/>
        <v/>
      </c>
      <c r="CG347" s="91" t="str">
        <f t="shared" si="3231"/>
        <v/>
      </c>
      <c r="CH347" s="91" t="str">
        <f t="shared" si="3232"/>
        <v/>
      </c>
      <c r="CI347" s="91" t="str">
        <f t="shared" si="3233"/>
        <v>нет</v>
      </c>
      <c r="CJ347" s="63" t="e">
        <f>IF(LEN('Описание предлагаемого товара'!#REF!)&gt;0,'Описание предлагаемого товара'!#REF!,"")</f>
        <v>#REF!</v>
      </c>
      <c r="CK347" s="91" t="e">
        <f t="shared" ref="CK347:CL347" si="3317">IFERROR(REPLACE(CJ347,FIND(CHAR(10),CJ347,1),1,""),CJ347)</f>
        <v>#REF!</v>
      </c>
      <c r="CL347" s="91" t="e">
        <f t="shared" si="3317"/>
        <v>#REF!</v>
      </c>
      <c r="CM347" s="91" t="e">
        <f t="shared" si="3235"/>
        <v>#REF!</v>
      </c>
      <c r="CN347" s="91" t="e">
        <f t="shared" si="3236"/>
        <v>#REF!</v>
      </c>
      <c r="CO347" s="91" t="e">
        <f t="shared" si="3237"/>
        <v>#REF!</v>
      </c>
      <c r="CP347" s="90" t="e">
        <f>IF(AU347="Не указан реестровый номер (мера нац.режима Запрет)","",IF(CI347="нет","",IF(CU347="да","исключение(не смотрим баллы)",IFERROR(IF(CI347*1&gt;0,IFERROR(IF(VLOOKUP(CI347*1,Обработ.выгрузка_реестра_РФ!$A:$G,7,)=0,"Баллы не установлены",VLOOKUP(CI347*1,Обработ.выгрузка_реестра_РФ!$A:$G,7,)),IF(LEN(CI347)&gt;14,"","нет номера в реестре РФ")),""),IF(LEN(CI347)=0,"","Некорректный реестровый номер")))))</f>
        <v>#REF!</v>
      </c>
      <c r="CQ347" s="33" t="e">
        <f>IF(LEN(C347)&gt;0,IFERROR(IF(LEN(H347)&gt;0,IF(LEN(VLOOKUP(H347,'исключения(не_смотрим_баллы)'!$A:$C,1,))&gt;0,"да","нет"),"не введен ОКПД2"),"нет"),"")</f>
        <v>#REF!</v>
      </c>
      <c r="CR347" s="33" t="e">
        <f ca="1">IF(CQ347="да",IF(TODAY()&lt;VLOOKUP(H347,'исключения(не_смотрим_баллы)'!$A:$C,3,),"да","нет"),"")</f>
        <v>#REF!</v>
      </c>
      <c r="CS347" s="33" t="str">
        <f>IFERROR(IF(CQ347="да",IF(VLOOKUP(CI347*1,Обработ.выгрузка_реестра_РФ!$A:$G,2,)&lt;VLOOKUP(H347,'исключения(не_смотрим_баллы)'!$A:$C,2,),"да","нет"),""),"")</f>
        <v/>
      </c>
      <c r="CT347" s="24"/>
      <c r="CU347" s="33" t="e">
        <f t="shared" si="3249"/>
        <v>#REF!</v>
      </c>
      <c r="CV347" s="91" t="e">
        <f t="shared" si="3250"/>
        <v>#REF!</v>
      </c>
      <c r="CW347" s="27" t="e">
        <f t="shared" si="3251"/>
        <v>#REF!</v>
      </c>
      <c r="CX347" s="26" t="e">
        <f t="shared" si="3180"/>
        <v>#REF!</v>
      </c>
      <c r="CY347" s="64" t="e">
        <f>IF(LEN('Описание предлагаемого товара'!#REF!)&gt;0,'Описание предлагаемого товара'!#REF!,"")</f>
        <v>#REF!</v>
      </c>
      <c r="CZ347" s="95" t="e">
        <f t="shared" si="3238"/>
        <v>#REF!</v>
      </c>
      <c r="DA347" s="95" t="e">
        <f t="shared" ref="DA347" si="3318">IFERROR(REPLACE(CZ347,FIND(" ",CZ347,1),1,""),CZ347)</f>
        <v>#REF!</v>
      </c>
      <c r="DB347" s="95" t="e">
        <f t="shared" si="3182"/>
        <v>#REF!</v>
      </c>
      <c r="DC347" s="95" t="e">
        <f t="shared" ref="DC347:DD347" si="3319">IFERROR(REPLACE(DB347,FIND("г.",DB347,1),2,""),DB347)</f>
        <v>#REF!</v>
      </c>
      <c r="DD347" s="95" t="e">
        <f t="shared" si="3319"/>
        <v>#REF!</v>
      </c>
      <c r="DE347" s="95" t="e">
        <f t="shared" ref="DE347:DF347" si="3320">IFERROR(REPLACE(DD347,FIND("г",DD347,1),1,""),DD347)</f>
        <v>#REF!</v>
      </c>
      <c r="DF347" s="95" t="e">
        <f t="shared" si="3320"/>
        <v>#REF!</v>
      </c>
      <c r="DG347" s="95" t="e">
        <f t="shared" si="3255"/>
        <v>#REF!</v>
      </c>
      <c r="DH347" s="25" t="str">
        <f>IFERROR(VLOOKUP(CI347*1,Обработ.выгрузка_реестра_РФ!$A:$G,5,),"")</f>
        <v/>
      </c>
      <c r="DI347" s="27" t="str">
        <f t="shared" si="3265"/>
        <v/>
      </c>
      <c r="DJ347" s="27" t="str">
        <f t="shared" ca="1" si="3242"/>
        <v/>
      </c>
      <c r="DK347" s="63" t="e">
        <f>IF(LEN('Описание предлагаемого товара'!#REF!)&gt;0,'Описание предлагаемого товара'!#REF!,"")</f>
        <v>#REF!</v>
      </c>
      <c r="DL347" s="63" t="e">
        <f>IF(LEN('Описание предлагаемого товара'!#REF!)&gt;0,'Описание предлагаемого товара'!#REF!,"")</f>
        <v>#REF!</v>
      </c>
      <c r="DM347" s="32"/>
    </row>
    <row r="348" spans="1:117" ht="48.75" customHeight="1" x14ac:dyDescent="0.25">
      <c r="A348" s="61" t="e">
        <f>IF(LEN('Описание предлагаемого товара'!#REF!)&gt;0,'Описание предлагаемого товара'!#REF!,"")</f>
        <v>#REF!</v>
      </c>
      <c r="B348" s="65" t="e">
        <f>IF(LEN('Описание предлагаемого товара'!#REF!)&gt;0,'Описание предлагаемого товара'!#REF!,"")</f>
        <v>#REF!</v>
      </c>
      <c r="C348" s="61" t="e">
        <f>IF(LEN('Описание предлагаемого товара'!#REF!)&gt;0,'Описание предлагаемого товара'!#REF!,"")</f>
        <v>#REF!</v>
      </c>
      <c r="D348" s="61" t="e">
        <f>IF(LEN('Описание предлагаемого товара'!#REF!)&gt;0,'Описание предлагаемого товара'!#REF!,"")</f>
        <v>#REF!</v>
      </c>
      <c r="E348" s="61" t="e">
        <f>IF(LEN('Описание предлагаемого товара'!#REF!)&gt;0,'Описание предлагаемого товара'!#REF!,"")</f>
        <v>#REF!</v>
      </c>
      <c r="F348" s="61" t="e">
        <f>IF(LEN('Описание предлагаемого товара'!#REF!)&gt;0,'Описание предлагаемого товара'!#REF!,"")</f>
        <v>#REF!</v>
      </c>
      <c r="G348" s="61" t="e">
        <f>IF(LEN('Описание предлагаемого товара'!#REF!)&gt;0,'Описание предлагаемого товара'!#REF!,"")</f>
        <v>#REF!</v>
      </c>
      <c r="H348" s="61" t="e">
        <f>IF(LEN('Описание предлагаемого товара'!#REF!)&gt;0,'Описание предлагаемого товара'!#REF!,"")</f>
        <v>#REF!</v>
      </c>
      <c r="I348" s="61" t="e">
        <f>IF(LEN('Описание предлагаемого товара'!#REF!)&gt;0,'Описание предлагаемого товара'!#REF!,"")</f>
        <v>#REF!</v>
      </c>
      <c r="J348" s="38" t="str">
        <f>IFERROR(VLOOKUP(B348,SAP!$A:$E,5,),"")</f>
        <v/>
      </c>
      <c r="K348" s="40" t="str">
        <f t="shared" si="3185"/>
        <v/>
      </c>
      <c r="L348" s="61" t="e">
        <f>IF(LEN('Описание предлагаемого товара'!#REF!)&gt;0,IFERROR('Описание предлагаемого товара'!#REF!*1,""),"")</f>
        <v>#REF!</v>
      </c>
      <c r="M348" s="39" t="str">
        <f>IFERROR(VLOOKUP(B348,SAP!$A:$E,2,),"")</f>
        <v/>
      </c>
      <c r="N348" s="41" t="str">
        <f t="shared" ref="N348:N411" si="3321">IF(M348="нет","",IFERROR(M348*1,""))</f>
        <v/>
      </c>
      <c r="O348" s="39" t="str">
        <f t="shared" si="3172"/>
        <v/>
      </c>
      <c r="P348" s="36" t="e">
        <f>IF(LEN('Описание предлагаемого товара'!#REF!)&gt;0,'Описание предлагаемого товара'!#REF!,"")</f>
        <v>#REF!</v>
      </c>
      <c r="Q34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48" s="37" t="e">
        <f>IF(LEN('Описание предлагаемого товара'!#REF!)&gt;0,'Описание предлагаемого товара'!#REF!,"")</f>
        <v>#REF!</v>
      </c>
      <c r="S348" s="37" t="e">
        <f>IF(LEN('Описание предлагаемого товара'!#REF!)&gt;0,'Описание предлагаемого товара'!#REF!,"")</f>
        <v>#REF!</v>
      </c>
      <c r="T34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48" s="23" t="str">
        <f>IFERROR(VLOOKUP(CI348*1,Обработ.выгрузка_реестра_РФ!$A:$G,6,),"")</f>
        <v/>
      </c>
      <c r="V348" s="61" t="e">
        <f>IF(LEN('Описание предлагаемого товара'!#REF!)&gt;0,'Описание предлагаемого товара'!#REF!,"")</f>
        <v>#REF!</v>
      </c>
      <c r="W348" s="62" t="e">
        <f>IF(LEN('Описание предлагаемого товара'!#REF!)&gt;0,'Описание предлагаемого товара'!#REF!,"")</f>
        <v>#REF!</v>
      </c>
      <c r="X348" s="91" t="e">
        <f t="shared" ref="X348:Y348" si="3322">IFERROR(REPLACE(W348,FIND(CHAR(10),W348,1),1," "),W348)</f>
        <v>#REF!</v>
      </c>
      <c r="Y348" s="91" t="e">
        <f t="shared" si="3322"/>
        <v>#REF!</v>
      </c>
      <c r="Z348" s="91" t="e">
        <f t="shared" si="3187"/>
        <v>#REF!</v>
      </c>
      <c r="AA348" s="91" t="e">
        <f t="shared" si="3188"/>
        <v>#REF!</v>
      </c>
      <c r="AB348" s="91" t="e">
        <f t="shared" si="3189"/>
        <v>#REF!</v>
      </c>
      <c r="AC348" s="91" t="e">
        <f t="shared" ref="AC348:AF348" si="3323">IFERROR(REPLACE(AB348,FIND("  ",AB348,1),2," "),AB348)</f>
        <v>#REF!</v>
      </c>
      <c r="AD348" s="91" t="e">
        <f t="shared" si="3323"/>
        <v>#REF!</v>
      </c>
      <c r="AE348" s="91" t="e">
        <f t="shared" si="3323"/>
        <v>#REF!</v>
      </c>
      <c r="AF348" s="91" t="e">
        <f t="shared" si="3323"/>
        <v>#REF!</v>
      </c>
      <c r="AG348" s="23" t="str">
        <f>IFERROR(VLOOKUP(CI348*1,Обработ.выгрузка_реестра_РФ!$A:$G,4,),"")</f>
        <v/>
      </c>
      <c r="AH348" s="91" t="str">
        <f t="shared" ref="AH348:AI348" si="3324">IFERROR(REPLACE(AG348,FIND("-",AG348,1),1,"*"),AG348)</f>
        <v/>
      </c>
      <c r="AI348" s="91" t="str">
        <f t="shared" si="3324"/>
        <v/>
      </c>
      <c r="AJ348" s="27" t="str">
        <f t="shared" si="3287"/>
        <v/>
      </c>
      <c r="AK348" s="63" t="e">
        <f>IF(LEN('Описание предлагаемого товара'!#REF!)&gt;0,'Описание предлагаемого товара'!#REF!,"")</f>
        <v>#REF!</v>
      </c>
      <c r="AL348" s="91" t="e">
        <f t="shared" ref="AL348:AM348" si="3325">IFERROR(REPLACE(AK348,FIND(CHAR(10),AK348,1),1,""),AK348)</f>
        <v>#REF!</v>
      </c>
      <c r="AM348" s="91" t="e">
        <f t="shared" si="3325"/>
        <v>#REF!</v>
      </c>
      <c r="AN348" s="91" t="e">
        <f t="shared" ref="AN348:AR348" si="3326">IFERROR(REPLACE(AM348,FIND(" ",AM348,1),1,""),AM348)</f>
        <v>#REF!</v>
      </c>
      <c r="AO348" s="91" t="e">
        <f t="shared" si="3326"/>
        <v>#REF!</v>
      </c>
      <c r="AP348" s="91" t="e">
        <f t="shared" si="3326"/>
        <v>#REF!</v>
      </c>
      <c r="AQ348" s="91" t="e">
        <f t="shared" si="3326"/>
        <v>#REF!</v>
      </c>
      <c r="AR348" s="91" t="e">
        <f t="shared" si="3326"/>
        <v>#REF!</v>
      </c>
      <c r="AS348" s="91" t="e">
        <f t="shared" si="3194"/>
        <v>#REF!</v>
      </c>
      <c r="AT348" s="91" t="e">
        <f t="shared" si="3195"/>
        <v>#REF!</v>
      </c>
      <c r="AU348" s="32" t="e">
        <f t="shared" si="3178"/>
        <v>#REF!</v>
      </c>
      <c r="AV348" s="93" t="e">
        <f>'Описание предлагаемого товара'!#REF!</f>
        <v>#REF!</v>
      </c>
      <c r="AW348" s="91" t="e">
        <f>MIN(SEARCH({0,1,2,3,4,5,6,7,8,9},AV348&amp; "0123456789"))</f>
        <v>#REF!</v>
      </c>
      <c r="AX348" s="91" t="str">
        <f t="shared" si="3196"/>
        <v/>
      </c>
      <c r="AY348" s="91" t="str">
        <f t="shared" si="3197"/>
        <v/>
      </c>
      <c r="AZ348" s="91" t="str">
        <f t="shared" si="3198"/>
        <v/>
      </c>
      <c r="BA348" s="91" t="str">
        <f t="shared" si="3199"/>
        <v/>
      </c>
      <c r="BB348" s="91" t="str">
        <f t="shared" si="3200"/>
        <v/>
      </c>
      <c r="BC348" s="91" t="str">
        <f t="shared" si="3201"/>
        <v/>
      </c>
      <c r="BD348" s="91" t="str">
        <f t="shared" si="3202"/>
        <v/>
      </c>
      <c r="BE348" s="91" t="str">
        <f t="shared" si="3203"/>
        <v/>
      </c>
      <c r="BF348" s="91" t="str">
        <f t="shared" si="3204"/>
        <v/>
      </c>
      <c r="BG348" s="91" t="str">
        <f t="shared" si="3205"/>
        <v/>
      </c>
      <c r="BH348" s="91" t="str">
        <f t="shared" si="3206"/>
        <v/>
      </c>
      <c r="BI348" s="91" t="str">
        <f t="shared" si="3207"/>
        <v/>
      </c>
      <c r="BJ348" s="91" t="str">
        <f t="shared" si="3208"/>
        <v/>
      </c>
      <c r="BK348" s="91" t="str">
        <f t="shared" si="3209"/>
        <v/>
      </c>
      <c r="BL348" s="91" t="str">
        <f t="shared" si="3210"/>
        <v/>
      </c>
      <c r="BM348" s="91" t="str">
        <f t="shared" si="3211"/>
        <v/>
      </c>
      <c r="BN348" s="91" t="str">
        <f t="shared" si="3212"/>
        <v/>
      </c>
      <c r="BO348" s="91" t="str">
        <f t="shared" si="3213"/>
        <v/>
      </c>
      <c r="BP348" s="91" t="str">
        <f t="shared" si="3214"/>
        <v/>
      </c>
      <c r="BQ348" s="91" t="str">
        <f t="shared" si="3215"/>
        <v/>
      </c>
      <c r="BR348" s="91" t="str">
        <f t="shared" si="3216"/>
        <v/>
      </c>
      <c r="BS348" s="91" t="str">
        <f t="shared" si="3217"/>
        <v/>
      </c>
      <c r="BT348" s="91" t="str">
        <f t="shared" si="3218"/>
        <v/>
      </c>
      <c r="BU348" s="91" t="str">
        <f t="shared" si="3219"/>
        <v/>
      </c>
      <c r="BV348" s="91" t="str">
        <f t="shared" si="3220"/>
        <v/>
      </c>
      <c r="BW348" s="91" t="str">
        <f t="shared" si="3221"/>
        <v/>
      </c>
      <c r="BX348" s="91" t="str">
        <f t="shared" si="3222"/>
        <v/>
      </c>
      <c r="BY348" s="91" t="str">
        <f t="shared" si="3223"/>
        <v/>
      </c>
      <c r="BZ348" s="91" t="str">
        <f t="shared" si="3224"/>
        <v/>
      </c>
      <c r="CA348" s="91" t="str">
        <f t="shared" si="3225"/>
        <v/>
      </c>
      <c r="CB348" s="91" t="str">
        <f t="shared" si="3226"/>
        <v/>
      </c>
      <c r="CC348" s="91" t="str">
        <f t="shared" si="3227"/>
        <v/>
      </c>
      <c r="CD348" s="91" t="str">
        <f t="shared" si="3228"/>
        <v/>
      </c>
      <c r="CE348" s="91" t="str">
        <f t="shared" si="3229"/>
        <v/>
      </c>
      <c r="CF348" s="91" t="str">
        <f t="shared" si="3230"/>
        <v/>
      </c>
      <c r="CG348" s="91" t="str">
        <f t="shared" si="3231"/>
        <v/>
      </c>
      <c r="CH348" s="91" t="str">
        <f t="shared" si="3232"/>
        <v/>
      </c>
      <c r="CI348" s="91" t="str">
        <f t="shared" si="3233"/>
        <v>нет</v>
      </c>
      <c r="CJ348" s="63" t="e">
        <f>IF(LEN('Описание предлагаемого товара'!#REF!)&gt;0,'Описание предлагаемого товара'!#REF!,"")</f>
        <v>#REF!</v>
      </c>
      <c r="CK348" s="91" t="e">
        <f t="shared" ref="CK348:CL348" si="3327">IFERROR(REPLACE(CJ348,FIND(CHAR(10),CJ348,1),1,""),CJ348)</f>
        <v>#REF!</v>
      </c>
      <c r="CL348" s="91" t="e">
        <f t="shared" si="3327"/>
        <v>#REF!</v>
      </c>
      <c r="CM348" s="91" t="e">
        <f t="shared" si="3235"/>
        <v>#REF!</v>
      </c>
      <c r="CN348" s="91" t="e">
        <f t="shared" si="3236"/>
        <v>#REF!</v>
      </c>
      <c r="CO348" s="91" t="e">
        <f t="shared" si="3237"/>
        <v>#REF!</v>
      </c>
      <c r="CP348" s="90" t="e">
        <f>IF(AU348="Не указан реестровый номер (мера нац.режима Запрет)","",IF(CI348="нет","",IF(CU348="да","исключение(не смотрим баллы)",IFERROR(IF(CI348*1&gt;0,IFERROR(IF(VLOOKUP(CI348*1,Обработ.выгрузка_реестра_РФ!$A:$G,7,)=0,"Баллы не установлены",VLOOKUP(CI348*1,Обработ.выгрузка_реестра_РФ!$A:$G,7,)),IF(LEN(CI348)&gt;14,"","нет номера в реестре РФ")),""),IF(LEN(CI348)=0,"","Некорректный реестровый номер")))))</f>
        <v>#REF!</v>
      </c>
      <c r="CQ348" s="33" t="e">
        <f>IF(LEN(C348)&gt;0,IFERROR(IF(LEN(H348)&gt;0,IF(LEN(VLOOKUP(H348,'исключения(не_смотрим_баллы)'!$A:$C,1,))&gt;0,"да","нет"),"не введен ОКПД2"),"нет"),"")</f>
        <v>#REF!</v>
      </c>
      <c r="CR348" s="33" t="e">
        <f ca="1">IF(CQ348="да",IF(TODAY()&lt;VLOOKUP(H348,'исключения(не_смотрим_баллы)'!$A:$C,3,),"да","нет"),"")</f>
        <v>#REF!</v>
      </c>
      <c r="CS348" s="33" t="str">
        <f>IFERROR(IF(CQ348="да",IF(VLOOKUP(CI348*1,Обработ.выгрузка_реестра_РФ!$A:$G,2,)&lt;VLOOKUP(H348,'исключения(не_смотрим_баллы)'!$A:$C,2,),"да","нет"),""),"")</f>
        <v/>
      </c>
      <c r="CT348" s="24"/>
      <c r="CU348" s="33" t="e">
        <f t="shared" si="3249"/>
        <v>#REF!</v>
      </c>
      <c r="CV348" s="91" t="e">
        <f t="shared" si="3250"/>
        <v>#REF!</v>
      </c>
      <c r="CW348" s="27" t="e">
        <f t="shared" si="3251"/>
        <v>#REF!</v>
      </c>
      <c r="CX348" s="26" t="e">
        <f t="shared" si="3180"/>
        <v>#REF!</v>
      </c>
      <c r="CY348" s="64" t="e">
        <f>IF(LEN('Описание предлагаемого товара'!#REF!)&gt;0,'Описание предлагаемого товара'!#REF!,"")</f>
        <v>#REF!</v>
      </c>
      <c r="CZ348" s="95" t="e">
        <f t="shared" si="3238"/>
        <v>#REF!</v>
      </c>
      <c r="DA348" s="95" t="e">
        <f t="shared" ref="DA348" si="3328">IFERROR(REPLACE(CZ348,FIND(" ",CZ348,1),1,""),CZ348)</f>
        <v>#REF!</v>
      </c>
      <c r="DB348" s="95" t="e">
        <f t="shared" si="3182"/>
        <v>#REF!</v>
      </c>
      <c r="DC348" s="95" t="e">
        <f t="shared" ref="DC348:DD348" si="3329">IFERROR(REPLACE(DB348,FIND("г.",DB348,1),2,""),DB348)</f>
        <v>#REF!</v>
      </c>
      <c r="DD348" s="95" t="e">
        <f t="shared" si="3329"/>
        <v>#REF!</v>
      </c>
      <c r="DE348" s="95" t="e">
        <f t="shared" ref="DE348:DF348" si="3330">IFERROR(REPLACE(DD348,FIND("г",DD348,1),1,""),DD348)</f>
        <v>#REF!</v>
      </c>
      <c r="DF348" s="95" t="e">
        <f t="shared" si="3330"/>
        <v>#REF!</v>
      </c>
      <c r="DG348" s="95" t="e">
        <f t="shared" si="3255"/>
        <v>#REF!</v>
      </c>
      <c r="DH348" s="25" t="str">
        <f>IFERROR(VLOOKUP(CI348*1,Обработ.выгрузка_реестра_РФ!$A:$G,5,),"")</f>
        <v/>
      </c>
      <c r="DI348" s="27" t="str">
        <f t="shared" si="3265"/>
        <v/>
      </c>
      <c r="DJ348" s="27" t="str">
        <f t="shared" ca="1" si="3242"/>
        <v/>
      </c>
      <c r="DK348" s="63" t="e">
        <f>IF(LEN('Описание предлагаемого товара'!#REF!)&gt;0,'Описание предлагаемого товара'!#REF!,"")</f>
        <v>#REF!</v>
      </c>
      <c r="DL348" s="63" t="e">
        <f>IF(LEN('Описание предлагаемого товара'!#REF!)&gt;0,'Описание предлагаемого товара'!#REF!,"")</f>
        <v>#REF!</v>
      </c>
      <c r="DM348" s="32"/>
    </row>
    <row r="349" spans="1:117" ht="48.75" customHeight="1" x14ac:dyDescent="0.25">
      <c r="A349" s="61" t="e">
        <f>IF(LEN('Описание предлагаемого товара'!#REF!)&gt;0,'Описание предлагаемого товара'!#REF!,"")</f>
        <v>#REF!</v>
      </c>
      <c r="B349" s="65" t="e">
        <f>IF(LEN('Описание предлагаемого товара'!#REF!)&gt;0,'Описание предлагаемого товара'!#REF!,"")</f>
        <v>#REF!</v>
      </c>
      <c r="C349" s="61" t="e">
        <f>IF(LEN('Описание предлагаемого товара'!#REF!)&gt;0,'Описание предлагаемого товара'!#REF!,"")</f>
        <v>#REF!</v>
      </c>
      <c r="D349" s="61" t="e">
        <f>IF(LEN('Описание предлагаемого товара'!#REF!)&gt;0,'Описание предлагаемого товара'!#REF!,"")</f>
        <v>#REF!</v>
      </c>
      <c r="E349" s="61" t="e">
        <f>IF(LEN('Описание предлагаемого товара'!#REF!)&gt;0,'Описание предлагаемого товара'!#REF!,"")</f>
        <v>#REF!</v>
      </c>
      <c r="F349" s="61" t="e">
        <f>IF(LEN('Описание предлагаемого товара'!#REF!)&gt;0,'Описание предлагаемого товара'!#REF!,"")</f>
        <v>#REF!</v>
      </c>
      <c r="G349" s="61" t="e">
        <f>IF(LEN('Описание предлагаемого товара'!#REF!)&gt;0,'Описание предлагаемого товара'!#REF!,"")</f>
        <v>#REF!</v>
      </c>
      <c r="H349" s="61" t="e">
        <f>IF(LEN('Описание предлагаемого товара'!#REF!)&gt;0,'Описание предлагаемого товара'!#REF!,"")</f>
        <v>#REF!</v>
      </c>
      <c r="I349" s="61" t="e">
        <f>IF(LEN('Описание предлагаемого товара'!#REF!)&gt;0,'Описание предлагаемого товара'!#REF!,"")</f>
        <v>#REF!</v>
      </c>
      <c r="J349" s="38" t="str">
        <f>IFERROR(VLOOKUP(B349,SAP!$A:$E,5,),"")</f>
        <v/>
      </c>
      <c r="K349" s="40" t="str">
        <f t="shared" si="3185"/>
        <v/>
      </c>
      <c r="L349" s="61" t="e">
        <f>IF(LEN('Описание предлагаемого товара'!#REF!)&gt;0,IFERROR('Описание предлагаемого товара'!#REF!*1,""),"")</f>
        <v>#REF!</v>
      </c>
      <c r="M349" s="39" t="str">
        <f>IFERROR(VLOOKUP(B349,SAP!$A:$E,2,),"")</f>
        <v/>
      </c>
      <c r="N349" s="41" t="str">
        <f t="shared" si="3321"/>
        <v/>
      </c>
      <c r="O349" s="39" t="str">
        <f t="shared" si="3172"/>
        <v/>
      </c>
      <c r="P349" s="36" t="e">
        <f>IF(LEN('Описание предлагаемого товара'!#REF!)&gt;0,'Описание предлагаемого товара'!#REF!,"")</f>
        <v>#REF!</v>
      </c>
      <c r="Q34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49" s="37" t="e">
        <f>IF(LEN('Описание предлагаемого товара'!#REF!)&gt;0,'Описание предлагаемого товара'!#REF!,"")</f>
        <v>#REF!</v>
      </c>
      <c r="S349" s="37" t="e">
        <f>IF(LEN('Описание предлагаемого товара'!#REF!)&gt;0,'Описание предлагаемого товара'!#REF!,"")</f>
        <v>#REF!</v>
      </c>
      <c r="T34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49" s="23" t="str">
        <f>IFERROR(VLOOKUP(CI349*1,Обработ.выгрузка_реестра_РФ!$A:$G,6,),"")</f>
        <v/>
      </c>
      <c r="V349" s="61" t="e">
        <f>IF(LEN('Описание предлагаемого товара'!#REF!)&gt;0,'Описание предлагаемого товара'!#REF!,"")</f>
        <v>#REF!</v>
      </c>
      <c r="W349" s="62" t="e">
        <f>IF(LEN('Описание предлагаемого товара'!#REF!)&gt;0,'Описание предлагаемого товара'!#REF!,"")</f>
        <v>#REF!</v>
      </c>
      <c r="X349" s="91" t="e">
        <f t="shared" ref="X349:Y349" si="3331">IFERROR(REPLACE(W349,FIND(CHAR(10),W349,1),1," "),W349)</f>
        <v>#REF!</v>
      </c>
      <c r="Y349" s="91" t="e">
        <f t="shared" si="3331"/>
        <v>#REF!</v>
      </c>
      <c r="Z349" s="91" t="e">
        <f t="shared" si="3187"/>
        <v>#REF!</v>
      </c>
      <c r="AA349" s="91" t="e">
        <f t="shared" si="3188"/>
        <v>#REF!</v>
      </c>
      <c r="AB349" s="91" t="e">
        <f t="shared" si="3189"/>
        <v>#REF!</v>
      </c>
      <c r="AC349" s="91" t="e">
        <f t="shared" ref="AC349:AF349" si="3332">IFERROR(REPLACE(AB349,FIND("  ",AB349,1),2," "),AB349)</f>
        <v>#REF!</v>
      </c>
      <c r="AD349" s="91" t="e">
        <f t="shared" si="3332"/>
        <v>#REF!</v>
      </c>
      <c r="AE349" s="91" t="e">
        <f t="shared" si="3332"/>
        <v>#REF!</v>
      </c>
      <c r="AF349" s="91" t="e">
        <f t="shared" si="3332"/>
        <v>#REF!</v>
      </c>
      <c r="AG349" s="23" t="str">
        <f>IFERROR(VLOOKUP(CI349*1,Обработ.выгрузка_реестра_РФ!$A:$G,4,),"")</f>
        <v/>
      </c>
      <c r="AH349" s="91" t="str">
        <f t="shared" ref="AH349:AI349" si="3333">IFERROR(REPLACE(AG349,FIND("-",AG349,1),1,"*"),AG349)</f>
        <v/>
      </c>
      <c r="AI349" s="91" t="str">
        <f t="shared" si="3333"/>
        <v/>
      </c>
      <c r="AJ349" s="27" t="str">
        <f t="shared" si="3287"/>
        <v/>
      </c>
      <c r="AK349" s="63" t="e">
        <f>IF(LEN('Описание предлагаемого товара'!#REF!)&gt;0,'Описание предлагаемого товара'!#REF!,"")</f>
        <v>#REF!</v>
      </c>
      <c r="AL349" s="91" t="e">
        <f t="shared" ref="AL349:AM349" si="3334">IFERROR(REPLACE(AK349,FIND(CHAR(10),AK349,1),1,""),AK349)</f>
        <v>#REF!</v>
      </c>
      <c r="AM349" s="91" t="e">
        <f t="shared" si="3334"/>
        <v>#REF!</v>
      </c>
      <c r="AN349" s="91" t="e">
        <f t="shared" ref="AN349:AR349" si="3335">IFERROR(REPLACE(AM349,FIND(" ",AM349,1),1,""),AM349)</f>
        <v>#REF!</v>
      </c>
      <c r="AO349" s="91" t="e">
        <f t="shared" si="3335"/>
        <v>#REF!</v>
      </c>
      <c r="AP349" s="91" t="e">
        <f t="shared" si="3335"/>
        <v>#REF!</v>
      </c>
      <c r="AQ349" s="91" t="e">
        <f t="shared" si="3335"/>
        <v>#REF!</v>
      </c>
      <c r="AR349" s="91" t="e">
        <f t="shared" si="3335"/>
        <v>#REF!</v>
      </c>
      <c r="AS349" s="91" t="e">
        <f t="shared" si="3194"/>
        <v>#REF!</v>
      </c>
      <c r="AT349" s="91" t="e">
        <f t="shared" si="3195"/>
        <v>#REF!</v>
      </c>
      <c r="AU349" s="32" t="e">
        <f t="shared" si="3178"/>
        <v>#REF!</v>
      </c>
      <c r="AV349" s="93" t="e">
        <f>'Описание предлагаемого товара'!#REF!</f>
        <v>#REF!</v>
      </c>
      <c r="AW349" s="91" t="e">
        <f>MIN(SEARCH({0,1,2,3,4,5,6,7,8,9},AV349&amp; "0123456789"))</f>
        <v>#REF!</v>
      </c>
      <c r="AX349" s="91" t="str">
        <f t="shared" si="3196"/>
        <v/>
      </c>
      <c r="AY349" s="91" t="str">
        <f t="shared" si="3197"/>
        <v/>
      </c>
      <c r="AZ349" s="91" t="str">
        <f t="shared" si="3198"/>
        <v/>
      </c>
      <c r="BA349" s="91" t="str">
        <f t="shared" si="3199"/>
        <v/>
      </c>
      <c r="BB349" s="91" t="str">
        <f t="shared" si="3200"/>
        <v/>
      </c>
      <c r="BC349" s="91" t="str">
        <f t="shared" si="3201"/>
        <v/>
      </c>
      <c r="BD349" s="91" t="str">
        <f t="shared" si="3202"/>
        <v/>
      </c>
      <c r="BE349" s="91" t="str">
        <f t="shared" si="3203"/>
        <v/>
      </c>
      <c r="BF349" s="91" t="str">
        <f t="shared" si="3204"/>
        <v/>
      </c>
      <c r="BG349" s="91" t="str">
        <f t="shared" si="3205"/>
        <v/>
      </c>
      <c r="BH349" s="91" t="str">
        <f t="shared" si="3206"/>
        <v/>
      </c>
      <c r="BI349" s="91" t="str">
        <f t="shared" si="3207"/>
        <v/>
      </c>
      <c r="BJ349" s="91" t="str">
        <f t="shared" si="3208"/>
        <v/>
      </c>
      <c r="BK349" s="91" t="str">
        <f t="shared" si="3209"/>
        <v/>
      </c>
      <c r="BL349" s="91" t="str">
        <f t="shared" si="3210"/>
        <v/>
      </c>
      <c r="BM349" s="91" t="str">
        <f t="shared" si="3211"/>
        <v/>
      </c>
      <c r="BN349" s="91" t="str">
        <f t="shared" si="3212"/>
        <v/>
      </c>
      <c r="BO349" s="91" t="str">
        <f t="shared" si="3213"/>
        <v/>
      </c>
      <c r="BP349" s="91" t="str">
        <f t="shared" si="3214"/>
        <v/>
      </c>
      <c r="BQ349" s="91" t="str">
        <f t="shared" si="3215"/>
        <v/>
      </c>
      <c r="BR349" s="91" t="str">
        <f t="shared" si="3216"/>
        <v/>
      </c>
      <c r="BS349" s="91" t="str">
        <f t="shared" si="3217"/>
        <v/>
      </c>
      <c r="BT349" s="91" t="str">
        <f t="shared" si="3218"/>
        <v/>
      </c>
      <c r="BU349" s="91" t="str">
        <f t="shared" si="3219"/>
        <v/>
      </c>
      <c r="BV349" s="91" t="str">
        <f t="shared" si="3220"/>
        <v/>
      </c>
      <c r="BW349" s="91" t="str">
        <f t="shared" si="3221"/>
        <v/>
      </c>
      <c r="BX349" s="91" t="str">
        <f t="shared" si="3222"/>
        <v/>
      </c>
      <c r="BY349" s="91" t="str">
        <f t="shared" si="3223"/>
        <v/>
      </c>
      <c r="BZ349" s="91" t="str">
        <f t="shared" si="3224"/>
        <v/>
      </c>
      <c r="CA349" s="91" t="str">
        <f t="shared" si="3225"/>
        <v/>
      </c>
      <c r="CB349" s="91" t="str">
        <f t="shared" si="3226"/>
        <v/>
      </c>
      <c r="CC349" s="91" t="str">
        <f t="shared" si="3227"/>
        <v/>
      </c>
      <c r="CD349" s="91" t="str">
        <f t="shared" si="3228"/>
        <v/>
      </c>
      <c r="CE349" s="91" t="str">
        <f t="shared" si="3229"/>
        <v/>
      </c>
      <c r="CF349" s="91" t="str">
        <f t="shared" si="3230"/>
        <v/>
      </c>
      <c r="CG349" s="91" t="str">
        <f t="shared" si="3231"/>
        <v/>
      </c>
      <c r="CH349" s="91" t="str">
        <f t="shared" si="3232"/>
        <v/>
      </c>
      <c r="CI349" s="91" t="str">
        <f t="shared" si="3233"/>
        <v>нет</v>
      </c>
      <c r="CJ349" s="63" t="e">
        <f>IF(LEN('Описание предлагаемого товара'!#REF!)&gt;0,'Описание предлагаемого товара'!#REF!,"")</f>
        <v>#REF!</v>
      </c>
      <c r="CK349" s="91" t="e">
        <f t="shared" ref="CK349:CL349" si="3336">IFERROR(REPLACE(CJ349,FIND(CHAR(10),CJ349,1),1,""),CJ349)</f>
        <v>#REF!</v>
      </c>
      <c r="CL349" s="91" t="e">
        <f t="shared" si="3336"/>
        <v>#REF!</v>
      </c>
      <c r="CM349" s="91" t="e">
        <f t="shared" si="3235"/>
        <v>#REF!</v>
      </c>
      <c r="CN349" s="91" t="e">
        <f t="shared" si="3236"/>
        <v>#REF!</v>
      </c>
      <c r="CO349" s="91" t="e">
        <f t="shared" si="3237"/>
        <v>#REF!</v>
      </c>
      <c r="CP349" s="90" t="e">
        <f>IF(AU349="Не указан реестровый номер (мера нац.режима Запрет)","",IF(CI349="нет","",IF(CU349="да","исключение(не смотрим баллы)",IFERROR(IF(CI349*1&gt;0,IFERROR(IF(VLOOKUP(CI349*1,Обработ.выгрузка_реестра_РФ!$A:$G,7,)=0,"Баллы не установлены",VLOOKUP(CI349*1,Обработ.выгрузка_реестра_РФ!$A:$G,7,)),IF(LEN(CI349)&gt;14,"","нет номера в реестре РФ")),""),IF(LEN(CI349)=0,"","Некорректный реестровый номер")))))</f>
        <v>#REF!</v>
      </c>
      <c r="CQ349" s="33" t="e">
        <f>IF(LEN(C349)&gt;0,IFERROR(IF(LEN(H349)&gt;0,IF(LEN(VLOOKUP(H349,'исключения(не_смотрим_баллы)'!$A:$C,1,))&gt;0,"да","нет"),"не введен ОКПД2"),"нет"),"")</f>
        <v>#REF!</v>
      </c>
      <c r="CR349" s="33" t="e">
        <f ca="1">IF(CQ349="да",IF(TODAY()&lt;VLOOKUP(H349,'исключения(не_смотрим_баллы)'!$A:$C,3,),"да","нет"),"")</f>
        <v>#REF!</v>
      </c>
      <c r="CS349" s="33" t="str">
        <f>IFERROR(IF(CQ349="да",IF(VLOOKUP(CI349*1,Обработ.выгрузка_реестра_РФ!$A:$G,2,)&lt;VLOOKUP(H349,'исключения(не_смотрим_баллы)'!$A:$C,2,),"да","нет"),""),"")</f>
        <v/>
      </c>
      <c r="CT349" s="24"/>
      <c r="CU349" s="33" t="e">
        <f t="shared" si="3249"/>
        <v>#REF!</v>
      </c>
      <c r="CV349" s="91" t="e">
        <f t="shared" si="3250"/>
        <v>#REF!</v>
      </c>
      <c r="CW349" s="27" t="e">
        <f t="shared" si="3251"/>
        <v>#REF!</v>
      </c>
      <c r="CX349" s="26" t="e">
        <f t="shared" si="3180"/>
        <v>#REF!</v>
      </c>
      <c r="CY349" s="64" t="e">
        <f>IF(LEN('Описание предлагаемого товара'!#REF!)&gt;0,'Описание предлагаемого товара'!#REF!,"")</f>
        <v>#REF!</v>
      </c>
      <c r="CZ349" s="95" t="e">
        <f t="shared" si="3238"/>
        <v>#REF!</v>
      </c>
      <c r="DA349" s="95" t="e">
        <f t="shared" ref="DA349" si="3337">IFERROR(REPLACE(CZ349,FIND(" ",CZ349,1),1,""),CZ349)</f>
        <v>#REF!</v>
      </c>
      <c r="DB349" s="95" t="e">
        <f t="shared" si="3182"/>
        <v>#REF!</v>
      </c>
      <c r="DC349" s="95" t="e">
        <f t="shared" ref="DC349:DD349" si="3338">IFERROR(REPLACE(DB349,FIND("г.",DB349,1),2,""),DB349)</f>
        <v>#REF!</v>
      </c>
      <c r="DD349" s="95" t="e">
        <f t="shared" si="3338"/>
        <v>#REF!</v>
      </c>
      <c r="DE349" s="95" t="e">
        <f t="shared" ref="DE349:DF349" si="3339">IFERROR(REPLACE(DD349,FIND("г",DD349,1),1,""),DD349)</f>
        <v>#REF!</v>
      </c>
      <c r="DF349" s="95" t="e">
        <f t="shared" si="3339"/>
        <v>#REF!</v>
      </c>
      <c r="DG349" s="95" t="e">
        <f t="shared" si="3255"/>
        <v>#REF!</v>
      </c>
      <c r="DH349" s="25" t="str">
        <f>IFERROR(VLOOKUP(CI349*1,Обработ.выгрузка_реестра_РФ!$A:$G,5,),"")</f>
        <v/>
      </c>
      <c r="DI349" s="27" t="str">
        <f t="shared" si="3265"/>
        <v/>
      </c>
      <c r="DJ349" s="27" t="str">
        <f t="shared" ca="1" si="3242"/>
        <v/>
      </c>
      <c r="DK349" s="63" t="e">
        <f>IF(LEN('Описание предлагаемого товара'!#REF!)&gt;0,'Описание предлагаемого товара'!#REF!,"")</f>
        <v>#REF!</v>
      </c>
      <c r="DL349" s="63" t="e">
        <f>IF(LEN('Описание предлагаемого товара'!#REF!)&gt;0,'Описание предлагаемого товара'!#REF!,"")</f>
        <v>#REF!</v>
      </c>
      <c r="DM349" s="32"/>
    </row>
    <row r="350" spans="1:117" ht="48.75" customHeight="1" x14ac:dyDescent="0.25">
      <c r="A350" s="61" t="e">
        <f>IF(LEN('Описание предлагаемого товара'!#REF!)&gt;0,'Описание предлагаемого товара'!#REF!,"")</f>
        <v>#REF!</v>
      </c>
      <c r="B350" s="65" t="e">
        <f>IF(LEN('Описание предлагаемого товара'!#REF!)&gt;0,'Описание предлагаемого товара'!#REF!,"")</f>
        <v>#REF!</v>
      </c>
      <c r="C350" s="61" t="e">
        <f>IF(LEN('Описание предлагаемого товара'!#REF!)&gt;0,'Описание предлагаемого товара'!#REF!,"")</f>
        <v>#REF!</v>
      </c>
      <c r="D350" s="61" t="e">
        <f>IF(LEN('Описание предлагаемого товара'!#REF!)&gt;0,'Описание предлагаемого товара'!#REF!,"")</f>
        <v>#REF!</v>
      </c>
      <c r="E350" s="61" t="e">
        <f>IF(LEN('Описание предлагаемого товара'!#REF!)&gt;0,'Описание предлагаемого товара'!#REF!,"")</f>
        <v>#REF!</v>
      </c>
      <c r="F350" s="61" t="e">
        <f>IF(LEN('Описание предлагаемого товара'!#REF!)&gt;0,'Описание предлагаемого товара'!#REF!,"")</f>
        <v>#REF!</v>
      </c>
      <c r="G350" s="61" t="e">
        <f>IF(LEN('Описание предлагаемого товара'!#REF!)&gt;0,'Описание предлагаемого товара'!#REF!,"")</f>
        <v>#REF!</v>
      </c>
      <c r="H350" s="61" t="e">
        <f>IF(LEN('Описание предлагаемого товара'!#REF!)&gt;0,'Описание предлагаемого товара'!#REF!,"")</f>
        <v>#REF!</v>
      </c>
      <c r="I350" s="61" t="e">
        <f>IF(LEN('Описание предлагаемого товара'!#REF!)&gt;0,'Описание предлагаемого товара'!#REF!,"")</f>
        <v>#REF!</v>
      </c>
      <c r="J350" s="38" t="str">
        <f>IFERROR(VLOOKUP(B350,SAP!$A:$E,5,),"")</f>
        <v/>
      </c>
      <c r="K350" s="40" t="str">
        <f t="shared" si="3185"/>
        <v/>
      </c>
      <c r="L350" s="61" t="e">
        <f>IF(LEN('Описание предлагаемого товара'!#REF!)&gt;0,IFERROR('Описание предлагаемого товара'!#REF!*1,""),"")</f>
        <v>#REF!</v>
      </c>
      <c r="M350" s="39" t="str">
        <f>IFERROR(VLOOKUP(B350,SAP!$A:$E,2,),"")</f>
        <v/>
      </c>
      <c r="N350" s="41" t="str">
        <f t="shared" si="3321"/>
        <v/>
      </c>
      <c r="O350" s="39" t="str">
        <f t="shared" si="3172"/>
        <v/>
      </c>
      <c r="P350" s="36" t="e">
        <f>IF(LEN('Описание предлагаемого товара'!#REF!)&gt;0,'Описание предлагаемого товара'!#REF!,"")</f>
        <v>#REF!</v>
      </c>
      <c r="Q35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50" s="37" t="e">
        <f>IF(LEN('Описание предлагаемого товара'!#REF!)&gt;0,'Описание предлагаемого товара'!#REF!,"")</f>
        <v>#REF!</v>
      </c>
      <c r="S350" s="37" t="e">
        <f>IF(LEN('Описание предлагаемого товара'!#REF!)&gt;0,'Описание предлагаемого товара'!#REF!,"")</f>
        <v>#REF!</v>
      </c>
      <c r="T35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50" s="23" t="str">
        <f>IFERROR(VLOOKUP(CI350*1,Обработ.выгрузка_реестра_РФ!$A:$G,6,),"")</f>
        <v/>
      </c>
      <c r="V350" s="61" t="e">
        <f>IF(LEN('Описание предлагаемого товара'!#REF!)&gt;0,'Описание предлагаемого товара'!#REF!,"")</f>
        <v>#REF!</v>
      </c>
      <c r="W350" s="62" t="e">
        <f>IF(LEN('Описание предлагаемого товара'!#REF!)&gt;0,'Описание предлагаемого товара'!#REF!,"")</f>
        <v>#REF!</v>
      </c>
      <c r="X350" s="91" t="e">
        <f t="shared" ref="X350:Y350" si="3340">IFERROR(REPLACE(W350,FIND(CHAR(10),W350,1),1," "),W350)</f>
        <v>#REF!</v>
      </c>
      <c r="Y350" s="91" t="e">
        <f t="shared" si="3340"/>
        <v>#REF!</v>
      </c>
      <c r="Z350" s="91" t="e">
        <f t="shared" si="3187"/>
        <v>#REF!</v>
      </c>
      <c r="AA350" s="91" t="e">
        <f t="shared" si="3188"/>
        <v>#REF!</v>
      </c>
      <c r="AB350" s="91" t="e">
        <f t="shared" si="3189"/>
        <v>#REF!</v>
      </c>
      <c r="AC350" s="91" t="e">
        <f t="shared" ref="AC350:AF350" si="3341">IFERROR(REPLACE(AB350,FIND("  ",AB350,1),2," "),AB350)</f>
        <v>#REF!</v>
      </c>
      <c r="AD350" s="91" t="e">
        <f t="shared" si="3341"/>
        <v>#REF!</v>
      </c>
      <c r="AE350" s="91" t="e">
        <f t="shared" si="3341"/>
        <v>#REF!</v>
      </c>
      <c r="AF350" s="91" t="e">
        <f t="shared" si="3341"/>
        <v>#REF!</v>
      </c>
      <c r="AG350" s="23" t="str">
        <f>IFERROR(VLOOKUP(CI350*1,Обработ.выгрузка_реестра_РФ!$A:$G,4,),"")</f>
        <v/>
      </c>
      <c r="AH350" s="91" t="str">
        <f t="shared" ref="AH350:AI350" si="3342">IFERROR(REPLACE(AG350,FIND("-",AG350,1),1,"*"),AG350)</f>
        <v/>
      </c>
      <c r="AI350" s="91" t="str">
        <f t="shared" si="3342"/>
        <v/>
      </c>
      <c r="AJ350" s="27" t="str">
        <f t="shared" si="3287"/>
        <v/>
      </c>
      <c r="AK350" s="63" t="e">
        <f>IF(LEN('Описание предлагаемого товара'!#REF!)&gt;0,'Описание предлагаемого товара'!#REF!,"")</f>
        <v>#REF!</v>
      </c>
      <c r="AL350" s="91" t="e">
        <f t="shared" ref="AL350:AM350" si="3343">IFERROR(REPLACE(AK350,FIND(CHAR(10),AK350,1),1,""),AK350)</f>
        <v>#REF!</v>
      </c>
      <c r="AM350" s="91" t="e">
        <f t="shared" si="3343"/>
        <v>#REF!</v>
      </c>
      <c r="AN350" s="91" t="e">
        <f t="shared" ref="AN350:AR350" si="3344">IFERROR(REPLACE(AM350,FIND(" ",AM350,1),1,""),AM350)</f>
        <v>#REF!</v>
      </c>
      <c r="AO350" s="91" t="e">
        <f t="shared" si="3344"/>
        <v>#REF!</v>
      </c>
      <c r="AP350" s="91" t="e">
        <f t="shared" si="3344"/>
        <v>#REF!</v>
      </c>
      <c r="AQ350" s="91" t="e">
        <f t="shared" si="3344"/>
        <v>#REF!</v>
      </c>
      <c r="AR350" s="91" t="e">
        <f t="shared" si="3344"/>
        <v>#REF!</v>
      </c>
      <c r="AS350" s="91" t="e">
        <f t="shared" si="3194"/>
        <v>#REF!</v>
      </c>
      <c r="AT350" s="91" t="e">
        <f t="shared" si="3195"/>
        <v>#REF!</v>
      </c>
      <c r="AU350" s="32" t="e">
        <f t="shared" si="3178"/>
        <v>#REF!</v>
      </c>
      <c r="AV350" s="93" t="e">
        <f>'Описание предлагаемого товара'!#REF!</f>
        <v>#REF!</v>
      </c>
      <c r="AW350" s="91" t="e">
        <f>MIN(SEARCH({0,1,2,3,4,5,6,7,8,9},AV350&amp; "0123456789"))</f>
        <v>#REF!</v>
      </c>
      <c r="AX350" s="91" t="str">
        <f t="shared" si="3196"/>
        <v/>
      </c>
      <c r="AY350" s="91" t="str">
        <f t="shared" si="3197"/>
        <v/>
      </c>
      <c r="AZ350" s="91" t="str">
        <f t="shared" si="3198"/>
        <v/>
      </c>
      <c r="BA350" s="91" t="str">
        <f t="shared" si="3199"/>
        <v/>
      </c>
      <c r="BB350" s="91" t="str">
        <f t="shared" si="3200"/>
        <v/>
      </c>
      <c r="BC350" s="91" t="str">
        <f t="shared" si="3201"/>
        <v/>
      </c>
      <c r="BD350" s="91" t="str">
        <f t="shared" si="3202"/>
        <v/>
      </c>
      <c r="BE350" s="91" t="str">
        <f t="shared" si="3203"/>
        <v/>
      </c>
      <c r="BF350" s="91" t="str">
        <f t="shared" si="3204"/>
        <v/>
      </c>
      <c r="BG350" s="91" t="str">
        <f t="shared" si="3205"/>
        <v/>
      </c>
      <c r="BH350" s="91" t="str">
        <f t="shared" si="3206"/>
        <v/>
      </c>
      <c r="BI350" s="91" t="str">
        <f t="shared" si="3207"/>
        <v/>
      </c>
      <c r="BJ350" s="91" t="str">
        <f t="shared" si="3208"/>
        <v/>
      </c>
      <c r="BK350" s="91" t="str">
        <f t="shared" si="3209"/>
        <v/>
      </c>
      <c r="BL350" s="91" t="str">
        <f t="shared" si="3210"/>
        <v/>
      </c>
      <c r="BM350" s="91" t="str">
        <f t="shared" si="3211"/>
        <v/>
      </c>
      <c r="BN350" s="91" t="str">
        <f t="shared" si="3212"/>
        <v/>
      </c>
      <c r="BO350" s="91" t="str">
        <f t="shared" si="3213"/>
        <v/>
      </c>
      <c r="BP350" s="91" t="str">
        <f t="shared" si="3214"/>
        <v/>
      </c>
      <c r="BQ350" s="91" t="str">
        <f t="shared" si="3215"/>
        <v/>
      </c>
      <c r="BR350" s="91" t="str">
        <f t="shared" si="3216"/>
        <v/>
      </c>
      <c r="BS350" s="91" t="str">
        <f t="shared" si="3217"/>
        <v/>
      </c>
      <c r="BT350" s="91" t="str">
        <f t="shared" si="3218"/>
        <v/>
      </c>
      <c r="BU350" s="91" t="str">
        <f t="shared" si="3219"/>
        <v/>
      </c>
      <c r="BV350" s="91" t="str">
        <f t="shared" si="3220"/>
        <v/>
      </c>
      <c r="BW350" s="91" t="str">
        <f t="shared" si="3221"/>
        <v/>
      </c>
      <c r="BX350" s="91" t="str">
        <f t="shared" si="3222"/>
        <v/>
      </c>
      <c r="BY350" s="91" t="str">
        <f t="shared" si="3223"/>
        <v/>
      </c>
      <c r="BZ350" s="91" t="str">
        <f t="shared" si="3224"/>
        <v/>
      </c>
      <c r="CA350" s="91" t="str">
        <f t="shared" si="3225"/>
        <v/>
      </c>
      <c r="CB350" s="91" t="str">
        <f t="shared" si="3226"/>
        <v/>
      </c>
      <c r="CC350" s="91" t="str">
        <f t="shared" si="3227"/>
        <v/>
      </c>
      <c r="CD350" s="91" t="str">
        <f t="shared" si="3228"/>
        <v/>
      </c>
      <c r="CE350" s="91" t="str">
        <f t="shared" si="3229"/>
        <v/>
      </c>
      <c r="CF350" s="91" t="str">
        <f t="shared" si="3230"/>
        <v/>
      </c>
      <c r="CG350" s="91" t="str">
        <f t="shared" si="3231"/>
        <v/>
      </c>
      <c r="CH350" s="91" t="str">
        <f t="shared" si="3232"/>
        <v/>
      </c>
      <c r="CI350" s="91" t="str">
        <f t="shared" si="3233"/>
        <v>нет</v>
      </c>
      <c r="CJ350" s="63" t="e">
        <f>IF(LEN('Описание предлагаемого товара'!#REF!)&gt;0,'Описание предлагаемого товара'!#REF!,"")</f>
        <v>#REF!</v>
      </c>
      <c r="CK350" s="91" t="e">
        <f t="shared" ref="CK350:CL350" si="3345">IFERROR(REPLACE(CJ350,FIND(CHAR(10),CJ350,1),1,""),CJ350)</f>
        <v>#REF!</v>
      </c>
      <c r="CL350" s="91" t="e">
        <f t="shared" si="3345"/>
        <v>#REF!</v>
      </c>
      <c r="CM350" s="91" t="e">
        <f t="shared" si="3235"/>
        <v>#REF!</v>
      </c>
      <c r="CN350" s="91" t="e">
        <f t="shared" si="3236"/>
        <v>#REF!</v>
      </c>
      <c r="CO350" s="91" t="e">
        <f t="shared" si="3237"/>
        <v>#REF!</v>
      </c>
      <c r="CP350" s="90" t="e">
        <f>IF(AU350="Не указан реестровый номер (мера нац.режима Запрет)","",IF(CI350="нет","",IF(CU350="да","исключение(не смотрим баллы)",IFERROR(IF(CI350*1&gt;0,IFERROR(IF(VLOOKUP(CI350*1,Обработ.выгрузка_реестра_РФ!$A:$G,7,)=0,"Баллы не установлены",VLOOKUP(CI350*1,Обработ.выгрузка_реестра_РФ!$A:$G,7,)),IF(LEN(CI350)&gt;14,"","нет номера в реестре РФ")),""),IF(LEN(CI350)=0,"","Некорректный реестровый номер")))))</f>
        <v>#REF!</v>
      </c>
      <c r="CQ350" s="33" t="e">
        <f>IF(LEN(C350)&gt;0,IFERROR(IF(LEN(H350)&gt;0,IF(LEN(VLOOKUP(H350,'исключения(не_смотрим_баллы)'!$A:$C,1,))&gt;0,"да","нет"),"не введен ОКПД2"),"нет"),"")</f>
        <v>#REF!</v>
      </c>
      <c r="CR350" s="33" t="e">
        <f ca="1">IF(CQ350="да",IF(TODAY()&lt;VLOOKUP(H350,'исключения(не_смотрим_баллы)'!$A:$C,3,),"да","нет"),"")</f>
        <v>#REF!</v>
      </c>
      <c r="CS350" s="33" t="str">
        <f>IFERROR(IF(CQ350="да",IF(VLOOKUP(CI350*1,Обработ.выгрузка_реестра_РФ!$A:$G,2,)&lt;VLOOKUP(H350,'исключения(не_смотрим_баллы)'!$A:$C,2,),"да","нет"),""),"")</f>
        <v/>
      </c>
      <c r="CT350" s="24"/>
      <c r="CU350" s="33" t="e">
        <f t="shared" si="3249"/>
        <v>#REF!</v>
      </c>
      <c r="CV350" s="91" t="e">
        <f t="shared" si="3250"/>
        <v>#REF!</v>
      </c>
      <c r="CW350" s="27" t="e">
        <f t="shared" si="3251"/>
        <v>#REF!</v>
      </c>
      <c r="CX350" s="26" t="e">
        <f t="shared" si="3180"/>
        <v>#REF!</v>
      </c>
      <c r="CY350" s="64" t="e">
        <f>IF(LEN('Описание предлагаемого товара'!#REF!)&gt;0,'Описание предлагаемого товара'!#REF!,"")</f>
        <v>#REF!</v>
      </c>
      <c r="CZ350" s="95" t="e">
        <f t="shared" si="3238"/>
        <v>#REF!</v>
      </c>
      <c r="DA350" s="95" t="e">
        <f t="shared" ref="DA350" si="3346">IFERROR(REPLACE(CZ350,FIND(" ",CZ350,1),1,""),CZ350)</f>
        <v>#REF!</v>
      </c>
      <c r="DB350" s="95" t="e">
        <f t="shared" si="3182"/>
        <v>#REF!</v>
      </c>
      <c r="DC350" s="95" t="e">
        <f t="shared" ref="DC350:DD350" si="3347">IFERROR(REPLACE(DB350,FIND("г.",DB350,1),2,""),DB350)</f>
        <v>#REF!</v>
      </c>
      <c r="DD350" s="95" t="e">
        <f t="shared" si="3347"/>
        <v>#REF!</v>
      </c>
      <c r="DE350" s="95" t="e">
        <f t="shared" ref="DE350:DF350" si="3348">IFERROR(REPLACE(DD350,FIND("г",DD350,1),1,""),DD350)</f>
        <v>#REF!</v>
      </c>
      <c r="DF350" s="95" t="e">
        <f t="shared" si="3348"/>
        <v>#REF!</v>
      </c>
      <c r="DG350" s="95" t="e">
        <f t="shared" si="3255"/>
        <v>#REF!</v>
      </c>
      <c r="DH350" s="25" t="str">
        <f>IFERROR(VLOOKUP(CI350*1,Обработ.выгрузка_реестра_РФ!$A:$G,5,),"")</f>
        <v/>
      </c>
      <c r="DI350" s="27" t="str">
        <f t="shared" si="3265"/>
        <v/>
      </c>
      <c r="DJ350" s="27" t="str">
        <f t="shared" ca="1" si="3242"/>
        <v/>
      </c>
      <c r="DK350" s="63" t="e">
        <f>IF(LEN('Описание предлагаемого товара'!#REF!)&gt;0,'Описание предлагаемого товара'!#REF!,"")</f>
        <v>#REF!</v>
      </c>
      <c r="DL350" s="63" t="e">
        <f>IF(LEN('Описание предлагаемого товара'!#REF!)&gt;0,'Описание предлагаемого товара'!#REF!,"")</f>
        <v>#REF!</v>
      </c>
      <c r="DM350" s="32"/>
    </row>
    <row r="351" spans="1:117" ht="48.75" customHeight="1" x14ac:dyDescent="0.25">
      <c r="A351" s="61" t="e">
        <f>IF(LEN('Описание предлагаемого товара'!#REF!)&gt;0,'Описание предлагаемого товара'!#REF!,"")</f>
        <v>#REF!</v>
      </c>
      <c r="B351" s="65" t="e">
        <f>IF(LEN('Описание предлагаемого товара'!#REF!)&gt;0,'Описание предлагаемого товара'!#REF!,"")</f>
        <v>#REF!</v>
      </c>
      <c r="C351" s="61" t="e">
        <f>IF(LEN('Описание предлагаемого товара'!#REF!)&gt;0,'Описание предлагаемого товара'!#REF!,"")</f>
        <v>#REF!</v>
      </c>
      <c r="D351" s="61" t="e">
        <f>IF(LEN('Описание предлагаемого товара'!#REF!)&gt;0,'Описание предлагаемого товара'!#REF!,"")</f>
        <v>#REF!</v>
      </c>
      <c r="E351" s="61" t="e">
        <f>IF(LEN('Описание предлагаемого товара'!#REF!)&gt;0,'Описание предлагаемого товара'!#REF!,"")</f>
        <v>#REF!</v>
      </c>
      <c r="F351" s="61" t="e">
        <f>IF(LEN('Описание предлагаемого товара'!#REF!)&gt;0,'Описание предлагаемого товара'!#REF!,"")</f>
        <v>#REF!</v>
      </c>
      <c r="G351" s="61" t="e">
        <f>IF(LEN('Описание предлагаемого товара'!#REF!)&gt;0,'Описание предлагаемого товара'!#REF!,"")</f>
        <v>#REF!</v>
      </c>
      <c r="H351" s="61" t="e">
        <f>IF(LEN('Описание предлагаемого товара'!#REF!)&gt;0,'Описание предлагаемого товара'!#REF!,"")</f>
        <v>#REF!</v>
      </c>
      <c r="I351" s="61" t="e">
        <f>IF(LEN('Описание предлагаемого товара'!#REF!)&gt;0,'Описание предлагаемого товара'!#REF!,"")</f>
        <v>#REF!</v>
      </c>
      <c r="J351" s="38" t="str">
        <f>IFERROR(VLOOKUP(B351,SAP!$A:$E,5,),"")</f>
        <v/>
      </c>
      <c r="K351" s="40" t="str">
        <f t="shared" si="3185"/>
        <v/>
      </c>
      <c r="L351" s="61" t="e">
        <f>IF(LEN('Описание предлагаемого товара'!#REF!)&gt;0,IFERROR('Описание предлагаемого товара'!#REF!*1,""),"")</f>
        <v>#REF!</v>
      </c>
      <c r="M351" s="39" t="str">
        <f>IFERROR(VLOOKUP(B351,SAP!$A:$E,2,),"")</f>
        <v/>
      </c>
      <c r="N351" s="41" t="str">
        <f t="shared" si="3321"/>
        <v/>
      </c>
      <c r="O351" s="39" t="str">
        <f t="shared" si="3172"/>
        <v/>
      </c>
      <c r="P351" s="36" t="e">
        <f>IF(LEN('Описание предлагаемого товара'!#REF!)&gt;0,'Описание предлагаемого товара'!#REF!,"")</f>
        <v>#REF!</v>
      </c>
      <c r="Q35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51" s="37" t="e">
        <f>IF(LEN('Описание предлагаемого товара'!#REF!)&gt;0,'Описание предлагаемого товара'!#REF!,"")</f>
        <v>#REF!</v>
      </c>
      <c r="S351" s="37" t="e">
        <f>IF(LEN('Описание предлагаемого товара'!#REF!)&gt;0,'Описание предлагаемого товара'!#REF!,"")</f>
        <v>#REF!</v>
      </c>
      <c r="T35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51" s="23" t="str">
        <f>IFERROR(VLOOKUP(CI351*1,Обработ.выгрузка_реестра_РФ!$A:$G,6,),"")</f>
        <v/>
      </c>
      <c r="V351" s="61" t="e">
        <f>IF(LEN('Описание предлагаемого товара'!#REF!)&gt;0,'Описание предлагаемого товара'!#REF!,"")</f>
        <v>#REF!</v>
      </c>
      <c r="W351" s="62" t="e">
        <f>IF(LEN('Описание предлагаемого товара'!#REF!)&gt;0,'Описание предлагаемого товара'!#REF!,"")</f>
        <v>#REF!</v>
      </c>
      <c r="X351" s="91" t="e">
        <f t="shared" ref="X351:Y351" si="3349">IFERROR(REPLACE(W351,FIND(CHAR(10),W351,1),1," "),W351)</f>
        <v>#REF!</v>
      </c>
      <c r="Y351" s="91" t="e">
        <f t="shared" si="3349"/>
        <v>#REF!</v>
      </c>
      <c r="Z351" s="91" t="e">
        <f t="shared" si="3187"/>
        <v>#REF!</v>
      </c>
      <c r="AA351" s="91" t="e">
        <f t="shared" si="3188"/>
        <v>#REF!</v>
      </c>
      <c r="AB351" s="91" t="e">
        <f t="shared" si="3189"/>
        <v>#REF!</v>
      </c>
      <c r="AC351" s="91" t="e">
        <f t="shared" ref="AC351:AF351" si="3350">IFERROR(REPLACE(AB351,FIND("  ",AB351,1),2," "),AB351)</f>
        <v>#REF!</v>
      </c>
      <c r="AD351" s="91" t="e">
        <f t="shared" si="3350"/>
        <v>#REF!</v>
      </c>
      <c r="AE351" s="91" t="e">
        <f t="shared" si="3350"/>
        <v>#REF!</v>
      </c>
      <c r="AF351" s="91" t="e">
        <f t="shared" si="3350"/>
        <v>#REF!</v>
      </c>
      <c r="AG351" s="23" t="str">
        <f>IFERROR(VLOOKUP(CI351*1,Обработ.выгрузка_реестра_РФ!$A:$G,4,),"")</f>
        <v/>
      </c>
      <c r="AH351" s="91" t="str">
        <f t="shared" ref="AH351:AI351" si="3351">IFERROR(REPLACE(AG351,FIND("-",AG351,1),1,"*"),AG351)</f>
        <v/>
      </c>
      <c r="AI351" s="91" t="str">
        <f t="shared" si="3351"/>
        <v/>
      </c>
      <c r="AJ351" s="27" t="str">
        <f t="shared" si="3287"/>
        <v/>
      </c>
      <c r="AK351" s="63" t="e">
        <f>IF(LEN('Описание предлагаемого товара'!#REF!)&gt;0,'Описание предлагаемого товара'!#REF!,"")</f>
        <v>#REF!</v>
      </c>
      <c r="AL351" s="91" t="e">
        <f t="shared" ref="AL351:AM351" si="3352">IFERROR(REPLACE(AK351,FIND(CHAR(10),AK351,1),1,""),AK351)</f>
        <v>#REF!</v>
      </c>
      <c r="AM351" s="91" t="e">
        <f t="shared" si="3352"/>
        <v>#REF!</v>
      </c>
      <c r="AN351" s="91" t="e">
        <f t="shared" ref="AN351:AR351" si="3353">IFERROR(REPLACE(AM351,FIND(" ",AM351,1),1,""),AM351)</f>
        <v>#REF!</v>
      </c>
      <c r="AO351" s="91" t="e">
        <f t="shared" si="3353"/>
        <v>#REF!</v>
      </c>
      <c r="AP351" s="91" t="e">
        <f t="shared" si="3353"/>
        <v>#REF!</v>
      </c>
      <c r="AQ351" s="91" t="e">
        <f t="shared" si="3353"/>
        <v>#REF!</v>
      </c>
      <c r="AR351" s="91" t="e">
        <f t="shared" si="3353"/>
        <v>#REF!</v>
      </c>
      <c r="AS351" s="91" t="e">
        <f t="shared" si="3194"/>
        <v>#REF!</v>
      </c>
      <c r="AT351" s="91" t="e">
        <f t="shared" si="3195"/>
        <v>#REF!</v>
      </c>
      <c r="AU351" s="32" t="e">
        <f t="shared" si="3178"/>
        <v>#REF!</v>
      </c>
      <c r="AV351" s="93" t="e">
        <f>'Описание предлагаемого товара'!#REF!</f>
        <v>#REF!</v>
      </c>
      <c r="AW351" s="91" t="e">
        <f>MIN(SEARCH({0,1,2,3,4,5,6,7,8,9},AV351&amp; "0123456789"))</f>
        <v>#REF!</v>
      </c>
      <c r="AX351" s="91" t="str">
        <f t="shared" si="3196"/>
        <v/>
      </c>
      <c r="AY351" s="91" t="str">
        <f t="shared" si="3197"/>
        <v/>
      </c>
      <c r="AZ351" s="91" t="str">
        <f t="shared" si="3198"/>
        <v/>
      </c>
      <c r="BA351" s="91" t="str">
        <f t="shared" si="3199"/>
        <v/>
      </c>
      <c r="BB351" s="91" t="str">
        <f t="shared" si="3200"/>
        <v/>
      </c>
      <c r="BC351" s="91" t="str">
        <f t="shared" si="3201"/>
        <v/>
      </c>
      <c r="BD351" s="91" t="str">
        <f t="shared" si="3202"/>
        <v/>
      </c>
      <c r="BE351" s="91" t="str">
        <f t="shared" si="3203"/>
        <v/>
      </c>
      <c r="BF351" s="91" t="str">
        <f t="shared" si="3204"/>
        <v/>
      </c>
      <c r="BG351" s="91" t="str">
        <f t="shared" si="3205"/>
        <v/>
      </c>
      <c r="BH351" s="91" t="str">
        <f t="shared" si="3206"/>
        <v/>
      </c>
      <c r="BI351" s="91" t="str">
        <f t="shared" si="3207"/>
        <v/>
      </c>
      <c r="BJ351" s="91" t="str">
        <f t="shared" si="3208"/>
        <v/>
      </c>
      <c r="BK351" s="91" t="str">
        <f t="shared" si="3209"/>
        <v/>
      </c>
      <c r="BL351" s="91" t="str">
        <f t="shared" si="3210"/>
        <v/>
      </c>
      <c r="BM351" s="91" t="str">
        <f t="shared" si="3211"/>
        <v/>
      </c>
      <c r="BN351" s="91" t="str">
        <f t="shared" si="3212"/>
        <v/>
      </c>
      <c r="BO351" s="91" t="str">
        <f t="shared" si="3213"/>
        <v/>
      </c>
      <c r="BP351" s="91" t="str">
        <f t="shared" si="3214"/>
        <v/>
      </c>
      <c r="BQ351" s="91" t="str">
        <f t="shared" si="3215"/>
        <v/>
      </c>
      <c r="BR351" s="91" t="str">
        <f t="shared" si="3216"/>
        <v/>
      </c>
      <c r="BS351" s="91" t="str">
        <f t="shared" si="3217"/>
        <v/>
      </c>
      <c r="BT351" s="91" t="str">
        <f t="shared" si="3218"/>
        <v/>
      </c>
      <c r="BU351" s="91" t="str">
        <f t="shared" si="3219"/>
        <v/>
      </c>
      <c r="BV351" s="91" t="str">
        <f t="shared" si="3220"/>
        <v/>
      </c>
      <c r="BW351" s="91" t="str">
        <f t="shared" si="3221"/>
        <v/>
      </c>
      <c r="BX351" s="91" t="str">
        <f t="shared" si="3222"/>
        <v/>
      </c>
      <c r="BY351" s="91" t="str">
        <f t="shared" si="3223"/>
        <v/>
      </c>
      <c r="BZ351" s="91" t="str">
        <f t="shared" si="3224"/>
        <v/>
      </c>
      <c r="CA351" s="91" t="str">
        <f t="shared" si="3225"/>
        <v/>
      </c>
      <c r="CB351" s="91" t="str">
        <f t="shared" si="3226"/>
        <v/>
      </c>
      <c r="CC351" s="91" t="str">
        <f t="shared" si="3227"/>
        <v/>
      </c>
      <c r="CD351" s="91" t="str">
        <f t="shared" si="3228"/>
        <v/>
      </c>
      <c r="CE351" s="91" t="str">
        <f t="shared" si="3229"/>
        <v/>
      </c>
      <c r="CF351" s="91" t="str">
        <f t="shared" si="3230"/>
        <v/>
      </c>
      <c r="CG351" s="91" t="str">
        <f t="shared" si="3231"/>
        <v/>
      </c>
      <c r="CH351" s="91" t="str">
        <f t="shared" si="3232"/>
        <v/>
      </c>
      <c r="CI351" s="91" t="str">
        <f t="shared" si="3233"/>
        <v>нет</v>
      </c>
      <c r="CJ351" s="63" t="e">
        <f>IF(LEN('Описание предлагаемого товара'!#REF!)&gt;0,'Описание предлагаемого товара'!#REF!,"")</f>
        <v>#REF!</v>
      </c>
      <c r="CK351" s="91" t="e">
        <f t="shared" ref="CK351:CL351" si="3354">IFERROR(REPLACE(CJ351,FIND(CHAR(10),CJ351,1),1,""),CJ351)</f>
        <v>#REF!</v>
      </c>
      <c r="CL351" s="91" t="e">
        <f t="shared" si="3354"/>
        <v>#REF!</v>
      </c>
      <c r="CM351" s="91" t="e">
        <f t="shared" si="3235"/>
        <v>#REF!</v>
      </c>
      <c r="CN351" s="91" t="e">
        <f t="shared" si="3236"/>
        <v>#REF!</v>
      </c>
      <c r="CO351" s="91" t="e">
        <f t="shared" si="3237"/>
        <v>#REF!</v>
      </c>
      <c r="CP351" s="90" t="e">
        <f>IF(AU351="Не указан реестровый номер (мера нац.режима Запрет)","",IF(CI351="нет","",IF(CU351="да","исключение(не смотрим баллы)",IFERROR(IF(CI351*1&gt;0,IFERROR(IF(VLOOKUP(CI351*1,Обработ.выгрузка_реестра_РФ!$A:$G,7,)=0,"Баллы не установлены",VLOOKUP(CI351*1,Обработ.выгрузка_реестра_РФ!$A:$G,7,)),IF(LEN(CI351)&gt;14,"","нет номера в реестре РФ")),""),IF(LEN(CI351)=0,"","Некорректный реестровый номер")))))</f>
        <v>#REF!</v>
      </c>
      <c r="CQ351" s="33" t="e">
        <f>IF(LEN(C351)&gt;0,IFERROR(IF(LEN(H351)&gt;0,IF(LEN(VLOOKUP(H351,'исключения(не_смотрим_баллы)'!$A:$C,1,))&gt;0,"да","нет"),"не введен ОКПД2"),"нет"),"")</f>
        <v>#REF!</v>
      </c>
      <c r="CR351" s="33" t="e">
        <f ca="1">IF(CQ351="да",IF(TODAY()&lt;VLOOKUP(H351,'исключения(не_смотрим_баллы)'!$A:$C,3,),"да","нет"),"")</f>
        <v>#REF!</v>
      </c>
      <c r="CS351" s="33" t="str">
        <f>IFERROR(IF(CQ351="да",IF(VLOOKUP(CI351*1,Обработ.выгрузка_реестра_РФ!$A:$G,2,)&lt;VLOOKUP(H351,'исключения(не_смотрим_баллы)'!$A:$C,2,),"да","нет"),""),"")</f>
        <v/>
      </c>
      <c r="CT351" s="24"/>
      <c r="CU351" s="33" t="e">
        <f t="shared" si="3249"/>
        <v>#REF!</v>
      </c>
      <c r="CV351" s="91" t="e">
        <f t="shared" si="3250"/>
        <v>#REF!</v>
      </c>
      <c r="CW351" s="27" t="e">
        <f t="shared" si="3251"/>
        <v>#REF!</v>
      </c>
      <c r="CX351" s="26" t="e">
        <f t="shared" si="3180"/>
        <v>#REF!</v>
      </c>
      <c r="CY351" s="64" t="e">
        <f>IF(LEN('Описание предлагаемого товара'!#REF!)&gt;0,'Описание предлагаемого товара'!#REF!,"")</f>
        <v>#REF!</v>
      </c>
      <c r="CZ351" s="95" t="e">
        <f t="shared" si="3238"/>
        <v>#REF!</v>
      </c>
      <c r="DA351" s="95" t="e">
        <f t="shared" ref="DA351" si="3355">IFERROR(REPLACE(CZ351,FIND(" ",CZ351,1),1,""),CZ351)</f>
        <v>#REF!</v>
      </c>
      <c r="DB351" s="95" t="e">
        <f t="shared" si="3182"/>
        <v>#REF!</v>
      </c>
      <c r="DC351" s="95" t="e">
        <f t="shared" ref="DC351:DD351" si="3356">IFERROR(REPLACE(DB351,FIND("г.",DB351,1),2,""),DB351)</f>
        <v>#REF!</v>
      </c>
      <c r="DD351" s="95" t="e">
        <f t="shared" si="3356"/>
        <v>#REF!</v>
      </c>
      <c r="DE351" s="95" t="e">
        <f t="shared" ref="DE351:DF351" si="3357">IFERROR(REPLACE(DD351,FIND("г",DD351,1),1,""),DD351)</f>
        <v>#REF!</v>
      </c>
      <c r="DF351" s="95" t="e">
        <f t="shared" si="3357"/>
        <v>#REF!</v>
      </c>
      <c r="DG351" s="95" t="e">
        <f t="shared" si="3255"/>
        <v>#REF!</v>
      </c>
      <c r="DH351" s="25" t="str">
        <f>IFERROR(VLOOKUP(CI351*1,Обработ.выгрузка_реестра_РФ!$A:$G,5,),"")</f>
        <v/>
      </c>
      <c r="DI351" s="27" t="str">
        <f t="shared" si="3265"/>
        <v/>
      </c>
      <c r="DJ351" s="27" t="str">
        <f t="shared" ca="1" si="3242"/>
        <v/>
      </c>
      <c r="DK351" s="63" t="e">
        <f>IF(LEN('Описание предлагаемого товара'!#REF!)&gt;0,'Описание предлагаемого товара'!#REF!,"")</f>
        <v>#REF!</v>
      </c>
      <c r="DL351" s="63" t="e">
        <f>IF(LEN('Описание предлагаемого товара'!#REF!)&gt;0,'Описание предлагаемого товара'!#REF!,"")</f>
        <v>#REF!</v>
      </c>
      <c r="DM351" s="32"/>
    </row>
    <row r="352" spans="1:117" ht="48.75" customHeight="1" x14ac:dyDescent="0.25">
      <c r="A352" s="61" t="e">
        <f>IF(LEN('Описание предлагаемого товара'!#REF!)&gt;0,'Описание предлагаемого товара'!#REF!,"")</f>
        <v>#REF!</v>
      </c>
      <c r="B352" s="65" t="e">
        <f>IF(LEN('Описание предлагаемого товара'!#REF!)&gt;0,'Описание предлагаемого товара'!#REF!,"")</f>
        <v>#REF!</v>
      </c>
      <c r="C352" s="61" t="e">
        <f>IF(LEN('Описание предлагаемого товара'!#REF!)&gt;0,'Описание предлагаемого товара'!#REF!,"")</f>
        <v>#REF!</v>
      </c>
      <c r="D352" s="61" t="e">
        <f>IF(LEN('Описание предлагаемого товара'!#REF!)&gt;0,'Описание предлагаемого товара'!#REF!,"")</f>
        <v>#REF!</v>
      </c>
      <c r="E352" s="61" t="e">
        <f>IF(LEN('Описание предлагаемого товара'!#REF!)&gt;0,'Описание предлагаемого товара'!#REF!,"")</f>
        <v>#REF!</v>
      </c>
      <c r="F352" s="61" t="e">
        <f>IF(LEN('Описание предлагаемого товара'!#REF!)&gt;0,'Описание предлагаемого товара'!#REF!,"")</f>
        <v>#REF!</v>
      </c>
      <c r="G352" s="61" t="e">
        <f>IF(LEN('Описание предлагаемого товара'!#REF!)&gt;0,'Описание предлагаемого товара'!#REF!,"")</f>
        <v>#REF!</v>
      </c>
      <c r="H352" s="61" t="e">
        <f>IF(LEN('Описание предлагаемого товара'!#REF!)&gt;0,'Описание предлагаемого товара'!#REF!,"")</f>
        <v>#REF!</v>
      </c>
      <c r="I352" s="61" t="e">
        <f>IF(LEN('Описание предлагаемого товара'!#REF!)&gt;0,'Описание предлагаемого товара'!#REF!,"")</f>
        <v>#REF!</v>
      </c>
      <c r="J352" s="38" t="str">
        <f>IFERROR(VLOOKUP(B352,SAP!$A:$E,5,),"")</f>
        <v/>
      </c>
      <c r="K352" s="40" t="str">
        <f t="shared" si="3185"/>
        <v/>
      </c>
      <c r="L352" s="61" t="e">
        <f>IF(LEN('Описание предлагаемого товара'!#REF!)&gt;0,IFERROR('Описание предлагаемого товара'!#REF!*1,""),"")</f>
        <v>#REF!</v>
      </c>
      <c r="M352" s="39" t="str">
        <f>IFERROR(VLOOKUP(B352,SAP!$A:$E,2,),"")</f>
        <v/>
      </c>
      <c r="N352" s="41" t="str">
        <f t="shared" si="3321"/>
        <v/>
      </c>
      <c r="O352" s="39" t="str">
        <f t="shared" si="3172"/>
        <v/>
      </c>
      <c r="P352" s="36" t="e">
        <f>IF(LEN('Описание предлагаемого товара'!#REF!)&gt;0,'Описание предлагаемого товара'!#REF!,"")</f>
        <v>#REF!</v>
      </c>
      <c r="Q35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52" s="37" t="e">
        <f>IF(LEN('Описание предлагаемого товара'!#REF!)&gt;0,'Описание предлагаемого товара'!#REF!,"")</f>
        <v>#REF!</v>
      </c>
      <c r="S352" s="37" t="e">
        <f>IF(LEN('Описание предлагаемого товара'!#REF!)&gt;0,'Описание предлагаемого товара'!#REF!,"")</f>
        <v>#REF!</v>
      </c>
      <c r="T35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52" s="23" t="str">
        <f>IFERROR(VLOOKUP(CI352*1,Обработ.выгрузка_реестра_РФ!$A:$G,6,),"")</f>
        <v/>
      </c>
      <c r="V352" s="61" t="e">
        <f>IF(LEN('Описание предлагаемого товара'!#REF!)&gt;0,'Описание предлагаемого товара'!#REF!,"")</f>
        <v>#REF!</v>
      </c>
      <c r="W352" s="62" t="e">
        <f>IF(LEN('Описание предлагаемого товара'!#REF!)&gt;0,'Описание предлагаемого товара'!#REF!,"")</f>
        <v>#REF!</v>
      </c>
      <c r="X352" s="91" t="e">
        <f t="shared" ref="X352:Y352" si="3358">IFERROR(REPLACE(W352,FIND(CHAR(10),W352,1),1," "),W352)</f>
        <v>#REF!</v>
      </c>
      <c r="Y352" s="91" t="e">
        <f t="shared" si="3358"/>
        <v>#REF!</v>
      </c>
      <c r="Z352" s="91" t="e">
        <f t="shared" si="3187"/>
        <v>#REF!</v>
      </c>
      <c r="AA352" s="91" t="e">
        <f t="shared" si="3188"/>
        <v>#REF!</v>
      </c>
      <c r="AB352" s="91" t="e">
        <f t="shared" si="3189"/>
        <v>#REF!</v>
      </c>
      <c r="AC352" s="91" t="e">
        <f t="shared" ref="AC352:AF352" si="3359">IFERROR(REPLACE(AB352,FIND("  ",AB352,1),2," "),AB352)</f>
        <v>#REF!</v>
      </c>
      <c r="AD352" s="91" t="e">
        <f t="shared" si="3359"/>
        <v>#REF!</v>
      </c>
      <c r="AE352" s="91" t="e">
        <f t="shared" si="3359"/>
        <v>#REF!</v>
      </c>
      <c r="AF352" s="91" t="e">
        <f t="shared" si="3359"/>
        <v>#REF!</v>
      </c>
      <c r="AG352" s="23" t="str">
        <f>IFERROR(VLOOKUP(CI352*1,Обработ.выгрузка_реестра_РФ!$A:$G,4,),"")</f>
        <v/>
      </c>
      <c r="AH352" s="91" t="str">
        <f t="shared" ref="AH352:AI352" si="3360">IFERROR(REPLACE(AG352,FIND("-",AG352,1),1,"*"),AG352)</f>
        <v/>
      </c>
      <c r="AI352" s="91" t="str">
        <f t="shared" si="3360"/>
        <v/>
      </c>
      <c r="AJ352" s="27" t="str">
        <f t="shared" si="3287"/>
        <v/>
      </c>
      <c r="AK352" s="63" t="e">
        <f>IF(LEN('Описание предлагаемого товара'!#REF!)&gt;0,'Описание предлагаемого товара'!#REF!,"")</f>
        <v>#REF!</v>
      </c>
      <c r="AL352" s="91" t="e">
        <f t="shared" ref="AL352:AM352" si="3361">IFERROR(REPLACE(AK352,FIND(CHAR(10),AK352,1),1,""),AK352)</f>
        <v>#REF!</v>
      </c>
      <c r="AM352" s="91" t="e">
        <f t="shared" si="3361"/>
        <v>#REF!</v>
      </c>
      <c r="AN352" s="91" t="e">
        <f t="shared" ref="AN352:AR352" si="3362">IFERROR(REPLACE(AM352,FIND(" ",AM352,1),1,""),AM352)</f>
        <v>#REF!</v>
      </c>
      <c r="AO352" s="91" t="e">
        <f t="shared" si="3362"/>
        <v>#REF!</v>
      </c>
      <c r="AP352" s="91" t="e">
        <f t="shared" si="3362"/>
        <v>#REF!</v>
      </c>
      <c r="AQ352" s="91" t="e">
        <f t="shared" si="3362"/>
        <v>#REF!</v>
      </c>
      <c r="AR352" s="91" t="e">
        <f t="shared" si="3362"/>
        <v>#REF!</v>
      </c>
      <c r="AS352" s="91" t="e">
        <f t="shared" si="3194"/>
        <v>#REF!</v>
      </c>
      <c r="AT352" s="91" t="e">
        <f t="shared" si="3195"/>
        <v>#REF!</v>
      </c>
      <c r="AU352" s="32" t="e">
        <f t="shared" si="3178"/>
        <v>#REF!</v>
      </c>
      <c r="AV352" s="93" t="e">
        <f>'Описание предлагаемого товара'!#REF!</f>
        <v>#REF!</v>
      </c>
      <c r="AW352" s="91" t="e">
        <f>MIN(SEARCH({0,1,2,3,4,5,6,7,8,9},AV352&amp; "0123456789"))</f>
        <v>#REF!</v>
      </c>
      <c r="AX352" s="91" t="str">
        <f t="shared" si="3196"/>
        <v/>
      </c>
      <c r="AY352" s="91" t="str">
        <f t="shared" si="3197"/>
        <v/>
      </c>
      <c r="AZ352" s="91" t="str">
        <f t="shared" si="3198"/>
        <v/>
      </c>
      <c r="BA352" s="91" t="str">
        <f t="shared" si="3199"/>
        <v/>
      </c>
      <c r="BB352" s="91" t="str">
        <f t="shared" si="3200"/>
        <v/>
      </c>
      <c r="BC352" s="91" t="str">
        <f t="shared" si="3201"/>
        <v/>
      </c>
      <c r="BD352" s="91" t="str">
        <f t="shared" si="3202"/>
        <v/>
      </c>
      <c r="BE352" s="91" t="str">
        <f t="shared" si="3203"/>
        <v/>
      </c>
      <c r="BF352" s="91" t="str">
        <f t="shared" si="3204"/>
        <v/>
      </c>
      <c r="BG352" s="91" t="str">
        <f t="shared" si="3205"/>
        <v/>
      </c>
      <c r="BH352" s="91" t="str">
        <f t="shared" si="3206"/>
        <v/>
      </c>
      <c r="BI352" s="91" t="str">
        <f t="shared" si="3207"/>
        <v/>
      </c>
      <c r="BJ352" s="91" t="str">
        <f t="shared" si="3208"/>
        <v/>
      </c>
      <c r="BK352" s="91" t="str">
        <f t="shared" si="3209"/>
        <v/>
      </c>
      <c r="BL352" s="91" t="str">
        <f t="shared" si="3210"/>
        <v/>
      </c>
      <c r="BM352" s="91" t="str">
        <f t="shared" si="3211"/>
        <v/>
      </c>
      <c r="BN352" s="91" t="str">
        <f t="shared" si="3212"/>
        <v/>
      </c>
      <c r="BO352" s="91" t="str">
        <f t="shared" si="3213"/>
        <v/>
      </c>
      <c r="BP352" s="91" t="str">
        <f t="shared" si="3214"/>
        <v/>
      </c>
      <c r="BQ352" s="91" t="str">
        <f t="shared" si="3215"/>
        <v/>
      </c>
      <c r="BR352" s="91" t="str">
        <f t="shared" si="3216"/>
        <v/>
      </c>
      <c r="BS352" s="91" t="str">
        <f t="shared" si="3217"/>
        <v/>
      </c>
      <c r="BT352" s="91" t="str">
        <f t="shared" si="3218"/>
        <v/>
      </c>
      <c r="BU352" s="91" t="str">
        <f t="shared" si="3219"/>
        <v/>
      </c>
      <c r="BV352" s="91" t="str">
        <f t="shared" si="3220"/>
        <v/>
      </c>
      <c r="BW352" s="91" t="str">
        <f t="shared" si="3221"/>
        <v/>
      </c>
      <c r="BX352" s="91" t="str">
        <f t="shared" si="3222"/>
        <v/>
      </c>
      <c r="BY352" s="91" t="str">
        <f t="shared" si="3223"/>
        <v/>
      </c>
      <c r="BZ352" s="91" t="str">
        <f t="shared" si="3224"/>
        <v/>
      </c>
      <c r="CA352" s="91" t="str">
        <f t="shared" si="3225"/>
        <v/>
      </c>
      <c r="CB352" s="91" t="str">
        <f t="shared" si="3226"/>
        <v/>
      </c>
      <c r="CC352" s="91" t="str">
        <f t="shared" si="3227"/>
        <v/>
      </c>
      <c r="CD352" s="91" t="str">
        <f t="shared" si="3228"/>
        <v/>
      </c>
      <c r="CE352" s="91" t="str">
        <f t="shared" si="3229"/>
        <v/>
      </c>
      <c r="CF352" s="91" t="str">
        <f t="shared" si="3230"/>
        <v/>
      </c>
      <c r="CG352" s="91" t="str">
        <f t="shared" si="3231"/>
        <v/>
      </c>
      <c r="CH352" s="91" t="str">
        <f t="shared" si="3232"/>
        <v/>
      </c>
      <c r="CI352" s="91" t="str">
        <f t="shared" si="3233"/>
        <v>нет</v>
      </c>
      <c r="CJ352" s="63" t="e">
        <f>IF(LEN('Описание предлагаемого товара'!#REF!)&gt;0,'Описание предлагаемого товара'!#REF!,"")</f>
        <v>#REF!</v>
      </c>
      <c r="CK352" s="91" t="e">
        <f t="shared" ref="CK352:CL352" si="3363">IFERROR(REPLACE(CJ352,FIND(CHAR(10),CJ352,1),1,""),CJ352)</f>
        <v>#REF!</v>
      </c>
      <c r="CL352" s="91" t="e">
        <f t="shared" si="3363"/>
        <v>#REF!</v>
      </c>
      <c r="CM352" s="91" t="e">
        <f t="shared" si="3235"/>
        <v>#REF!</v>
      </c>
      <c r="CN352" s="91" t="e">
        <f t="shared" si="3236"/>
        <v>#REF!</v>
      </c>
      <c r="CO352" s="91" t="e">
        <f t="shared" si="3237"/>
        <v>#REF!</v>
      </c>
      <c r="CP352" s="90" t="e">
        <f>IF(AU352="Не указан реестровый номер (мера нац.режима Запрет)","",IF(CI352="нет","",IF(CU352="да","исключение(не смотрим баллы)",IFERROR(IF(CI352*1&gt;0,IFERROR(IF(VLOOKUP(CI352*1,Обработ.выгрузка_реестра_РФ!$A:$G,7,)=0,"Баллы не установлены",VLOOKUP(CI352*1,Обработ.выгрузка_реестра_РФ!$A:$G,7,)),IF(LEN(CI352)&gt;14,"","нет номера в реестре РФ")),""),IF(LEN(CI352)=0,"","Некорректный реестровый номер")))))</f>
        <v>#REF!</v>
      </c>
      <c r="CQ352" s="33" t="e">
        <f>IF(LEN(C352)&gt;0,IFERROR(IF(LEN(H352)&gt;0,IF(LEN(VLOOKUP(H352,'исключения(не_смотрим_баллы)'!$A:$C,1,))&gt;0,"да","нет"),"не введен ОКПД2"),"нет"),"")</f>
        <v>#REF!</v>
      </c>
      <c r="CR352" s="33" t="e">
        <f ca="1">IF(CQ352="да",IF(TODAY()&lt;VLOOKUP(H352,'исключения(не_смотрим_баллы)'!$A:$C,3,),"да","нет"),"")</f>
        <v>#REF!</v>
      </c>
      <c r="CS352" s="33" t="str">
        <f>IFERROR(IF(CQ352="да",IF(VLOOKUP(CI352*1,Обработ.выгрузка_реестра_РФ!$A:$G,2,)&lt;VLOOKUP(H352,'исключения(не_смотрим_баллы)'!$A:$C,2,),"да","нет"),""),"")</f>
        <v/>
      </c>
      <c r="CT352" s="24"/>
      <c r="CU352" s="33" t="e">
        <f t="shared" si="3249"/>
        <v>#REF!</v>
      </c>
      <c r="CV352" s="91" t="e">
        <f t="shared" si="3250"/>
        <v>#REF!</v>
      </c>
      <c r="CW352" s="27" t="e">
        <f t="shared" si="3251"/>
        <v>#REF!</v>
      </c>
      <c r="CX352" s="26" t="e">
        <f t="shared" si="3180"/>
        <v>#REF!</v>
      </c>
      <c r="CY352" s="64" t="e">
        <f>IF(LEN('Описание предлагаемого товара'!#REF!)&gt;0,'Описание предлагаемого товара'!#REF!,"")</f>
        <v>#REF!</v>
      </c>
      <c r="CZ352" s="95" t="e">
        <f t="shared" si="3238"/>
        <v>#REF!</v>
      </c>
      <c r="DA352" s="95" t="e">
        <f t="shared" ref="DA352" si="3364">IFERROR(REPLACE(CZ352,FIND(" ",CZ352,1),1,""),CZ352)</f>
        <v>#REF!</v>
      </c>
      <c r="DB352" s="95" t="e">
        <f t="shared" si="3182"/>
        <v>#REF!</v>
      </c>
      <c r="DC352" s="95" t="e">
        <f t="shared" ref="DC352:DD352" si="3365">IFERROR(REPLACE(DB352,FIND("г.",DB352,1),2,""),DB352)</f>
        <v>#REF!</v>
      </c>
      <c r="DD352" s="95" t="e">
        <f t="shared" si="3365"/>
        <v>#REF!</v>
      </c>
      <c r="DE352" s="95" t="e">
        <f t="shared" ref="DE352:DF352" si="3366">IFERROR(REPLACE(DD352,FIND("г",DD352,1),1,""),DD352)</f>
        <v>#REF!</v>
      </c>
      <c r="DF352" s="95" t="e">
        <f t="shared" si="3366"/>
        <v>#REF!</v>
      </c>
      <c r="DG352" s="95" t="e">
        <f t="shared" si="3255"/>
        <v>#REF!</v>
      </c>
      <c r="DH352" s="25" t="str">
        <f>IFERROR(VLOOKUP(CI352*1,Обработ.выгрузка_реестра_РФ!$A:$G,5,),"")</f>
        <v/>
      </c>
      <c r="DI352" s="27" t="str">
        <f t="shared" si="3265"/>
        <v/>
      </c>
      <c r="DJ352" s="27" t="str">
        <f t="shared" ca="1" si="3242"/>
        <v/>
      </c>
      <c r="DK352" s="63" t="e">
        <f>IF(LEN('Описание предлагаемого товара'!#REF!)&gt;0,'Описание предлагаемого товара'!#REF!,"")</f>
        <v>#REF!</v>
      </c>
      <c r="DL352" s="63" t="e">
        <f>IF(LEN('Описание предлагаемого товара'!#REF!)&gt;0,'Описание предлагаемого товара'!#REF!,"")</f>
        <v>#REF!</v>
      </c>
      <c r="DM352" s="32"/>
    </row>
    <row r="353" spans="1:117" ht="48.75" customHeight="1" x14ac:dyDescent="0.25">
      <c r="A353" s="61" t="e">
        <f>IF(LEN('Описание предлагаемого товара'!#REF!)&gt;0,'Описание предлагаемого товара'!#REF!,"")</f>
        <v>#REF!</v>
      </c>
      <c r="B353" s="65" t="e">
        <f>IF(LEN('Описание предлагаемого товара'!#REF!)&gt;0,'Описание предлагаемого товара'!#REF!,"")</f>
        <v>#REF!</v>
      </c>
      <c r="C353" s="61" t="e">
        <f>IF(LEN('Описание предлагаемого товара'!#REF!)&gt;0,'Описание предлагаемого товара'!#REF!,"")</f>
        <v>#REF!</v>
      </c>
      <c r="D353" s="61" t="e">
        <f>IF(LEN('Описание предлагаемого товара'!#REF!)&gt;0,'Описание предлагаемого товара'!#REF!,"")</f>
        <v>#REF!</v>
      </c>
      <c r="E353" s="61" t="e">
        <f>IF(LEN('Описание предлагаемого товара'!#REF!)&gt;0,'Описание предлагаемого товара'!#REF!,"")</f>
        <v>#REF!</v>
      </c>
      <c r="F353" s="61" t="e">
        <f>IF(LEN('Описание предлагаемого товара'!#REF!)&gt;0,'Описание предлагаемого товара'!#REF!,"")</f>
        <v>#REF!</v>
      </c>
      <c r="G353" s="61" t="e">
        <f>IF(LEN('Описание предлагаемого товара'!#REF!)&gt;0,'Описание предлагаемого товара'!#REF!,"")</f>
        <v>#REF!</v>
      </c>
      <c r="H353" s="61" t="e">
        <f>IF(LEN('Описание предлагаемого товара'!#REF!)&gt;0,'Описание предлагаемого товара'!#REF!,"")</f>
        <v>#REF!</v>
      </c>
      <c r="I353" s="61" t="e">
        <f>IF(LEN('Описание предлагаемого товара'!#REF!)&gt;0,'Описание предлагаемого товара'!#REF!,"")</f>
        <v>#REF!</v>
      </c>
      <c r="J353" s="38" t="str">
        <f>IFERROR(VLOOKUP(B353,SAP!$A:$E,5,),"")</f>
        <v/>
      </c>
      <c r="K353" s="40" t="str">
        <f t="shared" si="3185"/>
        <v/>
      </c>
      <c r="L353" s="61" t="e">
        <f>IF(LEN('Описание предлагаемого товара'!#REF!)&gt;0,IFERROR('Описание предлагаемого товара'!#REF!*1,""),"")</f>
        <v>#REF!</v>
      </c>
      <c r="M353" s="39" t="str">
        <f>IFERROR(VLOOKUP(B353,SAP!$A:$E,2,),"")</f>
        <v/>
      </c>
      <c r="N353" s="41" t="str">
        <f t="shared" si="3321"/>
        <v/>
      </c>
      <c r="O353" s="39" t="str">
        <f t="shared" si="3172"/>
        <v/>
      </c>
      <c r="P353" s="36" t="e">
        <f>IF(LEN('Описание предлагаемого товара'!#REF!)&gt;0,'Описание предлагаемого товара'!#REF!,"")</f>
        <v>#REF!</v>
      </c>
      <c r="Q35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53" s="37" t="e">
        <f>IF(LEN('Описание предлагаемого товара'!#REF!)&gt;0,'Описание предлагаемого товара'!#REF!,"")</f>
        <v>#REF!</v>
      </c>
      <c r="S353" s="37" t="e">
        <f>IF(LEN('Описание предлагаемого товара'!#REF!)&gt;0,'Описание предлагаемого товара'!#REF!,"")</f>
        <v>#REF!</v>
      </c>
      <c r="T35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53" s="23" t="str">
        <f>IFERROR(VLOOKUP(CI353*1,Обработ.выгрузка_реестра_РФ!$A:$G,6,),"")</f>
        <v/>
      </c>
      <c r="V353" s="61" t="e">
        <f>IF(LEN('Описание предлагаемого товара'!#REF!)&gt;0,'Описание предлагаемого товара'!#REF!,"")</f>
        <v>#REF!</v>
      </c>
      <c r="W353" s="62" t="e">
        <f>IF(LEN('Описание предлагаемого товара'!#REF!)&gt;0,'Описание предлагаемого товара'!#REF!,"")</f>
        <v>#REF!</v>
      </c>
      <c r="X353" s="91" t="e">
        <f t="shared" ref="X353:Y353" si="3367">IFERROR(REPLACE(W353,FIND(CHAR(10),W353,1),1," "),W353)</f>
        <v>#REF!</v>
      </c>
      <c r="Y353" s="91" t="e">
        <f t="shared" si="3367"/>
        <v>#REF!</v>
      </c>
      <c r="Z353" s="91" t="e">
        <f t="shared" si="3187"/>
        <v>#REF!</v>
      </c>
      <c r="AA353" s="91" t="e">
        <f t="shared" si="3188"/>
        <v>#REF!</v>
      </c>
      <c r="AB353" s="91" t="e">
        <f t="shared" si="3189"/>
        <v>#REF!</v>
      </c>
      <c r="AC353" s="91" t="e">
        <f t="shared" ref="AC353:AF353" si="3368">IFERROR(REPLACE(AB353,FIND("  ",AB353,1),2," "),AB353)</f>
        <v>#REF!</v>
      </c>
      <c r="AD353" s="91" t="e">
        <f t="shared" si="3368"/>
        <v>#REF!</v>
      </c>
      <c r="AE353" s="91" t="e">
        <f t="shared" si="3368"/>
        <v>#REF!</v>
      </c>
      <c r="AF353" s="91" t="e">
        <f t="shared" si="3368"/>
        <v>#REF!</v>
      </c>
      <c r="AG353" s="23" t="str">
        <f>IFERROR(VLOOKUP(CI353*1,Обработ.выгрузка_реестра_РФ!$A:$G,4,),"")</f>
        <v/>
      </c>
      <c r="AH353" s="91" t="str">
        <f t="shared" ref="AH353:AI353" si="3369">IFERROR(REPLACE(AG353,FIND("-",AG353,1),1,"*"),AG353)</f>
        <v/>
      </c>
      <c r="AI353" s="91" t="str">
        <f t="shared" si="3369"/>
        <v/>
      </c>
      <c r="AJ353" s="27" t="str">
        <f t="shared" si="3287"/>
        <v/>
      </c>
      <c r="AK353" s="63" t="e">
        <f>IF(LEN('Описание предлагаемого товара'!#REF!)&gt;0,'Описание предлагаемого товара'!#REF!,"")</f>
        <v>#REF!</v>
      </c>
      <c r="AL353" s="91" t="e">
        <f t="shared" ref="AL353:AM353" si="3370">IFERROR(REPLACE(AK353,FIND(CHAR(10),AK353,1),1,""),AK353)</f>
        <v>#REF!</v>
      </c>
      <c r="AM353" s="91" t="e">
        <f t="shared" si="3370"/>
        <v>#REF!</v>
      </c>
      <c r="AN353" s="91" t="e">
        <f t="shared" ref="AN353:AR353" si="3371">IFERROR(REPLACE(AM353,FIND(" ",AM353,1),1,""),AM353)</f>
        <v>#REF!</v>
      </c>
      <c r="AO353" s="91" t="e">
        <f t="shared" si="3371"/>
        <v>#REF!</v>
      </c>
      <c r="AP353" s="91" t="e">
        <f t="shared" si="3371"/>
        <v>#REF!</v>
      </c>
      <c r="AQ353" s="91" t="e">
        <f t="shared" si="3371"/>
        <v>#REF!</v>
      </c>
      <c r="AR353" s="91" t="e">
        <f t="shared" si="3371"/>
        <v>#REF!</v>
      </c>
      <c r="AS353" s="91" t="e">
        <f t="shared" si="3194"/>
        <v>#REF!</v>
      </c>
      <c r="AT353" s="91" t="e">
        <f t="shared" si="3195"/>
        <v>#REF!</v>
      </c>
      <c r="AU353" s="32" t="e">
        <f t="shared" si="3178"/>
        <v>#REF!</v>
      </c>
      <c r="AV353" s="93" t="e">
        <f>'Описание предлагаемого товара'!#REF!</f>
        <v>#REF!</v>
      </c>
      <c r="AW353" s="91" t="e">
        <f>MIN(SEARCH({0,1,2,3,4,5,6,7,8,9},AV353&amp; "0123456789"))</f>
        <v>#REF!</v>
      </c>
      <c r="AX353" s="91" t="str">
        <f t="shared" si="3196"/>
        <v/>
      </c>
      <c r="AY353" s="91" t="str">
        <f t="shared" si="3197"/>
        <v/>
      </c>
      <c r="AZ353" s="91" t="str">
        <f t="shared" si="3198"/>
        <v/>
      </c>
      <c r="BA353" s="91" t="str">
        <f t="shared" si="3199"/>
        <v/>
      </c>
      <c r="BB353" s="91" t="str">
        <f t="shared" si="3200"/>
        <v/>
      </c>
      <c r="BC353" s="91" t="str">
        <f t="shared" si="3201"/>
        <v/>
      </c>
      <c r="BD353" s="91" t="str">
        <f t="shared" si="3202"/>
        <v/>
      </c>
      <c r="BE353" s="91" t="str">
        <f t="shared" si="3203"/>
        <v/>
      </c>
      <c r="BF353" s="91" t="str">
        <f t="shared" si="3204"/>
        <v/>
      </c>
      <c r="BG353" s="91" t="str">
        <f t="shared" si="3205"/>
        <v/>
      </c>
      <c r="BH353" s="91" t="str">
        <f t="shared" si="3206"/>
        <v/>
      </c>
      <c r="BI353" s="91" t="str">
        <f t="shared" si="3207"/>
        <v/>
      </c>
      <c r="BJ353" s="91" t="str">
        <f t="shared" si="3208"/>
        <v/>
      </c>
      <c r="BK353" s="91" t="str">
        <f t="shared" si="3209"/>
        <v/>
      </c>
      <c r="BL353" s="91" t="str">
        <f t="shared" si="3210"/>
        <v/>
      </c>
      <c r="BM353" s="91" t="str">
        <f t="shared" si="3211"/>
        <v/>
      </c>
      <c r="BN353" s="91" t="str">
        <f t="shared" si="3212"/>
        <v/>
      </c>
      <c r="BO353" s="91" t="str">
        <f t="shared" si="3213"/>
        <v/>
      </c>
      <c r="BP353" s="91" t="str">
        <f t="shared" si="3214"/>
        <v/>
      </c>
      <c r="BQ353" s="91" t="str">
        <f t="shared" si="3215"/>
        <v/>
      </c>
      <c r="BR353" s="91" t="str">
        <f t="shared" si="3216"/>
        <v/>
      </c>
      <c r="BS353" s="91" t="str">
        <f t="shared" si="3217"/>
        <v/>
      </c>
      <c r="BT353" s="91" t="str">
        <f t="shared" si="3218"/>
        <v/>
      </c>
      <c r="BU353" s="91" t="str">
        <f t="shared" si="3219"/>
        <v/>
      </c>
      <c r="BV353" s="91" t="str">
        <f t="shared" si="3220"/>
        <v/>
      </c>
      <c r="BW353" s="91" t="str">
        <f t="shared" si="3221"/>
        <v/>
      </c>
      <c r="BX353" s="91" t="str">
        <f t="shared" si="3222"/>
        <v/>
      </c>
      <c r="BY353" s="91" t="str">
        <f t="shared" si="3223"/>
        <v/>
      </c>
      <c r="BZ353" s="91" t="str">
        <f t="shared" si="3224"/>
        <v/>
      </c>
      <c r="CA353" s="91" t="str">
        <f t="shared" si="3225"/>
        <v/>
      </c>
      <c r="CB353" s="91" t="str">
        <f t="shared" si="3226"/>
        <v/>
      </c>
      <c r="CC353" s="91" t="str">
        <f t="shared" si="3227"/>
        <v/>
      </c>
      <c r="CD353" s="91" t="str">
        <f t="shared" si="3228"/>
        <v/>
      </c>
      <c r="CE353" s="91" t="str">
        <f t="shared" si="3229"/>
        <v/>
      </c>
      <c r="CF353" s="91" t="str">
        <f t="shared" si="3230"/>
        <v/>
      </c>
      <c r="CG353" s="91" t="str">
        <f t="shared" si="3231"/>
        <v/>
      </c>
      <c r="CH353" s="91" t="str">
        <f t="shared" si="3232"/>
        <v/>
      </c>
      <c r="CI353" s="91" t="str">
        <f t="shared" si="3233"/>
        <v>нет</v>
      </c>
      <c r="CJ353" s="63" t="e">
        <f>IF(LEN('Описание предлагаемого товара'!#REF!)&gt;0,'Описание предлагаемого товара'!#REF!,"")</f>
        <v>#REF!</v>
      </c>
      <c r="CK353" s="91" t="e">
        <f t="shared" ref="CK353:CL353" si="3372">IFERROR(REPLACE(CJ353,FIND(CHAR(10),CJ353,1),1,""),CJ353)</f>
        <v>#REF!</v>
      </c>
      <c r="CL353" s="91" t="e">
        <f t="shared" si="3372"/>
        <v>#REF!</v>
      </c>
      <c r="CM353" s="91" t="e">
        <f t="shared" si="3235"/>
        <v>#REF!</v>
      </c>
      <c r="CN353" s="91" t="e">
        <f t="shared" si="3236"/>
        <v>#REF!</v>
      </c>
      <c r="CO353" s="91" t="e">
        <f t="shared" si="3237"/>
        <v>#REF!</v>
      </c>
      <c r="CP353" s="90" t="e">
        <f>IF(AU353="Не указан реестровый номер (мера нац.режима Запрет)","",IF(CI353="нет","",IF(CU353="да","исключение(не смотрим баллы)",IFERROR(IF(CI353*1&gt;0,IFERROR(IF(VLOOKUP(CI353*1,Обработ.выгрузка_реестра_РФ!$A:$G,7,)=0,"Баллы не установлены",VLOOKUP(CI353*1,Обработ.выгрузка_реестра_РФ!$A:$G,7,)),IF(LEN(CI353)&gt;14,"","нет номера в реестре РФ")),""),IF(LEN(CI353)=0,"","Некорректный реестровый номер")))))</f>
        <v>#REF!</v>
      </c>
      <c r="CQ353" s="33" t="e">
        <f>IF(LEN(C353)&gt;0,IFERROR(IF(LEN(H353)&gt;0,IF(LEN(VLOOKUP(H353,'исключения(не_смотрим_баллы)'!$A:$C,1,))&gt;0,"да","нет"),"не введен ОКПД2"),"нет"),"")</f>
        <v>#REF!</v>
      </c>
      <c r="CR353" s="33" t="e">
        <f ca="1">IF(CQ353="да",IF(TODAY()&lt;VLOOKUP(H353,'исключения(не_смотрим_баллы)'!$A:$C,3,),"да","нет"),"")</f>
        <v>#REF!</v>
      </c>
      <c r="CS353" s="33" t="str">
        <f>IFERROR(IF(CQ353="да",IF(VLOOKUP(CI353*1,Обработ.выгрузка_реестра_РФ!$A:$G,2,)&lt;VLOOKUP(H353,'исключения(не_смотрим_баллы)'!$A:$C,2,),"да","нет"),""),"")</f>
        <v/>
      </c>
      <c r="CT353" s="24"/>
      <c r="CU353" s="33" t="e">
        <f t="shared" si="3249"/>
        <v>#REF!</v>
      </c>
      <c r="CV353" s="91" t="e">
        <f t="shared" si="3250"/>
        <v>#REF!</v>
      </c>
      <c r="CW353" s="27" t="e">
        <f t="shared" si="3251"/>
        <v>#REF!</v>
      </c>
      <c r="CX353" s="26" t="e">
        <f t="shared" si="3180"/>
        <v>#REF!</v>
      </c>
      <c r="CY353" s="64" t="e">
        <f>IF(LEN('Описание предлагаемого товара'!#REF!)&gt;0,'Описание предлагаемого товара'!#REF!,"")</f>
        <v>#REF!</v>
      </c>
      <c r="CZ353" s="95" t="e">
        <f t="shared" si="3238"/>
        <v>#REF!</v>
      </c>
      <c r="DA353" s="95" t="e">
        <f t="shared" ref="DA353" si="3373">IFERROR(REPLACE(CZ353,FIND(" ",CZ353,1),1,""),CZ353)</f>
        <v>#REF!</v>
      </c>
      <c r="DB353" s="95" t="e">
        <f t="shared" si="3182"/>
        <v>#REF!</v>
      </c>
      <c r="DC353" s="95" t="e">
        <f t="shared" ref="DC353:DD353" si="3374">IFERROR(REPLACE(DB353,FIND("г.",DB353,1),2,""),DB353)</f>
        <v>#REF!</v>
      </c>
      <c r="DD353" s="95" t="e">
        <f t="shared" si="3374"/>
        <v>#REF!</v>
      </c>
      <c r="DE353" s="95" t="e">
        <f t="shared" ref="DE353:DF353" si="3375">IFERROR(REPLACE(DD353,FIND("г",DD353,1),1,""),DD353)</f>
        <v>#REF!</v>
      </c>
      <c r="DF353" s="95" t="e">
        <f t="shared" si="3375"/>
        <v>#REF!</v>
      </c>
      <c r="DG353" s="95" t="e">
        <f t="shared" si="3255"/>
        <v>#REF!</v>
      </c>
      <c r="DH353" s="25" t="str">
        <f>IFERROR(VLOOKUP(CI353*1,Обработ.выгрузка_реестра_РФ!$A:$G,5,),"")</f>
        <v/>
      </c>
      <c r="DI353" s="27" t="str">
        <f t="shared" si="3265"/>
        <v/>
      </c>
      <c r="DJ353" s="27" t="str">
        <f t="shared" ca="1" si="3242"/>
        <v/>
      </c>
      <c r="DK353" s="63" t="e">
        <f>IF(LEN('Описание предлагаемого товара'!#REF!)&gt;0,'Описание предлагаемого товара'!#REF!,"")</f>
        <v>#REF!</v>
      </c>
      <c r="DL353" s="63" t="e">
        <f>IF(LEN('Описание предлагаемого товара'!#REF!)&gt;0,'Описание предлагаемого товара'!#REF!,"")</f>
        <v>#REF!</v>
      </c>
      <c r="DM353" s="32"/>
    </row>
    <row r="354" spans="1:117" ht="48.75" customHeight="1" x14ac:dyDescent="0.25">
      <c r="A354" s="61" t="e">
        <f>IF(LEN('Описание предлагаемого товара'!#REF!)&gt;0,'Описание предлагаемого товара'!#REF!,"")</f>
        <v>#REF!</v>
      </c>
      <c r="B354" s="65" t="e">
        <f>IF(LEN('Описание предлагаемого товара'!#REF!)&gt;0,'Описание предлагаемого товара'!#REF!,"")</f>
        <v>#REF!</v>
      </c>
      <c r="C354" s="61" t="e">
        <f>IF(LEN('Описание предлагаемого товара'!#REF!)&gt;0,'Описание предлагаемого товара'!#REF!,"")</f>
        <v>#REF!</v>
      </c>
      <c r="D354" s="61" t="e">
        <f>IF(LEN('Описание предлагаемого товара'!#REF!)&gt;0,'Описание предлагаемого товара'!#REF!,"")</f>
        <v>#REF!</v>
      </c>
      <c r="E354" s="61" t="e">
        <f>IF(LEN('Описание предлагаемого товара'!#REF!)&gt;0,'Описание предлагаемого товара'!#REF!,"")</f>
        <v>#REF!</v>
      </c>
      <c r="F354" s="61" t="e">
        <f>IF(LEN('Описание предлагаемого товара'!#REF!)&gt;0,'Описание предлагаемого товара'!#REF!,"")</f>
        <v>#REF!</v>
      </c>
      <c r="G354" s="61" t="e">
        <f>IF(LEN('Описание предлагаемого товара'!#REF!)&gt;0,'Описание предлагаемого товара'!#REF!,"")</f>
        <v>#REF!</v>
      </c>
      <c r="H354" s="61" t="e">
        <f>IF(LEN('Описание предлагаемого товара'!#REF!)&gt;0,'Описание предлагаемого товара'!#REF!,"")</f>
        <v>#REF!</v>
      </c>
      <c r="I354" s="61" t="e">
        <f>IF(LEN('Описание предлагаемого товара'!#REF!)&gt;0,'Описание предлагаемого товара'!#REF!,"")</f>
        <v>#REF!</v>
      </c>
      <c r="J354" s="38" t="str">
        <f>IFERROR(VLOOKUP(B354,SAP!$A:$E,5,),"")</f>
        <v/>
      </c>
      <c r="K354" s="40" t="str">
        <f t="shared" si="3185"/>
        <v/>
      </c>
      <c r="L354" s="61" t="e">
        <f>IF(LEN('Описание предлагаемого товара'!#REF!)&gt;0,IFERROR('Описание предлагаемого товара'!#REF!*1,""),"")</f>
        <v>#REF!</v>
      </c>
      <c r="M354" s="39" t="str">
        <f>IFERROR(VLOOKUP(B354,SAP!$A:$E,2,),"")</f>
        <v/>
      </c>
      <c r="N354" s="41" t="str">
        <f t="shared" si="3321"/>
        <v/>
      </c>
      <c r="O354" s="39" t="str">
        <f t="shared" si="3172"/>
        <v/>
      </c>
      <c r="P354" s="36" t="e">
        <f>IF(LEN('Описание предлагаемого товара'!#REF!)&gt;0,'Описание предлагаемого товара'!#REF!,"")</f>
        <v>#REF!</v>
      </c>
      <c r="Q35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54" s="37" t="e">
        <f>IF(LEN('Описание предлагаемого товара'!#REF!)&gt;0,'Описание предлагаемого товара'!#REF!,"")</f>
        <v>#REF!</v>
      </c>
      <c r="S354" s="37" t="e">
        <f>IF(LEN('Описание предлагаемого товара'!#REF!)&gt;0,'Описание предлагаемого товара'!#REF!,"")</f>
        <v>#REF!</v>
      </c>
      <c r="T35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54" s="23" t="str">
        <f>IFERROR(VLOOKUP(CI354*1,Обработ.выгрузка_реестра_РФ!$A:$G,6,),"")</f>
        <v/>
      </c>
      <c r="V354" s="61" t="e">
        <f>IF(LEN('Описание предлагаемого товара'!#REF!)&gt;0,'Описание предлагаемого товара'!#REF!,"")</f>
        <v>#REF!</v>
      </c>
      <c r="W354" s="62" t="e">
        <f>IF(LEN('Описание предлагаемого товара'!#REF!)&gt;0,'Описание предлагаемого товара'!#REF!,"")</f>
        <v>#REF!</v>
      </c>
      <c r="X354" s="91" t="e">
        <f t="shared" ref="X354:Y354" si="3376">IFERROR(REPLACE(W354,FIND(CHAR(10),W354,1),1," "),W354)</f>
        <v>#REF!</v>
      </c>
      <c r="Y354" s="91" t="e">
        <f t="shared" si="3376"/>
        <v>#REF!</v>
      </c>
      <c r="Z354" s="91" t="e">
        <f t="shared" si="3187"/>
        <v>#REF!</v>
      </c>
      <c r="AA354" s="91" t="e">
        <f t="shared" si="3188"/>
        <v>#REF!</v>
      </c>
      <c r="AB354" s="91" t="e">
        <f t="shared" si="3189"/>
        <v>#REF!</v>
      </c>
      <c r="AC354" s="91" t="e">
        <f t="shared" ref="AC354:AF354" si="3377">IFERROR(REPLACE(AB354,FIND("  ",AB354,1),2," "),AB354)</f>
        <v>#REF!</v>
      </c>
      <c r="AD354" s="91" t="e">
        <f t="shared" si="3377"/>
        <v>#REF!</v>
      </c>
      <c r="AE354" s="91" t="e">
        <f t="shared" si="3377"/>
        <v>#REF!</v>
      </c>
      <c r="AF354" s="91" t="e">
        <f t="shared" si="3377"/>
        <v>#REF!</v>
      </c>
      <c r="AG354" s="23" t="str">
        <f>IFERROR(VLOOKUP(CI354*1,Обработ.выгрузка_реестра_РФ!$A:$G,4,),"")</f>
        <v/>
      </c>
      <c r="AH354" s="91" t="str">
        <f t="shared" ref="AH354:AI354" si="3378">IFERROR(REPLACE(AG354,FIND("-",AG354,1),1,"*"),AG354)</f>
        <v/>
      </c>
      <c r="AI354" s="91" t="str">
        <f t="shared" si="3378"/>
        <v/>
      </c>
      <c r="AJ354" s="27" t="str">
        <f t="shared" si="3287"/>
        <v/>
      </c>
      <c r="AK354" s="63" t="e">
        <f>IF(LEN('Описание предлагаемого товара'!#REF!)&gt;0,'Описание предлагаемого товара'!#REF!,"")</f>
        <v>#REF!</v>
      </c>
      <c r="AL354" s="91" t="e">
        <f t="shared" ref="AL354:AM354" si="3379">IFERROR(REPLACE(AK354,FIND(CHAR(10),AK354,1),1,""),AK354)</f>
        <v>#REF!</v>
      </c>
      <c r="AM354" s="91" t="e">
        <f t="shared" si="3379"/>
        <v>#REF!</v>
      </c>
      <c r="AN354" s="91" t="e">
        <f t="shared" ref="AN354:AR354" si="3380">IFERROR(REPLACE(AM354,FIND(" ",AM354,1),1,""),AM354)</f>
        <v>#REF!</v>
      </c>
      <c r="AO354" s="91" t="e">
        <f t="shared" si="3380"/>
        <v>#REF!</v>
      </c>
      <c r="AP354" s="91" t="e">
        <f t="shared" si="3380"/>
        <v>#REF!</v>
      </c>
      <c r="AQ354" s="91" t="e">
        <f t="shared" si="3380"/>
        <v>#REF!</v>
      </c>
      <c r="AR354" s="91" t="e">
        <f t="shared" si="3380"/>
        <v>#REF!</v>
      </c>
      <c r="AS354" s="91" t="e">
        <f t="shared" si="3194"/>
        <v>#REF!</v>
      </c>
      <c r="AT354" s="91" t="e">
        <f t="shared" si="3195"/>
        <v>#REF!</v>
      </c>
      <c r="AU354" s="32" t="e">
        <f t="shared" si="3178"/>
        <v>#REF!</v>
      </c>
      <c r="AV354" s="93" t="e">
        <f>'Описание предлагаемого товара'!#REF!</f>
        <v>#REF!</v>
      </c>
      <c r="AW354" s="91" t="e">
        <f>MIN(SEARCH({0,1,2,3,4,5,6,7,8,9},AV354&amp; "0123456789"))</f>
        <v>#REF!</v>
      </c>
      <c r="AX354" s="91" t="str">
        <f t="shared" si="3196"/>
        <v/>
      </c>
      <c r="AY354" s="91" t="str">
        <f t="shared" si="3197"/>
        <v/>
      </c>
      <c r="AZ354" s="91" t="str">
        <f t="shared" si="3198"/>
        <v/>
      </c>
      <c r="BA354" s="91" t="str">
        <f t="shared" si="3199"/>
        <v/>
      </c>
      <c r="BB354" s="91" t="str">
        <f t="shared" si="3200"/>
        <v/>
      </c>
      <c r="BC354" s="91" t="str">
        <f t="shared" si="3201"/>
        <v/>
      </c>
      <c r="BD354" s="91" t="str">
        <f t="shared" si="3202"/>
        <v/>
      </c>
      <c r="BE354" s="91" t="str">
        <f t="shared" si="3203"/>
        <v/>
      </c>
      <c r="BF354" s="91" t="str">
        <f t="shared" si="3204"/>
        <v/>
      </c>
      <c r="BG354" s="91" t="str">
        <f t="shared" si="3205"/>
        <v/>
      </c>
      <c r="BH354" s="91" t="str">
        <f t="shared" si="3206"/>
        <v/>
      </c>
      <c r="BI354" s="91" t="str">
        <f t="shared" si="3207"/>
        <v/>
      </c>
      <c r="BJ354" s="91" t="str">
        <f t="shared" si="3208"/>
        <v/>
      </c>
      <c r="BK354" s="91" t="str">
        <f t="shared" si="3209"/>
        <v/>
      </c>
      <c r="BL354" s="91" t="str">
        <f t="shared" si="3210"/>
        <v/>
      </c>
      <c r="BM354" s="91" t="str">
        <f t="shared" si="3211"/>
        <v/>
      </c>
      <c r="BN354" s="91" t="str">
        <f t="shared" si="3212"/>
        <v/>
      </c>
      <c r="BO354" s="91" t="str">
        <f t="shared" si="3213"/>
        <v/>
      </c>
      <c r="BP354" s="91" t="str">
        <f t="shared" si="3214"/>
        <v/>
      </c>
      <c r="BQ354" s="91" t="str">
        <f t="shared" si="3215"/>
        <v/>
      </c>
      <c r="BR354" s="91" t="str">
        <f t="shared" si="3216"/>
        <v/>
      </c>
      <c r="BS354" s="91" t="str">
        <f t="shared" si="3217"/>
        <v/>
      </c>
      <c r="BT354" s="91" t="str">
        <f t="shared" si="3218"/>
        <v/>
      </c>
      <c r="BU354" s="91" t="str">
        <f t="shared" si="3219"/>
        <v/>
      </c>
      <c r="BV354" s="91" t="str">
        <f t="shared" si="3220"/>
        <v/>
      </c>
      <c r="BW354" s="91" t="str">
        <f t="shared" si="3221"/>
        <v/>
      </c>
      <c r="BX354" s="91" t="str">
        <f t="shared" si="3222"/>
        <v/>
      </c>
      <c r="BY354" s="91" t="str">
        <f t="shared" si="3223"/>
        <v/>
      </c>
      <c r="BZ354" s="91" t="str">
        <f t="shared" si="3224"/>
        <v/>
      </c>
      <c r="CA354" s="91" t="str">
        <f t="shared" si="3225"/>
        <v/>
      </c>
      <c r="CB354" s="91" t="str">
        <f t="shared" si="3226"/>
        <v/>
      </c>
      <c r="CC354" s="91" t="str">
        <f t="shared" si="3227"/>
        <v/>
      </c>
      <c r="CD354" s="91" t="str">
        <f t="shared" si="3228"/>
        <v/>
      </c>
      <c r="CE354" s="91" t="str">
        <f t="shared" si="3229"/>
        <v/>
      </c>
      <c r="CF354" s="91" t="str">
        <f t="shared" si="3230"/>
        <v/>
      </c>
      <c r="CG354" s="91" t="str">
        <f t="shared" si="3231"/>
        <v/>
      </c>
      <c r="CH354" s="91" t="str">
        <f t="shared" si="3232"/>
        <v/>
      </c>
      <c r="CI354" s="91" t="str">
        <f t="shared" si="3233"/>
        <v>нет</v>
      </c>
      <c r="CJ354" s="63" t="e">
        <f>IF(LEN('Описание предлагаемого товара'!#REF!)&gt;0,'Описание предлагаемого товара'!#REF!,"")</f>
        <v>#REF!</v>
      </c>
      <c r="CK354" s="91" t="e">
        <f t="shared" ref="CK354:CL354" si="3381">IFERROR(REPLACE(CJ354,FIND(CHAR(10),CJ354,1),1,""),CJ354)</f>
        <v>#REF!</v>
      </c>
      <c r="CL354" s="91" t="e">
        <f t="shared" si="3381"/>
        <v>#REF!</v>
      </c>
      <c r="CM354" s="91" t="e">
        <f t="shared" si="3235"/>
        <v>#REF!</v>
      </c>
      <c r="CN354" s="91" t="e">
        <f t="shared" si="3236"/>
        <v>#REF!</v>
      </c>
      <c r="CO354" s="91" t="e">
        <f t="shared" si="3237"/>
        <v>#REF!</v>
      </c>
      <c r="CP354" s="90" t="e">
        <f>IF(AU354="Не указан реестровый номер (мера нац.режима Запрет)","",IF(CI354="нет","",IF(CU354="да","исключение(не смотрим баллы)",IFERROR(IF(CI354*1&gt;0,IFERROR(IF(VLOOKUP(CI354*1,Обработ.выгрузка_реестра_РФ!$A:$G,7,)=0,"Баллы не установлены",VLOOKUP(CI354*1,Обработ.выгрузка_реестра_РФ!$A:$G,7,)),IF(LEN(CI354)&gt;14,"","нет номера в реестре РФ")),""),IF(LEN(CI354)=0,"","Некорректный реестровый номер")))))</f>
        <v>#REF!</v>
      </c>
      <c r="CQ354" s="33" t="e">
        <f>IF(LEN(C354)&gt;0,IFERROR(IF(LEN(H354)&gt;0,IF(LEN(VLOOKUP(H354,'исключения(не_смотрим_баллы)'!$A:$C,1,))&gt;0,"да","нет"),"не введен ОКПД2"),"нет"),"")</f>
        <v>#REF!</v>
      </c>
      <c r="CR354" s="33" t="e">
        <f ca="1">IF(CQ354="да",IF(TODAY()&lt;VLOOKUP(H354,'исключения(не_смотрим_баллы)'!$A:$C,3,),"да","нет"),"")</f>
        <v>#REF!</v>
      </c>
      <c r="CS354" s="33" t="str">
        <f>IFERROR(IF(CQ354="да",IF(VLOOKUP(CI354*1,Обработ.выгрузка_реестра_РФ!$A:$G,2,)&lt;VLOOKUP(H354,'исключения(не_смотрим_баллы)'!$A:$C,2,),"да","нет"),""),"")</f>
        <v/>
      </c>
      <c r="CT354" s="24"/>
      <c r="CU354" s="33" t="e">
        <f t="shared" si="3249"/>
        <v>#REF!</v>
      </c>
      <c r="CV354" s="91" t="e">
        <f t="shared" si="3250"/>
        <v>#REF!</v>
      </c>
      <c r="CW354" s="27" t="e">
        <f t="shared" si="3251"/>
        <v>#REF!</v>
      </c>
      <c r="CX354" s="26" t="e">
        <f t="shared" si="3180"/>
        <v>#REF!</v>
      </c>
      <c r="CY354" s="64" t="e">
        <f>IF(LEN('Описание предлагаемого товара'!#REF!)&gt;0,'Описание предлагаемого товара'!#REF!,"")</f>
        <v>#REF!</v>
      </c>
      <c r="CZ354" s="95" t="e">
        <f t="shared" si="3238"/>
        <v>#REF!</v>
      </c>
      <c r="DA354" s="95" t="e">
        <f t="shared" ref="DA354" si="3382">IFERROR(REPLACE(CZ354,FIND(" ",CZ354,1),1,""),CZ354)</f>
        <v>#REF!</v>
      </c>
      <c r="DB354" s="95" t="e">
        <f t="shared" si="3182"/>
        <v>#REF!</v>
      </c>
      <c r="DC354" s="95" t="e">
        <f t="shared" ref="DC354:DD354" si="3383">IFERROR(REPLACE(DB354,FIND("г.",DB354,1),2,""),DB354)</f>
        <v>#REF!</v>
      </c>
      <c r="DD354" s="95" t="e">
        <f t="shared" si="3383"/>
        <v>#REF!</v>
      </c>
      <c r="DE354" s="95" t="e">
        <f t="shared" ref="DE354:DF354" si="3384">IFERROR(REPLACE(DD354,FIND("г",DD354,1),1,""),DD354)</f>
        <v>#REF!</v>
      </c>
      <c r="DF354" s="95" t="e">
        <f t="shared" si="3384"/>
        <v>#REF!</v>
      </c>
      <c r="DG354" s="95" t="e">
        <f t="shared" si="3255"/>
        <v>#REF!</v>
      </c>
      <c r="DH354" s="25" t="str">
        <f>IFERROR(VLOOKUP(CI354*1,Обработ.выгрузка_реестра_РФ!$A:$G,5,),"")</f>
        <v/>
      </c>
      <c r="DI354" s="27" t="str">
        <f t="shared" si="3265"/>
        <v/>
      </c>
      <c r="DJ354" s="27" t="str">
        <f t="shared" ca="1" si="3242"/>
        <v/>
      </c>
      <c r="DK354" s="63" t="e">
        <f>IF(LEN('Описание предлагаемого товара'!#REF!)&gt;0,'Описание предлагаемого товара'!#REF!,"")</f>
        <v>#REF!</v>
      </c>
      <c r="DL354" s="63" t="e">
        <f>IF(LEN('Описание предлагаемого товара'!#REF!)&gt;0,'Описание предлагаемого товара'!#REF!,"")</f>
        <v>#REF!</v>
      </c>
      <c r="DM354" s="32"/>
    </row>
    <row r="355" spans="1:117" ht="48.75" customHeight="1" x14ac:dyDescent="0.25">
      <c r="A355" s="61" t="e">
        <f>IF(LEN('Описание предлагаемого товара'!#REF!)&gt;0,'Описание предлагаемого товара'!#REF!,"")</f>
        <v>#REF!</v>
      </c>
      <c r="B355" s="65" t="e">
        <f>IF(LEN('Описание предлагаемого товара'!#REF!)&gt;0,'Описание предлагаемого товара'!#REF!,"")</f>
        <v>#REF!</v>
      </c>
      <c r="C355" s="61" t="e">
        <f>IF(LEN('Описание предлагаемого товара'!#REF!)&gt;0,'Описание предлагаемого товара'!#REF!,"")</f>
        <v>#REF!</v>
      </c>
      <c r="D355" s="61" t="e">
        <f>IF(LEN('Описание предлагаемого товара'!#REF!)&gt;0,'Описание предлагаемого товара'!#REF!,"")</f>
        <v>#REF!</v>
      </c>
      <c r="E355" s="61" t="e">
        <f>IF(LEN('Описание предлагаемого товара'!#REF!)&gt;0,'Описание предлагаемого товара'!#REF!,"")</f>
        <v>#REF!</v>
      </c>
      <c r="F355" s="61" t="e">
        <f>IF(LEN('Описание предлагаемого товара'!#REF!)&gt;0,'Описание предлагаемого товара'!#REF!,"")</f>
        <v>#REF!</v>
      </c>
      <c r="G355" s="61" t="e">
        <f>IF(LEN('Описание предлагаемого товара'!#REF!)&gt;0,'Описание предлагаемого товара'!#REF!,"")</f>
        <v>#REF!</v>
      </c>
      <c r="H355" s="61" t="e">
        <f>IF(LEN('Описание предлагаемого товара'!#REF!)&gt;0,'Описание предлагаемого товара'!#REF!,"")</f>
        <v>#REF!</v>
      </c>
      <c r="I355" s="61" t="e">
        <f>IF(LEN('Описание предлагаемого товара'!#REF!)&gt;0,'Описание предлагаемого товара'!#REF!,"")</f>
        <v>#REF!</v>
      </c>
      <c r="J355" s="38" t="str">
        <f>IFERROR(VLOOKUP(B355,SAP!$A:$E,5,),"")</f>
        <v/>
      </c>
      <c r="K355" s="40" t="str">
        <f t="shared" si="3185"/>
        <v/>
      </c>
      <c r="L355" s="61" t="e">
        <f>IF(LEN('Описание предлагаемого товара'!#REF!)&gt;0,IFERROR('Описание предлагаемого товара'!#REF!*1,""),"")</f>
        <v>#REF!</v>
      </c>
      <c r="M355" s="39" t="str">
        <f>IFERROR(VLOOKUP(B355,SAP!$A:$E,2,),"")</f>
        <v/>
      </c>
      <c r="N355" s="41" t="str">
        <f t="shared" si="3321"/>
        <v/>
      </c>
      <c r="O355" s="39" t="str">
        <f t="shared" si="3172"/>
        <v/>
      </c>
      <c r="P355" s="36" t="e">
        <f>IF(LEN('Описание предлагаемого товара'!#REF!)&gt;0,'Описание предлагаемого товара'!#REF!,"")</f>
        <v>#REF!</v>
      </c>
      <c r="Q35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55" s="37" t="e">
        <f>IF(LEN('Описание предлагаемого товара'!#REF!)&gt;0,'Описание предлагаемого товара'!#REF!,"")</f>
        <v>#REF!</v>
      </c>
      <c r="S355" s="37" t="e">
        <f>IF(LEN('Описание предлагаемого товара'!#REF!)&gt;0,'Описание предлагаемого товара'!#REF!,"")</f>
        <v>#REF!</v>
      </c>
      <c r="T35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55" s="23" t="str">
        <f>IFERROR(VLOOKUP(CI355*1,Обработ.выгрузка_реестра_РФ!$A:$G,6,),"")</f>
        <v/>
      </c>
      <c r="V355" s="61" t="e">
        <f>IF(LEN('Описание предлагаемого товара'!#REF!)&gt;0,'Описание предлагаемого товара'!#REF!,"")</f>
        <v>#REF!</v>
      </c>
      <c r="W355" s="62" t="e">
        <f>IF(LEN('Описание предлагаемого товара'!#REF!)&gt;0,'Описание предлагаемого товара'!#REF!,"")</f>
        <v>#REF!</v>
      </c>
      <c r="X355" s="91" t="e">
        <f t="shared" ref="X355:Y355" si="3385">IFERROR(REPLACE(W355,FIND(CHAR(10),W355,1),1," "),W355)</f>
        <v>#REF!</v>
      </c>
      <c r="Y355" s="91" t="e">
        <f t="shared" si="3385"/>
        <v>#REF!</v>
      </c>
      <c r="Z355" s="91" t="e">
        <f t="shared" si="3187"/>
        <v>#REF!</v>
      </c>
      <c r="AA355" s="91" t="e">
        <f t="shared" si="3188"/>
        <v>#REF!</v>
      </c>
      <c r="AB355" s="91" t="e">
        <f t="shared" si="3189"/>
        <v>#REF!</v>
      </c>
      <c r="AC355" s="91" t="e">
        <f t="shared" ref="AC355:AF355" si="3386">IFERROR(REPLACE(AB355,FIND("  ",AB355,1),2," "),AB355)</f>
        <v>#REF!</v>
      </c>
      <c r="AD355" s="91" t="e">
        <f t="shared" si="3386"/>
        <v>#REF!</v>
      </c>
      <c r="AE355" s="91" t="e">
        <f t="shared" si="3386"/>
        <v>#REF!</v>
      </c>
      <c r="AF355" s="91" t="e">
        <f t="shared" si="3386"/>
        <v>#REF!</v>
      </c>
      <c r="AG355" s="23" t="str">
        <f>IFERROR(VLOOKUP(CI355*1,Обработ.выгрузка_реестра_РФ!$A:$G,4,),"")</f>
        <v/>
      </c>
      <c r="AH355" s="91" t="str">
        <f t="shared" ref="AH355:AI355" si="3387">IFERROR(REPLACE(AG355,FIND("-",AG355,1),1,"*"),AG355)</f>
        <v/>
      </c>
      <c r="AI355" s="91" t="str">
        <f t="shared" si="3387"/>
        <v/>
      </c>
      <c r="AJ355" s="27" t="str">
        <f t="shared" si="3287"/>
        <v/>
      </c>
      <c r="AK355" s="63" t="e">
        <f>IF(LEN('Описание предлагаемого товара'!#REF!)&gt;0,'Описание предлагаемого товара'!#REF!,"")</f>
        <v>#REF!</v>
      </c>
      <c r="AL355" s="91" t="e">
        <f t="shared" ref="AL355:AM355" si="3388">IFERROR(REPLACE(AK355,FIND(CHAR(10),AK355,1),1,""),AK355)</f>
        <v>#REF!</v>
      </c>
      <c r="AM355" s="91" t="e">
        <f t="shared" si="3388"/>
        <v>#REF!</v>
      </c>
      <c r="AN355" s="91" t="e">
        <f t="shared" ref="AN355:AR355" si="3389">IFERROR(REPLACE(AM355,FIND(" ",AM355,1),1,""),AM355)</f>
        <v>#REF!</v>
      </c>
      <c r="AO355" s="91" t="e">
        <f t="shared" si="3389"/>
        <v>#REF!</v>
      </c>
      <c r="AP355" s="91" t="e">
        <f t="shared" si="3389"/>
        <v>#REF!</v>
      </c>
      <c r="AQ355" s="91" t="e">
        <f t="shared" si="3389"/>
        <v>#REF!</v>
      </c>
      <c r="AR355" s="91" t="e">
        <f t="shared" si="3389"/>
        <v>#REF!</v>
      </c>
      <c r="AS355" s="91" t="e">
        <f t="shared" si="3194"/>
        <v>#REF!</v>
      </c>
      <c r="AT355" s="91" t="e">
        <f t="shared" si="3195"/>
        <v>#REF!</v>
      </c>
      <c r="AU355" s="32" t="e">
        <f t="shared" si="3178"/>
        <v>#REF!</v>
      </c>
      <c r="AV355" s="93" t="e">
        <f>'Описание предлагаемого товара'!#REF!</f>
        <v>#REF!</v>
      </c>
      <c r="AW355" s="91" t="e">
        <f>MIN(SEARCH({0,1,2,3,4,5,6,7,8,9},AV355&amp; "0123456789"))</f>
        <v>#REF!</v>
      </c>
      <c r="AX355" s="91" t="str">
        <f t="shared" si="3196"/>
        <v/>
      </c>
      <c r="AY355" s="91" t="str">
        <f t="shared" si="3197"/>
        <v/>
      </c>
      <c r="AZ355" s="91" t="str">
        <f t="shared" si="3198"/>
        <v/>
      </c>
      <c r="BA355" s="91" t="str">
        <f t="shared" si="3199"/>
        <v/>
      </c>
      <c r="BB355" s="91" t="str">
        <f t="shared" si="3200"/>
        <v/>
      </c>
      <c r="BC355" s="91" t="str">
        <f t="shared" si="3201"/>
        <v/>
      </c>
      <c r="BD355" s="91" t="str">
        <f t="shared" si="3202"/>
        <v/>
      </c>
      <c r="BE355" s="91" t="str">
        <f t="shared" si="3203"/>
        <v/>
      </c>
      <c r="BF355" s="91" t="str">
        <f t="shared" si="3204"/>
        <v/>
      </c>
      <c r="BG355" s="91" t="str">
        <f t="shared" si="3205"/>
        <v/>
      </c>
      <c r="BH355" s="91" t="str">
        <f t="shared" si="3206"/>
        <v/>
      </c>
      <c r="BI355" s="91" t="str">
        <f t="shared" si="3207"/>
        <v/>
      </c>
      <c r="BJ355" s="91" t="str">
        <f t="shared" si="3208"/>
        <v/>
      </c>
      <c r="BK355" s="91" t="str">
        <f t="shared" si="3209"/>
        <v/>
      </c>
      <c r="BL355" s="91" t="str">
        <f t="shared" si="3210"/>
        <v/>
      </c>
      <c r="BM355" s="91" t="str">
        <f t="shared" si="3211"/>
        <v/>
      </c>
      <c r="BN355" s="91" t="str">
        <f t="shared" si="3212"/>
        <v/>
      </c>
      <c r="BO355" s="91" t="str">
        <f t="shared" si="3213"/>
        <v/>
      </c>
      <c r="BP355" s="91" t="str">
        <f t="shared" si="3214"/>
        <v/>
      </c>
      <c r="BQ355" s="91" t="str">
        <f t="shared" si="3215"/>
        <v/>
      </c>
      <c r="BR355" s="91" t="str">
        <f t="shared" si="3216"/>
        <v/>
      </c>
      <c r="BS355" s="91" t="str">
        <f t="shared" si="3217"/>
        <v/>
      </c>
      <c r="BT355" s="91" t="str">
        <f t="shared" si="3218"/>
        <v/>
      </c>
      <c r="BU355" s="91" t="str">
        <f t="shared" si="3219"/>
        <v/>
      </c>
      <c r="BV355" s="91" t="str">
        <f t="shared" si="3220"/>
        <v/>
      </c>
      <c r="BW355" s="91" t="str">
        <f t="shared" si="3221"/>
        <v/>
      </c>
      <c r="BX355" s="91" t="str">
        <f t="shared" si="3222"/>
        <v/>
      </c>
      <c r="BY355" s="91" t="str">
        <f t="shared" si="3223"/>
        <v/>
      </c>
      <c r="BZ355" s="91" t="str">
        <f t="shared" si="3224"/>
        <v/>
      </c>
      <c r="CA355" s="91" t="str">
        <f t="shared" si="3225"/>
        <v/>
      </c>
      <c r="CB355" s="91" t="str">
        <f t="shared" si="3226"/>
        <v/>
      </c>
      <c r="CC355" s="91" t="str">
        <f t="shared" si="3227"/>
        <v/>
      </c>
      <c r="CD355" s="91" t="str">
        <f t="shared" si="3228"/>
        <v/>
      </c>
      <c r="CE355" s="91" t="str">
        <f t="shared" si="3229"/>
        <v/>
      </c>
      <c r="CF355" s="91" t="str">
        <f t="shared" si="3230"/>
        <v/>
      </c>
      <c r="CG355" s="91" t="str">
        <f t="shared" si="3231"/>
        <v/>
      </c>
      <c r="CH355" s="91" t="str">
        <f t="shared" si="3232"/>
        <v/>
      </c>
      <c r="CI355" s="91" t="str">
        <f t="shared" si="3233"/>
        <v>нет</v>
      </c>
      <c r="CJ355" s="63" t="e">
        <f>IF(LEN('Описание предлагаемого товара'!#REF!)&gt;0,'Описание предлагаемого товара'!#REF!,"")</f>
        <v>#REF!</v>
      </c>
      <c r="CK355" s="91" t="e">
        <f t="shared" ref="CK355:CL355" si="3390">IFERROR(REPLACE(CJ355,FIND(CHAR(10),CJ355,1),1,""),CJ355)</f>
        <v>#REF!</v>
      </c>
      <c r="CL355" s="91" t="e">
        <f t="shared" si="3390"/>
        <v>#REF!</v>
      </c>
      <c r="CM355" s="91" t="e">
        <f t="shared" si="3235"/>
        <v>#REF!</v>
      </c>
      <c r="CN355" s="91" t="e">
        <f t="shared" si="3236"/>
        <v>#REF!</v>
      </c>
      <c r="CO355" s="91" t="e">
        <f t="shared" si="3237"/>
        <v>#REF!</v>
      </c>
      <c r="CP355" s="90" t="e">
        <f>IF(AU355="Не указан реестровый номер (мера нац.режима Запрет)","",IF(CI355="нет","",IF(CU355="да","исключение(не смотрим баллы)",IFERROR(IF(CI355*1&gt;0,IFERROR(IF(VLOOKUP(CI355*1,Обработ.выгрузка_реестра_РФ!$A:$G,7,)=0,"Баллы не установлены",VLOOKUP(CI355*1,Обработ.выгрузка_реестра_РФ!$A:$G,7,)),IF(LEN(CI355)&gt;14,"","нет номера в реестре РФ")),""),IF(LEN(CI355)=0,"","Некорректный реестровый номер")))))</f>
        <v>#REF!</v>
      </c>
      <c r="CQ355" s="33" t="e">
        <f>IF(LEN(C355)&gt;0,IFERROR(IF(LEN(H355)&gt;0,IF(LEN(VLOOKUP(H355,'исключения(не_смотрим_баллы)'!$A:$C,1,))&gt;0,"да","нет"),"не введен ОКПД2"),"нет"),"")</f>
        <v>#REF!</v>
      </c>
      <c r="CR355" s="33" t="e">
        <f ca="1">IF(CQ355="да",IF(TODAY()&lt;VLOOKUP(H355,'исключения(не_смотрим_баллы)'!$A:$C,3,),"да","нет"),"")</f>
        <v>#REF!</v>
      </c>
      <c r="CS355" s="33" t="str">
        <f>IFERROR(IF(CQ355="да",IF(VLOOKUP(CI355*1,Обработ.выгрузка_реестра_РФ!$A:$G,2,)&lt;VLOOKUP(H355,'исключения(не_смотрим_баллы)'!$A:$C,2,),"да","нет"),""),"")</f>
        <v/>
      </c>
      <c r="CT355" s="24"/>
      <c r="CU355" s="33" t="e">
        <f t="shared" si="3249"/>
        <v>#REF!</v>
      </c>
      <c r="CV355" s="91" t="e">
        <f t="shared" si="3250"/>
        <v>#REF!</v>
      </c>
      <c r="CW355" s="27" t="e">
        <f t="shared" si="3251"/>
        <v>#REF!</v>
      </c>
      <c r="CX355" s="26" t="e">
        <f t="shared" si="3180"/>
        <v>#REF!</v>
      </c>
      <c r="CY355" s="64" t="e">
        <f>IF(LEN('Описание предлагаемого товара'!#REF!)&gt;0,'Описание предлагаемого товара'!#REF!,"")</f>
        <v>#REF!</v>
      </c>
      <c r="CZ355" s="95" t="e">
        <f t="shared" si="3238"/>
        <v>#REF!</v>
      </c>
      <c r="DA355" s="95" t="e">
        <f t="shared" ref="DA355" si="3391">IFERROR(REPLACE(CZ355,FIND(" ",CZ355,1),1,""),CZ355)</f>
        <v>#REF!</v>
      </c>
      <c r="DB355" s="95" t="e">
        <f t="shared" si="3182"/>
        <v>#REF!</v>
      </c>
      <c r="DC355" s="95" t="e">
        <f t="shared" ref="DC355:DD355" si="3392">IFERROR(REPLACE(DB355,FIND("г.",DB355,1),2,""),DB355)</f>
        <v>#REF!</v>
      </c>
      <c r="DD355" s="95" t="e">
        <f t="shared" si="3392"/>
        <v>#REF!</v>
      </c>
      <c r="DE355" s="95" t="e">
        <f t="shared" ref="DE355:DF355" si="3393">IFERROR(REPLACE(DD355,FIND("г",DD355,1),1,""),DD355)</f>
        <v>#REF!</v>
      </c>
      <c r="DF355" s="95" t="e">
        <f t="shared" si="3393"/>
        <v>#REF!</v>
      </c>
      <c r="DG355" s="95" t="e">
        <f t="shared" si="3255"/>
        <v>#REF!</v>
      </c>
      <c r="DH355" s="25" t="str">
        <f>IFERROR(VLOOKUP(CI355*1,Обработ.выгрузка_реестра_РФ!$A:$G,5,),"")</f>
        <v/>
      </c>
      <c r="DI355" s="27" t="str">
        <f t="shared" si="3265"/>
        <v/>
      </c>
      <c r="DJ355" s="27" t="str">
        <f t="shared" ca="1" si="3242"/>
        <v/>
      </c>
      <c r="DK355" s="63" t="e">
        <f>IF(LEN('Описание предлагаемого товара'!#REF!)&gt;0,'Описание предлагаемого товара'!#REF!,"")</f>
        <v>#REF!</v>
      </c>
      <c r="DL355" s="63" t="e">
        <f>IF(LEN('Описание предлагаемого товара'!#REF!)&gt;0,'Описание предлагаемого товара'!#REF!,"")</f>
        <v>#REF!</v>
      </c>
      <c r="DM355" s="32"/>
    </row>
    <row r="356" spans="1:117" ht="48.75" customHeight="1" x14ac:dyDescent="0.25">
      <c r="A356" s="61" t="e">
        <f>IF(LEN('Описание предлагаемого товара'!#REF!)&gt;0,'Описание предлагаемого товара'!#REF!,"")</f>
        <v>#REF!</v>
      </c>
      <c r="B356" s="65" t="e">
        <f>IF(LEN('Описание предлагаемого товара'!#REF!)&gt;0,'Описание предлагаемого товара'!#REF!,"")</f>
        <v>#REF!</v>
      </c>
      <c r="C356" s="61" t="e">
        <f>IF(LEN('Описание предлагаемого товара'!#REF!)&gt;0,'Описание предлагаемого товара'!#REF!,"")</f>
        <v>#REF!</v>
      </c>
      <c r="D356" s="61" t="e">
        <f>IF(LEN('Описание предлагаемого товара'!#REF!)&gt;0,'Описание предлагаемого товара'!#REF!,"")</f>
        <v>#REF!</v>
      </c>
      <c r="E356" s="61" t="e">
        <f>IF(LEN('Описание предлагаемого товара'!#REF!)&gt;0,'Описание предлагаемого товара'!#REF!,"")</f>
        <v>#REF!</v>
      </c>
      <c r="F356" s="61" t="e">
        <f>IF(LEN('Описание предлагаемого товара'!#REF!)&gt;0,'Описание предлагаемого товара'!#REF!,"")</f>
        <v>#REF!</v>
      </c>
      <c r="G356" s="61" t="e">
        <f>IF(LEN('Описание предлагаемого товара'!#REF!)&gt;0,'Описание предлагаемого товара'!#REF!,"")</f>
        <v>#REF!</v>
      </c>
      <c r="H356" s="61" t="e">
        <f>IF(LEN('Описание предлагаемого товара'!#REF!)&gt;0,'Описание предлагаемого товара'!#REF!,"")</f>
        <v>#REF!</v>
      </c>
      <c r="I356" s="61" t="e">
        <f>IF(LEN('Описание предлагаемого товара'!#REF!)&gt;0,'Описание предлагаемого товара'!#REF!,"")</f>
        <v>#REF!</v>
      </c>
      <c r="J356" s="38" t="str">
        <f>IFERROR(VLOOKUP(B356,SAP!$A:$E,5,),"")</f>
        <v/>
      </c>
      <c r="K356" s="40" t="str">
        <f t="shared" si="3185"/>
        <v/>
      </c>
      <c r="L356" s="61" t="e">
        <f>IF(LEN('Описание предлагаемого товара'!#REF!)&gt;0,IFERROR('Описание предлагаемого товара'!#REF!*1,""),"")</f>
        <v>#REF!</v>
      </c>
      <c r="M356" s="39" t="str">
        <f>IFERROR(VLOOKUP(B356,SAP!$A:$E,2,),"")</f>
        <v/>
      </c>
      <c r="N356" s="41" t="str">
        <f t="shared" si="3321"/>
        <v/>
      </c>
      <c r="O356" s="39" t="str">
        <f t="shared" si="3172"/>
        <v/>
      </c>
      <c r="P356" s="36" t="e">
        <f>IF(LEN('Описание предлагаемого товара'!#REF!)&gt;0,'Описание предлагаемого товара'!#REF!,"")</f>
        <v>#REF!</v>
      </c>
      <c r="Q35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56" s="37" t="e">
        <f>IF(LEN('Описание предлагаемого товара'!#REF!)&gt;0,'Описание предлагаемого товара'!#REF!,"")</f>
        <v>#REF!</v>
      </c>
      <c r="S356" s="37" t="e">
        <f>IF(LEN('Описание предлагаемого товара'!#REF!)&gt;0,'Описание предлагаемого товара'!#REF!,"")</f>
        <v>#REF!</v>
      </c>
      <c r="T35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56" s="23" t="str">
        <f>IFERROR(VLOOKUP(CI356*1,Обработ.выгрузка_реестра_РФ!$A:$G,6,),"")</f>
        <v/>
      </c>
      <c r="V356" s="61" t="e">
        <f>IF(LEN('Описание предлагаемого товара'!#REF!)&gt;0,'Описание предлагаемого товара'!#REF!,"")</f>
        <v>#REF!</v>
      </c>
      <c r="W356" s="62" t="e">
        <f>IF(LEN('Описание предлагаемого товара'!#REF!)&gt;0,'Описание предлагаемого товара'!#REF!,"")</f>
        <v>#REF!</v>
      </c>
      <c r="X356" s="91" t="e">
        <f t="shared" ref="X356:Y356" si="3394">IFERROR(REPLACE(W356,FIND(CHAR(10),W356,1),1," "),W356)</f>
        <v>#REF!</v>
      </c>
      <c r="Y356" s="91" t="e">
        <f t="shared" si="3394"/>
        <v>#REF!</v>
      </c>
      <c r="Z356" s="91" t="e">
        <f t="shared" si="3187"/>
        <v>#REF!</v>
      </c>
      <c r="AA356" s="91" t="e">
        <f t="shared" si="3188"/>
        <v>#REF!</v>
      </c>
      <c r="AB356" s="91" t="e">
        <f t="shared" si="3189"/>
        <v>#REF!</v>
      </c>
      <c r="AC356" s="91" t="e">
        <f t="shared" ref="AC356:AF356" si="3395">IFERROR(REPLACE(AB356,FIND("  ",AB356,1),2," "),AB356)</f>
        <v>#REF!</v>
      </c>
      <c r="AD356" s="91" t="e">
        <f t="shared" si="3395"/>
        <v>#REF!</v>
      </c>
      <c r="AE356" s="91" t="e">
        <f t="shared" si="3395"/>
        <v>#REF!</v>
      </c>
      <c r="AF356" s="91" t="e">
        <f t="shared" si="3395"/>
        <v>#REF!</v>
      </c>
      <c r="AG356" s="23" t="str">
        <f>IFERROR(VLOOKUP(CI356*1,Обработ.выгрузка_реестра_РФ!$A:$G,4,),"")</f>
        <v/>
      </c>
      <c r="AH356" s="91" t="str">
        <f t="shared" ref="AH356:AI356" si="3396">IFERROR(REPLACE(AG356,FIND("-",AG356,1),1,"*"),AG356)</f>
        <v/>
      </c>
      <c r="AI356" s="91" t="str">
        <f t="shared" si="3396"/>
        <v/>
      </c>
      <c r="AJ356" s="27" t="str">
        <f t="shared" si="3287"/>
        <v/>
      </c>
      <c r="AK356" s="63" t="e">
        <f>IF(LEN('Описание предлагаемого товара'!#REF!)&gt;0,'Описание предлагаемого товара'!#REF!,"")</f>
        <v>#REF!</v>
      </c>
      <c r="AL356" s="91" t="e">
        <f t="shared" ref="AL356:AM356" si="3397">IFERROR(REPLACE(AK356,FIND(CHAR(10),AK356,1),1,""),AK356)</f>
        <v>#REF!</v>
      </c>
      <c r="AM356" s="91" t="e">
        <f t="shared" si="3397"/>
        <v>#REF!</v>
      </c>
      <c r="AN356" s="91" t="e">
        <f t="shared" ref="AN356:AR356" si="3398">IFERROR(REPLACE(AM356,FIND(" ",AM356,1),1,""),AM356)</f>
        <v>#REF!</v>
      </c>
      <c r="AO356" s="91" t="e">
        <f t="shared" si="3398"/>
        <v>#REF!</v>
      </c>
      <c r="AP356" s="91" t="e">
        <f t="shared" si="3398"/>
        <v>#REF!</v>
      </c>
      <c r="AQ356" s="91" t="e">
        <f t="shared" si="3398"/>
        <v>#REF!</v>
      </c>
      <c r="AR356" s="91" t="e">
        <f t="shared" si="3398"/>
        <v>#REF!</v>
      </c>
      <c r="AS356" s="91" t="e">
        <f t="shared" si="3194"/>
        <v>#REF!</v>
      </c>
      <c r="AT356" s="91" t="e">
        <f t="shared" si="3195"/>
        <v>#REF!</v>
      </c>
      <c r="AU356" s="32" t="e">
        <f t="shared" si="3178"/>
        <v>#REF!</v>
      </c>
      <c r="AV356" s="93" t="e">
        <f>'Описание предлагаемого товара'!#REF!</f>
        <v>#REF!</v>
      </c>
      <c r="AW356" s="91" t="e">
        <f>MIN(SEARCH({0,1,2,3,4,5,6,7,8,9},AV356&amp; "0123456789"))</f>
        <v>#REF!</v>
      </c>
      <c r="AX356" s="91" t="str">
        <f t="shared" si="3196"/>
        <v/>
      </c>
      <c r="AY356" s="91" t="str">
        <f t="shared" si="3197"/>
        <v/>
      </c>
      <c r="AZ356" s="91" t="str">
        <f t="shared" si="3198"/>
        <v/>
      </c>
      <c r="BA356" s="91" t="str">
        <f t="shared" si="3199"/>
        <v/>
      </c>
      <c r="BB356" s="91" t="str">
        <f t="shared" si="3200"/>
        <v/>
      </c>
      <c r="BC356" s="91" t="str">
        <f t="shared" si="3201"/>
        <v/>
      </c>
      <c r="BD356" s="91" t="str">
        <f t="shared" si="3202"/>
        <v/>
      </c>
      <c r="BE356" s="91" t="str">
        <f t="shared" si="3203"/>
        <v/>
      </c>
      <c r="BF356" s="91" t="str">
        <f t="shared" si="3204"/>
        <v/>
      </c>
      <c r="BG356" s="91" t="str">
        <f t="shared" si="3205"/>
        <v/>
      </c>
      <c r="BH356" s="91" t="str">
        <f t="shared" si="3206"/>
        <v/>
      </c>
      <c r="BI356" s="91" t="str">
        <f t="shared" si="3207"/>
        <v/>
      </c>
      <c r="BJ356" s="91" t="str">
        <f t="shared" si="3208"/>
        <v/>
      </c>
      <c r="BK356" s="91" t="str">
        <f t="shared" si="3209"/>
        <v/>
      </c>
      <c r="BL356" s="91" t="str">
        <f t="shared" si="3210"/>
        <v/>
      </c>
      <c r="BM356" s="91" t="str">
        <f t="shared" si="3211"/>
        <v/>
      </c>
      <c r="BN356" s="91" t="str">
        <f t="shared" si="3212"/>
        <v/>
      </c>
      <c r="BO356" s="91" t="str">
        <f t="shared" si="3213"/>
        <v/>
      </c>
      <c r="BP356" s="91" t="str">
        <f t="shared" si="3214"/>
        <v/>
      </c>
      <c r="BQ356" s="91" t="str">
        <f t="shared" si="3215"/>
        <v/>
      </c>
      <c r="BR356" s="91" t="str">
        <f t="shared" si="3216"/>
        <v/>
      </c>
      <c r="BS356" s="91" t="str">
        <f t="shared" si="3217"/>
        <v/>
      </c>
      <c r="BT356" s="91" t="str">
        <f t="shared" si="3218"/>
        <v/>
      </c>
      <c r="BU356" s="91" t="str">
        <f t="shared" si="3219"/>
        <v/>
      </c>
      <c r="BV356" s="91" t="str">
        <f t="shared" si="3220"/>
        <v/>
      </c>
      <c r="BW356" s="91" t="str">
        <f t="shared" si="3221"/>
        <v/>
      </c>
      <c r="BX356" s="91" t="str">
        <f t="shared" si="3222"/>
        <v/>
      </c>
      <c r="BY356" s="91" t="str">
        <f t="shared" si="3223"/>
        <v/>
      </c>
      <c r="BZ356" s="91" t="str">
        <f t="shared" si="3224"/>
        <v/>
      </c>
      <c r="CA356" s="91" t="str">
        <f t="shared" si="3225"/>
        <v/>
      </c>
      <c r="CB356" s="91" t="str">
        <f t="shared" si="3226"/>
        <v/>
      </c>
      <c r="CC356" s="91" t="str">
        <f t="shared" si="3227"/>
        <v/>
      </c>
      <c r="CD356" s="91" t="str">
        <f t="shared" si="3228"/>
        <v/>
      </c>
      <c r="CE356" s="91" t="str">
        <f t="shared" si="3229"/>
        <v/>
      </c>
      <c r="CF356" s="91" t="str">
        <f t="shared" si="3230"/>
        <v/>
      </c>
      <c r="CG356" s="91" t="str">
        <f t="shared" si="3231"/>
        <v/>
      </c>
      <c r="CH356" s="91" t="str">
        <f t="shared" si="3232"/>
        <v/>
      </c>
      <c r="CI356" s="91" t="str">
        <f t="shared" si="3233"/>
        <v>нет</v>
      </c>
      <c r="CJ356" s="63" t="e">
        <f>IF(LEN('Описание предлагаемого товара'!#REF!)&gt;0,'Описание предлагаемого товара'!#REF!,"")</f>
        <v>#REF!</v>
      </c>
      <c r="CK356" s="91" t="e">
        <f t="shared" ref="CK356:CL356" si="3399">IFERROR(REPLACE(CJ356,FIND(CHAR(10),CJ356,1),1,""),CJ356)</f>
        <v>#REF!</v>
      </c>
      <c r="CL356" s="91" t="e">
        <f t="shared" si="3399"/>
        <v>#REF!</v>
      </c>
      <c r="CM356" s="91" t="e">
        <f t="shared" si="3235"/>
        <v>#REF!</v>
      </c>
      <c r="CN356" s="91" t="e">
        <f t="shared" si="3236"/>
        <v>#REF!</v>
      </c>
      <c r="CO356" s="91" t="e">
        <f t="shared" si="3237"/>
        <v>#REF!</v>
      </c>
      <c r="CP356" s="90" t="e">
        <f>IF(AU356="Не указан реестровый номер (мера нац.режима Запрет)","",IF(CI356="нет","",IF(CU356="да","исключение(не смотрим баллы)",IFERROR(IF(CI356*1&gt;0,IFERROR(IF(VLOOKUP(CI356*1,Обработ.выгрузка_реестра_РФ!$A:$G,7,)=0,"Баллы не установлены",VLOOKUP(CI356*1,Обработ.выгрузка_реестра_РФ!$A:$G,7,)),IF(LEN(CI356)&gt;14,"","нет номера в реестре РФ")),""),IF(LEN(CI356)=0,"","Некорректный реестровый номер")))))</f>
        <v>#REF!</v>
      </c>
      <c r="CQ356" s="33" t="e">
        <f>IF(LEN(C356)&gt;0,IFERROR(IF(LEN(H356)&gt;0,IF(LEN(VLOOKUP(H356,'исключения(не_смотрим_баллы)'!$A:$C,1,))&gt;0,"да","нет"),"не введен ОКПД2"),"нет"),"")</f>
        <v>#REF!</v>
      </c>
      <c r="CR356" s="33" t="e">
        <f ca="1">IF(CQ356="да",IF(TODAY()&lt;VLOOKUP(H356,'исключения(не_смотрим_баллы)'!$A:$C,3,),"да","нет"),"")</f>
        <v>#REF!</v>
      </c>
      <c r="CS356" s="33" t="str">
        <f>IFERROR(IF(CQ356="да",IF(VLOOKUP(CI356*1,Обработ.выгрузка_реестра_РФ!$A:$G,2,)&lt;VLOOKUP(H356,'исключения(не_смотрим_баллы)'!$A:$C,2,),"да","нет"),""),"")</f>
        <v/>
      </c>
      <c r="CT356" s="24"/>
      <c r="CU356" s="33" t="e">
        <f t="shared" si="3249"/>
        <v>#REF!</v>
      </c>
      <c r="CV356" s="91" t="e">
        <f t="shared" si="3250"/>
        <v>#REF!</v>
      </c>
      <c r="CW356" s="27" t="e">
        <f t="shared" si="3251"/>
        <v>#REF!</v>
      </c>
      <c r="CX356" s="26" t="e">
        <f t="shared" si="3180"/>
        <v>#REF!</v>
      </c>
      <c r="CY356" s="64" t="e">
        <f>IF(LEN('Описание предлагаемого товара'!#REF!)&gt;0,'Описание предлагаемого товара'!#REF!,"")</f>
        <v>#REF!</v>
      </c>
      <c r="CZ356" s="95" t="e">
        <f t="shared" si="3238"/>
        <v>#REF!</v>
      </c>
      <c r="DA356" s="95" t="e">
        <f t="shared" ref="DA356" si="3400">IFERROR(REPLACE(CZ356,FIND(" ",CZ356,1),1,""),CZ356)</f>
        <v>#REF!</v>
      </c>
      <c r="DB356" s="95" t="e">
        <f t="shared" si="3182"/>
        <v>#REF!</v>
      </c>
      <c r="DC356" s="95" t="e">
        <f t="shared" ref="DC356:DD356" si="3401">IFERROR(REPLACE(DB356,FIND("г.",DB356,1),2,""),DB356)</f>
        <v>#REF!</v>
      </c>
      <c r="DD356" s="95" t="e">
        <f t="shared" si="3401"/>
        <v>#REF!</v>
      </c>
      <c r="DE356" s="95" t="e">
        <f t="shared" ref="DE356:DF356" si="3402">IFERROR(REPLACE(DD356,FIND("г",DD356,1),1,""),DD356)</f>
        <v>#REF!</v>
      </c>
      <c r="DF356" s="95" t="e">
        <f t="shared" si="3402"/>
        <v>#REF!</v>
      </c>
      <c r="DG356" s="95" t="e">
        <f t="shared" si="3255"/>
        <v>#REF!</v>
      </c>
      <c r="DH356" s="25" t="str">
        <f>IFERROR(VLOOKUP(CI356*1,Обработ.выгрузка_реестра_РФ!$A:$G,5,),"")</f>
        <v/>
      </c>
      <c r="DI356" s="27" t="str">
        <f t="shared" si="3265"/>
        <v/>
      </c>
      <c r="DJ356" s="27" t="str">
        <f t="shared" ca="1" si="3242"/>
        <v/>
      </c>
      <c r="DK356" s="63" t="e">
        <f>IF(LEN('Описание предлагаемого товара'!#REF!)&gt;0,'Описание предлагаемого товара'!#REF!,"")</f>
        <v>#REF!</v>
      </c>
      <c r="DL356" s="63" t="e">
        <f>IF(LEN('Описание предлагаемого товара'!#REF!)&gt;0,'Описание предлагаемого товара'!#REF!,"")</f>
        <v>#REF!</v>
      </c>
      <c r="DM356" s="32"/>
    </row>
    <row r="357" spans="1:117" ht="48.75" customHeight="1" x14ac:dyDescent="0.25">
      <c r="A357" s="61" t="e">
        <f>IF(LEN('Описание предлагаемого товара'!#REF!)&gt;0,'Описание предлагаемого товара'!#REF!,"")</f>
        <v>#REF!</v>
      </c>
      <c r="B357" s="65" t="e">
        <f>IF(LEN('Описание предлагаемого товара'!#REF!)&gt;0,'Описание предлагаемого товара'!#REF!,"")</f>
        <v>#REF!</v>
      </c>
      <c r="C357" s="61" t="e">
        <f>IF(LEN('Описание предлагаемого товара'!#REF!)&gt;0,'Описание предлагаемого товара'!#REF!,"")</f>
        <v>#REF!</v>
      </c>
      <c r="D357" s="61" t="e">
        <f>IF(LEN('Описание предлагаемого товара'!#REF!)&gt;0,'Описание предлагаемого товара'!#REF!,"")</f>
        <v>#REF!</v>
      </c>
      <c r="E357" s="61" t="e">
        <f>IF(LEN('Описание предлагаемого товара'!#REF!)&gt;0,'Описание предлагаемого товара'!#REF!,"")</f>
        <v>#REF!</v>
      </c>
      <c r="F357" s="61" t="e">
        <f>IF(LEN('Описание предлагаемого товара'!#REF!)&gt;0,'Описание предлагаемого товара'!#REF!,"")</f>
        <v>#REF!</v>
      </c>
      <c r="G357" s="61" t="e">
        <f>IF(LEN('Описание предлагаемого товара'!#REF!)&gt;0,'Описание предлагаемого товара'!#REF!,"")</f>
        <v>#REF!</v>
      </c>
      <c r="H357" s="61" t="e">
        <f>IF(LEN('Описание предлагаемого товара'!#REF!)&gt;0,'Описание предлагаемого товара'!#REF!,"")</f>
        <v>#REF!</v>
      </c>
      <c r="I357" s="61" t="e">
        <f>IF(LEN('Описание предлагаемого товара'!#REF!)&gt;0,'Описание предлагаемого товара'!#REF!,"")</f>
        <v>#REF!</v>
      </c>
      <c r="J357" s="38" t="str">
        <f>IFERROR(VLOOKUP(B357,SAP!$A:$E,5,),"")</f>
        <v/>
      </c>
      <c r="K357" s="40" t="str">
        <f t="shared" si="3185"/>
        <v/>
      </c>
      <c r="L357" s="61" t="e">
        <f>IF(LEN('Описание предлагаемого товара'!#REF!)&gt;0,IFERROR('Описание предлагаемого товара'!#REF!*1,""),"")</f>
        <v>#REF!</v>
      </c>
      <c r="M357" s="39" t="str">
        <f>IFERROR(VLOOKUP(B357,SAP!$A:$E,2,),"")</f>
        <v/>
      </c>
      <c r="N357" s="41" t="str">
        <f t="shared" si="3321"/>
        <v/>
      </c>
      <c r="O357" s="39" t="str">
        <f t="shared" si="3172"/>
        <v/>
      </c>
      <c r="P357" s="36" t="e">
        <f>IF(LEN('Описание предлагаемого товара'!#REF!)&gt;0,'Описание предлагаемого товара'!#REF!,"")</f>
        <v>#REF!</v>
      </c>
      <c r="Q35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57" s="37" t="e">
        <f>IF(LEN('Описание предлагаемого товара'!#REF!)&gt;0,'Описание предлагаемого товара'!#REF!,"")</f>
        <v>#REF!</v>
      </c>
      <c r="S357" s="37" t="e">
        <f>IF(LEN('Описание предлагаемого товара'!#REF!)&gt;0,'Описание предлагаемого товара'!#REF!,"")</f>
        <v>#REF!</v>
      </c>
      <c r="T35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57" s="23" t="str">
        <f>IFERROR(VLOOKUP(CI357*1,Обработ.выгрузка_реестра_РФ!$A:$G,6,),"")</f>
        <v/>
      </c>
      <c r="V357" s="61" t="e">
        <f>IF(LEN('Описание предлагаемого товара'!#REF!)&gt;0,'Описание предлагаемого товара'!#REF!,"")</f>
        <v>#REF!</v>
      </c>
      <c r="W357" s="62" t="e">
        <f>IF(LEN('Описание предлагаемого товара'!#REF!)&gt;0,'Описание предлагаемого товара'!#REF!,"")</f>
        <v>#REF!</v>
      </c>
      <c r="X357" s="91" t="e">
        <f t="shared" ref="X357:Y357" si="3403">IFERROR(REPLACE(W357,FIND(CHAR(10),W357,1),1," "),W357)</f>
        <v>#REF!</v>
      </c>
      <c r="Y357" s="91" t="e">
        <f t="shared" si="3403"/>
        <v>#REF!</v>
      </c>
      <c r="Z357" s="91" t="e">
        <f t="shared" si="3187"/>
        <v>#REF!</v>
      </c>
      <c r="AA357" s="91" t="e">
        <f t="shared" si="3188"/>
        <v>#REF!</v>
      </c>
      <c r="AB357" s="91" t="e">
        <f t="shared" si="3189"/>
        <v>#REF!</v>
      </c>
      <c r="AC357" s="91" t="e">
        <f t="shared" ref="AC357:AF357" si="3404">IFERROR(REPLACE(AB357,FIND("  ",AB357,1),2," "),AB357)</f>
        <v>#REF!</v>
      </c>
      <c r="AD357" s="91" t="e">
        <f t="shared" si="3404"/>
        <v>#REF!</v>
      </c>
      <c r="AE357" s="91" t="e">
        <f t="shared" si="3404"/>
        <v>#REF!</v>
      </c>
      <c r="AF357" s="91" t="e">
        <f t="shared" si="3404"/>
        <v>#REF!</v>
      </c>
      <c r="AG357" s="23" t="str">
        <f>IFERROR(VLOOKUP(CI357*1,Обработ.выгрузка_реестра_РФ!$A:$G,4,),"")</f>
        <v/>
      </c>
      <c r="AH357" s="91" t="str">
        <f t="shared" ref="AH357:AI357" si="3405">IFERROR(REPLACE(AG357,FIND("-",AG357,1),1,"*"),AG357)</f>
        <v/>
      </c>
      <c r="AI357" s="91" t="str">
        <f t="shared" si="3405"/>
        <v/>
      </c>
      <c r="AJ357" s="27" t="str">
        <f t="shared" si="3287"/>
        <v/>
      </c>
      <c r="AK357" s="63" t="e">
        <f>IF(LEN('Описание предлагаемого товара'!#REF!)&gt;0,'Описание предлагаемого товара'!#REF!,"")</f>
        <v>#REF!</v>
      </c>
      <c r="AL357" s="91" t="e">
        <f t="shared" ref="AL357:AM357" si="3406">IFERROR(REPLACE(AK357,FIND(CHAR(10),AK357,1),1,""),AK357)</f>
        <v>#REF!</v>
      </c>
      <c r="AM357" s="91" t="e">
        <f t="shared" si="3406"/>
        <v>#REF!</v>
      </c>
      <c r="AN357" s="91" t="e">
        <f t="shared" ref="AN357:AR357" si="3407">IFERROR(REPLACE(AM357,FIND(" ",AM357,1),1,""),AM357)</f>
        <v>#REF!</v>
      </c>
      <c r="AO357" s="91" t="e">
        <f t="shared" si="3407"/>
        <v>#REF!</v>
      </c>
      <c r="AP357" s="91" t="e">
        <f t="shared" si="3407"/>
        <v>#REF!</v>
      </c>
      <c r="AQ357" s="91" t="e">
        <f t="shared" si="3407"/>
        <v>#REF!</v>
      </c>
      <c r="AR357" s="91" t="e">
        <f t="shared" si="3407"/>
        <v>#REF!</v>
      </c>
      <c r="AS357" s="91" t="e">
        <f t="shared" si="3194"/>
        <v>#REF!</v>
      </c>
      <c r="AT357" s="91" t="e">
        <f t="shared" si="3195"/>
        <v>#REF!</v>
      </c>
      <c r="AU357" s="32" t="e">
        <f t="shared" si="3178"/>
        <v>#REF!</v>
      </c>
      <c r="AV357" s="93" t="e">
        <f>'Описание предлагаемого товара'!#REF!</f>
        <v>#REF!</v>
      </c>
      <c r="AW357" s="91" t="e">
        <f>MIN(SEARCH({0,1,2,3,4,5,6,7,8,9},AV357&amp; "0123456789"))</f>
        <v>#REF!</v>
      </c>
      <c r="AX357" s="91" t="str">
        <f t="shared" si="3196"/>
        <v/>
      </c>
      <c r="AY357" s="91" t="str">
        <f t="shared" si="3197"/>
        <v/>
      </c>
      <c r="AZ357" s="91" t="str">
        <f t="shared" si="3198"/>
        <v/>
      </c>
      <c r="BA357" s="91" t="str">
        <f t="shared" si="3199"/>
        <v/>
      </c>
      <c r="BB357" s="91" t="str">
        <f t="shared" si="3200"/>
        <v/>
      </c>
      <c r="BC357" s="91" t="str">
        <f t="shared" si="3201"/>
        <v/>
      </c>
      <c r="BD357" s="91" t="str">
        <f t="shared" si="3202"/>
        <v/>
      </c>
      <c r="BE357" s="91" t="str">
        <f t="shared" si="3203"/>
        <v/>
      </c>
      <c r="BF357" s="91" t="str">
        <f t="shared" si="3204"/>
        <v/>
      </c>
      <c r="BG357" s="91" t="str">
        <f t="shared" si="3205"/>
        <v/>
      </c>
      <c r="BH357" s="91" t="str">
        <f t="shared" si="3206"/>
        <v/>
      </c>
      <c r="BI357" s="91" t="str">
        <f t="shared" si="3207"/>
        <v/>
      </c>
      <c r="BJ357" s="91" t="str">
        <f t="shared" si="3208"/>
        <v/>
      </c>
      <c r="BK357" s="91" t="str">
        <f t="shared" si="3209"/>
        <v/>
      </c>
      <c r="BL357" s="91" t="str">
        <f t="shared" si="3210"/>
        <v/>
      </c>
      <c r="BM357" s="91" t="str">
        <f t="shared" si="3211"/>
        <v/>
      </c>
      <c r="BN357" s="91" t="str">
        <f t="shared" si="3212"/>
        <v/>
      </c>
      <c r="BO357" s="91" t="str">
        <f t="shared" si="3213"/>
        <v/>
      </c>
      <c r="BP357" s="91" t="str">
        <f t="shared" si="3214"/>
        <v/>
      </c>
      <c r="BQ357" s="91" t="str">
        <f t="shared" si="3215"/>
        <v/>
      </c>
      <c r="BR357" s="91" t="str">
        <f t="shared" si="3216"/>
        <v/>
      </c>
      <c r="BS357" s="91" t="str">
        <f t="shared" si="3217"/>
        <v/>
      </c>
      <c r="BT357" s="91" t="str">
        <f t="shared" si="3218"/>
        <v/>
      </c>
      <c r="BU357" s="91" t="str">
        <f t="shared" si="3219"/>
        <v/>
      </c>
      <c r="BV357" s="91" t="str">
        <f t="shared" si="3220"/>
        <v/>
      </c>
      <c r="BW357" s="91" t="str">
        <f t="shared" si="3221"/>
        <v/>
      </c>
      <c r="BX357" s="91" t="str">
        <f t="shared" si="3222"/>
        <v/>
      </c>
      <c r="BY357" s="91" t="str">
        <f t="shared" si="3223"/>
        <v/>
      </c>
      <c r="BZ357" s="91" t="str">
        <f t="shared" si="3224"/>
        <v/>
      </c>
      <c r="CA357" s="91" t="str">
        <f t="shared" si="3225"/>
        <v/>
      </c>
      <c r="CB357" s="91" t="str">
        <f t="shared" si="3226"/>
        <v/>
      </c>
      <c r="CC357" s="91" t="str">
        <f t="shared" si="3227"/>
        <v/>
      </c>
      <c r="CD357" s="91" t="str">
        <f t="shared" si="3228"/>
        <v/>
      </c>
      <c r="CE357" s="91" t="str">
        <f t="shared" si="3229"/>
        <v/>
      </c>
      <c r="CF357" s="91" t="str">
        <f t="shared" si="3230"/>
        <v/>
      </c>
      <c r="CG357" s="91" t="str">
        <f t="shared" si="3231"/>
        <v/>
      </c>
      <c r="CH357" s="91" t="str">
        <f t="shared" si="3232"/>
        <v/>
      </c>
      <c r="CI357" s="91" t="str">
        <f t="shared" si="3233"/>
        <v>нет</v>
      </c>
      <c r="CJ357" s="63" t="e">
        <f>IF(LEN('Описание предлагаемого товара'!#REF!)&gt;0,'Описание предлагаемого товара'!#REF!,"")</f>
        <v>#REF!</v>
      </c>
      <c r="CK357" s="91" t="e">
        <f t="shared" ref="CK357:CL357" si="3408">IFERROR(REPLACE(CJ357,FIND(CHAR(10),CJ357,1),1,""),CJ357)</f>
        <v>#REF!</v>
      </c>
      <c r="CL357" s="91" t="e">
        <f t="shared" si="3408"/>
        <v>#REF!</v>
      </c>
      <c r="CM357" s="91" t="e">
        <f t="shared" si="3235"/>
        <v>#REF!</v>
      </c>
      <c r="CN357" s="91" t="e">
        <f t="shared" si="3236"/>
        <v>#REF!</v>
      </c>
      <c r="CO357" s="91" t="e">
        <f t="shared" si="3237"/>
        <v>#REF!</v>
      </c>
      <c r="CP357" s="90" t="e">
        <f>IF(AU357="Не указан реестровый номер (мера нац.режима Запрет)","",IF(CI357="нет","",IF(CU357="да","исключение(не смотрим баллы)",IFERROR(IF(CI357*1&gt;0,IFERROR(IF(VLOOKUP(CI357*1,Обработ.выгрузка_реестра_РФ!$A:$G,7,)=0,"Баллы не установлены",VLOOKUP(CI357*1,Обработ.выгрузка_реестра_РФ!$A:$G,7,)),IF(LEN(CI357)&gt;14,"","нет номера в реестре РФ")),""),IF(LEN(CI357)=0,"","Некорректный реестровый номер")))))</f>
        <v>#REF!</v>
      </c>
      <c r="CQ357" s="33" t="e">
        <f>IF(LEN(C357)&gt;0,IFERROR(IF(LEN(H357)&gt;0,IF(LEN(VLOOKUP(H357,'исключения(не_смотрим_баллы)'!$A:$C,1,))&gt;0,"да","нет"),"не введен ОКПД2"),"нет"),"")</f>
        <v>#REF!</v>
      </c>
      <c r="CR357" s="33" t="e">
        <f ca="1">IF(CQ357="да",IF(TODAY()&lt;VLOOKUP(H357,'исключения(не_смотрим_баллы)'!$A:$C,3,),"да","нет"),"")</f>
        <v>#REF!</v>
      </c>
      <c r="CS357" s="33" t="str">
        <f>IFERROR(IF(CQ357="да",IF(VLOOKUP(CI357*1,Обработ.выгрузка_реестра_РФ!$A:$G,2,)&lt;VLOOKUP(H357,'исключения(не_смотрим_баллы)'!$A:$C,2,),"да","нет"),""),"")</f>
        <v/>
      </c>
      <c r="CT357" s="24"/>
      <c r="CU357" s="33" t="e">
        <f t="shared" si="3249"/>
        <v>#REF!</v>
      </c>
      <c r="CV357" s="91" t="e">
        <f t="shared" si="3250"/>
        <v>#REF!</v>
      </c>
      <c r="CW357" s="27" t="e">
        <f t="shared" si="3251"/>
        <v>#REF!</v>
      </c>
      <c r="CX357" s="26" t="e">
        <f t="shared" si="3180"/>
        <v>#REF!</v>
      </c>
      <c r="CY357" s="64" t="e">
        <f>IF(LEN('Описание предлагаемого товара'!#REF!)&gt;0,'Описание предлагаемого товара'!#REF!,"")</f>
        <v>#REF!</v>
      </c>
      <c r="CZ357" s="95" t="e">
        <f t="shared" si="3238"/>
        <v>#REF!</v>
      </c>
      <c r="DA357" s="95" t="e">
        <f t="shared" ref="DA357" si="3409">IFERROR(REPLACE(CZ357,FIND(" ",CZ357,1),1,""),CZ357)</f>
        <v>#REF!</v>
      </c>
      <c r="DB357" s="95" t="e">
        <f t="shared" si="3182"/>
        <v>#REF!</v>
      </c>
      <c r="DC357" s="95" t="e">
        <f t="shared" ref="DC357:DD357" si="3410">IFERROR(REPLACE(DB357,FIND("г.",DB357,1),2,""),DB357)</f>
        <v>#REF!</v>
      </c>
      <c r="DD357" s="95" t="e">
        <f t="shared" si="3410"/>
        <v>#REF!</v>
      </c>
      <c r="DE357" s="95" t="e">
        <f t="shared" ref="DE357:DF357" si="3411">IFERROR(REPLACE(DD357,FIND("г",DD357,1),1,""),DD357)</f>
        <v>#REF!</v>
      </c>
      <c r="DF357" s="95" t="e">
        <f t="shared" si="3411"/>
        <v>#REF!</v>
      </c>
      <c r="DG357" s="95" t="e">
        <f t="shared" si="3255"/>
        <v>#REF!</v>
      </c>
      <c r="DH357" s="25" t="str">
        <f>IFERROR(VLOOKUP(CI357*1,Обработ.выгрузка_реестра_РФ!$A:$G,5,),"")</f>
        <v/>
      </c>
      <c r="DI357" s="27" t="str">
        <f t="shared" si="3265"/>
        <v/>
      </c>
      <c r="DJ357" s="27" t="str">
        <f t="shared" ca="1" si="3242"/>
        <v/>
      </c>
      <c r="DK357" s="63" t="e">
        <f>IF(LEN('Описание предлагаемого товара'!#REF!)&gt;0,'Описание предлагаемого товара'!#REF!,"")</f>
        <v>#REF!</v>
      </c>
      <c r="DL357" s="63" t="e">
        <f>IF(LEN('Описание предлагаемого товара'!#REF!)&gt;0,'Описание предлагаемого товара'!#REF!,"")</f>
        <v>#REF!</v>
      </c>
      <c r="DM357" s="32"/>
    </row>
    <row r="358" spans="1:117" ht="48.75" customHeight="1" x14ac:dyDescent="0.25">
      <c r="A358" s="61" t="e">
        <f>IF(LEN('Описание предлагаемого товара'!#REF!)&gt;0,'Описание предлагаемого товара'!#REF!,"")</f>
        <v>#REF!</v>
      </c>
      <c r="B358" s="65" t="e">
        <f>IF(LEN('Описание предлагаемого товара'!#REF!)&gt;0,'Описание предлагаемого товара'!#REF!,"")</f>
        <v>#REF!</v>
      </c>
      <c r="C358" s="61" t="e">
        <f>IF(LEN('Описание предлагаемого товара'!#REF!)&gt;0,'Описание предлагаемого товара'!#REF!,"")</f>
        <v>#REF!</v>
      </c>
      <c r="D358" s="61" t="e">
        <f>IF(LEN('Описание предлагаемого товара'!#REF!)&gt;0,'Описание предлагаемого товара'!#REF!,"")</f>
        <v>#REF!</v>
      </c>
      <c r="E358" s="61" t="e">
        <f>IF(LEN('Описание предлагаемого товара'!#REF!)&gt;0,'Описание предлагаемого товара'!#REF!,"")</f>
        <v>#REF!</v>
      </c>
      <c r="F358" s="61" t="e">
        <f>IF(LEN('Описание предлагаемого товара'!#REF!)&gt;0,'Описание предлагаемого товара'!#REF!,"")</f>
        <v>#REF!</v>
      </c>
      <c r="G358" s="61" t="e">
        <f>IF(LEN('Описание предлагаемого товара'!#REF!)&gt;0,'Описание предлагаемого товара'!#REF!,"")</f>
        <v>#REF!</v>
      </c>
      <c r="H358" s="61" t="e">
        <f>IF(LEN('Описание предлагаемого товара'!#REF!)&gt;0,'Описание предлагаемого товара'!#REF!,"")</f>
        <v>#REF!</v>
      </c>
      <c r="I358" s="61" t="e">
        <f>IF(LEN('Описание предлагаемого товара'!#REF!)&gt;0,'Описание предлагаемого товара'!#REF!,"")</f>
        <v>#REF!</v>
      </c>
      <c r="J358" s="38" t="str">
        <f>IFERROR(VLOOKUP(B358,SAP!$A:$E,5,),"")</f>
        <v/>
      </c>
      <c r="K358" s="40" t="str">
        <f t="shared" si="3185"/>
        <v/>
      </c>
      <c r="L358" s="61" t="e">
        <f>IF(LEN('Описание предлагаемого товара'!#REF!)&gt;0,IFERROR('Описание предлагаемого товара'!#REF!*1,""),"")</f>
        <v>#REF!</v>
      </c>
      <c r="M358" s="39" t="str">
        <f>IFERROR(VLOOKUP(B358,SAP!$A:$E,2,),"")</f>
        <v/>
      </c>
      <c r="N358" s="41" t="str">
        <f t="shared" si="3321"/>
        <v/>
      </c>
      <c r="O358" s="39" t="str">
        <f t="shared" si="3172"/>
        <v/>
      </c>
      <c r="P358" s="36" t="e">
        <f>IF(LEN('Описание предлагаемого товара'!#REF!)&gt;0,'Описание предлагаемого товара'!#REF!,"")</f>
        <v>#REF!</v>
      </c>
      <c r="Q35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58" s="37" t="e">
        <f>IF(LEN('Описание предлагаемого товара'!#REF!)&gt;0,'Описание предлагаемого товара'!#REF!,"")</f>
        <v>#REF!</v>
      </c>
      <c r="S358" s="37" t="e">
        <f>IF(LEN('Описание предлагаемого товара'!#REF!)&gt;0,'Описание предлагаемого товара'!#REF!,"")</f>
        <v>#REF!</v>
      </c>
      <c r="T35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58" s="23" t="str">
        <f>IFERROR(VLOOKUP(CI358*1,Обработ.выгрузка_реестра_РФ!$A:$G,6,),"")</f>
        <v/>
      </c>
      <c r="V358" s="61" t="e">
        <f>IF(LEN('Описание предлагаемого товара'!#REF!)&gt;0,'Описание предлагаемого товара'!#REF!,"")</f>
        <v>#REF!</v>
      </c>
      <c r="W358" s="62" t="e">
        <f>IF(LEN('Описание предлагаемого товара'!#REF!)&gt;0,'Описание предлагаемого товара'!#REF!,"")</f>
        <v>#REF!</v>
      </c>
      <c r="X358" s="91" t="e">
        <f t="shared" ref="X358:Y358" si="3412">IFERROR(REPLACE(W358,FIND(CHAR(10),W358,1),1," "),W358)</f>
        <v>#REF!</v>
      </c>
      <c r="Y358" s="91" t="e">
        <f t="shared" si="3412"/>
        <v>#REF!</v>
      </c>
      <c r="Z358" s="91" t="e">
        <f t="shared" si="3187"/>
        <v>#REF!</v>
      </c>
      <c r="AA358" s="91" t="e">
        <f t="shared" si="3188"/>
        <v>#REF!</v>
      </c>
      <c r="AB358" s="91" t="e">
        <f t="shared" si="3189"/>
        <v>#REF!</v>
      </c>
      <c r="AC358" s="91" t="e">
        <f t="shared" ref="AC358:AF358" si="3413">IFERROR(REPLACE(AB358,FIND("  ",AB358,1),2," "),AB358)</f>
        <v>#REF!</v>
      </c>
      <c r="AD358" s="91" t="e">
        <f t="shared" si="3413"/>
        <v>#REF!</v>
      </c>
      <c r="AE358" s="91" t="e">
        <f t="shared" si="3413"/>
        <v>#REF!</v>
      </c>
      <c r="AF358" s="91" t="e">
        <f t="shared" si="3413"/>
        <v>#REF!</v>
      </c>
      <c r="AG358" s="23" t="str">
        <f>IFERROR(VLOOKUP(CI358*1,Обработ.выгрузка_реестра_РФ!$A:$G,4,),"")</f>
        <v/>
      </c>
      <c r="AH358" s="91" t="str">
        <f t="shared" ref="AH358:AI358" si="3414">IFERROR(REPLACE(AG358,FIND("-",AG358,1),1,"*"),AG358)</f>
        <v/>
      </c>
      <c r="AI358" s="91" t="str">
        <f t="shared" si="3414"/>
        <v/>
      </c>
      <c r="AJ358" s="27" t="str">
        <f t="shared" si="3287"/>
        <v/>
      </c>
      <c r="AK358" s="63" t="e">
        <f>IF(LEN('Описание предлагаемого товара'!#REF!)&gt;0,'Описание предлагаемого товара'!#REF!,"")</f>
        <v>#REF!</v>
      </c>
      <c r="AL358" s="91" t="e">
        <f t="shared" ref="AL358:AM358" si="3415">IFERROR(REPLACE(AK358,FIND(CHAR(10),AK358,1),1,""),AK358)</f>
        <v>#REF!</v>
      </c>
      <c r="AM358" s="91" t="e">
        <f t="shared" si="3415"/>
        <v>#REF!</v>
      </c>
      <c r="AN358" s="91" t="e">
        <f t="shared" ref="AN358:AR358" si="3416">IFERROR(REPLACE(AM358,FIND(" ",AM358,1),1,""),AM358)</f>
        <v>#REF!</v>
      </c>
      <c r="AO358" s="91" t="e">
        <f t="shared" si="3416"/>
        <v>#REF!</v>
      </c>
      <c r="AP358" s="91" t="e">
        <f t="shared" si="3416"/>
        <v>#REF!</v>
      </c>
      <c r="AQ358" s="91" t="e">
        <f t="shared" si="3416"/>
        <v>#REF!</v>
      </c>
      <c r="AR358" s="91" t="e">
        <f t="shared" si="3416"/>
        <v>#REF!</v>
      </c>
      <c r="AS358" s="91" t="e">
        <f t="shared" si="3194"/>
        <v>#REF!</v>
      </c>
      <c r="AT358" s="91" t="e">
        <f t="shared" si="3195"/>
        <v>#REF!</v>
      </c>
      <c r="AU358" s="32" t="e">
        <f t="shared" si="3178"/>
        <v>#REF!</v>
      </c>
      <c r="AV358" s="93" t="e">
        <f>'Описание предлагаемого товара'!#REF!</f>
        <v>#REF!</v>
      </c>
      <c r="AW358" s="91" t="e">
        <f>MIN(SEARCH({0,1,2,3,4,5,6,7,8,9},AV358&amp; "0123456789"))</f>
        <v>#REF!</v>
      </c>
      <c r="AX358" s="91" t="str">
        <f t="shared" si="3196"/>
        <v/>
      </c>
      <c r="AY358" s="91" t="str">
        <f t="shared" si="3197"/>
        <v/>
      </c>
      <c r="AZ358" s="91" t="str">
        <f t="shared" si="3198"/>
        <v/>
      </c>
      <c r="BA358" s="91" t="str">
        <f t="shared" si="3199"/>
        <v/>
      </c>
      <c r="BB358" s="91" t="str">
        <f t="shared" si="3200"/>
        <v/>
      </c>
      <c r="BC358" s="91" t="str">
        <f t="shared" si="3201"/>
        <v/>
      </c>
      <c r="BD358" s="91" t="str">
        <f t="shared" si="3202"/>
        <v/>
      </c>
      <c r="BE358" s="91" t="str">
        <f t="shared" si="3203"/>
        <v/>
      </c>
      <c r="BF358" s="91" t="str">
        <f t="shared" si="3204"/>
        <v/>
      </c>
      <c r="BG358" s="91" t="str">
        <f t="shared" si="3205"/>
        <v/>
      </c>
      <c r="BH358" s="91" t="str">
        <f t="shared" si="3206"/>
        <v/>
      </c>
      <c r="BI358" s="91" t="str">
        <f t="shared" si="3207"/>
        <v/>
      </c>
      <c r="BJ358" s="91" t="str">
        <f t="shared" si="3208"/>
        <v/>
      </c>
      <c r="BK358" s="91" t="str">
        <f t="shared" si="3209"/>
        <v/>
      </c>
      <c r="BL358" s="91" t="str">
        <f t="shared" si="3210"/>
        <v/>
      </c>
      <c r="BM358" s="91" t="str">
        <f t="shared" si="3211"/>
        <v/>
      </c>
      <c r="BN358" s="91" t="str">
        <f t="shared" si="3212"/>
        <v/>
      </c>
      <c r="BO358" s="91" t="str">
        <f t="shared" si="3213"/>
        <v/>
      </c>
      <c r="BP358" s="91" t="str">
        <f t="shared" si="3214"/>
        <v/>
      </c>
      <c r="BQ358" s="91" t="str">
        <f t="shared" si="3215"/>
        <v/>
      </c>
      <c r="BR358" s="91" t="str">
        <f t="shared" si="3216"/>
        <v/>
      </c>
      <c r="BS358" s="91" t="str">
        <f t="shared" si="3217"/>
        <v/>
      </c>
      <c r="BT358" s="91" t="str">
        <f t="shared" si="3218"/>
        <v/>
      </c>
      <c r="BU358" s="91" t="str">
        <f t="shared" si="3219"/>
        <v/>
      </c>
      <c r="BV358" s="91" t="str">
        <f t="shared" si="3220"/>
        <v/>
      </c>
      <c r="BW358" s="91" t="str">
        <f t="shared" si="3221"/>
        <v/>
      </c>
      <c r="BX358" s="91" t="str">
        <f t="shared" si="3222"/>
        <v/>
      </c>
      <c r="BY358" s="91" t="str">
        <f t="shared" si="3223"/>
        <v/>
      </c>
      <c r="BZ358" s="91" t="str">
        <f t="shared" si="3224"/>
        <v/>
      </c>
      <c r="CA358" s="91" t="str">
        <f t="shared" si="3225"/>
        <v/>
      </c>
      <c r="CB358" s="91" t="str">
        <f t="shared" si="3226"/>
        <v/>
      </c>
      <c r="CC358" s="91" t="str">
        <f t="shared" si="3227"/>
        <v/>
      </c>
      <c r="CD358" s="91" t="str">
        <f t="shared" si="3228"/>
        <v/>
      </c>
      <c r="CE358" s="91" t="str">
        <f t="shared" si="3229"/>
        <v/>
      </c>
      <c r="CF358" s="91" t="str">
        <f t="shared" si="3230"/>
        <v/>
      </c>
      <c r="CG358" s="91" t="str">
        <f t="shared" si="3231"/>
        <v/>
      </c>
      <c r="CH358" s="91" t="str">
        <f t="shared" si="3232"/>
        <v/>
      </c>
      <c r="CI358" s="91" t="str">
        <f t="shared" si="3233"/>
        <v>нет</v>
      </c>
      <c r="CJ358" s="63" t="e">
        <f>IF(LEN('Описание предлагаемого товара'!#REF!)&gt;0,'Описание предлагаемого товара'!#REF!,"")</f>
        <v>#REF!</v>
      </c>
      <c r="CK358" s="91" t="e">
        <f t="shared" ref="CK358:CL358" si="3417">IFERROR(REPLACE(CJ358,FIND(CHAR(10),CJ358,1),1,""),CJ358)</f>
        <v>#REF!</v>
      </c>
      <c r="CL358" s="91" t="e">
        <f t="shared" si="3417"/>
        <v>#REF!</v>
      </c>
      <c r="CM358" s="91" t="e">
        <f t="shared" si="3235"/>
        <v>#REF!</v>
      </c>
      <c r="CN358" s="91" t="e">
        <f t="shared" si="3236"/>
        <v>#REF!</v>
      </c>
      <c r="CO358" s="91" t="e">
        <f t="shared" si="3237"/>
        <v>#REF!</v>
      </c>
      <c r="CP358" s="90" t="e">
        <f>IF(AU358="Не указан реестровый номер (мера нац.режима Запрет)","",IF(CI358="нет","",IF(CU358="да","исключение(не смотрим баллы)",IFERROR(IF(CI358*1&gt;0,IFERROR(IF(VLOOKUP(CI358*1,Обработ.выгрузка_реестра_РФ!$A:$G,7,)=0,"Баллы не установлены",VLOOKUP(CI358*1,Обработ.выгрузка_реестра_РФ!$A:$G,7,)),IF(LEN(CI358)&gt;14,"","нет номера в реестре РФ")),""),IF(LEN(CI358)=0,"","Некорректный реестровый номер")))))</f>
        <v>#REF!</v>
      </c>
      <c r="CQ358" s="33" t="e">
        <f>IF(LEN(C358)&gt;0,IFERROR(IF(LEN(H358)&gt;0,IF(LEN(VLOOKUP(H358,'исключения(не_смотрим_баллы)'!$A:$C,1,))&gt;0,"да","нет"),"не введен ОКПД2"),"нет"),"")</f>
        <v>#REF!</v>
      </c>
      <c r="CR358" s="33" t="e">
        <f ca="1">IF(CQ358="да",IF(TODAY()&lt;VLOOKUP(H358,'исключения(не_смотрим_баллы)'!$A:$C,3,),"да","нет"),"")</f>
        <v>#REF!</v>
      </c>
      <c r="CS358" s="33" t="str">
        <f>IFERROR(IF(CQ358="да",IF(VLOOKUP(CI358*1,Обработ.выгрузка_реестра_РФ!$A:$G,2,)&lt;VLOOKUP(H358,'исключения(не_смотрим_баллы)'!$A:$C,2,),"да","нет"),""),"")</f>
        <v/>
      </c>
      <c r="CT358" s="24"/>
      <c r="CU358" s="33" t="e">
        <f t="shared" si="3249"/>
        <v>#REF!</v>
      </c>
      <c r="CV358" s="91" t="e">
        <f t="shared" si="3250"/>
        <v>#REF!</v>
      </c>
      <c r="CW358" s="27" t="e">
        <f t="shared" si="3251"/>
        <v>#REF!</v>
      </c>
      <c r="CX358" s="26" t="e">
        <f t="shared" si="3180"/>
        <v>#REF!</v>
      </c>
      <c r="CY358" s="64" t="e">
        <f>IF(LEN('Описание предлагаемого товара'!#REF!)&gt;0,'Описание предлагаемого товара'!#REF!,"")</f>
        <v>#REF!</v>
      </c>
      <c r="CZ358" s="95" t="e">
        <f t="shared" si="3238"/>
        <v>#REF!</v>
      </c>
      <c r="DA358" s="95" t="e">
        <f t="shared" ref="DA358" si="3418">IFERROR(REPLACE(CZ358,FIND(" ",CZ358,1),1,""),CZ358)</f>
        <v>#REF!</v>
      </c>
      <c r="DB358" s="95" t="e">
        <f t="shared" si="3182"/>
        <v>#REF!</v>
      </c>
      <c r="DC358" s="95" t="e">
        <f t="shared" ref="DC358:DD358" si="3419">IFERROR(REPLACE(DB358,FIND("г.",DB358,1),2,""),DB358)</f>
        <v>#REF!</v>
      </c>
      <c r="DD358" s="95" t="e">
        <f t="shared" si="3419"/>
        <v>#REF!</v>
      </c>
      <c r="DE358" s="95" t="e">
        <f t="shared" ref="DE358:DF358" si="3420">IFERROR(REPLACE(DD358,FIND("г",DD358,1),1,""),DD358)</f>
        <v>#REF!</v>
      </c>
      <c r="DF358" s="95" t="e">
        <f t="shared" si="3420"/>
        <v>#REF!</v>
      </c>
      <c r="DG358" s="95" t="e">
        <f t="shared" si="3255"/>
        <v>#REF!</v>
      </c>
      <c r="DH358" s="25" t="str">
        <f>IFERROR(VLOOKUP(CI358*1,Обработ.выгрузка_реестра_РФ!$A:$G,5,),"")</f>
        <v/>
      </c>
      <c r="DI358" s="27" t="str">
        <f t="shared" si="3265"/>
        <v/>
      </c>
      <c r="DJ358" s="27" t="str">
        <f t="shared" ca="1" si="3242"/>
        <v/>
      </c>
      <c r="DK358" s="63" t="e">
        <f>IF(LEN('Описание предлагаемого товара'!#REF!)&gt;0,'Описание предлагаемого товара'!#REF!,"")</f>
        <v>#REF!</v>
      </c>
      <c r="DL358" s="63" t="e">
        <f>IF(LEN('Описание предлагаемого товара'!#REF!)&gt;0,'Описание предлагаемого товара'!#REF!,"")</f>
        <v>#REF!</v>
      </c>
      <c r="DM358" s="32"/>
    </row>
    <row r="359" spans="1:117" ht="48.75" customHeight="1" x14ac:dyDescent="0.25">
      <c r="A359" s="61" t="e">
        <f>IF(LEN('Описание предлагаемого товара'!#REF!)&gt;0,'Описание предлагаемого товара'!#REF!,"")</f>
        <v>#REF!</v>
      </c>
      <c r="B359" s="65" t="e">
        <f>IF(LEN('Описание предлагаемого товара'!#REF!)&gt;0,'Описание предлагаемого товара'!#REF!,"")</f>
        <v>#REF!</v>
      </c>
      <c r="C359" s="61" t="e">
        <f>IF(LEN('Описание предлагаемого товара'!#REF!)&gt;0,'Описание предлагаемого товара'!#REF!,"")</f>
        <v>#REF!</v>
      </c>
      <c r="D359" s="61" t="e">
        <f>IF(LEN('Описание предлагаемого товара'!#REF!)&gt;0,'Описание предлагаемого товара'!#REF!,"")</f>
        <v>#REF!</v>
      </c>
      <c r="E359" s="61" t="e">
        <f>IF(LEN('Описание предлагаемого товара'!#REF!)&gt;0,'Описание предлагаемого товара'!#REF!,"")</f>
        <v>#REF!</v>
      </c>
      <c r="F359" s="61" t="e">
        <f>IF(LEN('Описание предлагаемого товара'!#REF!)&gt;0,'Описание предлагаемого товара'!#REF!,"")</f>
        <v>#REF!</v>
      </c>
      <c r="G359" s="61" t="e">
        <f>IF(LEN('Описание предлагаемого товара'!#REF!)&gt;0,'Описание предлагаемого товара'!#REF!,"")</f>
        <v>#REF!</v>
      </c>
      <c r="H359" s="61" t="e">
        <f>IF(LEN('Описание предлагаемого товара'!#REF!)&gt;0,'Описание предлагаемого товара'!#REF!,"")</f>
        <v>#REF!</v>
      </c>
      <c r="I359" s="61" t="e">
        <f>IF(LEN('Описание предлагаемого товара'!#REF!)&gt;0,'Описание предлагаемого товара'!#REF!,"")</f>
        <v>#REF!</v>
      </c>
      <c r="J359" s="38" t="str">
        <f>IFERROR(VLOOKUP(B359,SAP!$A:$E,5,),"")</f>
        <v/>
      </c>
      <c r="K359" s="40" t="str">
        <f t="shared" si="3185"/>
        <v/>
      </c>
      <c r="L359" s="61" t="e">
        <f>IF(LEN('Описание предлагаемого товара'!#REF!)&gt;0,IFERROR('Описание предлагаемого товара'!#REF!*1,""),"")</f>
        <v>#REF!</v>
      </c>
      <c r="M359" s="39" t="str">
        <f>IFERROR(VLOOKUP(B359,SAP!$A:$E,2,),"")</f>
        <v/>
      </c>
      <c r="N359" s="41" t="str">
        <f t="shared" si="3321"/>
        <v/>
      </c>
      <c r="O359" s="39" t="str">
        <f t="shared" si="3172"/>
        <v/>
      </c>
      <c r="P359" s="36" t="e">
        <f>IF(LEN('Описание предлагаемого товара'!#REF!)&gt;0,'Описание предлагаемого товара'!#REF!,"")</f>
        <v>#REF!</v>
      </c>
      <c r="Q35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59" s="37" t="e">
        <f>IF(LEN('Описание предлагаемого товара'!#REF!)&gt;0,'Описание предлагаемого товара'!#REF!,"")</f>
        <v>#REF!</v>
      </c>
      <c r="S359" s="37" t="e">
        <f>IF(LEN('Описание предлагаемого товара'!#REF!)&gt;0,'Описание предлагаемого товара'!#REF!,"")</f>
        <v>#REF!</v>
      </c>
      <c r="T35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59" s="23" t="str">
        <f>IFERROR(VLOOKUP(CI359*1,Обработ.выгрузка_реестра_РФ!$A:$G,6,),"")</f>
        <v/>
      </c>
      <c r="V359" s="61" t="e">
        <f>IF(LEN('Описание предлагаемого товара'!#REF!)&gt;0,'Описание предлагаемого товара'!#REF!,"")</f>
        <v>#REF!</v>
      </c>
      <c r="W359" s="62" t="e">
        <f>IF(LEN('Описание предлагаемого товара'!#REF!)&gt;0,'Описание предлагаемого товара'!#REF!,"")</f>
        <v>#REF!</v>
      </c>
      <c r="X359" s="91" t="e">
        <f t="shared" ref="X359:Y359" si="3421">IFERROR(REPLACE(W359,FIND(CHAR(10),W359,1),1," "),W359)</f>
        <v>#REF!</v>
      </c>
      <c r="Y359" s="91" t="e">
        <f t="shared" si="3421"/>
        <v>#REF!</v>
      </c>
      <c r="Z359" s="91" t="e">
        <f t="shared" si="3187"/>
        <v>#REF!</v>
      </c>
      <c r="AA359" s="91" t="e">
        <f t="shared" si="3188"/>
        <v>#REF!</v>
      </c>
      <c r="AB359" s="91" t="e">
        <f t="shared" si="3189"/>
        <v>#REF!</v>
      </c>
      <c r="AC359" s="91" t="e">
        <f t="shared" ref="AC359:AF359" si="3422">IFERROR(REPLACE(AB359,FIND("  ",AB359,1),2," "),AB359)</f>
        <v>#REF!</v>
      </c>
      <c r="AD359" s="91" t="e">
        <f t="shared" si="3422"/>
        <v>#REF!</v>
      </c>
      <c r="AE359" s="91" t="e">
        <f t="shared" si="3422"/>
        <v>#REF!</v>
      </c>
      <c r="AF359" s="91" t="e">
        <f t="shared" si="3422"/>
        <v>#REF!</v>
      </c>
      <c r="AG359" s="23" t="str">
        <f>IFERROR(VLOOKUP(CI359*1,Обработ.выгрузка_реестра_РФ!$A:$G,4,),"")</f>
        <v/>
      </c>
      <c r="AH359" s="91" t="str">
        <f t="shared" ref="AH359:AI359" si="3423">IFERROR(REPLACE(AG359,FIND("-",AG359,1),1,"*"),AG359)</f>
        <v/>
      </c>
      <c r="AI359" s="91" t="str">
        <f t="shared" si="3423"/>
        <v/>
      </c>
      <c r="AJ359" s="27" t="str">
        <f t="shared" si="3287"/>
        <v/>
      </c>
      <c r="AK359" s="63" t="e">
        <f>IF(LEN('Описание предлагаемого товара'!#REF!)&gt;0,'Описание предлагаемого товара'!#REF!,"")</f>
        <v>#REF!</v>
      </c>
      <c r="AL359" s="91" t="e">
        <f t="shared" ref="AL359:AM359" si="3424">IFERROR(REPLACE(AK359,FIND(CHAR(10),AK359,1),1,""),AK359)</f>
        <v>#REF!</v>
      </c>
      <c r="AM359" s="91" t="e">
        <f t="shared" si="3424"/>
        <v>#REF!</v>
      </c>
      <c r="AN359" s="91" t="e">
        <f t="shared" ref="AN359:AR359" si="3425">IFERROR(REPLACE(AM359,FIND(" ",AM359,1),1,""),AM359)</f>
        <v>#REF!</v>
      </c>
      <c r="AO359" s="91" t="e">
        <f t="shared" si="3425"/>
        <v>#REF!</v>
      </c>
      <c r="AP359" s="91" t="e">
        <f t="shared" si="3425"/>
        <v>#REF!</v>
      </c>
      <c r="AQ359" s="91" t="e">
        <f t="shared" si="3425"/>
        <v>#REF!</v>
      </c>
      <c r="AR359" s="91" t="e">
        <f t="shared" si="3425"/>
        <v>#REF!</v>
      </c>
      <c r="AS359" s="91" t="e">
        <f t="shared" si="3194"/>
        <v>#REF!</v>
      </c>
      <c r="AT359" s="91" t="e">
        <f t="shared" si="3195"/>
        <v>#REF!</v>
      </c>
      <c r="AU359" s="32" t="e">
        <f t="shared" si="3178"/>
        <v>#REF!</v>
      </c>
      <c r="AV359" s="93" t="e">
        <f>'Описание предлагаемого товара'!#REF!</f>
        <v>#REF!</v>
      </c>
      <c r="AW359" s="91" t="e">
        <f>MIN(SEARCH({0,1,2,3,4,5,6,7,8,9},AV359&amp; "0123456789"))</f>
        <v>#REF!</v>
      </c>
      <c r="AX359" s="91" t="str">
        <f t="shared" si="3196"/>
        <v/>
      </c>
      <c r="AY359" s="91" t="str">
        <f t="shared" si="3197"/>
        <v/>
      </c>
      <c r="AZ359" s="91" t="str">
        <f t="shared" si="3198"/>
        <v/>
      </c>
      <c r="BA359" s="91" t="str">
        <f t="shared" si="3199"/>
        <v/>
      </c>
      <c r="BB359" s="91" t="str">
        <f t="shared" si="3200"/>
        <v/>
      </c>
      <c r="BC359" s="91" t="str">
        <f t="shared" si="3201"/>
        <v/>
      </c>
      <c r="BD359" s="91" t="str">
        <f t="shared" si="3202"/>
        <v/>
      </c>
      <c r="BE359" s="91" t="str">
        <f t="shared" si="3203"/>
        <v/>
      </c>
      <c r="BF359" s="91" t="str">
        <f t="shared" si="3204"/>
        <v/>
      </c>
      <c r="BG359" s="91" t="str">
        <f t="shared" si="3205"/>
        <v/>
      </c>
      <c r="BH359" s="91" t="str">
        <f t="shared" si="3206"/>
        <v/>
      </c>
      <c r="BI359" s="91" t="str">
        <f t="shared" si="3207"/>
        <v/>
      </c>
      <c r="BJ359" s="91" t="str">
        <f t="shared" si="3208"/>
        <v/>
      </c>
      <c r="BK359" s="91" t="str">
        <f t="shared" si="3209"/>
        <v/>
      </c>
      <c r="BL359" s="91" t="str">
        <f t="shared" si="3210"/>
        <v/>
      </c>
      <c r="BM359" s="91" t="str">
        <f t="shared" si="3211"/>
        <v/>
      </c>
      <c r="BN359" s="91" t="str">
        <f t="shared" si="3212"/>
        <v/>
      </c>
      <c r="BO359" s="91" t="str">
        <f t="shared" si="3213"/>
        <v/>
      </c>
      <c r="BP359" s="91" t="str">
        <f t="shared" si="3214"/>
        <v/>
      </c>
      <c r="BQ359" s="91" t="str">
        <f t="shared" si="3215"/>
        <v/>
      </c>
      <c r="BR359" s="91" t="str">
        <f t="shared" si="3216"/>
        <v/>
      </c>
      <c r="BS359" s="91" t="str">
        <f t="shared" si="3217"/>
        <v/>
      </c>
      <c r="BT359" s="91" t="str">
        <f t="shared" si="3218"/>
        <v/>
      </c>
      <c r="BU359" s="91" t="str">
        <f t="shared" si="3219"/>
        <v/>
      </c>
      <c r="BV359" s="91" t="str">
        <f t="shared" si="3220"/>
        <v/>
      </c>
      <c r="BW359" s="91" t="str">
        <f t="shared" si="3221"/>
        <v/>
      </c>
      <c r="BX359" s="91" t="str">
        <f t="shared" si="3222"/>
        <v/>
      </c>
      <c r="BY359" s="91" t="str">
        <f t="shared" si="3223"/>
        <v/>
      </c>
      <c r="BZ359" s="91" t="str">
        <f t="shared" si="3224"/>
        <v/>
      </c>
      <c r="CA359" s="91" t="str">
        <f t="shared" si="3225"/>
        <v/>
      </c>
      <c r="CB359" s="91" t="str">
        <f t="shared" si="3226"/>
        <v/>
      </c>
      <c r="CC359" s="91" t="str">
        <f t="shared" si="3227"/>
        <v/>
      </c>
      <c r="CD359" s="91" t="str">
        <f t="shared" si="3228"/>
        <v/>
      </c>
      <c r="CE359" s="91" t="str">
        <f t="shared" si="3229"/>
        <v/>
      </c>
      <c r="CF359" s="91" t="str">
        <f t="shared" si="3230"/>
        <v/>
      </c>
      <c r="CG359" s="91" t="str">
        <f t="shared" si="3231"/>
        <v/>
      </c>
      <c r="CH359" s="91" t="str">
        <f t="shared" si="3232"/>
        <v/>
      </c>
      <c r="CI359" s="91" t="str">
        <f t="shared" si="3233"/>
        <v>нет</v>
      </c>
      <c r="CJ359" s="63" t="e">
        <f>IF(LEN('Описание предлагаемого товара'!#REF!)&gt;0,'Описание предлагаемого товара'!#REF!,"")</f>
        <v>#REF!</v>
      </c>
      <c r="CK359" s="91" t="e">
        <f t="shared" ref="CK359:CL359" si="3426">IFERROR(REPLACE(CJ359,FIND(CHAR(10),CJ359,1),1,""),CJ359)</f>
        <v>#REF!</v>
      </c>
      <c r="CL359" s="91" t="e">
        <f t="shared" si="3426"/>
        <v>#REF!</v>
      </c>
      <c r="CM359" s="91" t="e">
        <f t="shared" si="3235"/>
        <v>#REF!</v>
      </c>
      <c r="CN359" s="91" t="e">
        <f t="shared" si="3236"/>
        <v>#REF!</v>
      </c>
      <c r="CO359" s="91" t="e">
        <f t="shared" si="3237"/>
        <v>#REF!</v>
      </c>
      <c r="CP359" s="90" t="e">
        <f>IF(AU359="Не указан реестровый номер (мера нац.режима Запрет)","",IF(CI359="нет","",IF(CU359="да","исключение(не смотрим баллы)",IFERROR(IF(CI359*1&gt;0,IFERROR(IF(VLOOKUP(CI359*1,Обработ.выгрузка_реестра_РФ!$A:$G,7,)=0,"Баллы не установлены",VLOOKUP(CI359*1,Обработ.выгрузка_реестра_РФ!$A:$G,7,)),IF(LEN(CI359)&gt;14,"","нет номера в реестре РФ")),""),IF(LEN(CI359)=0,"","Некорректный реестровый номер")))))</f>
        <v>#REF!</v>
      </c>
      <c r="CQ359" s="33" t="e">
        <f>IF(LEN(C359)&gt;0,IFERROR(IF(LEN(H359)&gt;0,IF(LEN(VLOOKUP(H359,'исключения(не_смотрим_баллы)'!$A:$C,1,))&gt;0,"да","нет"),"не введен ОКПД2"),"нет"),"")</f>
        <v>#REF!</v>
      </c>
      <c r="CR359" s="33" t="e">
        <f ca="1">IF(CQ359="да",IF(TODAY()&lt;VLOOKUP(H359,'исключения(не_смотрим_баллы)'!$A:$C,3,),"да","нет"),"")</f>
        <v>#REF!</v>
      </c>
      <c r="CS359" s="33" t="str">
        <f>IFERROR(IF(CQ359="да",IF(VLOOKUP(CI359*1,Обработ.выгрузка_реестра_РФ!$A:$G,2,)&lt;VLOOKUP(H359,'исключения(не_смотрим_баллы)'!$A:$C,2,),"да","нет"),""),"")</f>
        <v/>
      </c>
      <c r="CT359" s="24"/>
      <c r="CU359" s="33" t="e">
        <f t="shared" si="3249"/>
        <v>#REF!</v>
      </c>
      <c r="CV359" s="91" t="e">
        <f t="shared" si="3250"/>
        <v>#REF!</v>
      </c>
      <c r="CW359" s="27" t="e">
        <f t="shared" si="3251"/>
        <v>#REF!</v>
      </c>
      <c r="CX359" s="26" t="e">
        <f t="shared" si="3180"/>
        <v>#REF!</v>
      </c>
      <c r="CY359" s="64" t="e">
        <f>IF(LEN('Описание предлагаемого товара'!#REF!)&gt;0,'Описание предлагаемого товара'!#REF!,"")</f>
        <v>#REF!</v>
      </c>
      <c r="CZ359" s="95" t="e">
        <f t="shared" si="3238"/>
        <v>#REF!</v>
      </c>
      <c r="DA359" s="95" t="e">
        <f t="shared" ref="DA359" si="3427">IFERROR(REPLACE(CZ359,FIND(" ",CZ359,1),1,""),CZ359)</f>
        <v>#REF!</v>
      </c>
      <c r="DB359" s="95" t="e">
        <f t="shared" si="3182"/>
        <v>#REF!</v>
      </c>
      <c r="DC359" s="95" t="e">
        <f t="shared" ref="DC359:DD359" si="3428">IFERROR(REPLACE(DB359,FIND("г.",DB359,1),2,""),DB359)</f>
        <v>#REF!</v>
      </c>
      <c r="DD359" s="95" t="e">
        <f t="shared" si="3428"/>
        <v>#REF!</v>
      </c>
      <c r="DE359" s="95" t="e">
        <f t="shared" ref="DE359:DF359" si="3429">IFERROR(REPLACE(DD359,FIND("г",DD359,1),1,""),DD359)</f>
        <v>#REF!</v>
      </c>
      <c r="DF359" s="95" t="e">
        <f t="shared" si="3429"/>
        <v>#REF!</v>
      </c>
      <c r="DG359" s="95" t="e">
        <f t="shared" si="3255"/>
        <v>#REF!</v>
      </c>
      <c r="DH359" s="25" t="str">
        <f>IFERROR(VLOOKUP(CI359*1,Обработ.выгрузка_реестра_РФ!$A:$G,5,),"")</f>
        <v/>
      </c>
      <c r="DI359" s="27" t="str">
        <f t="shared" si="3265"/>
        <v/>
      </c>
      <c r="DJ359" s="27" t="str">
        <f t="shared" ca="1" si="3242"/>
        <v/>
      </c>
      <c r="DK359" s="63" t="e">
        <f>IF(LEN('Описание предлагаемого товара'!#REF!)&gt;0,'Описание предлагаемого товара'!#REF!,"")</f>
        <v>#REF!</v>
      </c>
      <c r="DL359" s="63" t="e">
        <f>IF(LEN('Описание предлагаемого товара'!#REF!)&gt;0,'Описание предлагаемого товара'!#REF!,"")</f>
        <v>#REF!</v>
      </c>
      <c r="DM359" s="32"/>
    </row>
    <row r="360" spans="1:117" ht="48.75" customHeight="1" x14ac:dyDescent="0.25">
      <c r="A360" s="61" t="e">
        <f>IF(LEN('Описание предлагаемого товара'!#REF!)&gt;0,'Описание предлагаемого товара'!#REF!,"")</f>
        <v>#REF!</v>
      </c>
      <c r="B360" s="65" t="e">
        <f>IF(LEN('Описание предлагаемого товара'!#REF!)&gt;0,'Описание предлагаемого товара'!#REF!,"")</f>
        <v>#REF!</v>
      </c>
      <c r="C360" s="61" t="e">
        <f>IF(LEN('Описание предлагаемого товара'!#REF!)&gt;0,'Описание предлагаемого товара'!#REF!,"")</f>
        <v>#REF!</v>
      </c>
      <c r="D360" s="61" t="e">
        <f>IF(LEN('Описание предлагаемого товара'!#REF!)&gt;0,'Описание предлагаемого товара'!#REF!,"")</f>
        <v>#REF!</v>
      </c>
      <c r="E360" s="61" t="e">
        <f>IF(LEN('Описание предлагаемого товара'!#REF!)&gt;0,'Описание предлагаемого товара'!#REF!,"")</f>
        <v>#REF!</v>
      </c>
      <c r="F360" s="61" t="e">
        <f>IF(LEN('Описание предлагаемого товара'!#REF!)&gt;0,'Описание предлагаемого товара'!#REF!,"")</f>
        <v>#REF!</v>
      </c>
      <c r="G360" s="61" t="e">
        <f>IF(LEN('Описание предлагаемого товара'!#REF!)&gt;0,'Описание предлагаемого товара'!#REF!,"")</f>
        <v>#REF!</v>
      </c>
      <c r="H360" s="61" t="e">
        <f>IF(LEN('Описание предлагаемого товара'!#REF!)&gt;0,'Описание предлагаемого товара'!#REF!,"")</f>
        <v>#REF!</v>
      </c>
      <c r="I360" s="61" t="e">
        <f>IF(LEN('Описание предлагаемого товара'!#REF!)&gt;0,'Описание предлагаемого товара'!#REF!,"")</f>
        <v>#REF!</v>
      </c>
      <c r="J360" s="38" t="str">
        <f>IFERROR(VLOOKUP(B360,SAP!$A:$E,5,),"")</f>
        <v/>
      </c>
      <c r="K360" s="40" t="str">
        <f t="shared" si="3185"/>
        <v/>
      </c>
      <c r="L360" s="61" t="e">
        <f>IF(LEN('Описание предлагаемого товара'!#REF!)&gt;0,IFERROR('Описание предлагаемого товара'!#REF!*1,""),"")</f>
        <v>#REF!</v>
      </c>
      <c r="M360" s="39" t="str">
        <f>IFERROR(VLOOKUP(B360,SAP!$A:$E,2,),"")</f>
        <v/>
      </c>
      <c r="N360" s="41" t="str">
        <f t="shared" si="3321"/>
        <v/>
      </c>
      <c r="O360" s="39" t="str">
        <f t="shared" si="3172"/>
        <v/>
      </c>
      <c r="P360" s="36" t="e">
        <f>IF(LEN('Описание предлагаемого товара'!#REF!)&gt;0,'Описание предлагаемого товара'!#REF!,"")</f>
        <v>#REF!</v>
      </c>
      <c r="Q36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60" s="37" t="e">
        <f>IF(LEN('Описание предлагаемого товара'!#REF!)&gt;0,'Описание предлагаемого товара'!#REF!,"")</f>
        <v>#REF!</v>
      </c>
      <c r="S360" s="37" t="e">
        <f>IF(LEN('Описание предлагаемого товара'!#REF!)&gt;0,'Описание предлагаемого товара'!#REF!,"")</f>
        <v>#REF!</v>
      </c>
      <c r="T36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60" s="23" t="str">
        <f>IFERROR(VLOOKUP(CI360*1,Обработ.выгрузка_реестра_РФ!$A:$G,6,),"")</f>
        <v/>
      </c>
      <c r="V360" s="61" t="e">
        <f>IF(LEN('Описание предлагаемого товара'!#REF!)&gt;0,'Описание предлагаемого товара'!#REF!,"")</f>
        <v>#REF!</v>
      </c>
      <c r="W360" s="62" t="e">
        <f>IF(LEN('Описание предлагаемого товара'!#REF!)&gt;0,'Описание предлагаемого товара'!#REF!,"")</f>
        <v>#REF!</v>
      </c>
      <c r="X360" s="91" t="e">
        <f t="shared" ref="X360:Y360" si="3430">IFERROR(REPLACE(W360,FIND(CHAR(10),W360,1),1," "),W360)</f>
        <v>#REF!</v>
      </c>
      <c r="Y360" s="91" t="e">
        <f t="shared" si="3430"/>
        <v>#REF!</v>
      </c>
      <c r="Z360" s="91" t="e">
        <f t="shared" si="3187"/>
        <v>#REF!</v>
      </c>
      <c r="AA360" s="91" t="e">
        <f t="shared" si="3188"/>
        <v>#REF!</v>
      </c>
      <c r="AB360" s="91" t="e">
        <f t="shared" si="3189"/>
        <v>#REF!</v>
      </c>
      <c r="AC360" s="91" t="e">
        <f t="shared" ref="AC360:AF360" si="3431">IFERROR(REPLACE(AB360,FIND("  ",AB360,1),2," "),AB360)</f>
        <v>#REF!</v>
      </c>
      <c r="AD360" s="91" t="e">
        <f t="shared" si="3431"/>
        <v>#REF!</v>
      </c>
      <c r="AE360" s="91" t="e">
        <f t="shared" si="3431"/>
        <v>#REF!</v>
      </c>
      <c r="AF360" s="91" t="e">
        <f t="shared" si="3431"/>
        <v>#REF!</v>
      </c>
      <c r="AG360" s="23" t="str">
        <f>IFERROR(VLOOKUP(CI360*1,Обработ.выгрузка_реестра_РФ!$A:$G,4,),"")</f>
        <v/>
      </c>
      <c r="AH360" s="91" t="str">
        <f t="shared" ref="AH360:AI360" si="3432">IFERROR(REPLACE(AG360,FIND("-",AG360,1),1,"*"),AG360)</f>
        <v/>
      </c>
      <c r="AI360" s="91" t="str">
        <f t="shared" si="3432"/>
        <v/>
      </c>
      <c r="AJ360" s="27" t="str">
        <f t="shared" si="3287"/>
        <v/>
      </c>
      <c r="AK360" s="63" t="e">
        <f>IF(LEN('Описание предлагаемого товара'!#REF!)&gt;0,'Описание предлагаемого товара'!#REF!,"")</f>
        <v>#REF!</v>
      </c>
      <c r="AL360" s="91" t="e">
        <f t="shared" ref="AL360:AM360" si="3433">IFERROR(REPLACE(AK360,FIND(CHAR(10),AK360,1),1,""),AK360)</f>
        <v>#REF!</v>
      </c>
      <c r="AM360" s="91" t="e">
        <f t="shared" si="3433"/>
        <v>#REF!</v>
      </c>
      <c r="AN360" s="91" t="e">
        <f t="shared" ref="AN360:AR360" si="3434">IFERROR(REPLACE(AM360,FIND(" ",AM360,1),1,""),AM360)</f>
        <v>#REF!</v>
      </c>
      <c r="AO360" s="91" t="e">
        <f t="shared" si="3434"/>
        <v>#REF!</v>
      </c>
      <c r="AP360" s="91" t="e">
        <f t="shared" si="3434"/>
        <v>#REF!</v>
      </c>
      <c r="AQ360" s="91" t="e">
        <f t="shared" si="3434"/>
        <v>#REF!</v>
      </c>
      <c r="AR360" s="91" t="e">
        <f t="shared" si="3434"/>
        <v>#REF!</v>
      </c>
      <c r="AS360" s="91" t="e">
        <f t="shared" si="3194"/>
        <v>#REF!</v>
      </c>
      <c r="AT360" s="91" t="e">
        <f t="shared" si="3195"/>
        <v>#REF!</v>
      </c>
      <c r="AU360" s="32" t="e">
        <f t="shared" si="3178"/>
        <v>#REF!</v>
      </c>
      <c r="AV360" s="93" t="e">
        <f>'Описание предлагаемого товара'!#REF!</f>
        <v>#REF!</v>
      </c>
      <c r="AW360" s="91" t="e">
        <f>MIN(SEARCH({0,1,2,3,4,5,6,7,8,9},AV360&amp; "0123456789"))</f>
        <v>#REF!</v>
      </c>
      <c r="AX360" s="91" t="str">
        <f t="shared" si="3196"/>
        <v/>
      </c>
      <c r="AY360" s="91" t="str">
        <f t="shared" si="3197"/>
        <v/>
      </c>
      <c r="AZ360" s="91" t="str">
        <f t="shared" si="3198"/>
        <v/>
      </c>
      <c r="BA360" s="91" t="str">
        <f t="shared" si="3199"/>
        <v/>
      </c>
      <c r="BB360" s="91" t="str">
        <f t="shared" si="3200"/>
        <v/>
      </c>
      <c r="BC360" s="91" t="str">
        <f t="shared" si="3201"/>
        <v/>
      </c>
      <c r="BD360" s="91" t="str">
        <f t="shared" si="3202"/>
        <v/>
      </c>
      <c r="BE360" s="91" t="str">
        <f t="shared" si="3203"/>
        <v/>
      </c>
      <c r="BF360" s="91" t="str">
        <f t="shared" si="3204"/>
        <v/>
      </c>
      <c r="BG360" s="91" t="str">
        <f t="shared" si="3205"/>
        <v/>
      </c>
      <c r="BH360" s="91" t="str">
        <f t="shared" si="3206"/>
        <v/>
      </c>
      <c r="BI360" s="91" t="str">
        <f t="shared" si="3207"/>
        <v/>
      </c>
      <c r="BJ360" s="91" t="str">
        <f t="shared" si="3208"/>
        <v/>
      </c>
      <c r="BK360" s="91" t="str">
        <f t="shared" si="3209"/>
        <v/>
      </c>
      <c r="BL360" s="91" t="str">
        <f t="shared" si="3210"/>
        <v/>
      </c>
      <c r="BM360" s="91" t="str">
        <f t="shared" si="3211"/>
        <v/>
      </c>
      <c r="BN360" s="91" t="str">
        <f t="shared" si="3212"/>
        <v/>
      </c>
      <c r="BO360" s="91" t="str">
        <f t="shared" si="3213"/>
        <v/>
      </c>
      <c r="BP360" s="91" t="str">
        <f t="shared" si="3214"/>
        <v/>
      </c>
      <c r="BQ360" s="91" t="str">
        <f t="shared" si="3215"/>
        <v/>
      </c>
      <c r="BR360" s="91" t="str">
        <f t="shared" si="3216"/>
        <v/>
      </c>
      <c r="BS360" s="91" t="str">
        <f t="shared" si="3217"/>
        <v/>
      </c>
      <c r="BT360" s="91" t="str">
        <f t="shared" si="3218"/>
        <v/>
      </c>
      <c r="BU360" s="91" t="str">
        <f t="shared" si="3219"/>
        <v/>
      </c>
      <c r="BV360" s="91" t="str">
        <f t="shared" si="3220"/>
        <v/>
      </c>
      <c r="BW360" s="91" t="str">
        <f t="shared" si="3221"/>
        <v/>
      </c>
      <c r="BX360" s="91" t="str">
        <f t="shared" si="3222"/>
        <v/>
      </c>
      <c r="BY360" s="91" t="str">
        <f t="shared" si="3223"/>
        <v/>
      </c>
      <c r="BZ360" s="91" t="str">
        <f t="shared" si="3224"/>
        <v/>
      </c>
      <c r="CA360" s="91" t="str">
        <f t="shared" si="3225"/>
        <v/>
      </c>
      <c r="CB360" s="91" t="str">
        <f t="shared" si="3226"/>
        <v/>
      </c>
      <c r="CC360" s="91" t="str">
        <f t="shared" si="3227"/>
        <v/>
      </c>
      <c r="CD360" s="91" t="str">
        <f t="shared" si="3228"/>
        <v/>
      </c>
      <c r="CE360" s="91" t="str">
        <f t="shared" si="3229"/>
        <v/>
      </c>
      <c r="CF360" s="91" t="str">
        <f t="shared" si="3230"/>
        <v/>
      </c>
      <c r="CG360" s="91" t="str">
        <f t="shared" si="3231"/>
        <v/>
      </c>
      <c r="CH360" s="91" t="str">
        <f t="shared" si="3232"/>
        <v/>
      </c>
      <c r="CI360" s="91" t="str">
        <f t="shared" si="3233"/>
        <v>нет</v>
      </c>
      <c r="CJ360" s="63" t="e">
        <f>IF(LEN('Описание предлагаемого товара'!#REF!)&gt;0,'Описание предлагаемого товара'!#REF!,"")</f>
        <v>#REF!</v>
      </c>
      <c r="CK360" s="91" t="e">
        <f t="shared" ref="CK360:CL360" si="3435">IFERROR(REPLACE(CJ360,FIND(CHAR(10),CJ360,1),1,""),CJ360)</f>
        <v>#REF!</v>
      </c>
      <c r="CL360" s="91" t="e">
        <f t="shared" si="3435"/>
        <v>#REF!</v>
      </c>
      <c r="CM360" s="91" t="e">
        <f t="shared" si="3235"/>
        <v>#REF!</v>
      </c>
      <c r="CN360" s="91" t="e">
        <f t="shared" si="3236"/>
        <v>#REF!</v>
      </c>
      <c r="CO360" s="91" t="e">
        <f t="shared" si="3237"/>
        <v>#REF!</v>
      </c>
      <c r="CP360" s="90" t="e">
        <f>IF(AU360="Не указан реестровый номер (мера нац.режима Запрет)","",IF(CI360="нет","",IF(CU360="да","исключение(не смотрим баллы)",IFERROR(IF(CI360*1&gt;0,IFERROR(IF(VLOOKUP(CI360*1,Обработ.выгрузка_реестра_РФ!$A:$G,7,)=0,"Баллы не установлены",VLOOKUP(CI360*1,Обработ.выгрузка_реестра_РФ!$A:$G,7,)),IF(LEN(CI360)&gt;14,"","нет номера в реестре РФ")),""),IF(LEN(CI360)=0,"","Некорректный реестровый номер")))))</f>
        <v>#REF!</v>
      </c>
      <c r="CQ360" s="33" t="e">
        <f>IF(LEN(C360)&gt;0,IFERROR(IF(LEN(H360)&gt;0,IF(LEN(VLOOKUP(H360,'исключения(не_смотрим_баллы)'!$A:$C,1,))&gt;0,"да","нет"),"не введен ОКПД2"),"нет"),"")</f>
        <v>#REF!</v>
      </c>
      <c r="CR360" s="33" t="e">
        <f ca="1">IF(CQ360="да",IF(TODAY()&lt;VLOOKUP(H360,'исключения(не_смотрим_баллы)'!$A:$C,3,),"да","нет"),"")</f>
        <v>#REF!</v>
      </c>
      <c r="CS360" s="33" t="str">
        <f>IFERROR(IF(CQ360="да",IF(VLOOKUP(CI360*1,Обработ.выгрузка_реестра_РФ!$A:$G,2,)&lt;VLOOKUP(H360,'исключения(не_смотрим_баллы)'!$A:$C,2,),"да","нет"),""),"")</f>
        <v/>
      </c>
      <c r="CT360" s="24"/>
      <c r="CU360" s="33" t="e">
        <f t="shared" si="3249"/>
        <v>#REF!</v>
      </c>
      <c r="CV360" s="91" t="e">
        <f t="shared" si="3250"/>
        <v>#REF!</v>
      </c>
      <c r="CW360" s="27" t="e">
        <f t="shared" si="3251"/>
        <v>#REF!</v>
      </c>
      <c r="CX360" s="26" t="e">
        <f t="shared" si="3180"/>
        <v>#REF!</v>
      </c>
      <c r="CY360" s="64" t="e">
        <f>IF(LEN('Описание предлагаемого товара'!#REF!)&gt;0,'Описание предлагаемого товара'!#REF!,"")</f>
        <v>#REF!</v>
      </c>
      <c r="CZ360" s="95" t="e">
        <f t="shared" si="3238"/>
        <v>#REF!</v>
      </c>
      <c r="DA360" s="95" t="e">
        <f t="shared" ref="DA360" si="3436">IFERROR(REPLACE(CZ360,FIND(" ",CZ360,1),1,""),CZ360)</f>
        <v>#REF!</v>
      </c>
      <c r="DB360" s="95" t="e">
        <f t="shared" si="3182"/>
        <v>#REF!</v>
      </c>
      <c r="DC360" s="95" t="e">
        <f t="shared" ref="DC360:DD360" si="3437">IFERROR(REPLACE(DB360,FIND("г.",DB360,1),2,""),DB360)</f>
        <v>#REF!</v>
      </c>
      <c r="DD360" s="95" t="e">
        <f t="shared" si="3437"/>
        <v>#REF!</v>
      </c>
      <c r="DE360" s="95" t="e">
        <f t="shared" ref="DE360:DF360" si="3438">IFERROR(REPLACE(DD360,FIND("г",DD360,1),1,""),DD360)</f>
        <v>#REF!</v>
      </c>
      <c r="DF360" s="95" t="e">
        <f t="shared" si="3438"/>
        <v>#REF!</v>
      </c>
      <c r="DG360" s="95" t="e">
        <f t="shared" si="3255"/>
        <v>#REF!</v>
      </c>
      <c r="DH360" s="25" t="str">
        <f>IFERROR(VLOOKUP(CI360*1,Обработ.выгрузка_реестра_РФ!$A:$G,5,),"")</f>
        <v/>
      </c>
      <c r="DI360" s="27" t="str">
        <f t="shared" si="3265"/>
        <v/>
      </c>
      <c r="DJ360" s="27" t="str">
        <f t="shared" ca="1" si="3242"/>
        <v/>
      </c>
      <c r="DK360" s="63" t="e">
        <f>IF(LEN('Описание предлагаемого товара'!#REF!)&gt;0,'Описание предлагаемого товара'!#REF!,"")</f>
        <v>#REF!</v>
      </c>
      <c r="DL360" s="63" t="e">
        <f>IF(LEN('Описание предлагаемого товара'!#REF!)&gt;0,'Описание предлагаемого товара'!#REF!,"")</f>
        <v>#REF!</v>
      </c>
      <c r="DM360" s="32"/>
    </row>
    <row r="361" spans="1:117" ht="48.75" customHeight="1" x14ac:dyDescent="0.25">
      <c r="A361" s="61" t="e">
        <f>IF(LEN('Описание предлагаемого товара'!#REF!)&gt;0,'Описание предлагаемого товара'!#REF!,"")</f>
        <v>#REF!</v>
      </c>
      <c r="B361" s="65" t="e">
        <f>IF(LEN('Описание предлагаемого товара'!#REF!)&gt;0,'Описание предлагаемого товара'!#REF!,"")</f>
        <v>#REF!</v>
      </c>
      <c r="C361" s="61" t="e">
        <f>IF(LEN('Описание предлагаемого товара'!#REF!)&gt;0,'Описание предлагаемого товара'!#REF!,"")</f>
        <v>#REF!</v>
      </c>
      <c r="D361" s="61" t="e">
        <f>IF(LEN('Описание предлагаемого товара'!#REF!)&gt;0,'Описание предлагаемого товара'!#REF!,"")</f>
        <v>#REF!</v>
      </c>
      <c r="E361" s="61" t="e">
        <f>IF(LEN('Описание предлагаемого товара'!#REF!)&gt;0,'Описание предлагаемого товара'!#REF!,"")</f>
        <v>#REF!</v>
      </c>
      <c r="F361" s="61" t="e">
        <f>IF(LEN('Описание предлагаемого товара'!#REF!)&gt;0,'Описание предлагаемого товара'!#REF!,"")</f>
        <v>#REF!</v>
      </c>
      <c r="G361" s="61" t="e">
        <f>IF(LEN('Описание предлагаемого товара'!#REF!)&gt;0,'Описание предлагаемого товара'!#REF!,"")</f>
        <v>#REF!</v>
      </c>
      <c r="H361" s="61" t="e">
        <f>IF(LEN('Описание предлагаемого товара'!#REF!)&gt;0,'Описание предлагаемого товара'!#REF!,"")</f>
        <v>#REF!</v>
      </c>
      <c r="I361" s="61" t="e">
        <f>IF(LEN('Описание предлагаемого товара'!#REF!)&gt;0,'Описание предлагаемого товара'!#REF!,"")</f>
        <v>#REF!</v>
      </c>
      <c r="J361" s="38" t="str">
        <f>IFERROR(VLOOKUP(B361,SAP!$A:$E,5,),"")</f>
        <v/>
      </c>
      <c r="K361" s="40" t="str">
        <f t="shared" si="3185"/>
        <v/>
      </c>
      <c r="L361" s="61" t="e">
        <f>IF(LEN('Описание предлагаемого товара'!#REF!)&gt;0,IFERROR('Описание предлагаемого товара'!#REF!*1,""),"")</f>
        <v>#REF!</v>
      </c>
      <c r="M361" s="39" t="str">
        <f>IFERROR(VLOOKUP(B361,SAP!$A:$E,2,),"")</f>
        <v/>
      </c>
      <c r="N361" s="41" t="str">
        <f t="shared" si="3321"/>
        <v/>
      </c>
      <c r="O361" s="39" t="str">
        <f t="shared" si="3172"/>
        <v/>
      </c>
      <c r="P361" s="36" t="e">
        <f>IF(LEN('Описание предлагаемого товара'!#REF!)&gt;0,'Описание предлагаемого товара'!#REF!,"")</f>
        <v>#REF!</v>
      </c>
      <c r="Q36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61" s="37" t="e">
        <f>IF(LEN('Описание предлагаемого товара'!#REF!)&gt;0,'Описание предлагаемого товара'!#REF!,"")</f>
        <v>#REF!</v>
      </c>
      <c r="S361" s="37" t="e">
        <f>IF(LEN('Описание предлагаемого товара'!#REF!)&gt;0,'Описание предлагаемого товара'!#REF!,"")</f>
        <v>#REF!</v>
      </c>
      <c r="T36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61" s="23" t="str">
        <f>IFERROR(VLOOKUP(CI361*1,Обработ.выгрузка_реестра_РФ!$A:$G,6,),"")</f>
        <v/>
      </c>
      <c r="V361" s="61" t="e">
        <f>IF(LEN('Описание предлагаемого товара'!#REF!)&gt;0,'Описание предлагаемого товара'!#REF!,"")</f>
        <v>#REF!</v>
      </c>
      <c r="W361" s="62" t="e">
        <f>IF(LEN('Описание предлагаемого товара'!#REF!)&gt;0,'Описание предлагаемого товара'!#REF!,"")</f>
        <v>#REF!</v>
      </c>
      <c r="X361" s="91" t="e">
        <f t="shared" ref="X361:Y361" si="3439">IFERROR(REPLACE(W361,FIND(CHAR(10),W361,1),1," "),W361)</f>
        <v>#REF!</v>
      </c>
      <c r="Y361" s="91" t="e">
        <f t="shared" si="3439"/>
        <v>#REF!</v>
      </c>
      <c r="Z361" s="91" t="e">
        <f t="shared" si="3187"/>
        <v>#REF!</v>
      </c>
      <c r="AA361" s="91" t="e">
        <f t="shared" si="3188"/>
        <v>#REF!</v>
      </c>
      <c r="AB361" s="91" t="e">
        <f t="shared" si="3189"/>
        <v>#REF!</v>
      </c>
      <c r="AC361" s="91" t="e">
        <f t="shared" ref="AC361:AF361" si="3440">IFERROR(REPLACE(AB361,FIND("  ",AB361,1),2," "),AB361)</f>
        <v>#REF!</v>
      </c>
      <c r="AD361" s="91" t="e">
        <f t="shared" si="3440"/>
        <v>#REF!</v>
      </c>
      <c r="AE361" s="91" t="e">
        <f t="shared" si="3440"/>
        <v>#REF!</v>
      </c>
      <c r="AF361" s="91" t="e">
        <f t="shared" si="3440"/>
        <v>#REF!</v>
      </c>
      <c r="AG361" s="23" t="str">
        <f>IFERROR(VLOOKUP(CI361*1,Обработ.выгрузка_реестра_РФ!$A:$G,4,),"")</f>
        <v/>
      </c>
      <c r="AH361" s="91" t="str">
        <f t="shared" ref="AH361:AI361" si="3441">IFERROR(REPLACE(AG361,FIND("-",AG361,1),1,"*"),AG361)</f>
        <v/>
      </c>
      <c r="AI361" s="91" t="str">
        <f t="shared" si="3441"/>
        <v/>
      </c>
      <c r="AJ361" s="27" t="str">
        <f t="shared" si="3287"/>
        <v/>
      </c>
      <c r="AK361" s="63" t="e">
        <f>IF(LEN('Описание предлагаемого товара'!#REF!)&gt;0,'Описание предлагаемого товара'!#REF!,"")</f>
        <v>#REF!</v>
      </c>
      <c r="AL361" s="91" t="e">
        <f t="shared" ref="AL361:AM361" si="3442">IFERROR(REPLACE(AK361,FIND(CHAR(10),AK361,1),1,""),AK361)</f>
        <v>#REF!</v>
      </c>
      <c r="AM361" s="91" t="e">
        <f t="shared" si="3442"/>
        <v>#REF!</v>
      </c>
      <c r="AN361" s="91" t="e">
        <f t="shared" ref="AN361:AR361" si="3443">IFERROR(REPLACE(AM361,FIND(" ",AM361,1),1,""),AM361)</f>
        <v>#REF!</v>
      </c>
      <c r="AO361" s="91" t="e">
        <f t="shared" si="3443"/>
        <v>#REF!</v>
      </c>
      <c r="AP361" s="91" t="e">
        <f t="shared" si="3443"/>
        <v>#REF!</v>
      </c>
      <c r="AQ361" s="91" t="e">
        <f t="shared" si="3443"/>
        <v>#REF!</v>
      </c>
      <c r="AR361" s="91" t="e">
        <f t="shared" si="3443"/>
        <v>#REF!</v>
      </c>
      <c r="AS361" s="91" t="e">
        <f t="shared" si="3194"/>
        <v>#REF!</v>
      </c>
      <c r="AT361" s="91" t="e">
        <f t="shared" si="3195"/>
        <v>#REF!</v>
      </c>
      <c r="AU361" s="32" t="e">
        <f t="shared" si="3178"/>
        <v>#REF!</v>
      </c>
      <c r="AV361" s="93" t="e">
        <f>'Описание предлагаемого товара'!#REF!</f>
        <v>#REF!</v>
      </c>
      <c r="AW361" s="91" t="e">
        <f>MIN(SEARCH({0,1,2,3,4,5,6,7,8,9},AV361&amp; "0123456789"))</f>
        <v>#REF!</v>
      </c>
      <c r="AX361" s="91" t="str">
        <f t="shared" si="3196"/>
        <v/>
      </c>
      <c r="AY361" s="91" t="str">
        <f t="shared" si="3197"/>
        <v/>
      </c>
      <c r="AZ361" s="91" t="str">
        <f t="shared" si="3198"/>
        <v/>
      </c>
      <c r="BA361" s="91" t="str">
        <f t="shared" si="3199"/>
        <v/>
      </c>
      <c r="BB361" s="91" t="str">
        <f t="shared" si="3200"/>
        <v/>
      </c>
      <c r="BC361" s="91" t="str">
        <f t="shared" si="3201"/>
        <v/>
      </c>
      <c r="BD361" s="91" t="str">
        <f t="shared" si="3202"/>
        <v/>
      </c>
      <c r="BE361" s="91" t="str">
        <f t="shared" si="3203"/>
        <v/>
      </c>
      <c r="BF361" s="91" t="str">
        <f t="shared" si="3204"/>
        <v/>
      </c>
      <c r="BG361" s="91" t="str">
        <f t="shared" si="3205"/>
        <v/>
      </c>
      <c r="BH361" s="91" t="str">
        <f t="shared" si="3206"/>
        <v/>
      </c>
      <c r="BI361" s="91" t="str">
        <f t="shared" si="3207"/>
        <v/>
      </c>
      <c r="BJ361" s="91" t="str">
        <f t="shared" si="3208"/>
        <v/>
      </c>
      <c r="BK361" s="91" t="str">
        <f t="shared" si="3209"/>
        <v/>
      </c>
      <c r="BL361" s="91" t="str">
        <f t="shared" si="3210"/>
        <v/>
      </c>
      <c r="BM361" s="91" t="str">
        <f t="shared" si="3211"/>
        <v/>
      </c>
      <c r="BN361" s="91" t="str">
        <f t="shared" si="3212"/>
        <v/>
      </c>
      <c r="BO361" s="91" t="str">
        <f t="shared" si="3213"/>
        <v/>
      </c>
      <c r="BP361" s="91" t="str">
        <f t="shared" si="3214"/>
        <v/>
      </c>
      <c r="BQ361" s="91" t="str">
        <f t="shared" si="3215"/>
        <v/>
      </c>
      <c r="BR361" s="91" t="str">
        <f t="shared" si="3216"/>
        <v/>
      </c>
      <c r="BS361" s="91" t="str">
        <f t="shared" si="3217"/>
        <v/>
      </c>
      <c r="BT361" s="91" t="str">
        <f t="shared" si="3218"/>
        <v/>
      </c>
      <c r="BU361" s="91" t="str">
        <f t="shared" si="3219"/>
        <v/>
      </c>
      <c r="BV361" s="91" t="str">
        <f t="shared" si="3220"/>
        <v/>
      </c>
      <c r="BW361" s="91" t="str">
        <f t="shared" si="3221"/>
        <v/>
      </c>
      <c r="BX361" s="91" t="str">
        <f t="shared" si="3222"/>
        <v/>
      </c>
      <c r="BY361" s="91" t="str">
        <f t="shared" si="3223"/>
        <v/>
      </c>
      <c r="BZ361" s="91" t="str">
        <f t="shared" si="3224"/>
        <v/>
      </c>
      <c r="CA361" s="91" t="str">
        <f t="shared" si="3225"/>
        <v/>
      </c>
      <c r="CB361" s="91" t="str">
        <f t="shared" si="3226"/>
        <v/>
      </c>
      <c r="CC361" s="91" t="str">
        <f t="shared" si="3227"/>
        <v/>
      </c>
      <c r="CD361" s="91" t="str">
        <f t="shared" si="3228"/>
        <v/>
      </c>
      <c r="CE361" s="91" t="str">
        <f t="shared" si="3229"/>
        <v/>
      </c>
      <c r="CF361" s="91" t="str">
        <f t="shared" si="3230"/>
        <v/>
      </c>
      <c r="CG361" s="91" t="str">
        <f t="shared" si="3231"/>
        <v/>
      </c>
      <c r="CH361" s="91" t="str">
        <f t="shared" si="3232"/>
        <v/>
      </c>
      <c r="CI361" s="91" t="str">
        <f t="shared" si="3233"/>
        <v>нет</v>
      </c>
      <c r="CJ361" s="63" t="e">
        <f>IF(LEN('Описание предлагаемого товара'!#REF!)&gt;0,'Описание предлагаемого товара'!#REF!,"")</f>
        <v>#REF!</v>
      </c>
      <c r="CK361" s="91" t="e">
        <f t="shared" ref="CK361:CL361" si="3444">IFERROR(REPLACE(CJ361,FIND(CHAR(10),CJ361,1),1,""),CJ361)</f>
        <v>#REF!</v>
      </c>
      <c r="CL361" s="91" t="e">
        <f t="shared" si="3444"/>
        <v>#REF!</v>
      </c>
      <c r="CM361" s="91" t="e">
        <f t="shared" si="3235"/>
        <v>#REF!</v>
      </c>
      <c r="CN361" s="91" t="e">
        <f t="shared" si="3236"/>
        <v>#REF!</v>
      </c>
      <c r="CO361" s="91" t="e">
        <f t="shared" si="3237"/>
        <v>#REF!</v>
      </c>
      <c r="CP361" s="90" t="e">
        <f>IF(AU361="Не указан реестровый номер (мера нац.режима Запрет)","",IF(CI361="нет","",IF(CU361="да","исключение(не смотрим баллы)",IFERROR(IF(CI361*1&gt;0,IFERROR(IF(VLOOKUP(CI361*1,Обработ.выгрузка_реестра_РФ!$A:$G,7,)=0,"Баллы не установлены",VLOOKUP(CI361*1,Обработ.выгрузка_реестра_РФ!$A:$G,7,)),IF(LEN(CI361)&gt;14,"","нет номера в реестре РФ")),""),IF(LEN(CI361)=0,"","Некорректный реестровый номер")))))</f>
        <v>#REF!</v>
      </c>
      <c r="CQ361" s="33" t="e">
        <f>IF(LEN(C361)&gt;0,IFERROR(IF(LEN(H361)&gt;0,IF(LEN(VLOOKUP(H361,'исключения(не_смотрим_баллы)'!$A:$C,1,))&gt;0,"да","нет"),"не введен ОКПД2"),"нет"),"")</f>
        <v>#REF!</v>
      </c>
      <c r="CR361" s="33" t="e">
        <f ca="1">IF(CQ361="да",IF(TODAY()&lt;VLOOKUP(H361,'исключения(не_смотрим_баллы)'!$A:$C,3,),"да","нет"),"")</f>
        <v>#REF!</v>
      </c>
      <c r="CS361" s="33" t="str">
        <f>IFERROR(IF(CQ361="да",IF(VLOOKUP(CI361*1,Обработ.выгрузка_реестра_РФ!$A:$G,2,)&lt;VLOOKUP(H361,'исключения(не_смотрим_баллы)'!$A:$C,2,),"да","нет"),""),"")</f>
        <v/>
      </c>
      <c r="CT361" s="24"/>
      <c r="CU361" s="33" t="e">
        <f t="shared" si="3249"/>
        <v>#REF!</v>
      </c>
      <c r="CV361" s="91" t="e">
        <f t="shared" si="3250"/>
        <v>#REF!</v>
      </c>
      <c r="CW361" s="27" t="e">
        <f t="shared" si="3251"/>
        <v>#REF!</v>
      </c>
      <c r="CX361" s="26" t="e">
        <f t="shared" si="3180"/>
        <v>#REF!</v>
      </c>
      <c r="CY361" s="64" t="e">
        <f>IF(LEN('Описание предлагаемого товара'!#REF!)&gt;0,'Описание предлагаемого товара'!#REF!,"")</f>
        <v>#REF!</v>
      </c>
      <c r="CZ361" s="95" t="e">
        <f t="shared" si="3238"/>
        <v>#REF!</v>
      </c>
      <c r="DA361" s="95" t="e">
        <f t="shared" ref="DA361" si="3445">IFERROR(REPLACE(CZ361,FIND(" ",CZ361,1),1,""),CZ361)</f>
        <v>#REF!</v>
      </c>
      <c r="DB361" s="95" t="e">
        <f t="shared" si="3182"/>
        <v>#REF!</v>
      </c>
      <c r="DC361" s="95" t="e">
        <f t="shared" ref="DC361:DD361" si="3446">IFERROR(REPLACE(DB361,FIND("г.",DB361,1),2,""),DB361)</f>
        <v>#REF!</v>
      </c>
      <c r="DD361" s="95" t="e">
        <f t="shared" si="3446"/>
        <v>#REF!</v>
      </c>
      <c r="DE361" s="95" t="e">
        <f t="shared" ref="DE361:DF361" si="3447">IFERROR(REPLACE(DD361,FIND("г",DD361,1),1,""),DD361)</f>
        <v>#REF!</v>
      </c>
      <c r="DF361" s="95" t="e">
        <f t="shared" si="3447"/>
        <v>#REF!</v>
      </c>
      <c r="DG361" s="95" t="e">
        <f t="shared" si="3255"/>
        <v>#REF!</v>
      </c>
      <c r="DH361" s="25" t="str">
        <f>IFERROR(VLOOKUP(CI361*1,Обработ.выгрузка_реестра_РФ!$A:$G,5,),"")</f>
        <v/>
      </c>
      <c r="DI361" s="27" t="str">
        <f t="shared" si="3265"/>
        <v/>
      </c>
      <c r="DJ361" s="27" t="str">
        <f t="shared" ca="1" si="3242"/>
        <v/>
      </c>
      <c r="DK361" s="63" t="e">
        <f>IF(LEN('Описание предлагаемого товара'!#REF!)&gt;0,'Описание предлагаемого товара'!#REF!,"")</f>
        <v>#REF!</v>
      </c>
      <c r="DL361" s="63" t="e">
        <f>IF(LEN('Описание предлагаемого товара'!#REF!)&gt;0,'Описание предлагаемого товара'!#REF!,"")</f>
        <v>#REF!</v>
      </c>
      <c r="DM361" s="32"/>
    </row>
    <row r="362" spans="1:117" ht="48.75" customHeight="1" x14ac:dyDescent="0.25">
      <c r="A362" s="61" t="e">
        <f>IF(LEN('Описание предлагаемого товара'!#REF!)&gt;0,'Описание предлагаемого товара'!#REF!,"")</f>
        <v>#REF!</v>
      </c>
      <c r="B362" s="65" t="e">
        <f>IF(LEN('Описание предлагаемого товара'!#REF!)&gt;0,'Описание предлагаемого товара'!#REF!,"")</f>
        <v>#REF!</v>
      </c>
      <c r="C362" s="61" t="e">
        <f>IF(LEN('Описание предлагаемого товара'!#REF!)&gt;0,'Описание предлагаемого товара'!#REF!,"")</f>
        <v>#REF!</v>
      </c>
      <c r="D362" s="61" t="e">
        <f>IF(LEN('Описание предлагаемого товара'!#REF!)&gt;0,'Описание предлагаемого товара'!#REF!,"")</f>
        <v>#REF!</v>
      </c>
      <c r="E362" s="61" t="e">
        <f>IF(LEN('Описание предлагаемого товара'!#REF!)&gt;0,'Описание предлагаемого товара'!#REF!,"")</f>
        <v>#REF!</v>
      </c>
      <c r="F362" s="61" t="e">
        <f>IF(LEN('Описание предлагаемого товара'!#REF!)&gt;0,'Описание предлагаемого товара'!#REF!,"")</f>
        <v>#REF!</v>
      </c>
      <c r="G362" s="61" t="e">
        <f>IF(LEN('Описание предлагаемого товара'!#REF!)&gt;0,'Описание предлагаемого товара'!#REF!,"")</f>
        <v>#REF!</v>
      </c>
      <c r="H362" s="61" t="e">
        <f>IF(LEN('Описание предлагаемого товара'!#REF!)&gt;0,'Описание предлагаемого товара'!#REF!,"")</f>
        <v>#REF!</v>
      </c>
      <c r="I362" s="61" t="e">
        <f>IF(LEN('Описание предлагаемого товара'!#REF!)&gt;0,'Описание предлагаемого товара'!#REF!,"")</f>
        <v>#REF!</v>
      </c>
      <c r="J362" s="38" t="str">
        <f>IFERROR(VLOOKUP(B362,SAP!$A:$E,5,),"")</f>
        <v/>
      </c>
      <c r="K362" s="40" t="str">
        <f t="shared" si="3185"/>
        <v/>
      </c>
      <c r="L362" s="61" t="e">
        <f>IF(LEN('Описание предлагаемого товара'!#REF!)&gt;0,IFERROR('Описание предлагаемого товара'!#REF!*1,""),"")</f>
        <v>#REF!</v>
      </c>
      <c r="M362" s="39" t="str">
        <f>IFERROR(VLOOKUP(B362,SAP!$A:$E,2,),"")</f>
        <v/>
      </c>
      <c r="N362" s="41" t="str">
        <f t="shared" si="3321"/>
        <v/>
      </c>
      <c r="O362" s="39" t="str">
        <f t="shared" si="3172"/>
        <v/>
      </c>
      <c r="P362" s="36" t="e">
        <f>IF(LEN('Описание предлагаемого товара'!#REF!)&gt;0,'Описание предлагаемого товара'!#REF!,"")</f>
        <v>#REF!</v>
      </c>
      <c r="Q36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62" s="37" t="e">
        <f>IF(LEN('Описание предлагаемого товара'!#REF!)&gt;0,'Описание предлагаемого товара'!#REF!,"")</f>
        <v>#REF!</v>
      </c>
      <c r="S362" s="37" t="e">
        <f>IF(LEN('Описание предлагаемого товара'!#REF!)&gt;0,'Описание предлагаемого товара'!#REF!,"")</f>
        <v>#REF!</v>
      </c>
      <c r="T36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62" s="23" t="str">
        <f>IFERROR(VLOOKUP(CI362*1,Обработ.выгрузка_реестра_РФ!$A:$G,6,),"")</f>
        <v/>
      </c>
      <c r="V362" s="61" t="e">
        <f>IF(LEN('Описание предлагаемого товара'!#REF!)&gt;0,'Описание предлагаемого товара'!#REF!,"")</f>
        <v>#REF!</v>
      </c>
      <c r="W362" s="62" t="e">
        <f>IF(LEN('Описание предлагаемого товара'!#REF!)&gt;0,'Описание предлагаемого товара'!#REF!,"")</f>
        <v>#REF!</v>
      </c>
      <c r="X362" s="91" t="e">
        <f t="shared" ref="X362:Y362" si="3448">IFERROR(REPLACE(W362,FIND(CHAR(10),W362,1),1," "),W362)</f>
        <v>#REF!</v>
      </c>
      <c r="Y362" s="91" t="e">
        <f t="shared" si="3448"/>
        <v>#REF!</v>
      </c>
      <c r="Z362" s="91" t="e">
        <f t="shared" si="3187"/>
        <v>#REF!</v>
      </c>
      <c r="AA362" s="91" t="e">
        <f t="shared" si="3188"/>
        <v>#REF!</v>
      </c>
      <c r="AB362" s="91" t="e">
        <f t="shared" si="3189"/>
        <v>#REF!</v>
      </c>
      <c r="AC362" s="91" t="e">
        <f t="shared" ref="AC362:AF362" si="3449">IFERROR(REPLACE(AB362,FIND("  ",AB362,1),2," "),AB362)</f>
        <v>#REF!</v>
      </c>
      <c r="AD362" s="91" t="e">
        <f t="shared" si="3449"/>
        <v>#REF!</v>
      </c>
      <c r="AE362" s="91" t="e">
        <f t="shared" si="3449"/>
        <v>#REF!</v>
      </c>
      <c r="AF362" s="91" t="e">
        <f t="shared" si="3449"/>
        <v>#REF!</v>
      </c>
      <c r="AG362" s="23" t="str">
        <f>IFERROR(VLOOKUP(CI362*1,Обработ.выгрузка_реестра_РФ!$A:$G,4,),"")</f>
        <v/>
      </c>
      <c r="AH362" s="91" t="str">
        <f t="shared" ref="AH362:AI362" si="3450">IFERROR(REPLACE(AG362,FIND("-",AG362,1),1,"*"),AG362)</f>
        <v/>
      </c>
      <c r="AI362" s="91" t="str">
        <f t="shared" si="3450"/>
        <v/>
      </c>
      <c r="AJ362" s="27" t="str">
        <f t="shared" si="3287"/>
        <v/>
      </c>
      <c r="AK362" s="63" t="e">
        <f>IF(LEN('Описание предлагаемого товара'!#REF!)&gt;0,'Описание предлагаемого товара'!#REF!,"")</f>
        <v>#REF!</v>
      </c>
      <c r="AL362" s="91" t="e">
        <f t="shared" ref="AL362:AM362" si="3451">IFERROR(REPLACE(AK362,FIND(CHAR(10),AK362,1),1,""),AK362)</f>
        <v>#REF!</v>
      </c>
      <c r="AM362" s="91" t="e">
        <f t="shared" si="3451"/>
        <v>#REF!</v>
      </c>
      <c r="AN362" s="91" t="e">
        <f t="shared" ref="AN362:AR362" si="3452">IFERROR(REPLACE(AM362,FIND(" ",AM362,1),1,""),AM362)</f>
        <v>#REF!</v>
      </c>
      <c r="AO362" s="91" t="e">
        <f t="shared" si="3452"/>
        <v>#REF!</v>
      </c>
      <c r="AP362" s="91" t="e">
        <f t="shared" si="3452"/>
        <v>#REF!</v>
      </c>
      <c r="AQ362" s="91" t="e">
        <f t="shared" si="3452"/>
        <v>#REF!</v>
      </c>
      <c r="AR362" s="91" t="e">
        <f t="shared" si="3452"/>
        <v>#REF!</v>
      </c>
      <c r="AS362" s="91" t="e">
        <f t="shared" si="3194"/>
        <v>#REF!</v>
      </c>
      <c r="AT362" s="91" t="e">
        <f t="shared" si="3195"/>
        <v>#REF!</v>
      </c>
      <c r="AU362" s="32" t="e">
        <f t="shared" si="3178"/>
        <v>#REF!</v>
      </c>
      <c r="AV362" s="93" t="e">
        <f>'Описание предлагаемого товара'!#REF!</f>
        <v>#REF!</v>
      </c>
      <c r="AW362" s="91" t="e">
        <f>MIN(SEARCH({0,1,2,3,4,5,6,7,8,9},AV362&amp; "0123456789"))</f>
        <v>#REF!</v>
      </c>
      <c r="AX362" s="91" t="str">
        <f t="shared" si="3196"/>
        <v/>
      </c>
      <c r="AY362" s="91" t="str">
        <f t="shared" si="3197"/>
        <v/>
      </c>
      <c r="AZ362" s="91" t="str">
        <f t="shared" si="3198"/>
        <v/>
      </c>
      <c r="BA362" s="91" t="str">
        <f t="shared" si="3199"/>
        <v/>
      </c>
      <c r="BB362" s="91" t="str">
        <f t="shared" si="3200"/>
        <v/>
      </c>
      <c r="BC362" s="91" t="str">
        <f t="shared" si="3201"/>
        <v/>
      </c>
      <c r="BD362" s="91" t="str">
        <f t="shared" si="3202"/>
        <v/>
      </c>
      <c r="BE362" s="91" t="str">
        <f t="shared" si="3203"/>
        <v/>
      </c>
      <c r="BF362" s="91" t="str">
        <f t="shared" si="3204"/>
        <v/>
      </c>
      <c r="BG362" s="91" t="str">
        <f t="shared" si="3205"/>
        <v/>
      </c>
      <c r="BH362" s="91" t="str">
        <f t="shared" si="3206"/>
        <v/>
      </c>
      <c r="BI362" s="91" t="str">
        <f t="shared" si="3207"/>
        <v/>
      </c>
      <c r="BJ362" s="91" t="str">
        <f t="shared" si="3208"/>
        <v/>
      </c>
      <c r="BK362" s="91" t="str">
        <f t="shared" si="3209"/>
        <v/>
      </c>
      <c r="BL362" s="91" t="str">
        <f t="shared" si="3210"/>
        <v/>
      </c>
      <c r="BM362" s="91" t="str">
        <f t="shared" si="3211"/>
        <v/>
      </c>
      <c r="BN362" s="91" t="str">
        <f t="shared" si="3212"/>
        <v/>
      </c>
      <c r="BO362" s="91" t="str">
        <f t="shared" si="3213"/>
        <v/>
      </c>
      <c r="BP362" s="91" t="str">
        <f t="shared" si="3214"/>
        <v/>
      </c>
      <c r="BQ362" s="91" t="str">
        <f t="shared" si="3215"/>
        <v/>
      </c>
      <c r="BR362" s="91" t="str">
        <f t="shared" si="3216"/>
        <v/>
      </c>
      <c r="BS362" s="91" t="str">
        <f t="shared" si="3217"/>
        <v/>
      </c>
      <c r="BT362" s="91" t="str">
        <f t="shared" si="3218"/>
        <v/>
      </c>
      <c r="BU362" s="91" t="str">
        <f t="shared" si="3219"/>
        <v/>
      </c>
      <c r="BV362" s="91" t="str">
        <f t="shared" si="3220"/>
        <v/>
      </c>
      <c r="BW362" s="91" t="str">
        <f t="shared" si="3221"/>
        <v/>
      </c>
      <c r="BX362" s="91" t="str">
        <f t="shared" si="3222"/>
        <v/>
      </c>
      <c r="BY362" s="91" t="str">
        <f t="shared" si="3223"/>
        <v/>
      </c>
      <c r="BZ362" s="91" t="str">
        <f t="shared" si="3224"/>
        <v/>
      </c>
      <c r="CA362" s="91" t="str">
        <f t="shared" si="3225"/>
        <v/>
      </c>
      <c r="CB362" s="91" t="str">
        <f t="shared" si="3226"/>
        <v/>
      </c>
      <c r="CC362" s="91" t="str">
        <f t="shared" si="3227"/>
        <v/>
      </c>
      <c r="CD362" s="91" t="str">
        <f t="shared" si="3228"/>
        <v/>
      </c>
      <c r="CE362" s="91" t="str">
        <f t="shared" si="3229"/>
        <v/>
      </c>
      <c r="CF362" s="91" t="str">
        <f t="shared" si="3230"/>
        <v/>
      </c>
      <c r="CG362" s="91" t="str">
        <f t="shared" si="3231"/>
        <v/>
      </c>
      <c r="CH362" s="91" t="str">
        <f t="shared" si="3232"/>
        <v/>
      </c>
      <c r="CI362" s="91" t="str">
        <f t="shared" si="3233"/>
        <v>нет</v>
      </c>
      <c r="CJ362" s="63" t="e">
        <f>IF(LEN('Описание предлагаемого товара'!#REF!)&gt;0,'Описание предлагаемого товара'!#REF!,"")</f>
        <v>#REF!</v>
      </c>
      <c r="CK362" s="91" t="e">
        <f t="shared" ref="CK362:CL362" si="3453">IFERROR(REPLACE(CJ362,FIND(CHAR(10),CJ362,1),1,""),CJ362)</f>
        <v>#REF!</v>
      </c>
      <c r="CL362" s="91" t="e">
        <f t="shared" si="3453"/>
        <v>#REF!</v>
      </c>
      <c r="CM362" s="91" t="e">
        <f t="shared" si="3235"/>
        <v>#REF!</v>
      </c>
      <c r="CN362" s="91" t="e">
        <f t="shared" si="3236"/>
        <v>#REF!</v>
      </c>
      <c r="CO362" s="91" t="e">
        <f t="shared" si="3237"/>
        <v>#REF!</v>
      </c>
      <c r="CP362" s="90" t="e">
        <f>IF(AU362="Не указан реестровый номер (мера нац.режима Запрет)","",IF(CI362="нет","",IF(CU362="да","исключение(не смотрим баллы)",IFERROR(IF(CI362*1&gt;0,IFERROR(IF(VLOOKUP(CI362*1,Обработ.выгрузка_реестра_РФ!$A:$G,7,)=0,"Баллы не установлены",VLOOKUP(CI362*1,Обработ.выгрузка_реестра_РФ!$A:$G,7,)),IF(LEN(CI362)&gt;14,"","нет номера в реестре РФ")),""),IF(LEN(CI362)=0,"","Некорректный реестровый номер")))))</f>
        <v>#REF!</v>
      </c>
      <c r="CQ362" s="33" t="e">
        <f>IF(LEN(C362)&gt;0,IFERROR(IF(LEN(H362)&gt;0,IF(LEN(VLOOKUP(H362,'исключения(не_смотрим_баллы)'!$A:$C,1,))&gt;0,"да","нет"),"не введен ОКПД2"),"нет"),"")</f>
        <v>#REF!</v>
      </c>
      <c r="CR362" s="33" t="e">
        <f ca="1">IF(CQ362="да",IF(TODAY()&lt;VLOOKUP(H362,'исключения(не_смотрим_баллы)'!$A:$C,3,),"да","нет"),"")</f>
        <v>#REF!</v>
      </c>
      <c r="CS362" s="33" t="str">
        <f>IFERROR(IF(CQ362="да",IF(VLOOKUP(CI362*1,Обработ.выгрузка_реестра_РФ!$A:$G,2,)&lt;VLOOKUP(H362,'исключения(не_смотрим_баллы)'!$A:$C,2,),"да","нет"),""),"")</f>
        <v/>
      </c>
      <c r="CT362" s="24"/>
      <c r="CU362" s="33" t="e">
        <f t="shared" si="3249"/>
        <v>#REF!</v>
      </c>
      <c r="CV362" s="91" t="e">
        <f t="shared" si="3250"/>
        <v>#REF!</v>
      </c>
      <c r="CW362" s="27" t="e">
        <f t="shared" si="3251"/>
        <v>#REF!</v>
      </c>
      <c r="CX362" s="26" t="e">
        <f t="shared" si="3180"/>
        <v>#REF!</v>
      </c>
      <c r="CY362" s="64" t="e">
        <f>IF(LEN('Описание предлагаемого товара'!#REF!)&gt;0,'Описание предлагаемого товара'!#REF!,"")</f>
        <v>#REF!</v>
      </c>
      <c r="CZ362" s="95" t="e">
        <f t="shared" si="3238"/>
        <v>#REF!</v>
      </c>
      <c r="DA362" s="95" t="e">
        <f t="shared" ref="DA362" si="3454">IFERROR(REPLACE(CZ362,FIND(" ",CZ362,1),1,""),CZ362)</f>
        <v>#REF!</v>
      </c>
      <c r="DB362" s="95" t="e">
        <f t="shared" si="3182"/>
        <v>#REF!</v>
      </c>
      <c r="DC362" s="95" t="e">
        <f t="shared" ref="DC362:DD362" si="3455">IFERROR(REPLACE(DB362,FIND("г.",DB362,1),2,""),DB362)</f>
        <v>#REF!</v>
      </c>
      <c r="DD362" s="95" t="e">
        <f t="shared" si="3455"/>
        <v>#REF!</v>
      </c>
      <c r="DE362" s="95" t="e">
        <f t="shared" ref="DE362:DF362" si="3456">IFERROR(REPLACE(DD362,FIND("г",DD362,1),1,""),DD362)</f>
        <v>#REF!</v>
      </c>
      <c r="DF362" s="95" t="e">
        <f t="shared" si="3456"/>
        <v>#REF!</v>
      </c>
      <c r="DG362" s="95" t="e">
        <f t="shared" si="3255"/>
        <v>#REF!</v>
      </c>
      <c r="DH362" s="25" t="str">
        <f>IFERROR(VLOOKUP(CI362*1,Обработ.выгрузка_реестра_РФ!$A:$G,5,),"")</f>
        <v/>
      </c>
      <c r="DI362" s="27" t="str">
        <f t="shared" si="3265"/>
        <v/>
      </c>
      <c r="DJ362" s="27" t="str">
        <f t="shared" ca="1" si="3242"/>
        <v/>
      </c>
      <c r="DK362" s="63" t="e">
        <f>IF(LEN('Описание предлагаемого товара'!#REF!)&gt;0,'Описание предлагаемого товара'!#REF!,"")</f>
        <v>#REF!</v>
      </c>
      <c r="DL362" s="63" t="e">
        <f>IF(LEN('Описание предлагаемого товара'!#REF!)&gt;0,'Описание предлагаемого товара'!#REF!,"")</f>
        <v>#REF!</v>
      </c>
      <c r="DM362" s="32"/>
    </row>
    <row r="363" spans="1:117" ht="48.75" customHeight="1" x14ac:dyDescent="0.25">
      <c r="A363" s="61" t="e">
        <f>IF(LEN('Описание предлагаемого товара'!#REF!)&gt;0,'Описание предлагаемого товара'!#REF!,"")</f>
        <v>#REF!</v>
      </c>
      <c r="B363" s="65" t="e">
        <f>IF(LEN('Описание предлагаемого товара'!#REF!)&gt;0,'Описание предлагаемого товара'!#REF!,"")</f>
        <v>#REF!</v>
      </c>
      <c r="C363" s="61" t="e">
        <f>IF(LEN('Описание предлагаемого товара'!#REF!)&gt;0,'Описание предлагаемого товара'!#REF!,"")</f>
        <v>#REF!</v>
      </c>
      <c r="D363" s="61" t="e">
        <f>IF(LEN('Описание предлагаемого товара'!#REF!)&gt;0,'Описание предлагаемого товара'!#REF!,"")</f>
        <v>#REF!</v>
      </c>
      <c r="E363" s="61" t="e">
        <f>IF(LEN('Описание предлагаемого товара'!#REF!)&gt;0,'Описание предлагаемого товара'!#REF!,"")</f>
        <v>#REF!</v>
      </c>
      <c r="F363" s="61" t="e">
        <f>IF(LEN('Описание предлагаемого товара'!#REF!)&gt;0,'Описание предлагаемого товара'!#REF!,"")</f>
        <v>#REF!</v>
      </c>
      <c r="G363" s="61" t="e">
        <f>IF(LEN('Описание предлагаемого товара'!#REF!)&gt;0,'Описание предлагаемого товара'!#REF!,"")</f>
        <v>#REF!</v>
      </c>
      <c r="H363" s="61" t="e">
        <f>IF(LEN('Описание предлагаемого товара'!#REF!)&gt;0,'Описание предлагаемого товара'!#REF!,"")</f>
        <v>#REF!</v>
      </c>
      <c r="I363" s="61" t="e">
        <f>IF(LEN('Описание предлагаемого товара'!#REF!)&gt;0,'Описание предлагаемого товара'!#REF!,"")</f>
        <v>#REF!</v>
      </c>
      <c r="J363" s="38" t="str">
        <f>IFERROR(VLOOKUP(B363,SAP!$A:$E,5,),"")</f>
        <v/>
      </c>
      <c r="K363" s="40" t="str">
        <f t="shared" si="3185"/>
        <v/>
      </c>
      <c r="L363" s="61" t="e">
        <f>IF(LEN('Описание предлагаемого товара'!#REF!)&gt;0,IFERROR('Описание предлагаемого товара'!#REF!*1,""),"")</f>
        <v>#REF!</v>
      </c>
      <c r="M363" s="39" t="str">
        <f>IFERROR(VLOOKUP(B363,SAP!$A:$E,2,),"")</f>
        <v/>
      </c>
      <c r="N363" s="41" t="str">
        <f t="shared" si="3321"/>
        <v/>
      </c>
      <c r="O363" s="39" t="str">
        <f t="shared" si="3172"/>
        <v/>
      </c>
      <c r="P363" s="36" t="e">
        <f>IF(LEN('Описание предлагаемого товара'!#REF!)&gt;0,'Описание предлагаемого товара'!#REF!,"")</f>
        <v>#REF!</v>
      </c>
      <c r="Q36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63" s="37" t="e">
        <f>IF(LEN('Описание предлагаемого товара'!#REF!)&gt;0,'Описание предлагаемого товара'!#REF!,"")</f>
        <v>#REF!</v>
      </c>
      <c r="S363" s="37" t="e">
        <f>IF(LEN('Описание предлагаемого товара'!#REF!)&gt;0,'Описание предлагаемого товара'!#REF!,"")</f>
        <v>#REF!</v>
      </c>
      <c r="T36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63" s="23" t="str">
        <f>IFERROR(VLOOKUP(CI363*1,Обработ.выгрузка_реестра_РФ!$A:$G,6,),"")</f>
        <v/>
      </c>
      <c r="V363" s="61" t="e">
        <f>IF(LEN('Описание предлагаемого товара'!#REF!)&gt;0,'Описание предлагаемого товара'!#REF!,"")</f>
        <v>#REF!</v>
      </c>
      <c r="W363" s="62" t="e">
        <f>IF(LEN('Описание предлагаемого товара'!#REF!)&gt;0,'Описание предлагаемого товара'!#REF!,"")</f>
        <v>#REF!</v>
      </c>
      <c r="X363" s="91" t="e">
        <f t="shared" ref="X363:Y363" si="3457">IFERROR(REPLACE(W363,FIND(CHAR(10),W363,1),1," "),W363)</f>
        <v>#REF!</v>
      </c>
      <c r="Y363" s="91" t="e">
        <f t="shared" si="3457"/>
        <v>#REF!</v>
      </c>
      <c r="Z363" s="91" t="e">
        <f t="shared" si="3187"/>
        <v>#REF!</v>
      </c>
      <c r="AA363" s="91" t="e">
        <f t="shared" si="3188"/>
        <v>#REF!</v>
      </c>
      <c r="AB363" s="91" t="e">
        <f t="shared" si="3189"/>
        <v>#REF!</v>
      </c>
      <c r="AC363" s="91" t="e">
        <f t="shared" ref="AC363:AF363" si="3458">IFERROR(REPLACE(AB363,FIND("  ",AB363,1),2," "),AB363)</f>
        <v>#REF!</v>
      </c>
      <c r="AD363" s="91" t="e">
        <f t="shared" si="3458"/>
        <v>#REF!</v>
      </c>
      <c r="AE363" s="91" t="e">
        <f t="shared" si="3458"/>
        <v>#REF!</v>
      </c>
      <c r="AF363" s="91" t="e">
        <f t="shared" si="3458"/>
        <v>#REF!</v>
      </c>
      <c r="AG363" s="23" t="str">
        <f>IFERROR(VLOOKUP(CI363*1,Обработ.выгрузка_реестра_РФ!$A:$G,4,),"")</f>
        <v/>
      </c>
      <c r="AH363" s="91" t="str">
        <f t="shared" ref="AH363:AI363" si="3459">IFERROR(REPLACE(AG363,FIND("-",AG363,1),1,"*"),AG363)</f>
        <v/>
      </c>
      <c r="AI363" s="91" t="str">
        <f t="shared" si="3459"/>
        <v/>
      </c>
      <c r="AJ363" s="27" t="str">
        <f t="shared" si="3287"/>
        <v/>
      </c>
      <c r="AK363" s="63" t="e">
        <f>IF(LEN('Описание предлагаемого товара'!#REF!)&gt;0,'Описание предлагаемого товара'!#REF!,"")</f>
        <v>#REF!</v>
      </c>
      <c r="AL363" s="91" t="e">
        <f t="shared" ref="AL363:AM363" si="3460">IFERROR(REPLACE(AK363,FIND(CHAR(10),AK363,1),1,""),AK363)</f>
        <v>#REF!</v>
      </c>
      <c r="AM363" s="91" t="e">
        <f t="shared" si="3460"/>
        <v>#REF!</v>
      </c>
      <c r="AN363" s="91" t="e">
        <f t="shared" ref="AN363:AR363" si="3461">IFERROR(REPLACE(AM363,FIND(" ",AM363,1),1,""),AM363)</f>
        <v>#REF!</v>
      </c>
      <c r="AO363" s="91" t="e">
        <f t="shared" si="3461"/>
        <v>#REF!</v>
      </c>
      <c r="AP363" s="91" t="e">
        <f t="shared" si="3461"/>
        <v>#REF!</v>
      </c>
      <c r="AQ363" s="91" t="e">
        <f t="shared" si="3461"/>
        <v>#REF!</v>
      </c>
      <c r="AR363" s="91" t="e">
        <f t="shared" si="3461"/>
        <v>#REF!</v>
      </c>
      <c r="AS363" s="91" t="e">
        <f t="shared" si="3194"/>
        <v>#REF!</v>
      </c>
      <c r="AT363" s="91" t="e">
        <f t="shared" si="3195"/>
        <v>#REF!</v>
      </c>
      <c r="AU363" s="32" t="e">
        <f t="shared" si="3178"/>
        <v>#REF!</v>
      </c>
      <c r="AV363" s="93" t="e">
        <f>'Описание предлагаемого товара'!#REF!</f>
        <v>#REF!</v>
      </c>
      <c r="AW363" s="91" t="e">
        <f>MIN(SEARCH({0,1,2,3,4,5,6,7,8,9},AV363&amp; "0123456789"))</f>
        <v>#REF!</v>
      </c>
      <c r="AX363" s="91" t="str">
        <f t="shared" si="3196"/>
        <v/>
      </c>
      <c r="AY363" s="91" t="str">
        <f t="shared" si="3197"/>
        <v/>
      </c>
      <c r="AZ363" s="91" t="str">
        <f t="shared" si="3198"/>
        <v/>
      </c>
      <c r="BA363" s="91" t="str">
        <f t="shared" si="3199"/>
        <v/>
      </c>
      <c r="BB363" s="91" t="str">
        <f t="shared" si="3200"/>
        <v/>
      </c>
      <c r="BC363" s="91" t="str">
        <f t="shared" si="3201"/>
        <v/>
      </c>
      <c r="BD363" s="91" t="str">
        <f t="shared" si="3202"/>
        <v/>
      </c>
      <c r="BE363" s="91" t="str">
        <f t="shared" si="3203"/>
        <v/>
      </c>
      <c r="BF363" s="91" t="str">
        <f t="shared" si="3204"/>
        <v/>
      </c>
      <c r="BG363" s="91" t="str">
        <f t="shared" si="3205"/>
        <v/>
      </c>
      <c r="BH363" s="91" t="str">
        <f t="shared" si="3206"/>
        <v/>
      </c>
      <c r="BI363" s="91" t="str">
        <f t="shared" si="3207"/>
        <v/>
      </c>
      <c r="BJ363" s="91" t="str">
        <f t="shared" si="3208"/>
        <v/>
      </c>
      <c r="BK363" s="91" t="str">
        <f t="shared" si="3209"/>
        <v/>
      </c>
      <c r="BL363" s="91" t="str">
        <f t="shared" si="3210"/>
        <v/>
      </c>
      <c r="BM363" s="91" t="str">
        <f t="shared" si="3211"/>
        <v/>
      </c>
      <c r="BN363" s="91" t="str">
        <f t="shared" si="3212"/>
        <v/>
      </c>
      <c r="BO363" s="91" t="str">
        <f t="shared" si="3213"/>
        <v/>
      </c>
      <c r="BP363" s="91" t="str">
        <f t="shared" si="3214"/>
        <v/>
      </c>
      <c r="BQ363" s="91" t="str">
        <f t="shared" si="3215"/>
        <v/>
      </c>
      <c r="BR363" s="91" t="str">
        <f t="shared" si="3216"/>
        <v/>
      </c>
      <c r="BS363" s="91" t="str">
        <f t="shared" si="3217"/>
        <v/>
      </c>
      <c r="BT363" s="91" t="str">
        <f t="shared" si="3218"/>
        <v/>
      </c>
      <c r="BU363" s="91" t="str">
        <f t="shared" si="3219"/>
        <v/>
      </c>
      <c r="BV363" s="91" t="str">
        <f t="shared" si="3220"/>
        <v/>
      </c>
      <c r="BW363" s="91" t="str">
        <f t="shared" si="3221"/>
        <v/>
      </c>
      <c r="BX363" s="91" t="str">
        <f t="shared" si="3222"/>
        <v/>
      </c>
      <c r="BY363" s="91" t="str">
        <f t="shared" si="3223"/>
        <v/>
      </c>
      <c r="BZ363" s="91" t="str">
        <f t="shared" si="3224"/>
        <v/>
      </c>
      <c r="CA363" s="91" t="str">
        <f t="shared" si="3225"/>
        <v/>
      </c>
      <c r="CB363" s="91" t="str">
        <f t="shared" si="3226"/>
        <v/>
      </c>
      <c r="CC363" s="91" t="str">
        <f t="shared" si="3227"/>
        <v/>
      </c>
      <c r="CD363" s="91" t="str">
        <f t="shared" si="3228"/>
        <v/>
      </c>
      <c r="CE363" s="91" t="str">
        <f t="shared" si="3229"/>
        <v/>
      </c>
      <c r="CF363" s="91" t="str">
        <f t="shared" si="3230"/>
        <v/>
      </c>
      <c r="CG363" s="91" t="str">
        <f t="shared" si="3231"/>
        <v/>
      </c>
      <c r="CH363" s="91" t="str">
        <f t="shared" si="3232"/>
        <v/>
      </c>
      <c r="CI363" s="91" t="str">
        <f t="shared" si="3233"/>
        <v>нет</v>
      </c>
      <c r="CJ363" s="63" t="e">
        <f>IF(LEN('Описание предлагаемого товара'!#REF!)&gt;0,'Описание предлагаемого товара'!#REF!,"")</f>
        <v>#REF!</v>
      </c>
      <c r="CK363" s="91" t="e">
        <f t="shared" ref="CK363:CL363" si="3462">IFERROR(REPLACE(CJ363,FIND(CHAR(10),CJ363,1),1,""),CJ363)</f>
        <v>#REF!</v>
      </c>
      <c r="CL363" s="91" t="e">
        <f t="shared" si="3462"/>
        <v>#REF!</v>
      </c>
      <c r="CM363" s="91" t="e">
        <f t="shared" si="3235"/>
        <v>#REF!</v>
      </c>
      <c r="CN363" s="91" t="e">
        <f t="shared" si="3236"/>
        <v>#REF!</v>
      </c>
      <c r="CO363" s="91" t="e">
        <f t="shared" si="3237"/>
        <v>#REF!</v>
      </c>
      <c r="CP363" s="90" t="e">
        <f>IF(AU363="Не указан реестровый номер (мера нац.режима Запрет)","",IF(CI363="нет","",IF(CU363="да","исключение(не смотрим баллы)",IFERROR(IF(CI363*1&gt;0,IFERROR(IF(VLOOKUP(CI363*1,Обработ.выгрузка_реестра_РФ!$A:$G,7,)=0,"Баллы не установлены",VLOOKUP(CI363*1,Обработ.выгрузка_реестра_РФ!$A:$G,7,)),IF(LEN(CI363)&gt;14,"","нет номера в реестре РФ")),""),IF(LEN(CI363)=0,"","Некорректный реестровый номер")))))</f>
        <v>#REF!</v>
      </c>
      <c r="CQ363" s="33" t="e">
        <f>IF(LEN(C363)&gt;0,IFERROR(IF(LEN(H363)&gt;0,IF(LEN(VLOOKUP(H363,'исключения(не_смотрим_баллы)'!$A:$C,1,))&gt;0,"да","нет"),"не введен ОКПД2"),"нет"),"")</f>
        <v>#REF!</v>
      </c>
      <c r="CR363" s="33" t="e">
        <f ca="1">IF(CQ363="да",IF(TODAY()&lt;VLOOKUP(H363,'исключения(не_смотрим_баллы)'!$A:$C,3,),"да","нет"),"")</f>
        <v>#REF!</v>
      </c>
      <c r="CS363" s="33" t="str">
        <f>IFERROR(IF(CQ363="да",IF(VLOOKUP(CI363*1,Обработ.выгрузка_реестра_РФ!$A:$G,2,)&lt;VLOOKUP(H363,'исключения(не_смотрим_баллы)'!$A:$C,2,),"да","нет"),""),"")</f>
        <v/>
      </c>
      <c r="CT363" s="24"/>
      <c r="CU363" s="33" t="e">
        <f t="shared" si="3249"/>
        <v>#REF!</v>
      </c>
      <c r="CV363" s="91" t="e">
        <f t="shared" si="3250"/>
        <v>#REF!</v>
      </c>
      <c r="CW363" s="27" t="e">
        <f t="shared" si="3251"/>
        <v>#REF!</v>
      </c>
      <c r="CX363" s="26" t="e">
        <f t="shared" si="3180"/>
        <v>#REF!</v>
      </c>
      <c r="CY363" s="64" t="e">
        <f>IF(LEN('Описание предлагаемого товара'!#REF!)&gt;0,'Описание предлагаемого товара'!#REF!,"")</f>
        <v>#REF!</v>
      </c>
      <c r="CZ363" s="95" t="e">
        <f t="shared" si="3238"/>
        <v>#REF!</v>
      </c>
      <c r="DA363" s="95" t="e">
        <f t="shared" ref="DA363" si="3463">IFERROR(REPLACE(CZ363,FIND(" ",CZ363,1),1,""),CZ363)</f>
        <v>#REF!</v>
      </c>
      <c r="DB363" s="95" t="e">
        <f t="shared" si="3182"/>
        <v>#REF!</v>
      </c>
      <c r="DC363" s="95" t="e">
        <f t="shared" ref="DC363:DD363" si="3464">IFERROR(REPLACE(DB363,FIND("г.",DB363,1),2,""),DB363)</f>
        <v>#REF!</v>
      </c>
      <c r="DD363" s="95" t="e">
        <f t="shared" si="3464"/>
        <v>#REF!</v>
      </c>
      <c r="DE363" s="95" t="e">
        <f t="shared" ref="DE363:DF363" si="3465">IFERROR(REPLACE(DD363,FIND("г",DD363,1),1,""),DD363)</f>
        <v>#REF!</v>
      </c>
      <c r="DF363" s="95" t="e">
        <f t="shared" si="3465"/>
        <v>#REF!</v>
      </c>
      <c r="DG363" s="95" t="e">
        <f t="shared" si="3255"/>
        <v>#REF!</v>
      </c>
      <c r="DH363" s="25" t="str">
        <f>IFERROR(VLOOKUP(CI363*1,Обработ.выгрузка_реестра_РФ!$A:$G,5,),"")</f>
        <v/>
      </c>
      <c r="DI363" s="27" t="str">
        <f t="shared" si="3265"/>
        <v/>
      </c>
      <c r="DJ363" s="27" t="str">
        <f t="shared" ca="1" si="3242"/>
        <v/>
      </c>
      <c r="DK363" s="63" t="e">
        <f>IF(LEN('Описание предлагаемого товара'!#REF!)&gt;0,'Описание предлагаемого товара'!#REF!,"")</f>
        <v>#REF!</v>
      </c>
      <c r="DL363" s="63" t="e">
        <f>IF(LEN('Описание предлагаемого товара'!#REF!)&gt;0,'Описание предлагаемого товара'!#REF!,"")</f>
        <v>#REF!</v>
      </c>
      <c r="DM363" s="32"/>
    </row>
    <row r="364" spans="1:117" ht="48.75" customHeight="1" x14ac:dyDescent="0.25">
      <c r="A364" s="61" t="e">
        <f>IF(LEN('Описание предлагаемого товара'!#REF!)&gt;0,'Описание предлагаемого товара'!#REF!,"")</f>
        <v>#REF!</v>
      </c>
      <c r="B364" s="65" t="e">
        <f>IF(LEN('Описание предлагаемого товара'!#REF!)&gt;0,'Описание предлагаемого товара'!#REF!,"")</f>
        <v>#REF!</v>
      </c>
      <c r="C364" s="61" t="e">
        <f>IF(LEN('Описание предлагаемого товара'!#REF!)&gt;0,'Описание предлагаемого товара'!#REF!,"")</f>
        <v>#REF!</v>
      </c>
      <c r="D364" s="61" t="e">
        <f>IF(LEN('Описание предлагаемого товара'!#REF!)&gt;0,'Описание предлагаемого товара'!#REF!,"")</f>
        <v>#REF!</v>
      </c>
      <c r="E364" s="61" t="e">
        <f>IF(LEN('Описание предлагаемого товара'!#REF!)&gt;0,'Описание предлагаемого товара'!#REF!,"")</f>
        <v>#REF!</v>
      </c>
      <c r="F364" s="61" t="e">
        <f>IF(LEN('Описание предлагаемого товара'!#REF!)&gt;0,'Описание предлагаемого товара'!#REF!,"")</f>
        <v>#REF!</v>
      </c>
      <c r="G364" s="61" t="e">
        <f>IF(LEN('Описание предлагаемого товара'!#REF!)&gt;0,'Описание предлагаемого товара'!#REF!,"")</f>
        <v>#REF!</v>
      </c>
      <c r="H364" s="61" t="e">
        <f>IF(LEN('Описание предлагаемого товара'!#REF!)&gt;0,'Описание предлагаемого товара'!#REF!,"")</f>
        <v>#REF!</v>
      </c>
      <c r="I364" s="61" t="e">
        <f>IF(LEN('Описание предлагаемого товара'!#REF!)&gt;0,'Описание предлагаемого товара'!#REF!,"")</f>
        <v>#REF!</v>
      </c>
      <c r="J364" s="38" t="str">
        <f>IFERROR(VLOOKUP(B364,SAP!$A:$E,5,),"")</f>
        <v/>
      </c>
      <c r="K364" s="40" t="str">
        <f t="shared" si="3185"/>
        <v/>
      </c>
      <c r="L364" s="61" t="e">
        <f>IF(LEN('Описание предлагаемого товара'!#REF!)&gt;0,IFERROR('Описание предлагаемого товара'!#REF!*1,""),"")</f>
        <v>#REF!</v>
      </c>
      <c r="M364" s="39" t="str">
        <f>IFERROR(VLOOKUP(B364,SAP!$A:$E,2,),"")</f>
        <v/>
      </c>
      <c r="N364" s="41" t="str">
        <f t="shared" si="3321"/>
        <v/>
      </c>
      <c r="O364" s="39" t="str">
        <f t="shared" si="3172"/>
        <v/>
      </c>
      <c r="P364" s="36" t="e">
        <f>IF(LEN('Описание предлагаемого товара'!#REF!)&gt;0,'Описание предлагаемого товара'!#REF!,"")</f>
        <v>#REF!</v>
      </c>
      <c r="Q36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64" s="37" t="e">
        <f>IF(LEN('Описание предлагаемого товара'!#REF!)&gt;0,'Описание предлагаемого товара'!#REF!,"")</f>
        <v>#REF!</v>
      </c>
      <c r="S364" s="37" t="e">
        <f>IF(LEN('Описание предлагаемого товара'!#REF!)&gt;0,'Описание предлагаемого товара'!#REF!,"")</f>
        <v>#REF!</v>
      </c>
      <c r="T36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64" s="23" t="str">
        <f>IFERROR(VLOOKUP(CI364*1,Обработ.выгрузка_реестра_РФ!$A:$G,6,),"")</f>
        <v/>
      </c>
      <c r="V364" s="61" t="e">
        <f>IF(LEN('Описание предлагаемого товара'!#REF!)&gt;0,'Описание предлагаемого товара'!#REF!,"")</f>
        <v>#REF!</v>
      </c>
      <c r="W364" s="62" t="e">
        <f>IF(LEN('Описание предлагаемого товара'!#REF!)&gt;0,'Описание предлагаемого товара'!#REF!,"")</f>
        <v>#REF!</v>
      </c>
      <c r="X364" s="91" t="e">
        <f t="shared" ref="X364:Y364" si="3466">IFERROR(REPLACE(W364,FIND(CHAR(10),W364,1),1," "),W364)</f>
        <v>#REF!</v>
      </c>
      <c r="Y364" s="91" t="e">
        <f t="shared" si="3466"/>
        <v>#REF!</v>
      </c>
      <c r="Z364" s="91" t="e">
        <f t="shared" si="3187"/>
        <v>#REF!</v>
      </c>
      <c r="AA364" s="91" t="e">
        <f t="shared" si="3188"/>
        <v>#REF!</v>
      </c>
      <c r="AB364" s="91" t="e">
        <f t="shared" si="3189"/>
        <v>#REF!</v>
      </c>
      <c r="AC364" s="91" t="e">
        <f t="shared" ref="AC364:AF364" si="3467">IFERROR(REPLACE(AB364,FIND("  ",AB364,1),2," "),AB364)</f>
        <v>#REF!</v>
      </c>
      <c r="AD364" s="91" t="e">
        <f t="shared" si="3467"/>
        <v>#REF!</v>
      </c>
      <c r="AE364" s="91" t="e">
        <f t="shared" si="3467"/>
        <v>#REF!</v>
      </c>
      <c r="AF364" s="91" t="e">
        <f t="shared" si="3467"/>
        <v>#REF!</v>
      </c>
      <c r="AG364" s="23" t="str">
        <f>IFERROR(VLOOKUP(CI364*1,Обработ.выгрузка_реестра_РФ!$A:$G,4,),"")</f>
        <v/>
      </c>
      <c r="AH364" s="91" t="str">
        <f t="shared" ref="AH364:AI364" si="3468">IFERROR(REPLACE(AG364,FIND("-",AG364,1),1,"*"),AG364)</f>
        <v/>
      </c>
      <c r="AI364" s="91" t="str">
        <f t="shared" si="3468"/>
        <v/>
      </c>
      <c r="AJ364" s="27" t="str">
        <f t="shared" si="3287"/>
        <v/>
      </c>
      <c r="AK364" s="63" t="e">
        <f>IF(LEN('Описание предлагаемого товара'!#REF!)&gt;0,'Описание предлагаемого товара'!#REF!,"")</f>
        <v>#REF!</v>
      </c>
      <c r="AL364" s="91" t="e">
        <f t="shared" ref="AL364:AM364" si="3469">IFERROR(REPLACE(AK364,FIND(CHAR(10),AK364,1),1,""),AK364)</f>
        <v>#REF!</v>
      </c>
      <c r="AM364" s="91" t="e">
        <f t="shared" si="3469"/>
        <v>#REF!</v>
      </c>
      <c r="AN364" s="91" t="e">
        <f t="shared" ref="AN364:AR364" si="3470">IFERROR(REPLACE(AM364,FIND(" ",AM364,1),1,""),AM364)</f>
        <v>#REF!</v>
      </c>
      <c r="AO364" s="91" t="e">
        <f t="shared" si="3470"/>
        <v>#REF!</v>
      </c>
      <c r="AP364" s="91" t="e">
        <f t="shared" si="3470"/>
        <v>#REF!</v>
      </c>
      <c r="AQ364" s="91" t="e">
        <f t="shared" si="3470"/>
        <v>#REF!</v>
      </c>
      <c r="AR364" s="91" t="e">
        <f t="shared" si="3470"/>
        <v>#REF!</v>
      </c>
      <c r="AS364" s="91" t="e">
        <f t="shared" si="3194"/>
        <v>#REF!</v>
      </c>
      <c r="AT364" s="91" t="e">
        <f t="shared" si="3195"/>
        <v>#REF!</v>
      </c>
      <c r="AU364" s="32" t="e">
        <f t="shared" si="3178"/>
        <v>#REF!</v>
      </c>
      <c r="AV364" s="93" t="e">
        <f>'Описание предлагаемого товара'!#REF!</f>
        <v>#REF!</v>
      </c>
      <c r="AW364" s="91" t="e">
        <f>MIN(SEARCH({0,1,2,3,4,5,6,7,8,9},AV364&amp; "0123456789"))</f>
        <v>#REF!</v>
      </c>
      <c r="AX364" s="91" t="str">
        <f t="shared" si="3196"/>
        <v/>
      </c>
      <c r="AY364" s="91" t="str">
        <f t="shared" si="3197"/>
        <v/>
      </c>
      <c r="AZ364" s="91" t="str">
        <f t="shared" si="3198"/>
        <v/>
      </c>
      <c r="BA364" s="91" t="str">
        <f t="shared" si="3199"/>
        <v/>
      </c>
      <c r="BB364" s="91" t="str">
        <f t="shared" si="3200"/>
        <v/>
      </c>
      <c r="BC364" s="91" t="str">
        <f t="shared" si="3201"/>
        <v/>
      </c>
      <c r="BD364" s="91" t="str">
        <f t="shared" si="3202"/>
        <v/>
      </c>
      <c r="BE364" s="91" t="str">
        <f t="shared" si="3203"/>
        <v/>
      </c>
      <c r="BF364" s="91" t="str">
        <f t="shared" si="3204"/>
        <v/>
      </c>
      <c r="BG364" s="91" t="str">
        <f t="shared" si="3205"/>
        <v/>
      </c>
      <c r="BH364" s="91" t="str">
        <f t="shared" si="3206"/>
        <v/>
      </c>
      <c r="BI364" s="91" t="str">
        <f t="shared" si="3207"/>
        <v/>
      </c>
      <c r="BJ364" s="91" t="str">
        <f t="shared" si="3208"/>
        <v/>
      </c>
      <c r="BK364" s="91" t="str">
        <f t="shared" si="3209"/>
        <v/>
      </c>
      <c r="BL364" s="91" t="str">
        <f t="shared" si="3210"/>
        <v/>
      </c>
      <c r="BM364" s="91" t="str">
        <f t="shared" si="3211"/>
        <v/>
      </c>
      <c r="BN364" s="91" t="str">
        <f t="shared" si="3212"/>
        <v/>
      </c>
      <c r="BO364" s="91" t="str">
        <f t="shared" si="3213"/>
        <v/>
      </c>
      <c r="BP364" s="91" t="str">
        <f t="shared" si="3214"/>
        <v/>
      </c>
      <c r="BQ364" s="91" t="str">
        <f t="shared" si="3215"/>
        <v/>
      </c>
      <c r="BR364" s="91" t="str">
        <f t="shared" si="3216"/>
        <v/>
      </c>
      <c r="BS364" s="91" t="str">
        <f t="shared" si="3217"/>
        <v/>
      </c>
      <c r="BT364" s="91" t="str">
        <f t="shared" si="3218"/>
        <v/>
      </c>
      <c r="BU364" s="91" t="str">
        <f t="shared" si="3219"/>
        <v/>
      </c>
      <c r="BV364" s="91" t="str">
        <f t="shared" si="3220"/>
        <v/>
      </c>
      <c r="BW364" s="91" t="str">
        <f t="shared" si="3221"/>
        <v/>
      </c>
      <c r="BX364" s="91" t="str">
        <f t="shared" si="3222"/>
        <v/>
      </c>
      <c r="BY364" s="91" t="str">
        <f t="shared" si="3223"/>
        <v/>
      </c>
      <c r="BZ364" s="91" t="str">
        <f t="shared" si="3224"/>
        <v/>
      </c>
      <c r="CA364" s="91" t="str">
        <f t="shared" si="3225"/>
        <v/>
      </c>
      <c r="CB364" s="91" t="str">
        <f t="shared" si="3226"/>
        <v/>
      </c>
      <c r="CC364" s="91" t="str">
        <f t="shared" si="3227"/>
        <v/>
      </c>
      <c r="CD364" s="91" t="str">
        <f t="shared" si="3228"/>
        <v/>
      </c>
      <c r="CE364" s="91" t="str">
        <f t="shared" si="3229"/>
        <v/>
      </c>
      <c r="CF364" s="91" t="str">
        <f t="shared" si="3230"/>
        <v/>
      </c>
      <c r="CG364" s="91" t="str">
        <f t="shared" si="3231"/>
        <v/>
      </c>
      <c r="CH364" s="91" t="str">
        <f t="shared" si="3232"/>
        <v/>
      </c>
      <c r="CI364" s="91" t="str">
        <f t="shared" si="3233"/>
        <v>нет</v>
      </c>
      <c r="CJ364" s="63" t="e">
        <f>IF(LEN('Описание предлагаемого товара'!#REF!)&gt;0,'Описание предлагаемого товара'!#REF!,"")</f>
        <v>#REF!</v>
      </c>
      <c r="CK364" s="91" t="e">
        <f t="shared" ref="CK364:CL364" si="3471">IFERROR(REPLACE(CJ364,FIND(CHAR(10),CJ364,1),1,""),CJ364)</f>
        <v>#REF!</v>
      </c>
      <c r="CL364" s="91" t="e">
        <f t="shared" si="3471"/>
        <v>#REF!</v>
      </c>
      <c r="CM364" s="91" t="e">
        <f t="shared" si="3235"/>
        <v>#REF!</v>
      </c>
      <c r="CN364" s="91" t="e">
        <f t="shared" si="3236"/>
        <v>#REF!</v>
      </c>
      <c r="CO364" s="91" t="e">
        <f t="shared" si="3237"/>
        <v>#REF!</v>
      </c>
      <c r="CP364" s="90" t="e">
        <f>IF(AU364="Не указан реестровый номер (мера нац.режима Запрет)","",IF(CI364="нет","",IF(CU364="да","исключение(не смотрим баллы)",IFERROR(IF(CI364*1&gt;0,IFERROR(IF(VLOOKUP(CI364*1,Обработ.выгрузка_реестра_РФ!$A:$G,7,)=0,"Баллы не установлены",VLOOKUP(CI364*1,Обработ.выгрузка_реестра_РФ!$A:$G,7,)),IF(LEN(CI364)&gt;14,"","нет номера в реестре РФ")),""),IF(LEN(CI364)=0,"","Некорректный реестровый номер")))))</f>
        <v>#REF!</v>
      </c>
      <c r="CQ364" s="33" t="e">
        <f>IF(LEN(C364)&gt;0,IFERROR(IF(LEN(H364)&gt;0,IF(LEN(VLOOKUP(H364,'исключения(не_смотрим_баллы)'!$A:$C,1,))&gt;0,"да","нет"),"не введен ОКПД2"),"нет"),"")</f>
        <v>#REF!</v>
      </c>
      <c r="CR364" s="33" t="e">
        <f ca="1">IF(CQ364="да",IF(TODAY()&lt;VLOOKUP(H364,'исключения(не_смотрим_баллы)'!$A:$C,3,),"да","нет"),"")</f>
        <v>#REF!</v>
      </c>
      <c r="CS364" s="33" t="str">
        <f>IFERROR(IF(CQ364="да",IF(VLOOKUP(CI364*1,Обработ.выгрузка_реестра_РФ!$A:$G,2,)&lt;VLOOKUP(H364,'исключения(не_смотрим_баллы)'!$A:$C,2,),"да","нет"),""),"")</f>
        <v/>
      </c>
      <c r="CT364" s="24"/>
      <c r="CU364" s="33" t="e">
        <f t="shared" si="3249"/>
        <v>#REF!</v>
      </c>
      <c r="CV364" s="91" t="e">
        <f t="shared" si="3250"/>
        <v>#REF!</v>
      </c>
      <c r="CW364" s="27" t="e">
        <f t="shared" si="3251"/>
        <v>#REF!</v>
      </c>
      <c r="CX364" s="26" t="e">
        <f t="shared" si="3180"/>
        <v>#REF!</v>
      </c>
      <c r="CY364" s="64" t="e">
        <f>IF(LEN('Описание предлагаемого товара'!#REF!)&gt;0,'Описание предлагаемого товара'!#REF!,"")</f>
        <v>#REF!</v>
      </c>
      <c r="CZ364" s="95" t="e">
        <f t="shared" si="3238"/>
        <v>#REF!</v>
      </c>
      <c r="DA364" s="95" t="e">
        <f t="shared" ref="DA364" si="3472">IFERROR(REPLACE(CZ364,FIND(" ",CZ364,1),1,""),CZ364)</f>
        <v>#REF!</v>
      </c>
      <c r="DB364" s="95" t="e">
        <f t="shared" si="3182"/>
        <v>#REF!</v>
      </c>
      <c r="DC364" s="95" t="e">
        <f t="shared" ref="DC364:DD364" si="3473">IFERROR(REPLACE(DB364,FIND("г.",DB364,1),2,""),DB364)</f>
        <v>#REF!</v>
      </c>
      <c r="DD364" s="95" t="e">
        <f t="shared" si="3473"/>
        <v>#REF!</v>
      </c>
      <c r="DE364" s="95" t="e">
        <f t="shared" ref="DE364:DF364" si="3474">IFERROR(REPLACE(DD364,FIND("г",DD364,1),1,""),DD364)</f>
        <v>#REF!</v>
      </c>
      <c r="DF364" s="95" t="e">
        <f t="shared" si="3474"/>
        <v>#REF!</v>
      </c>
      <c r="DG364" s="95" t="e">
        <f t="shared" si="3255"/>
        <v>#REF!</v>
      </c>
      <c r="DH364" s="25" t="str">
        <f>IFERROR(VLOOKUP(CI364*1,Обработ.выгрузка_реестра_РФ!$A:$G,5,),"")</f>
        <v/>
      </c>
      <c r="DI364" s="27" t="str">
        <f t="shared" si="3265"/>
        <v/>
      </c>
      <c r="DJ364" s="27" t="str">
        <f t="shared" ca="1" si="3242"/>
        <v/>
      </c>
      <c r="DK364" s="63" t="e">
        <f>IF(LEN('Описание предлагаемого товара'!#REF!)&gt;0,'Описание предлагаемого товара'!#REF!,"")</f>
        <v>#REF!</v>
      </c>
      <c r="DL364" s="63" t="e">
        <f>IF(LEN('Описание предлагаемого товара'!#REF!)&gt;0,'Описание предлагаемого товара'!#REF!,"")</f>
        <v>#REF!</v>
      </c>
      <c r="DM364" s="32"/>
    </row>
    <row r="365" spans="1:117" ht="48.75" customHeight="1" x14ac:dyDescent="0.25">
      <c r="A365" s="61" t="e">
        <f>IF(LEN('Описание предлагаемого товара'!#REF!)&gt;0,'Описание предлагаемого товара'!#REF!,"")</f>
        <v>#REF!</v>
      </c>
      <c r="B365" s="65" t="e">
        <f>IF(LEN('Описание предлагаемого товара'!#REF!)&gt;0,'Описание предлагаемого товара'!#REF!,"")</f>
        <v>#REF!</v>
      </c>
      <c r="C365" s="61" t="e">
        <f>IF(LEN('Описание предлагаемого товара'!#REF!)&gt;0,'Описание предлагаемого товара'!#REF!,"")</f>
        <v>#REF!</v>
      </c>
      <c r="D365" s="61" t="e">
        <f>IF(LEN('Описание предлагаемого товара'!#REF!)&gt;0,'Описание предлагаемого товара'!#REF!,"")</f>
        <v>#REF!</v>
      </c>
      <c r="E365" s="61" t="e">
        <f>IF(LEN('Описание предлагаемого товара'!#REF!)&gt;0,'Описание предлагаемого товара'!#REF!,"")</f>
        <v>#REF!</v>
      </c>
      <c r="F365" s="61" t="e">
        <f>IF(LEN('Описание предлагаемого товара'!#REF!)&gt;0,'Описание предлагаемого товара'!#REF!,"")</f>
        <v>#REF!</v>
      </c>
      <c r="G365" s="61" t="e">
        <f>IF(LEN('Описание предлагаемого товара'!#REF!)&gt;0,'Описание предлагаемого товара'!#REF!,"")</f>
        <v>#REF!</v>
      </c>
      <c r="H365" s="61" t="e">
        <f>IF(LEN('Описание предлагаемого товара'!#REF!)&gt;0,'Описание предлагаемого товара'!#REF!,"")</f>
        <v>#REF!</v>
      </c>
      <c r="I365" s="61" t="e">
        <f>IF(LEN('Описание предлагаемого товара'!#REF!)&gt;0,'Описание предлагаемого товара'!#REF!,"")</f>
        <v>#REF!</v>
      </c>
      <c r="J365" s="38" t="str">
        <f>IFERROR(VLOOKUP(B365,SAP!$A:$E,5,),"")</f>
        <v/>
      </c>
      <c r="K365" s="40" t="str">
        <f t="shared" si="3185"/>
        <v/>
      </c>
      <c r="L365" s="61" t="e">
        <f>IF(LEN('Описание предлагаемого товара'!#REF!)&gt;0,IFERROR('Описание предлагаемого товара'!#REF!*1,""),"")</f>
        <v>#REF!</v>
      </c>
      <c r="M365" s="39" t="str">
        <f>IFERROR(VLOOKUP(B365,SAP!$A:$E,2,),"")</f>
        <v/>
      </c>
      <c r="N365" s="41" t="str">
        <f t="shared" si="3321"/>
        <v/>
      </c>
      <c r="O365" s="39" t="str">
        <f t="shared" si="3172"/>
        <v/>
      </c>
      <c r="P365" s="36" t="e">
        <f>IF(LEN('Описание предлагаемого товара'!#REF!)&gt;0,'Описание предлагаемого товара'!#REF!,"")</f>
        <v>#REF!</v>
      </c>
      <c r="Q36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65" s="37" t="e">
        <f>IF(LEN('Описание предлагаемого товара'!#REF!)&gt;0,'Описание предлагаемого товара'!#REF!,"")</f>
        <v>#REF!</v>
      </c>
      <c r="S365" s="37" t="e">
        <f>IF(LEN('Описание предлагаемого товара'!#REF!)&gt;0,'Описание предлагаемого товара'!#REF!,"")</f>
        <v>#REF!</v>
      </c>
      <c r="T36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65" s="23" t="str">
        <f>IFERROR(VLOOKUP(CI365*1,Обработ.выгрузка_реестра_РФ!$A:$G,6,),"")</f>
        <v/>
      </c>
      <c r="V365" s="61" t="e">
        <f>IF(LEN('Описание предлагаемого товара'!#REF!)&gt;0,'Описание предлагаемого товара'!#REF!,"")</f>
        <v>#REF!</v>
      </c>
      <c r="W365" s="62" t="e">
        <f>IF(LEN('Описание предлагаемого товара'!#REF!)&gt;0,'Описание предлагаемого товара'!#REF!,"")</f>
        <v>#REF!</v>
      </c>
      <c r="X365" s="91" t="e">
        <f t="shared" ref="X365:Y365" si="3475">IFERROR(REPLACE(W365,FIND(CHAR(10),W365,1),1," "),W365)</f>
        <v>#REF!</v>
      </c>
      <c r="Y365" s="91" t="e">
        <f t="shared" si="3475"/>
        <v>#REF!</v>
      </c>
      <c r="Z365" s="91" t="e">
        <f t="shared" si="3187"/>
        <v>#REF!</v>
      </c>
      <c r="AA365" s="91" t="e">
        <f t="shared" si="3188"/>
        <v>#REF!</v>
      </c>
      <c r="AB365" s="91" t="e">
        <f t="shared" si="3189"/>
        <v>#REF!</v>
      </c>
      <c r="AC365" s="91" t="e">
        <f t="shared" ref="AC365:AF365" si="3476">IFERROR(REPLACE(AB365,FIND("  ",AB365,1),2," "),AB365)</f>
        <v>#REF!</v>
      </c>
      <c r="AD365" s="91" t="e">
        <f t="shared" si="3476"/>
        <v>#REF!</v>
      </c>
      <c r="AE365" s="91" t="e">
        <f t="shared" si="3476"/>
        <v>#REF!</v>
      </c>
      <c r="AF365" s="91" t="e">
        <f t="shared" si="3476"/>
        <v>#REF!</v>
      </c>
      <c r="AG365" s="23" t="str">
        <f>IFERROR(VLOOKUP(CI365*1,Обработ.выгрузка_реестра_РФ!$A:$G,4,),"")</f>
        <v/>
      </c>
      <c r="AH365" s="91" t="str">
        <f t="shared" ref="AH365:AI365" si="3477">IFERROR(REPLACE(AG365,FIND("-",AG365,1),1,"*"),AG365)</f>
        <v/>
      </c>
      <c r="AI365" s="91" t="str">
        <f t="shared" si="3477"/>
        <v/>
      </c>
      <c r="AJ365" s="27" t="str">
        <f t="shared" si="3287"/>
        <v/>
      </c>
      <c r="AK365" s="63" t="e">
        <f>IF(LEN('Описание предлагаемого товара'!#REF!)&gt;0,'Описание предлагаемого товара'!#REF!,"")</f>
        <v>#REF!</v>
      </c>
      <c r="AL365" s="91" t="e">
        <f t="shared" ref="AL365:AM365" si="3478">IFERROR(REPLACE(AK365,FIND(CHAR(10),AK365,1),1,""),AK365)</f>
        <v>#REF!</v>
      </c>
      <c r="AM365" s="91" t="e">
        <f t="shared" si="3478"/>
        <v>#REF!</v>
      </c>
      <c r="AN365" s="91" t="e">
        <f t="shared" ref="AN365:AR365" si="3479">IFERROR(REPLACE(AM365,FIND(" ",AM365,1),1,""),AM365)</f>
        <v>#REF!</v>
      </c>
      <c r="AO365" s="91" t="e">
        <f t="shared" si="3479"/>
        <v>#REF!</v>
      </c>
      <c r="AP365" s="91" t="e">
        <f t="shared" si="3479"/>
        <v>#REF!</v>
      </c>
      <c r="AQ365" s="91" t="e">
        <f t="shared" si="3479"/>
        <v>#REF!</v>
      </c>
      <c r="AR365" s="91" t="e">
        <f t="shared" si="3479"/>
        <v>#REF!</v>
      </c>
      <c r="AS365" s="91" t="e">
        <f t="shared" si="3194"/>
        <v>#REF!</v>
      </c>
      <c r="AT365" s="91" t="e">
        <f t="shared" si="3195"/>
        <v>#REF!</v>
      </c>
      <c r="AU365" s="32" t="e">
        <f t="shared" si="3178"/>
        <v>#REF!</v>
      </c>
      <c r="AV365" s="93" t="e">
        <f>'Описание предлагаемого товара'!#REF!</f>
        <v>#REF!</v>
      </c>
      <c r="AW365" s="91" t="e">
        <f>MIN(SEARCH({0,1,2,3,4,5,6,7,8,9},AV365&amp; "0123456789"))</f>
        <v>#REF!</v>
      </c>
      <c r="AX365" s="91" t="str">
        <f t="shared" si="3196"/>
        <v/>
      </c>
      <c r="AY365" s="91" t="str">
        <f t="shared" si="3197"/>
        <v/>
      </c>
      <c r="AZ365" s="91" t="str">
        <f t="shared" si="3198"/>
        <v/>
      </c>
      <c r="BA365" s="91" t="str">
        <f t="shared" si="3199"/>
        <v/>
      </c>
      <c r="BB365" s="91" t="str">
        <f t="shared" si="3200"/>
        <v/>
      </c>
      <c r="BC365" s="91" t="str">
        <f t="shared" si="3201"/>
        <v/>
      </c>
      <c r="BD365" s="91" t="str">
        <f t="shared" si="3202"/>
        <v/>
      </c>
      <c r="BE365" s="91" t="str">
        <f t="shared" si="3203"/>
        <v/>
      </c>
      <c r="BF365" s="91" t="str">
        <f t="shared" si="3204"/>
        <v/>
      </c>
      <c r="BG365" s="91" t="str">
        <f t="shared" si="3205"/>
        <v/>
      </c>
      <c r="BH365" s="91" t="str">
        <f t="shared" si="3206"/>
        <v/>
      </c>
      <c r="BI365" s="91" t="str">
        <f t="shared" si="3207"/>
        <v/>
      </c>
      <c r="BJ365" s="91" t="str">
        <f t="shared" si="3208"/>
        <v/>
      </c>
      <c r="BK365" s="91" t="str">
        <f t="shared" si="3209"/>
        <v/>
      </c>
      <c r="BL365" s="91" t="str">
        <f t="shared" si="3210"/>
        <v/>
      </c>
      <c r="BM365" s="91" t="str">
        <f t="shared" si="3211"/>
        <v/>
      </c>
      <c r="BN365" s="91" t="str">
        <f t="shared" si="3212"/>
        <v/>
      </c>
      <c r="BO365" s="91" t="str">
        <f t="shared" si="3213"/>
        <v/>
      </c>
      <c r="BP365" s="91" t="str">
        <f t="shared" si="3214"/>
        <v/>
      </c>
      <c r="BQ365" s="91" t="str">
        <f t="shared" si="3215"/>
        <v/>
      </c>
      <c r="BR365" s="91" t="str">
        <f t="shared" si="3216"/>
        <v/>
      </c>
      <c r="BS365" s="91" t="str">
        <f t="shared" si="3217"/>
        <v/>
      </c>
      <c r="BT365" s="91" t="str">
        <f t="shared" si="3218"/>
        <v/>
      </c>
      <c r="BU365" s="91" t="str">
        <f t="shared" si="3219"/>
        <v/>
      </c>
      <c r="BV365" s="91" t="str">
        <f t="shared" si="3220"/>
        <v/>
      </c>
      <c r="BW365" s="91" t="str">
        <f t="shared" si="3221"/>
        <v/>
      </c>
      <c r="BX365" s="91" t="str">
        <f t="shared" si="3222"/>
        <v/>
      </c>
      <c r="BY365" s="91" t="str">
        <f t="shared" si="3223"/>
        <v/>
      </c>
      <c r="BZ365" s="91" t="str">
        <f t="shared" si="3224"/>
        <v/>
      </c>
      <c r="CA365" s="91" t="str">
        <f t="shared" si="3225"/>
        <v/>
      </c>
      <c r="CB365" s="91" t="str">
        <f t="shared" si="3226"/>
        <v/>
      </c>
      <c r="CC365" s="91" t="str">
        <f t="shared" si="3227"/>
        <v/>
      </c>
      <c r="CD365" s="91" t="str">
        <f t="shared" si="3228"/>
        <v/>
      </c>
      <c r="CE365" s="91" t="str">
        <f t="shared" si="3229"/>
        <v/>
      </c>
      <c r="CF365" s="91" t="str">
        <f t="shared" si="3230"/>
        <v/>
      </c>
      <c r="CG365" s="91" t="str">
        <f t="shared" si="3231"/>
        <v/>
      </c>
      <c r="CH365" s="91" t="str">
        <f t="shared" si="3232"/>
        <v/>
      </c>
      <c r="CI365" s="91" t="str">
        <f t="shared" si="3233"/>
        <v>нет</v>
      </c>
      <c r="CJ365" s="63" t="e">
        <f>IF(LEN('Описание предлагаемого товара'!#REF!)&gt;0,'Описание предлагаемого товара'!#REF!,"")</f>
        <v>#REF!</v>
      </c>
      <c r="CK365" s="91" t="e">
        <f t="shared" ref="CK365:CL365" si="3480">IFERROR(REPLACE(CJ365,FIND(CHAR(10),CJ365,1),1,""),CJ365)</f>
        <v>#REF!</v>
      </c>
      <c r="CL365" s="91" t="e">
        <f t="shared" si="3480"/>
        <v>#REF!</v>
      </c>
      <c r="CM365" s="91" t="e">
        <f t="shared" si="3235"/>
        <v>#REF!</v>
      </c>
      <c r="CN365" s="91" t="e">
        <f t="shared" si="3236"/>
        <v>#REF!</v>
      </c>
      <c r="CO365" s="91" t="e">
        <f t="shared" si="3237"/>
        <v>#REF!</v>
      </c>
      <c r="CP365" s="90" t="e">
        <f>IF(AU365="Не указан реестровый номер (мера нац.режима Запрет)","",IF(CI365="нет","",IF(CU365="да","исключение(не смотрим баллы)",IFERROR(IF(CI365*1&gt;0,IFERROR(IF(VLOOKUP(CI365*1,Обработ.выгрузка_реестра_РФ!$A:$G,7,)=0,"Баллы не установлены",VLOOKUP(CI365*1,Обработ.выгрузка_реестра_РФ!$A:$G,7,)),IF(LEN(CI365)&gt;14,"","нет номера в реестре РФ")),""),IF(LEN(CI365)=0,"","Некорректный реестровый номер")))))</f>
        <v>#REF!</v>
      </c>
      <c r="CQ365" s="33" t="e">
        <f>IF(LEN(C365)&gt;0,IFERROR(IF(LEN(H365)&gt;0,IF(LEN(VLOOKUP(H365,'исключения(не_смотрим_баллы)'!$A:$C,1,))&gt;0,"да","нет"),"не введен ОКПД2"),"нет"),"")</f>
        <v>#REF!</v>
      </c>
      <c r="CR365" s="33" t="e">
        <f ca="1">IF(CQ365="да",IF(TODAY()&lt;VLOOKUP(H365,'исключения(не_смотрим_баллы)'!$A:$C,3,),"да","нет"),"")</f>
        <v>#REF!</v>
      </c>
      <c r="CS365" s="33" t="str">
        <f>IFERROR(IF(CQ365="да",IF(VLOOKUP(CI365*1,Обработ.выгрузка_реестра_РФ!$A:$G,2,)&lt;VLOOKUP(H365,'исключения(не_смотрим_баллы)'!$A:$C,2,),"да","нет"),""),"")</f>
        <v/>
      </c>
      <c r="CT365" s="24"/>
      <c r="CU365" s="33" t="e">
        <f t="shared" si="3249"/>
        <v>#REF!</v>
      </c>
      <c r="CV365" s="91" t="e">
        <f t="shared" si="3250"/>
        <v>#REF!</v>
      </c>
      <c r="CW365" s="27" t="e">
        <f t="shared" si="3251"/>
        <v>#REF!</v>
      </c>
      <c r="CX365" s="26" t="e">
        <f t="shared" si="3180"/>
        <v>#REF!</v>
      </c>
      <c r="CY365" s="64" t="e">
        <f>IF(LEN('Описание предлагаемого товара'!#REF!)&gt;0,'Описание предлагаемого товара'!#REF!,"")</f>
        <v>#REF!</v>
      </c>
      <c r="CZ365" s="95" t="e">
        <f t="shared" si="3238"/>
        <v>#REF!</v>
      </c>
      <c r="DA365" s="95" t="e">
        <f t="shared" ref="DA365" si="3481">IFERROR(REPLACE(CZ365,FIND(" ",CZ365,1),1,""),CZ365)</f>
        <v>#REF!</v>
      </c>
      <c r="DB365" s="95" t="e">
        <f t="shared" si="3182"/>
        <v>#REF!</v>
      </c>
      <c r="DC365" s="95" t="e">
        <f t="shared" ref="DC365:DD365" si="3482">IFERROR(REPLACE(DB365,FIND("г.",DB365,1),2,""),DB365)</f>
        <v>#REF!</v>
      </c>
      <c r="DD365" s="95" t="e">
        <f t="shared" si="3482"/>
        <v>#REF!</v>
      </c>
      <c r="DE365" s="95" t="e">
        <f t="shared" ref="DE365:DF365" si="3483">IFERROR(REPLACE(DD365,FIND("г",DD365,1),1,""),DD365)</f>
        <v>#REF!</v>
      </c>
      <c r="DF365" s="95" t="e">
        <f t="shared" si="3483"/>
        <v>#REF!</v>
      </c>
      <c r="DG365" s="95" t="e">
        <f t="shared" si="3255"/>
        <v>#REF!</v>
      </c>
      <c r="DH365" s="25" t="str">
        <f>IFERROR(VLOOKUP(CI365*1,Обработ.выгрузка_реестра_РФ!$A:$G,5,),"")</f>
        <v/>
      </c>
      <c r="DI365" s="27" t="str">
        <f t="shared" si="3265"/>
        <v/>
      </c>
      <c r="DJ365" s="27" t="str">
        <f t="shared" ca="1" si="3242"/>
        <v/>
      </c>
      <c r="DK365" s="63" t="e">
        <f>IF(LEN('Описание предлагаемого товара'!#REF!)&gt;0,'Описание предлагаемого товара'!#REF!,"")</f>
        <v>#REF!</v>
      </c>
      <c r="DL365" s="63" t="e">
        <f>IF(LEN('Описание предлагаемого товара'!#REF!)&gt;0,'Описание предлагаемого товара'!#REF!,"")</f>
        <v>#REF!</v>
      </c>
      <c r="DM365" s="32"/>
    </row>
    <row r="366" spans="1:117" ht="48.75" customHeight="1" x14ac:dyDescent="0.25">
      <c r="A366" s="61" t="e">
        <f>IF(LEN('Описание предлагаемого товара'!#REF!)&gt;0,'Описание предлагаемого товара'!#REF!,"")</f>
        <v>#REF!</v>
      </c>
      <c r="B366" s="65" t="e">
        <f>IF(LEN('Описание предлагаемого товара'!#REF!)&gt;0,'Описание предлагаемого товара'!#REF!,"")</f>
        <v>#REF!</v>
      </c>
      <c r="C366" s="61" t="e">
        <f>IF(LEN('Описание предлагаемого товара'!#REF!)&gt;0,'Описание предлагаемого товара'!#REF!,"")</f>
        <v>#REF!</v>
      </c>
      <c r="D366" s="61" t="e">
        <f>IF(LEN('Описание предлагаемого товара'!#REF!)&gt;0,'Описание предлагаемого товара'!#REF!,"")</f>
        <v>#REF!</v>
      </c>
      <c r="E366" s="61" t="e">
        <f>IF(LEN('Описание предлагаемого товара'!#REF!)&gt;0,'Описание предлагаемого товара'!#REF!,"")</f>
        <v>#REF!</v>
      </c>
      <c r="F366" s="61" t="e">
        <f>IF(LEN('Описание предлагаемого товара'!#REF!)&gt;0,'Описание предлагаемого товара'!#REF!,"")</f>
        <v>#REF!</v>
      </c>
      <c r="G366" s="61" t="e">
        <f>IF(LEN('Описание предлагаемого товара'!#REF!)&gt;0,'Описание предлагаемого товара'!#REF!,"")</f>
        <v>#REF!</v>
      </c>
      <c r="H366" s="61" t="e">
        <f>IF(LEN('Описание предлагаемого товара'!#REF!)&gt;0,'Описание предлагаемого товара'!#REF!,"")</f>
        <v>#REF!</v>
      </c>
      <c r="I366" s="61" t="e">
        <f>IF(LEN('Описание предлагаемого товара'!#REF!)&gt;0,'Описание предлагаемого товара'!#REF!,"")</f>
        <v>#REF!</v>
      </c>
      <c r="J366" s="38" t="str">
        <f>IFERROR(VLOOKUP(B366,SAP!$A:$E,5,),"")</f>
        <v/>
      </c>
      <c r="K366" s="40" t="str">
        <f t="shared" si="3185"/>
        <v/>
      </c>
      <c r="L366" s="61" t="e">
        <f>IF(LEN('Описание предлагаемого товара'!#REF!)&gt;0,IFERROR('Описание предлагаемого товара'!#REF!*1,""),"")</f>
        <v>#REF!</v>
      </c>
      <c r="M366" s="39" t="str">
        <f>IFERROR(VLOOKUP(B366,SAP!$A:$E,2,),"")</f>
        <v/>
      </c>
      <c r="N366" s="41" t="str">
        <f t="shared" si="3321"/>
        <v/>
      </c>
      <c r="O366" s="39" t="str">
        <f t="shared" si="3172"/>
        <v/>
      </c>
      <c r="P366" s="36" t="e">
        <f>IF(LEN('Описание предлагаемого товара'!#REF!)&gt;0,'Описание предлагаемого товара'!#REF!,"")</f>
        <v>#REF!</v>
      </c>
      <c r="Q36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66" s="37" t="e">
        <f>IF(LEN('Описание предлагаемого товара'!#REF!)&gt;0,'Описание предлагаемого товара'!#REF!,"")</f>
        <v>#REF!</v>
      </c>
      <c r="S366" s="37" t="e">
        <f>IF(LEN('Описание предлагаемого товара'!#REF!)&gt;0,'Описание предлагаемого товара'!#REF!,"")</f>
        <v>#REF!</v>
      </c>
      <c r="T36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66" s="23" t="str">
        <f>IFERROR(VLOOKUP(CI366*1,Обработ.выгрузка_реестра_РФ!$A:$G,6,),"")</f>
        <v/>
      </c>
      <c r="V366" s="61" t="e">
        <f>IF(LEN('Описание предлагаемого товара'!#REF!)&gt;0,'Описание предлагаемого товара'!#REF!,"")</f>
        <v>#REF!</v>
      </c>
      <c r="W366" s="62" t="e">
        <f>IF(LEN('Описание предлагаемого товара'!#REF!)&gt;0,'Описание предлагаемого товара'!#REF!,"")</f>
        <v>#REF!</v>
      </c>
      <c r="X366" s="91" t="e">
        <f t="shared" ref="X366:Y366" si="3484">IFERROR(REPLACE(W366,FIND(CHAR(10),W366,1),1," "),W366)</f>
        <v>#REF!</v>
      </c>
      <c r="Y366" s="91" t="e">
        <f t="shared" si="3484"/>
        <v>#REF!</v>
      </c>
      <c r="Z366" s="91" t="e">
        <f t="shared" si="3187"/>
        <v>#REF!</v>
      </c>
      <c r="AA366" s="91" t="e">
        <f t="shared" si="3188"/>
        <v>#REF!</v>
      </c>
      <c r="AB366" s="91" t="e">
        <f t="shared" si="3189"/>
        <v>#REF!</v>
      </c>
      <c r="AC366" s="91" t="e">
        <f t="shared" ref="AC366:AF366" si="3485">IFERROR(REPLACE(AB366,FIND("  ",AB366,1),2," "),AB366)</f>
        <v>#REF!</v>
      </c>
      <c r="AD366" s="91" t="e">
        <f t="shared" si="3485"/>
        <v>#REF!</v>
      </c>
      <c r="AE366" s="91" t="e">
        <f t="shared" si="3485"/>
        <v>#REF!</v>
      </c>
      <c r="AF366" s="91" t="e">
        <f t="shared" si="3485"/>
        <v>#REF!</v>
      </c>
      <c r="AG366" s="23" t="str">
        <f>IFERROR(VLOOKUP(CI366*1,Обработ.выгрузка_реестра_РФ!$A:$G,4,),"")</f>
        <v/>
      </c>
      <c r="AH366" s="91" t="str">
        <f t="shared" ref="AH366:AI366" si="3486">IFERROR(REPLACE(AG366,FIND("-",AG366,1),1,"*"),AG366)</f>
        <v/>
      </c>
      <c r="AI366" s="91" t="str">
        <f t="shared" si="3486"/>
        <v/>
      </c>
      <c r="AJ366" s="27" t="str">
        <f t="shared" si="3287"/>
        <v/>
      </c>
      <c r="AK366" s="63" t="e">
        <f>IF(LEN('Описание предлагаемого товара'!#REF!)&gt;0,'Описание предлагаемого товара'!#REF!,"")</f>
        <v>#REF!</v>
      </c>
      <c r="AL366" s="91" t="e">
        <f t="shared" ref="AL366:AM366" si="3487">IFERROR(REPLACE(AK366,FIND(CHAR(10),AK366,1),1,""),AK366)</f>
        <v>#REF!</v>
      </c>
      <c r="AM366" s="91" t="e">
        <f t="shared" si="3487"/>
        <v>#REF!</v>
      </c>
      <c r="AN366" s="91" t="e">
        <f t="shared" ref="AN366:AR366" si="3488">IFERROR(REPLACE(AM366,FIND(" ",AM366,1),1,""),AM366)</f>
        <v>#REF!</v>
      </c>
      <c r="AO366" s="91" t="e">
        <f t="shared" si="3488"/>
        <v>#REF!</v>
      </c>
      <c r="AP366" s="91" t="e">
        <f t="shared" si="3488"/>
        <v>#REF!</v>
      </c>
      <c r="AQ366" s="91" t="e">
        <f t="shared" si="3488"/>
        <v>#REF!</v>
      </c>
      <c r="AR366" s="91" t="e">
        <f t="shared" si="3488"/>
        <v>#REF!</v>
      </c>
      <c r="AS366" s="91" t="e">
        <f t="shared" si="3194"/>
        <v>#REF!</v>
      </c>
      <c r="AT366" s="91" t="e">
        <f t="shared" si="3195"/>
        <v>#REF!</v>
      </c>
      <c r="AU366" s="32" t="e">
        <f t="shared" si="3178"/>
        <v>#REF!</v>
      </c>
      <c r="AV366" s="93" t="e">
        <f>'Описание предлагаемого товара'!#REF!</f>
        <v>#REF!</v>
      </c>
      <c r="AW366" s="91" t="e">
        <f>MIN(SEARCH({0,1,2,3,4,5,6,7,8,9},AV366&amp; "0123456789"))</f>
        <v>#REF!</v>
      </c>
      <c r="AX366" s="91" t="str">
        <f t="shared" si="3196"/>
        <v/>
      </c>
      <c r="AY366" s="91" t="str">
        <f t="shared" si="3197"/>
        <v/>
      </c>
      <c r="AZ366" s="91" t="str">
        <f t="shared" si="3198"/>
        <v/>
      </c>
      <c r="BA366" s="91" t="str">
        <f t="shared" si="3199"/>
        <v/>
      </c>
      <c r="BB366" s="91" t="str">
        <f t="shared" si="3200"/>
        <v/>
      </c>
      <c r="BC366" s="91" t="str">
        <f t="shared" si="3201"/>
        <v/>
      </c>
      <c r="BD366" s="91" t="str">
        <f t="shared" si="3202"/>
        <v/>
      </c>
      <c r="BE366" s="91" t="str">
        <f t="shared" si="3203"/>
        <v/>
      </c>
      <c r="BF366" s="91" t="str">
        <f t="shared" si="3204"/>
        <v/>
      </c>
      <c r="BG366" s="91" t="str">
        <f t="shared" si="3205"/>
        <v/>
      </c>
      <c r="BH366" s="91" t="str">
        <f t="shared" si="3206"/>
        <v/>
      </c>
      <c r="BI366" s="91" t="str">
        <f t="shared" si="3207"/>
        <v/>
      </c>
      <c r="BJ366" s="91" t="str">
        <f t="shared" si="3208"/>
        <v/>
      </c>
      <c r="BK366" s="91" t="str">
        <f t="shared" si="3209"/>
        <v/>
      </c>
      <c r="BL366" s="91" t="str">
        <f t="shared" si="3210"/>
        <v/>
      </c>
      <c r="BM366" s="91" t="str">
        <f t="shared" si="3211"/>
        <v/>
      </c>
      <c r="BN366" s="91" t="str">
        <f t="shared" si="3212"/>
        <v/>
      </c>
      <c r="BO366" s="91" t="str">
        <f t="shared" si="3213"/>
        <v/>
      </c>
      <c r="BP366" s="91" t="str">
        <f t="shared" si="3214"/>
        <v/>
      </c>
      <c r="BQ366" s="91" t="str">
        <f t="shared" si="3215"/>
        <v/>
      </c>
      <c r="BR366" s="91" t="str">
        <f t="shared" si="3216"/>
        <v/>
      </c>
      <c r="BS366" s="91" t="str">
        <f t="shared" si="3217"/>
        <v/>
      </c>
      <c r="BT366" s="91" t="str">
        <f t="shared" si="3218"/>
        <v/>
      </c>
      <c r="BU366" s="91" t="str">
        <f t="shared" si="3219"/>
        <v/>
      </c>
      <c r="BV366" s="91" t="str">
        <f t="shared" si="3220"/>
        <v/>
      </c>
      <c r="BW366" s="91" t="str">
        <f t="shared" si="3221"/>
        <v/>
      </c>
      <c r="BX366" s="91" t="str">
        <f t="shared" si="3222"/>
        <v/>
      </c>
      <c r="BY366" s="91" t="str">
        <f t="shared" si="3223"/>
        <v/>
      </c>
      <c r="BZ366" s="91" t="str">
        <f t="shared" si="3224"/>
        <v/>
      </c>
      <c r="CA366" s="91" t="str">
        <f t="shared" si="3225"/>
        <v/>
      </c>
      <c r="CB366" s="91" t="str">
        <f t="shared" si="3226"/>
        <v/>
      </c>
      <c r="CC366" s="91" t="str">
        <f t="shared" si="3227"/>
        <v/>
      </c>
      <c r="CD366" s="91" t="str">
        <f t="shared" si="3228"/>
        <v/>
      </c>
      <c r="CE366" s="91" t="str">
        <f t="shared" si="3229"/>
        <v/>
      </c>
      <c r="CF366" s="91" t="str">
        <f t="shared" si="3230"/>
        <v/>
      </c>
      <c r="CG366" s="91" t="str">
        <f t="shared" si="3231"/>
        <v/>
      </c>
      <c r="CH366" s="91" t="str">
        <f t="shared" si="3232"/>
        <v/>
      </c>
      <c r="CI366" s="91" t="str">
        <f t="shared" si="3233"/>
        <v>нет</v>
      </c>
      <c r="CJ366" s="63" t="e">
        <f>IF(LEN('Описание предлагаемого товара'!#REF!)&gt;0,'Описание предлагаемого товара'!#REF!,"")</f>
        <v>#REF!</v>
      </c>
      <c r="CK366" s="91" t="e">
        <f t="shared" ref="CK366:CL366" si="3489">IFERROR(REPLACE(CJ366,FIND(CHAR(10),CJ366,1),1,""),CJ366)</f>
        <v>#REF!</v>
      </c>
      <c r="CL366" s="91" t="e">
        <f t="shared" si="3489"/>
        <v>#REF!</v>
      </c>
      <c r="CM366" s="91" t="e">
        <f t="shared" si="3235"/>
        <v>#REF!</v>
      </c>
      <c r="CN366" s="91" t="e">
        <f t="shared" si="3236"/>
        <v>#REF!</v>
      </c>
      <c r="CO366" s="91" t="e">
        <f t="shared" si="3237"/>
        <v>#REF!</v>
      </c>
      <c r="CP366" s="90" t="e">
        <f>IF(AU366="Не указан реестровый номер (мера нац.режима Запрет)","",IF(CI366="нет","",IF(CU366="да","исключение(не смотрим баллы)",IFERROR(IF(CI366*1&gt;0,IFERROR(IF(VLOOKUP(CI366*1,Обработ.выгрузка_реестра_РФ!$A:$G,7,)=0,"Баллы не установлены",VLOOKUP(CI366*1,Обработ.выгрузка_реестра_РФ!$A:$G,7,)),IF(LEN(CI366)&gt;14,"","нет номера в реестре РФ")),""),IF(LEN(CI366)=0,"","Некорректный реестровый номер")))))</f>
        <v>#REF!</v>
      </c>
      <c r="CQ366" s="33" t="e">
        <f>IF(LEN(C366)&gt;0,IFERROR(IF(LEN(H366)&gt;0,IF(LEN(VLOOKUP(H366,'исключения(не_смотрим_баллы)'!$A:$C,1,))&gt;0,"да","нет"),"не введен ОКПД2"),"нет"),"")</f>
        <v>#REF!</v>
      </c>
      <c r="CR366" s="33" t="e">
        <f ca="1">IF(CQ366="да",IF(TODAY()&lt;VLOOKUP(H366,'исключения(не_смотрим_баллы)'!$A:$C,3,),"да","нет"),"")</f>
        <v>#REF!</v>
      </c>
      <c r="CS366" s="33" t="str">
        <f>IFERROR(IF(CQ366="да",IF(VLOOKUP(CI366*1,Обработ.выгрузка_реестра_РФ!$A:$G,2,)&lt;VLOOKUP(H366,'исключения(не_смотрим_баллы)'!$A:$C,2,),"да","нет"),""),"")</f>
        <v/>
      </c>
      <c r="CT366" s="24"/>
      <c r="CU366" s="33" t="e">
        <f t="shared" si="3249"/>
        <v>#REF!</v>
      </c>
      <c r="CV366" s="91" t="e">
        <f t="shared" si="3250"/>
        <v>#REF!</v>
      </c>
      <c r="CW366" s="27" t="e">
        <f t="shared" si="3251"/>
        <v>#REF!</v>
      </c>
      <c r="CX366" s="26" t="e">
        <f t="shared" si="3180"/>
        <v>#REF!</v>
      </c>
      <c r="CY366" s="64" t="e">
        <f>IF(LEN('Описание предлагаемого товара'!#REF!)&gt;0,'Описание предлагаемого товара'!#REF!,"")</f>
        <v>#REF!</v>
      </c>
      <c r="CZ366" s="95" t="e">
        <f t="shared" si="3238"/>
        <v>#REF!</v>
      </c>
      <c r="DA366" s="95" t="e">
        <f t="shared" ref="DA366" si="3490">IFERROR(REPLACE(CZ366,FIND(" ",CZ366,1),1,""),CZ366)</f>
        <v>#REF!</v>
      </c>
      <c r="DB366" s="95" t="e">
        <f t="shared" si="3182"/>
        <v>#REF!</v>
      </c>
      <c r="DC366" s="95" t="e">
        <f t="shared" ref="DC366:DD366" si="3491">IFERROR(REPLACE(DB366,FIND("г.",DB366,1),2,""),DB366)</f>
        <v>#REF!</v>
      </c>
      <c r="DD366" s="95" t="e">
        <f t="shared" si="3491"/>
        <v>#REF!</v>
      </c>
      <c r="DE366" s="95" t="e">
        <f t="shared" ref="DE366:DF366" si="3492">IFERROR(REPLACE(DD366,FIND("г",DD366,1),1,""),DD366)</f>
        <v>#REF!</v>
      </c>
      <c r="DF366" s="95" t="e">
        <f t="shared" si="3492"/>
        <v>#REF!</v>
      </c>
      <c r="DG366" s="95" t="e">
        <f t="shared" si="3255"/>
        <v>#REF!</v>
      </c>
      <c r="DH366" s="25" t="str">
        <f>IFERROR(VLOOKUP(CI366*1,Обработ.выгрузка_реестра_РФ!$A:$G,5,),"")</f>
        <v/>
      </c>
      <c r="DI366" s="27" t="str">
        <f t="shared" si="3265"/>
        <v/>
      </c>
      <c r="DJ366" s="27" t="str">
        <f t="shared" ca="1" si="3242"/>
        <v/>
      </c>
      <c r="DK366" s="63" t="e">
        <f>IF(LEN('Описание предлагаемого товара'!#REF!)&gt;0,'Описание предлагаемого товара'!#REF!,"")</f>
        <v>#REF!</v>
      </c>
      <c r="DL366" s="63" t="e">
        <f>IF(LEN('Описание предлагаемого товара'!#REF!)&gt;0,'Описание предлагаемого товара'!#REF!,"")</f>
        <v>#REF!</v>
      </c>
      <c r="DM366" s="32"/>
    </row>
    <row r="367" spans="1:117" ht="48.75" customHeight="1" x14ac:dyDescent="0.25">
      <c r="A367" s="61" t="e">
        <f>IF(LEN('Описание предлагаемого товара'!#REF!)&gt;0,'Описание предлагаемого товара'!#REF!,"")</f>
        <v>#REF!</v>
      </c>
      <c r="B367" s="65" t="e">
        <f>IF(LEN('Описание предлагаемого товара'!#REF!)&gt;0,'Описание предлагаемого товара'!#REF!,"")</f>
        <v>#REF!</v>
      </c>
      <c r="C367" s="61" t="e">
        <f>IF(LEN('Описание предлагаемого товара'!#REF!)&gt;0,'Описание предлагаемого товара'!#REF!,"")</f>
        <v>#REF!</v>
      </c>
      <c r="D367" s="61" t="e">
        <f>IF(LEN('Описание предлагаемого товара'!#REF!)&gt;0,'Описание предлагаемого товара'!#REF!,"")</f>
        <v>#REF!</v>
      </c>
      <c r="E367" s="61" t="e">
        <f>IF(LEN('Описание предлагаемого товара'!#REF!)&gt;0,'Описание предлагаемого товара'!#REF!,"")</f>
        <v>#REF!</v>
      </c>
      <c r="F367" s="61" t="e">
        <f>IF(LEN('Описание предлагаемого товара'!#REF!)&gt;0,'Описание предлагаемого товара'!#REF!,"")</f>
        <v>#REF!</v>
      </c>
      <c r="G367" s="61" t="e">
        <f>IF(LEN('Описание предлагаемого товара'!#REF!)&gt;0,'Описание предлагаемого товара'!#REF!,"")</f>
        <v>#REF!</v>
      </c>
      <c r="H367" s="61" t="e">
        <f>IF(LEN('Описание предлагаемого товара'!#REF!)&gt;0,'Описание предлагаемого товара'!#REF!,"")</f>
        <v>#REF!</v>
      </c>
      <c r="I367" s="61" t="e">
        <f>IF(LEN('Описание предлагаемого товара'!#REF!)&gt;0,'Описание предлагаемого товара'!#REF!,"")</f>
        <v>#REF!</v>
      </c>
      <c r="J367" s="38" t="str">
        <f>IFERROR(VLOOKUP(B367,SAP!$A:$E,5,),"")</f>
        <v/>
      </c>
      <c r="K367" s="40" t="str">
        <f t="shared" si="3185"/>
        <v/>
      </c>
      <c r="L367" s="61" t="e">
        <f>IF(LEN('Описание предлагаемого товара'!#REF!)&gt;0,IFERROR('Описание предлагаемого товара'!#REF!*1,""),"")</f>
        <v>#REF!</v>
      </c>
      <c r="M367" s="39" t="str">
        <f>IFERROR(VLOOKUP(B367,SAP!$A:$E,2,),"")</f>
        <v/>
      </c>
      <c r="N367" s="41" t="str">
        <f t="shared" si="3321"/>
        <v/>
      </c>
      <c r="O367" s="39" t="str">
        <f t="shared" si="3172"/>
        <v/>
      </c>
      <c r="P367" s="36" t="e">
        <f>IF(LEN('Описание предлагаемого товара'!#REF!)&gt;0,'Описание предлагаемого товара'!#REF!,"")</f>
        <v>#REF!</v>
      </c>
      <c r="Q36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67" s="37" t="e">
        <f>IF(LEN('Описание предлагаемого товара'!#REF!)&gt;0,'Описание предлагаемого товара'!#REF!,"")</f>
        <v>#REF!</v>
      </c>
      <c r="S367" s="37" t="e">
        <f>IF(LEN('Описание предлагаемого товара'!#REF!)&gt;0,'Описание предлагаемого товара'!#REF!,"")</f>
        <v>#REF!</v>
      </c>
      <c r="T36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67" s="23" t="str">
        <f>IFERROR(VLOOKUP(CI367*1,Обработ.выгрузка_реестра_РФ!$A:$G,6,),"")</f>
        <v/>
      </c>
      <c r="V367" s="61" t="e">
        <f>IF(LEN('Описание предлагаемого товара'!#REF!)&gt;0,'Описание предлагаемого товара'!#REF!,"")</f>
        <v>#REF!</v>
      </c>
      <c r="W367" s="62" t="e">
        <f>IF(LEN('Описание предлагаемого товара'!#REF!)&gt;0,'Описание предлагаемого товара'!#REF!,"")</f>
        <v>#REF!</v>
      </c>
      <c r="X367" s="91" t="e">
        <f t="shared" ref="X367:Y367" si="3493">IFERROR(REPLACE(W367,FIND(CHAR(10),W367,1),1," "),W367)</f>
        <v>#REF!</v>
      </c>
      <c r="Y367" s="91" t="e">
        <f t="shared" si="3493"/>
        <v>#REF!</v>
      </c>
      <c r="Z367" s="91" t="e">
        <f t="shared" si="3187"/>
        <v>#REF!</v>
      </c>
      <c r="AA367" s="91" t="e">
        <f t="shared" si="3188"/>
        <v>#REF!</v>
      </c>
      <c r="AB367" s="91" t="e">
        <f t="shared" si="3189"/>
        <v>#REF!</v>
      </c>
      <c r="AC367" s="91" t="e">
        <f t="shared" ref="AC367:AF367" si="3494">IFERROR(REPLACE(AB367,FIND("  ",AB367,1),2," "),AB367)</f>
        <v>#REF!</v>
      </c>
      <c r="AD367" s="91" t="e">
        <f t="shared" si="3494"/>
        <v>#REF!</v>
      </c>
      <c r="AE367" s="91" t="e">
        <f t="shared" si="3494"/>
        <v>#REF!</v>
      </c>
      <c r="AF367" s="91" t="e">
        <f t="shared" si="3494"/>
        <v>#REF!</v>
      </c>
      <c r="AG367" s="23" t="str">
        <f>IFERROR(VLOOKUP(CI367*1,Обработ.выгрузка_реестра_РФ!$A:$G,4,),"")</f>
        <v/>
      </c>
      <c r="AH367" s="91" t="str">
        <f t="shared" ref="AH367:AI367" si="3495">IFERROR(REPLACE(AG367,FIND("-",AG367,1),1,"*"),AG367)</f>
        <v/>
      </c>
      <c r="AI367" s="91" t="str">
        <f t="shared" si="3495"/>
        <v/>
      </c>
      <c r="AJ367" s="27" t="str">
        <f t="shared" si="3287"/>
        <v/>
      </c>
      <c r="AK367" s="63" t="e">
        <f>IF(LEN('Описание предлагаемого товара'!#REF!)&gt;0,'Описание предлагаемого товара'!#REF!,"")</f>
        <v>#REF!</v>
      </c>
      <c r="AL367" s="91" t="e">
        <f t="shared" ref="AL367:AM367" si="3496">IFERROR(REPLACE(AK367,FIND(CHAR(10),AK367,1),1,""),AK367)</f>
        <v>#REF!</v>
      </c>
      <c r="AM367" s="91" t="e">
        <f t="shared" si="3496"/>
        <v>#REF!</v>
      </c>
      <c r="AN367" s="91" t="e">
        <f t="shared" ref="AN367:AR367" si="3497">IFERROR(REPLACE(AM367,FIND(" ",AM367,1),1,""),AM367)</f>
        <v>#REF!</v>
      </c>
      <c r="AO367" s="91" t="e">
        <f t="shared" si="3497"/>
        <v>#REF!</v>
      </c>
      <c r="AP367" s="91" t="e">
        <f t="shared" si="3497"/>
        <v>#REF!</v>
      </c>
      <c r="AQ367" s="91" t="e">
        <f t="shared" si="3497"/>
        <v>#REF!</v>
      </c>
      <c r="AR367" s="91" t="e">
        <f t="shared" si="3497"/>
        <v>#REF!</v>
      </c>
      <c r="AS367" s="91" t="e">
        <f t="shared" si="3194"/>
        <v>#REF!</v>
      </c>
      <c r="AT367" s="91" t="e">
        <f t="shared" si="3195"/>
        <v>#REF!</v>
      </c>
      <c r="AU367" s="32" t="e">
        <f t="shared" si="3178"/>
        <v>#REF!</v>
      </c>
      <c r="AV367" s="93" t="e">
        <f>'Описание предлагаемого товара'!#REF!</f>
        <v>#REF!</v>
      </c>
      <c r="AW367" s="91" t="e">
        <f>MIN(SEARCH({0,1,2,3,4,5,6,7,8,9},AV367&amp; "0123456789"))</f>
        <v>#REF!</v>
      </c>
      <c r="AX367" s="91" t="str">
        <f t="shared" si="3196"/>
        <v/>
      </c>
      <c r="AY367" s="91" t="str">
        <f t="shared" si="3197"/>
        <v/>
      </c>
      <c r="AZ367" s="91" t="str">
        <f t="shared" si="3198"/>
        <v/>
      </c>
      <c r="BA367" s="91" t="str">
        <f t="shared" si="3199"/>
        <v/>
      </c>
      <c r="BB367" s="91" t="str">
        <f t="shared" si="3200"/>
        <v/>
      </c>
      <c r="BC367" s="91" t="str">
        <f t="shared" si="3201"/>
        <v/>
      </c>
      <c r="BD367" s="91" t="str">
        <f t="shared" si="3202"/>
        <v/>
      </c>
      <c r="BE367" s="91" t="str">
        <f t="shared" si="3203"/>
        <v/>
      </c>
      <c r="BF367" s="91" t="str">
        <f t="shared" si="3204"/>
        <v/>
      </c>
      <c r="BG367" s="91" t="str">
        <f t="shared" si="3205"/>
        <v/>
      </c>
      <c r="BH367" s="91" t="str">
        <f t="shared" si="3206"/>
        <v/>
      </c>
      <c r="BI367" s="91" t="str">
        <f t="shared" si="3207"/>
        <v/>
      </c>
      <c r="BJ367" s="91" t="str">
        <f t="shared" si="3208"/>
        <v/>
      </c>
      <c r="BK367" s="91" t="str">
        <f t="shared" si="3209"/>
        <v/>
      </c>
      <c r="BL367" s="91" t="str">
        <f t="shared" si="3210"/>
        <v/>
      </c>
      <c r="BM367" s="91" t="str">
        <f t="shared" si="3211"/>
        <v/>
      </c>
      <c r="BN367" s="91" t="str">
        <f t="shared" si="3212"/>
        <v/>
      </c>
      <c r="BO367" s="91" t="str">
        <f t="shared" si="3213"/>
        <v/>
      </c>
      <c r="BP367" s="91" t="str">
        <f t="shared" si="3214"/>
        <v/>
      </c>
      <c r="BQ367" s="91" t="str">
        <f t="shared" si="3215"/>
        <v/>
      </c>
      <c r="BR367" s="91" t="str">
        <f t="shared" si="3216"/>
        <v/>
      </c>
      <c r="BS367" s="91" t="str">
        <f t="shared" si="3217"/>
        <v/>
      </c>
      <c r="BT367" s="91" t="str">
        <f t="shared" si="3218"/>
        <v/>
      </c>
      <c r="BU367" s="91" t="str">
        <f t="shared" si="3219"/>
        <v/>
      </c>
      <c r="BV367" s="91" t="str">
        <f t="shared" si="3220"/>
        <v/>
      </c>
      <c r="BW367" s="91" t="str">
        <f t="shared" si="3221"/>
        <v/>
      </c>
      <c r="BX367" s="91" t="str">
        <f t="shared" si="3222"/>
        <v/>
      </c>
      <c r="BY367" s="91" t="str">
        <f t="shared" si="3223"/>
        <v/>
      </c>
      <c r="BZ367" s="91" t="str">
        <f t="shared" si="3224"/>
        <v/>
      </c>
      <c r="CA367" s="91" t="str">
        <f t="shared" si="3225"/>
        <v/>
      </c>
      <c r="CB367" s="91" t="str">
        <f t="shared" si="3226"/>
        <v/>
      </c>
      <c r="CC367" s="91" t="str">
        <f t="shared" si="3227"/>
        <v/>
      </c>
      <c r="CD367" s="91" t="str">
        <f t="shared" si="3228"/>
        <v/>
      </c>
      <c r="CE367" s="91" t="str">
        <f t="shared" si="3229"/>
        <v/>
      </c>
      <c r="CF367" s="91" t="str">
        <f t="shared" si="3230"/>
        <v/>
      </c>
      <c r="CG367" s="91" t="str">
        <f t="shared" si="3231"/>
        <v/>
      </c>
      <c r="CH367" s="91" t="str">
        <f t="shared" si="3232"/>
        <v/>
      </c>
      <c r="CI367" s="91" t="str">
        <f t="shared" si="3233"/>
        <v>нет</v>
      </c>
      <c r="CJ367" s="63" t="e">
        <f>IF(LEN('Описание предлагаемого товара'!#REF!)&gt;0,'Описание предлагаемого товара'!#REF!,"")</f>
        <v>#REF!</v>
      </c>
      <c r="CK367" s="91" t="e">
        <f t="shared" ref="CK367:CL367" si="3498">IFERROR(REPLACE(CJ367,FIND(CHAR(10),CJ367,1),1,""),CJ367)</f>
        <v>#REF!</v>
      </c>
      <c r="CL367" s="91" t="e">
        <f t="shared" si="3498"/>
        <v>#REF!</v>
      </c>
      <c r="CM367" s="91" t="e">
        <f t="shared" si="3235"/>
        <v>#REF!</v>
      </c>
      <c r="CN367" s="91" t="e">
        <f t="shared" si="3236"/>
        <v>#REF!</v>
      </c>
      <c r="CO367" s="91" t="e">
        <f t="shared" si="3237"/>
        <v>#REF!</v>
      </c>
      <c r="CP367" s="90" t="e">
        <f>IF(AU367="Не указан реестровый номер (мера нац.режима Запрет)","",IF(CI367="нет","",IF(CU367="да","исключение(не смотрим баллы)",IFERROR(IF(CI367*1&gt;0,IFERROR(IF(VLOOKUP(CI367*1,Обработ.выгрузка_реестра_РФ!$A:$G,7,)=0,"Баллы не установлены",VLOOKUP(CI367*1,Обработ.выгрузка_реестра_РФ!$A:$G,7,)),IF(LEN(CI367)&gt;14,"","нет номера в реестре РФ")),""),IF(LEN(CI367)=0,"","Некорректный реестровый номер")))))</f>
        <v>#REF!</v>
      </c>
      <c r="CQ367" s="33" t="e">
        <f>IF(LEN(C367)&gt;0,IFERROR(IF(LEN(H367)&gt;0,IF(LEN(VLOOKUP(H367,'исключения(не_смотрим_баллы)'!$A:$C,1,))&gt;0,"да","нет"),"не введен ОКПД2"),"нет"),"")</f>
        <v>#REF!</v>
      </c>
      <c r="CR367" s="33" t="e">
        <f ca="1">IF(CQ367="да",IF(TODAY()&lt;VLOOKUP(H367,'исключения(не_смотрим_баллы)'!$A:$C,3,),"да","нет"),"")</f>
        <v>#REF!</v>
      </c>
      <c r="CS367" s="33" t="str">
        <f>IFERROR(IF(CQ367="да",IF(VLOOKUP(CI367*1,Обработ.выгрузка_реестра_РФ!$A:$G,2,)&lt;VLOOKUP(H367,'исключения(не_смотрим_баллы)'!$A:$C,2,),"да","нет"),""),"")</f>
        <v/>
      </c>
      <c r="CT367" s="24"/>
      <c r="CU367" s="33" t="e">
        <f t="shared" si="3249"/>
        <v>#REF!</v>
      </c>
      <c r="CV367" s="91" t="e">
        <f t="shared" si="3250"/>
        <v>#REF!</v>
      </c>
      <c r="CW367" s="27" t="e">
        <f t="shared" si="3251"/>
        <v>#REF!</v>
      </c>
      <c r="CX367" s="26" t="e">
        <f t="shared" si="3180"/>
        <v>#REF!</v>
      </c>
      <c r="CY367" s="64" t="e">
        <f>IF(LEN('Описание предлагаемого товара'!#REF!)&gt;0,'Описание предлагаемого товара'!#REF!,"")</f>
        <v>#REF!</v>
      </c>
      <c r="CZ367" s="95" t="e">
        <f t="shared" si="3238"/>
        <v>#REF!</v>
      </c>
      <c r="DA367" s="95" t="e">
        <f t="shared" ref="DA367" si="3499">IFERROR(REPLACE(CZ367,FIND(" ",CZ367,1),1,""),CZ367)</f>
        <v>#REF!</v>
      </c>
      <c r="DB367" s="95" t="e">
        <f t="shared" si="3182"/>
        <v>#REF!</v>
      </c>
      <c r="DC367" s="95" t="e">
        <f t="shared" ref="DC367:DD367" si="3500">IFERROR(REPLACE(DB367,FIND("г.",DB367,1),2,""),DB367)</f>
        <v>#REF!</v>
      </c>
      <c r="DD367" s="95" t="e">
        <f t="shared" si="3500"/>
        <v>#REF!</v>
      </c>
      <c r="DE367" s="95" t="e">
        <f t="shared" ref="DE367:DF367" si="3501">IFERROR(REPLACE(DD367,FIND("г",DD367,1),1,""),DD367)</f>
        <v>#REF!</v>
      </c>
      <c r="DF367" s="95" t="e">
        <f t="shared" si="3501"/>
        <v>#REF!</v>
      </c>
      <c r="DG367" s="95" t="e">
        <f t="shared" si="3255"/>
        <v>#REF!</v>
      </c>
      <c r="DH367" s="25" t="str">
        <f>IFERROR(VLOOKUP(CI367*1,Обработ.выгрузка_реестра_РФ!$A:$G,5,),"")</f>
        <v/>
      </c>
      <c r="DI367" s="27" t="str">
        <f t="shared" si="3265"/>
        <v/>
      </c>
      <c r="DJ367" s="27" t="str">
        <f t="shared" ca="1" si="3242"/>
        <v/>
      </c>
      <c r="DK367" s="63" t="e">
        <f>IF(LEN('Описание предлагаемого товара'!#REF!)&gt;0,'Описание предлагаемого товара'!#REF!,"")</f>
        <v>#REF!</v>
      </c>
      <c r="DL367" s="63" t="e">
        <f>IF(LEN('Описание предлагаемого товара'!#REF!)&gt;0,'Описание предлагаемого товара'!#REF!,"")</f>
        <v>#REF!</v>
      </c>
      <c r="DM367" s="32"/>
    </row>
    <row r="368" spans="1:117" ht="48.75" customHeight="1" x14ac:dyDescent="0.25">
      <c r="A368" s="61" t="e">
        <f>IF(LEN('Описание предлагаемого товара'!#REF!)&gt;0,'Описание предлагаемого товара'!#REF!,"")</f>
        <v>#REF!</v>
      </c>
      <c r="B368" s="65" t="e">
        <f>IF(LEN('Описание предлагаемого товара'!#REF!)&gt;0,'Описание предлагаемого товара'!#REF!,"")</f>
        <v>#REF!</v>
      </c>
      <c r="C368" s="61" t="e">
        <f>IF(LEN('Описание предлагаемого товара'!#REF!)&gt;0,'Описание предлагаемого товара'!#REF!,"")</f>
        <v>#REF!</v>
      </c>
      <c r="D368" s="61" t="e">
        <f>IF(LEN('Описание предлагаемого товара'!#REF!)&gt;0,'Описание предлагаемого товара'!#REF!,"")</f>
        <v>#REF!</v>
      </c>
      <c r="E368" s="61" t="e">
        <f>IF(LEN('Описание предлагаемого товара'!#REF!)&gt;0,'Описание предлагаемого товара'!#REF!,"")</f>
        <v>#REF!</v>
      </c>
      <c r="F368" s="61" t="e">
        <f>IF(LEN('Описание предлагаемого товара'!#REF!)&gt;0,'Описание предлагаемого товара'!#REF!,"")</f>
        <v>#REF!</v>
      </c>
      <c r="G368" s="61" t="e">
        <f>IF(LEN('Описание предлагаемого товара'!#REF!)&gt;0,'Описание предлагаемого товара'!#REF!,"")</f>
        <v>#REF!</v>
      </c>
      <c r="H368" s="61" t="e">
        <f>IF(LEN('Описание предлагаемого товара'!#REF!)&gt;0,'Описание предлагаемого товара'!#REF!,"")</f>
        <v>#REF!</v>
      </c>
      <c r="I368" s="61" t="e">
        <f>IF(LEN('Описание предлагаемого товара'!#REF!)&gt;0,'Описание предлагаемого товара'!#REF!,"")</f>
        <v>#REF!</v>
      </c>
      <c r="J368" s="38" t="str">
        <f>IFERROR(VLOOKUP(B368,SAP!$A:$E,5,),"")</f>
        <v/>
      </c>
      <c r="K368" s="40" t="str">
        <f t="shared" si="3185"/>
        <v/>
      </c>
      <c r="L368" s="61" t="e">
        <f>IF(LEN('Описание предлагаемого товара'!#REF!)&gt;0,IFERROR('Описание предлагаемого товара'!#REF!*1,""),"")</f>
        <v>#REF!</v>
      </c>
      <c r="M368" s="39" t="str">
        <f>IFERROR(VLOOKUP(B368,SAP!$A:$E,2,),"")</f>
        <v/>
      </c>
      <c r="N368" s="41" t="str">
        <f t="shared" si="3321"/>
        <v/>
      </c>
      <c r="O368" s="39" t="str">
        <f t="shared" si="3172"/>
        <v/>
      </c>
      <c r="P368" s="36" t="e">
        <f>IF(LEN('Описание предлагаемого товара'!#REF!)&gt;0,'Описание предлагаемого товара'!#REF!,"")</f>
        <v>#REF!</v>
      </c>
      <c r="Q36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68" s="37" t="e">
        <f>IF(LEN('Описание предлагаемого товара'!#REF!)&gt;0,'Описание предлагаемого товара'!#REF!,"")</f>
        <v>#REF!</v>
      </c>
      <c r="S368" s="37" t="e">
        <f>IF(LEN('Описание предлагаемого товара'!#REF!)&gt;0,'Описание предлагаемого товара'!#REF!,"")</f>
        <v>#REF!</v>
      </c>
      <c r="T36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68" s="23" t="str">
        <f>IFERROR(VLOOKUP(CI368*1,Обработ.выгрузка_реестра_РФ!$A:$G,6,),"")</f>
        <v/>
      </c>
      <c r="V368" s="61" t="e">
        <f>IF(LEN('Описание предлагаемого товара'!#REF!)&gt;0,'Описание предлагаемого товара'!#REF!,"")</f>
        <v>#REF!</v>
      </c>
      <c r="W368" s="62" t="e">
        <f>IF(LEN('Описание предлагаемого товара'!#REF!)&gt;0,'Описание предлагаемого товара'!#REF!,"")</f>
        <v>#REF!</v>
      </c>
      <c r="X368" s="91" t="e">
        <f t="shared" ref="X368:Y368" si="3502">IFERROR(REPLACE(W368,FIND(CHAR(10),W368,1),1," "),W368)</f>
        <v>#REF!</v>
      </c>
      <c r="Y368" s="91" t="e">
        <f t="shared" si="3502"/>
        <v>#REF!</v>
      </c>
      <c r="Z368" s="91" t="e">
        <f t="shared" si="3187"/>
        <v>#REF!</v>
      </c>
      <c r="AA368" s="91" t="e">
        <f t="shared" si="3188"/>
        <v>#REF!</v>
      </c>
      <c r="AB368" s="91" t="e">
        <f t="shared" si="3189"/>
        <v>#REF!</v>
      </c>
      <c r="AC368" s="91" t="e">
        <f t="shared" ref="AC368:AF368" si="3503">IFERROR(REPLACE(AB368,FIND("  ",AB368,1),2," "),AB368)</f>
        <v>#REF!</v>
      </c>
      <c r="AD368" s="91" t="e">
        <f t="shared" si="3503"/>
        <v>#REF!</v>
      </c>
      <c r="AE368" s="91" t="e">
        <f t="shared" si="3503"/>
        <v>#REF!</v>
      </c>
      <c r="AF368" s="91" t="e">
        <f t="shared" si="3503"/>
        <v>#REF!</v>
      </c>
      <c r="AG368" s="23" t="str">
        <f>IFERROR(VLOOKUP(CI368*1,Обработ.выгрузка_реестра_РФ!$A:$G,4,),"")</f>
        <v/>
      </c>
      <c r="AH368" s="91" t="str">
        <f t="shared" ref="AH368:AI368" si="3504">IFERROR(REPLACE(AG368,FIND("-",AG368,1),1,"*"),AG368)</f>
        <v/>
      </c>
      <c r="AI368" s="91" t="str">
        <f t="shared" si="3504"/>
        <v/>
      </c>
      <c r="AJ368" s="27" t="str">
        <f t="shared" si="3287"/>
        <v/>
      </c>
      <c r="AK368" s="63" t="e">
        <f>IF(LEN('Описание предлагаемого товара'!#REF!)&gt;0,'Описание предлагаемого товара'!#REF!,"")</f>
        <v>#REF!</v>
      </c>
      <c r="AL368" s="91" t="e">
        <f t="shared" ref="AL368:AM368" si="3505">IFERROR(REPLACE(AK368,FIND(CHAR(10),AK368,1),1,""),AK368)</f>
        <v>#REF!</v>
      </c>
      <c r="AM368" s="91" t="e">
        <f t="shared" si="3505"/>
        <v>#REF!</v>
      </c>
      <c r="AN368" s="91" t="e">
        <f t="shared" ref="AN368:AR368" si="3506">IFERROR(REPLACE(AM368,FIND(" ",AM368,1),1,""),AM368)</f>
        <v>#REF!</v>
      </c>
      <c r="AO368" s="91" t="e">
        <f t="shared" si="3506"/>
        <v>#REF!</v>
      </c>
      <c r="AP368" s="91" t="e">
        <f t="shared" si="3506"/>
        <v>#REF!</v>
      </c>
      <c r="AQ368" s="91" t="e">
        <f t="shared" si="3506"/>
        <v>#REF!</v>
      </c>
      <c r="AR368" s="91" t="e">
        <f t="shared" si="3506"/>
        <v>#REF!</v>
      </c>
      <c r="AS368" s="91" t="e">
        <f t="shared" si="3194"/>
        <v>#REF!</v>
      </c>
      <c r="AT368" s="91" t="e">
        <f t="shared" si="3195"/>
        <v>#REF!</v>
      </c>
      <c r="AU368" s="32" t="e">
        <f t="shared" si="3178"/>
        <v>#REF!</v>
      </c>
      <c r="AV368" s="93" t="e">
        <f>'Описание предлагаемого товара'!#REF!</f>
        <v>#REF!</v>
      </c>
      <c r="AW368" s="91" t="e">
        <f>MIN(SEARCH({0,1,2,3,4,5,6,7,8,9},AV368&amp; "0123456789"))</f>
        <v>#REF!</v>
      </c>
      <c r="AX368" s="91" t="str">
        <f t="shared" si="3196"/>
        <v/>
      </c>
      <c r="AY368" s="91" t="str">
        <f t="shared" si="3197"/>
        <v/>
      </c>
      <c r="AZ368" s="91" t="str">
        <f t="shared" si="3198"/>
        <v/>
      </c>
      <c r="BA368" s="91" t="str">
        <f t="shared" si="3199"/>
        <v/>
      </c>
      <c r="BB368" s="91" t="str">
        <f t="shared" si="3200"/>
        <v/>
      </c>
      <c r="BC368" s="91" t="str">
        <f t="shared" si="3201"/>
        <v/>
      </c>
      <c r="BD368" s="91" t="str">
        <f t="shared" si="3202"/>
        <v/>
      </c>
      <c r="BE368" s="91" t="str">
        <f t="shared" si="3203"/>
        <v/>
      </c>
      <c r="BF368" s="91" t="str">
        <f t="shared" si="3204"/>
        <v/>
      </c>
      <c r="BG368" s="91" t="str">
        <f t="shared" si="3205"/>
        <v/>
      </c>
      <c r="BH368" s="91" t="str">
        <f t="shared" si="3206"/>
        <v/>
      </c>
      <c r="BI368" s="91" t="str">
        <f t="shared" si="3207"/>
        <v/>
      </c>
      <c r="BJ368" s="91" t="str">
        <f t="shared" si="3208"/>
        <v/>
      </c>
      <c r="BK368" s="91" t="str">
        <f t="shared" si="3209"/>
        <v/>
      </c>
      <c r="BL368" s="91" t="str">
        <f t="shared" si="3210"/>
        <v/>
      </c>
      <c r="BM368" s="91" t="str">
        <f t="shared" si="3211"/>
        <v/>
      </c>
      <c r="BN368" s="91" t="str">
        <f t="shared" si="3212"/>
        <v/>
      </c>
      <c r="BO368" s="91" t="str">
        <f t="shared" si="3213"/>
        <v/>
      </c>
      <c r="BP368" s="91" t="str">
        <f t="shared" si="3214"/>
        <v/>
      </c>
      <c r="BQ368" s="91" t="str">
        <f t="shared" si="3215"/>
        <v/>
      </c>
      <c r="BR368" s="91" t="str">
        <f t="shared" si="3216"/>
        <v/>
      </c>
      <c r="BS368" s="91" t="str">
        <f t="shared" si="3217"/>
        <v/>
      </c>
      <c r="BT368" s="91" t="str">
        <f t="shared" si="3218"/>
        <v/>
      </c>
      <c r="BU368" s="91" t="str">
        <f t="shared" si="3219"/>
        <v/>
      </c>
      <c r="BV368" s="91" t="str">
        <f t="shared" si="3220"/>
        <v/>
      </c>
      <c r="BW368" s="91" t="str">
        <f t="shared" si="3221"/>
        <v/>
      </c>
      <c r="BX368" s="91" t="str">
        <f t="shared" si="3222"/>
        <v/>
      </c>
      <c r="BY368" s="91" t="str">
        <f t="shared" si="3223"/>
        <v/>
      </c>
      <c r="BZ368" s="91" t="str">
        <f t="shared" si="3224"/>
        <v/>
      </c>
      <c r="CA368" s="91" t="str">
        <f t="shared" si="3225"/>
        <v/>
      </c>
      <c r="CB368" s="91" t="str">
        <f t="shared" si="3226"/>
        <v/>
      </c>
      <c r="CC368" s="91" t="str">
        <f t="shared" si="3227"/>
        <v/>
      </c>
      <c r="CD368" s="91" t="str">
        <f t="shared" si="3228"/>
        <v/>
      </c>
      <c r="CE368" s="91" t="str">
        <f t="shared" si="3229"/>
        <v/>
      </c>
      <c r="CF368" s="91" t="str">
        <f t="shared" si="3230"/>
        <v/>
      </c>
      <c r="CG368" s="91" t="str">
        <f t="shared" si="3231"/>
        <v/>
      </c>
      <c r="CH368" s="91" t="str">
        <f t="shared" si="3232"/>
        <v/>
      </c>
      <c r="CI368" s="91" t="str">
        <f t="shared" si="3233"/>
        <v>нет</v>
      </c>
      <c r="CJ368" s="63" t="e">
        <f>IF(LEN('Описание предлагаемого товара'!#REF!)&gt;0,'Описание предлагаемого товара'!#REF!,"")</f>
        <v>#REF!</v>
      </c>
      <c r="CK368" s="91" t="e">
        <f t="shared" ref="CK368:CL368" si="3507">IFERROR(REPLACE(CJ368,FIND(CHAR(10),CJ368,1),1,""),CJ368)</f>
        <v>#REF!</v>
      </c>
      <c r="CL368" s="91" t="e">
        <f t="shared" si="3507"/>
        <v>#REF!</v>
      </c>
      <c r="CM368" s="91" t="e">
        <f t="shared" si="3235"/>
        <v>#REF!</v>
      </c>
      <c r="CN368" s="91" t="e">
        <f t="shared" si="3236"/>
        <v>#REF!</v>
      </c>
      <c r="CO368" s="91" t="e">
        <f t="shared" si="3237"/>
        <v>#REF!</v>
      </c>
      <c r="CP368" s="90" t="e">
        <f>IF(AU368="Не указан реестровый номер (мера нац.режима Запрет)","",IF(CI368="нет","",IF(CU368="да","исключение(не смотрим баллы)",IFERROR(IF(CI368*1&gt;0,IFERROR(IF(VLOOKUP(CI368*1,Обработ.выгрузка_реестра_РФ!$A:$G,7,)=0,"Баллы не установлены",VLOOKUP(CI368*1,Обработ.выгрузка_реестра_РФ!$A:$G,7,)),IF(LEN(CI368)&gt;14,"","нет номера в реестре РФ")),""),IF(LEN(CI368)=0,"","Некорректный реестровый номер")))))</f>
        <v>#REF!</v>
      </c>
      <c r="CQ368" s="33" t="e">
        <f>IF(LEN(C368)&gt;0,IFERROR(IF(LEN(H368)&gt;0,IF(LEN(VLOOKUP(H368,'исключения(не_смотрим_баллы)'!$A:$C,1,))&gt;0,"да","нет"),"не введен ОКПД2"),"нет"),"")</f>
        <v>#REF!</v>
      </c>
      <c r="CR368" s="33" t="e">
        <f ca="1">IF(CQ368="да",IF(TODAY()&lt;VLOOKUP(H368,'исключения(не_смотрим_баллы)'!$A:$C,3,),"да","нет"),"")</f>
        <v>#REF!</v>
      </c>
      <c r="CS368" s="33" t="str">
        <f>IFERROR(IF(CQ368="да",IF(VLOOKUP(CI368*1,Обработ.выгрузка_реестра_РФ!$A:$G,2,)&lt;VLOOKUP(H368,'исключения(не_смотрим_баллы)'!$A:$C,2,),"да","нет"),""),"")</f>
        <v/>
      </c>
      <c r="CT368" s="24"/>
      <c r="CU368" s="33" t="e">
        <f t="shared" si="3249"/>
        <v>#REF!</v>
      </c>
      <c r="CV368" s="91" t="e">
        <f t="shared" si="3250"/>
        <v>#REF!</v>
      </c>
      <c r="CW368" s="27" t="e">
        <f t="shared" si="3251"/>
        <v>#REF!</v>
      </c>
      <c r="CX368" s="26" t="e">
        <f t="shared" si="3180"/>
        <v>#REF!</v>
      </c>
      <c r="CY368" s="64" t="e">
        <f>IF(LEN('Описание предлагаемого товара'!#REF!)&gt;0,'Описание предлагаемого товара'!#REF!,"")</f>
        <v>#REF!</v>
      </c>
      <c r="CZ368" s="95" t="e">
        <f t="shared" si="3238"/>
        <v>#REF!</v>
      </c>
      <c r="DA368" s="95" t="e">
        <f t="shared" ref="DA368" si="3508">IFERROR(REPLACE(CZ368,FIND(" ",CZ368,1),1,""),CZ368)</f>
        <v>#REF!</v>
      </c>
      <c r="DB368" s="95" t="e">
        <f t="shared" si="3182"/>
        <v>#REF!</v>
      </c>
      <c r="DC368" s="95" t="e">
        <f t="shared" ref="DC368:DD368" si="3509">IFERROR(REPLACE(DB368,FIND("г.",DB368,1),2,""),DB368)</f>
        <v>#REF!</v>
      </c>
      <c r="DD368" s="95" t="e">
        <f t="shared" si="3509"/>
        <v>#REF!</v>
      </c>
      <c r="DE368" s="95" t="e">
        <f t="shared" ref="DE368:DF368" si="3510">IFERROR(REPLACE(DD368,FIND("г",DD368,1),1,""),DD368)</f>
        <v>#REF!</v>
      </c>
      <c r="DF368" s="95" t="e">
        <f t="shared" si="3510"/>
        <v>#REF!</v>
      </c>
      <c r="DG368" s="95" t="e">
        <f t="shared" si="3255"/>
        <v>#REF!</v>
      </c>
      <c r="DH368" s="25" t="str">
        <f>IFERROR(VLOOKUP(CI368*1,Обработ.выгрузка_реестра_РФ!$A:$G,5,),"")</f>
        <v/>
      </c>
      <c r="DI368" s="27" t="str">
        <f t="shared" si="3265"/>
        <v/>
      </c>
      <c r="DJ368" s="27" t="str">
        <f t="shared" ca="1" si="3242"/>
        <v/>
      </c>
      <c r="DK368" s="63" t="e">
        <f>IF(LEN('Описание предлагаемого товара'!#REF!)&gt;0,'Описание предлагаемого товара'!#REF!,"")</f>
        <v>#REF!</v>
      </c>
      <c r="DL368" s="63" t="e">
        <f>IF(LEN('Описание предлагаемого товара'!#REF!)&gt;0,'Описание предлагаемого товара'!#REF!,"")</f>
        <v>#REF!</v>
      </c>
      <c r="DM368" s="32"/>
    </row>
    <row r="369" spans="1:117" ht="48.75" customHeight="1" x14ac:dyDescent="0.25">
      <c r="A369" s="61" t="e">
        <f>IF(LEN('Описание предлагаемого товара'!#REF!)&gt;0,'Описание предлагаемого товара'!#REF!,"")</f>
        <v>#REF!</v>
      </c>
      <c r="B369" s="65" t="e">
        <f>IF(LEN('Описание предлагаемого товара'!#REF!)&gt;0,'Описание предлагаемого товара'!#REF!,"")</f>
        <v>#REF!</v>
      </c>
      <c r="C369" s="61" t="e">
        <f>IF(LEN('Описание предлагаемого товара'!#REF!)&gt;0,'Описание предлагаемого товара'!#REF!,"")</f>
        <v>#REF!</v>
      </c>
      <c r="D369" s="61" t="e">
        <f>IF(LEN('Описание предлагаемого товара'!#REF!)&gt;0,'Описание предлагаемого товара'!#REF!,"")</f>
        <v>#REF!</v>
      </c>
      <c r="E369" s="61" t="e">
        <f>IF(LEN('Описание предлагаемого товара'!#REF!)&gt;0,'Описание предлагаемого товара'!#REF!,"")</f>
        <v>#REF!</v>
      </c>
      <c r="F369" s="61" t="e">
        <f>IF(LEN('Описание предлагаемого товара'!#REF!)&gt;0,'Описание предлагаемого товара'!#REF!,"")</f>
        <v>#REF!</v>
      </c>
      <c r="G369" s="61" t="e">
        <f>IF(LEN('Описание предлагаемого товара'!#REF!)&gt;0,'Описание предлагаемого товара'!#REF!,"")</f>
        <v>#REF!</v>
      </c>
      <c r="H369" s="61" t="e">
        <f>IF(LEN('Описание предлагаемого товара'!#REF!)&gt;0,'Описание предлагаемого товара'!#REF!,"")</f>
        <v>#REF!</v>
      </c>
      <c r="I369" s="61" t="e">
        <f>IF(LEN('Описание предлагаемого товара'!#REF!)&gt;0,'Описание предлагаемого товара'!#REF!,"")</f>
        <v>#REF!</v>
      </c>
      <c r="J369" s="38" t="str">
        <f>IFERROR(VLOOKUP(B369,SAP!$A:$E,5,),"")</f>
        <v/>
      </c>
      <c r="K369" s="40" t="str">
        <f t="shared" si="3185"/>
        <v/>
      </c>
      <c r="L369" s="61" t="e">
        <f>IF(LEN('Описание предлагаемого товара'!#REF!)&gt;0,IFERROR('Описание предлагаемого товара'!#REF!*1,""),"")</f>
        <v>#REF!</v>
      </c>
      <c r="M369" s="39" t="str">
        <f>IFERROR(VLOOKUP(B369,SAP!$A:$E,2,),"")</f>
        <v/>
      </c>
      <c r="N369" s="41" t="str">
        <f t="shared" si="3321"/>
        <v/>
      </c>
      <c r="O369" s="39" t="str">
        <f t="shared" si="3172"/>
        <v/>
      </c>
      <c r="P369" s="36" t="e">
        <f>IF(LEN('Описание предлагаемого товара'!#REF!)&gt;0,'Описание предлагаемого товара'!#REF!,"")</f>
        <v>#REF!</v>
      </c>
      <c r="Q36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69" s="37" t="e">
        <f>IF(LEN('Описание предлагаемого товара'!#REF!)&gt;0,'Описание предлагаемого товара'!#REF!,"")</f>
        <v>#REF!</v>
      </c>
      <c r="S369" s="37" t="e">
        <f>IF(LEN('Описание предлагаемого товара'!#REF!)&gt;0,'Описание предлагаемого товара'!#REF!,"")</f>
        <v>#REF!</v>
      </c>
      <c r="T36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69" s="23" t="str">
        <f>IFERROR(VLOOKUP(CI369*1,Обработ.выгрузка_реестра_РФ!$A:$G,6,),"")</f>
        <v/>
      </c>
      <c r="V369" s="61" t="e">
        <f>IF(LEN('Описание предлагаемого товара'!#REF!)&gt;0,'Описание предлагаемого товара'!#REF!,"")</f>
        <v>#REF!</v>
      </c>
      <c r="W369" s="62" t="e">
        <f>IF(LEN('Описание предлагаемого товара'!#REF!)&gt;0,'Описание предлагаемого товара'!#REF!,"")</f>
        <v>#REF!</v>
      </c>
      <c r="X369" s="91" t="e">
        <f t="shared" ref="X369:Y369" si="3511">IFERROR(REPLACE(W369,FIND(CHAR(10),W369,1),1," "),W369)</f>
        <v>#REF!</v>
      </c>
      <c r="Y369" s="91" t="e">
        <f t="shared" si="3511"/>
        <v>#REF!</v>
      </c>
      <c r="Z369" s="91" t="e">
        <f t="shared" si="3187"/>
        <v>#REF!</v>
      </c>
      <c r="AA369" s="91" t="e">
        <f t="shared" si="3188"/>
        <v>#REF!</v>
      </c>
      <c r="AB369" s="91" t="e">
        <f t="shared" si="3189"/>
        <v>#REF!</v>
      </c>
      <c r="AC369" s="91" t="e">
        <f t="shared" ref="AC369:AF369" si="3512">IFERROR(REPLACE(AB369,FIND("  ",AB369,1),2," "),AB369)</f>
        <v>#REF!</v>
      </c>
      <c r="AD369" s="91" t="e">
        <f t="shared" si="3512"/>
        <v>#REF!</v>
      </c>
      <c r="AE369" s="91" t="e">
        <f t="shared" si="3512"/>
        <v>#REF!</v>
      </c>
      <c r="AF369" s="91" t="e">
        <f t="shared" si="3512"/>
        <v>#REF!</v>
      </c>
      <c r="AG369" s="23" t="str">
        <f>IFERROR(VLOOKUP(CI369*1,Обработ.выгрузка_реестра_РФ!$A:$G,4,),"")</f>
        <v/>
      </c>
      <c r="AH369" s="91" t="str">
        <f t="shared" ref="AH369:AI369" si="3513">IFERROR(REPLACE(AG369,FIND("-",AG369,1),1,"*"),AG369)</f>
        <v/>
      </c>
      <c r="AI369" s="91" t="str">
        <f t="shared" si="3513"/>
        <v/>
      </c>
      <c r="AJ369" s="27" t="str">
        <f t="shared" si="3287"/>
        <v/>
      </c>
      <c r="AK369" s="63" t="e">
        <f>IF(LEN('Описание предлагаемого товара'!#REF!)&gt;0,'Описание предлагаемого товара'!#REF!,"")</f>
        <v>#REF!</v>
      </c>
      <c r="AL369" s="91" t="e">
        <f t="shared" ref="AL369:AM369" si="3514">IFERROR(REPLACE(AK369,FIND(CHAR(10),AK369,1),1,""),AK369)</f>
        <v>#REF!</v>
      </c>
      <c r="AM369" s="91" t="e">
        <f t="shared" si="3514"/>
        <v>#REF!</v>
      </c>
      <c r="AN369" s="91" t="e">
        <f t="shared" ref="AN369:AR369" si="3515">IFERROR(REPLACE(AM369,FIND(" ",AM369,1),1,""),AM369)</f>
        <v>#REF!</v>
      </c>
      <c r="AO369" s="91" t="e">
        <f t="shared" si="3515"/>
        <v>#REF!</v>
      </c>
      <c r="AP369" s="91" t="e">
        <f t="shared" si="3515"/>
        <v>#REF!</v>
      </c>
      <c r="AQ369" s="91" t="e">
        <f t="shared" si="3515"/>
        <v>#REF!</v>
      </c>
      <c r="AR369" s="91" t="e">
        <f t="shared" si="3515"/>
        <v>#REF!</v>
      </c>
      <c r="AS369" s="91" t="e">
        <f t="shared" si="3194"/>
        <v>#REF!</v>
      </c>
      <c r="AT369" s="91" t="e">
        <f t="shared" si="3195"/>
        <v>#REF!</v>
      </c>
      <c r="AU369" s="32" t="e">
        <f t="shared" si="3178"/>
        <v>#REF!</v>
      </c>
      <c r="AV369" s="93" t="e">
        <f>'Описание предлагаемого товара'!#REF!</f>
        <v>#REF!</v>
      </c>
      <c r="AW369" s="91" t="e">
        <f>MIN(SEARCH({0,1,2,3,4,5,6,7,8,9},AV369&amp; "0123456789"))</f>
        <v>#REF!</v>
      </c>
      <c r="AX369" s="91" t="str">
        <f t="shared" si="3196"/>
        <v/>
      </c>
      <c r="AY369" s="91" t="str">
        <f t="shared" si="3197"/>
        <v/>
      </c>
      <c r="AZ369" s="91" t="str">
        <f t="shared" si="3198"/>
        <v/>
      </c>
      <c r="BA369" s="91" t="str">
        <f t="shared" si="3199"/>
        <v/>
      </c>
      <c r="BB369" s="91" t="str">
        <f t="shared" si="3200"/>
        <v/>
      </c>
      <c r="BC369" s="91" t="str">
        <f t="shared" si="3201"/>
        <v/>
      </c>
      <c r="BD369" s="91" t="str">
        <f t="shared" si="3202"/>
        <v/>
      </c>
      <c r="BE369" s="91" t="str">
        <f t="shared" si="3203"/>
        <v/>
      </c>
      <c r="BF369" s="91" t="str">
        <f t="shared" si="3204"/>
        <v/>
      </c>
      <c r="BG369" s="91" t="str">
        <f t="shared" si="3205"/>
        <v/>
      </c>
      <c r="BH369" s="91" t="str">
        <f t="shared" si="3206"/>
        <v/>
      </c>
      <c r="BI369" s="91" t="str">
        <f t="shared" si="3207"/>
        <v/>
      </c>
      <c r="BJ369" s="91" t="str">
        <f t="shared" si="3208"/>
        <v/>
      </c>
      <c r="BK369" s="91" t="str">
        <f t="shared" si="3209"/>
        <v/>
      </c>
      <c r="BL369" s="91" t="str">
        <f t="shared" si="3210"/>
        <v/>
      </c>
      <c r="BM369" s="91" t="str">
        <f t="shared" si="3211"/>
        <v/>
      </c>
      <c r="BN369" s="91" t="str">
        <f t="shared" si="3212"/>
        <v/>
      </c>
      <c r="BO369" s="91" t="str">
        <f t="shared" si="3213"/>
        <v/>
      </c>
      <c r="BP369" s="91" t="str">
        <f t="shared" si="3214"/>
        <v/>
      </c>
      <c r="BQ369" s="91" t="str">
        <f t="shared" si="3215"/>
        <v/>
      </c>
      <c r="BR369" s="91" t="str">
        <f t="shared" si="3216"/>
        <v/>
      </c>
      <c r="BS369" s="91" t="str">
        <f t="shared" si="3217"/>
        <v/>
      </c>
      <c r="BT369" s="91" t="str">
        <f t="shared" si="3218"/>
        <v/>
      </c>
      <c r="BU369" s="91" t="str">
        <f t="shared" si="3219"/>
        <v/>
      </c>
      <c r="BV369" s="91" t="str">
        <f t="shared" si="3220"/>
        <v/>
      </c>
      <c r="BW369" s="91" t="str">
        <f t="shared" si="3221"/>
        <v/>
      </c>
      <c r="BX369" s="91" t="str">
        <f t="shared" si="3222"/>
        <v/>
      </c>
      <c r="BY369" s="91" t="str">
        <f t="shared" si="3223"/>
        <v/>
      </c>
      <c r="BZ369" s="91" t="str">
        <f t="shared" si="3224"/>
        <v/>
      </c>
      <c r="CA369" s="91" t="str">
        <f t="shared" si="3225"/>
        <v/>
      </c>
      <c r="CB369" s="91" t="str">
        <f t="shared" si="3226"/>
        <v/>
      </c>
      <c r="CC369" s="91" t="str">
        <f t="shared" si="3227"/>
        <v/>
      </c>
      <c r="CD369" s="91" t="str">
        <f t="shared" si="3228"/>
        <v/>
      </c>
      <c r="CE369" s="91" t="str">
        <f t="shared" si="3229"/>
        <v/>
      </c>
      <c r="CF369" s="91" t="str">
        <f t="shared" si="3230"/>
        <v/>
      </c>
      <c r="CG369" s="91" t="str">
        <f t="shared" si="3231"/>
        <v/>
      </c>
      <c r="CH369" s="91" t="str">
        <f t="shared" si="3232"/>
        <v/>
      </c>
      <c r="CI369" s="91" t="str">
        <f t="shared" si="3233"/>
        <v>нет</v>
      </c>
      <c r="CJ369" s="63" t="e">
        <f>IF(LEN('Описание предлагаемого товара'!#REF!)&gt;0,'Описание предлагаемого товара'!#REF!,"")</f>
        <v>#REF!</v>
      </c>
      <c r="CK369" s="91" t="e">
        <f t="shared" ref="CK369:CL369" si="3516">IFERROR(REPLACE(CJ369,FIND(CHAR(10),CJ369,1),1,""),CJ369)</f>
        <v>#REF!</v>
      </c>
      <c r="CL369" s="91" t="e">
        <f t="shared" si="3516"/>
        <v>#REF!</v>
      </c>
      <c r="CM369" s="91" t="e">
        <f t="shared" si="3235"/>
        <v>#REF!</v>
      </c>
      <c r="CN369" s="91" t="e">
        <f t="shared" si="3236"/>
        <v>#REF!</v>
      </c>
      <c r="CO369" s="91" t="e">
        <f t="shared" si="3237"/>
        <v>#REF!</v>
      </c>
      <c r="CP369" s="90" t="e">
        <f>IF(AU369="Не указан реестровый номер (мера нац.режима Запрет)","",IF(CI369="нет","",IF(CU369="да","исключение(не смотрим баллы)",IFERROR(IF(CI369*1&gt;0,IFERROR(IF(VLOOKUP(CI369*1,Обработ.выгрузка_реестра_РФ!$A:$G,7,)=0,"Баллы не установлены",VLOOKUP(CI369*1,Обработ.выгрузка_реестра_РФ!$A:$G,7,)),IF(LEN(CI369)&gt;14,"","нет номера в реестре РФ")),""),IF(LEN(CI369)=0,"","Некорректный реестровый номер")))))</f>
        <v>#REF!</v>
      </c>
      <c r="CQ369" s="33" t="e">
        <f>IF(LEN(C369)&gt;0,IFERROR(IF(LEN(H369)&gt;0,IF(LEN(VLOOKUP(H369,'исключения(не_смотрим_баллы)'!$A:$C,1,))&gt;0,"да","нет"),"не введен ОКПД2"),"нет"),"")</f>
        <v>#REF!</v>
      </c>
      <c r="CR369" s="33" t="e">
        <f ca="1">IF(CQ369="да",IF(TODAY()&lt;VLOOKUP(H369,'исключения(не_смотрим_баллы)'!$A:$C,3,),"да","нет"),"")</f>
        <v>#REF!</v>
      </c>
      <c r="CS369" s="33" t="str">
        <f>IFERROR(IF(CQ369="да",IF(VLOOKUP(CI369*1,Обработ.выгрузка_реестра_РФ!$A:$G,2,)&lt;VLOOKUP(H369,'исключения(не_смотрим_баллы)'!$A:$C,2,),"да","нет"),""),"")</f>
        <v/>
      </c>
      <c r="CT369" s="24"/>
      <c r="CU369" s="33" t="e">
        <f t="shared" si="3249"/>
        <v>#REF!</v>
      </c>
      <c r="CV369" s="91" t="e">
        <f t="shared" si="3250"/>
        <v>#REF!</v>
      </c>
      <c r="CW369" s="27" t="e">
        <f t="shared" si="3251"/>
        <v>#REF!</v>
      </c>
      <c r="CX369" s="26" t="e">
        <f t="shared" si="3180"/>
        <v>#REF!</v>
      </c>
      <c r="CY369" s="64" t="e">
        <f>IF(LEN('Описание предлагаемого товара'!#REF!)&gt;0,'Описание предлагаемого товара'!#REF!,"")</f>
        <v>#REF!</v>
      </c>
      <c r="CZ369" s="95" t="e">
        <f t="shared" si="3238"/>
        <v>#REF!</v>
      </c>
      <c r="DA369" s="95" t="e">
        <f t="shared" ref="DA369" si="3517">IFERROR(REPLACE(CZ369,FIND(" ",CZ369,1),1,""),CZ369)</f>
        <v>#REF!</v>
      </c>
      <c r="DB369" s="95" t="e">
        <f t="shared" si="3182"/>
        <v>#REF!</v>
      </c>
      <c r="DC369" s="95" t="e">
        <f t="shared" ref="DC369:DD369" si="3518">IFERROR(REPLACE(DB369,FIND("г.",DB369,1),2,""),DB369)</f>
        <v>#REF!</v>
      </c>
      <c r="DD369" s="95" t="e">
        <f t="shared" si="3518"/>
        <v>#REF!</v>
      </c>
      <c r="DE369" s="95" t="e">
        <f t="shared" ref="DE369:DF369" si="3519">IFERROR(REPLACE(DD369,FIND("г",DD369,1),1,""),DD369)</f>
        <v>#REF!</v>
      </c>
      <c r="DF369" s="95" t="e">
        <f t="shared" si="3519"/>
        <v>#REF!</v>
      </c>
      <c r="DG369" s="95" t="e">
        <f t="shared" si="3255"/>
        <v>#REF!</v>
      </c>
      <c r="DH369" s="25" t="str">
        <f>IFERROR(VLOOKUP(CI369*1,Обработ.выгрузка_реестра_РФ!$A:$G,5,),"")</f>
        <v/>
      </c>
      <c r="DI369" s="27" t="str">
        <f t="shared" si="3265"/>
        <v/>
      </c>
      <c r="DJ369" s="27" t="str">
        <f t="shared" ca="1" si="3242"/>
        <v/>
      </c>
      <c r="DK369" s="63" t="e">
        <f>IF(LEN('Описание предлагаемого товара'!#REF!)&gt;0,'Описание предлагаемого товара'!#REF!,"")</f>
        <v>#REF!</v>
      </c>
      <c r="DL369" s="63" t="e">
        <f>IF(LEN('Описание предлагаемого товара'!#REF!)&gt;0,'Описание предлагаемого товара'!#REF!,"")</f>
        <v>#REF!</v>
      </c>
      <c r="DM369" s="32"/>
    </row>
    <row r="370" spans="1:117" ht="48.75" customHeight="1" x14ac:dyDescent="0.25">
      <c r="A370" s="61" t="e">
        <f>IF(LEN('Описание предлагаемого товара'!#REF!)&gt;0,'Описание предлагаемого товара'!#REF!,"")</f>
        <v>#REF!</v>
      </c>
      <c r="B370" s="65" t="e">
        <f>IF(LEN('Описание предлагаемого товара'!#REF!)&gt;0,'Описание предлагаемого товара'!#REF!,"")</f>
        <v>#REF!</v>
      </c>
      <c r="C370" s="61" t="e">
        <f>IF(LEN('Описание предлагаемого товара'!#REF!)&gt;0,'Описание предлагаемого товара'!#REF!,"")</f>
        <v>#REF!</v>
      </c>
      <c r="D370" s="61" t="e">
        <f>IF(LEN('Описание предлагаемого товара'!#REF!)&gt;0,'Описание предлагаемого товара'!#REF!,"")</f>
        <v>#REF!</v>
      </c>
      <c r="E370" s="61" t="e">
        <f>IF(LEN('Описание предлагаемого товара'!#REF!)&gt;0,'Описание предлагаемого товара'!#REF!,"")</f>
        <v>#REF!</v>
      </c>
      <c r="F370" s="61" t="e">
        <f>IF(LEN('Описание предлагаемого товара'!#REF!)&gt;0,'Описание предлагаемого товара'!#REF!,"")</f>
        <v>#REF!</v>
      </c>
      <c r="G370" s="61" t="e">
        <f>IF(LEN('Описание предлагаемого товара'!#REF!)&gt;0,'Описание предлагаемого товара'!#REF!,"")</f>
        <v>#REF!</v>
      </c>
      <c r="H370" s="61" t="e">
        <f>IF(LEN('Описание предлагаемого товара'!#REF!)&gt;0,'Описание предлагаемого товара'!#REF!,"")</f>
        <v>#REF!</v>
      </c>
      <c r="I370" s="61" t="e">
        <f>IF(LEN('Описание предлагаемого товара'!#REF!)&gt;0,'Описание предлагаемого товара'!#REF!,"")</f>
        <v>#REF!</v>
      </c>
      <c r="J370" s="38" t="str">
        <f>IFERROR(VLOOKUP(B370,SAP!$A:$E,5,),"")</f>
        <v/>
      </c>
      <c r="K370" s="40" t="str">
        <f t="shared" si="3185"/>
        <v/>
      </c>
      <c r="L370" s="61" t="e">
        <f>IF(LEN('Описание предлагаемого товара'!#REF!)&gt;0,IFERROR('Описание предлагаемого товара'!#REF!*1,""),"")</f>
        <v>#REF!</v>
      </c>
      <c r="M370" s="39" t="str">
        <f>IFERROR(VLOOKUP(B370,SAP!$A:$E,2,),"")</f>
        <v/>
      </c>
      <c r="N370" s="41" t="str">
        <f t="shared" si="3321"/>
        <v/>
      </c>
      <c r="O370" s="39" t="str">
        <f t="shared" si="3172"/>
        <v/>
      </c>
      <c r="P370" s="36" t="e">
        <f>IF(LEN('Описание предлагаемого товара'!#REF!)&gt;0,'Описание предлагаемого товара'!#REF!,"")</f>
        <v>#REF!</v>
      </c>
      <c r="Q37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70" s="37" t="e">
        <f>IF(LEN('Описание предлагаемого товара'!#REF!)&gt;0,'Описание предлагаемого товара'!#REF!,"")</f>
        <v>#REF!</v>
      </c>
      <c r="S370" s="37" t="e">
        <f>IF(LEN('Описание предлагаемого товара'!#REF!)&gt;0,'Описание предлагаемого товара'!#REF!,"")</f>
        <v>#REF!</v>
      </c>
      <c r="T37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70" s="23" t="str">
        <f>IFERROR(VLOOKUP(CI370*1,Обработ.выгрузка_реестра_РФ!$A:$G,6,),"")</f>
        <v/>
      </c>
      <c r="V370" s="61" t="e">
        <f>IF(LEN('Описание предлагаемого товара'!#REF!)&gt;0,'Описание предлагаемого товара'!#REF!,"")</f>
        <v>#REF!</v>
      </c>
      <c r="W370" s="62" t="e">
        <f>IF(LEN('Описание предлагаемого товара'!#REF!)&gt;0,'Описание предлагаемого товара'!#REF!,"")</f>
        <v>#REF!</v>
      </c>
      <c r="X370" s="91" t="e">
        <f t="shared" ref="X370:Y370" si="3520">IFERROR(REPLACE(W370,FIND(CHAR(10),W370,1),1," "),W370)</f>
        <v>#REF!</v>
      </c>
      <c r="Y370" s="91" t="e">
        <f t="shared" si="3520"/>
        <v>#REF!</v>
      </c>
      <c r="Z370" s="91" t="e">
        <f t="shared" si="3187"/>
        <v>#REF!</v>
      </c>
      <c r="AA370" s="91" t="e">
        <f t="shared" si="3188"/>
        <v>#REF!</v>
      </c>
      <c r="AB370" s="91" t="e">
        <f t="shared" si="3189"/>
        <v>#REF!</v>
      </c>
      <c r="AC370" s="91" t="e">
        <f t="shared" ref="AC370:AF370" si="3521">IFERROR(REPLACE(AB370,FIND("  ",AB370,1),2," "),AB370)</f>
        <v>#REF!</v>
      </c>
      <c r="AD370" s="91" t="e">
        <f t="shared" si="3521"/>
        <v>#REF!</v>
      </c>
      <c r="AE370" s="91" t="e">
        <f t="shared" si="3521"/>
        <v>#REF!</v>
      </c>
      <c r="AF370" s="91" t="e">
        <f t="shared" si="3521"/>
        <v>#REF!</v>
      </c>
      <c r="AG370" s="23" t="str">
        <f>IFERROR(VLOOKUP(CI370*1,Обработ.выгрузка_реестра_РФ!$A:$G,4,),"")</f>
        <v/>
      </c>
      <c r="AH370" s="91" t="str">
        <f t="shared" ref="AH370:AI370" si="3522">IFERROR(REPLACE(AG370,FIND("-",AG370,1),1,"*"),AG370)</f>
        <v/>
      </c>
      <c r="AI370" s="91" t="str">
        <f t="shared" si="3522"/>
        <v/>
      </c>
      <c r="AJ370" s="27" t="str">
        <f t="shared" si="3287"/>
        <v/>
      </c>
      <c r="AK370" s="63" t="e">
        <f>IF(LEN('Описание предлагаемого товара'!#REF!)&gt;0,'Описание предлагаемого товара'!#REF!,"")</f>
        <v>#REF!</v>
      </c>
      <c r="AL370" s="91" t="e">
        <f t="shared" ref="AL370:AM370" si="3523">IFERROR(REPLACE(AK370,FIND(CHAR(10),AK370,1),1,""),AK370)</f>
        <v>#REF!</v>
      </c>
      <c r="AM370" s="91" t="e">
        <f t="shared" si="3523"/>
        <v>#REF!</v>
      </c>
      <c r="AN370" s="91" t="e">
        <f t="shared" ref="AN370:AR370" si="3524">IFERROR(REPLACE(AM370,FIND(" ",AM370,1),1,""),AM370)</f>
        <v>#REF!</v>
      </c>
      <c r="AO370" s="91" t="e">
        <f t="shared" si="3524"/>
        <v>#REF!</v>
      </c>
      <c r="AP370" s="91" t="e">
        <f t="shared" si="3524"/>
        <v>#REF!</v>
      </c>
      <c r="AQ370" s="91" t="e">
        <f t="shared" si="3524"/>
        <v>#REF!</v>
      </c>
      <c r="AR370" s="91" t="e">
        <f t="shared" si="3524"/>
        <v>#REF!</v>
      </c>
      <c r="AS370" s="91" t="e">
        <f t="shared" si="3194"/>
        <v>#REF!</v>
      </c>
      <c r="AT370" s="91" t="e">
        <f t="shared" si="3195"/>
        <v>#REF!</v>
      </c>
      <c r="AU370" s="32" t="e">
        <f t="shared" si="3178"/>
        <v>#REF!</v>
      </c>
      <c r="AV370" s="93" t="e">
        <f>'Описание предлагаемого товара'!#REF!</f>
        <v>#REF!</v>
      </c>
      <c r="AW370" s="91" t="e">
        <f>MIN(SEARCH({0,1,2,3,4,5,6,7,8,9},AV370&amp; "0123456789"))</f>
        <v>#REF!</v>
      </c>
      <c r="AX370" s="91" t="str">
        <f t="shared" si="3196"/>
        <v/>
      </c>
      <c r="AY370" s="91" t="str">
        <f t="shared" si="3197"/>
        <v/>
      </c>
      <c r="AZ370" s="91" t="str">
        <f t="shared" si="3198"/>
        <v/>
      </c>
      <c r="BA370" s="91" t="str">
        <f t="shared" si="3199"/>
        <v/>
      </c>
      <c r="BB370" s="91" t="str">
        <f t="shared" si="3200"/>
        <v/>
      </c>
      <c r="BC370" s="91" t="str">
        <f t="shared" si="3201"/>
        <v/>
      </c>
      <c r="BD370" s="91" t="str">
        <f t="shared" si="3202"/>
        <v/>
      </c>
      <c r="BE370" s="91" t="str">
        <f t="shared" si="3203"/>
        <v/>
      </c>
      <c r="BF370" s="91" t="str">
        <f t="shared" si="3204"/>
        <v/>
      </c>
      <c r="BG370" s="91" t="str">
        <f t="shared" si="3205"/>
        <v/>
      </c>
      <c r="BH370" s="91" t="str">
        <f t="shared" si="3206"/>
        <v/>
      </c>
      <c r="BI370" s="91" t="str">
        <f t="shared" si="3207"/>
        <v/>
      </c>
      <c r="BJ370" s="91" t="str">
        <f t="shared" si="3208"/>
        <v/>
      </c>
      <c r="BK370" s="91" t="str">
        <f t="shared" si="3209"/>
        <v/>
      </c>
      <c r="BL370" s="91" t="str">
        <f t="shared" si="3210"/>
        <v/>
      </c>
      <c r="BM370" s="91" t="str">
        <f t="shared" si="3211"/>
        <v/>
      </c>
      <c r="BN370" s="91" t="str">
        <f t="shared" si="3212"/>
        <v/>
      </c>
      <c r="BO370" s="91" t="str">
        <f t="shared" si="3213"/>
        <v/>
      </c>
      <c r="BP370" s="91" t="str">
        <f t="shared" si="3214"/>
        <v/>
      </c>
      <c r="BQ370" s="91" t="str">
        <f t="shared" si="3215"/>
        <v/>
      </c>
      <c r="BR370" s="91" t="str">
        <f t="shared" si="3216"/>
        <v/>
      </c>
      <c r="BS370" s="91" t="str">
        <f t="shared" si="3217"/>
        <v/>
      </c>
      <c r="BT370" s="91" t="str">
        <f t="shared" si="3218"/>
        <v/>
      </c>
      <c r="BU370" s="91" t="str">
        <f t="shared" si="3219"/>
        <v/>
      </c>
      <c r="BV370" s="91" t="str">
        <f t="shared" si="3220"/>
        <v/>
      </c>
      <c r="BW370" s="91" t="str">
        <f t="shared" si="3221"/>
        <v/>
      </c>
      <c r="BX370" s="91" t="str">
        <f t="shared" si="3222"/>
        <v/>
      </c>
      <c r="BY370" s="91" t="str">
        <f t="shared" si="3223"/>
        <v/>
      </c>
      <c r="BZ370" s="91" t="str">
        <f t="shared" si="3224"/>
        <v/>
      </c>
      <c r="CA370" s="91" t="str">
        <f t="shared" si="3225"/>
        <v/>
      </c>
      <c r="CB370" s="91" t="str">
        <f t="shared" si="3226"/>
        <v/>
      </c>
      <c r="CC370" s="91" t="str">
        <f t="shared" si="3227"/>
        <v/>
      </c>
      <c r="CD370" s="91" t="str">
        <f t="shared" si="3228"/>
        <v/>
      </c>
      <c r="CE370" s="91" t="str">
        <f t="shared" si="3229"/>
        <v/>
      </c>
      <c r="CF370" s="91" t="str">
        <f t="shared" si="3230"/>
        <v/>
      </c>
      <c r="CG370" s="91" t="str">
        <f t="shared" si="3231"/>
        <v/>
      </c>
      <c r="CH370" s="91" t="str">
        <f t="shared" si="3232"/>
        <v/>
      </c>
      <c r="CI370" s="91" t="str">
        <f t="shared" si="3233"/>
        <v>нет</v>
      </c>
      <c r="CJ370" s="63" t="e">
        <f>IF(LEN('Описание предлагаемого товара'!#REF!)&gt;0,'Описание предлагаемого товара'!#REF!,"")</f>
        <v>#REF!</v>
      </c>
      <c r="CK370" s="91" t="e">
        <f t="shared" ref="CK370:CL370" si="3525">IFERROR(REPLACE(CJ370,FIND(CHAR(10),CJ370,1),1,""),CJ370)</f>
        <v>#REF!</v>
      </c>
      <c r="CL370" s="91" t="e">
        <f t="shared" si="3525"/>
        <v>#REF!</v>
      </c>
      <c r="CM370" s="91" t="e">
        <f t="shared" si="3235"/>
        <v>#REF!</v>
      </c>
      <c r="CN370" s="91" t="e">
        <f t="shared" si="3236"/>
        <v>#REF!</v>
      </c>
      <c r="CO370" s="91" t="e">
        <f t="shared" si="3237"/>
        <v>#REF!</v>
      </c>
      <c r="CP370" s="90" t="e">
        <f>IF(AU370="Не указан реестровый номер (мера нац.режима Запрет)","",IF(CI370="нет","",IF(CU370="да","исключение(не смотрим баллы)",IFERROR(IF(CI370*1&gt;0,IFERROR(IF(VLOOKUP(CI370*1,Обработ.выгрузка_реестра_РФ!$A:$G,7,)=0,"Баллы не установлены",VLOOKUP(CI370*1,Обработ.выгрузка_реестра_РФ!$A:$G,7,)),IF(LEN(CI370)&gt;14,"","нет номера в реестре РФ")),""),IF(LEN(CI370)=0,"","Некорректный реестровый номер")))))</f>
        <v>#REF!</v>
      </c>
      <c r="CQ370" s="33" t="e">
        <f>IF(LEN(C370)&gt;0,IFERROR(IF(LEN(H370)&gt;0,IF(LEN(VLOOKUP(H370,'исключения(не_смотрим_баллы)'!$A:$C,1,))&gt;0,"да","нет"),"не введен ОКПД2"),"нет"),"")</f>
        <v>#REF!</v>
      </c>
      <c r="CR370" s="33" t="e">
        <f ca="1">IF(CQ370="да",IF(TODAY()&lt;VLOOKUP(H370,'исключения(не_смотрим_баллы)'!$A:$C,3,),"да","нет"),"")</f>
        <v>#REF!</v>
      </c>
      <c r="CS370" s="33" t="str">
        <f>IFERROR(IF(CQ370="да",IF(VLOOKUP(CI370*1,Обработ.выгрузка_реестра_РФ!$A:$G,2,)&lt;VLOOKUP(H370,'исключения(не_смотрим_баллы)'!$A:$C,2,),"да","нет"),""),"")</f>
        <v/>
      </c>
      <c r="CT370" s="24"/>
      <c r="CU370" s="33" t="e">
        <f t="shared" si="3249"/>
        <v>#REF!</v>
      </c>
      <c r="CV370" s="91" t="e">
        <f t="shared" si="3250"/>
        <v>#REF!</v>
      </c>
      <c r="CW370" s="27" t="e">
        <f t="shared" si="3251"/>
        <v>#REF!</v>
      </c>
      <c r="CX370" s="26" t="e">
        <f t="shared" si="3180"/>
        <v>#REF!</v>
      </c>
      <c r="CY370" s="64" t="e">
        <f>IF(LEN('Описание предлагаемого товара'!#REF!)&gt;0,'Описание предлагаемого товара'!#REF!,"")</f>
        <v>#REF!</v>
      </c>
      <c r="CZ370" s="95" t="e">
        <f t="shared" si="3238"/>
        <v>#REF!</v>
      </c>
      <c r="DA370" s="95" t="e">
        <f t="shared" ref="DA370" si="3526">IFERROR(REPLACE(CZ370,FIND(" ",CZ370,1),1,""),CZ370)</f>
        <v>#REF!</v>
      </c>
      <c r="DB370" s="95" t="e">
        <f t="shared" si="3182"/>
        <v>#REF!</v>
      </c>
      <c r="DC370" s="95" t="e">
        <f t="shared" ref="DC370:DD370" si="3527">IFERROR(REPLACE(DB370,FIND("г.",DB370,1),2,""),DB370)</f>
        <v>#REF!</v>
      </c>
      <c r="DD370" s="95" t="e">
        <f t="shared" si="3527"/>
        <v>#REF!</v>
      </c>
      <c r="DE370" s="95" t="e">
        <f t="shared" ref="DE370:DF370" si="3528">IFERROR(REPLACE(DD370,FIND("г",DD370,1),1,""),DD370)</f>
        <v>#REF!</v>
      </c>
      <c r="DF370" s="95" t="e">
        <f t="shared" si="3528"/>
        <v>#REF!</v>
      </c>
      <c r="DG370" s="95" t="e">
        <f t="shared" si="3255"/>
        <v>#REF!</v>
      </c>
      <c r="DH370" s="25" t="str">
        <f>IFERROR(VLOOKUP(CI370*1,Обработ.выгрузка_реестра_РФ!$A:$G,5,),"")</f>
        <v/>
      </c>
      <c r="DI370" s="27" t="str">
        <f t="shared" si="3265"/>
        <v/>
      </c>
      <c r="DJ370" s="27" t="str">
        <f t="shared" ca="1" si="3242"/>
        <v/>
      </c>
      <c r="DK370" s="63" t="e">
        <f>IF(LEN('Описание предлагаемого товара'!#REF!)&gt;0,'Описание предлагаемого товара'!#REF!,"")</f>
        <v>#REF!</v>
      </c>
      <c r="DL370" s="63" t="e">
        <f>IF(LEN('Описание предлагаемого товара'!#REF!)&gt;0,'Описание предлагаемого товара'!#REF!,"")</f>
        <v>#REF!</v>
      </c>
      <c r="DM370" s="32"/>
    </row>
    <row r="371" spans="1:117" ht="48.75" customHeight="1" x14ac:dyDescent="0.25">
      <c r="A371" s="61" t="e">
        <f>IF(LEN('Описание предлагаемого товара'!#REF!)&gt;0,'Описание предлагаемого товара'!#REF!,"")</f>
        <v>#REF!</v>
      </c>
      <c r="B371" s="65" t="e">
        <f>IF(LEN('Описание предлагаемого товара'!#REF!)&gt;0,'Описание предлагаемого товара'!#REF!,"")</f>
        <v>#REF!</v>
      </c>
      <c r="C371" s="61" t="e">
        <f>IF(LEN('Описание предлагаемого товара'!#REF!)&gt;0,'Описание предлагаемого товара'!#REF!,"")</f>
        <v>#REF!</v>
      </c>
      <c r="D371" s="61" t="e">
        <f>IF(LEN('Описание предлагаемого товара'!#REF!)&gt;0,'Описание предлагаемого товара'!#REF!,"")</f>
        <v>#REF!</v>
      </c>
      <c r="E371" s="61" t="e">
        <f>IF(LEN('Описание предлагаемого товара'!#REF!)&gt;0,'Описание предлагаемого товара'!#REF!,"")</f>
        <v>#REF!</v>
      </c>
      <c r="F371" s="61" t="e">
        <f>IF(LEN('Описание предлагаемого товара'!#REF!)&gt;0,'Описание предлагаемого товара'!#REF!,"")</f>
        <v>#REF!</v>
      </c>
      <c r="G371" s="61" t="e">
        <f>IF(LEN('Описание предлагаемого товара'!#REF!)&gt;0,'Описание предлагаемого товара'!#REF!,"")</f>
        <v>#REF!</v>
      </c>
      <c r="H371" s="61" t="e">
        <f>IF(LEN('Описание предлагаемого товара'!#REF!)&gt;0,'Описание предлагаемого товара'!#REF!,"")</f>
        <v>#REF!</v>
      </c>
      <c r="I371" s="61" t="e">
        <f>IF(LEN('Описание предлагаемого товара'!#REF!)&gt;0,'Описание предлагаемого товара'!#REF!,"")</f>
        <v>#REF!</v>
      </c>
      <c r="J371" s="38" t="str">
        <f>IFERROR(VLOOKUP(B371,SAP!$A:$E,5,),"")</f>
        <v/>
      </c>
      <c r="K371" s="40" t="str">
        <f t="shared" si="3185"/>
        <v/>
      </c>
      <c r="L371" s="61" t="e">
        <f>IF(LEN('Описание предлагаемого товара'!#REF!)&gt;0,IFERROR('Описание предлагаемого товара'!#REF!*1,""),"")</f>
        <v>#REF!</v>
      </c>
      <c r="M371" s="39" t="str">
        <f>IFERROR(VLOOKUP(B371,SAP!$A:$E,2,),"")</f>
        <v/>
      </c>
      <c r="N371" s="41" t="str">
        <f t="shared" si="3321"/>
        <v/>
      </c>
      <c r="O371" s="39" t="str">
        <f t="shared" si="3172"/>
        <v/>
      </c>
      <c r="P371" s="36" t="e">
        <f>IF(LEN('Описание предлагаемого товара'!#REF!)&gt;0,'Описание предлагаемого товара'!#REF!,"")</f>
        <v>#REF!</v>
      </c>
      <c r="Q37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71" s="37" t="e">
        <f>IF(LEN('Описание предлагаемого товара'!#REF!)&gt;0,'Описание предлагаемого товара'!#REF!,"")</f>
        <v>#REF!</v>
      </c>
      <c r="S371" s="37" t="e">
        <f>IF(LEN('Описание предлагаемого товара'!#REF!)&gt;0,'Описание предлагаемого товара'!#REF!,"")</f>
        <v>#REF!</v>
      </c>
      <c r="T37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71" s="23" t="str">
        <f>IFERROR(VLOOKUP(CI371*1,Обработ.выгрузка_реестра_РФ!$A:$G,6,),"")</f>
        <v/>
      </c>
      <c r="V371" s="61" t="e">
        <f>IF(LEN('Описание предлагаемого товара'!#REF!)&gt;0,'Описание предлагаемого товара'!#REF!,"")</f>
        <v>#REF!</v>
      </c>
      <c r="W371" s="62" t="e">
        <f>IF(LEN('Описание предлагаемого товара'!#REF!)&gt;0,'Описание предлагаемого товара'!#REF!,"")</f>
        <v>#REF!</v>
      </c>
      <c r="X371" s="91" t="e">
        <f t="shared" ref="X371:Y371" si="3529">IFERROR(REPLACE(W371,FIND(CHAR(10),W371,1),1," "),W371)</f>
        <v>#REF!</v>
      </c>
      <c r="Y371" s="91" t="e">
        <f t="shared" si="3529"/>
        <v>#REF!</v>
      </c>
      <c r="Z371" s="91" t="e">
        <f t="shared" si="3187"/>
        <v>#REF!</v>
      </c>
      <c r="AA371" s="91" t="e">
        <f t="shared" si="3188"/>
        <v>#REF!</v>
      </c>
      <c r="AB371" s="91" t="e">
        <f t="shared" si="3189"/>
        <v>#REF!</v>
      </c>
      <c r="AC371" s="91" t="e">
        <f t="shared" ref="AC371:AF371" si="3530">IFERROR(REPLACE(AB371,FIND("  ",AB371,1),2," "),AB371)</f>
        <v>#REF!</v>
      </c>
      <c r="AD371" s="91" t="e">
        <f t="shared" si="3530"/>
        <v>#REF!</v>
      </c>
      <c r="AE371" s="91" t="e">
        <f t="shared" si="3530"/>
        <v>#REF!</v>
      </c>
      <c r="AF371" s="91" t="e">
        <f t="shared" si="3530"/>
        <v>#REF!</v>
      </c>
      <c r="AG371" s="23" t="str">
        <f>IFERROR(VLOOKUP(CI371*1,Обработ.выгрузка_реестра_РФ!$A:$G,4,),"")</f>
        <v/>
      </c>
      <c r="AH371" s="91" t="str">
        <f t="shared" ref="AH371:AI371" si="3531">IFERROR(REPLACE(AG371,FIND("-",AG371,1),1,"*"),AG371)</f>
        <v/>
      </c>
      <c r="AI371" s="91" t="str">
        <f t="shared" si="3531"/>
        <v/>
      </c>
      <c r="AJ371" s="27" t="str">
        <f t="shared" si="3287"/>
        <v/>
      </c>
      <c r="AK371" s="63" t="e">
        <f>IF(LEN('Описание предлагаемого товара'!#REF!)&gt;0,'Описание предлагаемого товара'!#REF!,"")</f>
        <v>#REF!</v>
      </c>
      <c r="AL371" s="91" t="e">
        <f t="shared" ref="AL371:AM371" si="3532">IFERROR(REPLACE(AK371,FIND(CHAR(10),AK371,1),1,""),AK371)</f>
        <v>#REF!</v>
      </c>
      <c r="AM371" s="91" t="e">
        <f t="shared" si="3532"/>
        <v>#REF!</v>
      </c>
      <c r="AN371" s="91" t="e">
        <f t="shared" ref="AN371:AR371" si="3533">IFERROR(REPLACE(AM371,FIND(" ",AM371,1),1,""),AM371)</f>
        <v>#REF!</v>
      </c>
      <c r="AO371" s="91" t="e">
        <f t="shared" si="3533"/>
        <v>#REF!</v>
      </c>
      <c r="AP371" s="91" t="e">
        <f t="shared" si="3533"/>
        <v>#REF!</v>
      </c>
      <c r="AQ371" s="91" t="e">
        <f t="shared" si="3533"/>
        <v>#REF!</v>
      </c>
      <c r="AR371" s="91" t="e">
        <f t="shared" si="3533"/>
        <v>#REF!</v>
      </c>
      <c r="AS371" s="91" t="e">
        <f t="shared" si="3194"/>
        <v>#REF!</v>
      </c>
      <c r="AT371" s="91" t="e">
        <f t="shared" si="3195"/>
        <v>#REF!</v>
      </c>
      <c r="AU371" s="32" t="e">
        <f t="shared" si="3178"/>
        <v>#REF!</v>
      </c>
      <c r="AV371" s="93" t="e">
        <f>'Описание предлагаемого товара'!#REF!</f>
        <v>#REF!</v>
      </c>
      <c r="AW371" s="91" t="e">
        <f>MIN(SEARCH({0,1,2,3,4,5,6,7,8,9},AV371&amp; "0123456789"))</f>
        <v>#REF!</v>
      </c>
      <c r="AX371" s="91" t="str">
        <f t="shared" si="3196"/>
        <v/>
      </c>
      <c r="AY371" s="91" t="str">
        <f t="shared" si="3197"/>
        <v/>
      </c>
      <c r="AZ371" s="91" t="str">
        <f t="shared" si="3198"/>
        <v/>
      </c>
      <c r="BA371" s="91" t="str">
        <f t="shared" si="3199"/>
        <v/>
      </c>
      <c r="BB371" s="91" t="str">
        <f t="shared" si="3200"/>
        <v/>
      </c>
      <c r="BC371" s="91" t="str">
        <f t="shared" si="3201"/>
        <v/>
      </c>
      <c r="BD371" s="91" t="str">
        <f t="shared" si="3202"/>
        <v/>
      </c>
      <c r="BE371" s="91" t="str">
        <f t="shared" si="3203"/>
        <v/>
      </c>
      <c r="BF371" s="91" t="str">
        <f t="shared" si="3204"/>
        <v/>
      </c>
      <c r="BG371" s="91" t="str">
        <f t="shared" si="3205"/>
        <v/>
      </c>
      <c r="BH371" s="91" t="str">
        <f t="shared" si="3206"/>
        <v/>
      </c>
      <c r="BI371" s="91" t="str">
        <f t="shared" si="3207"/>
        <v/>
      </c>
      <c r="BJ371" s="91" t="str">
        <f t="shared" si="3208"/>
        <v/>
      </c>
      <c r="BK371" s="91" t="str">
        <f t="shared" si="3209"/>
        <v/>
      </c>
      <c r="BL371" s="91" t="str">
        <f t="shared" si="3210"/>
        <v/>
      </c>
      <c r="BM371" s="91" t="str">
        <f t="shared" si="3211"/>
        <v/>
      </c>
      <c r="BN371" s="91" t="str">
        <f t="shared" si="3212"/>
        <v/>
      </c>
      <c r="BO371" s="91" t="str">
        <f t="shared" si="3213"/>
        <v/>
      </c>
      <c r="BP371" s="91" t="str">
        <f t="shared" si="3214"/>
        <v/>
      </c>
      <c r="BQ371" s="91" t="str">
        <f t="shared" si="3215"/>
        <v/>
      </c>
      <c r="BR371" s="91" t="str">
        <f t="shared" si="3216"/>
        <v/>
      </c>
      <c r="BS371" s="91" t="str">
        <f t="shared" si="3217"/>
        <v/>
      </c>
      <c r="BT371" s="91" t="str">
        <f t="shared" si="3218"/>
        <v/>
      </c>
      <c r="BU371" s="91" t="str">
        <f t="shared" si="3219"/>
        <v/>
      </c>
      <c r="BV371" s="91" t="str">
        <f t="shared" si="3220"/>
        <v/>
      </c>
      <c r="BW371" s="91" t="str">
        <f t="shared" si="3221"/>
        <v/>
      </c>
      <c r="BX371" s="91" t="str">
        <f t="shared" si="3222"/>
        <v/>
      </c>
      <c r="BY371" s="91" t="str">
        <f t="shared" si="3223"/>
        <v/>
      </c>
      <c r="BZ371" s="91" t="str">
        <f t="shared" si="3224"/>
        <v/>
      </c>
      <c r="CA371" s="91" t="str">
        <f t="shared" si="3225"/>
        <v/>
      </c>
      <c r="CB371" s="91" t="str">
        <f t="shared" si="3226"/>
        <v/>
      </c>
      <c r="CC371" s="91" t="str">
        <f t="shared" si="3227"/>
        <v/>
      </c>
      <c r="CD371" s="91" t="str">
        <f t="shared" si="3228"/>
        <v/>
      </c>
      <c r="CE371" s="91" t="str">
        <f t="shared" si="3229"/>
        <v/>
      </c>
      <c r="CF371" s="91" t="str">
        <f t="shared" si="3230"/>
        <v/>
      </c>
      <c r="CG371" s="91" t="str">
        <f t="shared" si="3231"/>
        <v/>
      </c>
      <c r="CH371" s="91" t="str">
        <f t="shared" si="3232"/>
        <v/>
      </c>
      <c r="CI371" s="91" t="str">
        <f t="shared" si="3233"/>
        <v>нет</v>
      </c>
      <c r="CJ371" s="63" t="e">
        <f>IF(LEN('Описание предлагаемого товара'!#REF!)&gt;0,'Описание предлагаемого товара'!#REF!,"")</f>
        <v>#REF!</v>
      </c>
      <c r="CK371" s="91" t="e">
        <f t="shared" ref="CK371:CL371" si="3534">IFERROR(REPLACE(CJ371,FIND(CHAR(10),CJ371,1),1,""),CJ371)</f>
        <v>#REF!</v>
      </c>
      <c r="CL371" s="91" t="e">
        <f t="shared" si="3534"/>
        <v>#REF!</v>
      </c>
      <c r="CM371" s="91" t="e">
        <f t="shared" si="3235"/>
        <v>#REF!</v>
      </c>
      <c r="CN371" s="91" t="e">
        <f t="shared" si="3236"/>
        <v>#REF!</v>
      </c>
      <c r="CO371" s="91" t="e">
        <f t="shared" si="3237"/>
        <v>#REF!</v>
      </c>
      <c r="CP371" s="90" t="e">
        <f>IF(AU371="Не указан реестровый номер (мера нац.режима Запрет)","",IF(CI371="нет","",IF(CU371="да","исключение(не смотрим баллы)",IFERROR(IF(CI371*1&gt;0,IFERROR(IF(VLOOKUP(CI371*1,Обработ.выгрузка_реестра_РФ!$A:$G,7,)=0,"Баллы не установлены",VLOOKUP(CI371*1,Обработ.выгрузка_реестра_РФ!$A:$G,7,)),IF(LEN(CI371)&gt;14,"","нет номера в реестре РФ")),""),IF(LEN(CI371)=0,"","Некорректный реестровый номер")))))</f>
        <v>#REF!</v>
      </c>
      <c r="CQ371" s="33" t="e">
        <f>IF(LEN(C371)&gt;0,IFERROR(IF(LEN(H371)&gt;0,IF(LEN(VLOOKUP(H371,'исключения(не_смотрим_баллы)'!$A:$C,1,))&gt;0,"да","нет"),"не введен ОКПД2"),"нет"),"")</f>
        <v>#REF!</v>
      </c>
      <c r="CR371" s="33" t="e">
        <f ca="1">IF(CQ371="да",IF(TODAY()&lt;VLOOKUP(H371,'исключения(не_смотрим_баллы)'!$A:$C,3,),"да","нет"),"")</f>
        <v>#REF!</v>
      </c>
      <c r="CS371" s="33" t="str">
        <f>IFERROR(IF(CQ371="да",IF(VLOOKUP(CI371*1,Обработ.выгрузка_реестра_РФ!$A:$G,2,)&lt;VLOOKUP(H371,'исключения(не_смотрим_баллы)'!$A:$C,2,),"да","нет"),""),"")</f>
        <v/>
      </c>
      <c r="CT371" s="24"/>
      <c r="CU371" s="33" t="e">
        <f t="shared" si="3249"/>
        <v>#REF!</v>
      </c>
      <c r="CV371" s="91" t="e">
        <f t="shared" si="3250"/>
        <v>#REF!</v>
      </c>
      <c r="CW371" s="27" t="e">
        <f t="shared" si="3251"/>
        <v>#REF!</v>
      </c>
      <c r="CX371" s="26" t="e">
        <f t="shared" si="3180"/>
        <v>#REF!</v>
      </c>
      <c r="CY371" s="64" t="e">
        <f>IF(LEN('Описание предлагаемого товара'!#REF!)&gt;0,'Описание предлагаемого товара'!#REF!,"")</f>
        <v>#REF!</v>
      </c>
      <c r="CZ371" s="95" t="e">
        <f t="shared" si="3238"/>
        <v>#REF!</v>
      </c>
      <c r="DA371" s="95" t="e">
        <f t="shared" ref="DA371" si="3535">IFERROR(REPLACE(CZ371,FIND(" ",CZ371,1),1,""),CZ371)</f>
        <v>#REF!</v>
      </c>
      <c r="DB371" s="95" t="e">
        <f t="shared" si="3182"/>
        <v>#REF!</v>
      </c>
      <c r="DC371" s="95" t="e">
        <f t="shared" ref="DC371:DD371" si="3536">IFERROR(REPLACE(DB371,FIND("г.",DB371,1),2,""),DB371)</f>
        <v>#REF!</v>
      </c>
      <c r="DD371" s="95" t="e">
        <f t="shared" si="3536"/>
        <v>#REF!</v>
      </c>
      <c r="DE371" s="95" t="e">
        <f t="shared" ref="DE371:DF371" si="3537">IFERROR(REPLACE(DD371,FIND("г",DD371,1),1,""),DD371)</f>
        <v>#REF!</v>
      </c>
      <c r="DF371" s="95" t="e">
        <f t="shared" si="3537"/>
        <v>#REF!</v>
      </c>
      <c r="DG371" s="95" t="e">
        <f t="shared" si="3255"/>
        <v>#REF!</v>
      </c>
      <c r="DH371" s="25" t="str">
        <f>IFERROR(VLOOKUP(CI371*1,Обработ.выгрузка_реестра_РФ!$A:$G,5,),"")</f>
        <v/>
      </c>
      <c r="DI371" s="27" t="str">
        <f t="shared" si="3265"/>
        <v/>
      </c>
      <c r="DJ371" s="27" t="str">
        <f t="shared" ca="1" si="3242"/>
        <v/>
      </c>
      <c r="DK371" s="63" t="e">
        <f>IF(LEN('Описание предлагаемого товара'!#REF!)&gt;0,'Описание предлагаемого товара'!#REF!,"")</f>
        <v>#REF!</v>
      </c>
      <c r="DL371" s="63" t="e">
        <f>IF(LEN('Описание предлагаемого товара'!#REF!)&gt;0,'Описание предлагаемого товара'!#REF!,"")</f>
        <v>#REF!</v>
      </c>
      <c r="DM371" s="32"/>
    </row>
    <row r="372" spans="1:117" ht="48.75" customHeight="1" x14ac:dyDescent="0.25">
      <c r="A372" s="61" t="e">
        <f>IF(LEN('Описание предлагаемого товара'!#REF!)&gt;0,'Описание предлагаемого товара'!#REF!,"")</f>
        <v>#REF!</v>
      </c>
      <c r="B372" s="65" t="e">
        <f>IF(LEN('Описание предлагаемого товара'!#REF!)&gt;0,'Описание предлагаемого товара'!#REF!,"")</f>
        <v>#REF!</v>
      </c>
      <c r="C372" s="61" t="e">
        <f>IF(LEN('Описание предлагаемого товара'!#REF!)&gt;0,'Описание предлагаемого товара'!#REF!,"")</f>
        <v>#REF!</v>
      </c>
      <c r="D372" s="61" t="e">
        <f>IF(LEN('Описание предлагаемого товара'!#REF!)&gt;0,'Описание предлагаемого товара'!#REF!,"")</f>
        <v>#REF!</v>
      </c>
      <c r="E372" s="61" t="e">
        <f>IF(LEN('Описание предлагаемого товара'!#REF!)&gt;0,'Описание предлагаемого товара'!#REF!,"")</f>
        <v>#REF!</v>
      </c>
      <c r="F372" s="61" t="e">
        <f>IF(LEN('Описание предлагаемого товара'!#REF!)&gt;0,'Описание предлагаемого товара'!#REF!,"")</f>
        <v>#REF!</v>
      </c>
      <c r="G372" s="61" t="e">
        <f>IF(LEN('Описание предлагаемого товара'!#REF!)&gt;0,'Описание предлагаемого товара'!#REF!,"")</f>
        <v>#REF!</v>
      </c>
      <c r="H372" s="61" t="e">
        <f>IF(LEN('Описание предлагаемого товара'!#REF!)&gt;0,'Описание предлагаемого товара'!#REF!,"")</f>
        <v>#REF!</v>
      </c>
      <c r="I372" s="61" t="e">
        <f>IF(LEN('Описание предлагаемого товара'!#REF!)&gt;0,'Описание предлагаемого товара'!#REF!,"")</f>
        <v>#REF!</v>
      </c>
      <c r="J372" s="38" t="str">
        <f>IFERROR(VLOOKUP(B372,SAP!$A:$E,5,),"")</f>
        <v/>
      </c>
      <c r="K372" s="40" t="str">
        <f t="shared" si="3185"/>
        <v/>
      </c>
      <c r="L372" s="61" t="e">
        <f>IF(LEN('Описание предлагаемого товара'!#REF!)&gt;0,IFERROR('Описание предлагаемого товара'!#REF!*1,""),"")</f>
        <v>#REF!</v>
      </c>
      <c r="M372" s="39" t="str">
        <f>IFERROR(VLOOKUP(B372,SAP!$A:$E,2,),"")</f>
        <v/>
      </c>
      <c r="N372" s="41" t="str">
        <f t="shared" si="3321"/>
        <v/>
      </c>
      <c r="O372" s="39" t="str">
        <f t="shared" si="3172"/>
        <v/>
      </c>
      <c r="P372" s="36" t="e">
        <f>IF(LEN('Описание предлагаемого товара'!#REF!)&gt;0,'Описание предлагаемого товара'!#REF!,"")</f>
        <v>#REF!</v>
      </c>
      <c r="Q37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72" s="37" t="e">
        <f>IF(LEN('Описание предлагаемого товара'!#REF!)&gt;0,'Описание предлагаемого товара'!#REF!,"")</f>
        <v>#REF!</v>
      </c>
      <c r="S372" s="37" t="e">
        <f>IF(LEN('Описание предлагаемого товара'!#REF!)&gt;0,'Описание предлагаемого товара'!#REF!,"")</f>
        <v>#REF!</v>
      </c>
      <c r="T37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72" s="23" t="str">
        <f>IFERROR(VLOOKUP(CI372*1,Обработ.выгрузка_реестра_РФ!$A:$G,6,),"")</f>
        <v/>
      </c>
      <c r="V372" s="61" t="e">
        <f>IF(LEN('Описание предлагаемого товара'!#REF!)&gt;0,'Описание предлагаемого товара'!#REF!,"")</f>
        <v>#REF!</v>
      </c>
      <c r="W372" s="62" t="e">
        <f>IF(LEN('Описание предлагаемого товара'!#REF!)&gt;0,'Описание предлагаемого товара'!#REF!,"")</f>
        <v>#REF!</v>
      </c>
      <c r="X372" s="91" t="e">
        <f t="shared" ref="X372:Y372" si="3538">IFERROR(REPLACE(W372,FIND(CHAR(10),W372,1),1," "),W372)</f>
        <v>#REF!</v>
      </c>
      <c r="Y372" s="91" t="e">
        <f t="shared" si="3538"/>
        <v>#REF!</v>
      </c>
      <c r="Z372" s="91" t="e">
        <f t="shared" si="3187"/>
        <v>#REF!</v>
      </c>
      <c r="AA372" s="91" t="e">
        <f t="shared" si="3188"/>
        <v>#REF!</v>
      </c>
      <c r="AB372" s="91" t="e">
        <f t="shared" si="3189"/>
        <v>#REF!</v>
      </c>
      <c r="AC372" s="91" t="e">
        <f t="shared" ref="AC372:AF372" si="3539">IFERROR(REPLACE(AB372,FIND("  ",AB372,1),2," "),AB372)</f>
        <v>#REF!</v>
      </c>
      <c r="AD372" s="91" t="e">
        <f t="shared" si="3539"/>
        <v>#REF!</v>
      </c>
      <c r="AE372" s="91" t="e">
        <f t="shared" si="3539"/>
        <v>#REF!</v>
      </c>
      <c r="AF372" s="91" t="e">
        <f t="shared" si="3539"/>
        <v>#REF!</v>
      </c>
      <c r="AG372" s="23" t="str">
        <f>IFERROR(VLOOKUP(CI372*1,Обработ.выгрузка_реестра_РФ!$A:$G,4,),"")</f>
        <v/>
      </c>
      <c r="AH372" s="91" t="str">
        <f t="shared" ref="AH372:AI372" si="3540">IFERROR(REPLACE(AG372,FIND("-",AG372,1),1,"*"),AG372)</f>
        <v/>
      </c>
      <c r="AI372" s="91" t="str">
        <f t="shared" si="3540"/>
        <v/>
      </c>
      <c r="AJ372" s="27" t="str">
        <f t="shared" si="3287"/>
        <v/>
      </c>
      <c r="AK372" s="63" t="e">
        <f>IF(LEN('Описание предлагаемого товара'!#REF!)&gt;0,'Описание предлагаемого товара'!#REF!,"")</f>
        <v>#REF!</v>
      </c>
      <c r="AL372" s="91" t="e">
        <f t="shared" ref="AL372:AM372" si="3541">IFERROR(REPLACE(AK372,FIND(CHAR(10),AK372,1),1,""),AK372)</f>
        <v>#REF!</v>
      </c>
      <c r="AM372" s="91" t="e">
        <f t="shared" si="3541"/>
        <v>#REF!</v>
      </c>
      <c r="AN372" s="91" t="e">
        <f t="shared" ref="AN372:AR372" si="3542">IFERROR(REPLACE(AM372,FIND(" ",AM372,1),1,""),AM372)</f>
        <v>#REF!</v>
      </c>
      <c r="AO372" s="91" t="e">
        <f t="shared" si="3542"/>
        <v>#REF!</v>
      </c>
      <c r="AP372" s="91" t="e">
        <f t="shared" si="3542"/>
        <v>#REF!</v>
      </c>
      <c r="AQ372" s="91" t="e">
        <f t="shared" si="3542"/>
        <v>#REF!</v>
      </c>
      <c r="AR372" s="91" t="e">
        <f t="shared" si="3542"/>
        <v>#REF!</v>
      </c>
      <c r="AS372" s="91" t="e">
        <f t="shared" si="3194"/>
        <v>#REF!</v>
      </c>
      <c r="AT372" s="91" t="e">
        <f t="shared" si="3195"/>
        <v>#REF!</v>
      </c>
      <c r="AU372" s="32" t="e">
        <f t="shared" si="3178"/>
        <v>#REF!</v>
      </c>
      <c r="AV372" s="93" t="e">
        <f>'Описание предлагаемого товара'!#REF!</f>
        <v>#REF!</v>
      </c>
      <c r="AW372" s="91" t="e">
        <f>MIN(SEARCH({0,1,2,3,4,5,6,7,8,9},AV372&amp; "0123456789"))</f>
        <v>#REF!</v>
      </c>
      <c r="AX372" s="91" t="str">
        <f t="shared" si="3196"/>
        <v/>
      </c>
      <c r="AY372" s="91" t="str">
        <f t="shared" si="3197"/>
        <v/>
      </c>
      <c r="AZ372" s="91" t="str">
        <f t="shared" si="3198"/>
        <v/>
      </c>
      <c r="BA372" s="91" t="str">
        <f t="shared" si="3199"/>
        <v/>
      </c>
      <c r="BB372" s="91" t="str">
        <f t="shared" si="3200"/>
        <v/>
      </c>
      <c r="BC372" s="91" t="str">
        <f t="shared" si="3201"/>
        <v/>
      </c>
      <c r="BD372" s="91" t="str">
        <f t="shared" si="3202"/>
        <v/>
      </c>
      <c r="BE372" s="91" t="str">
        <f t="shared" si="3203"/>
        <v/>
      </c>
      <c r="BF372" s="91" t="str">
        <f t="shared" si="3204"/>
        <v/>
      </c>
      <c r="BG372" s="91" t="str">
        <f t="shared" si="3205"/>
        <v/>
      </c>
      <c r="BH372" s="91" t="str">
        <f t="shared" si="3206"/>
        <v/>
      </c>
      <c r="BI372" s="91" t="str">
        <f t="shared" si="3207"/>
        <v/>
      </c>
      <c r="BJ372" s="91" t="str">
        <f t="shared" si="3208"/>
        <v/>
      </c>
      <c r="BK372" s="91" t="str">
        <f t="shared" si="3209"/>
        <v/>
      </c>
      <c r="BL372" s="91" t="str">
        <f t="shared" si="3210"/>
        <v/>
      </c>
      <c r="BM372" s="91" t="str">
        <f t="shared" si="3211"/>
        <v/>
      </c>
      <c r="BN372" s="91" t="str">
        <f t="shared" si="3212"/>
        <v/>
      </c>
      <c r="BO372" s="91" t="str">
        <f t="shared" si="3213"/>
        <v/>
      </c>
      <c r="BP372" s="91" t="str">
        <f t="shared" si="3214"/>
        <v/>
      </c>
      <c r="BQ372" s="91" t="str">
        <f t="shared" si="3215"/>
        <v/>
      </c>
      <c r="BR372" s="91" t="str">
        <f t="shared" si="3216"/>
        <v/>
      </c>
      <c r="BS372" s="91" t="str">
        <f t="shared" si="3217"/>
        <v/>
      </c>
      <c r="BT372" s="91" t="str">
        <f t="shared" si="3218"/>
        <v/>
      </c>
      <c r="BU372" s="91" t="str">
        <f t="shared" si="3219"/>
        <v/>
      </c>
      <c r="BV372" s="91" t="str">
        <f t="shared" si="3220"/>
        <v/>
      </c>
      <c r="BW372" s="91" t="str">
        <f t="shared" si="3221"/>
        <v/>
      </c>
      <c r="BX372" s="91" t="str">
        <f t="shared" si="3222"/>
        <v/>
      </c>
      <c r="BY372" s="91" t="str">
        <f t="shared" si="3223"/>
        <v/>
      </c>
      <c r="BZ372" s="91" t="str">
        <f t="shared" si="3224"/>
        <v/>
      </c>
      <c r="CA372" s="91" t="str">
        <f t="shared" si="3225"/>
        <v/>
      </c>
      <c r="CB372" s="91" t="str">
        <f t="shared" si="3226"/>
        <v/>
      </c>
      <c r="CC372" s="91" t="str">
        <f t="shared" si="3227"/>
        <v/>
      </c>
      <c r="CD372" s="91" t="str">
        <f t="shared" si="3228"/>
        <v/>
      </c>
      <c r="CE372" s="91" t="str">
        <f t="shared" si="3229"/>
        <v/>
      </c>
      <c r="CF372" s="91" t="str">
        <f t="shared" si="3230"/>
        <v/>
      </c>
      <c r="CG372" s="91" t="str">
        <f t="shared" si="3231"/>
        <v/>
      </c>
      <c r="CH372" s="91" t="str">
        <f t="shared" si="3232"/>
        <v/>
      </c>
      <c r="CI372" s="91" t="str">
        <f t="shared" si="3233"/>
        <v>нет</v>
      </c>
      <c r="CJ372" s="63" t="e">
        <f>IF(LEN('Описание предлагаемого товара'!#REF!)&gt;0,'Описание предлагаемого товара'!#REF!,"")</f>
        <v>#REF!</v>
      </c>
      <c r="CK372" s="91" t="e">
        <f t="shared" ref="CK372:CL372" si="3543">IFERROR(REPLACE(CJ372,FIND(CHAR(10),CJ372,1),1,""),CJ372)</f>
        <v>#REF!</v>
      </c>
      <c r="CL372" s="91" t="e">
        <f t="shared" si="3543"/>
        <v>#REF!</v>
      </c>
      <c r="CM372" s="91" t="e">
        <f t="shared" si="3235"/>
        <v>#REF!</v>
      </c>
      <c r="CN372" s="91" t="e">
        <f t="shared" si="3236"/>
        <v>#REF!</v>
      </c>
      <c r="CO372" s="91" t="e">
        <f t="shared" si="3237"/>
        <v>#REF!</v>
      </c>
      <c r="CP372" s="90" t="e">
        <f>IF(AU372="Не указан реестровый номер (мера нац.режима Запрет)","",IF(CI372="нет","",IF(CU372="да","исключение(не смотрим баллы)",IFERROR(IF(CI372*1&gt;0,IFERROR(IF(VLOOKUP(CI372*1,Обработ.выгрузка_реестра_РФ!$A:$G,7,)=0,"Баллы не установлены",VLOOKUP(CI372*1,Обработ.выгрузка_реестра_РФ!$A:$G,7,)),IF(LEN(CI372)&gt;14,"","нет номера в реестре РФ")),""),IF(LEN(CI372)=0,"","Некорректный реестровый номер")))))</f>
        <v>#REF!</v>
      </c>
      <c r="CQ372" s="33" t="e">
        <f>IF(LEN(C372)&gt;0,IFERROR(IF(LEN(H372)&gt;0,IF(LEN(VLOOKUP(H372,'исключения(не_смотрим_баллы)'!$A:$C,1,))&gt;0,"да","нет"),"не введен ОКПД2"),"нет"),"")</f>
        <v>#REF!</v>
      </c>
      <c r="CR372" s="33" t="e">
        <f ca="1">IF(CQ372="да",IF(TODAY()&lt;VLOOKUP(H372,'исключения(не_смотрим_баллы)'!$A:$C,3,),"да","нет"),"")</f>
        <v>#REF!</v>
      </c>
      <c r="CS372" s="33" t="str">
        <f>IFERROR(IF(CQ372="да",IF(VLOOKUP(CI372*1,Обработ.выгрузка_реестра_РФ!$A:$G,2,)&lt;VLOOKUP(H372,'исключения(не_смотрим_баллы)'!$A:$C,2,),"да","нет"),""),"")</f>
        <v/>
      </c>
      <c r="CT372" s="24"/>
      <c r="CU372" s="33" t="e">
        <f t="shared" si="3249"/>
        <v>#REF!</v>
      </c>
      <c r="CV372" s="91" t="e">
        <f t="shared" si="3250"/>
        <v>#REF!</v>
      </c>
      <c r="CW372" s="27" t="e">
        <f t="shared" si="3251"/>
        <v>#REF!</v>
      </c>
      <c r="CX372" s="26" t="e">
        <f t="shared" si="3180"/>
        <v>#REF!</v>
      </c>
      <c r="CY372" s="64" t="e">
        <f>IF(LEN('Описание предлагаемого товара'!#REF!)&gt;0,'Описание предлагаемого товара'!#REF!,"")</f>
        <v>#REF!</v>
      </c>
      <c r="CZ372" s="95" t="e">
        <f t="shared" si="3238"/>
        <v>#REF!</v>
      </c>
      <c r="DA372" s="95" t="e">
        <f t="shared" ref="DA372" si="3544">IFERROR(REPLACE(CZ372,FIND(" ",CZ372,1),1,""),CZ372)</f>
        <v>#REF!</v>
      </c>
      <c r="DB372" s="95" t="e">
        <f t="shared" si="3182"/>
        <v>#REF!</v>
      </c>
      <c r="DC372" s="95" t="e">
        <f t="shared" ref="DC372:DD372" si="3545">IFERROR(REPLACE(DB372,FIND("г.",DB372,1),2,""),DB372)</f>
        <v>#REF!</v>
      </c>
      <c r="DD372" s="95" t="e">
        <f t="shared" si="3545"/>
        <v>#REF!</v>
      </c>
      <c r="DE372" s="95" t="e">
        <f t="shared" ref="DE372:DF372" si="3546">IFERROR(REPLACE(DD372,FIND("г",DD372,1),1,""),DD372)</f>
        <v>#REF!</v>
      </c>
      <c r="DF372" s="95" t="e">
        <f t="shared" si="3546"/>
        <v>#REF!</v>
      </c>
      <c r="DG372" s="95" t="e">
        <f t="shared" si="3255"/>
        <v>#REF!</v>
      </c>
      <c r="DH372" s="25" t="str">
        <f>IFERROR(VLOOKUP(CI372*1,Обработ.выгрузка_реестра_РФ!$A:$G,5,),"")</f>
        <v/>
      </c>
      <c r="DI372" s="27" t="str">
        <f t="shared" si="3265"/>
        <v/>
      </c>
      <c r="DJ372" s="27" t="str">
        <f t="shared" ca="1" si="3242"/>
        <v/>
      </c>
      <c r="DK372" s="63" t="e">
        <f>IF(LEN('Описание предлагаемого товара'!#REF!)&gt;0,'Описание предлагаемого товара'!#REF!,"")</f>
        <v>#REF!</v>
      </c>
      <c r="DL372" s="63" t="e">
        <f>IF(LEN('Описание предлагаемого товара'!#REF!)&gt;0,'Описание предлагаемого товара'!#REF!,"")</f>
        <v>#REF!</v>
      </c>
      <c r="DM372" s="32"/>
    </row>
    <row r="373" spans="1:117" ht="48.75" customHeight="1" x14ac:dyDescent="0.25">
      <c r="A373" s="61" t="e">
        <f>IF(LEN('Описание предлагаемого товара'!#REF!)&gt;0,'Описание предлагаемого товара'!#REF!,"")</f>
        <v>#REF!</v>
      </c>
      <c r="B373" s="65" t="e">
        <f>IF(LEN('Описание предлагаемого товара'!#REF!)&gt;0,'Описание предлагаемого товара'!#REF!,"")</f>
        <v>#REF!</v>
      </c>
      <c r="C373" s="61" t="e">
        <f>IF(LEN('Описание предлагаемого товара'!#REF!)&gt;0,'Описание предлагаемого товара'!#REF!,"")</f>
        <v>#REF!</v>
      </c>
      <c r="D373" s="61" t="e">
        <f>IF(LEN('Описание предлагаемого товара'!#REF!)&gt;0,'Описание предлагаемого товара'!#REF!,"")</f>
        <v>#REF!</v>
      </c>
      <c r="E373" s="61" t="e">
        <f>IF(LEN('Описание предлагаемого товара'!#REF!)&gt;0,'Описание предлагаемого товара'!#REF!,"")</f>
        <v>#REF!</v>
      </c>
      <c r="F373" s="61" t="e">
        <f>IF(LEN('Описание предлагаемого товара'!#REF!)&gt;0,'Описание предлагаемого товара'!#REF!,"")</f>
        <v>#REF!</v>
      </c>
      <c r="G373" s="61" t="e">
        <f>IF(LEN('Описание предлагаемого товара'!#REF!)&gt;0,'Описание предлагаемого товара'!#REF!,"")</f>
        <v>#REF!</v>
      </c>
      <c r="H373" s="61" t="e">
        <f>IF(LEN('Описание предлагаемого товара'!#REF!)&gt;0,'Описание предлагаемого товара'!#REF!,"")</f>
        <v>#REF!</v>
      </c>
      <c r="I373" s="61" t="e">
        <f>IF(LEN('Описание предлагаемого товара'!#REF!)&gt;0,'Описание предлагаемого товара'!#REF!,"")</f>
        <v>#REF!</v>
      </c>
      <c r="J373" s="38" t="str">
        <f>IFERROR(VLOOKUP(B373,SAP!$A:$E,5,),"")</f>
        <v/>
      </c>
      <c r="K373" s="40" t="str">
        <f t="shared" si="3185"/>
        <v/>
      </c>
      <c r="L373" s="61" t="e">
        <f>IF(LEN('Описание предлагаемого товара'!#REF!)&gt;0,IFERROR('Описание предлагаемого товара'!#REF!*1,""),"")</f>
        <v>#REF!</v>
      </c>
      <c r="M373" s="39" t="str">
        <f>IFERROR(VLOOKUP(B373,SAP!$A:$E,2,),"")</f>
        <v/>
      </c>
      <c r="N373" s="41" t="str">
        <f t="shared" si="3321"/>
        <v/>
      </c>
      <c r="O373" s="39" t="str">
        <f t="shared" si="3172"/>
        <v/>
      </c>
      <c r="P373" s="36" t="e">
        <f>IF(LEN('Описание предлагаемого товара'!#REF!)&gt;0,'Описание предлагаемого товара'!#REF!,"")</f>
        <v>#REF!</v>
      </c>
      <c r="Q37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73" s="37" t="e">
        <f>IF(LEN('Описание предлагаемого товара'!#REF!)&gt;0,'Описание предлагаемого товара'!#REF!,"")</f>
        <v>#REF!</v>
      </c>
      <c r="S373" s="37" t="e">
        <f>IF(LEN('Описание предлагаемого товара'!#REF!)&gt;0,'Описание предлагаемого товара'!#REF!,"")</f>
        <v>#REF!</v>
      </c>
      <c r="T37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73" s="23" t="str">
        <f>IFERROR(VLOOKUP(CI373*1,Обработ.выгрузка_реестра_РФ!$A:$G,6,),"")</f>
        <v/>
      </c>
      <c r="V373" s="61" t="e">
        <f>IF(LEN('Описание предлагаемого товара'!#REF!)&gt;0,'Описание предлагаемого товара'!#REF!,"")</f>
        <v>#REF!</v>
      </c>
      <c r="W373" s="62" t="e">
        <f>IF(LEN('Описание предлагаемого товара'!#REF!)&gt;0,'Описание предлагаемого товара'!#REF!,"")</f>
        <v>#REF!</v>
      </c>
      <c r="X373" s="91" t="e">
        <f t="shared" ref="X373:Y373" si="3547">IFERROR(REPLACE(W373,FIND(CHAR(10),W373,1),1," "),W373)</f>
        <v>#REF!</v>
      </c>
      <c r="Y373" s="91" t="e">
        <f t="shared" si="3547"/>
        <v>#REF!</v>
      </c>
      <c r="Z373" s="91" t="e">
        <f t="shared" si="3187"/>
        <v>#REF!</v>
      </c>
      <c r="AA373" s="91" t="e">
        <f t="shared" si="3188"/>
        <v>#REF!</v>
      </c>
      <c r="AB373" s="91" t="e">
        <f t="shared" si="3189"/>
        <v>#REF!</v>
      </c>
      <c r="AC373" s="91" t="e">
        <f t="shared" ref="AC373:AF373" si="3548">IFERROR(REPLACE(AB373,FIND("  ",AB373,1),2," "),AB373)</f>
        <v>#REF!</v>
      </c>
      <c r="AD373" s="91" t="e">
        <f t="shared" si="3548"/>
        <v>#REF!</v>
      </c>
      <c r="AE373" s="91" t="e">
        <f t="shared" si="3548"/>
        <v>#REF!</v>
      </c>
      <c r="AF373" s="91" t="e">
        <f t="shared" si="3548"/>
        <v>#REF!</v>
      </c>
      <c r="AG373" s="23" t="str">
        <f>IFERROR(VLOOKUP(CI373*1,Обработ.выгрузка_реестра_РФ!$A:$G,4,),"")</f>
        <v/>
      </c>
      <c r="AH373" s="91" t="str">
        <f t="shared" ref="AH373:AI373" si="3549">IFERROR(REPLACE(AG373,FIND("-",AG373,1),1,"*"),AG373)</f>
        <v/>
      </c>
      <c r="AI373" s="91" t="str">
        <f t="shared" si="3549"/>
        <v/>
      </c>
      <c r="AJ373" s="27" t="str">
        <f t="shared" si="3287"/>
        <v/>
      </c>
      <c r="AK373" s="63" t="e">
        <f>IF(LEN('Описание предлагаемого товара'!#REF!)&gt;0,'Описание предлагаемого товара'!#REF!,"")</f>
        <v>#REF!</v>
      </c>
      <c r="AL373" s="91" t="e">
        <f t="shared" ref="AL373:AM373" si="3550">IFERROR(REPLACE(AK373,FIND(CHAR(10),AK373,1),1,""),AK373)</f>
        <v>#REF!</v>
      </c>
      <c r="AM373" s="91" t="e">
        <f t="shared" si="3550"/>
        <v>#REF!</v>
      </c>
      <c r="AN373" s="91" t="e">
        <f t="shared" ref="AN373:AR373" si="3551">IFERROR(REPLACE(AM373,FIND(" ",AM373,1),1,""),AM373)</f>
        <v>#REF!</v>
      </c>
      <c r="AO373" s="91" t="e">
        <f t="shared" si="3551"/>
        <v>#REF!</v>
      </c>
      <c r="AP373" s="91" t="e">
        <f t="shared" si="3551"/>
        <v>#REF!</v>
      </c>
      <c r="AQ373" s="91" t="e">
        <f t="shared" si="3551"/>
        <v>#REF!</v>
      </c>
      <c r="AR373" s="91" t="e">
        <f t="shared" si="3551"/>
        <v>#REF!</v>
      </c>
      <c r="AS373" s="91" t="e">
        <f t="shared" si="3194"/>
        <v>#REF!</v>
      </c>
      <c r="AT373" s="91" t="e">
        <f t="shared" si="3195"/>
        <v>#REF!</v>
      </c>
      <c r="AU373" s="32" t="e">
        <f t="shared" si="3178"/>
        <v>#REF!</v>
      </c>
      <c r="AV373" s="93" t="e">
        <f>'Описание предлагаемого товара'!#REF!</f>
        <v>#REF!</v>
      </c>
      <c r="AW373" s="91" t="e">
        <f>MIN(SEARCH({0,1,2,3,4,5,6,7,8,9},AV373&amp; "0123456789"))</f>
        <v>#REF!</v>
      </c>
      <c r="AX373" s="91" t="str">
        <f t="shared" si="3196"/>
        <v/>
      </c>
      <c r="AY373" s="91" t="str">
        <f t="shared" si="3197"/>
        <v/>
      </c>
      <c r="AZ373" s="91" t="str">
        <f t="shared" si="3198"/>
        <v/>
      </c>
      <c r="BA373" s="91" t="str">
        <f t="shared" si="3199"/>
        <v/>
      </c>
      <c r="BB373" s="91" t="str">
        <f t="shared" si="3200"/>
        <v/>
      </c>
      <c r="BC373" s="91" t="str">
        <f t="shared" si="3201"/>
        <v/>
      </c>
      <c r="BD373" s="91" t="str">
        <f t="shared" si="3202"/>
        <v/>
      </c>
      <c r="BE373" s="91" t="str">
        <f t="shared" si="3203"/>
        <v/>
      </c>
      <c r="BF373" s="91" t="str">
        <f t="shared" si="3204"/>
        <v/>
      </c>
      <c r="BG373" s="91" t="str">
        <f t="shared" si="3205"/>
        <v/>
      </c>
      <c r="BH373" s="91" t="str">
        <f t="shared" si="3206"/>
        <v/>
      </c>
      <c r="BI373" s="91" t="str">
        <f t="shared" si="3207"/>
        <v/>
      </c>
      <c r="BJ373" s="91" t="str">
        <f t="shared" si="3208"/>
        <v/>
      </c>
      <c r="BK373" s="91" t="str">
        <f t="shared" si="3209"/>
        <v/>
      </c>
      <c r="BL373" s="91" t="str">
        <f t="shared" si="3210"/>
        <v/>
      </c>
      <c r="BM373" s="91" t="str">
        <f t="shared" si="3211"/>
        <v/>
      </c>
      <c r="BN373" s="91" t="str">
        <f t="shared" si="3212"/>
        <v/>
      </c>
      <c r="BO373" s="91" t="str">
        <f t="shared" si="3213"/>
        <v/>
      </c>
      <c r="BP373" s="91" t="str">
        <f t="shared" si="3214"/>
        <v/>
      </c>
      <c r="BQ373" s="91" t="str">
        <f t="shared" si="3215"/>
        <v/>
      </c>
      <c r="BR373" s="91" t="str">
        <f t="shared" si="3216"/>
        <v/>
      </c>
      <c r="BS373" s="91" t="str">
        <f t="shared" si="3217"/>
        <v/>
      </c>
      <c r="BT373" s="91" t="str">
        <f t="shared" si="3218"/>
        <v/>
      </c>
      <c r="BU373" s="91" t="str">
        <f t="shared" si="3219"/>
        <v/>
      </c>
      <c r="BV373" s="91" t="str">
        <f t="shared" si="3220"/>
        <v/>
      </c>
      <c r="BW373" s="91" t="str">
        <f t="shared" si="3221"/>
        <v/>
      </c>
      <c r="BX373" s="91" t="str">
        <f t="shared" si="3222"/>
        <v/>
      </c>
      <c r="BY373" s="91" t="str">
        <f t="shared" si="3223"/>
        <v/>
      </c>
      <c r="BZ373" s="91" t="str">
        <f t="shared" si="3224"/>
        <v/>
      </c>
      <c r="CA373" s="91" t="str">
        <f t="shared" si="3225"/>
        <v/>
      </c>
      <c r="CB373" s="91" t="str">
        <f t="shared" si="3226"/>
        <v/>
      </c>
      <c r="CC373" s="91" t="str">
        <f t="shared" si="3227"/>
        <v/>
      </c>
      <c r="CD373" s="91" t="str">
        <f t="shared" si="3228"/>
        <v/>
      </c>
      <c r="CE373" s="91" t="str">
        <f t="shared" si="3229"/>
        <v/>
      </c>
      <c r="CF373" s="91" t="str">
        <f t="shared" si="3230"/>
        <v/>
      </c>
      <c r="CG373" s="91" t="str">
        <f t="shared" si="3231"/>
        <v/>
      </c>
      <c r="CH373" s="91" t="str">
        <f t="shared" si="3232"/>
        <v/>
      </c>
      <c r="CI373" s="91" t="str">
        <f t="shared" si="3233"/>
        <v>нет</v>
      </c>
      <c r="CJ373" s="63" t="e">
        <f>IF(LEN('Описание предлагаемого товара'!#REF!)&gt;0,'Описание предлагаемого товара'!#REF!,"")</f>
        <v>#REF!</v>
      </c>
      <c r="CK373" s="91" t="e">
        <f t="shared" ref="CK373:CL373" si="3552">IFERROR(REPLACE(CJ373,FIND(CHAR(10),CJ373,1),1,""),CJ373)</f>
        <v>#REF!</v>
      </c>
      <c r="CL373" s="91" t="e">
        <f t="shared" si="3552"/>
        <v>#REF!</v>
      </c>
      <c r="CM373" s="91" t="e">
        <f t="shared" si="3235"/>
        <v>#REF!</v>
      </c>
      <c r="CN373" s="91" t="e">
        <f t="shared" si="3236"/>
        <v>#REF!</v>
      </c>
      <c r="CO373" s="91" t="e">
        <f t="shared" si="3237"/>
        <v>#REF!</v>
      </c>
      <c r="CP373" s="90" t="e">
        <f>IF(AU373="Не указан реестровый номер (мера нац.режима Запрет)","",IF(CI373="нет","",IF(CU373="да","исключение(не смотрим баллы)",IFERROR(IF(CI373*1&gt;0,IFERROR(IF(VLOOKUP(CI373*1,Обработ.выгрузка_реестра_РФ!$A:$G,7,)=0,"Баллы не установлены",VLOOKUP(CI373*1,Обработ.выгрузка_реестра_РФ!$A:$G,7,)),IF(LEN(CI373)&gt;14,"","нет номера в реестре РФ")),""),IF(LEN(CI373)=0,"","Некорректный реестровый номер")))))</f>
        <v>#REF!</v>
      </c>
      <c r="CQ373" s="33" t="e">
        <f>IF(LEN(C373)&gt;0,IFERROR(IF(LEN(H373)&gt;0,IF(LEN(VLOOKUP(H373,'исключения(не_смотрим_баллы)'!$A:$C,1,))&gt;0,"да","нет"),"не введен ОКПД2"),"нет"),"")</f>
        <v>#REF!</v>
      </c>
      <c r="CR373" s="33" t="e">
        <f ca="1">IF(CQ373="да",IF(TODAY()&lt;VLOOKUP(H373,'исключения(не_смотрим_баллы)'!$A:$C,3,),"да","нет"),"")</f>
        <v>#REF!</v>
      </c>
      <c r="CS373" s="33" t="str">
        <f>IFERROR(IF(CQ373="да",IF(VLOOKUP(CI373*1,Обработ.выгрузка_реестра_РФ!$A:$G,2,)&lt;VLOOKUP(H373,'исключения(не_смотрим_баллы)'!$A:$C,2,),"да","нет"),""),"")</f>
        <v/>
      </c>
      <c r="CT373" s="24"/>
      <c r="CU373" s="33" t="e">
        <f t="shared" si="3249"/>
        <v>#REF!</v>
      </c>
      <c r="CV373" s="91" t="e">
        <f t="shared" si="3250"/>
        <v>#REF!</v>
      </c>
      <c r="CW373" s="27" t="e">
        <f t="shared" si="3251"/>
        <v>#REF!</v>
      </c>
      <c r="CX373" s="26" t="e">
        <f t="shared" si="3180"/>
        <v>#REF!</v>
      </c>
      <c r="CY373" s="64" t="e">
        <f>IF(LEN('Описание предлагаемого товара'!#REF!)&gt;0,'Описание предлагаемого товара'!#REF!,"")</f>
        <v>#REF!</v>
      </c>
      <c r="CZ373" s="95" t="e">
        <f t="shared" si="3238"/>
        <v>#REF!</v>
      </c>
      <c r="DA373" s="95" t="e">
        <f t="shared" ref="DA373" si="3553">IFERROR(REPLACE(CZ373,FIND(" ",CZ373,1),1,""),CZ373)</f>
        <v>#REF!</v>
      </c>
      <c r="DB373" s="95" t="e">
        <f t="shared" si="3182"/>
        <v>#REF!</v>
      </c>
      <c r="DC373" s="95" t="e">
        <f t="shared" ref="DC373:DD373" si="3554">IFERROR(REPLACE(DB373,FIND("г.",DB373,1),2,""),DB373)</f>
        <v>#REF!</v>
      </c>
      <c r="DD373" s="95" t="e">
        <f t="shared" si="3554"/>
        <v>#REF!</v>
      </c>
      <c r="DE373" s="95" t="e">
        <f t="shared" ref="DE373:DF373" si="3555">IFERROR(REPLACE(DD373,FIND("г",DD373,1),1,""),DD373)</f>
        <v>#REF!</v>
      </c>
      <c r="DF373" s="95" t="e">
        <f t="shared" si="3555"/>
        <v>#REF!</v>
      </c>
      <c r="DG373" s="95" t="e">
        <f t="shared" si="3255"/>
        <v>#REF!</v>
      </c>
      <c r="DH373" s="25" t="str">
        <f>IFERROR(VLOOKUP(CI373*1,Обработ.выгрузка_реестра_РФ!$A:$G,5,),"")</f>
        <v/>
      </c>
      <c r="DI373" s="27" t="str">
        <f t="shared" si="3265"/>
        <v/>
      </c>
      <c r="DJ373" s="27" t="str">
        <f t="shared" ca="1" si="3242"/>
        <v/>
      </c>
      <c r="DK373" s="63" t="e">
        <f>IF(LEN('Описание предлагаемого товара'!#REF!)&gt;0,'Описание предлагаемого товара'!#REF!,"")</f>
        <v>#REF!</v>
      </c>
      <c r="DL373" s="63" t="e">
        <f>IF(LEN('Описание предлагаемого товара'!#REF!)&gt;0,'Описание предлагаемого товара'!#REF!,"")</f>
        <v>#REF!</v>
      </c>
      <c r="DM373" s="32"/>
    </row>
    <row r="374" spans="1:117" ht="48.75" customHeight="1" x14ac:dyDescent="0.25">
      <c r="A374" s="61" t="e">
        <f>IF(LEN('Описание предлагаемого товара'!#REF!)&gt;0,'Описание предлагаемого товара'!#REF!,"")</f>
        <v>#REF!</v>
      </c>
      <c r="B374" s="65" t="e">
        <f>IF(LEN('Описание предлагаемого товара'!#REF!)&gt;0,'Описание предлагаемого товара'!#REF!,"")</f>
        <v>#REF!</v>
      </c>
      <c r="C374" s="61" t="e">
        <f>IF(LEN('Описание предлагаемого товара'!#REF!)&gt;0,'Описание предлагаемого товара'!#REF!,"")</f>
        <v>#REF!</v>
      </c>
      <c r="D374" s="61" t="e">
        <f>IF(LEN('Описание предлагаемого товара'!#REF!)&gt;0,'Описание предлагаемого товара'!#REF!,"")</f>
        <v>#REF!</v>
      </c>
      <c r="E374" s="61" t="e">
        <f>IF(LEN('Описание предлагаемого товара'!#REF!)&gt;0,'Описание предлагаемого товара'!#REF!,"")</f>
        <v>#REF!</v>
      </c>
      <c r="F374" s="61" t="e">
        <f>IF(LEN('Описание предлагаемого товара'!#REF!)&gt;0,'Описание предлагаемого товара'!#REF!,"")</f>
        <v>#REF!</v>
      </c>
      <c r="G374" s="61" t="e">
        <f>IF(LEN('Описание предлагаемого товара'!#REF!)&gt;0,'Описание предлагаемого товара'!#REF!,"")</f>
        <v>#REF!</v>
      </c>
      <c r="H374" s="61" t="e">
        <f>IF(LEN('Описание предлагаемого товара'!#REF!)&gt;0,'Описание предлагаемого товара'!#REF!,"")</f>
        <v>#REF!</v>
      </c>
      <c r="I374" s="61" t="e">
        <f>IF(LEN('Описание предлагаемого товара'!#REF!)&gt;0,'Описание предлагаемого товара'!#REF!,"")</f>
        <v>#REF!</v>
      </c>
      <c r="J374" s="38" t="str">
        <f>IFERROR(VLOOKUP(B374,SAP!$A:$E,5,),"")</f>
        <v/>
      </c>
      <c r="K374" s="40" t="str">
        <f t="shared" si="3185"/>
        <v/>
      </c>
      <c r="L374" s="61" t="e">
        <f>IF(LEN('Описание предлагаемого товара'!#REF!)&gt;0,IFERROR('Описание предлагаемого товара'!#REF!*1,""),"")</f>
        <v>#REF!</v>
      </c>
      <c r="M374" s="39" t="str">
        <f>IFERROR(VLOOKUP(B374,SAP!$A:$E,2,),"")</f>
        <v/>
      </c>
      <c r="N374" s="41" t="str">
        <f t="shared" si="3321"/>
        <v/>
      </c>
      <c r="O374" s="39" t="str">
        <f t="shared" si="3172"/>
        <v/>
      </c>
      <c r="P374" s="36" t="e">
        <f>IF(LEN('Описание предлагаемого товара'!#REF!)&gt;0,'Описание предлагаемого товара'!#REF!,"")</f>
        <v>#REF!</v>
      </c>
      <c r="Q37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74" s="37" t="e">
        <f>IF(LEN('Описание предлагаемого товара'!#REF!)&gt;0,'Описание предлагаемого товара'!#REF!,"")</f>
        <v>#REF!</v>
      </c>
      <c r="S374" s="37" t="e">
        <f>IF(LEN('Описание предлагаемого товара'!#REF!)&gt;0,'Описание предлагаемого товара'!#REF!,"")</f>
        <v>#REF!</v>
      </c>
      <c r="T37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74" s="23" t="str">
        <f>IFERROR(VLOOKUP(CI374*1,Обработ.выгрузка_реестра_РФ!$A:$G,6,),"")</f>
        <v/>
      </c>
      <c r="V374" s="61" t="e">
        <f>IF(LEN('Описание предлагаемого товара'!#REF!)&gt;0,'Описание предлагаемого товара'!#REF!,"")</f>
        <v>#REF!</v>
      </c>
      <c r="W374" s="62" t="e">
        <f>IF(LEN('Описание предлагаемого товара'!#REF!)&gt;0,'Описание предлагаемого товара'!#REF!,"")</f>
        <v>#REF!</v>
      </c>
      <c r="X374" s="91" t="e">
        <f t="shared" ref="X374:Y374" si="3556">IFERROR(REPLACE(W374,FIND(CHAR(10),W374,1),1," "),W374)</f>
        <v>#REF!</v>
      </c>
      <c r="Y374" s="91" t="e">
        <f t="shared" si="3556"/>
        <v>#REF!</v>
      </c>
      <c r="Z374" s="91" t="e">
        <f t="shared" si="3187"/>
        <v>#REF!</v>
      </c>
      <c r="AA374" s="91" t="e">
        <f t="shared" si="3188"/>
        <v>#REF!</v>
      </c>
      <c r="AB374" s="91" t="e">
        <f t="shared" si="3189"/>
        <v>#REF!</v>
      </c>
      <c r="AC374" s="91" t="e">
        <f t="shared" ref="AC374:AF374" si="3557">IFERROR(REPLACE(AB374,FIND("  ",AB374,1),2," "),AB374)</f>
        <v>#REF!</v>
      </c>
      <c r="AD374" s="91" t="e">
        <f t="shared" si="3557"/>
        <v>#REF!</v>
      </c>
      <c r="AE374" s="91" t="e">
        <f t="shared" si="3557"/>
        <v>#REF!</v>
      </c>
      <c r="AF374" s="91" t="e">
        <f t="shared" si="3557"/>
        <v>#REF!</v>
      </c>
      <c r="AG374" s="23" t="str">
        <f>IFERROR(VLOOKUP(CI374*1,Обработ.выгрузка_реестра_РФ!$A:$G,4,),"")</f>
        <v/>
      </c>
      <c r="AH374" s="91" t="str">
        <f t="shared" ref="AH374:AI374" si="3558">IFERROR(REPLACE(AG374,FIND("-",AG374,1),1,"*"),AG374)</f>
        <v/>
      </c>
      <c r="AI374" s="91" t="str">
        <f t="shared" si="3558"/>
        <v/>
      </c>
      <c r="AJ374" s="27" t="str">
        <f t="shared" si="3287"/>
        <v/>
      </c>
      <c r="AK374" s="63" t="e">
        <f>IF(LEN('Описание предлагаемого товара'!#REF!)&gt;0,'Описание предлагаемого товара'!#REF!,"")</f>
        <v>#REF!</v>
      </c>
      <c r="AL374" s="91" t="e">
        <f t="shared" ref="AL374:AM374" si="3559">IFERROR(REPLACE(AK374,FIND(CHAR(10),AK374,1),1,""),AK374)</f>
        <v>#REF!</v>
      </c>
      <c r="AM374" s="91" t="e">
        <f t="shared" si="3559"/>
        <v>#REF!</v>
      </c>
      <c r="AN374" s="91" t="e">
        <f t="shared" ref="AN374:AR374" si="3560">IFERROR(REPLACE(AM374,FIND(" ",AM374,1),1,""),AM374)</f>
        <v>#REF!</v>
      </c>
      <c r="AO374" s="91" t="e">
        <f t="shared" si="3560"/>
        <v>#REF!</v>
      </c>
      <c r="AP374" s="91" t="e">
        <f t="shared" si="3560"/>
        <v>#REF!</v>
      </c>
      <c r="AQ374" s="91" t="e">
        <f t="shared" si="3560"/>
        <v>#REF!</v>
      </c>
      <c r="AR374" s="91" t="e">
        <f t="shared" si="3560"/>
        <v>#REF!</v>
      </c>
      <c r="AS374" s="91" t="e">
        <f t="shared" si="3194"/>
        <v>#REF!</v>
      </c>
      <c r="AT374" s="91" t="e">
        <f t="shared" si="3195"/>
        <v>#REF!</v>
      </c>
      <c r="AU374" s="32" t="e">
        <f t="shared" si="3178"/>
        <v>#REF!</v>
      </c>
      <c r="AV374" s="93" t="e">
        <f>'Описание предлагаемого товара'!#REF!</f>
        <v>#REF!</v>
      </c>
      <c r="AW374" s="91" t="e">
        <f>MIN(SEARCH({0,1,2,3,4,5,6,7,8,9},AV374&amp; "0123456789"))</f>
        <v>#REF!</v>
      </c>
      <c r="AX374" s="91" t="str">
        <f t="shared" si="3196"/>
        <v/>
      </c>
      <c r="AY374" s="91" t="str">
        <f t="shared" si="3197"/>
        <v/>
      </c>
      <c r="AZ374" s="91" t="str">
        <f t="shared" si="3198"/>
        <v/>
      </c>
      <c r="BA374" s="91" t="str">
        <f t="shared" si="3199"/>
        <v/>
      </c>
      <c r="BB374" s="91" t="str">
        <f t="shared" si="3200"/>
        <v/>
      </c>
      <c r="BC374" s="91" t="str">
        <f t="shared" si="3201"/>
        <v/>
      </c>
      <c r="BD374" s="91" t="str">
        <f t="shared" si="3202"/>
        <v/>
      </c>
      <c r="BE374" s="91" t="str">
        <f t="shared" si="3203"/>
        <v/>
      </c>
      <c r="BF374" s="91" t="str">
        <f t="shared" si="3204"/>
        <v/>
      </c>
      <c r="BG374" s="91" t="str">
        <f t="shared" si="3205"/>
        <v/>
      </c>
      <c r="BH374" s="91" t="str">
        <f t="shared" si="3206"/>
        <v/>
      </c>
      <c r="BI374" s="91" t="str">
        <f t="shared" si="3207"/>
        <v/>
      </c>
      <c r="BJ374" s="91" t="str">
        <f t="shared" si="3208"/>
        <v/>
      </c>
      <c r="BK374" s="91" t="str">
        <f t="shared" si="3209"/>
        <v/>
      </c>
      <c r="BL374" s="91" t="str">
        <f t="shared" si="3210"/>
        <v/>
      </c>
      <c r="BM374" s="91" t="str">
        <f t="shared" si="3211"/>
        <v/>
      </c>
      <c r="BN374" s="91" t="str">
        <f t="shared" si="3212"/>
        <v/>
      </c>
      <c r="BO374" s="91" t="str">
        <f t="shared" si="3213"/>
        <v/>
      </c>
      <c r="BP374" s="91" t="str">
        <f t="shared" si="3214"/>
        <v/>
      </c>
      <c r="BQ374" s="91" t="str">
        <f t="shared" si="3215"/>
        <v/>
      </c>
      <c r="BR374" s="91" t="str">
        <f t="shared" si="3216"/>
        <v/>
      </c>
      <c r="BS374" s="91" t="str">
        <f t="shared" si="3217"/>
        <v/>
      </c>
      <c r="BT374" s="91" t="str">
        <f t="shared" si="3218"/>
        <v/>
      </c>
      <c r="BU374" s="91" t="str">
        <f t="shared" si="3219"/>
        <v/>
      </c>
      <c r="BV374" s="91" t="str">
        <f t="shared" si="3220"/>
        <v/>
      </c>
      <c r="BW374" s="91" t="str">
        <f t="shared" si="3221"/>
        <v/>
      </c>
      <c r="BX374" s="91" t="str">
        <f t="shared" si="3222"/>
        <v/>
      </c>
      <c r="BY374" s="91" t="str">
        <f t="shared" si="3223"/>
        <v/>
      </c>
      <c r="BZ374" s="91" t="str">
        <f t="shared" si="3224"/>
        <v/>
      </c>
      <c r="CA374" s="91" t="str">
        <f t="shared" si="3225"/>
        <v/>
      </c>
      <c r="CB374" s="91" t="str">
        <f t="shared" si="3226"/>
        <v/>
      </c>
      <c r="CC374" s="91" t="str">
        <f t="shared" si="3227"/>
        <v/>
      </c>
      <c r="CD374" s="91" t="str">
        <f t="shared" si="3228"/>
        <v/>
      </c>
      <c r="CE374" s="91" t="str">
        <f t="shared" si="3229"/>
        <v/>
      </c>
      <c r="CF374" s="91" t="str">
        <f t="shared" si="3230"/>
        <v/>
      </c>
      <c r="CG374" s="91" t="str">
        <f t="shared" si="3231"/>
        <v/>
      </c>
      <c r="CH374" s="91" t="str">
        <f t="shared" si="3232"/>
        <v/>
      </c>
      <c r="CI374" s="91" t="str">
        <f t="shared" si="3233"/>
        <v>нет</v>
      </c>
      <c r="CJ374" s="63" t="e">
        <f>IF(LEN('Описание предлагаемого товара'!#REF!)&gt;0,'Описание предлагаемого товара'!#REF!,"")</f>
        <v>#REF!</v>
      </c>
      <c r="CK374" s="91" t="e">
        <f t="shared" ref="CK374:CL374" si="3561">IFERROR(REPLACE(CJ374,FIND(CHAR(10),CJ374,1),1,""),CJ374)</f>
        <v>#REF!</v>
      </c>
      <c r="CL374" s="91" t="e">
        <f t="shared" si="3561"/>
        <v>#REF!</v>
      </c>
      <c r="CM374" s="91" t="e">
        <f t="shared" si="3235"/>
        <v>#REF!</v>
      </c>
      <c r="CN374" s="91" t="e">
        <f t="shared" si="3236"/>
        <v>#REF!</v>
      </c>
      <c r="CO374" s="91" t="e">
        <f t="shared" si="3237"/>
        <v>#REF!</v>
      </c>
      <c r="CP374" s="90" t="e">
        <f>IF(AU374="Не указан реестровый номер (мера нац.режима Запрет)","",IF(CI374="нет","",IF(CU374="да","исключение(не смотрим баллы)",IFERROR(IF(CI374*1&gt;0,IFERROR(IF(VLOOKUP(CI374*1,Обработ.выгрузка_реестра_РФ!$A:$G,7,)=0,"Баллы не установлены",VLOOKUP(CI374*1,Обработ.выгрузка_реестра_РФ!$A:$G,7,)),IF(LEN(CI374)&gt;14,"","нет номера в реестре РФ")),""),IF(LEN(CI374)=0,"","Некорректный реестровый номер")))))</f>
        <v>#REF!</v>
      </c>
      <c r="CQ374" s="33" t="e">
        <f>IF(LEN(C374)&gt;0,IFERROR(IF(LEN(H374)&gt;0,IF(LEN(VLOOKUP(H374,'исключения(не_смотрим_баллы)'!$A:$C,1,))&gt;0,"да","нет"),"не введен ОКПД2"),"нет"),"")</f>
        <v>#REF!</v>
      </c>
      <c r="CR374" s="33" t="e">
        <f ca="1">IF(CQ374="да",IF(TODAY()&lt;VLOOKUP(H374,'исключения(не_смотрим_баллы)'!$A:$C,3,),"да","нет"),"")</f>
        <v>#REF!</v>
      </c>
      <c r="CS374" s="33" t="str">
        <f>IFERROR(IF(CQ374="да",IF(VLOOKUP(CI374*1,Обработ.выгрузка_реестра_РФ!$A:$G,2,)&lt;VLOOKUP(H374,'исключения(не_смотрим_баллы)'!$A:$C,2,),"да","нет"),""),"")</f>
        <v/>
      </c>
      <c r="CT374" s="24"/>
      <c r="CU374" s="33" t="e">
        <f t="shared" si="3249"/>
        <v>#REF!</v>
      </c>
      <c r="CV374" s="91" t="e">
        <f t="shared" si="3250"/>
        <v>#REF!</v>
      </c>
      <c r="CW374" s="27" t="e">
        <f t="shared" si="3251"/>
        <v>#REF!</v>
      </c>
      <c r="CX374" s="26" t="e">
        <f t="shared" si="3180"/>
        <v>#REF!</v>
      </c>
      <c r="CY374" s="64" t="e">
        <f>IF(LEN('Описание предлагаемого товара'!#REF!)&gt;0,'Описание предлагаемого товара'!#REF!,"")</f>
        <v>#REF!</v>
      </c>
      <c r="CZ374" s="95" t="e">
        <f t="shared" si="3238"/>
        <v>#REF!</v>
      </c>
      <c r="DA374" s="95" t="e">
        <f t="shared" ref="DA374" si="3562">IFERROR(REPLACE(CZ374,FIND(" ",CZ374,1),1,""),CZ374)</f>
        <v>#REF!</v>
      </c>
      <c r="DB374" s="95" t="e">
        <f t="shared" si="3182"/>
        <v>#REF!</v>
      </c>
      <c r="DC374" s="95" t="e">
        <f t="shared" ref="DC374:DD374" si="3563">IFERROR(REPLACE(DB374,FIND("г.",DB374,1),2,""),DB374)</f>
        <v>#REF!</v>
      </c>
      <c r="DD374" s="95" t="e">
        <f t="shared" si="3563"/>
        <v>#REF!</v>
      </c>
      <c r="DE374" s="95" t="e">
        <f t="shared" ref="DE374:DF374" si="3564">IFERROR(REPLACE(DD374,FIND("г",DD374,1),1,""),DD374)</f>
        <v>#REF!</v>
      </c>
      <c r="DF374" s="95" t="e">
        <f t="shared" si="3564"/>
        <v>#REF!</v>
      </c>
      <c r="DG374" s="95" t="e">
        <f t="shared" si="3255"/>
        <v>#REF!</v>
      </c>
      <c r="DH374" s="25" t="str">
        <f>IFERROR(VLOOKUP(CI374*1,Обработ.выгрузка_реестра_РФ!$A:$G,5,),"")</f>
        <v/>
      </c>
      <c r="DI374" s="27" t="str">
        <f t="shared" si="3265"/>
        <v/>
      </c>
      <c r="DJ374" s="27" t="str">
        <f t="shared" ca="1" si="3242"/>
        <v/>
      </c>
      <c r="DK374" s="63" t="e">
        <f>IF(LEN('Описание предлагаемого товара'!#REF!)&gt;0,'Описание предлагаемого товара'!#REF!,"")</f>
        <v>#REF!</v>
      </c>
      <c r="DL374" s="63" t="e">
        <f>IF(LEN('Описание предлагаемого товара'!#REF!)&gt;0,'Описание предлагаемого товара'!#REF!,"")</f>
        <v>#REF!</v>
      </c>
      <c r="DM374" s="32"/>
    </row>
    <row r="375" spans="1:117" ht="48.75" customHeight="1" x14ac:dyDescent="0.25">
      <c r="A375" s="61" t="e">
        <f>IF(LEN('Описание предлагаемого товара'!#REF!)&gt;0,'Описание предлагаемого товара'!#REF!,"")</f>
        <v>#REF!</v>
      </c>
      <c r="B375" s="65" t="e">
        <f>IF(LEN('Описание предлагаемого товара'!#REF!)&gt;0,'Описание предлагаемого товара'!#REF!,"")</f>
        <v>#REF!</v>
      </c>
      <c r="C375" s="61" t="e">
        <f>IF(LEN('Описание предлагаемого товара'!#REF!)&gt;0,'Описание предлагаемого товара'!#REF!,"")</f>
        <v>#REF!</v>
      </c>
      <c r="D375" s="61" t="e">
        <f>IF(LEN('Описание предлагаемого товара'!#REF!)&gt;0,'Описание предлагаемого товара'!#REF!,"")</f>
        <v>#REF!</v>
      </c>
      <c r="E375" s="61" t="e">
        <f>IF(LEN('Описание предлагаемого товара'!#REF!)&gt;0,'Описание предлагаемого товара'!#REF!,"")</f>
        <v>#REF!</v>
      </c>
      <c r="F375" s="61" t="e">
        <f>IF(LEN('Описание предлагаемого товара'!#REF!)&gt;0,'Описание предлагаемого товара'!#REF!,"")</f>
        <v>#REF!</v>
      </c>
      <c r="G375" s="61" t="e">
        <f>IF(LEN('Описание предлагаемого товара'!#REF!)&gt;0,'Описание предлагаемого товара'!#REF!,"")</f>
        <v>#REF!</v>
      </c>
      <c r="H375" s="61" t="e">
        <f>IF(LEN('Описание предлагаемого товара'!#REF!)&gt;0,'Описание предлагаемого товара'!#REF!,"")</f>
        <v>#REF!</v>
      </c>
      <c r="I375" s="61" t="e">
        <f>IF(LEN('Описание предлагаемого товара'!#REF!)&gt;0,'Описание предлагаемого товара'!#REF!,"")</f>
        <v>#REF!</v>
      </c>
      <c r="J375" s="38" t="str">
        <f>IFERROR(VLOOKUP(B375,SAP!$A:$E,5,),"")</f>
        <v/>
      </c>
      <c r="K375" s="40" t="str">
        <f t="shared" si="3185"/>
        <v/>
      </c>
      <c r="L375" s="61" t="e">
        <f>IF(LEN('Описание предлагаемого товара'!#REF!)&gt;0,IFERROR('Описание предлагаемого товара'!#REF!*1,""),"")</f>
        <v>#REF!</v>
      </c>
      <c r="M375" s="39" t="str">
        <f>IFERROR(VLOOKUP(B375,SAP!$A:$E,2,),"")</f>
        <v/>
      </c>
      <c r="N375" s="41" t="str">
        <f t="shared" si="3321"/>
        <v/>
      </c>
      <c r="O375" s="39" t="str">
        <f t="shared" si="3172"/>
        <v/>
      </c>
      <c r="P375" s="36" t="e">
        <f>IF(LEN('Описание предлагаемого товара'!#REF!)&gt;0,'Описание предлагаемого товара'!#REF!,"")</f>
        <v>#REF!</v>
      </c>
      <c r="Q37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75" s="37" t="e">
        <f>IF(LEN('Описание предлагаемого товара'!#REF!)&gt;0,'Описание предлагаемого товара'!#REF!,"")</f>
        <v>#REF!</v>
      </c>
      <c r="S375" s="37" t="e">
        <f>IF(LEN('Описание предлагаемого товара'!#REF!)&gt;0,'Описание предлагаемого товара'!#REF!,"")</f>
        <v>#REF!</v>
      </c>
      <c r="T37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75" s="23" t="str">
        <f>IFERROR(VLOOKUP(CI375*1,Обработ.выгрузка_реестра_РФ!$A:$G,6,),"")</f>
        <v/>
      </c>
      <c r="V375" s="61" t="e">
        <f>IF(LEN('Описание предлагаемого товара'!#REF!)&gt;0,'Описание предлагаемого товара'!#REF!,"")</f>
        <v>#REF!</v>
      </c>
      <c r="W375" s="62" t="e">
        <f>IF(LEN('Описание предлагаемого товара'!#REF!)&gt;0,'Описание предлагаемого товара'!#REF!,"")</f>
        <v>#REF!</v>
      </c>
      <c r="X375" s="91" t="e">
        <f t="shared" ref="X375:Y375" si="3565">IFERROR(REPLACE(W375,FIND(CHAR(10),W375,1),1," "),W375)</f>
        <v>#REF!</v>
      </c>
      <c r="Y375" s="91" t="e">
        <f t="shared" si="3565"/>
        <v>#REF!</v>
      </c>
      <c r="Z375" s="91" t="e">
        <f t="shared" si="3187"/>
        <v>#REF!</v>
      </c>
      <c r="AA375" s="91" t="e">
        <f t="shared" si="3188"/>
        <v>#REF!</v>
      </c>
      <c r="AB375" s="91" t="e">
        <f t="shared" si="3189"/>
        <v>#REF!</v>
      </c>
      <c r="AC375" s="91" t="e">
        <f t="shared" ref="AC375:AF375" si="3566">IFERROR(REPLACE(AB375,FIND("  ",AB375,1),2," "),AB375)</f>
        <v>#REF!</v>
      </c>
      <c r="AD375" s="91" t="e">
        <f t="shared" si="3566"/>
        <v>#REF!</v>
      </c>
      <c r="AE375" s="91" t="e">
        <f t="shared" si="3566"/>
        <v>#REF!</v>
      </c>
      <c r="AF375" s="91" t="e">
        <f t="shared" si="3566"/>
        <v>#REF!</v>
      </c>
      <c r="AG375" s="23" t="str">
        <f>IFERROR(VLOOKUP(CI375*1,Обработ.выгрузка_реестра_РФ!$A:$G,4,),"")</f>
        <v/>
      </c>
      <c r="AH375" s="91" t="str">
        <f t="shared" ref="AH375:AI375" si="3567">IFERROR(REPLACE(AG375,FIND("-",AG375,1),1,"*"),AG375)</f>
        <v/>
      </c>
      <c r="AI375" s="91" t="str">
        <f t="shared" si="3567"/>
        <v/>
      </c>
      <c r="AJ375" s="27" t="str">
        <f t="shared" si="3287"/>
        <v/>
      </c>
      <c r="AK375" s="63" t="e">
        <f>IF(LEN('Описание предлагаемого товара'!#REF!)&gt;0,'Описание предлагаемого товара'!#REF!,"")</f>
        <v>#REF!</v>
      </c>
      <c r="AL375" s="91" t="e">
        <f t="shared" ref="AL375:AM375" si="3568">IFERROR(REPLACE(AK375,FIND(CHAR(10),AK375,1),1,""),AK375)</f>
        <v>#REF!</v>
      </c>
      <c r="AM375" s="91" t="e">
        <f t="shared" si="3568"/>
        <v>#REF!</v>
      </c>
      <c r="AN375" s="91" t="e">
        <f t="shared" ref="AN375:AR375" si="3569">IFERROR(REPLACE(AM375,FIND(" ",AM375,1),1,""),AM375)</f>
        <v>#REF!</v>
      </c>
      <c r="AO375" s="91" t="e">
        <f t="shared" si="3569"/>
        <v>#REF!</v>
      </c>
      <c r="AP375" s="91" t="e">
        <f t="shared" si="3569"/>
        <v>#REF!</v>
      </c>
      <c r="AQ375" s="91" t="e">
        <f t="shared" si="3569"/>
        <v>#REF!</v>
      </c>
      <c r="AR375" s="91" t="e">
        <f t="shared" si="3569"/>
        <v>#REF!</v>
      </c>
      <c r="AS375" s="91" t="e">
        <f t="shared" si="3194"/>
        <v>#REF!</v>
      </c>
      <c r="AT375" s="91" t="e">
        <f t="shared" si="3195"/>
        <v>#REF!</v>
      </c>
      <c r="AU375" s="32" t="e">
        <f t="shared" si="3178"/>
        <v>#REF!</v>
      </c>
      <c r="AV375" s="93" t="e">
        <f>'Описание предлагаемого товара'!#REF!</f>
        <v>#REF!</v>
      </c>
      <c r="AW375" s="91" t="e">
        <f>MIN(SEARCH({0,1,2,3,4,5,6,7,8,9},AV375&amp; "0123456789"))</f>
        <v>#REF!</v>
      </c>
      <c r="AX375" s="91" t="str">
        <f t="shared" si="3196"/>
        <v/>
      </c>
      <c r="AY375" s="91" t="str">
        <f t="shared" si="3197"/>
        <v/>
      </c>
      <c r="AZ375" s="91" t="str">
        <f t="shared" si="3198"/>
        <v/>
      </c>
      <c r="BA375" s="91" t="str">
        <f t="shared" si="3199"/>
        <v/>
      </c>
      <c r="BB375" s="91" t="str">
        <f t="shared" si="3200"/>
        <v/>
      </c>
      <c r="BC375" s="91" t="str">
        <f t="shared" si="3201"/>
        <v/>
      </c>
      <c r="BD375" s="91" t="str">
        <f t="shared" si="3202"/>
        <v/>
      </c>
      <c r="BE375" s="91" t="str">
        <f t="shared" si="3203"/>
        <v/>
      </c>
      <c r="BF375" s="91" t="str">
        <f t="shared" si="3204"/>
        <v/>
      </c>
      <c r="BG375" s="91" t="str">
        <f t="shared" si="3205"/>
        <v/>
      </c>
      <c r="BH375" s="91" t="str">
        <f t="shared" si="3206"/>
        <v/>
      </c>
      <c r="BI375" s="91" t="str">
        <f t="shared" si="3207"/>
        <v/>
      </c>
      <c r="BJ375" s="91" t="str">
        <f t="shared" si="3208"/>
        <v/>
      </c>
      <c r="BK375" s="91" t="str">
        <f t="shared" si="3209"/>
        <v/>
      </c>
      <c r="BL375" s="91" t="str">
        <f t="shared" si="3210"/>
        <v/>
      </c>
      <c r="BM375" s="91" t="str">
        <f t="shared" si="3211"/>
        <v/>
      </c>
      <c r="BN375" s="91" t="str">
        <f t="shared" si="3212"/>
        <v/>
      </c>
      <c r="BO375" s="91" t="str">
        <f t="shared" si="3213"/>
        <v/>
      </c>
      <c r="BP375" s="91" t="str">
        <f t="shared" si="3214"/>
        <v/>
      </c>
      <c r="BQ375" s="91" t="str">
        <f t="shared" si="3215"/>
        <v/>
      </c>
      <c r="BR375" s="91" t="str">
        <f t="shared" si="3216"/>
        <v/>
      </c>
      <c r="BS375" s="91" t="str">
        <f t="shared" si="3217"/>
        <v/>
      </c>
      <c r="BT375" s="91" t="str">
        <f t="shared" si="3218"/>
        <v/>
      </c>
      <c r="BU375" s="91" t="str">
        <f t="shared" si="3219"/>
        <v/>
      </c>
      <c r="BV375" s="91" t="str">
        <f t="shared" si="3220"/>
        <v/>
      </c>
      <c r="BW375" s="91" t="str">
        <f t="shared" si="3221"/>
        <v/>
      </c>
      <c r="BX375" s="91" t="str">
        <f t="shared" si="3222"/>
        <v/>
      </c>
      <c r="BY375" s="91" t="str">
        <f t="shared" si="3223"/>
        <v/>
      </c>
      <c r="BZ375" s="91" t="str">
        <f t="shared" si="3224"/>
        <v/>
      </c>
      <c r="CA375" s="91" t="str">
        <f t="shared" si="3225"/>
        <v/>
      </c>
      <c r="CB375" s="91" t="str">
        <f t="shared" si="3226"/>
        <v/>
      </c>
      <c r="CC375" s="91" t="str">
        <f t="shared" si="3227"/>
        <v/>
      </c>
      <c r="CD375" s="91" t="str">
        <f t="shared" si="3228"/>
        <v/>
      </c>
      <c r="CE375" s="91" t="str">
        <f t="shared" si="3229"/>
        <v/>
      </c>
      <c r="CF375" s="91" t="str">
        <f t="shared" si="3230"/>
        <v/>
      </c>
      <c r="CG375" s="91" t="str">
        <f t="shared" si="3231"/>
        <v/>
      </c>
      <c r="CH375" s="91" t="str">
        <f t="shared" si="3232"/>
        <v/>
      </c>
      <c r="CI375" s="91" t="str">
        <f t="shared" si="3233"/>
        <v>нет</v>
      </c>
      <c r="CJ375" s="63" t="e">
        <f>IF(LEN('Описание предлагаемого товара'!#REF!)&gt;0,'Описание предлагаемого товара'!#REF!,"")</f>
        <v>#REF!</v>
      </c>
      <c r="CK375" s="91" t="e">
        <f t="shared" ref="CK375:CL375" si="3570">IFERROR(REPLACE(CJ375,FIND(CHAR(10),CJ375,1),1,""),CJ375)</f>
        <v>#REF!</v>
      </c>
      <c r="CL375" s="91" t="e">
        <f t="shared" si="3570"/>
        <v>#REF!</v>
      </c>
      <c r="CM375" s="91" t="e">
        <f t="shared" si="3235"/>
        <v>#REF!</v>
      </c>
      <c r="CN375" s="91" t="e">
        <f t="shared" si="3236"/>
        <v>#REF!</v>
      </c>
      <c r="CO375" s="91" t="e">
        <f t="shared" si="3237"/>
        <v>#REF!</v>
      </c>
      <c r="CP375" s="90" t="e">
        <f>IF(AU375="Не указан реестровый номер (мера нац.режима Запрет)","",IF(CI375="нет","",IF(CU375="да","исключение(не смотрим баллы)",IFERROR(IF(CI375*1&gt;0,IFERROR(IF(VLOOKUP(CI375*1,Обработ.выгрузка_реестра_РФ!$A:$G,7,)=0,"Баллы не установлены",VLOOKUP(CI375*1,Обработ.выгрузка_реестра_РФ!$A:$G,7,)),IF(LEN(CI375)&gt;14,"","нет номера в реестре РФ")),""),IF(LEN(CI375)=0,"","Некорректный реестровый номер")))))</f>
        <v>#REF!</v>
      </c>
      <c r="CQ375" s="33" t="e">
        <f>IF(LEN(C375)&gt;0,IFERROR(IF(LEN(H375)&gt;0,IF(LEN(VLOOKUP(H375,'исключения(не_смотрим_баллы)'!$A:$C,1,))&gt;0,"да","нет"),"не введен ОКПД2"),"нет"),"")</f>
        <v>#REF!</v>
      </c>
      <c r="CR375" s="33" t="e">
        <f ca="1">IF(CQ375="да",IF(TODAY()&lt;VLOOKUP(H375,'исключения(не_смотрим_баллы)'!$A:$C,3,),"да","нет"),"")</f>
        <v>#REF!</v>
      </c>
      <c r="CS375" s="33" t="str">
        <f>IFERROR(IF(CQ375="да",IF(VLOOKUP(CI375*1,Обработ.выгрузка_реестра_РФ!$A:$G,2,)&lt;VLOOKUP(H375,'исключения(не_смотрим_баллы)'!$A:$C,2,),"да","нет"),""),"")</f>
        <v/>
      </c>
      <c r="CT375" s="24"/>
      <c r="CU375" s="33" t="e">
        <f t="shared" si="3249"/>
        <v>#REF!</v>
      </c>
      <c r="CV375" s="91" t="e">
        <f t="shared" si="3250"/>
        <v>#REF!</v>
      </c>
      <c r="CW375" s="27" t="e">
        <f t="shared" si="3251"/>
        <v>#REF!</v>
      </c>
      <c r="CX375" s="26" t="e">
        <f t="shared" si="3180"/>
        <v>#REF!</v>
      </c>
      <c r="CY375" s="64" t="e">
        <f>IF(LEN('Описание предлагаемого товара'!#REF!)&gt;0,'Описание предлагаемого товара'!#REF!,"")</f>
        <v>#REF!</v>
      </c>
      <c r="CZ375" s="95" t="e">
        <f t="shared" si="3238"/>
        <v>#REF!</v>
      </c>
      <c r="DA375" s="95" t="e">
        <f t="shared" ref="DA375" si="3571">IFERROR(REPLACE(CZ375,FIND(" ",CZ375,1),1,""),CZ375)</f>
        <v>#REF!</v>
      </c>
      <c r="DB375" s="95" t="e">
        <f t="shared" si="3182"/>
        <v>#REF!</v>
      </c>
      <c r="DC375" s="95" t="e">
        <f t="shared" ref="DC375:DD375" si="3572">IFERROR(REPLACE(DB375,FIND("г.",DB375,1),2,""),DB375)</f>
        <v>#REF!</v>
      </c>
      <c r="DD375" s="95" t="e">
        <f t="shared" si="3572"/>
        <v>#REF!</v>
      </c>
      <c r="DE375" s="95" t="e">
        <f t="shared" ref="DE375:DF375" si="3573">IFERROR(REPLACE(DD375,FIND("г",DD375,1),1,""),DD375)</f>
        <v>#REF!</v>
      </c>
      <c r="DF375" s="95" t="e">
        <f t="shared" si="3573"/>
        <v>#REF!</v>
      </c>
      <c r="DG375" s="95" t="e">
        <f t="shared" si="3255"/>
        <v>#REF!</v>
      </c>
      <c r="DH375" s="25" t="str">
        <f>IFERROR(VLOOKUP(CI375*1,Обработ.выгрузка_реестра_РФ!$A:$G,5,),"")</f>
        <v/>
      </c>
      <c r="DI375" s="27" t="str">
        <f t="shared" si="3265"/>
        <v/>
      </c>
      <c r="DJ375" s="27" t="str">
        <f t="shared" ca="1" si="3242"/>
        <v/>
      </c>
      <c r="DK375" s="63" t="e">
        <f>IF(LEN('Описание предлагаемого товара'!#REF!)&gt;0,'Описание предлагаемого товара'!#REF!,"")</f>
        <v>#REF!</v>
      </c>
      <c r="DL375" s="63" t="e">
        <f>IF(LEN('Описание предлагаемого товара'!#REF!)&gt;0,'Описание предлагаемого товара'!#REF!,"")</f>
        <v>#REF!</v>
      </c>
      <c r="DM375" s="32"/>
    </row>
    <row r="376" spans="1:117" ht="48.75" customHeight="1" x14ac:dyDescent="0.25">
      <c r="A376" s="61" t="e">
        <f>IF(LEN('Описание предлагаемого товара'!#REF!)&gt;0,'Описание предлагаемого товара'!#REF!,"")</f>
        <v>#REF!</v>
      </c>
      <c r="B376" s="65" t="e">
        <f>IF(LEN('Описание предлагаемого товара'!#REF!)&gt;0,'Описание предлагаемого товара'!#REF!,"")</f>
        <v>#REF!</v>
      </c>
      <c r="C376" s="61" t="e">
        <f>IF(LEN('Описание предлагаемого товара'!#REF!)&gt;0,'Описание предлагаемого товара'!#REF!,"")</f>
        <v>#REF!</v>
      </c>
      <c r="D376" s="61" t="e">
        <f>IF(LEN('Описание предлагаемого товара'!#REF!)&gt;0,'Описание предлагаемого товара'!#REF!,"")</f>
        <v>#REF!</v>
      </c>
      <c r="E376" s="61" t="e">
        <f>IF(LEN('Описание предлагаемого товара'!#REF!)&gt;0,'Описание предлагаемого товара'!#REF!,"")</f>
        <v>#REF!</v>
      </c>
      <c r="F376" s="61" t="e">
        <f>IF(LEN('Описание предлагаемого товара'!#REF!)&gt;0,'Описание предлагаемого товара'!#REF!,"")</f>
        <v>#REF!</v>
      </c>
      <c r="G376" s="61" t="e">
        <f>IF(LEN('Описание предлагаемого товара'!#REF!)&gt;0,'Описание предлагаемого товара'!#REF!,"")</f>
        <v>#REF!</v>
      </c>
      <c r="H376" s="61" t="e">
        <f>IF(LEN('Описание предлагаемого товара'!#REF!)&gt;0,'Описание предлагаемого товара'!#REF!,"")</f>
        <v>#REF!</v>
      </c>
      <c r="I376" s="61" t="e">
        <f>IF(LEN('Описание предлагаемого товара'!#REF!)&gt;0,'Описание предлагаемого товара'!#REF!,"")</f>
        <v>#REF!</v>
      </c>
      <c r="J376" s="38" t="str">
        <f>IFERROR(VLOOKUP(B376,SAP!$A:$E,5,),"")</f>
        <v/>
      </c>
      <c r="K376" s="40" t="str">
        <f t="shared" si="3185"/>
        <v/>
      </c>
      <c r="L376" s="61" t="e">
        <f>IF(LEN('Описание предлагаемого товара'!#REF!)&gt;0,IFERROR('Описание предлагаемого товара'!#REF!*1,""),"")</f>
        <v>#REF!</v>
      </c>
      <c r="M376" s="39" t="str">
        <f>IFERROR(VLOOKUP(B376,SAP!$A:$E,2,),"")</f>
        <v/>
      </c>
      <c r="N376" s="41" t="str">
        <f t="shared" si="3321"/>
        <v/>
      </c>
      <c r="O376" s="39" t="str">
        <f t="shared" si="3172"/>
        <v/>
      </c>
      <c r="P376" s="36" t="e">
        <f>IF(LEN('Описание предлагаемого товара'!#REF!)&gt;0,'Описание предлагаемого товара'!#REF!,"")</f>
        <v>#REF!</v>
      </c>
      <c r="Q37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76" s="37" t="e">
        <f>IF(LEN('Описание предлагаемого товара'!#REF!)&gt;0,'Описание предлагаемого товара'!#REF!,"")</f>
        <v>#REF!</v>
      </c>
      <c r="S376" s="37" t="e">
        <f>IF(LEN('Описание предлагаемого товара'!#REF!)&gt;0,'Описание предлагаемого товара'!#REF!,"")</f>
        <v>#REF!</v>
      </c>
      <c r="T37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76" s="23" t="str">
        <f>IFERROR(VLOOKUP(CI376*1,Обработ.выгрузка_реестра_РФ!$A:$G,6,),"")</f>
        <v/>
      </c>
      <c r="V376" s="61" t="e">
        <f>IF(LEN('Описание предлагаемого товара'!#REF!)&gt;0,'Описание предлагаемого товара'!#REF!,"")</f>
        <v>#REF!</v>
      </c>
      <c r="W376" s="62" t="e">
        <f>IF(LEN('Описание предлагаемого товара'!#REF!)&gt;0,'Описание предлагаемого товара'!#REF!,"")</f>
        <v>#REF!</v>
      </c>
      <c r="X376" s="91" t="e">
        <f t="shared" ref="X376:Y376" si="3574">IFERROR(REPLACE(W376,FIND(CHAR(10),W376,1),1," "),W376)</f>
        <v>#REF!</v>
      </c>
      <c r="Y376" s="91" t="e">
        <f t="shared" si="3574"/>
        <v>#REF!</v>
      </c>
      <c r="Z376" s="91" t="e">
        <f t="shared" si="3187"/>
        <v>#REF!</v>
      </c>
      <c r="AA376" s="91" t="e">
        <f t="shared" si="3188"/>
        <v>#REF!</v>
      </c>
      <c r="AB376" s="91" t="e">
        <f t="shared" si="3189"/>
        <v>#REF!</v>
      </c>
      <c r="AC376" s="91" t="e">
        <f t="shared" ref="AC376:AF376" si="3575">IFERROR(REPLACE(AB376,FIND("  ",AB376,1),2," "),AB376)</f>
        <v>#REF!</v>
      </c>
      <c r="AD376" s="91" t="e">
        <f t="shared" si="3575"/>
        <v>#REF!</v>
      </c>
      <c r="AE376" s="91" t="e">
        <f t="shared" si="3575"/>
        <v>#REF!</v>
      </c>
      <c r="AF376" s="91" t="e">
        <f t="shared" si="3575"/>
        <v>#REF!</v>
      </c>
      <c r="AG376" s="23" t="str">
        <f>IFERROR(VLOOKUP(CI376*1,Обработ.выгрузка_реестра_РФ!$A:$G,4,),"")</f>
        <v/>
      </c>
      <c r="AH376" s="91" t="str">
        <f t="shared" ref="AH376:AI376" si="3576">IFERROR(REPLACE(AG376,FIND("-",AG376,1),1,"*"),AG376)</f>
        <v/>
      </c>
      <c r="AI376" s="91" t="str">
        <f t="shared" si="3576"/>
        <v/>
      </c>
      <c r="AJ376" s="27" t="str">
        <f t="shared" si="3287"/>
        <v/>
      </c>
      <c r="AK376" s="63" t="e">
        <f>IF(LEN('Описание предлагаемого товара'!#REF!)&gt;0,'Описание предлагаемого товара'!#REF!,"")</f>
        <v>#REF!</v>
      </c>
      <c r="AL376" s="91" t="e">
        <f t="shared" ref="AL376:AM376" si="3577">IFERROR(REPLACE(AK376,FIND(CHAR(10),AK376,1),1,""),AK376)</f>
        <v>#REF!</v>
      </c>
      <c r="AM376" s="91" t="e">
        <f t="shared" si="3577"/>
        <v>#REF!</v>
      </c>
      <c r="AN376" s="91" t="e">
        <f t="shared" ref="AN376:AR376" si="3578">IFERROR(REPLACE(AM376,FIND(" ",AM376,1),1,""),AM376)</f>
        <v>#REF!</v>
      </c>
      <c r="AO376" s="91" t="e">
        <f t="shared" si="3578"/>
        <v>#REF!</v>
      </c>
      <c r="AP376" s="91" t="e">
        <f t="shared" si="3578"/>
        <v>#REF!</v>
      </c>
      <c r="AQ376" s="91" t="e">
        <f t="shared" si="3578"/>
        <v>#REF!</v>
      </c>
      <c r="AR376" s="91" t="e">
        <f t="shared" si="3578"/>
        <v>#REF!</v>
      </c>
      <c r="AS376" s="91" t="e">
        <f t="shared" si="3194"/>
        <v>#REF!</v>
      </c>
      <c r="AT376" s="91" t="e">
        <f t="shared" si="3195"/>
        <v>#REF!</v>
      </c>
      <c r="AU376" s="32" t="e">
        <f t="shared" si="3178"/>
        <v>#REF!</v>
      </c>
      <c r="AV376" s="93" t="e">
        <f>'Описание предлагаемого товара'!#REF!</f>
        <v>#REF!</v>
      </c>
      <c r="AW376" s="91" t="e">
        <f>MIN(SEARCH({0,1,2,3,4,5,6,7,8,9},AV376&amp; "0123456789"))</f>
        <v>#REF!</v>
      </c>
      <c r="AX376" s="91" t="str">
        <f t="shared" si="3196"/>
        <v/>
      </c>
      <c r="AY376" s="91" t="str">
        <f t="shared" si="3197"/>
        <v/>
      </c>
      <c r="AZ376" s="91" t="str">
        <f t="shared" si="3198"/>
        <v/>
      </c>
      <c r="BA376" s="91" t="str">
        <f t="shared" si="3199"/>
        <v/>
      </c>
      <c r="BB376" s="91" t="str">
        <f t="shared" si="3200"/>
        <v/>
      </c>
      <c r="BC376" s="91" t="str">
        <f t="shared" si="3201"/>
        <v/>
      </c>
      <c r="BD376" s="91" t="str">
        <f t="shared" si="3202"/>
        <v/>
      </c>
      <c r="BE376" s="91" t="str">
        <f t="shared" si="3203"/>
        <v/>
      </c>
      <c r="BF376" s="91" t="str">
        <f t="shared" si="3204"/>
        <v/>
      </c>
      <c r="BG376" s="91" t="str">
        <f t="shared" si="3205"/>
        <v/>
      </c>
      <c r="BH376" s="91" t="str">
        <f t="shared" si="3206"/>
        <v/>
      </c>
      <c r="BI376" s="91" t="str">
        <f t="shared" si="3207"/>
        <v/>
      </c>
      <c r="BJ376" s="91" t="str">
        <f t="shared" si="3208"/>
        <v/>
      </c>
      <c r="BK376" s="91" t="str">
        <f t="shared" si="3209"/>
        <v/>
      </c>
      <c r="BL376" s="91" t="str">
        <f t="shared" si="3210"/>
        <v/>
      </c>
      <c r="BM376" s="91" t="str">
        <f t="shared" si="3211"/>
        <v/>
      </c>
      <c r="BN376" s="91" t="str">
        <f t="shared" si="3212"/>
        <v/>
      </c>
      <c r="BO376" s="91" t="str">
        <f t="shared" si="3213"/>
        <v/>
      </c>
      <c r="BP376" s="91" t="str">
        <f t="shared" si="3214"/>
        <v/>
      </c>
      <c r="BQ376" s="91" t="str">
        <f t="shared" si="3215"/>
        <v/>
      </c>
      <c r="BR376" s="91" t="str">
        <f t="shared" si="3216"/>
        <v/>
      </c>
      <c r="BS376" s="91" t="str">
        <f t="shared" si="3217"/>
        <v/>
      </c>
      <c r="BT376" s="91" t="str">
        <f t="shared" si="3218"/>
        <v/>
      </c>
      <c r="BU376" s="91" t="str">
        <f t="shared" si="3219"/>
        <v/>
      </c>
      <c r="BV376" s="91" t="str">
        <f t="shared" si="3220"/>
        <v/>
      </c>
      <c r="BW376" s="91" t="str">
        <f t="shared" si="3221"/>
        <v/>
      </c>
      <c r="BX376" s="91" t="str">
        <f t="shared" si="3222"/>
        <v/>
      </c>
      <c r="BY376" s="91" t="str">
        <f t="shared" si="3223"/>
        <v/>
      </c>
      <c r="BZ376" s="91" t="str">
        <f t="shared" si="3224"/>
        <v/>
      </c>
      <c r="CA376" s="91" t="str">
        <f t="shared" si="3225"/>
        <v/>
      </c>
      <c r="CB376" s="91" t="str">
        <f t="shared" si="3226"/>
        <v/>
      </c>
      <c r="CC376" s="91" t="str">
        <f t="shared" si="3227"/>
        <v/>
      </c>
      <c r="CD376" s="91" t="str">
        <f t="shared" si="3228"/>
        <v/>
      </c>
      <c r="CE376" s="91" t="str">
        <f t="shared" si="3229"/>
        <v/>
      </c>
      <c r="CF376" s="91" t="str">
        <f t="shared" si="3230"/>
        <v/>
      </c>
      <c r="CG376" s="91" t="str">
        <f t="shared" si="3231"/>
        <v/>
      </c>
      <c r="CH376" s="91" t="str">
        <f t="shared" si="3232"/>
        <v/>
      </c>
      <c r="CI376" s="91" t="str">
        <f t="shared" si="3233"/>
        <v>нет</v>
      </c>
      <c r="CJ376" s="63" t="e">
        <f>IF(LEN('Описание предлагаемого товара'!#REF!)&gt;0,'Описание предлагаемого товара'!#REF!,"")</f>
        <v>#REF!</v>
      </c>
      <c r="CK376" s="91" t="e">
        <f t="shared" ref="CK376:CL376" si="3579">IFERROR(REPLACE(CJ376,FIND(CHAR(10),CJ376,1),1,""),CJ376)</f>
        <v>#REF!</v>
      </c>
      <c r="CL376" s="91" t="e">
        <f t="shared" si="3579"/>
        <v>#REF!</v>
      </c>
      <c r="CM376" s="91" t="e">
        <f t="shared" si="3235"/>
        <v>#REF!</v>
      </c>
      <c r="CN376" s="91" t="e">
        <f t="shared" si="3236"/>
        <v>#REF!</v>
      </c>
      <c r="CO376" s="91" t="e">
        <f t="shared" si="3237"/>
        <v>#REF!</v>
      </c>
      <c r="CP376" s="90" t="e">
        <f>IF(AU376="Не указан реестровый номер (мера нац.режима Запрет)","",IF(CI376="нет","",IF(CU376="да","исключение(не смотрим баллы)",IFERROR(IF(CI376*1&gt;0,IFERROR(IF(VLOOKUP(CI376*1,Обработ.выгрузка_реестра_РФ!$A:$G,7,)=0,"Баллы не установлены",VLOOKUP(CI376*1,Обработ.выгрузка_реестра_РФ!$A:$G,7,)),IF(LEN(CI376)&gt;14,"","нет номера в реестре РФ")),""),IF(LEN(CI376)=0,"","Некорректный реестровый номер")))))</f>
        <v>#REF!</v>
      </c>
      <c r="CQ376" s="33" t="e">
        <f>IF(LEN(C376)&gt;0,IFERROR(IF(LEN(H376)&gt;0,IF(LEN(VLOOKUP(H376,'исключения(не_смотрим_баллы)'!$A:$C,1,))&gt;0,"да","нет"),"не введен ОКПД2"),"нет"),"")</f>
        <v>#REF!</v>
      </c>
      <c r="CR376" s="33" t="e">
        <f ca="1">IF(CQ376="да",IF(TODAY()&lt;VLOOKUP(H376,'исключения(не_смотрим_баллы)'!$A:$C,3,),"да","нет"),"")</f>
        <v>#REF!</v>
      </c>
      <c r="CS376" s="33" t="str">
        <f>IFERROR(IF(CQ376="да",IF(VLOOKUP(CI376*1,Обработ.выгрузка_реестра_РФ!$A:$G,2,)&lt;VLOOKUP(H376,'исключения(не_смотрим_баллы)'!$A:$C,2,),"да","нет"),""),"")</f>
        <v/>
      </c>
      <c r="CT376" s="24"/>
      <c r="CU376" s="33" t="e">
        <f t="shared" si="3249"/>
        <v>#REF!</v>
      </c>
      <c r="CV376" s="91" t="e">
        <f t="shared" si="3250"/>
        <v>#REF!</v>
      </c>
      <c r="CW376" s="27" t="e">
        <f t="shared" si="3251"/>
        <v>#REF!</v>
      </c>
      <c r="CX376" s="26" t="e">
        <f t="shared" si="3180"/>
        <v>#REF!</v>
      </c>
      <c r="CY376" s="64" t="e">
        <f>IF(LEN('Описание предлагаемого товара'!#REF!)&gt;0,'Описание предлагаемого товара'!#REF!,"")</f>
        <v>#REF!</v>
      </c>
      <c r="CZ376" s="95" t="e">
        <f t="shared" si="3238"/>
        <v>#REF!</v>
      </c>
      <c r="DA376" s="95" t="e">
        <f t="shared" ref="DA376" si="3580">IFERROR(REPLACE(CZ376,FIND(" ",CZ376,1),1,""),CZ376)</f>
        <v>#REF!</v>
      </c>
      <c r="DB376" s="95" t="e">
        <f t="shared" si="3182"/>
        <v>#REF!</v>
      </c>
      <c r="DC376" s="95" t="e">
        <f t="shared" ref="DC376:DD376" si="3581">IFERROR(REPLACE(DB376,FIND("г.",DB376,1),2,""),DB376)</f>
        <v>#REF!</v>
      </c>
      <c r="DD376" s="95" t="e">
        <f t="shared" si="3581"/>
        <v>#REF!</v>
      </c>
      <c r="DE376" s="95" t="e">
        <f t="shared" ref="DE376:DF376" si="3582">IFERROR(REPLACE(DD376,FIND("г",DD376,1),1,""),DD376)</f>
        <v>#REF!</v>
      </c>
      <c r="DF376" s="95" t="e">
        <f t="shared" si="3582"/>
        <v>#REF!</v>
      </c>
      <c r="DG376" s="95" t="e">
        <f t="shared" si="3255"/>
        <v>#REF!</v>
      </c>
      <c r="DH376" s="25" t="str">
        <f>IFERROR(VLOOKUP(CI376*1,Обработ.выгрузка_реестра_РФ!$A:$G,5,),"")</f>
        <v/>
      </c>
      <c r="DI376" s="27" t="str">
        <f t="shared" si="3265"/>
        <v/>
      </c>
      <c r="DJ376" s="27" t="str">
        <f t="shared" ca="1" si="3242"/>
        <v/>
      </c>
      <c r="DK376" s="63" t="e">
        <f>IF(LEN('Описание предлагаемого товара'!#REF!)&gt;0,'Описание предлагаемого товара'!#REF!,"")</f>
        <v>#REF!</v>
      </c>
      <c r="DL376" s="63" t="e">
        <f>IF(LEN('Описание предлагаемого товара'!#REF!)&gt;0,'Описание предлагаемого товара'!#REF!,"")</f>
        <v>#REF!</v>
      </c>
      <c r="DM376" s="32"/>
    </row>
    <row r="377" spans="1:117" ht="48.75" customHeight="1" x14ac:dyDescent="0.25">
      <c r="A377" s="61" t="e">
        <f>IF(LEN('Описание предлагаемого товара'!#REF!)&gt;0,'Описание предлагаемого товара'!#REF!,"")</f>
        <v>#REF!</v>
      </c>
      <c r="B377" s="65" t="e">
        <f>IF(LEN('Описание предлагаемого товара'!#REF!)&gt;0,'Описание предлагаемого товара'!#REF!,"")</f>
        <v>#REF!</v>
      </c>
      <c r="C377" s="61" t="e">
        <f>IF(LEN('Описание предлагаемого товара'!#REF!)&gt;0,'Описание предлагаемого товара'!#REF!,"")</f>
        <v>#REF!</v>
      </c>
      <c r="D377" s="61" t="e">
        <f>IF(LEN('Описание предлагаемого товара'!#REF!)&gt;0,'Описание предлагаемого товара'!#REF!,"")</f>
        <v>#REF!</v>
      </c>
      <c r="E377" s="61" t="e">
        <f>IF(LEN('Описание предлагаемого товара'!#REF!)&gt;0,'Описание предлагаемого товара'!#REF!,"")</f>
        <v>#REF!</v>
      </c>
      <c r="F377" s="61" t="e">
        <f>IF(LEN('Описание предлагаемого товара'!#REF!)&gt;0,'Описание предлагаемого товара'!#REF!,"")</f>
        <v>#REF!</v>
      </c>
      <c r="G377" s="61" t="e">
        <f>IF(LEN('Описание предлагаемого товара'!#REF!)&gt;0,'Описание предлагаемого товара'!#REF!,"")</f>
        <v>#REF!</v>
      </c>
      <c r="H377" s="61" t="e">
        <f>IF(LEN('Описание предлагаемого товара'!#REF!)&gt;0,'Описание предлагаемого товара'!#REF!,"")</f>
        <v>#REF!</v>
      </c>
      <c r="I377" s="61" t="e">
        <f>IF(LEN('Описание предлагаемого товара'!#REF!)&gt;0,'Описание предлагаемого товара'!#REF!,"")</f>
        <v>#REF!</v>
      </c>
      <c r="J377" s="38" t="str">
        <f>IFERROR(VLOOKUP(B377,SAP!$A:$E,5,),"")</f>
        <v/>
      </c>
      <c r="K377" s="40" t="str">
        <f t="shared" si="3185"/>
        <v/>
      </c>
      <c r="L377" s="61" t="e">
        <f>IF(LEN('Описание предлагаемого товара'!#REF!)&gt;0,IFERROR('Описание предлагаемого товара'!#REF!*1,""),"")</f>
        <v>#REF!</v>
      </c>
      <c r="M377" s="39" t="str">
        <f>IFERROR(VLOOKUP(B377,SAP!$A:$E,2,),"")</f>
        <v/>
      </c>
      <c r="N377" s="41" t="str">
        <f t="shared" si="3321"/>
        <v/>
      </c>
      <c r="O377" s="39" t="str">
        <f t="shared" si="3172"/>
        <v/>
      </c>
      <c r="P377" s="36" t="e">
        <f>IF(LEN('Описание предлагаемого товара'!#REF!)&gt;0,'Описание предлагаемого товара'!#REF!,"")</f>
        <v>#REF!</v>
      </c>
      <c r="Q37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77" s="37" t="e">
        <f>IF(LEN('Описание предлагаемого товара'!#REF!)&gt;0,'Описание предлагаемого товара'!#REF!,"")</f>
        <v>#REF!</v>
      </c>
      <c r="S377" s="37" t="e">
        <f>IF(LEN('Описание предлагаемого товара'!#REF!)&gt;0,'Описание предлагаемого товара'!#REF!,"")</f>
        <v>#REF!</v>
      </c>
      <c r="T37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77" s="23" t="str">
        <f>IFERROR(VLOOKUP(CI377*1,Обработ.выгрузка_реестра_РФ!$A:$G,6,),"")</f>
        <v/>
      </c>
      <c r="V377" s="61" t="e">
        <f>IF(LEN('Описание предлагаемого товара'!#REF!)&gt;0,'Описание предлагаемого товара'!#REF!,"")</f>
        <v>#REF!</v>
      </c>
      <c r="W377" s="62" t="e">
        <f>IF(LEN('Описание предлагаемого товара'!#REF!)&gt;0,'Описание предлагаемого товара'!#REF!,"")</f>
        <v>#REF!</v>
      </c>
      <c r="X377" s="91" t="e">
        <f t="shared" ref="X377:Y377" si="3583">IFERROR(REPLACE(W377,FIND(CHAR(10),W377,1),1," "),W377)</f>
        <v>#REF!</v>
      </c>
      <c r="Y377" s="91" t="e">
        <f t="shared" si="3583"/>
        <v>#REF!</v>
      </c>
      <c r="Z377" s="91" t="e">
        <f t="shared" si="3187"/>
        <v>#REF!</v>
      </c>
      <c r="AA377" s="91" t="e">
        <f t="shared" si="3188"/>
        <v>#REF!</v>
      </c>
      <c r="AB377" s="91" t="e">
        <f t="shared" si="3189"/>
        <v>#REF!</v>
      </c>
      <c r="AC377" s="91" t="e">
        <f t="shared" ref="AC377:AF377" si="3584">IFERROR(REPLACE(AB377,FIND("  ",AB377,1),2," "),AB377)</f>
        <v>#REF!</v>
      </c>
      <c r="AD377" s="91" t="e">
        <f t="shared" si="3584"/>
        <v>#REF!</v>
      </c>
      <c r="AE377" s="91" t="e">
        <f t="shared" si="3584"/>
        <v>#REF!</v>
      </c>
      <c r="AF377" s="91" t="e">
        <f t="shared" si="3584"/>
        <v>#REF!</v>
      </c>
      <c r="AG377" s="23" t="str">
        <f>IFERROR(VLOOKUP(CI377*1,Обработ.выгрузка_реестра_РФ!$A:$G,4,),"")</f>
        <v/>
      </c>
      <c r="AH377" s="91" t="str">
        <f t="shared" ref="AH377:AI377" si="3585">IFERROR(REPLACE(AG377,FIND("-",AG377,1),1,"*"),AG377)</f>
        <v/>
      </c>
      <c r="AI377" s="91" t="str">
        <f t="shared" si="3585"/>
        <v/>
      </c>
      <c r="AJ377" s="27" t="str">
        <f t="shared" si="3287"/>
        <v/>
      </c>
      <c r="AK377" s="63" t="e">
        <f>IF(LEN('Описание предлагаемого товара'!#REF!)&gt;0,'Описание предлагаемого товара'!#REF!,"")</f>
        <v>#REF!</v>
      </c>
      <c r="AL377" s="91" t="e">
        <f t="shared" ref="AL377:AM377" si="3586">IFERROR(REPLACE(AK377,FIND(CHAR(10),AK377,1),1,""),AK377)</f>
        <v>#REF!</v>
      </c>
      <c r="AM377" s="91" t="e">
        <f t="shared" si="3586"/>
        <v>#REF!</v>
      </c>
      <c r="AN377" s="91" t="e">
        <f t="shared" ref="AN377:AR377" si="3587">IFERROR(REPLACE(AM377,FIND(" ",AM377,1),1,""),AM377)</f>
        <v>#REF!</v>
      </c>
      <c r="AO377" s="91" t="e">
        <f t="shared" si="3587"/>
        <v>#REF!</v>
      </c>
      <c r="AP377" s="91" t="e">
        <f t="shared" si="3587"/>
        <v>#REF!</v>
      </c>
      <c r="AQ377" s="91" t="e">
        <f t="shared" si="3587"/>
        <v>#REF!</v>
      </c>
      <c r="AR377" s="91" t="e">
        <f t="shared" si="3587"/>
        <v>#REF!</v>
      </c>
      <c r="AS377" s="91" t="e">
        <f t="shared" si="3194"/>
        <v>#REF!</v>
      </c>
      <c r="AT377" s="91" t="e">
        <f t="shared" si="3195"/>
        <v>#REF!</v>
      </c>
      <c r="AU377" s="32" t="e">
        <f t="shared" si="3178"/>
        <v>#REF!</v>
      </c>
      <c r="AV377" s="93" t="e">
        <f>'Описание предлагаемого товара'!#REF!</f>
        <v>#REF!</v>
      </c>
      <c r="AW377" s="91" t="e">
        <f>MIN(SEARCH({0,1,2,3,4,5,6,7,8,9},AV377&amp; "0123456789"))</f>
        <v>#REF!</v>
      </c>
      <c r="AX377" s="91" t="str">
        <f t="shared" si="3196"/>
        <v/>
      </c>
      <c r="AY377" s="91" t="str">
        <f t="shared" si="3197"/>
        <v/>
      </c>
      <c r="AZ377" s="91" t="str">
        <f t="shared" si="3198"/>
        <v/>
      </c>
      <c r="BA377" s="91" t="str">
        <f t="shared" si="3199"/>
        <v/>
      </c>
      <c r="BB377" s="91" t="str">
        <f t="shared" si="3200"/>
        <v/>
      </c>
      <c r="BC377" s="91" t="str">
        <f t="shared" si="3201"/>
        <v/>
      </c>
      <c r="BD377" s="91" t="str">
        <f t="shared" si="3202"/>
        <v/>
      </c>
      <c r="BE377" s="91" t="str">
        <f t="shared" si="3203"/>
        <v/>
      </c>
      <c r="BF377" s="91" t="str">
        <f t="shared" si="3204"/>
        <v/>
      </c>
      <c r="BG377" s="91" t="str">
        <f t="shared" si="3205"/>
        <v/>
      </c>
      <c r="BH377" s="91" t="str">
        <f t="shared" si="3206"/>
        <v/>
      </c>
      <c r="BI377" s="91" t="str">
        <f t="shared" si="3207"/>
        <v/>
      </c>
      <c r="BJ377" s="91" t="str">
        <f t="shared" si="3208"/>
        <v/>
      </c>
      <c r="BK377" s="91" t="str">
        <f t="shared" si="3209"/>
        <v/>
      </c>
      <c r="BL377" s="91" t="str">
        <f t="shared" si="3210"/>
        <v/>
      </c>
      <c r="BM377" s="91" t="str">
        <f t="shared" si="3211"/>
        <v/>
      </c>
      <c r="BN377" s="91" t="str">
        <f t="shared" si="3212"/>
        <v/>
      </c>
      <c r="BO377" s="91" t="str">
        <f t="shared" si="3213"/>
        <v/>
      </c>
      <c r="BP377" s="91" t="str">
        <f t="shared" si="3214"/>
        <v/>
      </c>
      <c r="BQ377" s="91" t="str">
        <f t="shared" si="3215"/>
        <v/>
      </c>
      <c r="BR377" s="91" t="str">
        <f t="shared" si="3216"/>
        <v/>
      </c>
      <c r="BS377" s="91" t="str">
        <f t="shared" si="3217"/>
        <v/>
      </c>
      <c r="BT377" s="91" t="str">
        <f t="shared" si="3218"/>
        <v/>
      </c>
      <c r="BU377" s="91" t="str">
        <f t="shared" si="3219"/>
        <v/>
      </c>
      <c r="BV377" s="91" t="str">
        <f t="shared" si="3220"/>
        <v/>
      </c>
      <c r="BW377" s="91" t="str">
        <f t="shared" si="3221"/>
        <v/>
      </c>
      <c r="BX377" s="91" t="str">
        <f t="shared" si="3222"/>
        <v/>
      </c>
      <c r="BY377" s="91" t="str">
        <f t="shared" si="3223"/>
        <v/>
      </c>
      <c r="BZ377" s="91" t="str">
        <f t="shared" si="3224"/>
        <v/>
      </c>
      <c r="CA377" s="91" t="str">
        <f t="shared" si="3225"/>
        <v/>
      </c>
      <c r="CB377" s="91" t="str">
        <f t="shared" si="3226"/>
        <v/>
      </c>
      <c r="CC377" s="91" t="str">
        <f t="shared" si="3227"/>
        <v/>
      </c>
      <c r="CD377" s="91" t="str">
        <f t="shared" si="3228"/>
        <v/>
      </c>
      <c r="CE377" s="91" t="str">
        <f t="shared" si="3229"/>
        <v/>
      </c>
      <c r="CF377" s="91" t="str">
        <f t="shared" si="3230"/>
        <v/>
      </c>
      <c r="CG377" s="91" t="str">
        <f t="shared" si="3231"/>
        <v/>
      </c>
      <c r="CH377" s="91" t="str">
        <f t="shared" si="3232"/>
        <v/>
      </c>
      <c r="CI377" s="91" t="str">
        <f t="shared" si="3233"/>
        <v>нет</v>
      </c>
      <c r="CJ377" s="63" t="e">
        <f>IF(LEN('Описание предлагаемого товара'!#REF!)&gt;0,'Описание предлагаемого товара'!#REF!,"")</f>
        <v>#REF!</v>
      </c>
      <c r="CK377" s="91" t="e">
        <f t="shared" ref="CK377:CL377" si="3588">IFERROR(REPLACE(CJ377,FIND(CHAR(10),CJ377,1),1,""),CJ377)</f>
        <v>#REF!</v>
      </c>
      <c r="CL377" s="91" t="e">
        <f t="shared" si="3588"/>
        <v>#REF!</v>
      </c>
      <c r="CM377" s="91" t="e">
        <f t="shared" si="3235"/>
        <v>#REF!</v>
      </c>
      <c r="CN377" s="91" t="e">
        <f t="shared" si="3236"/>
        <v>#REF!</v>
      </c>
      <c r="CO377" s="91" t="e">
        <f t="shared" si="3237"/>
        <v>#REF!</v>
      </c>
      <c r="CP377" s="90" t="e">
        <f>IF(AU377="Не указан реестровый номер (мера нац.режима Запрет)","",IF(CI377="нет","",IF(CU377="да","исключение(не смотрим баллы)",IFERROR(IF(CI377*1&gt;0,IFERROR(IF(VLOOKUP(CI377*1,Обработ.выгрузка_реестра_РФ!$A:$G,7,)=0,"Баллы не установлены",VLOOKUP(CI377*1,Обработ.выгрузка_реестра_РФ!$A:$G,7,)),IF(LEN(CI377)&gt;14,"","нет номера в реестре РФ")),""),IF(LEN(CI377)=0,"","Некорректный реестровый номер")))))</f>
        <v>#REF!</v>
      </c>
      <c r="CQ377" s="33" t="e">
        <f>IF(LEN(C377)&gt;0,IFERROR(IF(LEN(H377)&gt;0,IF(LEN(VLOOKUP(H377,'исключения(не_смотрим_баллы)'!$A:$C,1,))&gt;0,"да","нет"),"не введен ОКПД2"),"нет"),"")</f>
        <v>#REF!</v>
      </c>
      <c r="CR377" s="33" t="e">
        <f ca="1">IF(CQ377="да",IF(TODAY()&lt;VLOOKUP(H377,'исключения(не_смотрим_баллы)'!$A:$C,3,),"да","нет"),"")</f>
        <v>#REF!</v>
      </c>
      <c r="CS377" s="33" t="str">
        <f>IFERROR(IF(CQ377="да",IF(VLOOKUP(CI377*1,Обработ.выгрузка_реестра_РФ!$A:$G,2,)&lt;VLOOKUP(H377,'исключения(не_смотрим_баллы)'!$A:$C,2,),"да","нет"),""),"")</f>
        <v/>
      </c>
      <c r="CT377" s="24"/>
      <c r="CU377" s="33" t="e">
        <f t="shared" si="3249"/>
        <v>#REF!</v>
      </c>
      <c r="CV377" s="91" t="e">
        <f t="shared" si="3250"/>
        <v>#REF!</v>
      </c>
      <c r="CW377" s="27" t="e">
        <f t="shared" si="3251"/>
        <v>#REF!</v>
      </c>
      <c r="CX377" s="26" t="e">
        <f t="shared" si="3180"/>
        <v>#REF!</v>
      </c>
      <c r="CY377" s="64" t="e">
        <f>IF(LEN('Описание предлагаемого товара'!#REF!)&gt;0,'Описание предлагаемого товара'!#REF!,"")</f>
        <v>#REF!</v>
      </c>
      <c r="CZ377" s="95" t="e">
        <f t="shared" si="3238"/>
        <v>#REF!</v>
      </c>
      <c r="DA377" s="95" t="e">
        <f t="shared" ref="DA377" si="3589">IFERROR(REPLACE(CZ377,FIND(" ",CZ377,1),1,""),CZ377)</f>
        <v>#REF!</v>
      </c>
      <c r="DB377" s="95" t="e">
        <f t="shared" si="3182"/>
        <v>#REF!</v>
      </c>
      <c r="DC377" s="95" t="e">
        <f t="shared" ref="DC377:DD377" si="3590">IFERROR(REPLACE(DB377,FIND("г.",DB377,1),2,""),DB377)</f>
        <v>#REF!</v>
      </c>
      <c r="DD377" s="95" t="e">
        <f t="shared" si="3590"/>
        <v>#REF!</v>
      </c>
      <c r="DE377" s="95" t="e">
        <f t="shared" ref="DE377:DF377" si="3591">IFERROR(REPLACE(DD377,FIND("г",DD377,1),1,""),DD377)</f>
        <v>#REF!</v>
      </c>
      <c r="DF377" s="95" t="e">
        <f t="shared" si="3591"/>
        <v>#REF!</v>
      </c>
      <c r="DG377" s="95" t="e">
        <f t="shared" si="3255"/>
        <v>#REF!</v>
      </c>
      <c r="DH377" s="25" t="str">
        <f>IFERROR(VLOOKUP(CI377*1,Обработ.выгрузка_реестра_РФ!$A:$G,5,),"")</f>
        <v/>
      </c>
      <c r="DI377" s="27" t="str">
        <f t="shared" si="3265"/>
        <v/>
      </c>
      <c r="DJ377" s="27" t="str">
        <f t="shared" ca="1" si="3242"/>
        <v/>
      </c>
      <c r="DK377" s="63" t="e">
        <f>IF(LEN('Описание предлагаемого товара'!#REF!)&gt;0,'Описание предлагаемого товара'!#REF!,"")</f>
        <v>#REF!</v>
      </c>
      <c r="DL377" s="63" t="e">
        <f>IF(LEN('Описание предлагаемого товара'!#REF!)&gt;0,'Описание предлагаемого товара'!#REF!,"")</f>
        <v>#REF!</v>
      </c>
      <c r="DM377" s="32"/>
    </row>
    <row r="378" spans="1:117" ht="48.75" customHeight="1" x14ac:dyDescent="0.25">
      <c r="A378" s="61" t="e">
        <f>IF(LEN('Описание предлагаемого товара'!#REF!)&gt;0,'Описание предлагаемого товара'!#REF!,"")</f>
        <v>#REF!</v>
      </c>
      <c r="B378" s="65" t="e">
        <f>IF(LEN('Описание предлагаемого товара'!#REF!)&gt;0,'Описание предлагаемого товара'!#REF!,"")</f>
        <v>#REF!</v>
      </c>
      <c r="C378" s="61" t="e">
        <f>IF(LEN('Описание предлагаемого товара'!#REF!)&gt;0,'Описание предлагаемого товара'!#REF!,"")</f>
        <v>#REF!</v>
      </c>
      <c r="D378" s="61" t="e">
        <f>IF(LEN('Описание предлагаемого товара'!#REF!)&gt;0,'Описание предлагаемого товара'!#REF!,"")</f>
        <v>#REF!</v>
      </c>
      <c r="E378" s="61" t="e">
        <f>IF(LEN('Описание предлагаемого товара'!#REF!)&gt;0,'Описание предлагаемого товара'!#REF!,"")</f>
        <v>#REF!</v>
      </c>
      <c r="F378" s="61" t="e">
        <f>IF(LEN('Описание предлагаемого товара'!#REF!)&gt;0,'Описание предлагаемого товара'!#REF!,"")</f>
        <v>#REF!</v>
      </c>
      <c r="G378" s="61" t="e">
        <f>IF(LEN('Описание предлагаемого товара'!#REF!)&gt;0,'Описание предлагаемого товара'!#REF!,"")</f>
        <v>#REF!</v>
      </c>
      <c r="H378" s="61" t="e">
        <f>IF(LEN('Описание предлагаемого товара'!#REF!)&gt;0,'Описание предлагаемого товара'!#REF!,"")</f>
        <v>#REF!</v>
      </c>
      <c r="I378" s="61" t="e">
        <f>IF(LEN('Описание предлагаемого товара'!#REF!)&gt;0,'Описание предлагаемого товара'!#REF!,"")</f>
        <v>#REF!</v>
      </c>
      <c r="J378" s="38" t="str">
        <f>IFERROR(VLOOKUP(B378,SAP!$A:$E,5,),"")</f>
        <v/>
      </c>
      <c r="K378" s="40" t="str">
        <f t="shared" si="3185"/>
        <v/>
      </c>
      <c r="L378" s="61" t="e">
        <f>IF(LEN('Описание предлагаемого товара'!#REF!)&gt;0,IFERROR('Описание предлагаемого товара'!#REF!*1,""),"")</f>
        <v>#REF!</v>
      </c>
      <c r="M378" s="39" t="str">
        <f>IFERROR(VLOOKUP(B378,SAP!$A:$E,2,),"")</f>
        <v/>
      </c>
      <c r="N378" s="41" t="str">
        <f t="shared" si="3321"/>
        <v/>
      </c>
      <c r="O378" s="39" t="str">
        <f t="shared" si="3172"/>
        <v/>
      </c>
      <c r="P378" s="36" t="e">
        <f>IF(LEN('Описание предлагаемого товара'!#REF!)&gt;0,'Описание предлагаемого товара'!#REF!,"")</f>
        <v>#REF!</v>
      </c>
      <c r="Q37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78" s="37" t="e">
        <f>IF(LEN('Описание предлагаемого товара'!#REF!)&gt;0,'Описание предлагаемого товара'!#REF!,"")</f>
        <v>#REF!</v>
      </c>
      <c r="S378" s="37" t="e">
        <f>IF(LEN('Описание предлагаемого товара'!#REF!)&gt;0,'Описание предлагаемого товара'!#REF!,"")</f>
        <v>#REF!</v>
      </c>
      <c r="T37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78" s="23" t="str">
        <f>IFERROR(VLOOKUP(CI378*1,Обработ.выгрузка_реестра_РФ!$A:$G,6,),"")</f>
        <v/>
      </c>
      <c r="V378" s="61" t="e">
        <f>IF(LEN('Описание предлагаемого товара'!#REF!)&gt;0,'Описание предлагаемого товара'!#REF!,"")</f>
        <v>#REF!</v>
      </c>
      <c r="W378" s="62" t="e">
        <f>IF(LEN('Описание предлагаемого товара'!#REF!)&gt;0,'Описание предлагаемого товара'!#REF!,"")</f>
        <v>#REF!</v>
      </c>
      <c r="X378" s="91" t="e">
        <f t="shared" ref="X378:Y378" si="3592">IFERROR(REPLACE(W378,FIND(CHAR(10),W378,1),1," "),W378)</f>
        <v>#REF!</v>
      </c>
      <c r="Y378" s="91" t="e">
        <f t="shared" si="3592"/>
        <v>#REF!</v>
      </c>
      <c r="Z378" s="91" t="e">
        <f t="shared" si="3187"/>
        <v>#REF!</v>
      </c>
      <c r="AA378" s="91" t="e">
        <f t="shared" si="3188"/>
        <v>#REF!</v>
      </c>
      <c r="AB378" s="91" t="e">
        <f t="shared" si="3189"/>
        <v>#REF!</v>
      </c>
      <c r="AC378" s="91" t="e">
        <f t="shared" ref="AC378:AF378" si="3593">IFERROR(REPLACE(AB378,FIND("  ",AB378,1),2," "),AB378)</f>
        <v>#REF!</v>
      </c>
      <c r="AD378" s="91" t="e">
        <f t="shared" si="3593"/>
        <v>#REF!</v>
      </c>
      <c r="AE378" s="91" t="e">
        <f t="shared" si="3593"/>
        <v>#REF!</v>
      </c>
      <c r="AF378" s="91" t="e">
        <f t="shared" si="3593"/>
        <v>#REF!</v>
      </c>
      <c r="AG378" s="23" t="str">
        <f>IFERROR(VLOOKUP(CI378*1,Обработ.выгрузка_реестра_РФ!$A:$G,4,),"")</f>
        <v/>
      </c>
      <c r="AH378" s="91" t="str">
        <f t="shared" ref="AH378:AI378" si="3594">IFERROR(REPLACE(AG378,FIND("-",AG378,1),1,"*"),AG378)</f>
        <v/>
      </c>
      <c r="AI378" s="91" t="str">
        <f t="shared" si="3594"/>
        <v/>
      </c>
      <c r="AJ378" s="27" t="str">
        <f t="shared" si="3287"/>
        <v/>
      </c>
      <c r="AK378" s="63" t="e">
        <f>IF(LEN('Описание предлагаемого товара'!#REF!)&gt;0,'Описание предлагаемого товара'!#REF!,"")</f>
        <v>#REF!</v>
      </c>
      <c r="AL378" s="91" t="e">
        <f t="shared" ref="AL378:AM378" si="3595">IFERROR(REPLACE(AK378,FIND(CHAR(10),AK378,1),1,""),AK378)</f>
        <v>#REF!</v>
      </c>
      <c r="AM378" s="91" t="e">
        <f t="shared" si="3595"/>
        <v>#REF!</v>
      </c>
      <c r="AN378" s="91" t="e">
        <f t="shared" ref="AN378:AR378" si="3596">IFERROR(REPLACE(AM378,FIND(" ",AM378,1),1,""),AM378)</f>
        <v>#REF!</v>
      </c>
      <c r="AO378" s="91" t="e">
        <f t="shared" si="3596"/>
        <v>#REF!</v>
      </c>
      <c r="AP378" s="91" t="e">
        <f t="shared" si="3596"/>
        <v>#REF!</v>
      </c>
      <c r="AQ378" s="91" t="e">
        <f t="shared" si="3596"/>
        <v>#REF!</v>
      </c>
      <c r="AR378" s="91" t="e">
        <f t="shared" si="3596"/>
        <v>#REF!</v>
      </c>
      <c r="AS378" s="91" t="e">
        <f t="shared" si="3194"/>
        <v>#REF!</v>
      </c>
      <c r="AT378" s="91" t="e">
        <f t="shared" si="3195"/>
        <v>#REF!</v>
      </c>
      <c r="AU378" s="32" t="e">
        <f t="shared" si="3178"/>
        <v>#REF!</v>
      </c>
      <c r="AV378" s="93" t="e">
        <f>'Описание предлагаемого товара'!#REF!</f>
        <v>#REF!</v>
      </c>
      <c r="AW378" s="91" t="e">
        <f>MIN(SEARCH({0,1,2,3,4,5,6,7,8,9},AV378&amp; "0123456789"))</f>
        <v>#REF!</v>
      </c>
      <c r="AX378" s="91" t="str">
        <f t="shared" si="3196"/>
        <v/>
      </c>
      <c r="AY378" s="91" t="str">
        <f t="shared" si="3197"/>
        <v/>
      </c>
      <c r="AZ378" s="91" t="str">
        <f t="shared" si="3198"/>
        <v/>
      </c>
      <c r="BA378" s="91" t="str">
        <f t="shared" si="3199"/>
        <v/>
      </c>
      <c r="BB378" s="91" t="str">
        <f t="shared" si="3200"/>
        <v/>
      </c>
      <c r="BC378" s="91" t="str">
        <f t="shared" si="3201"/>
        <v/>
      </c>
      <c r="BD378" s="91" t="str">
        <f t="shared" si="3202"/>
        <v/>
      </c>
      <c r="BE378" s="91" t="str">
        <f t="shared" si="3203"/>
        <v/>
      </c>
      <c r="BF378" s="91" t="str">
        <f t="shared" si="3204"/>
        <v/>
      </c>
      <c r="BG378" s="91" t="str">
        <f t="shared" si="3205"/>
        <v/>
      </c>
      <c r="BH378" s="91" t="str">
        <f t="shared" si="3206"/>
        <v/>
      </c>
      <c r="BI378" s="91" t="str">
        <f t="shared" si="3207"/>
        <v/>
      </c>
      <c r="BJ378" s="91" t="str">
        <f t="shared" si="3208"/>
        <v/>
      </c>
      <c r="BK378" s="91" t="str">
        <f t="shared" si="3209"/>
        <v/>
      </c>
      <c r="BL378" s="91" t="str">
        <f t="shared" si="3210"/>
        <v/>
      </c>
      <c r="BM378" s="91" t="str">
        <f t="shared" si="3211"/>
        <v/>
      </c>
      <c r="BN378" s="91" t="str">
        <f t="shared" si="3212"/>
        <v/>
      </c>
      <c r="BO378" s="91" t="str">
        <f t="shared" si="3213"/>
        <v/>
      </c>
      <c r="BP378" s="91" t="str">
        <f t="shared" si="3214"/>
        <v/>
      </c>
      <c r="BQ378" s="91" t="str">
        <f t="shared" si="3215"/>
        <v/>
      </c>
      <c r="BR378" s="91" t="str">
        <f t="shared" si="3216"/>
        <v/>
      </c>
      <c r="BS378" s="91" t="str">
        <f t="shared" si="3217"/>
        <v/>
      </c>
      <c r="BT378" s="91" t="str">
        <f t="shared" si="3218"/>
        <v/>
      </c>
      <c r="BU378" s="91" t="str">
        <f t="shared" si="3219"/>
        <v/>
      </c>
      <c r="BV378" s="91" t="str">
        <f t="shared" si="3220"/>
        <v/>
      </c>
      <c r="BW378" s="91" t="str">
        <f t="shared" si="3221"/>
        <v/>
      </c>
      <c r="BX378" s="91" t="str">
        <f t="shared" si="3222"/>
        <v/>
      </c>
      <c r="BY378" s="91" t="str">
        <f t="shared" si="3223"/>
        <v/>
      </c>
      <c r="BZ378" s="91" t="str">
        <f t="shared" si="3224"/>
        <v/>
      </c>
      <c r="CA378" s="91" t="str">
        <f t="shared" si="3225"/>
        <v/>
      </c>
      <c r="CB378" s="91" t="str">
        <f t="shared" si="3226"/>
        <v/>
      </c>
      <c r="CC378" s="91" t="str">
        <f t="shared" si="3227"/>
        <v/>
      </c>
      <c r="CD378" s="91" t="str">
        <f t="shared" si="3228"/>
        <v/>
      </c>
      <c r="CE378" s="91" t="str">
        <f t="shared" si="3229"/>
        <v/>
      </c>
      <c r="CF378" s="91" t="str">
        <f t="shared" si="3230"/>
        <v/>
      </c>
      <c r="CG378" s="91" t="str">
        <f t="shared" si="3231"/>
        <v/>
      </c>
      <c r="CH378" s="91" t="str">
        <f t="shared" si="3232"/>
        <v/>
      </c>
      <c r="CI378" s="91" t="str">
        <f t="shared" si="3233"/>
        <v>нет</v>
      </c>
      <c r="CJ378" s="63" t="e">
        <f>IF(LEN('Описание предлагаемого товара'!#REF!)&gt;0,'Описание предлагаемого товара'!#REF!,"")</f>
        <v>#REF!</v>
      </c>
      <c r="CK378" s="91" t="e">
        <f t="shared" ref="CK378:CL378" si="3597">IFERROR(REPLACE(CJ378,FIND(CHAR(10),CJ378,1),1,""),CJ378)</f>
        <v>#REF!</v>
      </c>
      <c r="CL378" s="91" t="e">
        <f t="shared" si="3597"/>
        <v>#REF!</v>
      </c>
      <c r="CM378" s="91" t="e">
        <f t="shared" si="3235"/>
        <v>#REF!</v>
      </c>
      <c r="CN378" s="91" t="e">
        <f t="shared" si="3236"/>
        <v>#REF!</v>
      </c>
      <c r="CO378" s="91" t="e">
        <f t="shared" si="3237"/>
        <v>#REF!</v>
      </c>
      <c r="CP378" s="90" t="e">
        <f>IF(AU378="Не указан реестровый номер (мера нац.режима Запрет)","",IF(CI378="нет","",IF(CU378="да","исключение(не смотрим баллы)",IFERROR(IF(CI378*1&gt;0,IFERROR(IF(VLOOKUP(CI378*1,Обработ.выгрузка_реестра_РФ!$A:$G,7,)=0,"Баллы не установлены",VLOOKUP(CI378*1,Обработ.выгрузка_реестра_РФ!$A:$G,7,)),IF(LEN(CI378)&gt;14,"","нет номера в реестре РФ")),""),IF(LEN(CI378)=0,"","Некорректный реестровый номер")))))</f>
        <v>#REF!</v>
      </c>
      <c r="CQ378" s="33" t="e">
        <f>IF(LEN(C378)&gt;0,IFERROR(IF(LEN(H378)&gt;0,IF(LEN(VLOOKUP(H378,'исключения(не_смотрим_баллы)'!$A:$C,1,))&gt;0,"да","нет"),"не введен ОКПД2"),"нет"),"")</f>
        <v>#REF!</v>
      </c>
      <c r="CR378" s="33" t="e">
        <f ca="1">IF(CQ378="да",IF(TODAY()&lt;VLOOKUP(H378,'исключения(не_смотрим_баллы)'!$A:$C,3,),"да","нет"),"")</f>
        <v>#REF!</v>
      </c>
      <c r="CS378" s="33" t="str">
        <f>IFERROR(IF(CQ378="да",IF(VLOOKUP(CI378*1,Обработ.выгрузка_реестра_РФ!$A:$G,2,)&lt;VLOOKUP(H378,'исключения(не_смотрим_баллы)'!$A:$C,2,),"да","нет"),""),"")</f>
        <v/>
      </c>
      <c r="CT378" s="24"/>
      <c r="CU378" s="33" t="e">
        <f t="shared" si="3249"/>
        <v>#REF!</v>
      </c>
      <c r="CV378" s="91" t="e">
        <f t="shared" si="3250"/>
        <v>#REF!</v>
      </c>
      <c r="CW378" s="27" t="e">
        <f t="shared" si="3251"/>
        <v>#REF!</v>
      </c>
      <c r="CX378" s="26" t="e">
        <f t="shared" si="3180"/>
        <v>#REF!</v>
      </c>
      <c r="CY378" s="64" t="e">
        <f>IF(LEN('Описание предлагаемого товара'!#REF!)&gt;0,'Описание предлагаемого товара'!#REF!,"")</f>
        <v>#REF!</v>
      </c>
      <c r="CZ378" s="95" t="e">
        <f t="shared" si="3238"/>
        <v>#REF!</v>
      </c>
      <c r="DA378" s="95" t="e">
        <f t="shared" ref="DA378" si="3598">IFERROR(REPLACE(CZ378,FIND(" ",CZ378,1),1,""),CZ378)</f>
        <v>#REF!</v>
      </c>
      <c r="DB378" s="95" t="e">
        <f t="shared" si="3182"/>
        <v>#REF!</v>
      </c>
      <c r="DC378" s="95" t="e">
        <f t="shared" ref="DC378:DD378" si="3599">IFERROR(REPLACE(DB378,FIND("г.",DB378,1),2,""),DB378)</f>
        <v>#REF!</v>
      </c>
      <c r="DD378" s="95" t="e">
        <f t="shared" si="3599"/>
        <v>#REF!</v>
      </c>
      <c r="DE378" s="95" t="e">
        <f t="shared" ref="DE378:DF378" si="3600">IFERROR(REPLACE(DD378,FIND("г",DD378,1),1,""),DD378)</f>
        <v>#REF!</v>
      </c>
      <c r="DF378" s="95" t="e">
        <f t="shared" si="3600"/>
        <v>#REF!</v>
      </c>
      <c r="DG378" s="95" t="e">
        <f t="shared" si="3255"/>
        <v>#REF!</v>
      </c>
      <c r="DH378" s="25" t="str">
        <f>IFERROR(VLOOKUP(CI378*1,Обработ.выгрузка_реестра_РФ!$A:$G,5,),"")</f>
        <v/>
      </c>
      <c r="DI378" s="27" t="str">
        <f t="shared" si="3265"/>
        <v/>
      </c>
      <c r="DJ378" s="27" t="str">
        <f t="shared" ca="1" si="3242"/>
        <v/>
      </c>
      <c r="DK378" s="63" t="e">
        <f>IF(LEN('Описание предлагаемого товара'!#REF!)&gt;0,'Описание предлагаемого товара'!#REF!,"")</f>
        <v>#REF!</v>
      </c>
      <c r="DL378" s="63" t="e">
        <f>IF(LEN('Описание предлагаемого товара'!#REF!)&gt;0,'Описание предлагаемого товара'!#REF!,"")</f>
        <v>#REF!</v>
      </c>
      <c r="DM378" s="32"/>
    </row>
    <row r="379" spans="1:117" ht="48.75" customHeight="1" x14ac:dyDescent="0.25">
      <c r="A379" s="61" t="e">
        <f>IF(LEN('Описание предлагаемого товара'!#REF!)&gt;0,'Описание предлагаемого товара'!#REF!,"")</f>
        <v>#REF!</v>
      </c>
      <c r="B379" s="65" t="e">
        <f>IF(LEN('Описание предлагаемого товара'!#REF!)&gt;0,'Описание предлагаемого товара'!#REF!,"")</f>
        <v>#REF!</v>
      </c>
      <c r="C379" s="61" t="e">
        <f>IF(LEN('Описание предлагаемого товара'!#REF!)&gt;0,'Описание предлагаемого товара'!#REF!,"")</f>
        <v>#REF!</v>
      </c>
      <c r="D379" s="61" t="e">
        <f>IF(LEN('Описание предлагаемого товара'!#REF!)&gt;0,'Описание предлагаемого товара'!#REF!,"")</f>
        <v>#REF!</v>
      </c>
      <c r="E379" s="61" t="e">
        <f>IF(LEN('Описание предлагаемого товара'!#REF!)&gt;0,'Описание предлагаемого товара'!#REF!,"")</f>
        <v>#REF!</v>
      </c>
      <c r="F379" s="61" t="e">
        <f>IF(LEN('Описание предлагаемого товара'!#REF!)&gt;0,'Описание предлагаемого товара'!#REF!,"")</f>
        <v>#REF!</v>
      </c>
      <c r="G379" s="61" t="e">
        <f>IF(LEN('Описание предлагаемого товара'!#REF!)&gt;0,'Описание предлагаемого товара'!#REF!,"")</f>
        <v>#REF!</v>
      </c>
      <c r="H379" s="61" t="e">
        <f>IF(LEN('Описание предлагаемого товара'!#REF!)&gt;0,'Описание предлагаемого товара'!#REF!,"")</f>
        <v>#REF!</v>
      </c>
      <c r="I379" s="61" t="e">
        <f>IF(LEN('Описание предлагаемого товара'!#REF!)&gt;0,'Описание предлагаемого товара'!#REF!,"")</f>
        <v>#REF!</v>
      </c>
      <c r="J379" s="38" t="str">
        <f>IFERROR(VLOOKUP(B379,SAP!$A:$E,5,),"")</f>
        <v/>
      </c>
      <c r="K379" s="40" t="str">
        <f t="shared" si="3185"/>
        <v/>
      </c>
      <c r="L379" s="61" t="e">
        <f>IF(LEN('Описание предлагаемого товара'!#REF!)&gt;0,IFERROR('Описание предлагаемого товара'!#REF!*1,""),"")</f>
        <v>#REF!</v>
      </c>
      <c r="M379" s="39" t="str">
        <f>IFERROR(VLOOKUP(B379,SAP!$A:$E,2,),"")</f>
        <v/>
      </c>
      <c r="N379" s="41" t="str">
        <f t="shared" si="3321"/>
        <v/>
      </c>
      <c r="O379" s="39" t="str">
        <f t="shared" si="3172"/>
        <v/>
      </c>
      <c r="P379" s="36" t="e">
        <f>IF(LEN('Описание предлагаемого товара'!#REF!)&gt;0,'Описание предлагаемого товара'!#REF!,"")</f>
        <v>#REF!</v>
      </c>
      <c r="Q37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79" s="37" t="e">
        <f>IF(LEN('Описание предлагаемого товара'!#REF!)&gt;0,'Описание предлагаемого товара'!#REF!,"")</f>
        <v>#REF!</v>
      </c>
      <c r="S379" s="37" t="e">
        <f>IF(LEN('Описание предлагаемого товара'!#REF!)&gt;0,'Описание предлагаемого товара'!#REF!,"")</f>
        <v>#REF!</v>
      </c>
      <c r="T37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79" s="23" t="str">
        <f>IFERROR(VLOOKUP(CI379*1,Обработ.выгрузка_реестра_РФ!$A:$G,6,),"")</f>
        <v/>
      </c>
      <c r="V379" s="61" t="e">
        <f>IF(LEN('Описание предлагаемого товара'!#REF!)&gt;0,'Описание предлагаемого товара'!#REF!,"")</f>
        <v>#REF!</v>
      </c>
      <c r="W379" s="62" t="e">
        <f>IF(LEN('Описание предлагаемого товара'!#REF!)&gt;0,'Описание предлагаемого товара'!#REF!,"")</f>
        <v>#REF!</v>
      </c>
      <c r="X379" s="91" t="e">
        <f t="shared" ref="X379:Y379" si="3601">IFERROR(REPLACE(W379,FIND(CHAR(10),W379,1),1," "),W379)</f>
        <v>#REF!</v>
      </c>
      <c r="Y379" s="91" t="e">
        <f t="shared" si="3601"/>
        <v>#REF!</v>
      </c>
      <c r="Z379" s="91" t="e">
        <f t="shared" si="3187"/>
        <v>#REF!</v>
      </c>
      <c r="AA379" s="91" t="e">
        <f t="shared" si="3188"/>
        <v>#REF!</v>
      </c>
      <c r="AB379" s="91" t="e">
        <f t="shared" si="3189"/>
        <v>#REF!</v>
      </c>
      <c r="AC379" s="91" t="e">
        <f t="shared" ref="AC379:AF379" si="3602">IFERROR(REPLACE(AB379,FIND("  ",AB379,1),2," "),AB379)</f>
        <v>#REF!</v>
      </c>
      <c r="AD379" s="91" t="e">
        <f t="shared" si="3602"/>
        <v>#REF!</v>
      </c>
      <c r="AE379" s="91" t="e">
        <f t="shared" si="3602"/>
        <v>#REF!</v>
      </c>
      <c r="AF379" s="91" t="e">
        <f t="shared" si="3602"/>
        <v>#REF!</v>
      </c>
      <c r="AG379" s="23" t="str">
        <f>IFERROR(VLOOKUP(CI379*1,Обработ.выгрузка_реестра_РФ!$A:$G,4,),"")</f>
        <v/>
      </c>
      <c r="AH379" s="91" t="str">
        <f t="shared" ref="AH379:AI379" si="3603">IFERROR(REPLACE(AG379,FIND("-",AG379,1),1,"*"),AG379)</f>
        <v/>
      </c>
      <c r="AI379" s="91" t="str">
        <f t="shared" si="3603"/>
        <v/>
      </c>
      <c r="AJ379" s="27" t="str">
        <f t="shared" si="3287"/>
        <v/>
      </c>
      <c r="AK379" s="63" t="e">
        <f>IF(LEN('Описание предлагаемого товара'!#REF!)&gt;0,'Описание предлагаемого товара'!#REF!,"")</f>
        <v>#REF!</v>
      </c>
      <c r="AL379" s="91" t="e">
        <f t="shared" ref="AL379:AM379" si="3604">IFERROR(REPLACE(AK379,FIND(CHAR(10),AK379,1),1,""),AK379)</f>
        <v>#REF!</v>
      </c>
      <c r="AM379" s="91" t="e">
        <f t="shared" si="3604"/>
        <v>#REF!</v>
      </c>
      <c r="AN379" s="91" t="e">
        <f t="shared" ref="AN379:AR379" si="3605">IFERROR(REPLACE(AM379,FIND(" ",AM379,1),1,""),AM379)</f>
        <v>#REF!</v>
      </c>
      <c r="AO379" s="91" t="e">
        <f t="shared" si="3605"/>
        <v>#REF!</v>
      </c>
      <c r="AP379" s="91" t="e">
        <f t="shared" si="3605"/>
        <v>#REF!</v>
      </c>
      <c r="AQ379" s="91" t="e">
        <f t="shared" si="3605"/>
        <v>#REF!</v>
      </c>
      <c r="AR379" s="91" t="e">
        <f t="shared" si="3605"/>
        <v>#REF!</v>
      </c>
      <c r="AS379" s="91" t="e">
        <f t="shared" si="3194"/>
        <v>#REF!</v>
      </c>
      <c r="AT379" s="91" t="e">
        <f t="shared" si="3195"/>
        <v>#REF!</v>
      </c>
      <c r="AU379" s="32" t="e">
        <f t="shared" si="3178"/>
        <v>#REF!</v>
      </c>
      <c r="AV379" s="93" t="e">
        <f>'Описание предлагаемого товара'!#REF!</f>
        <v>#REF!</v>
      </c>
      <c r="AW379" s="91" t="e">
        <f>MIN(SEARCH({0,1,2,3,4,5,6,7,8,9},AV379&amp; "0123456789"))</f>
        <v>#REF!</v>
      </c>
      <c r="AX379" s="91" t="str">
        <f t="shared" si="3196"/>
        <v/>
      </c>
      <c r="AY379" s="91" t="str">
        <f t="shared" si="3197"/>
        <v/>
      </c>
      <c r="AZ379" s="91" t="str">
        <f t="shared" si="3198"/>
        <v/>
      </c>
      <c r="BA379" s="91" t="str">
        <f t="shared" si="3199"/>
        <v/>
      </c>
      <c r="BB379" s="91" t="str">
        <f t="shared" si="3200"/>
        <v/>
      </c>
      <c r="BC379" s="91" t="str">
        <f t="shared" si="3201"/>
        <v/>
      </c>
      <c r="BD379" s="91" t="str">
        <f t="shared" si="3202"/>
        <v/>
      </c>
      <c r="BE379" s="91" t="str">
        <f t="shared" si="3203"/>
        <v/>
      </c>
      <c r="BF379" s="91" t="str">
        <f t="shared" si="3204"/>
        <v/>
      </c>
      <c r="BG379" s="91" t="str">
        <f t="shared" si="3205"/>
        <v/>
      </c>
      <c r="BH379" s="91" t="str">
        <f t="shared" si="3206"/>
        <v/>
      </c>
      <c r="BI379" s="91" t="str">
        <f t="shared" si="3207"/>
        <v/>
      </c>
      <c r="BJ379" s="91" t="str">
        <f t="shared" si="3208"/>
        <v/>
      </c>
      <c r="BK379" s="91" t="str">
        <f t="shared" si="3209"/>
        <v/>
      </c>
      <c r="BL379" s="91" t="str">
        <f t="shared" si="3210"/>
        <v/>
      </c>
      <c r="BM379" s="91" t="str">
        <f t="shared" si="3211"/>
        <v/>
      </c>
      <c r="BN379" s="91" t="str">
        <f t="shared" si="3212"/>
        <v/>
      </c>
      <c r="BO379" s="91" t="str">
        <f t="shared" si="3213"/>
        <v/>
      </c>
      <c r="BP379" s="91" t="str">
        <f t="shared" si="3214"/>
        <v/>
      </c>
      <c r="BQ379" s="91" t="str">
        <f t="shared" si="3215"/>
        <v/>
      </c>
      <c r="BR379" s="91" t="str">
        <f t="shared" si="3216"/>
        <v/>
      </c>
      <c r="BS379" s="91" t="str">
        <f t="shared" si="3217"/>
        <v/>
      </c>
      <c r="BT379" s="91" t="str">
        <f t="shared" si="3218"/>
        <v/>
      </c>
      <c r="BU379" s="91" t="str">
        <f t="shared" si="3219"/>
        <v/>
      </c>
      <c r="BV379" s="91" t="str">
        <f t="shared" si="3220"/>
        <v/>
      </c>
      <c r="BW379" s="91" t="str">
        <f t="shared" si="3221"/>
        <v/>
      </c>
      <c r="BX379" s="91" t="str">
        <f t="shared" si="3222"/>
        <v/>
      </c>
      <c r="BY379" s="91" t="str">
        <f t="shared" si="3223"/>
        <v/>
      </c>
      <c r="BZ379" s="91" t="str">
        <f t="shared" si="3224"/>
        <v/>
      </c>
      <c r="CA379" s="91" t="str">
        <f t="shared" si="3225"/>
        <v/>
      </c>
      <c r="CB379" s="91" t="str">
        <f t="shared" si="3226"/>
        <v/>
      </c>
      <c r="CC379" s="91" t="str">
        <f t="shared" si="3227"/>
        <v/>
      </c>
      <c r="CD379" s="91" t="str">
        <f t="shared" si="3228"/>
        <v/>
      </c>
      <c r="CE379" s="91" t="str">
        <f t="shared" si="3229"/>
        <v/>
      </c>
      <c r="CF379" s="91" t="str">
        <f t="shared" si="3230"/>
        <v/>
      </c>
      <c r="CG379" s="91" t="str">
        <f t="shared" si="3231"/>
        <v/>
      </c>
      <c r="CH379" s="91" t="str">
        <f t="shared" si="3232"/>
        <v/>
      </c>
      <c r="CI379" s="91" t="str">
        <f t="shared" si="3233"/>
        <v>нет</v>
      </c>
      <c r="CJ379" s="63" t="e">
        <f>IF(LEN('Описание предлагаемого товара'!#REF!)&gt;0,'Описание предлагаемого товара'!#REF!,"")</f>
        <v>#REF!</v>
      </c>
      <c r="CK379" s="91" t="e">
        <f t="shared" ref="CK379:CL379" si="3606">IFERROR(REPLACE(CJ379,FIND(CHAR(10),CJ379,1),1,""),CJ379)</f>
        <v>#REF!</v>
      </c>
      <c r="CL379" s="91" t="e">
        <f t="shared" si="3606"/>
        <v>#REF!</v>
      </c>
      <c r="CM379" s="91" t="e">
        <f t="shared" si="3235"/>
        <v>#REF!</v>
      </c>
      <c r="CN379" s="91" t="e">
        <f t="shared" si="3236"/>
        <v>#REF!</v>
      </c>
      <c r="CO379" s="91" t="e">
        <f t="shared" si="3237"/>
        <v>#REF!</v>
      </c>
      <c r="CP379" s="90" t="e">
        <f>IF(AU379="Не указан реестровый номер (мера нац.режима Запрет)","",IF(CI379="нет","",IF(CU379="да","исключение(не смотрим баллы)",IFERROR(IF(CI379*1&gt;0,IFERROR(IF(VLOOKUP(CI379*1,Обработ.выгрузка_реестра_РФ!$A:$G,7,)=0,"Баллы не установлены",VLOOKUP(CI379*1,Обработ.выгрузка_реестра_РФ!$A:$G,7,)),IF(LEN(CI379)&gt;14,"","нет номера в реестре РФ")),""),IF(LEN(CI379)=0,"","Некорректный реестровый номер")))))</f>
        <v>#REF!</v>
      </c>
      <c r="CQ379" s="33" t="e">
        <f>IF(LEN(C379)&gt;0,IFERROR(IF(LEN(H379)&gt;0,IF(LEN(VLOOKUP(H379,'исключения(не_смотрим_баллы)'!$A:$C,1,))&gt;0,"да","нет"),"не введен ОКПД2"),"нет"),"")</f>
        <v>#REF!</v>
      </c>
      <c r="CR379" s="33" t="e">
        <f ca="1">IF(CQ379="да",IF(TODAY()&lt;VLOOKUP(H379,'исключения(не_смотрим_баллы)'!$A:$C,3,),"да","нет"),"")</f>
        <v>#REF!</v>
      </c>
      <c r="CS379" s="33" t="str">
        <f>IFERROR(IF(CQ379="да",IF(VLOOKUP(CI379*1,Обработ.выгрузка_реестра_РФ!$A:$G,2,)&lt;VLOOKUP(H379,'исключения(не_смотрим_баллы)'!$A:$C,2,),"да","нет"),""),"")</f>
        <v/>
      </c>
      <c r="CT379" s="24"/>
      <c r="CU379" s="33" t="e">
        <f t="shared" si="3249"/>
        <v>#REF!</v>
      </c>
      <c r="CV379" s="91" t="e">
        <f t="shared" si="3250"/>
        <v>#REF!</v>
      </c>
      <c r="CW379" s="27" t="e">
        <f t="shared" si="3251"/>
        <v>#REF!</v>
      </c>
      <c r="CX379" s="26" t="e">
        <f t="shared" si="3180"/>
        <v>#REF!</v>
      </c>
      <c r="CY379" s="64" t="e">
        <f>IF(LEN('Описание предлагаемого товара'!#REF!)&gt;0,'Описание предлагаемого товара'!#REF!,"")</f>
        <v>#REF!</v>
      </c>
      <c r="CZ379" s="95" t="e">
        <f t="shared" si="3238"/>
        <v>#REF!</v>
      </c>
      <c r="DA379" s="95" t="e">
        <f t="shared" ref="DA379" si="3607">IFERROR(REPLACE(CZ379,FIND(" ",CZ379,1),1,""),CZ379)</f>
        <v>#REF!</v>
      </c>
      <c r="DB379" s="95" t="e">
        <f t="shared" si="3182"/>
        <v>#REF!</v>
      </c>
      <c r="DC379" s="95" t="e">
        <f t="shared" ref="DC379:DD379" si="3608">IFERROR(REPLACE(DB379,FIND("г.",DB379,1),2,""),DB379)</f>
        <v>#REF!</v>
      </c>
      <c r="DD379" s="95" t="e">
        <f t="shared" si="3608"/>
        <v>#REF!</v>
      </c>
      <c r="DE379" s="95" t="e">
        <f t="shared" ref="DE379:DF379" si="3609">IFERROR(REPLACE(DD379,FIND("г",DD379,1),1,""),DD379)</f>
        <v>#REF!</v>
      </c>
      <c r="DF379" s="95" t="e">
        <f t="shared" si="3609"/>
        <v>#REF!</v>
      </c>
      <c r="DG379" s="95" t="e">
        <f t="shared" si="3255"/>
        <v>#REF!</v>
      </c>
      <c r="DH379" s="25" t="str">
        <f>IFERROR(VLOOKUP(CI379*1,Обработ.выгрузка_реестра_РФ!$A:$G,5,),"")</f>
        <v/>
      </c>
      <c r="DI379" s="27" t="str">
        <f t="shared" si="3265"/>
        <v/>
      </c>
      <c r="DJ379" s="27" t="str">
        <f t="shared" ca="1" si="3242"/>
        <v/>
      </c>
      <c r="DK379" s="63" t="e">
        <f>IF(LEN('Описание предлагаемого товара'!#REF!)&gt;0,'Описание предлагаемого товара'!#REF!,"")</f>
        <v>#REF!</v>
      </c>
      <c r="DL379" s="63" t="e">
        <f>IF(LEN('Описание предлагаемого товара'!#REF!)&gt;0,'Описание предлагаемого товара'!#REF!,"")</f>
        <v>#REF!</v>
      </c>
      <c r="DM379" s="32"/>
    </row>
    <row r="380" spans="1:117" ht="48.75" customHeight="1" x14ac:dyDescent="0.25">
      <c r="A380" s="61" t="e">
        <f>IF(LEN('Описание предлагаемого товара'!#REF!)&gt;0,'Описание предлагаемого товара'!#REF!,"")</f>
        <v>#REF!</v>
      </c>
      <c r="B380" s="65" t="e">
        <f>IF(LEN('Описание предлагаемого товара'!#REF!)&gt;0,'Описание предлагаемого товара'!#REF!,"")</f>
        <v>#REF!</v>
      </c>
      <c r="C380" s="61" t="e">
        <f>IF(LEN('Описание предлагаемого товара'!#REF!)&gt;0,'Описание предлагаемого товара'!#REF!,"")</f>
        <v>#REF!</v>
      </c>
      <c r="D380" s="61" t="e">
        <f>IF(LEN('Описание предлагаемого товара'!#REF!)&gt;0,'Описание предлагаемого товара'!#REF!,"")</f>
        <v>#REF!</v>
      </c>
      <c r="E380" s="61" t="e">
        <f>IF(LEN('Описание предлагаемого товара'!#REF!)&gt;0,'Описание предлагаемого товара'!#REF!,"")</f>
        <v>#REF!</v>
      </c>
      <c r="F380" s="61" t="e">
        <f>IF(LEN('Описание предлагаемого товара'!#REF!)&gt;0,'Описание предлагаемого товара'!#REF!,"")</f>
        <v>#REF!</v>
      </c>
      <c r="G380" s="61" t="e">
        <f>IF(LEN('Описание предлагаемого товара'!#REF!)&gt;0,'Описание предлагаемого товара'!#REF!,"")</f>
        <v>#REF!</v>
      </c>
      <c r="H380" s="61" t="e">
        <f>IF(LEN('Описание предлагаемого товара'!#REF!)&gt;0,'Описание предлагаемого товара'!#REF!,"")</f>
        <v>#REF!</v>
      </c>
      <c r="I380" s="61" t="e">
        <f>IF(LEN('Описание предлагаемого товара'!#REF!)&gt;0,'Описание предлагаемого товара'!#REF!,"")</f>
        <v>#REF!</v>
      </c>
      <c r="J380" s="38" t="str">
        <f>IFERROR(VLOOKUP(B380,SAP!$A:$E,5,),"")</f>
        <v/>
      </c>
      <c r="K380" s="40" t="str">
        <f t="shared" si="3185"/>
        <v/>
      </c>
      <c r="L380" s="61" t="e">
        <f>IF(LEN('Описание предлагаемого товара'!#REF!)&gt;0,IFERROR('Описание предлагаемого товара'!#REF!*1,""),"")</f>
        <v>#REF!</v>
      </c>
      <c r="M380" s="39" t="str">
        <f>IFERROR(VLOOKUP(B380,SAP!$A:$E,2,),"")</f>
        <v/>
      </c>
      <c r="N380" s="41" t="str">
        <f t="shared" si="3321"/>
        <v/>
      </c>
      <c r="O380" s="39" t="str">
        <f t="shared" si="3172"/>
        <v/>
      </c>
      <c r="P380" s="36" t="e">
        <f>IF(LEN('Описание предлагаемого товара'!#REF!)&gt;0,'Описание предлагаемого товара'!#REF!,"")</f>
        <v>#REF!</v>
      </c>
      <c r="Q38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80" s="37" t="e">
        <f>IF(LEN('Описание предлагаемого товара'!#REF!)&gt;0,'Описание предлагаемого товара'!#REF!,"")</f>
        <v>#REF!</v>
      </c>
      <c r="S380" s="37" t="e">
        <f>IF(LEN('Описание предлагаемого товара'!#REF!)&gt;0,'Описание предлагаемого товара'!#REF!,"")</f>
        <v>#REF!</v>
      </c>
      <c r="T38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80" s="23" t="str">
        <f>IFERROR(VLOOKUP(CI380*1,Обработ.выгрузка_реестра_РФ!$A:$G,6,),"")</f>
        <v/>
      </c>
      <c r="V380" s="61" t="e">
        <f>IF(LEN('Описание предлагаемого товара'!#REF!)&gt;0,'Описание предлагаемого товара'!#REF!,"")</f>
        <v>#REF!</v>
      </c>
      <c r="W380" s="62" t="e">
        <f>IF(LEN('Описание предлагаемого товара'!#REF!)&gt;0,'Описание предлагаемого товара'!#REF!,"")</f>
        <v>#REF!</v>
      </c>
      <c r="X380" s="91" t="e">
        <f t="shared" ref="X380:Y380" si="3610">IFERROR(REPLACE(W380,FIND(CHAR(10),W380,1),1," "),W380)</f>
        <v>#REF!</v>
      </c>
      <c r="Y380" s="91" t="e">
        <f t="shared" si="3610"/>
        <v>#REF!</v>
      </c>
      <c r="Z380" s="91" t="e">
        <f t="shared" si="3187"/>
        <v>#REF!</v>
      </c>
      <c r="AA380" s="91" t="e">
        <f t="shared" si="3188"/>
        <v>#REF!</v>
      </c>
      <c r="AB380" s="91" t="e">
        <f t="shared" si="3189"/>
        <v>#REF!</v>
      </c>
      <c r="AC380" s="91" t="e">
        <f t="shared" ref="AC380:AF380" si="3611">IFERROR(REPLACE(AB380,FIND("  ",AB380,1),2," "),AB380)</f>
        <v>#REF!</v>
      </c>
      <c r="AD380" s="91" t="e">
        <f t="shared" si="3611"/>
        <v>#REF!</v>
      </c>
      <c r="AE380" s="91" t="e">
        <f t="shared" si="3611"/>
        <v>#REF!</v>
      </c>
      <c r="AF380" s="91" t="e">
        <f t="shared" si="3611"/>
        <v>#REF!</v>
      </c>
      <c r="AG380" s="23" t="str">
        <f>IFERROR(VLOOKUP(CI380*1,Обработ.выгрузка_реестра_РФ!$A:$G,4,),"")</f>
        <v/>
      </c>
      <c r="AH380" s="91" t="str">
        <f t="shared" ref="AH380:AI380" si="3612">IFERROR(REPLACE(AG380,FIND("-",AG380,1),1,"*"),AG380)</f>
        <v/>
      </c>
      <c r="AI380" s="91" t="str">
        <f t="shared" si="3612"/>
        <v/>
      </c>
      <c r="AJ380" s="27" t="str">
        <f t="shared" si="3287"/>
        <v/>
      </c>
      <c r="AK380" s="63" t="e">
        <f>IF(LEN('Описание предлагаемого товара'!#REF!)&gt;0,'Описание предлагаемого товара'!#REF!,"")</f>
        <v>#REF!</v>
      </c>
      <c r="AL380" s="91" t="e">
        <f t="shared" ref="AL380:AM380" si="3613">IFERROR(REPLACE(AK380,FIND(CHAR(10),AK380,1),1,""),AK380)</f>
        <v>#REF!</v>
      </c>
      <c r="AM380" s="91" t="e">
        <f t="shared" si="3613"/>
        <v>#REF!</v>
      </c>
      <c r="AN380" s="91" t="e">
        <f t="shared" ref="AN380:AR380" si="3614">IFERROR(REPLACE(AM380,FIND(" ",AM380,1),1,""),AM380)</f>
        <v>#REF!</v>
      </c>
      <c r="AO380" s="91" t="e">
        <f t="shared" si="3614"/>
        <v>#REF!</v>
      </c>
      <c r="AP380" s="91" t="e">
        <f t="shared" si="3614"/>
        <v>#REF!</v>
      </c>
      <c r="AQ380" s="91" t="e">
        <f t="shared" si="3614"/>
        <v>#REF!</v>
      </c>
      <c r="AR380" s="91" t="e">
        <f t="shared" si="3614"/>
        <v>#REF!</v>
      </c>
      <c r="AS380" s="91" t="e">
        <f t="shared" si="3194"/>
        <v>#REF!</v>
      </c>
      <c r="AT380" s="91" t="e">
        <f t="shared" si="3195"/>
        <v>#REF!</v>
      </c>
      <c r="AU380" s="32" t="e">
        <f t="shared" si="3178"/>
        <v>#REF!</v>
      </c>
      <c r="AV380" s="93" t="e">
        <f>'Описание предлагаемого товара'!#REF!</f>
        <v>#REF!</v>
      </c>
      <c r="AW380" s="91" t="e">
        <f>MIN(SEARCH({0,1,2,3,4,5,6,7,8,9},AV380&amp; "0123456789"))</f>
        <v>#REF!</v>
      </c>
      <c r="AX380" s="91" t="str">
        <f t="shared" si="3196"/>
        <v/>
      </c>
      <c r="AY380" s="91" t="str">
        <f t="shared" si="3197"/>
        <v/>
      </c>
      <c r="AZ380" s="91" t="str">
        <f t="shared" si="3198"/>
        <v/>
      </c>
      <c r="BA380" s="91" t="str">
        <f t="shared" si="3199"/>
        <v/>
      </c>
      <c r="BB380" s="91" t="str">
        <f t="shared" si="3200"/>
        <v/>
      </c>
      <c r="BC380" s="91" t="str">
        <f t="shared" si="3201"/>
        <v/>
      </c>
      <c r="BD380" s="91" t="str">
        <f t="shared" si="3202"/>
        <v/>
      </c>
      <c r="BE380" s="91" t="str">
        <f t="shared" si="3203"/>
        <v/>
      </c>
      <c r="BF380" s="91" t="str">
        <f t="shared" si="3204"/>
        <v/>
      </c>
      <c r="BG380" s="91" t="str">
        <f t="shared" si="3205"/>
        <v/>
      </c>
      <c r="BH380" s="91" t="str">
        <f t="shared" si="3206"/>
        <v/>
      </c>
      <c r="BI380" s="91" t="str">
        <f t="shared" si="3207"/>
        <v/>
      </c>
      <c r="BJ380" s="91" t="str">
        <f t="shared" si="3208"/>
        <v/>
      </c>
      <c r="BK380" s="91" t="str">
        <f t="shared" si="3209"/>
        <v/>
      </c>
      <c r="BL380" s="91" t="str">
        <f t="shared" si="3210"/>
        <v/>
      </c>
      <c r="BM380" s="91" t="str">
        <f t="shared" si="3211"/>
        <v/>
      </c>
      <c r="BN380" s="91" t="str">
        <f t="shared" si="3212"/>
        <v/>
      </c>
      <c r="BO380" s="91" t="str">
        <f t="shared" si="3213"/>
        <v/>
      </c>
      <c r="BP380" s="91" t="str">
        <f t="shared" si="3214"/>
        <v/>
      </c>
      <c r="BQ380" s="91" t="str">
        <f t="shared" si="3215"/>
        <v/>
      </c>
      <c r="BR380" s="91" t="str">
        <f t="shared" si="3216"/>
        <v/>
      </c>
      <c r="BS380" s="91" t="str">
        <f t="shared" si="3217"/>
        <v/>
      </c>
      <c r="BT380" s="91" t="str">
        <f t="shared" si="3218"/>
        <v/>
      </c>
      <c r="BU380" s="91" t="str">
        <f t="shared" si="3219"/>
        <v/>
      </c>
      <c r="BV380" s="91" t="str">
        <f t="shared" si="3220"/>
        <v/>
      </c>
      <c r="BW380" s="91" t="str">
        <f t="shared" si="3221"/>
        <v/>
      </c>
      <c r="BX380" s="91" t="str">
        <f t="shared" si="3222"/>
        <v/>
      </c>
      <c r="BY380" s="91" t="str">
        <f t="shared" si="3223"/>
        <v/>
      </c>
      <c r="BZ380" s="91" t="str">
        <f t="shared" si="3224"/>
        <v/>
      </c>
      <c r="CA380" s="91" t="str">
        <f t="shared" si="3225"/>
        <v/>
      </c>
      <c r="CB380" s="91" t="str">
        <f t="shared" si="3226"/>
        <v/>
      </c>
      <c r="CC380" s="91" t="str">
        <f t="shared" si="3227"/>
        <v/>
      </c>
      <c r="CD380" s="91" t="str">
        <f t="shared" si="3228"/>
        <v/>
      </c>
      <c r="CE380" s="91" t="str">
        <f t="shared" si="3229"/>
        <v/>
      </c>
      <c r="CF380" s="91" t="str">
        <f t="shared" si="3230"/>
        <v/>
      </c>
      <c r="CG380" s="91" t="str">
        <f t="shared" si="3231"/>
        <v/>
      </c>
      <c r="CH380" s="91" t="str">
        <f t="shared" si="3232"/>
        <v/>
      </c>
      <c r="CI380" s="91" t="str">
        <f t="shared" si="3233"/>
        <v>нет</v>
      </c>
      <c r="CJ380" s="63" t="e">
        <f>IF(LEN('Описание предлагаемого товара'!#REF!)&gt;0,'Описание предлагаемого товара'!#REF!,"")</f>
        <v>#REF!</v>
      </c>
      <c r="CK380" s="91" t="e">
        <f t="shared" ref="CK380:CL380" si="3615">IFERROR(REPLACE(CJ380,FIND(CHAR(10),CJ380,1),1,""),CJ380)</f>
        <v>#REF!</v>
      </c>
      <c r="CL380" s="91" t="e">
        <f t="shared" si="3615"/>
        <v>#REF!</v>
      </c>
      <c r="CM380" s="91" t="e">
        <f t="shared" si="3235"/>
        <v>#REF!</v>
      </c>
      <c r="CN380" s="91" t="e">
        <f t="shared" si="3236"/>
        <v>#REF!</v>
      </c>
      <c r="CO380" s="91" t="e">
        <f t="shared" si="3237"/>
        <v>#REF!</v>
      </c>
      <c r="CP380" s="90" t="e">
        <f>IF(AU380="Не указан реестровый номер (мера нац.режима Запрет)","",IF(CI380="нет","",IF(CU380="да","исключение(не смотрим баллы)",IFERROR(IF(CI380*1&gt;0,IFERROR(IF(VLOOKUP(CI380*1,Обработ.выгрузка_реестра_РФ!$A:$G,7,)=0,"Баллы не установлены",VLOOKUP(CI380*1,Обработ.выгрузка_реестра_РФ!$A:$G,7,)),IF(LEN(CI380)&gt;14,"","нет номера в реестре РФ")),""),IF(LEN(CI380)=0,"","Некорректный реестровый номер")))))</f>
        <v>#REF!</v>
      </c>
      <c r="CQ380" s="33" t="e">
        <f>IF(LEN(C380)&gt;0,IFERROR(IF(LEN(H380)&gt;0,IF(LEN(VLOOKUP(H380,'исключения(не_смотрим_баллы)'!$A:$C,1,))&gt;0,"да","нет"),"не введен ОКПД2"),"нет"),"")</f>
        <v>#REF!</v>
      </c>
      <c r="CR380" s="33" t="e">
        <f ca="1">IF(CQ380="да",IF(TODAY()&lt;VLOOKUP(H380,'исключения(не_смотрим_баллы)'!$A:$C,3,),"да","нет"),"")</f>
        <v>#REF!</v>
      </c>
      <c r="CS380" s="33" t="str">
        <f>IFERROR(IF(CQ380="да",IF(VLOOKUP(CI380*1,Обработ.выгрузка_реестра_РФ!$A:$G,2,)&lt;VLOOKUP(H380,'исключения(не_смотрим_баллы)'!$A:$C,2,),"да","нет"),""),"")</f>
        <v/>
      </c>
      <c r="CT380" s="24"/>
      <c r="CU380" s="33" t="e">
        <f t="shared" si="3249"/>
        <v>#REF!</v>
      </c>
      <c r="CV380" s="91" t="e">
        <f t="shared" si="3250"/>
        <v>#REF!</v>
      </c>
      <c r="CW380" s="27" t="e">
        <f t="shared" si="3251"/>
        <v>#REF!</v>
      </c>
      <c r="CX380" s="26" t="e">
        <f t="shared" si="3180"/>
        <v>#REF!</v>
      </c>
      <c r="CY380" s="64" t="e">
        <f>IF(LEN('Описание предлагаемого товара'!#REF!)&gt;0,'Описание предлагаемого товара'!#REF!,"")</f>
        <v>#REF!</v>
      </c>
      <c r="CZ380" s="95" t="e">
        <f t="shared" si="3238"/>
        <v>#REF!</v>
      </c>
      <c r="DA380" s="95" t="e">
        <f t="shared" ref="DA380" si="3616">IFERROR(REPLACE(CZ380,FIND(" ",CZ380,1),1,""),CZ380)</f>
        <v>#REF!</v>
      </c>
      <c r="DB380" s="95" t="e">
        <f t="shared" si="3182"/>
        <v>#REF!</v>
      </c>
      <c r="DC380" s="95" t="e">
        <f t="shared" ref="DC380:DD380" si="3617">IFERROR(REPLACE(DB380,FIND("г.",DB380,1),2,""),DB380)</f>
        <v>#REF!</v>
      </c>
      <c r="DD380" s="95" t="e">
        <f t="shared" si="3617"/>
        <v>#REF!</v>
      </c>
      <c r="DE380" s="95" t="e">
        <f t="shared" ref="DE380:DF380" si="3618">IFERROR(REPLACE(DD380,FIND("г",DD380,1),1,""),DD380)</f>
        <v>#REF!</v>
      </c>
      <c r="DF380" s="95" t="e">
        <f t="shared" si="3618"/>
        <v>#REF!</v>
      </c>
      <c r="DG380" s="95" t="e">
        <f t="shared" si="3255"/>
        <v>#REF!</v>
      </c>
      <c r="DH380" s="25" t="str">
        <f>IFERROR(VLOOKUP(CI380*1,Обработ.выгрузка_реестра_РФ!$A:$G,5,),"")</f>
        <v/>
      </c>
      <c r="DI380" s="27" t="str">
        <f t="shared" si="3265"/>
        <v/>
      </c>
      <c r="DJ380" s="27" t="str">
        <f t="shared" ca="1" si="3242"/>
        <v/>
      </c>
      <c r="DK380" s="63" t="e">
        <f>IF(LEN('Описание предлагаемого товара'!#REF!)&gt;0,'Описание предлагаемого товара'!#REF!,"")</f>
        <v>#REF!</v>
      </c>
      <c r="DL380" s="63" t="e">
        <f>IF(LEN('Описание предлагаемого товара'!#REF!)&gt;0,'Описание предлагаемого товара'!#REF!,"")</f>
        <v>#REF!</v>
      </c>
      <c r="DM380" s="32"/>
    </row>
    <row r="381" spans="1:117" ht="48.75" customHeight="1" x14ac:dyDescent="0.25">
      <c r="A381" s="61" t="e">
        <f>IF(LEN('Описание предлагаемого товара'!#REF!)&gt;0,'Описание предлагаемого товара'!#REF!,"")</f>
        <v>#REF!</v>
      </c>
      <c r="B381" s="65" t="e">
        <f>IF(LEN('Описание предлагаемого товара'!#REF!)&gt;0,'Описание предлагаемого товара'!#REF!,"")</f>
        <v>#REF!</v>
      </c>
      <c r="C381" s="61" t="e">
        <f>IF(LEN('Описание предлагаемого товара'!#REF!)&gt;0,'Описание предлагаемого товара'!#REF!,"")</f>
        <v>#REF!</v>
      </c>
      <c r="D381" s="61" t="e">
        <f>IF(LEN('Описание предлагаемого товара'!#REF!)&gt;0,'Описание предлагаемого товара'!#REF!,"")</f>
        <v>#REF!</v>
      </c>
      <c r="E381" s="61" t="e">
        <f>IF(LEN('Описание предлагаемого товара'!#REF!)&gt;0,'Описание предлагаемого товара'!#REF!,"")</f>
        <v>#REF!</v>
      </c>
      <c r="F381" s="61" t="e">
        <f>IF(LEN('Описание предлагаемого товара'!#REF!)&gt;0,'Описание предлагаемого товара'!#REF!,"")</f>
        <v>#REF!</v>
      </c>
      <c r="G381" s="61" t="e">
        <f>IF(LEN('Описание предлагаемого товара'!#REF!)&gt;0,'Описание предлагаемого товара'!#REF!,"")</f>
        <v>#REF!</v>
      </c>
      <c r="H381" s="61" t="e">
        <f>IF(LEN('Описание предлагаемого товара'!#REF!)&gt;0,'Описание предлагаемого товара'!#REF!,"")</f>
        <v>#REF!</v>
      </c>
      <c r="I381" s="61" t="e">
        <f>IF(LEN('Описание предлагаемого товара'!#REF!)&gt;0,'Описание предлагаемого товара'!#REF!,"")</f>
        <v>#REF!</v>
      </c>
      <c r="J381" s="38" t="str">
        <f>IFERROR(VLOOKUP(B381,SAP!$A:$E,5,),"")</f>
        <v/>
      </c>
      <c r="K381" s="40" t="str">
        <f t="shared" si="3185"/>
        <v/>
      </c>
      <c r="L381" s="61" t="e">
        <f>IF(LEN('Описание предлагаемого товара'!#REF!)&gt;0,IFERROR('Описание предлагаемого товара'!#REF!*1,""),"")</f>
        <v>#REF!</v>
      </c>
      <c r="M381" s="39" t="str">
        <f>IFERROR(VLOOKUP(B381,SAP!$A:$E,2,),"")</f>
        <v/>
      </c>
      <c r="N381" s="41" t="str">
        <f t="shared" si="3321"/>
        <v/>
      </c>
      <c r="O381" s="39" t="str">
        <f t="shared" si="3172"/>
        <v/>
      </c>
      <c r="P381" s="36" t="e">
        <f>IF(LEN('Описание предлагаемого товара'!#REF!)&gt;0,'Описание предлагаемого товара'!#REF!,"")</f>
        <v>#REF!</v>
      </c>
      <c r="Q38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81" s="37" t="e">
        <f>IF(LEN('Описание предлагаемого товара'!#REF!)&gt;0,'Описание предлагаемого товара'!#REF!,"")</f>
        <v>#REF!</v>
      </c>
      <c r="S381" s="37" t="e">
        <f>IF(LEN('Описание предлагаемого товара'!#REF!)&gt;0,'Описание предлагаемого товара'!#REF!,"")</f>
        <v>#REF!</v>
      </c>
      <c r="T38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81" s="23" t="str">
        <f>IFERROR(VLOOKUP(CI381*1,Обработ.выгрузка_реестра_РФ!$A:$G,6,),"")</f>
        <v/>
      </c>
      <c r="V381" s="61" t="e">
        <f>IF(LEN('Описание предлагаемого товара'!#REF!)&gt;0,'Описание предлагаемого товара'!#REF!,"")</f>
        <v>#REF!</v>
      </c>
      <c r="W381" s="62" t="e">
        <f>IF(LEN('Описание предлагаемого товара'!#REF!)&gt;0,'Описание предлагаемого товара'!#REF!,"")</f>
        <v>#REF!</v>
      </c>
      <c r="X381" s="91" t="e">
        <f t="shared" ref="X381:Y381" si="3619">IFERROR(REPLACE(W381,FIND(CHAR(10),W381,1),1," "),W381)</f>
        <v>#REF!</v>
      </c>
      <c r="Y381" s="91" t="e">
        <f t="shared" si="3619"/>
        <v>#REF!</v>
      </c>
      <c r="Z381" s="91" t="e">
        <f t="shared" si="3187"/>
        <v>#REF!</v>
      </c>
      <c r="AA381" s="91" t="e">
        <f t="shared" si="3188"/>
        <v>#REF!</v>
      </c>
      <c r="AB381" s="91" t="e">
        <f t="shared" si="3189"/>
        <v>#REF!</v>
      </c>
      <c r="AC381" s="91" t="e">
        <f t="shared" ref="AC381:AF381" si="3620">IFERROR(REPLACE(AB381,FIND("  ",AB381,1),2," "),AB381)</f>
        <v>#REF!</v>
      </c>
      <c r="AD381" s="91" t="e">
        <f t="shared" si="3620"/>
        <v>#REF!</v>
      </c>
      <c r="AE381" s="91" t="e">
        <f t="shared" si="3620"/>
        <v>#REF!</v>
      </c>
      <c r="AF381" s="91" t="e">
        <f t="shared" si="3620"/>
        <v>#REF!</v>
      </c>
      <c r="AG381" s="23" t="str">
        <f>IFERROR(VLOOKUP(CI381*1,Обработ.выгрузка_реестра_РФ!$A:$G,4,),"")</f>
        <v/>
      </c>
      <c r="AH381" s="91" t="str">
        <f t="shared" ref="AH381:AI381" si="3621">IFERROR(REPLACE(AG381,FIND("-",AG381,1),1,"*"),AG381)</f>
        <v/>
      </c>
      <c r="AI381" s="91" t="str">
        <f t="shared" si="3621"/>
        <v/>
      </c>
      <c r="AJ381" s="27" t="str">
        <f t="shared" si="3287"/>
        <v/>
      </c>
      <c r="AK381" s="63" t="e">
        <f>IF(LEN('Описание предлагаемого товара'!#REF!)&gt;0,'Описание предлагаемого товара'!#REF!,"")</f>
        <v>#REF!</v>
      </c>
      <c r="AL381" s="91" t="e">
        <f t="shared" ref="AL381:AM381" si="3622">IFERROR(REPLACE(AK381,FIND(CHAR(10),AK381,1),1,""),AK381)</f>
        <v>#REF!</v>
      </c>
      <c r="AM381" s="91" t="e">
        <f t="shared" si="3622"/>
        <v>#REF!</v>
      </c>
      <c r="AN381" s="91" t="e">
        <f t="shared" ref="AN381:AR381" si="3623">IFERROR(REPLACE(AM381,FIND(" ",AM381,1),1,""),AM381)</f>
        <v>#REF!</v>
      </c>
      <c r="AO381" s="91" t="e">
        <f t="shared" si="3623"/>
        <v>#REF!</v>
      </c>
      <c r="AP381" s="91" t="e">
        <f t="shared" si="3623"/>
        <v>#REF!</v>
      </c>
      <c r="AQ381" s="91" t="e">
        <f t="shared" si="3623"/>
        <v>#REF!</v>
      </c>
      <c r="AR381" s="91" t="e">
        <f t="shared" si="3623"/>
        <v>#REF!</v>
      </c>
      <c r="AS381" s="91" t="e">
        <f t="shared" si="3194"/>
        <v>#REF!</v>
      </c>
      <c r="AT381" s="91" t="e">
        <f t="shared" si="3195"/>
        <v>#REF!</v>
      </c>
      <c r="AU381" s="32" t="e">
        <f t="shared" si="3178"/>
        <v>#REF!</v>
      </c>
      <c r="AV381" s="93" t="e">
        <f>'Описание предлагаемого товара'!#REF!</f>
        <v>#REF!</v>
      </c>
      <c r="AW381" s="91" t="e">
        <f>MIN(SEARCH({0,1,2,3,4,5,6,7,8,9},AV381&amp; "0123456789"))</f>
        <v>#REF!</v>
      </c>
      <c r="AX381" s="91" t="str">
        <f t="shared" si="3196"/>
        <v/>
      </c>
      <c r="AY381" s="91" t="str">
        <f t="shared" si="3197"/>
        <v/>
      </c>
      <c r="AZ381" s="91" t="str">
        <f t="shared" si="3198"/>
        <v/>
      </c>
      <c r="BA381" s="91" t="str">
        <f t="shared" si="3199"/>
        <v/>
      </c>
      <c r="BB381" s="91" t="str">
        <f t="shared" si="3200"/>
        <v/>
      </c>
      <c r="BC381" s="91" t="str">
        <f t="shared" si="3201"/>
        <v/>
      </c>
      <c r="BD381" s="91" t="str">
        <f t="shared" si="3202"/>
        <v/>
      </c>
      <c r="BE381" s="91" t="str">
        <f t="shared" si="3203"/>
        <v/>
      </c>
      <c r="BF381" s="91" t="str">
        <f t="shared" si="3204"/>
        <v/>
      </c>
      <c r="BG381" s="91" t="str">
        <f t="shared" si="3205"/>
        <v/>
      </c>
      <c r="BH381" s="91" t="str">
        <f t="shared" si="3206"/>
        <v/>
      </c>
      <c r="BI381" s="91" t="str">
        <f t="shared" si="3207"/>
        <v/>
      </c>
      <c r="BJ381" s="91" t="str">
        <f t="shared" si="3208"/>
        <v/>
      </c>
      <c r="BK381" s="91" t="str">
        <f t="shared" si="3209"/>
        <v/>
      </c>
      <c r="BL381" s="91" t="str">
        <f t="shared" si="3210"/>
        <v/>
      </c>
      <c r="BM381" s="91" t="str">
        <f t="shared" si="3211"/>
        <v/>
      </c>
      <c r="BN381" s="91" t="str">
        <f t="shared" si="3212"/>
        <v/>
      </c>
      <c r="BO381" s="91" t="str">
        <f t="shared" si="3213"/>
        <v/>
      </c>
      <c r="BP381" s="91" t="str">
        <f t="shared" si="3214"/>
        <v/>
      </c>
      <c r="BQ381" s="91" t="str">
        <f t="shared" si="3215"/>
        <v/>
      </c>
      <c r="BR381" s="91" t="str">
        <f t="shared" si="3216"/>
        <v/>
      </c>
      <c r="BS381" s="91" t="str">
        <f t="shared" si="3217"/>
        <v/>
      </c>
      <c r="BT381" s="91" t="str">
        <f t="shared" si="3218"/>
        <v/>
      </c>
      <c r="BU381" s="91" t="str">
        <f t="shared" si="3219"/>
        <v/>
      </c>
      <c r="BV381" s="91" t="str">
        <f t="shared" si="3220"/>
        <v/>
      </c>
      <c r="BW381" s="91" t="str">
        <f t="shared" si="3221"/>
        <v/>
      </c>
      <c r="BX381" s="91" t="str">
        <f t="shared" si="3222"/>
        <v/>
      </c>
      <c r="BY381" s="91" t="str">
        <f t="shared" si="3223"/>
        <v/>
      </c>
      <c r="BZ381" s="91" t="str">
        <f t="shared" si="3224"/>
        <v/>
      </c>
      <c r="CA381" s="91" t="str">
        <f t="shared" si="3225"/>
        <v/>
      </c>
      <c r="CB381" s="91" t="str">
        <f t="shared" si="3226"/>
        <v/>
      </c>
      <c r="CC381" s="91" t="str">
        <f t="shared" si="3227"/>
        <v/>
      </c>
      <c r="CD381" s="91" t="str">
        <f t="shared" si="3228"/>
        <v/>
      </c>
      <c r="CE381" s="91" t="str">
        <f t="shared" si="3229"/>
        <v/>
      </c>
      <c r="CF381" s="91" t="str">
        <f t="shared" si="3230"/>
        <v/>
      </c>
      <c r="CG381" s="91" t="str">
        <f t="shared" si="3231"/>
        <v/>
      </c>
      <c r="CH381" s="91" t="str">
        <f t="shared" si="3232"/>
        <v/>
      </c>
      <c r="CI381" s="91" t="str">
        <f t="shared" si="3233"/>
        <v>нет</v>
      </c>
      <c r="CJ381" s="63" t="e">
        <f>IF(LEN('Описание предлагаемого товара'!#REF!)&gt;0,'Описание предлагаемого товара'!#REF!,"")</f>
        <v>#REF!</v>
      </c>
      <c r="CK381" s="91" t="e">
        <f t="shared" ref="CK381:CL381" si="3624">IFERROR(REPLACE(CJ381,FIND(CHAR(10),CJ381,1),1,""),CJ381)</f>
        <v>#REF!</v>
      </c>
      <c r="CL381" s="91" t="e">
        <f t="shared" si="3624"/>
        <v>#REF!</v>
      </c>
      <c r="CM381" s="91" t="e">
        <f t="shared" si="3235"/>
        <v>#REF!</v>
      </c>
      <c r="CN381" s="91" t="e">
        <f t="shared" si="3236"/>
        <v>#REF!</v>
      </c>
      <c r="CO381" s="91" t="e">
        <f t="shared" si="3237"/>
        <v>#REF!</v>
      </c>
      <c r="CP381" s="90" t="e">
        <f>IF(AU381="Не указан реестровый номер (мера нац.режима Запрет)","",IF(CI381="нет","",IF(CU381="да","исключение(не смотрим баллы)",IFERROR(IF(CI381*1&gt;0,IFERROR(IF(VLOOKUP(CI381*1,Обработ.выгрузка_реестра_РФ!$A:$G,7,)=0,"Баллы не установлены",VLOOKUP(CI381*1,Обработ.выгрузка_реестра_РФ!$A:$G,7,)),IF(LEN(CI381)&gt;14,"","нет номера в реестре РФ")),""),IF(LEN(CI381)=0,"","Некорректный реестровый номер")))))</f>
        <v>#REF!</v>
      </c>
      <c r="CQ381" s="33" t="e">
        <f>IF(LEN(C381)&gt;0,IFERROR(IF(LEN(H381)&gt;0,IF(LEN(VLOOKUP(H381,'исключения(не_смотрим_баллы)'!$A:$C,1,))&gt;0,"да","нет"),"не введен ОКПД2"),"нет"),"")</f>
        <v>#REF!</v>
      </c>
      <c r="CR381" s="33" t="e">
        <f ca="1">IF(CQ381="да",IF(TODAY()&lt;VLOOKUP(H381,'исключения(не_смотрим_баллы)'!$A:$C,3,),"да","нет"),"")</f>
        <v>#REF!</v>
      </c>
      <c r="CS381" s="33" t="str">
        <f>IFERROR(IF(CQ381="да",IF(VLOOKUP(CI381*1,Обработ.выгрузка_реестра_РФ!$A:$G,2,)&lt;VLOOKUP(H381,'исключения(не_смотрим_баллы)'!$A:$C,2,),"да","нет"),""),"")</f>
        <v/>
      </c>
      <c r="CT381" s="24"/>
      <c r="CU381" s="33" t="e">
        <f t="shared" si="3249"/>
        <v>#REF!</v>
      </c>
      <c r="CV381" s="91" t="e">
        <f t="shared" si="3250"/>
        <v>#REF!</v>
      </c>
      <c r="CW381" s="27" t="e">
        <f t="shared" si="3251"/>
        <v>#REF!</v>
      </c>
      <c r="CX381" s="26" t="e">
        <f t="shared" si="3180"/>
        <v>#REF!</v>
      </c>
      <c r="CY381" s="64" t="e">
        <f>IF(LEN('Описание предлагаемого товара'!#REF!)&gt;0,'Описание предлагаемого товара'!#REF!,"")</f>
        <v>#REF!</v>
      </c>
      <c r="CZ381" s="95" t="e">
        <f t="shared" si="3238"/>
        <v>#REF!</v>
      </c>
      <c r="DA381" s="95" t="e">
        <f t="shared" ref="DA381" si="3625">IFERROR(REPLACE(CZ381,FIND(" ",CZ381,1),1,""),CZ381)</f>
        <v>#REF!</v>
      </c>
      <c r="DB381" s="95" t="e">
        <f t="shared" si="3182"/>
        <v>#REF!</v>
      </c>
      <c r="DC381" s="95" t="e">
        <f t="shared" ref="DC381:DD381" si="3626">IFERROR(REPLACE(DB381,FIND("г.",DB381,1),2,""),DB381)</f>
        <v>#REF!</v>
      </c>
      <c r="DD381" s="95" t="e">
        <f t="shared" si="3626"/>
        <v>#REF!</v>
      </c>
      <c r="DE381" s="95" t="e">
        <f t="shared" ref="DE381:DF381" si="3627">IFERROR(REPLACE(DD381,FIND("г",DD381,1),1,""),DD381)</f>
        <v>#REF!</v>
      </c>
      <c r="DF381" s="95" t="e">
        <f t="shared" si="3627"/>
        <v>#REF!</v>
      </c>
      <c r="DG381" s="95" t="e">
        <f t="shared" si="3255"/>
        <v>#REF!</v>
      </c>
      <c r="DH381" s="25" t="str">
        <f>IFERROR(VLOOKUP(CI381*1,Обработ.выгрузка_реестра_РФ!$A:$G,5,),"")</f>
        <v/>
      </c>
      <c r="DI381" s="27" t="str">
        <f t="shared" si="3265"/>
        <v/>
      </c>
      <c r="DJ381" s="27" t="str">
        <f t="shared" ca="1" si="3242"/>
        <v/>
      </c>
      <c r="DK381" s="63" t="e">
        <f>IF(LEN('Описание предлагаемого товара'!#REF!)&gt;0,'Описание предлагаемого товара'!#REF!,"")</f>
        <v>#REF!</v>
      </c>
      <c r="DL381" s="63" t="e">
        <f>IF(LEN('Описание предлагаемого товара'!#REF!)&gt;0,'Описание предлагаемого товара'!#REF!,"")</f>
        <v>#REF!</v>
      </c>
      <c r="DM381" s="32"/>
    </row>
    <row r="382" spans="1:117" ht="48.75" customHeight="1" x14ac:dyDescent="0.25">
      <c r="A382" s="61" t="e">
        <f>IF(LEN('Описание предлагаемого товара'!#REF!)&gt;0,'Описание предлагаемого товара'!#REF!,"")</f>
        <v>#REF!</v>
      </c>
      <c r="B382" s="65" t="e">
        <f>IF(LEN('Описание предлагаемого товара'!#REF!)&gt;0,'Описание предлагаемого товара'!#REF!,"")</f>
        <v>#REF!</v>
      </c>
      <c r="C382" s="61" t="e">
        <f>IF(LEN('Описание предлагаемого товара'!#REF!)&gt;0,'Описание предлагаемого товара'!#REF!,"")</f>
        <v>#REF!</v>
      </c>
      <c r="D382" s="61" t="e">
        <f>IF(LEN('Описание предлагаемого товара'!#REF!)&gt;0,'Описание предлагаемого товара'!#REF!,"")</f>
        <v>#REF!</v>
      </c>
      <c r="E382" s="61" t="e">
        <f>IF(LEN('Описание предлагаемого товара'!#REF!)&gt;0,'Описание предлагаемого товара'!#REF!,"")</f>
        <v>#REF!</v>
      </c>
      <c r="F382" s="61" t="e">
        <f>IF(LEN('Описание предлагаемого товара'!#REF!)&gt;0,'Описание предлагаемого товара'!#REF!,"")</f>
        <v>#REF!</v>
      </c>
      <c r="G382" s="61" t="e">
        <f>IF(LEN('Описание предлагаемого товара'!#REF!)&gt;0,'Описание предлагаемого товара'!#REF!,"")</f>
        <v>#REF!</v>
      </c>
      <c r="H382" s="61" t="e">
        <f>IF(LEN('Описание предлагаемого товара'!#REF!)&gt;0,'Описание предлагаемого товара'!#REF!,"")</f>
        <v>#REF!</v>
      </c>
      <c r="I382" s="61" t="e">
        <f>IF(LEN('Описание предлагаемого товара'!#REF!)&gt;0,'Описание предлагаемого товара'!#REF!,"")</f>
        <v>#REF!</v>
      </c>
      <c r="J382" s="38" t="str">
        <f>IFERROR(VLOOKUP(B382,SAP!$A:$E,5,),"")</f>
        <v/>
      </c>
      <c r="K382" s="40" t="str">
        <f t="shared" si="3185"/>
        <v/>
      </c>
      <c r="L382" s="61" t="e">
        <f>IF(LEN('Описание предлагаемого товара'!#REF!)&gt;0,IFERROR('Описание предлагаемого товара'!#REF!*1,""),"")</f>
        <v>#REF!</v>
      </c>
      <c r="M382" s="39" t="str">
        <f>IFERROR(VLOOKUP(B382,SAP!$A:$E,2,),"")</f>
        <v/>
      </c>
      <c r="N382" s="41" t="str">
        <f t="shared" si="3321"/>
        <v/>
      </c>
      <c r="O382" s="39" t="str">
        <f t="shared" si="3172"/>
        <v/>
      </c>
      <c r="P382" s="36" t="e">
        <f>IF(LEN('Описание предлагаемого товара'!#REF!)&gt;0,'Описание предлагаемого товара'!#REF!,"")</f>
        <v>#REF!</v>
      </c>
      <c r="Q38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82" s="37" t="e">
        <f>IF(LEN('Описание предлагаемого товара'!#REF!)&gt;0,'Описание предлагаемого товара'!#REF!,"")</f>
        <v>#REF!</v>
      </c>
      <c r="S382" s="37" t="e">
        <f>IF(LEN('Описание предлагаемого товара'!#REF!)&gt;0,'Описание предлагаемого товара'!#REF!,"")</f>
        <v>#REF!</v>
      </c>
      <c r="T38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82" s="23" t="str">
        <f>IFERROR(VLOOKUP(CI382*1,Обработ.выгрузка_реестра_РФ!$A:$G,6,),"")</f>
        <v/>
      </c>
      <c r="V382" s="61" t="e">
        <f>IF(LEN('Описание предлагаемого товара'!#REF!)&gt;0,'Описание предлагаемого товара'!#REF!,"")</f>
        <v>#REF!</v>
      </c>
      <c r="W382" s="62" t="e">
        <f>IF(LEN('Описание предлагаемого товара'!#REF!)&gt;0,'Описание предлагаемого товара'!#REF!,"")</f>
        <v>#REF!</v>
      </c>
      <c r="X382" s="91" t="e">
        <f t="shared" ref="X382:Y382" si="3628">IFERROR(REPLACE(W382,FIND(CHAR(10),W382,1),1," "),W382)</f>
        <v>#REF!</v>
      </c>
      <c r="Y382" s="91" t="e">
        <f t="shared" si="3628"/>
        <v>#REF!</v>
      </c>
      <c r="Z382" s="91" t="e">
        <f t="shared" si="3187"/>
        <v>#REF!</v>
      </c>
      <c r="AA382" s="91" t="e">
        <f t="shared" si="3188"/>
        <v>#REF!</v>
      </c>
      <c r="AB382" s="91" t="e">
        <f t="shared" si="3189"/>
        <v>#REF!</v>
      </c>
      <c r="AC382" s="91" t="e">
        <f t="shared" ref="AC382:AF382" si="3629">IFERROR(REPLACE(AB382,FIND("  ",AB382,1),2," "),AB382)</f>
        <v>#REF!</v>
      </c>
      <c r="AD382" s="91" t="e">
        <f t="shared" si="3629"/>
        <v>#REF!</v>
      </c>
      <c r="AE382" s="91" t="e">
        <f t="shared" si="3629"/>
        <v>#REF!</v>
      </c>
      <c r="AF382" s="91" t="e">
        <f t="shared" si="3629"/>
        <v>#REF!</v>
      </c>
      <c r="AG382" s="23" t="str">
        <f>IFERROR(VLOOKUP(CI382*1,Обработ.выгрузка_реестра_РФ!$A:$G,4,),"")</f>
        <v/>
      </c>
      <c r="AH382" s="91" t="str">
        <f t="shared" ref="AH382:AI382" si="3630">IFERROR(REPLACE(AG382,FIND("-",AG382,1),1,"*"),AG382)</f>
        <v/>
      </c>
      <c r="AI382" s="91" t="str">
        <f t="shared" si="3630"/>
        <v/>
      </c>
      <c r="AJ382" s="27" t="str">
        <f t="shared" si="3287"/>
        <v/>
      </c>
      <c r="AK382" s="63" t="e">
        <f>IF(LEN('Описание предлагаемого товара'!#REF!)&gt;0,'Описание предлагаемого товара'!#REF!,"")</f>
        <v>#REF!</v>
      </c>
      <c r="AL382" s="91" t="e">
        <f t="shared" ref="AL382:AM382" si="3631">IFERROR(REPLACE(AK382,FIND(CHAR(10),AK382,1),1,""),AK382)</f>
        <v>#REF!</v>
      </c>
      <c r="AM382" s="91" t="e">
        <f t="shared" si="3631"/>
        <v>#REF!</v>
      </c>
      <c r="AN382" s="91" t="e">
        <f t="shared" ref="AN382:AR382" si="3632">IFERROR(REPLACE(AM382,FIND(" ",AM382,1),1,""),AM382)</f>
        <v>#REF!</v>
      </c>
      <c r="AO382" s="91" t="e">
        <f t="shared" si="3632"/>
        <v>#REF!</v>
      </c>
      <c r="AP382" s="91" t="e">
        <f t="shared" si="3632"/>
        <v>#REF!</v>
      </c>
      <c r="AQ382" s="91" t="e">
        <f t="shared" si="3632"/>
        <v>#REF!</v>
      </c>
      <c r="AR382" s="91" t="e">
        <f t="shared" si="3632"/>
        <v>#REF!</v>
      </c>
      <c r="AS382" s="91" t="e">
        <f t="shared" si="3194"/>
        <v>#REF!</v>
      </c>
      <c r="AT382" s="91" t="e">
        <f t="shared" si="3195"/>
        <v>#REF!</v>
      </c>
      <c r="AU382" s="32" t="e">
        <f t="shared" si="3178"/>
        <v>#REF!</v>
      </c>
      <c r="AV382" s="93" t="e">
        <f>'Описание предлагаемого товара'!#REF!</f>
        <v>#REF!</v>
      </c>
      <c r="AW382" s="91" t="e">
        <f>MIN(SEARCH({0,1,2,3,4,5,6,7,8,9},AV382&amp; "0123456789"))</f>
        <v>#REF!</v>
      </c>
      <c r="AX382" s="91" t="str">
        <f t="shared" si="3196"/>
        <v/>
      </c>
      <c r="AY382" s="91" t="str">
        <f t="shared" si="3197"/>
        <v/>
      </c>
      <c r="AZ382" s="91" t="str">
        <f t="shared" si="3198"/>
        <v/>
      </c>
      <c r="BA382" s="91" t="str">
        <f t="shared" si="3199"/>
        <v/>
      </c>
      <c r="BB382" s="91" t="str">
        <f t="shared" si="3200"/>
        <v/>
      </c>
      <c r="BC382" s="91" t="str">
        <f t="shared" si="3201"/>
        <v/>
      </c>
      <c r="BD382" s="91" t="str">
        <f t="shared" si="3202"/>
        <v/>
      </c>
      <c r="BE382" s="91" t="str">
        <f t="shared" si="3203"/>
        <v/>
      </c>
      <c r="BF382" s="91" t="str">
        <f t="shared" si="3204"/>
        <v/>
      </c>
      <c r="BG382" s="91" t="str">
        <f t="shared" si="3205"/>
        <v/>
      </c>
      <c r="BH382" s="91" t="str">
        <f t="shared" si="3206"/>
        <v/>
      </c>
      <c r="BI382" s="91" t="str">
        <f t="shared" si="3207"/>
        <v/>
      </c>
      <c r="BJ382" s="91" t="str">
        <f t="shared" si="3208"/>
        <v/>
      </c>
      <c r="BK382" s="91" t="str">
        <f t="shared" si="3209"/>
        <v/>
      </c>
      <c r="BL382" s="91" t="str">
        <f t="shared" si="3210"/>
        <v/>
      </c>
      <c r="BM382" s="91" t="str">
        <f t="shared" si="3211"/>
        <v/>
      </c>
      <c r="BN382" s="91" t="str">
        <f t="shared" si="3212"/>
        <v/>
      </c>
      <c r="BO382" s="91" t="str">
        <f t="shared" si="3213"/>
        <v/>
      </c>
      <c r="BP382" s="91" t="str">
        <f t="shared" si="3214"/>
        <v/>
      </c>
      <c r="BQ382" s="91" t="str">
        <f t="shared" si="3215"/>
        <v/>
      </c>
      <c r="BR382" s="91" t="str">
        <f t="shared" si="3216"/>
        <v/>
      </c>
      <c r="BS382" s="91" t="str">
        <f t="shared" si="3217"/>
        <v/>
      </c>
      <c r="BT382" s="91" t="str">
        <f t="shared" si="3218"/>
        <v/>
      </c>
      <c r="BU382" s="91" t="str">
        <f t="shared" si="3219"/>
        <v/>
      </c>
      <c r="BV382" s="91" t="str">
        <f t="shared" si="3220"/>
        <v/>
      </c>
      <c r="BW382" s="91" t="str">
        <f t="shared" si="3221"/>
        <v/>
      </c>
      <c r="BX382" s="91" t="str">
        <f t="shared" si="3222"/>
        <v/>
      </c>
      <c r="BY382" s="91" t="str">
        <f t="shared" si="3223"/>
        <v/>
      </c>
      <c r="BZ382" s="91" t="str">
        <f t="shared" si="3224"/>
        <v/>
      </c>
      <c r="CA382" s="91" t="str">
        <f t="shared" si="3225"/>
        <v/>
      </c>
      <c r="CB382" s="91" t="str">
        <f t="shared" si="3226"/>
        <v/>
      </c>
      <c r="CC382" s="91" t="str">
        <f t="shared" si="3227"/>
        <v/>
      </c>
      <c r="CD382" s="91" t="str">
        <f t="shared" si="3228"/>
        <v/>
      </c>
      <c r="CE382" s="91" t="str">
        <f t="shared" si="3229"/>
        <v/>
      </c>
      <c r="CF382" s="91" t="str">
        <f t="shared" si="3230"/>
        <v/>
      </c>
      <c r="CG382" s="91" t="str">
        <f t="shared" si="3231"/>
        <v/>
      </c>
      <c r="CH382" s="91" t="str">
        <f t="shared" si="3232"/>
        <v/>
      </c>
      <c r="CI382" s="91" t="str">
        <f t="shared" si="3233"/>
        <v>нет</v>
      </c>
      <c r="CJ382" s="63" t="e">
        <f>IF(LEN('Описание предлагаемого товара'!#REF!)&gt;0,'Описание предлагаемого товара'!#REF!,"")</f>
        <v>#REF!</v>
      </c>
      <c r="CK382" s="91" t="e">
        <f t="shared" ref="CK382:CL382" si="3633">IFERROR(REPLACE(CJ382,FIND(CHAR(10),CJ382,1),1,""),CJ382)</f>
        <v>#REF!</v>
      </c>
      <c r="CL382" s="91" t="e">
        <f t="shared" si="3633"/>
        <v>#REF!</v>
      </c>
      <c r="CM382" s="91" t="e">
        <f t="shared" si="3235"/>
        <v>#REF!</v>
      </c>
      <c r="CN382" s="91" t="e">
        <f t="shared" si="3236"/>
        <v>#REF!</v>
      </c>
      <c r="CO382" s="91" t="e">
        <f t="shared" si="3237"/>
        <v>#REF!</v>
      </c>
      <c r="CP382" s="90" t="e">
        <f>IF(AU382="Не указан реестровый номер (мера нац.режима Запрет)","",IF(CI382="нет","",IF(CU382="да","исключение(не смотрим баллы)",IFERROR(IF(CI382*1&gt;0,IFERROR(IF(VLOOKUP(CI382*1,Обработ.выгрузка_реестра_РФ!$A:$G,7,)=0,"Баллы не установлены",VLOOKUP(CI382*1,Обработ.выгрузка_реестра_РФ!$A:$G,7,)),IF(LEN(CI382)&gt;14,"","нет номера в реестре РФ")),""),IF(LEN(CI382)=0,"","Некорректный реестровый номер")))))</f>
        <v>#REF!</v>
      </c>
      <c r="CQ382" s="33" t="e">
        <f>IF(LEN(C382)&gt;0,IFERROR(IF(LEN(H382)&gt;0,IF(LEN(VLOOKUP(H382,'исключения(не_смотрим_баллы)'!$A:$C,1,))&gt;0,"да","нет"),"не введен ОКПД2"),"нет"),"")</f>
        <v>#REF!</v>
      </c>
      <c r="CR382" s="33" t="e">
        <f ca="1">IF(CQ382="да",IF(TODAY()&lt;VLOOKUP(H382,'исключения(не_смотрим_баллы)'!$A:$C,3,),"да","нет"),"")</f>
        <v>#REF!</v>
      </c>
      <c r="CS382" s="33" t="str">
        <f>IFERROR(IF(CQ382="да",IF(VLOOKUP(CI382*1,Обработ.выгрузка_реестра_РФ!$A:$G,2,)&lt;VLOOKUP(H382,'исключения(не_смотрим_баллы)'!$A:$C,2,),"да","нет"),""),"")</f>
        <v/>
      </c>
      <c r="CT382" s="24"/>
      <c r="CU382" s="33" t="e">
        <f t="shared" si="3249"/>
        <v>#REF!</v>
      </c>
      <c r="CV382" s="91" t="e">
        <f t="shared" si="3250"/>
        <v>#REF!</v>
      </c>
      <c r="CW382" s="27" t="e">
        <f t="shared" si="3251"/>
        <v>#REF!</v>
      </c>
      <c r="CX382" s="26" t="e">
        <f t="shared" si="3180"/>
        <v>#REF!</v>
      </c>
      <c r="CY382" s="64" t="e">
        <f>IF(LEN('Описание предлагаемого товара'!#REF!)&gt;0,'Описание предлагаемого товара'!#REF!,"")</f>
        <v>#REF!</v>
      </c>
      <c r="CZ382" s="95" t="e">
        <f t="shared" si="3238"/>
        <v>#REF!</v>
      </c>
      <c r="DA382" s="95" t="e">
        <f t="shared" ref="DA382" si="3634">IFERROR(REPLACE(CZ382,FIND(" ",CZ382,1),1,""),CZ382)</f>
        <v>#REF!</v>
      </c>
      <c r="DB382" s="95" t="e">
        <f t="shared" si="3182"/>
        <v>#REF!</v>
      </c>
      <c r="DC382" s="95" t="e">
        <f t="shared" ref="DC382:DD382" si="3635">IFERROR(REPLACE(DB382,FIND("г.",DB382,1),2,""),DB382)</f>
        <v>#REF!</v>
      </c>
      <c r="DD382" s="95" t="e">
        <f t="shared" si="3635"/>
        <v>#REF!</v>
      </c>
      <c r="DE382" s="95" t="e">
        <f t="shared" ref="DE382:DF382" si="3636">IFERROR(REPLACE(DD382,FIND("г",DD382,1),1,""),DD382)</f>
        <v>#REF!</v>
      </c>
      <c r="DF382" s="95" t="e">
        <f t="shared" si="3636"/>
        <v>#REF!</v>
      </c>
      <c r="DG382" s="95" t="e">
        <f t="shared" si="3255"/>
        <v>#REF!</v>
      </c>
      <c r="DH382" s="25" t="str">
        <f>IFERROR(VLOOKUP(CI382*1,Обработ.выгрузка_реестра_РФ!$A:$G,5,),"")</f>
        <v/>
      </c>
      <c r="DI382" s="27" t="str">
        <f t="shared" si="3265"/>
        <v/>
      </c>
      <c r="DJ382" s="27" t="str">
        <f t="shared" ca="1" si="3242"/>
        <v/>
      </c>
      <c r="DK382" s="63" t="e">
        <f>IF(LEN('Описание предлагаемого товара'!#REF!)&gt;0,'Описание предлагаемого товара'!#REF!,"")</f>
        <v>#REF!</v>
      </c>
      <c r="DL382" s="63" t="e">
        <f>IF(LEN('Описание предлагаемого товара'!#REF!)&gt;0,'Описание предлагаемого товара'!#REF!,"")</f>
        <v>#REF!</v>
      </c>
      <c r="DM382" s="32"/>
    </row>
    <row r="383" spans="1:117" ht="48.75" customHeight="1" x14ac:dyDescent="0.25">
      <c r="A383" s="61" t="e">
        <f>IF(LEN('Описание предлагаемого товара'!#REF!)&gt;0,'Описание предлагаемого товара'!#REF!,"")</f>
        <v>#REF!</v>
      </c>
      <c r="B383" s="65" t="e">
        <f>IF(LEN('Описание предлагаемого товара'!#REF!)&gt;0,'Описание предлагаемого товара'!#REF!,"")</f>
        <v>#REF!</v>
      </c>
      <c r="C383" s="61" t="e">
        <f>IF(LEN('Описание предлагаемого товара'!#REF!)&gt;0,'Описание предлагаемого товара'!#REF!,"")</f>
        <v>#REF!</v>
      </c>
      <c r="D383" s="61" t="e">
        <f>IF(LEN('Описание предлагаемого товара'!#REF!)&gt;0,'Описание предлагаемого товара'!#REF!,"")</f>
        <v>#REF!</v>
      </c>
      <c r="E383" s="61" t="e">
        <f>IF(LEN('Описание предлагаемого товара'!#REF!)&gt;0,'Описание предлагаемого товара'!#REF!,"")</f>
        <v>#REF!</v>
      </c>
      <c r="F383" s="61" t="e">
        <f>IF(LEN('Описание предлагаемого товара'!#REF!)&gt;0,'Описание предлагаемого товара'!#REF!,"")</f>
        <v>#REF!</v>
      </c>
      <c r="G383" s="61" t="e">
        <f>IF(LEN('Описание предлагаемого товара'!#REF!)&gt;0,'Описание предлагаемого товара'!#REF!,"")</f>
        <v>#REF!</v>
      </c>
      <c r="H383" s="61" t="e">
        <f>IF(LEN('Описание предлагаемого товара'!#REF!)&gt;0,'Описание предлагаемого товара'!#REF!,"")</f>
        <v>#REF!</v>
      </c>
      <c r="I383" s="61" t="e">
        <f>IF(LEN('Описание предлагаемого товара'!#REF!)&gt;0,'Описание предлагаемого товара'!#REF!,"")</f>
        <v>#REF!</v>
      </c>
      <c r="J383" s="38" t="str">
        <f>IFERROR(VLOOKUP(B383,SAP!$A:$E,5,),"")</f>
        <v/>
      </c>
      <c r="K383" s="40" t="str">
        <f t="shared" si="3185"/>
        <v/>
      </c>
      <c r="L383" s="61" t="e">
        <f>IF(LEN('Описание предлагаемого товара'!#REF!)&gt;0,IFERROR('Описание предлагаемого товара'!#REF!*1,""),"")</f>
        <v>#REF!</v>
      </c>
      <c r="M383" s="39" t="str">
        <f>IFERROR(VLOOKUP(B383,SAP!$A:$E,2,),"")</f>
        <v/>
      </c>
      <c r="N383" s="41" t="str">
        <f t="shared" si="3321"/>
        <v/>
      </c>
      <c r="O383" s="39" t="str">
        <f t="shared" si="3172"/>
        <v/>
      </c>
      <c r="P383" s="36" t="e">
        <f>IF(LEN('Описание предлагаемого товара'!#REF!)&gt;0,'Описание предлагаемого товара'!#REF!,"")</f>
        <v>#REF!</v>
      </c>
      <c r="Q38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83" s="37" t="e">
        <f>IF(LEN('Описание предлагаемого товара'!#REF!)&gt;0,'Описание предлагаемого товара'!#REF!,"")</f>
        <v>#REF!</v>
      </c>
      <c r="S383" s="37" t="e">
        <f>IF(LEN('Описание предлагаемого товара'!#REF!)&gt;0,'Описание предлагаемого товара'!#REF!,"")</f>
        <v>#REF!</v>
      </c>
      <c r="T38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83" s="23" t="str">
        <f>IFERROR(VLOOKUP(CI383*1,Обработ.выгрузка_реестра_РФ!$A:$G,6,),"")</f>
        <v/>
      </c>
      <c r="V383" s="61" t="e">
        <f>IF(LEN('Описание предлагаемого товара'!#REF!)&gt;0,'Описание предлагаемого товара'!#REF!,"")</f>
        <v>#REF!</v>
      </c>
      <c r="W383" s="62" t="e">
        <f>IF(LEN('Описание предлагаемого товара'!#REF!)&gt;0,'Описание предлагаемого товара'!#REF!,"")</f>
        <v>#REF!</v>
      </c>
      <c r="X383" s="91" t="e">
        <f t="shared" ref="X383:Y383" si="3637">IFERROR(REPLACE(W383,FIND(CHAR(10),W383,1),1," "),W383)</f>
        <v>#REF!</v>
      </c>
      <c r="Y383" s="91" t="e">
        <f t="shared" si="3637"/>
        <v>#REF!</v>
      </c>
      <c r="Z383" s="91" t="e">
        <f t="shared" si="3187"/>
        <v>#REF!</v>
      </c>
      <c r="AA383" s="91" t="e">
        <f t="shared" si="3188"/>
        <v>#REF!</v>
      </c>
      <c r="AB383" s="91" t="e">
        <f t="shared" si="3189"/>
        <v>#REF!</v>
      </c>
      <c r="AC383" s="91" t="e">
        <f t="shared" ref="AC383:AF383" si="3638">IFERROR(REPLACE(AB383,FIND("  ",AB383,1),2," "),AB383)</f>
        <v>#REF!</v>
      </c>
      <c r="AD383" s="91" t="e">
        <f t="shared" si="3638"/>
        <v>#REF!</v>
      </c>
      <c r="AE383" s="91" t="e">
        <f t="shared" si="3638"/>
        <v>#REF!</v>
      </c>
      <c r="AF383" s="91" t="e">
        <f t="shared" si="3638"/>
        <v>#REF!</v>
      </c>
      <c r="AG383" s="23" t="str">
        <f>IFERROR(VLOOKUP(CI383*1,Обработ.выгрузка_реестра_РФ!$A:$G,4,),"")</f>
        <v/>
      </c>
      <c r="AH383" s="91" t="str">
        <f t="shared" ref="AH383:AI383" si="3639">IFERROR(REPLACE(AG383,FIND("-",AG383,1),1,"*"),AG383)</f>
        <v/>
      </c>
      <c r="AI383" s="91" t="str">
        <f t="shared" si="3639"/>
        <v/>
      </c>
      <c r="AJ383" s="27" t="str">
        <f t="shared" si="3287"/>
        <v/>
      </c>
      <c r="AK383" s="63" t="e">
        <f>IF(LEN('Описание предлагаемого товара'!#REF!)&gt;0,'Описание предлагаемого товара'!#REF!,"")</f>
        <v>#REF!</v>
      </c>
      <c r="AL383" s="91" t="e">
        <f t="shared" ref="AL383:AM383" si="3640">IFERROR(REPLACE(AK383,FIND(CHAR(10),AK383,1),1,""),AK383)</f>
        <v>#REF!</v>
      </c>
      <c r="AM383" s="91" t="e">
        <f t="shared" si="3640"/>
        <v>#REF!</v>
      </c>
      <c r="AN383" s="91" t="e">
        <f t="shared" ref="AN383:AR383" si="3641">IFERROR(REPLACE(AM383,FIND(" ",AM383,1),1,""),AM383)</f>
        <v>#REF!</v>
      </c>
      <c r="AO383" s="91" t="e">
        <f t="shared" si="3641"/>
        <v>#REF!</v>
      </c>
      <c r="AP383" s="91" t="e">
        <f t="shared" si="3641"/>
        <v>#REF!</v>
      </c>
      <c r="AQ383" s="91" t="e">
        <f t="shared" si="3641"/>
        <v>#REF!</v>
      </c>
      <c r="AR383" s="91" t="e">
        <f t="shared" si="3641"/>
        <v>#REF!</v>
      </c>
      <c r="AS383" s="91" t="e">
        <f t="shared" si="3194"/>
        <v>#REF!</v>
      </c>
      <c r="AT383" s="91" t="e">
        <f t="shared" si="3195"/>
        <v>#REF!</v>
      </c>
      <c r="AU383" s="32" t="e">
        <f t="shared" si="3178"/>
        <v>#REF!</v>
      </c>
      <c r="AV383" s="93" t="e">
        <f>'Описание предлагаемого товара'!#REF!</f>
        <v>#REF!</v>
      </c>
      <c r="AW383" s="91" t="e">
        <f>MIN(SEARCH({0,1,2,3,4,5,6,7,8,9},AV383&amp; "0123456789"))</f>
        <v>#REF!</v>
      </c>
      <c r="AX383" s="91" t="str">
        <f t="shared" si="3196"/>
        <v/>
      </c>
      <c r="AY383" s="91" t="str">
        <f t="shared" si="3197"/>
        <v/>
      </c>
      <c r="AZ383" s="91" t="str">
        <f t="shared" si="3198"/>
        <v/>
      </c>
      <c r="BA383" s="91" t="str">
        <f t="shared" si="3199"/>
        <v/>
      </c>
      <c r="BB383" s="91" t="str">
        <f t="shared" si="3200"/>
        <v/>
      </c>
      <c r="BC383" s="91" t="str">
        <f t="shared" si="3201"/>
        <v/>
      </c>
      <c r="BD383" s="91" t="str">
        <f t="shared" si="3202"/>
        <v/>
      </c>
      <c r="BE383" s="91" t="str">
        <f t="shared" si="3203"/>
        <v/>
      </c>
      <c r="BF383" s="91" t="str">
        <f t="shared" si="3204"/>
        <v/>
      </c>
      <c r="BG383" s="91" t="str">
        <f t="shared" si="3205"/>
        <v/>
      </c>
      <c r="BH383" s="91" t="str">
        <f t="shared" si="3206"/>
        <v/>
      </c>
      <c r="BI383" s="91" t="str">
        <f t="shared" si="3207"/>
        <v/>
      </c>
      <c r="BJ383" s="91" t="str">
        <f t="shared" si="3208"/>
        <v/>
      </c>
      <c r="BK383" s="91" t="str">
        <f t="shared" si="3209"/>
        <v/>
      </c>
      <c r="BL383" s="91" t="str">
        <f t="shared" si="3210"/>
        <v/>
      </c>
      <c r="BM383" s="91" t="str">
        <f t="shared" si="3211"/>
        <v/>
      </c>
      <c r="BN383" s="91" t="str">
        <f t="shared" si="3212"/>
        <v/>
      </c>
      <c r="BO383" s="91" t="str">
        <f t="shared" si="3213"/>
        <v/>
      </c>
      <c r="BP383" s="91" t="str">
        <f t="shared" si="3214"/>
        <v/>
      </c>
      <c r="BQ383" s="91" t="str">
        <f t="shared" si="3215"/>
        <v/>
      </c>
      <c r="BR383" s="91" t="str">
        <f t="shared" si="3216"/>
        <v/>
      </c>
      <c r="BS383" s="91" t="str">
        <f t="shared" si="3217"/>
        <v/>
      </c>
      <c r="BT383" s="91" t="str">
        <f t="shared" si="3218"/>
        <v/>
      </c>
      <c r="BU383" s="91" t="str">
        <f t="shared" si="3219"/>
        <v/>
      </c>
      <c r="BV383" s="91" t="str">
        <f t="shared" si="3220"/>
        <v/>
      </c>
      <c r="BW383" s="91" t="str">
        <f t="shared" si="3221"/>
        <v/>
      </c>
      <c r="BX383" s="91" t="str">
        <f t="shared" si="3222"/>
        <v/>
      </c>
      <c r="BY383" s="91" t="str">
        <f t="shared" si="3223"/>
        <v/>
      </c>
      <c r="BZ383" s="91" t="str">
        <f t="shared" si="3224"/>
        <v/>
      </c>
      <c r="CA383" s="91" t="str">
        <f t="shared" si="3225"/>
        <v/>
      </c>
      <c r="CB383" s="91" t="str">
        <f t="shared" si="3226"/>
        <v/>
      </c>
      <c r="CC383" s="91" t="str">
        <f t="shared" si="3227"/>
        <v/>
      </c>
      <c r="CD383" s="91" t="str">
        <f t="shared" si="3228"/>
        <v/>
      </c>
      <c r="CE383" s="91" t="str">
        <f t="shared" si="3229"/>
        <v/>
      </c>
      <c r="CF383" s="91" t="str">
        <f t="shared" si="3230"/>
        <v/>
      </c>
      <c r="CG383" s="91" t="str">
        <f t="shared" si="3231"/>
        <v/>
      </c>
      <c r="CH383" s="91" t="str">
        <f t="shared" si="3232"/>
        <v/>
      </c>
      <c r="CI383" s="91" t="str">
        <f t="shared" si="3233"/>
        <v>нет</v>
      </c>
      <c r="CJ383" s="63" t="e">
        <f>IF(LEN('Описание предлагаемого товара'!#REF!)&gt;0,'Описание предлагаемого товара'!#REF!,"")</f>
        <v>#REF!</v>
      </c>
      <c r="CK383" s="91" t="e">
        <f t="shared" ref="CK383:CL383" si="3642">IFERROR(REPLACE(CJ383,FIND(CHAR(10),CJ383,1),1,""),CJ383)</f>
        <v>#REF!</v>
      </c>
      <c r="CL383" s="91" t="e">
        <f t="shared" si="3642"/>
        <v>#REF!</v>
      </c>
      <c r="CM383" s="91" t="e">
        <f t="shared" si="3235"/>
        <v>#REF!</v>
      </c>
      <c r="CN383" s="91" t="e">
        <f t="shared" si="3236"/>
        <v>#REF!</v>
      </c>
      <c r="CO383" s="91" t="e">
        <f t="shared" si="3237"/>
        <v>#REF!</v>
      </c>
      <c r="CP383" s="90" t="e">
        <f>IF(AU383="Не указан реестровый номер (мера нац.режима Запрет)","",IF(CI383="нет","",IF(CU383="да","исключение(не смотрим баллы)",IFERROR(IF(CI383*1&gt;0,IFERROR(IF(VLOOKUP(CI383*1,Обработ.выгрузка_реестра_РФ!$A:$G,7,)=0,"Баллы не установлены",VLOOKUP(CI383*1,Обработ.выгрузка_реестра_РФ!$A:$G,7,)),IF(LEN(CI383)&gt;14,"","нет номера в реестре РФ")),""),IF(LEN(CI383)=0,"","Некорректный реестровый номер")))))</f>
        <v>#REF!</v>
      </c>
      <c r="CQ383" s="33" t="e">
        <f>IF(LEN(C383)&gt;0,IFERROR(IF(LEN(H383)&gt;0,IF(LEN(VLOOKUP(H383,'исключения(не_смотрим_баллы)'!$A:$C,1,))&gt;0,"да","нет"),"не введен ОКПД2"),"нет"),"")</f>
        <v>#REF!</v>
      </c>
      <c r="CR383" s="33" t="e">
        <f ca="1">IF(CQ383="да",IF(TODAY()&lt;VLOOKUP(H383,'исключения(не_смотрим_баллы)'!$A:$C,3,),"да","нет"),"")</f>
        <v>#REF!</v>
      </c>
      <c r="CS383" s="33" t="str">
        <f>IFERROR(IF(CQ383="да",IF(VLOOKUP(CI383*1,Обработ.выгрузка_реестра_РФ!$A:$G,2,)&lt;VLOOKUP(H383,'исключения(не_смотрим_баллы)'!$A:$C,2,),"да","нет"),""),"")</f>
        <v/>
      </c>
      <c r="CT383" s="24"/>
      <c r="CU383" s="33" t="e">
        <f t="shared" si="3249"/>
        <v>#REF!</v>
      </c>
      <c r="CV383" s="91" t="e">
        <f t="shared" si="3250"/>
        <v>#REF!</v>
      </c>
      <c r="CW383" s="27" t="e">
        <f t="shared" si="3251"/>
        <v>#REF!</v>
      </c>
      <c r="CX383" s="26" t="e">
        <f t="shared" si="3180"/>
        <v>#REF!</v>
      </c>
      <c r="CY383" s="64" t="e">
        <f>IF(LEN('Описание предлагаемого товара'!#REF!)&gt;0,'Описание предлагаемого товара'!#REF!,"")</f>
        <v>#REF!</v>
      </c>
      <c r="CZ383" s="95" t="e">
        <f t="shared" si="3238"/>
        <v>#REF!</v>
      </c>
      <c r="DA383" s="95" t="e">
        <f t="shared" ref="DA383" si="3643">IFERROR(REPLACE(CZ383,FIND(" ",CZ383,1),1,""),CZ383)</f>
        <v>#REF!</v>
      </c>
      <c r="DB383" s="95" t="e">
        <f t="shared" si="3182"/>
        <v>#REF!</v>
      </c>
      <c r="DC383" s="95" t="e">
        <f t="shared" ref="DC383:DD383" si="3644">IFERROR(REPLACE(DB383,FIND("г.",DB383,1),2,""),DB383)</f>
        <v>#REF!</v>
      </c>
      <c r="DD383" s="95" t="e">
        <f t="shared" si="3644"/>
        <v>#REF!</v>
      </c>
      <c r="DE383" s="95" t="e">
        <f t="shared" ref="DE383:DF383" si="3645">IFERROR(REPLACE(DD383,FIND("г",DD383,1),1,""),DD383)</f>
        <v>#REF!</v>
      </c>
      <c r="DF383" s="95" t="e">
        <f t="shared" si="3645"/>
        <v>#REF!</v>
      </c>
      <c r="DG383" s="95" t="e">
        <f t="shared" si="3255"/>
        <v>#REF!</v>
      </c>
      <c r="DH383" s="25" t="str">
        <f>IFERROR(VLOOKUP(CI383*1,Обработ.выгрузка_реестра_РФ!$A:$G,5,),"")</f>
        <v/>
      </c>
      <c r="DI383" s="27" t="str">
        <f t="shared" si="3265"/>
        <v/>
      </c>
      <c r="DJ383" s="27" t="str">
        <f t="shared" ca="1" si="3242"/>
        <v/>
      </c>
      <c r="DK383" s="63" t="e">
        <f>IF(LEN('Описание предлагаемого товара'!#REF!)&gt;0,'Описание предлагаемого товара'!#REF!,"")</f>
        <v>#REF!</v>
      </c>
      <c r="DL383" s="63" t="e">
        <f>IF(LEN('Описание предлагаемого товара'!#REF!)&gt;0,'Описание предлагаемого товара'!#REF!,"")</f>
        <v>#REF!</v>
      </c>
      <c r="DM383" s="32"/>
    </row>
    <row r="384" spans="1:117" ht="48.75" customHeight="1" x14ac:dyDescent="0.25">
      <c r="A384" s="61" t="e">
        <f>IF(LEN('Описание предлагаемого товара'!#REF!)&gt;0,'Описание предлагаемого товара'!#REF!,"")</f>
        <v>#REF!</v>
      </c>
      <c r="B384" s="65" t="e">
        <f>IF(LEN('Описание предлагаемого товара'!#REF!)&gt;0,'Описание предлагаемого товара'!#REF!,"")</f>
        <v>#REF!</v>
      </c>
      <c r="C384" s="61" t="e">
        <f>IF(LEN('Описание предлагаемого товара'!#REF!)&gt;0,'Описание предлагаемого товара'!#REF!,"")</f>
        <v>#REF!</v>
      </c>
      <c r="D384" s="61" t="e">
        <f>IF(LEN('Описание предлагаемого товара'!#REF!)&gt;0,'Описание предлагаемого товара'!#REF!,"")</f>
        <v>#REF!</v>
      </c>
      <c r="E384" s="61" t="e">
        <f>IF(LEN('Описание предлагаемого товара'!#REF!)&gt;0,'Описание предлагаемого товара'!#REF!,"")</f>
        <v>#REF!</v>
      </c>
      <c r="F384" s="61" t="e">
        <f>IF(LEN('Описание предлагаемого товара'!#REF!)&gt;0,'Описание предлагаемого товара'!#REF!,"")</f>
        <v>#REF!</v>
      </c>
      <c r="G384" s="61" t="e">
        <f>IF(LEN('Описание предлагаемого товара'!#REF!)&gt;0,'Описание предлагаемого товара'!#REF!,"")</f>
        <v>#REF!</v>
      </c>
      <c r="H384" s="61" t="e">
        <f>IF(LEN('Описание предлагаемого товара'!#REF!)&gt;0,'Описание предлагаемого товара'!#REF!,"")</f>
        <v>#REF!</v>
      </c>
      <c r="I384" s="61" t="e">
        <f>IF(LEN('Описание предлагаемого товара'!#REF!)&gt;0,'Описание предлагаемого товара'!#REF!,"")</f>
        <v>#REF!</v>
      </c>
      <c r="J384" s="38" t="str">
        <f>IFERROR(VLOOKUP(B384,SAP!$A:$E,5,),"")</f>
        <v/>
      </c>
      <c r="K384" s="40" t="str">
        <f t="shared" si="3185"/>
        <v/>
      </c>
      <c r="L384" s="61" t="e">
        <f>IF(LEN('Описание предлагаемого товара'!#REF!)&gt;0,IFERROR('Описание предлагаемого товара'!#REF!*1,""),"")</f>
        <v>#REF!</v>
      </c>
      <c r="M384" s="39" t="str">
        <f>IFERROR(VLOOKUP(B384,SAP!$A:$E,2,),"")</f>
        <v/>
      </c>
      <c r="N384" s="41" t="str">
        <f t="shared" si="3321"/>
        <v/>
      </c>
      <c r="O384" s="39" t="str">
        <f t="shared" si="3172"/>
        <v/>
      </c>
      <c r="P384" s="36" t="e">
        <f>IF(LEN('Описание предлагаемого товара'!#REF!)&gt;0,'Описание предлагаемого товара'!#REF!,"")</f>
        <v>#REF!</v>
      </c>
      <c r="Q38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84" s="37" t="e">
        <f>IF(LEN('Описание предлагаемого товара'!#REF!)&gt;0,'Описание предлагаемого товара'!#REF!,"")</f>
        <v>#REF!</v>
      </c>
      <c r="S384" s="37" t="e">
        <f>IF(LEN('Описание предлагаемого товара'!#REF!)&gt;0,'Описание предлагаемого товара'!#REF!,"")</f>
        <v>#REF!</v>
      </c>
      <c r="T38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84" s="23" t="str">
        <f>IFERROR(VLOOKUP(CI384*1,Обработ.выгрузка_реестра_РФ!$A:$G,6,),"")</f>
        <v/>
      </c>
      <c r="V384" s="61" t="e">
        <f>IF(LEN('Описание предлагаемого товара'!#REF!)&gt;0,'Описание предлагаемого товара'!#REF!,"")</f>
        <v>#REF!</v>
      </c>
      <c r="W384" s="62" t="e">
        <f>IF(LEN('Описание предлагаемого товара'!#REF!)&gt;0,'Описание предлагаемого товара'!#REF!,"")</f>
        <v>#REF!</v>
      </c>
      <c r="X384" s="91" t="e">
        <f t="shared" ref="X384:Y384" si="3646">IFERROR(REPLACE(W384,FIND(CHAR(10),W384,1),1," "),W384)</f>
        <v>#REF!</v>
      </c>
      <c r="Y384" s="91" t="e">
        <f t="shared" si="3646"/>
        <v>#REF!</v>
      </c>
      <c r="Z384" s="91" t="e">
        <f t="shared" si="3187"/>
        <v>#REF!</v>
      </c>
      <c r="AA384" s="91" t="e">
        <f t="shared" si="3188"/>
        <v>#REF!</v>
      </c>
      <c r="AB384" s="91" t="e">
        <f t="shared" si="3189"/>
        <v>#REF!</v>
      </c>
      <c r="AC384" s="91" t="e">
        <f t="shared" ref="AC384:AF384" si="3647">IFERROR(REPLACE(AB384,FIND("  ",AB384,1),2," "),AB384)</f>
        <v>#REF!</v>
      </c>
      <c r="AD384" s="91" t="e">
        <f t="shared" si="3647"/>
        <v>#REF!</v>
      </c>
      <c r="AE384" s="91" t="e">
        <f t="shared" si="3647"/>
        <v>#REF!</v>
      </c>
      <c r="AF384" s="91" t="e">
        <f t="shared" si="3647"/>
        <v>#REF!</v>
      </c>
      <c r="AG384" s="23" t="str">
        <f>IFERROR(VLOOKUP(CI384*1,Обработ.выгрузка_реестра_РФ!$A:$G,4,),"")</f>
        <v/>
      </c>
      <c r="AH384" s="91" t="str">
        <f t="shared" ref="AH384:AI384" si="3648">IFERROR(REPLACE(AG384,FIND("-",AG384,1),1,"*"),AG384)</f>
        <v/>
      </c>
      <c r="AI384" s="91" t="str">
        <f t="shared" si="3648"/>
        <v/>
      </c>
      <c r="AJ384" s="27" t="str">
        <f t="shared" si="3287"/>
        <v/>
      </c>
      <c r="AK384" s="63" t="e">
        <f>IF(LEN('Описание предлагаемого товара'!#REF!)&gt;0,'Описание предлагаемого товара'!#REF!,"")</f>
        <v>#REF!</v>
      </c>
      <c r="AL384" s="91" t="e">
        <f t="shared" ref="AL384:AM384" si="3649">IFERROR(REPLACE(AK384,FIND(CHAR(10),AK384,1),1,""),AK384)</f>
        <v>#REF!</v>
      </c>
      <c r="AM384" s="91" t="e">
        <f t="shared" si="3649"/>
        <v>#REF!</v>
      </c>
      <c r="AN384" s="91" t="e">
        <f t="shared" ref="AN384:AR384" si="3650">IFERROR(REPLACE(AM384,FIND(" ",AM384,1),1,""),AM384)</f>
        <v>#REF!</v>
      </c>
      <c r="AO384" s="91" t="e">
        <f t="shared" si="3650"/>
        <v>#REF!</v>
      </c>
      <c r="AP384" s="91" t="e">
        <f t="shared" si="3650"/>
        <v>#REF!</v>
      </c>
      <c r="AQ384" s="91" t="e">
        <f t="shared" si="3650"/>
        <v>#REF!</v>
      </c>
      <c r="AR384" s="91" t="e">
        <f t="shared" si="3650"/>
        <v>#REF!</v>
      </c>
      <c r="AS384" s="91" t="e">
        <f t="shared" si="3194"/>
        <v>#REF!</v>
      </c>
      <c r="AT384" s="91" t="e">
        <f t="shared" si="3195"/>
        <v>#REF!</v>
      </c>
      <c r="AU384" s="32" t="e">
        <f t="shared" si="3178"/>
        <v>#REF!</v>
      </c>
      <c r="AV384" s="93" t="e">
        <f>'Описание предлагаемого товара'!#REF!</f>
        <v>#REF!</v>
      </c>
      <c r="AW384" s="91" t="e">
        <f>MIN(SEARCH({0,1,2,3,4,5,6,7,8,9},AV384&amp; "0123456789"))</f>
        <v>#REF!</v>
      </c>
      <c r="AX384" s="91" t="str">
        <f t="shared" si="3196"/>
        <v/>
      </c>
      <c r="AY384" s="91" t="str">
        <f t="shared" si="3197"/>
        <v/>
      </c>
      <c r="AZ384" s="91" t="str">
        <f t="shared" si="3198"/>
        <v/>
      </c>
      <c r="BA384" s="91" t="str">
        <f t="shared" si="3199"/>
        <v/>
      </c>
      <c r="BB384" s="91" t="str">
        <f t="shared" si="3200"/>
        <v/>
      </c>
      <c r="BC384" s="91" t="str">
        <f t="shared" si="3201"/>
        <v/>
      </c>
      <c r="BD384" s="91" t="str">
        <f t="shared" si="3202"/>
        <v/>
      </c>
      <c r="BE384" s="91" t="str">
        <f t="shared" si="3203"/>
        <v/>
      </c>
      <c r="BF384" s="91" t="str">
        <f t="shared" si="3204"/>
        <v/>
      </c>
      <c r="BG384" s="91" t="str">
        <f t="shared" si="3205"/>
        <v/>
      </c>
      <c r="BH384" s="91" t="str">
        <f t="shared" si="3206"/>
        <v/>
      </c>
      <c r="BI384" s="91" t="str">
        <f t="shared" si="3207"/>
        <v/>
      </c>
      <c r="BJ384" s="91" t="str">
        <f t="shared" si="3208"/>
        <v/>
      </c>
      <c r="BK384" s="91" t="str">
        <f t="shared" si="3209"/>
        <v/>
      </c>
      <c r="BL384" s="91" t="str">
        <f t="shared" si="3210"/>
        <v/>
      </c>
      <c r="BM384" s="91" t="str">
        <f t="shared" si="3211"/>
        <v/>
      </c>
      <c r="BN384" s="91" t="str">
        <f t="shared" si="3212"/>
        <v/>
      </c>
      <c r="BO384" s="91" t="str">
        <f t="shared" si="3213"/>
        <v/>
      </c>
      <c r="BP384" s="91" t="str">
        <f t="shared" si="3214"/>
        <v/>
      </c>
      <c r="BQ384" s="91" t="str">
        <f t="shared" si="3215"/>
        <v/>
      </c>
      <c r="BR384" s="91" t="str">
        <f t="shared" si="3216"/>
        <v/>
      </c>
      <c r="BS384" s="91" t="str">
        <f t="shared" si="3217"/>
        <v/>
      </c>
      <c r="BT384" s="91" t="str">
        <f t="shared" si="3218"/>
        <v/>
      </c>
      <c r="BU384" s="91" t="str">
        <f t="shared" si="3219"/>
        <v/>
      </c>
      <c r="BV384" s="91" t="str">
        <f t="shared" si="3220"/>
        <v/>
      </c>
      <c r="BW384" s="91" t="str">
        <f t="shared" si="3221"/>
        <v/>
      </c>
      <c r="BX384" s="91" t="str">
        <f t="shared" si="3222"/>
        <v/>
      </c>
      <c r="BY384" s="91" t="str">
        <f t="shared" si="3223"/>
        <v/>
      </c>
      <c r="BZ384" s="91" t="str">
        <f t="shared" si="3224"/>
        <v/>
      </c>
      <c r="CA384" s="91" t="str">
        <f t="shared" si="3225"/>
        <v/>
      </c>
      <c r="CB384" s="91" t="str">
        <f t="shared" si="3226"/>
        <v/>
      </c>
      <c r="CC384" s="91" t="str">
        <f t="shared" si="3227"/>
        <v/>
      </c>
      <c r="CD384" s="91" t="str">
        <f t="shared" si="3228"/>
        <v/>
      </c>
      <c r="CE384" s="91" t="str">
        <f t="shared" si="3229"/>
        <v/>
      </c>
      <c r="CF384" s="91" t="str">
        <f t="shared" si="3230"/>
        <v/>
      </c>
      <c r="CG384" s="91" t="str">
        <f t="shared" si="3231"/>
        <v/>
      </c>
      <c r="CH384" s="91" t="str">
        <f t="shared" si="3232"/>
        <v/>
      </c>
      <c r="CI384" s="91" t="str">
        <f t="shared" si="3233"/>
        <v>нет</v>
      </c>
      <c r="CJ384" s="63" t="e">
        <f>IF(LEN('Описание предлагаемого товара'!#REF!)&gt;0,'Описание предлагаемого товара'!#REF!,"")</f>
        <v>#REF!</v>
      </c>
      <c r="CK384" s="91" t="e">
        <f t="shared" ref="CK384:CL384" si="3651">IFERROR(REPLACE(CJ384,FIND(CHAR(10),CJ384,1),1,""),CJ384)</f>
        <v>#REF!</v>
      </c>
      <c r="CL384" s="91" t="e">
        <f t="shared" si="3651"/>
        <v>#REF!</v>
      </c>
      <c r="CM384" s="91" t="e">
        <f t="shared" si="3235"/>
        <v>#REF!</v>
      </c>
      <c r="CN384" s="91" t="e">
        <f t="shared" si="3236"/>
        <v>#REF!</v>
      </c>
      <c r="CO384" s="91" t="e">
        <f t="shared" si="3237"/>
        <v>#REF!</v>
      </c>
      <c r="CP384" s="90" t="e">
        <f>IF(AU384="Не указан реестровый номер (мера нац.режима Запрет)","",IF(CI384="нет","",IF(CU384="да","исключение(не смотрим баллы)",IFERROR(IF(CI384*1&gt;0,IFERROR(IF(VLOOKUP(CI384*1,Обработ.выгрузка_реестра_РФ!$A:$G,7,)=0,"Баллы не установлены",VLOOKUP(CI384*1,Обработ.выгрузка_реестра_РФ!$A:$G,7,)),IF(LEN(CI384)&gt;14,"","нет номера в реестре РФ")),""),IF(LEN(CI384)=0,"","Некорректный реестровый номер")))))</f>
        <v>#REF!</v>
      </c>
      <c r="CQ384" s="33" t="e">
        <f>IF(LEN(C384)&gt;0,IFERROR(IF(LEN(H384)&gt;0,IF(LEN(VLOOKUP(H384,'исключения(не_смотрим_баллы)'!$A:$C,1,))&gt;0,"да","нет"),"не введен ОКПД2"),"нет"),"")</f>
        <v>#REF!</v>
      </c>
      <c r="CR384" s="33" t="e">
        <f ca="1">IF(CQ384="да",IF(TODAY()&lt;VLOOKUP(H384,'исключения(не_смотрим_баллы)'!$A:$C,3,),"да","нет"),"")</f>
        <v>#REF!</v>
      </c>
      <c r="CS384" s="33" t="str">
        <f>IFERROR(IF(CQ384="да",IF(VLOOKUP(CI384*1,Обработ.выгрузка_реестра_РФ!$A:$G,2,)&lt;VLOOKUP(H384,'исключения(не_смотрим_баллы)'!$A:$C,2,),"да","нет"),""),"")</f>
        <v/>
      </c>
      <c r="CT384" s="24"/>
      <c r="CU384" s="33" t="e">
        <f t="shared" si="3249"/>
        <v>#REF!</v>
      </c>
      <c r="CV384" s="91" t="e">
        <f t="shared" si="3250"/>
        <v>#REF!</v>
      </c>
      <c r="CW384" s="27" t="e">
        <f t="shared" si="3251"/>
        <v>#REF!</v>
      </c>
      <c r="CX384" s="26" t="e">
        <f t="shared" si="3180"/>
        <v>#REF!</v>
      </c>
      <c r="CY384" s="64" t="e">
        <f>IF(LEN('Описание предлагаемого товара'!#REF!)&gt;0,'Описание предлагаемого товара'!#REF!,"")</f>
        <v>#REF!</v>
      </c>
      <c r="CZ384" s="95" t="e">
        <f t="shared" si="3238"/>
        <v>#REF!</v>
      </c>
      <c r="DA384" s="95" t="e">
        <f t="shared" ref="DA384" si="3652">IFERROR(REPLACE(CZ384,FIND(" ",CZ384,1),1,""),CZ384)</f>
        <v>#REF!</v>
      </c>
      <c r="DB384" s="95" t="e">
        <f t="shared" si="3182"/>
        <v>#REF!</v>
      </c>
      <c r="DC384" s="95" t="e">
        <f t="shared" ref="DC384:DD384" si="3653">IFERROR(REPLACE(DB384,FIND("г.",DB384,1),2,""),DB384)</f>
        <v>#REF!</v>
      </c>
      <c r="DD384" s="95" t="e">
        <f t="shared" si="3653"/>
        <v>#REF!</v>
      </c>
      <c r="DE384" s="95" t="e">
        <f t="shared" ref="DE384:DF384" si="3654">IFERROR(REPLACE(DD384,FIND("г",DD384,1),1,""),DD384)</f>
        <v>#REF!</v>
      </c>
      <c r="DF384" s="95" t="e">
        <f t="shared" si="3654"/>
        <v>#REF!</v>
      </c>
      <c r="DG384" s="95" t="e">
        <f t="shared" si="3255"/>
        <v>#REF!</v>
      </c>
      <c r="DH384" s="25" t="str">
        <f>IFERROR(VLOOKUP(CI384*1,Обработ.выгрузка_реестра_РФ!$A:$G,5,),"")</f>
        <v/>
      </c>
      <c r="DI384" s="27" t="str">
        <f t="shared" si="3265"/>
        <v/>
      </c>
      <c r="DJ384" s="27" t="str">
        <f t="shared" ca="1" si="3242"/>
        <v/>
      </c>
      <c r="DK384" s="63" t="e">
        <f>IF(LEN('Описание предлагаемого товара'!#REF!)&gt;0,'Описание предлагаемого товара'!#REF!,"")</f>
        <v>#REF!</v>
      </c>
      <c r="DL384" s="63" t="e">
        <f>IF(LEN('Описание предлагаемого товара'!#REF!)&gt;0,'Описание предлагаемого товара'!#REF!,"")</f>
        <v>#REF!</v>
      </c>
      <c r="DM384" s="32"/>
    </row>
    <row r="385" spans="1:117" ht="48.75" customHeight="1" x14ac:dyDescent="0.25">
      <c r="A385" s="61" t="e">
        <f>IF(LEN('Описание предлагаемого товара'!#REF!)&gt;0,'Описание предлагаемого товара'!#REF!,"")</f>
        <v>#REF!</v>
      </c>
      <c r="B385" s="65" t="e">
        <f>IF(LEN('Описание предлагаемого товара'!#REF!)&gt;0,'Описание предлагаемого товара'!#REF!,"")</f>
        <v>#REF!</v>
      </c>
      <c r="C385" s="61" t="e">
        <f>IF(LEN('Описание предлагаемого товара'!#REF!)&gt;0,'Описание предлагаемого товара'!#REF!,"")</f>
        <v>#REF!</v>
      </c>
      <c r="D385" s="61" t="e">
        <f>IF(LEN('Описание предлагаемого товара'!#REF!)&gt;0,'Описание предлагаемого товара'!#REF!,"")</f>
        <v>#REF!</v>
      </c>
      <c r="E385" s="61" t="e">
        <f>IF(LEN('Описание предлагаемого товара'!#REF!)&gt;0,'Описание предлагаемого товара'!#REF!,"")</f>
        <v>#REF!</v>
      </c>
      <c r="F385" s="61" t="e">
        <f>IF(LEN('Описание предлагаемого товара'!#REF!)&gt;0,'Описание предлагаемого товара'!#REF!,"")</f>
        <v>#REF!</v>
      </c>
      <c r="G385" s="61" t="e">
        <f>IF(LEN('Описание предлагаемого товара'!#REF!)&gt;0,'Описание предлагаемого товара'!#REF!,"")</f>
        <v>#REF!</v>
      </c>
      <c r="H385" s="61" t="e">
        <f>IF(LEN('Описание предлагаемого товара'!#REF!)&gt;0,'Описание предлагаемого товара'!#REF!,"")</f>
        <v>#REF!</v>
      </c>
      <c r="I385" s="61" t="e">
        <f>IF(LEN('Описание предлагаемого товара'!#REF!)&gt;0,'Описание предлагаемого товара'!#REF!,"")</f>
        <v>#REF!</v>
      </c>
      <c r="J385" s="38" t="str">
        <f>IFERROR(VLOOKUP(B385,SAP!$A:$E,5,),"")</f>
        <v/>
      </c>
      <c r="K385" s="40" t="str">
        <f t="shared" si="3185"/>
        <v/>
      </c>
      <c r="L385" s="61" t="e">
        <f>IF(LEN('Описание предлагаемого товара'!#REF!)&gt;0,IFERROR('Описание предлагаемого товара'!#REF!*1,""),"")</f>
        <v>#REF!</v>
      </c>
      <c r="M385" s="39" t="str">
        <f>IFERROR(VLOOKUP(B385,SAP!$A:$E,2,),"")</f>
        <v/>
      </c>
      <c r="N385" s="41" t="str">
        <f t="shared" si="3321"/>
        <v/>
      </c>
      <c r="O385" s="39" t="str">
        <f t="shared" si="3172"/>
        <v/>
      </c>
      <c r="P385" s="36" t="e">
        <f>IF(LEN('Описание предлагаемого товара'!#REF!)&gt;0,'Описание предлагаемого товара'!#REF!,"")</f>
        <v>#REF!</v>
      </c>
      <c r="Q38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85" s="37" t="e">
        <f>IF(LEN('Описание предлагаемого товара'!#REF!)&gt;0,'Описание предлагаемого товара'!#REF!,"")</f>
        <v>#REF!</v>
      </c>
      <c r="S385" s="37" t="e">
        <f>IF(LEN('Описание предлагаемого товара'!#REF!)&gt;0,'Описание предлагаемого товара'!#REF!,"")</f>
        <v>#REF!</v>
      </c>
      <c r="T38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85" s="23" t="str">
        <f>IFERROR(VLOOKUP(CI385*1,Обработ.выгрузка_реестра_РФ!$A:$G,6,),"")</f>
        <v/>
      </c>
      <c r="V385" s="61" t="e">
        <f>IF(LEN('Описание предлагаемого товара'!#REF!)&gt;0,'Описание предлагаемого товара'!#REF!,"")</f>
        <v>#REF!</v>
      </c>
      <c r="W385" s="62" t="e">
        <f>IF(LEN('Описание предлагаемого товара'!#REF!)&gt;0,'Описание предлагаемого товара'!#REF!,"")</f>
        <v>#REF!</v>
      </c>
      <c r="X385" s="91" t="e">
        <f t="shared" ref="X385:Y385" si="3655">IFERROR(REPLACE(W385,FIND(CHAR(10),W385,1),1," "),W385)</f>
        <v>#REF!</v>
      </c>
      <c r="Y385" s="91" t="e">
        <f t="shared" si="3655"/>
        <v>#REF!</v>
      </c>
      <c r="Z385" s="91" t="e">
        <f t="shared" si="3187"/>
        <v>#REF!</v>
      </c>
      <c r="AA385" s="91" t="e">
        <f t="shared" si="3188"/>
        <v>#REF!</v>
      </c>
      <c r="AB385" s="91" t="e">
        <f t="shared" si="3189"/>
        <v>#REF!</v>
      </c>
      <c r="AC385" s="91" t="e">
        <f t="shared" ref="AC385:AF385" si="3656">IFERROR(REPLACE(AB385,FIND("  ",AB385,1),2," "),AB385)</f>
        <v>#REF!</v>
      </c>
      <c r="AD385" s="91" t="e">
        <f t="shared" si="3656"/>
        <v>#REF!</v>
      </c>
      <c r="AE385" s="91" t="e">
        <f t="shared" si="3656"/>
        <v>#REF!</v>
      </c>
      <c r="AF385" s="91" t="e">
        <f t="shared" si="3656"/>
        <v>#REF!</v>
      </c>
      <c r="AG385" s="23" t="str">
        <f>IFERROR(VLOOKUP(CI385*1,Обработ.выгрузка_реестра_РФ!$A:$G,4,),"")</f>
        <v/>
      </c>
      <c r="AH385" s="91" t="str">
        <f t="shared" ref="AH385:AI385" si="3657">IFERROR(REPLACE(AG385,FIND("-",AG385,1),1,"*"),AG385)</f>
        <v/>
      </c>
      <c r="AI385" s="91" t="str">
        <f t="shared" si="3657"/>
        <v/>
      </c>
      <c r="AJ385" s="27" t="str">
        <f t="shared" si="3287"/>
        <v/>
      </c>
      <c r="AK385" s="63" t="e">
        <f>IF(LEN('Описание предлагаемого товара'!#REF!)&gt;0,'Описание предлагаемого товара'!#REF!,"")</f>
        <v>#REF!</v>
      </c>
      <c r="AL385" s="91" t="e">
        <f t="shared" ref="AL385:AM385" si="3658">IFERROR(REPLACE(AK385,FIND(CHAR(10),AK385,1),1,""),AK385)</f>
        <v>#REF!</v>
      </c>
      <c r="AM385" s="91" t="e">
        <f t="shared" si="3658"/>
        <v>#REF!</v>
      </c>
      <c r="AN385" s="91" t="e">
        <f t="shared" ref="AN385:AR385" si="3659">IFERROR(REPLACE(AM385,FIND(" ",AM385,1),1,""),AM385)</f>
        <v>#REF!</v>
      </c>
      <c r="AO385" s="91" t="e">
        <f t="shared" si="3659"/>
        <v>#REF!</v>
      </c>
      <c r="AP385" s="91" t="e">
        <f t="shared" si="3659"/>
        <v>#REF!</v>
      </c>
      <c r="AQ385" s="91" t="e">
        <f t="shared" si="3659"/>
        <v>#REF!</v>
      </c>
      <c r="AR385" s="91" t="e">
        <f t="shared" si="3659"/>
        <v>#REF!</v>
      </c>
      <c r="AS385" s="91" t="e">
        <f t="shared" si="3194"/>
        <v>#REF!</v>
      </c>
      <c r="AT385" s="91" t="e">
        <f t="shared" si="3195"/>
        <v>#REF!</v>
      </c>
      <c r="AU385" s="32" t="e">
        <f t="shared" si="3178"/>
        <v>#REF!</v>
      </c>
      <c r="AV385" s="93" t="e">
        <f>'Описание предлагаемого товара'!#REF!</f>
        <v>#REF!</v>
      </c>
      <c r="AW385" s="91" t="e">
        <f>MIN(SEARCH({0,1,2,3,4,5,6,7,8,9},AV385&amp; "0123456789"))</f>
        <v>#REF!</v>
      </c>
      <c r="AX385" s="91" t="str">
        <f t="shared" si="3196"/>
        <v/>
      </c>
      <c r="AY385" s="91" t="str">
        <f t="shared" si="3197"/>
        <v/>
      </c>
      <c r="AZ385" s="91" t="str">
        <f t="shared" si="3198"/>
        <v/>
      </c>
      <c r="BA385" s="91" t="str">
        <f t="shared" si="3199"/>
        <v/>
      </c>
      <c r="BB385" s="91" t="str">
        <f t="shared" si="3200"/>
        <v/>
      </c>
      <c r="BC385" s="91" t="str">
        <f t="shared" si="3201"/>
        <v/>
      </c>
      <c r="BD385" s="91" t="str">
        <f t="shared" si="3202"/>
        <v/>
      </c>
      <c r="BE385" s="91" t="str">
        <f t="shared" si="3203"/>
        <v/>
      </c>
      <c r="BF385" s="91" t="str">
        <f t="shared" si="3204"/>
        <v/>
      </c>
      <c r="BG385" s="91" t="str">
        <f t="shared" si="3205"/>
        <v/>
      </c>
      <c r="BH385" s="91" t="str">
        <f t="shared" si="3206"/>
        <v/>
      </c>
      <c r="BI385" s="91" t="str">
        <f t="shared" si="3207"/>
        <v/>
      </c>
      <c r="BJ385" s="91" t="str">
        <f t="shared" si="3208"/>
        <v/>
      </c>
      <c r="BK385" s="91" t="str">
        <f t="shared" si="3209"/>
        <v/>
      </c>
      <c r="BL385" s="91" t="str">
        <f t="shared" si="3210"/>
        <v/>
      </c>
      <c r="BM385" s="91" t="str">
        <f t="shared" si="3211"/>
        <v/>
      </c>
      <c r="BN385" s="91" t="str">
        <f t="shared" si="3212"/>
        <v/>
      </c>
      <c r="BO385" s="91" t="str">
        <f t="shared" si="3213"/>
        <v/>
      </c>
      <c r="BP385" s="91" t="str">
        <f t="shared" si="3214"/>
        <v/>
      </c>
      <c r="BQ385" s="91" t="str">
        <f t="shared" si="3215"/>
        <v/>
      </c>
      <c r="BR385" s="91" t="str">
        <f t="shared" si="3216"/>
        <v/>
      </c>
      <c r="BS385" s="91" t="str">
        <f t="shared" si="3217"/>
        <v/>
      </c>
      <c r="BT385" s="91" t="str">
        <f t="shared" si="3218"/>
        <v/>
      </c>
      <c r="BU385" s="91" t="str">
        <f t="shared" si="3219"/>
        <v/>
      </c>
      <c r="BV385" s="91" t="str">
        <f t="shared" si="3220"/>
        <v/>
      </c>
      <c r="BW385" s="91" t="str">
        <f t="shared" si="3221"/>
        <v/>
      </c>
      <c r="BX385" s="91" t="str">
        <f t="shared" si="3222"/>
        <v/>
      </c>
      <c r="BY385" s="91" t="str">
        <f t="shared" si="3223"/>
        <v/>
      </c>
      <c r="BZ385" s="91" t="str">
        <f t="shared" si="3224"/>
        <v/>
      </c>
      <c r="CA385" s="91" t="str">
        <f t="shared" si="3225"/>
        <v/>
      </c>
      <c r="CB385" s="91" t="str">
        <f t="shared" si="3226"/>
        <v/>
      </c>
      <c r="CC385" s="91" t="str">
        <f t="shared" si="3227"/>
        <v/>
      </c>
      <c r="CD385" s="91" t="str">
        <f t="shared" si="3228"/>
        <v/>
      </c>
      <c r="CE385" s="91" t="str">
        <f t="shared" si="3229"/>
        <v/>
      </c>
      <c r="CF385" s="91" t="str">
        <f t="shared" si="3230"/>
        <v/>
      </c>
      <c r="CG385" s="91" t="str">
        <f t="shared" si="3231"/>
        <v/>
      </c>
      <c r="CH385" s="91" t="str">
        <f t="shared" si="3232"/>
        <v/>
      </c>
      <c r="CI385" s="91" t="str">
        <f t="shared" si="3233"/>
        <v>нет</v>
      </c>
      <c r="CJ385" s="63" t="e">
        <f>IF(LEN('Описание предлагаемого товара'!#REF!)&gt;0,'Описание предлагаемого товара'!#REF!,"")</f>
        <v>#REF!</v>
      </c>
      <c r="CK385" s="91" t="e">
        <f t="shared" ref="CK385:CL385" si="3660">IFERROR(REPLACE(CJ385,FIND(CHAR(10),CJ385,1),1,""),CJ385)</f>
        <v>#REF!</v>
      </c>
      <c r="CL385" s="91" t="e">
        <f t="shared" si="3660"/>
        <v>#REF!</v>
      </c>
      <c r="CM385" s="91" t="e">
        <f t="shared" si="3235"/>
        <v>#REF!</v>
      </c>
      <c r="CN385" s="91" t="e">
        <f t="shared" si="3236"/>
        <v>#REF!</v>
      </c>
      <c r="CO385" s="91" t="e">
        <f t="shared" si="3237"/>
        <v>#REF!</v>
      </c>
      <c r="CP385" s="90" t="e">
        <f>IF(AU385="Не указан реестровый номер (мера нац.режима Запрет)","",IF(CI385="нет","",IF(CU385="да","исключение(не смотрим баллы)",IFERROR(IF(CI385*1&gt;0,IFERROR(IF(VLOOKUP(CI385*1,Обработ.выгрузка_реестра_РФ!$A:$G,7,)=0,"Баллы не установлены",VLOOKUP(CI385*1,Обработ.выгрузка_реестра_РФ!$A:$G,7,)),IF(LEN(CI385)&gt;14,"","нет номера в реестре РФ")),""),IF(LEN(CI385)=0,"","Некорректный реестровый номер")))))</f>
        <v>#REF!</v>
      </c>
      <c r="CQ385" s="33" t="e">
        <f>IF(LEN(C385)&gt;0,IFERROR(IF(LEN(H385)&gt;0,IF(LEN(VLOOKUP(H385,'исключения(не_смотрим_баллы)'!$A:$C,1,))&gt;0,"да","нет"),"не введен ОКПД2"),"нет"),"")</f>
        <v>#REF!</v>
      </c>
      <c r="CR385" s="33" t="e">
        <f ca="1">IF(CQ385="да",IF(TODAY()&lt;VLOOKUP(H385,'исключения(не_смотрим_баллы)'!$A:$C,3,),"да","нет"),"")</f>
        <v>#REF!</v>
      </c>
      <c r="CS385" s="33" t="str">
        <f>IFERROR(IF(CQ385="да",IF(VLOOKUP(CI385*1,Обработ.выгрузка_реестра_РФ!$A:$G,2,)&lt;VLOOKUP(H385,'исключения(не_смотрим_баллы)'!$A:$C,2,),"да","нет"),""),"")</f>
        <v/>
      </c>
      <c r="CT385" s="24"/>
      <c r="CU385" s="33" t="e">
        <f t="shared" si="3249"/>
        <v>#REF!</v>
      </c>
      <c r="CV385" s="91" t="e">
        <f t="shared" si="3250"/>
        <v>#REF!</v>
      </c>
      <c r="CW385" s="27" t="e">
        <f t="shared" si="3251"/>
        <v>#REF!</v>
      </c>
      <c r="CX385" s="26" t="e">
        <f t="shared" si="3180"/>
        <v>#REF!</v>
      </c>
      <c r="CY385" s="64" t="e">
        <f>IF(LEN('Описание предлагаемого товара'!#REF!)&gt;0,'Описание предлагаемого товара'!#REF!,"")</f>
        <v>#REF!</v>
      </c>
      <c r="CZ385" s="95" t="e">
        <f t="shared" si="3238"/>
        <v>#REF!</v>
      </c>
      <c r="DA385" s="95" t="e">
        <f t="shared" ref="DA385" si="3661">IFERROR(REPLACE(CZ385,FIND(" ",CZ385,1),1,""),CZ385)</f>
        <v>#REF!</v>
      </c>
      <c r="DB385" s="95" t="e">
        <f t="shared" si="3182"/>
        <v>#REF!</v>
      </c>
      <c r="DC385" s="95" t="e">
        <f t="shared" ref="DC385:DD385" si="3662">IFERROR(REPLACE(DB385,FIND("г.",DB385,1),2,""),DB385)</f>
        <v>#REF!</v>
      </c>
      <c r="DD385" s="95" t="e">
        <f t="shared" si="3662"/>
        <v>#REF!</v>
      </c>
      <c r="DE385" s="95" t="e">
        <f t="shared" ref="DE385:DF385" si="3663">IFERROR(REPLACE(DD385,FIND("г",DD385,1),1,""),DD385)</f>
        <v>#REF!</v>
      </c>
      <c r="DF385" s="95" t="e">
        <f t="shared" si="3663"/>
        <v>#REF!</v>
      </c>
      <c r="DG385" s="95" t="e">
        <f t="shared" si="3255"/>
        <v>#REF!</v>
      </c>
      <c r="DH385" s="25" t="str">
        <f>IFERROR(VLOOKUP(CI385*1,Обработ.выгрузка_реестра_РФ!$A:$G,5,),"")</f>
        <v/>
      </c>
      <c r="DI385" s="27" t="str">
        <f t="shared" si="3265"/>
        <v/>
      </c>
      <c r="DJ385" s="27" t="str">
        <f t="shared" ca="1" si="3242"/>
        <v/>
      </c>
      <c r="DK385" s="63" t="e">
        <f>IF(LEN('Описание предлагаемого товара'!#REF!)&gt;0,'Описание предлагаемого товара'!#REF!,"")</f>
        <v>#REF!</v>
      </c>
      <c r="DL385" s="63" t="e">
        <f>IF(LEN('Описание предлагаемого товара'!#REF!)&gt;0,'Описание предлагаемого товара'!#REF!,"")</f>
        <v>#REF!</v>
      </c>
      <c r="DM385" s="32"/>
    </row>
    <row r="386" spans="1:117" ht="48.75" customHeight="1" x14ac:dyDescent="0.25">
      <c r="A386" s="61" t="e">
        <f>IF(LEN('Описание предлагаемого товара'!#REF!)&gt;0,'Описание предлагаемого товара'!#REF!,"")</f>
        <v>#REF!</v>
      </c>
      <c r="B386" s="65" t="e">
        <f>IF(LEN('Описание предлагаемого товара'!#REF!)&gt;0,'Описание предлагаемого товара'!#REF!,"")</f>
        <v>#REF!</v>
      </c>
      <c r="C386" s="61" t="e">
        <f>IF(LEN('Описание предлагаемого товара'!#REF!)&gt;0,'Описание предлагаемого товара'!#REF!,"")</f>
        <v>#REF!</v>
      </c>
      <c r="D386" s="61" t="e">
        <f>IF(LEN('Описание предлагаемого товара'!#REF!)&gt;0,'Описание предлагаемого товара'!#REF!,"")</f>
        <v>#REF!</v>
      </c>
      <c r="E386" s="61" t="e">
        <f>IF(LEN('Описание предлагаемого товара'!#REF!)&gt;0,'Описание предлагаемого товара'!#REF!,"")</f>
        <v>#REF!</v>
      </c>
      <c r="F386" s="61" t="e">
        <f>IF(LEN('Описание предлагаемого товара'!#REF!)&gt;0,'Описание предлагаемого товара'!#REF!,"")</f>
        <v>#REF!</v>
      </c>
      <c r="G386" s="61" t="e">
        <f>IF(LEN('Описание предлагаемого товара'!#REF!)&gt;0,'Описание предлагаемого товара'!#REF!,"")</f>
        <v>#REF!</v>
      </c>
      <c r="H386" s="61" t="e">
        <f>IF(LEN('Описание предлагаемого товара'!#REF!)&gt;0,'Описание предлагаемого товара'!#REF!,"")</f>
        <v>#REF!</v>
      </c>
      <c r="I386" s="61" t="e">
        <f>IF(LEN('Описание предлагаемого товара'!#REF!)&gt;0,'Описание предлагаемого товара'!#REF!,"")</f>
        <v>#REF!</v>
      </c>
      <c r="J386" s="38" t="str">
        <f>IFERROR(VLOOKUP(B386,SAP!$A:$E,5,),"")</f>
        <v/>
      </c>
      <c r="K386" s="40" t="str">
        <f t="shared" si="3185"/>
        <v/>
      </c>
      <c r="L386" s="61" t="e">
        <f>IF(LEN('Описание предлагаемого товара'!#REF!)&gt;0,IFERROR('Описание предлагаемого товара'!#REF!*1,""),"")</f>
        <v>#REF!</v>
      </c>
      <c r="M386" s="39" t="str">
        <f>IFERROR(VLOOKUP(B386,SAP!$A:$E,2,),"")</f>
        <v/>
      </c>
      <c r="N386" s="41" t="str">
        <f t="shared" si="3321"/>
        <v/>
      </c>
      <c r="O386" s="39" t="str">
        <f t="shared" si="3172"/>
        <v/>
      </c>
      <c r="P386" s="36" t="e">
        <f>IF(LEN('Описание предлагаемого товара'!#REF!)&gt;0,'Описание предлагаемого товара'!#REF!,"")</f>
        <v>#REF!</v>
      </c>
      <c r="Q38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86" s="37" t="e">
        <f>IF(LEN('Описание предлагаемого товара'!#REF!)&gt;0,'Описание предлагаемого товара'!#REF!,"")</f>
        <v>#REF!</v>
      </c>
      <c r="S386" s="37" t="e">
        <f>IF(LEN('Описание предлагаемого товара'!#REF!)&gt;0,'Описание предлагаемого товара'!#REF!,"")</f>
        <v>#REF!</v>
      </c>
      <c r="T38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86" s="23" t="str">
        <f>IFERROR(VLOOKUP(CI386*1,Обработ.выгрузка_реестра_РФ!$A:$G,6,),"")</f>
        <v/>
      </c>
      <c r="V386" s="61" t="e">
        <f>IF(LEN('Описание предлагаемого товара'!#REF!)&gt;0,'Описание предлагаемого товара'!#REF!,"")</f>
        <v>#REF!</v>
      </c>
      <c r="W386" s="62" t="e">
        <f>IF(LEN('Описание предлагаемого товара'!#REF!)&gt;0,'Описание предлагаемого товара'!#REF!,"")</f>
        <v>#REF!</v>
      </c>
      <c r="X386" s="91" t="e">
        <f t="shared" ref="X386:Y386" si="3664">IFERROR(REPLACE(W386,FIND(CHAR(10),W386,1),1," "),W386)</f>
        <v>#REF!</v>
      </c>
      <c r="Y386" s="91" t="e">
        <f t="shared" si="3664"/>
        <v>#REF!</v>
      </c>
      <c r="Z386" s="91" t="e">
        <f t="shared" si="3187"/>
        <v>#REF!</v>
      </c>
      <c r="AA386" s="91" t="e">
        <f t="shared" si="3188"/>
        <v>#REF!</v>
      </c>
      <c r="AB386" s="91" t="e">
        <f t="shared" si="3189"/>
        <v>#REF!</v>
      </c>
      <c r="AC386" s="91" t="e">
        <f t="shared" ref="AC386:AF386" si="3665">IFERROR(REPLACE(AB386,FIND("  ",AB386,1),2," "),AB386)</f>
        <v>#REF!</v>
      </c>
      <c r="AD386" s="91" t="e">
        <f t="shared" si="3665"/>
        <v>#REF!</v>
      </c>
      <c r="AE386" s="91" t="e">
        <f t="shared" si="3665"/>
        <v>#REF!</v>
      </c>
      <c r="AF386" s="91" t="e">
        <f t="shared" si="3665"/>
        <v>#REF!</v>
      </c>
      <c r="AG386" s="23" t="str">
        <f>IFERROR(VLOOKUP(CI386*1,Обработ.выгрузка_реестра_РФ!$A:$G,4,),"")</f>
        <v/>
      </c>
      <c r="AH386" s="91" t="str">
        <f t="shared" ref="AH386:AI386" si="3666">IFERROR(REPLACE(AG386,FIND("-",AG386,1),1,"*"),AG386)</f>
        <v/>
      </c>
      <c r="AI386" s="91" t="str">
        <f t="shared" si="3666"/>
        <v/>
      </c>
      <c r="AJ386" s="27" t="str">
        <f t="shared" si="3287"/>
        <v/>
      </c>
      <c r="AK386" s="63" t="e">
        <f>IF(LEN('Описание предлагаемого товара'!#REF!)&gt;0,'Описание предлагаемого товара'!#REF!,"")</f>
        <v>#REF!</v>
      </c>
      <c r="AL386" s="91" t="e">
        <f t="shared" ref="AL386:AM386" si="3667">IFERROR(REPLACE(AK386,FIND(CHAR(10),AK386,1),1,""),AK386)</f>
        <v>#REF!</v>
      </c>
      <c r="AM386" s="91" t="e">
        <f t="shared" si="3667"/>
        <v>#REF!</v>
      </c>
      <c r="AN386" s="91" t="e">
        <f t="shared" ref="AN386:AR386" si="3668">IFERROR(REPLACE(AM386,FIND(" ",AM386,1),1,""),AM386)</f>
        <v>#REF!</v>
      </c>
      <c r="AO386" s="91" t="e">
        <f t="shared" si="3668"/>
        <v>#REF!</v>
      </c>
      <c r="AP386" s="91" t="e">
        <f t="shared" si="3668"/>
        <v>#REF!</v>
      </c>
      <c r="AQ386" s="91" t="e">
        <f t="shared" si="3668"/>
        <v>#REF!</v>
      </c>
      <c r="AR386" s="91" t="e">
        <f t="shared" si="3668"/>
        <v>#REF!</v>
      </c>
      <c r="AS386" s="91" t="e">
        <f t="shared" si="3194"/>
        <v>#REF!</v>
      </c>
      <c r="AT386" s="91" t="e">
        <f t="shared" si="3195"/>
        <v>#REF!</v>
      </c>
      <c r="AU386" s="32" t="e">
        <f t="shared" si="3178"/>
        <v>#REF!</v>
      </c>
      <c r="AV386" s="93" t="e">
        <f>'Описание предлагаемого товара'!#REF!</f>
        <v>#REF!</v>
      </c>
      <c r="AW386" s="91" t="e">
        <f>MIN(SEARCH({0,1,2,3,4,5,6,7,8,9},AV386&amp; "0123456789"))</f>
        <v>#REF!</v>
      </c>
      <c r="AX386" s="91" t="str">
        <f t="shared" si="3196"/>
        <v/>
      </c>
      <c r="AY386" s="91" t="str">
        <f t="shared" si="3197"/>
        <v/>
      </c>
      <c r="AZ386" s="91" t="str">
        <f t="shared" si="3198"/>
        <v/>
      </c>
      <c r="BA386" s="91" t="str">
        <f t="shared" si="3199"/>
        <v/>
      </c>
      <c r="BB386" s="91" t="str">
        <f t="shared" si="3200"/>
        <v/>
      </c>
      <c r="BC386" s="91" t="str">
        <f t="shared" si="3201"/>
        <v/>
      </c>
      <c r="BD386" s="91" t="str">
        <f t="shared" si="3202"/>
        <v/>
      </c>
      <c r="BE386" s="91" t="str">
        <f t="shared" si="3203"/>
        <v/>
      </c>
      <c r="BF386" s="91" t="str">
        <f t="shared" si="3204"/>
        <v/>
      </c>
      <c r="BG386" s="91" t="str">
        <f t="shared" si="3205"/>
        <v/>
      </c>
      <c r="BH386" s="91" t="str">
        <f t="shared" si="3206"/>
        <v/>
      </c>
      <c r="BI386" s="91" t="str">
        <f t="shared" si="3207"/>
        <v/>
      </c>
      <c r="BJ386" s="91" t="str">
        <f t="shared" si="3208"/>
        <v/>
      </c>
      <c r="BK386" s="91" t="str">
        <f t="shared" si="3209"/>
        <v/>
      </c>
      <c r="BL386" s="91" t="str">
        <f t="shared" si="3210"/>
        <v/>
      </c>
      <c r="BM386" s="91" t="str">
        <f t="shared" si="3211"/>
        <v/>
      </c>
      <c r="BN386" s="91" t="str">
        <f t="shared" si="3212"/>
        <v/>
      </c>
      <c r="BO386" s="91" t="str">
        <f t="shared" si="3213"/>
        <v/>
      </c>
      <c r="BP386" s="91" t="str">
        <f t="shared" si="3214"/>
        <v/>
      </c>
      <c r="BQ386" s="91" t="str">
        <f t="shared" si="3215"/>
        <v/>
      </c>
      <c r="BR386" s="91" t="str">
        <f t="shared" si="3216"/>
        <v/>
      </c>
      <c r="BS386" s="91" t="str">
        <f t="shared" si="3217"/>
        <v/>
      </c>
      <c r="BT386" s="91" t="str">
        <f t="shared" si="3218"/>
        <v/>
      </c>
      <c r="BU386" s="91" t="str">
        <f t="shared" si="3219"/>
        <v/>
      </c>
      <c r="BV386" s="91" t="str">
        <f t="shared" si="3220"/>
        <v/>
      </c>
      <c r="BW386" s="91" t="str">
        <f t="shared" si="3221"/>
        <v/>
      </c>
      <c r="BX386" s="91" t="str">
        <f t="shared" si="3222"/>
        <v/>
      </c>
      <c r="BY386" s="91" t="str">
        <f t="shared" si="3223"/>
        <v/>
      </c>
      <c r="BZ386" s="91" t="str">
        <f t="shared" si="3224"/>
        <v/>
      </c>
      <c r="CA386" s="91" t="str">
        <f t="shared" si="3225"/>
        <v/>
      </c>
      <c r="CB386" s="91" t="str">
        <f t="shared" si="3226"/>
        <v/>
      </c>
      <c r="CC386" s="91" t="str">
        <f t="shared" si="3227"/>
        <v/>
      </c>
      <c r="CD386" s="91" t="str">
        <f t="shared" si="3228"/>
        <v/>
      </c>
      <c r="CE386" s="91" t="str">
        <f t="shared" si="3229"/>
        <v/>
      </c>
      <c r="CF386" s="91" t="str">
        <f t="shared" si="3230"/>
        <v/>
      </c>
      <c r="CG386" s="91" t="str">
        <f t="shared" si="3231"/>
        <v/>
      </c>
      <c r="CH386" s="91" t="str">
        <f t="shared" si="3232"/>
        <v/>
      </c>
      <c r="CI386" s="91" t="str">
        <f t="shared" si="3233"/>
        <v>нет</v>
      </c>
      <c r="CJ386" s="63" t="e">
        <f>IF(LEN('Описание предлагаемого товара'!#REF!)&gt;0,'Описание предлагаемого товара'!#REF!,"")</f>
        <v>#REF!</v>
      </c>
      <c r="CK386" s="91" t="e">
        <f t="shared" ref="CK386:CL386" si="3669">IFERROR(REPLACE(CJ386,FIND(CHAR(10),CJ386,1),1,""),CJ386)</f>
        <v>#REF!</v>
      </c>
      <c r="CL386" s="91" t="e">
        <f t="shared" si="3669"/>
        <v>#REF!</v>
      </c>
      <c r="CM386" s="91" t="e">
        <f t="shared" si="3235"/>
        <v>#REF!</v>
      </c>
      <c r="CN386" s="91" t="e">
        <f t="shared" si="3236"/>
        <v>#REF!</v>
      </c>
      <c r="CO386" s="91" t="e">
        <f t="shared" si="3237"/>
        <v>#REF!</v>
      </c>
      <c r="CP386" s="90" t="e">
        <f>IF(AU386="Не указан реестровый номер (мера нац.режима Запрет)","",IF(CI386="нет","",IF(CU386="да","исключение(не смотрим баллы)",IFERROR(IF(CI386*1&gt;0,IFERROR(IF(VLOOKUP(CI386*1,Обработ.выгрузка_реестра_РФ!$A:$G,7,)=0,"Баллы не установлены",VLOOKUP(CI386*1,Обработ.выгрузка_реестра_РФ!$A:$G,7,)),IF(LEN(CI386)&gt;14,"","нет номера в реестре РФ")),""),IF(LEN(CI386)=0,"","Некорректный реестровый номер")))))</f>
        <v>#REF!</v>
      </c>
      <c r="CQ386" s="33" t="e">
        <f>IF(LEN(C386)&gt;0,IFERROR(IF(LEN(H386)&gt;0,IF(LEN(VLOOKUP(H386,'исключения(не_смотрим_баллы)'!$A:$C,1,))&gt;0,"да","нет"),"не введен ОКПД2"),"нет"),"")</f>
        <v>#REF!</v>
      </c>
      <c r="CR386" s="33" t="e">
        <f ca="1">IF(CQ386="да",IF(TODAY()&lt;VLOOKUP(H386,'исключения(не_смотрим_баллы)'!$A:$C,3,),"да","нет"),"")</f>
        <v>#REF!</v>
      </c>
      <c r="CS386" s="33" t="str">
        <f>IFERROR(IF(CQ386="да",IF(VLOOKUP(CI386*1,Обработ.выгрузка_реестра_РФ!$A:$G,2,)&lt;VLOOKUP(H386,'исключения(не_смотрим_баллы)'!$A:$C,2,),"да","нет"),""),"")</f>
        <v/>
      </c>
      <c r="CT386" s="24"/>
      <c r="CU386" s="33" t="e">
        <f t="shared" si="3249"/>
        <v>#REF!</v>
      </c>
      <c r="CV386" s="91" t="e">
        <f t="shared" si="3250"/>
        <v>#REF!</v>
      </c>
      <c r="CW386" s="27" t="e">
        <f t="shared" si="3251"/>
        <v>#REF!</v>
      </c>
      <c r="CX386" s="26" t="e">
        <f t="shared" si="3180"/>
        <v>#REF!</v>
      </c>
      <c r="CY386" s="64" t="e">
        <f>IF(LEN('Описание предлагаемого товара'!#REF!)&gt;0,'Описание предлагаемого товара'!#REF!,"")</f>
        <v>#REF!</v>
      </c>
      <c r="CZ386" s="95" t="e">
        <f t="shared" si="3238"/>
        <v>#REF!</v>
      </c>
      <c r="DA386" s="95" t="e">
        <f t="shared" ref="DA386" si="3670">IFERROR(REPLACE(CZ386,FIND(" ",CZ386,1),1,""),CZ386)</f>
        <v>#REF!</v>
      </c>
      <c r="DB386" s="95" t="e">
        <f t="shared" si="3182"/>
        <v>#REF!</v>
      </c>
      <c r="DC386" s="95" t="e">
        <f t="shared" ref="DC386:DD386" si="3671">IFERROR(REPLACE(DB386,FIND("г.",DB386,1),2,""),DB386)</f>
        <v>#REF!</v>
      </c>
      <c r="DD386" s="95" t="e">
        <f t="shared" si="3671"/>
        <v>#REF!</v>
      </c>
      <c r="DE386" s="95" t="e">
        <f t="shared" ref="DE386:DF386" si="3672">IFERROR(REPLACE(DD386,FIND("г",DD386,1),1,""),DD386)</f>
        <v>#REF!</v>
      </c>
      <c r="DF386" s="95" t="e">
        <f t="shared" si="3672"/>
        <v>#REF!</v>
      </c>
      <c r="DG386" s="95" t="e">
        <f t="shared" si="3255"/>
        <v>#REF!</v>
      </c>
      <c r="DH386" s="25" t="str">
        <f>IFERROR(VLOOKUP(CI386*1,Обработ.выгрузка_реестра_РФ!$A:$G,5,),"")</f>
        <v/>
      </c>
      <c r="DI386" s="27" t="str">
        <f t="shared" si="3265"/>
        <v/>
      </c>
      <c r="DJ386" s="27" t="str">
        <f t="shared" ca="1" si="3242"/>
        <v/>
      </c>
      <c r="DK386" s="63" t="e">
        <f>IF(LEN('Описание предлагаемого товара'!#REF!)&gt;0,'Описание предлагаемого товара'!#REF!,"")</f>
        <v>#REF!</v>
      </c>
      <c r="DL386" s="63" t="e">
        <f>IF(LEN('Описание предлагаемого товара'!#REF!)&gt;0,'Описание предлагаемого товара'!#REF!,"")</f>
        <v>#REF!</v>
      </c>
      <c r="DM386" s="32"/>
    </row>
    <row r="387" spans="1:117" ht="48.75" customHeight="1" x14ac:dyDescent="0.25">
      <c r="A387" s="61" t="e">
        <f>IF(LEN('Описание предлагаемого товара'!#REF!)&gt;0,'Описание предлагаемого товара'!#REF!,"")</f>
        <v>#REF!</v>
      </c>
      <c r="B387" s="65" t="e">
        <f>IF(LEN('Описание предлагаемого товара'!#REF!)&gt;0,'Описание предлагаемого товара'!#REF!,"")</f>
        <v>#REF!</v>
      </c>
      <c r="C387" s="61" t="e">
        <f>IF(LEN('Описание предлагаемого товара'!#REF!)&gt;0,'Описание предлагаемого товара'!#REF!,"")</f>
        <v>#REF!</v>
      </c>
      <c r="D387" s="61" t="e">
        <f>IF(LEN('Описание предлагаемого товара'!#REF!)&gt;0,'Описание предлагаемого товара'!#REF!,"")</f>
        <v>#REF!</v>
      </c>
      <c r="E387" s="61" t="e">
        <f>IF(LEN('Описание предлагаемого товара'!#REF!)&gt;0,'Описание предлагаемого товара'!#REF!,"")</f>
        <v>#REF!</v>
      </c>
      <c r="F387" s="61" t="e">
        <f>IF(LEN('Описание предлагаемого товара'!#REF!)&gt;0,'Описание предлагаемого товара'!#REF!,"")</f>
        <v>#REF!</v>
      </c>
      <c r="G387" s="61" t="e">
        <f>IF(LEN('Описание предлагаемого товара'!#REF!)&gt;0,'Описание предлагаемого товара'!#REF!,"")</f>
        <v>#REF!</v>
      </c>
      <c r="H387" s="61" t="e">
        <f>IF(LEN('Описание предлагаемого товара'!#REF!)&gt;0,'Описание предлагаемого товара'!#REF!,"")</f>
        <v>#REF!</v>
      </c>
      <c r="I387" s="61" t="e">
        <f>IF(LEN('Описание предлагаемого товара'!#REF!)&gt;0,'Описание предлагаемого товара'!#REF!,"")</f>
        <v>#REF!</v>
      </c>
      <c r="J387" s="38" t="str">
        <f>IFERROR(VLOOKUP(B387,SAP!$A:$E,5,),"")</f>
        <v/>
      </c>
      <c r="K387" s="40" t="str">
        <f t="shared" si="3185"/>
        <v/>
      </c>
      <c r="L387" s="61" t="e">
        <f>IF(LEN('Описание предлагаемого товара'!#REF!)&gt;0,IFERROR('Описание предлагаемого товара'!#REF!*1,""),"")</f>
        <v>#REF!</v>
      </c>
      <c r="M387" s="39" t="str">
        <f>IFERROR(VLOOKUP(B387,SAP!$A:$E,2,),"")</f>
        <v/>
      </c>
      <c r="N387" s="41" t="str">
        <f t="shared" si="3321"/>
        <v/>
      </c>
      <c r="O387" s="39" t="str">
        <f t="shared" si="3172"/>
        <v/>
      </c>
      <c r="P387" s="36" t="e">
        <f>IF(LEN('Описание предлагаемого товара'!#REF!)&gt;0,'Описание предлагаемого товара'!#REF!,"")</f>
        <v>#REF!</v>
      </c>
      <c r="Q38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87" s="37" t="e">
        <f>IF(LEN('Описание предлагаемого товара'!#REF!)&gt;0,'Описание предлагаемого товара'!#REF!,"")</f>
        <v>#REF!</v>
      </c>
      <c r="S387" s="37" t="e">
        <f>IF(LEN('Описание предлагаемого товара'!#REF!)&gt;0,'Описание предлагаемого товара'!#REF!,"")</f>
        <v>#REF!</v>
      </c>
      <c r="T38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87" s="23" t="str">
        <f>IFERROR(VLOOKUP(CI387*1,Обработ.выгрузка_реестра_РФ!$A:$G,6,),"")</f>
        <v/>
      </c>
      <c r="V387" s="61" t="e">
        <f>IF(LEN('Описание предлагаемого товара'!#REF!)&gt;0,'Описание предлагаемого товара'!#REF!,"")</f>
        <v>#REF!</v>
      </c>
      <c r="W387" s="62" t="e">
        <f>IF(LEN('Описание предлагаемого товара'!#REF!)&gt;0,'Описание предлагаемого товара'!#REF!,"")</f>
        <v>#REF!</v>
      </c>
      <c r="X387" s="91" t="e">
        <f t="shared" ref="X387:Y387" si="3673">IFERROR(REPLACE(W387,FIND(CHAR(10),W387,1),1," "),W387)</f>
        <v>#REF!</v>
      </c>
      <c r="Y387" s="91" t="e">
        <f t="shared" si="3673"/>
        <v>#REF!</v>
      </c>
      <c r="Z387" s="91" t="e">
        <f t="shared" si="3187"/>
        <v>#REF!</v>
      </c>
      <c r="AA387" s="91" t="e">
        <f t="shared" si="3188"/>
        <v>#REF!</v>
      </c>
      <c r="AB387" s="91" t="e">
        <f t="shared" si="3189"/>
        <v>#REF!</v>
      </c>
      <c r="AC387" s="91" t="e">
        <f t="shared" ref="AC387:AF387" si="3674">IFERROR(REPLACE(AB387,FIND("  ",AB387,1),2," "),AB387)</f>
        <v>#REF!</v>
      </c>
      <c r="AD387" s="91" t="e">
        <f t="shared" si="3674"/>
        <v>#REF!</v>
      </c>
      <c r="AE387" s="91" t="e">
        <f t="shared" si="3674"/>
        <v>#REF!</v>
      </c>
      <c r="AF387" s="91" t="e">
        <f t="shared" si="3674"/>
        <v>#REF!</v>
      </c>
      <c r="AG387" s="23" t="str">
        <f>IFERROR(VLOOKUP(CI387*1,Обработ.выгрузка_реестра_РФ!$A:$G,4,),"")</f>
        <v/>
      </c>
      <c r="AH387" s="91" t="str">
        <f t="shared" ref="AH387:AI387" si="3675">IFERROR(REPLACE(AG387,FIND("-",AG387,1),1,"*"),AG387)</f>
        <v/>
      </c>
      <c r="AI387" s="91" t="str">
        <f t="shared" si="3675"/>
        <v/>
      </c>
      <c r="AJ387" s="27" t="str">
        <f t="shared" si="3287"/>
        <v/>
      </c>
      <c r="AK387" s="63" t="e">
        <f>IF(LEN('Описание предлагаемого товара'!#REF!)&gt;0,'Описание предлагаемого товара'!#REF!,"")</f>
        <v>#REF!</v>
      </c>
      <c r="AL387" s="91" t="e">
        <f t="shared" ref="AL387:AM387" si="3676">IFERROR(REPLACE(AK387,FIND(CHAR(10),AK387,1),1,""),AK387)</f>
        <v>#REF!</v>
      </c>
      <c r="AM387" s="91" t="e">
        <f t="shared" si="3676"/>
        <v>#REF!</v>
      </c>
      <c r="AN387" s="91" t="e">
        <f t="shared" ref="AN387:AR387" si="3677">IFERROR(REPLACE(AM387,FIND(" ",AM387,1),1,""),AM387)</f>
        <v>#REF!</v>
      </c>
      <c r="AO387" s="91" t="e">
        <f t="shared" si="3677"/>
        <v>#REF!</v>
      </c>
      <c r="AP387" s="91" t="e">
        <f t="shared" si="3677"/>
        <v>#REF!</v>
      </c>
      <c r="AQ387" s="91" t="e">
        <f t="shared" si="3677"/>
        <v>#REF!</v>
      </c>
      <c r="AR387" s="91" t="e">
        <f t="shared" si="3677"/>
        <v>#REF!</v>
      </c>
      <c r="AS387" s="91" t="e">
        <f t="shared" si="3194"/>
        <v>#REF!</v>
      </c>
      <c r="AT387" s="91" t="e">
        <f t="shared" si="3195"/>
        <v>#REF!</v>
      </c>
      <c r="AU387" s="32" t="e">
        <f t="shared" si="3178"/>
        <v>#REF!</v>
      </c>
      <c r="AV387" s="93" t="e">
        <f>'Описание предлагаемого товара'!#REF!</f>
        <v>#REF!</v>
      </c>
      <c r="AW387" s="91" t="e">
        <f>MIN(SEARCH({0,1,2,3,4,5,6,7,8,9},AV387&amp; "0123456789"))</f>
        <v>#REF!</v>
      </c>
      <c r="AX387" s="91" t="str">
        <f t="shared" si="3196"/>
        <v/>
      </c>
      <c r="AY387" s="91" t="str">
        <f t="shared" si="3197"/>
        <v/>
      </c>
      <c r="AZ387" s="91" t="str">
        <f t="shared" si="3198"/>
        <v/>
      </c>
      <c r="BA387" s="91" t="str">
        <f t="shared" si="3199"/>
        <v/>
      </c>
      <c r="BB387" s="91" t="str">
        <f t="shared" si="3200"/>
        <v/>
      </c>
      <c r="BC387" s="91" t="str">
        <f t="shared" si="3201"/>
        <v/>
      </c>
      <c r="BD387" s="91" t="str">
        <f t="shared" si="3202"/>
        <v/>
      </c>
      <c r="BE387" s="91" t="str">
        <f t="shared" si="3203"/>
        <v/>
      </c>
      <c r="BF387" s="91" t="str">
        <f t="shared" si="3204"/>
        <v/>
      </c>
      <c r="BG387" s="91" t="str">
        <f t="shared" si="3205"/>
        <v/>
      </c>
      <c r="BH387" s="91" t="str">
        <f t="shared" si="3206"/>
        <v/>
      </c>
      <c r="BI387" s="91" t="str">
        <f t="shared" si="3207"/>
        <v/>
      </c>
      <c r="BJ387" s="91" t="str">
        <f t="shared" si="3208"/>
        <v/>
      </c>
      <c r="BK387" s="91" t="str">
        <f t="shared" si="3209"/>
        <v/>
      </c>
      <c r="BL387" s="91" t="str">
        <f t="shared" si="3210"/>
        <v/>
      </c>
      <c r="BM387" s="91" t="str">
        <f t="shared" si="3211"/>
        <v/>
      </c>
      <c r="BN387" s="91" t="str">
        <f t="shared" si="3212"/>
        <v/>
      </c>
      <c r="BO387" s="91" t="str">
        <f t="shared" si="3213"/>
        <v/>
      </c>
      <c r="BP387" s="91" t="str">
        <f t="shared" si="3214"/>
        <v/>
      </c>
      <c r="BQ387" s="91" t="str">
        <f t="shared" si="3215"/>
        <v/>
      </c>
      <c r="BR387" s="91" t="str">
        <f t="shared" si="3216"/>
        <v/>
      </c>
      <c r="BS387" s="91" t="str">
        <f t="shared" si="3217"/>
        <v/>
      </c>
      <c r="BT387" s="91" t="str">
        <f t="shared" si="3218"/>
        <v/>
      </c>
      <c r="BU387" s="91" t="str">
        <f t="shared" si="3219"/>
        <v/>
      </c>
      <c r="BV387" s="91" t="str">
        <f t="shared" si="3220"/>
        <v/>
      </c>
      <c r="BW387" s="91" t="str">
        <f t="shared" si="3221"/>
        <v/>
      </c>
      <c r="BX387" s="91" t="str">
        <f t="shared" si="3222"/>
        <v/>
      </c>
      <c r="BY387" s="91" t="str">
        <f t="shared" si="3223"/>
        <v/>
      </c>
      <c r="BZ387" s="91" t="str">
        <f t="shared" si="3224"/>
        <v/>
      </c>
      <c r="CA387" s="91" t="str">
        <f t="shared" si="3225"/>
        <v/>
      </c>
      <c r="CB387" s="91" t="str">
        <f t="shared" si="3226"/>
        <v/>
      </c>
      <c r="CC387" s="91" t="str">
        <f t="shared" si="3227"/>
        <v/>
      </c>
      <c r="CD387" s="91" t="str">
        <f t="shared" si="3228"/>
        <v/>
      </c>
      <c r="CE387" s="91" t="str">
        <f t="shared" si="3229"/>
        <v/>
      </c>
      <c r="CF387" s="91" t="str">
        <f t="shared" si="3230"/>
        <v/>
      </c>
      <c r="CG387" s="91" t="str">
        <f t="shared" si="3231"/>
        <v/>
      </c>
      <c r="CH387" s="91" t="str">
        <f t="shared" si="3232"/>
        <v/>
      </c>
      <c r="CI387" s="91" t="str">
        <f t="shared" si="3233"/>
        <v>нет</v>
      </c>
      <c r="CJ387" s="63" t="e">
        <f>IF(LEN('Описание предлагаемого товара'!#REF!)&gt;0,'Описание предлагаемого товара'!#REF!,"")</f>
        <v>#REF!</v>
      </c>
      <c r="CK387" s="91" t="e">
        <f t="shared" ref="CK387:CL387" si="3678">IFERROR(REPLACE(CJ387,FIND(CHAR(10),CJ387,1),1,""),CJ387)</f>
        <v>#REF!</v>
      </c>
      <c r="CL387" s="91" t="e">
        <f t="shared" si="3678"/>
        <v>#REF!</v>
      </c>
      <c r="CM387" s="91" t="e">
        <f t="shared" si="3235"/>
        <v>#REF!</v>
      </c>
      <c r="CN387" s="91" t="e">
        <f t="shared" si="3236"/>
        <v>#REF!</v>
      </c>
      <c r="CO387" s="91" t="e">
        <f t="shared" si="3237"/>
        <v>#REF!</v>
      </c>
      <c r="CP387" s="90" t="e">
        <f>IF(AU387="Не указан реестровый номер (мера нац.режима Запрет)","",IF(CI387="нет","",IF(CU387="да","исключение(не смотрим баллы)",IFERROR(IF(CI387*1&gt;0,IFERROR(IF(VLOOKUP(CI387*1,Обработ.выгрузка_реестра_РФ!$A:$G,7,)=0,"Баллы не установлены",VLOOKUP(CI387*1,Обработ.выгрузка_реестра_РФ!$A:$G,7,)),IF(LEN(CI387)&gt;14,"","нет номера в реестре РФ")),""),IF(LEN(CI387)=0,"","Некорректный реестровый номер")))))</f>
        <v>#REF!</v>
      </c>
      <c r="CQ387" s="33" t="e">
        <f>IF(LEN(C387)&gt;0,IFERROR(IF(LEN(H387)&gt;0,IF(LEN(VLOOKUP(H387,'исключения(не_смотрим_баллы)'!$A:$C,1,))&gt;0,"да","нет"),"не введен ОКПД2"),"нет"),"")</f>
        <v>#REF!</v>
      </c>
      <c r="CR387" s="33" t="e">
        <f ca="1">IF(CQ387="да",IF(TODAY()&lt;VLOOKUP(H387,'исключения(не_смотрим_баллы)'!$A:$C,3,),"да","нет"),"")</f>
        <v>#REF!</v>
      </c>
      <c r="CS387" s="33" t="str">
        <f>IFERROR(IF(CQ387="да",IF(VLOOKUP(CI387*1,Обработ.выгрузка_реестра_РФ!$A:$G,2,)&lt;VLOOKUP(H387,'исключения(не_смотрим_баллы)'!$A:$C,2,),"да","нет"),""),"")</f>
        <v/>
      </c>
      <c r="CT387" s="24"/>
      <c r="CU387" s="33" t="e">
        <f t="shared" si="3249"/>
        <v>#REF!</v>
      </c>
      <c r="CV387" s="91" t="e">
        <f t="shared" si="3250"/>
        <v>#REF!</v>
      </c>
      <c r="CW387" s="27" t="e">
        <f t="shared" si="3251"/>
        <v>#REF!</v>
      </c>
      <c r="CX387" s="26" t="e">
        <f t="shared" si="3180"/>
        <v>#REF!</v>
      </c>
      <c r="CY387" s="64" t="e">
        <f>IF(LEN('Описание предлагаемого товара'!#REF!)&gt;0,'Описание предлагаемого товара'!#REF!,"")</f>
        <v>#REF!</v>
      </c>
      <c r="CZ387" s="95" t="e">
        <f t="shared" si="3238"/>
        <v>#REF!</v>
      </c>
      <c r="DA387" s="95" t="e">
        <f t="shared" ref="DA387" si="3679">IFERROR(REPLACE(CZ387,FIND(" ",CZ387,1),1,""),CZ387)</f>
        <v>#REF!</v>
      </c>
      <c r="DB387" s="95" t="e">
        <f t="shared" si="3182"/>
        <v>#REF!</v>
      </c>
      <c r="DC387" s="95" t="e">
        <f t="shared" ref="DC387:DD387" si="3680">IFERROR(REPLACE(DB387,FIND("г.",DB387,1),2,""),DB387)</f>
        <v>#REF!</v>
      </c>
      <c r="DD387" s="95" t="e">
        <f t="shared" si="3680"/>
        <v>#REF!</v>
      </c>
      <c r="DE387" s="95" t="e">
        <f t="shared" ref="DE387:DF387" si="3681">IFERROR(REPLACE(DD387,FIND("г",DD387,1),1,""),DD387)</f>
        <v>#REF!</v>
      </c>
      <c r="DF387" s="95" t="e">
        <f t="shared" si="3681"/>
        <v>#REF!</v>
      </c>
      <c r="DG387" s="95" t="e">
        <f t="shared" si="3255"/>
        <v>#REF!</v>
      </c>
      <c r="DH387" s="25" t="str">
        <f>IFERROR(VLOOKUP(CI387*1,Обработ.выгрузка_реестра_РФ!$A:$G,5,),"")</f>
        <v/>
      </c>
      <c r="DI387" s="27" t="str">
        <f t="shared" si="3265"/>
        <v/>
      </c>
      <c r="DJ387" s="27" t="str">
        <f t="shared" ca="1" si="3242"/>
        <v/>
      </c>
      <c r="DK387" s="63" t="e">
        <f>IF(LEN('Описание предлагаемого товара'!#REF!)&gt;0,'Описание предлагаемого товара'!#REF!,"")</f>
        <v>#REF!</v>
      </c>
      <c r="DL387" s="63" t="e">
        <f>IF(LEN('Описание предлагаемого товара'!#REF!)&gt;0,'Описание предлагаемого товара'!#REF!,"")</f>
        <v>#REF!</v>
      </c>
      <c r="DM387" s="32"/>
    </row>
    <row r="388" spans="1:117" ht="48.75" customHeight="1" x14ac:dyDescent="0.25">
      <c r="A388" s="61" t="e">
        <f>IF(LEN('Описание предлагаемого товара'!#REF!)&gt;0,'Описание предлагаемого товара'!#REF!,"")</f>
        <v>#REF!</v>
      </c>
      <c r="B388" s="65" t="e">
        <f>IF(LEN('Описание предлагаемого товара'!#REF!)&gt;0,'Описание предлагаемого товара'!#REF!,"")</f>
        <v>#REF!</v>
      </c>
      <c r="C388" s="61" t="e">
        <f>IF(LEN('Описание предлагаемого товара'!#REF!)&gt;0,'Описание предлагаемого товара'!#REF!,"")</f>
        <v>#REF!</v>
      </c>
      <c r="D388" s="61" t="e">
        <f>IF(LEN('Описание предлагаемого товара'!#REF!)&gt;0,'Описание предлагаемого товара'!#REF!,"")</f>
        <v>#REF!</v>
      </c>
      <c r="E388" s="61" t="e">
        <f>IF(LEN('Описание предлагаемого товара'!#REF!)&gt;0,'Описание предлагаемого товара'!#REF!,"")</f>
        <v>#REF!</v>
      </c>
      <c r="F388" s="61" t="e">
        <f>IF(LEN('Описание предлагаемого товара'!#REF!)&gt;0,'Описание предлагаемого товара'!#REF!,"")</f>
        <v>#REF!</v>
      </c>
      <c r="G388" s="61" t="e">
        <f>IF(LEN('Описание предлагаемого товара'!#REF!)&gt;0,'Описание предлагаемого товара'!#REF!,"")</f>
        <v>#REF!</v>
      </c>
      <c r="H388" s="61" t="e">
        <f>IF(LEN('Описание предлагаемого товара'!#REF!)&gt;0,'Описание предлагаемого товара'!#REF!,"")</f>
        <v>#REF!</v>
      </c>
      <c r="I388" s="61" t="e">
        <f>IF(LEN('Описание предлагаемого товара'!#REF!)&gt;0,'Описание предлагаемого товара'!#REF!,"")</f>
        <v>#REF!</v>
      </c>
      <c r="J388" s="38" t="str">
        <f>IFERROR(VLOOKUP(B388,SAP!$A:$E,5,),"")</f>
        <v/>
      </c>
      <c r="K388" s="40" t="str">
        <f t="shared" si="3185"/>
        <v/>
      </c>
      <c r="L388" s="61" t="e">
        <f>IF(LEN('Описание предлагаемого товара'!#REF!)&gt;0,IFERROR('Описание предлагаемого товара'!#REF!*1,""),"")</f>
        <v>#REF!</v>
      </c>
      <c r="M388" s="39" t="str">
        <f>IFERROR(VLOOKUP(B388,SAP!$A:$E,2,),"")</f>
        <v/>
      </c>
      <c r="N388" s="41" t="str">
        <f t="shared" si="3321"/>
        <v/>
      </c>
      <c r="O388" s="39" t="str">
        <f t="shared" si="3172"/>
        <v/>
      </c>
      <c r="P388" s="36" t="e">
        <f>IF(LEN('Описание предлагаемого товара'!#REF!)&gt;0,'Описание предлагаемого товара'!#REF!,"")</f>
        <v>#REF!</v>
      </c>
      <c r="Q38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88" s="37" t="e">
        <f>IF(LEN('Описание предлагаемого товара'!#REF!)&gt;0,'Описание предлагаемого товара'!#REF!,"")</f>
        <v>#REF!</v>
      </c>
      <c r="S388" s="37" t="e">
        <f>IF(LEN('Описание предлагаемого товара'!#REF!)&gt;0,'Описание предлагаемого товара'!#REF!,"")</f>
        <v>#REF!</v>
      </c>
      <c r="T38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88" s="23" t="str">
        <f>IFERROR(VLOOKUP(CI388*1,Обработ.выгрузка_реестра_РФ!$A:$G,6,),"")</f>
        <v/>
      </c>
      <c r="V388" s="61" t="e">
        <f>IF(LEN('Описание предлагаемого товара'!#REF!)&gt;0,'Описание предлагаемого товара'!#REF!,"")</f>
        <v>#REF!</v>
      </c>
      <c r="W388" s="62" t="e">
        <f>IF(LEN('Описание предлагаемого товара'!#REF!)&gt;0,'Описание предлагаемого товара'!#REF!,"")</f>
        <v>#REF!</v>
      </c>
      <c r="X388" s="91" t="e">
        <f t="shared" ref="X388:Y388" si="3682">IFERROR(REPLACE(W388,FIND(CHAR(10),W388,1),1," "),W388)</f>
        <v>#REF!</v>
      </c>
      <c r="Y388" s="91" t="e">
        <f t="shared" si="3682"/>
        <v>#REF!</v>
      </c>
      <c r="Z388" s="91" t="e">
        <f t="shared" si="3187"/>
        <v>#REF!</v>
      </c>
      <c r="AA388" s="91" t="e">
        <f t="shared" si="3188"/>
        <v>#REF!</v>
      </c>
      <c r="AB388" s="91" t="e">
        <f t="shared" si="3189"/>
        <v>#REF!</v>
      </c>
      <c r="AC388" s="91" t="e">
        <f t="shared" ref="AC388:AF388" si="3683">IFERROR(REPLACE(AB388,FIND("  ",AB388,1),2," "),AB388)</f>
        <v>#REF!</v>
      </c>
      <c r="AD388" s="91" t="e">
        <f t="shared" si="3683"/>
        <v>#REF!</v>
      </c>
      <c r="AE388" s="91" t="e">
        <f t="shared" si="3683"/>
        <v>#REF!</v>
      </c>
      <c r="AF388" s="91" t="e">
        <f t="shared" si="3683"/>
        <v>#REF!</v>
      </c>
      <c r="AG388" s="23" t="str">
        <f>IFERROR(VLOOKUP(CI388*1,Обработ.выгрузка_реестра_РФ!$A:$G,4,),"")</f>
        <v/>
      </c>
      <c r="AH388" s="91" t="str">
        <f t="shared" ref="AH388:AI388" si="3684">IFERROR(REPLACE(AG388,FIND("-",AG388,1),1,"*"),AG388)</f>
        <v/>
      </c>
      <c r="AI388" s="91" t="str">
        <f t="shared" si="3684"/>
        <v/>
      </c>
      <c r="AJ388" s="27" t="str">
        <f t="shared" si="3287"/>
        <v/>
      </c>
      <c r="AK388" s="63" t="e">
        <f>IF(LEN('Описание предлагаемого товара'!#REF!)&gt;0,'Описание предлагаемого товара'!#REF!,"")</f>
        <v>#REF!</v>
      </c>
      <c r="AL388" s="91" t="e">
        <f t="shared" ref="AL388:AM388" si="3685">IFERROR(REPLACE(AK388,FIND(CHAR(10),AK388,1),1,""),AK388)</f>
        <v>#REF!</v>
      </c>
      <c r="AM388" s="91" t="e">
        <f t="shared" si="3685"/>
        <v>#REF!</v>
      </c>
      <c r="AN388" s="91" t="e">
        <f t="shared" ref="AN388:AR388" si="3686">IFERROR(REPLACE(AM388,FIND(" ",AM388,1),1,""),AM388)</f>
        <v>#REF!</v>
      </c>
      <c r="AO388" s="91" t="e">
        <f t="shared" si="3686"/>
        <v>#REF!</v>
      </c>
      <c r="AP388" s="91" t="e">
        <f t="shared" si="3686"/>
        <v>#REF!</v>
      </c>
      <c r="AQ388" s="91" t="e">
        <f t="shared" si="3686"/>
        <v>#REF!</v>
      </c>
      <c r="AR388" s="91" t="e">
        <f t="shared" si="3686"/>
        <v>#REF!</v>
      </c>
      <c r="AS388" s="91" t="e">
        <f t="shared" si="3194"/>
        <v>#REF!</v>
      </c>
      <c r="AT388" s="91" t="e">
        <f t="shared" si="3195"/>
        <v>#REF!</v>
      </c>
      <c r="AU388" s="32" t="e">
        <f t="shared" si="3178"/>
        <v>#REF!</v>
      </c>
      <c r="AV388" s="93" t="e">
        <f>'Описание предлагаемого товара'!#REF!</f>
        <v>#REF!</v>
      </c>
      <c r="AW388" s="91" t="e">
        <f>MIN(SEARCH({0,1,2,3,4,5,6,7,8,9},AV388&amp; "0123456789"))</f>
        <v>#REF!</v>
      </c>
      <c r="AX388" s="91" t="str">
        <f t="shared" si="3196"/>
        <v/>
      </c>
      <c r="AY388" s="91" t="str">
        <f t="shared" si="3197"/>
        <v/>
      </c>
      <c r="AZ388" s="91" t="str">
        <f t="shared" si="3198"/>
        <v/>
      </c>
      <c r="BA388" s="91" t="str">
        <f t="shared" si="3199"/>
        <v/>
      </c>
      <c r="BB388" s="91" t="str">
        <f t="shared" si="3200"/>
        <v/>
      </c>
      <c r="BC388" s="91" t="str">
        <f t="shared" si="3201"/>
        <v/>
      </c>
      <c r="BD388" s="91" t="str">
        <f t="shared" si="3202"/>
        <v/>
      </c>
      <c r="BE388" s="91" t="str">
        <f t="shared" si="3203"/>
        <v/>
      </c>
      <c r="BF388" s="91" t="str">
        <f t="shared" si="3204"/>
        <v/>
      </c>
      <c r="BG388" s="91" t="str">
        <f t="shared" si="3205"/>
        <v/>
      </c>
      <c r="BH388" s="91" t="str">
        <f t="shared" si="3206"/>
        <v/>
      </c>
      <c r="BI388" s="91" t="str">
        <f t="shared" si="3207"/>
        <v/>
      </c>
      <c r="BJ388" s="91" t="str">
        <f t="shared" si="3208"/>
        <v/>
      </c>
      <c r="BK388" s="91" t="str">
        <f t="shared" si="3209"/>
        <v/>
      </c>
      <c r="BL388" s="91" t="str">
        <f t="shared" si="3210"/>
        <v/>
      </c>
      <c r="BM388" s="91" t="str">
        <f t="shared" si="3211"/>
        <v/>
      </c>
      <c r="BN388" s="91" t="str">
        <f t="shared" si="3212"/>
        <v/>
      </c>
      <c r="BO388" s="91" t="str">
        <f t="shared" si="3213"/>
        <v/>
      </c>
      <c r="BP388" s="91" t="str">
        <f t="shared" si="3214"/>
        <v/>
      </c>
      <c r="BQ388" s="91" t="str">
        <f t="shared" si="3215"/>
        <v/>
      </c>
      <c r="BR388" s="91" t="str">
        <f t="shared" si="3216"/>
        <v/>
      </c>
      <c r="BS388" s="91" t="str">
        <f t="shared" si="3217"/>
        <v/>
      </c>
      <c r="BT388" s="91" t="str">
        <f t="shared" si="3218"/>
        <v/>
      </c>
      <c r="BU388" s="91" t="str">
        <f t="shared" si="3219"/>
        <v/>
      </c>
      <c r="BV388" s="91" t="str">
        <f t="shared" si="3220"/>
        <v/>
      </c>
      <c r="BW388" s="91" t="str">
        <f t="shared" si="3221"/>
        <v/>
      </c>
      <c r="BX388" s="91" t="str">
        <f t="shared" si="3222"/>
        <v/>
      </c>
      <c r="BY388" s="91" t="str">
        <f t="shared" si="3223"/>
        <v/>
      </c>
      <c r="BZ388" s="91" t="str">
        <f t="shared" si="3224"/>
        <v/>
      </c>
      <c r="CA388" s="91" t="str">
        <f t="shared" si="3225"/>
        <v/>
      </c>
      <c r="CB388" s="91" t="str">
        <f t="shared" si="3226"/>
        <v/>
      </c>
      <c r="CC388" s="91" t="str">
        <f t="shared" si="3227"/>
        <v/>
      </c>
      <c r="CD388" s="91" t="str">
        <f t="shared" si="3228"/>
        <v/>
      </c>
      <c r="CE388" s="91" t="str">
        <f t="shared" si="3229"/>
        <v/>
      </c>
      <c r="CF388" s="91" t="str">
        <f t="shared" si="3230"/>
        <v/>
      </c>
      <c r="CG388" s="91" t="str">
        <f t="shared" si="3231"/>
        <v/>
      </c>
      <c r="CH388" s="91" t="str">
        <f t="shared" si="3232"/>
        <v/>
      </c>
      <c r="CI388" s="91" t="str">
        <f t="shared" si="3233"/>
        <v>нет</v>
      </c>
      <c r="CJ388" s="63" t="e">
        <f>IF(LEN('Описание предлагаемого товара'!#REF!)&gt;0,'Описание предлагаемого товара'!#REF!,"")</f>
        <v>#REF!</v>
      </c>
      <c r="CK388" s="91" t="e">
        <f t="shared" ref="CK388:CL388" si="3687">IFERROR(REPLACE(CJ388,FIND(CHAR(10),CJ388,1),1,""),CJ388)</f>
        <v>#REF!</v>
      </c>
      <c r="CL388" s="91" t="e">
        <f t="shared" si="3687"/>
        <v>#REF!</v>
      </c>
      <c r="CM388" s="91" t="e">
        <f t="shared" si="3235"/>
        <v>#REF!</v>
      </c>
      <c r="CN388" s="91" t="e">
        <f t="shared" si="3236"/>
        <v>#REF!</v>
      </c>
      <c r="CO388" s="91" t="e">
        <f t="shared" si="3237"/>
        <v>#REF!</v>
      </c>
      <c r="CP388" s="90" t="e">
        <f>IF(AU388="Не указан реестровый номер (мера нац.режима Запрет)","",IF(CI388="нет","",IF(CU388="да","исключение(не смотрим баллы)",IFERROR(IF(CI388*1&gt;0,IFERROR(IF(VLOOKUP(CI388*1,Обработ.выгрузка_реестра_РФ!$A:$G,7,)=0,"Баллы не установлены",VLOOKUP(CI388*1,Обработ.выгрузка_реестра_РФ!$A:$G,7,)),IF(LEN(CI388)&gt;14,"","нет номера в реестре РФ")),""),IF(LEN(CI388)=0,"","Некорректный реестровый номер")))))</f>
        <v>#REF!</v>
      </c>
      <c r="CQ388" s="33" t="e">
        <f>IF(LEN(C388)&gt;0,IFERROR(IF(LEN(H388)&gt;0,IF(LEN(VLOOKUP(H388,'исключения(не_смотрим_баллы)'!$A:$C,1,))&gt;0,"да","нет"),"не введен ОКПД2"),"нет"),"")</f>
        <v>#REF!</v>
      </c>
      <c r="CR388" s="33" t="e">
        <f ca="1">IF(CQ388="да",IF(TODAY()&lt;VLOOKUP(H388,'исключения(не_смотрим_баллы)'!$A:$C,3,),"да","нет"),"")</f>
        <v>#REF!</v>
      </c>
      <c r="CS388" s="33" t="str">
        <f>IFERROR(IF(CQ388="да",IF(VLOOKUP(CI388*1,Обработ.выгрузка_реестра_РФ!$A:$G,2,)&lt;VLOOKUP(H388,'исключения(не_смотрим_баллы)'!$A:$C,2,),"да","нет"),""),"")</f>
        <v/>
      </c>
      <c r="CT388" s="24"/>
      <c r="CU388" s="33" t="e">
        <f t="shared" si="3249"/>
        <v>#REF!</v>
      </c>
      <c r="CV388" s="91" t="e">
        <f t="shared" si="3250"/>
        <v>#REF!</v>
      </c>
      <c r="CW388" s="27" t="e">
        <f t="shared" si="3251"/>
        <v>#REF!</v>
      </c>
      <c r="CX388" s="26" t="e">
        <f t="shared" si="3180"/>
        <v>#REF!</v>
      </c>
      <c r="CY388" s="64" t="e">
        <f>IF(LEN('Описание предлагаемого товара'!#REF!)&gt;0,'Описание предлагаемого товара'!#REF!,"")</f>
        <v>#REF!</v>
      </c>
      <c r="CZ388" s="95" t="e">
        <f t="shared" si="3238"/>
        <v>#REF!</v>
      </c>
      <c r="DA388" s="95" t="e">
        <f t="shared" ref="DA388" si="3688">IFERROR(REPLACE(CZ388,FIND(" ",CZ388,1),1,""),CZ388)</f>
        <v>#REF!</v>
      </c>
      <c r="DB388" s="95" t="e">
        <f t="shared" si="3182"/>
        <v>#REF!</v>
      </c>
      <c r="DC388" s="95" t="e">
        <f t="shared" ref="DC388:DD388" si="3689">IFERROR(REPLACE(DB388,FIND("г.",DB388,1),2,""),DB388)</f>
        <v>#REF!</v>
      </c>
      <c r="DD388" s="95" t="e">
        <f t="shared" si="3689"/>
        <v>#REF!</v>
      </c>
      <c r="DE388" s="95" t="e">
        <f t="shared" ref="DE388:DF388" si="3690">IFERROR(REPLACE(DD388,FIND("г",DD388,1),1,""),DD388)</f>
        <v>#REF!</v>
      </c>
      <c r="DF388" s="95" t="e">
        <f t="shared" si="3690"/>
        <v>#REF!</v>
      </c>
      <c r="DG388" s="95" t="e">
        <f t="shared" si="3255"/>
        <v>#REF!</v>
      </c>
      <c r="DH388" s="25" t="str">
        <f>IFERROR(VLOOKUP(CI388*1,Обработ.выгрузка_реестра_РФ!$A:$G,5,),"")</f>
        <v/>
      </c>
      <c r="DI388" s="27" t="str">
        <f t="shared" si="3265"/>
        <v/>
      </c>
      <c r="DJ388" s="27" t="str">
        <f t="shared" ca="1" si="3242"/>
        <v/>
      </c>
      <c r="DK388" s="63" t="e">
        <f>IF(LEN('Описание предлагаемого товара'!#REF!)&gt;0,'Описание предлагаемого товара'!#REF!,"")</f>
        <v>#REF!</v>
      </c>
      <c r="DL388" s="63" t="e">
        <f>IF(LEN('Описание предлагаемого товара'!#REF!)&gt;0,'Описание предлагаемого товара'!#REF!,"")</f>
        <v>#REF!</v>
      </c>
      <c r="DM388" s="32"/>
    </row>
    <row r="389" spans="1:117" ht="48.75" customHeight="1" x14ac:dyDescent="0.25">
      <c r="A389" s="61" t="e">
        <f>IF(LEN('Описание предлагаемого товара'!#REF!)&gt;0,'Описание предлагаемого товара'!#REF!,"")</f>
        <v>#REF!</v>
      </c>
      <c r="B389" s="65" t="e">
        <f>IF(LEN('Описание предлагаемого товара'!#REF!)&gt;0,'Описание предлагаемого товара'!#REF!,"")</f>
        <v>#REF!</v>
      </c>
      <c r="C389" s="61" t="e">
        <f>IF(LEN('Описание предлагаемого товара'!#REF!)&gt;0,'Описание предлагаемого товара'!#REF!,"")</f>
        <v>#REF!</v>
      </c>
      <c r="D389" s="61" t="e">
        <f>IF(LEN('Описание предлагаемого товара'!#REF!)&gt;0,'Описание предлагаемого товара'!#REF!,"")</f>
        <v>#REF!</v>
      </c>
      <c r="E389" s="61" t="e">
        <f>IF(LEN('Описание предлагаемого товара'!#REF!)&gt;0,'Описание предлагаемого товара'!#REF!,"")</f>
        <v>#REF!</v>
      </c>
      <c r="F389" s="61" t="e">
        <f>IF(LEN('Описание предлагаемого товара'!#REF!)&gt;0,'Описание предлагаемого товара'!#REF!,"")</f>
        <v>#REF!</v>
      </c>
      <c r="G389" s="61" t="e">
        <f>IF(LEN('Описание предлагаемого товара'!#REF!)&gt;0,'Описание предлагаемого товара'!#REF!,"")</f>
        <v>#REF!</v>
      </c>
      <c r="H389" s="61" t="e">
        <f>IF(LEN('Описание предлагаемого товара'!#REF!)&gt;0,'Описание предлагаемого товара'!#REF!,"")</f>
        <v>#REF!</v>
      </c>
      <c r="I389" s="61" t="e">
        <f>IF(LEN('Описание предлагаемого товара'!#REF!)&gt;0,'Описание предлагаемого товара'!#REF!,"")</f>
        <v>#REF!</v>
      </c>
      <c r="J389" s="38" t="str">
        <f>IFERROR(VLOOKUP(B389,SAP!$A:$E,5,),"")</f>
        <v/>
      </c>
      <c r="K389" s="40" t="str">
        <f t="shared" si="3185"/>
        <v/>
      </c>
      <c r="L389" s="61" t="e">
        <f>IF(LEN('Описание предлагаемого товара'!#REF!)&gt;0,IFERROR('Описание предлагаемого товара'!#REF!*1,""),"")</f>
        <v>#REF!</v>
      </c>
      <c r="M389" s="39" t="str">
        <f>IFERROR(VLOOKUP(B389,SAP!$A:$E,2,),"")</f>
        <v/>
      </c>
      <c r="N389" s="41" t="str">
        <f t="shared" si="3321"/>
        <v/>
      </c>
      <c r="O389" s="39" t="str">
        <f t="shared" si="3172"/>
        <v/>
      </c>
      <c r="P389" s="36" t="e">
        <f>IF(LEN('Описание предлагаемого товара'!#REF!)&gt;0,'Описание предлагаемого товара'!#REF!,"")</f>
        <v>#REF!</v>
      </c>
      <c r="Q38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89" s="37" t="e">
        <f>IF(LEN('Описание предлагаемого товара'!#REF!)&gt;0,'Описание предлагаемого товара'!#REF!,"")</f>
        <v>#REF!</v>
      </c>
      <c r="S389" s="37" t="e">
        <f>IF(LEN('Описание предлагаемого товара'!#REF!)&gt;0,'Описание предлагаемого товара'!#REF!,"")</f>
        <v>#REF!</v>
      </c>
      <c r="T38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89" s="23" t="str">
        <f>IFERROR(VLOOKUP(CI389*1,Обработ.выгрузка_реестра_РФ!$A:$G,6,),"")</f>
        <v/>
      </c>
      <c r="V389" s="61" t="e">
        <f>IF(LEN('Описание предлагаемого товара'!#REF!)&gt;0,'Описание предлагаемого товара'!#REF!,"")</f>
        <v>#REF!</v>
      </c>
      <c r="W389" s="62" t="e">
        <f>IF(LEN('Описание предлагаемого товара'!#REF!)&gt;0,'Описание предлагаемого товара'!#REF!,"")</f>
        <v>#REF!</v>
      </c>
      <c r="X389" s="91" t="e">
        <f t="shared" ref="X389:Y389" si="3691">IFERROR(REPLACE(W389,FIND(CHAR(10),W389,1),1," "),W389)</f>
        <v>#REF!</v>
      </c>
      <c r="Y389" s="91" t="e">
        <f t="shared" si="3691"/>
        <v>#REF!</v>
      </c>
      <c r="Z389" s="91" t="e">
        <f t="shared" si="3187"/>
        <v>#REF!</v>
      </c>
      <c r="AA389" s="91" t="e">
        <f t="shared" si="3188"/>
        <v>#REF!</v>
      </c>
      <c r="AB389" s="91" t="e">
        <f t="shared" si="3189"/>
        <v>#REF!</v>
      </c>
      <c r="AC389" s="91" t="e">
        <f t="shared" ref="AC389:AF389" si="3692">IFERROR(REPLACE(AB389,FIND("  ",AB389,1),2," "),AB389)</f>
        <v>#REF!</v>
      </c>
      <c r="AD389" s="91" t="e">
        <f t="shared" si="3692"/>
        <v>#REF!</v>
      </c>
      <c r="AE389" s="91" t="e">
        <f t="shared" si="3692"/>
        <v>#REF!</v>
      </c>
      <c r="AF389" s="91" t="e">
        <f t="shared" si="3692"/>
        <v>#REF!</v>
      </c>
      <c r="AG389" s="23" t="str">
        <f>IFERROR(VLOOKUP(CI389*1,Обработ.выгрузка_реестра_РФ!$A:$G,4,),"")</f>
        <v/>
      </c>
      <c r="AH389" s="91" t="str">
        <f t="shared" ref="AH389:AI389" si="3693">IFERROR(REPLACE(AG389,FIND("-",AG389,1),1,"*"),AG389)</f>
        <v/>
      </c>
      <c r="AI389" s="91" t="str">
        <f t="shared" si="3693"/>
        <v/>
      </c>
      <c r="AJ389" s="27" t="str">
        <f t="shared" si="3287"/>
        <v/>
      </c>
      <c r="AK389" s="63" t="e">
        <f>IF(LEN('Описание предлагаемого товара'!#REF!)&gt;0,'Описание предлагаемого товара'!#REF!,"")</f>
        <v>#REF!</v>
      </c>
      <c r="AL389" s="91" t="e">
        <f t="shared" ref="AL389:AM389" si="3694">IFERROR(REPLACE(AK389,FIND(CHAR(10),AK389,1),1,""),AK389)</f>
        <v>#REF!</v>
      </c>
      <c r="AM389" s="91" t="e">
        <f t="shared" si="3694"/>
        <v>#REF!</v>
      </c>
      <c r="AN389" s="91" t="e">
        <f t="shared" ref="AN389:AR389" si="3695">IFERROR(REPLACE(AM389,FIND(" ",AM389,1),1,""),AM389)</f>
        <v>#REF!</v>
      </c>
      <c r="AO389" s="91" t="e">
        <f t="shared" si="3695"/>
        <v>#REF!</v>
      </c>
      <c r="AP389" s="91" t="e">
        <f t="shared" si="3695"/>
        <v>#REF!</v>
      </c>
      <c r="AQ389" s="91" t="e">
        <f t="shared" si="3695"/>
        <v>#REF!</v>
      </c>
      <c r="AR389" s="91" t="e">
        <f t="shared" si="3695"/>
        <v>#REF!</v>
      </c>
      <c r="AS389" s="91" t="e">
        <f t="shared" si="3194"/>
        <v>#REF!</v>
      </c>
      <c r="AT389" s="91" t="e">
        <f t="shared" si="3195"/>
        <v>#REF!</v>
      </c>
      <c r="AU389" s="32" t="e">
        <f t="shared" si="3178"/>
        <v>#REF!</v>
      </c>
      <c r="AV389" s="93" t="e">
        <f>'Описание предлагаемого товара'!#REF!</f>
        <v>#REF!</v>
      </c>
      <c r="AW389" s="91" t="e">
        <f>MIN(SEARCH({0,1,2,3,4,5,6,7,8,9},AV389&amp; "0123456789"))</f>
        <v>#REF!</v>
      </c>
      <c r="AX389" s="91" t="str">
        <f t="shared" si="3196"/>
        <v/>
      </c>
      <c r="AY389" s="91" t="str">
        <f t="shared" si="3197"/>
        <v/>
      </c>
      <c r="AZ389" s="91" t="str">
        <f t="shared" si="3198"/>
        <v/>
      </c>
      <c r="BA389" s="91" t="str">
        <f t="shared" si="3199"/>
        <v/>
      </c>
      <c r="BB389" s="91" t="str">
        <f t="shared" si="3200"/>
        <v/>
      </c>
      <c r="BC389" s="91" t="str">
        <f t="shared" si="3201"/>
        <v/>
      </c>
      <c r="BD389" s="91" t="str">
        <f t="shared" si="3202"/>
        <v/>
      </c>
      <c r="BE389" s="91" t="str">
        <f t="shared" si="3203"/>
        <v/>
      </c>
      <c r="BF389" s="91" t="str">
        <f t="shared" si="3204"/>
        <v/>
      </c>
      <c r="BG389" s="91" t="str">
        <f t="shared" si="3205"/>
        <v/>
      </c>
      <c r="BH389" s="91" t="str">
        <f t="shared" si="3206"/>
        <v/>
      </c>
      <c r="BI389" s="91" t="str">
        <f t="shared" si="3207"/>
        <v/>
      </c>
      <c r="BJ389" s="91" t="str">
        <f t="shared" si="3208"/>
        <v/>
      </c>
      <c r="BK389" s="91" t="str">
        <f t="shared" si="3209"/>
        <v/>
      </c>
      <c r="BL389" s="91" t="str">
        <f t="shared" si="3210"/>
        <v/>
      </c>
      <c r="BM389" s="91" t="str">
        <f t="shared" si="3211"/>
        <v/>
      </c>
      <c r="BN389" s="91" t="str">
        <f t="shared" si="3212"/>
        <v/>
      </c>
      <c r="BO389" s="91" t="str">
        <f t="shared" si="3213"/>
        <v/>
      </c>
      <c r="BP389" s="91" t="str">
        <f t="shared" si="3214"/>
        <v/>
      </c>
      <c r="BQ389" s="91" t="str">
        <f t="shared" si="3215"/>
        <v/>
      </c>
      <c r="BR389" s="91" t="str">
        <f t="shared" si="3216"/>
        <v/>
      </c>
      <c r="BS389" s="91" t="str">
        <f t="shared" si="3217"/>
        <v/>
      </c>
      <c r="BT389" s="91" t="str">
        <f t="shared" si="3218"/>
        <v/>
      </c>
      <c r="BU389" s="91" t="str">
        <f t="shared" si="3219"/>
        <v/>
      </c>
      <c r="BV389" s="91" t="str">
        <f t="shared" si="3220"/>
        <v/>
      </c>
      <c r="BW389" s="91" t="str">
        <f t="shared" si="3221"/>
        <v/>
      </c>
      <c r="BX389" s="91" t="str">
        <f t="shared" si="3222"/>
        <v/>
      </c>
      <c r="BY389" s="91" t="str">
        <f t="shared" si="3223"/>
        <v/>
      </c>
      <c r="BZ389" s="91" t="str">
        <f t="shared" si="3224"/>
        <v/>
      </c>
      <c r="CA389" s="91" t="str">
        <f t="shared" si="3225"/>
        <v/>
      </c>
      <c r="CB389" s="91" t="str">
        <f t="shared" si="3226"/>
        <v/>
      </c>
      <c r="CC389" s="91" t="str">
        <f t="shared" si="3227"/>
        <v/>
      </c>
      <c r="CD389" s="91" t="str">
        <f t="shared" si="3228"/>
        <v/>
      </c>
      <c r="CE389" s="91" t="str">
        <f t="shared" si="3229"/>
        <v/>
      </c>
      <c r="CF389" s="91" t="str">
        <f t="shared" si="3230"/>
        <v/>
      </c>
      <c r="CG389" s="91" t="str">
        <f t="shared" si="3231"/>
        <v/>
      </c>
      <c r="CH389" s="91" t="str">
        <f t="shared" si="3232"/>
        <v/>
      </c>
      <c r="CI389" s="91" t="str">
        <f t="shared" si="3233"/>
        <v>нет</v>
      </c>
      <c r="CJ389" s="63" t="e">
        <f>IF(LEN('Описание предлагаемого товара'!#REF!)&gt;0,'Описание предлагаемого товара'!#REF!,"")</f>
        <v>#REF!</v>
      </c>
      <c r="CK389" s="91" t="e">
        <f t="shared" ref="CK389:CL389" si="3696">IFERROR(REPLACE(CJ389,FIND(CHAR(10),CJ389,1),1,""),CJ389)</f>
        <v>#REF!</v>
      </c>
      <c r="CL389" s="91" t="e">
        <f t="shared" si="3696"/>
        <v>#REF!</v>
      </c>
      <c r="CM389" s="91" t="e">
        <f t="shared" si="3235"/>
        <v>#REF!</v>
      </c>
      <c r="CN389" s="91" t="e">
        <f t="shared" si="3236"/>
        <v>#REF!</v>
      </c>
      <c r="CO389" s="91" t="e">
        <f t="shared" si="3237"/>
        <v>#REF!</v>
      </c>
      <c r="CP389" s="90" t="e">
        <f>IF(AU389="Не указан реестровый номер (мера нац.режима Запрет)","",IF(CI389="нет","",IF(CU389="да","исключение(не смотрим баллы)",IFERROR(IF(CI389*1&gt;0,IFERROR(IF(VLOOKUP(CI389*1,Обработ.выгрузка_реестра_РФ!$A:$G,7,)=0,"Баллы не установлены",VLOOKUP(CI389*1,Обработ.выгрузка_реестра_РФ!$A:$G,7,)),IF(LEN(CI389)&gt;14,"","нет номера в реестре РФ")),""),IF(LEN(CI389)=0,"","Некорректный реестровый номер")))))</f>
        <v>#REF!</v>
      </c>
      <c r="CQ389" s="33" t="e">
        <f>IF(LEN(C389)&gt;0,IFERROR(IF(LEN(H389)&gt;0,IF(LEN(VLOOKUP(H389,'исключения(не_смотрим_баллы)'!$A:$C,1,))&gt;0,"да","нет"),"не введен ОКПД2"),"нет"),"")</f>
        <v>#REF!</v>
      </c>
      <c r="CR389" s="33" t="e">
        <f ca="1">IF(CQ389="да",IF(TODAY()&lt;VLOOKUP(H389,'исключения(не_смотрим_баллы)'!$A:$C,3,),"да","нет"),"")</f>
        <v>#REF!</v>
      </c>
      <c r="CS389" s="33" t="str">
        <f>IFERROR(IF(CQ389="да",IF(VLOOKUP(CI389*1,Обработ.выгрузка_реестра_РФ!$A:$G,2,)&lt;VLOOKUP(H389,'исключения(не_смотрим_баллы)'!$A:$C,2,),"да","нет"),""),"")</f>
        <v/>
      </c>
      <c r="CT389" s="24"/>
      <c r="CU389" s="33" t="e">
        <f t="shared" si="3249"/>
        <v>#REF!</v>
      </c>
      <c r="CV389" s="91" t="e">
        <f t="shared" si="3250"/>
        <v>#REF!</v>
      </c>
      <c r="CW389" s="27" t="e">
        <f t="shared" si="3251"/>
        <v>#REF!</v>
      </c>
      <c r="CX389" s="26" t="e">
        <f t="shared" si="3180"/>
        <v>#REF!</v>
      </c>
      <c r="CY389" s="64" t="e">
        <f>IF(LEN('Описание предлагаемого товара'!#REF!)&gt;0,'Описание предлагаемого товара'!#REF!,"")</f>
        <v>#REF!</v>
      </c>
      <c r="CZ389" s="95" t="e">
        <f t="shared" si="3238"/>
        <v>#REF!</v>
      </c>
      <c r="DA389" s="95" t="e">
        <f t="shared" ref="DA389" si="3697">IFERROR(REPLACE(CZ389,FIND(" ",CZ389,1),1,""),CZ389)</f>
        <v>#REF!</v>
      </c>
      <c r="DB389" s="95" t="e">
        <f t="shared" si="3182"/>
        <v>#REF!</v>
      </c>
      <c r="DC389" s="95" t="e">
        <f t="shared" ref="DC389:DD389" si="3698">IFERROR(REPLACE(DB389,FIND("г.",DB389,1),2,""),DB389)</f>
        <v>#REF!</v>
      </c>
      <c r="DD389" s="95" t="e">
        <f t="shared" si="3698"/>
        <v>#REF!</v>
      </c>
      <c r="DE389" s="95" t="e">
        <f t="shared" ref="DE389:DF389" si="3699">IFERROR(REPLACE(DD389,FIND("г",DD389,1),1,""),DD389)</f>
        <v>#REF!</v>
      </c>
      <c r="DF389" s="95" t="e">
        <f t="shared" si="3699"/>
        <v>#REF!</v>
      </c>
      <c r="DG389" s="95" t="e">
        <f t="shared" si="3255"/>
        <v>#REF!</v>
      </c>
      <c r="DH389" s="25" t="str">
        <f>IFERROR(VLOOKUP(CI389*1,Обработ.выгрузка_реестра_РФ!$A:$G,5,),"")</f>
        <v/>
      </c>
      <c r="DI389" s="27" t="str">
        <f t="shared" si="3265"/>
        <v/>
      </c>
      <c r="DJ389" s="27" t="str">
        <f t="shared" ca="1" si="3242"/>
        <v/>
      </c>
      <c r="DK389" s="63" t="e">
        <f>IF(LEN('Описание предлагаемого товара'!#REF!)&gt;0,'Описание предлагаемого товара'!#REF!,"")</f>
        <v>#REF!</v>
      </c>
      <c r="DL389" s="63" t="e">
        <f>IF(LEN('Описание предлагаемого товара'!#REF!)&gt;0,'Описание предлагаемого товара'!#REF!,"")</f>
        <v>#REF!</v>
      </c>
      <c r="DM389" s="32"/>
    </row>
    <row r="390" spans="1:117" ht="48.75" customHeight="1" x14ac:dyDescent="0.25">
      <c r="A390" s="61" t="e">
        <f>IF(LEN('Описание предлагаемого товара'!#REF!)&gt;0,'Описание предлагаемого товара'!#REF!,"")</f>
        <v>#REF!</v>
      </c>
      <c r="B390" s="65" t="e">
        <f>IF(LEN('Описание предлагаемого товара'!#REF!)&gt;0,'Описание предлагаемого товара'!#REF!,"")</f>
        <v>#REF!</v>
      </c>
      <c r="C390" s="61" t="e">
        <f>IF(LEN('Описание предлагаемого товара'!#REF!)&gt;0,'Описание предлагаемого товара'!#REF!,"")</f>
        <v>#REF!</v>
      </c>
      <c r="D390" s="61" t="e">
        <f>IF(LEN('Описание предлагаемого товара'!#REF!)&gt;0,'Описание предлагаемого товара'!#REF!,"")</f>
        <v>#REF!</v>
      </c>
      <c r="E390" s="61" t="e">
        <f>IF(LEN('Описание предлагаемого товара'!#REF!)&gt;0,'Описание предлагаемого товара'!#REF!,"")</f>
        <v>#REF!</v>
      </c>
      <c r="F390" s="61" t="e">
        <f>IF(LEN('Описание предлагаемого товара'!#REF!)&gt;0,'Описание предлагаемого товара'!#REF!,"")</f>
        <v>#REF!</v>
      </c>
      <c r="G390" s="61" t="e">
        <f>IF(LEN('Описание предлагаемого товара'!#REF!)&gt;0,'Описание предлагаемого товара'!#REF!,"")</f>
        <v>#REF!</v>
      </c>
      <c r="H390" s="61" t="e">
        <f>IF(LEN('Описание предлагаемого товара'!#REF!)&gt;0,'Описание предлагаемого товара'!#REF!,"")</f>
        <v>#REF!</v>
      </c>
      <c r="I390" s="61" t="e">
        <f>IF(LEN('Описание предлагаемого товара'!#REF!)&gt;0,'Описание предлагаемого товара'!#REF!,"")</f>
        <v>#REF!</v>
      </c>
      <c r="J390" s="38" t="str">
        <f>IFERROR(VLOOKUP(B390,SAP!$A:$E,5,),"")</f>
        <v/>
      </c>
      <c r="K390" s="40" t="str">
        <f t="shared" si="3185"/>
        <v/>
      </c>
      <c r="L390" s="61" t="e">
        <f>IF(LEN('Описание предлагаемого товара'!#REF!)&gt;0,IFERROR('Описание предлагаемого товара'!#REF!*1,""),"")</f>
        <v>#REF!</v>
      </c>
      <c r="M390" s="39" t="str">
        <f>IFERROR(VLOOKUP(B390,SAP!$A:$E,2,),"")</f>
        <v/>
      </c>
      <c r="N390" s="41" t="str">
        <f t="shared" si="3321"/>
        <v/>
      </c>
      <c r="O390" s="39" t="str">
        <f t="shared" si="3172"/>
        <v/>
      </c>
      <c r="P390" s="36" t="e">
        <f>IF(LEN('Описание предлагаемого товара'!#REF!)&gt;0,'Описание предлагаемого товара'!#REF!,"")</f>
        <v>#REF!</v>
      </c>
      <c r="Q39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90" s="37" t="e">
        <f>IF(LEN('Описание предлагаемого товара'!#REF!)&gt;0,'Описание предлагаемого товара'!#REF!,"")</f>
        <v>#REF!</v>
      </c>
      <c r="S390" s="37" t="e">
        <f>IF(LEN('Описание предлагаемого товара'!#REF!)&gt;0,'Описание предлагаемого товара'!#REF!,"")</f>
        <v>#REF!</v>
      </c>
      <c r="T39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90" s="23" t="str">
        <f>IFERROR(VLOOKUP(CI390*1,Обработ.выгрузка_реестра_РФ!$A:$G,6,),"")</f>
        <v/>
      </c>
      <c r="V390" s="61" t="e">
        <f>IF(LEN('Описание предлагаемого товара'!#REF!)&gt;0,'Описание предлагаемого товара'!#REF!,"")</f>
        <v>#REF!</v>
      </c>
      <c r="W390" s="62" t="e">
        <f>IF(LEN('Описание предлагаемого товара'!#REF!)&gt;0,'Описание предлагаемого товара'!#REF!,"")</f>
        <v>#REF!</v>
      </c>
      <c r="X390" s="91" t="e">
        <f t="shared" ref="X390:Y390" si="3700">IFERROR(REPLACE(W390,FIND(CHAR(10),W390,1),1," "),W390)</f>
        <v>#REF!</v>
      </c>
      <c r="Y390" s="91" t="e">
        <f t="shared" si="3700"/>
        <v>#REF!</v>
      </c>
      <c r="Z390" s="91" t="e">
        <f t="shared" si="3187"/>
        <v>#REF!</v>
      </c>
      <c r="AA390" s="91" t="e">
        <f t="shared" si="3188"/>
        <v>#REF!</v>
      </c>
      <c r="AB390" s="91" t="e">
        <f t="shared" si="3189"/>
        <v>#REF!</v>
      </c>
      <c r="AC390" s="91" t="e">
        <f t="shared" ref="AC390:AF390" si="3701">IFERROR(REPLACE(AB390,FIND("  ",AB390,1),2," "),AB390)</f>
        <v>#REF!</v>
      </c>
      <c r="AD390" s="91" t="e">
        <f t="shared" si="3701"/>
        <v>#REF!</v>
      </c>
      <c r="AE390" s="91" t="e">
        <f t="shared" si="3701"/>
        <v>#REF!</v>
      </c>
      <c r="AF390" s="91" t="e">
        <f t="shared" si="3701"/>
        <v>#REF!</v>
      </c>
      <c r="AG390" s="23" t="str">
        <f>IFERROR(VLOOKUP(CI390*1,Обработ.выгрузка_реестра_РФ!$A:$G,4,),"")</f>
        <v/>
      </c>
      <c r="AH390" s="91" t="str">
        <f t="shared" ref="AH390:AI390" si="3702">IFERROR(REPLACE(AG390,FIND("-",AG390,1),1,"*"),AG390)</f>
        <v/>
      </c>
      <c r="AI390" s="91" t="str">
        <f t="shared" si="3702"/>
        <v/>
      </c>
      <c r="AJ390" s="27" t="str">
        <f t="shared" si="3287"/>
        <v/>
      </c>
      <c r="AK390" s="63" t="e">
        <f>IF(LEN('Описание предлагаемого товара'!#REF!)&gt;0,'Описание предлагаемого товара'!#REF!,"")</f>
        <v>#REF!</v>
      </c>
      <c r="AL390" s="91" t="e">
        <f t="shared" ref="AL390:AM390" si="3703">IFERROR(REPLACE(AK390,FIND(CHAR(10),AK390,1),1,""),AK390)</f>
        <v>#REF!</v>
      </c>
      <c r="AM390" s="91" t="e">
        <f t="shared" si="3703"/>
        <v>#REF!</v>
      </c>
      <c r="AN390" s="91" t="e">
        <f t="shared" ref="AN390:AR390" si="3704">IFERROR(REPLACE(AM390,FIND(" ",AM390,1),1,""),AM390)</f>
        <v>#REF!</v>
      </c>
      <c r="AO390" s="91" t="e">
        <f t="shared" si="3704"/>
        <v>#REF!</v>
      </c>
      <c r="AP390" s="91" t="e">
        <f t="shared" si="3704"/>
        <v>#REF!</v>
      </c>
      <c r="AQ390" s="91" t="e">
        <f t="shared" si="3704"/>
        <v>#REF!</v>
      </c>
      <c r="AR390" s="91" t="e">
        <f t="shared" si="3704"/>
        <v>#REF!</v>
      </c>
      <c r="AS390" s="91" t="e">
        <f t="shared" si="3194"/>
        <v>#REF!</v>
      </c>
      <c r="AT390" s="91" t="e">
        <f t="shared" si="3195"/>
        <v>#REF!</v>
      </c>
      <c r="AU390" s="32" t="e">
        <f t="shared" si="3178"/>
        <v>#REF!</v>
      </c>
      <c r="AV390" s="93" t="e">
        <f>'Описание предлагаемого товара'!#REF!</f>
        <v>#REF!</v>
      </c>
      <c r="AW390" s="91" t="e">
        <f>MIN(SEARCH({0,1,2,3,4,5,6,7,8,9},AV390&amp; "0123456789"))</f>
        <v>#REF!</v>
      </c>
      <c r="AX390" s="91" t="str">
        <f t="shared" si="3196"/>
        <v/>
      </c>
      <c r="AY390" s="91" t="str">
        <f t="shared" si="3197"/>
        <v/>
      </c>
      <c r="AZ390" s="91" t="str">
        <f t="shared" si="3198"/>
        <v/>
      </c>
      <c r="BA390" s="91" t="str">
        <f t="shared" si="3199"/>
        <v/>
      </c>
      <c r="BB390" s="91" t="str">
        <f t="shared" si="3200"/>
        <v/>
      </c>
      <c r="BC390" s="91" t="str">
        <f t="shared" si="3201"/>
        <v/>
      </c>
      <c r="BD390" s="91" t="str">
        <f t="shared" si="3202"/>
        <v/>
      </c>
      <c r="BE390" s="91" t="str">
        <f t="shared" si="3203"/>
        <v/>
      </c>
      <c r="BF390" s="91" t="str">
        <f t="shared" si="3204"/>
        <v/>
      </c>
      <c r="BG390" s="91" t="str">
        <f t="shared" si="3205"/>
        <v/>
      </c>
      <c r="BH390" s="91" t="str">
        <f t="shared" si="3206"/>
        <v/>
      </c>
      <c r="BI390" s="91" t="str">
        <f t="shared" si="3207"/>
        <v/>
      </c>
      <c r="BJ390" s="91" t="str">
        <f t="shared" si="3208"/>
        <v/>
      </c>
      <c r="BK390" s="91" t="str">
        <f t="shared" si="3209"/>
        <v/>
      </c>
      <c r="BL390" s="91" t="str">
        <f t="shared" si="3210"/>
        <v/>
      </c>
      <c r="BM390" s="91" t="str">
        <f t="shared" si="3211"/>
        <v/>
      </c>
      <c r="BN390" s="91" t="str">
        <f t="shared" si="3212"/>
        <v/>
      </c>
      <c r="BO390" s="91" t="str">
        <f t="shared" si="3213"/>
        <v/>
      </c>
      <c r="BP390" s="91" t="str">
        <f t="shared" si="3214"/>
        <v/>
      </c>
      <c r="BQ390" s="91" t="str">
        <f t="shared" si="3215"/>
        <v/>
      </c>
      <c r="BR390" s="91" t="str">
        <f t="shared" si="3216"/>
        <v/>
      </c>
      <c r="BS390" s="91" t="str">
        <f t="shared" si="3217"/>
        <v/>
      </c>
      <c r="BT390" s="91" t="str">
        <f t="shared" si="3218"/>
        <v/>
      </c>
      <c r="BU390" s="91" t="str">
        <f t="shared" si="3219"/>
        <v/>
      </c>
      <c r="BV390" s="91" t="str">
        <f t="shared" si="3220"/>
        <v/>
      </c>
      <c r="BW390" s="91" t="str">
        <f t="shared" si="3221"/>
        <v/>
      </c>
      <c r="BX390" s="91" t="str">
        <f t="shared" si="3222"/>
        <v/>
      </c>
      <c r="BY390" s="91" t="str">
        <f t="shared" si="3223"/>
        <v/>
      </c>
      <c r="BZ390" s="91" t="str">
        <f t="shared" si="3224"/>
        <v/>
      </c>
      <c r="CA390" s="91" t="str">
        <f t="shared" si="3225"/>
        <v/>
      </c>
      <c r="CB390" s="91" t="str">
        <f t="shared" si="3226"/>
        <v/>
      </c>
      <c r="CC390" s="91" t="str">
        <f t="shared" si="3227"/>
        <v/>
      </c>
      <c r="CD390" s="91" t="str">
        <f t="shared" si="3228"/>
        <v/>
      </c>
      <c r="CE390" s="91" t="str">
        <f t="shared" si="3229"/>
        <v/>
      </c>
      <c r="CF390" s="91" t="str">
        <f t="shared" si="3230"/>
        <v/>
      </c>
      <c r="CG390" s="91" t="str">
        <f t="shared" si="3231"/>
        <v/>
      </c>
      <c r="CH390" s="91" t="str">
        <f t="shared" si="3232"/>
        <v/>
      </c>
      <c r="CI390" s="91" t="str">
        <f t="shared" si="3233"/>
        <v>нет</v>
      </c>
      <c r="CJ390" s="63" t="e">
        <f>IF(LEN('Описание предлагаемого товара'!#REF!)&gt;0,'Описание предлагаемого товара'!#REF!,"")</f>
        <v>#REF!</v>
      </c>
      <c r="CK390" s="91" t="e">
        <f t="shared" ref="CK390:CL390" si="3705">IFERROR(REPLACE(CJ390,FIND(CHAR(10),CJ390,1),1,""),CJ390)</f>
        <v>#REF!</v>
      </c>
      <c r="CL390" s="91" t="e">
        <f t="shared" si="3705"/>
        <v>#REF!</v>
      </c>
      <c r="CM390" s="91" t="e">
        <f t="shared" si="3235"/>
        <v>#REF!</v>
      </c>
      <c r="CN390" s="91" t="e">
        <f t="shared" si="3236"/>
        <v>#REF!</v>
      </c>
      <c r="CO390" s="91" t="e">
        <f t="shared" si="3237"/>
        <v>#REF!</v>
      </c>
      <c r="CP390" s="90" t="e">
        <f>IF(AU390="Не указан реестровый номер (мера нац.режима Запрет)","",IF(CI390="нет","",IF(CU390="да","исключение(не смотрим баллы)",IFERROR(IF(CI390*1&gt;0,IFERROR(IF(VLOOKUP(CI390*1,Обработ.выгрузка_реестра_РФ!$A:$G,7,)=0,"Баллы не установлены",VLOOKUP(CI390*1,Обработ.выгрузка_реестра_РФ!$A:$G,7,)),IF(LEN(CI390)&gt;14,"","нет номера в реестре РФ")),""),IF(LEN(CI390)=0,"","Некорректный реестровый номер")))))</f>
        <v>#REF!</v>
      </c>
      <c r="CQ390" s="33" t="e">
        <f>IF(LEN(C390)&gt;0,IFERROR(IF(LEN(H390)&gt;0,IF(LEN(VLOOKUP(H390,'исключения(не_смотрим_баллы)'!$A:$C,1,))&gt;0,"да","нет"),"не введен ОКПД2"),"нет"),"")</f>
        <v>#REF!</v>
      </c>
      <c r="CR390" s="33" t="e">
        <f ca="1">IF(CQ390="да",IF(TODAY()&lt;VLOOKUP(H390,'исключения(не_смотрим_баллы)'!$A:$C,3,),"да","нет"),"")</f>
        <v>#REF!</v>
      </c>
      <c r="CS390" s="33" t="str">
        <f>IFERROR(IF(CQ390="да",IF(VLOOKUP(CI390*1,Обработ.выгрузка_реестра_РФ!$A:$G,2,)&lt;VLOOKUP(H390,'исключения(не_смотрим_баллы)'!$A:$C,2,),"да","нет"),""),"")</f>
        <v/>
      </c>
      <c r="CT390" s="24"/>
      <c r="CU390" s="33" t="e">
        <f t="shared" si="3249"/>
        <v>#REF!</v>
      </c>
      <c r="CV390" s="91" t="e">
        <f t="shared" si="3250"/>
        <v>#REF!</v>
      </c>
      <c r="CW390" s="27" t="e">
        <f t="shared" si="3251"/>
        <v>#REF!</v>
      </c>
      <c r="CX390" s="26" t="e">
        <f t="shared" si="3180"/>
        <v>#REF!</v>
      </c>
      <c r="CY390" s="64" t="e">
        <f>IF(LEN('Описание предлагаемого товара'!#REF!)&gt;0,'Описание предлагаемого товара'!#REF!,"")</f>
        <v>#REF!</v>
      </c>
      <c r="CZ390" s="95" t="e">
        <f t="shared" si="3238"/>
        <v>#REF!</v>
      </c>
      <c r="DA390" s="95" t="e">
        <f t="shared" ref="DA390" si="3706">IFERROR(REPLACE(CZ390,FIND(" ",CZ390,1),1,""),CZ390)</f>
        <v>#REF!</v>
      </c>
      <c r="DB390" s="95" t="e">
        <f t="shared" si="3182"/>
        <v>#REF!</v>
      </c>
      <c r="DC390" s="95" t="e">
        <f t="shared" ref="DC390:DD390" si="3707">IFERROR(REPLACE(DB390,FIND("г.",DB390,1),2,""),DB390)</f>
        <v>#REF!</v>
      </c>
      <c r="DD390" s="95" t="e">
        <f t="shared" si="3707"/>
        <v>#REF!</v>
      </c>
      <c r="DE390" s="95" t="e">
        <f t="shared" ref="DE390:DF390" si="3708">IFERROR(REPLACE(DD390,FIND("г",DD390,1),1,""),DD390)</f>
        <v>#REF!</v>
      </c>
      <c r="DF390" s="95" t="e">
        <f t="shared" si="3708"/>
        <v>#REF!</v>
      </c>
      <c r="DG390" s="95" t="e">
        <f t="shared" si="3255"/>
        <v>#REF!</v>
      </c>
      <c r="DH390" s="25" t="str">
        <f>IFERROR(VLOOKUP(CI390*1,Обработ.выгрузка_реестра_РФ!$A:$G,5,),"")</f>
        <v/>
      </c>
      <c r="DI390" s="27" t="str">
        <f t="shared" si="3265"/>
        <v/>
      </c>
      <c r="DJ390" s="27" t="str">
        <f t="shared" ca="1" si="3242"/>
        <v/>
      </c>
      <c r="DK390" s="63" t="e">
        <f>IF(LEN('Описание предлагаемого товара'!#REF!)&gt;0,'Описание предлагаемого товара'!#REF!,"")</f>
        <v>#REF!</v>
      </c>
      <c r="DL390" s="63" t="e">
        <f>IF(LEN('Описание предлагаемого товара'!#REF!)&gt;0,'Описание предлагаемого товара'!#REF!,"")</f>
        <v>#REF!</v>
      </c>
      <c r="DM390" s="32"/>
    </row>
    <row r="391" spans="1:117" ht="48.75" customHeight="1" x14ac:dyDescent="0.25">
      <c r="A391" s="61" t="e">
        <f>IF(LEN('Описание предлагаемого товара'!#REF!)&gt;0,'Описание предлагаемого товара'!#REF!,"")</f>
        <v>#REF!</v>
      </c>
      <c r="B391" s="65" t="e">
        <f>IF(LEN('Описание предлагаемого товара'!#REF!)&gt;0,'Описание предлагаемого товара'!#REF!,"")</f>
        <v>#REF!</v>
      </c>
      <c r="C391" s="61" t="e">
        <f>IF(LEN('Описание предлагаемого товара'!#REF!)&gt;0,'Описание предлагаемого товара'!#REF!,"")</f>
        <v>#REF!</v>
      </c>
      <c r="D391" s="61" t="e">
        <f>IF(LEN('Описание предлагаемого товара'!#REF!)&gt;0,'Описание предлагаемого товара'!#REF!,"")</f>
        <v>#REF!</v>
      </c>
      <c r="E391" s="61" t="e">
        <f>IF(LEN('Описание предлагаемого товара'!#REF!)&gt;0,'Описание предлагаемого товара'!#REF!,"")</f>
        <v>#REF!</v>
      </c>
      <c r="F391" s="61" t="e">
        <f>IF(LEN('Описание предлагаемого товара'!#REF!)&gt;0,'Описание предлагаемого товара'!#REF!,"")</f>
        <v>#REF!</v>
      </c>
      <c r="G391" s="61" t="e">
        <f>IF(LEN('Описание предлагаемого товара'!#REF!)&gt;0,'Описание предлагаемого товара'!#REF!,"")</f>
        <v>#REF!</v>
      </c>
      <c r="H391" s="61" t="e">
        <f>IF(LEN('Описание предлагаемого товара'!#REF!)&gt;0,'Описание предлагаемого товара'!#REF!,"")</f>
        <v>#REF!</v>
      </c>
      <c r="I391" s="61" t="e">
        <f>IF(LEN('Описание предлагаемого товара'!#REF!)&gt;0,'Описание предлагаемого товара'!#REF!,"")</f>
        <v>#REF!</v>
      </c>
      <c r="J391" s="38" t="str">
        <f>IFERROR(VLOOKUP(B391,SAP!$A:$E,5,),"")</f>
        <v/>
      </c>
      <c r="K391" s="40" t="str">
        <f t="shared" si="3185"/>
        <v/>
      </c>
      <c r="L391" s="61" t="e">
        <f>IF(LEN('Описание предлагаемого товара'!#REF!)&gt;0,IFERROR('Описание предлагаемого товара'!#REF!*1,""),"")</f>
        <v>#REF!</v>
      </c>
      <c r="M391" s="39" t="str">
        <f>IFERROR(VLOOKUP(B391,SAP!$A:$E,2,),"")</f>
        <v/>
      </c>
      <c r="N391" s="41" t="str">
        <f t="shared" si="3321"/>
        <v/>
      </c>
      <c r="O391" s="39" t="str">
        <f t="shared" si="3172"/>
        <v/>
      </c>
      <c r="P391" s="36" t="e">
        <f>IF(LEN('Описание предлагаемого товара'!#REF!)&gt;0,'Описание предлагаемого товара'!#REF!,"")</f>
        <v>#REF!</v>
      </c>
      <c r="Q39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91" s="37" t="e">
        <f>IF(LEN('Описание предлагаемого товара'!#REF!)&gt;0,'Описание предлагаемого товара'!#REF!,"")</f>
        <v>#REF!</v>
      </c>
      <c r="S391" s="37" t="e">
        <f>IF(LEN('Описание предлагаемого товара'!#REF!)&gt;0,'Описание предлагаемого товара'!#REF!,"")</f>
        <v>#REF!</v>
      </c>
      <c r="T39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91" s="23" t="str">
        <f>IFERROR(VLOOKUP(CI391*1,Обработ.выгрузка_реестра_РФ!$A:$G,6,),"")</f>
        <v/>
      </c>
      <c r="V391" s="61" t="e">
        <f>IF(LEN('Описание предлагаемого товара'!#REF!)&gt;0,'Описание предлагаемого товара'!#REF!,"")</f>
        <v>#REF!</v>
      </c>
      <c r="W391" s="62" t="e">
        <f>IF(LEN('Описание предлагаемого товара'!#REF!)&gt;0,'Описание предлагаемого товара'!#REF!,"")</f>
        <v>#REF!</v>
      </c>
      <c r="X391" s="91" t="e">
        <f t="shared" ref="X391:Y391" si="3709">IFERROR(REPLACE(W391,FIND(CHAR(10),W391,1),1," "),W391)</f>
        <v>#REF!</v>
      </c>
      <c r="Y391" s="91" t="e">
        <f t="shared" si="3709"/>
        <v>#REF!</v>
      </c>
      <c r="Z391" s="91" t="e">
        <f t="shared" si="3187"/>
        <v>#REF!</v>
      </c>
      <c r="AA391" s="91" t="e">
        <f t="shared" si="3188"/>
        <v>#REF!</v>
      </c>
      <c r="AB391" s="91" t="e">
        <f t="shared" si="3189"/>
        <v>#REF!</v>
      </c>
      <c r="AC391" s="91" t="e">
        <f t="shared" ref="AC391:AF391" si="3710">IFERROR(REPLACE(AB391,FIND("  ",AB391,1),2," "),AB391)</f>
        <v>#REF!</v>
      </c>
      <c r="AD391" s="91" t="e">
        <f t="shared" si="3710"/>
        <v>#REF!</v>
      </c>
      <c r="AE391" s="91" t="e">
        <f t="shared" si="3710"/>
        <v>#REF!</v>
      </c>
      <c r="AF391" s="91" t="e">
        <f t="shared" si="3710"/>
        <v>#REF!</v>
      </c>
      <c r="AG391" s="23" t="str">
        <f>IFERROR(VLOOKUP(CI391*1,Обработ.выгрузка_реестра_РФ!$A:$G,4,),"")</f>
        <v/>
      </c>
      <c r="AH391" s="91" t="str">
        <f t="shared" ref="AH391:AI391" si="3711">IFERROR(REPLACE(AG391,FIND("-",AG391,1),1,"*"),AG391)</f>
        <v/>
      </c>
      <c r="AI391" s="91" t="str">
        <f t="shared" si="3711"/>
        <v/>
      </c>
      <c r="AJ391" s="27" t="str">
        <f t="shared" si="3287"/>
        <v/>
      </c>
      <c r="AK391" s="63" t="e">
        <f>IF(LEN('Описание предлагаемого товара'!#REF!)&gt;0,'Описание предлагаемого товара'!#REF!,"")</f>
        <v>#REF!</v>
      </c>
      <c r="AL391" s="91" t="e">
        <f t="shared" ref="AL391:AM391" si="3712">IFERROR(REPLACE(AK391,FIND(CHAR(10),AK391,1),1,""),AK391)</f>
        <v>#REF!</v>
      </c>
      <c r="AM391" s="91" t="e">
        <f t="shared" si="3712"/>
        <v>#REF!</v>
      </c>
      <c r="AN391" s="91" t="e">
        <f t="shared" ref="AN391:AR391" si="3713">IFERROR(REPLACE(AM391,FIND(" ",AM391,1),1,""),AM391)</f>
        <v>#REF!</v>
      </c>
      <c r="AO391" s="91" t="e">
        <f t="shared" si="3713"/>
        <v>#REF!</v>
      </c>
      <c r="AP391" s="91" t="e">
        <f t="shared" si="3713"/>
        <v>#REF!</v>
      </c>
      <c r="AQ391" s="91" t="e">
        <f t="shared" si="3713"/>
        <v>#REF!</v>
      </c>
      <c r="AR391" s="91" t="e">
        <f t="shared" si="3713"/>
        <v>#REF!</v>
      </c>
      <c r="AS391" s="91" t="e">
        <f t="shared" si="3194"/>
        <v>#REF!</v>
      </c>
      <c r="AT391" s="91" t="e">
        <f t="shared" si="3195"/>
        <v>#REF!</v>
      </c>
      <c r="AU391" s="32" t="e">
        <f t="shared" si="3178"/>
        <v>#REF!</v>
      </c>
      <c r="AV391" s="93" t="e">
        <f>'Описание предлагаемого товара'!#REF!</f>
        <v>#REF!</v>
      </c>
      <c r="AW391" s="91" t="e">
        <f>MIN(SEARCH({0,1,2,3,4,5,6,7,8,9},AV391&amp; "0123456789"))</f>
        <v>#REF!</v>
      </c>
      <c r="AX391" s="91" t="str">
        <f t="shared" si="3196"/>
        <v/>
      </c>
      <c r="AY391" s="91" t="str">
        <f t="shared" si="3197"/>
        <v/>
      </c>
      <c r="AZ391" s="91" t="str">
        <f t="shared" si="3198"/>
        <v/>
      </c>
      <c r="BA391" s="91" t="str">
        <f t="shared" si="3199"/>
        <v/>
      </c>
      <c r="BB391" s="91" t="str">
        <f t="shared" si="3200"/>
        <v/>
      </c>
      <c r="BC391" s="91" t="str">
        <f t="shared" si="3201"/>
        <v/>
      </c>
      <c r="BD391" s="91" t="str">
        <f t="shared" si="3202"/>
        <v/>
      </c>
      <c r="BE391" s="91" t="str">
        <f t="shared" si="3203"/>
        <v/>
      </c>
      <c r="BF391" s="91" t="str">
        <f t="shared" si="3204"/>
        <v/>
      </c>
      <c r="BG391" s="91" t="str">
        <f t="shared" si="3205"/>
        <v/>
      </c>
      <c r="BH391" s="91" t="str">
        <f t="shared" si="3206"/>
        <v/>
      </c>
      <c r="BI391" s="91" t="str">
        <f t="shared" si="3207"/>
        <v/>
      </c>
      <c r="BJ391" s="91" t="str">
        <f t="shared" si="3208"/>
        <v/>
      </c>
      <c r="BK391" s="91" t="str">
        <f t="shared" si="3209"/>
        <v/>
      </c>
      <c r="BL391" s="91" t="str">
        <f t="shared" si="3210"/>
        <v/>
      </c>
      <c r="BM391" s="91" t="str">
        <f t="shared" si="3211"/>
        <v/>
      </c>
      <c r="BN391" s="91" t="str">
        <f t="shared" si="3212"/>
        <v/>
      </c>
      <c r="BO391" s="91" t="str">
        <f t="shared" si="3213"/>
        <v/>
      </c>
      <c r="BP391" s="91" t="str">
        <f t="shared" si="3214"/>
        <v/>
      </c>
      <c r="BQ391" s="91" t="str">
        <f t="shared" si="3215"/>
        <v/>
      </c>
      <c r="BR391" s="91" t="str">
        <f t="shared" si="3216"/>
        <v/>
      </c>
      <c r="BS391" s="91" t="str">
        <f t="shared" si="3217"/>
        <v/>
      </c>
      <c r="BT391" s="91" t="str">
        <f t="shared" si="3218"/>
        <v/>
      </c>
      <c r="BU391" s="91" t="str">
        <f t="shared" si="3219"/>
        <v/>
      </c>
      <c r="BV391" s="91" t="str">
        <f t="shared" si="3220"/>
        <v/>
      </c>
      <c r="BW391" s="91" t="str">
        <f t="shared" si="3221"/>
        <v/>
      </c>
      <c r="BX391" s="91" t="str">
        <f t="shared" si="3222"/>
        <v/>
      </c>
      <c r="BY391" s="91" t="str">
        <f t="shared" si="3223"/>
        <v/>
      </c>
      <c r="BZ391" s="91" t="str">
        <f t="shared" si="3224"/>
        <v/>
      </c>
      <c r="CA391" s="91" t="str">
        <f t="shared" si="3225"/>
        <v/>
      </c>
      <c r="CB391" s="91" t="str">
        <f t="shared" si="3226"/>
        <v/>
      </c>
      <c r="CC391" s="91" t="str">
        <f t="shared" si="3227"/>
        <v/>
      </c>
      <c r="CD391" s="91" t="str">
        <f t="shared" si="3228"/>
        <v/>
      </c>
      <c r="CE391" s="91" t="str">
        <f t="shared" si="3229"/>
        <v/>
      </c>
      <c r="CF391" s="91" t="str">
        <f t="shared" si="3230"/>
        <v/>
      </c>
      <c r="CG391" s="91" t="str">
        <f t="shared" si="3231"/>
        <v/>
      </c>
      <c r="CH391" s="91" t="str">
        <f t="shared" si="3232"/>
        <v/>
      </c>
      <c r="CI391" s="91" t="str">
        <f t="shared" si="3233"/>
        <v>нет</v>
      </c>
      <c r="CJ391" s="63" t="e">
        <f>IF(LEN('Описание предлагаемого товара'!#REF!)&gt;0,'Описание предлагаемого товара'!#REF!,"")</f>
        <v>#REF!</v>
      </c>
      <c r="CK391" s="91" t="e">
        <f t="shared" ref="CK391:CL391" si="3714">IFERROR(REPLACE(CJ391,FIND(CHAR(10),CJ391,1),1,""),CJ391)</f>
        <v>#REF!</v>
      </c>
      <c r="CL391" s="91" t="e">
        <f t="shared" si="3714"/>
        <v>#REF!</v>
      </c>
      <c r="CM391" s="91" t="e">
        <f t="shared" si="3235"/>
        <v>#REF!</v>
      </c>
      <c r="CN391" s="91" t="e">
        <f t="shared" si="3236"/>
        <v>#REF!</v>
      </c>
      <c r="CO391" s="91" t="e">
        <f t="shared" si="3237"/>
        <v>#REF!</v>
      </c>
      <c r="CP391" s="90" t="e">
        <f>IF(AU391="Не указан реестровый номер (мера нац.режима Запрет)","",IF(CI391="нет","",IF(CU391="да","исключение(не смотрим баллы)",IFERROR(IF(CI391*1&gt;0,IFERROR(IF(VLOOKUP(CI391*1,Обработ.выгрузка_реестра_РФ!$A:$G,7,)=0,"Баллы не установлены",VLOOKUP(CI391*1,Обработ.выгрузка_реестра_РФ!$A:$G,7,)),IF(LEN(CI391)&gt;14,"","нет номера в реестре РФ")),""),IF(LEN(CI391)=0,"","Некорректный реестровый номер")))))</f>
        <v>#REF!</v>
      </c>
      <c r="CQ391" s="33" t="e">
        <f>IF(LEN(C391)&gt;0,IFERROR(IF(LEN(H391)&gt;0,IF(LEN(VLOOKUP(H391,'исключения(не_смотрим_баллы)'!$A:$C,1,))&gt;0,"да","нет"),"не введен ОКПД2"),"нет"),"")</f>
        <v>#REF!</v>
      </c>
      <c r="CR391" s="33" t="e">
        <f ca="1">IF(CQ391="да",IF(TODAY()&lt;VLOOKUP(H391,'исключения(не_смотрим_баллы)'!$A:$C,3,),"да","нет"),"")</f>
        <v>#REF!</v>
      </c>
      <c r="CS391" s="33" t="str">
        <f>IFERROR(IF(CQ391="да",IF(VLOOKUP(CI391*1,Обработ.выгрузка_реестра_РФ!$A:$G,2,)&lt;VLOOKUP(H391,'исключения(не_смотрим_баллы)'!$A:$C,2,),"да","нет"),""),"")</f>
        <v/>
      </c>
      <c r="CT391" s="24"/>
      <c r="CU391" s="33" t="e">
        <f t="shared" si="3249"/>
        <v>#REF!</v>
      </c>
      <c r="CV391" s="91" t="e">
        <f t="shared" si="3250"/>
        <v>#REF!</v>
      </c>
      <c r="CW391" s="27" t="e">
        <f t="shared" si="3251"/>
        <v>#REF!</v>
      </c>
      <c r="CX391" s="26" t="e">
        <f t="shared" si="3180"/>
        <v>#REF!</v>
      </c>
      <c r="CY391" s="64" t="e">
        <f>IF(LEN('Описание предлагаемого товара'!#REF!)&gt;0,'Описание предлагаемого товара'!#REF!,"")</f>
        <v>#REF!</v>
      </c>
      <c r="CZ391" s="95" t="e">
        <f t="shared" si="3238"/>
        <v>#REF!</v>
      </c>
      <c r="DA391" s="95" t="e">
        <f t="shared" ref="DA391" si="3715">IFERROR(REPLACE(CZ391,FIND(" ",CZ391,1),1,""),CZ391)</f>
        <v>#REF!</v>
      </c>
      <c r="DB391" s="95" t="e">
        <f t="shared" si="3182"/>
        <v>#REF!</v>
      </c>
      <c r="DC391" s="95" t="e">
        <f t="shared" ref="DC391:DD391" si="3716">IFERROR(REPLACE(DB391,FIND("г.",DB391,1),2,""),DB391)</f>
        <v>#REF!</v>
      </c>
      <c r="DD391" s="95" t="e">
        <f t="shared" si="3716"/>
        <v>#REF!</v>
      </c>
      <c r="DE391" s="95" t="e">
        <f t="shared" ref="DE391:DF391" si="3717">IFERROR(REPLACE(DD391,FIND("г",DD391,1),1,""),DD391)</f>
        <v>#REF!</v>
      </c>
      <c r="DF391" s="95" t="e">
        <f t="shared" si="3717"/>
        <v>#REF!</v>
      </c>
      <c r="DG391" s="95" t="e">
        <f t="shared" si="3255"/>
        <v>#REF!</v>
      </c>
      <c r="DH391" s="25" t="str">
        <f>IFERROR(VLOOKUP(CI391*1,Обработ.выгрузка_реестра_РФ!$A:$G,5,),"")</f>
        <v/>
      </c>
      <c r="DI391" s="27" t="str">
        <f t="shared" si="3265"/>
        <v/>
      </c>
      <c r="DJ391" s="27" t="str">
        <f t="shared" ca="1" si="3242"/>
        <v/>
      </c>
      <c r="DK391" s="63" t="e">
        <f>IF(LEN('Описание предлагаемого товара'!#REF!)&gt;0,'Описание предлагаемого товара'!#REF!,"")</f>
        <v>#REF!</v>
      </c>
      <c r="DL391" s="63" t="e">
        <f>IF(LEN('Описание предлагаемого товара'!#REF!)&gt;0,'Описание предлагаемого товара'!#REF!,"")</f>
        <v>#REF!</v>
      </c>
      <c r="DM391" s="32"/>
    </row>
    <row r="392" spans="1:117" ht="48.75" customHeight="1" x14ac:dyDescent="0.25">
      <c r="A392" s="61" t="e">
        <f>IF(LEN('Описание предлагаемого товара'!#REF!)&gt;0,'Описание предлагаемого товара'!#REF!,"")</f>
        <v>#REF!</v>
      </c>
      <c r="B392" s="65" t="e">
        <f>IF(LEN('Описание предлагаемого товара'!#REF!)&gt;0,'Описание предлагаемого товара'!#REF!,"")</f>
        <v>#REF!</v>
      </c>
      <c r="C392" s="61" t="e">
        <f>IF(LEN('Описание предлагаемого товара'!#REF!)&gt;0,'Описание предлагаемого товара'!#REF!,"")</f>
        <v>#REF!</v>
      </c>
      <c r="D392" s="61" t="e">
        <f>IF(LEN('Описание предлагаемого товара'!#REF!)&gt;0,'Описание предлагаемого товара'!#REF!,"")</f>
        <v>#REF!</v>
      </c>
      <c r="E392" s="61" t="e">
        <f>IF(LEN('Описание предлагаемого товара'!#REF!)&gt;0,'Описание предлагаемого товара'!#REF!,"")</f>
        <v>#REF!</v>
      </c>
      <c r="F392" s="61" t="e">
        <f>IF(LEN('Описание предлагаемого товара'!#REF!)&gt;0,'Описание предлагаемого товара'!#REF!,"")</f>
        <v>#REF!</v>
      </c>
      <c r="G392" s="61" t="e">
        <f>IF(LEN('Описание предлагаемого товара'!#REF!)&gt;0,'Описание предлагаемого товара'!#REF!,"")</f>
        <v>#REF!</v>
      </c>
      <c r="H392" s="61" t="e">
        <f>IF(LEN('Описание предлагаемого товара'!#REF!)&gt;0,'Описание предлагаемого товара'!#REF!,"")</f>
        <v>#REF!</v>
      </c>
      <c r="I392" s="61" t="e">
        <f>IF(LEN('Описание предлагаемого товара'!#REF!)&gt;0,'Описание предлагаемого товара'!#REF!,"")</f>
        <v>#REF!</v>
      </c>
      <c r="J392" s="38" t="str">
        <f>IFERROR(VLOOKUP(B392,SAP!$A:$E,5,),"")</f>
        <v/>
      </c>
      <c r="K392" s="40" t="str">
        <f t="shared" si="3185"/>
        <v/>
      </c>
      <c r="L392" s="61" t="e">
        <f>IF(LEN('Описание предлагаемого товара'!#REF!)&gt;0,IFERROR('Описание предлагаемого товара'!#REF!*1,""),"")</f>
        <v>#REF!</v>
      </c>
      <c r="M392" s="39" t="str">
        <f>IFERROR(VLOOKUP(B392,SAP!$A:$E,2,),"")</f>
        <v/>
      </c>
      <c r="N392" s="41" t="str">
        <f t="shared" si="3321"/>
        <v/>
      </c>
      <c r="O392" s="39" t="str">
        <f t="shared" si="3172"/>
        <v/>
      </c>
      <c r="P392" s="36" t="e">
        <f>IF(LEN('Описание предлагаемого товара'!#REF!)&gt;0,'Описание предлагаемого товара'!#REF!,"")</f>
        <v>#REF!</v>
      </c>
      <c r="Q39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92" s="37" t="e">
        <f>IF(LEN('Описание предлагаемого товара'!#REF!)&gt;0,'Описание предлагаемого товара'!#REF!,"")</f>
        <v>#REF!</v>
      </c>
      <c r="S392" s="37" t="e">
        <f>IF(LEN('Описание предлагаемого товара'!#REF!)&gt;0,'Описание предлагаемого товара'!#REF!,"")</f>
        <v>#REF!</v>
      </c>
      <c r="T39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92" s="23" t="str">
        <f>IFERROR(VLOOKUP(CI392*1,Обработ.выгрузка_реестра_РФ!$A:$G,6,),"")</f>
        <v/>
      </c>
      <c r="V392" s="61" t="e">
        <f>IF(LEN('Описание предлагаемого товара'!#REF!)&gt;0,'Описание предлагаемого товара'!#REF!,"")</f>
        <v>#REF!</v>
      </c>
      <c r="W392" s="62" t="e">
        <f>IF(LEN('Описание предлагаемого товара'!#REF!)&gt;0,'Описание предлагаемого товара'!#REF!,"")</f>
        <v>#REF!</v>
      </c>
      <c r="X392" s="91" t="e">
        <f t="shared" ref="X392:Y392" si="3718">IFERROR(REPLACE(W392,FIND(CHAR(10),W392,1),1," "),W392)</f>
        <v>#REF!</v>
      </c>
      <c r="Y392" s="91" t="e">
        <f t="shared" si="3718"/>
        <v>#REF!</v>
      </c>
      <c r="Z392" s="91" t="e">
        <f t="shared" si="3187"/>
        <v>#REF!</v>
      </c>
      <c r="AA392" s="91" t="e">
        <f t="shared" si="3188"/>
        <v>#REF!</v>
      </c>
      <c r="AB392" s="91" t="e">
        <f t="shared" si="3189"/>
        <v>#REF!</v>
      </c>
      <c r="AC392" s="91" t="e">
        <f t="shared" ref="AC392:AF392" si="3719">IFERROR(REPLACE(AB392,FIND("  ",AB392,1),2," "),AB392)</f>
        <v>#REF!</v>
      </c>
      <c r="AD392" s="91" t="e">
        <f t="shared" si="3719"/>
        <v>#REF!</v>
      </c>
      <c r="AE392" s="91" t="e">
        <f t="shared" si="3719"/>
        <v>#REF!</v>
      </c>
      <c r="AF392" s="91" t="e">
        <f t="shared" si="3719"/>
        <v>#REF!</v>
      </c>
      <c r="AG392" s="23" t="str">
        <f>IFERROR(VLOOKUP(CI392*1,Обработ.выгрузка_реестра_РФ!$A:$G,4,),"")</f>
        <v/>
      </c>
      <c r="AH392" s="91" t="str">
        <f t="shared" ref="AH392:AI392" si="3720">IFERROR(REPLACE(AG392,FIND("-",AG392,1),1,"*"),AG392)</f>
        <v/>
      </c>
      <c r="AI392" s="91" t="str">
        <f t="shared" si="3720"/>
        <v/>
      </c>
      <c r="AJ392" s="27" t="str">
        <f t="shared" si="3287"/>
        <v/>
      </c>
      <c r="AK392" s="63" t="e">
        <f>IF(LEN('Описание предлагаемого товара'!#REF!)&gt;0,'Описание предлагаемого товара'!#REF!,"")</f>
        <v>#REF!</v>
      </c>
      <c r="AL392" s="91" t="e">
        <f t="shared" ref="AL392:AM392" si="3721">IFERROR(REPLACE(AK392,FIND(CHAR(10),AK392,1),1,""),AK392)</f>
        <v>#REF!</v>
      </c>
      <c r="AM392" s="91" t="e">
        <f t="shared" si="3721"/>
        <v>#REF!</v>
      </c>
      <c r="AN392" s="91" t="e">
        <f t="shared" ref="AN392:AR392" si="3722">IFERROR(REPLACE(AM392,FIND(" ",AM392,1),1,""),AM392)</f>
        <v>#REF!</v>
      </c>
      <c r="AO392" s="91" t="e">
        <f t="shared" si="3722"/>
        <v>#REF!</v>
      </c>
      <c r="AP392" s="91" t="e">
        <f t="shared" si="3722"/>
        <v>#REF!</v>
      </c>
      <c r="AQ392" s="91" t="e">
        <f t="shared" si="3722"/>
        <v>#REF!</v>
      </c>
      <c r="AR392" s="91" t="e">
        <f t="shared" si="3722"/>
        <v>#REF!</v>
      </c>
      <c r="AS392" s="91" t="e">
        <f t="shared" si="3194"/>
        <v>#REF!</v>
      </c>
      <c r="AT392" s="91" t="e">
        <f t="shared" si="3195"/>
        <v>#REF!</v>
      </c>
      <c r="AU392" s="32" t="e">
        <f t="shared" si="3178"/>
        <v>#REF!</v>
      </c>
      <c r="AV392" s="93" t="e">
        <f>'Описание предлагаемого товара'!#REF!</f>
        <v>#REF!</v>
      </c>
      <c r="AW392" s="91" t="e">
        <f>MIN(SEARCH({0,1,2,3,4,5,6,7,8,9},AV392&amp; "0123456789"))</f>
        <v>#REF!</v>
      </c>
      <c r="AX392" s="91" t="str">
        <f t="shared" si="3196"/>
        <v/>
      </c>
      <c r="AY392" s="91" t="str">
        <f t="shared" si="3197"/>
        <v/>
      </c>
      <c r="AZ392" s="91" t="str">
        <f t="shared" si="3198"/>
        <v/>
      </c>
      <c r="BA392" s="91" t="str">
        <f t="shared" si="3199"/>
        <v/>
      </c>
      <c r="BB392" s="91" t="str">
        <f t="shared" si="3200"/>
        <v/>
      </c>
      <c r="BC392" s="91" t="str">
        <f t="shared" si="3201"/>
        <v/>
      </c>
      <c r="BD392" s="91" t="str">
        <f t="shared" si="3202"/>
        <v/>
      </c>
      <c r="BE392" s="91" t="str">
        <f t="shared" si="3203"/>
        <v/>
      </c>
      <c r="BF392" s="91" t="str">
        <f t="shared" si="3204"/>
        <v/>
      </c>
      <c r="BG392" s="91" t="str">
        <f t="shared" si="3205"/>
        <v/>
      </c>
      <c r="BH392" s="91" t="str">
        <f t="shared" si="3206"/>
        <v/>
      </c>
      <c r="BI392" s="91" t="str">
        <f t="shared" si="3207"/>
        <v/>
      </c>
      <c r="BJ392" s="91" t="str">
        <f t="shared" si="3208"/>
        <v/>
      </c>
      <c r="BK392" s="91" t="str">
        <f t="shared" si="3209"/>
        <v/>
      </c>
      <c r="BL392" s="91" t="str">
        <f t="shared" si="3210"/>
        <v/>
      </c>
      <c r="BM392" s="91" t="str">
        <f t="shared" si="3211"/>
        <v/>
      </c>
      <c r="BN392" s="91" t="str">
        <f t="shared" si="3212"/>
        <v/>
      </c>
      <c r="BO392" s="91" t="str">
        <f t="shared" si="3213"/>
        <v/>
      </c>
      <c r="BP392" s="91" t="str">
        <f t="shared" si="3214"/>
        <v/>
      </c>
      <c r="BQ392" s="91" t="str">
        <f t="shared" si="3215"/>
        <v/>
      </c>
      <c r="BR392" s="91" t="str">
        <f t="shared" si="3216"/>
        <v/>
      </c>
      <c r="BS392" s="91" t="str">
        <f t="shared" si="3217"/>
        <v/>
      </c>
      <c r="BT392" s="91" t="str">
        <f t="shared" si="3218"/>
        <v/>
      </c>
      <c r="BU392" s="91" t="str">
        <f t="shared" si="3219"/>
        <v/>
      </c>
      <c r="BV392" s="91" t="str">
        <f t="shared" si="3220"/>
        <v/>
      </c>
      <c r="BW392" s="91" t="str">
        <f t="shared" si="3221"/>
        <v/>
      </c>
      <c r="BX392" s="91" t="str">
        <f t="shared" si="3222"/>
        <v/>
      </c>
      <c r="BY392" s="91" t="str">
        <f t="shared" si="3223"/>
        <v/>
      </c>
      <c r="BZ392" s="91" t="str">
        <f t="shared" si="3224"/>
        <v/>
      </c>
      <c r="CA392" s="91" t="str">
        <f t="shared" si="3225"/>
        <v/>
      </c>
      <c r="CB392" s="91" t="str">
        <f t="shared" si="3226"/>
        <v/>
      </c>
      <c r="CC392" s="91" t="str">
        <f t="shared" si="3227"/>
        <v/>
      </c>
      <c r="CD392" s="91" t="str">
        <f t="shared" si="3228"/>
        <v/>
      </c>
      <c r="CE392" s="91" t="str">
        <f t="shared" si="3229"/>
        <v/>
      </c>
      <c r="CF392" s="91" t="str">
        <f t="shared" si="3230"/>
        <v/>
      </c>
      <c r="CG392" s="91" t="str">
        <f t="shared" si="3231"/>
        <v/>
      </c>
      <c r="CH392" s="91" t="str">
        <f t="shared" si="3232"/>
        <v/>
      </c>
      <c r="CI392" s="91" t="str">
        <f t="shared" si="3233"/>
        <v>нет</v>
      </c>
      <c r="CJ392" s="63" t="e">
        <f>IF(LEN('Описание предлагаемого товара'!#REF!)&gt;0,'Описание предлагаемого товара'!#REF!,"")</f>
        <v>#REF!</v>
      </c>
      <c r="CK392" s="91" t="e">
        <f t="shared" ref="CK392:CL392" si="3723">IFERROR(REPLACE(CJ392,FIND(CHAR(10),CJ392,1),1,""),CJ392)</f>
        <v>#REF!</v>
      </c>
      <c r="CL392" s="91" t="e">
        <f t="shared" si="3723"/>
        <v>#REF!</v>
      </c>
      <c r="CM392" s="91" t="e">
        <f t="shared" si="3235"/>
        <v>#REF!</v>
      </c>
      <c r="CN392" s="91" t="e">
        <f t="shared" si="3236"/>
        <v>#REF!</v>
      </c>
      <c r="CO392" s="91" t="e">
        <f t="shared" si="3237"/>
        <v>#REF!</v>
      </c>
      <c r="CP392" s="90" t="e">
        <f>IF(AU392="Не указан реестровый номер (мера нац.режима Запрет)","",IF(CI392="нет","",IF(CU392="да","исключение(не смотрим баллы)",IFERROR(IF(CI392*1&gt;0,IFERROR(IF(VLOOKUP(CI392*1,Обработ.выгрузка_реестра_РФ!$A:$G,7,)=0,"Баллы не установлены",VLOOKUP(CI392*1,Обработ.выгрузка_реестра_РФ!$A:$G,7,)),IF(LEN(CI392)&gt;14,"","нет номера в реестре РФ")),""),IF(LEN(CI392)=0,"","Некорректный реестровый номер")))))</f>
        <v>#REF!</v>
      </c>
      <c r="CQ392" s="33" t="e">
        <f>IF(LEN(C392)&gt;0,IFERROR(IF(LEN(H392)&gt;0,IF(LEN(VLOOKUP(H392,'исключения(не_смотрим_баллы)'!$A:$C,1,))&gt;0,"да","нет"),"не введен ОКПД2"),"нет"),"")</f>
        <v>#REF!</v>
      </c>
      <c r="CR392" s="33" t="e">
        <f ca="1">IF(CQ392="да",IF(TODAY()&lt;VLOOKUP(H392,'исключения(не_смотрим_баллы)'!$A:$C,3,),"да","нет"),"")</f>
        <v>#REF!</v>
      </c>
      <c r="CS392" s="33" t="str">
        <f>IFERROR(IF(CQ392="да",IF(VLOOKUP(CI392*1,Обработ.выгрузка_реестра_РФ!$A:$G,2,)&lt;VLOOKUP(H392,'исключения(не_смотрим_баллы)'!$A:$C,2,),"да","нет"),""),"")</f>
        <v/>
      </c>
      <c r="CT392" s="24"/>
      <c r="CU392" s="33" t="e">
        <f t="shared" si="3249"/>
        <v>#REF!</v>
      </c>
      <c r="CV392" s="91" t="e">
        <f t="shared" si="3250"/>
        <v>#REF!</v>
      </c>
      <c r="CW392" s="27" t="e">
        <f t="shared" si="3251"/>
        <v>#REF!</v>
      </c>
      <c r="CX392" s="26" t="e">
        <f t="shared" si="3180"/>
        <v>#REF!</v>
      </c>
      <c r="CY392" s="64" t="e">
        <f>IF(LEN('Описание предлагаемого товара'!#REF!)&gt;0,'Описание предлагаемого товара'!#REF!,"")</f>
        <v>#REF!</v>
      </c>
      <c r="CZ392" s="95" t="e">
        <f t="shared" si="3238"/>
        <v>#REF!</v>
      </c>
      <c r="DA392" s="95" t="e">
        <f t="shared" ref="DA392" si="3724">IFERROR(REPLACE(CZ392,FIND(" ",CZ392,1),1,""),CZ392)</f>
        <v>#REF!</v>
      </c>
      <c r="DB392" s="95" t="e">
        <f t="shared" si="3182"/>
        <v>#REF!</v>
      </c>
      <c r="DC392" s="95" t="e">
        <f t="shared" ref="DC392:DD392" si="3725">IFERROR(REPLACE(DB392,FIND("г.",DB392,1),2,""),DB392)</f>
        <v>#REF!</v>
      </c>
      <c r="DD392" s="95" t="e">
        <f t="shared" si="3725"/>
        <v>#REF!</v>
      </c>
      <c r="DE392" s="95" t="e">
        <f t="shared" ref="DE392:DF392" si="3726">IFERROR(REPLACE(DD392,FIND("г",DD392,1),1,""),DD392)</f>
        <v>#REF!</v>
      </c>
      <c r="DF392" s="95" t="e">
        <f t="shared" si="3726"/>
        <v>#REF!</v>
      </c>
      <c r="DG392" s="95" t="e">
        <f t="shared" si="3255"/>
        <v>#REF!</v>
      </c>
      <c r="DH392" s="25" t="str">
        <f>IFERROR(VLOOKUP(CI392*1,Обработ.выгрузка_реестра_РФ!$A:$G,5,),"")</f>
        <v/>
      </c>
      <c r="DI392" s="27" t="str">
        <f t="shared" si="3265"/>
        <v/>
      </c>
      <c r="DJ392" s="27" t="str">
        <f t="shared" ca="1" si="3242"/>
        <v/>
      </c>
      <c r="DK392" s="63" t="e">
        <f>IF(LEN('Описание предлагаемого товара'!#REF!)&gt;0,'Описание предлагаемого товара'!#REF!,"")</f>
        <v>#REF!</v>
      </c>
      <c r="DL392" s="63" t="e">
        <f>IF(LEN('Описание предлагаемого товара'!#REF!)&gt;0,'Описание предлагаемого товара'!#REF!,"")</f>
        <v>#REF!</v>
      </c>
      <c r="DM392" s="32"/>
    </row>
    <row r="393" spans="1:117" ht="48.75" customHeight="1" x14ac:dyDescent="0.25">
      <c r="A393" s="61" t="e">
        <f>IF(LEN('Описание предлагаемого товара'!#REF!)&gt;0,'Описание предлагаемого товара'!#REF!,"")</f>
        <v>#REF!</v>
      </c>
      <c r="B393" s="65" t="e">
        <f>IF(LEN('Описание предлагаемого товара'!#REF!)&gt;0,'Описание предлагаемого товара'!#REF!,"")</f>
        <v>#REF!</v>
      </c>
      <c r="C393" s="61" t="e">
        <f>IF(LEN('Описание предлагаемого товара'!#REF!)&gt;0,'Описание предлагаемого товара'!#REF!,"")</f>
        <v>#REF!</v>
      </c>
      <c r="D393" s="61" t="e">
        <f>IF(LEN('Описание предлагаемого товара'!#REF!)&gt;0,'Описание предлагаемого товара'!#REF!,"")</f>
        <v>#REF!</v>
      </c>
      <c r="E393" s="61" t="e">
        <f>IF(LEN('Описание предлагаемого товара'!#REF!)&gt;0,'Описание предлагаемого товара'!#REF!,"")</f>
        <v>#REF!</v>
      </c>
      <c r="F393" s="61" t="e">
        <f>IF(LEN('Описание предлагаемого товара'!#REF!)&gt;0,'Описание предлагаемого товара'!#REF!,"")</f>
        <v>#REF!</v>
      </c>
      <c r="G393" s="61" t="e">
        <f>IF(LEN('Описание предлагаемого товара'!#REF!)&gt;0,'Описание предлагаемого товара'!#REF!,"")</f>
        <v>#REF!</v>
      </c>
      <c r="H393" s="61" t="e">
        <f>IF(LEN('Описание предлагаемого товара'!#REF!)&gt;0,'Описание предлагаемого товара'!#REF!,"")</f>
        <v>#REF!</v>
      </c>
      <c r="I393" s="61" t="e">
        <f>IF(LEN('Описание предлагаемого товара'!#REF!)&gt;0,'Описание предлагаемого товара'!#REF!,"")</f>
        <v>#REF!</v>
      </c>
      <c r="J393" s="38" t="str">
        <f>IFERROR(VLOOKUP(B393,SAP!$A:$E,5,),"")</f>
        <v/>
      </c>
      <c r="K393" s="40" t="str">
        <f t="shared" si="3185"/>
        <v/>
      </c>
      <c r="L393" s="61" t="e">
        <f>IF(LEN('Описание предлагаемого товара'!#REF!)&gt;0,IFERROR('Описание предлагаемого товара'!#REF!*1,""),"")</f>
        <v>#REF!</v>
      </c>
      <c r="M393" s="39" t="str">
        <f>IFERROR(VLOOKUP(B393,SAP!$A:$E,2,),"")</f>
        <v/>
      </c>
      <c r="N393" s="41" t="str">
        <f t="shared" si="3321"/>
        <v/>
      </c>
      <c r="O393" s="39" t="str">
        <f t="shared" si="3172"/>
        <v/>
      </c>
      <c r="P393" s="36" t="e">
        <f>IF(LEN('Описание предлагаемого товара'!#REF!)&gt;0,'Описание предлагаемого товара'!#REF!,"")</f>
        <v>#REF!</v>
      </c>
      <c r="Q39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93" s="37" t="e">
        <f>IF(LEN('Описание предлагаемого товара'!#REF!)&gt;0,'Описание предлагаемого товара'!#REF!,"")</f>
        <v>#REF!</v>
      </c>
      <c r="S393" s="37" t="e">
        <f>IF(LEN('Описание предлагаемого товара'!#REF!)&gt;0,'Описание предлагаемого товара'!#REF!,"")</f>
        <v>#REF!</v>
      </c>
      <c r="T39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93" s="23" t="str">
        <f>IFERROR(VLOOKUP(CI393*1,Обработ.выгрузка_реестра_РФ!$A:$G,6,),"")</f>
        <v/>
      </c>
      <c r="V393" s="61" t="e">
        <f>IF(LEN('Описание предлагаемого товара'!#REF!)&gt;0,'Описание предлагаемого товара'!#REF!,"")</f>
        <v>#REF!</v>
      </c>
      <c r="W393" s="62" t="e">
        <f>IF(LEN('Описание предлагаемого товара'!#REF!)&gt;0,'Описание предлагаемого товара'!#REF!,"")</f>
        <v>#REF!</v>
      </c>
      <c r="X393" s="91" t="e">
        <f t="shared" ref="X393:Y393" si="3727">IFERROR(REPLACE(W393,FIND(CHAR(10),W393,1),1," "),W393)</f>
        <v>#REF!</v>
      </c>
      <c r="Y393" s="91" t="e">
        <f t="shared" si="3727"/>
        <v>#REF!</v>
      </c>
      <c r="Z393" s="91" t="e">
        <f t="shared" si="3187"/>
        <v>#REF!</v>
      </c>
      <c r="AA393" s="91" t="e">
        <f t="shared" si="3188"/>
        <v>#REF!</v>
      </c>
      <c r="AB393" s="91" t="e">
        <f t="shared" si="3189"/>
        <v>#REF!</v>
      </c>
      <c r="AC393" s="91" t="e">
        <f t="shared" ref="AC393:AF393" si="3728">IFERROR(REPLACE(AB393,FIND("  ",AB393,1),2," "),AB393)</f>
        <v>#REF!</v>
      </c>
      <c r="AD393" s="91" t="e">
        <f t="shared" si="3728"/>
        <v>#REF!</v>
      </c>
      <c r="AE393" s="91" t="e">
        <f t="shared" si="3728"/>
        <v>#REF!</v>
      </c>
      <c r="AF393" s="91" t="e">
        <f t="shared" si="3728"/>
        <v>#REF!</v>
      </c>
      <c r="AG393" s="23" t="str">
        <f>IFERROR(VLOOKUP(CI393*1,Обработ.выгрузка_реестра_РФ!$A:$G,4,),"")</f>
        <v/>
      </c>
      <c r="AH393" s="91" t="str">
        <f t="shared" ref="AH393:AI393" si="3729">IFERROR(REPLACE(AG393,FIND("-",AG393,1),1,"*"),AG393)</f>
        <v/>
      </c>
      <c r="AI393" s="91" t="str">
        <f t="shared" si="3729"/>
        <v/>
      </c>
      <c r="AJ393" s="27" t="str">
        <f t="shared" si="3287"/>
        <v/>
      </c>
      <c r="AK393" s="63" t="e">
        <f>IF(LEN('Описание предлагаемого товара'!#REF!)&gt;0,'Описание предлагаемого товара'!#REF!,"")</f>
        <v>#REF!</v>
      </c>
      <c r="AL393" s="91" t="e">
        <f t="shared" ref="AL393:AM393" si="3730">IFERROR(REPLACE(AK393,FIND(CHAR(10),AK393,1),1,""),AK393)</f>
        <v>#REF!</v>
      </c>
      <c r="AM393" s="91" t="e">
        <f t="shared" si="3730"/>
        <v>#REF!</v>
      </c>
      <c r="AN393" s="91" t="e">
        <f t="shared" ref="AN393:AR393" si="3731">IFERROR(REPLACE(AM393,FIND(" ",AM393,1),1,""),AM393)</f>
        <v>#REF!</v>
      </c>
      <c r="AO393" s="91" t="e">
        <f t="shared" si="3731"/>
        <v>#REF!</v>
      </c>
      <c r="AP393" s="91" t="e">
        <f t="shared" si="3731"/>
        <v>#REF!</v>
      </c>
      <c r="AQ393" s="91" t="e">
        <f t="shared" si="3731"/>
        <v>#REF!</v>
      </c>
      <c r="AR393" s="91" t="e">
        <f t="shared" si="3731"/>
        <v>#REF!</v>
      </c>
      <c r="AS393" s="91" t="e">
        <f t="shared" si="3194"/>
        <v>#REF!</v>
      </c>
      <c r="AT393" s="91" t="e">
        <f t="shared" si="3195"/>
        <v>#REF!</v>
      </c>
      <c r="AU393" s="32" t="e">
        <f t="shared" si="3178"/>
        <v>#REF!</v>
      </c>
      <c r="AV393" s="93" t="e">
        <f>'Описание предлагаемого товара'!#REF!</f>
        <v>#REF!</v>
      </c>
      <c r="AW393" s="91" t="e">
        <f>MIN(SEARCH({0,1,2,3,4,5,6,7,8,9},AV393&amp; "0123456789"))</f>
        <v>#REF!</v>
      </c>
      <c r="AX393" s="91" t="str">
        <f t="shared" si="3196"/>
        <v/>
      </c>
      <c r="AY393" s="91" t="str">
        <f t="shared" si="3197"/>
        <v/>
      </c>
      <c r="AZ393" s="91" t="str">
        <f t="shared" si="3198"/>
        <v/>
      </c>
      <c r="BA393" s="91" t="str">
        <f t="shared" si="3199"/>
        <v/>
      </c>
      <c r="BB393" s="91" t="str">
        <f t="shared" si="3200"/>
        <v/>
      </c>
      <c r="BC393" s="91" t="str">
        <f t="shared" si="3201"/>
        <v/>
      </c>
      <c r="BD393" s="91" t="str">
        <f t="shared" si="3202"/>
        <v/>
      </c>
      <c r="BE393" s="91" t="str">
        <f t="shared" si="3203"/>
        <v/>
      </c>
      <c r="BF393" s="91" t="str">
        <f t="shared" si="3204"/>
        <v/>
      </c>
      <c r="BG393" s="91" t="str">
        <f t="shared" si="3205"/>
        <v/>
      </c>
      <c r="BH393" s="91" t="str">
        <f t="shared" si="3206"/>
        <v/>
      </c>
      <c r="BI393" s="91" t="str">
        <f t="shared" si="3207"/>
        <v/>
      </c>
      <c r="BJ393" s="91" t="str">
        <f t="shared" si="3208"/>
        <v/>
      </c>
      <c r="BK393" s="91" t="str">
        <f t="shared" si="3209"/>
        <v/>
      </c>
      <c r="BL393" s="91" t="str">
        <f t="shared" si="3210"/>
        <v/>
      </c>
      <c r="BM393" s="91" t="str">
        <f t="shared" si="3211"/>
        <v/>
      </c>
      <c r="BN393" s="91" t="str">
        <f t="shared" si="3212"/>
        <v/>
      </c>
      <c r="BO393" s="91" t="str">
        <f t="shared" si="3213"/>
        <v/>
      </c>
      <c r="BP393" s="91" t="str">
        <f t="shared" si="3214"/>
        <v/>
      </c>
      <c r="BQ393" s="91" t="str">
        <f t="shared" si="3215"/>
        <v/>
      </c>
      <c r="BR393" s="91" t="str">
        <f t="shared" si="3216"/>
        <v/>
      </c>
      <c r="BS393" s="91" t="str">
        <f t="shared" si="3217"/>
        <v/>
      </c>
      <c r="BT393" s="91" t="str">
        <f t="shared" si="3218"/>
        <v/>
      </c>
      <c r="BU393" s="91" t="str">
        <f t="shared" si="3219"/>
        <v/>
      </c>
      <c r="BV393" s="91" t="str">
        <f t="shared" si="3220"/>
        <v/>
      </c>
      <c r="BW393" s="91" t="str">
        <f t="shared" si="3221"/>
        <v/>
      </c>
      <c r="BX393" s="91" t="str">
        <f t="shared" si="3222"/>
        <v/>
      </c>
      <c r="BY393" s="91" t="str">
        <f t="shared" si="3223"/>
        <v/>
      </c>
      <c r="BZ393" s="91" t="str">
        <f t="shared" si="3224"/>
        <v/>
      </c>
      <c r="CA393" s="91" t="str">
        <f t="shared" si="3225"/>
        <v/>
      </c>
      <c r="CB393" s="91" t="str">
        <f t="shared" si="3226"/>
        <v/>
      </c>
      <c r="CC393" s="91" t="str">
        <f t="shared" si="3227"/>
        <v/>
      </c>
      <c r="CD393" s="91" t="str">
        <f t="shared" si="3228"/>
        <v/>
      </c>
      <c r="CE393" s="91" t="str">
        <f t="shared" si="3229"/>
        <v/>
      </c>
      <c r="CF393" s="91" t="str">
        <f t="shared" si="3230"/>
        <v/>
      </c>
      <c r="CG393" s="91" t="str">
        <f t="shared" si="3231"/>
        <v/>
      </c>
      <c r="CH393" s="91" t="str">
        <f t="shared" si="3232"/>
        <v/>
      </c>
      <c r="CI393" s="91" t="str">
        <f t="shared" si="3233"/>
        <v>нет</v>
      </c>
      <c r="CJ393" s="63" t="e">
        <f>IF(LEN('Описание предлагаемого товара'!#REF!)&gt;0,'Описание предлагаемого товара'!#REF!,"")</f>
        <v>#REF!</v>
      </c>
      <c r="CK393" s="91" t="e">
        <f t="shared" ref="CK393:CL393" si="3732">IFERROR(REPLACE(CJ393,FIND(CHAR(10),CJ393,1),1,""),CJ393)</f>
        <v>#REF!</v>
      </c>
      <c r="CL393" s="91" t="e">
        <f t="shared" si="3732"/>
        <v>#REF!</v>
      </c>
      <c r="CM393" s="91" t="e">
        <f t="shared" si="3235"/>
        <v>#REF!</v>
      </c>
      <c r="CN393" s="91" t="e">
        <f t="shared" si="3236"/>
        <v>#REF!</v>
      </c>
      <c r="CO393" s="91" t="e">
        <f t="shared" si="3237"/>
        <v>#REF!</v>
      </c>
      <c r="CP393" s="90" t="e">
        <f>IF(AU393="Не указан реестровый номер (мера нац.режима Запрет)","",IF(CI393="нет","",IF(CU393="да","исключение(не смотрим баллы)",IFERROR(IF(CI393*1&gt;0,IFERROR(IF(VLOOKUP(CI393*1,Обработ.выгрузка_реестра_РФ!$A:$G,7,)=0,"Баллы не установлены",VLOOKUP(CI393*1,Обработ.выгрузка_реестра_РФ!$A:$G,7,)),IF(LEN(CI393)&gt;14,"","нет номера в реестре РФ")),""),IF(LEN(CI393)=0,"","Некорректный реестровый номер")))))</f>
        <v>#REF!</v>
      </c>
      <c r="CQ393" s="33" t="e">
        <f>IF(LEN(C393)&gt;0,IFERROR(IF(LEN(H393)&gt;0,IF(LEN(VLOOKUP(H393,'исключения(не_смотрим_баллы)'!$A:$C,1,))&gt;0,"да","нет"),"не введен ОКПД2"),"нет"),"")</f>
        <v>#REF!</v>
      </c>
      <c r="CR393" s="33" t="e">
        <f ca="1">IF(CQ393="да",IF(TODAY()&lt;VLOOKUP(H393,'исключения(не_смотрим_баллы)'!$A:$C,3,),"да","нет"),"")</f>
        <v>#REF!</v>
      </c>
      <c r="CS393" s="33" t="str">
        <f>IFERROR(IF(CQ393="да",IF(VLOOKUP(CI393*1,Обработ.выгрузка_реестра_РФ!$A:$G,2,)&lt;VLOOKUP(H393,'исключения(не_смотрим_баллы)'!$A:$C,2,),"да","нет"),""),"")</f>
        <v/>
      </c>
      <c r="CT393" s="24"/>
      <c r="CU393" s="33" t="e">
        <f t="shared" si="3249"/>
        <v>#REF!</v>
      </c>
      <c r="CV393" s="91" t="e">
        <f t="shared" si="3250"/>
        <v>#REF!</v>
      </c>
      <c r="CW393" s="27" t="e">
        <f t="shared" si="3251"/>
        <v>#REF!</v>
      </c>
      <c r="CX393" s="26" t="e">
        <f t="shared" si="3180"/>
        <v>#REF!</v>
      </c>
      <c r="CY393" s="64" t="e">
        <f>IF(LEN('Описание предлагаемого товара'!#REF!)&gt;0,'Описание предлагаемого товара'!#REF!,"")</f>
        <v>#REF!</v>
      </c>
      <c r="CZ393" s="95" t="e">
        <f t="shared" si="3238"/>
        <v>#REF!</v>
      </c>
      <c r="DA393" s="95" t="e">
        <f t="shared" ref="DA393" si="3733">IFERROR(REPLACE(CZ393,FIND(" ",CZ393,1),1,""),CZ393)</f>
        <v>#REF!</v>
      </c>
      <c r="DB393" s="95" t="e">
        <f t="shared" si="3182"/>
        <v>#REF!</v>
      </c>
      <c r="DC393" s="95" t="e">
        <f t="shared" ref="DC393:DD393" si="3734">IFERROR(REPLACE(DB393,FIND("г.",DB393,1),2,""),DB393)</f>
        <v>#REF!</v>
      </c>
      <c r="DD393" s="95" t="e">
        <f t="shared" si="3734"/>
        <v>#REF!</v>
      </c>
      <c r="DE393" s="95" t="e">
        <f t="shared" ref="DE393:DF393" si="3735">IFERROR(REPLACE(DD393,FIND("г",DD393,1),1,""),DD393)</f>
        <v>#REF!</v>
      </c>
      <c r="DF393" s="95" t="e">
        <f t="shared" si="3735"/>
        <v>#REF!</v>
      </c>
      <c r="DG393" s="95" t="e">
        <f t="shared" si="3255"/>
        <v>#REF!</v>
      </c>
      <c r="DH393" s="25" t="str">
        <f>IFERROR(VLOOKUP(CI393*1,Обработ.выгрузка_реестра_РФ!$A:$G,5,),"")</f>
        <v/>
      </c>
      <c r="DI393" s="27" t="str">
        <f t="shared" si="3265"/>
        <v/>
      </c>
      <c r="DJ393" s="27" t="str">
        <f t="shared" ca="1" si="3242"/>
        <v/>
      </c>
      <c r="DK393" s="63" t="e">
        <f>IF(LEN('Описание предлагаемого товара'!#REF!)&gt;0,'Описание предлагаемого товара'!#REF!,"")</f>
        <v>#REF!</v>
      </c>
      <c r="DL393" s="63" t="e">
        <f>IF(LEN('Описание предлагаемого товара'!#REF!)&gt;0,'Описание предлагаемого товара'!#REF!,"")</f>
        <v>#REF!</v>
      </c>
      <c r="DM393" s="32"/>
    </row>
    <row r="394" spans="1:117" ht="48.75" customHeight="1" x14ac:dyDescent="0.25">
      <c r="A394" s="61" t="e">
        <f>IF(LEN('Описание предлагаемого товара'!#REF!)&gt;0,'Описание предлагаемого товара'!#REF!,"")</f>
        <v>#REF!</v>
      </c>
      <c r="B394" s="65" t="e">
        <f>IF(LEN('Описание предлагаемого товара'!#REF!)&gt;0,'Описание предлагаемого товара'!#REF!,"")</f>
        <v>#REF!</v>
      </c>
      <c r="C394" s="61" t="e">
        <f>IF(LEN('Описание предлагаемого товара'!#REF!)&gt;0,'Описание предлагаемого товара'!#REF!,"")</f>
        <v>#REF!</v>
      </c>
      <c r="D394" s="61" t="e">
        <f>IF(LEN('Описание предлагаемого товара'!#REF!)&gt;0,'Описание предлагаемого товара'!#REF!,"")</f>
        <v>#REF!</v>
      </c>
      <c r="E394" s="61" t="e">
        <f>IF(LEN('Описание предлагаемого товара'!#REF!)&gt;0,'Описание предлагаемого товара'!#REF!,"")</f>
        <v>#REF!</v>
      </c>
      <c r="F394" s="61" t="e">
        <f>IF(LEN('Описание предлагаемого товара'!#REF!)&gt;0,'Описание предлагаемого товара'!#REF!,"")</f>
        <v>#REF!</v>
      </c>
      <c r="G394" s="61" t="e">
        <f>IF(LEN('Описание предлагаемого товара'!#REF!)&gt;0,'Описание предлагаемого товара'!#REF!,"")</f>
        <v>#REF!</v>
      </c>
      <c r="H394" s="61" t="e">
        <f>IF(LEN('Описание предлагаемого товара'!#REF!)&gt;0,'Описание предлагаемого товара'!#REF!,"")</f>
        <v>#REF!</v>
      </c>
      <c r="I394" s="61" t="e">
        <f>IF(LEN('Описание предлагаемого товара'!#REF!)&gt;0,'Описание предлагаемого товара'!#REF!,"")</f>
        <v>#REF!</v>
      </c>
      <c r="J394" s="38" t="str">
        <f>IFERROR(VLOOKUP(B394,SAP!$A:$E,5,),"")</f>
        <v/>
      </c>
      <c r="K394" s="40" t="str">
        <f t="shared" si="3185"/>
        <v/>
      </c>
      <c r="L394" s="61" t="e">
        <f>IF(LEN('Описание предлагаемого товара'!#REF!)&gt;0,IFERROR('Описание предлагаемого товара'!#REF!*1,""),"")</f>
        <v>#REF!</v>
      </c>
      <c r="M394" s="39" t="str">
        <f>IFERROR(VLOOKUP(B394,SAP!$A:$E,2,),"")</f>
        <v/>
      </c>
      <c r="N394" s="41" t="str">
        <f t="shared" si="3321"/>
        <v/>
      </c>
      <c r="O394" s="39" t="str">
        <f t="shared" si="3172"/>
        <v/>
      </c>
      <c r="P394" s="36" t="e">
        <f>IF(LEN('Описание предлагаемого товара'!#REF!)&gt;0,'Описание предлагаемого товара'!#REF!,"")</f>
        <v>#REF!</v>
      </c>
      <c r="Q39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94" s="37" t="e">
        <f>IF(LEN('Описание предлагаемого товара'!#REF!)&gt;0,'Описание предлагаемого товара'!#REF!,"")</f>
        <v>#REF!</v>
      </c>
      <c r="S394" s="37" t="e">
        <f>IF(LEN('Описание предлагаемого товара'!#REF!)&gt;0,'Описание предлагаемого товара'!#REF!,"")</f>
        <v>#REF!</v>
      </c>
      <c r="T39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94" s="23" t="str">
        <f>IFERROR(VLOOKUP(CI394*1,Обработ.выгрузка_реестра_РФ!$A:$G,6,),"")</f>
        <v/>
      </c>
      <c r="V394" s="61" t="e">
        <f>IF(LEN('Описание предлагаемого товара'!#REF!)&gt;0,'Описание предлагаемого товара'!#REF!,"")</f>
        <v>#REF!</v>
      </c>
      <c r="W394" s="62" t="e">
        <f>IF(LEN('Описание предлагаемого товара'!#REF!)&gt;0,'Описание предлагаемого товара'!#REF!,"")</f>
        <v>#REF!</v>
      </c>
      <c r="X394" s="91" t="e">
        <f t="shared" ref="X394:Y394" si="3736">IFERROR(REPLACE(W394,FIND(CHAR(10),W394,1),1," "),W394)</f>
        <v>#REF!</v>
      </c>
      <c r="Y394" s="91" t="e">
        <f t="shared" si="3736"/>
        <v>#REF!</v>
      </c>
      <c r="Z394" s="91" t="e">
        <f t="shared" si="3187"/>
        <v>#REF!</v>
      </c>
      <c r="AA394" s="91" t="e">
        <f t="shared" si="3188"/>
        <v>#REF!</v>
      </c>
      <c r="AB394" s="91" t="e">
        <f t="shared" si="3189"/>
        <v>#REF!</v>
      </c>
      <c r="AC394" s="91" t="e">
        <f t="shared" ref="AC394:AF394" si="3737">IFERROR(REPLACE(AB394,FIND("  ",AB394,1),2," "),AB394)</f>
        <v>#REF!</v>
      </c>
      <c r="AD394" s="91" t="e">
        <f t="shared" si="3737"/>
        <v>#REF!</v>
      </c>
      <c r="AE394" s="91" t="e">
        <f t="shared" si="3737"/>
        <v>#REF!</v>
      </c>
      <c r="AF394" s="91" t="e">
        <f t="shared" si="3737"/>
        <v>#REF!</v>
      </c>
      <c r="AG394" s="23" t="str">
        <f>IFERROR(VLOOKUP(CI394*1,Обработ.выгрузка_реестра_РФ!$A:$G,4,),"")</f>
        <v/>
      </c>
      <c r="AH394" s="91" t="str">
        <f t="shared" ref="AH394:AI394" si="3738">IFERROR(REPLACE(AG394,FIND("-",AG394,1),1,"*"),AG394)</f>
        <v/>
      </c>
      <c r="AI394" s="91" t="str">
        <f t="shared" si="3738"/>
        <v/>
      </c>
      <c r="AJ394" s="27" t="str">
        <f t="shared" si="3287"/>
        <v/>
      </c>
      <c r="AK394" s="63" t="e">
        <f>IF(LEN('Описание предлагаемого товара'!#REF!)&gt;0,'Описание предлагаемого товара'!#REF!,"")</f>
        <v>#REF!</v>
      </c>
      <c r="AL394" s="91" t="e">
        <f t="shared" ref="AL394:AM394" si="3739">IFERROR(REPLACE(AK394,FIND(CHAR(10),AK394,1),1,""),AK394)</f>
        <v>#REF!</v>
      </c>
      <c r="AM394" s="91" t="e">
        <f t="shared" si="3739"/>
        <v>#REF!</v>
      </c>
      <c r="AN394" s="91" t="e">
        <f t="shared" ref="AN394:AR394" si="3740">IFERROR(REPLACE(AM394,FIND(" ",AM394,1),1,""),AM394)</f>
        <v>#REF!</v>
      </c>
      <c r="AO394" s="91" t="e">
        <f t="shared" si="3740"/>
        <v>#REF!</v>
      </c>
      <c r="AP394" s="91" t="e">
        <f t="shared" si="3740"/>
        <v>#REF!</v>
      </c>
      <c r="AQ394" s="91" t="e">
        <f t="shared" si="3740"/>
        <v>#REF!</v>
      </c>
      <c r="AR394" s="91" t="e">
        <f t="shared" si="3740"/>
        <v>#REF!</v>
      </c>
      <c r="AS394" s="91" t="e">
        <f t="shared" si="3194"/>
        <v>#REF!</v>
      </c>
      <c r="AT394" s="91" t="e">
        <f t="shared" si="3195"/>
        <v>#REF!</v>
      </c>
      <c r="AU394" s="32" t="e">
        <f t="shared" si="3178"/>
        <v>#REF!</v>
      </c>
      <c r="AV394" s="93" t="e">
        <f>'Описание предлагаемого товара'!#REF!</f>
        <v>#REF!</v>
      </c>
      <c r="AW394" s="91" t="e">
        <f>MIN(SEARCH({0,1,2,3,4,5,6,7,8,9},AV394&amp; "0123456789"))</f>
        <v>#REF!</v>
      </c>
      <c r="AX394" s="91" t="str">
        <f t="shared" si="3196"/>
        <v/>
      </c>
      <c r="AY394" s="91" t="str">
        <f t="shared" si="3197"/>
        <v/>
      </c>
      <c r="AZ394" s="91" t="str">
        <f t="shared" si="3198"/>
        <v/>
      </c>
      <c r="BA394" s="91" t="str">
        <f t="shared" si="3199"/>
        <v/>
      </c>
      <c r="BB394" s="91" t="str">
        <f t="shared" si="3200"/>
        <v/>
      </c>
      <c r="BC394" s="91" t="str">
        <f t="shared" si="3201"/>
        <v/>
      </c>
      <c r="BD394" s="91" t="str">
        <f t="shared" si="3202"/>
        <v/>
      </c>
      <c r="BE394" s="91" t="str">
        <f t="shared" si="3203"/>
        <v/>
      </c>
      <c r="BF394" s="91" t="str">
        <f t="shared" si="3204"/>
        <v/>
      </c>
      <c r="BG394" s="91" t="str">
        <f t="shared" si="3205"/>
        <v/>
      </c>
      <c r="BH394" s="91" t="str">
        <f t="shared" si="3206"/>
        <v/>
      </c>
      <c r="BI394" s="91" t="str">
        <f t="shared" si="3207"/>
        <v/>
      </c>
      <c r="BJ394" s="91" t="str">
        <f t="shared" si="3208"/>
        <v/>
      </c>
      <c r="BK394" s="91" t="str">
        <f t="shared" si="3209"/>
        <v/>
      </c>
      <c r="BL394" s="91" t="str">
        <f t="shared" si="3210"/>
        <v/>
      </c>
      <c r="BM394" s="91" t="str">
        <f t="shared" si="3211"/>
        <v/>
      </c>
      <c r="BN394" s="91" t="str">
        <f t="shared" si="3212"/>
        <v/>
      </c>
      <c r="BO394" s="91" t="str">
        <f t="shared" si="3213"/>
        <v/>
      </c>
      <c r="BP394" s="91" t="str">
        <f t="shared" si="3214"/>
        <v/>
      </c>
      <c r="BQ394" s="91" t="str">
        <f t="shared" si="3215"/>
        <v/>
      </c>
      <c r="BR394" s="91" t="str">
        <f t="shared" si="3216"/>
        <v/>
      </c>
      <c r="BS394" s="91" t="str">
        <f t="shared" si="3217"/>
        <v/>
      </c>
      <c r="BT394" s="91" t="str">
        <f t="shared" si="3218"/>
        <v/>
      </c>
      <c r="BU394" s="91" t="str">
        <f t="shared" si="3219"/>
        <v/>
      </c>
      <c r="BV394" s="91" t="str">
        <f t="shared" si="3220"/>
        <v/>
      </c>
      <c r="BW394" s="91" t="str">
        <f t="shared" si="3221"/>
        <v/>
      </c>
      <c r="BX394" s="91" t="str">
        <f t="shared" si="3222"/>
        <v/>
      </c>
      <c r="BY394" s="91" t="str">
        <f t="shared" si="3223"/>
        <v/>
      </c>
      <c r="BZ394" s="91" t="str">
        <f t="shared" si="3224"/>
        <v/>
      </c>
      <c r="CA394" s="91" t="str">
        <f t="shared" si="3225"/>
        <v/>
      </c>
      <c r="CB394" s="91" t="str">
        <f t="shared" si="3226"/>
        <v/>
      </c>
      <c r="CC394" s="91" t="str">
        <f t="shared" si="3227"/>
        <v/>
      </c>
      <c r="CD394" s="91" t="str">
        <f t="shared" si="3228"/>
        <v/>
      </c>
      <c r="CE394" s="91" t="str">
        <f t="shared" si="3229"/>
        <v/>
      </c>
      <c r="CF394" s="91" t="str">
        <f t="shared" si="3230"/>
        <v/>
      </c>
      <c r="CG394" s="91" t="str">
        <f t="shared" si="3231"/>
        <v/>
      </c>
      <c r="CH394" s="91" t="str">
        <f t="shared" si="3232"/>
        <v/>
      </c>
      <c r="CI394" s="91" t="str">
        <f t="shared" si="3233"/>
        <v>нет</v>
      </c>
      <c r="CJ394" s="63" t="e">
        <f>IF(LEN('Описание предлагаемого товара'!#REF!)&gt;0,'Описание предлагаемого товара'!#REF!,"")</f>
        <v>#REF!</v>
      </c>
      <c r="CK394" s="91" t="e">
        <f t="shared" ref="CK394:CL394" si="3741">IFERROR(REPLACE(CJ394,FIND(CHAR(10),CJ394,1),1,""),CJ394)</f>
        <v>#REF!</v>
      </c>
      <c r="CL394" s="91" t="e">
        <f t="shared" si="3741"/>
        <v>#REF!</v>
      </c>
      <c r="CM394" s="91" t="e">
        <f t="shared" si="3235"/>
        <v>#REF!</v>
      </c>
      <c r="CN394" s="91" t="e">
        <f t="shared" si="3236"/>
        <v>#REF!</v>
      </c>
      <c r="CO394" s="91" t="e">
        <f t="shared" si="3237"/>
        <v>#REF!</v>
      </c>
      <c r="CP394" s="90" t="e">
        <f>IF(AU394="Не указан реестровый номер (мера нац.режима Запрет)","",IF(CI394="нет","",IF(CU394="да","исключение(не смотрим баллы)",IFERROR(IF(CI394*1&gt;0,IFERROR(IF(VLOOKUP(CI394*1,Обработ.выгрузка_реестра_РФ!$A:$G,7,)=0,"Баллы не установлены",VLOOKUP(CI394*1,Обработ.выгрузка_реестра_РФ!$A:$G,7,)),IF(LEN(CI394)&gt;14,"","нет номера в реестре РФ")),""),IF(LEN(CI394)=0,"","Некорректный реестровый номер")))))</f>
        <v>#REF!</v>
      </c>
      <c r="CQ394" s="33" t="e">
        <f>IF(LEN(C394)&gt;0,IFERROR(IF(LEN(H394)&gt;0,IF(LEN(VLOOKUP(H394,'исключения(не_смотрим_баллы)'!$A:$C,1,))&gt;0,"да","нет"),"не введен ОКПД2"),"нет"),"")</f>
        <v>#REF!</v>
      </c>
      <c r="CR394" s="33" t="e">
        <f ca="1">IF(CQ394="да",IF(TODAY()&lt;VLOOKUP(H394,'исключения(не_смотрим_баллы)'!$A:$C,3,),"да","нет"),"")</f>
        <v>#REF!</v>
      </c>
      <c r="CS394" s="33" t="str">
        <f>IFERROR(IF(CQ394="да",IF(VLOOKUP(CI394*1,Обработ.выгрузка_реестра_РФ!$A:$G,2,)&lt;VLOOKUP(H394,'исключения(не_смотрим_баллы)'!$A:$C,2,),"да","нет"),""),"")</f>
        <v/>
      </c>
      <c r="CT394" s="24"/>
      <c r="CU394" s="33" t="e">
        <f t="shared" si="3249"/>
        <v>#REF!</v>
      </c>
      <c r="CV394" s="91" t="e">
        <f t="shared" si="3250"/>
        <v>#REF!</v>
      </c>
      <c r="CW394" s="27" t="e">
        <f t="shared" si="3251"/>
        <v>#REF!</v>
      </c>
      <c r="CX394" s="26" t="e">
        <f t="shared" si="3180"/>
        <v>#REF!</v>
      </c>
      <c r="CY394" s="64" t="e">
        <f>IF(LEN('Описание предлагаемого товара'!#REF!)&gt;0,'Описание предлагаемого товара'!#REF!,"")</f>
        <v>#REF!</v>
      </c>
      <c r="CZ394" s="95" t="e">
        <f t="shared" si="3238"/>
        <v>#REF!</v>
      </c>
      <c r="DA394" s="95" t="e">
        <f t="shared" ref="DA394" si="3742">IFERROR(REPLACE(CZ394,FIND(" ",CZ394,1),1,""),CZ394)</f>
        <v>#REF!</v>
      </c>
      <c r="DB394" s="95" t="e">
        <f t="shared" si="3182"/>
        <v>#REF!</v>
      </c>
      <c r="DC394" s="95" t="e">
        <f t="shared" ref="DC394:DD394" si="3743">IFERROR(REPLACE(DB394,FIND("г.",DB394,1),2,""),DB394)</f>
        <v>#REF!</v>
      </c>
      <c r="DD394" s="95" t="e">
        <f t="shared" si="3743"/>
        <v>#REF!</v>
      </c>
      <c r="DE394" s="95" t="e">
        <f t="shared" ref="DE394:DF394" si="3744">IFERROR(REPLACE(DD394,FIND("г",DD394,1),1,""),DD394)</f>
        <v>#REF!</v>
      </c>
      <c r="DF394" s="95" t="e">
        <f t="shared" si="3744"/>
        <v>#REF!</v>
      </c>
      <c r="DG394" s="95" t="e">
        <f t="shared" si="3255"/>
        <v>#REF!</v>
      </c>
      <c r="DH394" s="25" t="str">
        <f>IFERROR(VLOOKUP(CI394*1,Обработ.выгрузка_реестра_РФ!$A:$G,5,),"")</f>
        <v/>
      </c>
      <c r="DI394" s="27" t="str">
        <f t="shared" si="3265"/>
        <v/>
      </c>
      <c r="DJ394" s="27" t="str">
        <f t="shared" ca="1" si="3242"/>
        <v/>
      </c>
      <c r="DK394" s="63" t="e">
        <f>IF(LEN('Описание предлагаемого товара'!#REF!)&gt;0,'Описание предлагаемого товара'!#REF!,"")</f>
        <v>#REF!</v>
      </c>
      <c r="DL394" s="63" t="e">
        <f>IF(LEN('Описание предлагаемого товара'!#REF!)&gt;0,'Описание предлагаемого товара'!#REF!,"")</f>
        <v>#REF!</v>
      </c>
      <c r="DM394" s="32"/>
    </row>
    <row r="395" spans="1:117" ht="48.75" customHeight="1" x14ac:dyDescent="0.25">
      <c r="A395" s="61" t="e">
        <f>IF(LEN('Описание предлагаемого товара'!#REF!)&gt;0,'Описание предлагаемого товара'!#REF!,"")</f>
        <v>#REF!</v>
      </c>
      <c r="B395" s="65" t="e">
        <f>IF(LEN('Описание предлагаемого товара'!#REF!)&gt;0,'Описание предлагаемого товара'!#REF!,"")</f>
        <v>#REF!</v>
      </c>
      <c r="C395" s="61" t="e">
        <f>IF(LEN('Описание предлагаемого товара'!#REF!)&gt;0,'Описание предлагаемого товара'!#REF!,"")</f>
        <v>#REF!</v>
      </c>
      <c r="D395" s="61" t="e">
        <f>IF(LEN('Описание предлагаемого товара'!#REF!)&gt;0,'Описание предлагаемого товара'!#REF!,"")</f>
        <v>#REF!</v>
      </c>
      <c r="E395" s="61" t="e">
        <f>IF(LEN('Описание предлагаемого товара'!#REF!)&gt;0,'Описание предлагаемого товара'!#REF!,"")</f>
        <v>#REF!</v>
      </c>
      <c r="F395" s="61" t="e">
        <f>IF(LEN('Описание предлагаемого товара'!#REF!)&gt;0,'Описание предлагаемого товара'!#REF!,"")</f>
        <v>#REF!</v>
      </c>
      <c r="G395" s="61" t="e">
        <f>IF(LEN('Описание предлагаемого товара'!#REF!)&gt;0,'Описание предлагаемого товара'!#REF!,"")</f>
        <v>#REF!</v>
      </c>
      <c r="H395" s="61" t="e">
        <f>IF(LEN('Описание предлагаемого товара'!#REF!)&gt;0,'Описание предлагаемого товара'!#REF!,"")</f>
        <v>#REF!</v>
      </c>
      <c r="I395" s="61" t="e">
        <f>IF(LEN('Описание предлагаемого товара'!#REF!)&gt;0,'Описание предлагаемого товара'!#REF!,"")</f>
        <v>#REF!</v>
      </c>
      <c r="J395" s="38" t="str">
        <f>IFERROR(VLOOKUP(B395,SAP!$A:$E,5,),"")</f>
        <v/>
      </c>
      <c r="K395" s="40" t="str">
        <f t="shared" si="3185"/>
        <v/>
      </c>
      <c r="L395" s="61" t="e">
        <f>IF(LEN('Описание предлагаемого товара'!#REF!)&gt;0,IFERROR('Описание предлагаемого товара'!#REF!*1,""),"")</f>
        <v>#REF!</v>
      </c>
      <c r="M395" s="39" t="str">
        <f>IFERROR(VLOOKUP(B395,SAP!$A:$E,2,),"")</f>
        <v/>
      </c>
      <c r="N395" s="41" t="str">
        <f t="shared" si="3321"/>
        <v/>
      </c>
      <c r="O395" s="39" t="str">
        <f t="shared" si="3172"/>
        <v/>
      </c>
      <c r="P395" s="36" t="e">
        <f>IF(LEN('Описание предлагаемого товара'!#REF!)&gt;0,'Описание предлагаемого товара'!#REF!,"")</f>
        <v>#REF!</v>
      </c>
      <c r="Q39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95" s="37" t="e">
        <f>IF(LEN('Описание предлагаемого товара'!#REF!)&gt;0,'Описание предлагаемого товара'!#REF!,"")</f>
        <v>#REF!</v>
      </c>
      <c r="S395" s="37" t="e">
        <f>IF(LEN('Описание предлагаемого товара'!#REF!)&gt;0,'Описание предлагаемого товара'!#REF!,"")</f>
        <v>#REF!</v>
      </c>
      <c r="T39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95" s="23" t="str">
        <f>IFERROR(VLOOKUP(CI395*1,Обработ.выгрузка_реестра_РФ!$A:$G,6,),"")</f>
        <v/>
      </c>
      <c r="V395" s="61" t="e">
        <f>IF(LEN('Описание предлагаемого товара'!#REF!)&gt;0,'Описание предлагаемого товара'!#REF!,"")</f>
        <v>#REF!</v>
      </c>
      <c r="W395" s="62" t="e">
        <f>IF(LEN('Описание предлагаемого товара'!#REF!)&gt;0,'Описание предлагаемого товара'!#REF!,"")</f>
        <v>#REF!</v>
      </c>
      <c r="X395" s="91" t="e">
        <f t="shared" ref="X395:Y395" si="3745">IFERROR(REPLACE(W395,FIND(CHAR(10),W395,1),1," "),W395)</f>
        <v>#REF!</v>
      </c>
      <c r="Y395" s="91" t="e">
        <f t="shared" si="3745"/>
        <v>#REF!</v>
      </c>
      <c r="Z395" s="91" t="e">
        <f t="shared" si="3187"/>
        <v>#REF!</v>
      </c>
      <c r="AA395" s="91" t="e">
        <f t="shared" si="3188"/>
        <v>#REF!</v>
      </c>
      <c r="AB395" s="91" t="e">
        <f t="shared" si="3189"/>
        <v>#REF!</v>
      </c>
      <c r="AC395" s="91" t="e">
        <f t="shared" ref="AC395:AF395" si="3746">IFERROR(REPLACE(AB395,FIND("  ",AB395,1),2," "),AB395)</f>
        <v>#REF!</v>
      </c>
      <c r="AD395" s="91" t="e">
        <f t="shared" si="3746"/>
        <v>#REF!</v>
      </c>
      <c r="AE395" s="91" t="e">
        <f t="shared" si="3746"/>
        <v>#REF!</v>
      </c>
      <c r="AF395" s="91" t="e">
        <f t="shared" si="3746"/>
        <v>#REF!</v>
      </c>
      <c r="AG395" s="23" t="str">
        <f>IFERROR(VLOOKUP(CI395*1,Обработ.выгрузка_реестра_РФ!$A:$G,4,),"")</f>
        <v/>
      </c>
      <c r="AH395" s="91" t="str">
        <f t="shared" ref="AH395:AI395" si="3747">IFERROR(REPLACE(AG395,FIND("-",AG395,1),1,"*"),AG395)</f>
        <v/>
      </c>
      <c r="AI395" s="91" t="str">
        <f t="shared" si="3747"/>
        <v/>
      </c>
      <c r="AJ395" s="27" t="str">
        <f t="shared" si="3287"/>
        <v/>
      </c>
      <c r="AK395" s="63" t="e">
        <f>IF(LEN('Описание предлагаемого товара'!#REF!)&gt;0,'Описание предлагаемого товара'!#REF!,"")</f>
        <v>#REF!</v>
      </c>
      <c r="AL395" s="91" t="e">
        <f t="shared" ref="AL395:AM395" si="3748">IFERROR(REPLACE(AK395,FIND(CHAR(10),AK395,1),1,""),AK395)</f>
        <v>#REF!</v>
      </c>
      <c r="AM395" s="91" t="e">
        <f t="shared" si="3748"/>
        <v>#REF!</v>
      </c>
      <c r="AN395" s="91" t="e">
        <f t="shared" ref="AN395:AR395" si="3749">IFERROR(REPLACE(AM395,FIND(" ",AM395,1),1,""),AM395)</f>
        <v>#REF!</v>
      </c>
      <c r="AO395" s="91" t="e">
        <f t="shared" si="3749"/>
        <v>#REF!</v>
      </c>
      <c r="AP395" s="91" t="e">
        <f t="shared" si="3749"/>
        <v>#REF!</v>
      </c>
      <c r="AQ395" s="91" t="e">
        <f t="shared" si="3749"/>
        <v>#REF!</v>
      </c>
      <c r="AR395" s="91" t="e">
        <f t="shared" si="3749"/>
        <v>#REF!</v>
      </c>
      <c r="AS395" s="91" t="e">
        <f t="shared" si="3194"/>
        <v>#REF!</v>
      </c>
      <c r="AT395" s="91" t="e">
        <f t="shared" si="3195"/>
        <v>#REF!</v>
      </c>
      <c r="AU395" s="32" t="e">
        <f t="shared" si="3178"/>
        <v>#REF!</v>
      </c>
      <c r="AV395" s="93" t="e">
        <f>'Описание предлагаемого товара'!#REF!</f>
        <v>#REF!</v>
      </c>
      <c r="AW395" s="91" t="e">
        <f>MIN(SEARCH({0,1,2,3,4,5,6,7,8,9},AV395&amp; "0123456789"))</f>
        <v>#REF!</v>
      </c>
      <c r="AX395" s="91" t="str">
        <f t="shared" si="3196"/>
        <v/>
      </c>
      <c r="AY395" s="91" t="str">
        <f t="shared" si="3197"/>
        <v/>
      </c>
      <c r="AZ395" s="91" t="str">
        <f t="shared" si="3198"/>
        <v/>
      </c>
      <c r="BA395" s="91" t="str">
        <f t="shared" si="3199"/>
        <v/>
      </c>
      <c r="BB395" s="91" t="str">
        <f t="shared" si="3200"/>
        <v/>
      </c>
      <c r="BC395" s="91" t="str">
        <f t="shared" si="3201"/>
        <v/>
      </c>
      <c r="BD395" s="91" t="str">
        <f t="shared" si="3202"/>
        <v/>
      </c>
      <c r="BE395" s="91" t="str">
        <f t="shared" si="3203"/>
        <v/>
      </c>
      <c r="BF395" s="91" t="str">
        <f t="shared" si="3204"/>
        <v/>
      </c>
      <c r="BG395" s="91" t="str">
        <f t="shared" si="3205"/>
        <v/>
      </c>
      <c r="BH395" s="91" t="str">
        <f t="shared" si="3206"/>
        <v/>
      </c>
      <c r="BI395" s="91" t="str">
        <f t="shared" si="3207"/>
        <v/>
      </c>
      <c r="BJ395" s="91" t="str">
        <f t="shared" si="3208"/>
        <v/>
      </c>
      <c r="BK395" s="91" t="str">
        <f t="shared" si="3209"/>
        <v/>
      </c>
      <c r="BL395" s="91" t="str">
        <f t="shared" si="3210"/>
        <v/>
      </c>
      <c r="BM395" s="91" t="str">
        <f t="shared" si="3211"/>
        <v/>
      </c>
      <c r="BN395" s="91" t="str">
        <f t="shared" si="3212"/>
        <v/>
      </c>
      <c r="BO395" s="91" t="str">
        <f t="shared" si="3213"/>
        <v/>
      </c>
      <c r="BP395" s="91" t="str">
        <f t="shared" si="3214"/>
        <v/>
      </c>
      <c r="BQ395" s="91" t="str">
        <f t="shared" si="3215"/>
        <v/>
      </c>
      <c r="BR395" s="91" t="str">
        <f t="shared" si="3216"/>
        <v/>
      </c>
      <c r="BS395" s="91" t="str">
        <f t="shared" si="3217"/>
        <v/>
      </c>
      <c r="BT395" s="91" t="str">
        <f t="shared" si="3218"/>
        <v/>
      </c>
      <c r="BU395" s="91" t="str">
        <f t="shared" si="3219"/>
        <v/>
      </c>
      <c r="BV395" s="91" t="str">
        <f t="shared" si="3220"/>
        <v/>
      </c>
      <c r="BW395" s="91" t="str">
        <f t="shared" si="3221"/>
        <v/>
      </c>
      <c r="BX395" s="91" t="str">
        <f t="shared" si="3222"/>
        <v/>
      </c>
      <c r="BY395" s="91" t="str">
        <f t="shared" si="3223"/>
        <v/>
      </c>
      <c r="BZ395" s="91" t="str">
        <f t="shared" si="3224"/>
        <v/>
      </c>
      <c r="CA395" s="91" t="str">
        <f t="shared" si="3225"/>
        <v/>
      </c>
      <c r="CB395" s="91" t="str">
        <f t="shared" si="3226"/>
        <v/>
      </c>
      <c r="CC395" s="91" t="str">
        <f t="shared" si="3227"/>
        <v/>
      </c>
      <c r="CD395" s="91" t="str">
        <f t="shared" si="3228"/>
        <v/>
      </c>
      <c r="CE395" s="91" t="str">
        <f t="shared" si="3229"/>
        <v/>
      </c>
      <c r="CF395" s="91" t="str">
        <f t="shared" si="3230"/>
        <v/>
      </c>
      <c r="CG395" s="91" t="str">
        <f t="shared" si="3231"/>
        <v/>
      </c>
      <c r="CH395" s="91" t="str">
        <f t="shared" si="3232"/>
        <v/>
      </c>
      <c r="CI395" s="91" t="str">
        <f t="shared" si="3233"/>
        <v>нет</v>
      </c>
      <c r="CJ395" s="63" t="e">
        <f>IF(LEN('Описание предлагаемого товара'!#REF!)&gt;0,'Описание предлагаемого товара'!#REF!,"")</f>
        <v>#REF!</v>
      </c>
      <c r="CK395" s="91" t="e">
        <f t="shared" ref="CK395:CL395" si="3750">IFERROR(REPLACE(CJ395,FIND(CHAR(10),CJ395,1),1,""),CJ395)</f>
        <v>#REF!</v>
      </c>
      <c r="CL395" s="91" t="e">
        <f t="shared" si="3750"/>
        <v>#REF!</v>
      </c>
      <c r="CM395" s="91" t="e">
        <f t="shared" si="3235"/>
        <v>#REF!</v>
      </c>
      <c r="CN395" s="91" t="e">
        <f t="shared" si="3236"/>
        <v>#REF!</v>
      </c>
      <c r="CO395" s="91" t="e">
        <f t="shared" si="3237"/>
        <v>#REF!</v>
      </c>
      <c r="CP395" s="90" t="e">
        <f>IF(AU395="Не указан реестровый номер (мера нац.режима Запрет)","",IF(CI395="нет","",IF(CU395="да","исключение(не смотрим баллы)",IFERROR(IF(CI395*1&gt;0,IFERROR(IF(VLOOKUP(CI395*1,Обработ.выгрузка_реестра_РФ!$A:$G,7,)=0,"Баллы не установлены",VLOOKUP(CI395*1,Обработ.выгрузка_реестра_РФ!$A:$G,7,)),IF(LEN(CI395)&gt;14,"","нет номера в реестре РФ")),""),IF(LEN(CI395)=0,"","Некорректный реестровый номер")))))</f>
        <v>#REF!</v>
      </c>
      <c r="CQ395" s="33" t="e">
        <f>IF(LEN(C395)&gt;0,IFERROR(IF(LEN(H395)&gt;0,IF(LEN(VLOOKUP(H395,'исключения(не_смотрим_баллы)'!$A:$C,1,))&gt;0,"да","нет"),"не введен ОКПД2"),"нет"),"")</f>
        <v>#REF!</v>
      </c>
      <c r="CR395" s="33" t="e">
        <f ca="1">IF(CQ395="да",IF(TODAY()&lt;VLOOKUP(H395,'исключения(не_смотрим_баллы)'!$A:$C,3,),"да","нет"),"")</f>
        <v>#REF!</v>
      </c>
      <c r="CS395" s="33" t="str">
        <f>IFERROR(IF(CQ395="да",IF(VLOOKUP(CI395*1,Обработ.выгрузка_реестра_РФ!$A:$G,2,)&lt;VLOOKUP(H395,'исключения(не_смотрим_баллы)'!$A:$C,2,),"да","нет"),""),"")</f>
        <v/>
      </c>
      <c r="CT395" s="24"/>
      <c r="CU395" s="33" t="e">
        <f t="shared" si="3249"/>
        <v>#REF!</v>
      </c>
      <c r="CV395" s="91" t="e">
        <f t="shared" si="3250"/>
        <v>#REF!</v>
      </c>
      <c r="CW395" s="27" t="e">
        <f t="shared" si="3251"/>
        <v>#REF!</v>
      </c>
      <c r="CX395" s="26" t="e">
        <f t="shared" si="3180"/>
        <v>#REF!</v>
      </c>
      <c r="CY395" s="64" t="e">
        <f>IF(LEN('Описание предлагаемого товара'!#REF!)&gt;0,'Описание предлагаемого товара'!#REF!,"")</f>
        <v>#REF!</v>
      </c>
      <c r="CZ395" s="95" t="e">
        <f t="shared" si="3238"/>
        <v>#REF!</v>
      </c>
      <c r="DA395" s="95" t="e">
        <f t="shared" ref="DA395" si="3751">IFERROR(REPLACE(CZ395,FIND(" ",CZ395,1),1,""),CZ395)</f>
        <v>#REF!</v>
      </c>
      <c r="DB395" s="95" t="e">
        <f t="shared" si="3182"/>
        <v>#REF!</v>
      </c>
      <c r="DC395" s="95" t="e">
        <f t="shared" ref="DC395:DD395" si="3752">IFERROR(REPLACE(DB395,FIND("г.",DB395,1),2,""),DB395)</f>
        <v>#REF!</v>
      </c>
      <c r="DD395" s="95" t="e">
        <f t="shared" si="3752"/>
        <v>#REF!</v>
      </c>
      <c r="DE395" s="95" t="e">
        <f t="shared" ref="DE395:DF395" si="3753">IFERROR(REPLACE(DD395,FIND("г",DD395,1),1,""),DD395)</f>
        <v>#REF!</v>
      </c>
      <c r="DF395" s="95" t="e">
        <f t="shared" si="3753"/>
        <v>#REF!</v>
      </c>
      <c r="DG395" s="95" t="e">
        <f t="shared" si="3255"/>
        <v>#REF!</v>
      </c>
      <c r="DH395" s="25" t="str">
        <f>IFERROR(VLOOKUP(CI395*1,Обработ.выгрузка_реестра_РФ!$A:$G,5,),"")</f>
        <v/>
      </c>
      <c r="DI395" s="27" t="str">
        <f t="shared" si="3265"/>
        <v/>
      </c>
      <c r="DJ395" s="27" t="str">
        <f t="shared" ca="1" si="3242"/>
        <v/>
      </c>
      <c r="DK395" s="63" t="e">
        <f>IF(LEN('Описание предлагаемого товара'!#REF!)&gt;0,'Описание предлагаемого товара'!#REF!,"")</f>
        <v>#REF!</v>
      </c>
      <c r="DL395" s="63" t="e">
        <f>IF(LEN('Описание предлагаемого товара'!#REF!)&gt;0,'Описание предлагаемого товара'!#REF!,"")</f>
        <v>#REF!</v>
      </c>
      <c r="DM395" s="32"/>
    </row>
    <row r="396" spans="1:117" ht="48.75" customHeight="1" x14ac:dyDescent="0.25">
      <c r="A396" s="61" t="e">
        <f>IF(LEN('Описание предлагаемого товара'!#REF!)&gt;0,'Описание предлагаемого товара'!#REF!,"")</f>
        <v>#REF!</v>
      </c>
      <c r="B396" s="65" t="e">
        <f>IF(LEN('Описание предлагаемого товара'!#REF!)&gt;0,'Описание предлагаемого товара'!#REF!,"")</f>
        <v>#REF!</v>
      </c>
      <c r="C396" s="61" t="e">
        <f>IF(LEN('Описание предлагаемого товара'!#REF!)&gt;0,'Описание предлагаемого товара'!#REF!,"")</f>
        <v>#REF!</v>
      </c>
      <c r="D396" s="61" t="e">
        <f>IF(LEN('Описание предлагаемого товара'!#REF!)&gt;0,'Описание предлагаемого товара'!#REF!,"")</f>
        <v>#REF!</v>
      </c>
      <c r="E396" s="61" t="e">
        <f>IF(LEN('Описание предлагаемого товара'!#REF!)&gt;0,'Описание предлагаемого товара'!#REF!,"")</f>
        <v>#REF!</v>
      </c>
      <c r="F396" s="61" t="e">
        <f>IF(LEN('Описание предлагаемого товара'!#REF!)&gt;0,'Описание предлагаемого товара'!#REF!,"")</f>
        <v>#REF!</v>
      </c>
      <c r="G396" s="61" t="e">
        <f>IF(LEN('Описание предлагаемого товара'!#REF!)&gt;0,'Описание предлагаемого товара'!#REF!,"")</f>
        <v>#REF!</v>
      </c>
      <c r="H396" s="61" t="e">
        <f>IF(LEN('Описание предлагаемого товара'!#REF!)&gt;0,'Описание предлагаемого товара'!#REF!,"")</f>
        <v>#REF!</v>
      </c>
      <c r="I396" s="61" t="e">
        <f>IF(LEN('Описание предлагаемого товара'!#REF!)&gt;0,'Описание предлагаемого товара'!#REF!,"")</f>
        <v>#REF!</v>
      </c>
      <c r="J396" s="38" t="str">
        <f>IFERROR(VLOOKUP(B396,SAP!$A:$E,5,),"")</f>
        <v/>
      </c>
      <c r="K396" s="40" t="str">
        <f t="shared" si="3185"/>
        <v/>
      </c>
      <c r="L396" s="61" t="e">
        <f>IF(LEN('Описание предлагаемого товара'!#REF!)&gt;0,IFERROR('Описание предлагаемого товара'!#REF!*1,""),"")</f>
        <v>#REF!</v>
      </c>
      <c r="M396" s="39" t="str">
        <f>IFERROR(VLOOKUP(B396,SAP!$A:$E,2,),"")</f>
        <v/>
      </c>
      <c r="N396" s="41" t="str">
        <f t="shared" si="3321"/>
        <v/>
      </c>
      <c r="O396" s="39" t="str">
        <f t="shared" si="3172"/>
        <v/>
      </c>
      <c r="P396" s="36" t="e">
        <f>IF(LEN('Описание предлагаемого товара'!#REF!)&gt;0,'Описание предлагаемого товара'!#REF!,"")</f>
        <v>#REF!</v>
      </c>
      <c r="Q39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96" s="37" t="e">
        <f>IF(LEN('Описание предлагаемого товара'!#REF!)&gt;0,'Описание предлагаемого товара'!#REF!,"")</f>
        <v>#REF!</v>
      </c>
      <c r="S396" s="37" t="e">
        <f>IF(LEN('Описание предлагаемого товара'!#REF!)&gt;0,'Описание предлагаемого товара'!#REF!,"")</f>
        <v>#REF!</v>
      </c>
      <c r="T39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96" s="23" t="str">
        <f>IFERROR(VLOOKUP(CI396*1,Обработ.выгрузка_реестра_РФ!$A:$G,6,),"")</f>
        <v/>
      </c>
      <c r="V396" s="61" t="e">
        <f>IF(LEN('Описание предлагаемого товара'!#REF!)&gt;0,'Описание предлагаемого товара'!#REF!,"")</f>
        <v>#REF!</v>
      </c>
      <c r="W396" s="62" t="e">
        <f>IF(LEN('Описание предлагаемого товара'!#REF!)&gt;0,'Описание предлагаемого товара'!#REF!,"")</f>
        <v>#REF!</v>
      </c>
      <c r="X396" s="91" t="e">
        <f t="shared" ref="X396:Y396" si="3754">IFERROR(REPLACE(W396,FIND(CHAR(10),W396,1),1," "),W396)</f>
        <v>#REF!</v>
      </c>
      <c r="Y396" s="91" t="e">
        <f t="shared" si="3754"/>
        <v>#REF!</v>
      </c>
      <c r="Z396" s="91" t="e">
        <f t="shared" si="3187"/>
        <v>#REF!</v>
      </c>
      <c r="AA396" s="91" t="e">
        <f t="shared" si="3188"/>
        <v>#REF!</v>
      </c>
      <c r="AB396" s="91" t="e">
        <f t="shared" si="3189"/>
        <v>#REF!</v>
      </c>
      <c r="AC396" s="91" t="e">
        <f t="shared" ref="AC396:AF396" si="3755">IFERROR(REPLACE(AB396,FIND("  ",AB396,1),2," "),AB396)</f>
        <v>#REF!</v>
      </c>
      <c r="AD396" s="91" t="e">
        <f t="shared" si="3755"/>
        <v>#REF!</v>
      </c>
      <c r="AE396" s="91" t="e">
        <f t="shared" si="3755"/>
        <v>#REF!</v>
      </c>
      <c r="AF396" s="91" t="e">
        <f t="shared" si="3755"/>
        <v>#REF!</v>
      </c>
      <c r="AG396" s="23" t="str">
        <f>IFERROR(VLOOKUP(CI396*1,Обработ.выгрузка_реестра_РФ!$A:$G,4,),"")</f>
        <v/>
      </c>
      <c r="AH396" s="91" t="str">
        <f t="shared" ref="AH396:AI396" si="3756">IFERROR(REPLACE(AG396,FIND("-",AG396,1),1,"*"),AG396)</f>
        <v/>
      </c>
      <c r="AI396" s="91" t="str">
        <f t="shared" si="3756"/>
        <v/>
      </c>
      <c r="AJ396" s="27" t="str">
        <f t="shared" si="3287"/>
        <v/>
      </c>
      <c r="AK396" s="63" t="e">
        <f>IF(LEN('Описание предлагаемого товара'!#REF!)&gt;0,'Описание предлагаемого товара'!#REF!,"")</f>
        <v>#REF!</v>
      </c>
      <c r="AL396" s="91" t="e">
        <f t="shared" ref="AL396:AM396" si="3757">IFERROR(REPLACE(AK396,FIND(CHAR(10),AK396,1),1,""),AK396)</f>
        <v>#REF!</v>
      </c>
      <c r="AM396" s="91" t="e">
        <f t="shared" si="3757"/>
        <v>#REF!</v>
      </c>
      <c r="AN396" s="91" t="e">
        <f t="shared" ref="AN396:AR396" si="3758">IFERROR(REPLACE(AM396,FIND(" ",AM396,1),1,""),AM396)</f>
        <v>#REF!</v>
      </c>
      <c r="AO396" s="91" t="e">
        <f t="shared" si="3758"/>
        <v>#REF!</v>
      </c>
      <c r="AP396" s="91" t="e">
        <f t="shared" si="3758"/>
        <v>#REF!</v>
      </c>
      <c r="AQ396" s="91" t="e">
        <f t="shared" si="3758"/>
        <v>#REF!</v>
      </c>
      <c r="AR396" s="91" t="e">
        <f t="shared" si="3758"/>
        <v>#REF!</v>
      </c>
      <c r="AS396" s="91" t="e">
        <f t="shared" si="3194"/>
        <v>#REF!</v>
      </c>
      <c r="AT396" s="91" t="e">
        <f t="shared" si="3195"/>
        <v>#REF!</v>
      </c>
      <c r="AU396" s="32" t="e">
        <f t="shared" si="3178"/>
        <v>#REF!</v>
      </c>
      <c r="AV396" s="93" t="e">
        <f>'Описание предлагаемого товара'!#REF!</f>
        <v>#REF!</v>
      </c>
      <c r="AW396" s="91" t="e">
        <f>MIN(SEARCH({0,1,2,3,4,5,6,7,8,9},AV396&amp; "0123456789"))</f>
        <v>#REF!</v>
      </c>
      <c r="AX396" s="91" t="str">
        <f t="shared" si="3196"/>
        <v/>
      </c>
      <c r="AY396" s="91" t="str">
        <f t="shared" si="3197"/>
        <v/>
      </c>
      <c r="AZ396" s="91" t="str">
        <f t="shared" si="3198"/>
        <v/>
      </c>
      <c r="BA396" s="91" t="str">
        <f t="shared" si="3199"/>
        <v/>
      </c>
      <c r="BB396" s="91" t="str">
        <f t="shared" si="3200"/>
        <v/>
      </c>
      <c r="BC396" s="91" t="str">
        <f t="shared" si="3201"/>
        <v/>
      </c>
      <c r="BD396" s="91" t="str">
        <f t="shared" si="3202"/>
        <v/>
      </c>
      <c r="BE396" s="91" t="str">
        <f t="shared" si="3203"/>
        <v/>
      </c>
      <c r="BF396" s="91" t="str">
        <f t="shared" si="3204"/>
        <v/>
      </c>
      <c r="BG396" s="91" t="str">
        <f t="shared" si="3205"/>
        <v/>
      </c>
      <c r="BH396" s="91" t="str">
        <f t="shared" si="3206"/>
        <v/>
      </c>
      <c r="BI396" s="91" t="str">
        <f t="shared" si="3207"/>
        <v/>
      </c>
      <c r="BJ396" s="91" t="str">
        <f t="shared" si="3208"/>
        <v/>
      </c>
      <c r="BK396" s="91" t="str">
        <f t="shared" si="3209"/>
        <v/>
      </c>
      <c r="BL396" s="91" t="str">
        <f t="shared" si="3210"/>
        <v/>
      </c>
      <c r="BM396" s="91" t="str">
        <f t="shared" si="3211"/>
        <v/>
      </c>
      <c r="BN396" s="91" t="str">
        <f t="shared" si="3212"/>
        <v/>
      </c>
      <c r="BO396" s="91" t="str">
        <f t="shared" si="3213"/>
        <v/>
      </c>
      <c r="BP396" s="91" t="str">
        <f t="shared" si="3214"/>
        <v/>
      </c>
      <c r="BQ396" s="91" t="str">
        <f t="shared" si="3215"/>
        <v/>
      </c>
      <c r="BR396" s="91" t="str">
        <f t="shared" si="3216"/>
        <v/>
      </c>
      <c r="BS396" s="91" t="str">
        <f t="shared" si="3217"/>
        <v/>
      </c>
      <c r="BT396" s="91" t="str">
        <f t="shared" si="3218"/>
        <v/>
      </c>
      <c r="BU396" s="91" t="str">
        <f t="shared" si="3219"/>
        <v/>
      </c>
      <c r="BV396" s="91" t="str">
        <f t="shared" si="3220"/>
        <v/>
      </c>
      <c r="BW396" s="91" t="str">
        <f t="shared" si="3221"/>
        <v/>
      </c>
      <c r="BX396" s="91" t="str">
        <f t="shared" si="3222"/>
        <v/>
      </c>
      <c r="BY396" s="91" t="str">
        <f t="shared" si="3223"/>
        <v/>
      </c>
      <c r="BZ396" s="91" t="str">
        <f t="shared" si="3224"/>
        <v/>
      </c>
      <c r="CA396" s="91" t="str">
        <f t="shared" si="3225"/>
        <v/>
      </c>
      <c r="CB396" s="91" t="str">
        <f t="shared" si="3226"/>
        <v/>
      </c>
      <c r="CC396" s="91" t="str">
        <f t="shared" si="3227"/>
        <v/>
      </c>
      <c r="CD396" s="91" t="str">
        <f t="shared" si="3228"/>
        <v/>
      </c>
      <c r="CE396" s="91" t="str">
        <f t="shared" si="3229"/>
        <v/>
      </c>
      <c r="CF396" s="91" t="str">
        <f t="shared" si="3230"/>
        <v/>
      </c>
      <c r="CG396" s="91" t="str">
        <f t="shared" si="3231"/>
        <v/>
      </c>
      <c r="CH396" s="91" t="str">
        <f t="shared" si="3232"/>
        <v/>
      </c>
      <c r="CI396" s="91" t="str">
        <f t="shared" si="3233"/>
        <v>нет</v>
      </c>
      <c r="CJ396" s="63" t="e">
        <f>IF(LEN('Описание предлагаемого товара'!#REF!)&gt;0,'Описание предлагаемого товара'!#REF!,"")</f>
        <v>#REF!</v>
      </c>
      <c r="CK396" s="91" t="e">
        <f t="shared" ref="CK396:CL396" si="3759">IFERROR(REPLACE(CJ396,FIND(CHAR(10),CJ396,1),1,""),CJ396)</f>
        <v>#REF!</v>
      </c>
      <c r="CL396" s="91" t="e">
        <f t="shared" si="3759"/>
        <v>#REF!</v>
      </c>
      <c r="CM396" s="91" t="e">
        <f t="shared" si="3235"/>
        <v>#REF!</v>
      </c>
      <c r="CN396" s="91" t="e">
        <f t="shared" si="3236"/>
        <v>#REF!</v>
      </c>
      <c r="CO396" s="91" t="e">
        <f t="shared" si="3237"/>
        <v>#REF!</v>
      </c>
      <c r="CP396" s="90" t="e">
        <f>IF(AU396="Не указан реестровый номер (мера нац.режима Запрет)","",IF(CI396="нет","",IF(CU396="да","исключение(не смотрим баллы)",IFERROR(IF(CI396*1&gt;0,IFERROR(IF(VLOOKUP(CI396*1,Обработ.выгрузка_реестра_РФ!$A:$G,7,)=0,"Баллы не установлены",VLOOKUP(CI396*1,Обработ.выгрузка_реестра_РФ!$A:$G,7,)),IF(LEN(CI396)&gt;14,"","нет номера в реестре РФ")),""),IF(LEN(CI396)=0,"","Некорректный реестровый номер")))))</f>
        <v>#REF!</v>
      </c>
      <c r="CQ396" s="33" t="e">
        <f>IF(LEN(C396)&gt;0,IFERROR(IF(LEN(H396)&gt;0,IF(LEN(VLOOKUP(H396,'исключения(не_смотрим_баллы)'!$A:$C,1,))&gt;0,"да","нет"),"не введен ОКПД2"),"нет"),"")</f>
        <v>#REF!</v>
      </c>
      <c r="CR396" s="33" t="e">
        <f ca="1">IF(CQ396="да",IF(TODAY()&lt;VLOOKUP(H396,'исключения(не_смотрим_баллы)'!$A:$C,3,),"да","нет"),"")</f>
        <v>#REF!</v>
      </c>
      <c r="CS396" s="33" t="str">
        <f>IFERROR(IF(CQ396="да",IF(VLOOKUP(CI396*1,Обработ.выгрузка_реестра_РФ!$A:$G,2,)&lt;VLOOKUP(H396,'исключения(не_смотрим_баллы)'!$A:$C,2,),"да","нет"),""),"")</f>
        <v/>
      </c>
      <c r="CT396" s="24"/>
      <c r="CU396" s="33" t="e">
        <f t="shared" si="3249"/>
        <v>#REF!</v>
      </c>
      <c r="CV396" s="91" t="e">
        <f t="shared" si="3250"/>
        <v>#REF!</v>
      </c>
      <c r="CW396" s="27" t="e">
        <f t="shared" si="3251"/>
        <v>#REF!</v>
      </c>
      <c r="CX396" s="26" t="e">
        <f t="shared" si="3180"/>
        <v>#REF!</v>
      </c>
      <c r="CY396" s="64" t="e">
        <f>IF(LEN('Описание предлагаемого товара'!#REF!)&gt;0,'Описание предлагаемого товара'!#REF!,"")</f>
        <v>#REF!</v>
      </c>
      <c r="CZ396" s="95" t="e">
        <f t="shared" si="3238"/>
        <v>#REF!</v>
      </c>
      <c r="DA396" s="95" t="e">
        <f t="shared" ref="DA396" si="3760">IFERROR(REPLACE(CZ396,FIND(" ",CZ396,1),1,""),CZ396)</f>
        <v>#REF!</v>
      </c>
      <c r="DB396" s="95" t="e">
        <f t="shared" si="3182"/>
        <v>#REF!</v>
      </c>
      <c r="DC396" s="95" t="e">
        <f t="shared" ref="DC396:DD396" si="3761">IFERROR(REPLACE(DB396,FIND("г.",DB396,1),2,""),DB396)</f>
        <v>#REF!</v>
      </c>
      <c r="DD396" s="95" t="e">
        <f t="shared" si="3761"/>
        <v>#REF!</v>
      </c>
      <c r="DE396" s="95" t="e">
        <f t="shared" ref="DE396:DF396" si="3762">IFERROR(REPLACE(DD396,FIND("г",DD396,1),1,""),DD396)</f>
        <v>#REF!</v>
      </c>
      <c r="DF396" s="95" t="e">
        <f t="shared" si="3762"/>
        <v>#REF!</v>
      </c>
      <c r="DG396" s="95" t="e">
        <f t="shared" si="3255"/>
        <v>#REF!</v>
      </c>
      <c r="DH396" s="25" t="str">
        <f>IFERROR(VLOOKUP(CI396*1,Обработ.выгрузка_реестра_РФ!$A:$G,5,),"")</f>
        <v/>
      </c>
      <c r="DI396" s="27" t="str">
        <f t="shared" si="3265"/>
        <v/>
      </c>
      <c r="DJ396" s="27" t="str">
        <f t="shared" ca="1" si="3242"/>
        <v/>
      </c>
      <c r="DK396" s="63" t="e">
        <f>IF(LEN('Описание предлагаемого товара'!#REF!)&gt;0,'Описание предлагаемого товара'!#REF!,"")</f>
        <v>#REF!</v>
      </c>
      <c r="DL396" s="63" t="e">
        <f>IF(LEN('Описание предлагаемого товара'!#REF!)&gt;0,'Описание предлагаемого товара'!#REF!,"")</f>
        <v>#REF!</v>
      </c>
      <c r="DM396" s="32"/>
    </row>
    <row r="397" spans="1:117" ht="48.75" customHeight="1" x14ac:dyDescent="0.25">
      <c r="A397" s="61" t="e">
        <f>IF(LEN('Описание предлагаемого товара'!#REF!)&gt;0,'Описание предлагаемого товара'!#REF!,"")</f>
        <v>#REF!</v>
      </c>
      <c r="B397" s="65" t="e">
        <f>IF(LEN('Описание предлагаемого товара'!#REF!)&gt;0,'Описание предлагаемого товара'!#REF!,"")</f>
        <v>#REF!</v>
      </c>
      <c r="C397" s="61" t="e">
        <f>IF(LEN('Описание предлагаемого товара'!#REF!)&gt;0,'Описание предлагаемого товара'!#REF!,"")</f>
        <v>#REF!</v>
      </c>
      <c r="D397" s="61" t="e">
        <f>IF(LEN('Описание предлагаемого товара'!#REF!)&gt;0,'Описание предлагаемого товара'!#REF!,"")</f>
        <v>#REF!</v>
      </c>
      <c r="E397" s="61" t="e">
        <f>IF(LEN('Описание предлагаемого товара'!#REF!)&gt;0,'Описание предлагаемого товара'!#REF!,"")</f>
        <v>#REF!</v>
      </c>
      <c r="F397" s="61" t="e">
        <f>IF(LEN('Описание предлагаемого товара'!#REF!)&gt;0,'Описание предлагаемого товара'!#REF!,"")</f>
        <v>#REF!</v>
      </c>
      <c r="G397" s="61" t="e">
        <f>IF(LEN('Описание предлагаемого товара'!#REF!)&gt;0,'Описание предлагаемого товара'!#REF!,"")</f>
        <v>#REF!</v>
      </c>
      <c r="H397" s="61" t="e">
        <f>IF(LEN('Описание предлагаемого товара'!#REF!)&gt;0,'Описание предлагаемого товара'!#REF!,"")</f>
        <v>#REF!</v>
      </c>
      <c r="I397" s="61" t="e">
        <f>IF(LEN('Описание предлагаемого товара'!#REF!)&gt;0,'Описание предлагаемого товара'!#REF!,"")</f>
        <v>#REF!</v>
      </c>
      <c r="J397" s="38" t="str">
        <f>IFERROR(VLOOKUP(B397,SAP!$A:$E,5,),"")</f>
        <v/>
      </c>
      <c r="K397" s="40" t="str">
        <f t="shared" si="3185"/>
        <v/>
      </c>
      <c r="L397" s="61" t="e">
        <f>IF(LEN('Описание предлагаемого товара'!#REF!)&gt;0,IFERROR('Описание предлагаемого товара'!#REF!*1,""),"")</f>
        <v>#REF!</v>
      </c>
      <c r="M397" s="39" t="str">
        <f>IFERROR(VLOOKUP(B397,SAP!$A:$E,2,),"")</f>
        <v/>
      </c>
      <c r="N397" s="41" t="str">
        <f t="shared" si="3321"/>
        <v/>
      </c>
      <c r="O397" s="39" t="str">
        <f t="shared" si="3172"/>
        <v/>
      </c>
      <c r="P397" s="36" t="e">
        <f>IF(LEN('Описание предлагаемого товара'!#REF!)&gt;0,'Описание предлагаемого товара'!#REF!,"")</f>
        <v>#REF!</v>
      </c>
      <c r="Q39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97" s="37" t="e">
        <f>IF(LEN('Описание предлагаемого товара'!#REF!)&gt;0,'Описание предлагаемого товара'!#REF!,"")</f>
        <v>#REF!</v>
      </c>
      <c r="S397" s="37" t="e">
        <f>IF(LEN('Описание предлагаемого товара'!#REF!)&gt;0,'Описание предлагаемого товара'!#REF!,"")</f>
        <v>#REF!</v>
      </c>
      <c r="T39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97" s="23" t="str">
        <f>IFERROR(VLOOKUP(CI397*1,Обработ.выгрузка_реестра_РФ!$A:$G,6,),"")</f>
        <v/>
      </c>
      <c r="V397" s="61" t="e">
        <f>IF(LEN('Описание предлагаемого товара'!#REF!)&gt;0,'Описание предлагаемого товара'!#REF!,"")</f>
        <v>#REF!</v>
      </c>
      <c r="W397" s="62" t="e">
        <f>IF(LEN('Описание предлагаемого товара'!#REF!)&gt;0,'Описание предлагаемого товара'!#REF!,"")</f>
        <v>#REF!</v>
      </c>
      <c r="X397" s="91" t="e">
        <f t="shared" ref="X397:Y397" si="3763">IFERROR(REPLACE(W397,FIND(CHAR(10),W397,1),1," "),W397)</f>
        <v>#REF!</v>
      </c>
      <c r="Y397" s="91" t="e">
        <f t="shared" si="3763"/>
        <v>#REF!</v>
      </c>
      <c r="Z397" s="91" t="e">
        <f t="shared" si="3187"/>
        <v>#REF!</v>
      </c>
      <c r="AA397" s="91" t="e">
        <f t="shared" si="3188"/>
        <v>#REF!</v>
      </c>
      <c r="AB397" s="91" t="e">
        <f t="shared" si="3189"/>
        <v>#REF!</v>
      </c>
      <c r="AC397" s="91" t="e">
        <f t="shared" ref="AC397:AF397" si="3764">IFERROR(REPLACE(AB397,FIND("  ",AB397,1),2," "),AB397)</f>
        <v>#REF!</v>
      </c>
      <c r="AD397" s="91" t="e">
        <f t="shared" si="3764"/>
        <v>#REF!</v>
      </c>
      <c r="AE397" s="91" t="e">
        <f t="shared" si="3764"/>
        <v>#REF!</v>
      </c>
      <c r="AF397" s="91" t="e">
        <f t="shared" si="3764"/>
        <v>#REF!</v>
      </c>
      <c r="AG397" s="23" t="str">
        <f>IFERROR(VLOOKUP(CI397*1,Обработ.выгрузка_реестра_РФ!$A:$G,4,),"")</f>
        <v/>
      </c>
      <c r="AH397" s="91" t="str">
        <f t="shared" ref="AH397:AI397" si="3765">IFERROR(REPLACE(AG397,FIND("-",AG397,1),1,"*"),AG397)</f>
        <v/>
      </c>
      <c r="AI397" s="91" t="str">
        <f t="shared" si="3765"/>
        <v/>
      </c>
      <c r="AJ397" s="27" t="str">
        <f t="shared" si="3287"/>
        <v/>
      </c>
      <c r="AK397" s="63" t="e">
        <f>IF(LEN('Описание предлагаемого товара'!#REF!)&gt;0,'Описание предлагаемого товара'!#REF!,"")</f>
        <v>#REF!</v>
      </c>
      <c r="AL397" s="91" t="e">
        <f t="shared" ref="AL397:AM397" si="3766">IFERROR(REPLACE(AK397,FIND(CHAR(10),AK397,1),1,""),AK397)</f>
        <v>#REF!</v>
      </c>
      <c r="AM397" s="91" t="e">
        <f t="shared" si="3766"/>
        <v>#REF!</v>
      </c>
      <c r="AN397" s="91" t="e">
        <f t="shared" ref="AN397:AR397" si="3767">IFERROR(REPLACE(AM397,FIND(" ",AM397,1),1,""),AM397)</f>
        <v>#REF!</v>
      </c>
      <c r="AO397" s="91" t="e">
        <f t="shared" si="3767"/>
        <v>#REF!</v>
      </c>
      <c r="AP397" s="91" t="e">
        <f t="shared" si="3767"/>
        <v>#REF!</v>
      </c>
      <c r="AQ397" s="91" t="e">
        <f t="shared" si="3767"/>
        <v>#REF!</v>
      </c>
      <c r="AR397" s="91" t="e">
        <f t="shared" si="3767"/>
        <v>#REF!</v>
      </c>
      <c r="AS397" s="91" t="e">
        <f t="shared" si="3194"/>
        <v>#REF!</v>
      </c>
      <c r="AT397" s="91" t="e">
        <f t="shared" si="3195"/>
        <v>#REF!</v>
      </c>
      <c r="AU397" s="32" t="e">
        <f t="shared" si="3178"/>
        <v>#REF!</v>
      </c>
      <c r="AV397" s="93" t="e">
        <f>'Описание предлагаемого товара'!#REF!</f>
        <v>#REF!</v>
      </c>
      <c r="AW397" s="91" t="e">
        <f>MIN(SEARCH({0,1,2,3,4,5,6,7,8,9},AV397&amp; "0123456789"))</f>
        <v>#REF!</v>
      </c>
      <c r="AX397" s="91" t="str">
        <f t="shared" si="3196"/>
        <v/>
      </c>
      <c r="AY397" s="91" t="str">
        <f t="shared" si="3197"/>
        <v/>
      </c>
      <c r="AZ397" s="91" t="str">
        <f t="shared" si="3198"/>
        <v/>
      </c>
      <c r="BA397" s="91" t="str">
        <f t="shared" si="3199"/>
        <v/>
      </c>
      <c r="BB397" s="91" t="str">
        <f t="shared" si="3200"/>
        <v/>
      </c>
      <c r="BC397" s="91" t="str">
        <f t="shared" si="3201"/>
        <v/>
      </c>
      <c r="BD397" s="91" t="str">
        <f t="shared" si="3202"/>
        <v/>
      </c>
      <c r="BE397" s="91" t="str">
        <f t="shared" si="3203"/>
        <v/>
      </c>
      <c r="BF397" s="91" t="str">
        <f t="shared" si="3204"/>
        <v/>
      </c>
      <c r="BG397" s="91" t="str">
        <f t="shared" si="3205"/>
        <v/>
      </c>
      <c r="BH397" s="91" t="str">
        <f t="shared" si="3206"/>
        <v/>
      </c>
      <c r="BI397" s="91" t="str">
        <f t="shared" si="3207"/>
        <v/>
      </c>
      <c r="BJ397" s="91" t="str">
        <f t="shared" si="3208"/>
        <v/>
      </c>
      <c r="BK397" s="91" t="str">
        <f t="shared" si="3209"/>
        <v/>
      </c>
      <c r="BL397" s="91" t="str">
        <f t="shared" si="3210"/>
        <v/>
      </c>
      <c r="BM397" s="91" t="str">
        <f t="shared" si="3211"/>
        <v/>
      </c>
      <c r="BN397" s="91" t="str">
        <f t="shared" si="3212"/>
        <v/>
      </c>
      <c r="BO397" s="91" t="str">
        <f t="shared" si="3213"/>
        <v/>
      </c>
      <c r="BP397" s="91" t="str">
        <f t="shared" si="3214"/>
        <v/>
      </c>
      <c r="BQ397" s="91" t="str">
        <f t="shared" si="3215"/>
        <v/>
      </c>
      <c r="BR397" s="91" t="str">
        <f t="shared" si="3216"/>
        <v/>
      </c>
      <c r="BS397" s="91" t="str">
        <f t="shared" si="3217"/>
        <v/>
      </c>
      <c r="BT397" s="91" t="str">
        <f t="shared" si="3218"/>
        <v/>
      </c>
      <c r="BU397" s="91" t="str">
        <f t="shared" si="3219"/>
        <v/>
      </c>
      <c r="BV397" s="91" t="str">
        <f t="shared" si="3220"/>
        <v/>
      </c>
      <c r="BW397" s="91" t="str">
        <f t="shared" si="3221"/>
        <v/>
      </c>
      <c r="BX397" s="91" t="str">
        <f t="shared" si="3222"/>
        <v/>
      </c>
      <c r="BY397" s="91" t="str">
        <f t="shared" si="3223"/>
        <v/>
      </c>
      <c r="BZ397" s="91" t="str">
        <f t="shared" si="3224"/>
        <v/>
      </c>
      <c r="CA397" s="91" t="str">
        <f t="shared" si="3225"/>
        <v/>
      </c>
      <c r="CB397" s="91" t="str">
        <f t="shared" si="3226"/>
        <v/>
      </c>
      <c r="CC397" s="91" t="str">
        <f t="shared" si="3227"/>
        <v/>
      </c>
      <c r="CD397" s="91" t="str">
        <f t="shared" si="3228"/>
        <v/>
      </c>
      <c r="CE397" s="91" t="str">
        <f t="shared" si="3229"/>
        <v/>
      </c>
      <c r="CF397" s="91" t="str">
        <f t="shared" si="3230"/>
        <v/>
      </c>
      <c r="CG397" s="91" t="str">
        <f t="shared" si="3231"/>
        <v/>
      </c>
      <c r="CH397" s="91" t="str">
        <f t="shared" si="3232"/>
        <v/>
      </c>
      <c r="CI397" s="91" t="str">
        <f t="shared" si="3233"/>
        <v>нет</v>
      </c>
      <c r="CJ397" s="63" t="e">
        <f>IF(LEN('Описание предлагаемого товара'!#REF!)&gt;0,'Описание предлагаемого товара'!#REF!,"")</f>
        <v>#REF!</v>
      </c>
      <c r="CK397" s="91" t="e">
        <f t="shared" ref="CK397:CL397" si="3768">IFERROR(REPLACE(CJ397,FIND(CHAR(10),CJ397,1),1,""),CJ397)</f>
        <v>#REF!</v>
      </c>
      <c r="CL397" s="91" t="e">
        <f t="shared" si="3768"/>
        <v>#REF!</v>
      </c>
      <c r="CM397" s="91" t="e">
        <f t="shared" si="3235"/>
        <v>#REF!</v>
      </c>
      <c r="CN397" s="91" t="e">
        <f t="shared" si="3236"/>
        <v>#REF!</v>
      </c>
      <c r="CO397" s="91" t="e">
        <f t="shared" si="3237"/>
        <v>#REF!</v>
      </c>
      <c r="CP397" s="90" t="e">
        <f>IF(AU397="Не указан реестровый номер (мера нац.режима Запрет)","",IF(CI397="нет","",IF(CU397="да","исключение(не смотрим баллы)",IFERROR(IF(CI397*1&gt;0,IFERROR(IF(VLOOKUP(CI397*1,Обработ.выгрузка_реестра_РФ!$A:$G,7,)=0,"Баллы не установлены",VLOOKUP(CI397*1,Обработ.выгрузка_реестра_РФ!$A:$G,7,)),IF(LEN(CI397)&gt;14,"","нет номера в реестре РФ")),""),IF(LEN(CI397)=0,"","Некорректный реестровый номер")))))</f>
        <v>#REF!</v>
      </c>
      <c r="CQ397" s="33" t="e">
        <f>IF(LEN(C397)&gt;0,IFERROR(IF(LEN(H397)&gt;0,IF(LEN(VLOOKUP(H397,'исключения(не_смотрим_баллы)'!$A:$C,1,))&gt;0,"да","нет"),"не введен ОКПД2"),"нет"),"")</f>
        <v>#REF!</v>
      </c>
      <c r="CR397" s="33" t="e">
        <f ca="1">IF(CQ397="да",IF(TODAY()&lt;VLOOKUP(H397,'исключения(не_смотрим_баллы)'!$A:$C,3,),"да","нет"),"")</f>
        <v>#REF!</v>
      </c>
      <c r="CS397" s="33" t="str">
        <f>IFERROR(IF(CQ397="да",IF(VLOOKUP(CI397*1,Обработ.выгрузка_реестра_РФ!$A:$G,2,)&lt;VLOOKUP(H397,'исключения(не_смотрим_баллы)'!$A:$C,2,),"да","нет"),""),"")</f>
        <v/>
      </c>
      <c r="CT397" s="24"/>
      <c r="CU397" s="33" t="e">
        <f t="shared" si="3249"/>
        <v>#REF!</v>
      </c>
      <c r="CV397" s="91" t="e">
        <f t="shared" si="3250"/>
        <v>#REF!</v>
      </c>
      <c r="CW397" s="27" t="e">
        <f t="shared" si="3251"/>
        <v>#REF!</v>
      </c>
      <c r="CX397" s="26" t="e">
        <f t="shared" si="3180"/>
        <v>#REF!</v>
      </c>
      <c r="CY397" s="64" t="e">
        <f>IF(LEN('Описание предлагаемого товара'!#REF!)&gt;0,'Описание предлагаемого товара'!#REF!,"")</f>
        <v>#REF!</v>
      </c>
      <c r="CZ397" s="95" t="e">
        <f t="shared" si="3238"/>
        <v>#REF!</v>
      </c>
      <c r="DA397" s="95" t="e">
        <f t="shared" ref="DA397" si="3769">IFERROR(REPLACE(CZ397,FIND(" ",CZ397,1),1,""),CZ397)</f>
        <v>#REF!</v>
      </c>
      <c r="DB397" s="95" t="e">
        <f t="shared" si="3182"/>
        <v>#REF!</v>
      </c>
      <c r="DC397" s="95" t="e">
        <f t="shared" ref="DC397:DD397" si="3770">IFERROR(REPLACE(DB397,FIND("г.",DB397,1),2,""),DB397)</f>
        <v>#REF!</v>
      </c>
      <c r="DD397" s="95" t="e">
        <f t="shared" si="3770"/>
        <v>#REF!</v>
      </c>
      <c r="DE397" s="95" t="e">
        <f t="shared" ref="DE397:DF397" si="3771">IFERROR(REPLACE(DD397,FIND("г",DD397,1),1,""),DD397)</f>
        <v>#REF!</v>
      </c>
      <c r="DF397" s="95" t="e">
        <f t="shared" si="3771"/>
        <v>#REF!</v>
      </c>
      <c r="DG397" s="95" t="e">
        <f t="shared" si="3255"/>
        <v>#REF!</v>
      </c>
      <c r="DH397" s="25" t="str">
        <f>IFERROR(VLOOKUP(CI397*1,Обработ.выгрузка_реестра_РФ!$A:$G,5,),"")</f>
        <v/>
      </c>
      <c r="DI397" s="27" t="str">
        <f t="shared" si="3265"/>
        <v/>
      </c>
      <c r="DJ397" s="27" t="str">
        <f t="shared" ca="1" si="3242"/>
        <v/>
      </c>
      <c r="DK397" s="63" t="e">
        <f>IF(LEN('Описание предлагаемого товара'!#REF!)&gt;0,'Описание предлагаемого товара'!#REF!,"")</f>
        <v>#REF!</v>
      </c>
      <c r="DL397" s="63" t="e">
        <f>IF(LEN('Описание предлагаемого товара'!#REF!)&gt;0,'Описание предлагаемого товара'!#REF!,"")</f>
        <v>#REF!</v>
      </c>
      <c r="DM397" s="32"/>
    </row>
    <row r="398" spans="1:117" ht="48.75" customHeight="1" x14ac:dyDescent="0.25">
      <c r="A398" s="61" t="e">
        <f>IF(LEN('Описание предлагаемого товара'!#REF!)&gt;0,'Описание предлагаемого товара'!#REF!,"")</f>
        <v>#REF!</v>
      </c>
      <c r="B398" s="65" t="e">
        <f>IF(LEN('Описание предлагаемого товара'!#REF!)&gt;0,'Описание предлагаемого товара'!#REF!,"")</f>
        <v>#REF!</v>
      </c>
      <c r="C398" s="61" t="e">
        <f>IF(LEN('Описание предлагаемого товара'!#REF!)&gt;0,'Описание предлагаемого товара'!#REF!,"")</f>
        <v>#REF!</v>
      </c>
      <c r="D398" s="61" t="e">
        <f>IF(LEN('Описание предлагаемого товара'!#REF!)&gt;0,'Описание предлагаемого товара'!#REF!,"")</f>
        <v>#REF!</v>
      </c>
      <c r="E398" s="61" t="e">
        <f>IF(LEN('Описание предлагаемого товара'!#REF!)&gt;0,'Описание предлагаемого товара'!#REF!,"")</f>
        <v>#REF!</v>
      </c>
      <c r="F398" s="61" t="e">
        <f>IF(LEN('Описание предлагаемого товара'!#REF!)&gt;0,'Описание предлагаемого товара'!#REF!,"")</f>
        <v>#REF!</v>
      </c>
      <c r="G398" s="61" t="e">
        <f>IF(LEN('Описание предлагаемого товара'!#REF!)&gt;0,'Описание предлагаемого товара'!#REF!,"")</f>
        <v>#REF!</v>
      </c>
      <c r="H398" s="61" t="e">
        <f>IF(LEN('Описание предлагаемого товара'!#REF!)&gt;0,'Описание предлагаемого товара'!#REF!,"")</f>
        <v>#REF!</v>
      </c>
      <c r="I398" s="61" t="e">
        <f>IF(LEN('Описание предлагаемого товара'!#REF!)&gt;0,'Описание предлагаемого товара'!#REF!,"")</f>
        <v>#REF!</v>
      </c>
      <c r="J398" s="38" t="str">
        <f>IFERROR(VLOOKUP(B398,SAP!$A:$E,5,),"")</f>
        <v/>
      </c>
      <c r="K398" s="40" t="str">
        <f t="shared" si="3185"/>
        <v/>
      </c>
      <c r="L398" s="61" t="e">
        <f>IF(LEN('Описание предлагаемого товара'!#REF!)&gt;0,IFERROR('Описание предлагаемого товара'!#REF!*1,""),"")</f>
        <v>#REF!</v>
      </c>
      <c r="M398" s="39" t="str">
        <f>IFERROR(VLOOKUP(B398,SAP!$A:$E,2,),"")</f>
        <v/>
      </c>
      <c r="N398" s="41" t="str">
        <f t="shared" si="3321"/>
        <v/>
      </c>
      <c r="O398" s="39" t="str">
        <f t="shared" si="3172"/>
        <v/>
      </c>
      <c r="P398" s="36" t="e">
        <f>IF(LEN('Описание предлагаемого товара'!#REF!)&gt;0,'Описание предлагаемого товара'!#REF!,"")</f>
        <v>#REF!</v>
      </c>
      <c r="Q39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98" s="37" t="e">
        <f>IF(LEN('Описание предлагаемого товара'!#REF!)&gt;0,'Описание предлагаемого товара'!#REF!,"")</f>
        <v>#REF!</v>
      </c>
      <c r="S398" s="37" t="e">
        <f>IF(LEN('Описание предлагаемого товара'!#REF!)&gt;0,'Описание предлагаемого товара'!#REF!,"")</f>
        <v>#REF!</v>
      </c>
      <c r="T39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98" s="23" t="str">
        <f>IFERROR(VLOOKUP(CI398*1,Обработ.выгрузка_реестра_РФ!$A:$G,6,),"")</f>
        <v/>
      </c>
      <c r="V398" s="61" t="e">
        <f>IF(LEN('Описание предлагаемого товара'!#REF!)&gt;0,'Описание предлагаемого товара'!#REF!,"")</f>
        <v>#REF!</v>
      </c>
      <c r="W398" s="62" t="e">
        <f>IF(LEN('Описание предлагаемого товара'!#REF!)&gt;0,'Описание предлагаемого товара'!#REF!,"")</f>
        <v>#REF!</v>
      </c>
      <c r="X398" s="91" t="e">
        <f t="shared" ref="X398:Y398" si="3772">IFERROR(REPLACE(W398,FIND(CHAR(10),W398,1),1," "),W398)</f>
        <v>#REF!</v>
      </c>
      <c r="Y398" s="91" t="e">
        <f t="shared" si="3772"/>
        <v>#REF!</v>
      </c>
      <c r="Z398" s="91" t="e">
        <f t="shared" si="3187"/>
        <v>#REF!</v>
      </c>
      <c r="AA398" s="91" t="e">
        <f t="shared" si="3188"/>
        <v>#REF!</v>
      </c>
      <c r="AB398" s="91" t="e">
        <f t="shared" si="3189"/>
        <v>#REF!</v>
      </c>
      <c r="AC398" s="91" t="e">
        <f t="shared" ref="AC398:AF398" si="3773">IFERROR(REPLACE(AB398,FIND("  ",AB398,1),2," "),AB398)</f>
        <v>#REF!</v>
      </c>
      <c r="AD398" s="91" t="e">
        <f t="shared" si="3773"/>
        <v>#REF!</v>
      </c>
      <c r="AE398" s="91" t="e">
        <f t="shared" si="3773"/>
        <v>#REF!</v>
      </c>
      <c r="AF398" s="91" t="e">
        <f t="shared" si="3773"/>
        <v>#REF!</v>
      </c>
      <c r="AG398" s="23" t="str">
        <f>IFERROR(VLOOKUP(CI398*1,Обработ.выгрузка_реестра_РФ!$A:$G,4,),"")</f>
        <v/>
      </c>
      <c r="AH398" s="91" t="str">
        <f t="shared" ref="AH398:AI398" si="3774">IFERROR(REPLACE(AG398,FIND("-",AG398,1),1,"*"),AG398)</f>
        <v/>
      </c>
      <c r="AI398" s="91" t="str">
        <f t="shared" si="3774"/>
        <v/>
      </c>
      <c r="AJ398" s="27" t="str">
        <f t="shared" si="3287"/>
        <v/>
      </c>
      <c r="AK398" s="63" t="e">
        <f>IF(LEN('Описание предлагаемого товара'!#REF!)&gt;0,'Описание предлагаемого товара'!#REF!,"")</f>
        <v>#REF!</v>
      </c>
      <c r="AL398" s="91" t="e">
        <f t="shared" ref="AL398:AM398" si="3775">IFERROR(REPLACE(AK398,FIND(CHAR(10),AK398,1),1,""),AK398)</f>
        <v>#REF!</v>
      </c>
      <c r="AM398" s="91" t="e">
        <f t="shared" si="3775"/>
        <v>#REF!</v>
      </c>
      <c r="AN398" s="91" t="e">
        <f t="shared" ref="AN398:AR398" si="3776">IFERROR(REPLACE(AM398,FIND(" ",AM398,1),1,""),AM398)</f>
        <v>#REF!</v>
      </c>
      <c r="AO398" s="91" t="e">
        <f t="shared" si="3776"/>
        <v>#REF!</v>
      </c>
      <c r="AP398" s="91" t="e">
        <f t="shared" si="3776"/>
        <v>#REF!</v>
      </c>
      <c r="AQ398" s="91" t="e">
        <f t="shared" si="3776"/>
        <v>#REF!</v>
      </c>
      <c r="AR398" s="91" t="e">
        <f t="shared" si="3776"/>
        <v>#REF!</v>
      </c>
      <c r="AS398" s="91" t="e">
        <f t="shared" si="3194"/>
        <v>#REF!</v>
      </c>
      <c r="AT398" s="91" t="e">
        <f t="shared" si="3195"/>
        <v>#REF!</v>
      </c>
      <c r="AU398" s="32" t="e">
        <f t="shared" si="3178"/>
        <v>#REF!</v>
      </c>
      <c r="AV398" s="93" t="e">
        <f>'Описание предлагаемого товара'!#REF!</f>
        <v>#REF!</v>
      </c>
      <c r="AW398" s="91" t="e">
        <f>MIN(SEARCH({0,1,2,3,4,5,6,7,8,9},AV398&amp; "0123456789"))</f>
        <v>#REF!</v>
      </c>
      <c r="AX398" s="91" t="str">
        <f t="shared" si="3196"/>
        <v/>
      </c>
      <c r="AY398" s="91" t="str">
        <f t="shared" si="3197"/>
        <v/>
      </c>
      <c r="AZ398" s="91" t="str">
        <f t="shared" si="3198"/>
        <v/>
      </c>
      <c r="BA398" s="91" t="str">
        <f t="shared" si="3199"/>
        <v/>
      </c>
      <c r="BB398" s="91" t="str">
        <f t="shared" si="3200"/>
        <v/>
      </c>
      <c r="BC398" s="91" t="str">
        <f t="shared" si="3201"/>
        <v/>
      </c>
      <c r="BD398" s="91" t="str">
        <f t="shared" si="3202"/>
        <v/>
      </c>
      <c r="BE398" s="91" t="str">
        <f t="shared" si="3203"/>
        <v/>
      </c>
      <c r="BF398" s="91" t="str">
        <f t="shared" si="3204"/>
        <v/>
      </c>
      <c r="BG398" s="91" t="str">
        <f t="shared" si="3205"/>
        <v/>
      </c>
      <c r="BH398" s="91" t="str">
        <f t="shared" si="3206"/>
        <v/>
      </c>
      <c r="BI398" s="91" t="str">
        <f t="shared" si="3207"/>
        <v/>
      </c>
      <c r="BJ398" s="91" t="str">
        <f t="shared" si="3208"/>
        <v/>
      </c>
      <c r="BK398" s="91" t="str">
        <f t="shared" si="3209"/>
        <v/>
      </c>
      <c r="BL398" s="91" t="str">
        <f t="shared" si="3210"/>
        <v/>
      </c>
      <c r="BM398" s="91" t="str">
        <f t="shared" si="3211"/>
        <v/>
      </c>
      <c r="BN398" s="91" t="str">
        <f t="shared" si="3212"/>
        <v/>
      </c>
      <c r="BO398" s="91" t="str">
        <f t="shared" si="3213"/>
        <v/>
      </c>
      <c r="BP398" s="91" t="str">
        <f t="shared" si="3214"/>
        <v/>
      </c>
      <c r="BQ398" s="91" t="str">
        <f t="shared" si="3215"/>
        <v/>
      </c>
      <c r="BR398" s="91" t="str">
        <f t="shared" si="3216"/>
        <v/>
      </c>
      <c r="BS398" s="91" t="str">
        <f t="shared" si="3217"/>
        <v/>
      </c>
      <c r="BT398" s="91" t="str">
        <f t="shared" si="3218"/>
        <v/>
      </c>
      <c r="BU398" s="91" t="str">
        <f t="shared" si="3219"/>
        <v/>
      </c>
      <c r="BV398" s="91" t="str">
        <f t="shared" si="3220"/>
        <v/>
      </c>
      <c r="BW398" s="91" t="str">
        <f t="shared" si="3221"/>
        <v/>
      </c>
      <c r="BX398" s="91" t="str">
        <f t="shared" si="3222"/>
        <v/>
      </c>
      <c r="BY398" s="91" t="str">
        <f t="shared" si="3223"/>
        <v/>
      </c>
      <c r="BZ398" s="91" t="str">
        <f t="shared" si="3224"/>
        <v/>
      </c>
      <c r="CA398" s="91" t="str">
        <f t="shared" si="3225"/>
        <v/>
      </c>
      <c r="CB398" s="91" t="str">
        <f t="shared" si="3226"/>
        <v/>
      </c>
      <c r="CC398" s="91" t="str">
        <f t="shared" si="3227"/>
        <v/>
      </c>
      <c r="CD398" s="91" t="str">
        <f t="shared" si="3228"/>
        <v/>
      </c>
      <c r="CE398" s="91" t="str">
        <f t="shared" si="3229"/>
        <v/>
      </c>
      <c r="CF398" s="91" t="str">
        <f t="shared" si="3230"/>
        <v/>
      </c>
      <c r="CG398" s="91" t="str">
        <f t="shared" si="3231"/>
        <v/>
      </c>
      <c r="CH398" s="91" t="str">
        <f t="shared" si="3232"/>
        <v/>
      </c>
      <c r="CI398" s="91" t="str">
        <f t="shared" si="3233"/>
        <v>нет</v>
      </c>
      <c r="CJ398" s="63" t="e">
        <f>IF(LEN('Описание предлагаемого товара'!#REF!)&gt;0,'Описание предлагаемого товара'!#REF!,"")</f>
        <v>#REF!</v>
      </c>
      <c r="CK398" s="91" t="e">
        <f t="shared" ref="CK398:CL398" si="3777">IFERROR(REPLACE(CJ398,FIND(CHAR(10),CJ398,1),1,""),CJ398)</f>
        <v>#REF!</v>
      </c>
      <c r="CL398" s="91" t="e">
        <f t="shared" si="3777"/>
        <v>#REF!</v>
      </c>
      <c r="CM398" s="91" t="e">
        <f t="shared" si="3235"/>
        <v>#REF!</v>
      </c>
      <c r="CN398" s="91" t="e">
        <f t="shared" si="3236"/>
        <v>#REF!</v>
      </c>
      <c r="CO398" s="91" t="e">
        <f t="shared" si="3237"/>
        <v>#REF!</v>
      </c>
      <c r="CP398" s="90" t="e">
        <f>IF(AU398="Не указан реестровый номер (мера нац.режима Запрет)","",IF(CI398="нет","",IF(CU398="да","исключение(не смотрим баллы)",IFERROR(IF(CI398*1&gt;0,IFERROR(IF(VLOOKUP(CI398*1,Обработ.выгрузка_реестра_РФ!$A:$G,7,)=0,"Баллы не установлены",VLOOKUP(CI398*1,Обработ.выгрузка_реестра_РФ!$A:$G,7,)),IF(LEN(CI398)&gt;14,"","нет номера в реестре РФ")),""),IF(LEN(CI398)=0,"","Некорректный реестровый номер")))))</f>
        <v>#REF!</v>
      </c>
      <c r="CQ398" s="33" t="e">
        <f>IF(LEN(C398)&gt;0,IFERROR(IF(LEN(H398)&gt;0,IF(LEN(VLOOKUP(H398,'исключения(не_смотрим_баллы)'!$A:$C,1,))&gt;0,"да","нет"),"не введен ОКПД2"),"нет"),"")</f>
        <v>#REF!</v>
      </c>
      <c r="CR398" s="33" t="e">
        <f ca="1">IF(CQ398="да",IF(TODAY()&lt;VLOOKUP(H398,'исключения(не_смотрим_баллы)'!$A:$C,3,),"да","нет"),"")</f>
        <v>#REF!</v>
      </c>
      <c r="CS398" s="33" t="str">
        <f>IFERROR(IF(CQ398="да",IF(VLOOKUP(CI398*1,Обработ.выгрузка_реестра_РФ!$A:$G,2,)&lt;VLOOKUP(H398,'исключения(не_смотрим_баллы)'!$A:$C,2,),"да","нет"),""),"")</f>
        <v/>
      </c>
      <c r="CT398" s="24"/>
      <c r="CU398" s="33" t="e">
        <f t="shared" si="3249"/>
        <v>#REF!</v>
      </c>
      <c r="CV398" s="91" t="e">
        <f t="shared" si="3250"/>
        <v>#REF!</v>
      </c>
      <c r="CW398" s="27" t="e">
        <f t="shared" si="3251"/>
        <v>#REF!</v>
      </c>
      <c r="CX398" s="26" t="e">
        <f t="shared" si="3180"/>
        <v>#REF!</v>
      </c>
      <c r="CY398" s="64" t="e">
        <f>IF(LEN('Описание предлагаемого товара'!#REF!)&gt;0,'Описание предлагаемого товара'!#REF!,"")</f>
        <v>#REF!</v>
      </c>
      <c r="CZ398" s="95" t="e">
        <f t="shared" si="3238"/>
        <v>#REF!</v>
      </c>
      <c r="DA398" s="95" t="e">
        <f t="shared" ref="DA398" si="3778">IFERROR(REPLACE(CZ398,FIND(" ",CZ398,1),1,""),CZ398)</f>
        <v>#REF!</v>
      </c>
      <c r="DB398" s="95" t="e">
        <f t="shared" si="3182"/>
        <v>#REF!</v>
      </c>
      <c r="DC398" s="95" t="e">
        <f t="shared" ref="DC398:DD398" si="3779">IFERROR(REPLACE(DB398,FIND("г.",DB398,1),2,""),DB398)</f>
        <v>#REF!</v>
      </c>
      <c r="DD398" s="95" t="e">
        <f t="shared" si="3779"/>
        <v>#REF!</v>
      </c>
      <c r="DE398" s="95" t="e">
        <f t="shared" ref="DE398:DF398" si="3780">IFERROR(REPLACE(DD398,FIND("г",DD398,1),1,""),DD398)</f>
        <v>#REF!</v>
      </c>
      <c r="DF398" s="95" t="e">
        <f t="shared" si="3780"/>
        <v>#REF!</v>
      </c>
      <c r="DG398" s="95" t="e">
        <f t="shared" si="3255"/>
        <v>#REF!</v>
      </c>
      <c r="DH398" s="25" t="str">
        <f>IFERROR(VLOOKUP(CI398*1,Обработ.выгрузка_реестра_РФ!$A:$G,5,),"")</f>
        <v/>
      </c>
      <c r="DI398" s="27" t="str">
        <f t="shared" si="3265"/>
        <v/>
      </c>
      <c r="DJ398" s="27" t="str">
        <f t="shared" ca="1" si="3242"/>
        <v/>
      </c>
      <c r="DK398" s="63" t="e">
        <f>IF(LEN('Описание предлагаемого товара'!#REF!)&gt;0,'Описание предлагаемого товара'!#REF!,"")</f>
        <v>#REF!</v>
      </c>
      <c r="DL398" s="63" t="e">
        <f>IF(LEN('Описание предлагаемого товара'!#REF!)&gt;0,'Описание предлагаемого товара'!#REF!,"")</f>
        <v>#REF!</v>
      </c>
      <c r="DM398" s="32"/>
    </row>
    <row r="399" spans="1:117" ht="48.75" customHeight="1" x14ac:dyDescent="0.25">
      <c r="A399" s="61" t="e">
        <f>IF(LEN('Описание предлагаемого товара'!#REF!)&gt;0,'Описание предлагаемого товара'!#REF!,"")</f>
        <v>#REF!</v>
      </c>
      <c r="B399" s="65" t="e">
        <f>IF(LEN('Описание предлагаемого товара'!#REF!)&gt;0,'Описание предлагаемого товара'!#REF!,"")</f>
        <v>#REF!</v>
      </c>
      <c r="C399" s="61" t="e">
        <f>IF(LEN('Описание предлагаемого товара'!#REF!)&gt;0,'Описание предлагаемого товара'!#REF!,"")</f>
        <v>#REF!</v>
      </c>
      <c r="D399" s="61" t="e">
        <f>IF(LEN('Описание предлагаемого товара'!#REF!)&gt;0,'Описание предлагаемого товара'!#REF!,"")</f>
        <v>#REF!</v>
      </c>
      <c r="E399" s="61" t="e">
        <f>IF(LEN('Описание предлагаемого товара'!#REF!)&gt;0,'Описание предлагаемого товара'!#REF!,"")</f>
        <v>#REF!</v>
      </c>
      <c r="F399" s="61" t="e">
        <f>IF(LEN('Описание предлагаемого товара'!#REF!)&gt;0,'Описание предлагаемого товара'!#REF!,"")</f>
        <v>#REF!</v>
      </c>
      <c r="G399" s="61" t="e">
        <f>IF(LEN('Описание предлагаемого товара'!#REF!)&gt;0,'Описание предлагаемого товара'!#REF!,"")</f>
        <v>#REF!</v>
      </c>
      <c r="H399" s="61" t="e">
        <f>IF(LEN('Описание предлагаемого товара'!#REF!)&gt;0,'Описание предлагаемого товара'!#REF!,"")</f>
        <v>#REF!</v>
      </c>
      <c r="I399" s="61" t="e">
        <f>IF(LEN('Описание предлагаемого товара'!#REF!)&gt;0,'Описание предлагаемого товара'!#REF!,"")</f>
        <v>#REF!</v>
      </c>
      <c r="J399" s="38" t="str">
        <f>IFERROR(VLOOKUP(B399,SAP!$A:$E,5,),"")</f>
        <v/>
      </c>
      <c r="K399" s="40" t="str">
        <f t="shared" si="3185"/>
        <v/>
      </c>
      <c r="L399" s="61" t="e">
        <f>IF(LEN('Описание предлагаемого товара'!#REF!)&gt;0,IFERROR('Описание предлагаемого товара'!#REF!*1,""),"")</f>
        <v>#REF!</v>
      </c>
      <c r="M399" s="39" t="str">
        <f>IFERROR(VLOOKUP(B399,SAP!$A:$E,2,),"")</f>
        <v/>
      </c>
      <c r="N399" s="41" t="str">
        <f t="shared" si="3321"/>
        <v/>
      </c>
      <c r="O399" s="39" t="str">
        <f t="shared" si="3172"/>
        <v/>
      </c>
      <c r="P399" s="36" t="e">
        <f>IF(LEN('Описание предлагаемого товара'!#REF!)&gt;0,'Описание предлагаемого товара'!#REF!,"")</f>
        <v>#REF!</v>
      </c>
      <c r="Q39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399" s="37" t="e">
        <f>IF(LEN('Описание предлагаемого товара'!#REF!)&gt;0,'Описание предлагаемого товара'!#REF!,"")</f>
        <v>#REF!</v>
      </c>
      <c r="S399" s="37" t="e">
        <f>IF(LEN('Описание предлагаемого товара'!#REF!)&gt;0,'Описание предлагаемого товара'!#REF!,"")</f>
        <v>#REF!</v>
      </c>
      <c r="T39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399" s="23" t="str">
        <f>IFERROR(VLOOKUP(CI399*1,Обработ.выгрузка_реестра_РФ!$A:$G,6,),"")</f>
        <v/>
      </c>
      <c r="V399" s="61" t="e">
        <f>IF(LEN('Описание предлагаемого товара'!#REF!)&gt;0,'Описание предлагаемого товара'!#REF!,"")</f>
        <v>#REF!</v>
      </c>
      <c r="W399" s="62" t="e">
        <f>IF(LEN('Описание предлагаемого товара'!#REF!)&gt;0,'Описание предлагаемого товара'!#REF!,"")</f>
        <v>#REF!</v>
      </c>
      <c r="X399" s="91" t="e">
        <f t="shared" ref="X399:Y399" si="3781">IFERROR(REPLACE(W399,FIND(CHAR(10),W399,1),1," "),W399)</f>
        <v>#REF!</v>
      </c>
      <c r="Y399" s="91" t="e">
        <f t="shared" si="3781"/>
        <v>#REF!</v>
      </c>
      <c r="Z399" s="91" t="e">
        <f t="shared" si="3187"/>
        <v>#REF!</v>
      </c>
      <c r="AA399" s="91" t="e">
        <f t="shared" si="3188"/>
        <v>#REF!</v>
      </c>
      <c r="AB399" s="91" t="e">
        <f t="shared" si="3189"/>
        <v>#REF!</v>
      </c>
      <c r="AC399" s="91" t="e">
        <f t="shared" ref="AC399:AF399" si="3782">IFERROR(REPLACE(AB399,FIND("  ",AB399,1),2," "),AB399)</f>
        <v>#REF!</v>
      </c>
      <c r="AD399" s="91" t="e">
        <f t="shared" si="3782"/>
        <v>#REF!</v>
      </c>
      <c r="AE399" s="91" t="e">
        <f t="shared" si="3782"/>
        <v>#REF!</v>
      </c>
      <c r="AF399" s="91" t="e">
        <f t="shared" si="3782"/>
        <v>#REF!</v>
      </c>
      <c r="AG399" s="23" t="str">
        <f>IFERROR(VLOOKUP(CI399*1,Обработ.выгрузка_реестра_РФ!$A:$G,4,),"")</f>
        <v/>
      </c>
      <c r="AH399" s="91" t="str">
        <f t="shared" ref="AH399:AI399" si="3783">IFERROR(REPLACE(AG399,FIND("-",AG399,1),1,"*"),AG399)</f>
        <v/>
      </c>
      <c r="AI399" s="91" t="str">
        <f t="shared" si="3783"/>
        <v/>
      </c>
      <c r="AJ399" s="27" t="str">
        <f t="shared" si="3287"/>
        <v/>
      </c>
      <c r="AK399" s="63" t="e">
        <f>IF(LEN('Описание предлагаемого товара'!#REF!)&gt;0,'Описание предлагаемого товара'!#REF!,"")</f>
        <v>#REF!</v>
      </c>
      <c r="AL399" s="91" t="e">
        <f t="shared" ref="AL399:AM399" si="3784">IFERROR(REPLACE(AK399,FIND(CHAR(10),AK399,1),1,""),AK399)</f>
        <v>#REF!</v>
      </c>
      <c r="AM399" s="91" t="e">
        <f t="shared" si="3784"/>
        <v>#REF!</v>
      </c>
      <c r="AN399" s="91" t="e">
        <f t="shared" ref="AN399:AR399" si="3785">IFERROR(REPLACE(AM399,FIND(" ",AM399,1),1,""),AM399)</f>
        <v>#REF!</v>
      </c>
      <c r="AO399" s="91" t="e">
        <f t="shared" si="3785"/>
        <v>#REF!</v>
      </c>
      <c r="AP399" s="91" t="e">
        <f t="shared" si="3785"/>
        <v>#REF!</v>
      </c>
      <c r="AQ399" s="91" t="e">
        <f t="shared" si="3785"/>
        <v>#REF!</v>
      </c>
      <c r="AR399" s="91" t="e">
        <f t="shared" si="3785"/>
        <v>#REF!</v>
      </c>
      <c r="AS399" s="91" t="e">
        <f t="shared" si="3194"/>
        <v>#REF!</v>
      </c>
      <c r="AT399" s="91" t="e">
        <f t="shared" si="3195"/>
        <v>#REF!</v>
      </c>
      <c r="AU399" s="32" t="e">
        <f t="shared" si="3178"/>
        <v>#REF!</v>
      </c>
      <c r="AV399" s="93" t="e">
        <f>'Описание предлагаемого товара'!#REF!</f>
        <v>#REF!</v>
      </c>
      <c r="AW399" s="91" t="e">
        <f>MIN(SEARCH({0,1,2,3,4,5,6,7,8,9},AV399&amp; "0123456789"))</f>
        <v>#REF!</v>
      </c>
      <c r="AX399" s="91" t="str">
        <f t="shared" si="3196"/>
        <v/>
      </c>
      <c r="AY399" s="91" t="str">
        <f t="shared" si="3197"/>
        <v/>
      </c>
      <c r="AZ399" s="91" t="str">
        <f t="shared" si="3198"/>
        <v/>
      </c>
      <c r="BA399" s="91" t="str">
        <f t="shared" si="3199"/>
        <v/>
      </c>
      <c r="BB399" s="91" t="str">
        <f t="shared" si="3200"/>
        <v/>
      </c>
      <c r="BC399" s="91" t="str">
        <f t="shared" si="3201"/>
        <v/>
      </c>
      <c r="BD399" s="91" t="str">
        <f t="shared" si="3202"/>
        <v/>
      </c>
      <c r="BE399" s="91" t="str">
        <f t="shared" si="3203"/>
        <v/>
      </c>
      <c r="BF399" s="91" t="str">
        <f t="shared" si="3204"/>
        <v/>
      </c>
      <c r="BG399" s="91" t="str">
        <f t="shared" si="3205"/>
        <v/>
      </c>
      <c r="BH399" s="91" t="str">
        <f t="shared" si="3206"/>
        <v/>
      </c>
      <c r="BI399" s="91" t="str">
        <f t="shared" si="3207"/>
        <v/>
      </c>
      <c r="BJ399" s="91" t="str">
        <f t="shared" si="3208"/>
        <v/>
      </c>
      <c r="BK399" s="91" t="str">
        <f t="shared" si="3209"/>
        <v/>
      </c>
      <c r="BL399" s="91" t="str">
        <f t="shared" si="3210"/>
        <v/>
      </c>
      <c r="BM399" s="91" t="str">
        <f t="shared" si="3211"/>
        <v/>
      </c>
      <c r="BN399" s="91" t="str">
        <f t="shared" si="3212"/>
        <v/>
      </c>
      <c r="BO399" s="91" t="str">
        <f t="shared" si="3213"/>
        <v/>
      </c>
      <c r="BP399" s="91" t="str">
        <f t="shared" si="3214"/>
        <v/>
      </c>
      <c r="BQ399" s="91" t="str">
        <f t="shared" si="3215"/>
        <v/>
      </c>
      <c r="BR399" s="91" t="str">
        <f t="shared" si="3216"/>
        <v/>
      </c>
      <c r="BS399" s="91" t="str">
        <f t="shared" si="3217"/>
        <v/>
      </c>
      <c r="BT399" s="91" t="str">
        <f t="shared" si="3218"/>
        <v/>
      </c>
      <c r="BU399" s="91" t="str">
        <f t="shared" si="3219"/>
        <v/>
      </c>
      <c r="BV399" s="91" t="str">
        <f t="shared" si="3220"/>
        <v/>
      </c>
      <c r="BW399" s="91" t="str">
        <f t="shared" si="3221"/>
        <v/>
      </c>
      <c r="BX399" s="91" t="str">
        <f t="shared" si="3222"/>
        <v/>
      </c>
      <c r="BY399" s="91" t="str">
        <f t="shared" si="3223"/>
        <v/>
      </c>
      <c r="BZ399" s="91" t="str">
        <f t="shared" si="3224"/>
        <v/>
      </c>
      <c r="CA399" s="91" t="str">
        <f t="shared" si="3225"/>
        <v/>
      </c>
      <c r="CB399" s="91" t="str">
        <f t="shared" si="3226"/>
        <v/>
      </c>
      <c r="CC399" s="91" t="str">
        <f t="shared" si="3227"/>
        <v/>
      </c>
      <c r="CD399" s="91" t="str">
        <f t="shared" si="3228"/>
        <v/>
      </c>
      <c r="CE399" s="91" t="str">
        <f t="shared" si="3229"/>
        <v/>
      </c>
      <c r="CF399" s="91" t="str">
        <f t="shared" si="3230"/>
        <v/>
      </c>
      <c r="CG399" s="91" t="str">
        <f t="shared" si="3231"/>
        <v/>
      </c>
      <c r="CH399" s="91" t="str">
        <f t="shared" si="3232"/>
        <v/>
      </c>
      <c r="CI399" s="91" t="str">
        <f t="shared" si="3233"/>
        <v>нет</v>
      </c>
      <c r="CJ399" s="63" t="e">
        <f>IF(LEN('Описание предлагаемого товара'!#REF!)&gt;0,'Описание предлагаемого товара'!#REF!,"")</f>
        <v>#REF!</v>
      </c>
      <c r="CK399" s="91" t="e">
        <f t="shared" ref="CK399:CL399" si="3786">IFERROR(REPLACE(CJ399,FIND(CHAR(10),CJ399,1),1,""),CJ399)</f>
        <v>#REF!</v>
      </c>
      <c r="CL399" s="91" t="e">
        <f t="shared" si="3786"/>
        <v>#REF!</v>
      </c>
      <c r="CM399" s="91" t="e">
        <f t="shared" si="3235"/>
        <v>#REF!</v>
      </c>
      <c r="CN399" s="91" t="e">
        <f t="shared" si="3236"/>
        <v>#REF!</v>
      </c>
      <c r="CO399" s="91" t="e">
        <f t="shared" si="3237"/>
        <v>#REF!</v>
      </c>
      <c r="CP399" s="90" t="e">
        <f>IF(AU399="Не указан реестровый номер (мера нац.режима Запрет)","",IF(CI399="нет","",IF(CU399="да","исключение(не смотрим баллы)",IFERROR(IF(CI399*1&gt;0,IFERROR(IF(VLOOKUP(CI399*1,Обработ.выгрузка_реестра_РФ!$A:$G,7,)=0,"Баллы не установлены",VLOOKUP(CI399*1,Обработ.выгрузка_реестра_РФ!$A:$G,7,)),IF(LEN(CI399)&gt;14,"","нет номера в реестре РФ")),""),IF(LEN(CI399)=0,"","Некорректный реестровый номер")))))</f>
        <v>#REF!</v>
      </c>
      <c r="CQ399" s="33" t="e">
        <f>IF(LEN(C399)&gt;0,IFERROR(IF(LEN(H399)&gt;0,IF(LEN(VLOOKUP(H399,'исключения(не_смотрим_баллы)'!$A:$C,1,))&gt;0,"да","нет"),"не введен ОКПД2"),"нет"),"")</f>
        <v>#REF!</v>
      </c>
      <c r="CR399" s="33" t="e">
        <f ca="1">IF(CQ399="да",IF(TODAY()&lt;VLOOKUP(H399,'исключения(не_смотрим_баллы)'!$A:$C,3,),"да","нет"),"")</f>
        <v>#REF!</v>
      </c>
      <c r="CS399" s="33" t="str">
        <f>IFERROR(IF(CQ399="да",IF(VLOOKUP(CI399*1,Обработ.выгрузка_реестра_РФ!$A:$G,2,)&lt;VLOOKUP(H399,'исключения(не_смотрим_баллы)'!$A:$C,2,),"да","нет"),""),"")</f>
        <v/>
      </c>
      <c r="CT399" s="24"/>
      <c r="CU399" s="33" t="e">
        <f t="shared" si="3249"/>
        <v>#REF!</v>
      </c>
      <c r="CV399" s="91" t="e">
        <f t="shared" si="3250"/>
        <v>#REF!</v>
      </c>
      <c r="CW399" s="27" t="e">
        <f t="shared" si="3251"/>
        <v>#REF!</v>
      </c>
      <c r="CX399" s="26" t="e">
        <f t="shared" si="3180"/>
        <v>#REF!</v>
      </c>
      <c r="CY399" s="64" t="e">
        <f>IF(LEN('Описание предлагаемого товара'!#REF!)&gt;0,'Описание предлагаемого товара'!#REF!,"")</f>
        <v>#REF!</v>
      </c>
      <c r="CZ399" s="95" t="e">
        <f t="shared" si="3238"/>
        <v>#REF!</v>
      </c>
      <c r="DA399" s="95" t="e">
        <f t="shared" ref="DA399" si="3787">IFERROR(REPLACE(CZ399,FIND(" ",CZ399,1),1,""),CZ399)</f>
        <v>#REF!</v>
      </c>
      <c r="DB399" s="95" t="e">
        <f t="shared" si="3182"/>
        <v>#REF!</v>
      </c>
      <c r="DC399" s="95" t="e">
        <f t="shared" ref="DC399:DD399" si="3788">IFERROR(REPLACE(DB399,FIND("г.",DB399,1),2,""),DB399)</f>
        <v>#REF!</v>
      </c>
      <c r="DD399" s="95" t="e">
        <f t="shared" si="3788"/>
        <v>#REF!</v>
      </c>
      <c r="DE399" s="95" t="e">
        <f t="shared" ref="DE399:DF399" si="3789">IFERROR(REPLACE(DD399,FIND("г",DD399,1),1,""),DD399)</f>
        <v>#REF!</v>
      </c>
      <c r="DF399" s="95" t="e">
        <f t="shared" si="3789"/>
        <v>#REF!</v>
      </c>
      <c r="DG399" s="95" t="e">
        <f t="shared" si="3255"/>
        <v>#REF!</v>
      </c>
      <c r="DH399" s="25" t="str">
        <f>IFERROR(VLOOKUP(CI399*1,Обработ.выгрузка_реестра_РФ!$A:$G,5,),"")</f>
        <v/>
      </c>
      <c r="DI399" s="27" t="str">
        <f t="shared" si="3265"/>
        <v/>
      </c>
      <c r="DJ399" s="27" t="str">
        <f t="shared" ca="1" si="3242"/>
        <v/>
      </c>
      <c r="DK399" s="63" t="e">
        <f>IF(LEN('Описание предлагаемого товара'!#REF!)&gt;0,'Описание предлагаемого товара'!#REF!,"")</f>
        <v>#REF!</v>
      </c>
      <c r="DL399" s="63" t="e">
        <f>IF(LEN('Описание предлагаемого товара'!#REF!)&gt;0,'Описание предлагаемого товара'!#REF!,"")</f>
        <v>#REF!</v>
      </c>
      <c r="DM399" s="32"/>
    </row>
    <row r="400" spans="1:117" ht="48.75" customHeight="1" x14ac:dyDescent="0.25">
      <c r="A400" s="61" t="e">
        <f>IF(LEN('Описание предлагаемого товара'!#REF!)&gt;0,'Описание предлагаемого товара'!#REF!,"")</f>
        <v>#REF!</v>
      </c>
      <c r="B400" s="65" t="e">
        <f>IF(LEN('Описание предлагаемого товара'!#REF!)&gt;0,'Описание предлагаемого товара'!#REF!,"")</f>
        <v>#REF!</v>
      </c>
      <c r="C400" s="61" t="e">
        <f>IF(LEN('Описание предлагаемого товара'!#REF!)&gt;0,'Описание предлагаемого товара'!#REF!,"")</f>
        <v>#REF!</v>
      </c>
      <c r="D400" s="61" t="e">
        <f>IF(LEN('Описание предлагаемого товара'!#REF!)&gt;0,'Описание предлагаемого товара'!#REF!,"")</f>
        <v>#REF!</v>
      </c>
      <c r="E400" s="61" t="e">
        <f>IF(LEN('Описание предлагаемого товара'!#REF!)&gt;0,'Описание предлагаемого товара'!#REF!,"")</f>
        <v>#REF!</v>
      </c>
      <c r="F400" s="61" t="e">
        <f>IF(LEN('Описание предлагаемого товара'!#REF!)&gt;0,'Описание предлагаемого товара'!#REF!,"")</f>
        <v>#REF!</v>
      </c>
      <c r="G400" s="61" t="e">
        <f>IF(LEN('Описание предлагаемого товара'!#REF!)&gt;0,'Описание предлагаемого товара'!#REF!,"")</f>
        <v>#REF!</v>
      </c>
      <c r="H400" s="61" t="e">
        <f>IF(LEN('Описание предлагаемого товара'!#REF!)&gt;0,'Описание предлагаемого товара'!#REF!,"")</f>
        <v>#REF!</v>
      </c>
      <c r="I400" s="61" t="e">
        <f>IF(LEN('Описание предлагаемого товара'!#REF!)&gt;0,'Описание предлагаемого товара'!#REF!,"")</f>
        <v>#REF!</v>
      </c>
      <c r="J400" s="38" t="str">
        <f>IFERROR(VLOOKUP(B400,SAP!$A:$E,5,),"")</f>
        <v/>
      </c>
      <c r="K400" s="40" t="str">
        <f t="shared" si="3185"/>
        <v/>
      </c>
      <c r="L400" s="61" t="e">
        <f>IF(LEN('Описание предлагаемого товара'!#REF!)&gt;0,IFERROR('Описание предлагаемого товара'!#REF!*1,""),"")</f>
        <v>#REF!</v>
      </c>
      <c r="M400" s="39" t="str">
        <f>IFERROR(VLOOKUP(B400,SAP!$A:$E,2,),"")</f>
        <v/>
      </c>
      <c r="N400" s="41" t="str">
        <f t="shared" si="3321"/>
        <v/>
      </c>
      <c r="O400" s="39" t="str">
        <f t="shared" si="3172"/>
        <v/>
      </c>
      <c r="P400" s="36" t="e">
        <f>IF(LEN('Описание предлагаемого товара'!#REF!)&gt;0,'Описание предлагаемого товара'!#REF!,"")</f>
        <v>#REF!</v>
      </c>
      <c r="Q40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00" s="37" t="e">
        <f>IF(LEN('Описание предлагаемого товара'!#REF!)&gt;0,'Описание предлагаемого товара'!#REF!,"")</f>
        <v>#REF!</v>
      </c>
      <c r="S400" s="37" t="e">
        <f>IF(LEN('Описание предлагаемого товара'!#REF!)&gt;0,'Описание предлагаемого товара'!#REF!,"")</f>
        <v>#REF!</v>
      </c>
      <c r="T40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00" s="23" t="str">
        <f>IFERROR(VLOOKUP(CI400*1,Обработ.выгрузка_реестра_РФ!$A:$G,6,),"")</f>
        <v/>
      </c>
      <c r="V400" s="61" t="e">
        <f>IF(LEN('Описание предлагаемого товара'!#REF!)&gt;0,'Описание предлагаемого товара'!#REF!,"")</f>
        <v>#REF!</v>
      </c>
      <c r="W400" s="62" t="e">
        <f>IF(LEN('Описание предлагаемого товара'!#REF!)&gt;0,'Описание предлагаемого товара'!#REF!,"")</f>
        <v>#REF!</v>
      </c>
      <c r="X400" s="91" t="e">
        <f t="shared" ref="X400:Y400" si="3790">IFERROR(REPLACE(W400,FIND(CHAR(10),W400,1),1," "),W400)</f>
        <v>#REF!</v>
      </c>
      <c r="Y400" s="91" t="e">
        <f t="shared" si="3790"/>
        <v>#REF!</v>
      </c>
      <c r="Z400" s="91" t="e">
        <f t="shared" si="3187"/>
        <v>#REF!</v>
      </c>
      <c r="AA400" s="91" t="e">
        <f t="shared" si="3188"/>
        <v>#REF!</v>
      </c>
      <c r="AB400" s="91" t="e">
        <f t="shared" si="3189"/>
        <v>#REF!</v>
      </c>
      <c r="AC400" s="91" t="e">
        <f t="shared" ref="AC400:AF400" si="3791">IFERROR(REPLACE(AB400,FIND("  ",AB400,1),2," "),AB400)</f>
        <v>#REF!</v>
      </c>
      <c r="AD400" s="91" t="e">
        <f t="shared" si="3791"/>
        <v>#REF!</v>
      </c>
      <c r="AE400" s="91" t="e">
        <f t="shared" si="3791"/>
        <v>#REF!</v>
      </c>
      <c r="AF400" s="91" t="e">
        <f t="shared" si="3791"/>
        <v>#REF!</v>
      </c>
      <c r="AG400" s="23" t="str">
        <f>IFERROR(VLOOKUP(CI400*1,Обработ.выгрузка_реестра_РФ!$A:$G,4,),"")</f>
        <v/>
      </c>
      <c r="AH400" s="91" t="str">
        <f t="shared" ref="AH400:AI400" si="3792">IFERROR(REPLACE(AG400,FIND("-",AG400,1),1,"*"),AG400)</f>
        <v/>
      </c>
      <c r="AI400" s="91" t="str">
        <f t="shared" si="3792"/>
        <v/>
      </c>
      <c r="AJ400" s="27" t="str">
        <f t="shared" si="3287"/>
        <v/>
      </c>
      <c r="AK400" s="63" t="e">
        <f>IF(LEN('Описание предлагаемого товара'!#REF!)&gt;0,'Описание предлагаемого товара'!#REF!,"")</f>
        <v>#REF!</v>
      </c>
      <c r="AL400" s="91" t="e">
        <f t="shared" ref="AL400:AM400" si="3793">IFERROR(REPLACE(AK400,FIND(CHAR(10),AK400,1),1,""),AK400)</f>
        <v>#REF!</v>
      </c>
      <c r="AM400" s="91" t="e">
        <f t="shared" si="3793"/>
        <v>#REF!</v>
      </c>
      <c r="AN400" s="91" t="e">
        <f t="shared" ref="AN400:AR400" si="3794">IFERROR(REPLACE(AM400,FIND(" ",AM400,1),1,""),AM400)</f>
        <v>#REF!</v>
      </c>
      <c r="AO400" s="91" t="e">
        <f t="shared" si="3794"/>
        <v>#REF!</v>
      </c>
      <c r="AP400" s="91" t="e">
        <f t="shared" si="3794"/>
        <v>#REF!</v>
      </c>
      <c r="AQ400" s="91" t="e">
        <f t="shared" si="3794"/>
        <v>#REF!</v>
      </c>
      <c r="AR400" s="91" t="e">
        <f t="shared" si="3794"/>
        <v>#REF!</v>
      </c>
      <c r="AS400" s="91" t="e">
        <f t="shared" si="3194"/>
        <v>#REF!</v>
      </c>
      <c r="AT400" s="91" t="e">
        <f t="shared" si="3195"/>
        <v>#REF!</v>
      </c>
      <c r="AU400" s="32" t="e">
        <f t="shared" si="3178"/>
        <v>#REF!</v>
      </c>
      <c r="AV400" s="93" t="e">
        <f>'Описание предлагаемого товара'!#REF!</f>
        <v>#REF!</v>
      </c>
      <c r="AW400" s="91" t="e">
        <f>MIN(SEARCH({0,1,2,3,4,5,6,7,8,9},AV400&amp; "0123456789"))</f>
        <v>#REF!</v>
      </c>
      <c r="AX400" s="91" t="str">
        <f t="shared" si="3196"/>
        <v/>
      </c>
      <c r="AY400" s="91" t="str">
        <f t="shared" si="3197"/>
        <v/>
      </c>
      <c r="AZ400" s="91" t="str">
        <f t="shared" si="3198"/>
        <v/>
      </c>
      <c r="BA400" s="91" t="str">
        <f t="shared" si="3199"/>
        <v/>
      </c>
      <c r="BB400" s="91" t="str">
        <f t="shared" si="3200"/>
        <v/>
      </c>
      <c r="BC400" s="91" t="str">
        <f t="shared" si="3201"/>
        <v/>
      </c>
      <c r="BD400" s="91" t="str">
        <f t="shared" si="3202"/>
        <v/>
      </c>
      <c r="BE400" s="91" t="str">
        <f t="shared" si="3203"/>
        <v/>
      </c>
      <c r="BF400" s="91" t="str">
        <f t="shared" si="3204"/>
        <v/>
      </c>
      <c r="BG400" s="91" t="str">
        <f t="shared" si="3205"/>
        <v/>
      </c>
      <c r="BH400" s="91" t="str">
        <f t="shared" si="3206"/>
        <v/>
      </c>
      <c r="BI400" s="91" t="str">
        <f t="shared" si="3207"/>
        <v/>
      </c>
      <c r="BJ400" s="91" t="str">
        <f t="shared" si="3208"/>
        <v/>
      </c>
      <c r="BK400" s="91" t="str">
        <f t="shared" si="3209"/>
        <v/>
      </c>
      <c r="BL400" s="91" t="str">
        <f t="shared" si="3210"/>
        <v/>
      </c>
      <c r="BM400" s="91" t="str">
        <f t="shared" si="3211"/>
        <v/>
      </c>
      <c r="BN400" s="91" t="str">
        <f t="shared" si="3212"/>
        <v/>
      </c>
      <c r="BO400" s="91" t="str">
        <f t="shared" si="3213"/>
        <v/>
      </c>
      <c r="BP400" s="91" t="str">
        <f t="shared" si="3214"/>
        <v/>
      </c>
      <c r="BQ400" s="91" t="str">
        <f t="shared" si="3215"/>
        <v/>
      </c>
      <c r="BR400" s="91" t="str">
        <f t="shared" si="3216"/>
        <v/>
      </c>
      <c r="BS400" s="91" t="str">
        <f t="shared" si="3217"/>
        <v/>
      </c>
      <c r="BT400" s="91" t="str">
        <f t="shared" si="3218"/>
        <v/>
      </c>
      <c r="BU400" s="91" t="str">
        <f t="shared" si="3219"/>
        <v/>
      </c>
      <c r="BV400" s="91" t="str">
        <f t="shared" si="3220"/>
        <v/>
      </c>
      <c r="BW400" s="91" t="str">
        <f t="shared" si="3221"/>
        <v/>
      </c>
      <c r="BX400" s="91" t="str">
        <f t="shared" si="3222"/>
        <v/>
      </c>
      <c r="BY400" s="91" t="str">
        <f t="shared" si="3223"/>
        <v/>
      </c>
      <c r="BZ400" s="91" t="str">
        <f t="shared" si="3224"/>
        <v/>
      </c>
      <c r="CA400" s="91" t="str">
        <f t="shared" si="3225"/>
        <v/>
      </c>
      <c r="CB400" s="91" t="str">
        <f t="shared" si="3226"/>
        <v/>
      </c>
      <c r="CC400" s="91" t="str">
        <f t="shared" si="3227"/>
        <v/>
      </c>
      <c r="CD400" s="91" t="str">
        <f t="shared" si="3228"/>
        <v/>
      </c>
      <c r="CE400" s="91" t="str">
        <f t="shared" si="3229"/>
        <v/>
      </c>
      <c r="CF400" s="91" t="str">
        <f t="shared" si="3230"/>
        <v/>
      </c>
      <c r="CG400" s="91" t="str">
        <f t="shared" si="3231"/>
        <v/>
      </c>
      <c r="CH400" s="91" t="str">
        <f t="shared" si="3232"/>
        <v/>
      </c>
      <c r="CI400" s="91" t="str">
        <f t="shared" si="3233"/>
        <v>нет</v>
      </c>
      <c r="CJ400" s="63" t="e">
        <f>IF(LEN('Описание предлагаемого товара'!#REF!)&gt;0,'Описание предлагаемого товара'!#REF!,"")</f>
        <v>#REF!</v>
      </c>
      <c r="CK400" s="91" t="e">
        <f t="shared" ref="CK400:CL400" si="3795">IFERROR(REPLACE(CJ400,FIND(CHAR(10),CJ400,1),1,""),CJ400)</f>
        <v>#REF!</v>
      </c>
      <c r="CL400" s="91" t="e">
        <f t="shared" si="3795"/>
        <v>#REF!</v>
      </c>
      <c r="CM400" s="91" t="e">
        <f t="shared" si="3235"/>
        <v>#REF!</v>
      </c>
      <c r="CN400" s="91" t="e">
        <f t="shared" si="3236"/>
        <v>#REF!</v>
      </c>
      <c r="CO400" s="91" t="e">
        <f t="shared" si="3237"/>
        <v>#REF!</v>
      </c>
      <c r="CP400" s="90" t="e">
        <f>IF(AU400="Не указан реестровый номер (мера нац.режима Запрет)","",IF(CI400="нет","",IF(CU400="да","исключение(не смотрим баллы)",IFERROR(IF(CI400*1&gt;0,IFERROR(IF(VLOOKUP(CI400*1,Обработ.выгрузка_реестра_РФ!$A:$G,7,)=0,"Баллы не установлены",VLOOKUP(CI400*1,Обработ.выгрузка_реестра_РФ!$A:$G,7,)),IF(LEN(CI400)&gt;14,"","нет номера в реестре РФ")),""),IF(LEN(CI400)=0,"","Некорректный реестровый номер")))))</f>
        <v>#REF!</v>
      </c>
      <c r="CQ400" s="33" t="e">
        <f>IF(LEN(C400)&gt;0,IFERROR(IF(LEN(H400)&gt;0,IF(LEN(VLOOKUP(H400,'исключения(не_смотрим_баллы)'!$A:$C,1,))&gt;0,"да","нет"),"не введен ОКПД2"),"нет"),"")</f>
        <v>#REF!</v>
      </c>
      <c r="CR400" s="33" t="e">
        <f ca="1">IF(CQ400="да",IF(TODAY()&lt;VLOOKUP(H400,'исключения(не_смотрим_баллы)'!$A:$C,3,),"да","нет"),"")</f>
        <v>#REF!</v>
      </c>
      <c r="CS400" s="33" t="str">
        <f>IFERROR(IF(CQ400="да",IF(VLOOKUP(CI400*1,Обработ.выгрузка_реестра_РФ!$A:$G,2,)&lt;VLOOKUP(H400,'исключения(не_смотрим_баллы)'!$A:$C,2,),"да","нет"),""),"")</f>
        <v/>
      </c>
      <c r="CT400" s="24"/>
      <c r="CU400" s="33" t="e">
        <f t="shared" si="3249"/>
        <v>#REF!</v>
      </c>
      <c r="CV400" s="91" t="e">
        <f t="shared" si="3250"/>
        <v>#REF!</v>
      </c>
      <c r="CW400" s="27" t="e">
        <f t="shared" si="3251"/>
        <v>#REF!</v>
      </c>
      <c r="CX400" s="26" t="e">
        <f t="shared" si="3180"/>
        <v>#REF!</v>
      </c>
      <c r="CY400" s="64" t="e">
        <f>IF(LEN('Описание предлагаемого товара'!#REF!)&gt;0,'Описание предлагаемого товара'!#REF!,"")</f>
        <v>#REF!</v>
      </c>
      <c r="CZ400" s="95" t="e">
        <f t="shared" si="3238"/>
        <v>#REF!</v>
      </c>
      <c r="DA400" s="95" t="e">
        <f t="shared" ref="DA400" si="3796">IFERROR(REPLACE(CZ400,FIND(" ",CZ400,1),1,""),CZ400)</f>
        <v>#REF!</v>
      </c>
      <c r="DB400" s="95" t="e">
        <f t="shared" si="3182"/>
        <v>#REF!</v>
      </c>
      <c r="DC400" s="95" t="e">
        <f t="shared" ref="DC400:DD400" si="3797">IFERROR(REPLACE(DB400,FIND("г.",DB400,1),2,""),DB400)</f>
        <v>#REF!</v>
      </c>
      <c r="DD400" s="95" t="e">
        <f t="shared" si="3797"/>
        <v>#REF!</v>
      </c>
      <c r="DE400" s="95" t="e">
        <f t="shared" ref="DE400:DF400" si="3798">IFERROR(REPLACE(DD400,FIND("г",DD400,1),1,""),DD400)</f>
        <v>#REF!</v>
      </c>
      <c r="DF400" s="95" t="e">
        <f t="shared" si="3798"/>
        <v>#REF!</v>
      </c>
      <c r="DG400" s="95" t="e">
        <f t="shared" si="3255"/>
        <v>#REF!</v>
      </c>
      <c r="DH400" s="25" t="str">
        <f>IFERROR(VLOOKUP(CI400*1,Обработ.выгрузка_реестра_РФ!$A:$G,5,),"")</f>
        <v/>
      </c>
      <c r="DI400" s="27" t="str">
        <f t="shared" si="3265"/>
        <v/>
      </c>
      <c r="DJ400" s="27" t="str">
        <f t="shared" ca="1" si="3242"/>
        <v/>
      </c>
      <c r="DK400" s="63" t="e">
        <f>IF(LEN('Описание предлагаемого товара'!#REF!)&gt;0,'Описание предлагаемого товара'!#REF!,"")</f>
        <v>#REF!</v>
      </c>
      <c r="DL400" s="63" t="e">
        <f>IF(LEN('Описание предлагаемого товара'!#REF!)&gt;0,'Описание предлагаемого товара'!#REF!,"")</f>
        <v>#REF!</v>
      </c>
      <c r="DM400" s="32"/>
    </row>
    <row r="401" spans="1:117" ht="48.75" customHeight="1" x14ac:dyDescent="0.25">
      <c r="A401" s="61" t="e">
        <f>IF(LEN('Описание предлагаемого товара'!#REF!)&gt;0,'Описание предлагаемого товара'!#REF!,"")</f>
        <v>#REF!</v>
      </c>
      <c r="B401" s="65" t="e">
        <f>IF(LEN('Описание предлагаемого товара'!#REF!)&gt;0,'Описание предлагаемого товара'!#REF!,"")</f>
        <v>#REF!</v>
      </c>
      <c r="C401" s="61" t="e">
        <f>IF(LEN('Описание предлагаемого товара'!#REF!)&gt;0,'Описание предлагаемого товара'!#REF!,"")</f>
        <v>#REF!</v>
      </c>
      <c r="D401" s="61" t="e">
        <f>IF(LEN('Описание предлагаемого товара'!#REF!)&gt;0,'Описание предлагаемого товара'!#REF!,"")</f>
        <v>#REF!</v>
      </c>
      <c r="E401" s="61" t="e">
        <f>IF(LEN('Описание предлагаемого товара'!#REF!)&gt;0,'Описание предлагаемого товара'!#REF!,"")</f>
        <v>#REF!</v>
      </c>
      <c r="F401" s="61" t="e">
        <f>IF(LEN('Описание предлагаемого товара'!#REF!)&gt;0,'Описание предлагаемого товара'!#REF!,"")</f>
        <v>#REF!</v>
      </c>
      <c r="G401" s="61" t="e">
        <f>IF(LEN('Описание предлагаемого товара'!#REF!)&gt;0,'Описание предлагаемого товара'!#REF!,"")</f>
        <v>#REF!</v>
      </c>
      <c r="H401" s="61" t="e">
        <f>IF(LEN('Описание предлагаемого товара'!#REF!)&gt;0,'Описание предлагаемого товара'!#REF!,"")</f>
        <v>#REF!</v>
      </c>
      <c r="I401" s="61" t="e">
        <f>IF(LEN('Описание предлагаемого товара'!#REF!)&gt;0,'Описание предлагаемого товара'!#REF!,"")</f>
        <v>#REF!</v>
      </c>
      <c r="J401" s="38" t="str">
        <f>IFERROR(VLOOKUP(B401,SAP!$A:$E,5,),"")</f>
        <v/>
      </c>
      <c r="K401" s="40" t="str">
        <f t="shared" si="3185"/>
        <v/>
      </c>
      <c r="L401" s="61" t="e">
        <f>IF(LEN('Описание предлагаемого товара'!#REF!)&gt;0,IFERROR('Описание предлагаемого товара'!#REF!*1,""),"")</f>
        <v>#REF!</v>
      </c>
      <c r="M401" s="39" t="str">
        <f>IFERROR(VLOOKUP(B401,SAP!$A:$E,2,),"")</f>
        <v/>
      </c>
      <c r="N401" s="41" t="str">
        <f t="shared" si="3321"/>
        <v/>
      </c>
      <c r="O401" s="39" t="str">
        <f t="shared" si="3172"/>
        <v/>
      </c>
      <c r="P401" s="36" t="e">
        <f>IF(LEN('Описание предлагаемого товара'!#REF!)&gt;0,'Описание предлагаемого товара'!#REF!,"")</f>
        <v>#REF!</v>
      </c>
      <c r="Q40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01" s="37" t="e">
        <f>IF(LEN('Описание предлагаемого товара'!#REF!)&gt;0,'Описание предлагаемого товара'!#REF!,"")</f>
        <v>#REF!</v>
      </c>
      <c r="S401" s="37" t="e">
        <f>IF(LEN('Описание предлагаемого товара'!#REF!)&gt;0,'Описание предлагаемого товара'!#REF!,"")</f>
        <v>#REF!</v>
      </c>
      <c r="T40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01" s="23" t="str">
        <f>IFERROR(VLOOKUP(CI401*1,Обработ.выгрузка_реестра_РФ!$A:$G,6,),"")</f>
        <v/>
      </c>
      <c r="V401" s="61" t="e">
        <f>IF(LEN('Описание предлагаемого товара'!#REF!)&gt;0,'Описание предлагаемого товара'!#REF!,"")</f>
        <v>#REF!</v>
      </c>
      <c r="W401" s="62" t="e">
        <f>IF(LEN('Описание предлагаемого товара'!#REF!)&gt;0,'Описание предлагаемого товара'!#REF!,"")</f>
        <v>#REF!</v>
      </c>
      <c r="X401" s="91" t="e">
        <f t="shared" ref="X401:Y401" si="3799">IFERROR(REPLACE(W401,FIND(CHAR(10),W401,1),1," "),W401)</f>
        <v>#REF!</v>
      </c>
      <c r="Y401" s="91" t="e">
        <f t="shared" si="3799"/>
        <v>#REF!</v>
      </c>
      <c r="Z401" s="91" t="e">
        <f t="shared" si="3187"/>
        <v>#REF!</v>
      </c>
      <c r="AA401" s="91" t="e">
        <f t="shared" si="3188"/>
        <v>#REF!</v>
      </c>
      <c r="AB401" s="91" t="e">
        <f t="shared" si="3189"/>
        <v>#REF!</v>
      </c>
      <c r="AC401" s="91" t="e">
        <f t="shared" ref="AC401:AF401" si="3800">IFERROR(REPLACE(AB401,FIND("  ",AB401,1),2," "),AB401)</f>
        <v>#REF!</v>
      </c>
      <c r="AD401" s="91" t="e">
        <f t="shared" si="3800"/>
        <v>#REF!</v>
      </c>
      <c r="AE401" s="91" t="e">
        <f t="shared" si="3800"/>
        <v>#REF!</v>
      </c>
      <c r="AF401" s="91" t="e">
        <f t="shared" si="3800"/>
        <v>#REF!</v>
      </c>
      <c r="AG401" s="23" t="str">
        <f>IFERROR(VLOOKUP(CI401*1,Обработ.выгрузка_реестра_РФ!$A:$G,4,),"")</f>
        <v/>
      </c>
      <c r="AH401" s="91" t="str">
        <f t="shared" ref="AH401:AI401" si="3801">IFERROR(REPLACE(AG401,FIND("-",AG401,1),1,"*"),AG401)</f>
        <v/>
      </c>
      <c r="AI401" s="91" t="str">
        <f t="shared" si="3801"/>
        <v/>
      </c>
      <c r="AJ401" s="27" t="str">
        <f t="shared" si="3287"/>
        <v/>
      </c>
      <c r="AK401" s="63" t="e">
        <f>IF(LEN('Описание предлагаемого товара'!#REF!)&gt;0,'Описание предлагаемого товара'!#REF!,"")</f>
        <v>#REF!</v>
      </c>
      <c r="AL401" s="91" t="e">
        <f t="shared" ref="AL401:AM401" si="3802">IFERROR(REPLACE(AK401,FIND(CHAR(10),AK401,1),1,""),AK401)</f>
        <v>#REF!</v>
      </c>
      <c r="AM401" s="91" t="e">
        <f t="shared" si="3802"/>
        <v>#REF!</v>
      </c>
      <c r="AN401" s="91" t="e">
        <f t="shared" ref="AN401:AR401" si="3803">IFERROR(REPLACE(AM401,FIND(" ",AM401,1),1,""),AM401)</f>
        <v>#REF!</v>
      </c>
      <c r="AO401" s="91" t="e">
        <f t="shared" si="3803"/>
        <v>#REF!</v>
      </c>
      <c r="AP401" s="91" t="e">
        <f t="shared" si="3803"/>
        <v>#REF!</v>
      </c>
      <c r="AQ401" s="91" t="e">
        <f t="shared" si="3803"/>
        <v>#REF!</v>
      </c>
      <c r="AR401" s="91" t="e">
        <f t="shared" si="3803"/>
        <v>#REF!</v>
      </c>
      <c r="AS401" s="91" t="e">
        <f t="shared" si="3194"/>
        <v>#REF!</v>
      </c>
      <c r="AT401" s="91" t="e">
        <f t="shared" si="3195"/>
        <v>#REF!</v>
      </c>
      <c r="AU401" s="32" t="e">
        <f t="shared" si="3178"/>
        <v>#REF!</v>
      </c>
      <c r="AV401" s="93" t="e">
        <f>'Описание предлагаемого товара'!#REF!</f>
        <v>#REF!</v>
      </c>
      <c r="AW401" s="91" t="e">
        <f>MIN(SEARCH({0,1,2,3,4,5,6,7,8,9},AV401&amp; "0123456789"))</f>
        <v>#REF!</v>
      </c>
      <c r="AX401" s="91" t="str">
        <f t="shared" si="3196"/>
        <v/>
      </c>
      <c r="AY401" s="91" t="str">
        <f t="shared" si="3197"/>
        <v/>
      </c>
      <c r="AZ401" s="91" t="str">
        <f t="shared" si="3198"/>
        <v/>
      </c>
      <c r="BA401" s="91" t="str">
        <f t="shared" si="3199"/>
        <v/>
      </c>
      <c r="BB401" s="91" t="str">
        <f t="shared" si="3200"/>
        <v/>
      </c>
      <c r="BC401" s="91" t="str">
        <f t="shared" si="3201"/>
        <v/>
      </c>
      <c r="BD401" s="91" t="str">
        <f t="shared" si="3202"/>
        <v/>
      </c>
      <c r="BE401" s="91" t="str">
        <f t="shared" si="3203"/>
        <v/>
      </c>
      <c r="BF401" s="91" t="str">
        <f t="shared" si="3204"/>
        <v/>
      </c>
      <c r="BG401" s="91" t="str">
        <f t="shared" si="3205"/>
        <v/>
      </c>
      <c r="BH401" s="91" t="str">
        <f t="shared" si="3206"/>
        <v/>
      </c>
      <c r="BI401" s="91" t="str">
        <f t="shared" si="3207"/>
        <v/>
      </c>
      <c r="BJ401" s="91" t="str">
        <f t="shared" si="3208"/>
        <v/>
      </c>
      <c r="BK401" s="91" t="str">
        <f t="shared" si="3209"/>
        <v/>
      </c>
      <c r="BL401" s="91" t="str">
        <f t="shared" si="3210"/>
        <v/>
      </c>
      <c r="BM401" s="91" t="str">
        <f t="shared" si="3211"/>
        <v/>
      </c>
      <c r="BN401" s="91" t="str">
        <f t="shared" si="3212"/>
        <v/>
      </c>
      <c r="BO401" s="91" t="str">
        <f t="shared" si="3213"/>
        <v/>
      </c>
      <c r="BP401" s="91" t="str">
        <f t="shared" si="3214"/>
        <v/>
      </c>
      <c r="BQ401" s="91" t="str">
        <f t="shared" si="3215"/>
        <v/>
      </c>
      <c r="BR401" s="91" t="str">
        <f t="shared" si="3216"/>
        <v/>
      </c>
      <c r="BS401" s="91" t="str">
        <f t="shared" si="3217"/>
        <v/>
      </c>
      <c r="BT401" s="91" t="str">
        <f t="shared" si="3218"/>
        <v/>
      </c>
      <c r="BU401" s="91" t="str">
        <f t="shared" si="3219"/>
        <v/>
      </c>
      <c r="BV401" s="91" t="str">
        <f t="shared" si="3220"/>
        <v/>
      </c>
      <c r="BW401" s="91" t="str">
        <f t="shared" si="3221"/>
        <v/>
      </c>
      <c r="BX401" s="91" t="str">
        <f t="shared" si="3222"/>
        <v/>
      </c>
      <c r="BY401" s="91" t="str">
        <f t="shared" si="3223"/>
        <v/>
      </c>
      <c r="BZ401" s="91" t="str">
        <f t="shared" si="3224"/>
        <v/>
      </c>
      <c r="CA401" s="91" t="str">
        <f t="shared" si="3225"/>
        <v/>
      </c>
      <c r="CB401" s="91" t="str">
        <f t="shared" si="3226"/>
        <v/>
      </c>
      <c r="CC401" s="91" t="str">
        <f t="shared" si="3227"/>
        <v/>
      </c>
      <c r="CD401" s="91" t="str">
        <f t="shared" si="3228"/>
        <v/>
      </c>
      <c r="CE401" s="91" t="str">
        <f t="shared" si="3229"/>
        <v/>
      </c>
      <c r="CF401" s="91" t="str">
        <f t="shared" si="3230"/>
        <v/>
      </c>
      <c r="CG401" s="91" t="str">
        <f t="shared" si="3231"/>
        <v/>
      </c>
      <c r="CH401" s="91" t="str">
        <f t="shared" si="3232"/>
        <v/>
      </c>
      <c r="CI401" s="91" t="str">
        <f t="shared" si="3233"/>
        <v>нет</v>
      </c>
      <c r="CJ401" s="63" t="e">
        <f>IF(LEN('Описание предлагаемого товара'!#REF!)&gt;0,'Описание предлагаемого товара'!#REF!,"")</f>
        <v>#REF!</v>
      </c>
      <c r="CK401" s="91" t="e">
        <f t="shared" ref="CK401:CL401" si="3804">IFERROR(REPLACE(CJ401,FIND(CHAR(10),CJ401,1),1,""),CJ401)</f>
        <v>#REF!</v>
      </c>
      <c r="CL401" s="91" t="e">
        <f t="shared" si="3804"/>
        <v>#REF!</v>
      </c>
      <c r="CM401" s="91" t="e">
        <f t="shared" si="3235"/>
        <v>#REF!</v>
      </c>
      <c r="CN401" s="91" t="e">
        <f t="shared" si="3236"/>
        <v>#REF!</v>
      </c>
      <c r="CO401" s="91" t="e">
        <f t="shared" si="3237"/>
        <v>#REF!</v>
      </c>
      <c r="CP401" s="90" t="e">
        <f>IF(AU401="Не указан реестровый номер (мера нац.режима Запрет)","",IF(CI401="нет","",IF(CU401="да","исключение(не смотрим баллы)",IFERROR(IF(CI401*1&gt;0,IFERROR(IF(VLOOKUP(CI401*1,Обработ.выгрузка_реестра_РФ!$A:$G,7,)=0,"Баллы не установлены",VLOOKUP(CI401*1,Обработ.выгрузка_реестра_РФ!$A:$G,7,)),IF(LEN(CI401)&gt;14,"","нет номера в реестре РФ")),""),IF(LEN(CI401)=0,"","Некорректный реестровый номер")))))</f>
        <v>#REF!</v>
      </c>
      <c r="CQ401" s="33" t="e">
        <f>IF(LEN(C401)&gt;0,IFERROR(IF(LEN(H401)&gt;0,IF(LEN(VLOOKUP(H401,'исключения(не_смотрим_баллы)'!$A:$C,1,))&gt;0,"да","нет"),"не введен ОКПД2"),"нет"),"")</f>
        <v>#REF!</v>
      </c>
      <c r="CR401" s="33" t="e">
        <f ca="1">IF(CQ401="да",IF(TODAY()&lt;VLOOKUP(H401,'исключения(не_смотрим_баллы)'!$A:$C,3,),"да","нет"),"")</f>
        <v>#REF!</v>
      </c>
      <c r="CS401" s="33" t="str">
        <f>IFERROR(IF(CQ401="да",IF(VLOOKUP(CI401*1,Обработ.выгрузка_реестра_РФ!$A:$G,2,)&lt;VLOOKUP(H401,'исключения(не_смотрим_баллы)'!$A:$C,2,),"да","нет"),""),"")</f>
        <v/>
      </c>
      <c r="CT401" s="24"/>
      <c r="CU401" s="33" t="e">
        <f t="shared" si="3249"/>
        <v>#REF!</v>
      </c>
      <c r="CV401" s="91" t="e">
        <f t="shared" si="3250"/>
        <v>#REF!</v>
      </c>
      <c r="CW401" s="27" t="e">
        <f t="shared" si="3251"/>
        <v>#REF!</v>
      </c>
      <c r="CX401" s="26" t="e">
        <f t="shared" si="3180"/>
        <v>#REF!</v>
      </c>
      <c r="CY401" s="64" t="e">
        <f>IF(LEN('Описание предлагаемого товара'!#REF!)&gt;0,'Описание предлагаемого товара'!#REF!,"")</f>
        <v>#REF!</v>
      </c>
      <c r="CZ401" s="95" t="e">
        <f t="shared" si="3238"/>
        <v>#REF!</v>
      </c>
      <c r="DA401" s="95" t="e">
        <f t="shared" ref="DA401" si="3805">IFERROR(REPLACE(CZ401,FIND(" ",CZ401,1),1,""),CZ401)</f>
        <v>#REF!</v>
      </c>
      <c r="DB401" s="95" t="e">
        <f t="shared" si="3182"/>
        <v>#REF!</v>
      </c>
      <c r="DC401" s="95" t="e">
        <f t="shared" ref="DC401:DD401" si="3806">IFERROR(REPLACE(DB401,FIND("г.",DB401,1),2,""),DB401)</f>
        <v>#REF!</v>
      </c>
      <c r="DD401" s="95" t="e">
        <f t="shared" si="3806"/>
        <v>#REF!</v>
      </c>
      <c r="DE401" s="95" t="e">
        <f t="shared" ref="DE401:DF401" si="3807">IFERROR(REPLACE(DD401,FIND("г",DD401,1),1,""),DD401)</f>
        <v>#REF!</v>
      </c>
      <c r="DF401" s="95" t="e">
        <f t="shared" si="3807"/>
        <v>#REF!</v>
      </c>
      <c r="DG401" s="95" t="e">
        <f t="shared" si="3255"/>
        <v>#REF!</v>
      </c>
      <c r="DH401" s="25" t="str">
        <f>IFERROR(VLOOKUP(CI401*1,Обработ.выгрузка_реестра_РФ!$A:$G,5,),"")</f>
        <v/>
      </c>
      <c r="DI401" s="27" t="str">
        <f t="shared" si="3265"/>
        <v/>
      </c>
      <c r="DJ401" s="27" t="str">
        <f t="shared" ca="1" si="3242"/>
        <v/>
      </c>
      <c r="DK401" s="63" t="e">
        <f>IF(LEN('Описание предлагаемого товара'!#REF!)&gt;0,'Описание предлагаемого товара'!#REF!,"")</f>
        <v>#REF!</v>
      </c>
      <c r="DL401" s="63" t="e">
        <f>IF(LEN('Описание предлагаемого товара'!#REF!)&gt;0,'Описание предлагаемого товара'!#REF!,"")</f>
        <v>#REF!</v>
      </c>
      <c r="DM401" s="32"/>
    </row>
    <row r="402" spans="1:117" ht="48.75" customHeight="1" x14ac:dyDescent="0.25">
      <c r="A402" s="61" t="e">
        <f>IF(LEN('Описание предлагаемого товара'!#REF!)&gt;0,'Описание предлагаемого товара'!#REF!,"")</f>
        <v>#REF!</v>
      </c>
      <c r="B402" s="65" t="e">
        <f>IF(LEN('Описание предлагаемого товара'!#REF!)&gt;0,'Описание предлагаемого товара'!#REF!,"")</f>
        <v>#REF!</v>
      </c>
      <c r="C402" s="61" t="e">
        <f>IF(LEN('Описание предлагаемого товара'!#REF!)&gt;0,'Описание предлагаемого товара'!#REF!,"")</f>
        <v>#REF!</v>
      </c>
      <c r="D402" s="61" t="e">
        <f>IF(LEN('Описание предлагаемого товара'!#REF!)&gt;0,'Описание предлагаемого товара'!#REF!,"")</f>
        <v>#REF!</v>
      </c>
      <c r="E402" s="61" t="e">
        <f>IF(LEN('Описание предлагаемого товара'!#REF!)&gt;0,'Описание предлагаемого товара'!#REF!,"")</f>
        <v>#REF!</v>
      </c>
      <c r="F402" s="61" t="e">
        <f>IF(LEN('Описание предлагаемого товара'!#REF!)&gt;0,'Описание предлагаемого товара'!#REF!,"")</f>
        <v>#REF!</v>
      </c>
      <c r="G402" s="61" t="e">
        <f>IF(LEN('Описание предлагаемого товара'!#REF!)&gt;0,'Описание предлагаемого товара'!#REF!,"")</f>
        <v>#REF!</v>
      </c>
      <c r="H402" s="61" t="e">
        <f>IF(LEN('Описание предлагаемого товара'!#REF!)&gt;0,'Описание предлагаемого товара'!#REF!,"")</f>
        <v>#REF!</v>
      </c>
      <c r="I402" s="61" t="e">
        <f>IF(LEN('Описание предлагаемого товара'!#REF!)&gt;0,'Описание предлагаемого товара'!#REF!,"")</f>
        <v>#REF!</v>
      </c>
      <c r="J402" s="38" t="str">
        <f>IFERROR(VLOOKUP(B402,SAP!$A:$E,5,),"")</f>
        <v/>
      </c>
      <c r="K402" s="40" t="str">
        <f t="shared" si="3185"/>
        <v/>
      </c>
      <c r="L402" s="61" t="e">
        <f>IF(LEN('Описание предлагаемого товара'!#REF!)&gt;0,IFERROR('Описание предлагаемого товара'!#REF!*1,""),"")</f>
        <v>#REF!</v>
      </c>
      <c r="M402" s="39" t="str">
        <f>IFERROR(VLOOKUP(B402,SAP!$A:$E,2,),"")</f>
        <v/>
      </c>
      <c r="N402" s="41" t="str">
        <f t="shared" si="3321"/>
        <v/>
      </c>
      <c r="O402" s="39" t="str">
        <f t="shared" ref="O402:O465" si="3808">IFERROR(IF(B402*1&gt;0,IF(N402=L402,"да","нет"),""),"")</f>
        <v/>
      </c>
      <c r="P402" s="36" t="e">
        <f>IF(LEN('Описание предлагаемого товара'!#REF!)&gt;0,'Описание предлагаемого товара'!#REF!,"")</f>
        <v>#REF!</v>
      </c>
      <c r="Q40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02" s="37" t="e">
        <f>IF(LEN('Описание предлагаемого товара'!#REF!)&gt;0,'Описание предлагаемого товара'!#REF!,"")</f>
        <v>#REF!</v>
      </c>
      <c r="S402" s="37" t="e">
        <f>IF(LEN('Описание предлагаемого товара'!#REF!)&gt;0,'Описание предлагаемого товара'!#REF!,"")</f>
        <v>#REF!</v>
      </c>
      <c r="T40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02" s="23" t="str">
        <f>IFERROR(VLOOKUP(CI402*1,Обработ.выгрузка_реестра_РФ!$A:$G,6,),"")</f>
        <v/>
      </c>
      <c r="V402" s="61" t="e">
        <f>IF(LEN('Описание предлагаемого товара'!#REF!)&gt;0,'Описание предлагаемого товара'!#REF!,"")</f>
        <v>#REF!</v>
      </c>
      <c r="W402" s="62" t="e">
        <f>IF(LEN('Описание предлагаемого товара'!#REF!)&gt;0,'Описание предлагаемого товара'!#REF!,"")</f>
        <v>#REF!</v>
      </c>
      <c r="X402" s="91" t="e">
        <f t="shared" ref="X402:Y402" si="3809">IFERROR(REPLACE(W402,FIND(CHAR(10),W402,1),1," "),W402)</f>
        <v>#REF!</v>
      </c>
      <c r="Y402" s="91" t="e">
        <f t="shared" si="3809"/>
        <v>#REF!</v>
      </c>
      <c r="Z402" s="91" t="e">
        <f t="shared" si="3187"/>
        <v>#REF!</v>
      </c>
      <c r="AA402" s="91" t="e">
        <f t="shared" si="3188"/>
        <v>#REF!</v>
      </c>
      <c r="AB402" s="91" t="e">
        <f t="shared" si="3189"/>
        <v>#REF!</v>
      </c>
      <c r="AC402" s="91" t="e">
        <f t="shared" ref="AC402:AF402" si="3810">IFERROR(REPLACE(AB402,FIND("  ",AB402,1),2," "),AB402)</f>
        <v>#REF!</v>
      </c>
      <c r="AD402" s="91" t="e">
        <f t="shared" si="3810"/>
        <v>#REF!</v>
      </c>
      <c r="AE402" s="91" t="e">
        <f t="shared" si="3810"/>
        <v>#REF!</v>
      </c>
      <c r="AF402" s="91" t="e">
        <f t="shared" si="3810"/>
        <v>#REF!</v>
      </c>
      <c r="AG402" s="23" t="str">
        <f>IFERROR(VLOOKUP(CI402*1,Обработ.выгрузка_реестра_РФ!$A:$G,4,),"")</f>
        <v/>
      </c>
      <c r="AH402" s="91" t="str">
        <f t="shared" ref="AH402:AI402" si="3811">IFERROR(REPLACE(AG402,FIND("-",AG402,1),1,"*"),AG402)</f>
        <v/>
      </c>
      <c r="AI402" s="91" t="str">
        <f t="shared" si="3811"/>
        <v/>
      </c>
      <c r="AJ402" s="27" t="str">
        <f t="shared" si="3287"/>
        <v/>
      </c>
      <c r="AK402" s="63" t="e">
        <f>IF(LEN('Описание предлагаемого товара'!#REF!)&gt;0,'Описание предлагаемого товара'!#REF!,"")</f>
        <v>#REF!</v>
      </c>
      <c r="AL402" s="91" t="e">
        <f t="shared" ref="AL402:AM402" si="3812">IFERROR(REPLACE(AK402,FIND(CHAR(10),AK402,1),1,""),AK402)</f>
        <v>#REF!</v>
      </c>
      <c r="AM402" s="91" t="e">
        <f t="shared" si="3812"/>
        <v>#REF!</v>
      </c>
      <c r="AN402" s="91" t="e">
        <f t="shared" ref="AN402:AR402" si="3813">IFERROR(REPLACE(AM402,FIND(" ",AM402,1),1,""),AM402)</f>
        <v>#REF!</v>
      </c>
      <c r="AO402" s="91" t="e">
        <f t="shared" si="3813"/>
        <v>#REF!</v>
      </c>
      <c r="AP402" s="91" t="e">
        <f t="shared" si="3813"/>
        <v>#REF!</v>
      </c>
      <c r="AQ402" s="91" t="e">
        <f t="shared" si="3813"/>
        <v>#REF!</v>
      </c>
      <c r="AR402" s="91" t="e">
        <f t="shared" si="3813"/>
        <v>#REF!</v>
      </c>
      <c r="AS402" s="91" t="e">
        <f t="shared" si="3194"/>
        <v>#REF!</v>
      </c>
      <c r="AT402" s="91" t="e">
        <f t="shared" si="3195"/>
        <v>#REF!</v>
      </c>
      <c r="AU402" s="32" t="e">
        <f t="shared" ref="AU402:AU465" si="3814">IF(LEN(CI402)&gt;0,IF(CI402="нет",IF(I402="запрет","Не указан реестровый номер (мера нац.режима Запрет)",IF(I402="ограничение","Не указан реестровый номер (мера нац.режима Ограничение)","")),IF(LEN(CI402)&gt;14,"Необходимо указать один реестровый номер",CI402)),"")</f>
        <v>#REF!</v>
      </c>
      <c r="AV402" s="93" t="e">
        <f>'Описание предлагаемого товара'!#REF!</f>
        <v>#REF!</v>
      </c>
      <c r="AW402" s="91" t="e">
        <f>MIN(SEARCH({0,1,2,3,4,5,6,7,8,9},AV402&amp; "0123456789"))</f>
        <v>#REF!</v>
      </c>
      <c r="AX402" s="91" t="str">
        <f t="shared" si="3196"/>
        <v/>
      </c>
      <c r="AY402" s="91" t="str">
        <f t="shared" si="3197"/>
        <v/>
      </c>
      <c r="AZ402" s="91" t="str">
        <f t="shared" si="3198"/>
        <v/>
      </c>
      <c r="BA402" s="91" t="str">
        <f t="shared" si="3199"/>
        <v/>
      </c>
      <c r="BB402" s="91" t="str">
        <f t="shared" si="3200"/>
        <v/>
      </c>
      <c r="BC402" s="91" t="str">
        <f t="shared" si="3201"/>
        <v/>
      </c>
      <c r="BD402" s="91" t="str">
        <f t="shared" si="3202"/>
        <v/>
      </c>
      <c r="BE402" s="91" t="str">
        <f t="shared" si="3203"/>
        <v/>
      </c>
      <c r="BF402" s="91" t="str">
        <f t="shared" si="3204"/>
        <v/>
      </c>
      <c r="BG402" s="91" t="str">
        <f t="shared" si="3205"/>
        <v/>
      </c>
      <c r="BH402" s="91" t="str">
        <f t="shared" si="3206"/>
        <v/>
      </c>
      <c r="BI402" s="91" t="str">
        <f t="shared" si="3207"/>
        <v/>
      </c>
      <c r="BJ402" s="91" t="str">
        <f t="shared" si="3208"/>
        <v/>
      </c>
      <c r="BK402" s="91" t="str">
        <f t="shared" si="3209"/>
        <v/>
      </c>
      <c r="BL402" s="91" t="str">
        <f t="shared" si="3210"/>
        <v/>
      </c>
      <c r="BM402" s="91" t="str">
        <f t="shared" si="3211"/>
        <v/>
      </c>
      <c r="BN402" s="91" t="str">
        <f t="shared" si="3212"/>
        <v/>
      </c>
      <c r="BO402" s="91" t="str">
        <f t="shared" si="3213"/>
        <v/>
      </c>
      <c r="BP402" s="91" t="str">
        <f t="shared" si="3214"/>
        <v/>
      </c>
      <c r="BQ402" s="91" t="str">
        <f t="shared" si="3215"/>
        <v/>
      </c>
      <c r="BR402" s="91" t="str">
        <f t="shared" si="3216"/>
        <v/>
      </c>
      <c r="BS402" s="91" t="str">
        <f t="shared" si="3217"/>
        <v/>
      </c>
      <c r="BT402" s="91" t="str">
        <f t="shared" si="3218"/>
        <v/>
      </c>
      <c r="BU402" s="91" t="str">
        <f t="shared" si="3219"/>
        <v/>
      </c>
      <c r="BV402" s="91" t="str">
        <f t="shared" si="3220"/>
        <v/>
      </c>
      <c r="BW402" s="91" t="str">
        <f t="shared" si="3221"/>
        <v/>
      </c>
      <c r="BX402" s="91" t="str">
        <f t="shared" si="3222"/>
        <v/>
      </c>
      <c r="BY402" s="91" t="str">
        <f t="shared" si="3223"/>
        <v/>
      </c>
      <c r="BZ402" s="91" t="str">
        <f t="shared" si="3224"/>
        <v/>
      </c>
      <c r="CA402" s="91" t="str">
        <f t="shared" si="3225"/>
        <v/>
      </c>
      <c r="CB402" s="91" t="str">
        <f t="shared" si="3226"/>
        <v/>
      </c>
      <c r="CC402" s="91" t="str">
        <f t="shared" si="3227"/>
        <v/>
      </c>
      <c r="CD402" s="91" t="str">
        <f t="shared" si="3228"/>
        <v/>
      </c>
      <c r="CE402" s="91" t="str">
        <f t="shared" si="3229"/>
        <v/>
      </c>
      <c r="CF402" s="91" t="str">
        <f t="shared" si="3230"/>
        <v/>
      </c>
      <c r="CG402" s="91" t="str">
        <f t="shared" si="3231"/>
        <v/>
      </c>
      <c r="CH402" s="91" t="str">
        <f t="shared" si="3232"/>
        <v/>
      </c>
      <c r="CI402" s="91" t="str">
        <f t="shared" si="3233"/>
        <v>нет</v>
      </c>
      <c r="CJ402" s="63" t="e">
        <f>IF(LEN('Описание предлагаемого товара'!#REF!)&gt;0,'Описание предлагаемого товара'!#REF!,"")</f>
        <v>#REF!</v>
      </c>
      <c r="CK402" s="91" t="e">
        <f t="shared" ref="CK402:CL402" si="3815">IFERROR(REPLACE(CJ402,FIND(CHAR(10),CJ402,1),1,""),CJ402)</f>
        <v>#REF!</v>
      </c>
      <c r="CL402" s="91" t="e">
        <f t="shared" si="3815"/>
        <v>#REF!</v>
      </c>
      <c r="CM402" s="91" t="e">
        <f t="shared" si="3235"/>
        <v>#REF!</v>
      </c>
      <c r="CN402" s="91" t="e">
        <f t="shared" si="3236"/>
        <v>#REF!</v>
      </c>
      <c r="CO402" s="91" t="e">
        <f t="shared" si="3237"/>
        <v>#REF!</v>
      </c>
      <c r="CP402" s="90" t="e">
        <f>IF(AU402="Не указан реестровый номер (мера нац.режима Запрет)","",IF(CI402="нет","",IF(CU402="да","исключение(не смотрим баллы)",IFERROR(IF(CI402*1&gt;0,IFERROR(IF(VLOOKUP(CI402*1,Обработ.выгрузка_реестра_РФ!$A:$G,7,)=0,"Баллы не установлены",VLOOKUP(CI402*1,Обработ.выгрузка_реестра_РФ!$A:$G,7,)),IF(LEN(CI402)&gt;14,"","нет номера в реестре РФ")),""),IF(LEN(CI402)=0,"","Некорректный реестровый номер")))))</f>
        <v>#REF!</v>
      </c>
      <c r="CQ402" s="33" t="e">
        <f>IF(LEN(C402)&gt;0,IFERROR(IF(LEN(H402)&gt;0,IF(LEN(VLOOKUP(H402,'исключения(не_смотрим_баллы)'!$A:$C,1,))&gt;0,"да","нет"),"не введен ОКПД2"),"нет"),"")</f>
        <v>#REF!</v>
      </c>
      <c r="CR402" s="33" t="e">
        <f ca="1">IF(CQ402="да",IF(TODAY()&lt;VLOOKUP(H402,'исключения(не_смотрим_баллы)'!$A:$C,3,),"да","нет"),"")</f>
        <v>#REF!</v>
      </c>
      <c r="CS402" s="33" t="str">
        <f>IFERROR(IF(CQ402="да",IF(VLOOKUP(CI402*1,Обработ.выгрузка_реестра_РФ!$A:$G,2,)&lt;VLOOKUP(H402,'исключения(не_смотрим_баллы)'!$A:$C,2,),"да","нет"),""),"")</f>
        <v/>
      </c>
      <c r="CT402" s="24"/>
      <c r="CU402" s="33" t="e">
        <f t="shared" si="3249"/>
        <v>#REF!</v>
      </c>
      <c r="CV402" s="91" t="e">
        <f t="shared" si="3250"/>
        <v>#REF!</v>
      </c>
      <c r="CW402" s="27" t="e">
        <f t="shared" si="3251"/>
        <v>#REF!</v>
      </c>
      <c r="CX402" s="26" t="e">
        <f t="shared" ref="CX402:CX465" si="3816">IF(AU402="Не указан реестровый номер (мера нац.режима Запрет)","Импорт",IF(AU402="Не указан реестровый номер (мера нац.режима Ограничение)","Импорт",IF(CI402="не заполняется","",IF(LEN(CI402)&gt;0,IF(CI402&lt;&gt;"нет",IF(LEN(L402)&gt;0,IFERROR(IF(CP402="исключение(не смотрим баллы)","РФ",IF(CP402*1&gt;0,IF(CP402*1&gt;=L402*1,"РФ","Импорт"),"")),"Импорт"),IF(CP402="исключение(не смотрим баллы)","РФ","не указан мин.балл")),""),""))))</f>
        <v>#REF!</v>
      </c>
      <c r="CY402" s="64" t="e">
        <f>IF(LEN('Описание предлагаемого товара'!#REF!)&gt;0,'Описание предлагаемого товара'!#REF!,"")</f>
        <v>#REF!</v>
      </c>
      <c r="CZ402" s="95" t="e">
        <f t="shared" si="3238"/>
        <v>#REF!</v>
      </c>
      <c r="DA402" s="95" t="e">
        <f t="shared" ref="DA402" si="3817">IFERROR(REPLACE(CZ402,FIND(" ",CZ402,1),1,""),CZ402)</f>
        <v>#REF!</v>
      </c>
      <c r="DB402" s="95" t="e">
        <f t="shared" ref="DB402:DB465" si="3818">IFERROR(REPLACE(CZ402,FIND(" ",CZ402,1),1,""),CZ402)</f>
        <v>#REF!</v>
      </c>
      <c r="DC402" s="95" t="e">
        <f t="shared" ref="DC402:DD402" si="3819">IFERROR(REPLACE(DB402,FIND("г.",DB402,1),2,""),DB402)</f>
        <v>#REF!</v>
      </c>
      <c r="DD402" s="95" t="e">
        <f t="shared" si="3819"/>
        <v>#REF!</v>
      </c>
      <c r="DE402" s="95" t="e">
        <f t="shared" ref="DE402:DF402" si="3820">IFERROR(REPLACE(DD402,FIND("г",DD402,1),1,""),DD402)</f>
        <v>#REF!</v>
      </c>
      <c r="DF402" s="95" t="e">
        <f t="shared" si="3820"/>
        <v>#REF!</v>
      </c>
      <c r="DG402" s="95" t="e">
        <f t="shared" si="3255"/>
        <v>#REF!</v>
      </c>
      <c r="DH402" s="25" t="str">
        <f>IFERROR(VLOOKUP(CI402*1,Обработ.выгрузка_реестра_РФ!$A:$G,5,),"")</f>
        <v/>
      </c>
      <c r="DI402" s="27" t="str">
        <f t="shared" si="3265"/>
        <v/>
      </c>
      <c r="DJ402" s="27" t="str">
        <f t="shared" ca="1" si="3242"/>
        <v/>
      </c>
      <c r="DK402" s="63" t="e">
        <f>IF(LEN('Описание предлагаемого товара'!#REF!)&gt;0,'Описание предлагаемого товара'!#REF!,"")</f>
        <v>#REF!</v>
      </c>
      <c r="DL402" s="63" t="e">
        <f>IF(LEN('Описание предлагаемого товара'!#REF!)&gt;0,'Описание предлагаемого товара'!#REF!,"")</f>
        <v>#REF!</v>
      </c>
      <c r="DM402" s="32"/>
    </row>
    <row r="403" spans="1:117" ht="48.75" customHeight="1" x14ac:dyDescent="0.25">
      <c r="A403" s="61" t="e">
        <f>IF(LEN('Описание предлагаемого товара'!#REF!)&gt;0,'Описание предлагаемого товара'!#REF!,"")</f>
        <v>#REF!</v>
      </c>
      <c r="B403" s="65" t="e">
        <f>IF(LEN('Описание предлагаемого товара'!#REF!)&gt;0,'Описание предлагаемого товара'!#REF!,"")</f>
        <v>#REF!</v>
      </c>
      <c r="C403" s="61" t="e">
        <f>IF(LEN('Описание предлагаемого товара'!#REF!)&gt;0,'Описание предлагаемого товара'!#REF!,"")</f>
        <v>#REF!</v>
      </c>
      <c r="D403" s="61" t="e">
        <f>IF(LEN('Описание предлагаемого товара'!#REF!)&gt;0,'Описание предлагаемого товара'!#REF!,"")</f>
        <v>#REF!</v>
      </c>
      <c r="E403" s="61" t="e">
        <f>IF(LEN('Описание предлагаемого товара'!#REF!)&gt;0,'Описание предлагаемого товара'!#REF!,"")</f>
        <v>#REF!</v>
      </c>
      <c r="F403" s="61" t="e">
        <f>IF(LEN('Описание предлагаемого товара'!#REF!)&gt;0,'Описание предлагаемого товара'!#REF!,"")</f>
        <v>#REF!</v>
      </c>
      <c r="G403" s="61" t="e">
        <f>IF(LEN('Описание предлагаемого товара'!#REF!)&gt;0,'Описание предлагаемого товара'!#REF!,"")</f>
        <v>#REF!</v>
      </c>
      <c r="H403" s="61" t="e">
        <f>IF(LEN('Описание предлагаемого товара'!#REF!)&gt;0,'Описание предлагаемого товара'!#REF!,"")</f>
        <v>#REF!</v>
      </c>
      <c r="I403" s="61" t="e">
        <f>IF(LEN('Описание предлагаемого товара'!#REF!)&gt;0,'Описание предлагаемого товара'!#REF!,"")</f>
        <v>#REF!</v>
      </c>
      <c r="J403" s="38" t="str">
        <f>IFERROR(VLOOKUP(B403,SAP!$A:$E,5,),"")</f>
        <v/>
      </c>
      <c r="K403" s="40" t="str">
        <f t="shared" ref="K403:K466" si="3821">IFERROR(IF(B403*1&gt;0,IF(J403=I403,"да","нет"),""),"")</f>
        <v/>
      </c>
      <c r="L403" s="61" t="e">
        <f>IF(LEN('Описание предлагаемого товара'!#REF!)&gt;0,IFERROR('Описание предлагаемого товара'!#REF!*1,""),"")</f>
        <v>#REF!</v>
      </c>
      <c r="M403" s="39" t="str">
        <f>IFERROR(VLOOKUP(B403,SAP!$A:$E,2,),"")</f>
        <v/>
      </c>
      <c r="N403" s="41" t="str">
        <f t="shared" si="3321"/>
        <v/>
      </c>
      <c r="O403" s="39" t="str">
        <f t="shared" si="3808"/>
        <v/>
      </c>
      <c r="P403" s="36" t="e">
        <f>IF(LEN('Описание предлагаемого товара'!#REF!)&gt;0,'Описание предлагаемого товара'!#REF!,"")</f>
        <v>#REF!</v>
      </c>
      <c r="Q40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03" s="37" t="e">
        <f>IF(LEN('Описание предлагаемого товара'!#REF!)&gt;0,'Описание предлагаемого товара'!#REF!,"")</f>
        <v>#REF!</v>
      </c>
      <c r="S403" s="37" t="e">
        <f>IF(LEN('Описание предлагаемого товара'!#REF!)&gt;0,'Описание предлагаемого товара'!#REF!,"")</f>
        <v>#REF!</v>
      </c>
      <c r="T40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03" s="23" t="str">
        <f>IFERROR(VLOOKUP(CI403*1,Обработ.выгрузка_реестра_РФ!$A:$G,6,),"")</f>
        <v/>
      </c>
      <c r="V403" s="61" t="e">
        <f>IF(LEN('Описание предлагаемого товара'!#REF!)&gt;0,'Описание предлагаемого товара'!#REF!,"")</f>
        <v>#REF!</v>
      </c>
      <c r="W403" s="62" t="e">
        <f>IF(LEN('Описание предлагаемого товара'!#REF!)&gt;0,'Описание предлагаемого товара'!#REF!,"")</f>
        <v>#REF!</v>
      </c>
      <c r="X403" s="91" t="e">
        <f t="shared" ref="X403:Y403" si="3822">IFERROR(REPLACE(W403,FIND(CHAR(10),W403,1),1," "),W403)</f>
        <v>#REF!</v>
      </c>
      <c r="Y403" s="91" t="e">
        <f t="shared" si="3822"/>
        <v>#REF!</v>
      </c>
      <c r="Z403" s="91" t="e">
        <f t="shared" ref="Z403:Z466" si="3823">IFERROR(REPLACE(Y403,FIND("""",Y403,1),1,""),Y403)</f>
        <v>#REF!</v>
      </c>
      <c r="AA403" s="91" t="e">
        <f t="shared" ref="AA403:AA466" si="3824">IFERROR(REPLACE(Z403,FIND("""",Z403,1),1,""),Z403)</f>
        <v>#REF!</v>
      </c>
      <c r="AB403" s="91" t="e">
        <f t="shared" ref="AB403:AB466" si="3825">IFERROR(REPLACE(AA403,FIND("""",AA403,1),1,""),AA403)</f>
        <v>#REF!</v>
      </c>
      <c r="AC403" s="91" t="e">
        <f t="shared" ref="AC403:AF403" si="3826">IFERROR(REPLACE(AB403,FIND("  ",AB403,1),2," "),AB403)</f>
        <v>#REF!</v>
      </c>
      <c r="AD403" s="91" t="e">
        <f t="shared" si="3826"/>
        <v>#REF!</v>
      </c>
      <c r="AE403" s="91" t="e">
        <f t="shared" si="3826"/>
        <v>#REF!</v>
      </c>
      <c r="AF403" s="91" t="e">
        <f t="shared" si="3826"/>
        <v>#REF!</v>
      </c>
      <c r="AG403" s="23" t="str">
        <f>IFERROR(VLOOKUP(CI403*1,Обработ.выгрузка_реестра_РФ!$A:$G,4,),"")</f>
        <v/>
      </c>
      <c r="AH403" s="91" t="str">
        <f t="shared" ref="AH403:AI403" si="3827">IFERROR(REPLACE(AG403,FIND("-",AG403,1),1,"*"),AG403)</f>
        <v/>
      </c>
      <c r="AI403" s="91" t="str">
        <f t="shared" si="3827"/>
        <v/>
      </c>
      <c r="AJ403" s="27" t="str">
        <f t="shared" si="3287"/>
        <v/>
      </c>
      <c r="AK403" s="63" t="e">
        <f>IF(LEN('Описание предлагаемого товара'!#REF!)&gt;0,'Описание предлагаемого товара'!#REF!,"")</f>
        <v>#REF!</v>
      </c>
      <c r="AL403" s="91" t="e">
        <f t="shared" ref="AL403:AM403" si="3828">IFERROR(REPLACE(AK403,FIND(CHAR(10),AK403,1),1,""),AK403)</f>
        <v>#REF!</v>
      </c>
      <c r="AM403" s="91" t="e">
        <f t="shared" si="3828"/>
        <v>#REF!</v>
      </c>
      <c r="AN403" s="91" t="e">
        <f t="shared" ref="AN403:AR403" si="3829">IFERROR(REPLACE(AM403,FIND(" ",AM403,1),1,""),AM403)</f>
        <v>#REF!</v>
      </c>
      <c r="AO403" s="91" t="e">
        <f t="shared" si="3829"/>
        <v>#REF!</v>
      </c>
      <c r="AP403" s="91" t="e">
        <f t="shared" si="3829"/>
        <v>#REF!</v>
      </c>
      <c r="AQ403" s="91" t="e">
        <f t="shared" si="3829"/>
        <v>#REF!</v>
      </c>
      <c r="AR403" s="91" t="e">
        <f t="shared" si="3829"/>
        <v>#REF!</v>
      </c>
      <c r="AS403" s="91" t="e">
        <f t="shared" ref="AS403:AS466" si="3830">IFERROR(REPLACE(AR403,FIND(",",AR403,1),1,""),AR403)</f>
        <v>#REF!</v>
      </c>
      <c r="AT403" s="91" t="e">
        <f t="shared" ref="AT403:AT466" si="3831">IFERROR(REPLACE(AS403,FIND(".",AS403,1),1,""),AS403)</f>
        <v>#REF!</v>
      </c>
      <c r="AU403" s="32" t="e">
        <f t="shared" si="3814"/>
        <v>#REF!</v>
      </c>
      <c r="AV403" s="93" t="e">
        <f>'Описание предлагаемого товара'!#REF!</f>
        <v>#REF!</v>
      </c>
      <c r="AW403" s="91" t="e">
        <f>MIN(SEARCH({0,1,2,3,4,5,6,7,8,9},AV403&amp; "0123456789"))</f>
        <v>#REF!</v>
      </c>
      <c r="AX403" s="91" t="str">
        <f t="shared" ref="AX403:AX466" si="3832">IFERROR(IF(LEN(MID(AV403,AW403,8)*1)=8,MID(AV403,AW403,8)*1,""),"")</f>
        <v/>
      </c>
      <c r="AY403" s="91" t="str">
        <f t="shared" ref="AY403:AY466" si="3833">IFERROR(IF(LEN(MID(AV403,AW403+1,8)*1)=8,MID(AV403,AW403+1,8)*1,""),"")</f>
        <v/>
      </c>
      <c r="AZ403" s="91" t="str">
        <f t="shared" ref="AZ403:AZ466" si="3834">IFERROR(IF(LEN(MID(AV403,AW403+2,8)*1)=8,MID(AV403,AW403+2,8)*1,""),"")</f>
        <v/>
      </c>
      <c r="BA403" s="91" t="str">
        <f t="shared" ref="BA403:BA466" si="3835">IFERROR(IF(LEN(MID(AV403,AW403+3,8)*1)=8,MID(AV403,AW403+3,8)*1,""),"")</f>
        <v/>
      </c>
      <c r="BB403" s="91" t="str">
        <f t="shared" ref="BB403:BB466" si="3836">IFERROR(IF(LEN(MID(AV403,AW403+4,8)*1)=8,MID(AV403,AW403+4,8)*1,""),"")</f>
        <v/>
      </c>
      <c r="BC403" s="91" t="str">
        <f t="shared" ref="BC403:BC466" si="3837">IFERROR(IF(LEN(MID(AV403,AW403+5,8)*1)=8,MID(AV403,AW403+5,8)*1,""),"")</f>
        <v/>
      </c>
      <c r="BD403" s="91" t="str">
        <f t="shared" ref="BD403:BD466" si="3838">IFERROR(IF(LEN(MID(AV403,AW403+6,8)*1)=8,MID(AV403,AW403+6,8)*1,""),"")</f>
        <v/>
      </c>
      <c r="BE403" s="91" t="str">
        <f t="shared" ref="BE403:BE466" si="3839">IFERROR(IF(LEN(MID(AV403,AW403+7,8)*1)=8,MID(AV403,AW403+7,8)*1,""),"")</f>
        <v/>
      </c>
      <c r="BF403" s="91" t="str">
        <f t="shared" ref="BF403:BF466" si="3840">IFERROR(IF(LEN(MID(AV403,AW403+8,8)*1)=8,MID(AV403,AW403+8,8)*1,""),"")</f>
        <v/>
      </c>
      <c r="BG403" s="91" t="str">
        <f t="shared" ref="BG403:BG466" si="3841">IFERROR(IF(LEN(MID(AV403,AW403+9,8)*1)=8,MID(AV403,AW403+9,8)*1,""),"")</f>
        <v/>
      </c>
      <c r="BH403" s="91" t="str">
        <f t="shared" ref="BH403:BH466" si="3842">IFERROR(IF(LEN(MID(AV403,AW403+10,8)*1)=8,MID(AV403,AW403+10,8)*1,""),"")</f>
        <v/>
      </c>
      <c r="BI403" s="91" t="str">
        <f t="shared" ref="BI403:BI466" si="3843">IFERROR(IF(LEN(MID(AV403,AW403+11,8)*1)=8,MID(AV403,AW403+11,8)*1,""),"")</f>
        <v/>
      </c>
      <c r="BJ403" s="91" t="str">
        <f t="shared" ref="BJ403:BJ466" si="3844">IFERROR(IF(LEN(MID(AV403,AW403+12,8)*1)=8,MID(AV403,AW403+12,8)*1,""),"")</f>
        <v/>
      </c>
      <c r="BK403" s="91" t="str">
        <f t="shared" ref="BK403:BK466" si="3845">IFERROR(IF(LEN(MID(AV403,AW403+13,8)*1)=8,MID(AV403,AW403+13,8)*1,""),"")</f>
        <v/>
      </c>
      <c r="BL403" s="91" t="str">
        <f t="shared" ref="BL403:BL466" si="3846">IFERROR(IF(LEN(MID(AV403,AW403+14,8)*1)=8,MID(AV403,AW403+14,8)*1,""),"")</f>
        <v/>
      </c>
      <c r="BM403" s="91" t="str">
        <f t="shared" ref="BM403:BM466" si="3847">IFERROR(IF(LEN(MID(AV403,AW403+15,8)*1)=8,MID(AV403,AW403+15,8)*1,""),"")</f>
        <v/>
      </c>
      <c r="BN403" s="91" t="str">
        <f t="shared" ref="BN403:BN466" si="3848">IFERROR(IF(LEN(MID(AV403,AW403+16,8)*1)=8,MID(AV403,AW403+16,8)*1,""),"")</f>
        <v/>
      </c>
      <c r="BO403" s="91" t="str">
        <f t="shared" ref="BO403:BO466" si="3849">IFERROR(IF(LEN(MID(AV403,AW403+17,8)*1)=8,MID(AV403,AW403+17,8)*1,""),"")</f>
        <v/>
      </c>
      <c r="BP403" s="91" t="str">
        <f t="shared" ref="BP403:BP466" si="3850">IFERROR(IF(LEN(MID(AV403,AW403+18,8)*1)=8,MID(AV403,AW403+18,8)*1,""),"")</f>
        <v/>
      </c>
      <c r="BQ403" s="91" t="str">
        <f t="shared" ref="BQ403:BQ466" si="3851">IFERROR(IF(LEN(MID(AV403,AW403+19,8)*1)=8,MID(AV403,AW403+19,8)*1,""),"")</f>
        <v/>
      </c>
      <c r="BR403" s="91" t="str">
        <f t="shared" ref="BR403:BR466" si="3852">IFERROR(IF(LEN(MID(AV403,AW403+20,8)*1)=8,MID(AV403,AW403+20,8)*1,""),"")</f>
        <v/>
      </c>
      <c r="BS403" s="91" t="str">
        <f t="shared" ref="BS403:BS466" si="3853">IFERROR(IF(LEN(MID(AV403,AW403+21,8)*1)=8,MID(AV403,AW403+21,8)*1,""),"")</f>
        <v/>
      </c>
      <c r="BT403" s="91" t="str">
        <f t="shared" ref="BT403:BT466" si="3854">IFERROR(IF(LEN(MID(AV403,AW403+22,8)*1)=8,MID(AV403,AW403+22,8)*1,""),"")</f>
        <v/>
      </c>
      <c r="BU403" s="91" t="str">
        <f t="shared" ref="BU403:BU466" si="3855">IFERROR(IF(LEN(MID(AV403,AW403+23,8)*1)=8,MID(AV403,AW403+23,8)*1,""),"")</f>
        <v/>
      </c>
      <c r="BV403" s="91" t="str">
        <f t="shared" ref="BV403:BV466" si="3856">IFERROR(IF(LEN(MID(AV403,AW403+24,8)*1)=8,MID(AV403,AW403+24,8)*1,""),"")</f>
        <v/>
      </c>
      <c r="BW403" s="91" t="str">
        <f t="shared" ref="BW403:BW466" si="3857">IFERROR(IF(LEN(MID(AV403,AW403+25,8)*1)=8,MID(AV403,AW403+25,8)*1,""),"")</f>
        <v/>
      </c>
      <c r="BX403" s="91" t="str">
        <f t="shared" ref="BX403:BX466" si="3858">IFERROR(IF(LEN(MID(AV403,AW403+26,8)*1)=8,MID(AV403,AW403+26,8)*1,""),"")</f>
        <v/>
      </c>
      <c r="BY403" s="91" t="str">
        <f t="shared" ref="BY403:BY466" si="3859">IFERROR(IF(LEN(MID(AV403,AW403+27,8)*1)=8,MID(AV403,AW403+27,8)*1,""),"")</f>
        <v/>
      </c>
      <c r="BZ403" s="91" t="str">
        <f t="shared" ref="BZ403:BZ466" si="3860">IFERROR(IF(LEN(MID(AV403,AW403+28,8)*1)=8,MID(AV403,AW403+28,8)*1,""),"")</f>
        <v/>
      </c>
      <c r="CA403" s="91" t="str">
        <f t="shared" ref="CA403:CA466" si="3861">IFERROR(IF(LEN(MID(AV403,AW403+29,8)*1)=8,MID(AV403,AW403+29,8)*1,""),"")</f>
        <v/>
      </c>
      <c r="CB403" s="91" t="str">
        <f t="shared" ref="CB403:CB466" si="3862">IFERROR(IF(LEN(MID(AV403,AW403+30,8)*1)=8,MID(AV403,AW403+30,8)*1,""),"")</f>
        <v/>
      </c>
      <c r="CC403" s="91" t="str">
        <f t="shared" ref="CC403:CC466" si="3863">IFERROR(IF(LEN(MID(AV403,AW403+31,8)*1)=8,MID(AV403,AW403+31,8)*1,""),"")</f>
        <v/>
      </c>
      <c r="CD403" s="91" t="str">
        <f t="shared" ref="CD403:CD466" si="3864">IFERROR(IF(LEN(MID(AV403,AW403+32,8)*1)=8,MID(AV403,AW403+32,8)*1,""),"")</f>
        <v/>
      </c>
      <c r="CE403" s="91" t="str">
        <f t="shared" ref="CE403:CE466" si="3865">IFERROR(IF(LEN(MID(AV403,AW403+33,8)*1)=8,MID(AV403,AW403+33,8)*1,""),"")</f>
        <v/>
      </c>
      <c r="CF403" s="91" t="str">
        <f t="shared" ref="CF403:CF466" si="3866">IFERROR(IF(LEN(MID(AV403,AW403+34,8)*1)=8,MID(AV403,AW403+34,8)*1,""),"")</f>
        <v/>
      </c>
      <c r="CG403" s="91" t="str">
        <f t="shared" ref="CG403:CG466" si="3867">IFERROR(IF(LEN(MID(AV403,AW403+35,8)*1)=8,MID(AV403,AW403+35,8)*1,""),"")</f>
        <v/>
      </c>
      <c r="CH403" s="91" t="str">
        <f t="shared" ref="CH403:CH466" si="3868">CONCATENATE(AX403,AY403,AZ403,BA403,BB403,BC403,BD403,BE403,BF403,BG403,BH403,BI403,BJ403,BK403,BL403,BM403,BN403,BO403,BP403,BQ403,BR403,BS403,BT403,BU403,BV403,BW403,BX403,BY403,BZ403,CA403,CB403,CC403,CD403,CE403,CF403,CG403)</f>
        <v/>
      </c>
      <c r="CI403" s="91" t="str">
        <f t="shared" ref="CI403:CI466" si="3869">IF(LEN(CH403)=0,"нет",CH403)</f>
        <v>нет</v>
      </c>
      <c r="CJ403" s="63" t="e">
        <f>IF(LEN('Описание предлагаемого товара'!#REF!)&gt;0,'Описание предлагаемого товара'!#REF!,"")</f>
        <v>#REF!</v>
      </c>
      <c r="CK403" s="91" t="e">
        <f t="shared" ref="CK403:CL403" si="3870">IFERROR(REPLACE(CJ403,FIND(CHAR(10),CJ403,1),1,""),CJ403)</f>
        <v>#REF!</v>
      </c>
      <c r="CL403" s="91" t="e">
        <f t="shared" si="3870"/>
        <v>#REF!</v>
      </c>
      <c r="CM403" s="91" t="e">
        <f t="shared" ref="CM403:CM466" si="3871">IFERROR(REPLACE(CL403,FIND(" ",CL403,1),1,""),CL403)</f>
        <v>#REF!</v>
      </c>
      <c r="CN403" s="91" t="e">
        <f t="shared" ref="CN403:CN466" si="3872">IFERROR(REPLACE(CL403,FIND(" ",CL403,1),1,""),CL403)</f>
        <v>#REF!</v>
      </c>
      <c r="CO403" s="91" t="e">
        <f t="shared" ref="CO403:CO466" si="3873">IFERROR(CN403*1,CN403)</f>
        <v>#REF!</v>
      </c>
      <c r="CP403" s="90" t="e">
        <f>IF(AU403="Не указан реестровый номер (мера нац.режима Запрет)","",IF(CI403="нет","",IF(CU403="да","исключение(не смотрим баллы)",IFERROR(IF(CI403*1&gt;0,IFERROR(IF(VLOOKUP(CI403*1,Обработ.выгрузка_реестра_РФ!$A:$G,7,)=0,"Баллы не установлены",VLOOKUP(CI403*1,Обработ.выгрузка_реестра_РФ!$A:$G,7,)),IF(LEN(CI403)&gt;14,"","нет номера в реестре РФ")),""),IF(LEN(CI403)=0,"","Некорректный реестровый номер")))))</f>
        <v>#REF!</v>
      </c>
      <c r="CQ403" s="33" t="e">
        <f>IF(LEN(C403)&gt;0,IFERROR(IF(LEN(H403)&gt;0,IF(LEN(VLOOKUP(H403,'исключения(не_смотрим_баллы)'!$A:$C,1,))&gt;0,"да","нет"),"не введен ОКПД2"),"нет"),"")</f>
        <v>#REF!</v>
      </c>
      <c r="CR403" s="33" t="e">
        <f ca="1">IF(CQ403="да",IF(TODAY()&lt;VLOOKUP(H403,'исключения(не_смотрим_баллы)'!$A:$C,3,),"да","нет"),"")</f>
        <v>#REF!</v>
      </c>
      <c r="CS403" s="33" t="str">
        <f>IFERROR(IF(CQ403="да",IF(VLOOKUP(CI403*1,Обработ.выгрузка_реестра_РФ!$A:$G,2,)&lt;VLOOKUP(H403,'исключения(не_смотрим_баллы)'!$A:$C,2,),"да","нет"),""),"")</f>
        <v/>
      </c>
      <c r="CT403" s="24"/>
      <c r="CU403" s="33" t="e">
        <f t="shared" si="3249"/>
        <v>#REF!</v>
      </c>
      <c r="CV403" s="91" t="e">
        <f t="shared" si="3250"/>
        <v>#REF!</v>
      </c>
      <c r="CW403" s="27" t="e">
        <f t="shared" si="3251"/>
        <v>#REF!</v>
      </c>
      <c r="CX403" s="26" t="e">
        <f t="shared" si="3816"/>
        <v>#REF!</v>
      </c>
      <c r="CY403" s="64" t="e">
        <f>IF(LEN('Описание предлагаемого товара'!#REF!)&gt;0,'Описание предлагаемого товара'!#REF!,"")</f>
        <v>#REF!</v>
      </c>
      <c r="CZ403" s="95" t="e">
        <f t="shared" ref="CZ403:CZ466" si="3874">IFERROR(REPLACE(CY403,FIND(CHAR(10),CY403,1),1,""),CY403)</f>
        <v>#REF!</v>
      </c>
      <c r="DA403" s="95" t="e">
        <f t="shared" ref="DA403" si="3875">IFERROR(REPLACE(CZ403,FIND(" ",CZ403,1),1,""),CZ403)</f>
        <v>#REF!</v>
      </c>
      <c r="DB403" s="95" t="e">
        <f t="shared" si="3818"/>
        <v>#REF!</v>
      </c>
      <c r="DC403" s="95" t="e">
        <f t="shared" ref="DC403:DD403" si="3876">IFERROR(REPLACE(DB403,FIND("г.",DB403,1),2,""),DB403)</f>
        <v>#REF!</v>
      </c>
      <c r="DD403" s="95" t="e">
        <f t="shared" si="3876"/>
        <v>#REF!</v>
      </c>
      <c r="DE403" s="95" t="e">
        <f t="shared" ref="DE403:DF403" si="3877">IFERROR(REPLACE(DD403,FIND("г",DD403,1),1,""),DD403)</f>
        <v>#REF!</v>
      </c>
      <c r="DF403" s="95" t="e">
        <f t="shared" si="3877"/>
        <v>#REF!</v>
      </c>
      <c r="DG403" s="95" t="e">
        <f t="shared" si="3255"/>
        <v>#REF!</v>
      </c>
      <c r="DH403" s="25" t="str">
        <f>IFERROR(VLOOKUP(CI403*1,Обработ.выгрузка_реестра_РФ!$A:$G,5,),"")</f>
        <v/>
      </c>
      <c r="DI403" s="27" t="str">
        <f t="shared" si="3265"/>
        <v/>
      </c>
      <c r="DJ403" s="27" t="str">
        <f t="shared" ref="DJ403:DJ466" ca="1" si="3878">IF(LEN(DH403)&gt;0,IF(DH403&gt;TODAY(),"да","нет"),"")</f>
        <v/>
      </c>
      <c r="DK403" s="63" t="e">
        <f>IF(LEN('Описание предлагаемого товара'!#REF!)&gt;0,'Описание предлагаемого товара'!#REF!,"")</f>
        <v>#REF!</v>
      </c>
      <c r="DL403" s="63" t="e">
        <f>IF(LEN('Описание предлагаемого товара'!#REF!)&gt;0,'Описание предлагаемого товара'!#REF!,"")</f>
        <v>#REF!</v>
      </c>
      <c r="DM403" s="32"/>
    </row>
    <row r="404" spans="1:117" ht="48.75" customHeight="1" x14ac:dyDescent="0.25">
      <c r="A404" s="61" t="e">
        <f>IF(LEN('Описание предлагаемого товара'!#REF!)&gt;0,'Описание предлагаемого товара'!#REF!,"")</f>
        <v>#REF!</v>
      </c>
      <c r="B404" s="65" t="e">
        <f>IF(LEN('Описание предлагаемого товара'!#REF!)&gt;0,'Описание предлагаемого товара'!#REF!,"")</f>
        <v>#REF!</v>
      </c>
      <c r="C404" s="61" t="e">
        <f>IF(LEN('Описание предлагаемого товара'!#REF!)&gt;0,'Описание предлагаемого товара'!#REF!,"")</f>
        <v>#REF!</v>
      </c>
      <c r="D404" s="61" t="e">
        <f>IF(LEN('Описание предлагаемого товара'!#REF!)&gt;0,'Описание предлагаемого товара'!#REF!,"")</f>
        <v>#REF!</v>
      </c>
      <c r="E404" s="61" t="e">
        <f>IF(LEN('Описание предлагаемого товара'!#REF!)&gt;0,'Описание предлагаемого товара'!#REF!,"")</f>
        <v>#REF!</v>
      </c>
      <c r="F404" s="61" t="e">
        <f>IF(LEN('Описание предлагаемого товара'!#REF!)&gt;0,'Описание предлагаемого товара'!#REF!,"")</f>
        <v>#REF!</v>
      </c>
      <c r="G404" s="61" t="e">
        <f>IF(LEN('Описание предлагаемого товара'!#REF!)&gt;0,'Описание предлагаемого товара'!#REF!,"")</f>
        <v>#REF!</v>
      </c>
      <c r="H404" s="61" t="e">
        <f>IF(LEN('Описание предлагаемого товара'!#REF!)&gt;0,'Описание предлагаемого товара'!#REF!,"")</f>
        <v>#REF!</v>
      </c>
      <c r="I404" s="61" t="e">
        <f>IF(LEN('Описание предлагаемого товара'!#REF!)&gt;0,'Описание предлагаемого товара'!#REF!,"")</f>
        <v>#REF!</v>
      </c>
      <c r="J404" s="38" t="str">
        <f>IFERROR(VLOOKUP(B404,SAP!$A:$E,5,),"")</f>
        <v/>
      </c>
      <c r="K404" s="40" t="str">
        <f t="shared" si="3821"/>
        <v/>
      </c>
      <c r="L404" s="61" t="e">
        <f>IF(LEN('Описание предлагаемого товара'!#REF!)&gt;0,IFERROR('Описание предлагаемого товара'!#REF!*1,""),"")</f>
        <v>#REF!</v>
      </c>
      <c r="M404" s="39" t="str">
        <f>IFERROR(VLOOKUP(B404,SAP!$A:$E,2,),"")</f>
        <v/>
      </c>
      <c r="N404" s="41" t="str">
        <f t="shared" si="3321"/>
        <v/>
      </c>
      <c r="O404" s="39" t="str">
        <f t="shared" si="3808"/>
        <v/>
      </c>
      <c r="P404" s="36" t="e">
        <f>IF(LEN('Описание предлагаемого товара'!#REF!)&gt;0,'Описание предлагаемого товара'!#REF!,"")</f>
        <v>#REF!</v>
      </c>
      <c r="Q40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04" s="37" t="e">
        <f>IF(LEN('Описание предлагаемого товара'!#REF!)&gt;0,'Описание предлагаемого товара'!#REF!,"")</f>
        <v>#REF!</v>
      </c>
      <c r="S404" s="37" t="e">
        <f>IF(LEN('Описание предлагаемого товара'!#REF!)&gt;0,'Описание предлагаемого товара'!#REF!,"")</f>
        <v>#REF!</v>
      </c>
      <c r="T40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04" s="23" t="str">
        <f>IFERROR(VLOOKUP(CI404*1,Обработ.выгрузка_реестра_РФ!$A:$G,6,),"")</f>
        <v/>
      </c>
      <c r="V404" s="61" t="e">
        <f>IF(LEN('Описание предлагаемого товара'!#REF!)&gt;0,'Описание предлагаемого товара'!#REF!,"")</f>
        <v>#REF!</v>
      </c>
      <c r="W404" s="62" t="e">
        <f>IF(LEN('Описание предлагаемого товара'!#REF!)&gt;0,'Описание предлагаемого товара'!#REF!,"")</f>
        <v>#REF!</v>
      </c>
      <c r="X404" s="91" t="e">
        <f t="shared" ref="X404:Y404" si="3879">IFERROR(REPLACE(W404,FIND(CHAR(10),W404,1),1," "),W404)</f>
        <v>#REF!</v>
      </c>
      <c r="Y404" s="91" t="e">
        <f t="shared" si="3879"/>
        <v>#REF!</v>
      </c>
      <c r="Z404" s="91" t="e">
        <f t="shared" si="3823"/>
        <v>#REF!</v>
      </c>
      <c r="AA404" s="91" t="e">
        <f t="shared" si="3824"/>
        <v>#REF!</v>
      </c>
      <c r="AB404" s="91" t="e">
        <f t="shared" si="3825"/>
        <v>#REF!</v>
      </c>
      <c r="AC404" s="91" t="e">
        <f t="shared" ref="AC404:AF404" si="3880">IFERROR(REPLACE(AB404,FIND("  ",AB404,1),2," "),AB404)</f>
        <v>#REF!</v>
      </c>
      <c r="AD404" s="91" t="e">
        <f t="shared" si="3880"/>
        <v>#REF!</v>
      </c>
      <c r="AE404" s="91" t="e">
        <f t="shared" si="3880"/>
        <v>#REF!</v>
      </c>
      <c r="AF404" s="91" t="e">
        <f t="shared" si="3880"/>
        <v>#REF!</v>
      </c>
      <c r="AG404" s="23" t="str">
        <f>IFERROR(VLOOKUP(CI404*1,Обработ.выгрузка_реестра_РФ!$A:$G,4,),"")</f>
        <v/>
      </c>
      <c r="AH404" s="91" t="str">
        <f t="shared" ref="AH404:AI404" si="3881">IFERROR(REPLACE(AG404,FIND("-",AG404,1),1,"*"),AG404)</f>
        <v/>
      </c>
      <c r="AI404" s="91" t="str">
        <f t="shared" si="3881"/>
        <v/>
      </c>
      <c r="AJ404" s="27" t="str">
        <f t="shared" si="3287"/>
        <v/>
      </c>
      <c r="AK404" s="63" t="e">
        <f>IF(LEN('Описание предлагаемого товара'!#REF!)&gt;0,'Описание предлагаемого товара'!#REF!,"")</f>
        <v>#REF!</v>
      </c>
      <c r="AL404" s="91" t="e">
        <f t="shared" ref="AL404:AM404" si="3882">IFERROR(REPLACE(AK404,FIND(CHAR(10),AK404,1),1,""),AK404)</f>
        <v>#REF!</v>
      </c>
      <c r="AM404" s="91" t="e">
        <f t="shared" si="3882"/>
        <v>#REF!</v>
      </c>
      <c r="AN404" s="91" t="e">
        <f t="shared" ref="AN404:AR404" si="3883">IFERROR(REPLACE(AM404,FIND(" ",AM404,1),1,""),AM404)</f>
        <v>#REF!</v>
      </c>
      <c r="AO404" s="91" t="e">
        <f t="shared" si="3883"/>
        <v>#REF!</v>
      </c>
      <c r="AP404" s="91" t="e">
        <f t="shared" si="3883"/>
        <v>#REF!</v>
      </c>
      <c r="AQ404" s="91" t="e">
        <f t="shared" si="3883"/>
        <v>#REF!</v>
      </c>
      <c r="AR404" s="91" t="e">
        <f t="shared" si="3883"/>
        <v>#REF!</v>
      </c>
      <c r="AS404" s="91" t="e">
        <f t="shared" si="3830"/>
        <v>#REF!</v>
      </c>
      <c r="AT404" s="91" t="e">
        <f t="shared" si="3831"/>
        <v>#REF!</v>
      </c>
      <c r="AU404" s="32" t="e">
        <f t="shared" si="3814"/>
        <v>#REF!</v>
      </c>
      <c r="AV404" s="93" t="e">
        <f>'Описание предлагаемого товара'!#REF!</f>
        <v>#REF!</v>
      </c>
      <c r="AW404" s="91" t="e">
        <f>MIN(SEARCH({0,1,2,3,4,5,6,7,8,9},AV404&amp; "0123456789"))</f>
        <v>#REF!</v>
      </c>
      <c r="AX404" s="91" t="str">
        <f t="shared" si="3832"/>
        <v/>
      </c>
      <c r="AY404" s="91" t="str">
        <f t="shared" si="3833"/>
        <v/>
      </c>
      <c r="AZ404" s="91" t="str">
        <f t="shared" si="3834"/>
        <v/>
      </c>
      <c r="BA404" s="91" t="str">
        <f t="shared" si="3835"/>
        <v/>
      </c>
      <c r="BB404" s="91" t="str">
        <f t="shared" si="3836"/>
        <v/>
      </c>
      <c r="BC404" s="91" t="str">
        <f t="shared" si="3837"/>
        <v/>
      </c>
      <c r="BD404" s="91" t="str">
        <f t="shared" si="3838"/>
        <v/>
      </c>
      <c r="BE404" s="91" t="str">
        <f t="shared" si="3839"/>
        <v/>
      </c>
      <c r="BF404" s="91" t="str">
        <f t="shared" si="3840"/>
        <v/>
      </c>
      <c r="BG404" s="91" t="str">
        <f t="shared" si="3841"/>
        <v/>
      </c>
      <c r="BH404" s="91" t="str">
        <f t="shared" si="3842"/>
        <v/>
      </c>
      <c r="BI404" s="91" t="str">
        <f t="shared" si="3843"/>
        <v/>
      </c>
      <c r="BJ404" s="91" t="str">
        <f t="shared" si="3844"/>
        <v/>
      </c>
      <c r="BK404" s="91" t="str">
        <f t="shared" si="3845"/>
        <v/>
      </c>
      <c r="BL404" s="91" t="str">
        <f t="shared" si="3846"/>
        <v/>
      </c>
      <c r="BM404" s="91" t="str">
        <f t="shared" si="3847"/>
        <v/>
      </c>
      <c r="BN404" s="91" t="str">
        <f t="shared" si="3848"/>
        <v/>
      </c>
      <c r="BO404" s="91" t="str">
        <f t="shared" si="3849"/>
        <v/>
      </c>
      <c r="BP404" s="91" t="str">
        <f t="shared" si="3850"/>
        <v/>
      </c>
      <c r="BQ404" s="91" t="str">
        <f t="shared" si="3851"/>
        <v/>
      </c>
      <c r="BR404" s="91" t="str">
        <f t="shared" si="3852"/>
        <v/>
      </c>
      <c r="BS404" s="91" t="str">
        <f t="shared" si="3853"/>
        <v/>
      </c>
      <c r="BT404" s="91" t="str">
        <f t="shared" si="3854"/>
        <v/>
      </c>
      <c r="BU404" s="91" t="str">
        <f t="shared" si="3855"/>
        <v/>
      </c>
      <c r="BV404" s="91" t="str">
        <f t="shared" si="3856"/>
        <v/>
      </c>
      <c r="BW404" s="91" t="str">
        <f t="shared" si="3857"/>
        <v/>
      </c>
      <c r="BX404" s="91" t="str">
        <f t="shared" si="3858"/>
        <v/>
      </c>
      <c r="BY404" s="91" t="str">
        <f t="shared" si="3859"/>
        <v/>
      </c>
      <c r="BZ404" s="91" t="str">
        <f t="shared" si="3860"/>
        <v/>
      </c>
      <c r="CA404" s="91" t="str">
        <f t="shared" si="3861"/>
        <v/>
      </c>
      <c r="CB404" s="91" t="str">
        <f t="shared" si="3862"/>
        <v/>
      </c>
      <c r="CC404" s="91" t="str">
        <f t="shared" si="3863"/>
        <v/>
      </c>
      <c r="CD404" s="91" t="str">
        <f t="shared" si="3864"/>
        <v/>
      </c>
      <c r="CE404" s="91" t="str">
        <f t="shared" si="3865"/>
        <v/>
      </c>
      <c r="CF404" s="91" t="str">
        <f t="shared" si="3866"/>
        <v/>
      </c>
      <c r="CG404" s="91" t="str">
        <f t="shared" si="3867"/>
        <v/>
      </c>
      <c r="CH404" s="91" t="str">
        <f t="shared" si="3868"/>
        <v/>
      </c>
      <c r="CI404" s="91" t="str">
        <f t="shared" si="3869"/>
        <v>нет</v>
      </c>
      <c r="CJ404" s="63" t="e">
        <f>IF(LEN('Описание предлагаемого товара'!#REF!)&gt;0,'Описание предлагаемого товара'!#REF!,"")</f>
        <v>#REF!</v>
      </c>
      <c r="CK404" s="91" t="e">
        <f t="shared" ref="CK404:CL404" si="3884">IFERROR(REPLACE(CJ404,FIND(CHAR(10),CJ404,1),1,""),CJ404)</f>
        <v>#REF!</v>
      </c>
      <c r="CL404" s="91" t="e">
        <f t="shared" si="3884"/>
        <v>#REF!</v>
      </c>
      <c r="CM404" s="91" t="e">
        <f t="shared" si="3871"/>
        <v>#REF!</v>
      </c>
      <c r="CN404" s="91" t="e">
        <f t="shared" si="3872"/>
        <v>#REF!</v>
      </c>
      <c r="CO404" s="91" t="e">
        <f t="shared" si="3873"/>
        <v>#REF!</v>
      </c>
      <c r="CP404" s="90" t="e">
        <f>IF(AU404="Не указан реестровый номер (мера нац.режима Запрет)","",IF(CI404="нет","",IF(CU404="да","исключение(не смотрим баллы)",IFERROR(IF(CI404*1&gt;0,IFERROR(IF(VLOOKUP(CI404*1,Обработ.выгрузка_реестра_РФ!$A:$G,7,)=0,"Баллы не установлены",VLOOKUP(CI404*1,Обработ.выгрузка_реестра_РФ!$A:$G,7,)),IF(LEN(CI404)&gt;14,"","нет номера в реестре РФ")),""),IF(LEN(CI404)=0,"","Некорректный реестровый номер")))))</f>
        <v>#REF!</v>
      </c>
      <c r="CQ404" s="33" t="e">
        <f>IF(LEN(C404)&gt;0,IFERROR(IF(LEN(H404)&gt;0,IF(LEN(VLOOKUP(H404,'исключения(не_смотрим_баллы)'!$A:$C,1,))&gt;0,"да","нет"),"не введен ОКПД2"),"нет"),"")</f>
        <v>#REF!</v>
      </c>
      <c r="CR404" s="33" t="e">
        <f ca="1">IF(CQ404="да",IF(TODAY()&lt;VLOOKUP(H404,'исключения(не_смотрим_баллы)'!$A:$C,3,),"да","нет"),"")</f>
        <v>#REF!</v>
      </c>
      <c r="CS404" s="33" t="str">
        <f>IFERROR(IF(CQ404="да",IF(VLOOKUP(CI404*1,Обработ.выгрузка_реестра_РФ!$A:$G,2,)&lt;VLOOKUP(H404,'исключения(не_смотрим_баллы)'!$A:$C,2,),"да","нет"),""),"")</f>
        <v/>
      </c>
      <c r="CT404" s="24"/>
      <c r="CU404" s="33" t="e">
        <f t="shared" ref="CU404:CU467" si="3885">IF(CQ404="да",IF(CR404="да",IF(CS404="да","да",""),""),"")</f>
        <v>#REF!</v>
      </c>
      <c r="CV404" s="91" t="e">
        <f t="shared" ref="CV404:CV467" si="3886">IFERROR(REPLACE(CP404,FIND("Баллы не установлены",CP404,1),20,"баллыне установлены"),CP404)</f>
        <v>#REF!</v>
      </c>
      <c r="CW404" s="27" t="e">
        <f t="shared" ref="CW404:CW467" si="3887">IF(LEN(CP404)&gt;0,IF(LEN(CO404)&gt;0,IF(CV404=CO404,"да","нет"),"не введены данные"),"")</f>
        <v>#REF!</v>
      </c>
      <c r="CX404" s="26" t="e">
        <f t="shared" si="3816"/>
        <v>#REF!</v>
      </c>
      <c r="CY404" s="64" t="e">
        <f>IF(LEN('Описание предлагаемого товара'!#REF!)&gt;0,'Описание предлагаемого товара'!#REF!,"")</f>
        <v>#REF!</v>
      </c>
      <c r="CZ404" s="95" t="e">
        <f t="shared" si="3874"/>
        <v>#REF!</v>
      </c>
      <c r="DA404" s="95" t="e">
        <f t="shared" ref="DA404" si="3888">IFERROR(REPLACE(CZ404,FIND(" ",CZ404,1),1,""),CZ404)</f>
        <v>#REF!</v>
      </c>
      <c r="DB404" s="95" t="e">
        <f t="shared" si="3818"/>
        <v>#REF!</v>
      </c>
      <c r="DC404" s="95" t="e">
        <f t="shared" ref="DC404:DD404" si="3889">IFERROR(REPLACE(DB404,FIND("г.",DB404,1),2,""),DB404)</f>
        <v>#REF!</v>
      </c>
      <c r="DD404" s="95" t="e">
        <f t="shared" si="3889"/>
        <v>#REF!</v>
      </c>
      <c r="DE404" s="95" t="e">
        <f t="shared" ref="DE404:DF404" si="3890">IFERROR(REPLACE(DD404,FIND("г",DD404,1),1,""),DD404)</f>
        <v>#REF!</v>
      </c>
      <c r="DF404" s="95" t="e">
        <f t="shared" si="3890"/>
        <v>#REF!</v>
      </c>
      <c r="DG404" s="95" t="e">
        <f t="shared" ref="DG404:DG467" si="3891">TEXT(DF404,"ДД.ММ.ГГГГ")</f>
        <v>#REF!</v>
      </c>
      <c r="DH404" s="25" t="str">
        <f>IFERROR(VLOOKUP(CI404*1,Обработ.выгрузка_реестра_РФ!$A:$G,5,),"")</f>
        <v/>
      </c>
      <c r="DI404" s="27" t="str">
        <f t="shared" si="3265"/>
        <v/>
      </c>
      <c r="DJ404" s="27" t="str">
        <f t="shared" ca="1" si="3878"/>
        <v/>
      </c>
      <c r="DK404" s="63" t="e">
        <f>IF(LEN('Описание предлагаемого товара'!#REF!)&gt;0,'Описание предлагаемого товара'!#REF!,"")</f>
        <v>#REF!</v>
      </c>
      <c r="DL404" s="63" t="e">
        <f>IF(LEN('Описание предлагаемого товара'!#REF!)&gt;0,'Описание предлагаемого товара'!#REF!,"")</f>
        <v>#REF!</v>
      </c>
      <c r="DM404" s="32"/>
    </row>
    <row r="405" spans="1:117" ht="48.75" customHeight="1" x14ac:dyDescent="0.25">
      <c r="A405" s="61" t="e">
        <f>IF(LEN('Описание предлагаемого товара'!#REF!)&gt;0,'Описание предлагаемого товара'!#REF!,"")</f>
        <v>#REF!</v>
      </c>
      <c r="B405" s="65" t="e">
        <f>IF(LEN('Описание предлагаемого товара'!#REF!)&gt;0,'Описание предлагаемого товара'!#REF!,"")</f>
        <v>#REF!</v>
      </c>
      <c r="C405" s="61" t="e">
        <f>IF(LEN('Описание предлагаемого товара'!#REF!)&gt;0,'Описание предлагаемого товара'!#REF!,"")</f>
        <v>#REF!</v>
      </c>
      <c r="D405" s="61" t="e">
        <f>IF(LEN('Описание предлагаемого товара'!#REF!)&gt;0,'Описание предлагаемого товара'!#REF!,"")</f>
        <v>#REF!</v>
      </c>
      <c r="E405" s="61" t="e">
        <f>IF(LEN('Описание предлагаемого товара'!#REF!)&gt;0,'Описание предлагаемого товара'!#REF!,"")</f>
        <v>#REF!</v>
      </c>
      <c r="F405" s="61" t="e">
        <f>IF(LEN('Описание предлагаемого товара'!#REF!)&gt;0,'Описание предлагаемого товара'!#REF!,"")</f>
        <v>#REF!</v>
      </c>
      <c r="G405" s="61" t="e">
        <f>IF(LEN('Описание предлагаемого товара'!#REF!)&gt;0,'Описание предлагаемого товара'!#REF!,"")</f>
        <v>#REF!</v>
      </c>
      <c r="H405" s="61" t="e">
        <f>IF(LEN('Описание предлагаемого товара'!#REF!)&gt;0,'Описание предлагаемого товара'!#REF!,"")</f>
        <v>#REF!</v>
      </c>
      <c r="I405" s="61" t="e">
        <f>IF(LEN('Описание предлагаемого товара'!#REF!)&gt;0,'Описание предлагаемого товара'!#REF!,"")</f>
        <v>#REF!</v>
      </c>
      <c r="J405" s="38" t="str">
        <f>IFERROR(VLOOKUP(B405,SAP!$A:$E,5,),"")</f>
        <v/>
      </c>
      <c r="K405" s="40" t="str">
        <f t="shared" si="3821"/>
        <v/>
      </c>
      <c r="L405" s="61" t="e">
        <f>IF(LEN('Описание предлагаемого товара'!#REF!)&gt;0,IFERROR('Описание предлагаемого товара'!#REF!*1,""),"")</f>
        <v>#REF!</v>
      </c>
      <c r="M405" s="39" t="str">
        <f>IFERROR(VLOOKUP(B405,SAP!$A:$E,2,),"")</f>
        <v/>
      </c>
      <c r="N405" s="41" t="str">
        <f t="shared" si="3321"/>
        <v/>
      </c>
      <c r="O405" s="39" t="str">
        <f t="shared" si="3808"/>
        <v/>
      </c>
      <c r="P405" s="36" t="e">
        <f>IF(LEN('Описание предлагаемого товара'!#REF!)&gt;0,'Описание предлагаемого товара'!#REF!,"")</f>
        <v>#REF!</v>
      </c>
      <c r="Q40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05" s="37" t="e">
        <f>IF(LEN('Описание предлагаемого товара'!#REF!)&gt;0,'Описание предлагаемого товара'!#REF!,"")</f>
        <v>#REF!</v>
      </c>
      <c r="S405" s="37" t="e">
        <f>IF(LEN('Описание предлагаемого товара'!#REF!)&gt;0,'Описание предлагаемого товара'!#REF!,"")</f>
        <v>#REF!</v>
      </c>
      <c r="T40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05" s="23" t="str">
        <f>IFERROR(VLOOKUP(CI405*1,Обработ.выгрузка_реестра_РФ!$A:$G,6,),"")</f>
        <v/>
      </c>
      <c r="V405" s="61" t="e">
        <f>IF(LEN('Описание предлагаемого товара'!#REF!)&gt;0,'Описание предлагаемого товара'!#REF!,"")</f>
        <v>#REF!</v>
      </c>
      <c r="W405" s="62" t="e">
        <f>IF(LEN('Описание предлагаемого товара'!#REF!)&gt;0,'Описание предлагаемого товара'!#REF!,"")</f>
        <v>#REF!</v>
      </c>
      <c r="X405" s="91" t="e">
        <f t="shared" ref="X405:Y405" si="3892">IFERROR(REPLACE(W405,FIND(CHAR(10),W405,1),1," "),W405)</f>
        <v>#REF!</v>
      </c>
      <c r="Y405" s="91" t="e">
        <f t="shared" si="3892"/>
        <v>#REF!</v>
      </c>
      <c r="Z405" s="91" t="e">
        <f t="shared" si="3823"/>
        <v>#REF!</v>
      </c>
      <c r="AA405" s="91" t="e">
        <f t="shared" si="3824"/>
        <v>#REF!</v>
      </c>
      <c r="AB405" s="91" t="e">
        <f t="shared" si="3825"/>
        <v>#REF!</v>
      </c>
      <c r="AC405" s="91" t="e">
        <f t="shared" ref="AC405:AF405" si="3893">IFERROR(REPLACE(AB405,FIND("  ",AB405,1),2," "),AB405)</f>
        <v>#REF!</v>
      </c>
      <c r="AD405" s="91" t="e">
        <f t="shared" si="3893"/>
        <v>#REF!</v>
      </c>
      <c r="AE405" s="91" t="e">
        <f t="shared" si="3893"/>
        <v>#REF!</v>
      </c>
      <c r="AF405" s="91" t="e">
        <f t="shared" si="3893"/>
        <v>#REF!</v>
      </c>
      <c r="AG405" s="23" t="str">
        <f>IFERROR(VLOOKUP(CI405*1,Обработ.выгрузка_реестра_РФ!$A:$G,4,),"")</f>
        <v/>
      </c>
      <c r="AH405" s="91" t="str">
        <f t="shared" ref="AH405:AI405" si="3894">IFERROR(REPLACE(AG405,FIND("-",AG405,1),1,"*"),AG405)</f>
        <v/>
      </c>
      <c r="AI405" s="91" t="str">
        <f t="shared" si="3894"/>
        <v/>
      </c>
      <c r="AJ405" s="27" t="str">
        <f t="shared" si="3287"/>
        <v/>
      </c>
      <c r="AK405" s="63" t="e">
        <f>IF(LEN('Описание предлагаемого товара'!#REF!)&gt;0,'Описание предлагаемого товара'!#REF!,"")</f>
        <v>#REF!</v>
      </c>
      <c r="AL405" s="91" t="e">
        <f t="shared" ref="AL405:AM405" si="3895">IFERROR(REPLACE(AK405,FIND(CHAR(10),AK405,1),1,""),AK405)</f>
        <v>#REF!</v>
      </c>
      <c r="AM405" s="91" t="e">
        <f t="shared" si="3895"/>
        <v>#REF!</v>
      </c>
      <c r="AN405" s="91" t="e">
        <f t="shared" ref="AN405:AR405" si="3896">IFERROR(REPLACE(AM405,FIND(" ",AM405,1),1,""),AM405)</f>
        <v>#REF!</v>
      </c>
      <c r="AO405" s="91" t="e">
        <f t="shared" si="3896"/>
        <v>#REF!</v>
      </c>
      <c r="AP405" s="91" t="e">
        <f t="shared" si="3896"/>
        <v>#REF!</v>
      </c>
      <c r="AQ405" s="91" t="e">
        <f t="shared" si="3896"/>
        <v>#REF!</v>
      </c>
      <c r="AR405" s="91" t="e">
        <f t="shared" si="3896"/>
        <v>#REF!</v>
      </c>
      <c r="AS405" s="91" t="e">
        <f t="shared" si="3830"/>
        <v>#REF!</v>
      </c>
      <c r="AT405" s="91" t="e">
        <f t="shared" si="3831"/>
        <v>#REF!</v>
      </c>
      <c r="AU405" s="32" t="e">
        <f t="shared" si="3814"/>
        <v>#REF!</v>
      </c>
      <c r="AV405" s="93" t="e">
        <f>'Описание предлагаемого товара'!#REF!</f>
        <v>#REF!</v>
      </c>
      <c r="AW405" s="91" t="e">
        <f>MIN(SEARCH({0,1,2,3,4,5,6,7,8,9},AV405&amp; "0123456789"))</f>
        <v>#REF!</v>
      </c>
      <c r="AX405" s="91" t="str">
        <f t="shared" si="3832"/>
        <v/>
      </c>
      <c r="AY405" s="91" t="str">
        <f t="shared" si="3833"/>
        <v/>
      </c>
      <c r="AZ405" s="91" t="str">
        <f t="shared" si="3834"/>
        <v/>
      </c>
      <c r="BA405" s="91" t="str">
        <f t="shared" si="3835"/>
        <v/>
      </c>
      <c r="BB405" s="91" t="str">
        <f t="shared" si="3836"/>
        <v/>
      </c>
      <c r="BC405" s="91" t="str">
        <f t="shared" si="3837"/>
        <v/>
      </c>
      <c r="BD405" s="91" t="str">
        <f t="shared" si="3838"/>
        <v/>
      </c>
      <c r="BE405" s="91" t="str">
        <f t="shared" si="3839"/>
        <v/>
      </c>
      <c r="BF405" s="91" t="str">
        <f t="shared" si="3840"/>
        <v/>
      </c>
      <c r="BG405" s="91" t="str">
        <f t="shared" si="3841"/>
        <v/>
      </c>
      <c r="BH405" s="91" t="str">
        <f t="shared" si="3842"/>
        <v/>
      </c>
      <c r="BI405" s="91" t="str">
        <f t="shared" si="3843"/>
        <v/>
      </c>
      <c r="BJ405" s="91" t="str">
        <f t="shared" si="3844"/>
        <v/>
      </c>
      <c r="BK405" s="91" t="str">
        <f t="shared" si="3845"/>
        <v/>
      </c>
      <c r="BL405" s="91" t="str">
        <f t="shared" si="3846"/>
        <v/>
      </c>
      <c r="BM405" s="91" t="str">
        <f t="shared" si="3847"/>
        <v/>
      </c>
      <c r="BN405" s="91" t="str">
        <f t="shared" si="3848"/>
        <v/>
      </c>
      <c r="BO405" s="91" t="str">
        <f t="shared" si="3849"/>
        <v/>
      </c>
      <c r="BP405" s="91" t="str">
        <f t="shared" si="3850"/>
        <v/>
      </c>
      <c r="BQ405" s="91" t="str">
        <f t="shared" si="3851"/>
        <v/>
      </c>
      <c r="BR405" s="91" t="str">
        <f t="shared" si="3852"/>
        <v/>
      </c>
      <c r="BS405" s="91" t="str">
        <f t="shared" si="3853"/>
        <v/>
      </c>
      <c r="BT405" s="91" t="str">
        <f t="shared" si="3854"/>
        <v/>
      </c>
      <c r="BU405" s="91" t="str">
        <f t="shared" si="3855"/>
        <v/>
      </c>
      <c r="BV405" s="91" t="str">
        <f t="shared" si="3856"/>
        <v/>
      </c>
      <c r="BW405" s="91" t="str">
        <f t="shared" si="3857"/>
        <v/>
      </c>
      <c r="BX405" s="91" t="str">
        <f t="shared" si="3858"/>
        <v/>
      </c>
      <c r="BY405" s="91" t="str">
        <f t="shared" si="3859"/>
        <v/>
      </c>
      <c r="BZ405" s="91" t="str">
        <f t="shared" si="3860"/>
        <v/>
      </c>
      <c r="CA405" s="91" t="str">
        <f t="shared" si="3861"/>
        <v/>
      </c>
      <c r="CB405" s="91" t="str">
        <f t="shared" si="3862"/>
        <v/>
      </c>
      <c r="CC405" s="91" t="str">
        <f t="shared" si="3863"/>
        <v/>
      </c>
      <c r="CD405" s="91" t="str">
        <f t="shared" si="3864"/>
        <v/>
      </c>
      <c r="CE405" s="91" t="str">
        <f t="shared" si="3865"/>
        <v/>
      </c>
      <c r="CF405" s="91" t="str">
        <f t="shared" si="3866"/>
        <v/>
      </c>
      <c r="CG405" s="91" t="str">
        <f t="shared" si="3867"/>
        <v/>
      </c>
      <c r="CH405" s="91" t="str">
        <f t="shared" si="3868"/>
        <v/>
      </c>
      <c r="CI405" s="91" t="str">
        <f t="shared" si="3869"/>
        <v>нет</v>
      </c>
      <c r="CJ405" s="63" t="e">
        <f>IF(LEN('Описание предлагаемого товара'!#REF!)&gt;0,'Описание предлагаемого товара'!#REF!,"")</f>
        <v>#REF!</v>
      </c>
      <c r="CK405" s="91" t="e">
        <f t="shared" ref="CK405:CL405" si="3897">IFERROR(REPLACE(CJ405,FIND(CHAR(10),CJ405,1),1,""),CJ405)</f>
        <v>#REF!</v>
      </c>
      <c r="CL405" s="91" t="e">
        <f t="shared" si="3897"/>
        <v>#REF!</v>
      </c>
      <c r="CM405" s="91" t="e">
        <f t="shared" si="3871"/>
        <v>#REF!</v>
      </c>
      <c r="CN405" s="91" t="e">
        <f t="shared" si="3872"/>
        <v>#REF!</v>
      </c>
      <c r="CO405" s="91" t="e">
        <f t="shared" si="3873"/>
        <v>#REF!</v>
      </c>
      <c r="CP405" s="90" t="e">
        <f>IF(AU405="Не указан реестровый номер (мера нац.режима Запрет)","",IF(CI405="нет","",IF(CU405="да","исключение(не смотрим баллы)",IFERROR(IF(CI405*1&gt;0,IFERROR(IF(VLOOKUP(CI405*1,Обработ.выгрузка_реестра_РФ!$A:$G,7,)=0,"Баллы не установлены",VLOOKUP(CI405*1,Обработ.выгрузка_реестра_РФ!$A:$G,7,)),IF(LEN(CI405)&gt;14,"","нет номера в реестре РФ")),""),IF(LEN(CI405)=0,"","Некорректный реестровый номер")))))</f>
        <v>#REF!</v>
      </c>
      <c r="CQ405" s="33" t="e">
        <f>IF(LEN(C405)&gt;0,IFERROR(IF(LEN(H405)&gt;0,IF(LEN(VLOOKUP(H405,'исключения(не_смотрим_баллы)'!$A:$C,1,))&gt;0,"да","нет"),"не введен ОКПД2"),"нет"),"")</f>
        <v>#REF!</v>
      </c>
      <c r="CR405" s="33" t="e">
        <f ca="1">IF(CQ405="да",IF(TODAY()&lt;VLOOKUP(H405,'исключения(не_смотрим_баллы)'!$A:$C,3,),"да","нет"),"")</f>
        <v>#REF!</v>
      </c>
      <c r="CS405" s="33" t="str">
        <f>IFERROR(IF(CQ405="да",IF(VLOOKUP(CI405*1,Обработ.выгрузка_реестра_РФ!$A:$G,2,)&lt;VLOOKUP(H405,'исключения(не_смотрим_баллы)'!$A:$C,2,),"да","нет"),""),"")</f>
        <v/>
      </c>
      <c r="CT405" s="24"/>
      <c r="CU405" s="33" t="e">
        <f t="shared" si="3885"/>
        <v>#REF!</v>
      </c>
      <c r="CV405" s="91" t="e">
        <f t="shared" si="3886"/>
        <v>#REF!</v>
      </c>
      <c r="CW405" s="27" t="e">
        <f t="shared" si="3887"/>
        <v>#REF!</v>
      </c>
      <c r="CX405" s="26" t="e">
        <f t="shared" si="3816"/>
        <v>#REF!</v>
      </c>
      <c r="CY405" s="64" t="e">
        <f>IF(LEN('Описание предлагаемого товара'!#REF!)&gt;0,'Описание предлагаемого товара'!#REF!,"")</f>
        <v>#REF!</v>
      </c>
      <c r="CZ405" s="95" t="e">
        <f t="shared" si="3874"/>
        <v>#REF!</v>
      </c>
      <c r="DA405" s="95" t="e">
        <f t="shared" ref="DA405" si="3898">IFERROR(REPLACE(CZ405,FIND(" ",CZ405,1),1,""),CZ405)</f>
        <v>#REF!</v>
      </c>
      <c r="DB405" s="95" t="e">
        <f t="shared" si="3818"/>
        <v>#REF!</v>
      </c>
      <c r="DC405" s="95" t="e">
        <f t="shared" ref="DC405:DD405" si="3899">IFERROR(REPLACE(DB405,FIND("г.",DB405,1),2,""),DB405)</f>
        <v>#REF!</v>
      </c>
      <c r="DD405" s="95" t="e">
        <f t="shared" si="3899"/>
        <v>#REF!</v>
      </c>
      <c r="DE405" s="95" t="e">
        <f t="shared" ref="DE405:DF405" si="3900">IFERROR(REPLACE(DD405,FIND("г",DD405,1),1,""),DD405)</f>
        <v>#REF!</v>
      </c>
      <c r="DF405" s="95" t="e">
        <f t="shared" si="3900"/>
        <v>#REF!</v>
      </c>
      <c r="DG405" s="95" t="e">
        <f t="shared" si="3891"/>
        <v>#REF!</v>
      </c>
      <c r="DH405" s="25" t="str">
        <f>IFERROR(VLOOKUP(CI405*1,Обработ.выгрузка_реестра_РФ!$A:$G,5,),"")</f>
        <v/>
      </c>
      <c r="DI405" s="27" t="str">
        <f t="shared" ref="DI405:DI468" si="3901">IF(LEN(DH405)&gt;0,IFERROR(IF(LEN(VLOOKUP("*"&amp;TEXT(DH405,"ДД.ММ.ГГГГ")&amp;"*",DG405,1,))&gt;0,"да",""),"нет"),"")</f>
        <v/>
      </c>
      <c r="DJ405" s="27" t="str">
        <f t="shared" ca="1" si="3878"/>
        <v/>
      </c>
      <c r="DK405" s="63" t="e">
        <f>IF(LEN('Описание предлагаемого товара'!#REF!)&gt;0,'Описание предлагаемого товара'!#REF!,"")</f>
        <v>#REF!</v>
      </c>
      <c r="DL405" s="63" t="e">
        <f>IF(LEN('Описание предлагаемого товара'!#REF!)&gt;0,'Описание предлагаемого товара'!#REF!,"")</f>
        <v>#REF!</v>
      </c>
      <c r="DM405" s="32"/>
    </row>
    <row r="406" spans="1:117" ht="48.75" customHeight="1" x14ac:dyDescent="0.25">
      <c r="A406" s="61" t="e">
        <f>IF(LEN('Описание предлагаемого товара'!#REF!)&gt;0,'Описание предлагаемого товара'!#REF!,"")</f>
        <v>#REF!</v>
      </c>
      <c r="B406" s="65" t="e">
        <f>IF(LEN('Описание предлагаемого товара'!#REF!)&gt;0,'Описание предлагаемого товара'!#REF!,"")</f>
        <v>#REF!</v>
      </c>
      <c r="C406" s="61" t="e">
        <f>IF(LEN('Описание предлагаемого товара'!#REF!)&gt;0,'Описание предлагаемого товара'!#REF!,"")</f>
        <v>#REF!</v>
      </c>
      <c r="D406" s="61" t="e">
        <f>IF(LEN('Описание предлагаемого товара'!#REF!)&gt;0,'Описание предлагаемого товара'!#REF!,"")</f>
        <v>#REF!</v>
      </c>
      <c r="E406" s="61" t="e">
        <f>IF(LEN('Описание предлагаемого товара'!#REF!)&gt;0,'Описание предлагаемого товара'!#REF!,"")</f>
        <v>#REF!</v>
      </c>
      <c r="F406" s="61" t="e">
        <f>IF(LEN('Описание предлагаемого товара'!#REF!)&gt;0,'Описание предлагаемого товара'!#REF!,"")</f>
        <v>#REF!</v>
      </c>
      <c r="G406" s="61" t="e">
        <f>IF(LEN('Описание предлагаемого товара'!#REF!)&gt;0,'Описание предлагаемого товара'!#REF!,"")</f>
        <v>#REF!</v>
      </c>
      <c r="H406" s="61" t="e">
        <f>IF(LEN('Описание предлагаемого товара'!#REF!)&gt;0,'Описание предлагаемого товара'!#REF!,"")</f>
        <v>#REF!</v>
      </c>
      <c r="I406" s="61" t="e">
        <f>IF(LEN('Описание предлагаемого товара'!#REF!)&gt;0,'Описание предлагаемого товара'!#REF!,"")</f>
        <v>#REF!</v>
      </c>
      <c r="J406" s="38" t="str">
        <f>IFERROR(VLOOKUP(B406,SAP!$A:$E,5,),"")</f>
        <v/>
      </c>
      <c r="K406" s="40" t="str">
        <f t="shared" si="3821"/>
        <v/>
      </c>
      <c r="L406" s="61" t="e">
        <f>IF(LEN('Описание предлагаемого товара'!#REF!)&gt;0,IFERROR('Описание предлагаемого товара'!#REF!*1,""),"")</f>
        <v>#REF!</v>
      </c>
      <c r="M406" s="39" t="str">
        <f>IFERROR(VLOOKUP(B406,SAP!$A:$E,2,),"")</f>
        <v/>
      </c>
      <c r="N406" s="41" t="str">
        <f t="shared" si="3321"/>
        <v/>
      </c>
      <c r="O406" s="39" t="str">
        <f t="shared" si="3808"/>
        <v/>
      </c>
      <c r="P406" s="36" t="e">
        <f>IF(LEN('Описание предлагаемого товара'!#REF!)&gt;0,'Описание предлагаемого товара'!#REF!,"")</f>
        <v>#REF!</v>
      </c>
      <c r="Q40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06" s="37" t="e">
        <f>IF(LEN('Описание предлагаемого товара'!#REF!)&gt;0,'Описание предлагаемого товара'!#REF!,"")</f>
        <v>#REF!</v>
      </c>
      <c r="S406" s="37" t="e">
        <f>IF(LEN('Описание предлагаемого товара'!#REF!)&gt;0,'Описание предлагаемого товара'!#REF!,"")</f>
        <v>#REF!</v>
      </c>
      <c r="T40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06" s="23" t="str">
        <f>IFERROR(VLOOKUP(CI406*1,Обработ.выгрузка_реестра_РФ!$A:$G,6,),"")</f>
        <v/>
      </c>
      <c r="V406" s="61" t="e">
        <f>IF(LEN('Описание предлагаемого товара'!#REF!)&gt;0,'Описание предлагаемого товара'!#REF!,"")</f>
        <v>#REF!</v>
      </c>
      <c r="W406" s="62" t="e">
        <f>IF(LEN('Описание предлагаемого товара'!#REF!)&gt;0,'Описание предлагаемого товара'!#REF!,"")</f>
        <v>#REF!</v>
      </c>
      <c r="X406" s="91" t="e">
        <f t="shared" ref="X406:Y406" si="3902">IFERROR(REPLACE(W406,FIND(CHAR(10),W406,1),1," "),W406)</f>
        <v>#REF!</v>
      </c>
      <c r="Y406" s="91" t="e">
        <f t="shared" si="3902"/>
        <v>#REF!</v>
      </c>
      <c r="Z406" s="91" t="e">
        <f t="shared" si="3823"/>
        <v>#REF!</v>
      </c>
      <c r="AA406" s="91" t="e">
        <f t="shared" si="3824"/>
        <v>#REF!</v>
      </c>
      <c r="AB406" s="91" t="e">
        <f t="shared" si="3825"/>
        <v>#REF!</v>
      </c>
      <c r="AC406" s="91" t="e">
        <f t="shared" ref="AC406:AF406" si="3903">IFERROR(REPLACE(AB406,FIND("  ",AB406,1),2," "),AB406)</f>
        <v>#REF!</v>
      </c>
      <c r="AD406" s="91" t="e">
        <f t="shared" si="3903"/>
        <v>#REF!</v>
      </c>
      <c r="AE406" s="91" t="e">
        <f t="shared" si="3903"/>
        <v>#REF!</v>
      </c>
      <c r="AF406" s="91" t="e">
        <f t="shared" si="3903"/>
        <v>#REF!</v>
      </c>
      <c r="AG406" s="23" t="str">
        <f>IFERROR(VLOOKUP(CI406*1,Обработ.выгрузка_реестра_РФ!$A:$G,4,),"")</f>
        <v/>
      </c>
      <c r="AH406" s="91" t="str">
        <f t="shared" ref="AH406:AI406" si="3904">IFERROR(REPLACE(AG406,FIND("-",AG406,1),1,"*"),AG406)</f>
        <v/>
      </c>
      <c r="AI406" s="91" t="str">
        <f t="shared" si="3904"/>
        <v/>
      </c>
      <c r="AJ406" s="27" t="str">
        <f t="shared" si="3287"/>
        <v/>
      </c>
      <c r="AK406" s="63" t="e">
        <f>IF(LEN('Описание предлагаемого товара'!#REF!)&gt;0,'Описание предлагаемого товара'!#REF!,"")</f>
        <v>#REF!</v>
      </c>
      <c r="AL406" s="91" t="e">
        <f t="shared" ref="AL406:AM406" si="3905">IFERROR(REPLACE(AK406,FIND(CHAR(10),AK406,1),1,""),AK406)</f>
        <v>#REF!</v>
      </c>
      <c r="AM406" s="91" t="e">
        <f t="shared" si="3905"/>
        <v>#REF!</v>
      </c>
      <c r="AN406" s="91" t="e">
        <f t="shared" ref="AN406:AR406" si="3906">IFERROR(REPLACE(AM406,FIND(" ",AM406,1),1,""),AM406)</f>
        <v>#REF!</v>
      </c>
      <c r="AO406" s="91" t="e">
        <f t="shared" si="3906"/>
        <v>#REF!</v>
      </c>
      <c r="AP406" s="91" t="e">
        <f t="shared" si="3906"/>
        <v>#REF!</v>
      </c>
      <c r="AQ406" s="91" t="e">
        <f t="shared" si="3906"/>
        <v>#REF!</v>
      </c>
      <c r="AR406" s="91" t="e">
        <f t="shared" si="3906"/>
        <v>#REF!</v>
      </c>
      <c r="AS406" s="91" t="e">
        <f t="shared" si="3830"/>
        <v>#REF!</v>
      </c>
      <c r="AT406" s="91" t="e">
        <f t="shared" si="3831"/>
        <v>#REF!</v>
      </c>
      <c r="AU406" s="32" t="e">
        <f t="shared" si="3814"/>
        <v>#REF!</v>
      </c>
      <c r="AV406" s="93" t="e">
        <f>'Описание предлагаемого товара'!#REF!</f>
        <v>#REF!</v>
      </c>
      <c r="AW406" s="91" t="e">
        <f>MIN(SEARCH({0,1,2,3,4,5,6,7,8,9},AV406&amp; "0123456789"))</f>
        <v>#REF!</v>
      </c>
      <c r="AX406" s="91" t="str">
        <f t="shared" si="3832"/>
        <v/>
      </c>
      <c r="AY406" s="91" t="str">
        <f t="shared" si="3833"/>
        <v/>
      </c>
      <c r="AZ406" s="91" t="str">
        <f t="shared" si="3834"/>
        <v/>
      </c>
      <c r="BA406" s="91" t="str">
        <f t="shared" si="3835"/>
        <v/>
      </c>
      <c r="BB406" s="91" t="str">
        <f t="shared" si="3836"/>
        <v/>
      </c>
      <c r="BC406" s="91" t="str">
        <f t="shared" si="3837"/>
        <v/>
      </c>
      <c r="BD406" s="91" t="str">
        <f t="shared" si="3838"/>
        <v/>
      </c>
      <c r="BE406" s="91" t="str">
        <f t="shared" si="3839"/>
        <v/>
      </c>
      <c r="BF406" s="91" t="str">
        <f t="shared" si="3840"/>
        <v/>
      </c>
      <c r="BG406" s="91" t="str">
        <f t="shared" si="3841"/>
        <v/>
      </c>
      <c r="BH406" s="91" t="str">
        <f t="shared" si="3842"/>
        <v/>
      </c>
      <c r="BI406" s="91" t="str">
        <f t="shared" si="3843"/>
        <v/>
      </c>
      <c r="BJ406" s="91" t="str">
        <f t="shared" si="3844"/>
        <v/>
      </c>
      <c r="BK406" s="91" t="str">
        <f t="shared" si="3845"/>
        <v/>
      </c>
      <c r="BL406" s="91" t="str">
        <f t="shared" si="3846"/>
        <v/>
      </c>
      <c r="BM406" s="91" t="str">
        <f t="shared" si="3847"/>
        <v/>
      </c>
      <c r="BN406" s="91" t="str">
        <f t="shared" si="3848"/>
        <v/>
      </c>
      <c r="BO406" s="91" t="str">
        <f t="shared" si="3849"/>
        <v/>
      </c>
      <c r="BP406" s="91" t="str">
        <f t="shared" si="3850"/>
        <v/>
      </c>
      <c r="BQ406" s="91" t="str">
        <f t="shared" si="3851"/>
        <v/>
      </c>
      <c r="BR406" s="91" t="str">
        <f t="shared" si="3852"/>
        <v/>
      </c>
      <c r="BS406" s="91" t="str">
        <f t="shared" si="3853"/>
        <v/>
      </c>
      <c r="BT406" s="91" t="str">
        <f t="shared" si="3854"/>
        <v/>
      </c>
      <c r="BU406" s="91" t="str">
        <f t="shared" si="3855"/>
        <v/>
      </c>
      <c r="BV406" s="91" t="str">
        <f t="shared" si="3856"/>
        <v/>
      </c>
      <c r="BW406" s="91" t="str">
        <f t="shared" si="3857"/>
        <v/>
      </c>
      <c r="BX406" s="91" t="str">
        <f t="shared" si="3858"/>
        <v/>
      </c>
      <c r="BY406" s="91" t="str">
        <f t="shared" si="3859"/>
        <v/>
      </c>
      <c r="BZ406" s="91" t="str">
        <f t="shared" si="3860"/>
        <v/>
      </c>
      <c r="CA406" s="91" t="str">
        <f t="shared" si="3861"/>
        <v/>
      </c>
      <c r="CB406" s="91" t="str">
        <f t="shared" si="3862"/>
        <v/>
      </c>
      <c r="CC406" s="91" t="str">
        <f t="shared" si="3863"/>
        <v/>
      </c>
      <c r="CD406" s="91" t="str">
        <f t="shared" si="3864"/>
        <v/>
      </c>
      <c r="CE406" s="91" t="str">
        <f t="shared" si="3865"/>
        <v/>
      </c>
      <c r="CF406" s="91" t="str">
        <f t="shared" si="3866"/>
        <v/>
      </c>
      <c r="CG406" s="91" t="str">
        <f t="shared" si="3867"/>
        <v/>
      </c>
      <c r="CH406" s="91" t="str">
        <f t="shared" si="3868"/>
        <v/>
      </c>
      <c r="CI406" s="91" t="str">
        <f t="shared" si="3869"/>
        <v>нет</v>
      </c>
      <c r="CJ406" s="63" t="e">
        <f>IF(LEN('Описание предлагаемого товара'!#REF!)&gt;0,'Описание предлагаемого товара'!#REF!,"")</f>
        <v>#REF!</v>
      </c>
      <c r="CK406" s="91" t="e">
        <f t="shared" ref="CK406:CL406" si="3907">IFERROR(REPLACE(CJ406,FIND(CHAR(10),CJ406,1),1,""),CJ406)</f>
        <v>#REF!</v>
      </c>
      <c r="CL406" s="91" t="e">
        <f t="shared" si="3907"/>
        <v>#REF!</v>
      </c>
      <c r="CM406" s="91" t="e">
        <f t="shared" si="3871"/>
        <v>#REF!</v>
      </c>
      <c r="CN406" s="91" t="e">
        <f t="shared" si="3872"/>
        <v>#REF!</v>
      </c>
      <c r="CO406" s="91" t="e">
        <f t="shared" si="3873"/>
        <v>#REF!</v>
      </c>
      <c r="CP406" s="90" t="e">
        <f>IF(AU406="Не указан реестровый номер (мера нац.режима Запрет)","",IF(CI406="нет","",IF(CU406="да","исключение(не смотрим баллы)",IFERROR(IF(CI406*1&gt;0,IFERROR(IF(VLOOKUP(CI406*1,Обработ.выгрузка_реестра_РФ!$A:$G,7,)=0,"Баллы не установлены",VLOOKUP(CI406*1,Обработ.выгрузка_реестра_РФ!$A:$G,7,)),IF(LEN(CI406)&gt;14,"","нет номера в реестре РФ")),""),IF(LEN(CI406)=0,"","Некорректный реестровый номер")))))</f>
        <v>#REF!</v>
      </c>
      <c r="CQ406" s="33" t="e">
        <f>IF(LEN(C406)&gt;0,IFERROR(IF(LEN(H406)&gt;0,IF(LEN(VLOOKUP(H406,'исключения(не_смотрим_баллы)'!$A:$C,1,))&gt;0,"да","нет"),"не введен ОКПД2"),"нет"),"")</f>
        <v>#REF!</v>
      </c>
      <c r="CR406" s="33" t="e">
        <f ca="1">IF(CQ406="да",IF(TODAY()&lt;VLOOKUP(H406,'исключения(не_смотрим_баллы)'!$A:$C,3,),"да","нет"),"")</f>
        <v>#REF!</v>
      </c>
      <c r="CS406" s="33" t="str">
        <f>IFERROR(IF(CQ406="да",IF(VLOOKUP(CI406*1,Обработ.выгрузка_реестра_РФ!$A:$G,2,)&lt;VLOOKUP(H406,'исключения(не_смотрим_баллы)'!$A:$C,2,),"да","нет"),""),"")</f>
        <v/>
      </c>
      <c r="CT406" s="24"/>
      <c r="CU406" s="33" t="e">
        <f t="shared" si="3885"/>
        <v>#REF!</v>
      </c>
      <c r="CV406" s="91" t="e">
        <f t="shared" si="3886"/>
        <v>#REF!</v>
      </c>
      <c r="CW406" s="27" t="e">
        <f t="shared" si="3887"/>
        <v>#REF!</v>
      </c>
      <c r="CX406" s="26" t="e">
        <f t="shared" si="3816"/>
        <v>#REF!</v>
      </c>
      <c r="CY406" s="64" t="e">
        <f>IF(LEN('Описание предлагаемого товара'!#REF!)&gt;0,'Описание предлагаемого товара'!#REF!,"")</f>
        <v>#REF!</v>
      </c>
      <c r="CZ406" s="95" t="e">
        <f t="shared" si="3874"/>
        <v>#REF!</v>
      </c>
      <c r="DA406" s="95" t="e">
        <f t="shared" ref="DA406" si="3908">IFERROR(REPLACE(CZ406,FIND(" ",CZ406,1),1,""),CZ406)</f>
        <v>#REF!</v>
      </c>
      <c r="DB406" s="95" t="e">
        <f t="shared" si="3818"/>
        <v>#REF!</v>
      </c>
      <c r="DC406" s="95" t="e">
        <f t="shared" ref="DC406:DD406" si="3909">IFERROR(REPLACE(DB406,FIND("г.",DB406,1),2,""),DB406)</f>
        <v>#REF!</v>
      </c>
      <c r="DD406" s="95" t="e">
        <f t="shared" si="3909"/>
        <v>#REF!</v>
      </c>
      <c r="DE406" s="95" t="e">
        <f t="shared" ref="DE406:DF406" si="3910">IFERROR(REPLACE(DD406,FIND("г",DD406,1),1,""),DD406)</f>
        <v>#REF!</v>
      </c>
      <c r="DF406" s="95" t="e">
        <f t="shared" si="3910"/>
        <v>#REF!</v>
      </c>
      <c r="DG406" s="95" t="e">
        <f t="shared" si="3891"/>
        <v>#REF!</v>
      </c>
      <c r="DH406" s="25" t="str">
        <f>IFERROR(VLOOKUP(CI406*1,Обработ.выгрузка_реестра_РФ!$A:$G,5,),"")</f>
        <v/>
      </c>
      <c r="DI406" s="27" t="str">
        <f t="shared" si="3901"/>
        <v/>
      </c>
      <c r="DJ406" s="27" t="str">
        <f t="shared" ca="1" si="3878"/>
        <v/>
      </c>
      <c r="DK406" s="63" t="e">
        <f>IF(LEN('Описание предлагаемого товара'!#REF!)&gt;0,'Описание предлагаемого товара'!#REF!,"")</f>
        <v>#REF!</v>
      </c>
      <c r="DL406" s="63" t="e">
        <f>IF(LEN('Описание предлагаемого товара'!#REF!)&gt;0,'Описание предлагаемого товара'!#REF!,"")</f>
        <v>#REF!</v>
      </c>
      <c r="DM406" s="32"/>
    </row>
    <row r="407" spans="1:117" ht="48.75" customHeight="1" x14ac:dyDescent="0.25">
      <c r="A407" s="61" t="e">
        <f>IF(LEN('Описание предлагаемого товара'!#REF!)&gt;0,'Описание предлагаемого товара'!#REF!,"")</f>
        <v>#REF!</v>
      </c>
      <c r="B407" s="65" t="e">
        <f>IF(LEN('Описание предлагаемого товара'!#REF!)&gt;0,'Описание предлагаемого товара'!#REF!,"")</f>
        <v>#REF!</v>
      </c>
      <c r="C407" s="61" t="e">
        <f>IF(LEN('Описание предлагаемого товара'!#REF!)&gt;0,'Описание предлагаемого товара'!#REF!,"")</f>
        <v>#REF!</v>
      </c>
      <c r="D407" s="61" t="e">
        <f>IF(LEN('Описание предлагаемого товара'!#REF!)&gt;0,'Описание предлагаемого товара'!#REF!,"")</f>
        <v>#REF!</v>
      </c>
      <c r="E407" s="61" t="e">
        <f>IF(LEN('Описание предлагаемого товара'!#REF!)&gt;0,'Описание предлагаемого товара'!#REF!,"")</f>
        <v>#REF!</v>
      </c>
      <c r="F407" s="61" t="e">
        <f>IF(LEN('Описание предлагаемого товара'!#REF!)&gt;0,'Описание предлагаемого товара'!#REF!,"")</f>
        <v>#REF!</v>
      </c>
      <c r="G407" s="61" t="e">
        <f>IF(LEN('Описание предлагаемого товара'!#REF!)&gt;0,'Описание предлагаемого товара'!#REF!,"")</f>
        <v>#REF!</v>
      </c>
      <c r="H407" s="61" t="e">
        <f>IF(LEN('Описание предлагаемого товара'!#REF!)&gt;0,'Описание предлагаемого товара'!#REF!,"")</f>
        <v>#REF!</v>
      </c>
      <c r="I407" s="61" t="e">
        <f>IF(LEN('Описание предлагаемого товара'!#REF!)&gt;0,'Описание предлагаемого товара'!#REF!,"")</f>
        <v>#REF!</v>
      </c>
      <c r="J407" s="38" t="str">
        <f>IFERROR(VLOOKUP(B407,SAP!$A:$E,5,),"")</f>
        <v/>
      </c>
      <c r="K407" s="40" t="str">
        <f t="shared" si="3821"/>
        <v/>
      </c>
      <c r="L407" s="61" t="e">
        <f>IF(LEN('Описание предлагаемого товара'!#REF!)&gt;0,IFERROR('Описание предлагаемого товара'!#REF!*1,""),"")</f>
        <v>#REF!</v>
      </c>
      <c r="M407" s="39" t="str">
        <f>IFERROR(VLOOKUP(B407,SAP!$A:$E,2,),"")</f>
        <v/>
      </c>
      <c r="N407" s="41" t="str">
        <f t="shared" si="3321"/>
        <v/>
      </c>
      <c r="O407" s="39" t="str">
        <f t="shared" si="3808"/>
        <v/>
      </c>
      <c r="P407" s="36" t="e">
        <f>IF(LEN('Описание предлагаемого товара'!#REF!)&gt;0,'Описание предлагаемого товара'!#REF!,"")</f>
        <v>#REF!</v>
      </c>
      <c r="Q40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07" s="37" t="e">
        <f>IF(LEN('Описание предлагаемого товара'!#REF!)&gt;0,'Описание предлагаемого товара'!#REF!,"")</f>
        <v>#REF!</v>
      </c>
      <c r="S407" s="37" t="e">
        <f>IF(LEN('Описание предлагаемого товара'!#REF!)&gt;0,'Описание предлагаемого товара'!#REF!,"")</f>
        <v>#REF!</v>
      </c>
      <c r="T40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07" s="23" t="str">
        <f>IFERROR(VLOOKUP(CI407*1,Обработ.выгрузка_реестра_РФ!$A:$G,6,),"")</f>
        <v/>
      </c>
      <c r="V407" s="61" t="e">
        <f>IF(LEN('Описание предлагаемого товара'!#REF!)&gt;0,'Описание предлагаемого товара'!#REF!,"")</f>
        <v>#REF!</v>
      </c>
      <c r="W407" s="62" t="e">
        <f>IF(LEN('Описание предлагаемого товара'!#REF!)&gt;0,'Описание предлагаемого товара'!#REF!,"")</f>
        <v>#REF!</v>
      </c>
      <c r="X407" s="91" t="e">
        <f t="shared" ref="X407:Y407" si="3911">IFERROR(REPLACE(W407,FIND(CHAR(10),W407,1),1," "),W407)</f>
        <v>#REF!</v>
      </c>
      <c r="Y407" s="91" t="e">
        <f t="shared" si="3911"/>
        <v>#REF!</v>
      </c>
      <c r="Z407" s="91" t="e">
        <f t="shared" si="3823"/>
        <v>#REF!</v>
      </c>
      <c r="AA407" s="91" t="e">
        <f t="shared" si="3824"/>
        <v>#REF!</v>
      </c>
      <c r="AB407" s="91" t="e">
        <f t="shared" si="3825"/>
        <v>#REF!</v>
      </c>
      <c r="AC407" s="91" t="e">
        <f t="shared" ref="AC407:AF407" si="3912">IFERROR(REPLACE(AB407,FIND("  ",AB407,1),2," "),AB407)</f>
        <v>#REF!</v>
      </c>
      <c r="AD407" s="91" t="e">
        <f t="shared" si="3912"/>
        <v>#REF!</v>
      </c>
      <c r="AE407" s="91" t="e">
        <f t="shared" si="3912"/>
        <v>#REF!</v>
      </c>
      <c r="AF407" s="91" t="e">
        <f t="shared" si="3912"/>
        <v>#REF!</v>
      </c>
      <c r="AG407" s="23" t="str">
        <f>IFERROR(VLOOKUP(CI407*1,Обработ.выгрузка_реестра_РФ!$A:$G,4,),"")</f>
        <v/>
      </c>
      <c r="AH407" s="91" t="str">
        <f t="shared" ref="AH407:AI407" si="3913">IFERROR(REPLACE(AG407,FIND("-",AG407,1),1,"*"),AG407)</f>
        <v/>
      </c>
      <c r="AI407" s="91" t="str">
        <f t="shared" si="3913"/>
        <v/>
      </c>
      <c r="AJ407" s="27" t="str">
        <f t="shared" si="3287"/>
        <v/>
      </c>
      <c r="AK407" s="63" t="e">
        <f>IF(LEN('Описание предлагаемого товара'!#REF!)&gt;0,'Описание предлагаемого товара'!#REF!,"")</f>
        <v>#REF!</v>
      </c>
      <c r="AL407" s="91" t="e">
        <f t="shared" ref="AL407:AM407" si="3914">IFERROR(REPLACE(AK407,FIND(CHAR(10),AK407,1),1,""),AK407)</f>
        <v>#REF!</v>
      </c>
      <c r="AM407" s="91" t="e">
        <f t="shared" si="3914"/>
        <v>#REF!</v>
      </c>
      <c r="AN407" s="91" t="e">
        <f t="shared" ref="AN407:AR407" si="3915">IFERROR(REPLACE(AM407,FIND(" ",AM407,1),1,""),AM407)</f>
        <v>#REF!</v>
      </c>
      <c r="AO407" s="91" t="e">
        <f t="shared" si="3915"/>
        <v>#REF!</v>
      </c>
      <c r="AP407" s="91" t="e">
        <f t="shared" si="3915"/>
        <v>#REF!</v>
      </c>
      <c r="AQ407" s="91" t="e">
        <f t="shared" si="3915"/>
        <v>#REF!</v>
      </c>
      <c r="AR407" s="91" t="e">
        <f t="shared" si="3915"/>
        <v>#REF!</v>
      </c>
      <c r="AS407" s="91" t="e">
        <f t="shared" si="3830"/>
        <v>#REF!</v>
      </c>
      <c r="AT407" s="91" t="e">
        <f t="shared" si="3831"/>
        <v>#REF!</v>
      </c>
      <c r="AU407" s="32" t="e">
        <f t="shared" si="3814"/>
        <v>#REF!</v>
      </c>
      <c r="AV407" s="93" t="e">
        <f>'Описание предлагаемого товара'!#REF!</f>
        <v>#REF!</v>
      </c>
      <c r="AW407" s="91" t="e">
        <f>MIN(SEARCH({0,1,2,3,4,5,6,7,8,9},AV407&amp; "0123456789"))</f>
        <v>#REF!</v>
      </c>
      <c r="AX407" s="91" t="str">
        <f t="shared" si="3832"/>
        <v/>
      </c>
      <c r="AY407" s="91" t="str">
        <f t="shared" si="3833"/>
        <v/>
      </c>
      <c r="AZ407" s="91" t="str">
        <f t="shared" si="3834"/>
        <v/>
      </c>
      <c r="BA407" s="91" t="str">
        <f t="shared" si="3835"/>
        <v/>
      </c>
      <c r="BB407" s="91" t="str">
        <f t="shared" si="3836"/>
        <v/>
      </c>
      <c r="BC407" s="91" t="str">
        <f t="shared" si="3837"/>
        <v/>
      </c>
      <c r="BD407" s="91" t="str">
        <f t="shared" si="3838"/>
        <v/>
      </c>
      <c r="BE407" s="91" t="str">
        <f t="shared" si="3839"/>
        <v/>
      </c>
      <c r="BF407" s="91" t="str">
        <f t="shared" si="3840"/>
        <v/>
      </c>
      <c r="BG407" s="91" t="str">
        <f t="shared" si="3841"/>
        <v/>
      </c>
      <c r="BH407" s="91" t="str">
        <f t="shared" si="3842"/>
        <v/>
      </c>
      <c r="BI407" s="91" t="str">
        <f t="shared" si="3843"/>
        <v/>
      </c>
      <c r="BJ407" s="91" t="str">
        <f t="shared" si="3844"/>
        <v/>
      </c>
      <c r="BK407" s="91" t="str">
        <f t="shared" si="3845"/>
        <v/>
      </c>
      <c r="BL407" s="91" t="str">
        <f t="shared" si="3846"/>
        <v/>
      </c>
      <c r="BM407" s="91" t="str">
        <f t="shared" si="3847"/>
        <v/>
      </c>
      <c r="BN407" s="91" t="str">
        <f t="shared" si="3848"/>
        <v/>
      </c>
      <c r="BO407" s="91" t="str">
        <f t="shared" si="3849"/>
        <v/>
      </c>
      <c r="BP407" s="91" t="str">
        <f t="shared" si="3850"/>
        <v/>
      </c>
      <c r="BQ407" s="91" t="str">
        <f t="shared" si="3851"/>
        <v/>
      </c>
      <c r="BR407" s="91" t="str">
        <f t="shared" si="3852"/>
        <v/>
      </c>
      <c r="BS407" s="91" t="str">
        <f t="shared" si="3853"/>
        <v/>
      </c>
      <c r="BT407" s="91" t="str">
        <f t="shared" si="3854"/>
        <v/>
      </c>
      <c r="BU407" s="91" t="str">
        <f t="shared" si="3855"/>
        <v/>
      </c>
      <c r="BV407" s="91" t="str">
        <f t="shared" si="3856"/>
        <v/>
      </c>
      <c r="BW407" s="91" t="str">
        <f t="shared" si="3857"/>
        <v/>
      </c>
      <c r="BX407" s="91" t="str">
        <f t="shared" si="3858"/>
        <v/>
      </c>
      <c r="BY407" s="91" t="str">
        <f t="shared" si="3859"/>
        <v/>
      </c>
      <c r="BZ407" s="91" t="str">
        <f t="shared" si="3860"/>
        <v/>
      </c>
      <c r="CA407" s="91" t="str">
        <f t="shared" si="3861"/>
        <v/>
      </c>
      <c r="CB407" s="91" t="str">
        <f t="shared" si="3862"/>
        <v/>
      </c>
      <c r="CC407" s="91" t="str">
        <f t="shared" si="3863"/>
        <v/>
      </c>
      <c r="CD407" s="91" t="str">
        <f t="shared" si="3864"/>
        <v/>
      </c>
      <c r="CE407" s="91" t="str">
        <f t="shared" si="3865"/>
        <v/>
      </c>
      <c r="CF407" s="91" t="str">
        <f t="shared" si="3866"/>
        <v/>
      </c>
      <c r="CG407" s="91" t="str">
        <f t="shared" si="3867"/>
        <v/>
      </c>
      <c r="CH407" s="91" t="str">
        <f t="shared" si="3868"/>
        <v/>
      </c>
      <c r="CI407" s="91" t="str">
        <f t="shared" si="3869"/>
        <v>нет</v>
      </c>
      <c r="CJ407" s="63" t="e">
        <f>IF(LEN('Описание предлагаемого товара'!#REF!)&gt;0,'Описание предлагаемого товара'!#REF!,"")</f>
        <v>#REF!</v>
      </c>
      <c r="CK407" s="91" t="e">
        <f t="shared" ref="CK407:CL407" si="3916">IFERROR(REPLACE(CJ407,FIND(CHAR(10),CJ407,1),1,""),CJ407)</f>
        <v>#REF!</v>
      </c>
      <c r="CL407" s="91" t="e">
        <f t="shared" si="3916"/>
        <v>#REF!</v>
      </c>
      <c r="CM407" s="91" t="e">
        <f t="shared" si="3871"/>
        <v>#REF!</v>
      </c>
      <c r="CN407" s="91" t="e">
        <f t="shared" si="3872"/>
        <v>#REF!</v>
      </c>
      <c r="CO407" s="91" t="e">
        <f t="shared" si="3873"/>
        <v>#REF!</v>
      </c>
      <c r="CP407" s="90" t="e">
        <f>IF(AU407="Не указан реестровый номер (мера нац.режима Запрет)","",IF(CI407="нет","",IF(CU407="да","исключение(не смотрим баллы)",IFERROR(IF(CI407*1&gt;0,IFERROR(IF(VLOOKUP(CI407*1,Обработ.выгрузка_реестра_РФ!$A:$G,7,)=0,"Баллы не установлены",VLOOKUP(CI407*1,Обработ.выгрузка_реестра_РФ!$A:$G,7,)),IF(LEN(CI407)&gt;14,"","нет номера в реестре РФ")),""),IF(LEN(CI407)=0,"","Некорректный реестровый номер")))))</f>
        <v>#REF!</v>
      </c>
      <c r="CQ407" s="33" t="e">
        <f>IF(LEN(C407)&gt;0,IFERROR(IF(LEN(H407)&gt;0,IF(LEN(VLOOKUP(H407,'исключения(не_смотрим_баллы)'!$A:$C,1,))&gt;0,"да","нет"),"не введен ОКПД2"),"нет"),"")</f>
        <v>#REF!</v>
      </c>
      <c r="CR407" s="33" t="e">
        <f ca="1">IF(CQ407="да",IF(TODAY()&lt;VLOOKUP(H407,'исключения(не_смотрим_баллы)'!$A:$C,3,),"да","нет"),"")</f>
        <v>#REF!</v>
      </c>
      <c r="CS407" s="33" t="str">
        <f>IFERROR(IF(CQ407="да",IF(VLOOKUP(CI407*1,Обработ.выгрузка_реестра_РФ!$A:$G,2,)&lt;VLOOKUP(H407,'исключения(не_смотрим_баллы)'!$A:$C,2,),"да","нет"),""),"")</f>
        <v/>
      </c>
      <c r="CT407" s="24"/>
      <c r="CU407" s="33" t="e">
        <f t="shared" si="3885"/>
        <v>#REF!</v>
      </c>
      <c r="CV407" s="91" t="e">
        <f t="shared" si="3886"/>
        <v>#REF!</v>
      </c>
      <c r="CW407" s="27" t="e">
        <f t="shared" si="3887"/>
        <v>#REF!</v>
      </c>
      <c r="CX407" s="26" t="e">
        <f t="shared" si="3816"/>
        <v>#REF!</v>
      </c>
      <c r="CY407" s="64" t="e">
        <f>IF(LEN('Описание предлагаемого товара'!#REF!)&gt;0,'Описание предлагаемого товара'!#REF!,"")</f>
        <v>#REF!</v>
      </c>
      <c r="CZ407" s="95" t="e">
        <f t="shared" si="3874"/>
        <v>#REF!</v>
      </c>
      <c r="DA407" s="95" t="e">
        <f t="shared" ref="DA407" si="3917">IFERROR(REPLACE(CZ407,FIND(" ",CZ407,1),1,""),CZ407)</f>
        <v>#REF!</v>
      </c>
      <c r="DB407" s="95" t="e">
        <f t="shared" si="3818"/>
        <v>#REF!</v>
      </c>
      <c r="DC407" s="95" t="e">
        <f t="shared" ref="DC407:DD407" si="3918">IFERROR(REPLACE(DB407,FIND("г.",DB407,1),2,""),DB407)</f>
        <v>#REF!</v>
      </c>
      <c r="DD407" s="95" t="e">
        <f t="shared" si="3918"/>
        <v>#REF!</v>
      </c>
      <c r="DE407" s="95" t="e">
        <f t="shared" ref="DE407:DF407" si="3919">IFERROR(REPLACE(DD407,FIND("г",DD407,1),1,""),DD407)</f>
        <v>#REF!</v>
      </c>
      <c r="DF407" s="95" t="e">
        <f t="shared" si="3919"/>
        <v>#REF!</v>
      </c>
      <c r="DG407" s="95" t="e">
        <f t="shared" si="3891"/>
        <v>#REF!</v>
      </c>
      <c r="DH407" s="25" t="str">
        <f>IFERROR(VLOOKUP(CI407*1,Обработ.выгрузка_реестра_РФ!$A:$G,5,),"")</f>
        <v/>
      </c>
      <c r="DI407" s="27" t="str">
        <f t="shared" si="3901"/>
        <v/>
      </c>
      <c r="DJ407" s="27" t="str">
        <f t="shared" ca="1" si="3878"/>
        <v/>
      </c>
      <c r="DK407" s="63" t="e">
        <f>IF(LEN('Описание предлагаемого товара'!#REF!)&gt;0,'Описание предлагаемого товара'!#REF!,"")</f>
        <v>#REF!</v>
      </c>
      <c r="DL407" s="63" t="e">
        <f>IF(LEN('Описание предлагаемого товара'!#REF!)&gt;0,'Описание предлагаемого товара'!#REF!,"")</f>
        <v>#REF!</v>
      </c>
      <c r="DM407" s="32"/>
    </row>
    <row r="408" spans="1:117" ht="48.75" customHeight="1" x14ac:dyDescent="0.25">
      <c r="A408" s="61" t="e">
        <f>IF(LEN('Описание предлагаемого товара'!#REF!)&gt;0,'Описание предлагаемого товара'!#REF!,"")</f>
        <v>#REF!</v>
      </c>
      <c r="B408" s="65" t="e">
        <f>IF(LEN('Описание предлагаемого товара'!#REF!)&gt;0,'Описание предлагаемого товара'!#REF!,"")</f>
        <v>#REF!</v>
      </c>
      <c r="C408" s="61" t="e">
        <f>IF(LEN('Описание предлагаемого товара'!#REF!)&gt;0,'Описание предлагаемого товара'!#REF!,"")</f>
        <v>#REF!</v>
      </c>
      <c r="D408" s="61" t="e">
        <f>IF(LEN('Описание предлагаемого товара'!#REF!)&gt;0,'Описание предлагаемого товара'!#REF!,"")</f>
        <v>#REF!</v>
      </c>
      <c r="E408" s="61" t="e">
        <f>IF(LEN('Описание предлагаемого товара'!#REF!)&gt;0,'Описание предлагаемого товара'!#REF!,"")</f>
        <v>#REF!</v>
      </c>
      <c r="F408" s="61" t="e">
        <f>IF(LEN('Описание предлагаемого товара'!#REF!)&gt;0,'Описание предлагаемого товара'!#REF!,"")</f>
        <v>#REF!</v>
      </c>
      <c r="G408" s="61" t="e">
        <f>IF(LEN('Описание предлагаемого товара'!#REF!)&gt;0,'Описание предлагаемого товара'!#REF!,"")</f>
        <v>#REF!</v>
      </c>
      <c r="H408" s="61" t="e">
        <f>IF(LEN('Описание предлагаемого товара'!#REF!)&gt;0,'Описание предлагаемого товара'!#REF!,"")</f>
        <v>#REF!</v>
      </c>
      <c r="I408" s="61" t="e">
        <f>IF(LEN('Описание предлагаемого товара'!#REF!)&gt;0,'Описание предлагаемого товара'!#REF!,"")</f>
        <v>#REF!</v>
      </c>
      <c r="J408" s="38" t="str">
        <f>IFERROR(VLOOKUP(B408,SAP!$A:$E,5,),"")</f>
        <v/>
      </c>
      <c r="K408" s="40" t="str">
        <f t="shared" si="3821"/>
        <v/>
      </c>
      <c r="L408" s="61" t="e">
        <f>IF(LEN('Описание предлагаемого товара'!#REF!)&gt;0,IFERROR('Описание предлагаемого товара'!#REF!*1,""),"")</f>
        <v>#REF!</v>
      </c>
      <c r="M408" s="39" t="str">
        <f>IFERROR(VLOOKUP(B408,SAP!$A:$E,2,),"")</f>
        <v/>
      </c>
      <c r="N408" s="41" t="str">
        <f t="shared" si="3321"/>
        <v/>
      </c>
      <c r="O408" s="39" t="str">
        <f t="shared" si="3808"/>
        <v/>
      </c>
      <c r="P408" s="36" t="e">
        <f>IF(LEN('Описание предлагаемого товара'!#REF!)&gt;0,'Описание предлагаемого товара'!#REF!,"")</f>
        <v>#REF!</v>
      </c>
      <c r="Q40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08" s="37" t="e">
        <f>IF(LEN('Описание предлагаемого товара'!#REF!)&gt;0,'Описание предлагаемого товара'!#REF!,"")</f>
        <v>#REF!</v>
      </c>
      <c r="S408" s="37" t="e">
        <f>IF(LEN('Описание предлагаемого товара'!#REF!)&gt;0,'Описание предлагаемого товара'!#REF!,"")</f>
        <v>#REF!</v>
      </c>
      <c r="T40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08" s="23" t="str">
        <f>IFERROR(VLOOKUP(CI408*1,Обработ.выгрузка_реестра_РФ!$A:$G,6,),"")</f>
        <v/>
      </c>
      <c r="V408" s="61" t="e">
        <f>IF(LEN('Описание предлагаемого товара'!#REF!)&gt;0,'Описание предлагаемого товара'!#REF!,"")</f>
        <v>#REF!</v>
      </c>
      <c r="W408" s="62" t="e">
        <f>IF(LEN('Описание предлагаемого товара'!#REF!)&gt;0,'Описание предлагаемого товара'!#REF!,"")</f>
        <v>#REF!</v>
      </c>
      <c r="X408" s="91" t="e">
        <f t="shared" ref="X408:Y408" si="3920">IFERROR(REPLACE(W408,FIND(CHAR(10),W408,1),1," "),W408)</f>
        <v>#REF!</v>
      </c>
      <c r="Y408" s="91" t="e">
        <f t="shared" si="3920"/>
        <v>#REF!</v>
      </c>
      <c r="Z408" s="91" t="e">
        <f t="shared" si="3823"/>
        <v>#REF!</v>
      </c>
      <c r="AA408" s="91" t="e">
        <f t="shared" si="3824"/>
        <v>#REF!</v>
      </c>
      <c r="AB408" s="91" t="e">
        <f t="shared" si="3825"/>
        <v>#REF!</v>
      </c>
      <c r="AC408" s="91" t="e">
        <f t="shared" ref="AC408:AF408" si="3921">IFERROR(REPLACE(AB408,FIND("  ",AB408,1),2," "),AB408)</f>
        <v>#REF!</v>
      </c>
      <c r="AD408" s="91" t="e">
        <f t="shared" si="3921"/>
        <v>#REF!</v>
      </c>
      <c r="AE408" s="91" t="e">
        <f t="shared" si="3921"/>
        <v>#REF!</v>
      </c>
      <c r="AF408" s="91" t="e">
        <f t="shared" si="3921"/>
        <v>#REF!</v>
      </c>
      <c r="AG408" s="23" t="str">
        <f>IFERROR(VLOOKUP(CI408*1,Обработ.выгрузка_реестра_РФ!$A:$G,4,),"")</f>
        <v/>
      </c>
      <c r="AH408" s="91" t="str">
        <f t="shared" ref="AH408:AI408" si="3922">IFERROR(REPLACE(AG408,FIND("-",AG408,1),1,"*"),AG408)</f>
        <v/>
      </c>
      <c r="AI408" s="91" t="str">
        <f t="shared" si="3922"/>
        <v/>
      </c>
      <c r="AJ408" s="27" t="str">
        <f t="shared" ref="AJ408:AJ471" si="3923">IF(LEN(AI408)&gt;0,IF(LEN(W408)&gt;0,IFERROR(IF(LEN(VLOOKUP("*"&amp;AI408&amp;"*",AF408,1,FALSE))&gt;0,"да",""),"нет"),"не введены данные"),"")</f>
        <v/>
      </c>
      <c r="AK408" s="63" t="e">
        <f>IF(LEN('Описание предлагаемого товара'!#REF!)&gt;0,'Описание предлагаемого товара'!#REF!,"")</f>
        <v>#REF!</v>
      </c>
      <c r="AL408" s="91" t="e">
        <f t="shared" ref="AL408:AM408" si="3924">IFERROR(REPLACE(AK408,FIND(CHAR(10),AK408,1),1,""),AK408)</f>
        <v>#REF!</v>
      </c>
      <c r="AM408" s="91" t="e">
        <f t="shared" si="3924"/>
        <v>#REF!</v>
      </c>
      <c r="AN408" s="91" t="e">
        <f t="shared" ref="AN408:AR408" si="3925">IFERROR(REPLACE(AM408,FIND(" ",AM408,1),1,""),AM408)</f>
        <v>#REF!</v>
      </c>
      <c r="AO408" s="91" t="e">
        <f t="shared" si="3925"/>
        <v>#REF!</v>
      </c>
      <c r="AP408" s="91" t="e">
        <f t="shared" si="3925"/>
        <v>#REF!</v>
      </c>
      <c r="AQ408" s="91" t="e">
        <f t="shared" si="3925"/>
        <v>#REF!</v>
      </c>
      <c r="AR408" s="91" t="e">
        <f t="shared" si="3925"/>
        <v>#REF!</v>
      </c>
      <c r="AS408" s="91" t="e">
        <f t="shared" si="3830"/>
        <v>#REF!</v>
      </c>
      <c r="AT408" s="91" t="e">
        <f t="shared" si="3831"/>
        <v>#REF!</v>
      </c>
      <c r="AU408" s="32" t="e">
        <f t="shared" si="3814"/>
        <v>#REF!</v>
      </c>
      <c r="AV408" s="93" t="e">
        <f>'Описание предлагаемого товара'!#REF!</f>
        <v>#REF!</v>
      </c>
      <c r="AW408" s="91" t="e">
        <f>MIN(SEARCH({0,1,2,3,4,5,6,7,8,9},AV408&amp; "0123456789"))</f>
        <v>#REF!</v>
      </c>
      <c r="AX408" s="91" t="str">
        <f t="shared" si="3832"/>
        <v/>
      </c>
      <c r="AY408" s="91" t="str">
        <f t="shared" si="3833"/>
        <v/>
      </c>
      <c r="AZ408" s="91" t="str">
        <f t="shared" si="3834"/>
        <v/>
      </c>
      <c r="BA408" s="91" t="str">
        <f t="shared" si="3835"/>
        <v/>
      </c>
      <c r="BB408" s="91" t="str">
        <f t="shared" si="3836"/>
        <v/>
      </c>
      <c r="BC408" s="91" t="str">
        <f t="shared" si="3837"/>
        <v/>
      </c>
      <c r="BD408" s="91" t="str">
        <f t="shared" si="3838"/>
        <v/>
      </c>
      <c r="BE408" s="91" t="str">
        <f t="shared" si="3839"/>
        <v/>
      </c>
      <c r="BF408" s="91" t="str">
        <f t="shared" si="3840"/>
        <v/>
      </c>
      <c r="BG408" s="91" t="str">
        <f t="shared" si="3841"/>
        <v/>
      </c>
      <c r="BH408" s="91" t="str">
        <f t="shared" si="3842"/>
        <v/>
      </c>
      <c r="BI408" s="91" t="str">
        <f t="shared" si="3843"/>
        <v/>
      </c>
      <c r="BJ408" s="91" t="str">
        <f t="shared" si="3844"/>
        <v/>
      </c>
      <c r="BK408" s="91" t="str">
        <f t="shared" si="3845"/>
        <v/>
      </c>
      <c r="BL408" s="91" t="str">
        <f t="shared" si="3846"/>
        <v/>
      </c>
      <c r="BM408" s="91" t="str">
        <f t="shared" si="3847"/>
        <v/>
      </c>
      <c r="BN408" s="91" t="str">
        <f t="shared" si="3848"/>
        <v/>
      </c>
      <c r="BO408" s="91" t="str">
        <f t="shared" si="3849"/>
        <v/>
      </c>
      <c r="BP408" s="91" t="str">
        <f t="shared" si="3850"/>
        <v/>
      </c>
      <c r="BQ408" s="91" t="str">
        <f t="shared" si="3851"/>
        <v/>
      </c>
      <c r="BR408" s="91" t="str">
        <f t="shared" si="3852"/>
        <v/>
      </c>
      <c r="BS408" s="91" t="str">
        <f t="shared" si="3853"/>
        <v/>
      </c>
      <c r="BT408" s="91" t="str">
        <f t="shared" si="3854"/>
        <v/>
      </c>
      <c r="BU408" s="91" t="str">
        <f t="shared" si="3855"/>
        <v/>
      </c>
      <c r="BV408" s="91" t="str">
        <f t="shared" si="3856"/>
        <v/>
      </c>
      <c r="BW408" s="91" t="str">
        <f t="shared" si="3857"/>
        <v/>
      </c>
      <c r="BX408" s="91" t="str">
        <f t="shared" si="3858"/>
        <v/>
      </c>
      <c r="BY408" s="91" t="str">
        <f t="shared" si="3859"/>
        <v/>
      </c>
      <c r="BZ408" s="91" t="str">
        <f t="shared" si="3860"/>
        <v/>
      </c>
      <c r="CA408" s="91" t="str">
        <f t="shared" si="3861"/>
        <v/>
      </c>
      <c r="CB408" s="91" t="str">
        <f t="shared" si="3862"/>
        <v/>
      </c>
      <c r="CC408" s="91" t="str">
        <f t="shared" si="3863"/>
        <v/>
      </c>
      <c r="CD408" s="91" t="str">
        <f t="shared" si="3864"/>
        <v/>
      </c>
      <c r="CE408" s="91" t="str">
        <f t="shared" si="3865"/>
        <v/>
      </c>
      <c r="CF408" s="91" t="str">
        <f t="shared" si="3866"/>
        <v/>
      </c>
      <c r="CG408" s="91" t="str">
        <f t="shared" si="3867"/>
        <v/>
      </c>
      <c r="CH408" s="91" t="str">
        <f t="shared" si="3868"/>
        <v/>
      </c>
      <c r="CI408" s="91" t="str">
        <f t="shared" si="3869"/>
        <v>нет</v>
      </c>
      <c r="CJ408" s="63" t="e">
        <f>IF(LEN('Описание предлагаемого товара'!#REF!)&gt;0,'Описание предлагаемого товара'!#REF!,"")</f>
        <v>#REF!</v>
      </c>
      <c r="CK408" s="91" t="e">
        <f t="shared" ref="CK408:CL408" si="3926">IFERROR(REPLACE(CJ408,FIND(CHAR(10),CJ408,1),1,""),CJ408)</f>
        <v>#REF!</v>
      </c>
      <c r="CL408" s="91" t="e">
        <f t="shared" si="3926"/>
        <v>#REF!</v>
      </c>
      <c r="CM408" s="91" t="e">
        <f t="shared" si="3871"/>
        <v>#REF!</v>
      </c>
      <c r="CN408" s="91" t="e">
        <f t="shared" si="3872"/>
        <v>#REF!</v>
      </c>
      <c r="CO408" s="91" t="e">
        <f t="shared" si="3873"/>
        <v>#REF!</v>
      </c>
      <c r="CP408" s="90" t="e">
        <f>IF(AU408="Не указан реестровый номер (мера нац.режима Запрет)","",IF(CI408="нет","",IF(CU408="да","исключение(не смотрим баллы)",IFERROR(IF(CI408*1&gt;0,IFERROR(IF(VLOOKUP(CI408*1,Обработ.выгрузка_реестра_РФ!$A:$G,7,)=0,"Баллы не установлены",VLOOKUP(CI408*1,Обработ.выгрузка_реестра_РФ!$A:$G,7,)),IF(LEN(CI408)&gt;14,"","нет номера в реестре РФ")),""),IF(LEN(CI408)=0,"","Некорректный реестровый номер")))))</f>
        <v>#REF!</v>
      </c>
      <c r="CQ408" s="33" t="e">
        <f>IF(LEN(C408)&gt;0,IFERROR(IF(LEN(H408)&gt;0,IF(LEN(VLOOKUP(H408,'исключения(не_смотрим_баллы)'!$A:$C,1,))&gt;0,"да","нет"),"не введен ОКПД2"),"нет"),"")</f>
        <v>#REF!</v>
      </c>
      <c r="CR408" s="33" t="e">
        <f ca="1">IF(CQ408="да",IF(TODAY()&lt;VLOOKUP(H408,'исключения(не_смотрим_баллы)'!$A:$C,3,),"да","нет"),"")</f>
        <v>#REF!</v>
      </c>
      <c r="CS408" s="33" t="str">
        <f>IFERROR(IF(CQ408="да",IF(VLOOKUP(CI408*1,Обработ.выгрузка_реестра_РФ!$A:$G,2,)&lt;VLOOKUP(H408,'исключения(не_смотрим_баллы)'!$A:$C,2,),"да","нет"),""),"")</f>
        <v/>
      </c>
      <c r="CT408" s="24"/>
      <c r="CU408" s="33" t="e">
        <f t="shared" si="3885"/>
        <v>#REF!</v>
      </c>
      <c r="CV408" s="91" t="e">
        <f t="shared" si="3886"/>
        <v>#REF!</v>
      </c>
      <c r="CW408" s="27" t="e">
        <f t="shared" si="3887"/>
        <v>#REF!</v>
      </c>
      <c r="CX408" s="26" t="e">
        <f t="shared" si="3816"/>
        <v>#REF!</v>
      </c>
      <c r="CY408" s="64" t="e">
        <f>IF(LEN('Описание предлагаемого товара'!#REF!)&gt;0,'Описание предлагаемого товара'!#REF!,"")</f>
        <v>#REF!</v>
      </c>
      <c r="CZ408" s="95" t="e">
        <f t="shared" si="3874"/>
        <v>#REF!</v>
      </c>
      <c r="DA408" s="95" t="e">
        <f t="shared" ref="DA408" si="3927">IFERROR(REPLACE(CZ408,FIND(" ",CZ408,1),1,""),CZ408)</f>
        <v>#REF!</v>
      </c>
      <c r="DB408" s="95" t="e">
        <f t="shared" si="3818"/>
        <v>#REF!</v>
      </c>
      <c r="DC408" s="95" t="e">
        <f t="shared" ref="DC408:DD408" si="3928">IFERROR(REPLACE(DB408,FIND("г.",DB408,1),2,""),DB408)</f>
        <v>#REF!</v>
      </c>
      <c r="DD408" s="95" t="e">
        <f t="shared" si="3928"/>
        <v>#REF!</v>
      </c>
      <c r="DE408" s="95" t="e">
        <f t="shared" ref="DE408:DF408" si="3929">IFERROR(REPLACE(DD408,FIND("г",DD408,1),1,""),DD408)</f>
        <v>#REF!</v>
      </c>
      <c r="DF408" s="95" t="e">
        <f t="shared" si="3929"/>
        <v>#REF!</v>
      </c>
      <c r="DG408" s="95" t="e">
        <f t="shared" si="3891"/>
        <v>#REF!</v>
      </c>
      <c r="DH408" s="25" t="str">
        <f>IFERROR(VLOOKUP(CI408*1,Обработ.выгрузка_реестра_РФ!$A:$G,5,),"")</f>
        <v/>
      </c>
      <c r="DI408" s="27" t="str">
        <f t="shared" si="3901"/>
        <v/>
      </c>
      <c r="DJ408" s="27" t="str">
        <f t="shared" ca="1" si="3878"/>
        <v/>
      </c>
      <c r="DK408" s="63" t="e">
        <f>IF(LEN('Описание предлагаемого товара'!#REF!)&gt;0,'Описание предлагаемого товара'!#REF!,"")</f>
        <v>#REF!</v>
      </c>
      <c r="DL408" s="63" t="e">
        <f>IF(LEN('Описание предлагаемого товара'!#REF!)&gt;0,'Описание предлагаемого товара'!#REF!,"")</f>
        <v>#REF!</v>
      </c>
      <c r="DM408" s="32"/>
    </row>
    <row r="409" spans="1:117" ht="48.75" customHeight="1" x14ac:dyDescent="0.25">
      <c r="A409" s="61" t="e">
        <f>IF(LEN('Описание предлагаемого товара'!#REF!)&gt;0,'Описание предлагаемого товара'!#REF!,"")</f>
        <v>#REF!</v>
      </c>
      <c r="B409" s="65" t="e">
        <f>IF(LEN('Описание предлагаемого товара'!#REF!)&gt;0,'Описание предлагаемого товара'!#REF!,"")</f>
        <v>#REF!</v>
      </c>
      <c r="C409" s="61" t="e">
        <f>IF(LEN('Описание предлагаемого товара'!#REF!)&gt;0,'Описание предлагаемого товара'!#REF!,"")</f>
        <v>#REF!</v>
      </c>
      <c r="D409" s="61" t="e">
        <f>IF(LEN('Описание предлагаемого товара'!#REF!)&gt;0,'Описание предлагаемого товара'!#REF!,"")</f>
        <v>#REF!</v>
      </c>
      <c r="E409" s="61" t="e">
        <f>IF(LEN('Описание предлагаемого товара'!#REF!)&gt;0,'Описание предлагаемого товара'!#REF!,"")</f>
        <v>#REF!</v>
      </c>
      <c r="F409" s="61" t="e">
        <f>IF(LEN('Описание предлагаемого товара'!#REF!)&gt;0,'Описание предлагаемого товара'!#REF!,"")</f>
        <v>#REF!</v>
      </c>
      <c r="G409" s="61" t="e">
        <f>IF(LEN('Описание предлагаемого товара'!#REF!)&gt;0,'Описание предлагаемого товара'!#REF!,"")</f>
        <v>#REF!</v>
      </c>
      <c r="H409" s="61" t="e">
        <f>IF(LEN('Описание предлагаемого товара'!#REF!)&gt;0,'Описание предлагаемого товара'!#REF!,"")</f>
        <v>#REF!</v>
      </c>
      <c r="I409" s="61" t="e">
        <f>IF(LEN('Описание предлагаемого товара'!#REF!)&gt;0,'Описание предлагаемого товара'!#REF!,"")</f>
        <v>#REF!</v>
      </c>
      <c r="J409" s="38" t="str">
        <f>IFERROR(VLOOKUP(B409,SAP!$A:$E,5,),"")</f>
        <v/>
      </c>
      <c r="K409" s="40" t="str">
        <f t="shared" si="3821"/>
        <v/>
      </c>
      <c r="L409" s="61" t="e">
        <f>IF(LEN('Описание предлагаемого товара'!#REF!)&gt;0,IFERROR('Описание предлагаемого товара'!#REF!*1,""),"")</f>
        <v>#REF!</v>
      </c>
      <c r="M409" s="39" t="str">
        <f>IFERROR(VLOOKUP(B409,SAP!$A:$E,2,),"")</f>
        <v/>
      </c>
      <c r="N409" s="41" t="str">
        <f t="shared" si="3321"/>
        <v/>
      </c>
      <c r="O409" s="39" t="str">
        <f t="shared" si="3808"/>
        <v/>
      </c>
      <c r="P409" s="36" t="e">
        <f>IF(LEN('Описание предлагаемого товара'!#REF!)&gt;0,'Описание предлагаемого товара'!#REF!,"")</f>
        <v>#REF!</v>
      </c>
      <c r="Q40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09" s="37" t="e">
        <f>IF(LEN('Описание предлагаемого товара'!#REF!)&gt;0,'Описание предлагаемого товара'!#REF!,"")</f>
        <v>#REF!</v>
      </c>
      <c r="S409" s="37" t="e">
        <f>IF(LEN('Описание предлагаемого товара'!#REF!)&gt;0,'Описание предлагаемого товара'!#REF!,"")</f>
        <v>#REF!</v>
      </c>
      <c r="T40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09" s="23" t="str">
        <f>IFERROR(VLOOKUP(CI409*1,Обработ.выгрузка_реестра_РФ!$A:$G,6,),"")</f>
        <v/>
      </c>
      <c r="V409" s="61" t="e">
        <f>IF(LEN('Описание предлагаемого товара'!#REF!)&gt;0,'Описание предлагаемого товара'!#REF!,"")</f>
        <v>#REF!</v>
      </c>
      <c r="W409" s="62" t="e">
        <f>IF(LEN('Описание предлагаемого товара'!#REF!)&gt;0,'Описание предлагаемого товара'!#REF!,"")</f>
        <v>#REF!</v>
      </c>
      <c r="X409" s="91" t="e">
        <f t="shared" ref="X409:Y409" si="3930">IFERROR(REPLACE(W409,FIND(CHAR(10),W409,1),1," "),W409)</f>
        <v>#REF!</v>
      </c>
      <c r="Y409" s="91" t="e">
        <f t="shared" si="3930"/>
        <v>#REF!</v>
      </c>
      <c r="Z409" s="91" t="e">
        <f t="shared" si="3823"/>
        <v>#REF!</v>
      </c>
      <c r="AA409" s="91" t="e">
        <f t="shared" si="3824"/>
        <v>#REF!</v>
      </c>
      <c r="AB409" s="91" t="e">
        <f t="shared" si="3825"/>
        <v>#REF!</v>
      </c>
      <c r="AC409" s="91" t="e">
        <f t="shared" ref="AC409:AF409" si="3931">IFERROR(REPLACE(AB409,FIND("  ",AB409,1),2," "),AB409)</f>
        <v>#REF!</v>
      </c>
      <c r="AD409" s="91" t="e">
        <f t="shared" si="3931"/>
        <v>#REF!</v>
      </c>
      <c r="AE409" s="91" t="e">
        <f t="shared" si="3931"/>
        <v>#REF!</v>
      </c>
      <c r="AF409" s="91" t="e">
        <f t="shared" si="3931"/>
        <v>#REF!</v>
      </c>
      <c r="AG409" s="23" t="str">
        <f>IFERROR(VLOOKUP(CI409*1,Обработ.выгрузка_реестра_РФ!$A:$G,4,),"")</f>
        <v/>
      </c>
      <c r="AH409" s="91" t="str">
        <f t="shared" ref="AH409:AI409" si="3932">IFERROR(REPLACE(AG409,FIND("-",AG409,1),1,"*"),AG409)</f>
        <v/>
      </c>
      <c r="AI409" s="91" t="str">
        <f t="shared" si="3932"/>
        <v/>
      </c>
      <c r="AJ409" s="27" t="str">
        <f t="shared" si="3923"/>
        <v/>
      </c>
      <c r="AK409" s="63" t="e">
        <f>IF(LEN('Описание предлагаемого товара'!#REF!)&gt;0,'Описание предлагаемого товара'!#REF!,"")</f>
        <v>#REF!</v>
      </c>
      <c r="AL409" s="91" t="e">
        <f t="shared" ref="AL409:AM409" si="3933">IFERROR(REPLACE(AK409,FIND(CHAR(10),AK409,1),1,""),AK409)</f>
        <v>#REF!</v>
      </c>
      <c r="AM409" s="91" t="e">
        <f t="shared" si="3933"/>
        <v>#REF!</v>
      </c>
      <c r="AN409" s="91" t="e">
        <f t="shared" ref="AN409:AR409" si="3934">IFERROR(REPLACE(AM409,FIND(" ",AM409,1),1,""),AM409)</f>
        <v>#REF!</v>
      </c>
      <c r="AO409" s="91" t="e">
        <f t="shared" si="3934"/>
        <v>#REF!</v>
      </c>
      <c r="AP409" s="91" t="e">
        <f t="shared" si="3934"/>
        <v>#REF!</v>
      </c>
      <c r="AQ409" s="91" t="e">
        <f t="shared" si="3934"/>
        <v>#REF!</v>
      </c>
      <c r="AR409" s="91" t="e">
        <f t="shared" si="3934"/>
        <v>#REF!</v>
      </c>
      <c r="AS409" s="91" t="e">
        <f t="shared" si="3830"/>
        <v>#REF!</v>
      </c>
      <c r="AT409" s="91" t="e">
        <f t="shared" si="3831"/>
        <v>#REF!</v>
      </c>
      <c r="AU409" s="32" t="e">
        <f t="shared" si="3814"/>
        <v>#REF!</v>
      </c>
      <c r="AV409" s="93" t="e">
        <f>'Описание предлагаемого товара'!#REF!</f>
        <v>#REF!</v>
      </c>
      <c r="AW409" s="91" t="e">
        <f>MIN(SEARCH({0,1,2,3,4,5,6,7,8,9},AV409&amp; "0123456789"))</f>
        <v>#REF!</v>
      </c>
      <c r="AX409" s="91" t="str">
        <f t="shared" si="3832"/>
        <v/>
      </c>
      <c r="AY409" s="91" t="str">
        <f t="shared" si="3833"/>
        <v/>
      </c>
      <c r="AZ409" s="91" t="str">
        <f t="shared" si="3834"/>
        <v/>
      </c>
      <c r="BA409" s="91" t="str">
        <f t="shared" si="3835"/>
        <v/>
      </c>
      <c r="BB409" s="91" t="str">
        <f t="shared" si="3836"/>
        <v/>
      </c>
      <c r="BC409" s="91" t="str">
        <f t="shared" si="3837"/>
        <v/>
      </c>
      <c r="BD409" s="91" t="str">
        <f t="shared" si="3838"/>
        <v/>
      </c>
      <c r="BE409" s="91" t="str">
        <f t="shared" si="3839"/>
        <v/>
      </c>
      <c r="BF409" s="91" t="str">
        <f t="shared" si="3840"/>
        <v/>
      </c>
      <c r="BG409" s="91" t="str">
        <f t="shared" si="3841"/>
        <v/>
      </c>
      <c r="BH409" s="91" t="str">
        <f t="shared" si="3842"/>
        <v/>
      </c>
      <c r="BI409" s="91" t="str">
        <f t="shared" si="3843"/>
        <v/>
      </c>
      <c r="BJ409" s="91" t="str">
        <f t="shared" si="3844"/>
        <v/>
      </c>
      <c r="BK409" s="91" t="str">
        <f t="shared" si="3845"/>
        <v/>
      </c>
      <c r="BL409" s="91" t="str">
        <f t="shared" si="3846"/>
        <v/>
      </c>
      <c r="BM409" s="91" t="str">
        <f t="shared" si="3847"/>
        <v/>
      </c>
      <c r="BN409" s="91" t="str">
        <f t="shared" si="3848"/>
        <v/>
      </c>
      <c r="BO409" s="91" t="str">
        <f t="shared" si="3849"/>
        <v/>
      </c>
      <c r="BP409" s="91" t="str">
        <f t="shared" si="3850"/>
        <v/>
      </c>
      <c r="BQ409" s="91" t="str">
        <f t="shared" si="3851"/>
        <v/>
      </c>
      <c r="BR409" s="91" t="str">
        <f t="shared" si="3852"/>
        <v/>
      </c>
      <c r="BS409" s="91" t="str">
        <f t="shared" si="3853"/>
        <v/>
      </c>
      <c r="BT409" s="91" t="str">
        <f t="shared" si="3854"/>
        <v/>
      </c>
      <c r="BU409" s="91" t="str">
        <f t="shared" si="3855"/>
        <v/>
      </c>
      <c r="BV409" s="91" t="str">
        <f t="shared" si="3856"/>
        <v/>
      </c>
      <c r="BW409" s="91" t="str">
        <f t="shared" si="3857"/>
        <v/>
      </c>
      <c r="BX409" s="91" t="str">
        <f t="shared" si="3858"/>
        <v/>
      </c>
      <c r="BY409" s="91" t="str">
        <f t="shared" si="3859"/>
        <v/>
      </c>
      <c r="BZ409" s="91" t="str">
        <f t="shared" si="3860"/>
        <v/>
      </c>
      <c r="CA409" s="91" t="str">
        <f t="shared" si="3861"/>
        <v/>
      </c>
      <c r="CB409" s="91" t="str">
        <f t="shared" si="3862"/>
        <v/>
      </c>
      <c r="CC409" s="91" t="str">
        <f t="shared" si="3863"/>
        <v/>
      </c>
      <c r="CD409" s="91" t="str">
        <f t="shared" si="3864"/>
        <v/>
      </c>
      <c r="CE409" s="91" t="str">
        <f t="shared" si="3865"/>
        <v/>
      </c>
      <c r="CF409" s="91" t="str">
        <f t="shared" si="3866"/>
        <v/>
      </c>
      <c r="CG409" s="91" t="str">
        <f t="shared" si="3867"/>
        <v/>
      </c>
      <c r="CH409" s="91" t="str">
        <f t="shared" si="3868"/>
        <v/>
      </c>
      <c r="CI409" s="91" t="str">
        <f t="shared" si="3869"/>
        <v>нет</v>
      </c>
      <c r="CJ409" s="63" t="e">
        <f>IF(LEN('Описание предлагаемого товара'!#REF!)&gt;0,'Описание предлагаемого товара'!#REF!,"")</f>
        <v>#REF!</v>
      </c>
      <c r="CK409" s="91" t="e">
        <f t="shared" ref="CK409:CL409" si="3935">IFERROR(REPLACE(CJ409,FIND(CHAR(10),CJ409,1),1,""),CJ409)</f>
        <v>#REF!</v>
      </c>
      <c r="CL409" s="91" t="e">
        <f t="shared" si="3935"/>
        <v>#REF!</v>
      </c>
      <c r="CM409" s="91" t="e">
        <f t="shared" si="3871"/>
        <v>#REF!</v>
      </c>
      <c r="CN409" s="91" t="e">
        <f t="shared" si="3872"/>
        <v>#REF!</v>
      </c>
      <c r="CO409" s="91" t="e">
        <f t="shared" si="3873"/>
        <v>#REF!</v>
      </c>
      <c r="CP409" s="90" t="e">
        <f>IF(AU409="Не указан реестровый номер (мера нац.режима Запрет)","",IF(CI409="нет","",IF(CU409="да","исключение(не смотрим баллы)",IFERROR(IF(CI409*1&gt;0,IFERROR(IF(VLOOKUP(CI409*1,Обработ.выгрузка_реестра_РФ!$A:$G,7,)=0,"Баллы не установлены",VLOOKUP(CI409*1,Обработ.выгрузка_реестра_РФ!$A:$G,7,)),IF(LEN(CI409)&gt;14,"","нет номера в реестре РФ")),""),IF(LEN(CI409)=0,"","Некорректный реестровый номер")))))</f>
        <v>#REF!</v>
      </c>
      <c r="CQ409" s="33" t="e">
        <f>IF(LEN(C409)&gt;0,IFERROR(IF(LEN(H409)&gt;0,IF(LEN(VLOOKUP(H409,'исключения(не_смотрим_баллы)'!$A:$C,1,))&gt;0,"да","нет"),"не введен ОКПД2"),"нет"),"")</f>
        <v>#REF!</v>
      </c>
      <c r="CR409" s="33" t="e">
        <f ca="1">IF(CQ409="да",IF(TODAY()&lt;VLOOKUP(H409,'исключения(не_смотрим_баллы)'!$A:$C,3,),"да","нет"),"")</f>
        <v>#REF!</v>
      </c>
      <c r="CS409" s="33" t="str">
        <f>IFERROR(IF(CQ409="да",IF(VLOOKUP(CI409*1,Обработ.выгрузка_реестра_РФ!$A:$G,2,)&lt;VLOOKUP(H409,'исключения(не_смотрим_баллы)'!$A:$C,2,),"да","нет"),""),"")</f>
        <v/>
      </c>
      <c r="CT409" s="24"/>
      <c r="CU409" s="33" t="e">
        <f t="shared" si="3885"/>
        <v>#REF!</v>
      </c>
      <c r="CV409" s="91" t="e">
        <f t="shared" si="3886"/>
        <v>#REF!</v>
      </c>
      <c r="CW409" s="27" t="e">
        <f t="shared" si="3887"/>
        <v>#REF!</v>
      </c>
      <c r="CX409" s="26" t="e">
        <f t="shared" si="3816"/>
        <v>#REF!</v>
      </c>
      <c r="CY409" s="64" t="e">
        <f>IF(LEN('Описание предлагаемого товара'!#REF!)&gt;0,'Описание предлагаемого товара'!#REF!,"")</f>
        <v>#REF!</v>
      </c>
      <c r="CZ409" s="95" t="e">
        <f t="shared" si="3874"/>
        <v>#REF!</v>
      </c>
      <c r="DA409" s="95" t="e">
        <f t="shared" ref="DA409" si="3936">IFERROR(REPLACE(CZ409,FIND(" ",CZ409,1),1,""),CZ409)</f>
        <v>#REF!</v>
      </c>
      <c r="DB409" s="95" t="e">
        <f t="shared" si="3818"/>
        <v>#REF!</v>
      </c>
      <c r="DC409" s="95" t="e">
        <f t="shared" ref="DC409:DD409" si="3937">IFERROR(REPLACE(DB409,FIND("г.",DB409,1),2,""),DB409)</f>
        <v>#REF!</v>
      </c>
      <c r="DD409" s="95" t="e">
        <f t="shared" si="3937"/>
        <v>#REF!</v>
      </c>
      <c r="DE409" s="95" t="e">
        <f t="shared" ref="DE409:DF409" si="3938">IFERROR(REPLACE(DD409,FIND("г",DD409,1),1,""),DD409)</f>
        <v>#REF!</v>
      </c>
      <c r="DF409" s="95" t="e">
        <f t="shared" si="3938"/>
        <v>#REF!</v>
      </c>
      <c r="DG409" s="95" t="e">
        <f t="shared" si="3891"/>
        <v>#REF!</v>
      </c>
      <c r="DH409" s="25" t="str">
        <f>IFERROR(VLOOKUP(CI409*1,Обработ.выгрузка_реестра_РФ!$A:$G,5,),"")</f>
        <v/>
      </c>
      <c r="DI409" s="27" t="str">
        <f t="shared" si="3901"/>
        <v/>
      </c>
      <c r="DJ409" s="27" t="str">
        <f t="shared" ca="1" si="3878"/>
        <v/>
      </c>
      <c r="DK409" s="63" t="e">
        <f>IF(LEN('Описание предлагаемого товара'!#REF!)&gt;0,'Описание предлагаемого товара'!#REF!,"")</f>
        <v>#REF!</v>
      </c>
      <c r="DL409" s="63" t="e">
        <f>IF(LEN('Описание предлагаемого товара'!#REF!)&gt;0,'Описание предлагаемого товара'!#REF!,"")</f>
        <v>#REF!</v>
      </c>
      <c r="DM409" s="32"/>
    </row>
    <row r="410" spans="1:117" ht="48.75" customHeight="1" x14ac:dyDescent="0.25">
      <c r="A410" s="61" t="e">
        <f>IF(LEN('Описание предлагаемого товара'!#REF!)&gt;0,'Описание предлагаемого товара'!#REF!,"")</f>
        <v>#REF!</v>
      </c>
      <c r="B410" s="65" t="e">
        <f>IF(LEN('Описание предлагаемого товара'!#REF!)&gt;0,'Описание предлагаемого товара'!#REF!,"")</f>
        <v>#REF!</v>
      </c>
      <c r="C410" s="61" t="e">
        <f>IF(LEN('Описание предлагаемого товара'!#REF!)&gt;0,'Описание предлагаемого товара'!#REF!,"")</f>
        <v>#REF!</v>
      </c>
      <c r="D410" s="61" t="e">
        <f>IF(LEN('Описание предлагаемого товара'!#REF!)&gt;0,'Описание предлагаемого товара'!#REF!,"")</f>
        <v>#REF!</v>
      </c>
      <c r="E410" s="61" t="e">
        <f>IF(LEN('Описание предлагаемого товара'!#REF!)&gt;0,'Описание предлагаемого товара'!#REF!,"")</f>
        <v>#REF!</v>
      </c>
      <c r="F410" s="61" t="e">
        <f>IF(LEN('Описание предлагаемого товара'!#REF!)&gt;0,'Описание предлагаемого товара'!#REF!,"")</f>
        <v>#REF!</v>
      </c>
      <c r="G410" s="61" t="e">
        <f>IF(LEN('Описание предлагаемого товара'!#REF!)&gt;0,'Описание предлагаемого товара'!#REF!,"")</f>
        <v>#REF!</v>
      </c>
      <c r="H410" s="61" t="e">
        <f>IF(LEN('Описание предлагаемого товара'!#REF!)&gt;0,'Описание предлагаемого товара'!#REF!,"")</f>
        <v>#REF!</v>
      </c>
      <c r="I410" s="61" t="e">
        <f>IF(LEN('Описание предлагаемого товара'!#REF!)&gt;0,'Описание предлагаемого товара'!#REF!,"")</f>
        <v>#REF!</v>
      </c>
      <c r="J410" s="38" t="str">
        <f>IFERROR(VLOOKUP(B410,SAP!$A:$E,5,),"")</f>
        <v/>
      </c>
      <c r="K410" s="40" t="str">
        <f t="shared" si="3821"/>
        <v/>
      </c>
      <c r="L410" s="61" t="e">
        <f>IF(LEN('Описание предлагаемого товара'!#REF!)&gt;0,IFERROR('Описание предлагаемого товара'!#REF!*1,""),"")</f>
        <v>#REF!</v>
      </c>
      <c r="M410" s="39" t="str">
        <f>IFERROR(VLOOKUP(B410,SAP!$A:$E,2,),"")</f>
        <v/>
      </c>
      <c r="N410" s="41" t="str">
        <f t="shared" si="3321"/>
        <v/>
      </c>
      <c r="O410" s="39" t="str">
        <f t="shared" si="3808"/>
        <v/>
      </c>
      <c r="P410" s="36" t="e">
        <f>IF(LEN('Описание предлагаемого товара'!#REF!)&gt;0,'Описание предлагаемого товара'!#REF!,"")</f>
        <v>#REF!</v>
      </c>
      <c r="Q41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10" s="37" t="e">
        <f>IF(LEN('Описание предлагаемого товара'!#REF!)&gt;0,'Описание предлагаемого товара'!#REF!,"")</f>
        <v>#REF!</v>
      </c>
      <c r="S410" s="37" t="e">
        <f>IF(LEN('Описание предлагаемого товара'!#REF!)&gt;0,'Описание предлагаемого товара'!#REF!,"")</f>
        <v>#REF!</v>
      </c>
      <c r="T41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10" s="23" t="str">
        <f>IFERROR(VLOOKUP(CI410*1,Обработ.выгрузка_реестра_РФ!$A:$G,6,),"")</f>
        <v/>
      </c>
      <c r="V410" s="61" t="e">
        <f>IF(LEN('Описание предлагаемого товара'!#REF!)&gt;0,'Описание предлагаемого товара'!#REF!,"")</f>
        <v>#REF!</v>
      </c>
      <c r="W410" s="62" t="e">
        <f>IF(LEN('Описание предлагаемого товара'!#REF!)&gt;0,'Описание предлагаемого товара'!#REF!,"")</f>
        <v>#REF!</v>
      </c>
      <c r="X410" s="91" t="e">
        <f t="shared" ref="X410:Y410" si="3939">IFERROR(REPLACE(W410,FIND(CHAR(10),W410,1),1," "),W410)</f>
        <v>#REF!</v>
      </c>
      <c r="Y410" s="91" t="e">
        <f t="shared" si="3939"/>
        <v>#REF!</v>
      </c>
      <c r="Z410" s="91" t="e">
        <f t="shared" si="3823"/>
        <v>#REF!</v>
      </c>
      <c r="AA410" s="91" t="e">
        <f t="shared" si="3824"/>
        <v>#REF!</v>
      </c>
      <c r="AB410" s="91" t="e">
        <f t="shared" si="3825"/>
        <v>#REF!</v>
      </c>
      <c r="AC410" s="91" t="e">
        <f t="shared" ref="AC410:AF410" si="3940">IFERROR(REPLACE(AB410,FIND("  ",AB410,1),2," "),AB410)</f>
        <v>#REF!</v>
      </c>
      <c r="AD410" s="91" t="e">
        <f t="shared" si="3940"/>
        <v>#REF!</v>
      </c>
      <c r="AE410" s="91" t="e">
        <f t="shared" si="3940"/>
        <v>#REF!</v>
      </c>
      <c r="AF410" s="91" t="e">
        <f t="shared" si="3940"/>
        <v>#REF!</v>
      </c>
      <c r="AG410" s="23" t="str">
        <f>IFERROR(VLOOKUP(CI410*1,Обработ.выгрузка_реестра_РФ!$A:$G,4,),"")</f>
        <v/>
      </c>
      <c r="AH410" s="91" t="str">
        <f t="shared" ref="AH410:AI410" si="3941">IFERROR(REPLACE(AG410,FIND("-",AG410,1),1,"*"),AG410)</f>
        <v/>
      </c>
      <c r="AI410" s="91" t="str">
        <f t="shared" si="3941"/>
        <v/>
      </c>
      <c r="AJ410" s="27" t="str">
        <f t="shared" si="3923"/>
        <v/>
      </c>
      <c r="AK410" s="63" t="e">
        <f>IF(LEN('Описание предлагаемого товара'!#REF!)&gt;0,'Описание предлагаемого товара'!#REF!,"")</f>
        <v>#REF!</v>
      </c>
      <c r="AL410" s="91" t="e">
        <f t="shared" ref="AL410:AM410" si="3942">IFERROR(REPLACE(AK410,FIND(CHAR(10),AK410,1),1,""),AK410)</f>
        <v>#REF!</v>
      </c>
      <c r="AM410" s="91" t="e">
        <f t="shared" si="3942"/>
        <v>#REF!</v>
      </c>
      <c r="AN410" s="91" t="e">
        <f t="shared" ref="AN410:AR410" si="3943">IFERROR(REPLACE(AM410,FIND(" ",AM410,1),1,""),AM410)</f>
        <v>#REF!</v>
      </c>
      <c r="AO410" s="91" t="e">
        <f t="shared" si="3943"/>
        <v>#REF!</v>
      </c>
      <c r="AP410" s="91" t="e">
        <f t="shared" si="3943"/>
        <v>#REF!</v>
      </c>
      <c r="AQ410" s="91" t="e">
        <f t="shared" si="3943"/>
        <v>#REF!</v>
      </c>
      <c r="AR410" s="91" t="e">
        <f t="shared" si="3943"/>
        <v>#REF!</v>
      </c>
      <c r="AS410" s="91" t="e">
        <f t="shared" si="3830"/>
        <v>#REF!</v>
      </c>
      <c r="AT410" s="91" t="e">
        <f t="shared" si="3831"/>
        <v>#REF!</v>
      </c>
      <c r="AU410" s="32" t="e">
        <f t="shared" si="3814"/>
        <v>#REF!</v>
      </c>
      <c r="AV410" s="93" t="e">
        <f>'Описание предлагаемого товара'!#REF!</f>
        <v>#REF!</v>
      </c>
      <c r="AW410" s="91" t="e">
        <f>MIN(SEARCH({0,1,2,3,4,5,6,7,8,9},AV410&amp; "0123456789"))</f>
        <v>#REF!</v>
      </c>
      <c r="AX410" s="91" t="str">
        <f t="shared" si="3832"/>
        <v/>
      </c>
      <c r="AY410" s="91" t="str">
        <f t="shared" si="3833"/>
        <v/>
      </c>
      <c r="AZ410" s="91" t="str">
        <f t="shared" si="3834"/>
        <v/>
      </c>
      <c r="BA410" s="91" t="str">
        <f t="shared" si="3835"/>
        <v/>
      </c>
      <c r="BB410" s="91" t="str">
        <f t="shared" si="3836"/>
        <v/>
      </c>
      <c r="BC410" s="91" t="str">
        <f t="shared" si="3837"/>
        <v/>
      </c>
      <c r="BD410" s="91" t="str">
        <f t="shared" si="3838"/>
        <v/>
      </c>
      <c r="BE410" s="91" t="str">
        <f t="shared" si="3839"/>
        <v/>
      </c>
      <c r="BF410" s="91" t="str">
        <f t="shared" si="3840"/>
        <v/>
      </c>
      <c r="BG410" s="91" t="str">
        <f t="shared" si="3841"/>
        <v/>
      </c>
      <c r="BH410" s="91" t="str">
        <f t="shared" si="3842"/>
        <v/>
      </c>
      <c r="BI410" s="91" t="str">
        <f t="shared" si="3843"/>
        <v/>
      </c>
      <c r="BJ410" s="91" t="str">
        <f t="shared" si="3844"/>
        <v/>
      </c>
      <c r="BK410" s="91" t="str">
        <f t="shared" si="3845"/>
        <v/>
      </c>
      <c r="BL410" s="91" t="str">
        <f t="shared" si="3846"/>
        <v/>
      </c>
      <c r="BM410" s="91" t="str">
        <f t="shared" si="3847"/>
        <v/>
      </c>
      <c r="BN410" s="91" t="str">
        <f t="shared" si="3848"/>
        <v/>
      </c>
      <c r="BO410" s="91" t="str">
        <f t="shared" si="3849"/>
        <v/>
      </c>
      <c r="BP410" s="91" t="str">
        <f t="shared" si="3850"/>
        <v/>
      </c>
      <c r="BQ410" s="91" t="str">
        <f t="shared" si="3851"/>
        <v/>
      </c>
      <c r="BR410" s="91" t="str">
        <f t="shared" si="3852"/>
        <v/>
      </c>
      <c r="BS410" s="91" t="str">
        <f t="shared" si="3853"/>
        <v/>
      </c>
      <c r="BT410" s="91" t="str">
        <f t="shared" si="3854"/>
        <v/>
      </c>
      <c r="BU410" s="91" t="str">
        <f t="shared" si="3855"/>
        <v/>
      </c>
      <c r="BV410" s="91" t="str">
        <f t="shared" si="3856"/>
        <v/>
      </c>
      <c r="BW410" s="91" t="str">
        <f t="shared" si="3857"/>
        <v/>
      </c>
      <c r="BX410" s="91" t="str">
        <f t="shared" si="3858"/>
        <v/>
      </c>
      <c r="BY410" s="91" t="str">
        <f t="shared" si="3859"/>
        <v/>
      </c>
      <c r="BZ410" s="91" t="str">
        <f t="shared" si="3860"/>
        <v/>
      </c>
      <c r="CA410" s="91" t="str">
        <f t="shared" si="3861"/>
        <v/>
      </c>
      <c r="CB410" s="91" t="str">
        <f t="shared" si="3862"/>
        <v/>
      </c>
      <c r="CC410" s="91" t="str">
        <f t="shared" si="3863"/>
        <v/>
      </c>
      <c r="CD410" s="91" t="str">
        <f t="shared" si="3864"/>
        <v/>
      </c>
      <c r="CE410" s="91" t="str">
        <f t="shared" si="3865"/>
        <v/>
      </c>
      <c r="CF410" s="91" t="str">
        <f t="shared" si="3866"/>
        <v/>
      </c>
      <c r="CG410" s="91" t="str">
        <f t="shared" si="3867"/>
        <v/>
      </c>
      <c r="CH410" s="91" t="str">
        <f t="shared" si="3868"/>
        <v/>
      </c>
      <c r="CI410" s="91" t="str">
        <f t="shared" si="3869"/>
        <v>нет</v>
      </c>
      <c r="CJ410" s="63" t="e">
        <f>IF(LEN('Описание предлагаемого товара'!#REF!)&gt;0,'Описание предлагаемого товара'!#REF!,"")</f>
        <v>#REF!</v>
      </c>
      <c r="CK410" s="91" t="e">
        <f t="shared" ref="CK410:CL410" si="3944">IFERROR(REPLACE(CJ410,FIND(CHAR(10),CJ410,1),1,""),CJ410)</f>
        <v>#REF!</v>
      </c>
      <c r="CL410" s="91" t="e">
        <f t="shared" si="3944"/>
        <v>#REF!</v>
      </c>
      <c r="CM410" s="91" t="e">
        <f t="shared" si="3871"/>
        <v>#REF!</v>
      </c>
      <c r="CN410" s="91" t="e">
        <f t="shared" si="3872"/>
        <v>#REF!</v>
      </c>
      <c r="CO410" s="91" t="e">
        <f t="shared" si="3873"/>
        <v>#REF!</v>
      </c>
      <c r="CP410" s="90" t="e">
        <f>IF(AU410="Не указан реестровый номер (мера нац.режима Запрет)","",IF(CI410="нет","",IF(CU410="да","исключение(не смотрим баллы)",IFERROR(IF(CI410*1&gt;0,IFERROR(IF(VLOOKUP(CI410*1,Обработ.выгрузка_реестра_РФ!$A:$G,7,)=0,"Баллы не установлены",VLOOKUP(CI410*1,Обработ.выгрузка_реестра_РФ!$A:$G,7,)),IF(LEN(CI410)&gt;14,"","нет номера в реестре РФ")),""),IF(LEN(CI410)=0,"","Некорректный реестровый номер")))))</f>
        <v>#REF!</v>
      </c>
      <c r="CQ410" s="33" t="e">
        <f>IF(LEN(C410)&gt;0,IFERROR(IF(LEN(H410)&gt;0,IF(LEN(VLOOKUP(H410,'исключения(не_смотрим_баллы)'!$A:$C,1,))&gt;0,"да","нет"),"не введен ОКПД2"),"нет"),"")</f>
        <v>#REF!</v>
      </c>
      <c r="CR410" s="33" t="e">
        <f ca="1">IF(CQ410="да",IF(TODAY()&lt;VLOOKUP(H410,'исключения(не_смотрим_баллы)'!$A:$C,3,),"да","нет"),"")</f>
        <v>#REF!</v>
      </c>
      <c r="CS410" s="33" t="str">
        <f>IFERROR(IF(CQ410="да",IF(VLOOKUP(CI410*1,Обработ.выгрузка_реестра_РФ!$A:$G,2,)&lt;VLOOKUP(H410,'исключения(не_смотрим_баллы)'!$A:$C,2,),"да","нет"),""),"")</f>
        <v/>
      </c>
      <c r="CT410" s="24"/>
      <c r="CU410" s="33" t="e">
        <f t="shared" si="3885"/>
        <v>#REF!</v>
      </c>
      <c r="CV410" s="91" t="e">
        <f t="shared" si="3886"/>
        <v>#REF!</v>
      </c>
      <c r="CW410" s="27" t="e">
        <f t="shared" si="3887"/>
        <v>#REF!</v>
      </c>
      <c r="CX410" s="26" t="e">
        <f t="shared" si="3816"/>
        <v>#REF!</v>
      </c>
      <c r="CY410" s="64" t="e">
        <f>IF(LEN('Описание предлагаемого товара'!#REF!)&gt;0,'Описание предлагаемого товара'!#REF!,"")</f>
        <v>#REF!</v>
      </c>
      <c r="CZ410" s="95" t="e">
        <f t="shared" si="3874"/>
        <v>#REF!</v>
      </c>
      <c r="DA410" s="95" t="e">
        <f t="shared" ref="DA410" si="3945">IFERROR(REPLACE(CZ410,FIND(" ",CZ410,1),1,""),CZ410)</f>
        <v>#REF!</v>
      </c>
      <c r="DB410" s="95" t="e">
        <f t="shared" si="3818"/>
        <v>#REF!</v>
      </c>
      <c r="DC410" s="95" t="e">
        <f t="shared" ref="DC410:DD410" si="3946">IFERROR(REPLACE(DB410,FIND("г.",DB410,1),2,""),DB410)</f>
        <v>#REF!</v>
      </c>
      <c r="DD410" s="95" t="e">
        <f t="shared" si="3946"/>
        <v>#REF!</v>
      </c>
      <c r="DE410" s="95" t="e">
        <f t="shared" ref="DE410:DF410" si="3947">IFERROR(REPLACE(DD410,FIND("г",DD410,1),1,""),DD410)</f>
        <v>#REF!</v>
      </c>
      <c r="DF410" s="95" t="e">
        <f t="shared" si="3947"/>
        <v>#REF!</v>
      </c>
      <c r="DG410" s="95" t="e">
        <f t="shared" si="3891"/>
        <v>#REF!</v>
      </c>
      <c r="DH410" s="25" t="str">
        <f>IFERROR(VLOOKUP(CI410*1,Обработ.выгрузка_реестра_РФ!$A:$G,5,),"")</f>
        <v/>
      </c>
      <c r="DI410" s="27" t="str">
        <f t="shared" si="3901"/>
        <v/>
      </c>
      <c r="DJ410" s="27" t="str">
        <f t="shared" ca="1" si="3878"/>
        <v/>
      </c>
      <c r="DK410" s="63" t="e">
        <f>IF(LEN('Описание предлагаемого товара'!#REF!)&gt;0,'Описание предлагаемого товара'!#REF!,"")</f>
        <v>#REF!</v>
      </c>
      <c r="DL410" s="63" t="e">
        <f>IF(LEN('Описание предлагаемого товара'!#REF!)&gt;0,'Описание предлагаемого товара'!#REF!,"")</f>
        <v>#REF!</v>
      </c>
      <c r="DM410" s="32"/>
    </row>
    <row r="411" spans="1:117" ht="48.75" customHeight="1" x14ac:dyDescent="0.25">
      <c r="A411" s="61" t="e">
        <f>IF(LEN('Описание предлагаемого товара'!#REF!)&gt;0,'Описание предлагаемого товара'!#REF!,"")</f>
        <v>#REF!</v>
      </c>
      <c r="B411" s="65" t="e">
        <f>IF(LEN('Описание предлагаемого товара'!#REF!)&gt;0,'Описание предлагаемого товара'!#REF!,"")</f>
        <v>#REF!</v>
      </c>
      <c r="C411" s="61" t="e">
        <f>IF(LEN('Описание предлагаемого товара'!#REF!)&gt;0,'Описание предлагаемого товара'!#REF!,"")</f>
        <v>#REF!</v>
      </c>
      <c r="D411" s="61" t="e">
        <f>IF(LEN('Описание предлагаемого товара'!#REF!)&gt;0,'Описание предлагаемого товара'!#REF!,"")</f>
        <v>#REF!</v>
      </c>
      <c r="E411" s="61" t="e">
        <f>IF(LEN('Описание предлагаемого товара'!#REF!)&gt;0,'Описание предлагаемого товара'!#REF!,"")</f>
        <v>#REF!</v>
      </c>
      <c r="F411" s="61" t="e">
        <f>IF(LEN('Описание предлагаемого товара'!#REF!)&gt;0,'Описание предлагаемого товара'!#REF!,"")</f>
        <v>#REF!</v>
      </c>
      <c r="G411" s="61" t="e">
        <f>IF(LEN('Описание предлагаемого товара'!#REF!)&gt;0,'Описание предлагаемого товара'!#REF!,"")</f>
        <v>#REF!</v>
      </c>
      <c r="H411" s="61" t="e">
        <f>IF(LEN('Описание предлагаемого товара'!#REF!)&gt;0,'Описание предлагаемого товара'!#REF!,"")</f>
        <v>#REF!</v>
      </c>
      <c r="I411" s="61" t="e">
        <f>IF(LEN('Описание предлагаемого товара'!#REF!)&gt;0,'Описание предлагаемого товара'!#REF!,"")</f>
        <v>#REF!</v>
      </c>
      <c r="J411" s="38" t="str">
        <f>IFERROR(VLOOKUP(B411,SAP!$A:$E,5,),"")</f>
        <v/>
      </c>
      <c r="K411" s="40" t="str">
        <f t="shared" si="3821"/>
        <v/>
      </c>
      <c r="L411" s="61" t="e">
        <f>IF(LEN('Описание предлагаемого товара'!#REF!)&gt;0,IFERROR('Описание предлагаемого товара'!#REF!*1,""),"")</f>
        <v>#REF!</v>
      </c>
      <c r="M411" s="39" t="str">
        <f>IFERROR(VLOOKUP(B411,SAP!$A:$E,2,),"")</f>
        <v/>
      </c>
      <c r="N411" s="41" t="str">
        <f t="shared" si="3321"/>
        <v/>
      </c>
      <c r="O411" s="39" t="str">
        <f t="shared" si="3808"/>
        <v/>
      </c>
      <c r="P411" s="36" t="e">
        <f>IF(LEN('Описание предлагаемого товара'!#REF!)&gt;0,'Описание предлагаемого товара'!#REF!,"")</f>
        <v>#REF!</v>
      </c>
      <c r="Q41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11" s="37" t="e">
        <f>IF(LEN('Описание предлагаемого товара'!#REF!)&gt;0,'Описание предлагаемого товара'!#REF!,"")</f>
        <v>#REF!</v>
      </c>
      <c r="S411" s="37" t="e">
        <f>IF(LEN('Описание предлагаемого товара'!#REF!)&gt;0,'Описание предлагаемого товара'!#REF!,"")</f>
        <v>#REF!</v>
      </c>
      <c r="T41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11" s="23" t="str">
        <f>IFERROR(VLOOKUP(CI411*1,Обработ.выгрузка_реестра_РФ!$A:$G,6,),"")</f>
        <v/>
      </c>
      <c r="V411" s="61" t="e">
        <f>IF(LEN('Описание предлагаемого товара'!#REF!)&gt;0,'Описание предлагаемого товара'!#REF!,"")</f>
        <v>#REF!</v>
      </c>
      <c r="W411" s="62" t="e">
        <f>IF(LEN('Описание предлагаемого товара'!#REF!)&gt;0,'Описание предлагаемого товара'!#REF!,"")</f>
        <v>#REF!</v>
      </c>
      <c r="X411" s="91" t="e">
        <f t="shared" ref="X411:Y411" si="3948">IFERROR(REPLACE(W411,FIND(CHAR(10),W411,1),1," "),W411)</f>
        <v>#REF!</v>
      </c>
      <c r="Y411" s="91" t="e">
        <f t="shared" si="3948"/>
        <v>#REF!</v>
      </c>
      <c r="Z411" s="91" t="e">
        <f t="shared" si="3823"/>
        <v>#REF!</v>
      </c>
      <c r="AA411" s="91" t="e">
        <f t="shared" si="3824"/>
        <v>#REF!</v>
      </c>
      <c r="AB411" s="91" t="e">
        <f t="shared" si="3825"/>
        <v>#REF!</v>
      </c>
      <c r="AC411" s="91" t="e">
        <f t="shared" ref="AC411:AF411" si="3949">IFERROR(REPLACE(AB411,FIND("  ",AB411,1),2," "),AB411)</f>
        <v>#REF!</v>
      </c>
      <c r="AD411" s="91" t="e">
        <f t="shared" si="3949"/>
        <v>#REF!</v>
      </c>
      <c r="AE411" s="91" t="e">
        <f t="shared" si="3949"/>
        <v>#REF!</v>
      </c>
      <c r="AF411" s="91" t="e">
        <f t="shared" si="3949"/>
        <v>#REF!</v>
      </c>
      <c r="AG411" s="23" t="str">
        <f>IFERROR(VLOOKUP(CI411*1,Обработ.выгрузка_реестра_РФ!$A:$G,4,),"")</f>
        <v/>
      </c>
      <c r="AH411" s="91" t="str">
        <f t="shared" ref="AH411:AI411" si="3950">IFERROR(REPLACE(AG411,FIND("-",AG411,1),1,"*"),AG411)</f>
        <v/>
      </c>
      <c r="AI411" s="91" t="str">
        <f t="shared" si="3950"/>
        <v/>
      </c>
      <c r="AJ411" s="27" t="str">
        <f t="shared" si="3923"/>
        <v/>
      </c>
      <c r="AK411" s="63" t="e">
        <f>IF(LEN('Описание предлагаемого товара'!#REF!)&gt;0,'Описание предлагаемого товара'!#REF!,"")</f>
        <v>#REF!</v>
      </c>
      <c r="AL411" s="91" t="e">
        <f t="shared" ref="AL411:AM411" si="3951">IFERROR(REPLACE(AK411,FIND(CHAR(10),AK411,1),1,""),AK411)</f>
        <v>#REF!</v>
      </c>
      <c r="AM411" s="91" t="e">
        <f t="shared" si="3951"/>
        <v>#REF!</v>
      </c>
      <c r="AN411" s="91" t="e">
        <f t="shared" ref="AN411:AR411" si="3952">IFERROR(REPLACE(AM411,FIND(" ",AM411,1),1,""),AM411)</f>
        <v>#REF!</v>
      </c>
      <c r="AO411" s="91" t="e">
        <f t="shared" si="3952"/>
        <v>#REF!</v>
      </c>
      <c r="AP411" s="91" t="e">
        <f t="shared" si="3952"/>
        <v>#REF!</v>
      </c>
      <c r="AQ411" s="91" t="e">
        <f t="shared" si="3952"/>
        <v>#REF!</v>
      </c>
      <c r="AR411" s="91" t="e">
        <f t="shared" si="3952"/>
        <v>#REF!</v>
      </c>
      <c r="AS411" s="91" t="e">
        <f t="shared" si="3830"/>
        <v>#REF!</v>
      </c>
      <c r="AT411" s="91" t="e">
        <f t="shared" si="3831"/>
        <v>#REF!</v>
      </c>
      <c r="AU411" s="32" t="e">
        <f t="shared" si="3814"/>
        <v>#REF!</v>
      </c>
      <c r="AV411" s="93" t="e">
        <f>'Описание предлагаемого товара'!#REF!</f>
        <v>#REF!</v>
      </c>
      <c r="AW411" s="91" t="e">
        <f>MIN(SEARCH({0,1,2,3,4,5,6,7,8,9},AV411&amp; "0123456789"))</f>
        <v>#REF!</v>
      </c>
      <c r="AX411" s="91" t="str">
        <f t="shared" si="3832"/>
        <v/>
      </c>
      <c r="AY411" s="91" t="str">
        <f t="shared" si="3833"/>
        <v/>
      </c>
      <c r="AZ411" s="91" t="str">
        <f t="shared" si="3834"/>
        <v/>
      </c>
      <c r="BA411" s="91" t="str">
        <f t="shared" si="3835"/>
        <v/>
      </c>
      <c r="BB411" s="91" t="str">
        <f t="shared" si="3836"/>
        <v/>
      </c>
      <c r="BC411" s="91" t="str">
        <f t="shared" si="3837"/>
        <v/>
      </c>
      <c r="BD411" s="91" t="str">
        <f t="shared" si="3838"/>
        <v/>
      </c>
      <c r="BE411" s="91" t="str">
        <f t="shared" si="3839"/>
        <v/>
      </c>
      <c r="BF411" s="91" t="str">
        <f t="shared" si="3840"/>
        <v/>
      </c>
      <c r="BG411" s="91" t="str">
        <f t="shared" si="3841"/>
        <v/>
      </c>
      <c r="BH411" s="91" t="str">
        <f t="shared" si="3842"/>
        <v/>
      </c>
      <c r="BI411" s="91" t="str">
        <f t="shared" si="3843"/>
        <v/>
      </c>
      <c r="BJ411" s="91" t="str">
        <f t="shared" si="3844"/>
        <v/>
      </c>
      <c r="BK411" s="91" t="str">
        <f t="shared" si="3845"/>
        <v/>
      </c>
      <c r="BL411" s="91" t="str">
        <f t="shared" si="3846"/>
        <v/>
      </c>
      <c r="BM411" s="91" t="str">
        <f t="shared" si="3847"/>
        <v/>
      </c>
      <c r="BN411" s="91" t="str">
        <f t="shared" si="3848"/>
        <v/>
      </c>
      <c r="BO411" s="91" t="str">
        <f t="shared" si="3849"/>
        <v/>
      </c>
      <c r="BP411" s="91" t="str">
        <f t="shared" si="3850"/>
        <v/>
      </c>
      <c r="BQ411" s="91" t="str">
        <f t="shared" si="3851"/>
        <v/>
      </c>
      <c r="BR411" s="91" t="str">
        <f t="shared" si="3852"/>
        <v/>
      </c>
      <c r="BS411" s="91" t="str">
        <f t="shared" si="3853"/>
        <v/>
      </c>
      <c r="BT411" s="91" t="str">
        <f t="shared" si="3854"/>
        <v/>
      </c>
      <c r="BU411" s="91" t="str">
        <f t="shared" si="3855"/>
        <v/>
      </c>
      <c r="BV411" s="91" t="str">
        <f t="shared" si="3856"/>
        <v/>
      </c>
      <c r="BW411" s="91" t="str">
        <f t="shared" si="3857"/>
        <v/>
      </c>
      <c r="BX411" s="91" t="str">
        <f t="shared" si="3858"/>
        <v/>
      </c>
      <c r="BY411" s="91" t="str">
        <f t="shared" si="3859"/>
        <v/>
      </c>
      <c r="BZ411" s="91" t="str">
        <f t="shared" si="3860"/>
        <v/>
      </c>
      <c r="CA411" s="91" t="str">
        <f t="shared" si="3861"/>
        <v/>
      </c>
      <c r="CB411" s="91" t="str">
        <f t="shared" si="3862"/>
        <v/>
      </c>
      <c r="CC411" s="91" t="str">
        <f t="shared" si="3863"/>
        <v/>
      </c>
      <c r="CD411" s="91" t="str">
        <f t="shared" si="3864"/>
        <v/>
      </c>
      <c r="CE411" s="91" t="str">
        <f t="shared" si="3865"/>
        <v/>
      </c>
      <c r="CF411" s="91" t="str">
        <f t="shared" si="3866"/>
        <v/>
      </c>
      <c r="CG411" s="91" t="str">
        <f t="shared" si="3867"/>
        <v/>
      </c>
      <c r="CH411" s="91" t="str">
        <f t="shared" si="3868"/>
        <v/>
      </c>
      <c r="CI411" s="91" t="str">
        <f t="shared" si="3869"/>
        <v>нет</v>
      </c>
      <c r="CJ411" s="63" t="e">
        <f>IF(LEN('Описание предлагаемого товара'!#REF!)&gt;0,'Описание предлагаемого товара'!#REF!,"")</f>
        <v>#REF!</v>
      </c>
      <c r="CK411" s="91" t="e">
        <f t="shared" ref="CK411:CL411" si="3953">IFERROR(REPLACE(CJ411,FIND(CHAR(10),CJ411,1),1,""),CJ411)</f>
        <v>#REF!</v>
      </c>
      <c r="CL411" s="91" t="e">
        <f t="shared" si="3953"/>
        <v>#REF!</v>
      </c>
      <c r="CM411" s="91" t="e">
        <f t="shared" si="3871"/>
        <v>#REF!</v>
      </c>
      <c r="CN411" s="91" t="e">
        <f t="shared" si="3872"/>
        <v>#REF!</v>
      </c>
      <c r="CO411" s="91" t="e">
        <f t="shared" si="3873"/>
        <v>#REF!</v>
      </c>
      <c r="CP411" s="90" t="e">
        <f>IF(AU411="Не указан реестровый номер (мера нац.режима Запрет)","",IF(CI411="нет","",IF(CU411="да","исключение(не смотрим баллы)",IFERROR(IF(CI411*1&gt;0,IFERROR(IF(VLOOKUP(CI411*1,Обработ.выгрузка_реестра_РФ!$A:$G,7,)=0,"Баллы не установлены",VLOOKUP(CI411*1,Обработ.выгрузка_реестра_РФ!$A:$G,7,)),IF(LEN(CI411)&gt;14,"","нет номера в реестре РФ")),""),IF(LEN(CI411)=0,"","Некорректный реестровый номер")))))</f>
        <v>#REF!</v>
      </c>
      <c r="CQ411" s="33" t="e">
        <f>IF(LEN(C411)&gt;0,IFERROR(IF(LEN(H411)&gt;0,IF(LEN(VLOOKUP(H411,'исключения(не_смотрим_баллы)'!$A:$C,1,))&gt;0,"да","нет"),"не введен ОКПД2"),"нет"),"")</f>
        <v>#REF!</v>
      </c>
      <c r="CR411" s="33" t="e">
        <f ca="1">IF(CQ411="да",IF(TODAY()&lt;VLOOKUP(H411,'исключения(не_смотрим_баллы)'!$A:$C,3,),"да","нет"),"")</f>
        <v>#REF!</v>
      </c>
      <c r="CS411" s="33" t="str">
        <f>IFERROR(IF(CQ411="да",IF(VLOOKUP(CI411*1,Обработ.выгрузка_реестра_РФ!$A:$G,2,)&lt;VLOOKUP(H411,'исключения(не_смотрим_баллы)'!$A:$C,2,),"да","нет"),""),"")</f>
        <v/>
      </c>
      <c r="CT411" s="24"/>
      <c r="CU411" s="33" t="e">
        <f t="shared" si="3885"/>
        <v>#REF!</v>
      </c>
      <c r="CV411" s="91" t="e">
        <f t="shared" si="3886"/>
        <v>#REF!</v>
      </c>
      <c r="CW411" s="27" t="e">
        <f t="shared" si="3887"/>
        <v>#REF!</v>
      </c>
      <c r="CX411" s="26" t="e">
        <f t="shared" si="3816"/>
        <v>#REF!</v>
      </c>
      <c r="CY411" s="64" t="e">
        <f>IF(LEN('Описание предлагаемого товара'!#REF!)&gt;0,'Описание предлагаемого товара'!#REF!,"")</f>
        <v>#REF!</v>
      </c>
      <c r="CZ411" s="95" t="e">
        <f t="shared" si="3874"/>
        <v>#REF!</v>
      </c>
      <c r="DA411" s="95" t="e">
        <f t="shared" ref="DA411" si="3954">IFERROR(REPLACE(CZ411,FIND(" ",CZ411,1),1,""),CZ411)</f>
        <v>#REF!</v>
      </c>
      <c r="DB411" s="95" t="e">
        <f t="shared" si="3818"/>
        <v>#REF!</v>
      </c>
      <c r="DC411" s="95" t="e">
        <f t="shared" ref="DC411:DD411" si="3955">IFERROR(REPLACE(DB411,FIND("г.",DB411,1),2,""),DB411)</f>
        <v>#REF!</v>
      </c>
      <c r="DD411" s="95" t="e">
        <f t="shared" si="3955"/>
        <v>#REF!</v>
      </c>
      <c r="DE411" s="95" t="e">
        <f t="shared" ref="DE411:DF411" si="3956">IFERROR(REPLACE(DD411,FIND("г",DD411,1),1,""),DD411)</f>
        <v>#REF!</v>
      </c>
      <c r="DF411" s="95" t="e">
        <f t="shared" si="3956"/>
        <v>#REF!</v>
      </c>
      <c r="DG411" s="95" t="e">
        <f t="shared" si="3891"/>
        <v>#REF!</v>
      </c>
      <c r="DH411" s="25" t="str">
        <f>IFERROR(VLOOKUP(CI411*1,Обработ.выгрузка_реестра_РФ!$A:$G,5,),"")</f>
        <v/>
      </c>
      <c r="DI411" s="27" t="str">
        <f t="shared" si="3901"/>
        <v/>
      </c>
      <c r="DJ411" s="27" t="str">
        <f t="shared" ca="1" si="3878"/>
        <v/>
      </c>
      <c r="DK411" s="63" t="e">
        <f>IF(LEN('Описание предлагаемого товара'!#REF!)&gt;0,'Описание предлагаемого товара'!#REF!,"")</f>
        <v>#REF!</v>
      </c>
      <c r="DL411" s="63" t="e">
        <f>IF(LEN('Описание предлагаемого товара'!#REF!)&gt;0,'Описание предлагаемого товара'!#REF!,"")</f>
        <v>#REF!</v>
      </c>
      <c r="DM411" s="32"/>
    </row>
    <row r="412" spans="1:117" ht="48.75" customHeight="1" x14ac:dyDescent="0.25">
      <c r="A412" s="61" t="e">
        <f>IF(LEN('Описание предлагаемого товара'!#REF!)&gt;0,'Описание предлагаемого товара'!#REF!,"")</f>
        <v>#REF!</v>
      </c>
      <c r="B412" s="65" t="e">
        <f>IF(LEN('Описание предлагаемого товара'!#REF!)&gt;0,'Описание предлагаемого товара'!#REF!,"")</f>
        <v>#REF!</v>
      </c>
      <c r="C412" s="61" t="e">
        <f>IF(LEN('Описание предлагаемого товара'!#REF!)&gt;0,'Описание предлагаемого товара'!#REF!,"")</f>
        <v>#REF!</v>
      </c>
      <c r="D412" s="61" t="e">
        <f>IF(LEN('Описание предлагаемого товара'!#REF!)&gt;0,'Описание предлагаемого товара'!#REF!,"")</f>
        <v>#REF!</v>
      </c>
      <c r="E412" s="61" t="e">
        <f>IF(LEN('Описание предлагаемого товара'!#REF!)&gt;0,'Описание предлагаемого товара'!#REF!,"")</f>
        <v>#REF!</v>
      </c>
      <c r="F412" s="61" t="e">
        <f>IF(LEN('Описание предлагаемого товара'!#REF!)&gt;0,'Описание предлагаемого товара'!#REF!,"")</f>
        <v>#REF!</v>
      </c>
      <c r="G412" s="61" t="e">
        <f>IF(LEN('Описание предлагаемого товара'!#REF!)&gt;0,'Описание предлагаемого товара'!#REF!,"")</f>
        <v>#REF!</v>
      </c>
      <c r="H412" s="61" t="e">
        <f>IF(LEN('Описание предлагаемого товара'!#REF!)&gt;0,'Описание предлагаемого товара'!#REF!,"")</f>
        <v>#REF!</v>
      </c>
      <c r="I412" s="61" t="e">
        <f>IF(LEN('Описание предлагаемого товара'!#REF!)&gt;0,'Описание предлагаемого товара'!#REF!,"")</f>
        <v>#REF!</v>
      </c>
      <c r="J412" s="38" t="str">
        <f>IFERROR(VLOOKUP(B412,SAP!$A:$E,5,),"")</f>
        <v/>
      </c>
      <c r="K412" s="40" t="str">
        <f t="shared" si="3821"/>
        <v/>
      </c>
      <c r="L412" s="61" t="e">
        <f>IF(LEN('Описание предлагаемого товара'!#REF!)&gt;0,IFERROR('Описание предлагаемого товара'!#REF!*1,""),"")</f>
        <v>#REF!</v>
      </c>
      <c r="M412" s="39" t="str">
        <f>IFERROR(VLOOKUP(B412,SAP!$A:$E,2,),"")</f>
        <v/>
      </c>
      <c r="N412" s="41" t="str">
        <f t="shared" ref="N412:N475" si="3957">IF(M412="нет","",IFERROR(M412*1,""))</f>
        <v/>
      </c>
      <c r="O412" s="39" t="str">
        <f t="shared" si="3808"/>
        <v/>
      </c>
      <c r="P412" s="36" t="e">
        <f>IF(LEN('Описание предлагаемого товара'!#REF!)&gt;0,'Описание предлагаемого товара'!#REF!,"")</f>
        <v>#REF!</v>
      </c>
      <c r="Q41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12" s="37" t="e">
        <f>IF(LEN('Описание предлагаемого товара'!#REF!)&gt;0,'Описание предлагаемого товара'!#REF!,"")</f>
        <v>#REF!</v>
      </c>
      <c r="S412" s="37" t="e">
        <f>IF(LEN('Описание предлагаемого товара'!#REF!)&gt;0,'Описание предлагаемого товара'!#REF!,"")</f>
        <v>#REF!</v>
      </c>
      <c r="T41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12" s="23" t="str">
        <f>IFERROR(VLOOKUP(CI412*1,Обработ.выгрузка_реестра_РФ!$A:$G,6,),"")</f>
        <v/>
      </c>
      <c r="V412" s="61" t="e">
        <f>IF(LEN('Описание предлагаемого товара'!#REF!)&gt;0,'Описание предлагаемого товара'!#REF!,"")</f>
        <v>#REF!</v>
      </c>
      <c r="W412" s="62" t="e">
        <f>IF(LEN('Описание предлагаемого товара'!#REF!)&gt;0,'Описание предлагаемого товара'!#REF!,"")</f>
        <v>#REF!</v>
      </c>
      <c r="X412" s="91" t="e">
        <f t="shared" ref="X412:Y412" si="3958">IFERROR(REPLACE(W412,FIND(CHAR(10),W412,1),1," "),W412)</f>
        <v>#REF!</v>
      </c>
      <c r="Y412" s="91" t="e">
        <f t="shared" si="3958"/>
        <v>#REF!</v>
      </c>
      <c r="Z412" s="91" t="e">
        <f t="shared" si="3823"/>
        <v>#REF!</v>
      </c>
      <c r="AA412" s="91" t="e">
        <f t="shared" si="3824"/>
        <v>#REF!</v>
      </c>
      <c r="AB412" s="91" t="e">
        <f t="shared" si="3825"/>
        <v>#REF!</v>
      </c>
      <c r="AC412" s="91" t="e">
        <f t="shared" ref="AC412:AF412" si="3959">IFERROR(REPLACE(AB412,FIND("  ",AB412,1),2," "),AB412)</f>
        <v>#REF!</v>
      </c>
      <c r="AD412" s="91" t="e">
        <f t="shared" si="3959"/>
        <v>#REF!</v>
      </c>
      <c r="AE412" s="91" t="e">
        <f t="shared" si="3959"/>
        <v>#REF!</v>
      </c>
      <c r="AF412" s="91" t="e">
        <f t="shared" si="3959"/>
        <v>#REF!</v>
      </c>
      <c r="AG412" s="23" t="str">
        <f>IFERROR(VLOOKUP(CI412*1,Обработ.выгрузка_реестра_РФ!$A:$G,4,),"")</f>
        <v/>
      </c>
      <c r="AH412" s="91" t="str">
        <f t="shared" ref="AH412:AI412" si="3960">IFERROR(REPLACE(AG412,FIND("-",AG412,1),1,"*"),AG412)</f>
        <v/>
      </c>
      <c r="AI412" s="91" t="str">
        <f t="shared" si="3960"/>
        <v/>
      </c>
      <c r="AJ412" s="27" t="str">
        <f t="shared" si="3923"/>
        <v/>
      </c>
      <c r="AK412" s="63" t="e">
        <f>IF(LEN('Описание предлагаемого товара'!#REF!)&gt;0,'Описание предлагаемого товара'!#REF!,"")</f>
        <v>#REF!</v>
      </c>
      <c r="AL412" s="91" t="e">
        <f t="shared" ref="AL412:AM412" si="3961">IFERROR(REPLACE(AK412,FIND(CHAR(10),AK412,1),1,""),AK412)</f>
        <v>#REF!</v>
      </c>
      <c r="AM412" s="91" t="e">
        <f t="shared" si="3961"/>
        <v>#REF!</v>
      </c>
      <c r="AN412" s="91" t="e">
        <f t="shared" ref="AN412:AR412" si="3962">IFERROR(REPLACE(AM412,FIND(" ",AM412,1),1,""),AM412)</f>
        <v>#REF!</v>
      </c>
      <c r="AO412" s="91" t="e">
        <f t="shared" si="3962"/>
        <v>#REF!</v>
      </c>
      <c r="AP412" s="91" t="e">
        <f t="shared" si="3962"/>
        <v>#REF!</v>
      </c>
      <c r="AQ412" s="91" t="e">
        <f t="shared" si="3962"/>
        <v>#REF!</v>
      </c>
      <c r="AR412" s="91" t="e">
        <f t="shared" si="3962"/>
        <v>#REF!</v>
      </c>
      <c r="AS412" s="91" t="e">
        <f t="shared" si="3830"/>
        <v>#REF!</v>
      </c>
      <c r="AT412" s="91" t="e">
        <f t="shared" si="3831"/>
        <v>#REF!</v>
      </c>
      <c r="AU412" s="32" t="e">
        <f t="shared" si="3814"/>
        <v>#REF!</v>
      </c>
      <c r="AV412" s="93" t="e">
        <f>'Описание предлагаемого товара'!#REF!</f>
        <v>#REF!</v>
      </c>
      <c r="AW412" s="91" t="e">
        <f>MIN(SEARCH({0,1,2,3,4,5,6,7,8,9},AV412&amp; "0123456789"))</f>
        <v>#REF!</v>
      </c>
      <c r="AX412" s="91" t="str">
        <f t="shared" si="3832"/>
        <v/>
      </c>
      <c r="AY412" s="91" t="str">
        <f t="shared" si="3833"/>
        <v/>
      </c>
      <c r="AZ412" s="91" t="str">
        <f t="shared" si="3834"/>
        <v/>
      </c>
      <c r="BA412" s="91" t="str">
        <f t="shared" si="3835"/>
        <v/>
      </c>
      <c r="BB412" s="91" t="str">
        <f t="shared" si="3836"/>
        <v/>
      </c>
      <c r="BC412" s="91" t="str">
        <f t="shared" si="3837"/>
        <v/>
      </c>
      <c r="BD412" s="91" t="str">
        <f t="shared" si="3838"/>
        <v/>
      </c>
      <c r="BE412" s="91" t="str">
        <f t="shared" si="3839"/>
        <v/>
      </c>
      <c r="BF412" s="91" t="str">
        <f t="shared" si="3840"/>
        <v/>
      </c>
      <c r="BG412" s="91" t="str">
        <f t="shared" si="3841"/>
        <v/>
      </c>
      <c r="BH412" s="91" t="str">
        <f t="shared" si="3842"/>
        <v/>
      </c>
      <c r="BI412" s="91" t="str">
        <f t="shared" si="3843"/>
        <v/>
      </c>
      <c r="BJ412" s="91" t="str">
        <f t="shared" si="3844"/>
        <v/>
      </c>
      <c r="BK412" s="91" t="str">
        <f t="shared" si="3845"/>
        <v/>
      </c>
      <c r="BL412" s="91" t="str">
        <f t="shared" si="3846"/>
        <v/>
      </c>
      <c r="BM412" s="91" t="str">
        <f t="shared" si="3847"/>
        <v/>
      </c>
      <c r="BN412" s="91" t="str">
        <f t="shared" si="3848"/>
        <v/>
      </c>
      <c r="BO412" s="91" t="str">
        <f t="shared" si="3849"/>
        <v/>
      </c>
      <c r="BP412" s="91" t="str">
        <f t="shared" si="3850"/>
        <v/>
      </c>
      <c r="BQ412" s="91" t="str">
        <f t="shared" si="3851"/>
        <v/>
      </c>
      <c r="BR412" s="91" t="str">
        <f t="shared" si="3852"/>
        <v/>
      </c>
      <c r="BS412" s="91" t="str">
        <f t="shared" si="3853"/>
        <v/>
      </c>
      <c r="BT412" s="91" t="str">
        <f t="shared" si="3854"/>
        <v/>
      </c>
      <c r="BU412" s="91" t="str">
        <f t="shared" si="3855"/>
        <v/>
      </c>
      <c r="BV412" s="91" t="str">
        <f t="shared" si="3856"/>
        <v/>
      </c>
      <c r="BW412" s="91" t="str">
        <f t="shared" si="3857"/>
        <v/>
      </c>
      <c r="BX412" s="91" t="str">
        <f t="shared" si="3858"/>
        <v/>
      </c>
      <c r="BY412" s="91" t="str">
        <f t="shared" si="3859"/>
        <v/>
      </c>
      <c r="BZ412" s="91" t="str">
        <f t="shared" si="3860"/>
        <v/>
      </c>
      <c r="CA412" s="91" t="str">
        <f t="shared" si="3861"/>
        <v/>
      </c>
      <c r="CB412" s="91" t="str">
        <f t="shared" si="3862"/>
        <v/>
      </c>
      <c r="CC412" s="91" t="str">
        <f t="shared" si="3863"/>
        <v/>
      </c>
      <c r="CD412" s="91" t="str">
        <f t="shared" si="3864"/>
        <v/>
      </c>
      <c r="CE412" s="91" t="str">
        <f t="shared" si="3865"/>
        <v/>
      </c>
      <c r="CF412" s="91" t="str">
        <f t="shared" si="3866"/>
        <v/>
      </c>
      <c r="CG412" s="91" t="str">
        <f t="shared" si="3867"/>
        <v/>
      </c>
      <c r="CH412" s="91" t="str">
        <f t="shared" si="3868"/>
        <v/>
      </c>
      <c r="CI412" s="91" t="str">
        <f t="shared" si="3869"/>
        <v>нет</v>
      </c>
      <c r="CJ412" s="63" t="e">
        <f>IF(LEN('Описание предлагаемого товара'!#REF!)&gt;0,'Описание предлагаемого товара'!#REF!,"")</f>
        <v>#REF!</v>
      </c>
      <c r="CK412" s="91" t="e">
        <f t="shared" ref="CK412:CL412" si="3963">IFERROR(REPLACE(CJ412,FIND(CHAR(10),CJ412,1),1,""),CJ412)</f>
        <v>#REF!</v>
      </c>
      <c r="CL412" s="91" t="e">
        <f t="shared" si="3963"/>
        <v>#REF!</v>
      </c>
      <c r="CM412" s="91" t="e">
        <f t="shared" si="3871"/>
        <v>#REF!</v>
      </c>
      <c r="CN412" s="91" t="e">
        <f t="shared" si="3872"/>
        <v>#REF!</v>
      </c>
      <c r="CO412" s="91" t="e">
        <f t="shared" si="3873"/>
        <v>#REF!</v>
      </c>
      <c r="CP412" s="90" t="e">
        <f>IF(AU412="Не указан реестровый номер (мера нац.режима Запрет)","",IF(CI412="нет","",IF(CU412="да","исключение(не смотрим баллы)",IFERROR(IF(CI412*1&gt;0,IFERROR(IF(VLOOKUP(CI412*1,Обработ.выгрузка_реестра_РФ!$A:$G,7,)=0,"Баллы не установлены",VLOOKUP(CI412*1,Обработ.выгрузка_реестра_РФ!$A:$G,7,)),IF(LEN(CI412)&gt;14,"","нет номера в реестре РФ")),""),IF(LEN(CI412)=0,"","Некорректный реестровый номер")))))</f>
        <v>#REF!</v>
      </c>
      <c r="CQ412" s="33" t="e">
        <f>IF(LEN(C412)&gt;0,IFERROR(IF(LEN(H412)&gt;0,IF(LEN(VLOOKUP(H412,'исключения(не_смотрим_баллы)'!$A:$C,1,))&gt;0,"да","нет"),"не введен ОКПД2"),"нет"),"")</f>
        <v>#REF!</v>
      </c>
      <c r="CR412" s="33" t="e">
        <f ca="1">IF(CQ412="да",IF(TODAY()&lt;VLOOKUP(H412,'исключения(не_смотрим_баллы)'!$A:$C,3,),"да","нет"),"")</f>
        <v>#REF!</v>
      </c>
      <c r="CS412" s="33" t="str">
        <f>IFERROR(IF(CQ412="да",IF(VLOOKUP(CI412*1,Обработ.выгрузка_реестра_РФ!$A:$G,2,)&lt;VLOOKUP(H412,'исключения(не_смотрим_баллы)'!$A:$C,2,),"да","нет"),""),"")</f>
        <v/>
      </c>
      <c r="CT412" s="24"/>
      <c r="CU412" s="33" t="e">
        <f t="shared" si="3885"/>
        <v>#REF!</v>
      </c>
      <c r="CV412" s="91" t="e">
        <f t="shared" si="3886"/>
        <v>#REF!</v>
      </c>
      <c r="CW412" s="27" t="e">
        <f t="shared" si="3887"/>
        <v>#REF!</v>
      </c>
      <c r="CX412" s="26" t="e">
        <f t="shared" si="3816"/>
        <v>#REF!</v>
      </c>
      <c r="CY412" s="64" t="e">
        <f>IF(LEN('Описание предлагаемого товара'!#REF!)&gt;0,'Описание предлагаемого товара'!#REF!,"")</f>
        <v>#REF!</v>
      </c>
      <c r="CZ412" s="95" t="e">
        <f t="shared" si="3874"/>
        <v>#REF!</v>
      </c>
      <c r="DA412" s="95" t="e">
        <f t="shared" ref="DA412" si="3964">IFERROR(REPLACE(CZ412,FIND(" ",CZ412,1),1,""),CZ412)</f>
        <v>#REF!</v>
      </c>
      <c r="DB412" s="95" t="e">
        <f t="shared" si="3818"/>
        <v>#REF!</v>
      </c>
      <c r="DC412" s="95" t="e">
        <f t="shared" ref="DC412:DD412" si="3965">IFERROR(REPLACE(DB412,FIND("г.",DB412,1),2,""),DB412)</f>
        <v>#REF!</v>
      </c>
      <c r="DD412" s="95" t="e">
        <f t="shared" si="3965"/>
        <v>#REF!</v>
      </c>
      <c r="DE412" s="95" t="e">
        <f t="shared" ref="DE412:DF412" si="3966">IFERROR(REPLACE(DD412,FIND("г",DD412,1),1,""),DD412)</f>
        <v>#REF!</v>
      </c>
      <c r="DF412" s="95" t="e">
        <f t="shared" si="3966"/>
        <v>#REF!</v>
      </c>
      <c r="DG412" s="95" t="e">
        <f t="shared" si="3891"/>
        <v>#REF!</v>
      </c>
      <c r="DH412" s="25" t="str">
        <f>IFERROR(VLOOKUP(CI412*1,Обработ.выгрузка_реестра_РФ!$A:$G,5,),"")</f>
        <v/>
      </c>
      <c r="DI412" s="27" t="str">
        <f t="shared" si="3901"/>
        <v/>
      </c>
      <c r="DJ412" s="27" t="str">
        <f t="shared" ca="1" si="3878"/>
        <v/>
      </c>
      <c r="DK412" s="63" t="e">
        <f>IF(LEN('Описание предлагаемого товара'!#REF!)&gt;0,'Описание предлагаемого товара'!#REF!,"")</f>
        <v>#REF!</v>
      </c>
      <c r="DL412" s="63" t="e">
        <f>IF(LEN('Описание предлагаемого товара'!#REF!)&gt;0,'Описание предлагаемого товара'!#REF!,"")</f>
        <v>#REF!</v>
      </c>
      <c r="DM412" s="32"/>
    </row>
    <row r="413" spans="1:117" ht="48.75" customHeight="1" x14ac:dyDescent="0.25">
      <c r="A413" s="61" t="e">
        <f>IF(LEN('Описание предлагаемого товара'!#REF!)&gt;0,'Описание предлагаемого товара'!#REF!,"")</f>
        <v>#REF!</v>
      </c>
      <c r="B413" s="65" t="e">
        <f>IF(LEN('Описание предлагаемого товара'!#REF!)&gt;0,'Описание предлагаемого товара'!#REF!,"")</f>
        <v>#REF!</v>
      </c>
      <c r="C413" s="61" t="e">
        <f>IF(LEN('Описание предлагаемого товара'!#REF!)&gt;0,'Описание предлагаемого товара'!#REF!,"")</f>
        <v>#REF!</v>
      </c>
      <c r="D413" s="61" t="e">
        <f>IF(LEN('Описание предлагаемого товара'!#REF!)&gt;0,'Описание предлагаемого товара'!#REF!,"")</f>
        <v>#REF!</v>
      </c>
      <c r="E413" s="61" t="e">
        <f>IF(LEN('Описание предлагаемого товара'!#REF!)&gt;0,'Описание предлагаемого товара'!#REF!,"")</f>
        <v>#REF!</v>
      </c>
      <c r="F413" s="61" t="e">
        <f>IF(LEN('Описание предлагаемого товара'!#REF!)&gt;0,'Описание предлагаемого товара'!#REF!,"")</f>
        <v>#REF!</v>
      </c>
      <c r="G413" s="61" t="e">
        <f>IF(LEN('Описание предлагаемого товара'!#REF!)&gt;0,'Описание предлагаемого товара'!#REF!,"")</f>
        <v>#REF!</v>
      </c>
      <c r="H413" s="61" t="e">
        <f>IF(LEN('Описание предлагаемого товара'!#REF!)&gt;0,'Описание предлагаемого товара'!#REF!,"")</f>
        <v>#REF!</v>
      </c>
      <c r="I413" s="61" t="e">
        <f>IF(LEN('Описание предлагаемого товара'!#REF!)&gt;0,'Описание предлагаемого товара'!#REF!,"")</f>
        <v>#REF!</v>
      </c>
      <c r="J413" s="38" t="str">
        <f>IFERROR(VLOOKUP(B413,SAP!$A:$E,5,),"")</f>
        <v/>
      </c>
      <c r="K413" s="40" t="str">
        <f t="shared" si="3821"/>
        <v/>
      </c>
      <c r="L413" s="61" t="e">
        <f>IF(LEN('Описание предлагаемого товара'!#REF!)&gt;0,IFERROR('Описание предлагаемого товара'!#REF!*1,""),"")</f>
        <v>#REF!</v>
      </c>
      <c r="M413" s="39" t="str">
        <f>IFERROR(VLOOKUP(B413,SAP!$A:$E,2,),"")</f>
        <v/>
      </c>
      <c r="N413" s="41" t="str">
        <f t="shared" si="3957"/>
        <v/>
      </c>
      <c r="O413" s="39" t="str">
        <f t="shared" si="3808"/>
        <v/>
      </c>
      <c r="P413" s="36" t="e">
        <f>IF(LEN('Описание предлагаемого товара'!#REF!)&gt;0,'Описание предлагаемого товара'!#REF!,"")</f>
        <v>#REF!</v>
      </c>
      <c r="Q41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13" s="37" t="e">
        <f>IF(LEN('Описание предлагаемого товара'!#REF!)&gt;0,'Описание предлагаемого товара'!#REF!,"")</f>
        <v>#REF!</v>
      </c>
      <c r="S413" s="37" t="e">
        <f>IF(LEN('Описание предлагаемого товара'!#REF!)&gt;0,'Описание предлагаемого товара'!#REF!,"")</f>
        <v>#REF!</v>
      </c>
      <c r="T41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13" s="23" t="str">
        <f>IFERROR(VLOOKUP(CI413*1,Обработ.выгрузка_реестра_РФ!$A:$G,6,),"")</f>
        <v/>
      </c>
      <c r="V413" s="61" t="e">
        <f>IF(LEN('Описание предлагаемого товара'!#REF!)&gt;0,'Описание предлагаемого товара'!#REF!,"")</f>
        <v>#REF!</v>
      </c>
      <c r="W413" s="62" t="e">
        <f>IF(LEN('Описание предлагаемого товара'!#REF!)&gt;0,'Описание предлагаемого товара'!#REF!,"")</f>
        <v>#REF!</v>
      </c>
      <c r="X413" s="91" t="e">
        <f t="shared" ref="X413:Y413" si="3967">IFERROR(REPLACE(W413,FIND(CHAR(10),W413,1),1," "),W413)</f>
        <v>#REF!</v>
      </c>
      <c r="Y413" s="91" t="e">
        <f t="shared" si="3967"/>
        <v>#REF!</v>
      </c>
      <c r="Z413" s="91" t="e">
        <f t="shared" si="3823"/>
        <v>#REF!</v>
      </c>
      <c r="AA413" s="91" t="e">
        <f t="shared" si="3824"/>
        <v>#REF!</v>
      </c>
      <c r="AB413" s="91" t="e">
        <f t="shared" si="3825"/>
        <v>#REF!</v>
      </c>
      <c r="AC413" s="91" t="e">
        <f t="shared" ref="AC413:AF413" si="3968">IFERROR(REPLACE(AB413,FIND("  ",AB413,1),2," "),AB413)</f>
        <v>#REF!</v>
      </c>
      <c r="AD413" s="91" t="e">
        <f t="shared" si="3968"/>
        <v>#REF!</v>
      </c>
      <c r="AE413" s="91" t="e">
        <f t="shared" si="3968"/>
        <v>#REF!</v>
      </c>
      <c r="AF413" s="91" t="e">
        <f t="shared" si="3968"/>
        <v>#REF!</v>
      </c>
      <c r="AG413" s="23" t="str">
        <f>IFERROR(VLOOKUP(CI413*1,Обработ.выгрузка_реестра_РФ!$A:$G,4,),"")</f>
        <v/>
      </c>
      <c r="AH413" s="91" t="str">
        <f t="shared" ref="AH413:AI413" si="3969">IFERROR(REPLACE(AG413,FIND("-",AG413,1),1,"*"),AG413)</f>
        <v/>
      </c>
      <c r="AI413" s="91" t="str">
        <f t="shared" si="3969"/>
        <v/>
      </c>
      <c r="AJ413" s="27" t="str">
        <f t="shared" si="3923"/>
        <v/>
      </c>
      <c r="AK413" s="63" t="e">
        <f>IF(LEN('Описание предлагаемого товара'!#REF!)&gt;0,'Описание предлагаемого товара'!#REF!,"")</f>
        <v>#REF!</v>
      </c>
      <c r="AL413" s="91" t="e">
        <f t="shared" ref="AL413:AM413" si="3970">IFERROR(REPLACE(AK413,FIND(CHAR(10),AK413,1),1,""),AK413)</f>
        <v>#REF!</v>
      </c>
      <c r="AM413" s="91" t="e">
        <f t="shared" si="3970"/>
        <v>#REF!</v>
      </c>
      <c r="AN413" s="91" t="e">
        <f t="shared" ref="AN413:AR413" si="3971">IFERROR(REPLACE(AM413,FIND(" ",AM413,1),1,""),AM413)</f>
        <v>#REF!</v>
      </c>
      <c r="AO413" s="91" t="e">
        <f t="shared" si="3971"/>
        <v>#REF!</v>
      </c>
      <c r="AP413" s="91" t="e">
        <f t="shared" si="3971"/>
        <v>#REF!</v>
      </c>
      <c r="AQ413" s="91" t="e">
        <f t="shared" si="3971"/>
        <v>#REF!</v>
      </c>
      <c r="AR413" s="91" t="e">
        <f t="shared" si="3971"/>
        <v>#REF!</v>
      </c>
      <c r="AS413" s="91" t="e">
        <f t="shared" si="3830"/>
        <v>#REF!</v>
      </c>
      <c r="AT413" s="91" t="e">
        <f t="shared" si="3831"/>
        <v>#REF!</v>
      </c>
      <c r="AU413" s="32" t="e">
        <f t="shared" si="3814"/>
        <v>#REF!</v>
      </c>
      <c r="AV413" s="93" t="e">
        <f>'Описание предлагаемого товара'!#REF!</f>
        <v>#REF!</v>
      </c>
      <c r="AW413" s="91" t="e">
        <f>MIN(SEARCH({0,1,2,3,4,5,6,7,8,9},AV413&amp; "0123456789"))</f>
        <v>#REF!</v>
      </c>
      <c r="AX413" s="91" t="str">
        <f t="shared" si="3832"/>
        <v/>
      </c>
      <c r="AY413" s="91" t="str">
        <f t="shared" si="3833"/>
        <v/>
      </c>
      <c r="AZ413" s="91" t="str">
        <f t="shared" si="3834"/>
        <v/>
      </c>
      <c r="BA413" s="91" t="str">
        <f t="shared" si="3835"/>
        <v/>
      </c>
      <c r="BB413" s="91" t="str">
        <f t="shared" si="3836"/>
        <v/>
      </c>
      <c r="BC413" s="91" t="str">
        <f t="shared" si="3837"/>
        <v/>
      </c>
      <c r="BD413" s="91" t="str">
        <f t="shared" si="3838"/>
        <v/>
      </c>
      <c r="BE413" s="91" t="str">
        <f t="shared" si="3839"/>
        <v/>
      </c>
      <c r="BF413" s="91" t="str">
        <f t="shared" si="3840"/>
        <v/>
      </c>
      <c r="BG413" s="91" t="str">
        <f t="shared" si="3841"/>
        <v/>
      </c>
      <c r="BH413" s="91" t="str">
        <f t="shared" si="3842"/>
        <v/>
      </c>
      <c r="BI413" s="91" t="str">
        <f t="shared" si="3843"/>
        <v/>
      </c>
      <c r="BJ413" s="91" t="str">
        <f t="shared" si="3844"/>
        <v/>
      </c>
      <c r="BK413" s="91" t="str">
        <f t="shared" si="3845"/>
        <v/>
      </c>
      <c r="BL413" s="91" t="str">
        <f t="shared" si="3846"/>
        <v/>
      </c>
      <c r="BM413" s="91" t="str">
        <f t="shared" si="3847"/>
        <v/>
      </c>
      <c r="BN413" s="91" t="str">
        <f t="shared" si="3848"/>
        <v/>
      </c>
      <c r="BO413" s="91" t="str">
        <f t="shared" si="3849"/>
        <v/>
      </c>
      <c r="BP413" s="91" t="str">
        <f t="shared" si="3850"/>
        <v/>
      </c>
      <c r="BQ413" s="91" t="str">
        <f t="shared" si="3851"/>
        <v/>
      </c>
      <c r="BR413" s="91" t="str">
        <f t="shared" si="3852"/>
        <v/>
      </c>
      <c r="BS413" s="91" t="str">
        <f t="shared" si="3853"/>
        <v/>
      </c>
      <c r="BT413" s="91" t="str">
        <f t="shared" si="3854"/>
        <v/>
      </c>
      <c r="BU413" s="91" t="str">
        <f t="shared" si="3855"/>
        <v/>
      </c>
      <c r="BV413" s="91" t="str">
        <f t="shared" si="3856"/>
        <v/>
      </c>
      <c r="BW413" s="91" t="str">
        <f t="shared" si="3857"/>
        <v/>
      </c>
      <c r="BX413" s="91" t="str">
        <f t="shared" si="3858"/>
        <v/>
      </c>
      <c r="BY413" s="91" t="str">
        <f t="shared" si="3859"/>
        <v/>
      </c>
      <c r="BZ413" s="91" t="str">
        <f t="shared" si="3860"/>
        <v/>
      </c>
      <c r="CA413" s="91" t="str">
        <f t="shared" si="3861"/>
        <v/>
      </c>
      <c r="CB413" s="91" t="str">
        <f t="shared" si="3862"/>
        <v/>
      </c>
      <c r="CC413" s="91" t="str">
        <f t="shared" si="3863"/>
        <v/>
      </c>
      <c r="CD413" s="91" t="str">
        <f t="shared" si="3864"/>
        <v/>
      </c>
      <c r="CE413" s="91" t="str">
        <f t="shared" si="3865"/>
        <v/>
      </c>
      <c r="CF413" s="91" t="str">
        <f t="shared" si="3866"/>
        <v/>
      </c>
      <c r="CG413" s="91" t="str">
        <f t="shared" si="3867"/>
        <v/>
      </c>
      <c r="CH413" s="91" t="str">
        <f t="shared" si="3868"/>
        <v/>
      </c>
      <c r="CI413" s="91" t="str">
        <f t="shared" si="3869"/>
        <v>нет</v>
      </c>
      <c r="CJ413" s="63" t="e">
        <f>IF(LEN('Описание предлагаемого товара'!#REF!)&gt;0,'Описание предлагаемого товара'!#REF!,"")</f>
        <v>#REF!</v>
      </c>
      <c r="CK413" s="91" t="e">
        <f t="shared" ref="CK413:CL413" si="3972">IFERROR(REPLACE(CJ413,FIND(CHAR(10),CJ413,1),1,""),CJ413)</f>
        <v>#REF!</v>
      </c>
      <c r="CL413" s="91" t="e">
        <f t="shared" si="3972"/>
        <v>#REF!</v>
      </c>
      <c r="CM413" s="91" t="e">
        <f t="shared" si="3871"/>
        <v>#REF!</v>
      </c>
      <c r="CN413" s="91" t="e">
        <f t="shared" si="3872"/>
        <v>#REF!</v>
      </c>
      <c r="CO413" s="91" t="e">
        <f t="shared" si="3873"/>
        <v>#REF!</v>
      </c>
      <c r="CP413" s="90" t="e">
        <f>IF(AU413="Не указан реестровый номер (мера нац.режима Запрет)","",IF(CI413="нет","",IF(CU413="да","исключение(не смотрим баллы)",IFERROR(IF(CI413*1&gt;0,IFERROR(IF(VLOOKUP(CI413*1,Обработ.выгрузка_реестра_РФ!$A:$G,7,)=0,"Баллы не установлены",VLOOKUP(CI413*1,Обработ.выгрузка_реестра_РФ!$A:$G,7,)),IF(LEN(CI413)&gt;14,"","нет номера в реестре РФ")),""),IF(LEN(CI413)=0,"","Некорректный реестровый номер")))))</f>
        <v>#REF!</v>
      </c>
      <c r="CQ413" s="33" t="e">
        <f>IF(LEN(C413)&gt;0,IFERROR(IF(LEN(H413)&gt;0,IF(LEN(VLOOKUP(H413,'исключения(не_смотрим_баллы)'!$A:$C,1,))&gt;0,"да","нет"),"не введен ОКПД2"),"нет"),"")</f>
        <v>#REF!</v>
      </c>
      <c r="CR413" s="33" t="e">
        <f ca="1">IF(CQ413="да",IF(TODAY()&lt;VLOOKUP(H413,'исключения(не_смотрим_баллы)'!$A:$C,3,),"да","нет"),"")</f>
        <v>#REF!</v>
      </c>
      <c r="CS413" s="33" t="str">
        <f>IFERROR(IF(CQ413="да",IF(VLOOKUP(CI413*1,Обработ.выгрузка_реестра_РФ!$A:$G,2,)&lt;VLOOKUP(H413,'исключения(не_смотрим_баллы)'!$A:$C,2,),"да","нет"),""),"")</f>
        <v/>
      </c>
      <c r="CT413" s="24"/>
      <c r="CU413" s="33" t="e">
        <f t="shared" si="3885"/>
        <v>#REF!</v>
      </c>
      <c r="CV413" s="91" t="e">
        <f t="shared" si="3886"/>
        <v>#REF!</v>
      </c>
      <c r="CW413" s="27" t="e">
        <f t="shared" si="3887"/>
        <v>#REF!</v>
      </c>
      <c r="CX413" s="26" t="e">
        <f t="shared" si="3816"/>
        <v>#REF!</v>
      </c>
      <c r="CY413" s="64" t="e">
        <f>IF(LEN('Описание предлагаемого товара'!#REF!)&gt;0,'Описание предлагаемого товара'!#REF!,"")</f>
        <v>#REF!</v>
      </c>
      <c r="CZ413" s="95" t="e">
        <f t="shared" si="3874"/>
        <v>#REF!</v>
      </c>
      <c r="DA413" s="95" t="e">
        <f t="shared" ref="DA413" si="3973">IFERROR(REPLACE(CZ413,FIND(" ",CZ413,1),1,""),CZ413)</f>
        <v>#REF!</v>
      </c>
      <c r="DB413" s="95" t="e">
        <f t="shared" si="3818"/>
        <v>#REF!</v>
      </c>
      <c r="DC413" s="95" t="e">
        <f t="shared" ref="DC413:DD413" si="3974">IFERROR(REPLACE(DB413,FIND("г.",DB413,1),2,""),DB413)</f>
        <v>#REF!</v>
      </c>
      <c r="DD413" s="95" t="e">
        <f t="shared" si="3974"/>
        <v>#REF!</v>
      </c>
      <c r="DE413" s="95" t="e">
        <f t="shared" ref="DE413:DF413" si="3975">IFERROR(REPLACE(DD413,FIND("г",DD413,1),1,""),DD413)</f>
        <v>#REF!</v>
      </c>
      <c r="DF413" s="95" t="e">
        <f t="shared" si="3975"/>
        <v>#REF!</v>
      </c>
      <c r="DG413" s="95" t="e">
        <f t="shared" si="3891"/>
        <v>#REF!</v>
      </c>
      <c r="DH413" s="25" t="str">
        <f>IFERROR(VLOOKUP(CI413*1,Обработ.выгрузка_реестра_РФ!$A:$G,5,),"")</f>
        <v/>
      </c>
      <c r="DI413" s="27" t="str">
        <f t="shared" si="3901"/>
        <v/>
      </c>
      <c r="DJ413" s="27" t="str">
        <f t="shared" ca="1" si="3878"/>
        <v/>
      </c>
      <c r="DK413" s="63" t="e">
        <f>IF(LEN('Описание предлагаемого товара'!#REF!)&gt;0,'Описание предлагаемого товара'!#REF!,"")</f>
        <v>#REF!</v>
      </c>
      <c r="DL413" s="63" t="e">
        <f>IF(LEN('Описание предлагаемого товара'!#REF!)&gt;0,'Описание предлагаемого товара'!#REF!,"")</f>
        <v>#REF!</v>
      </c>
      <c r="DM413" s="32"/>
    </row>
    <row r="414" spans="1:117" ht="48.75" customHeight="1" x14ac:dyDescent="0.25">
      <c r="A414" s="61" t="e">
        <f>IF(LEN('Описание предлагаемого товара'!#REF!)&gt;0,'Описание предлагаемого товара'!#REF!,"")</f>
        <v>#REF!</v>
      </c>
      <c r="B414" s="65" t="e">
        <f>IF(LEN('Описание предлагаемого товара'!#REF!)&gt;0,'Описание предлагаемого товара'!#REF!,"")</f>
        <v>#REF!</v>
      </c>
      <c r="C414" s="61" t="e">
        <f>IF(LEN('Описание предлагаемого товара'!#REF!)&gt;0,'Описание предлагаемого товара'!#REF!,"")</f>
        <v>#REF!</v>
      </c>
      <c r="D414" s="61" t="e">
        <f>IF(LEN('Описание предлагаемого товара'!#REF!)&gt;0,'Описание предлагаемого товара'!#REF!,"")</f>
        <v>#REF!</v>
      </c>
      <c r="E414" s="61" t="e">
        <f>IF(LEN('Описание предлагаемого товара'!#REF!)&gt;0,'Описание предлагаемого товара'!#REF!,"")</f>
        <v>#REF!</v>
      </c>
      <c r="F414" s="61" t="e">
        <f>IF(LEN('Описание предлагаемого товара'!#REF!)&gt;0,'Описание предлагаемого товара'!#REF!,"")</f>
        <v>#REF!</v>
      </c>
      <c r="G414" s="61" t="e">
        <f>IF(LEN('Описание предлагаемого товара'!#REF!)&gt;0,'Описание предлагаемого товара'!#REF!,"")</f>
        <v>#REF!</v>
      </c>
      <c r="H414" s="61" t="e">
        <f>IF(LEN('Описание предлагаемого товара'!#REF!)&gt;0,'Описание предлагаемого товара'!#REF!,"")</f>
        <v>#REF!</v>
      </c>
      <c r="I414" s="61" t="e">
        <f>IF(LEN('Описание предлагаемого товара'!#REF!)&gt;0,'Описание предлагаемого товара'!#REF!,"")</f>
        <v>#REF!</v>
      </c>
      <c r="J414" s="38" t="str">
        <f>IFERROR(VLOOKUP(B414,SAP!$A:$E,5,),"")</f>
        <v/>
      </c>
      <c r="K414" s="40" t="str">
        <f t="shared" si="3821"/>
        <v/>
      </c>
      <c r="L414" s="61" t="e">
        <f>IF(LEN('Описание предлагаемого товара'!#REF!)&gt;0,IFERROR('Описание предлагаемого товара'!#REF!*1,""),"")</f>
        <v>#REF!</v>
      </c>
      <c r="M414" s="39" t="str">
        <f>IFERROR(VLOOKUP(B414,SAP!$A:$E,2,),"")</f>
        <v/>
      </c>
      <c r="N414" s="41" t="str">
        <f t="shared" si="3957"/>
        <v/>
      </c>
      <c r="O414" s="39" t="str">
        <f t="shared" si="3808"/>
        <v/>
      </c>
      <c r="P414" s="36" t="e">
        <f>IF(LEN('Описание предлагаемого товара'!#REF!)&gt;0,'Описание предлагаемого товара'!#REF!,"")</f>
        <v>#REF!</v>
      </c>
      <c r="Q41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14" s="37" t="e">
        <f>IF(LEN('Описание предлагаемого товара'!#REF!)&gt;0,'Описание предлагаемого товара'!#REF!,"")</f>
        <v>#REF!</v>
      </c>
      <c r="S414" s="37" t="e">
        <f>IF(LEN('Описание предлагаемого товара'!#REF!)&gt;0,'Описание предлагаемого товара'!#REF!,"")</f>
        <v>#REF!</v>
      </c>
      <c r="T41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14" s="23" t="str">
        <f>IFERROR(VLOOKUP(CI414*1,Обработ.выгрузка_реестра_РФ!$A:$G,6,),"")</f>
        <v/>
      </c>
      <c r="V414" s="61" t="e">
        <f>IF(LEN('Описание предлагаемого товара'!#REF!)&gt;0,'Описание предлагаемого товара'!#REF!,"")</f>
        <v>#REF!</v>
      </c>
      <c r="W414" s="62" t="e">
        <f>IF(LEN('Описание предлагаемого товара'!#REF!)&gt;0,'Описание предлагаемого товара'!#REF!,"")</f>
        <v>#REF!</v>
      </c>
      <c r="X414" s="91" t="e">
        <f t="shared" ref="X414:Y414" si="3976">IFERROR(REPLACE(W414,FIND(CHAR(10),W414,1),1," "),W414)</f>
        <v>#REF!</v>
      </c>
      <c r="Y414" s="91" t="e">
        <f t="shared" si="3976"/>
        <v>#REF!</v>
      </c>
      <c r="Z414" s="91" t="e">
        <f t="shared" si="3823"/>
        <v>#REF!</v>
      </c>
      <c r="AA414" s="91" t="e">
        <f t="shared" si="3824"/>
        <v>#REF!</v>
      </c>
      <c r="AB414" s="91" t="e">
        <f t="shared" si="3825"/>
        <v>#REF!</v>
      </c>
      <c r="AC414" s="91" t="e">
        <f t="shared" ref="AC414:AF414" si="3977">IFERROR(REPLACE(AB414,FIND("  ",AB414,1),2," "),AB414)</f>
        <v>#REF!</v>
      </c>
      <c r="AD414" s="91" t="e">
        <f t="shared" si="3977"/>
        <v>#REF!</v>
      </c>
      <c r="AE414" s="91" t="e">
        <f t="shared" si="3977"/>
        <v>#REF!</v>
      </c>
      <c r="AF414" s="91" t="e">
        <f t="shared" si="3977"/>
        <v>#REF!</v>
      </c>
      <c r="AG414" s="23" t="str">
        <f>IFERROR(VLOOKUP(CI414*1,Обработ.выгрузка_реестра_РФ!$A:$G,4,),"")</f>
        <v/>
      </c>
      <c r="AH414" s="91" t="str">
        <f t="shared" ref="AH414:AI414" si="3978">IFERROR(REPLACE(AG414,FIND("-",AG414,1),1,"*"),AG414)</f>
        <v/>
      </c>
      <c r="AI414" s="91" t="str">
        <f t="shared" si="3978"/>
        <v/>
      </c>
      <c r="AJ414" s="27" t="str">
        <f t="shared" si="3923"/>
        <v/>
      </c>
      <c r="AK414" s="63" t="e">
        <f>IF(LEN('Описание предлагаемого товара'!#REF!)&gt;0,'Описание предлагаемого товара'!#REF!,"")</f>
        <v>#REF!</v>
      </c>
      <c r="AL414" s="91" t="e">
        <f t="shared" ref="AL414:AM414" si="3979">IFERROR(REPLACE(AK414,FIND(CHAR(10),AK414,1),1,""),AK414)</f>
        <v>#REF!</v>
      </c>
      <c r="AM414" s="91" t="e">
        <f t="shared" si="3979"/>
        <v>#REF!</v>
      </c>
      <c r="AN414" s="91" t="e">
        <f t="shared" ref="AN414:AR414" si="3980">IFERROR(REPLACE(AM414,FIND(" ",AM414,1),1,""),AM414)</f>
        <v>#REF!</v>
      </c>
      <c r="AO414" s="91" t="e">
        <f t="shared" si="3980"/>
        <v>#REF!</v>
      </c>
      <c r="AP414" s="91" t="e">
        <f t="shared" si="3980"/>
        <v>#REF!</v>
      </c>
      <c r="AQ414" s="91" t="e">
        <f t="shared" si="3980"/>
        <v>#REF!</v>
      </c>
      <c r="AR414" s="91" t="e">
        <f t="shared" si="3980"/>
        <v>#REF!</v>
      </c>
      <c r="AS414" s="91" t="e">
        <f t="shared" si="3830"/>
        <v>#REF!</v>
      </c>
      <c r="AT414" s="91" t="e">
        <f t="shared" si="3831"/>
        <v>#REF!</v>
      </c>
      <c r="AU414" s="32" t="e">
        <f t="shared" si="3814"/>
        <v>#REF!</v>
      </c>
      <c r="AV414" s="93" t="e">
        <f>'Описание предлагаемого товара'!#REF!</f>
        <v>#REF!</v>
      </c>
      <c r="AW414" s="91" t="e">
        <f>MIN(SEARCH({0,1,2,3,4,5,6,7,8,9},AV414&amp; "0123456789"))</f>
        <v>#REF!</v>
      </c>
      <c r="AX414" s="91" t="str">
        <f t="shared" si="3832"/>
        <v/>
      </c>
      <c r="AY414" s="91" t="str">
        <f t="shared" si="3833"/>
        <v/>
      </c>
      <c r="AZ414" s="91" t="str">
        <f t="shared" si="3834"/>
        <v/>
      </c>
      <c r="BA414" s="91" t="str">
        <f t="shared" si="3835"/>
        <v/>
      </c>
      <c r="BB414" s="91" t="str">
        <f t="shared" si="3836"/>
        <v/>
      </c>
      <c r="BC414" s="91" t="str">
        <f t="shared" si="3837"/>
        <v/>
      </c>
      <c r="BD414" s="91" t="str">
        <f t="shared" si="3838"/>
        <v/>
      </c>
      <c r="BE414" s="91" t="str">
        <f t="shared" si="3839"/>
        <v/>
      </c>
      <c r="BF414" s="91" t="str">
        <f t="shared" si="3840"/>
        <v/>
      </c>
      <c r="BG414" s="91" t="str">
        <f t="shared" si="3841"/>
        <v/>
      </c>
      <c r="BH414" s="91" t="str">
        <f t="shared" si="3842"/>
        <v/>
      </c>
      <c r="BI414" s="91" t="str">
        <f t="shared" si="3843"/>
        <v/>
      </c>
      <c r="BJ414" s="91" t="str">
        <f t="shared" si="3844"/>
        <v/>
      </c>
      <c r="BK414" s="91" t="str">
        <f t="shared" si="3845"/>
        <v/>
      </c>
      <c r="BL414" s="91" t="str">
        <f t="shared" si="3846"/>
        <v/>
      </c>
      <c r="BM414" s="91" t="str">
        <f t="shared" si="3847"/>
        <v/>
      </c>
      <c r="BN414" s="91" t="str">
        <f t="shared" si="3848"/>
        <v/>
      </c>
      <c r="BO414" s="91" t="str">
        <f t="shared" si="3849"/>
        <v/>
      </c>
      <c r="BP414" s="91" t="str">
        <f t="shared" si="3850"/>
        <v/>
      </c>
      <c r="BQ414" s="91" t="str">
        <f t="shared" si="3851"/>
        <v/>
      </c>
      <c r="BR414" s="91" t="str">
        <f t="shared" si="3852"/>
        <v/>
      </c>
      <c r="BS414" s="91" t="str">
        <f t="shared" si="3853"/>
        <v/>
      </c>
      <c r="BT414" s="91" t="str">
        <f t="shared" si="3854"/>
        <v/>
      </c>
      <c r="BU414" s="91" t="str">
        <f t="shared" si="3855"/>
        <v/>
      </c>
      <c r="BV414" s="91" t="str">
        <f t="shared" si="3856"/>
        <v/>
      </c>
      <c r="BW414" s="91" t="str">
        <f t="shared" si="3857"/>
        <v/>
      </c>
      <c r="BX414" s="91" t="str">
        <f t="shared" si="3858"/>
        <v/>
      </c>
      <c r="BY414" s="91" t="str">
        <f t="shared" si="3859"/>
        <v/>
      </c>
      <c r="BZ414" s="91" t="str">
        <f t="shared" si="3860"/>
        <v/>
      </c>
      <c r="CA414" s="91" t="str">
        <f t="shared" si="3861"/>
        <v/>
      </c>
      <c r="CB414" s="91" t="str">
        <f t="shared" si="3862"/>
        <v/>
      </c>
      <c r="CC414" s="91" t="str">
        <f t="shared" si="3863"/>
        <v/>
      </c>
      <c r="CD414" s="91" t="str">
        <f t="shared" si="3864"/>
        <v/>
      </c>
      <c r="CE414" s="91" t="str">
        <f t="shared" si="3865"/>
        <v/>
      </c>
      <c r="CF414" s="91" t="str">
        <f t="shared" si="3866"/>
        <v/>
      </c>
      <c r="CG414" s="91" t="str">
        <f t="shared" si="3867"/>
        <v/>
      </c>
      <c r="CH414" s="91" t="str">
        <f t="shared" si="3868"/>
        <v/>
      </c>
      <c r="CI414" s="91" t="str">
        <f t="shared" si="3869"/>
        <v>нет</v>
      </c>
      <c r="CJ414" s="63" t="e">
        <f>IF(LEN('Описание предлагаемого товара'!#REF!)&gt;0,'Описание предлагаемого товара'!#REF!,"")</f>
        <v>#REF!</v>
      </c>
      <c r="CK414" s="91" t="e">
        <f t="shared" ref="CK414:CL414" si="3981">IFERROR(REPLACE(CJ414,FIND(CHAR(10),CJ414,1),1,""),CJ414)</f>
        <v>#REF!</v>
      </c>
      <c r="CL414" s="91" t="e">
        <f t="shared" si="3981"/>
        <v>#REF!</v>
      </c>
      <c r="CM414" s="91" t="e">
        <f t="shared" si="3871"/>
        <v>#REF!</v>
      </c>
      <c r="CN414" s="91" t="e">
        <f t="shared" si="3872"/>
        <v>#REF!</v>
      </c>
      <c r="CO414" s="91" t="e">
        <f t="shared" si="3873"/>
        <v>#REF!</v>
      </c>
      <c r="CP414" s="90" t="e">
        <f>IF(AU414="Не указан реестровый номер (мера нац.режима Запрет)","",IF(CI414="нет","",IF(CU414="да","исключение(не смотрим баллы)",IFERROR(IF(CI414*1&gt;0,IFERROR(IF(VLOOKUP(CI414*1,Обработ.выгрузка_реестра_РФ!$A:$G,7,)=0,"Баллы не установлены",VLOOKUP(CI414*1,Обработ.выгрузка_реестра_РФ!$A:$G,7,)),IF(LEN(CI414)&gt;14,"","нет номера в реестре РФ")),""),IF(LEN(CI414)=0,"","Некорректный реестровый номер")))))</f>
        <v>#REF!</v>
      </c>
      <c r="CQ414" s="33" t="e">
        <f>IF(LEN(C414)&gt;0,IFERROR(IF(LEN(H414)&gt;0,IF(LEN(VLOOKUP(H414,'исключения(не_смотрим_баллы)'!$A:$C,1,))&gt;0,"да","нет"),"не введен ОКПД2"),"нет"),"")</f>
        <v>#REF!</v>
      </c>
      <c r="CR414" s="33" t="e">
        <f ca="1">IF(CQ414="да",IF(TODAY()&lt;VLOOKUP(H414,'исключения(не_смотрим_баллы)'!$A:$C,3,),"да","нет"),"")</f>
        <v>#REF!</v>
      </c>
      <c r="CS414" s="33" t="str">
        <f>IFERROR(IF(CQ414="да",IF(VLOOKUP(CI414*1,Обработ.выгрузка_реестра_РФ!$A:$G,2,)&lt;VLOOKUP(H414,'исключения(не_смотрим_баллы)'!$A:$C,2,),"да","нет"),""),"")</f>
        <v/>
      </c>
      <c r="CT414" s="24"/>
      <c r="CU414" s="33" t="e">
        <f t="shared" si="3885"/>
        <v>#REF!</v>
      </c>
      <c r="CV414" s="91" t="e">
        <f t="shared" si="3886"/>
        <v>#REF!</v>
      </c>
      <c r="CW414" s="27" t="e">
        <f t="shared" si="3887"/>
        <v>#REF!</v>
      </c>
      <c r="CX414" s="26" t="e">
        <f t="shared" si="3816"/>
        <v>#REF!</v>
      </c>
      <c r="CY414" s="64" t="e">
        <f>IF(LEN('Описание предлагаемого товара'!#REF!)&gt;0,'Описание предлагаемого товара'!#REF!,"")</f>
        <v>#REF!</v>
      </c>
      <c r="CZ414" s="95" t="e">
        <f t="shared" si="3874"/>
        <v>#REF!</v>
      </c>
      <c r="DA414" s="95" t="e">
        <f t="shared" ref="DA414" si="3982">IFERROR(REPLACE(CZ414,FIND(" ",CZ414,1),1,""),CZ414)</f>
        <v>#REF!</v>
      </c>
      <c r="DB414" s="95" t="e">
        <f t="shared" si="3818"/>
        <v>#REF!</v>
      </c>
      <c r="DC414" s="95" t="e">
        <f t="shared" ref="DC414:DD414" si="3983">IFERROR(REPLACE(DB414,FIND("г.",DB414,1),2,""),DB414)</f>
        <v>#REF!</v>
      </c>
      <c r="DD414" s="95" t="e">
        <f t="shared" si="3983"/>
        <v>#REF!</v>
      </c>
      <c r="DE414" s="95" t="e">
        <f t="shared" ref="DE414:DF414" si="3984">IFERROR(REPLACE(DD414,FIND("г",DD414,1),1,""),DD414)</f>
        <v>#REF!</v>
      </c>
      <c r="DF414" s="95" t="e">
        <f t="shared" si="3984"/>
        <v>#REF!</v>
      </c>
      <c r="DG414" s="95" t="e">
        <f t="shared" si="3891"/>
        <v>#REF!</v>
      </c>
      <c r="DH414" s="25" t="str">
        <f>IFERROR(VLOOKUP(CI414*1,Обработ.выгрузка_реестра_РФ!$A:$G,5,),"")</f>
        <v/>
      </c>
      <c r="DI414" s="27" t="str">
        <f t="shared" si="3901"/>
        <v/>
      </c>
      <c r="DJ414" s="27" t="str">
        <f t="shared" ca="1" si="3878"/>
        <v/>
      </c>
      <c r="DK414" s="63" t="e">
        <f>IF(LEN('Описание предлагаемого товара'!#REF!)&gt;0,'Описание предлагаемого товара'!#REF!,"")</f>
        <v>#REF!</v>
      </c>
      <c r="DL414" s="63" t="e">
        <f>IF(LEN('Описание предлагаемого товара'!#REF!)&gt;0,'Описание предлагаемого товара'!#REF!,"")</f>
        <v>#REF!</v>
      </c>
      <c r="DM414" s="32"/>
    </row>
    <row r="415" spans="1:117" ht="48.75" customHeight="1" x14ac:dyDescent="0.25">
      <c r="A415" s="61" t="e">
        <f>IF(LEN('Описание предлагаемого товара'!#REF!)&gt;0,'Описание предлагаемого товара'!#REF!,"")</f>
        <v>#REF!</v>
      </c>
      <c r="B415" s="65" t="e">
        <f>IF(LEN('Описание предлагаемого товара'!#REF!)&gt;0,'Описание предлагаемого товара'!#REF!,"")</f>
        <v>#REF!</v>
      </c>
      <c r="C415" s="61" t="e">
        <f>IF(LEN('Описание предлагаемого товара'!#REF!)&gt;0,'Описание предлагаемого товара'!#REF!,"")</f>
        <v>#REF!</v>
      </c>
      <c r="D415" s="61" t="e">
        <f>IF(LEN('Описание предлагаемого товара'!#REF!)&gt;0,'Описание предлагаемого товара'!#REF!,"")</f>
        <v>#REF!</v>
      </c>
      <c r="E415" s="61" t="e">
        <f>IF(LEN('Описание предлагаемого товара'!#REF!)&gt;0,'Описание предлагаемого товара'!#REF!,"")</f>
        <v>#REF!</v>
      </c>
      <c r="F415" s="61" t="e">
        <f>IF(LEN('Описание предлагаемого товара'!#REF!)&gt;0,'Описание предлагаемого товара'!#REF!,"")</f>
        <v>#REF!</v>
      </c>
      <c r="G415" s="61" t="e">
        <f>IF(LEN('Описание предлагаемого товара'!#REF!)&gt;0,'Описание предлагаемого товара'!#REF!,"")</f>
        <v>#REF!</v>
      </c>
      <c r="H415" s="61" t="e">
        <f>IF(LEN('Описание предлагаемого товара'!#REF!)&gt;0,'Описание предлагаемого товара'!#REF!,"")</f>
        <v>#REF!</v>
      </c>
      <c r="I415" s="61" t="e">
        <f>IF(LEN('Описание предлагаемого товара'!#REF!)&gt;0,'Описание предлагаемого товара'!#REF!,"")</f>
        <v>#REF!</v>
      </c>
      <c r="J415" s="38" t="str">
        <f>IFERROR(VLOOKUP(B415,SAP!$A:$E,5,),"")</f>
        <v/>
      </c>
      <c r="K415" s="40" t="str">
        <f t="shared" si="3821"/>
        <v/>
      </c>
      <c r="L415" s="61" t="e">
        <f>IF(LEN('Описание предлагаемого товара'!#REF!)&gt;0,IFERROR('Описание предлагаемого товара'!#REF!*1,""),"")</f>
        <v>#REF!</v>
      </c>
      <c r="M415" s="39" t="str">
        <f>IFERROR(VLOOKUP(B415,SAP!$A:$E,2,),"")</f>
        <v/>
      </c>
      <c r="N415" s="41" t="str">
        <f t="shared" si="3957"/>
        <v/>
      </c>
      <c r="O415" s="39" t="str">
        <f t="shared" si="3808"/>
        <v/>
      </c>
      <c r="P415" s="36" t="e">
        <f>IF(LEN('Описание предлагаемого товара'!#REF!)&gt;0,'Описание предлагаемого товара'!#REF!,"")</f>
        <v>#REF!</v>
      </c>
      <c r="Q41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15" s="37" t="e">
        <f>IF(LEN('Описание предлагаемого товара'!#REF!)&gt;0,'Описание предлагаемого товара'!#REF!,"")</f>
        <v>#REF!</v>
      </c>
      <c r="S415" s="37" t="e">
        <f>IF(LEN('Описание предлагаемого товара'!#REF!)&gt;0,'Описание предлагаемого товара'!#REF!,"")</f>
        <v>#REF!</v>
      </c>
      <c r="T41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15" s="23" t="str">
        <f>IFERROR(VLOOKUP(CI415*1,Обработ.выгрузка_реестра_РФ!$A:$G,6,),"")</f>
        <v/>
      </c>
      <c r="V415" s="61" t="e">
        <f>IF(LEN('Описание предлагаемого товара'!#REF!)&gt;0,'Описание предлагаемого товара'!#REF!,"")</f>
        <v>#REF!</v>
      </c>
      <c r="W415" s="62" t="e">
        <f>IF(LEN('Описание предлагаемого товара'!#REF!)&gt;0,'Описание предлагаемого товара'!#REF!,"")</f>
        <v>#REF!</v>
      </c>
      <c r="X415" s="91" t="e">
        <f t="shared" ref="X415:Y415" si="3985">IFERROR(REPLACE(W415,FIND(CHAR(10),W415,1),1," "),W415)</f>
        <v>#REF!</v>
      </c>
      <c r="Y415" s="91" t="e">
        <f t="shared" si="3985"/>
        <v>#REF!</v>
      </c>
      <c r="Z415" s="91" t="e">
        <f t="shared" si="3823"/>
        <v>#REF!</v>
      </c>
      <c r="AA415" s="91" t="e">
        <f t="shared" si="3824"/>
        <v>#REF!</v>
      </c>
      <c r="AB415" s="91" t="e">
        <f t="shared" si="3825"/>
        <v>#REF!</v>
      </c>
      <c r="AC415" s="91" t="e">
        <f t="shared" ref="AC415:AF415" si="3986">IFERROR(REPLACE(AB415,FIND("  ",AB415,1),2," "),AB415)</f>
        <v>#REF!</v>
      </c>
      <c r="AD415" s="91" t="e">
        <f t="shared" si="3986"/>
        <v>#REF!</v>
      </c>
      <c r="AE415" s="91" t="e">
        <f t="shared" si="3986"/>
        <v>#REF!</v>
      </c>
      <c r="AF415" s="91" t="e">
        <f t="shared" si="3986"/>
        <v>#REF!</v>
      </c>
      <c r="AG415" s="23" t="str">
        <f>IFERROR(VLOOKUP(CI415*1,Обработ.выгрузка_реестра_РФ!$A:$G,4,),"")</f>
        <v/>
      </c>
      <c r="AH415" s="91" t="str">
        <f t="shared" ref="AH415:AI415" si="3987">IFERROR(REPLACE(AG415,FIND("-",AG415,1),1,"*"),AG415)</f>
        <v/>
      </c>
      <c r="AI415" s="91" t="str">
        <f t="shared" si="3987"/>
        <v/>
      </c>
      <c r="AJ415" s="27" t="str">
        <f t="shared" si="3923"/>
        <v/>
      </c>
      <c r="AK415" s="63" t="e">
        <f>IF(LEN('Описание предлагаемого товара'!#REF!)&gt;0,'Описание предлагаемого товара'!#REF!,"")</f>
        <v>#REF!</v>
      </c>
      <c r="AL415" s="91" t="e">
        <f t="shared" ref="AL415:AM415" si="3988">IFERROR(REPLACE(AK415,FIND(CHAR(10),AK415,1),1,""),AK415)</f>
        <v>#REF!</v>
      </c>
      <c r="AM415" s="91" t="e">
        <f t="shared" si="3988"/>
        <v>#REF!</v>
      </c>
      <c r="AN415" s="91" t="e">
        <f t="shared" ref="AN415:AR415" si="3989">IFERROR(REPLACE(AM415,FIND(" ",AM415,1),1,""),AM415)</f>
        <v>#REF!</v>
      </c>
      <c r="AO415" s="91" t="e">
        <f t="shared" si="3989"/>
        <v>#REF!</v>
      </c>
      <c r="AP415" s="91" t="e">
        <f t="shared" si="3989"/>
        <v>#REF!</v>
      </c>
      <c r="AQ415" s="91" t="e">
        <f t="shared" si="3989"/>
        <v>#REF!</v>
      </c>
      <c r="AR415" s="91" t="e">
        <f t="shared" si="3989"/>
        <v>#REF!</v>
      </c>
      <c r="AS415" s="91" t="e">
        <f t="shared" si="3830"/>
        <v>#REF!</v>
      </c>
      <c r="AT415" s="91" t="e">
        <f t="shared" si="3831"/>
        <v>#REF!</v>
      </c>
      <c r="AU415" s="32" t="e">
        <f t="shared" si="3814"/>
        <v>#REF!</v>
      </c>
      <c r="AV415" s="93" t="e">
        <f>'Описание предлагаемого товара'!#REF!</f>
        <v>#REF!</v>
      </c>
      <c r="AW415" s="91" t="e">
        <f>MIN(SEARCH({0,1,2,3,4,5,6,7,8,9},AV415&amp; "0123456789"))</f>
        <v>#REF!</v>
      </c>
      <c r="AX415" s="91" t="str">
        <f t="shared" si="3832"/>
        <v/>
      </c>
      <c r="AY415" s="91" t="str">
        <f t="shared" si="3833"/>
        <v/>
      </c>
      <c r="AZ415" s="91" t="str">
        <f t="shared" si="3834"/>
        <v/>
      </c>
      <c r="BA415" s="91" t="str">
        <f t="shared" si="3835"/>
        <v/>
      </c>
      <c r="BB415" s="91" t="str">
        <f t="shared" si="3836"/>
        <v/>
      </c>
      <c r="BC415" s="91" t="str">
        <f t="shared" si="3837"/>
        <v/>
      </c>
      <c r="BD415" s="91" t="str">
        <f t="shared" si="3838"/>
        <v/>
      </c>
      <c r="BE415" s="91" t="str">
        <f t="shared" si="3839"/>
        <v/>
      </c>
      <c r="BF415" s="91" t="str">
        <f t="shared" si="3840"/>
        <v/>
      </c>
      <c r="BG415" s="91" t="str">
        <f t="shared" si="3841"/>
        <v/>
      </c>
      <c r="BH415" s="91" t="str">
        <f t="shared" si="3842"/>
        <v/>
      </c>
      <c r="BI415" s="91" t="str">
        <f t="shared" si="3843"/>
        <v/>
      </c>
      <c r="BJ415" s="91" t="str">
        <f t="shared" si="3844"/>
        <v/>
      </c>
      <c r="BK415" s="91" t="str">
        <f t="shared" si="3845"/>
        <v/>
      </c>
      <c r="BL415" s="91" t="str">
        <f t="shared" si="3846"/>
        <v/>
      </c>
      <c r="BM415" s="91" t="str">
        <f t="shared" si="3847"/>
        <v/>
      </c>
      <c r="BN415" s="91" t="str">
        <f t="shared" si="3848"/>
        <v/>
      </c>
      <c r="BO415" s="91" t="str">
        <f t="shared" si="3849"/>
        <v/>
      </c>
      <c r="BP415" s="91" t="str">
        <f t="shared" si="3850"/>
        <v/>
      </c>
      <c r="BQ415" s="91" t="str">
        <f t="shared" si="3851"/>
        <v/>
      </c>
      <c r="BR415" s="91" t="str">
        <f t="shared" si="3852"/>
        <v/>
      </c>
      <c r="BS415" s="91" t="str">
        <f t="shared" si="3853"/>
        <v/>
      </c>
      <c r="BT415" s="91" t="str">
        <f t="shared" si="3854"/>
        <v/>
      </c>
      <c r="BU415" s="91" t="str">
        <f t="shared" si="3855"/>
        <v/>
      </c>
      <c r="BV415" s="91" t="str">
        <f t="shared" si="3856"/>
        <v/>
      </c>
      <c r="BW415" s="91" t="str">
        <f t="shared" si="3857"/>
        <v/>
      </c>
      <c r="BX415" s="91" t="str">
        <f t="shared" si="3858"/>
        <v/>
      </c>
      <c r="BY415" s="91" t="str">
        <f t="shared" si="3859"/>
        <v/>
      </c>
      <c r="BZ415" s="91" t="str">
        <f t="shared" si="3860"/>
        <v/>
      </c>
      <c r="CA415" s="91" t="str">
        <f t="shared" si="3861"/>
        <v/>
      </c>
      <c r="CB415" s="91" t="str">
        <f t="shared" si="3862"/>
        <v/>
      </c>
      <c r="CC415" s="91" t="str">
        <f t="shared" si="3863"/>
        <v/>
      </c>
      <c r="CD415" s="91" t="str">
        <f t="shared" si="3864"/>
        <v/>
      </c>
      <c r="CE415" s="91" t="str">
        <f t="shared" si="3865"/>
        <v/>
      </c>
      <c r="CF415" s="91" t="str">
        <f t="shared" si="3866"/>
        <v/>
      </c>
      <c r="CG415" s="91" t="str">
        <f t="shared" si="3867"/>
        <v/>
      </c>
      <c r="CH415" s="91" t="str">
        <f t="shared" si="3868"/>
        <v/>
      </c>
      <c r="CI415" s="91" t="str">
        <f t="shared" si="3869"/>
        <v>нет</v>
      </c>
      <c r="CJ415" s="63" t="e">
        <f>IF(LEN('Описание предлагаемого товара'!#REF!)&gt;0,'Описание предлагаемого товара'!#REF!,"")</f>
        <v>#REF!</v>
      </c>
      <c r="CK415" s="91" t="e">
        <f t="shared" ref="CK415:CL415" si="3990">IFERROR(REPLACE(CJ415,FIND(CHAR(10),CJ415,1),1,""),CJ415)</f>
        <v>#REF!</v>
      </c>
      <c r="CL415" s="91" t="e">
        <f t="shared" si="3990"/>
        <v>#REF!</v>
      </c>
      <c r="CM415" s="91" t="e">
        <f t="shared" si="3871"/>
        <v>#REF!</v>
      </c>
      <c r="CN415" s="91" t="e">
        <f t="shared" si="3872"/>
        <v>#REF!</v>
      </c>
      <c r="CO415" s="91" t="e">
        <f t="shared" si="3873"/>
        <v>#REF!</v>
      </c>
      <c r="CP415" s="90" t="e">
        <f>IF(AU415="Не указан реестровый номер (мера нац.режима Запрет)","",IF(CI415="нет","",IF(CU415="да","исключение(не смотрим баллы)",IFERROR(IF(CI415*1&gt;0,IFERROR(IF(VLOOKUP(CI415*1,Обработ.выгрузка_реестра_РФ!$A:$G,7,)=0,"Баллы не установлены",VLOOKUP(CI415*1,Обработ.выгрузка_реестра_РФ!$A:$G,7,)),IF(LEN(CI415)&gt;14,"","нет номера в реестре РФ")),""),IF(LEN(CI415)=0,"","Некорректный реестровый номер")))))</f>
        <v>#REF!</v>
      </c>
      <c r="CQ415" s="33" t="e">
        <f>IF(LEN(C415)&gt;0,IFERROR(IF(LEN(H415)&gt;0,IF(LEN(VLOOKUP(H415,'исключения(не_смотрим_баллы)'!$A:$C,1,))&gt;0,"да","нет"),"не введен ОКПД2"),"нет"),"")</f>
        <v>#REF!</v>
      </c>
      <c r="CR415" s="33" t="e">
        <f ca="1">IF(CQ415="да",IF(TODAY()&lt;VLOOKUP(H415,'исключения(не_смотрим_баллы)'!$A:$C,3,),"да","нет"),"")</f>
        <v>#REF!</v>
      </c>
      <c r="CS415" s="33" t="str">
        <f>IFERROR(IF(CQ415="да",IF(VLOOKUP(CI415*1,Обработ.выгрузка_реестра_РФ!$A:$G,2,)&lt;VLOOKUP(H415,'исключения(не_смотрим_баллы)'!$A:$C,2,),"да","нет"),""),"")</f>
        <v/>
      </c>
      <c r="CT415" s="24"/>
      <c r="CU415" s="33" t="e">
        <f t="shared" si="3885"/>
        <v>#REF!</v>
      </c>
      <c r="CV415" s="91" t="e">
        <f t="shared" si="3886"/>
        <v>#REF!</v>
      </c>
      <c r="CW415" s="27" t="e">
        <f t="shared" si="3887"/>
        <v>#REF!</v>
      </c>
      <c r="CX415" s="26" t="e">
        <f t="shared" si="3816"/>
        <v>#REF!</v>
      </c>
      <c r="CY415" s="64" t="e">
        <f>IF(LEN('Описание предлагаемого товара'!#REF!)&gt;0,'Описание предлагаемого товара'!#REF!,"")</f>
        <v>#REF!</v>
      </c>
      <c r="CZ415" s="95" t="e">
        <f t="shared" si="3874"/>
        <v>#REF!</v>
      </c>
      <c r="DA415" s="95" t="e">
        <f t="shared" ref="DA415" si="3991">IFERROR(REPLACE(CZ415,FIND(" ",CZ415,1),1,""),CZ415)</f>
        <v>#REF!</v>
      </c>
      <c r="DB415" s="95" t="e">
        <f t="shared" si="3818"/>
        <v>#REF!</v>
      </c>
      <c r="DC415" s="95" t="e">
        <f t="shared" ref="DC415:DD415" si="3992">IFERROR(REPLACE(DB415,FIND("г.",DB415,1),2,""),DB415)</f>
        <v>#REF!</v>
      </c>
      <c r="DD415" s="95" t="e">
        <f t="shared" si="3992"/>
        <v>#REF!</v>
      </c>
      <c r="DE415" s="95" t="e">
        <f t="shared" ref="DE415:DF415" si="3993">IFERROR(REPLACE(DD415,FIND("г",DD415,1),1,""),DD415)</f>
        <v>#REF!</v>
      </c>
      <c r="DF415" s="95" t="e">
        <f t="shared" si="3993"/>
        <v>#REF!</v>
      </c>
      <c r="DG415" s="95" t="e">
        <f t="shared" si="3891"/>
        <v>#REF!</v>
      </c>
      <c r="DH415" s="25" t="str">
        <f>IFERROR(VLOOKUP(CI415*1,Обработ.выгрузка_реестра_РФ!$A:$G,5,),"")</f>
        <v/>
      </c>
      <c r="DI415" s="27" t="str">
        <f t="shared" si="3901"/>
        <v/>
      </c>
      <c r="DJ415" s="27" t="str">
        <f t="shared" ca="1" si="3878"/>
        <v/>
      </c>
      <c r="DK415" s="63" t="e">
        <f>IF(LEN('Описание предлагаемого товара'!#REF!)&gt;0,'Описание предлагаемого товара'!#REF!,"")</f>
        <v>#REF!</v>
      </c>
      <c r="DL415" s="63" t="e">
        <f>IF(LEN('Описание предлагаемого товара'!#REF!)&gt;0,'Описание предлагаемого товара'!#REF!,"")</f>
        <v>#REF!</v>
      </c>
      <c r="DM415" s="32"/>
    </row>
    <row r="416" spans="1:117" ht="48.75" customHeight="1" x14ac:dyDescent="0.25">
      <c r="A416" s="61" t="e">
        <f>IF(LEN('Описание предлагаемого товара'!#REF!)&gt;0,'Описание предлагаемого товара'!#REF!,"")</f>
        <v>#REF!</v>
      </c>
      <c r="B416" s="65" t="e">
        <f>IF(LEN('Описание предлагаемого товара'!#REF!)&gt;0,'Описание предлагаемого товара'!#REF!,"")</f>
        <v>#REF!</v>
      </c>
      <c r="C416" s="61" t="e">
        <f>IF(LEN('Описание предлагаемого товара'!#REF!)&gt;0,'Описание предлагаемого товара'!#REF!,"")</f>
        <v>#REF!</v>
      </c>
      <c r="D416" s="61" t="e">
        <f>IF(LEN('Описание предлагаемого товара'!#REF!)&gt;0,'Описание предлагаемого товара'!#REF!,"")</f>
        <v>#REF!</v>
      </c>
      <c r="E416" s="61" t="e">
        <f>IF(LEN('Описание предлагаемого товара'!#REF!)&gt;0,'Описание предлагаемого товара'!#REF!,"")</f>
        <v>#REF!</v>
      </c>
      <c r="F416" s="61" t="e">
        <f>IF(LEN('Описание предлагаемого товара'!#REF!)&gt;0,'Описание предлагаемого товара'!#REF!,"")</f>
        <v>#REF!</v>
      </c>
      <c r="G416" s="61" t="e">
        <f>IF(LEN('Описание предлагаемого товара'!#REF!)&gt;0,'Описание предлагаемого товара'!#REF!,"")</f>
        <v>#REF!</v>
      </c>
      <c r="H416" s="61" t="e">
        <f>IF(LEN('Описание предлагаемого товара'!#REF!)&gt;0,'Описание предлагаемого товара'!#REF!,"")</f>
        <v>#REF!</v>
      </c>
      <c r="I416" s="61" t="e">
        <f>IF(LEN('Описание предлагаемого товара'!#REF!)&gt;0,'Описание предлагаемого товара'!#REF!,"")</f>
        <v>#REF!</v>
      </c>
      <c r="J416" s="38" t="str">
        <f>IFERROR(VLOOKUP(B416,SAP!$A:$E,5,),"")</f>
        <v/>
      </c>
      <c r="K416" s="40" t="str">
        <f t="shared" si="3821"/>
        <v/>
      </c>
      <c r="L416" s="61" t="e">
        <f>IF(LEN('Описание предлагаемого товара'!#REF!)&gt;0,IFERROR('Описание предлагаемого товара'!#REF!*1,""),"")</f>
        <v>#REF!</v>
      </c>
      <c r="M416" s="39" t="str">
        <f>IFERROR(VLOOKUP(B416,SAP!$A:$E,2,),"")</f>
        <v/>
      </c>
      <c r="N416" s="41" t="str">
        <f t="shared" si="3957"/>
        <v/>
      </c>
      <c r="O416" s="39" t="str">
        <f t="shared" si="3808"/>
        <v/>
      </c>
      <c r="P416" s="36" t="e">
        <f>IF(LEN('Описание предлагаемого товара'!#REF!)&gt;0,'Описание предлагаемого товара'!#REF!,"")</f>
        <v>#REF!</v>
      </c>
      <c r="Q41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16" s="37" t="e">
        <f>IF(LEN('Описание предлагаемого товара'!#REF!)&gt;0,'Описание предлагаемого товара'!#REF!,"")</f>
        <v>#REF!</v>
      </c>
      <c r="S416" s="37" t="e">
        <f>IF(LEN('Описание предлагаемого товара'!#REF!)&gt;0,'Описание предлагаемого товара'!#REF!,"")</f>
        <v>#REF!</v>
      </c>
      <c r="T41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16" s="23" t="str">
        <f>IFERROR(VLOOKUP(CI416*1,Обработ.выгрузка_реестра_РФ!$A:$G,6,),"")</f>
        <v/>
      </c>
      <c r="V416" s="61" t="e">
        <f>IF(LEN('Описание предлагаемого товара'!#REF!)&gt;0,'Описание предлагаемого товара'!#REF!,"")</f>
        <v>#REF!</v>
      </c>
      <c r="W416" s="62" t="e">
        <f>IF(LEN('Описание предлагаемого товара'!#REF!)&gt;0,'Описание предлагаемого товара'!#REF!,"")</f>
        <v>#REF!</v>
      </c>
      <c r="X416" s="91" t="e">
        <f t="shared" ref="X416:Y416" si="3994">IFERROR(REPLACE(W416,FIND(CHAR(10),W416,1),1," "),W416)</f>
        <v>#REF!</v>
      </c>
      <c r="Y416" s="91" t="e">
        <f t="shared" si="3994"/>
        <v>#REF!</v>
      </c>
      <c r="Z416" s="91" t="e">
        <f t="shared" si="3823"/>
        <v>#REF!</v>
      </c>
      <c r="AA416" s="91" t="e">
        <f t="shared" si="3824"/>
        <v>#REF!</v>
      </c>
      <c r="AB416" s="91" t="e">
        <f t="shared" si="3825"/>
        <v>#REF!</v>
      </c>
      <c r="AC416" s="91" t="e">
        <f t="shared" ref="AC416:AF416" si="3995">IFERROR(REPLACE(AB416,FIND("  ",AB416,1),2," "),AB416)</f>
        <v>#REF!</v>
      </c>
      <c r="AD416" s="91" t="e">
        <f t="shared" si="3995"/>
        <v>#REF!</v>
      </c>
      <c r="AE416" s="91" t="e">
        <f t="shared" si="3995"/>
        <v>#REF!</v>
      </c>
      <c r="AF416" s="91" t="e">
        <f t="shared" si="3995"/>
        <v>#REF!</v>
      </c>
      <c r="AG416" s="23" t="str">
        <f>IFERROR(VLOOKUP(CI416*1,Обработ.выгрузка_реестра_РФ!$A:$G,4,),"")</f>
        <v/>
      </c>
      <c r="AH416" s="91" t="str">
        <f t="shared" ref="AH416:AI416" si="3996">IFERROR(REPLACE(AG416,FIND("-",AG416,1),1,"*"),AG416)</f>
        <v/>
      </c>
      <c r="AI416" s="91" t="str">
        <f t="shared" si="3996"/>
        <v/>
      </c>
      <c r="AJ416" s="27" t="str">
        <f t="shared" si="3923"/>
        <v/>
      </c>
      <c r="AK416" s="63" t="e">
        <f>IF(LEN('Описание предлагаемого товара'!#REF!)&gt;0,'Описание предлагаемого товара'!#REF!,"")</f>
        <v>#REF!</v>
      </c>
      <c r="AL416" s="91" t="e">
        <f t="shared" ref="AL416:AM416" si="3997">IFERROR(REPLACE(AK416,FIND(CHAR(10),AK416,1),1,""),AK416)</f>
        <v>#REF!</v>
      </c>
      <c r="AM416" s="91" t="e">
        <f t="shared" si="3997"/>
        <v>#REF!</v>
      </c>
      <c r="AN416" s="91" t="e">
        <f t="shared" ref="AN416:AR416" si="3998">IFERROR(REPLACE(AM416,FIND(" ",AM416,1),1,""),AM416)</f>
        <v>#REF!</v>
      </c>
      <c r="AO416" s="91" t="e">
        <f t="shared" si="3998"/>
        <v>#REF!</v>
      </c>
      <c r="AP416" s="91" t="e">
        <f t="shared" si="3998"/>
        <v>#REF!</v>
      </c>
      <c r="AQ416" s="91" t="e">
        <f t="shared" si="3998"/>
        <v>#REF!</v>
      </c>
      <c r="AR416" s="91" t="e">
        <f t="shared" si="3998"/>
        <v>#REF!</v>
      </c>
      <c r="AS416" s="91" t="e">
        <f t="shared" si="3830"/>
        <v>#REF!</v>
      </c>
      <c r="AT416" s="91" t="e">
        <f t="shared" si="3831"/>
        <v>#REF!</v>
      </c>
      <c r="AU416" s="32" t="e">
        <f t="shared" si="3814"/>
        <v>#REF!</v>
      </c>
      <c r="AV416" s="93" t="e">
        <f>'Описание предлагаемого товара'!#REF!</f>
        <v>#REF!</v>
      </c>
      <c r="AW416" s="91" t="e">
        <f>MIN(SEARCH({0,1,2,3,4,5,6,7,8,9},AV416&amp; "0123456789"))</f>
        <v>#REF!</v>
      </c>
      <c r="AX416" s="91" t="str">
        <f t="shared" si="3832"/>
        <v/>
      </c>
      <c r="AY416" s="91" t="str">
        <f t="shared" si="3833"/>
        <v/>
      </c>
      <c r="AZ416" s="91" t="str">
        <f t="shared" si="3834"/>
        <v/>
      </c>
      <c r="BA416" s="91" t="str">
        <f t="shared" si="3835"/>
        <v/>
      </c>
      <c r="BB416" s="91" t="str">
        <f t="shared" si="3836"/>
        <v/>
      </c>
      <c r="BC416" s="91" t="str">
        <f t="shared" si="3837"/>
        <v/>
      </c>
      <c r="BD416" s="91" t="str">
        <f t="shared" si="3838"/>
        <v/>
      </c>
      <c r="BE416" s="91" t="str">
        <f t="shared" si="3839"/>
        <v/>
      </c>
      <c r="BF416" s="91" t="str">
        <f t="shared" si="3840"/>
        <v/>
      </c>
      <c r="BG416" s="91" t="str">
        <f t="shared" si="3841"/>
        <v/>
      </c>
      <c r="BH416" s="91" t="str">
        <f t="shared" si="3842"/>
        <v/>
      </c>
      <c r="BI416" s="91" t="str">
        <f t="shared" si="3843"/>
        <v/>
      </c>
      <c r="BJ416" s="91" t="str">
        <f t="shared" si="3844"/>
        <v/>
      </c>
      <c r="BK416" s="91" t="str">
        <f t="shared" si="3845"/>
        <v/>
      </c>
      <c r="BL416" s="91" t="str">
        <f t="shared" si="3846"/>
        <v/>
      </c>
      <c r="BM416" s="91" t="str">
        <f t="shared" si="3847"/>
        <v/>
      </c>
      <c r="BN416" s="91" t="str">
        <f t="shared" si="3848"/>
        <v/>
      </c>
      <c r="BO416" s="91" t="str">
        <f t="shared" si="3849"/>
        <v/>
      </c>
      <c r="BP416" s="91" t="str">
        <f t="shared" si="3850"/>
        <v/>
      </c>
      <c r="BQ416" s="91" t="str">
        <f t="shared" si="3851"/>
        <v/>
      </c>
      <c r="BR416" s="91" t="str">
        <f t="shared" si="3852"/>
        <v/>
      </c>
      <c r="BS416" s="91" t="str">
        <f t="shared" si="3853"/>
        <v/>
      </c>
      <c r="BT416" s="91" t="str">
        <f t="shared" si="3854"/>
        <v/>
      </c>
      <c r="BU416" s="91" t="str">
        <f t="shared" si="3855"/>
        <v/>
      </c>
      <c r="BV416" s="91" t="str">
        <f t="shared" si="3856"/>
        <v/>
      </c>
      <c r="BW416" s="91" t="str">
        <f t="shared" si="3857"/>
        <v/>
      </c>
      <c r="BX416" s="91" t="str">
        <f t="shared" si="3858"/>
        <v/>
      </c>
      <c r="BY416" s="91" t="str">
        <f t="shared" si="3859"/>
        <v/>
      </c>
      <c r="BZ416" s="91" t="str">
        <f t="shared" si="3860"/>
        <v/>
      </c>
      <c r="CA416" s="91" t="str">
        <f t="shared" si="3861"/>
        <v/>
      </c>
      <c r="CB416" s="91" t="str">
        <f t="shared" si="3862"/>
        <v/>
      </c>
      <c r="CC416" s="91" t="str">
        <f t="shared" si="3863"/>
        <v/>
      </c>
      <c r="CD416" s="91" t="str">
        <f t="shared" si="3864"/>
        <v/>
      </c>
      <c r="CE416" s="91" t="str">
        <f t="shared" si="3865"/>
        <v/>
      </c>
      <c r="CF416" s="91" t="str">
        <f t="shared" si="3866"/>
        <v/>
      </c>
      <c r="CG416" s="91" t="str">
        <f t="shared" si="3867"/>
        <v/>
      </c>
      <c r="CH416" s="91" t="str">
        <f t="shared" si="3868"/>
        <v/>
      </c>
      <c r="CI416" s="91" t="str">
        <f t="shared" si="3869"/>
        <v>нет</v>
      </c>
      <c r="CJ416" s="63" t="e">
        <f>IF(LEN('Описание предлагаемого товара'!#REF!)&gt;0,'Описание предлагаемого товара'!#REF!,"")</f>
        <v>#REF!</v>
      </c>
      <c r="CK416" s="91" t="e">
        <f t="shared" ref="CK416:CL416" si="3999">IFERROR(REPLACE(CJ416,FIND(CHAR(10),CJ416,1),1,""),CJ416)</f>
        <v>#REF!</v>
      </c>
      <c r="CL416" s="91" t="e">
        <f t="shared" si="3999"/>
        <v>#REF!</v>
      </c>
      <c r="CM416" s="91" t="e">
        <f t="shared" si="3871"/>
        <v>#REF!</v>
      </c>
      <c r="CN416" s="91" t="e">
        <f t="shared" si="3872"/>
        <v>#REF!</v>
      </c>
      <c r="CO416" s="91" t="e">
        <f t="shared" si="3873"/>
        <v>#REF!</v>
      </c>
      <c r="CP416" s="90" t="e">
        <f>IF(AU416="Не указан реестровый номер (мера нац.режима Запрет)","",IF(CI416="нет","",IF(CU416="да","исключение(не смотрим баллы)",IFERROR(IF(CI416*1&gt;0,IFERROR(IF(VLOOKUP(CI416*1,Обработ.выгрузка_реестра_РФ!$A:$G,7,)=0,"Баллы не установлены",VLOOKUP(CI416*1,Обработ.выгрузка_реестра_РФ!$A:$G,7,)),IF(LEN(CI416)&gt;14,"","нет номера в реестре РФ")),""),IF(LEN(CI416)=0,"","Некорректный реестровый номер")))))</f>
        <v>#REF!</v>
      </c>
      <c r="CQ416" s="33" t="e">
        <f>IF(LEN(C416)&gt;0,IFERROR(IF(LEN(H416)&gt;0,IF(LEN(VLOOKUP(H416,'исключения(не_смотрим_баллы)'!$A:$C,1,))&gt;0,"да","нет"),"не введен ОКПД2"),"нет"),"")</f>
        <v>#REF!</v>
      </c>
      <c r="CR416" s="33" t="e">
        <f ca="1">IF(CQ416="да",IF(TODAY()&lt;VLOOKUP(H416,'исключения(не_смотрим_баллы)'!$A:$C,3,),"да","нет"),"")</f>
        <v>#REF!</v>
      </c>
      <c r="CS416" s="33" t="str">
        <f>IFERROR(IF(CQ416="да",IF(VLOOKUP(CI416*1,Обработ.выгрузка_реестра_РФ!$A:$G,2,)&lt;VLOOKUP(H416,'исключения(не_смотрим_баллы)'!$A:$C,2,),"да","нет"),""),"")</f>
        <v/>
      </c>
      <c r="CT416" s="24"/>
      <c r="CU416" s="33" t="e">
        <f t="shared" si="3885"/>
        <v>#REF!</v>
      </c>
      <c r="CV416" s="91" t="e">
        <f t="shared" si="3886"/>
        <v>#REF!</v>
      </c>
      <c r="CW416" s="27" t="e">
        <f t="shared" si="3887"/>
        <v>#REF!</v>
      </c>
      <c r="CX416" s="26" t="e">
        <f t="shared" si="3816"/>
        <v>#REF!</v>
      </c>
      <c r="CY416" s="64" t="e">
        <f>IF(LEN('Описание предлагаемого товара'!#REF!)&gt;0,'Описание предлагаемого товара'!#REF!,"")</f>
        <v>#REF!</v>
      </c>
      <c r="CZ416" s="95" t="e">
        <f t="shared" si="3874"/>
        <v>#REF!</v>
      </c>
      <c r="DA416" s="95" t="e">
        <f t="shared" ref="DA416" si="4000">IFERROR(REPLACE(CZ416,FIND(" ",CZ416,1),1,""),CZ416)</f>
        <v>#REF!</v>
      </c>
      <c r="DB416" s="95" t="e">
        <f t="shared" si="3818"/>
        <v>#REF!</v>
      </c>
      <c r="DC416" s="95" t="e">
        <f t="shared" ref="DC416:DD416" si="4001">IFERROR(REPLACE(DB416,FIND("г.",DB416,1),2,""),DB416)</f>
        <v>#REF!</v>
      </c>
      <c r="DD416" s="95" t="e">
        <f t="shared" si="4001"/>
        <v>#REF!</v>
      </c>
      <c r="DE416" s="95" t="e">
        <f t="shared" ref="DE416:DF416" si="4002">IFERROR(REPLACE(DD416,FIND("г",DD416,1),1,""),DD416)</f>
        <v>#REF!</v>
      </c>
      <c r="DF416" s="95" t="e">
        <f t="shared" si="4002"/>
        <v>#REF!</v>
      </c>
      <c r="DG416" s="95" t="e">
        <f t="shared" si="3891"/>
        <v>#REF!</v>
      </c>
      <c r="DH416" s="25" t="str">
        <f>IFERROR(VLOOKUP(CI416*1,Обработ.выгрузка_реестра_РФ!$A:$G,5,),"")</f>
        <v/>
      </c>
      <c r="DI416" s="27" t="str">
        <f t="shared" si="3901"/>
        <v/>
      </c>
      <c r="DJ416" s="27" t="str">
        <f t="shared" ca="1" si="3878"/>
        <v/>
      </c>
      <c r="DK416" s="63" t="e">
        <f>IF(LEN('Описание предлагаемого товара'!#REF!)&gt;0,'Описание предлагаемого товара'!#REF!,"")</f>
        <v>#REF!</v>
      </c>
      <c r="DL416" s="63" t="e">
        <f>IF(LEN('Описание предлагаемого товара'!#REF!)&gt;0,'Описание предлагаемого товара'!#REF!,"")</f>
        <v>#REF!</v>
      </c>
      <c r="DM416" s="32"/>
    </row>
    <row r="417" spans="1:117" ht="48.75" customHeight="1" x14ac:dyDescent="0.25">
      <c r="A417" s="61" t="e">
        <f>IF(LEN('Описание предлагаемого товара'!#REF!)&gt;0,'Описание предлагаемого товара'!#REF!,"")</f>
        <v>#REF!</v>
      </c>
      <c r="B417" s="65" t="e">
        <f>IF(LEN('Описание предлагаемого товара'!#REF!)&gt;0,'Описание предлагаемого товара'!#REF!,"")</f>
        <v>#REF!</v>
      </c>
      <c r="C417" s="61" t="e">
        <f>IF(LEN('Описание предлагаемого товара'!#REF!)&gt;0,'Описание предлагаемого товара'!#REF!,"")</f>
        <v>#REF!</v>
      </c>
      <c r="D417" s="61" t="e">
        <f>IF(LEN('Описание предлагаемого товара'!#REF!)&gt;0,'Описание предлагаемого товара'!#REF!,"")</f>
        <v>#REF!</v>
      </c>
      <c r="E417" s="61" t="e">
        <f>IF(LEN('Описание предлагаемого товара'!#REF!)&gt;0,'Описание предлагаемого товара'!#REF!,"")</f>
        <v>#REF!</v>
      </c>
      <c r="F417" s="61" t="e">
        <f>IF(LEN('Описание предлагаемого товара'!#REF!)&gt;0,'Описание предлагаемого товара'!#REF!,"")</f>
        <v>#REF!</v>
      </c>
      <c r="G417" s="61" t="e">
        <f>IF(LEN('Описание предлагаемого товара'!#REF!)&gt;0,'Описание предлагаемого товара'!#REF!,"")</f>
        <v>#REF!</v>
      </c>
      <c r="H417" s="61" t="e">
        <f>IF(LEN('Описание предлагаемого товара'!#REF!)&gt;0,'Описание предлагаемого товара'!#REF!,"")</f>
        <v>#REF!</v>
      </c>
      <c r="I417" s="61" t="e">
        <f>IF(LEN('Описание предлагаемого товара'!#REF!)&gt;0,'Описание предлагаемого товара'!#REF!,"")</f>
        <v>#REF!</v>
      </c>
      <c r="J417" s="38" t="str">
        <f>IFERROR(VLOOKUP(B417,SAP!$A:$E,5,),"")</f>
        <v/>
      </c>
      <c r="K417" s="40" t="str">
        <f t="shared" si="3821"/>
        <v/>
      </c>
      <c r="L417" s="61" t="e">
        <f>IF(LEN('Описание предлагаемого товара'!#REF!)&gt;0,IFERROR('Описание предлагаемого товара'!#REF!*1,""),"")</f>
        <v>#REF!</v>
      </c>
      <c r="M417" s="39" t="str">
        <f>IFERROR(VLOOKUP(B417,SAP!$A:$E,2,),"")</f>
        <v/>
      </c>
      <c r="N417" s="41" t="str">
        <f t="shared" si="3957"/>
        <v/>
      </c>
      <c r="O417" s="39" t="str">
        <f t="shared" si="3808"/>
        <v/>
      </c>
      <c r="P417" s="36" t="e">
        <f>IF(LEN('Описание предлагаемого товара'!#REF!)&gt;0,'Описание предлагаемого товара'!#REF!,"")</f>
        <v>#REF!</v>
      </c>
      <c r="Q41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17" s="37" t="e">
        <f>IF(LEN('Описание предлагаемого товара'!#REF!)&gt;0,'Описание предлагаемого товара'!#REF!,"")</f>
        <v>#REF!</v>
      </c>
      <c r="S417" s="37" t="e">
        <f>IF(LEN('Описание предлагаемого товара'!#REF!)&gt;0,'Описание предлагаемого товара'!#REF!,"")</f>
        <v>#REF!</v>
      </c>
      <c r="T41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17" s="23" t="str">
        <f>IFERROR(VLOOKUP(CI417*1,Обработ.выгрузка_реестра_РФ!$A:$G,6,),"")</f>
        <v/>
      </c>
      <c r="V417" s="61" t="e">
        <f>IF(LEN('Описание предлагаемого товара'!#REF!)&gt;0,'Описание предлагаемого товара'!#REF!,"")</f>
        <v>#REF!</v>
      </c>
      <c r="W417" s="62" t="e">
        <f>IF(LEN('Описание предлагаемого товара'!#REF!)&gt;0,'Описание предлагаемого товара'!#REF!,"")</f>
        <v>#REF!</v>
      </c>
      <c r="X417" s="91" t="e">
        <f t="shared" ref="X417:Y417" si="4003">IFERROR(REPLACE(W417,FIND(CHAR(10),W417,1),1," "),W417)</f>
        <v>#REF!</v>
      </c>
      <c r="Y417" s="91" t="e">
        <f t="shared" si="4003"/>
        <v>#REF!</v>
      </c>
      <c r="Z417" s="91" t="e">
        <f t="shared" si="3823"/>
        <v>#REF!</v>
      </c>
      <c r="AA417" s="91" t="e">
        <f t="shared" si="3824"/>
        <v>#REF!</v>
      </c>
      <c r="AB417" s="91" t="e">
        <f t="shared" si="3825"/>
        <v>#REF!</v>
      </c>
      <c r="AC417" s="91" t="e">
        <f t="shared" ref="AC417:AF417" si="4004">IFERROR(REPLACE(AB417,FIND("  ",AB417,1),2," "),AB417)</f>
        <v>#REF!</v>
      </c>
      <c r="AD417" s="91" t="e">
        <f t="shared" si="4004"/>
        <v>#REF!</v>
      </c>
      <c r="AE417" s="91" t="e">
        <f t="shared" si="4004"/>
        <v>#REF!</v>
      </c>
      <c r="AF417" s="91" t="e">
        <f t="shared" si="4004"/>
        <v>#REF!</v>
      </c>
      <c r="AG417" s="23" t="str">
        <f>IFERROR(VLOOKUP(CI417*1,Обработ.выгрузка_реестра_РФ!$A:$G,4,),"")</f>
        <v/>
      </c>
      <c r="AH417" s="91" t="str">
        <f t="shared" ref="AH417:AI417" si="4005">IFERROR(REPLACE(AG417,FIND("-",AG417,1),1,"*"),AG417)</f>
        <v/>
      </c>
      <c r="AI417" s="91" t="str">
        <f t="shared" si="4005"/>
        <v/>
      </c>
      <c r="AJ417" s="27" t="str">
        <f t="shared" si="3923"/>
        <v/>
      </c>
      <c r="AK417" s="63" t="e">
        <f>IF(LEN('Описание предлагаемого товара'!#REF!)&gt;0,'Описание предлагаемого товара'!#REF!,"")</f>
        <v>#REF!</v>
      </c>
      <c r="AL417" s="91" t="e">
        <f t="shared" ref="AL417:AM417" si="4006">IFERROR(REPLACE(AK417,FIND(CHAR(10),AK417,1),1,""),AK417)</f>
        <v>#REF!</v>
      </c>
      <c r="AM417" s="91" t="e">
        <f t="shared" si="4006"/>
        <v>#REF!</v>
      </c>
      <c r="AN417" s="91" t="e">
        <f t="shared" ref="AN417:AR417" si="4007">IFERROR(REPLACE(AM417,FIND(" ",AM417,1),1,""),AM417)</f>
        <v>#REF!</v>
      </c>
      <c r="AO417" s="91" t="e">
        <f t="shared" si="4007"/>
        <v>#REF!</v>
      </c>
      <c r="AP417" s="91" t="e">
        <f t="shared" si="4007"/>
        <v>#REF!</v>
      </c>
      <c r="AQ417" s="91" t="e">
        <f t="shared" si="4007"/>
        <v>#REF!</v>
      </c>
      <c r="AR417" s="91" t="e">
        <f t="shared" si="4007"/>
        <v>#REF!</v>
      </c>
      <c r="AS417" s="91" t="e">
        <f t="shared" si="3830"/>
        <v>#REF!</v>
      </c>
      <c r="AT417" s="91" t="e">
        <f t="shared" si="3831"/>
        <v>#REF!</v>
      </c>
      <c r="AU417" s="32" t="e">
        <f t="shared" si="3814"/>
        <v>#REF!</v>
      </c>
      <c r="AV417" s="93" t="e">
        <f>'Описание предлагаемого товара'!#REF!</f>
        <v>#REF!</v>
      </c>
      <c r="AW417" s="91" t="e">
        <f>MIN(SEARCH({0,1,2,3,4,5,6,7,8,9},AV417&amp; "0123456789"))</f>
        <v>#REF!</v>
      </c>
      <c r="AX417" s="91" t="str">
        <f t="shared" si="3832"/>
        <v/>
      </c>
      <c r="AY417" s="91" t="str">
        <f t="shared" si="3833"/>
        <v/>
      </c>
      <c r="AZ417" s="91" t="str">
        <f t="shared" si="3834"/>
        <v/>
      </c>
      <c r="BA417" s="91" t="str">
        <f t="shared" si="3835"/>
        <v/>
      </c>
      <c r="BB417" s="91" t="str">
        <f t="shared" si="3836"/>
        <v/>
      </c>
      <c r="BC417" s="91" t="str">
        <f t="shared" si="3837"/>
        <v/>
      </c>
      <c r="BD417" s="91" t="str">
        <f t="shared" si="3838"/>
        <v/>
      </c>
      <c r="BE417" s="91" t="str">
        <f t="shared" si="3839"/>
        <v/>
      </c>
      <c r="BF417" s="91" t="str">
        <f t="shared" si="3840"/>
        <v/>
      </c>
      <c r="BG417" s="91" t="str">
        <f t="shared" si="3841"/>
        <v/>
      </c>
      <c r="BH417" s="91" t="str">
        <f t="shared" si="3842"/>
        <v/>
      </c>
      <c r="BI417" s="91" t="str">
        <f t="shared" si="3843"/>
        <v/>
      </c>
      <c r="BJ417" s="91" t="str">
        <f t="shared" si="3844"/>
        <v/>
      </c>
      <c r="BK417" s="91" t="str">
        <f t="shared" si="3845"/>
        <v/>
      </c>
      <c r="BL417" s="91" t="str">
        <f t="shared" si="3846"/>
        <v/>
      </c>
      <c r="BM417" s="91" t="str">
        <f t="shared" si="3847"/>
        <v/>
      </c>
      <c r="BN417" s="91" t="str">
        <f t="shared" si="3848"/>
        <v/>
      </c>
      <c r="BO417" s="91" t="str">
        <f t="shared" si="3849"/>
        <v/>
      </c>
      <c r="BP417" s="91" t="str">
        <f t="shared" si="3850"/>
        <v/>
      </c>
      <c r="BQ417" s="91" t="str">
        <f t="shared" si="3851"/>
        <v/>
      </c>
      <c r="BR417" s="91" t="str">
        <f t="shared" si="3852"/>
        <v/>
      </c>
      <c r="BS417" s="91" t="str">
        <f t="shared" si="3853"/>
        <v/>
      </c>
      <c r="BT417" s="91" t="str">
        <f t="shared" si="3854"/>
        <v/>
      </c>
      <c r="BU417" s="91" t="str">
        <f t="shared" si="3855"/>
        <v/>
      </c>
      <c r="BV417" s="91" t="str">
        <f t="shared" si="3856"/>
        <v/>
      </c>
      <c r="BW417" s="91" t="str">
        <f t="shared" si="3857"/>
        <v/>
      </c>
      <c r="BX417" s="91" t="str">
        <f t="shared" si="3858"/>
        <v/>
      </c>
      <c r="BY417" s="91" t="str">
        <f t="shared" si="3859"/>
        <v/>
      </c>
      <c r="BZ417" s="91" t="str">
        <f t="shared" si="3860"/>
        <v/>
      </c>
      <c r="CA417" s="91" t="str">
        <f t="shared" si="3861"/>
        <v/>
      </c>
      <c r="CB417" s="91" t="str">
        <f t="shared" si="3862"/>
        <v/>
      </c>
      <c r="CC417" s="91" t="str">
        <f t="shared" si="3863"/>
        <v/>
      </c>
      <c r="CD417" s="91" t="str">
        <f t="shared" si="3864"/>
        <v/>
      </c>
      <c r="CE417" s="91" t="str">
        <f t="shared" si="3865"/>
        <v/>
      </c>
      <c r="CF417" s="91" t="str">
        <f t="shared" si="3866"/>
        <v/>
      </c>
      <c r="CG417" s="91" t="str">
        <f t="shared" si="3867"/>
        <v/>
      </c>
      <c r="CH417" s="91" t="str">
        <f t="shared" si="3868"/>
        <v/>
      </c>
      <c r="CI417" s="91" t="str">
        <f t="shared" si="3869"/>
        <v>нет</v>
      </c>
      <c r="CJ417" s="63" t="e">
        <f>IF(LEN('Описание предлагаемого товара'!#REF!)&gt;0,'Описание предлагаемого товара'!#REF!,"")</f>
        <v>#REF!</v>
      </c>
      <c r="CK417" s="91" t="e">
        <f t="shared" ref="CK417:CL417" si="4008">IFERROR(REPLACE(CJ417,FIND(CHAR(10),CJ417,1),1,""),CJ417)</f>
        <v>#REF!</v>
      </c>
      <c r="CL417" s="91" t="e">
        <f t="shared" si="4008"/>
        <v>#REF!</v>
      </c>
      <c r="CM417" s="91" t="e">
        <f t="shared" si="3871"/>
        <v>#REF!</v>
      </c>
      <c r="CN417" s="91" t="e">
        <f t="shared" si="3872"/>
        <v>#REF!</v>
      </c>
      <c r="CO417" s="91" t="e">
        <f t="shared" si="3873"/>
        <v>#REF!</v>
      </c>
      <c r="CP417" s="90" t="e">
        <f>IF(AU417="Не указан реестровый номер (мера нац.режима Запрет)","",IF(CI417="нет","",IF(CU417="да","исключение(не смотрим баллы)",IFERROR(IF(CI417*1&gt;0,IFERROR(IF(VLOOKUP(CI417*1,Обработ.выгрузка_реестра_РФ!$A:$G,7,)=0,"Баллы не установлены",VLOOKUP(CI417*1,Обработ.выгрузка_реестра_РФ!$A:$G,7,)),IF(LEN(CI417)&gt;14,"","нет номера в реестре РФ")),""),IF(LEN(CI417)=0,"","Некорректный реестровый номер")))))</f>
        <v>#REF!</v>
      </c>
      <c r="CQ417" s="33" t="e">
        <f>IF(LEN(C417)&gt;0,IFERROR(IF(LEN(H417)&gt;0,IF(LEN(VLOOKUP(H417,'исключения(не_смотрим_баллы)'!$A:$C,1,))&gt;0,"да","нет"),"не введен ОКПД2"),"нет"),"")</f>
        <v>#REF!</v>
      </c>
      <c r="CR417" s="33" t="e">
        <f ca="1">IF(CQ417="да",IF(TODAY()&lt;VLOOKUP(H417,'исключения(не_смотрим_баллы)'!$A:$C,3,),"да","нет"),"")</f>
        <v>#REF!</v>
      </c>
      <c r="CS417" s="33" t="str">
        <f>IFERROR(IF(CQ417="да",IF(VLOOKUP(CI417*1,Обработ.выгрузка_реестра_РФ!$A:$G,2,)&lt;VLOOKUP(H417,'исключения(не_смотрим_баллы)'!$A:$C,2,),"да","нет"),""),"")</f>
        <v/>
      </c>
      <c r="CT417" s="24"/>
      <c r="CU417" s="33" t="e">
        <f t="shared" si="3885"/>
        <v>#REF!</v>
      </c>
      <c r="CV417" s="91" t="e">
        <f t="shared" si="3886"/>
        <v>#REF!</v>
      </c>
      <c r="CW417" s="27" t="e">
        <f t="shared" si="3887"/>
        <v>#REF!</v>
      </c>
      <c r="CX417" s="26" t="e">
        <f t="shared" si="3816"/>
        <v>#REF!</v>
      </c>
      <c r="CY417" s="64" t="e">
        <f>IF(LEN('Описание предлагаемого товара'!#REF!)&gt;0,'Описание предлагаемого товара'!#REF!,"")</f>
        <v>#REF!</v>
      </c>
      <c r="CZ417" s="95" t="e">
        <f t="shared" si="3874"/>
        <v>#REF!</v>
      </c>
      <c r="DA417" s="95" t="e">
        <f t="shared" ref="DA417" si="4009">IFERROR(REPLACE(CZ417,FIND(" ",CZ417,1),1,""),CZ417)</f>
        <v>#REF!</v>
      </c>
      <c r="DB417" s="95" t="e">
        <f t="shared" si="3818"/>
        <v>#REF!</v>
      </c>
      <c r="DC417" s="95" t="e">
        <f t="shared" ref="DC417:DD417" si="4010">IFERROR(REPLACE(DB417,FIND("г.",DB417,1),2,""),DB417)</f>
        <v>#REF!</v>
      </c>
      <c r="DD417" s="95" t="e">
        <f t="shared" si="4010"/>
        <v>#REF!</v>
      </c>
      <c r="DE417" s="95" t="e">
        <f t="shared" ref="DE417:DF417" si="4011">IFERROR(REPLACE(DD417,FIND("г",DD417,1),1,""),DD417)</f>
        <v>#REF!</v>
      </c>
      <c r="DF417" s="95" t="e">
        <f t="shared" si="4011"/>
        <v>#REF!</v>
      </c>
      <c r="DG417" s="95" t="e">
        <f t="shared" si="3891"/>
        <v>#REF!</v>
      </c>
      <c r="DH417" s="25" t="str">
        <f>IFERROR(VLOOKUP(CI417*1,Обработ.выгрузка_реестра_РФ!$A:$G,5,),"")</f>
        <v/>
      </c>
      <c r="DI417" s="27" t="str">
        <f t="shared" si="3901"/>
        <v/>
      </c>
      <c r="DJ417" s="27" t="str">
        <f t="shared" ca="1" si="3878"/>
        <v/>
      </c>
      <c r="DK417" s="63" t="e">
        <f>IF(LEN('Описание предлагаемого товара'!#REF!)&gt;0,'Описание предлагаемого товара'!#REF!,"")</f>
        <v>#REF!</v>
      </c>
      <c r="DL417" s="63" t="e">
        <f>IF(LEN('Описание предлагаемого товара'!#REF!)&gt;0,'Описание предлагаемого товара'!#REF!,"")</f>
        <v>#REF!</v>
      </c>
      <c r="DM417" s="32"/>
    </row>
    <row r="418" spans="1:117" ht="48.75" customHeight="1" x14ac:dyDescent="0.25">
      <c r="A418" s="61" t="e">
        <f>IF(LEN('Описание предлагаемого товара'!#REF!)&gt;0,'Описание предлагаемого товара'!#REF!,"")</f>
        <v>#REF!</v>
      </c>
      <c r="B418" s="65" t="e">
        <f>IF(LEN('Описание предлагаемого товара'!#REF!)&gt;0,'Описание предлагаемого товара'!#REF!,"")</f>
        <v>#REF!</v>
      </c>
      <c r="C418" s="61" t="e">
        <f>IF(LEN('Описание предлагаемого товара'!#REF!)&gt;0,'Описание предлагаемого товара'!#REF!,"")</f>
        <v>#REF!</v>
      </c>
      <c r="D418" s="61" t="e">
        <f>IF(LEN('Описание предлагаемого товара'!#REF!)&gt;0,'Описание предлагаемого товара'!#REF!,"")</f>
        <v>#REF!</v>
      </c>
      <c r="E418" s="61" t="e">
        <f>IF(LEN('Описание предлагаемого товара'!#REF!)&gt;0,'Описание предлагаемого товара'!#REF!,"")</f>
        <v>#REF!</v>
      </c>
      <c r="F418" s="61" t="e">
        <f>IF(LEN('Описание предлагаемого товара'!#REF!)&gt;0,'Описание предлагаемого товара'!#REF!,"")</f>
        <v>#REF!</v>
      </c>
      <c r="G418" s="61" t="e">
        <f>IF(LEN('Описание предлагаемого товара'!#REF!)&gt;0,'Описание предлагаемого товара'!#REF!,"")</f>
        <v>#REF!</v>
      </c>
      <c r="H418" s="61" t="e">
        <f>IF(LEN('Описание предлагаемого товара'!#REF!)&gt;0,'Описание предлагаемого товара'!#REF!,"")</f>
        <v>#REF!</v>
      </c>
      <c r="I418" s="61" t="e">
        <f>IF(LEN('Описание предлагаемого товара'!#REF!)&gt;0,'Описание предлагаемого товара'!#REF!,"")</f>
        <v>#REF!</v>
      </c>
      <c r="J418" s="38" t="str">
        <f>IFERROR(VLOOKUP(B418,SAP!$A:$E,5,),"")</f>
        <v/>
      </c>
      <c r="K418" s="40" t="str">
        <f t="shared" si="3821"/>
        <v/>
      </c>
      <c r="L418" s="61" t="e">
        <f>IF(LEN('Описание предлагаемого товара'!#REF!)&gt;0,IFERROR('Описание предлагаемого товара'!#REF!*1,""),"")</f>
        <v>#REF!</v>
      </c>
      <c r="M418" s="39" t="str">
        <f>IFERROR(VLOOKUP(B418,SAP!$A:$E,2,),"")</f>
        <v/>
      </c>
      <c r="N418" s="41" t="str">
        <f t="shared" si="3957"/>
        <v/>
      </c>
      <c r="O418" s="39" t="str">
        <f t="shared" si="3808"/>
        <v/>
      </c>
      <c r="P418" s="36" t="e">
        <f>IF(LEN('Описание предлагаемого товара'!#REF!)&gt;0,'Описание предлагаемого товара'!#REF!,"")</f>
        <v>#REF!</v>
      </c>
      <c r="Q41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18" s="37" t="e">
        <f>IF(LEN('Описание предлагаемого товара'!#REF!)&gt;0,'Описание предлагаемого товара'!#REF!,"")</f>
        <v>#REF!</v>
      </c>
      <c r="S418" s="37" t="e">
        <f>IF(LEN('Описание предлагаемого товара'!#REF!)&gt;0,'Описание предлагаемого товара'!#REF!,"")</f>
        <v>#REF!</v>
      </c>
      <c r="T41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18" s="23" t="str">
        <f>IFERROR(VLOOKUP(CI418*1,Обработ.выгрузка_реестра_РФ!$A:$G,6,),"")</f>
        <v/>
      </c>
      <c r="V418" s="61" t="e">
        <f>IF(LEN('Описание предлагаемого товара'!#REF!)&gt;0,'Описание предлагаемого товара'!#REF!,"")</f>
        <v>#REF!</v>
      </c>
      <c r="W418" s="62" t="e">
        <f>IF(LEN('Описание предлагаемого товара'!#REF!)&gt;0,'Описание предлагаемого товара'!#REF!,"")</f>
        <v>#REF!</v>
      </c>
      <c r="X418" s="91" t="e">
        <f t="shared" ref="X418:Y418" si="4012">IFERROR(REPLACE(W418,FIND(CHAR(10),W418,1),1," "),W418)</f>
        <v>#REF!</v>
      </c>
      <c r="Y418" s="91" t="e">
        <f t="shared" si="4012"/>
        <v>#REF!</v>
      </c>
      <c r="Z418" s="91" t="e">
        <f t="shared" si="3823"/>
        <v>#REF!</v>
      </c>
      <c r="AA418" s="91" t="e">
        <f t="shared" si="3824"/>
        <v>#REF!</v>
      </c>
      <c r="AB418" s="91" t="e">
        <f t="shared" si="3825"/>
        <v>#REF!</v>
      </c>
      <c r="AC418" s="91" t="e">
        <f t="shared" ref="AC418:AF418" si="4013">IFERROR(REPLACE(AB418,FIND("  ",AB418,1),2," "),AB418)</f>
        <v>#REF!</v>
      </c>
      <c r="AD418" s="91" t="e">
        <f t="shared" si="4013"/>
        <v>#REF!</v>
      </c>
      <c r="AE418" s="91" t="e">
        <f t="shared" si="4013"/>
        <v>#REF!</v>
      </c>
      <c r="AF418" s="91" t="e">
        <f t="shared" si="4013"/>
        <v>#REF!</v>
      </c>
      <c r="AG418" s="23" t="str">
        <f>IFERROR(VLOOKUP(CI418*1,Обработ.выгрузка_реестра_РФ!$A:$G,4,),"")</f>
        <v/>
      </c>
      <c r="AH418" s="91" t="str">
        <f t="shared" ref="AH418:AI418" si="4014">IFERROR(REPLACE(AG418,FIND("-",AG418,1),1,"*"),AG418)</f>
        <v/>
      </c>
      <c r="AI418" s="91" t="str">
        <f t="shared" si="4014"/>
        <v/>
      </c>
      <c r="AJ418" s="27" t="str">
        <f t="shared" si="3923"/>
        <v/>
      </c>
      <c r="AK418" s="63" t="e">
        <f>IF(LEN('Описание предлагаемого товара'!#REF!)&gt;0,'Описание предлагаемого товара'!#REF!,"")</f>
        <v>#REF!</v>
      </c>
      <c r="AL418" s="91" t="e">
        <f t="shared" ref="AL418:AM418" si="4015">IFERROR(REPLACE(AK418,FIND(CHAR(10),AK418,1),1,""),AK418)</f>
        <v>#REF!</v>
      </c>
      <c r="AM418" s="91" t="e">
        <f t="shared" si="4015"/>
        <v>#REF!</v>
      </c>
      <c r="AN418" s="91" t="e">
        <f t="shared" ref="AN418:AR418" si="4016">IFERROR(REPLACE(AM418,FIND(" ",AM418,1),1,""),AM418)</f>
        <v>#REF!</v>
      </c>
      <c r="AO418" s="91" t="e">
        <f t="shared" si="4016"/>
        <v>#REF!</v>
      </c>
      <c r="AP418" s="91" t="e">
        <f t="shared" si="4016"/>
        <v>#REF!</v>
      </c>
      <c r="AQ418" s="91" t="e">
        <f t="shared" si="4016"/>
        <v>#REF!</v>
      </c>
      <c r="AR418" s="91" t="e">
        <f t="shared" si="4016"/>
        <v>#REF!</v>
      </c>
      <c r="AS418" s="91" t="e">
        <f t="shared" si="3830"/>
        <v>#REF!</v>
      </c>
      <c r="AT418" s="91" t="e">
        <f t="shared" si="3831"/>
        <v>#REF!</v>
      </c>
      <c r="AU418" s="32" t="e">
        <f t="shared" si="3814"/>
        <v>#REF!</v>
      </c>
      <c r="AV418" s="93" t="e">
        <f>'Описание предлагаемого товара'!#REF!</f>
        <v>#REF!</v>
      </c>
      <c r="AW418" s="91" t="e">
        <f>MIN(SEARCH({0,1,2,3,4,5,6,7,8,9},AV418&amp; "0123456789"))</f>
        <v>#REF!</v>
      </c>
      <c r="AX418" s="91" t="str">
        <f t="shared" si="3832"/>
        <v/>
      </c>
      <c r="AY418" s="91" t="str">
        <f t="shared" si="3833"/>
        <v/>
      </c>
      <c r="AZ418" s="91" t="str">
        <f t="shared" si="3834"/>
        <v/>
      </c>
      <c r="BA418" s="91" t="str">
        <f t="shared" si="3835"/>
        <v/>
      </c>
      <c r="BB418" s="91" t="str">
        <f t="shared" si="3836"/>
        <v/>
      </c>
      <c r="BC418" s="91" t="str">
        <f t="shared" si="3837"/>
        <v/>
      </c>
      <c r="BD418" s="91" t="str">
        <f t="shared" si="3838"/>
        <v/>
      </c>
      <c r="BE418" s="91" t="str">
        <f t="shared" si="3839"/>
        <v/>
      </c>
      <c r="BF418" s="91" t="str">
        <f t="shared" si="3840"/>
        <v/>
      </c>
      <c r="BG418" s="91" t="str">
        <f t="shared" si="3841"/>
        <v/>
      </c>
      <c r="BH418" s="91" t="str">
        <f t="shared" si="3842"/>
        <v/>
      </c>
      <c r="BI418" s="91" t="str">
        <f t="shared" si="3843"/>
        <v/>
      </c>
      <c r="BJ418" s="91" t="str">
        <f t="shared" si="3844"/>
        <v/>
      </c>
      <c r="BK418" s="91" t="str">
        <f t="shared" si="3845"/>
        <v/>
      </c>
      <c r="BL418" s="91" t="str">
        <f t="shared" si="3846"/>
        <v/>
      </c>
      <c r="BM418" s="91" t="str">
        <f t="shared" si="3847"/>
        <v/>
      </c>
      <c r="BN418" s="91" t="str">
        <f t="shared" si="3848"/>
        <v/>
      </c>
      <c r="BO418" s="91" t="str">
        <f t="shared" si="3849"/>
        <v/>
      </c>
      <c r="BP418" s="91" t="str">
        <f t="shared" si="3850"/>
        <v/>
      </c>
      <c r="BQ418" s="91" t="str">
        <f t="shared" si="3851"/>
        <v/>
      </c>
      <c r="BR418" s="91" t="str">
        <f t="shared" si="3852"/>
        <v/>
      </c>
      <c r="BS418" s="91" t="str">
        <f t="shared" si="3853"/>
        <v/>
      </c>
      <c r="BT418" s="91" t="str">
        <f t="shared" si="3854"/>
        <v/>
      </c>
      <c r="BU418" s="91" t="str">
        <f t="shared" si="3855"/>
        <v/>
      </c>
      <c r="BV418" s="91" t="str">
        <f t="shared" si="3856"/>
        <v/>
      </c>
      <c r="BW418" s="91" t="str">
        <f t="shared" si="3857"/>
        <v/>
      </c>
      <c r="BX418" s="91" t="str">
        <f t="shared" si="3858"/>
        <v/>
      </c>
      <c r="BY418" s="91" t="str">
        <f t="shared" si="3859"/>
        <v/>
      </c>
      <c r="BZ418" s="91" t="str">
        <f t="shared" si="3860"/>
        <v/>
      </c>
      <c r="CA418" s="91" t="str">
        <f t="shared" si="3861"/>
        <v/>
      </c>
      <c r="CB418" s="91" t="str">
        <f t="shared" si="3862"/>
        <v/>
      </c>
      <c r="CC418" s="91" t="str">
        <f t="shared" si="3863"/>
        <v/>
      </c>
      <c r="CD418" s="91" t="str">
        <f t="shared" si="3864"/>
        <v/>
      </c>
      <c r="CE418" s="91" t="str">
        <f t="shared" si="3865"/>
        <v/>
      </c>
      <c r="CF418" s="91" t="str">
        <f t="shared" si="3866"/>
        <v/>
      </c>
      <c r="CG418" s="91" t="str">
        <f t="shared" si="3867"/>
        <v/>
      </c>
      <c r="CH418" s="91" t="str">
        <f t="shared" si="3868"/>
        <v/>
      </c>
      <c r="CI418" s="91" t="str">
        <f t="shared" si="3869"/>
        <v>нет</v>
      </c>
      <c r="CJ418" s="63" t="e">
        <f>IF(LEN('Описание предлагаемого товара'!#REF!)&gt;0,'Описание предлагаемого товара'!#REF!,"")</f>
        <v>#REF!</v>
      </c>
      <c r="CK418" s="91" t="e">
        <f t="shared" ref="CK418:CL418" si="4017">IFERROR(REPLACE(CJ418,FIND(CHAR(10),CJ418,1),1,""),CJ418)</f>
        <v>#REF!</v>
      </c>
      <c r="CL418" s="91" t="e">
        <f t="shared" si="4017"/>
        <v>#REF!</v>
      </c>
      <c r="CM418" s="91" t="e">
        <f t="shared" si="3871"/>
        <v>#REF!</v>
      </c>
      <c r="CN418" s="91" t="e">
        <f t="shared" si="3872"/>
        <v>#REF!</v>
      </c>
      <c r="CO418" s="91" t="e">
        <f t="shared" si="3873"/>
        <v>#REF!</v>
      </c>
      <c r="CP418" s="90" t="e">
        <f>IF(AU418="Не указан реестровый номер (мера нац.режима Запрет)","",IF(CI418="нет","",IF(CU418="да","исключение(не смотрим баллы)",IFERROR(IF(CI418*1&gt;0,IFERROR(IF(VLOOKUP(CI418*1,Обработ.выгрузка_реестра_РФ!$A:$G,7,)=0,"Баллы не установлены",VLOOKUP(CI418*1,Обработ.выгрузка_реестра_РФ!$A:$G,7,)),IF(LEN(CI418)&gt;14,"","нет номера в реестре РФ")),""),IF(LEN(CI418)=0,"","Некорректный реестровый номер")))))</f>
        <v>#REF!</v>
      </c>
      <c r="CQ418" s="33" t="e">
        <f>IF(LEN(C418)&gt;0,IFERROR(IF(LEN(H418)&gt;0,IF(LEN(VLOOKUP(H418,'исключения(не_смотрим_баллы)'!$A:$C,1,))&gt;0,"да","нет"),"не введен ОКПД2"),"нет"),"")</f>
        <v>#REF!</v>
      </c>
      <c r="CR418" s="33" t="e">
        <f ca="1">IF(CQ418="да",IF(TODAY()&lt;VLOOKUP(H418,'исключения(не_смотрим_баллы)'!$A:$C,3,),"да","нет"),"")</f>
        <v>#REF!</v>
      </c>
      <c r="CS418" s="33" t="str">
        <f>IFERROR(IF(CQ418="да",IF(VLOOKUP(CI418*1,Обработ.выгрузка_реестра_РФ!$A:$G,2,)&lt;VLOOKUP(H418,'исключения(не_смотрим_баллы)'!$A:$C,2,),"да","нет"),""),"")</f>
        <v/>
      </c>
      <c r="CT418" s="24"/>
      <c r="CU418" s="33" t="e">
        <f t="shared" si="3885"/>
        <v>#REF!</v>
      </c>
      <c r="CV418" s="91" t="e">
        <f t="shared" si="3886"/>
        <v>#REF!</v>
      </c>
      <c r="CW418" s="27" t="e">
        <f t="shared" si="3887"/>
        <v>#REF!</v>
      </c>
      <c r="CX418" s="26" t="e">
        <f t="shared" si="3816"/>
        <v>#REF!</v>
      </c>
      <c r="CY418" s="64" t="e">
        <f>IF(LEN('Описание предлагаемого товара'!#REF!)&gt;0,'Описание предлагаемого товара'!#REF!,"")</f>
        <v>#REF!</v>
      </c>
      <c r="CZ418" s="95" t="e">
        <f t="shared" si="3874"/>
        <v>#REF!</v>
      </c>
      <c r="DA418" s="95" t="e">
        <f t="shared" ref="DA418" si="4018">IFERROR(REPLACE(CZ418,FIND(" ",CZ418,1),1,""),CZ418)</f>
        <v>#REF!</v>
      </c>
      <c r="DB418" s="95" t="e">
        <f t="shared" si="3818"/>
        <v>#REF!</v>
      </c>
      <c r="DC418" s="95" t="e">
        <f t="shared" ref="DC418:DD418" si="4019">IFERROR(REPLACE(DB418,FIND("г.",DB418,1),2,""),DB418)</f>
        <v>#REF!</v>
      </c>
      <c r="DD418" s="95" t="e">
        <f t="shared" si="4019"/>
        <v>#REF!</v>
      </c>
      <c r="DE418" s="95" t="e">
        <f t="shared" ref="DE418:DF418" si="4020">IFERROR(REPLACE(DD418,FIND("г",DD418,1),1,""),DD418)</f>
        <v>#REF!</v>
      </c>
      <c r="DF418" s="95" t="e">
        <f t="shared" si="4020"/>
        <v>#REF!</v>
      </c>
      <c r="DG418" s="95" t="e">
        <f t="shared" si="3891"/>
        <v>#REF!</v>
      </c>
      <c r="DH418" s="25" t="str">
        <f>IFERROR(VLOOKUP(CI418*1,Обработ.выгрузка_реестра_РФ!$A:$G,5,),"")</f>
        <v/>
      </c>
      <c r="DI418" s="27" t="str">
        <f t="shared" si="3901"/>
        <v/>
      </c>
      <c r="DJ418" s="27" t="str">
        <f t="shared" ca="1" si="3878"/>
        <v/>
      </c>
      <c r="DK418" s="63" t="e">
        <f>IF(LEN('Описание предлагаемого товара'!#REF!)&gt;0,'Описание предлагаемого товара'!#REF!,"")</f>
        <v>#REF!</v>
      </c>
      <c r="DL418" s="63" t="e">
        <f>IF(LEN('Описание предлагаемого товара'!#REF!)&gt;0,'Описание предлагаемого товара'!#REF!,"")</f>
        <v>#REF!</v>
      </c>
      <c r="DM418" s="32"/>
    </row>
    <row r="419" spans="1:117" ht="48.75" customHeight="1" x14ac:dyDescent="0.25">
      <c r="A419" s="61" t="e">
        <f>IF(LEN('Описание предлагаемого товара'!#REF!)&gt;0,'Описание предлагаемого товара'!#REF!,"")</f>
        <v>#REF!</v>
      </c>
      <c r="B419" s="65" t="e">
        <f>IF(LEN('Описание предлагаемого товара'!#REF!)&gt;0,'Описание предлагаемого товара'!#REF!,"")</f>
        <v>#REF!</v>
      </c>
      <c r="C419" s="61" t="e">
        <f>IF(LEN('Описание предлагаемого товара'!#REF!)&gt;0,'Описание предлагаемого товара'!#REF!,"")</f>
        <v>#REF!</v>
      </c>
      <c r="D419" s="61" t="e">
        <f>IF(LEN('Описание предлагаемого товара'!#REF!)&gt;0,'Описание предлагаемого товара'!#REF!,"")</f>
        <v>#REF!</v>
      </c>
      <c r="E419" s="61" t="e">
        <f>IF(LEN('Описание предлагаемого товара'!#REF!)&gt;0,'Описание предлагаемого товара'!#REF!,"")</f>
        <v>#REF!</v>
      </c>
      <c r="F419" s="61" t="e">
        <f>IF(LEN('Описание предлагаемого товара'!#REF!)&gt;0,'Описание предлагаемого товара'!#REF!,"")</f>
        <v>#REF!</v>
      </c>
      <c r="G419" s="61" t="e">
        <f>IF(LEN('Описание предлагаемого товара'!#REF!)&gt;0,'Описание предлагаемого товара'!#REF!,"")</f>
        <v>#REF!</v>
      </c>
      <c r="H419" s="61" t="e">
        <f>IF(LEN('Описание предлагаемого товара'!#REF!)&gt;0,'Описание предлагаемого товара'!#REF!,"")</f>
        <v>#REF!</v>
      </c>
      <c r="I419" s="61" t="e">
        <f>IF(LEN('Описание предлагаемого товара'!#REF!)&gt;0,'Описание предлагаемого товара'!#REF!,"")</f>
        <v>#REF!</v>
      </c>
      <c r="J419" s="38" t="str">
        <f>IFERROR(VLOOKUP(B419,SAP!$A:$E,5,),"")</f>
        <v/>
      </c>
      <c r="K419" s="40" t="str">
        <f t="shared" si="3821"/>
        <v/>
      </c>
      <c r="L419" s="61" t="e">
        <f>IF(LEN('Описание предлагаемого товара'!#REF!)&gt;0,IFERROR('Описание предлагаемого товара'!#REF!*1,""),"")</f>
        <v>#REF!</v>
      </c>
      <c r="M419" s="39" t="str">
        <f>IFERROR(VLOOKUP(B419,SAP!$A:$E,2,),"")</f>
        <v/>
      </c>
      <c r="N419" s="41" t="str">
        <f t="shared" si="3957"/>
        <v/>
      </c>
      <c r="O419" s="39" t="str">
        <f t="shared" si="3808"/>
        <v/>
      </c>
      <c r="P419" s="36" t="e">
        <f>IF(LEN('Описание предлагаемого товара'!#REF!)&gt;0,'Описание предлагаемого товара'!#REF!,"")</f>
        <v>#REF!</v>
      </c>
      <c r="Q41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19" s="37" t="e">
        <f>IF(LEN('Описание предлагаемого товара'!#REF!)&gt;0,'Описание предлагаемого товара'!#REF!,"")</f>
        <v>#REF!</v>
      </c>
      <c r="S419" s="37" t="e">
        <f>IF(LEN('Описание предлагаемого товара'!#REF!)&gt;0,'Описание предлагаемого товара'!#REF!,"")</f>
        <v>#REF!</v>
      </c>
      <c r="T41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19" s="23" t="str">
        <f>IFERROR(VLOOKUP(CI419*1,Обработ.выгрузка_реестра_РФ!$A:$G,6,),"")</f>
        <v/>
      </c>
      <c r="V419" s="61" t="e">
        <f>IF(LEN('Описание предлагаемого товара'!#REF!)&gt;0,'Описание предлагаемого товара'!#REF!,"")</f>
        <v>#REF!</v>
      </c>
      <c r="W419" s="62" t="e">
        <f>IF(LEN('Описание предлагаемого товара'!#REF!)&gt;0,'Описание предлагаемого товара'!#REF!,"")</f>
        <v>#REF!</v>
      </c>
      <c r="X419" s="91" t="e">
        <f t="shared" ref="X419:Y419" si="4021">IFERROR(REPLACE(W419,FIND(CHAR(10),W419,1),1," "),W419)</f>
        <v>#REF!</v>
      </c>
      <c r="Y419" s="91" t="e">
        <f t="shared" si="4021"/>
        <v>#REF!</v>
      </c>
      <c r="Z419" s="91" t="e">
        <f t="shared" si="3823"/>
        <v>#REF!</v>
      </c>
      <c r="AA419" s="91" t="e">
        <f t="shared" si="3824"/>
        <v>#REF!</v>
      </c>
      <c r="AB419" s="91" t="e">
        <f t="shared" si="3825"/>
        <v>#REF!</v>
      </c>
      <c r="AC419" s="91" t="e">
        <f t="shared" ref="AC419:AF419" si="4022">IFERROR(REPLACE(AB419,FIND("  ",AB419,1),2," "),AB419)</f>
        <v>#REF!</v>
      </c>
      <c r="AD419" s="91" t="e">
        <f t="shared" si="4022"/>
        <v>#REF!</v>
      </c>
      <c r="AE419" s="91" t="e">
        <f t="shared" si="4022"/>
        <v>#REF!</v>
      </c>
      <c r="AF419" s="91" t="e">
        <f t="shared" si="4022"/>
        <v>#REF!</v>
      </c>
      <c r="AG419" s="23" t="str">
        <f>IFERROR(VLOOKUP(CI419*1,Обработ.выгрузка_реестра_РФ!$A:$G,4,),"")</f>
        <v/>
      </c>
      <c r="AH419" s="91" t="str">
        <f t="shared" ref="AH419:AI419" si="4023">IFERROR(REPLACE(AG419,FIND("-",AG419,1),1,"*"),AG419)</f>
        <v/>
      </c>
      <c r="AI419" s="91" t="str">
        <f t="shared" si="4023"/>
        <v/>
      </c>
      <c r="AJ419" s="27" t="str">
        <f t="shared" si="3923"/>
        <v/>
      </c>
      <c r="AK419" s="63" t="e">
        <f>IF(LEN('Описание предлагаемого товара'!#REF!)&gt;0,'Описание предлагаемого товара'!#REF!,"")</f>
        <v>#REF!</v>
      </c>
      <c r="AL419" s="91" t="e">
        <f t="shared" ref="AL419:AM419" si="4024">IFERROR(REPLACE(AK419,FIND(CHAR(10),AK419,1),1,""),AK419)</f>
        <v>#REF!</v>
      </c>
      <c r="AM419" s="91" t="e">
        <f t="shared" si="4024"/>
        <v>#REF!</v>
      </c>
      <c r="AN419" s="91" t="e">
        <f t="shared" ref="AN419:AR419" si="4025">IFERROR(REPLACE(AM419,FIND(" ",AM419,1),1,""),AM419)</f>
        <v>#REF!</v>
      </c>
      <c r="AO419" s="91" t="e">
        <f t="shared" si="4025"/>
        <v>#REF!</v>
      </c>
      <c r="AP419" s="91" t="e">
        <f t="shared" si="4025"/>
        <v>#REF!</v>
      </c>
      <c r="AQ419" s="91" t="e">
        <f t="shared" si="4025"/>
        <v>#REF!</v>
      </c>
      <c r="AR419" s="91" t="e">
        <f t="shared" si="4025"/>
        <v>#REF!</v>
      </c>
      <c r="AS419" s="91" t="e">
        <f t="shared" si="3830"/>
        <v>#REF!</v>
      </c>
      <c r="AT419" s="91" t="e">
        <f t="shared" si="3831"/>
        <v>#REF!</v>
      </c>
      <c r="AU419" s="32" t="e">
        <f t="shared" si="3814"/>
        <v>#REF!</v>
      </c>
      <c r="AV419" s="93" t="e">
        <f>'Описание предлагаемого товара'!#REF!</f>
        <v>#REF!</v>
      </c>
      <c r="AW419" s="91" t="e">
        <f>MIN(SEARCH({0,1,2,3,4,5,6,7,8,9},AV419&amp; "0123456789"))</f>
        <v>#REF!</v>
      </c>
      <c r="AX419" s="91" t="str">
        <f t="shared" si="3832"/>
        <v/>
      </c>
      <c r="AY419" s="91" t="str">
        <f t="shared" si="3833"/>
        <v/>
      </c>
      <c r="AZ419" s="91" t="str">
        <f t="shared" si="3834"/>
        <v/>
      </c>
      <c r="BA419" s="91" t="str">
        <f t="shared" si="3835"/>
        <v/>
      </c>
      <c r="BB419" s="91" t="str">
        <f t="shared" si="3836"/>
        <v/>
      </c>
      <c r="BC419" s="91" t="str">
        <f t="shared" si="3837"/>
        <v/>
      </c>
      <c r="BD419" s="91" t="str">
        <f t="shared" si="3838"/>
        <v/>
      </c>
      <c r="BE419" s="91" t="str">
        <f t="shared" si="3839"/>
        <v/>
      </c>
      <c r="BF419" s="91" t="str">
        <f t="shared" si="3840"/>
        <v/>
      </c>
      <c r="BG419" s="91" t="str">
        <f t="shared" si="3841"/>
        <v/>
      </c>
      <c r="BH419" s="91" t="str">
        <f t="shared" si="3842"/>
        <v/>
      </c>
      <c r="BI419" s="91" t="str">
        <f t="shared" si="3843"/>
        <v/>
      </c>
      <c r="BJ419" s="91" t="str">
        <f t="shared" si="3844"/>
        <v/>
      </c>
      <c r="BK419" s="91" t="str">
        <f t="shared" si="3845"/>
        <v/>
      </c>
      <c r="BL419" s="91" t="str">
        <f t="shared" si="3846"/>
        <v/>
      </c>
      <c r="BM419" s="91" t="str">
        <f t="shared" si="3847"/>
        <v/>
      </c>
      <c r="BN419" s="91" t="str">
        <f t="shared" si="3848"/>
        <v/>
      </c>
      <c r="BO419" s="91" t="str">
        <f t="shared" si="3849"/>
        <v/>
      </c>
      <c r="BP419" s="91" t="str">
        <f t="shared" si="3850"/>
        <v/>
      </c>
      <c r="BQ419" s="91" t="str">
        <f t="shared" si="3851"/>
        <v/>
      </c>
      <c r="BR419" s="91" t="str">
        <f t="shared" si="3852"/>
        <v/>
      </c>
      <c r="BS419" s="91" t="str">
        <f t="shared" si="3853"/>
        <v/>
      </c>
      <c r="BT419" s="91" t="str">
        <f t="shared" si="3854"/>
        <v/>
      </c>
      <c r="BU419" s="91" t="str">
        <f t="shared" si="3855"/>
        <v/>
      </c>
      <c r="BV419" s="91" t="str">
        <f t="shared" si="3856"/>
        <v/>
      </c>
      <c r="BW419" s="91" t="str">
        <f t="shared" si="3857"/>
        <v/>
      </c>
      <c r="BX419" s="91" t="str">
        <f t="shared" si="3858"/>
        <v/>
      </c>
      <c r="BY419" s="91" t="str">
        <f t="shared" si="3859"/>
        <v/>
      </c>
      <c r="BZ419" s="91" t="str">
        <f t="shared" si="3860"/>
        <v/>
      </c>
      <c r="CA419" s="91" t="str">
        <f t="shared" si="3861"/>
        <v/>
      </c>
      <c r="CB419" s="91" t="str">
        <f t="shared" si="3862"/>
        <v/>
      </c>
      <c r="CC419" s="91" t="str">
        <f t="shared" si="3863"/>
        <v/>
      </c>
      <c r="CD419" s="91" t="str">
        <f t="shared" si="3864"/>
        <v/>
      </c>
      <c r="CE419" s="91" t="str">
        <f t="shared" si="3865"/>
        <v/>
      </c>
      <c r="CF419" s="91" t="str">
        <f t="shared" si="3866"/>
        <v/>
      </c>
      <c r="CG419" s="91" t="str">
        <f t="shared" si="3867"/>
        <v/>
      </c>
      <c r="CH419" s="91" t="str">
        <f t="shared" si="3868"/>
        <v/>
      </c>
      <c r="CI419" s="91" t="str">
        <f t="shared" si="3869"/>
        <v>нет</v>
      </c>
      <c r="CJ419" s="63" t="e">
        <f>IF(LEN('Описание предлагаемого товара'!#REF!)&gt;0,'Описание предлагаемого товара'!#REF!,"")</f>
        <v>#REF!</v>
      </c>
      <c r="CK419" s="91" t="e">
        <f t="shared" ref="CK419:CL419" si="4026">IFERROR(REPLACE(CJ419,FIND(CHAR(10),CJ419,1),1,""),CJ419)</f>
        <v>#REF!</v>
      </c>
      <c r="CL419" s="91" t="e">
        <f t="shared" si="4026"/>
        <v>#REF!</v>
      </c>
      <c r="CM419" s="91" t="e">
        <f t="shared" si="3871"/>
        <v>#REF!</v>
      </c>
      <c r="CN419" s="91" t="e">
        <f t="shared" si="3872"/>
        <v>#REF!</v>
      </c>
      <c r="CO419" s="91" t="e">
        <f t="shared" si="3873"/>
        <v>#REF!</v>
      </c>
      <c r="CP419" s="90" t="e">
        <f>IF(AU419="Не указан реестровый номер (мера нац.режима Запрет)","",IF(CI419="нет","",IF(CU419="да","исключение(не смотрим баллы)",IFERROR(IF(CI419*1&gt;0,IFERROR(IF(VLOOKUP(CI419*1,Обработ.выгрузка_реестра_РФ!$A:$G,7,)=0,"Баллы не установлены",VLOOKUP(CI419*1,Обработ.выгрузка_реестра_РФ!$A:$G,7,)),IF(LEN(CI419)&gt;14,"","нет номера в реестре РФ")),""),IF(LEN(CI419)=0,"","Некорректный реестровый номер")))))</f>
        <v>#REF!</v>
      </c>
      <c r="CQ419" s="33" t="e">
        <f>IF(LEN(C419)&gt;0,IFERROR(IF(LEN(H419)&gt;0,IF(LEN(VLOOKUP(H419,'исключения(не_смотрим_баллы)'!$A:$C,1,))&gt;0,"да","нет"),"не введен ОКПД2"),"нет"),"")</f>
        <v>#REF!</v>
      </c>
      <c r="CR419" s="33" t="e">
        <f ca="1">IF(CQ419="да",IF(TODAY()&lt;VLOOKUP(H419,'исключения(не_смотрим_баллы)'!$A:$C,3,),"да","нет"),"")</f>
        <v>#REF!</v>
      </c>
      <c r="CS419" s="33" t="str">
        <f>IFERROR(IF(CQ419="да",IF(VLOOKUP(CI419*1,Обработ.выгрузка_реестра_РФ!$A:$G,2,)&lt;VLOOKUP(H419,'исключения(не_смотрим_баллы)'!$A:$C,2,),"да","нет"),""),"")</f>
        <v/>
      </c>
      <c r="CT419" s="24"/>
      <c r="CU419" s="33" t="e">
        <f t="shared" si="3885"/>
        <v>#REF!</v>
      </c>
      <c r="CV419" s="91" t="e">
        <f t="shared" si="3886"/>
        <v>#REF!</v>
      </c>
      <c r="CW419" s="27" t="e">
        <f t="shared" si="3887"/>
        <v>#REF!</v>
      </c>
      <c r="CX419" s="26" t="e">
        <f t="shared" si="3816"/>
        <v>#REF!</v>
      </c>
      <c r="CY419" s="64" t="e">
        <f>IF(LEN('Описание предлагаемого товара'!#REF!)&gt;0,'Описание предлагаемого товара'!#REF!,"")</f>
        <v>#REF!</v>
      </c>
      <c r="CZ419" s="95" t="e">
        <f t="shared" si="3874"/>
        <v>#REF!</v>
      </c>
      <c r="DA419" s="95" t="e">
        <f t="shared" ref="DA419" si="4027">IFERROR(REPLACE(CZ419,FIND(" ",CZ419,1),1,""),CZ419)</f>
        <v>#REF!</v>
      </c>
      <c r="DB419" s="95" t="e">
        <f t="shared" si="3818"/>
        <v>#REF!</v>
      </c>
      <c r="DC419" s="95" t="e">
        <f t="shared" ref="DC419:DD419" si="4028">IFERROR(REPLACE(DB419,FIND("г.",DB419,1),2,""),DB419)</f>
        <v>#REF!</v>
      </c>
      <c r="DD419" s="95" t="e">
        <f t="shared" si="4028"/>
        <v>#REF!</v>
      </c>
      <c r="DE419" s="95" t="e">
        <f t="shared" ref="DE419:DF419" si="4029">IFERROR(REPLACE(DD419,FIND("г",DD419,1),1,""),DD419)</f>
        <v>#REF!</v>
      </c>
      <c r="DF419" s="95" t="e">
        <f t="shared" si="4029"/>
        <v>#REF!</v>
      </c>
      <c r="DG419" s="95" t="e">
        <f t="shared" si="3891"/>
        <v>#REF!</v>
      </c>
      <c r="DH419" s="25" t="str">
        <f>IFERROR(VLOOKUP(CI419*1,Обработ.выгрузка_реестра_РФ!$A:$G,5,),"")</f>
        <v/>
      </c>
      <c r="DI419" s="27" t="str">
        <f t="shared" si="3901"/>
        <v/>
      </c>
      <c r="DJ419" s="27" t="str">
        <f t="shared" ca="1" si="3878"/>
        <v/>
      </c>
      <c r="DK419" s="63" t="e">
        <f>IF(LEN('Описание предлагаемого товара'!#REF!)&gt;0,'Описание предлагаемого товара'!#REF!,"")</f>
        <v>#REF!</v>
      </c>
      <c r="DL419" s="63" t="e">
        <f>IF(LEN('Описание предлагаемого товара'!#REF!)&gt;0,'Описание предлагаемого товара'!#REF!,"")</f>
        <v>#REF!</v>
      </c>
      <c r="DM419" s="32"/>
    </row>
    <row r="420" spans="1:117" ht="48.75" customHeight="1" x14ac:dyDescent="0.25">
      <c r="A420" s="61" t="e">
        <f>IF(LEN('Описание предлагаемого товара'!#REF!)&gt;0,'Описание предлагаемого товара'!#REF!,"")</f>
        <v>#REF!</v>
      </c>
      <c r="B420" s="65" t="e">
        <f>IF(LEN('Описание предлагаемого товара'!#REF!)&gt;0,'Описание предлагаемого товара'!#REF!,"")</f>
        <v>#REF!</v>
      </c>
      <c r="C420" s="61" t="e">
        <f>IF(LEN('Описание предлагаемого товара'!#REF!)&gt;0,'Описание предлагаемого товара'!#REF!,"")</f>
        <v>#REF!</v>
      </c>
      <c r="D420" s="61" t="e">
        <f>IF(LEN('Описание предлагаемого товара'!#REF!)&gt;0,'Описание предлагаемого товара'!#REF!,"")</f>
        <v>#REF!</v>
      </c>
      <c r="E420" s="61" t="e">
        <f>IF(LEN('Описание предлагаемого товара'!#REF!)&gt;0,'Описание предлагаемого товара'!#REF!,"")</f>
        <v>#REF!</v>
      </c>
      <c r="F420" s="61" t="e">
        <f>IF(LEN('Описание предлагаемого товара'!#REF!)&gt;0,'Описание предлагаемого товара'!#REF!,"")</f>
        <v>#REF!</v>
      </c>
      <c r="G420" s="61" t="e">
        <f>IF(LEN('Описание предлагаемого товара'!#REF!)&gt;0,'Описание предлагаемого товара'!#REF!,"")</f>
        <v>#REF!</v>
      </c>
      <c r="H420" s="61" t="e">
        <f>IF(LEN('Описание предлагаемого товара'!#REF!)&gt;0,'Описание предлагаемого товара'!#REF!,"")</f>
        <v>#REF!</v>
      </c>
      <c r="I420" s="61" t="e">
        <f>IF(LEN('Описание предлагаемого товара'!#REF!)&gt;0,'Описание предлагаемого товара'!#REF!,"")</f>
        <v>#REF!</v>
      </c>
      <c r="J420" s="38" t="str">
        <f>IFERROR(VLOOKUP(B420,SAP!$A:$E,5,),"")</f>
        <v/>
      </c>
      <c r="K420" s="40" t="str">
        <f t="shared" si="3821"/>
        <v/>
      </c>
      <c r="L420" s="61" t="e">
        <f>IF(LEN('Описание предлагаемого товара'!#REF!)&gt;0,IFERROR('Описание предлагаемого товара'!#REF!*1,""),"")</f>
        <v>#REF!</v>
      </c>
      <c r="M420" s="39" t="str">
        <f>IFERROR(VLOOKUP(B420,SAP!$A:$E,2,),"")</f>
        <v/>
      </c>
      <c r="N420" s="41" t="str">
        <f t="shared" si="3957"/>
        <v/>
      </c>
      <c r="O420" s="39" t="str">
        <f t="shared" si="3808"/>
        <v/>
      </c>
      <c r="P420" s="36" t="e">
        <f>IF(LEN('Описание предлагаемого товара'!#REF!)&gt;0,'Описание предлагаемого товара'!#REF!,"")</f>
        <v>#REF!</v>
      </c>
      <c r="Q42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20" s="37" t="e">
        <f>IF(LEN('Описание предлагаемого товара'!#REF!)&gt;0,'Описание предлагаемого товара'!#REF!,"")</f>
        <v>#REF!</v>
      </c>
      <c r="S420" s="37" t="e">
        <f>IF(LEN('Описание предлагаемого товара'!#REF!)&gt;0,'Описание предлагаемого товара'!#REF!,"")</f>
        <v>#REF!</v>
      </c>
      <c r="T42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20" s="23" t="str">
        <f>IFERROR(VLOOKUP(CI420*1,Обработ.выгрузка_реестра_РФ!$A:$G,6,),"")</f>
        <v/>
      </c>
      <c r="V420" s="61" t="e">
        <f>IF(LEN('Описание предлагаемого товара'!#REF!)&gt;0,'Описание предлагаемого товара'!#REF!,"")</f>
        <v>#REF!</v>
      </c>
      <c r="W420" s="62" t="e">
        <f>IF(LEN('Описание предлагаемого товара'!#REF!)&gt;0,'Описание предлагаемого товара'!#REF!,"")</f>
        <v>#REF!</v>
      </c>
      <c r="X420" s="91" t="e">
        <f t="shared" ref="X420:Y420" si="4030">IFERROR(REPLACE(W420,FIND(CHAR(10),W420,1),1," "),W420)</f>
        <v>#REF!</v>
      </c>
      <c r="Y420" s="91" t="e">
        <f t="shared" si="4030"/>
        <v>#REF!</v>
      </c>
      <c r="Z420" s="91" t="e">
        <f t="shared" si="3823"/>
        <v>#REF!</v>
      </c>
      <c r="AA420" s="91" t="e">
        <f t="shared" si="3824"/>
        <v>#REF!</v>
      </c>
      <c r="AB420" s="91" t="e">
        <f t="shared" si="3825"/>
        <v>#REF!</v>
      </c>
      <c r="AC420" s="91" t="e">
        <f t="shared" ref="AC420:AF420" si="4031">IFERROR(REPLACE(AB420,FIND("  ",AB420,1),2," "),AB420)</f>
        <v>#REF!</v>
      </c>
      <c r="AD420" s="91" t="e">
        <f t="shared" si="4031"/>
        <v>#REF!</v>
      </c>
      <c r="AE420" s="91" t="e">
        <f t="shared" si="4031"/>
        <v>#REF!</v>
      </c>
      <c r="AF420" s="91" t="e">
        <f t="shared" si="4031"/>
        <v>#REF!</v>
      </c>
      <c r="AG420" s="23" t="str">
        <f>IFERROR(VLOOKUP(CI420*1,Обработ.выгрузка_реестра_РФ!$A:$G,4,),"")</f>
        <v/>
      </c>
      <c r="AH420" s="91" t="str">
        <f t="shared" ref="AH420:AI420" si="4032">IFERROR(REPLACE(AG420,FIND("-",AG420,1),1,"*"),AG420)</f>
        <v/>
      </c>
      <c r="AI420" s="91" t="str">
        <f t="shared" si="4032"/>
        <v/>
      </c>
      <c r="AJ420" s="27" t="str">
        <f t="shared" si="3923"/>
        <v/>
      </c>
      <c r="AK420" s="63" t="e">
        <f>IF(LEN('Описание предлагаемого товара'!#REF!)&gt;0,'Описание предлагаемого товара'!#REF!,"")</f>
        <v>#REF!</v>
      </c>
      <c r="AL420" s="91" t="e">
        <f t="shared" ref="AL420:AM420" si="4033">IFERROR(REPLACE(AK420,FIND(CHAR(10),AK420,1),1,""),AK420)</f>
        <v>#REF!</v>
      </c>
      <c r="AM420" s="91" t="e">
        <f t="shared" si="4033"/>
        <v>#REF!</v>
      </c>
      <c r="AN420" s="91" t="e">
        <f t="shared" ref="AN420:AR420" si="4034">IFERROR(REPLACE(AM420,FIND(" ",AM420,1),1,""),AM420)</f>
        <v>#REF!</v>
      </c>
      <c r="AO420" s="91" t="e">
        <f t="shared" si="4034"/>
        <v>#REF!</v>
      </c>
      <c r="AP420" s="91" t="e">
        <f t="shared" si="4034"/>
        <v>#REF!</v>
      </c>
      <c r="AQ420" s="91" t="e">
        <f t="shared" si="4034"/>
        <v>#REF!</v>
      </c>
      <c r="AR420" s="91" t="e">
        <f t="shared" si="4034"/>
        <v>#REF!</v>
      </c>
      <c r="AS420" s="91" t="e">
        <f t="shared" si="3830"/>
        <v>#REF!</v>
      </c>
      <c r="AT420" s="91" t="e">
        <f t="shared" si="3831"/>
        <v>#REF!</v>
      </c>
      <c r="AU420" s="32" t="e">
        <f t="shared" si="3814"/>
        <v>#REF!</v>
      </c>
      <c r="AV420" s="93" t="e">
        <f>'Описание предлагаемого товара'!#REF!</f>
        <v>#REF!</v>
      </c>
      <c r="AW420" s="91" t="e">
        <f>MIN(SEARCH({0,1,2,3,4,5,6,7,8,9},AV420&amp; "0123456789"))</f>
        <v>#REF!</v>
      </c>
      <c r="AX420" s="91" t="str">
        <f t="shared" si="3832"/>
        <v/>
      </c>
      <c r="AY420" s="91" t="str">
        <f t="shared" si="3833"/>
        <v/>
      </c>
      <c r="AZ420" s="91" t="str">
        <f t="shared" si="3834"/>
        <v/>
      </c>
      <c r="BA420" s="91" t="str">
        <f t="shared" si="3835"/>
        <v/>
      </c>
      <c r="BB420" s="91" t="str">
        <f t="shared" si="3836"/>
        <v/>
      </c>
      <c r="BC420" s="91" t="str">
        <f t="shared" si="3837"/>
        <v/>
      </c>
      <c r="BD420" s="91" t="str">
        <f t="shared" si="3838"/>
        <v/>
      </c>
      <c r="BE420" s="91" t="str">
        <f t="shared" si="3839"/>
        <v/>
      </c>
      <c r="BF420" s="91" t="str">
        <f t="shared" si="3840"/>
        <v/>
      </c>
      <c r="BG420" s="91" t="str">
        <f t="shared" si="3841"/>
        <v/>
      </c>
      <c r="BH420" s="91" t="str">
        <f t="shared" si="3842"/>
        <v/>
      </c>
      <c r="BI420" s="91" t="str">
        <f t="shared" si="3843"/>
        <v/>
      </c>
      <c r="BJ420" s="91" t="str">
        <f t="shared" si="3844"/>
        <v/>
      </c>
      <c r="BK420" s="91" t="str">
        <f t="shared" si="3845"/>
        <v/>
      </c>
      <c r="BL420" s="91" t="str">
        <f t="shared" si="3846"/>
        <v/>
      </c>
      <c r="BM420" s="91" t="str">
        <f t="shared" si="3847"/>
        <v/>
      </c>
      <c r="BN420" s="91" t="str">
        <f t="shared" si="3848"/>
        <v/>
      </c>
      <c r="BO420" s="91" t="str">
        <f t="shared" si="3849"/>
        <v/>
      </c>
      <c r="BP420" s="91" t="str">
        <f t="shared" si="3850"/>
        <v/>
      </c>
      <c r="BQ420" s="91" t="str">
        <f t="shared" si="3851"/>
        <v/>
      </c>
      <c r="BR420" s="91" t="str">
        <f t="shared" si="3852"/>
        <v/>
      </c>
      <c r="BS420" s="91" t="str">
        <f t="shared" si="3853"/>
        <v/>
      </c>
      <c r="BT420" s="91" t="str">
        <f t="shared" si="3854"/>
        <v/>
      </c>
      <c r="BU420" s="91" t="str">
        <f t="shared" si="3855"/>
        <v/>
      </c>
      <c r="BV420" s="91" t="str">
        <f t="shared" si="3856"/>
        <v/>
      </c>
      <c r="BW420" s="91" t="str">
        <f t="shared" si="3857"/>
        <v/>
      </c>
      <c r="BX420" s="91" t="str">
        <f t="shared" si="3858"/>
        <v/>
      </c>
      <c r="BY420" s="91" t="str">
        <f t="shared" si="3859"/>
        <v/>
      </c>
      <c r="BZ420" s="91" t="str">
        <f t="shared" si="3860"/>
        <v/>
      </c>
      <c r="CA420" s="91" t="str">
        <f t="shared" si="3861"/>
        <v/>
      </c>
      <c r="CB420" s="91" t="str">
        <f t="shared" si="3862"/>
        <v/>
      </c>
      <c r="CC420" s="91" t="str">
        <f t="shared" si="3863"/>
        <v/>
      </c>
      <c r="CD420" s="91" t="str">
        <f t="shared" si="3864"/>
        <v/>
      </c>
      <c r="CE420" s="91" t="str">
        <f t="shared" si="3865"/>
        <v/>
      </c>
      <c r="CF420" s="91" t="str">
        <f t="shared" si="3866"/>
        <v/>
      </c>
      <c r="CG420" s="91" t="str">
        <f t="shared" si="3867"/>
        <v/>
      </c>
      <c r="CH420" s="91" t="str">
        <f t="shared" si="3868"/>
        <v/>
      </c>
      <c r="CI420" s="91" t="str">
        <f t="shared" si="3869"/>
        <v>нет</v>
      </c>
      <c r="CJ420" s="63" t="e">
        <f>IF(LEN('Описание предлагаемого товара'!#REF!)&gt;0,'Описание предлагаемого товара'!#REF!,"")</f>
        <v>#REF!</v>
      </c>
      <c r="CK420" s="91" t="e">
        <f t="shared" ref="CK420:CL420" si="4035">IFERROR(REPLACE(CJ420,FIND(CHAR(10),CJ420,1),1,""),CJ420)</f>
        <v>#REF!</v>
      </c>
      <c r="CL420" s="91" t="e">
        <f t="shared" si="4035"/>
        <v>#REF!</v>
      </c>
      <c r="CM420" s="91" t="e">
        <f t="shared" si="3871"/>
        <v>#REF!</v>
      </c>
      <c r="CN420" s="91" t="e">
        <f t="shared" si="3872"/>
        <v>#REF!</v>
      </c>
      <c r="CO420" s="91" t="e">
        <f t="shared" si="3873"/>
        <v>#REF!</v>
      </c>
      <c r="CP420" s="90" t="e">
        <f>IF(AU420="Не указан реестровый номер (мера нац.режима Запрет)","",IF(CI420="нет","",IF(CU420="да","исключение(не смотрим баллы)",IFERROR(IF(CI420*1&gt;0,IFERROR(IF(VLOOKUP(CI420*1,Обработ.выгрузка_реестра_РФ!$A:$G,7,)=0,"Баллы не установлены",VLOOKUP(CI420*1,Обработ.выгрузка_реестра_РФ!$A:$G,7,)),IF(LEN(CI420)&gt;14,"","нет номера в реестре РФ")),""),IF(LEN(CI420)=0,"","Некорректный реестровый номер")))))</f>
        <v>#REF!</v>
      </c>
      <c r="CQ420" s="33" t="e">
        <f>IF(LEN(C420)&gt;0,IFERROR(IF(LEN(H420)&gt;0,IF(LEN(VLOOKUP(H420,'исключения(не_смотрим_баллы)'!$A:$C,1,))&gt;0,"да","нет"),"не введен ОКПД2"),"нет"),"")</f>
        <v>#REF!</v>
      </c>
      <c r="CR420" s="33" t="e">
        <f ca="1">IF(CQ420="да",IF(TODAY()&lt;VLOOKUP(H420,'исключения(не_смотрим_баллы)'!$A:$C,3,),"да","нет"),"")</f>
        <v>#REF!</v>
      </c>
      <c r="CS420" s="33" t="str">
        <f>IFERROR(IF(CQ420="да",IF(VLOOKUP(CI420*1,Обработ.выгрузка_реестра_РФ!$A:$G,2,)&lt;VLOOKUP(H420,'исключения(не_смотрим_баллы)'!$A:$C,2,),"да","нет"),""),"")</f>
        <v/>
      </c>
      <c r="CT420" s="24"/>
      <c r="CU420" s="33" t="e">
        <f t="shared" si="3885"/>
        <v>#REF!</v>
      </c>
      <c r="CV420" s="91" t="e">
        <f t="shared" si="3886"/>
        <v>#REF!</v>
      </c>
      <c r="CW420" s="27" t="e">
        <f t="shared" si="3887"/>
        <v>#REF!</v>
      </c>
      <c r="CX420" s="26" t="e">
        <f t="shared" si="3816"/>
        <v>#REF!</v>
      </c>
      <c r="CY420" s="64" t="e">
        <f>IF(LEN('Описание предлагаемого товара'!#REF!)&gt;0,'Описание предлагаемого товара'!#REF!,"")</f>
        <v>#REF!</v>
      </c>
      <c r="CZ420" s="95" t="e">
        <f t="shared" si="3874"/>
        <v>#REF!</v>
      </c>
      <c r="DA420" s="95" t="e">
        <f t="shared" ref="DA420" si="4036">IFERROR(REPLACE(CZ420,FIND(" ",CZ420,1),1,""),CZ420)</f>
        <v>#REF!</v>
      </c>
      <c r="DB420" s="95" t="e">
        <f t="shared" si="3818"/>
        <v>#REF!</v>
      </c>
      <c r="DC420" s="95" t="e">
        <f t="shared" ref="DC420:DD420" si="4037">IFERROR(REPLACE(DB420,FIND("г.",DB420,1),2,""),DB420)</f>
        <v>#REF!</v>
      </c>
      <c r="DD420" s="95" t="e">
        <f t="shared" si="4037"/>
        <v>#REF!</v>
      </c>
      <c r="DE420" s="95" t="e">
        <f t="shared" ref="DE420:DF420" si="4038">IFERROR(REPLACE(DD420,FIND("г",DD420,1),1,""),DD420)</f>
        <v>#REF!</v>
      </c>
      <c r="DF420" s="95" t="e">
        <f t="shared" si="4038"/>
        <v>#REF!</v>
      </c>
      <c r="DG420" s="95" t="e">
        <f t="shared" si="3891"/>
        <v>#REF!</v>
      </c>
      <c r="DH420" s="25" t="str">
        <f>IFERROR(VLOOKUP(CI420*1,Обработ.выгрузка_реестра_РФ!$A:$G,5,),"")</f>
        <v/>
      </c>
      <c r="DI420" s="27" t="str">
        <f t="shared" si="3901"/>
        <v/>
      </c>
      <c r="DJ420" s="27" t="str">
        <f t="shared" ca="1" si="3878"/>
        <v/>
      </c>
      <c r="DK420" s="63" t="e">
        <f>IF(LEN('Описание предлагаемого товара'!#REF!)&gt;0,'Описание предлагаемого товара'!#REF!,"")</f>
        <v>#REF!</v>
      </c>
      <c r="DL420" s="63" t="e">
        <f>IF(LEN('Описание предлагаемого товара'!#REF!)&gt;0,'Описание предлагаемого товара'!#REF!,"")</f>
        <v>#REF!</v>
      </c>
      <c r="DM420" s="32"/>
    </row>
    <row r="421" spans="1:117" ht="48.75" customHeight="1" x14ac:dyDescent="0.25">
      <c r="A421" s="61" t="e">
        <f>IF(LEN('Описание предлагаемого товара'!#REF!)&gt;0,'Описание предлагаемого товара'!#REF!,"")</f>
        <v>#REF!</v>
      </c>
      <c r="B421" s="65" t="e">
        <f>IF(LEN('Описание предлагаемого товара'!#REF!)&gt;0,'Описание предлагаемого товара'!#REF!,"")</f>
        <v>#REF!</v>
      </c>
      <c r="C421" s="61" t="e">
        <f>IF(LEN('Описание предлагаемого товара'!#REF!)&gt;0,'Описание предлагаемого товара'!#REF!,"")</f>
        <v>#REF!</v>
      </c>
      <c r="D421" s="61" t="e">
        <f>IF(LEN('Описание предлагаемого товара'!#REF!)&gt;0,'Описание предлагаемого товара'!#REF!,"")</f>
        <v>#REF!</v>
      </c>
      <c r="E421" s="61" t="e">
        <f>IF(LEN('Описание предлагаемого товара'!#REF!)&gt;0,'Описание предлагаемого товара'!#REF!,"")</f>
        <v>#REF!</v>
      </c>
      <c r="F421" s="61" t="e">
        <f>IF(LEN('Описание предлагаемого товара'!#REF!)&gt;0,'Описание предлагаемого товара'!#REF!,"")</f>
        <v>#REF!</v>
      </c>
      <c r="G421" s="61" t="e">
        <f>IF(LEN('Описание предлагаемого товара'!#REF!)&gt;0,'Описание предлагаемого товара'!#REF!,"")</f>
        <v>#REF!</v>
      </c>
      <c r="H421" s="61" t="e">
        <f>IF(LEN('Описание предлагаемого товара'!#REF!)&gt;0,'Описание предлагаемого товара'!#REF!,"")</f>
        <v>#REF!</v>
      </c>
      <c r="I421" s="61" t="e">
        <f>IF(LEN('Описание предлагаемого товара'!#REF!)&gt;0,'Описание предлагаемого товара'!#REF!,"")</f>
        <v>#REF!</v>
      </c>
      <c r="J421" s="38" t="str">
        <f>IFERROR(VLOOKUP(B421,SAP!$A:$E,5,),"")</f>
        <v/>
      </c>
      <c r="K421" s="40" t="str">
        <f t="shared" si="3821"/>
        <v/>
      </c>
      <c r="L421" s="61" t="e">
        <f>IF(LEN('Описание предлагаемого товара'!#REF!)&gt;0,IFERROR('Описание предлагаемого товара'!#REF!*1,""),"")</f>
        <v>#REF!</v>
      </c>
      <c r="M421" s="39" t="str">
        <f>IFERROR(VLOOKUP(B421,SAP!$A:$E,2,),"")</f>
        <v/>
      </c>
      <c r="N421" s="41" t="str">
        <f t="shared" si="3957"/>
        <v/>
      </c>
      <c r="O421" s="39" t="str">
        <f t="shared" si="3808"/>
        <v/>
      </c>
      <c r="P421" s="36" t="e">
        <f>IF(LEN('Описание предлагаемого товара'!#REF!)&gt;0,'Описание предлагаемого товара'!#REF!,"")</f>
        <v>#REF!</v>
      </c>
      <c r="Q42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21" s="37" t="e">
        <f>IF(LEN('Описание предлагаемого товара'!#REF!)&gt;0,'Описание предлагаемого товара'!#REF!,"")</f>
        <v>#REF!</v>
      </c>
      <c r="S421" s="37" t="e">
        <f>IF(LEN('Описание предлагаемого товара'!#REF!)&gt;0,'Описание предлагаемого товара'!#REF!,"")</f>
        <v>#REF!</v>
      </c>
      <c r="T42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21" s="23" t="str">
        <f>IFERROR(VLOOKUP(CI421*1,Обработ.выгрузка_реестра_РФ!$A:$G,6,),"")</f>
        <v/>
      </c>
      <c r="V421" s="61" t="e">
        <f>IF(LEN('Описание предлагаемого товара'!#REF!)&gt;0,'Описание предлагаемого товара'!#REF!,"")</f>
        <v>#REF!</v>
      </c>
      <c r="W421" s="62" t="e">
        <f>IF(LEN('Описание предлагаемого товара'!#REF!)&gt;0,'Описание предлагаемого товара'!#REF!,"")</f>
        <v>#REF!</v>
      </c>
      <c r="X421" s="91" t="e">
        <f t="shared" ref="X421:Y421" si="4039">IFERROR(REPLACE(W421,FIND(CHAR(10),W421,1),1," "),W421)</f>
        <v>#REF!</v>
      </c>
      <c r="Y421" s="91" t="e">
        <f t="shared" si="4039"/>
        <v>#REF!</v>
      </c>
      <c r="Z421" s="91" t="e">
        <f t="shared" si="3823"/>
        <v>#REF!</v>
      </c>
      <c r="AA421" s="91" t="e">
        <f t="shared" si="3824"/>
        <v>#REF!</v>
      </c>
      <c r="AB421" s="91" t="e">
        <f t="shared" si="3825"/>
        <v>#REF!</v>
      </c>
      <c r="AC421" s="91" t="e">
        <f t="shared" ref="AC421:AF421" si="4040">IFERROR(REPLACE(AB421,FIND("  ",AB421,1),2," "),AB421)</f>
        <v>#REF!</v>
      </c>
      <c r="AD421" s="91" t="e">
        <f t="shared" si="4040"/>
        <v>#REF!</v>
      </c>
      <c r="AE421" s="91" t="e">
        <f t="shared" si="4040"/>
        <v>#REF!</v>
      </c>
      <c r="AF421" s="91" t="e">
        <f t="shared" si="4040"/>
        <v>#REF!</v>
      </c>
      <c r="AG421" s="23" t="str">
        <f>IFERROR(VLOOKUP(CI421*1,Обработ.выгрузка_реестра_РФ!$A:$G,4,),"")</f>
        <v/>
      </c>
      <c r="AH421" s="91" t="str">
        <f t="shared" ref="AH421:AI421" si="4041">IFERROR(REPLACE(AG421,FIND("-",AG421,1),1,"*"),AG421)</f>
        <v/>
      </c>
      <c r="AI421" s="91" t="str">
        <f t="shared" si="4041"/>
        <v/>
      </c>
      <c r="AJ421" s="27" t="str">
        <f t="shared" si="3923"/>
        <v/>
      </c>
      <c r="AK421" s="63" t="e">
        <f>IF(LEN('Описание предлагаемого товара'!#REF!)&gt;0,'Описание предлагаемого товара'!#REF!,"")</f>
        <v>#REF!</v>
      </c>
      <c r="AL421" s="91" t="e">
        <f t="shared" ref="AL421:AM421" si="4042">IFERROR(REPLACE(AK421,FIND(CHAR(10),AK421,1),1,""),AK421)</f>
        <v>#REF!</v>
      </c>
      <c r="AM421" s="91" t="e">
        <f t="shared" si="4042"/>
        <v>#REF!</v>
      </c>
      <c r="AN421" s="91" t="e">
        <f t="shared" ref="AN421:AR421" si="4043">IFERROR(REPLACE(AM421,FIND(" ",AM421,1),1,""),AM421)</f>
        <v>#REF!</v>
      </c>
      <c r="AO421" s="91" t="e">
        <f t="shared" si="4043"/>
        <v>#REF!</v>
      </c>
      <c r="AP421" s="91" t="e">
        <f t="shared" si="4043"/>
        <v>#REF!</v>
      </c>
      <c r="AQ421" s="91" t="e">
        <f t="shared" si="4043"/>
        <v>#REF!</v>
      </c>
      <c r="AR421" s="91" t="e">
        <f t="shared" si="4043"/>
        <v>#REF!</v>
      </c>
      <c r="AS421" s="91" t="e">
        <f t="shared" si="3830"/>
        <v>#REF!</v>
      </c>
      <c r="AT421" s="91" t="e">
        <f t="shared" si="3831"/>
        <v>#REF!</v>
      </c>
      <c r="AU421" s="32" t="e">
        <f t="shared" si="3814"/>
        <v>#REF!</v>
      </c>
      <c r="AV421" s="93" t="e">
        <f>'Описание предлагаемого товара'!#REF!</f>
        <v>#REF!</v>
      </c>
      <c r="AW421" s="91" t="e">
        <f>MIN(SEARCH({0,1,2,3,4,5,6,7,8,9},AV421&amp; "0123456789"))</f>
        <v>#REF!</v>
      </c>
      <c r="AX421" s="91" t="str">
        <f t="shared" si="3832"/>
        <v/>
      </c>
      <c r="AY421" s="91" t="str">
        <f t="shared" si="3833"/>
        <v/>
      </c>
      <c r="AZ421" s="91" t="str">
        <f t="shared" si="3834"/>
        <v/>
      </c>
      <c r="BA421" s="91" t="str">
        <f t="shared" si="3835"/>
        <v/>
      </c>
      <c r="BB421" s="91" t="str">
        <f t="shared" si="3836"/>
        <v/>
      </c>
      <c r="BC421" s="91" t="str">
        <f t="shared" si="3837"/>
        <v/>
      </c>
      <c r="BD421" s="91" t="str">
        <f t="shared" si="3838"/>
        <v/>
      </c>
      <c r="BE421" s="91" t="str">
        <f t="shared" si="3839"/>
        <v/>
      </c>
      <c r="BF421" s="91" t="str">
        <f t="shared" si="3840"/>
        <v/>
      </c>
      <c r="BG421" s="91" t="str">
        <f t="shared" si="3841"/>
        <v/>
      </c>
      <c r="BH421" s="91" t="str">
        <f t="shared" si="3842"/>
        <v/>
      </c>
      <c r="BI421" s="91" t="str">
        <f t="shared" si="3843"/>
        <v/>
      </c>
      <c r="BJ421" s="91" t="str">
        <f t="shared" si="3844"/>
        <v/>
      </c>
      <c r="BK421" s="91" t="str">
        <f t="shared" si="3845"/>
        <v/>
      </c>
      <c r="BL421" s="91" t="str">
        <f t="shared" si="3846"/>
        <v/>
      </c>
      <c r="BM421" s="91" t="str">
        <f t="shared" si="3847"/>
        <v/>
      </c>
      <c r="BN421" s="91" t="str">
        <f t="shared" si="3848"/>
        <v/>
      </c>
      <c r="BO421" s="91" t="str">
        <f t="shared" si="3849"/>
        <v/>
      </c>
      <c r="BP421" s="91" t="str">
        <f t="shared" si="3850"/>
        <v/>
      </c>
      <c r="BQ421" s="91" t="str">
        <f t="shared" si="3851"/>
        <v/>
      </c>
      <c r="BR421" s="91" t="str">
        <f t="shared" si="3852"/>
        <v/>
      </c>
      <c r="BS421" s="91" t="str">
        <f t="shared" si="3853"/>
        <v/>
      </c>
      <c r="BT421" s="91" t="str">
        <f t="shared" si="3854"/>
        <v/>
      </c>
      <c r="BU421" s="91" t="str">
        <f t="shared" si="3855"/>
        <v/>
      </c>
      <c r="BV421" s="91" t="str">
        <f t="shared" si="3856"/>
        <v/>
      </c>
      <c r="BW421" s="91" t="str">
        <f t="shared" si="3857"/>
        <v/>
      </c>
      <c r="BX421" s="91" t="str">
        <f t="shared" si="3858"/>
        <v/>
      </c>
      <c r="BY421" s="91" t="str">
        <f t="shared" si="3859"/>
        <v/>
      </c>
      <c r="BZ421" s="91" t="str">
        <f t="shared" si="3860"/>
        <v/>
      </c>
      <c r="CA421" s="91" t="str">
        <f t="shared" si="3861"/>
        <v/>
      </c>
      <c r="CB421" s="91" t="str">
        <f t="shared" si="3862"/>
        <v/>
      </c>
      <c r="CC421" s="91" t="str">
        <f t="shared" si="3863"/>
        <v/>
      </c>
      <c r="CD421" s="91" t="str">
        <f t="shared" si="3864"/>
        <v/>
      </c>
      <c r="CE421" s="91" t="str">
        <f t="shared" si="3865"/>
        <v/>
      </c>
      <c r="CF421" s="91" t="str">
        <f t="shared" si="3866"/>
        <v/>
      </c>
      <c r="CG421" s="91" t="str">
        <f t="shared" si="3867"/>
        <v/>
      </c>
      <c r="CH421" s="91" t="str">
        <f t="shared" si="3868"/>
        <v/>
      </c>
      <c r="CI421" s="91" t="str">
        <f t="shared" si="3869"/>
        <v>нет</v>
      </c>
      <c r="CJ421" s="63" t="e">
        <f>IF(LEN('Описание предлагаемого товара'!#REF!)&gt;0,'Описание предлагаемого товара'!#REF!,"")</f>
        <v>#REF!</v>
      </c>
      <c r="CK421" s="91" t="e">
        <f t="shared" ref="CK421:CL421" si="4044">IFERROR(REPLACE(CJ421,FIND(CHAR(10),CJ421,1),1,""),CJ421)</f>
        <v>#REF!</v>
      </c>
      <c r="CL421" s="91" t="e">
        <f t="shared" si="4044"/>
        <v>#REF!</v>
      </c>
      <c r="CM421" s="91" t="e">
        <f t="shared" si="3871"/>
        <v>#REF!</v>
      </c>
      <c r="CN421" s="91" t="e">
        <f t="shared" si="3872"/>
        <v>#REF!</v>
      </c>
      <c r="CO421" s="91" t="e">
        <f t="shared" si="3873"/>
        <v>#REF!</v>
      </c>
      <c r="CP421" s="90" t="e">
        <f>IF(AU421="Не указан реестровый номер (мера нац.режима Запрет)","",IF(CI421="нет","",IF(CU421="да","исключение(не смотрим баллы)",IFERROR(IF(CI421*1&gt;0,IFERROR(IF(VLOOKUP(CI421*1,Обработ.выгрузка_реестра_РФ!$A:$G,7,)=0,"Баллы не установлены",VLOOKUP(CI421*1,Обработ.выгрузка_реестра_РФ!$A:$G,7,)),IF(LEN(CI421)&gt;14,"","нет номера в реестре РФ")),""),IF(LEN(CI421)=0,"","Некорректный реестровый номер")))))</f>
        <v>#REF!</v>
      </c>
      <c r="CQ421" s="33" t="e">
        <f>IF(LEN(C421)&gt;0,IFERROR(IF(LEN(H421)&gt;0,IF(LEN(VLOOKUP(H421,'исключения(не_смотрим_баллы)'!$A:$C,1,))&gt;0,"да","нет"),"не введен ОКПД2"),"нет"),"")</f>
        <v>#REF!</v>
      </c>
      <c r="CR421" s="33" t="e">
        <f ca="1">IF(CQ421="да",IF(TODAY()&lt;VLOOKUP(H421,'исключения(не_смотрим_баллы)'!$A:$C,3,),"да","нет"),"")</f>
        <v>#REF!</v>
      </c>
      <c r="CS421" s="33" t="str">
        <f>IFERROR(IF(CQ421="да",IF(VLOOKUP(CI421*1,Обработ.выгрузка_реестра_РФ!$A:$G,2,)&lt;VLOOKUP(H421,'исключения(не_смотрим_баллы)'!$A:$C,2,),"да","нет"),""),"")</f>
        <v/>
      </c>
      <c r="CT421" s="24"/>
      <c r="CU421" s="33" t="e">
        <f t="shared" si="3885"/>
        <v>#REF!</v>
      </c>
      <c r="CV421" s="91" t="e">
        <f t="shared" si="3886"/>
        <v>#REF!</v>
      </c>
      <c r="CW421" s="27" t="e">
        <f t="shared" si="3887"/>
        <v>#REF!</v>
      </c>
      <c r="CX421" s="26" t="e">
        <f t="shared" si="3816"/>
        <v>#REF!</v>
      </c>
      <c r="CY421" s="64" t="e">
        <f>IF(LEN('Описание предлагаемого товара'!#REF!)&gt;0,'Описание предлагаемого товара'!#REF!,"")</f>
        <v>#REF!</v>
      </c>
      <c r="CZ421" s="95" t="e">
        <f t="shared" si="3874"/>
        <v>#REF!</v>
      </c>
      <c r="DA421" s="95" t="e">
        <f t="shared" ref="DA421" si="4045">IFERROR(REPLACE(CZ421,FIND(" ",CZ421,1),1,""),CZ421)</f>
        <v>#REF!</v>
      </c>
      <c r="DB421" s="95" t="e">
        <f t="shared" si="3818"/>
        <v>#REF!</v>
      </c>
      <c r="DC421" s="95" t="e">
        <f t="shared" ref="DC421:DD421" si="4046">IFERROR(REPLACE(DB421,FIND("г.",DB421,1),2,""),DB421)</f>
        <v>#REF!</v>
      </c>
      <c r="DD421" s="95" t="e">
        <f t="shared" si="4046"/>
        <v>#REF!</v>
      </c>
      <c r="DE421" s="95" t="e">
        <f t="shared" ref="DE421:DF421" si="4047">IFERROR(REPLACE(DD421,FIND("г",DD421,1),1,""),DD421)</f>
        <v>#REF!</v>
      </c>
      <c r="DF421" s="95" t="e">
        <f t="shared" si="4047"/>
        <v>#REF!</v>
      </c>
      <c r="DG421" s="95" t="e">
        <f t="shared" si="3891"/>
        <v>#REF!</v>
      </c>
      <c r="DH421" s="25" t="str">
        <f>IFERROR(VLOOKUP(CI421*1,Обработ.выгрузка_реестра_РФ!$A:$G,5,),"")</f>
        <v/>
      </c>
      <c r="DI421" s="27" t="str">
        <f t="shared" si="3901"/>
        <v/>
      </c>
      <c r="DJ421" s="27" t="str">
        <f t="shared" ca="1" si="3878"/>
        <v/>
      </c>
      <c r="DK421" s="63" t="e">
        <f>IF(LEN('Описание предлагаемого товара'!#REF!)&gt;0,'Описание предлагаемого товара'!#REF!,"")</f>
        <v>#REF!</v>
      </c>
      <c r="DL421" s="63" t="e">
        <f>IF(LEN('Описание предлагаемого товара'!#REF!)&gt;0,'Описание предлагаемого товара'!#REF!,"")</f>
        <v>#REF!</v>
      </c>
      <c r="DM421" s="32"/>
    </row>
    <row r="422" spans="1:117" ht="48.75" customHeight="1" x14ac:dyDescent="0.25">
      <c r="A422" s="61" t="e">
        <f>IF(LEN('Описание предлагаемого товара'!#REF!)&gt;0,'Описание предлагаемого товара'!#REF!,"")</f>
        <v>#REF!</v>
      </c>
      <c r="B422" s="65" t="e">
        <f>IF(LEN('Описание предлагаемого товара'!#REF!)&gt;0,'Описание предлагаемого товара'!#REF!,"")</f>
        <v>#REF!</v>
      </c>
      <c r="C422" s="61" t="e">
        <f>IF(LEN('Описание предлагаемого товара'!#REF!)&gt;0,'Описание предлагаемого товара'!#REF!,"")</f>
        <v>#REF!</v>
      </c>
      <c r="D422" s="61" t="e">
        <f>IF(LEN('Описание предлагаемого товара'!#REF!)&gt;0,'Описание предлагаемого товара'!#REF!,"")</f>
        <v>#REF!</v>
      </c>
      <c r="E422" s="61" t="e">
        <f>IF(LEN('Описание предлагаемого товара'!#REF!)&gt;0,'Описание предлагаемого товара'!#REF!,"")</f>
        <v>#REF!</v>
      </c>
      <c r="F422" s="61" t="e">
        <f>IF(LEN('Описание предлагаемого товара'!#REF!)&gt;0,'Описание предлагаемого товара'!#REF!,"")</f>
        <v>#REF!</v>
      </c>
      <c r="G422" s="61" t="e">
        <f>IF(LEN('Описание предлагаемого товара'!#REF!)&gt;0,'Описание предлагаемого товара'!#REF!,"")</f>
        <v>#REF!</v>
      </c>
      <c r="H422" s="61" t="e">
        <f>IF(LEN('Описание предлагаемого товара'!#REF!)&gt;0,'Описание предлагаемого товара'!#REF!,"")</f>
        <v>#REF!</v>
      </c>
      <c r="I422" s="61" t="e">
        <f>IF(LEN('Описание предлагаемого товара'!#REF!)&gt;0,'Описание предлагаемого товара'!#REF!,"")</f>
        <v>#REF!</v>
      </c>
      <c r="J422" s="38" t="str">
        <f>IFERROR(VLOOKUP(B422,SAP!$A:$E,5,),"")</f>
        <v/>
      </c>
      <c r="K422" s="40" t="str">
        <f t="shared" si="3821"/>
        <v/>
      </c>
      <c r="L422" s="61" t="e">
        <f>IF(LEN('Описание предлагаемого товара'!#REF!)&gt;0,IFERROR('Описание предлагаемого товара'!#REF!*1,""),"")</f>
        <v>#REF!</v>
      </c>
      <c r="M422" s="39" t="str">
        <f>IFERROR(VLOOKUP(B422,SAP!$A:$E,2,),"")</f>
        <v/>
      </c>
      <c r="N422" s="41" t="str">
        <f t="shared" si="3957"/>
        <v/>
      </c>
      <c r="O422" s="39" t="str">
        <f t="shared" si="3808"/>
        <v/>
      </c>
      <c r="P422" s="36" t="e">
        <f>IF(LEN('Описание предлагаемого товара'!#REF!)&gt;0,'Описание предлагаемого товара'!#REF!,"")</f>
        <v>#REF!</v>
      </c>
      <c r="Q42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22" s="37" t="e">
        <f>IF(LEN('Описание предлагаемого товара'!#REF!)&gt;0,'Описание предлагаемого товара'!#REF!,"")</f>
        <v>#REF!</v>
      </c>
      <c r="S422" s="37" t="e">
        <f>IF(LEN('Описание предлагаемого товара'!#REF!)&gt;0,'Описание предлагаемого товара'!#REF!,"")</f>
        <v>#REF!</v>
      </c>
      <c r="T42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22" s="23" t="str">
        <f>IFERROR(VLOOKUP(CI422*1,Обработ.выгрузка_реестра_РФ!$A:$G,6,),"")</f>
        <v/>
      </c>
      <c r="V422" s="61" t="e">
        <f>IF(LEN('Описание предлагаемого товара'!#REF!)&gt;0,'Описание предлагаемого товара'!#REF!,"")</f>
        <v>#REF!</v>
      </c>
      <c r="W422" s="62" t="e">
        <f>IF(LEN('Описание предлагаемого товара'!#REF!)&gt;0,'Описание предлагаемого товара'!#REF!,"")</f>
        <v>#REF!</v>
      </c>
      <c r="X422" s="91" t="e">
        <f t="shared" ref="X422:Y422" si="4048">IFERROR(REPLACE(W422,FIND(CHAR(10),W422,1),1," "),W422)</f>
        <v>#REF!</v>
      </c>
      <c r="Y422" s="91" t="e">
        <f t="shared" si="4048"/>
        <v>#REF!</v>
      </c>
      <c r="Z422" s="91" t="e">
        <f t="shared" si="3823"/>
        <v>#REF!</v>
      </c>
      <c r="AA422" s="91" t="e">
        <f t="shared" si="3824"/>
        <v>#REF!</v>
      </c>
      <c r="AB422" s="91" t="e">
        <f t="shared" si="3825"/>
        <v>#REF!</v>
      </c>
      <c r="AC422" s="91" t="e">
        <f t="shared" ref="AC422:AF422" si="4049">IFERROR(REPLACE(AB422,FIND("  ",AB422,1),2," "),AB422)</f>
        <v>#REF!</v>
      </c>
      <c r="AD422" s="91" t="e">
        <f t="shared" si="4049"/>
        <v>#REF!</v>
      </c>
      <c r="AE422" s="91" t="e">
        <f t="shared" si="4049"/>
        <v>#REF!</v>
      </c>
      <c r="AF422" s="91" t="e">
        <f t="shared" si="4049"/>
        <v>#REF!</v>
      </c>
      <c r="AG422" s="23" t="str">
        <f>IFERROR(VLOOKUP(CI422*1,Обработ.выгрузка_реестра_РФ!$A:$G,4,),"")</f>
        <v/>
      </c>
      <c r="AH422" s="91" t="str">
        <f t="shared" ref="AH422:AI422" si="4050">IFERROR(REPLACE(AG422,FIND("-",AG422,1),1,"*"),AG422)</f>
        <v/>
      </c>
      <c r="AI422" s="91" t="str">
        <f t="shared" si="4050"/>
        <v/>
      </c>
      <c r="AJ422" s="27" t="str">
        <f t="shared" si="3923"/>
        <v/>
      </c>
      <c r="AK422" s="63" t="e">
        <f>IF(LEN('Описание предлагаемого товара'!#REF!)&gt;0,'Описание предлагаемого товара'!#REF!,"")</f>
        <v>#REF!</v>
      </c>
      <c r="AL422" s="91" t="e">
        <f t="shared" ref="AL422:AM422" si="4051">IFERROR(REPLACE(AK422,FIND(CHAR(10),AK422,1),1,""),AK422)</f>
        <v>#REF!</v>
      </c>
      <c r="AM422" s="91" t="e">
        <f t="shared" si="4051"/>
        <v>#REF!</v>
      </c>
      <c r="AN422" s="91" t="e">
        <f t="shared" ref="AN422:AR422" si="4052">IFERROR(REPLACE(AM422,FIND(" ",AM422,1),1,""),AM422)</f>
        <v>#REF!</v>
      </c>
      <c r="AO422" s="91" t="e">
        <f t="shared" si="4052"/>
        <v>#REF!</v>
      </c>
      <c r="AP422" s="91" t="e">
        <f t="shared" si="4052"/>
        <v>#REF!</v>
      </c>
      <c r="AQ422" s="91" t="e">
        <f t="shared" si="4052"/>
        <v>#REF!</v>
      </c>
      <c r="AR422" s="91" t="e">
        <f t="shared" si="4052"/>
        <v>#REF!</v>
      </c>
      <c r="AS422" s="91" t="e">
        <f t="shared" si="3830"/>
        <v>#REF!</v>
      </c>
      <c r="AT422" s="91" t="e">
        <f t="shared" si="3831"/>
        <v>#REF!</v>
      </c>
      <c r="AU422" s="32" t="e">
        <f t="shared" si="3814"/>
        <v>#REF!</v>
      </c>
      <c r="AV422" s="93" t="e">
        <f>'Описание предлагаемого товара'!#REF!</f>
        <v>#REF!</v>
      </c>
      <c r="AW422" s="91" t="e">
        <f>MIN(SEARCH({0,1,2,3,4,5,6,7,8,9},AV422&amp; "0123456789"))</f>
        <v>#REF!</v>
      </c>
      <c r="AX422" s="91" t="str">
        <f t="shared" si="3832"/>
        <v/>
      </c>
      <c r="AY422" s="91" t="str">
        <f t="shared" si="3833"/>
        <v/>
      </c>
      <c r="AZ422" s="91" t="str">
        <f t="shared" si="3834"/>
        <v/>
      </c>
      <c r="BA422" s="91" t="str">
        <f t="shared" si="3835"/>
        <v/>
      </c>
      <c r="BB422" s="91" t="str">
        <f t="shared" si="3836"/>
        <v/>
      </c>
      <c r="BC422" s="91" t="str">
        <f t="shared" si="3837"/>
        <v/>
      </c>
      <c r="BD422" s="91" t="str">
        <f t="shared" si="3838"/>
        <v/>
      </c>
      <c r="BE422" s="91" t="str">
        <f t="shared" si="3839"/>
        <v/>
      </c>
      <c r="BF422" s="91" t="str">
        <f t="shared" si="3840"/>
        <v/>
      </c>
      <c r="BG422" s="91" t="str">
        <f t="shared" si="3841"/>
        <v/>
      </c>
      <c r="BH422" s="91" t="str">
        <f t="shared" si="3842"/>
        <v/>
      </c>
      <c r="BI422" s="91" t="str">
        <f t="shared" si="3843"/>
        <v/>
      </c>
      <c r="BJ422" s="91" t="str">
        <f t="shared" si="3844"/>
        <v/>
      </c>
      <c r="BK422" s="91" t="str">
        <f t="shared" si="3845"/>
        <v/>
      </c>
      <c r="BL422" s="91" t="str">
        <f t="shared" si="3846"/>
        <v/>
      </c>
      <c r="BM422" s="91" t="str">
        <f t="shared" si="3847"/>
        <v/>
      </c>
      <c r="BN422" s="91" t="str">
        <f t="shared" si="3848"/>
        <v/>
      </c>
      <c r="BO422" s="91" t="str">
        <f t="shared" si="3849"/>
        <v/>
      </c>
      <c r="BP422" s="91" t="str">
        <f t="shared" si="3850"/>
        <v/>
      </c>
      <c r="BQ422" s="91" t="str">
        <f t="shared" si="3851"/>
        <v/>
      </c>
      <c r="BR422" s="91" t="str">
        <f t="shared" si="3852"/>
        <v/>
      </c>
      <c r="BS422" s="91" t="str">
        <f t="shared" si="3853"/>
        <v/>
      </c>
      <c r="BT422" s="91" t="str">
        <f t="shared" si="3854"/>
        <v/>
      </c>
      <c r="BU422" s="91" t="str">
        <f t="shared" si="3855"/>
        <v/>
      </c>
      <c r="BV422" s="91" t="str">
        <f t="shared" si="3856"/>
        <v/>
      </c>
      <c r="BW422" s="91" t="str">
        <f t="shared" si="3857"/>
        <v/>
      </c>
      <c r="BX422" s="91" t="str">
        <f t="shared" si="3858"/>
        <v/>
      </c>
      <c r="BY422" s="91" t="str">
        <f t="shared" si="3859"/>
        <v/>
      </c>
      <c r="BZ422" s="91" t="str">
        <f t="shared" si="3860"/>
        <v/>
      </c>
      <c r="CA422" s="91" t="str">
        <f t="shared" si="3861"/>
        <v/>
      </c>
      <c r="CB422" s="91" t="str">
        <f t="shared" si="3862"/>
        <v/>
      </c>
      <c r="CC422" s="91" t="str">
        <f t="shared" si="3863"/>
        <v/>
      </c>
      <c r="CD422" s="91" t="str">
        <f t="shared" si="3864"/>
        <v/>
      </c>
      <c r="CE422" s="91" t="str">
        <f t="shared" si="3865"/>
        <v/>
      </c>
      <c r="CF422" s="91" t="str">
        <f t="shared" si="3866"/>
        <v/>
      </c>
      <c r="CG422" s="91" t="str">
        <f t="shared" si="3867"/>
        <v/>
      </c>
      <c r="CH422" s="91" t="str">
        <f t="shared" si="3868"/>
        <v/>
      </c>
      <c r="CI422" s="91" t="str">
        <f t="shared" si="3869"/>
        <v>нет</v>
      </c>
      <c r="CJ422" s="63" t="e">
        <f>IF(LEN('Описание предлагаемого товара'!#REF!)&gt;0,'Описание предлагаемого товара'!#REF!,"")</f>
        <v>#REF!</v>
      </c>
      <c r="CK422" s="91" t="e">
        <f t="shared" ref="CK422:CL422" si="4053">IFERROR(REPLACE(CJ422,FIND(CHAR(10),CJ422,1),1,""),CJ422)</f>
        <v>#REF!</v>
      </c>
      <c r="CL422" s="91" t="e">
        <f t="shared" si="4053"/>
        <v>#REF!</v>
      </c>
      <c r="CM422" s="91" t="e">
        <f t="shared" si="3871"/>
        <v>#REF!</v>
      </c>
      <c r="CN422" s="91" t="e">
        <f t="shared" si="3872"/>
        <v>#REF!</v>
      </c>
      <c r="CO422" s="91" t="e">
        <f t="shared" si="3873"/>
        <v>#REF!</v>
      </c>
      <c r="CP422" s="90" t="e">
        <f>IF(AU422="Не указан реестровый номер (мера нац.режима Запрет)","",IF(CI422="нет","",IF(CU422="да","исключение(не смотрим баллы)",IFERROR(IF(CI422*1&gt;0,IFERROR(IF(VLOOKUP(CI422*1,Обработ.выгрузка_реестра_РФ!$A:$G,7,)=0,"Баллы не установлены",VLOOKUP(CI422*1,Обработ.выгрузка_реестра_РФ!$A:$G,7,)),IF(LEN(CI422)&gt;14,"","нет номера в реестре РФ")),""),IF(LEN(CI422)=0,"","Некорректный реестровый номер")))))</f>
        <v>#REF!</v>
      </c>
      <c r="CQ422" s="33" t="e">
        <f>IF(LEN(C422)&gt;0,IFERROR(IF(LEN(H422)&gt;0,IF(LEN(VLOOKUP(H422,'исключения(не_смотрим_баллы)'!$A:$C,1,))&gt;0,"да","нет"),"не введен ОКПД2"),"нет"),"")</f>
        <v>#REF!</v>
      </c>
      <c r="CR422" s="33" t="e">
        <f ca="1">IF(CQ422="да",IF(TODAY()&lt;VLOOKUP(H422,'исключения(не_смотрим_баллы)'!$A:$C,3,),"да","нет"),"")</f>
        <v>#REF!</v>
      </c>
      <c r="CS422" s="33" t="str">
        <f>IFERROR(IF(CQ422="да",IF(VLOOKUP(CI422*1,Обработ.выгрузка_реестра_РФ!$A:$G,2,)&lt;VLOOKUP(H422,'исключения(не_смотрим_баллы)'!$A:$C,2,),"да","нет"),""),"")</f>
        <v/>
      </c>
      <c r="CT422" s="24"/>
      <c r="CU422" s="33" t="e">
        <f t="shared" si="3885"/>
        <v>#REF!</v>
      </c>
      <c r="CV422" s="91" t="e">
        <f t="shared" si="3886"/>
        <v>#REF!</v>
      </c>
      <c r="CW422" s="27" t="e">
        <f t="shared" si="3887"/>
        <v>#REF!</v>
      </c>
      <c r="CX422" s="26" t="e">
        <f t="shared" si="3816"/>
        <v>#REF!</v>
      </c>
      <c r="CY422" s="64" t="e">
        <f>IF(LEN('Описание предлагаемого товара'!#REF!)&gt;0,'Описание предлагаемого товара'!#REF!,"")</f>
        <v>#REF!</v>
      </c>
      <c r="CZ422" s="95" t="e">
        <f t="shared" si="3874"/>
        <v>#REF!</v>
      </c>
      <c r="DA422" s="95" t="e">
        <f t="shared" ref="DA422" si="4054">IFERROR(REPLACE(CZ422,FIND(" ",CZ422,1),1,""),CZ422)</f>
        <v>#REF!</v>
      </c>
      <c r="DB422" s="95" t="e">
        <f t="shared" si="3818"/>
        <v>#REF!</v>
      </c>
      <c r="DC422" s="95" t="e">
        <f t="shared" ref="DC422:DD422" si="4055">IFERROR(REPLACE(DB422,FIND("г.",DB422,1),2,""),DB422)</f>
        <v>#REF!</v>
      </c>
      <c r="DD422" s="95" t="e">
        <f t="shared" si="4055"/>
        <v>#REF!</v>
      </c>
      <c r="DE422" s="95" t="e">
        <f t="shared" ref="DE422:DF422" si="4056">IFERROR(REPLACE(DD422,FIND("г",DD422,1),1,""),DD422)</f>
        <v>#REF!</v>
      </c>
      <c r="DF422" s="95" t="e">
        <f t="shared" si="4056"/>
        <v>#REF!</v>
      </c>
      <c r="DG422" s="95" t="e">
        <f t="shared" si="3891"/>
        <v>#REF!</v>
      </c>
      <c r="DH422" s="25" t="str">
        <f>IFERROR(VLOOKUP(CI422*1,Обработ.выгрузка_реестра_РФ!$A:$G,5,),"")</f>
        <v/>
      </c>
      <c r="DI422" s="27" t="str">
        <f t="shared" si="3901"/>
        <v/>
      </c>
      <c r="DJ422" s="27" t="str">
        <f t="shared" ca="1" si="3878"/>
        <v/>
      </c>
      <c r="DK422" s="63" t="e">
        <f>IF(LEN('Описание предлагаемого товара'!#REF!)&gt;0,'Описание предлагаемого товара'!#REF!,"")</f>
        <v>#REF!</v>
      </c>
      <c r="DL422" s="63" t="e">
        <f>IF(LEN('Описание предлагаемого товара'!#REF!)&gt;0,'Описание предлагаемого товара'!#REF!,"")</f>
        <v>#REF!</v>
      </c>
      <c r="DM422" s="32"/>
    </row>
    <row r="423" spans="1:117" ht="48.75" customHeight="1" x14ac:dyDescent="0.25">
      <c r="A423" s="61" t="e">
        <f>IF(LEN('Описание предлагаемого товара'!#REF!)&gt;0,'Описание предлагаемого товара'!#REF!,"")</f>
        <v>#REF!</v>
      </c>
      <c r="B423" s="65" t="e">
        <f>IF(LEN('Описание предлагаемого товара'!#REF!)&gt;0,'Описание предлагаемого товара'!#REF!,"")</f>
        <v>#REF!</v>
      </c>
      <c r="C423" s="61" t="e">
        <f>IF(LEN('Описание предлагаемого товара'!#REF!)&gt;0,'Описание предлагаемого товара'!#REF!,"")</f>
        <v>#REF!</v>
      </c>
      <c r="D423" s="61" t="e">
        <f>IF(LEN('Описание предлагаемого товара'!#REF!)&gt;0,'Описание предлагаемого товара'!#REF!,"")</f>
        <v>#REF!</v>
      </c>
      <c r="E423" s="61" t="e">
        <f>IF(LEN('Описание предлагаемого товара'!#REF!)&gt;0,'Описание предлагаемого товара'!#REF!,"")</f>
        <v>#REF!</v>
      </c>
      <c r="F423" s="61" t="e">
        <f>IF(LEN('Описание предлагаемого товара'!#REF!)&gt;0,'Описание предлагаемого товара'!#REF!,"")</f>
        <v>#REF!</v>
      </c>
      <c r="G423" s="61" t="e">
        <f>IF(LEN('Описание предлагаемого товара'!#REF!)&gt;0,'Описание предлагаемого товара'!#REF!,"")</f>
        <v>#REF!</v>
      </c>
      <c r="H423" s="61" t="e">
        <f>IF(LEN('Описание предлагаемого товара'!#REF!)&gt;0,'Описание предлагаемого товара'!#REF!,"")</f>
        <v>#REF!</v>
      </c>
      <c r="I423" s="61" t="e">
        <f>IF(LEN('Описание предлагаемого товара'!#REF!)&gt;0,'Описание предлагаемого товара'!#REF!,"")</f>
        <v>#REF!</v>
      </c>
      <c r="J423" s="38" t="str">
        <f>IFERROR(VLOOKUP(B423,SAP!$A:$E,5,),"")</f>
        <v/>
      </c>
      <c r="K423" s="40" t="str">
        <f t="shared" si="3821"/>
        <v/>
      </c>
      <c r="L423" s="61" t="e">
        <f>IF(LEN('Описание предлагаемого товара'!#REF!)&gt;0,IFERROR('Описание предлагаемого товара'!#REF!*1,""),"")</f>
        <v>#REF!</v>
      </c>
      <c r="M423" s="39" t="str">
        <f>IFERROR(VLOOKUP(B423,SAP!$A:$E,2,),"")</f>
        <v/>
      </c>
      <c r="N423" s="41" t="str">
        <f t="shared" si="3957"/>
        <v/>
      </c>
      <c r="O423" s="39" t="str">
        <f t="shared" si="3808"/>
        <v/>
      </c>
      <c r="P423" s="36" t="e">
        <f>IF(LEN('Описание предлагаемого товара'!#REF!)&gt;0,'Описание предлагаемого товара'!#REF!,"")</f>
        <v>#REF!</v>
      </c>
      <c r="Q42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23" s="37" t="e">
        <f>IF(LEN('Описание предлагаемого товара'!#REF!)&gt;0,'Описание предлагаемого товара'!#REF!,"")</f>
        <v>#REF!</v>
      </c>
      <c r="S423" s="37" t="e">
        <f>IF(LEN('Описание предлагаемого товара'!#REF!)&gt;0,'Описание предлагаемого товара'!#REF!,"")</f>
        <v>#REF!</v>
      </c>
      <c r="T42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23" s="23" t="str">
        <f>IFERROR(VLOOKUP(CI423*1,Обработ.выгрузка_реестра_РФ!$A:$G,6,),"")</f>
        <v/>
      </c>
      <c r="V423" s="61" t="e">
        <f>IF(LEN('Описание предлагаемого товара'!#REF!)&gt;0,'Описание предлагаемого товара'!#REF!,"")</f>
        <v>#REF!</v>
      </c>
      <c r="W423" s="62" t="e">
        <f>IF(LEN('Описание предлагаемого товара'!#REF!)&gt;0,'Описание предлагаемого товара'!#REF!,"")</f>
        <v>#REF!</v>
      </c>
      <c r="X423" s="91" t="e">
        <f t="shared" ref="X423:Y423" si="4057">IFERROR(REPLACE(W423,FIND(CHAR(10),W423,1),1," "),W423)</f>
        <v>#REF!</v>
      </c>
      <c r="Y423" s="91" t="e">
        <f t="shared" si="4057"/>
        <v>#REF!</v>
      </c>
      <c r="Z423" s="91" t="e">
        <f t="shared" si="3823"/>
        <v>#REF!</v>
      </c>
      <c r="AA423" s="91" t="e">
        <f t="shared" si="3824"/>
        <v>#REF!</v>
      </c>
      <c r="AB423" s="91" t="e">
        <f t="shared" si="3825"/>
        <v>#REF!</v>
      </c>
      <c r="AC423" s="91" t="e">
        <f t="shared" ref="AC423:AF423" si="4058">IFERROR(REPLACE(AB423,FIND("  ",AB423,1),2," "),AB423)</f>
        <v>#REF!</v>
      </c>
      <c r="AD423" s="91" t="e">
        <f t="shared" si="4058"/>
        <v>#REF!</v>
      </c>
      <c r="AE423" s="91" t="e">
        <f t="shared" si="4058"/>
        <v>#REF!</v>
      </c>
      <c r="AF423" s="91" t="e">
        <f t="shared" si="4058"/>
        <v>#REF!</v>
      </c>
      <c r="AG423" s="23" t="str">
        <f>IFERROR(VLOOKUP(CI423*1,Обработ.выгрузка_реестра_РФ!$A:$G,4,),"")</f>
        <v/>
      </c>
      <c r="AH423" s="91" t="str">
        <f t="shared" ref="AH423:AI423" si="4059">IFERROR(REPLACE(AG423,FIND("-",AG423,1),1,"*"),AG423)</f>
        <v/>
      </c>
      <c r="AI423" s="91" t="str">
        <f t="shared" si="4059"/>
        <v/>
      </c>
      <c r="AJ423" s="27" t="str">
        <f t="shared" si="3923"/>
        <v/>
      </c>
      <c r="AK423" s="63" t="e">
        <f>IF(LEN('Описание предлагаемого товара'!#REF!)&gt;0,'Описание предлагаемого товара'!#REF!,"")</f>
        <v>#REF!</v>
      </c>
      <c r="AL423" s="91" t="e">
        <f t="shared" ref="AL423:AM423" si="4060">IFERROR(REPLACE(AK423,FIND(CHAR(10),AK423,1),1,""),AK423)</f>
        <v>#REF!</v>
      </c>
      <c r="AM423" s="91" t="e">
        <f t="shared" si="4060"/>
        <v>#REF!</v>
      </c>
      <c r="AN423" s="91" t="e">
        <f t="shared" ref="AN423:AR423" si="4061">IFERROR(REPLACE(AM423,FIND(" ",AM423,1),1,""),AM423)</f>
        <v>#REF!</v>
      </c>
      <c r="AO423" s="91" t="e">
        <f t="shared" si="4061"/>
        <v>#REF!</v>
      </c>
      <c r="AP423" s="91" t="e">
        <f t="shared" si="4061"/>
        <v>#REF!</v>
      </c>
      <c r="AQ423" s="91" t="e">
        <f t="shared" si="4061"/>
        <v>#REF!</v>
      </c>
      <c r="AR423" s="91" t="e">
        <f t="shared" si="4061"/>
        <v>#REF!</v>
      </c>
      <c r="AS423" s="91" t="e">
        <f t="shared" si="3830"/>
        <v>#REF!</v>
      </c>
      <c r="AT423" s="91" t="e">
        <f t="shared" si="3831"/>
        <v>#REF!</v>
      </c>
      <c r="AU423" s="32" t="e">
        <f t="shared" si="3814"/>
        <v>#REF!</v>
      </c>
      <c r="AV423" s="93" t="e">
        <f>'Описание предлагаемого товара'!#REF!</f>
        <v>#REF!</v>
      </c>
      <c r="AW423" s="91" t="e">
        <f>MIN(SEARCH({0,1,2,3,4,5,6,7,8,9},AV423&amp; "0123456789"))</f>
        <v>#REF!</v>
      </c>
      <c r="AX423" s="91" t="str">
        <f t="shared" si="3832"/>
        <v/>
      </c>
      <c r="AY423" s="91" t="str">
        <f t="shared" si="3833"/>
        <v/>
      </c>
      <c r="AZ423" s="91" t="str">
        <f t="shared" si="3834"/>
        <v/>
      </c>
      <c r="BA423" s="91" t="str">
        <f t="shared" si="3835"/>
        <v/>
      </c>
      <c r="BB423" s="91" t="str">
        <f t="shared" si="3836"/>
        <v/>
      </c>
      <c r="BC423" s="91" t="str">
        <f t="shared" si="3837"/>
        <v/>
      </c>
      <c r="BD423" s="91" t="str">
        <f t="shared" si="3838"/>
        <v/>
      </c>
      <c r="BE423" s="91" t="str">
        <f t="shared" si="3839"/>
        <v/>
      </c>
      <c r="BF423" s="91" t="str">
        <f t="shared" si="3840"/>
        <v/>
      </c>
      <c r="BG423" s="91" t="str">
        <f t="shared" si="3841"/>
        <v/>
      </c>
      <c r="BH423" s="91" t="str">
        <f t="shared" si="3842"/>
        <v/>
      </c>
      <c r="BI423" s="91" t="str">
        <f t="shared" si="3843"/>
        <v/>
      </c>
      <c r="BJ423" s="91" t="str">
        <f t="shared" si="3844"/>
        <v/>
      </c>
      <c r="BK423" s="91" t="str">
        <f t="shared" si="3845"/>
        <v/>
      </c>
      <c r="BL423" s="91" t="str">
        <f t="shared" si="3846"/>
        <v/>
      </c>
      <c r="BM423" s="91" t="str">
        <f t="shared" si="3847"/>
        <v/>
      </c>
      <c r="BN423" s="91" t="str">
        <f t="shared" si="3848"/>
        <v/>
      </c>
      <c r="BO423" s="91" t="str">
        <f t="shared" si="3849"/>
        <v/>
      </c>
      <c r="BP423" s="91" t="str">
        <f t="shared" si="3850"/>
        <v/>
      </c>
      <c r="BQ423" s="91" t="str">
        <f t="shared" si="3851"/>
        <v/>
      </c>
      <c r="BR423" s="91" t="str">
        <f t="shared" si="3852"/>
        <v/>
      </c>
      <c r="BS423" s="91" t="str">
        <f t="shared" si="3853"/>
        <v/>
      </c>
      <c r="BT423" s="91" t="str">
        <f t="shared" si="3854"/>
        <v/>
      </c>
      <c r="BU423" s="91" t="str">
        <f t="shared" si="3855"/>
        <v/>
      </c>
      <c r="BV423" s="91" t="str">
        <f t="shared" si="3856"/>
        <v/>
      </c>
      <c r="BW423" s="91" t="str">
        <f t="shared" si="3857"/>
        <v/>
      </c>
      <c r="BX423" s="91" t="str">
        <f t="shared" si="3858"/>
        <v/>
      </c>
      <c r="BY423" s="91" t="str">
        <f t="shared" si="3859"/>
        <v/>
      </c>
      <c r="BZ423" s="91" t="str">
        <f t="shared" si="3860"/>
        <v/>
      </c>
      <c r="CA423" s="91" t="str">
        <f t="shared" si="3861"/>
        <v/>
      </c>
      <c r="CB423" s="91" t="str">
        <f t="shared" si="3862"/>
        <v/>
      </c>
      <c r="CC423" s="91" t="str">
        <f t="shared" si="3863"/>
        <v/>
      </c>
      <c r="CD423" s="91" t="str">
        <f t="shared" si="3864"/>
        <v/>
      </c>
      <c r="CE423" s="91" t="str">
        <f t="shared" si="3865"/>
        <v/>
      </c>
      <c r="CF423" s="91" t="str">
        <f t="shared" si="3866"/>
        <v/>
      </c>
      <c r="CG423" s="91" t="str">
        <f t="shared" si="3867"/>
        <v/>
      </c>
      <c r="CH423" s="91" t="str">
        <f t="shared" si="3868"/>
        <v/>
      </c>
      <c r="CI423" s="91" t="str">
        <f t="shared" si="3869"/>
        <v>нет</v>
      </c>
      <c r="CJ423" s="63" t="e">
        <f>IF(LEN('Описание предлагаемого товара'!#REF!)&gt;0,'Описание предлагаемого товара'!#REF!,"")</f>
        <v>#REF!</v>
      </c>
      <c r="CK423" s="91" t="e">
        <f t="shared" ref="CK423:CL423" si="4062">IFERROR(REPLACE(CJ423,FIND(CHAR(10),CJ423,1),1,""),CJ423)</f>
        <v>#REF!</v>
      </c>
      <c r="CL423" s="91" t="e">
        <f t="shared" si="4062"/>
        <v>#REF!</v>
      </c>
      <c r="CM423" s="91" t="e">
        <f t="shared" si="3871"/>
        <v>#REF!</v>
      </c>
      <c r="CN423" s="91" t="e">
        <f t="shared" si="3872"/>
        <v>#REF!</v>
      </c>
      <c r="CO423" s="91" t="e">
        <f t="shared" si="3873"/>
        <v>#REF!</v>
      </c>
      <c r="CP423" s="90" t="e">
        <f>IF(AU423="Не указан реестровый номер (мера нац.режима Запрет)","",IF(CI423="нет","",IF(CU423="да","исключение(не смотрим баллы)",IFERROR(IF(CI423*1&gt;0,IFERROR(IF(VLOOKUP(CI423*1,Обработ.выгрузка_реестра_РФ!$A:$G,7,)=0,"Баллы не установлены",VLOOKUP(CI423*1,Обработ.выгрузка_реестра_РФ!$A:$G,7,)),IF(LEN(CI423)&gt;14,"","нет номера в реестре РФ")),""),IF(LEN(CI423)=0,"","Некорректный реестровый номер")))))</f>
        <v>#REF!</v>
      </c>
      <c r="CQ423" s="33" t="e">
        <f>IF(LEN(C423)&gt;0,IFERROR(IF(LEN(H423)&gt;0,IF(LEN(VLOOKUP(H423,'исключения(не_смотрим_баллы)'!$A:$C,1,))&gt;0,"да","нет"),"не введен ОКПД2"),"нет"),"")</f>
        <v>#REF!</v>
      </c>
      <c r="CR423" s="33" t="e">
        <f ca="1">IF(CQ423="да",IF(TODAY()&lt;VLOOKUP(H423,'исключения(не_смотрим_баллы)'!$A:$C,3,),"да","нет"),"")</f>
        <v>#REF!</v>
      </c>
      <c r="CS423" s="33" t="str">
        <f>IFERROR(IF(CQ423="да",IF(VLOOKUP(CI423*1,Обработ.выгрузка_реестра_РФ!$A:$G,2,)&lt;VLOOKUP(H423,'исключения(не_смотрим_баллы)'!$A:$C,2,),"да","нет"),""),"")</f>
        <v/>
      </c>
      <c r="CT423" s="24"/>
      <c r="CU423" s="33" t="e">
        <f t="shared" si="3885"/>
        <v>#REF!</v>
      </c>
      <c r="CV423" s="91" t="e">
        <f t="shared" si="3886"/>
        <v>#REF!</v>
      </c>
      <c r="CW423" s="27" t="e">
        <f t="shared" si="3887"/>
        <v>#REF!</v>
      </c>
      <c r="CX423" s="26" t="e">
        <f t="shared" si="3816"/>
        <v>#REF!</v>
      </c>
      <c r="CY423" s="64" t="e">
        <f>IF(LEN('Описание предлагаемого товара'!#REF!)&gt;0,'Описание предлагаемого товара'!#REF!,"")</f>
        <v>#REF!</v>
      </c>
      <c r="CZ423" s="95" t="e">
        <f t="shared" si="3874"/>
        <v>#REF!</v>
      </c>
      <c r="DA423" s="95" t="e">
        <f t="shared" ref="DA423" si="4063">IFERROR(REPLACE(CZ423,FIND(" ",CZ423,1),1,""),CZ423)</f>
        <v>#REF!</v>
      </c>
      <c r="DB423" s="95" t="e">
        <f t="shared" si="3818"/>
        <v>#REF!</v>
      </c>
      <c r="DC423" s="95" t="e">
        <f t="shared" ref="DC423:DD423" si="4064">IFERROR(REPLACE(DB423,FIND("г.",DB423,1),2,""),DB423)</f>
        <v>#REF!</v>
      </c>
      <c r="DD423" s="95" t="e">
        <f t="shared" si="4064"/>
        <v>#REF!</v>
      </c>
      <c r="DE423" s="95" t="e">
        <f t="shared" ref="DE423:DF423" si="4065">IFERROR(REPLACE(DD423,FIND("г",DD423,1),1,""),DD423)</f>
        <v>#REF!</v>
      </c>
      <c r="DF423" s="95" t="e">
        <f t="shared" si="4065"/>
        <v>#REF!</v>
      </c>
      <c r="DG423" s="95" t="e">
        <f t="shared" si="3891"/>
        <v>#REF!</v>
      </c>
      <c r="DH423" s="25" t="str">
        <f>IFERROR(VLOOKUP(CI423*1,Обработ.выгрузка_реестра_РФ!$A:$G,5,),"")</f>
        <v/>
      </c>
      <c r="DI423" s="27" t="str">
        <f t="shared" si="3901"/>
        <v/>
      </c>
      <c r="DJ423" s="27" t="str">
        <f t="shared" ca="1" si="3878"/>
        <v/>
      </c>
      <c r="DK423" s="63" t="e">
        <f>IF(LEN('Описание предлагаемого товара'!#REF!)&gt;0,'Описание предлагаемого товара'!#REF!,"")</f>
        <v>#REF!</v>
      </c>
      <c r="DL423" s="63" t="e">
        <f>IF(LEN('Описание предлагаемого товара'!#REF!)&gt;0,'Описание предлагаемого товара'!#REF!,"")</f>
        <v>#REF!</v>
      </c>
      <c r="DM423" s="32"/>
    </row>
    <row r="424" spans="1:117" ht="48.75" customHeight="1" x14ac:dyDescent="0.25">
      <c r="A424" s="61" t="e">
        <f>IF(LEN('Описание предлагаемого товара'!#REF!)&gt;0,'Описание предлагаемого товара'!#REF!,"")</f>
        <v>#REF!</v>
      </c>
      <c r="B424" s="65" t="e">
        <f>IF(LEN('Описание предлагаемого товара'!#REF!)&gt;0,'Описание предлагаемого товара'!#REF!,"")</f>
        <v>#REF!</v>
      </c>
      <c r="C424" s="61" t="e">
        <f>IF(LEN('Описание предлагаемого товара'!#REF!)&gt;0,'Описание предлагаемого товара'!#REF!,"")</f>
        <v>#REF!</v>
      </c>
      <c r="D424" s="61" t="e">
        <f>IF(LEN('Описание предлагаемого товара'!#REF!)&gt;0,'Описание предлагаемого товара'!#REF!,"")</f>
        <v>#REF!</v>
      </c>
      <c r="E424" s="61" t="e">
        <f>IF(LEN('Описание предлагаемого товара'!#REF!)&gt;0,'Описание предлагаемого товара'!#REF!,"")</f>
        <v>#REF!</v>
      </c>
      <c r="F424" s="61" t="e">
        <f>IF(LEN('Описание предлагаемого товара'!#REF!)&gt;0,'Описание предлагаемого товара'!#REF!,"")</f>
        <v>#REF!</v>
      </c>
      <c r="G424" s="61" t="e">
        <f>IF(LEN('Описание предлагаемого товара'!#REF!)&gt;0,'Описание предлагаемого товара'!#REF!,"")</f>
        <v>#REF!</v>
      </c>
      <c r="H424" s="61" t="e">
        <f>IF(LEN('Описание предлагаемого товара'!#REF!)&gt;0,'Описание предлагаемого товара'!#REF!,"")</f>
        <v>#REF!</v>
      </c>
      <c r="I424" s="61" t="e">
        <f>IF(LEN('Описание предлагаемого товара'!#REF!)&gt;0,'Описание предлагаемого товара'!#REF!,"")</f>
        <v>#REF!</v>
      </c>
      <c r="J424" s="38" t="str">
        <f>IFERROR(VLOOKUP(B424,SAP!$A:$E,5,),"")</f>
        <v/>
      </c>
      <c r="K424" s="40" t="str">
        <f t="shared" si="3821"/>
        <v/>
      </c>
      <c r="L424" s="61" t="e">
        <f>IF(LEN('Описание предлагаемого товара'!#REF!)&gt;0,IFERROR('Описание предлагаемого товара'!#REF!*1,""),"")</f>
        <v>#REF!</v>
      </c>
      <c r="M424" s="39" t="str">
        <f>IFERROR(VLOOKUP(B424,SAP!$A:$E,2,),"")</f>
        <v/>
      </c>
      <c r="N424" s="41" t="str">
        <f t="shared" si="3957"/>
        <v/>
      </c>
      <c r="O424" s="39" t="str">
        <f t="shared" si="3808"/>
        <v/>
      </c>
      <c r="P424" s="36" t="e">
        <f>IF(LEN('Описание предлагаемого товара'!#REF!)&gt;0,'Описание предлагаемого товара'!#REF!,"")</f>
        <v>#REF!</v>
      </c>
      <c r="Q42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24" s="37" t="e">
        <f>IF(LEN('Описание предлагаемого товара'!#REF!)&gt;0,'Описание предлагаемого товара'!#REF!,"")</f>
        <v>#REF!</v>
      </c>
      <c r="S424" s="37" t="e">
        <f>IF(LEN('Описание предлагаемого товара'!#REF!)&gt;0,'Описание предлагаемого товара'!#REF!,"")</f>
        <v>#REF!</v>
      </c>
      <c r="T42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24" s="23" t="str">
        <f>IFERROR(VLOOKUP(CI424*1,Обработ.выгрузка_реестра_РФ!$A:$G,6,),"")</f>
        <v/>
      </c>
      <c r="V424" s="61" t="e">
        <f>IF(LEN('Описание предлагаемого товара'!#REF!)&gt;0,'Описание предлагаемого товара'!#REF!,"")</f>
        <v>#REF!</v>
      </c>
      <c r="W424" s="62" t="e">
        <f>IF(LEN('Описание предлагаемого товара'!#REF!)&gt;0,'Описание предлагаемого товара'!#REF!,"")</f>
        <v>#REF!</v>
      </c>
      <c r="X424" s="91" t="e">
        <f t="shared" ref="X424:Y424" si="4066">IFERROR(REPLACE(W424,FIND(CHAR(10),W424,1),1," "),W424)</f>
        <v>#REF!</v>
      </c>
      <c r="Y424" s="91" t="e">
        <f t="shared" si="4066"/>
        <v>#REF!</v>
      </c>
      <c r="Z424" s="91" t="e">
        <f t="shared" si="3823"/>
        <v>#REF!</v>
      </c>
      <c r="AA424" s="91" t="e">
        <f t="shared" si="3824"/>
        <v>#REF!</v>
      </c>
      <c r="AB424" s="91" t="e">
        <f t="shared" si="3825"/>
        <v>#REF!</v>
      </c>
      <c r="AC424" s="91" t="e">
        <f t="shared" ref="AC424:AF424" si="4067">IFERROR(REPLACE(AB424,FIND("  ",AB424,1),2," "),AB424)</f>
        <v>#REF!</v>
      </c>
      <c r="AD424" s="91" t="e">
        <f t="shared" si="4067"/>
        <v>#REF!</v>
      </c>
      <c r="AE424" s="91" t="e">
        <f t="shared" si="4067"/>
        <v>#REF!</v>
      </c>
      <c r="AF424" s="91" t="e">
        <f t="shared" si="4067"/>
        <v>#REF!</v>
      </c>
      <c r="AG424" s="23" t="str">
        <f>IFERROR(VLOOKUP(CI424*1,Обработ.выгрузка_реестра_РФ!$A:$G,4,),"")</f>
        <v/>
      </c>
      <c r="AH424" s="91" t="str">
        <f t="shared" ref="AH424:AI424" si="4068">IFERROR(REPLACE(AG424,FIND("-",AG424,1),1,"*"),AG424)</f>
        <v/>
      </c>
      <c r="AI424" s="91" t="str">
        <f t="shared" si="4068"/>
        <v/>
      </c>
      <c r="AJ424" s="27" t="str">
        <f t="shared" si="3923"/>
        <v/>
      </c>
      <c r="AK424" s="63" t="e">
        <f>IF(LEN('Описание предлагаемого товара'!#REF!)&gt;0,'Описание предлагаемого товара'!#REF!,"")</f>
        <v>#REF!</v>
      </c>
      <c r="AL424" s="91" t="e">
        <f t="shared" ref="AL424:AM424" si="4069">IFERROR(REPLACE(AK424,FIND(CHAR(10),AK424,1),1,""),AK424)</f>
        <v>#REF!</v>
      </c>
      <c r="AM424" s="91" t="e">
        <f t="shared" si="4069"/>
        <v>#REF!</v>
      </c>
      <c r="AN424" s="91" t="e">
        <f t="shared" ref="AN424:AR424" si="4070">IFERROR(REPLACE(AM424,FIND(" ",AM424,1),1,""),AM424)</f>
        <v>#REF!</v>
      </c>
      <c r="AO424" s="91" t="e">
        <f t="shared" si="4070"/>
        <v>#REF!</v>
      </c>
      <c r="AP424" s="91" t="e">
        <f t="shared" si="4070"/>
        <v>#REF!</v>
      </c>
      <c r="AQ424" s="91" t="e">
        <f t="shared" si="4070"/>
        <v>#REF!</v>
      </c>
      <c r="AR424" s="91" t="e">
        <f t="shared" si="4070"/>
        <v>#REF!</v>
      </c>
      <c r="AS424" s="91" t="e">
        <f t="shared" si="3830"/>
        <v>#REF!</v>
      </c>
      <c r="AT424" s="91" t="e">
        <f t="shared" si="3831"/>
        <v>#REF!</v>
      </c>
      <c r="AU424" s="32" t="e">
        <f t="shared" si="3814"/>
        <v>#REF!</v>
      </c>
      <c r="AV424" s="93" t="e">
        <f>'Описание предлагаемого товара'!#REF!</f>
        <v>#REF!</v>
      </c>
      <c r="AW424" s="91" t="e">
        <f>MIN(SEARCH({0,1,2,3,4,5,6,7,8,9},AV424&amp; "0123456789"))</f>
        <v>#REF!</v>
      </c>
      <c r="AX424" s="91" t="str">
        <f t="shared" si="3832"/>
        <v/>
      </c>
      <c r="AY424" s="91" t="str">
        <f t="shared" si="3833"/>
        <v/>
      </c>
      <c r="AZ424" s="91" t="str">
        <f t="shared" si="3834"/>
        <v/>
      </c>
      <c r="BA424" s="91" t="str">
        <f t="shared" si="3835"/>
        <v/>
      </c>
      <c r="BB424" s="91" t="str">
        <f t="shared" si="3836"/>
        <v/>
      </c>
      <c r="BC424" s="91" t="str">
        <f t="shared" si="3837"/>
        <v/>
      </c>
      <c r="BD424" s="91" t="str">
        <f t="shared" si="3838"/>
        <v/>
      </c>
      <c r="BE424" s="91" t="str">
        <f t="shared" si="3839"/>
        <v/>
      </c>
      <c r="BF424" s="91" t="str">
        <f t="shared" si="3840"/>
        <v/>
      </c>
      <c r="BG424" s="91" t="str">
        <f t="shared" si="3841"/>
        <v/>
      </c>
      <c r="BH424" s="91" t="str">
        <f t="shared" si="3842"/>
        <v/>
      </c>
      <c r="BI424" s="91" t="str">
        <f t="shared" si="3843"/>
        <v/>
      </c>
      <c r="BJ424" s="91" t="str">
        <f t="shared" si="3844"/>
        <v/>
      </c>
      <c r="BK424" s="91" t="str">
        <f t="shared" si="3845"/>
        <v/>
      </c>
      <c r="BL424" s="91" t="str">
        <f t="shared" si="3846"/>
        <v/>
      </c>
      <c r="BM424" s="91" t="str">
        <f t="shared" si="3847"/>
        <v/>
      </c>
      <c r="BN424" s="91" t="str">
        <f t="shared" si="3848"/>
        <v/>
      </c>
      <c r="BO424" s="91" t="str">
        <f t="shared" si="3849"/>
        <v/>
      </c>
      <c r="BP424" s="91" t="str">
        <f t="shared" si="3850"/>
        <v/>
      </c>
      <c r="BQ424" s="91" t="str">
        <f t="shared" si="3851"/>
        <v/>
      </c>
      <c r="BR424" s="91" t="str">
        <f t="shared" si="3852"/>
        <v/>
      </c>
      <c r="BS424" s="91" t="str">
        <f t="shared" si="3853"/>
        <v/>
      </c>
      <c r="BT424" s="91" t="str">
        <f t="shared" si="3854"/>
        <v/>
      </c>
      <c r="BU424" s="91" t="str">
        <f t="shared" si="3855"/>
        <v/>
      </c>
      <c r="BV424" s="91" t="str">
        <f t="shared" si="3856"/>
        <v/>
      </c>
      <c r="BW424" s="91" t="str">
        <f t="shared" si="3857"/>
        <v/>
      </c>
      <c r="BX424" s="91" t="str">
        <f t="shared" si="3858"/>
        <v/>
      </c>
      <c r="BY424" s="91" t="str">
        <f t="shared" si="3859"/>
        <v/>
      </c>
      <c r="BZ424" s="91" t="str">
        <f t="shared" si="3860"/>
        <v/>
      </c>
      <c r="CA424" s="91" t="str">
        <f t="shared" si="3861"/>
        <v/>
      </c>
      <c r="CB424" s="91" t="str">
        <f t="shared" si="3862"/>
        <v/>
      </c>
      <c r="CC424" s="91" t="str">
        <f t="shared" si="3863"/>
        <v/>
      </c>
      <c r="CD424" s="91" t="str">
        <f t="shared" si="3864"/>
        <v/>
      </c>
      <c r="CE424" s="91" t="str">
        <f t="shared" si="3865"/>
        <v/>
      </c>
      <c r="CF424" s="91" t="str">
        <f t="shared" si="3866"/>
        <v/>
      </c>
      <c r="CG424" s="91" t="str">
        <f t="shared" si="3867"/>
        <v/>
      </c>
      <c r="CH424" s="91" t="str">
        <f t="shared" si="3868"/>
        <v/>
      </c>
      <c r="CI424" s="91" t="str">
        <f t="shared" si="3869"/>
        <v>нет</v>
      </c>
      <c r="CJ424" s="63" t="e">
        <f>IF(LEN('Описание предлагаемого товара'!#REF!)&gt;0,'Описание предлагаемого товара'!#REF!,"")</f>
        <v>#REF!</v>
      </c>
      <c r="CK424" s="91" t="e">
        <f t="shared" ref="CK424:CL424" si="4071">IFERROR(REPLACE(CJ424,FIND(CHAR(10),CJ424,1),1,""),CJ424)</f>
        <v>#REF!</v>
      </c>
      <c r="CL424" s="91" t="e">
        <f t="shared" si="4071"/>
        <v>#REF!</v>
      </c>
      <c r="CM424" s="91" t="e">
        <f t="shared" si="3871"/>
        <v>#REF!</v>
      </c>
      <c r="CN424" s="91" t="e">
        <f t="shared" si="3872"/>
        <v>#REF!</v>
      </c>
      <c r="CO424" s="91" t="e">
        <f t="shared" si="3873"/>
        <v>#REF!</v>
      </c>
      <c r="CP424" s="90" t="e">
        <f>IF(AU424="Не указан реестровый номер (мера нац.режима Запрет)","",IF(CI424="нет","",IF(CU424="да","исключение(не смотрим баллы)",IFERROR(IF(CI424*1&gt;0,IFERROR(IF(VLOOKUP(CI424*1,Обработ.выгрузка_реестра_РФ!$A:$G,7,)=0,"Баллы не установлены",VLOOKUP(CI424*1,Обработ.выгрузка_реестра_РФ!$A:$G,7,)),IF(LEN(CI424)&gt;14,"","нет номера в реестре РФ")),""),IF(LEN(CI424)=0,"","Некорректный реестровый номер")))))</f>
        <v>#REF!</v>
      </c>
      <c r="CQ424" s="33" t="e">
        <f>IF(LEN(C424)&gt;0,IFERROR(IF(LEN(H424)&gt;0,IF(LEN(VLOOKUP(H424,'исключения(не_смотрим_баллы)'!$A:$C,1,))&gt;0,"да","нет"),"не введен ОКПД2"),"нет"),"")</f>
        <v>#REF!</v>
      </c>
      <c r="CR424" s="33" t="e">
        <f ca="1">IF(CQ424="да",IF(TODAY()&lt;VLOOKUP(H424,'исключения(не_смотрим_баллы)'!$A:$C,3,),"да","нет"),"")</f>
        <v>#REF!</v>
      </c>
      <c r="CS424" s="33" t="str">
        <f>IFERROR(IF(CQ424="да",IF(VLOOKUP(CI424*1,Обработ.выгрузка_реестра_РФ!$A:$G,2,)&lt;VLOOKUP(H424,'исключения(не_смотрим_баллы)'!$A:$C,2,),"да","нет"),""),"")</f>
        <v/>
      </c>
      <c r="CT424" s="24"/>
      <c r="CU424" s="33" t="e">
        <f t="shared" si="3885"/>
        <v>#REF!</v>
      </c>
      <c r="CV424" s="91" t="e">
        <f t="shared" si="3886"/>
        <v>#REF!</v>
      </c>
      <c r="CW424" s="27" t="e">
        <f t="shared" si="3887"/>
        <v>#REF!</v>
      </c>
      <c r="CX424" s="26" t="e">
        <f t="shared" si="3816"/>
        <v>#REF!</v>
      </c>
      <c r="CY424" s="64" t="e">
        <f>IF(LEN('Описание предлагаемого товара'!#REF!)&gt;0,'Описание предлагаемого товара'!#REF!,"")</f>
        <v>#REF!</v>
      </c>
      <c r="CZ424" s="95" t="e">
        <f t="shared" si="3874"/>
        <v>#REF!</v>
      </c>
      <c r="DA424" s="95" t="e">
        <f t="shared" ref="DA424" si="4072">IFERROR(REPLACE(CZ424,FIND(" ",CZ424,1),1,""),CZ424)</f>
        <v>#REF!</v>
      </c>
      <c r="DB424" s="95" t="e">
        <f t="shared" si="3818"/>
        <v>#REF!</v>
      </c>
      <c r="DC424" s="95" t="e">
        <f t="shared" ref="DC424:DD424" si="4073">IFERROR(REPLACE(DB424,FIND("г.",DB424,1),2,""),DB424)</f>
        <v>#REF!</v>
      </c>
      <c r="DD424" s="95" t="e">
        <f t="shared" si="4073"/>
        <v>#REF!</v>
      </c>
      <c r="DE424" s="95" t="e">
        <f t="shared" ref="DE424:DF424" si="4074">IFERROR(REPLACE(DD424,FIND("г",DD424,1),1,""),DD424)</f>
        <v>#REF!</v>
      </c>
      <c r="DF424" s="95" t="e">
        <f t="shared" si="4074"/>
        <v>#REF!</v>
      </c>
      <c r="DG424" s="95" t="e">
        <f t="shared" si="3891"/>
        <v>#REF!</v>
      </c>
      <c r="DH424" s="25" t="str">
        <f>IFERROR(VLOOKUP(CI424*1,Обработ.выгрузка_реестра_РФ!$A:$G,5,),"")</f>
        <v/>
      </c>
      <c r="DI424" s="27" t="str">
        <f t="shared" si="3901"/>
        <v/>
      </c>
      <c r="DJ424" s="27" t="str">
        <f t="shared" ca="1" si="3878"/>
        <v/>
      </c>
      <c r="DK424" s="63" t="e">
        <f>IF(LEN('Описание предлагаемого товара'!#REF!)&gt;0,'Описание предлагаемого товара'!#REF!,"")</f>
        <v>#REF!</v>
      </c>
      <c r="DL424" s="63" t="e">
        <f>IF(LEN('Описание предлагаемого товара'!#REF!)&gt;0,'Описание предлагаемого товара'!#REF!,"")</f>
        <v>#REF!</v>
      </c>
      <c r="DM424" s="32"/>
    </row>
    <row r="425" spans="1:117" ht="48.75" customHeight="1" x14ac:dyDescent="0.25">
      <c r="A425" s="61" t="e">
        <f>IF(LEN('Описание предлагаемого товара'!#REF!)&gt;0,'Описание предлагаемого товара'!#REF!,"")</f>
        <v>#REF!</v>
      </c>
      <c r="B425" s="65" t="e">
        <f>IF(LEN('Описание предлагаемого товара'!#REF!)&gt;0,'Описание предлагаемого товара'!#REF!,"")</f>
        <v>#REF!</v>
      </c>
      <c r="C425" s="61" t="e">
        <f>IF(LEN('Описание предлагаемого товара'!#REF!)&gt;0,'Описание предлагаемого товара'!#REF!,"")</f>
        <v>#REF!</v>
      </c>
      <c r="D425" s="61" t="e">
        <f>IF(LEN('Описание предлагаемого товара'!#REF!)&gt;0,'Описание предлагаемого товара'!#REF!,"")</f>
        <v>#REF!</v>
      </c>
      <c r="E425" s="61" t="e">
        <f>IF(LEN('Описание предлагаемого товара'!#REF!)&gt;0,'Описание предлагаемого товара'!#REF!,"")</f>
        <v>#REF!</v>
      </c>
      <c r="F425" s="61" t="e">
        <f>IF(LEN('Описание предлагаемого товара'!#REF!)&gt;0,'Описание предлагаемого товара'!#REF!,"")</f>
        <v>#REF!</v>
      </c>
      <c r="G425" s="61" t="e">
        <f>IF(LEN('Описание предлагаемого товара'!#REF!)&gt;0,'Описание предлагаемого товара'!#REF!,"")</f>
        <v>#REF!</v>
      </c>
      <c r="H425" s="61" t="e">
        <f>IF(LEN('Описание предлагаемого товара'!#REF!)&gt;0,'Описание предлагаемого товара'!#REF!,"")</f>
        <v>#REF!</v>
      </c>
      <c r="I425" s="61" t="e">
        <f>IF(LEN('Описание предлагаемого товара'!#REF!)&gt;0,'Описание предлагаемого товара'!#REF!,"")</f>
        <v>#REF!</v>
      </c>
      <c r="J425" s="38" t="str">
        <f>IFERROR(VLOOKUP(B425,SAP!$A:$E,5,),"")</f>
        <v/>
      </c>
      <c r="K425" s="40" t="str">
        <f t="shared" si="3821"/>
        <v/>
      </c>
      <c r="L425" s="61" t="e">
        <f>IF(LEN('Описание предлагаемого товара'!#REF!)&gt;0,IFERROR('Описание предлагаемого товара'!#REF!*1,""),"")</f>
        <v>#REF!</v>
      </c>
      <c r="M425" s="39" t="str">
        <f>IFERROR(VLOOKUP(B425,SAP!$A:$E,2,),"")</f>
        <v/>
      </c>
      <c r="N425" s="41" t="str">
        <f t="shared" si="3957"/>
        <v/>
      </c>
      <c r="O425" s="39" t="str">
        <f t="shared" si="3808"/>
        <v/>
      </c>
      <c r="P425" s="36" t="e">
        <f>IF(LEN('Описание предлагаемого товара'!#REF!)&gt;0,'Описание предлагаемого товара'!#REF!,"")</f>
        <v>#REF!</v>
      </c>
      <c r="Q42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25" s="37" t="e">
        <f>IF(LEN('Описание предлагаемого товара'!#REF!)&gt;0,'Описание предлагаемого товара'!#REF!,"")</f>
        <v>#REF!</v>
      </c>
      <c r="S425" s="37" t="e">
        <f>IF(LEN('Описание предлагаемого товара'!#REF!)&gt;0,'Описание предлагаемого товара'!#REF!,"")</f>
        <v>#REF!</v>
      </c>
      <c r="T42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25" s="23" t="str">
        <f>IFERROR(VLOOKUP(CI425*1,Обработ.выгрузка_реестра_РФ!$A:$G,6,),"")</f>
        <v/>
      </c>
      <c r="V425" s="61" t="e">
        <f>IF(LEN('Описание предлагаемого товара'!#REF!)&gt;0,'Описание предлагаемого товара'!#REF!,"")</f>
        <v>#REF!</v>
      </c>
      <c r="W425" s="62" t="e">
        <f>IF(LEN('Описание предлагаемого товара'!#REF!)&gt;0,'Описание предлагаемого товара'!#REF!,"")</f>
        <v>#REF!</v>
      </c>
      <c r="X425" s="91" t="e">
        <f t="shared" ref="X425:Y425" si="4075">IFERROR(REPLACE(W425,FIND(CHAR(10),W425,1),1," "),W425)</f>
        <v>#REF!</v>
      </c>
      <c r="Y425" s="91" t="e">
        <f t="shared" si="4075"/>
        <v>#REF!</v>
      </c>
      <c r="Z425" s="91" t="e">
        <f t="shared" si="3823"/>
        <v>#REF!</v>
      </c>
      <c r="AA425" s="91" t="e">
        <f t="shared" si="3824"/>
        <v>#REF!</v>
      </c>
      <c r="AB425" s="91" t="e">
        <f t="shared" si="3825"/>
        <v>#REF!</v>
      </c>
      <c r="AC425" s="91" t="e">
        <f t="shared" ref="AC425:AF425" si="4076">IFERROR(REPLACE(AB425,FIND("  ",AB425,1),2," "),AB425)</f>
        <v>#REF!</v>
      </c>
      <c r="AD425" s="91" t="e">
        <f t="shared" si="4076"/>
        <v>#REF!</v>
      </c>
      <c r="AE425" s="91" t="e">
        <f t="shared" si="4076"/>
        <v>#REF!</v>
      </c>
      <c r="AF425" s="91" t="e">
        <f t="shared" si="4076"/>
        <v>#REF!</v>
      </c>
      <c r="AG425" s="23" t="str">
        <f>IFERROR(VLOOKUP(CI425*1,Обработ.выгрузка_реестра_РФ!$A:$G,4,),"")</f>
        <v/>
      </c>
      <c r="AH425" s="91" t="str">
        <f t="shared" ref="AH425:AI425" si="4077">IFERROR(REPLACE(AG425,FIND("-",AG425,1),1,"*"),AG425)</f>
        <v/>
      </c>
      <c r="AI425" s="91" t="str">
        <f t="shared" si="4077"/>
        <v/>
      </c>
      <c r="AJ425" s="27" t="str">
        <f t="shared" si="3923"/>
        <v/>
      </c>
      <c r="AK425" s="63" t="e">
        <f>IF(LEN('Описание предлагаемого товара'!#REF!)&gt;0,'Описание предлагаемого товара'!#REF!,"")</f>
        <v>#REF!</v>
      </c>
      <c r="AL425" s="91" t="e">
        <f t="shared" ref="AL425:AM425" si="4078">IFERROR(REPLACE(AK425,FIND(CHAR(10),AK425,1),1,""),AK425)</f>
        <v>#REF!</v>
      </c>
      <c r="AM425" s="91" t="e">
        <f t="shared" si="4078"/>
        <v>#REF!</v>
      </c>
      <c r="AN425" s="91" t="e">
        <f t="shared" ref="AN425:AR425" si="4079">IFERROR(REPLACE(AM425,FIND(" ",AM425,1),1,""),AM425)</f>
        <v>#REF!</v>
      </c>
      <c r="AO425" s="91" t="e">
        <f t="shared" si="4079"/>
        <v>#REF!</v>
      </c>
      <c r="AP425" s="91" t="e">
        <f t="shared" si="4079"/>
        <v>#REF!</v>
      </c>
      <c r="AQ425" s="91" t="e">
        <f t="shared" si="4079"/>
        <v>#REF!</v>
      </c>
      <c r="AR425" s="91" t="e">
        <f t="shared" si="4079"/>
        <v>#REF!</v>
      </c>
      <c r="AS425" s="91" t="e">
        <f t="shared" si="3830"/>
        <v>#REF!</v>
      </c>
      <c r="AT425" s="91" t="e">
        <f t="shared" si="3831"/>
        <v>#REF!</v>
      </c>
      <c r="AU425" s="32" t="e">
        <f t="shared" si="3814"/>
        <v>#REF!</v>
      </c>
      <c r="AV425" s="93" t="e">
        <f>'Описание предлагаемого товара'!#REF!</f>
        <v>#REF!</v>
      </c>
      <c r="AW425" s="91" t="e">
        <f>MIN(SEARCH({0,1,2,3,4,5,6,7,8,9},AV425&amp; "0123456789"))</f>
        <v>#REF!</v>
      </c>
      <c r="AX425" s="91" t="str">
        <f t="shared" si="3832"/>
        <v/>
      </c>
      <c r="AY425" s="91" t="str">
        <f t="shared" si="3833"/>
        <v/>
      </c>
      <c r="AZ425" s="91" t="str">
        <f t="shared" si="3834"/>
        <v/>
      </c>
      <c r="BA425" s="91" t="str">
        <f t="shared" si="3835"/>
        <v/>
      </c>
      <c r="BB425" s="91" t="str">
        <f t="shared" si="3836"/>
        <v/>
      </c>
      <c r="BC425" s="91" t="str">
        <f t="shared" si="3837"/>
        <v/>
      </c>
      <c r="BD425" s="91" t="str">
        <f t="shared" si="3838"/>
        <v/>
      </c>
      <c r="BE425" s="91" t="str">
        <f t="shared" si="3839"/>
        <v/>
      </c>
      <c r="BF425" s="91" t="str">
        <f t="shared" si="3840"/>
        <v/>
      </c>
      <c r="BG425" s="91" t="str">
        <f t="shared" si="3841"/>
        <v/>
      </c>
      <c r="BH425" s="91" t="str">
        <f t="shared" si="3842"/>
        <v/>
      </c>
      <c r="BI425" s="91" t="str">
        <f t="shared" si="3843"/>
        <v/>
      </c>
      <c r="BJ425" s="91" t="str">
        <f t="shared" si="3844"/>
        <v/>
      </c>
      <c r="BK425" s="91" t="str">
        <f t="shared" si="3845"/>
        <v/>
      </c>
      <c r="BL425" s="91" t="str">
        <f t="shared" si="3846"/>
        <v/>
      </c>
      <c r="BM425" s="91" t="str">
        <f t="shared" si="3847"/>
        <v/>
      </c>
      <c r="BN425" s="91" t="str">
        <f t="shared" si="3848"/>
        <v/>
      </c>
      <c r="BO425" s="91" t="str">
        <f t="shared" si="3849"/>
        <v/>
      </c>
      <c r="BP425" s="91" t="str">
        <f t="shared" si="3850"/>
        <v/>
      </c>
      <c r="BQ425" s="91" t="str">
        <f t="shared" si="3851"/>
        <v/>
      </c>
      <c r="BR425" s="91" t="str">
        <f t="shared" si="3852"/>
        <v/>
      </c>
      <c r="BS425" s="91" t="str">
        <f t="shared" si="3853"/>
        <v/>
      </c>
      <c r="BT425" s="91" t="str">
        <f t="shared" si="3854"/>
        <v/>
      </c>
      <c r="BU425" s="91" t="str">
        <f t="shared" si="3855"/>
        <v/>
      </c>
      <c r="BV425" s="91" t="str">
        <f t="shared" si="3856"/>
        <v/>
      </c>
      <c r="BW425" s="91" t="str">
        <f t="shared" si="3857"/>
        <v/>
      </c>
      <c r="BX425" s="91" t="str">
        <f t="shared" si="3858"/>
        <v/>
      </c>
      <c r="BY425" s="91" t="str">
        <f t="shared" si="3859"/>
        <v/>
      </c>
      <c r="BZ425" s="91" t="str">
        <f t="shared" si="3860"/>
        <v/>
      </c>
      <c r="CA425" s="91" t="str">
        <f t="shared" si="3861"/>
        <v/>
      </c>
      <c r="CB425" s="91" t="str">
        <f t="shared" si="3862"/>
        <v/>
      </c>
      <c r="CC425" s="91" t="str">
        <f t="shared" si="3863"/>
        <v/>
      </c>
      <c r="CD425" s="91" t="str">
        <f t="shared" si="3864"/>
        <v/>
      </c>
      <c r="CE425" s="91" t="str">
        <f t="shared" si="3865"/>
        <v/>
      </c>
      <c r="CF425" s="91" t="str">
        <f t="shared" si="3866"/>
        <v/>
      </c>
      <c r="CG425" s="91" t="str">
        <f t="shared" si="3867"/>
        <v/>
      </c>
      <c r="CH425" s="91" t="str">
        <f t="shared" si="3868"/>
        <v/>
      </c>
      <c r="CI425" s="91" t="str">
        <f t="shared" si="3869"/>
        <v>нет</v>
      </c>
      <c r="CJ425" s="63" t="e">
        <f>IF(LEN('Описание предлагаемого товара'!#REF!)&gt;0,'Описание предлагаемого товара'!#REF!,"")</f>
        <v>#REF!</v>
      </c>
      <c r="CK425" s="91" t="e">
        <f t="shared" ref="CK425:CL425" si="4080">IFERROR(REPLACE(CJ425,FIND(CHAR(10),CJ425,1),1,""),CJ425)</f>
        <v>#REF!</v>
      </c>
      <c r="CL425" s="91" t="e">
        <f t="shared" si="4080"/>
        <v>#REF!</v>
      </c>
      <c r="CM425" s="91" t="e">
        <f t="shared" si="3871"/>
        <v>#REF!</v>
      </c>
      <c r="CN425" s="91" t="e">
        <f t="shared" si="3872"/>
        <v>#REF!</v>
      </c>
      <c r="CO425" s="91" t="e">
        <f t="shared" si="3873"/>
        <v>#REF!</v>
      </c>
      <c r="CP425" s="90" t="e">
        <f>IF(AU425="Не указан реестровый номер (мера нац.режима Запрет)","",IF(CI425="нет","",IF(CU425="да","исключение(не смотрим баллы)",IFERROR(IF(CI425*1&gt;0,IFERROR(IF(VLOOKUP(CI425*1,Обработ.выгрузка_реестра_РФ!$A:$G,7,)=0,"Баллы не установлены",VLOOKUP(CI425*1,Обработ.выгрузка_реестра_РФ!$A:$G,7,)),IF(LEN(CI425)&gt;14,"","нет номера в реестре РФ")),""),IF(LEN(CI425)=0,"","Некорректный реестровый номер")))))</f>
        <v>#REF!</v>
      </c>
      <c r="CQ425" s="33" t="e">
        <f>IF(LEN(C425)&gt;0,IFERROR(IF(LEN(H425)&gt;0,IF(LEN(VLOOKUP(H425,'исключения(не_смотрим_баллы)'!$A:$C,1,))&gt;0,"да","нет"),"не введен ОКПД2"),"нет"),"")</f>
        <v>#REF!</v>
      </c>
      <c r="CR425" s="33" t="e">
        <f ca="1">IF(CQ425="да",IF(TODAY()&lt;VLOOKUP(H425,'исключения(не_смотрим_баллы)'!$A:$C,3,),"да","нет"),"")</f>
        <v>#REF!</v>
      </c>
      <c r="CS425" s="33" t="str">
        <f>IFERROR(IF(CQ425="да",IF(VLOOKUP(CI425*1,Обработ.выгрузка_реестра_РФ!$A:$G,2,)&lt;VLOOKUP(H425,'исключения(не_смотрим_баллы)'!$A:$C,2,),"да","нет"),""),"")</f>
        <v/>
      </c>
      <c r="CT425" s="24"/>
      <c r="CU425" s="33" t="e">
        <f t="shared" si="3885"/>
        <v>#REF!</v>
      </c>
      <c r="CV425" s="91" t="e">
        <f t="shared" si="3886"/>
        <v>#REF!</v>
      </c>
      <c r="CW425" s="27" t="e">
        <f t="shared" si="3887"/>
        <v>#REF!</v>
      </c>
      <c r="CX425" s="26" t="e">
        <f t="shared" si="3816"/>
        <v>#REF!</v>
      </c>
      <c r="CY425" s="64" t="e">
        <f>IF(LEN('Описание предлагаемого товара'!#REF!)&gt;0,'Описание предлагаемого товара'!#REF!,"")</f>
        <v>#REF!</v>
      </c>
      <c r="CZ425" s="95" t="e">
        <f t="shared" si="3874"/>
        <v>#REF!</v>
      </c>
      <c r="DA425" s="95" t="e">
        <f t="shared" ref="DA425" si="4081">IFERROR(REPLACE(CZ425,FIND(" ",CZ425,1),1,""),CZ425)</f>
        <v>#REF!</v>
      </c>
      <c r="DB425" s="95" t="e">
        <f t="shared" si="3818"/>
        <v>#REF!</v>
      </c>
      <c r="DC425" s="95" t="e">
        <f t="shared" ref="DC425:DD425" si="4082">IFERROR(REPLACE(DB425,FIND("г.",DB425,1),2,""),DB425)</f>
        <v>#REF!</v>
      </c>
      <c r="DD425" s="95" t="e">
        <f t="shared" si="4082"/>
        <v>#REF!</v>
      </c>
      <c r="DE425" s="95" t="e">
        <f t="shared" ref="DE425:DF425" si="4083">IFERROR(REPLACE(DD425,FIND("г",DD425,1),1,""),DD425)</f>
        <v>#REF!</v>
      </c>
      <c r="DF425" s="95" t="e">
        <f t="shared" si="4083"/>
        <v>#REF!</v>
      </c>
      <c r="DG425" s="95" t="e">
        <f t="shared" si="3891"/>
        <v>#REF!</v>
      </c>
      <c r="DH425" s="25" t="str">
        <f>IFERROR(VLOOKUP(CI425*1,Обработ.выгрузка_реестра_РФ!$A:$G,5,),"")</f>
        <v/>
      </c>
      <c r="DI425" s="27" t="str">
        <f t="shared" si="3901"/>
        <v/>
      </c>
      <c r="DJ425" s="27" t="str">
        <f t="shared" ca="1" si="3878"/>
        <v/>
      </c>
      <c r="DK425" s="63" t="e">
        <f>IF(LEN('Описание предлагаемого товара'!#REF!)&gt;0,'Описание предлагаемого товара'!#REF!,"")</f>
        <v>#REF!</v>
      </c>
      <c r="DL425" s="63" t="e">
        <f>IF(LEN('Описание предлагаемого товара'!#REF!)&gt;0,'Описание предлагаемого товара'!#REF!,"")</f>
        <v>#REF!</v>
      </c>
      <c r="DM425" s="32"/>
    </row>
    <row r="426" spans="1:117" ht="48.75" customHeight="1" x14ac:dyDescent="0.25">
      <c r="A426" s="61" t="e">
        <f>IF(LEN('Описание предлагаемого товара'!#REF!)&gt;0,'Описание предлагаемого товара'!#REF!,"")</f>
        <v>#REF!</v>
      </c>
      <c r="B426" s="65" t="e">
        <f>IF(LEN('Описание предлагаемого товара'!#REF!)&gt;0,'Описание предлагаемого товара'!#REF!,"")</f>
        <v>#REF!</v>
      </c>
      <c r="C426" s="61" t="e">
        <f>IF(LEN('Описание предлагаемого товара'!#REF!)&gt;0,'Описание предлагаемого товара'!#REF!,"")</f>
        <v>#REF!</v>
      </c>
      <c r="D426" s="61" t="e">
        <f>IF(LEN('Описание предлагаемого товара'!#REF!)&gt;0,'Описание предлагаемого товара'!#REF!,"")</f>
        <v>#REF!</v>
      </c>
      <c r="E426" s="61" t="e">
        <f>IF(LEN('Описание предлагаемого товара'!#REF!)&gt;0,'Описание предлагаемого товара'!#REF!,"")</f>
        <v>#REF!</v>
      </c>
      <c r="F426" s="61" t="e">
        <f>IF(LEN('Описание предлагаемого товара'!#REF!)&gt;0,'Описание предлагаемого товара'!#REF!,"")</f>
        <v>#REF!</v>
      </c>
      <c r="G426" s="61" t="e">
        <f>IF(LEN('Описание предлагаемого товара'!#REF!)&gt;0,'Описание предлагаемого товара'!#REF!,"")</f>
        <v>#REF!</v>
      </c>
      <c r="H426" s="61" t="e">
        <f>IF(LEN('Описание предлагаемого товара'!#REF!)&gt;0,'Описание предлагаемого товара'!#REF!,"")</f>
        <v>#REF!</v>
      </c>
      <c r="I426" s="61" t="e">
        <f>IF(LEN('Описание предлагаемого товара'!#REF!)&gt;0,'Описание предлагаемого товара'!#REF!,"")</f>
        <v>#REF!</v>
      </c>
      <c r="J426" s="38" t="str">
        <f>IFERROR(VLOOKUP(B426,SAP!$A:$E,5,),"")</f>
        <v/>
      </c>
      <c r="K426" s="40" t="str">
        <f t="shared" si="3821"/>
        <v/>
      </c>
      <c r="L426" s="61" t="e">
        <f>IF(LEN('Описание предлагаемого товара'!#REF!)&gt;0,IFERROR('Описание предлагаемого товара'!#REF!*1,""),"")</f>
        <v>#REF!</v>
      </c>
      <c r="M426" s="39" t="str">
        <f>IFERROR(VLOOKUP(B426,SAP!$A:$E,2,),"")</f>
        <v/>
      </c>
      <c r="N426" s="41" t="str">
        <f t="shared" si="3957"/>
        <v/>
      </c>
      <c r="O426" s="39" t="str">
        <f t="shared" si="3808"/>
        <v/>
      </c>
      <c r="P426" s="36" t="e">
        <f>IF(LEN('Описание предлагаемого товара'!#REF!)&gt;0,'Описание предлагаемого товара'!#REF!,"")</f>
        <v>#REF!</v>
      </c>
      <c r="Q42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26" s="37" t="e">
        <f>IF(LEN('Описание предлагаемого товара'!#REF!)&gt;0,'Описание предлагаемого товара'!#REF!,"")</f>
        <v>#REF!</v>
      </c>
      <c r="S426" s="37" t="e">
        <f>IF(LEN('Описание предлагаемого товара'!#REF!)&gt;0,'Описание предлагаемого товара'!#REF!,"")</f>
        <v>#REF!</v>
      </c>
      <c r="T42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26" s="23" t="str">
        <f>IFERROR(VLOOKUP(CI426*1,Обработ.выгрузка_реестра_РФ!$A:$G,6,),"")</f>
        <v/>
      </c>
      <c r="V426" s="61" t="e">
        <f>IF(LEN('Описание предлагаемого товара'!#REF!)&gt;0,'Описание предлагаемого товара'!#REF!,"")</f>
        <v>#REF!</v>
      </c>
      <c r="W426" s="62" t="e">
        <f>IF(LEN('Описание предлагаемого товара'!#REF!)&gt;0,'Описание предлагаемого товара'!#REF!,"")</f>
        <v>#REF!</v>
      </c>
      <c r="X426" s="91" t="e">
        <f t="shared" ref="X426:Y426" si="4084">IFERROR(REPLACE(W426,FIND(CHAR(10),W426,1),1," "),W426)</f>
        <v>#REF!</v>
      </c>
      <c r="Y426" s="91" t="e">
        <f t="shared" si="4084"/>
        <v>#REF!</v>
      </c>
      <c r="Z426" s="91" t="e">
        <f t="shared" si="3823"/>
        <v>#REF!</v>
      </c>
      <c r="AA426" s="91" t="e">
        <f t="shared" si="3824"/>
        <v>#REF!</v>
      </c>
      <c r="AB426" s="91" t="e">
        <f t="shared" si="3825"/>
        <v>#REF!</v>
      </c>
      <c r="AC426" s="91" t="e">
        <f t="shared" ref="AC426:AF426" si="4085">IFERROR(REPLACE(AB426,FIND("  ",AB426,1),2," "),AB426)</f>
        <v>#REF!</v>
      </c>
      <c r="AD426" s="91" t="e">
        <f t="shared" si="4085"/>
        <v>#REF!</v>
      </c>
      <c r="AE426" s="91" t="e">
        <f t="shared" si="4085"/>
        <v>#REF!</v>
      </c>
      <c r="AF426" s="91" t="e">
        <f t="shared" si="4085"/>
        <v>#REF!</v>
      </c>
      <c r="AG426" s="23" t="str">
        <f>IFERROR(VLOOKUP(CI426*1,Обработ.выгрузка_реестра_РФ!$A:$G,4,),"")</f>
        <v/>
      </c>
      <c r="AH426" s="91" t="str">
        <f t="shared" ref="AH426:AI426" si="4086">IFERROR(REPLACE(AG426,FIND("-",AG426,1),1,"*"),AG426)</f>
        <v/>
      </c>
      <c r="AI426" s="91" t="str">
        <f t="shared" si="4086"/>
        <v/>
      </c>
      <c r="AJ426" s="27" t="str">
        <f t="shared" si="3923"/>
        <v/>
      </c>
      <c r="AK426" s="63" t="e">
        <f>IF(LEN('Описание предлагаемого товара'!#REF!)&gt;0,'Описание предлагаемого товара'!#REF!,"")</f>
        <v>#REF!</v>
      </c>
      <c r="AL426" s="91" t="e">
        <f t="shared" ref="AL426:AM426" si="4087">IFERROR(REPLACE(AK426,FIND(CHAR(10),AK426,1),1,""),AK426)</f>
        <v>#REF!</v>
      </c>
      <c r="AM426" s="91" t="e">
        <f t="shared" si="4087"/>
        <v>#REF!</v>
      </c>
      <c r="AN426" s="91" t="e">
        <f t="shared" ref="AN426:AR426" si="4088">IFERROR(REPLACE(AM426,FIND(" ",AM426,1),1,""),AM426)</f>
        <v>#REF!</v>
      </c>
      <c r="AO426" s="91" t="e">
        <f t="shared" si="4088"/>
        <v>#REF!</v>
      </c>
      <c r="AP426" s="91" t="e">
        <f t="shared" si="4088"/>
        <v>#REF!</v>
      </c>
      <c r="AQ426" s="91" t="e">
        <f t="shared" si="4088"/>
        <v>#REF!</v>
      </c>
      <c r="AR426" s="91" t="e">
        <f t="shared" si="4088"/>
        <v>#REF!</v>
      </c>
      <c r="AS426" s="91" t="e">
        <f t="shared" si="3830"/>
        <v>#REF!</v>
      </c>
      <c r="AT426" s="91" t="e">
        <f t="shared" si="3831"/>
        <v>#REF!</v>
      </c>
      <c r="AU426" s="32" t="e">
        <f t="shared" si="3814"/>
        <v>#REF!</v>
      </c>
      <c r="AV426" s="93" t="e">
        <f>'Описание предлагаемого товара'!#REF!</f>
        <v>#REF!</v>
      </c>
      <c r="AW426" s="91" t="e">
        <f>MIN(SEARCH({0,1,2,3,4,5,6,7,8,9},AV426&amp; "0123456789"))</f>
        <v>#REF!</v>
      </c>
      <c r="AX426" s="91" t="str">
        <f t="shared" si="3832"/>
        <v/>
      </c>
      <c r="AY426" s="91" t="str">
        <f t="shared" si="3833"/>
        <v/>
      </c>
      <c r="AZ426" s="91" t="str">
        <f t="shared" si="3834"/>
        <v/>
      </c>
      <c r="BA426" s="91" t="str">
        <f t="shared" si="3835"/>
        <v/>
      </c>
      <c r="BB426" s="91" t="str">
        <f t="shared" si="3836"/>
        <v/>
      </c>
      <c r="BC426" s="91" t="str">
        <f t="shared" si="3837"/>
        <v/>
      </c>
      <c r="BD426" s="91" t="str">
        <f t="shared" si="3838"/>
        <v/>
      </c>
      <c r="BE426" s="91" t="str">
        <f t="shared" si="3839"/>
        <v/>
      </c>
      <c r="BF426" s="91" t="str">
        <f t="shared" si="3840"/>
        <v/>
      </c>
      <c r="BG426" s="91" t="str">
        <f t="shared" si="3841"/>
        <v/>
      </c>
      <c r="BH426" s="91" t="str">
        <f t="shared" si="3842"/>
        <v/>
      </c>
      <c r="BI426" s="91" t="str">
        <f t="shared" si="3843"/>
        <v/>
      </c>
      <c r="BJ426" s="91" t="str">
        <f t="shared" si="3844"/>
        <v/>
      </c>
      <c r="BK426" s="91" t="str">
        <f t="shared" si="3845"/>
        <v/>
      </c>
      <c r="BL426" s="91" t="str">
        <f t="shared" si="3846"/>
        <v/>
      </c>
      <c r="BM426" s="91" t="str">
        <f t="shared" si="3847"/>
        <v/>
      </c>
      <c r="BN426" s="91" t="str">
        <f t="shared" si="3848"/>
        <v/>
      </c>
      <c r="BO426" s="91" t="str">
        <f t="shared" si="3849"/>
        <v/>
      </c>
      <c r="BP426" s="91" t="str">
        <f t="shared" si="3850"/>
        <v/>
      </c>
      <c r="BQ426" s="91" t="str">
        <f t="shared" si="3851"/>
        <v/>
      </c>
      <c r="BR426" s="91" t="str">
        <f t="shared" si="3852"/>
        <v/>
      </c>
      <c r="BS426" s="91" t="str">
        <f t="shared" si="3853"/>
        <v/>
      </c>
      <c r="BT426" s="91" t="str">
        <f t="shared" si="3854"/>
        <v/>
      </c>
      <c r="BU426" s="91" t="str">
        <f t="shared" si="3855"/>
        <v/>
      </c>
      <c r="BV426" s="91" t="str">
        <f t="shared" si="3856"/>
        <v/>
      </c>
      <c r="BW426" s="91" t="str">
        <f t="shared" si="3857"/>
        <v/>
      </c>
      <c r="BX426" s="91" t="str">
        <f t="shared" si="3858"/>
        <v/>
      </c>
      <c r="BY426" s="91" t="str">
        <f t="shared" si="3859"/>
        <v/>
      </c>
      <c r="BZ426" s="91" t="str">
        <f t="shared" si="3860"/>
        <v/>
      </c>
      <c r="CA426" s="91" t="str">
        <f t="shared" si="3861"/>
        <v/>
      </c>
      <c r="CB426" s="91" t="str">
        <f t="shared" si="3862"/>
        <v/>
      </c>
      <c r="CC426" s="91" t="str">
        <f t="shared" si="3863"/>
        <v/>
      </c>
      <c r="CD426" s="91" t="str">
        <f t="shared" si="3864"/>
        <v/>
      </c>
      <c r="CE426" s="91" t="str">
        <f t="shared" si="3865"/>
        <v/>
      </c>
      <c r="CF426" s="91" t="str">
        <f t="shared" si="3866"/>
        <v/>
      </c>
      <c r="CG426" s="91" t="str">
        <f t="shared" si="3867"/>
        <v/>
      </c>
      <c r="CH426" s="91" t="str">
        <f t="shared" si="3868"/>
        <v/>
      </c>
      <c r="CI426" s="91" t="str">
        <f t="shared" si="3869"/>
        <v>нет</v>
      </c>
      <c r="CJ426" s="63" t="e">
        <f>IF(LEN('Описание предлагаемого товара'!#REF!)&gt;0,'Описание предлагаемого товара'!#REF!,"")</f>
        <v>#REF!</v>
      </c>
      <c r="CK426" s="91" t="e">
        <f t="shared" ref="CK426:CL426" si="4089">IFERROR(REPLACE(CJ426,FIND(CHAR(10),CJ426,1),1,""),CJ426)</f>
        <v>#REF!</v>
      </c>
      <c r="CL426" s="91" t="e">
        <f t="shared" si="4089"/>
        <v>#REF!</v>
      </c>
      <c r="CM426" s="91" t="e">
        <f t="shared" si="3871"/>
        <v>#REF!</v>
      </c>
      <c r="CN426" s="91" t="e">
        <f t="shared" si="3872"/>
        <v>#REF!</v>
      </c>
      <c r="CO426" s="91" t="e">
        <f t="shared" si="3873"/>
        <v>#REF!</v>
      </c>
      <c r="CP426" s="90" t="e">
        <f>IF(AU426="Не указан реестровый номер (мера нац.режима Запрет)","",IF(CI426="нет","",IF(CU426="да","исключение(не смотрим баллы)",IFERROR(IF(CI426*1&gt;0,IFERROR(IF(VLOOKUP(CI426*1,Обработ.выгрузка_реестра_РФ!$A:$G,7,)=0,"Баллы не установлены",VLOOKUP(CI426*1,Обработ.выгрузка_реестра_РФ!$A:$G,7,)),IF(LEN(CI426)&gt;14,"","нет номера в реестре РФ")),""),IF(LEN(CI426)=0,"","Некорректный реестровый номер")))))</f>
        <v>#REF!</v>
      </c>
      <c r="CQ426" s="33" t="e">
        <f>IF(LEN(C426)&gt;0,IFERROR(IF(LEN(H426)&gt;0,IF(LEN(VLOOKUP(H426,'исключения(не_смотрим_баллы)'!$A:$C,1,))&gt;0,"да","нет"),"не введен ОКПД2"),"нет"),"")</f>
        <v>#REF!</v>
      </c>
      <c r="CR426" s="33" t="e">
        <f ca="1">IF(CQ426="да",IF(TODAY()&lt;VLOOKUP(H426,'исключения(не_смотрим_баллы)'!$A:$C,3,),"да","нет"),"")</f>
        <v>#REF!</v>
      </c>
      <c r="CS426" s="33" t="str">
        <f>IFERROR(IF(CQ426="да",IF(VLOOKUP(CI426*1,Обработ.выгрузка_реестра_РФ!$A:$G,2,)&lt;VLOOKUP(H426,'исключения(не_смотрим_баллы)'!$A:$C,2,),"да","нет"),""),"")</f>
        <v/>
      </c>
      <c r="CT426" s="24"/>
      <c r="CU426" s="33" t="e">
        <f t="shared" si="3885"/>
        <v>#REF!</v>
      </c>
      <c r="CV426" s="91" t="e">
        <f t="shared" si="3886"/>
        <v>#REF!</v>
      </c>
      <c r="CW426" s="27" t="e">
        <f t="shared" si="3887"/>
        <v>#REF!</v>
      </c>
      <c r="CX426" s="26" t="e">
        <f t="shared" si="3816"/>
        <v>#REF!</v>
      </c>
      <c r="CY426" s="64" t="e">
        <f>IF(LEN('Описание предлагаемого товара'!#REF!)&gt;0,'Описание предлагаемого товара'!#REF!,"")</f>
        <v>#REF!</v>
      </c>
      <c r="CZ426" s="95" t="e">
        <f t="shared" si="3874"/>
        <v>#REF!</v>
      </c>
      <c r="DA426" s="95" t="e">
        <f t="shared" ref="DA426" si="4090">IFERROR(REPLACE(CZ426,FIND(" ",CZ426,1),1,""),CZ426)</f>
        <v>#REF!</v>
      </c>
      <c r="DB426" s="95" t="e">
        <f t="shared" si="3818"/>
        <v>#REF!</v>
      </c>
      <c r="DC426" s="95" t="e">
        <f t="shared" ref="DC426:DD426" si="4091">IFERROR(REPLACE(DB426,FIND("г.",DB426,1),2,""),DB426)</f>
        <v>#REF!</v>
      </c>
      <c r="DD426" s="95" t="e">
        <f t="shared" si="4091"/>
        <v>#REF!</v>
      </c>
      <c r="DE426" s="95" t="e">
        <f t="shared" ref="DE426:DF426" si="4092">IFERROR(REPLACE(DD426,FIND("г",DD426,1),1,""),DD426)</f>
        <v>#REF!</v>
      </c>
      <c r="DF426" s="95" t="e">
        <f t="shared" si="4092"/>
        <v>#REF!</v>
      </c>
      <c r="DG426" s="95" t="e">
        <f t="shared" si="3891"/>
        <v>#REF!</v>
      </c>
      <c r="DH426" s="25" t="str">
        <f>IFERROR(VLOOKUP(CI426*1,Обработ.выгрузка_реестра_РФ!$A:$G,5,),"")</f>
        <v/>
      </c>
      <c r="DI426" s="27" t="str">
        <f t="shared" si="3901"/>
        <v/>
      </c>
      <c r="DJ426" s="27" t="str">
        <f t="shared" ca="1" si="3878"/>
        <v/>
      </c>
      <c r="DK426" s="63" t="e">
        <f>IF(LEN('Описание предлагаемого товара'!#REF!)&gt;0,'Описание предлагаемого товара'!#REF!,"")</f>
        <v>#REF!</v>
      </c>
      <c r="DL426" s="63" t="e">
        <f>IF(LEN('Описание предлагаемого товара'!#REF!)&gt;0,'Описание предлагаемого товара'!#REF!,"")</f>
        <v>#REF!</v>
      </c>
      <c r="DM426" s="32"/>
    </row>
    <row r="427" spans="1:117" ht="48.75" customHeight="1" x14ac:dyDescent="0.25">
      <c r="A427" s="61" t="e">
        <f>IF(LEN('Описание предлагаемого товара'!#REF!)&gt;0,'Описание предлагаемого товара'!#REF!,"")</f>
        <v>#REF!</v>
      </c>
      <c r="B427" s="65" t="e">
        <f>IF(LEN('Описание предлагаемого товара'!#REF!)&gt;0,'Описание предлагаемого товара'!#REF!,"")</f>
        <v>#REF!</v>
      </c>
      <c r="C427" s="61" t="e">
        <f>IF(LEN('Описание предлагаемого товара'!#REF!)&gt;0,'Описание предлагаемого товара'!#REF!,"")</f>
        <v>#REF!</v>
      </c>
      <c r="D427" s="61" t="e">
        <f>IF(LEN('Описание предлагаемого товара'!#REF!)&gt;0,'Описание предлагаемого товара'!#REF!,"")</f>
        <v>#REF!</v>
      </c>
      <c r="E427" s="61" t="e">
        <f>IF(LEN('Описание предлагаемого товара'!#REF!)&gt;0,'Описание предлагаемого товара'!#REF!,"")</f>
        <v>#REF!</v>
      </c>
      <c r="F427" s="61" t="e">
        <f>IF(LEN('Описание предлагаемого товара'!#REF!)&gt;0,'Описание предлагаемого товара'!#REF!,"")</f>
        <v>#REF!</v>
      </c>
      <c r="G427" s="61" t="e">
        <f>IF(LEN('Описание предлагаемого товара'!#REF!)&gt;0,'Описание предлагаемого товара'!#REF!,"")</f>
        <v>#REF!</v>
      </c>
      <c r="H427" s="61" t="e">
        <f>IF(LEN('Описание предлагаемого товара'!#REF!)&gt;0,'Описание предлагаемого товара'!#REF!,"")</f>
        <v>#REF!</v>
      </c>
      <c r="I427" s="61" t="e">
        <f>IF(LEN('Описание предлагаемого товара'!#REF!)&gt;0,'Описание предлагаемого товара'!#REF!,"")</f>
        <v>#REF!</v>
      </c>
      <c r="J427" s="38" t="str">
        <f>IFERROR(VLOOKUP(B427,SAP!$A:$E,5,),"")</f>
        <v/>
      </c>
      <c r="K427" s="40" t="str">
        <f t="shared" si="3821"/>
        <v/>
      </c>
      <c r="L427" s="61" t="e">
        <f>IF(LEN('Описание предлагаемого товара'!#REF!)&gt;0,IFERROR('Описание предлагаемого товара'!#REF!*1,""),"")</f>
        <v>#REF!</v>
      </c>
      <c r="M427" s="39" t="str">
        <f>IFERROR(VLOOKUP(B427,SAP!$A:$E,2,),"")</f>
        <v/>
      </c>
      <c r="N427" s="41" t="str">
        <f t="shared" si="3957"/>
        <v/>
      </c>
      <c r="O427" s="39" t="str">
        <f t="shared" si="3808"/>
        <v/>
      </c>
      <c r="P427" s="36" t="e">
        <f>IF(LEN('Описание предлагаемого товара'!#REF!)&gt;0,'Описание предлагаемого товара'!#REF!,"")</f>
        <v>#REF!</v>
      </c>
      <c r="Q42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27" s="37" t="e">
        <f>IF(LEN('Описание предлагаемого товара'!#REF!)&gt;0,'Описание предлагаемого товара'!#REF!,"")</f>
        <v>#REF!</v>
      </c>
      <c r="S427" s="37" t="e">
        <f>IF(LEN('Описание предлагаемого товара'!#REF!)&gt;0,'Описание предлагаемого товара'!#REF!,"")</f>
        <v>#REF!</v>
      </c>
      <c r="T42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27" s="23" t="str">
        <f>IFERROR(VLOOKUP(CI427*1,Обработ.выгрузка_реестра_РФ!$A:$G,6,),"")</f>
        <v/>
      </c>
      <c r="V427" s="61" t="e">
        <f>IF(LEN('Описание предлагаемого товара'!#REF!)&gt;0,'Описание предлагаемого товара'!#REF!,"")</f>
        <v>#REF!</v>
      </c>
      <c r="W427" s="62" t="e">
        <f>IF(LEN('Описание предлагаемого товара'!#REF!)&gt;0,'Описание предлагаемого товара'!#REF!,"")</f>
        <v>#REF!</v>
      </c>
      <c r="X427" s="91" t="e">
        <f t="shared" ref="X427:Y427" si="4093">IFERROR(REPLACE(W427,FIND(CHAR(10),W427,1),1," "),W427)</f>
        <v>#REF!</v>
      </c>
      <c r="Y427" s="91" t="e">
        <f t="shared" si="4093"/>
        <v>#REF!</v>
      </c>
      <c r="Z427" s="91" t="e">
        <f t="shared" si="3823"/>
        <v>#REF!</v>
      </c>
      <c r="AA427" s="91" t="e">
        <f t="shared" si="3824"/>
        <v>#REF!</v>
      </c>
      <c r="AB427" s="91" t="e">
        <f t="shared" si="3825"/>
        <v>#REF!</v>
      </c>
      <c r="AC427" s="91" t="e">
        <f t="shared" ref="AC427:AF427" si="4094">IFERROR(REPLACE(AB427,FIND("  ",AB427,1),2," "),AB427)</f>
        <v>#REF!</v>
      </c>
      <c r="AD427" s="91" t="e">
        <f t="shared" si="4094"/>
        <v>#REF!</v>
      </c>
      <c r="AE427" s="91" t="e">
        <f t="shared" si="4094"/>
        <v>#REF!</v>
      </c>
      <c r="AF427" s="91" t="e">
        <f t="shared" si="4094"/>
        <v>#REF!</v>
      </c>
      <c r="AG427" s="23" t="str">
        <f>IFERROR(VLOOKUP(CI427*1,Обработ.выгрузка_реестра_РФ!$A:$G,4,),"")</f>
        <v/>
      </c>
      <c r="AH427" s="91" t="str">
        <f t="shared" ref="AH427:AI427" si="4095">IFERROR(REPLACE(AG427,FIND("-",AG427,1),1,"*"),AG427)</f>
        <v/>
      </c>
      <c r="AI427" s="91" t="str">
        <f t="shared" si="4095"/>
        <v/>
      </c>
      <c r="AJ427" s="27" t="str">
        <f t="shared" si="3923"/>
        <v/>
      </c>
      <c r="AK427" s="63" t="e">
        <f>IF(LEN('Описание предлагаемого товара'!#REF!)&gt;0,'Описание предлагаемого товара'!#REF!,"")</f>
        <v>#REF!</v>
      </c>
      <c r="AL427" s="91" t="e">
        <f t="shared" ref="AL427:AM427" si="4096">IFERROR(REPLACE(AK427,FIND(CHAR(10),AK427,1),1,""),AK427)</f>
        <v>#REF!</v>
      </c>
      <c r="AM427" s="91" t="e">
        <f t="shared" si="4096"/>
        <v>#REF!</v>
      </c>
      <c r="AN427" s="91" t="e">
        <f t="shared" ref="AN427:AR427" si="4097">IFERROR(REPLACE(AM427,FIND(" ",AM427,1),1,""),AM427)</f>
        <v>#REF!</v>
      </c>
      <c r="AO427" s="91" t="e">
        <f t="shared" si="4097"/>
        <v>#REF!</v>
      </c>
      <c r="AP427" s="91" t="e">
        <f t="shared" si="4097"/>
        <v>#REF!</v>
      </c>
      <c r="AQ427" s="91" t="e">
        <f t="shared" si="4097"/>
        <v>#REF!</v>
      </c>
      <c r="AR427" s="91" t="e">
        <f t="shared" si="4097"/>
        <v>#REF!</v>
      </c>
      <c r="AS427" s="91" t="e">
        <f t="shared" si="3830"/>
        <v>#REF!</v>
      </c>
      <c r="AT427" s="91" t="e">
        <f t="shared" si="3831"/>
        <v>#REF!</v>
      </c>
      <c r="AU427" s="32" t="e">
        <f t="shared" si="3814"/>
        <v>#REF!</v>
      </c>
      <c r="AV427" s="93" t="e">
        <f>'Описание предлагаемого товара'!#REF!</f>
        <v>#REF!</v>
      </c>
      <c r="AW427" s="91" t="e">
        <f>MIN(SEARCH({0,1,2,3,4,5,6,7,8,9},AV427&amp; "0123456789"))</f>
        <v>#REF!</v>
      </c>
      <c r="AX427" s="91" t="str">
        <f t="shared" si="3832"/>
        <v/>
      </c>
      <c r="AY427" s="91" t="str">
        <f t="shared" si="3833"/>
        <v/>
      </c>
      <c r="AZ427" s="91" t="str">
        <f t="shared" si="3834"/>
        <v/>
      </c>
      <c r="BA427" s="91" t="str">
        <f t="shared" si="3835"/>
        <v/>
      </c>
      <c r="BB427" s="91" t="str">
        <f t="shared" si="3836"/>
        <v/>
      </c>
      <c r="BC427" s="91" t="str">
        <f t="shared" si="3837"/>
        <v/>
      </c>
      <c r="BD427" s="91" t="str">
        <f t="shared" si="3838"/>
        <v/>
      </c>
      <c r="BE427" s="91" t="str">
        <f t="shared" si="3839"/>
        <v/>
      </c>
      <c r="BF427" s="91" t="str">
        <f t="shared" si="3840"/>
        <v/>
      </c>
      <c r="BG427" s="91" t="str">
        <f t="shared" si="3841"/>
        <v/>
      </c>
      <c r="BH427" s="91" t="str">
        <f t="shared" si="3842"/>
        <v/>
      </c>
      <c r="BI427" s="91" t="str">
        <f t="shared" si="3843"/>
        <v/>
      </c>
      <c r="BJ427" s="91" t="str">
        <f t="shared" si="3844"/>
        <v/>
      </c>
      <c r="BK427" s="91" t="str">
        <f t="shared" si="3845"/>
        <v/>
      </c>
      <c r="BL427" s="91" t="str">
        <f t="shared" si="3846"/>
        <v/>
      </c>
      <c r="BM427" s="91" t="str">
        <f t="shared" si="3847"/>
        <v/>
      </c>
      <c r="BN427" s="91" t="str">
        <f t="shared" si="3848"/>
        <v/>
      </c>
      <c r="BO427" s="91" t="str">
        <f t="shared" si="3849"/>
        <v/>
      </c>
      <c r="BP427" s="91" t="str">
        <f t="shared" si="3850"/>
        <v/>
      </c>
      <c r="BQ427" s="91" t="str">
        <f t="shared" si="3851"/>
        <v/>
      </c>
      <c r="BR427" s="91" t="str">
        <f t="shared" si="3852"/>
        <v/>
      </c>
      <c r="BS427" s="91" t="str">
        <f t="shared" si="3853"/>
        <v/>
      </c>
      <c r="BT427" s="91" t="str">
        <f t="shared" si="3854"/>
        <v/>
      </c>
      <c r="BU427" s="91" t="str">
        <f t="shared" si="3855"/>
        <v/>
      </c>
      <c r="BV427" s="91" t="str">
        <f t="shared" si="3856"/>
        <v/>
      </c>
      <c r="BW427" s="91" t="str">
        <f t="shared" si="3857"/>
        <v/>
      </c>
      <c r="BX427" s="91" t="str">
        <f t="shared" si="3858"/>
        <v/>
      </c>
      <c r="BY427" s="91" t="str">
        <f t="shared" si="3859"/>
        <v/>
      </c>
      <c r="BZ427" s="91" t="str">
        <f t="shared" si="3860"/>
        <v/>
      </c>
      <c r="CA427" s="91" t="str">
        <f t="shared" si="3861"/>
        <v/>
      </c>
      <c r="CB427" s="91" t="str">
        <f t="shared" si="3862"/>
        <v/>
      </c>
      <c r="CC427" s="91" t="str">
        <f t="shared" si="3863"/>
        <v/>
      </c>
      <c r="CD427" s="91" t="str">
        <f t="shared" si="3864"/>
        <v/>
      </c>
      <c r="CE427" s="91" t="str">
        <f t="shared" si="3865"/>
        <v/>
      </c>
      <c r="CF427" s="91" t="str">
        <f t="shared" si="3866"/>
        <v/>
      </c>
      <c r="CG427" s="91" t="str">
        <f t="shared" si="3867"/>
        <v/>
      </c>
      <c r="CH427" s="91" t="str">
        <f t="shared" si="3868"/>
        <v/>
      </c>
      <c r="CI427" s="91" t="str">
        <f t="shared" si="3869"/>
        <v>нет</v>
      </c>
      <c r="CJ427" s="63" t="e">
        <f>IF(LEN('Описание предлагаемого товара'!#REF!)&gt;0,'Описание предлагаемого товара'!#REF!,"")</f>
        <v>#REF!</v>
      </c>
      <c r="CK427" s="91" t="e">
        <f t="shared" ref="CK427:CL427" si="4098">IFERROR(REPLACE(CJ427,FIND(CHAR(10),CJ427,1),1,""),CJ427)</f>
        <v>#REF!</v>
      </c>
      <c r="CL427" s="91" t="e">
        <f t="shared" si="4098"/>
        <v>#REF!</v>
      </c>
      <c r="CM427" s="91" t="e">
        <f t="shared" si="3871"/>
        <v>#REF!</v>
      </c>
      <c r="CN427" s="91" t="e">
        <f t="shared" si="3872"/>
        <v>#REF!</v>
      </c>
      <c r="CO427" s="91" t="e">
        <f t="shared" si="3873"/>
        <v>#REF!</v>
      </c>
      <c r="CP427" s="90" t="e">
        <f>IF(AU427="Не указан реестровый номер (мера нац.режима Запрет)","",IF(CI427="нет","",IF(CU427="да","исключение(не смотрим баллы)",IFERROR(IF(CI427*1&gt;0,IFERROR(IF(VLOOKUP(CI427*1,Обработ.выгрузка_реестра_РФ!$A:$G,7,)=0,"Баллы не установлены",VLOOKUP(CI427*1,Обработ.выгрузка_реестра_РФ!$A:$G,7,)),IF(LEN(CI427)&gt;14,"","нет номера в реестре РФ")),""),IF(LEN(CI427)=0,"","Некорректный реестровый номер")))))</f>
        <v>#REF!</v>
      </c>
      <c r="CQ427" s="33" t="e">
        <f>IF(LEN(C427)&gt;0,IFERROR(IF(LEN(H427)&gt;0,IF(LEN(VLOOKUP(H427,'исключения(не_смотрим_баллы)'!$A:$C,1,))&gt;0,"да","нет"),"не введен ОКПД2"),"нет"),"")</f>
        <v>#REF!</v>
      </c>
      <c r="CR427" s="33" t="e">
        <f ca="1">IF(CQ427="да",IF(TODAY()&lt;VLOOKUP(H427,'исключения(не_смотрим_баллы)'!$A:$C,3,),"да","нет"),"")</f>
        <v>#REF!</v>
      </c>
      <c r="CS427" s="33" t="str">
        <f>IFERROR(IF(CQ427="да",IF(VLOOKUP(CI427*1,Обработ.выгрузка_реестра_РФ!$A:$G,2,)&lt;VLOOKUP(H427,'исключения(не_смотрим_баллы)'!$A:$C,2,),"да","нет"),""),"")</f>
        <v/>
      </c>
      <c r="CT427" s="24"/>
      <c r="CU427" s="33" t="e">
        <f t="shared" si="3885"/>
        <v>#REF!</v>
      </c>
      <c r="CV427" s="91" t="e">
        <f t="shared" si="3886"/>
        <v>#REF!</v>
      </c>
      <c r="CW427" s="27" t="e">
        <f t="shared" si="3887"/>
        <v>#REF!</v>
      </c>
      <c r="CX427" s="26" t="e">
        <f t="shared" si="3816"/>
        <v>#REF!</v>
      </c>
      <c r="CY427" s="64" t="e">
        <f>IF(LEN('Описание предлагаемого товара'!#REF!)&gt;0,'Описание предлагаемого товара'!#REF!,"")</f>
        <v>#REF!</v>
      </c>
      <c r="CZ427" s="95" t="e">
        <f t="shared" si="3874"/>
        <v>#REF!</v>
      </c>
      <c r="DA427" s="95" t="e">
        <f t="shared" ref="DA427" si="4099">IFERROR(REPLACE(CZ427,FIND(" ",CZ427,1),1,""),CZ427)</f>
        <v>#REF!</v>
      </c>
      <c r="DB427" s="95" t="e">
        <f t="shared" si="3818"/>
        <v>#REF!</v>
      </c>
      <c r="DC427" s="95" t="e">
        <f t="shared" ref="DC427:DD427" si="4100">IFERROR(REPLACE(DB427,FIND("г.",DB427,1),2,""),DB427)</f>
        <v>#REF!</v>
      </c>
      <c r="DD427" s="95" t="e">
        <f t="shared" si="4100"/>
        <v>#REF!</v>
      </c>
      <c r="DE427" s="95" t="e">
        <f t="shared" ref="DE427:DF427" si="4101">IFERROR(REPLACE(DD427,FIND("г",DD427,1),1,""),DD427)</f>
        <v>#REF!</v>
      </c>
      <c r="DF427" s="95" t="e">
        <f t="shared" si="4101"/>
        <v>#REF!</v>
      </c>
      <c r="DG427" s="95" t="e">
        <f t="shared" si="3891"/>
        <v>#REF!</v>
      </c>
      <c r="DH427" s="25" t="str">
        <f>IFERROR(VLOOKUP(CI427*1,Обработ.выгрузка_реестра_РФ!$A:$G,5,),"")</f>
        <v/>
      </c>
      <c r="DI427" s="27" t="str">
        <f t="shared" si="3901"/>
        <v/>
      </c>
      <c r="DJ427" s="27" t="str">
        <f t="shared" ca="1" si="3878"/>
        <v/>
      </c>
      <c r="DK427" s="63" t="e">
        <f>IF(LEN('Описание предлагаемого товара'!#REF!)&gt;0,'Описание предлагаемого товара'!#REF!,"")</f>
        <v>#REF!</v>
      </c>
      <c r="DL427" s="63" t="e">
        <f>IF(LEN('Описание предлагаемого товара'!#REF!)&gt;0,'Описание предлагаемого товара'!#REF!,"")</f>
        <v>#REF!</v>
      </c>
      <c r="DM427" s="32"/>
    </row>
    <row r="428" spans="1:117" ht="48.75" customHeight="1" x14ac:dyDescent="0.25">
      <c r="A428" s="61" t="e">
        <f>IF(LEN('Описание предлагаемого товара'!#REF!)&gt;0,'Описание предлагаемого товара'!#REF!,"")</f>
        <v>#REF!</v>
      </c>
      <c r="B428" s="65" t="e">
        <f>IF(LEN('Описание предлагаемого товара'!#REF!)&gt;0,'Описание предлагаемого товара'!#REF!,"")</f>
        <v>#REF!</v>
      </c>
      <c r="C428" s="61" t="e">
        <f>IF(LEN('Описание предлагаемого товара'!#REF!)&gt;0,'Описание предлагаемого товара'!#REF!,"")</f>
        <v>#REF!</v>
      </c>
      <c r="D428" s="61" t="e">
        <f>IF(LEN('Описание предлагаемого товара'!#REF!)&gt;0,'Описание предлагаемого товара'!#REF!,"")</f>
        <v>#REF!</v>
      </c>
      <c r="E428" s="61" t="e">
        <f>IF(LEN('Описание предлагаемого товара'!#REF!)&gt;0,'Описание предлагаемого товара'!#REF!,"")</f>
        <v>#REF!</v>
      </c>
      <c r="F428" s="61" t="e">
        <f>IF(LEN('Описание предлагаемого товара'!#REF!)&gt;0,'Описание предлагаемого товара'!#REF!,"")</f>
        <v>#REF!</v>
      </c>
      <c r="G428" s="61" t="e">
        <f>IF(LEN('Описание предлагаемого товара'!#REF!)&gt;0,'Описание предлагаемого товара'!#REF!,"")</f>
        <v>#REF!</v>
      </c>
      <c r="H428" s="61" t="e">
        <f>IF(LEN('Описание предлагаемого товара'!#REF!)&gt;0,'Описание предлагаемого товара'!#REF!,"")</f>
        <v>#REF!</v>
      </c>
      <c r="I428" s="61" t="e">
        <f>IF(LEN('Описание предлагаемого товара'!#REF!)&gt;0,'Описание предлагаемого товара'!#REF!,"")</f>
        <v>#REF!</v>
      </c>
      <c r="J428" s="38" t="str">
        <f>IFERROR(VLOOKUP(B428,SAP!$A:$E,5,),"")</f>
        <v/>
      </c>
      <c r="K428" s="40" t="str">
        <f t="shared" si="3821"/>
        <v/>
      </c>
      <c r="L428" s="61" t="e">
        <f>IF(LEN('Описание предлагаемого товара'!#REF!)&gt;0,IFERROR('Описание предлагаемого товара'!#REF!*1,""),"")</f>
        <v>#REF!</v>
      </c>
      <c r="M428" s="39" t="str">
        <f>IFERROR(VLOOKUP(B428,SAP!$A:$E,2,),"")</f>
        <v/>
      </c>
      <c r="N428" s="41" t="str">
        <f t="shared" si="3957"/>
        <v/>
      </c>
      <c r="O428" s="39" t="str">
        <f t="shared" si="3808"/>
        <v/>
      </c>
      <c r="P428" s="36" t="e">
        <f>IF(LEN('Описание предлагаемого товара'!#REF!)&gt;0,'Описание предлагаемого товара'!#REF!,"")</f>
        <v>#REF!</v>
      </c>
      <c r="Q42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28" s="37" t="e">
        <f>IF(LEN('Описание предлагаемого товара'!#REF!)&gt;0,'Описание предлагаемого товара'!#REF!,"")</f>
        <v>#REF!</v>
      </c>
      <c r="S428" s="37" t="e">
        <f>IF(LEN('Описание предлагаемого товара'!#REF!)&gt;0,'Описание предлагаемого товара'!#REF!,"")</f>
        <v>#REF!</v>
      </c>
      <c r="T42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28" s="23" t="str">
        <f>IFERROR(VLOOKUP(CI428*1,Обработ.выгрузка_реестра_РФ!$A:$G,6,),"")</f>
        <v/>
      </c>
      <c r="V428" s="61" t="e">
        <f>IF(LEN('Описание предлагаемого товара'!#REF!)&gt;0,'Описание предлагаемого товара'!#REF!,"")</f>
        <v>#REF!</v>
      </c>
      <c r="W428" s="62" t="e">
        <f>IF(LEN('Описание предлагаемого товара'!#REF!)&gt;0,'Описание предлагаемого товара'!#REF!,"")</f>
        <v>#REF!</v>
      </c>
      <c r="X428" s="91" t="e">
        <f t="shared" ref="X428:Y428" si="4102">IFERROR(REPLACE(W428,FIND(CHAR(10),W428,1),1," "),W428)</f>
        <v>#REF!</v>
      </c>
      <c r="Y428" s="91" t="e">
        <f t="shared" si="4102"/>
        <v>#REF!</v>
      </c>
      <c r="Z428" s="91" t="e">
        <f t="shared" si="3823"/>
        <v>#REF!</v>
      </c>
      <c r="AA428" s="91" t="e">
        <f t="shared" si="3824"/>
        <v>#REF!</v>
      </c>
      <c r="AB428" s="91" t="e">
        <f t="shared" si="3825"/>
        <v>#REF!</v>
      </c>
      <c r="AC428" s="91" t="e">
        <f t="shared" ref="AC428:AF428" si="4103">IFERROR(REPLACE(AB428,FIND("  ",AB428,1),2," "),AB428)</f>
        <v>#REF!</v>
      </c>
      <c r="AD428" s="91" t="e">
        <f t="shared" si="4103"/>
        <v>#REF!</v>
      </c>
      <c r="AE428" s="91" t="e">
        <f t="shared" si="4103"/>
        <v>#REF!</v>
      </c>
      <c r="AF428" s="91" t="e">
        <f t="shared" si="4103"/>
        <v>#REF!</v>
      </c>
      <c r="AG428" s="23" t="str">
        <f>IFERROR(VLOOKUP(CI428*1,Обработ.выгрузка_реестра_РФ!$A:$G,4,),"")</f>
        <v/>
      </c>
      <c r="AH428" s="91" t="str">
        <f t="shared" ref="AH428:AI428" si="4104">IFERROR(REPLACE(AG428,FIND("-",AG428,1),1,"*"),AG428)</f>
        <v/>
      </c>
      <c r="AI428" s="91" t="str">
        <f t="shared" si="4104"/>
        <v/>
      </c>
      <c r="AJ428" s="27" t="str">
        <f t="shared" si="3923"/>
        <v/>
      </c>
      <c r="AK428" s="63" t="e">
        <f>IF(LEN('Описание предлагаемого товара'!#REF!)&gt;0,'Описание предлагаемого товара'!#REF!,"")</f>
        <v>#REF!</v>
      </c>
      <c r="AL428" s="91" t="e">
        <f t="shared" ref="AL428:AM428" si="4105">IFERROR(REPLACE(AK428,FIND(CHAR(10),AK428,1),1,""),AK428)</f>
        <v>#REF!</v>
      </c>
      <c r="AM428" s="91" t="e">
        <f t="shared" si="4105"/>
        <v>#REF!</v>
      </c>
      <c r="AN428" s="91" t="e">
        <f t="shared" ref="AN428:AR428" si="4106">IFERROR(REPLACE(AM428,FIND(" ",AM428,1),1,""),AM428)</f>
        <v>#REF!</v>
      </c>
      <c r="AO428" s="91" t="e">
        <f t="shared" si="4106"/>
        <v>#REF!</v>
      </c>
      <c r="AP428" s="91" t="e">
        <f t="shared" si="4106"/>
        <v>#REF!</v>
      </c>
      <c r="AQ428" s="91" t="e">
        <f t="shared" si="4106"/>
        <v>#REF!</v>
      </c>
      <c r="AR428" s="91" t="e">
        <f t="shared" si="4106"/>
        <v>#REF!</v>
      </c>
      <c r="AS428" s="91" t="e">
        <f t="shared" si="3830"/>
        <v>#REF!</v>
      </c>
      <c r="AT428" s="91" t="e">
        <f t="shared" si="3831"/>
        <v>#REF!</v>
      </c>
      <c r="AU428" s="32" t="e">
        <f t="shared" si="3814"/>
        <v>#REF!</v>
      </c>
      <c r="AV428" s="93" t="e">
        <f>'Описание предлагаемого товара'!#REF!</f>
        <v>#REF!</v>
      </c>
      <c r="AW428" s="91" t="e">
        <f>MIN(SEARCH({0,1,2,3,4,5,6,7,8,9},AV428&amp; "0123456789"))</f>
        <v>#REF!</v>
      </c>
      <c r="AX428" s="91" t="str">
        <f t="shared" si="3832"/>
        <v/>
      </c>
      <c r="AY428" s="91" t="str">
        <f t="shared" si="3833"/>
        <v/>
      </c>
      <c r="AZ428" s="91" t="str">
        <f t="shared" si="3834"/>
        <v/>
      </c>
      <c r="BA428" s="91" t="str">
        <f t="shared" si="3835"/>
        <v/>
      </c>
      <c r="BB428" s="91" t="str">
        <f t="shared" si="3836"/>
        <v/>
      </c>
      <c r="BC428" s="91" t="str">
        <f t="shared" si="3837"/>
        <v/>
      </c>
      <c r="BD428" s="91" t="str">
        <f t="shared" si="3838"/>
        <v/>
      </c>
      <c r="BE428" s="91" t="str">
        <f t="shared" si="3839"/>
        <v/>
      </c>
      <c r="BF428" s="91" t="str">
        <f t="shared" si="3840"/>
        <v/>
      </c>
      <c r="BG428" s="91" t="str">
        <f t="shared" si="3841"/>
        <v/>
      </c>
      <c r="BH428" s="91" t="str">
        <f t="shared" si="3842"/>
        <v/>
      </c>
      <c r="BI428" s="91" t="str">
        <f t="shared" si="3843"/>
        <v/>
      </c>
      <c r="BJ428" s="91" t="str">
        <f t="shared" si="3844"/>
        <v/>
      </c>
      <c r="BK428" s="91" t="str">
        <f t="shared" si="3845"/>
        <v/>
      </c>
      <c r="BL428" s="91" t="str">
        <f t="shared" si="3846"/>
        <v/>
      </c>
      <c r="BM428" s="91" t="str">
        <f t="shared" si="3847"/>
        <v/>
      </c>
      <c r="BN428" s="91" t="str">
        <f t="shared" si="3848"/>
        <v/>
      </c>
      <c r="BO428" s="91" t="str">
        <f t="shared" si="3849"/>
        <v/>
      </c>
      <c r="BP428" s="91" t="str">
        <f t="shared" si="3850"/>
        <v/>
      </c>
      <c r="BQ428" s="91" t="str">
        <f t="shared" si="3851"/>
        <v/>
      </c>
      <c r="BR428" s="91" t="str">
        <f t="shared" si="3852"/>
        <v/>
      </c>
      <c r="BS428" s="91" t="str">
        <f t="shared" si="3853"/>
        <v/>
      </c>
      <c r="BT428" s="91" t="str">
        <f t="shared" si="3854"/>
        <v/>
      </c>
      <c r="BU428" s="91" t="str">
        <f t="shared" si="3855"/>
        <v/>
      </c>
      <c r="BV428" s="91" t="str">
        <f t="shared" si="3856"/>
        <v/>
      </c>
      <c r="BW428" s="91" t="str">
        <f t="shared" si="3857"/>
        <v/>
      </c>
      <c r="BX428" s="91" t="str">
        <f t="shared" si="3858"/>
        <v/>
      </c>
      <c r="BY428" s="91" t="str">
        <f t="shared" si="3859"/>
        <v/>
      </c>
      <c r="BZ428" s="91" t="str">
        <f t="shared" si="3860"/>
        <v/>
      </c>
      <c r="CA428" s="91" t="str">
        <f t="shared" si="3861"/>
        <v/>
      </c>
      <c r="CB428" s="91" t="str">
        <f t="shared" si="3862"/>
        <v/>
      </c>
      <c r="CC428" s="91" t="str">
        <f t="shared" si="3863"/>
        <v/>
      </c>
      <c r="CD428" s="91" t="str">
        <f t="shared" si="3864"/>
        <v/>
      </c>
      <c r="CE428" s="91" t="str">
        <f t="shared" si="3865"/>
        <v/>
      </c>
      <c r="CF428" s="91" t="str">
        <f t="shared" si="3866"/>
        <v/>
      </c>
      <c r="CG428" s="91" t="str">
        <f t="shared" si="3867"/>
        <v/>
      </c>
      <c r="CH428" s="91" t="str">
        <f t="shared" si="3868"/>
        <v/>
      </c>
      <c r="CI428" s="91" t="str">
        <f t="shared" si="3869"/>
        <v>нет</v>
      </c>
      <c r="CJ428" s="63" t="e">
        <f>IF(LEN('Описание предлагаемого товара'!#REF!)&gt;0,'Описание предлагаемого товара'!#REF!,"")</f>
        <v>#REF!</v>
      </c>
      <c r="CK428" s="91" t="e">
        <f t="shared" ref="CK428:CL428" si="4107">IFERROR(REPLACE(CJ428,FIND(CHAR(10),CJ428,1),1,""),CJ428)</f>
        <v>#REF!</v>
      </c>
      <c r="CL428" s="91" t="e">
        <f t="shared" si="4107"/>
        <v>#REF!</v>
      </c>
      <c r="CM428" s="91" t="e">
        <f t="shared" si="3871"/>
        <v>#REF!</v>
      </c>
      <c r="CN428" s="91" t="e">
        <f t="shared" si="3872"/>
        <v>#REF!</v>
      </c>
      <c r="CO428" s="91" t="e">
        <f t="shared" si="3873"/>
        <v>#REF!</v>
      </c>
      <c r="CP428" s="90" t="e">
        <f>IF(AU428="Не указан реестровый номер (мера нац.режима Запрет)","",IF(CI428="нет","",IF(CU428="да","исключение(не смотрим баллы)",IFERROR(IF(CI428*1&gt;0,IFERROR(IF(VLOOKUP(CI428*1,Обработ.выгрузка_реестра_РФ!$A:$G,7,)=0,"Баллы не установлены",VLOOKUP(CI428*1,Обработ.выгрузка_реестра_РФ!$A:$G,7,)),IF(LEN(CI428)&gt;14,"","нет номера в реестре РФ")),""),IF(LEN(CI428)=0,"","Некорректный реестровый номер")))))</f>
        <v>#REF!</v>
      </c>
      <c r="CQ428" s="33" t="e">
        <f>IF(LEN(C428)&gt;0,IFERROR(IF(LEN(H428)&gt;0,IF(LEN(VLOOKUP(H428,'исключения(не_смотрим_баллы)'!$A:$C,1,))&gt;0,"да","нет"),"не введен ОКПД2"),"нет"),"")</f>
        <v>#REF!</v>
      </c>
      <c r="CR428" s="33" t="e">
        <f ca="1">IF(CQ428="да",IF(TODAY()&lt;VLOOKUP(H428,'исключения(не_смотрим_баллы)'!$A:$C,3,),"да","нет"),"")</f>
        <v>#REF!</v>
      </c>
      <c r="CS428" s="33" t="str">
        <f>IFERROR(IF(CQ428="да",IF(VLOOKUP(CI428*1,Обработ.выгрузка_реестра_РФ!$A:$G,2,)&lt;VLOOKUP(H428,'исключения(не_смотрим_баллы)'!$A:$C,2,),"да","нет"),""),"")</f>
        <v/>
      </c>
      <c r="CT428" s="24"/>
      <c r="CU428" s="33" t="e">
        <f t="shared" si="3885"/>
        <v>#REF!</v>
      </c>
      <c r="CV428" s="91" t="e">
        <f t="shared" si="3886"/>
        <v>#REF!</v>
      </c>
      <c r="CW428" s="27" t="e">
        <f t="shared" si="3887"/>
        <v>#REF!</v>
      </c>
      <c r="CX428" s="26" t="e">
        <f t="shared" si="3816"/>
        <v>#REF!</v>
      </c>
      <c r="CY428" s="64" t="e">
        <f>IF(LEN('Описание предлагаемого товара'!#REF!)&gt;0,'Описание предлагаемого товара'!#REF!,"")</f>
        <v>#REF!</v>
      </c>
      <c r="CZ428" s="95" t="e">
        <f t="shared" si="3874"/>
        <v>#REF!</v>
      </c>
      <c r="DA428" s="95" t="e">
        <f t="shared" ref="DA428" si="4108">IFERROR(REPLACE(CZ428,FIND(" ",CZ428,1),1,""),CZ428)</f>
        <v>#REF!</v>
      </c>
      <c r="DB428" s="95" t="e">
        <f t="shared" si="3818"/>
        <v>#REF!</v>
      </c>
      <c r="DC428" s="95" t="e">
        <f t="shared" ref="DC428:DD428" si="4109">IFERROR(REPLACE(DB428,FIND("г.",DB428,1),2,""),DB428)</f>
        <v>#REF!</v>
      </c>
      <c r="DD428" s="95" t="e">
        <f t="shared" si="4109"/>
        <v>#REF!</v>
      </c>
      <c r="DE428" s="95" t="e">
        <f t="shared" ref="DE428:DF428" si="4110">IFERROR(REPLACE(DD428,FIND("г",DD428,1),1,""),DD428)</f>
        <v>#REF!</v>
      </c>
      <c r="DF428" s="95" t="e">
        <f t="shared" si="4110"/>
        <v>#REF!</v>
      </c>
      <c r="DG428" s="95" t="e">
        <f t="shared" si="3891"/>
        <v>#REF!</v>
      </c>
      <c r="DH428" s="25" t="str">
        <f>IFERROR(VLOOKUP(CI428*1,Обработ.выгрузка_реестра_РФ!$A:$G,5,),"")</f>
        <v/>
      </c>
      <c r="DI428" s="27" t="str">
        <f t="shared" si="3901"/>
        <v/>
      </c>
      <c r="DJ428" s="27" t="str">
        <f t="shared" ca="1" si="3878"/>
        <v/>
      </c>
      <c r="DK428" s="63" t="e">
        <f>IF(LEN('Описание предлагаемого товара'!#REF!)&gt;0,'Описание предлагаемого товара'!#REF!,"")</f>
        <v>#REF!</v>
      </c>
      <c r="DL428" s="63" t="e">
        <f>IF(LEN('Описание предлагаемого товара'!#REF!)&gt;0,'Описание предлагаемого товара'!#REF!,"")</f>
        <v>#REF!</v>
      </c>
      <c r="DM428" s="32"/>
    </row>
    <row r="429" spans="1:117" ht="48.75" customHeight="1" x14ac:dyDescent="0.25">
      <c r="A429" s="61" t="e">
        <f>IF(LEN('Описание предлагаемого товара'!#REF!)&gt;0,'Описание предлагаемого товара'!#REF!,"")</f>
        <v>#REF!</v>
      </c>
      <c r="B429" s="65" t="e">
        <f>IF(LEN('Описание предлагаемого товара'!#REF!)&gt;0,'Описание предлагаемого товара'!#REF!,"")</f>
        <v>#REF!</v>
      </c>
      <c r="C429" s="61" t="e">
        <f>IF(LEN('Описание предлагаемого товара'!#REF!)&gt;0,'Описание предлагаемого товара'!#REF!,"")</f>
        <v>#REF!</v>
      </c>
      <c r="D429" s="61" t="e">
        <f>IF(LEN('Описание предлагаемого товара'!#REF!)&gt;0,'Описание предлагаемого товара'!#REF!,"")</f>
        <v>#REF!</v>
      </c>
      <c r="E429" s="61" t="e">
        <f>IF(LEN('Описание предлагаемого товара'!#REF!)&gt;0,'Описание предлагаемого товара'!#REF!,"")</f>
        <v>#REF!</v>
      </c>
      <c r="F429" s="61" t="e">
        <f>IF(LEN('Описание предлагаемого товара'!#REF!)&gt;0,'Описание предлагаемого товара'!#REF!,"")</f>
        <v>#REF!</v>
      </c>
      <c r="G429" s="61" t="e">
        <f>IF(LEN('Описание предлагаемого товара'!#REF!)&gt;0,'Описание предлагаемого товара'!#REF!,"")</f>
        <v>#REF!</v>
      </c>
      <c r="H429" s="61" t="e">
        <f>IF(LEN('Описание предлагаемого товара'!#REF!)&gt;0,'Описание предлагаемого товара'!#REF!,"")</f>
        <v>#REF!</v>
      </c>
      <c r="I429" s="61" t="e">
        <f>IF(LEN('Описание предлагаемого товара'!#REF!)&gt;0,'Описание предлагаемого товара'!#REF!,"")</f>
        <v>#REF!</v>
      </c>
      <c r="J429" s="38" t="str">
        <f>IFERROR(VLOOKUP(B429,SAP!$A:$E,5,),"")</f>
        <v/>
      </c>
      <c r="K429" s="40" t="str">
        <f t="shared" si="3821"/>
        <v/>
      </c>
      <c r="L429" s="61" t="e">
        <f>IF(LEN('Описание предлагаемого товара'!#REF!)&gt;0,IFERROR('Описание предлагаемого товара'!#REF!*1,""),"")</f>
        <v>#REF!</v>
      </c>
      <c r="M429" s="39" t="str">
        <f>IFERROR(VLOOKUP(B429,SAP!$A:$E,2,),"")</f>
        <v/>
      </c>
      <c r="N429" s="41" t="str">
        <f t="shared" si="3957"/>
        <v/>
      </c>
      <c r="O429" s="39" t="str">
        <f t="shared" si="3808"/>
        <v/>
      </c>
      <c r="P429" s="36" t="e">
        <f>IF(LEN('Описание предлагаемого товара'!#REF!)&gt;0,'Описание предлагаемого товара'!#REF!,"")</f>
        <v>#REF!</v>
      </c>
      <c r="Q42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29" s="37" t="e">
        <f>IF(LEN('Описание предлагаемого товара'!#REF!)&gt;0,'Описание предлагаемого товара'!#REF!,"")</f>
        <v>#REF!</v>
      </c>
      <c r="S429" s="37" t="e">
        <f>IF(LEN('Описание предлагаемого товара'!#REF!)&gt;0,'Описание предлагаемого товара'!#REF!,"")</f>
        <v>#REF!</v>
      </c>
      <c r="T42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29" s="23" t="str">
        <f>IFERROR(VLOOKUP(CI429*1,Обработ.выгрузка_реестра_РФ!$A:$G,6,),"")</f>
        <v/>
      </c>
      <c r="V429" s="61" t="e">
        <f>IF(LEN('Описание предлагаемого товара'!#REF!)&gt;0,'Описание предлагаемого товара'!#REF!,"")</f>
        <v>#REF!</v>
      </c>
      <c r="W429" s="62" t="e">
        <f>IF(LEN('Описание предлагаемого товара'!#REF!)&gt;0,'Описание предлагаемого товара'!#REF!,"")</f>
        <v>#REF!</v>
      </c>
      <c r="X429" s="91" t="e">
        <f t="shared" ref="X429:Y429" si="4111">IFERROR(REPLACE(W429,FIND(CHAR(10),W429,1),1," "),W429)</f>
        <v>#REF!</v>
      </c>
      <c r="Y429" s="91" t="e">
        <f t="shared" si="4111"/>
        <v>#REF!</v>
      </c>
      <c r="Z429" s="91" t="e">
        <f t="shared" si="3823"/>
        <v>#REF!</v>
      </c>
      <c r="AA429" s="91" t="e">
        <f t="shared" si="3824"/>
        <v>#REF!</v>
      </c>
      <c r="AB429" s="91" t="e">
        <f t="shared" si="3825"/>
        <v>#REF!</v>
      </c>
      <c r="AC429" s="91" t="e">
        <f t="shared" ref="AC429:AF429" si="4112">IFERROR(REPLACE(AB429,FIND("  ",AB429,1),2," "),AB429)</f>
        <v>#REF!</v>
      </c>
      <c r="AD429" s="91" t="e">
        <f t="shared" si="4112"/>
        <v>#REF!</v>
      </c>
      <c r="AE429" s="91" t="e">
        <f t="shared" si="4112"/>
        <v>#REF!</v>
      </c>
      <c r="AF429" s="91" t="e">
        <f t="shared" si="4112"/>
        <v>#REF!</v>
      </c>
      <c r="AG429" s="23" t="str">
        <f>IFERROR(VLOOKUP(CI429*1,Обработ.выгрузка_реестра_РФ!$A:$G,4,),"")</f>
        <v/>
      </c>
      <c r="AH429" s="91" t="str">
        <f t="shared" ref="AH429:AI429" si="4113">IFERROR(REPLACE(AG429,FIND("-",AG429,1),1,"*"),AG429)</f>
        <v/>
      </c>
      <c r="AI429" s="91" t="str">
        <f t="shared" si="4113"/>
        <v/>
      </c>
      <c r="AJ429" s="27" t="str">
        <f t="shared" si="3923"/>
        <v/>
      </c>
      <c r="AK429" s="63" t="e">
        <f>IF(LEN('Описание предлагаемого товара'!#REF!)&gt;0,'Описание предлагаемого товара'!#REF!,"")</f>
        <v>#REF!</v>
      </c>
      <c r="AL429" s="91" t="e">
        <f t="shared" ref="AL429:AM429" si="4114">IFERROR(REPLACE(AK429,FIND(CHAR(10),AK429,1),1,""),AK429)</f>
        <v>#REF!</v>
      </c>
      <c r="AM429" s="91" t="e">
        <f t="shared" si="4114"/>
        <v>#REF!</v>
      </c>
      <c r="AN429" s="91" t="e">
        <f t="shared" ref="AN429:AR429" si="4115">IFERROR(REPLACE(AM429,FIND(" ",AM429,1),1,""),AM429)</f>
        <v>#REF!</v>
      </c>
      <c r="AO429" s="91" t="e">
        <f t="shared" si="4115"/>
        <v>#REF!</v>
      </c>
      <c r="AP429" s="91" t="e">
        <f t="shared" si="4115"/>
        <v>#REF!</v>
      </c>
      <c r="AQ429" s="91" t="e">
        <f t="shared" si="4115"/>
        <v>#REF!</v>
      </c>
      <c r="AR429" s="91" t="e">
        <f t="shared" si="4115"/>
        <v>#REF!</v>
      </c>
      <c r="AS429" s="91" t="e">
        <f t="shared" si="3830"/>
        <v>#REF!</v>
      </c>
      <c r="AT429" s="91" t="e">
        <f t="shared" si="3831"/>
        <v>#REF!</v>
      </c>
      <c r="AU429" s="32" t="e">
        <f t="shared" si="3814"/>
        <v>#REF!</v>
      </c>
      <c r="AV429" s="93" t="e">
        <f>'Описание предлагаемого товара'!#REF!</f>
        <v>#REF!</v>
      </c>
      <c r="AW429" s="91" t="e">
        <f>MIN(SEARCH({0,1,2,3,4,5,6,7,8,9},AV429&amp; "0123456789"))</f>
        <v>#REF!</v>
      </c>
      <c r="AX429" s="91" t="str">
        <f t="shared" si="3832"/>
        <v/>
      </c>
      <c r="AY429" s="91" t="str">
        <f t="shared" si="3833"/>
        <v/>
      </c>
      <c r="AZ429" s="91" t="str">
        <f t="shared" si="3834"/>
        <v/>
      </c>
      <c r="BA429" s="91" t="str">
        <f t="shared" si="3835"/>
        <v/>
      </c>
      <c r="BB429" s="91" t="str">
        <f t="shared" si="3836"/>
        <v/>
      </c>
      <c r="BC429" s="91" t="str">
        <f t="shared" si="3837"/>
        <v/>
      </c>
      <c r="BD429" s="91" t="str">
        <f t="shared" si="3838"/>
        <v/>
      </c>
      <c r="BE429" s="91" t="str">
        <f t="shared" si="3839"/>
        <v/>
      </c>
      <c r="BF429" s="91" t="str">
        <f t="shared" si="3840"/>
        <v/>
      </c>
      <c r="BG429" s="91" t="str">
        <f t="shared" si="3841"/>
        <v/>
      </c>
      <c r="BH429" s="91" t="str">
        <f t="shared" si="3842"/>
        <v/>
      </c>
      <c r="BI429" s="91" t="str">
        <f t="shared" si="3843"/>
        <v/>
      </c>
      <c r="BJ429" s="91" t="str">
        <f t="shared" si="3844"/>
        <v/>
      </c>
      <c r="BK429" s="91" t="str">
        <f t="shared" si="3845"/>
        <v/>
      </c>
      <c r="BL429" s="91" t="str">
        <f t="shared" si="3846"/>
        <v/>
      </c>
      <c r="BM429" s="91" t="str">
        <f t="shared" si="3847"/>
        <v/>
      </c>
      <c r="BN429" s="91" t="str">
        <f t="shared" si="3848"/>
        <v/>
      </c>
      <c r="BO429" s="91" t="str">
        <f t="shared" si="3849"/>
        <v/>
      </c>
      <c r="BP429" s="91" t="str">
        <f t="shared" si="3850"/>
        <v/>
      </c>
      <c r="BQ429" s="91" t="str">
        <f t="shared" si="3851"/>
        <v/>
      </c>
      <c r="BR429" s="91" t="str">
        <f t="shared" si="3852"/>
        <v/>
      </c>
      <c r="BS429" s="91" t="str">
        <f t="shared" si="3853"/>
        <v/>
      </c>
      <c r="BT429" s="91" t="str">
        <f t="shared" si="3854"/>
        <v/>
      </c>
      <c r="BU429" s="91" t="str">
        <f t="shared" si="3855"/>
        <v/>
      </c>
      <c r="BV429" s="91" t="str">
        <f t="shared" si="3856"/>
        <v/>
      </c>
      <c r="BW429" s="91" t="str">
        <f t="shared" si="3857"/>
        <v/>
      </c>
      <c r="BX429" s="91" t="str">
        <f t="shared" si="3858"/>
        <v/>
      </c>
      <c r="BY429" s="91" t="str">
        <f t="shared" si="3859"/>
        <v/>
      </c>
      <c r="BZ429" s="91" t="str">
        <f t="shared" si="3860"/>
        <v/>
      </c>
      <c r="CA429" s="91" t="str">
        <f t="shared" si="3861"/>
        <v/>
      </c>
      <c r="CB429" s="91" t="str">
        <f t="shared" si="3862"/>
        <v/>
      </c>
      <c r="CC429" s="91" t="str">
        <f t="shared" si="3863"/>
        <v/>
      </c>
      <c r="CD429" s="91" t="str">
        <f t="shared" si="3864"/>
        <v/>
      </c>
      <c r="CE429" s="91" t="str">
        <f t="shared" si="3865"/>
        <v/>
      </c>
      <c r="CF429" s="91" t="str">
        <f t="shared" si="3866"/>
        <v/>
      </c>
      <c r="CG429" s="91" t="str">
        <f t="shared" si="3867"/>
        <v/>
      </c>
      <c r="CH429" s="91" t="str">
        <f t="shared" si="3868"/>
        <v/>
      </c>
      <c r="CI429" s="91" t="str">
        <f t="shared" si="3869"/>
        <v>нет</v>
      </c>
      <c r="CJ429" s="63" t="e">
        <f>IF(LEN('Описание предлагаемого товара'!#REF!)&gt;0,'Описание предлагаемого товара'!#REF!,"")</f>
        <v>#REF!</v>
      </c>
      <c r="CK429" s="91" t="e">
        <f t="shared" ref="CK429:CL429" si="4116">IFERROR(REPLACE(CJ429,FIND(CHAR(10),CJ429,1),1,""),CJ429)</f>
        <v>#REF!</v>
      </c>
      <c r="CL429" s="91" t="e">
        <f t="shared" si="4116"/>
        <v>#REF!</v>
      </c>
      <c r="CM429" s="91" t="e">
        <f t="shared" si="3871"/>
        <v>#REF!</v>
      </c>
      <c r="CN429" s="91" t="e">
        <f t="shared" si="3872"/>
        <v>#REF!</v>
      </c>
      <c r="CO429" s="91" t="e">
        <f t="shared" si="3873"/>
        <v>#REF!</v>
      </c>
      <c r="CP429" s="90" t="e">
        <f>IF(AU429="Не указан реестровый номер (мера нац.режима Запрет)","",IF(CI429="нет","",IF(CU429="да","исключение(не смотрим баллы)",IFERROR(IF(CI429*1&gt;0,IFERROR(IF(VLOOKUP(CI429*1,Обработ.выгрузка_реестра_РФ!$A:$G,7,)=0,"Баллы не установлены",VLOOKUP(CI429*1,Обработ.выгрузка_реестра_РФ!$A:$G,7,)),IF(LEN(CI429)&gt;14,"","нет номера в реестре РФ")),""),IF(LEN(CI429)=0,"","Некорректный реестровый номер")))))</f>
        <v>#REF!</v>
      </c>
      <c r="CQ429" s="33" t="e">
        <f>IF(LEN(C429)&gt;0,IFERROR(IF(LEN(H429)&gt;0,IF(LEN(VLOOKUP(H429,'исключения(не_смотрим_баллы)'!$A:$C,1,))&gt;0,"да","нет"),"не введен ОКПД2"),"нет"),"")</f>
        <v>#REF!</v>
      </c>
      <c r="CR429" s="33" t="e">
        <f ca="1">IF(CQ429="да",IF(TODAY()&lt;VLOOKUP(H429,'исключения(не_смотрим_баллы)'!$A:$C,3,),"да","нет"),"")</f>
        <v>#REF!</v>
      </c>
      <c r="CS429" s="33" t="str">
        <f>IFERROR(IF(CQ429="да",IF(VLOOKUP(CI429*1,Обработ.выгрузка_реестра_РФ!$A:$G,2,)&lt;VLOOKUP(H429,'исключения(не_смотрим_баллы)'!$A:$C,2,),"да","нет"),""),"")</f>
        <v/>
      </c>
      <c r="CT429" s="24"/>
      <c r="CU429" s="33" t="e">
        <f t="shared" si="3885"/>
        <v>#REF!</v>
      </c>
      <c r="CV429" s="91" t="e">
        <f t="shared" si="3886"/>
        <v>#REF!</v>
      </c>
      <c r="CW429" s="27" t="e">
        <f t="shared" si="3887"/>
        <v>#REF!</v>
      </c>
      <c r="CX429" s="26" t="e">
        <f t="shared" si="3816"/>
        <v>#REF!</v>
      </c>
      <c r="CY429" s="64" t="e">
        <f>IF(LEN('Описание предлагаемого товара'!#REF!)&gt;0,'Описание предлагаемого товара'!#REF!,"")</f>
        <v>#REF!</v>
      </c>
      <c r="CZ429" s="95" t="e">
        <f t="shared" si="3874"/>
        <v>#REF!</v>
      </c>
      <c r="DA429" s="95" t="e">
        <f t="shared" ref="DA429" si="4117">IFERROR(REPLACE(CZ429,FIND(" ",CZ429,1),1,""),CZ429)</f>
        <v>#REF!</v>
      </c>
      <c r="DB429" s="95" t="e">
        <f t="shared" si="3818"/>
        <v>#REF!</v>
      </c>
      <c r="DC429" s="95" t="e">
        <f t="shared" ref="DC429:DD429" si="4118">IFERROR(REPLACE(DB429,FIND("г.",DB429,1),2,""),DB429)</f>
        <v>#REF!</v>
      </c>
      <c r="DD429" s="95" t="e">
        <f t="shared" si="4118"/>
        <v>#REF!</v>
      </c>
      <c r="DE429" s="95" t="e">
        <f t="shared" ref="DE429:DF429" si="4119">IFERROR(REPLACE(DD429,FIND("г",DD429,1),1,""),DD429)</f>
        <v>#REF!</v>
      </c>
      <c r="DF429" s="95" t="e">
        <f t="shared" si="4119"/>
        <v>#REF!</v>
      </c>
      <c r="DG429" s="95" t="e">
        <f t="shared" si="3891"/>
        <v>#REF!</v>
      </c>
      <c r="DH429" s="25" t="str">
        <f>IFERROR(VLOOKUP(CI429*1,Обработ.выгрузка_реестра_РФ!$A:$G,5,),"")</f>
        <v/>
      </c>
      <c r="DI429" s="27" t="str">
        <f t="shared" si="3901"/>
        <v/>
      </c>
      <c r="DJ429" s="27" t="str">
        <f t="shared" ca="1" si="3878"/>
        <v/>
      </c>
      <c r="DK429" s="63" t="e">
        <f>IF(LEN('Описание предлагаемого товара'!#REF!)&gt;0,'Описание предлагаемого товара'!#REF!,"")</f>
        <v>#REF!</v>
      </c>
      <c r="DL429" s="63" t="e">
        <f>IF(LEN('Описание предлагаемого товара'!#REF!)&gt;0,'Описание предлагаемого товара'!#REF!,"")</f>
        <v>#REF!</v>
      </c>
      <c r="DM429" s="32"/>
    </row>
    <row r="430" spans="1:117" ht="48.75" customHeight="1" x14ac:dyDescent="0.25">
      <c r="A430" s="61" t="e">
        <f>IF(LEN('Описание предлагаемого товара'!#REF!)&gt;0,'Описание предлагаемого товара'!#REF!,"")</f>
        <v>#REF!</v>
      </c>
      <c r="B430" s="65" t="e">
        <f>IF(LEN('Описание предлагаемого товара'!#REF!)&gt;0,'Описание предлагаемого товара'!#REF!,"")</f>
        <v>#REF!</v>
      </c>
      <c r="C430" s="61" t="e">
        <f>IF(LEN('Описание предлагаемого товара'!#REF!)&gt;0,'Описание предлагаемого товара'!#REF!,"")</f>
        <v>#REF!</v>
      </c>
      <c r="D430" s="61" t="e">
        <f>IF(LEN('Описание предлагаемого товара'!#REF!)&gt;0,'Описание предлагаемого товара'!#REF!,"")</f>
        <v>#REF!</v>
      </c>
      <c r="E430" s="61" t="e">
        <f>IF(LEN('Описание предлагаемого товара'!#REF!)&gt;0,'Описание предлагаемого товара'!#REF!,"")</f>
        <v>#REF!</v>
      </c>
      <c r="F430" s="61" t="e">
        <f>IF(LEN('Описание предлагаемого товара'!#REF!)&gt;0,'Описание предлагаемого товара'!#REF!,"")</f>
        <v>#REF!</v>
      </c>
      <c r="G430" s="61" t="e">
        <f>IF(LEN('Описание предлагаемого товара'!#REF!)&gt;0,'Описание предлагаемого товара'!#REF!,"")</f>
        <v>#REF!</v>
      </c>
      <c r="H430" s="61" t="e">
        <f>IF(LEN('Описание предлагаемого товара'!#REF!)&gt;0,'Описание предлагаемого товара'!#REF!,"")</f>
        <v>#REF!</v>
      </c>
      <c r="I430" s="61" t="e">
        <f>IF(LEN('Описание предлагаемого товара'!#REF!)&gt;0,'Описание предлагаемого товара'!#REF!,"")</f>
        <v>#REF!</v>
      </c>
      <c r="J430" s="38" t="str">
        <f>IFERROR(VLOOKUP(B430,SAP!$A:$E,5,),"")</f>
        <v/>
      </c>
      <c r="K430" s="40" t="str">
        <f t="shared" si="3821"/>
        <v/>
      </c>
      <c r="L430" s="61" t="e">
        <f>IF(LEN('Описание предлагаемого товара'!#REF!)&gt;0,IFERROR('Описание предлагаемого товара'!#REF!*1,""),"")</f>
        <v>#REF!</v>
      </c>
      <c r="M430" s="39" t="str">
        <f>IFERROR(VLOOKUP(B430,SAP!$A:$E,2,),"")</f>
        <v/>
      </c>
      <c r="N430" s="41" t="str">
        <f t="shared" si="3957"/>
        <v/>
      </c>
      <c r="O430" s="39" t="str">
        <f t="shared" si="3808"/>
        <v/>
      </c>
      <c r="P430" s="36" t="e">
        <f>IF(LEN('Описание предлагаемого товара'!#REF!)&gt;0,'Описание предлагаемого товара'!#REF!,"")</f>
        <v>#REF!</v>
      </c>
      <c r="Q43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30" s="37" t="e">
        <f>IF(LEN('Описание предлагаемого товара'!#REF!)&gt;0,'Описание предлагаемого товара'!#REF!,"")</f>
        <v>#REF!</v>
      </c>
      <c r="S430" s="37" t="e">
        <f>IF(LEN('Описание предлагаемого товара'!#REF!)&gt;0,'Описание предлагаемого товара'!#REF!,"")</f>
        <v>#REF!</v>
      </c>
      <c r="T43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30" s="23" t="str">
        <f>IFERROR(VLOOKUP(CI430*1,Обработ.выгрузка_реестра_РФ!$A:$G,6,),"")</f>
        <v/>
      </c>
      <c r="V430" s="61" t="e">
        <f>IF(LEN('Описание предлагаемого товара'!#REF!)&gt;0,'Описание предлагаемого товара'!#REF!,"")</f>
        <v>#REF!</v>
      </c>
      <c r="W430" s="62" t="e">
        <f>IF(LEN('Описание предлагаемого товара'!#REF!)&gt;0,'Описание предлагаемого товара'!#REF!,"")</f>
        <v>#REF!</v>
      </c>
      <c r="X430" s="91" t="e">
        <f t="shared" ref="X430:Y430" si="4120">IFERROR(REPLACE(W430,FIND(CHAR(10),W430,1),1," "),W430)</f>
        <v>#REF!</v>
      </c>
      <c r="Y430" s="91" t="e">
        <f t="shared" si="4120"/>
        <v>#REF!</v>
      </c>
      <c r="Z430" s="91" t="e">
        <f t="shared" si="3823"/>
        <v>#REF!</v>
      </c>
      <c r="AA430" s="91" t="e">
        <f t="shared" si="3824"/>
        <v>#REF!</v>
      </c>
      <c r="AB430" s="91" t="e">
        <f t="shared" si="3825"/>
        <v>#REF!</v>
      </c>
      <c r="AC430" s="91" t="e">
        <f t="shared" ref="AC430:AF430" si="4121">IFERROR(REPLACE(AB430,FIND("  ",AB430,1),2," "),AB430)</f>
        <v>#REF!</v>
      </c>
      <c r="AD430" s="91" t="e">
        <f t="shared" si="4121"/>
        <v>#REF!</v>
      </c>
      <c r="AE430" s="91" t="e">
        <f t="shared" si="4121"/>
        <v>#REF!</v>
      </c>
      <c r="AF430" s="91" t="e">
        <f t="shared" si="4121"/>
        <v>#REF!</v>
      </c>
      <c r="AG430" s="23" t="str">
        <f>IFERROR(VLOOKUP(CI430*1,Обработ.выгрузка_реестра_РФ!$A:$G,4,),"")</f>
        <v/>
      </c>
      <c r="AH430" s="91" t="str">
        <f t="shared" ref="AH430:AI430" si="4122">IFERROR(REPLACE(AG430,FIND("-",AG430,1),1,"*"),AG430)</f>
        <v/>
      </c>
      <c r="AI430" s="91" t="str">
        <f t="shared" si="4122"/>
        <v/>
      </c>
      <c r="AJ430" s="27" t="str">
        <f t="shared" si="3923"/>
        <v/>
      </c>
      <c r="AK430" s="63" t="e">
        <f>IF(LEN('Описание предлагаемого товара'!#REF!)&gt;0,'Описание предлагаемого товара'!#REF!,"")</f>
        <v>#REF!</v>
      </c>
      <c r="AL430" s="91" t="e">
        <f t="shared" ref="AL430:AM430" si="4123">IFERROR(REPLACE(AK430,FIND(CHAR(10),AK430,1),1,""),AK430)</f>
        <v>#REF!</v>
      </c>
      <c r="AM430" s="91" t="e">
        <f t="shared" si="4123"/>
        <v>#REF!</v>
      </c>
      <c r="AN430" s="91" t="e">
        <f t="shared" ref="AN430:AR430" si="4124">IFERROR(REPLACE(AM430,FIND(" ",AM430,1),1,""),AM430)</f>
        <v>#REF!</v>
      </c>
      <c r="AO430" s="91" t="e">
        <f t="shared" si="4124"/>
        <v>#REF!</v>
      </c>
      <c r="AP430" s="91" t="e">
        <f t="shared" si="4124"/>
        <v>#REF!</v>
      </c>
      <c r="AQ430" s="91" t="e">
        <f t="shared" si="4124"/>
        <v>#REF!</v>
      </c>
      <c r="AR430" s="91" t="e">
        <f t="shared" si="4124"/>
        <v>#REF!</v>
      </c>
      <c r="AS430" s="91" t="e">
        <f t="shared" si="3830"/>
        <v>#REF!</v>
      </c>
      <c r="AT430" s="91" t="e">
        <f t="shared" si="3831"/>
        <v>#REF!</v>
      </c>
      <c r="AU430" s="32" t="e">
        <f t="shared" si="3814"/>
        <v>#REF!</v>
      </c>
      <c r="AV430" s="93" t="e">
        <f>'Описание предлагаемого товара'!#REF!</f>
        <v>#REF!</v>
      </c>
      <c r="AW430" s="91" t="e">
        <f>MIN(SEARCH({0,1,2,3,4,5,6,7,8,9},AV430&amp; "0123456789"))</f>
        <v>#REF!</v>
      </c>
      <c r="AX430" s="91" t="str">
        <f t="shared" si="3832"/>
        <v/>
      </c>
      <c r="AY430" s="91" t="str">
        <f t="shared" si="3833"/>
        <v/>
      </c>
      <c r="AZ430" s="91" t="str">
        <f t="shared" si="3834"/>
        <v/>
      </c>
      <c r="BA430" s="91" t="str">
        <f t="shared" si="3835"/>
        <v/>
      </c>
      <c r="BB430" s="91" t="str">
        <f t="shared" si="3836"/>
        <v/>
      </c>
      <c r="BC430" s="91" t="str">
        <f t="shared" si="3837"/>
        <v/>
      </c>
      <c r="BD430" s="91" t="str">
        <f t="shared" si="3838"/>
        <v/>
      </c>
      <c r="BE430" s="91" t="str">
        <f t="shared" si="3839"/>
        <v/>
      </c>
      <c r="BF430" s="91" t="str">
        <f t="shared" si="3840"/>
        <v/>
      </c>
      <c r="BG430" s="91" t="str">
        <f t="shared" si="3841"/>
        <v/>
      </c>
      <c r="BH430" s="91" t="str">
        <f t="shared" si="3842"/>
        <v/>
      </c>
      <c r="BI430" s="91" t="str">
        <f t="shared" si="3843"/>
        <v/>
      </c>
      <c r="BJ430" s="91" t="str">
        <f t="shared" si="3844"/>
        <v/>
      </c>
      <c r="BK430" s="91" t="str">
        <f t="shared" si="3845"/>
        <v/>
      </c>
      <c r="BL430" s="91" t="str">
        <f t="shared" si="3846"/>
        <v/>
      </c>
      <c r="BM430" s="91" t="str">
        <f t="shared" si="3847"/>
        <v/>
      </c>
      <c r="BN430" s="91" t="str">
        <f t="shared" si="3848"/>
        <v/>
      </c>
      <c r="BO430" s="91" t="str">
        <f t="shared" si="3849"/>
        <v/>
      </c>
      <c r="BP430" s="91" t="str">
        <f t="shared" si="3850"/>
        <v/>
      </c>
      <c r="BQ430" s="91" t="str">
        <f t="shared" si="3851"/>
        <v/>
      </c>
      <c r="BR430" s="91" t="str">
        <f t="shared" si="3852"/>
        <v/>
      </c>
      <c r="BS430" s="91" t="str">
        <f t="shared" si="3853"/>
        <v/>
      </c>
      <c r="BT430" s="91" t="str">
        <f t="shared" si="3854"/>
        <v/>
      </c>
      <c r="BU430" s="91" t="str">
        <f t="shared" si="3855"/>
        <v/>
      </c>
      <c r="BV430" s="91" t="str">
        <f t="shared" si="3856"/>
        <v/>
      </c>
      <c r="BW430" s="91" t="str">
        <f t="shared" si="3857"/>
        <v/>
      </c>
      <c r="BX430" s="91" t="str">
        <f t="shared" si="3858"/>
        <v/>
      </c>
      <c r="BY430" s="91" t="str">
        <f t="shared" si="3859"/>
        <v/>
      </c>
      <c r="BZ430" s="91" t="str">
        <f t="shared" si="3860"/>
        <v/>
      </c>
      <c r="CA430" s="91" t="str">
        <f t="shared" si="3861"/>
        <v/>
      </c>
      <c r="CB430" s="91" t="str">
        <f t="shared" si="3862"/>
        <v/>
      </c>
      <c r="CC430" s="91" t="str">
        <f t="shared" si="3863"/>
        <v/>
      </c>
      <c r="CD430" s="91" t="str">
        <f t="shared" si="3864"/>
        <v/>
      </c>
      <c r="CE430" s="91" t="str">
        <f t="shared" si="3865"/>
        <v/>
      </c>
      <c r="CF430" s="91" t="str">
        <f t="shared" si="3866"/>
        <v/>
      </c>
      <c r="CG430" s="91" t="str">
        <f t="shared" si="3867"/>
        <v/>
      </c>
      <c r="CH430" s="91" t="str">
        <f t="shared" si="3868"/>
        <v/>
      </c>
      <c r="CI430" s="91" t="str">
        <f t="shared" si="3869"/>
        <v>нет</v>
      </c>
      <c r="CJ430" s="63" t="e">
        <f>IF(LEN('Описание предлагаемого товара'!#REF!)&gt;0,'Описание предлагаемого товара'!#REF!,"")</f>
        <v>#REF!</v>
      </c>
      <c r="CK430" s="91" t="e">
        <f t="shared" ref="CK430:CL430" si="4125">IFERROR(REPLACE(CJ430,FIND(CHAR(10),CJ430,1),1,""),CJ430)</f>
        <v>#REF!</v>
      </c>
      <c r="CL430" s="91" t="e">
        <f t="shared" si="4125"/>
        <v>#REF!</v>
      </c>
      <c r="CM430" s="91" t="e">
        <f t="shared" si="3871"/>
        <v>#REF!</v>
      </c>
      <c r="CN430" s="91" t="e">
        <f t="shared" si="3872"/>
        <v>#REF!</v>
      </c>
      <c r="CO430" s="91" t="e">
        <f t="shared" si="3873"/>
        <v>#REF!</v>
      </c>
      <c r="CP430" s="90" t="e">
        <f>IF(AU430="Не указан реестровый номер (мера нац.режима Запрет)","",IF(CI430="нет","",IF(CU430="да","исключение(не смотрим баллы)",IFERROR(IF(CI430*1&gt;0,IFERROR(IF(VLOOKUP(CI430*1,Обработ.выгрузка_реестра_РФ!$A:$G,7,)=0,"Баллы не установлены",VLOOKUP(CI430*1,Обработ.выгрузка_реестра_РФ!$A:$G,7,)),IF(LEN(CI430)&gt;14,"","нет номера в реестре РФ")),""),IF(LEN(CI430)=0,"","Некорректный реестровый номер")))))</f>
        <v>#REF!</v>
      </c>
      <c r="CQ430" s="33" t="e">
        <f>IF(LEN(C430)&gt;0,IFERROR(IF(LEN(H430)&gt;0,IF(LEN(VLOOKUP(H430,'исключения(не_смотрим_баллы)'!$A:$C,1,))&gt;0,"да","нет"),"не введен ОКПД2"),"нет"),"")</f>
        <v>#REF!</v>
      </c>
      <c r="CR430" s="33" t="e">
        <f ca="1">IF(CQ430="да",IF(TODAY()&lt;VLOOKUP(H430,'исключения(не_смотрим_баллы)'!$A:$C,3,),"да","нет"),"")</f>
        <v>#REF!</v>
      </c>
      <c r="CS430" s="33" t="str">
        <f>IFERROR(IF(CQ430="да",IF(VLOOKUP(CI430*1,Обработ.выгрузка_реестра_РФ!$A:$G,2,)&lt;VLOOKUP(H430,'исключения(не_смотрим_баллы)'!$A:$C,2,),"да","нет"),""),"")</f>
        <v/>
      </c>
      <c r="CT430" s="24"/>
      <c r="CU430" s="33" t="e">
        <f t="shared" si="3885"/>
        <v>#REF!</v>
      </c>
      <c r="CV430" s="91" t="e">
        <f t="shared" si="3886"/>
        <v>#REF!</v>
      </c>
      <c r="CW430" s="27" t="e">
        <f t="shared" si="3887"/>
        <v>#REF!</v>
      </c>
      <c r="CX430" s="26" t="e">
        <f t="shared" si="3816"/>
        <v>#REF!</v>
      </c>
      <c r="CY430" s="64" t="e">
        <f>IF(LEN('Описание предлагаемого товара'!#REF!)&gt;0,'Описание предлагаемого товара'!#REF!,"")</f>
        <v>#REF!</v>
      </c>
      <c r="CZ430" s="95" t="e">
        <f t="shared" si="3874"/>
        <v>#REF!</v>
      </c>
      <c r="DA430" s="95" t="e">
        <f t="shared" ref="DA430" si="4126">IFERROR(REPLACE(CZ430,FIND(" ",CZ430,1),1,""),CZ430)</f>
        <v>#REF!</v>
      </c>
      <c r="DB430" s="95" t="e">
        <f t="shared" si="3818"/>
        <v>#REF!</v>
      </c>
      <c r="DC430" s="95" t="e">
        <f t="shared" ref="DC430:DD430" si="4127">IFERROR(REPLACE(DB430,FIND("г.",DB430,1),2,""),DB430)</f>
        <v>#REF!</v>
      </c>
      <c r="DD430" s="95" t="e">
        <f t="shared" si="4127"/>
        <v>#REF!</v>
      </c>
      <c r="DE430" s="95" t="e">
        <f t="shared" ref="DE430:DF430" si="4128">IFERROR(REPLACE(DD430,FIND("г",DD430,1),1,""),DD430)</f>
        <v>#REF!</v>
      </c>
      <c r="DF430" s="95" t="e">
        <f t="shared" si="4128"/>
        <v>#REF!</v>
      </c>
      <c r="DG430" s="95" t="e">
        <f t="shared" si="3891"/>
        <v>#REF!</v>
      </c>
      <c r="DH430" s="25" t="str">
        <f>IFERROR(VLOOKUP(CI430*1,Обработ.выгрузка_реестра_РФ!$A:$G,5,),"")</f>
        <v/>
      </c>
      <c r="DI430" s="27" t="str">
        <f t="shared" si="3901"/>
        <v/>
      </c>
      <c r="DJ430" s="27" t="str">
        <f t="shared" ca="1" si="3878"/>
        <v/>
      </c>
      <c r="DK430" s="63" t="e">
        <f>IF(LEN('Описание предлагаемого товара'!#REF!)&gt;0,'Описание предлагаемого товара'!#REF!,"")</f>
        <v>#REF!</v>
      </c>
      <c r="DL430" s="63" t="e">
        <f>IF(LEN('Описание предлагаемого товара'!#REF!)&gt;0,'Описание предлагаемого товара'!#REF!,"")</f>
        <v>#REF!</v>
      </c>
      <c r="DM430" s="32"/>
    </row>
    <row r="431" spans="1:117" ht="48.75" customHeight="1" x14ac:dyDescent="0.25">
      <c r="A431" s="61" t="e">
        <f>IF(LEN('Описание предлагаемого товара'!#REF!)&gt;0,'Описание предлагаемого товара'!#REF!,"")</f>
        <v>#REF!</v>
      </c>
      <c r="B431" s="65" t="e">
        <f>IF(LEN('Описание предлагаемого товара'!#REF!)&gt;0,'Описание предлагаемого товара'!#REF!,"")</f>
        <v>#REF!</v>
      </c>
      <c r="C431" s="61" t="e">
        <f>IF(LEN('Описание предлагаемого товара'!#REF!)&gt;0,'Описание предлагаемого товара'!#REF!,"")</f>
        <v>#REF!</v>
      </c>
      <c r="D431" s="61" t="e">
        <f>IF(LEN('Описание предлагаемого товара'!#REF!)&gt;0,'Описание предлагаемого товара'!#REF!,"")</f>
        <v>#REF!</v>
      </c>
      <c r="E431" s="61" t="e">
        <f>IF(LEN('Описание предлагаемого товара'!#REF!)&gt;0,'Описание предлагаемого товара'!#REF!,"")</f>
        <v>#REF!</v>
      </c>
      <c r="F431" s="61" t="e">
        <f>IF(LEN('Описание предлагаемого товара'!#REF!)&gt;0,'Описание предлагаемого товара'!#REF!,"")</f>
        <v>#REF!</v>
      </c>
      <c r="G431" s="61" t="e">
        <f>IF(LEN('Описание предлагаемого товара'!#REF!)&gt;0,'Описание предлагаемого товара'!#REF!,"")</f>
        <v>#REF!</v>
      </c>
      <c r="H431" s="61" t="e">
        <f>IF(LEN('Описание предлагаемого товара'!#REF!)&gt;0,'Описание предлагаемого товара'!#REF!,"")</f>
        <v>#REF!</v>
      </c>
      <c r="I431" s="61" t="e">
        <f>IF(LEN('Описание предлагаемого товара'!#REF!)&gt;0,'Описание предлагаемого товара'!#REF!,"")</f>
        <v>#REF!</v>
      </c>
      <c r="J431" s="38" t="str">
        <f>IFERROR(VLOOKUP(B431,SAP!$A:$E,5,),"")</f>
        <v/>
      </c>
      <c r="K431" s="40" t="str">
        <f t="shared" si="3821"/>
        <v/>
      </c>
      <c r="L431" s="61" t="e">
        <f>IF(LEN('Описание предлагаемого товара'!#REF!)&gt;0,IFERROR('Описание предлагаемого товара'!#REF!*1,""),"")</f>
        <v>#REF!</v>
      </c>
      <c r="M431" s="39" t="str">
        <f>IFERROR(VLOOKUP(B431,SAP!$A:$E,2,),"")</f>
        <v/>
      </c>
      <c r="N431" s="41" t="str">
        <f t="shared" si="3957"/>
        <v/>
      </c>
      <c r="O431" s="39" t="str">
        <f t="shared" si="3808"/>
        <v/>
      </c>
      <c r="P431" s="36" t="e">
        <f>IF(LEN('Описание предлагаемого товара'!#REF!)&gt;0,'Описание предлагаемого товара'!#REF!,"")</f>
        <v>#REF!</v>
      </c>
      <c r="Q43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31" s="37" t="e">
        <f>IF(LEN('Описание предлагаемого товара'!#REF!)&gt;0,'Описание предлагаемого товара'!#REF!,"")</f>
        <v>#REF!</v>
      </c>
      <c r="S431" s="37" t="e">
        <f>IF(LEN('Описание предлагаемого товара'!#REF!)&gt;0,'Описание предлагаемого товара'!#REF!,"")</f>
        <v>#REF!</v>
      </c>
      <c r="T43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31" s="23" t="str">
        <f>IFERROR(VLOOKUP(CI431*1,Обработ.выгрузка_реестра_РФ!$A:$G,6,),"")</f>
        <v/>
      </c>
      <c r="V431" s="61" t="e">
        <f>IF(LEN('Описание предлагаемого товара'!#REF!)&gt;0,'Описание предлагаемого товара'!#REF!,"")</f>
        <v>#REF!</v>
      </c>
      <c r="W431" s="62" t="e">
        <f>IF(LEN('Описание предлагаемого товара'!#REF!)&gt;0,'Описание предлагаемого товара'!#REF!,"")</f>
        <v>#REF!</v>
      </c>
      <c r="X431" s="91" t="e">
        <f t="shared" ref="X431:Y431" si="4129">IFERROR(REPLACE(W431,FIND(CHAR(10),W431,1),1," "),W431)</f>
        <v>#REF!</v>
      </c>
      <c r="Y431" s="91" t="e">
        <f t="shared" si="4129"/>
        <v>#REF!</v>
      </c>
      <c r="Z431" s="91" t="e">
        <f t="shared" si="3823"/>
        <v>#REF!</v>
      </c>
      <c r="AA431" s="91" t="e">
        <f t="shared" si="3824"/>
        <v>#REF!</v>
      </c>
      <c r="AB431" s="91" t="e">
        <f t="shared" si="3825"/>
        <v>#REF!</v>
      </c>
      <c r="AC431" s="91" t="e">
        <f t="shared" ref="AC431:AF431" si="4130">IFERROR(REPLACE(AB431,FIND("  ",AB431,1),2," "),AB431)</f>
        <v>#REF!</v>
      </c>
      <c r="AD431" s="91" t="e">
        <f t="shared" si="4130"/>
        <v>#REF!</v>
      </c>
      <c r="AE431" s="91" t="e">
        <f t="shared" si="4130"/>
        <v>#REF!</v>
      </c>
      <c r="AF431" s="91" t="e">
        <f t="shared" si="4130"/>
        <v>#REF!</v>
      </c>
      <c r="AG431" s="23" t="str">
        <f>IFERROR(VLOOKUP(CI431*1,Обработ.выгрузка_реестра_РФ!$A:$G,4,),"")</f>
        <v/>
      </c>
      <c r="AH431" s="91" t="str">
        <f t="shared" ref="AH431:AI431" si="4131">IFERROR(REPLACE(AG431,FIND("-",AG431,1),1,"*"),AG431)</f>
        <v/>
      </c>
      <c r="AI431" s="91" t="str">
        <f t="shared" si="4131"/>
        <v/>
      </c>
      <c r="AJ431" s="27" t="str">
        <f t="shared" si="3923"/>
        <v/>
      </c>
      <c r="AK431" s="63" t="e">
        <f>IF(LEN('Описание предлагаемого товара'!#REF!)&gt;0,'Описание предлагаемого товара'!#REF!,"")</f>
        <v>#REF!</v>
      </c>
      <c r="AL431" s="91" t="e">
        <f t="shared" ref="AL431:AM431" si="4132">IFERROR(REPLACE(AK431,FIND(CHAR(10),AK431,1),1,""),AK431)</f>
        <v>#REF!</v>
      </c>
      <c r="AM431" s="91" t="e">
        <f t="shared" si="4132"/>
        <v>#REF!</v>
      </c>
      <c r="AN431" s="91" t="e">
        <f t="shared" ref="AN431:AR431" si="4133">IFERROR(REPLACE(AM431,FIND(" ",AM431,1),1,""),AM431)</f>
        <v>#REF!</v>
      </c>
      <c r="AO431" s="91" t="e">
        <f t="shared" si="4133"/>
        <v>#REF!</v>
      </c>
      <c r="AP431" s="91" t="e">
        <f t="shared" si="4133"/>
        <v>#REF!</v>
      </c>
      <c r="AQ431" s="91" t="e">
        <f t="shared" si="4133"/>
        <v>#REF!</v>
      </c>
      <c r="AR431" s="91" t="e">
        <f t="shared" si="4133"/>
        <v>#REF!</v>
      </c>
      <c r="AS431" s="91" t="e">
        <f t="shared" si="3830"/>
        <v>#REF!</v>
      </c>
      <c r="AT431" s="91" t="e">
        <f t="shared" si="3831"/>
        <v>#REF!</v>
      </c>
      <c r="AU431" s="32" t="e">
        <f t="shared" si="3814"/>
        <v>#REF!</v>
      </c>
      <c r="AV431" s="93" t="e">
        <f>'Описание предлагаемого товара'!#REF!</f>
        <v>#REF!</v>
      </c>
      <c r="AW431" s="91" t="e">
        <f>MIN(SEARCH({0,1,2,3,4,5,6,7,8,9},AV431&amp; "0123456789"))</f>
        <v>#REF!</v>
      </c>
      <c r="AX431" s="91" t="str">
        <f t="shared" si="3832"/>
        <v/>
      </c>
      <c r="AY431" s="91" t="str">
        <f t="shared" si="3833"/>
        <v/>
      </c>
      <c r="AZ431" s="91" t="str">
        <f t="shared" si="3834"/>
        <v/>
      </c>
      <c r="BA431" s="91" t="str">
        <f t="shared" si="3835"/>
        <v/>
      </c>
      <c r="BB431" s="91" t="str">
        <f t="shared" si="3836"/>
        <v/>
      </c>
      <c r="BC431" s="91" t="str">
        <f t="shared" si="3837"/>
        <v/>
      </c>
      <c r="BD431" s="91" t="str">
        <f t="shared" si="3838"/>
        <v/>
      </c>
      <c r="BE431" s="91" t="str">
        <f t="shared" si="3839"/>
        <v/>
      </c>
      <c r="BF431" s="91" t="str">
        <f t="shared" si="3840"/>
        <v/>
      </c>
      <c r="BG431" s="91" t="str">
        <f t="shared" si="3841"/>
        <v/>
      </c>
      <c r="BH431" s="91" t="str">
        <f t="shared" si="3842"/>
        <v/>
      </c>
      <c r="BI431" s="91" t="str">
        <f t="shared" si="3843"/>
        <v/>
      </c>
      <c r="BJ431" s="91" t="str">
        <f t="shared" si="3844"/>
        <v/>
      </c>
      <c r="BK431" s="91" t="str">
        <f t="shared" si="3845"/>
        <v/>
      </c>
      <c r="BL431" s="91" t="str">
        <f t="shared" si="3846"/>
        <v/>
      </c>
      <c r="BM431" s="91" t="str">
        <f t="shared" si="3847"/>
        <v/>
      </c>
      <c r="BN431" s="91" t="str">
        <f t="shared" si="3848"/>
        <v/>
      </c>
      <c r="BO431" s="91" t="str">
        <f t="shared" si="3849"/>
        <v/>
      </c>
      <c r="BP431" s="91" t="str">
        <f t="shared" si="3850"/>
        <v/>
      </c>
      <c r="BQ431" s="91" t="str">
        <f t="shared" si="3851"/>
        <v/>
      </c>
      <c r="BR431" s="91" t="str">
        <f t="shared" si="3852"/>
        <v/>
      </c>
      <c r="BS431" s="91" t="str">
        <f t="shared" si="3853"/>
        <v/>
      </c>
      <c r="BT431" s="91" t="str">
        <f t="shared" si="3854"/>
        <v/>
      </c>
      <c r="BU431" s="91" t="str">
        <f t="shared" si="3855"/>
        <v/>
      </c>
      <c r="BV431" s="91" t="str">
        <f t="shared" si="3856"/>
        <v/>
      </c>
      <c r="BW431" s="91" t="str">
        <f t="shared" si="3857"/>
        <v/>
      </c>
      <c r="BX431" s="91" t="str">
        <f t="shared" si="3858"/>
        <v/>
      </c>
      <c r="BY431" s="91" t="str">
        <f t="shared" si="3859"/>
        <v/>
      </c>
      <c r="BZ431" s="91" t="str">
        <f t="shared" si="3860"/>
        <v/>
      </c>
      <c r="CA431" s="91" t="str">
        <f t="shared" si="3861"/>
        <v/>
      </c>
      <c r="CB431" s="91" t="str">
        <f t="shared" si="3862"/>
        <v/>
      </c>
      <c r="CC431" s="91" t="str">
        <f t="shared" si="3863"/>
        <v/>
      </c>
      <c r="CD431" s="91" t="str">
        <f t="shared" si="3864"/>
        <v/>
      </c>
      <c r="CE431" s="91" t="str">
        <f t="shared" si="3865"/>
        <v/>
      </c>
      <c r="CF431" s="91" t="str">
        <f t="shared" si="3866"/>
        <v/>
      </c>
      <c r="CG431" s="91" t="str">
        <f t="shared" si="3867"/>
        <v/>
      </c>
      <c r="CH431" s="91" t="str">
        <f t="shared" si="3868"/>
        <v/>
      </c>
      <c r="CI431" s="91" t="str">
        <f t="shared" si="3869"/>
        <v>нет</v>
      </c>
      <c r="CJ431" s="63" t="e">
        <f>IF(LEN('Описание предлагаемого товара'!#REF!)&gt;0,'Описание предлагаемого товара'!#REF!,"")</f>
        <v>#REF!</v>
      </c>
      <c r="CK431" s="91" t="e">
        <f t="shared" ref="CK431:CL431" si="4134">IFERROR(REPLACE(CJ431,FIND(CHAR(10),CJ431,1),1,""),CJ431)</f>
        <v>#REF!</v>
      </c>
      <c r="CL431" s="91" t="e">
        <f t="shared" si="4134"/>
        <v>#REF!</v>
      </c>
      <c r="CM431" s="91" t="e">
        <f t="shared" si="3871"/>
        <v>#REF!</v>
      </c>
      <c r="CN431" s="91" t="e">
        <f t="shared" si="3872"/>
        <v>#REF!</v>
      </c>
      <c r="CO431" s="91" t="e">
        <f t="shared" si="3873"/>
        <v>#REF!</v>
      </c>
      <c r="CP431" s="90" t="e">
        <f>IF(AU431="Не указан реестровый номер (мера нац.режима Запрет)","",IF(CI431="нет","",IF(CU431="да","исключение(не смотрим баллы)",IFERROR(IF(CI431*1&gt;0,IFERROR(IF(VLOOKUP(CI431*1,Обработ.выгрузка_реестра_РФ!$A:$G,7,)=0,"Баллы не установлены",VLOOKUP(CI431*1,Обработ.выгрузка_реестра_РФ!$A:$G,7,)),IF(LEN(CI431)&gt;14,"","нет номера в реестре РФ")),""),IF(LEN(CI431)=0,"","Некорректный реестровый номер")))))</f>
        <v>#REF!</v>
      </c>
      <c r="CQ431" s="33" t="e">
        <f>IF(LEN(C431)&gt;0,IFERROR(IF(LEN(H431)&gt;0,IF(LEN(VLOOKUP(H431,'исключения(не_смотрим_баллы)'!$A:$C,1,))&gt;0,"да","нет"),"не введен ОКПД2"),"нет"),"")</f>
        <v>#REF!</v>
      </c>
      <c r="CR431" s="33" t="e">
        <f ca="1">IF(CQ431="да",IF(TODAY()&lt;VLOOKUP(H431,'исключения(не_смотрим_баллы)'!$A:$C,3,),"да","нет"),"")</f>
        <v>#REF!</v>
      </c>
      <c r="CS431" s="33" t="str">
        <f>IFERROR(IF(CQ431="да",IF(VLOOKUP(CI431*1,Обработ.выгрузка_реестра_РФ!$A:$G,2,)&lt;VLOOKUP(H431,'исключения(не_смотрим_баллы)'!$A:$C,2,),"да","нет"),""),"")</f>
        <v/>
      </c>
      <c r="CT431" s="24"/>
      <c r="CU431" s="33" t="e">
        <f t="shared" si="3885"/>
        <v>#REF!</v>
      </c>
      <c r="CV431" s="91" t="e">
        <f t="shared" si="3886"/>
        <v>#REF!</v>
      </c>
      <c r="CW431" s="27" t="e">
        <f t="shared" si="3887"/>
        <v>#REF!</v>
      </c>
      <c r="CX431" s="26" t="e">
        <f t="shared" si="3816"/>
        <v>#REF!</v>
      </c>
      <c r="CY431" s="64" t="e">
        <f>IF(LEN('Описание предлагаемого товара'!#REF!)&gt;0,'Описание предлагаемого товара'!#REF!,"")</f>
        <v>#REF!</v>
      </c>
      <c r="CZ431" s="95" t="e">
        <f t="shared" si="3874"/>
        <v>#REF!</v>
      </c>
      <c r="DA431" s="95" t="e">
        <f t="shared" ref="DA431" si="4135">IFERROR(REPLACE(CZ431,FIND(" ",CZ431,1),1,""),CZ431)</f>
        <v>#REF!</v>
      </c>
      <c r="DB431" s="95" t="e">
        <f t="shared" si="3818"/>
        <v>#REF!</v>
      </c>
      <c r="DC431" s="95" t="e">
        <f t="shared" ref="DC431:DD431" si="4136">IFERROR(REPLACE(DB431,FIND("г.",DB431,1),2,""),DB431)</f>
        <v>#REF!</v>
      </c>
      <c r="DD431" s="95" t="e">
        <f t="shared" si="4136"/>
        <v>#REF!</v>
      </c>
      <c r="DE431" s="95" t="e">
        <f t="shared" ref="DE431:DF431" si="4137">IFERROR(REPLACE(DD431,FIND("г",DD431,1),1,""),DD431)</f>
        <v>#REF!</v>
      </c>
      <c r="DF431" s="95" t="e">
        <f t="shared" si="4137"/>
        <v>#REF!</v>
      </c>
      <c r="DG431" s="95" t="e">
        <f t="shared" si="3891"/>
        <v>#REF!</v>
      </c>
      <c r="DH431" s="25" t="str">
        <f>IFERROR(VLOOKUP(CI431*1,Обработ.выгрузка_реестра_РФ!$A:$G,5,),"")</f>
        <v/>
      </c>
      <c r="DI431" s="27" t="str">
        <f t="shared" si="3901"/>
        <v/>
      </c>
      <c r="DJ431" s="27" t="str">
        <f t="shared" ca="1" si="3878"/>
        <v/>
      </c>
      <c r="DK431" s="63" t="e">
        <f>IF(LEN('Описание предлагаемого товара'!#REF!)&gt;0,'Описание предлагаемого товара'!#REF!,"")</f>
        <v>#REF!</v>
      </c>
      <c r="DL431" s="63" t="e">
        <f>IF(LEN('Описание предлагаемого товара'!#REF!)&gt;0,'Описание предлагаемого товара'!#REF!,"")</f>
        <v>#REF!</v>
      </c>
      <c r="DM431" s="32"/>
    </row>
    <row r="432" spans="1:117" ht="48.75" customHeight="1" x14ac:dyDescent="0.25">
      <c r="A432" s="61" t="e">
        <f>IF(LEN('Описание предлагаемого товара'!#REF!)&gt;0,'Описание предлагаемого товара'!#REF!,"")</f>
        <v>#REF!</v>
      </c>
      <c r="B432" s="65" t="e">
        <f>IF(LEN('Описание предлагаемого товара'!#REF!)&gt;0,'Описание предлагаемого товара'!#REF!,"")</f>
        <v>#REF!</v>
      </c>
      <c r="C432" s="61" t="e">
        <f>IF(LEN('Описание предлагаемого товара'!#REF!)&gt;0,'Описание предлагаемого товара'!#REF!,"")</f>
        <v>#REF!</v>
      </c>
      <c r="D432" s="61" t="e">
        <f>IF(LEN('Описание предлагаемого товара'!#REF!)&gt;0,'Описание предлагаемого товара'!#REF!,"")</f>
        <v>#REF!</v>
      </c>
      <c r="E432" s="61" t="e">
        <f>IF(LEN('Описание предлагаемого товара'!#REF!)&gt;0,'Описание предлагаемого товара'!#REF!,"")</f>
        <v>#REF!</v>
      </c>
      <c r="F432" s="61" t="e">
        <f>IF(LEN('Описание предлагаемого товара'!#REF!)&gt;0,'Описание предлагаемого товара'!#REF!,"")</f>
        <v>#REF!</v>
      </c>
      <c r="G432" s="61" t="e">
        <f>IF(LEN('Описание предлагаемого товара'!#REF!)&gt;0,'Описание предлагаемого товара'!#REF!,"")</f>
        <v>#REF!</v>
      </c>
      <c r="H432" s="61" t="e">
        <f>IF(LEN('Описание предлагаемого товара'!#REF!)&gt;0,'Описание предлагаемого товара'!#REF!,"")</f>
        <v>#REF!</v>
      </c>
      <c r="I432" s="61" t="e">
        <f>IF(LEN('Описание предлагаемого товара'!#REF!)&gt;0,'Описание предлагаемого товара'!#REF!,"")</f>
        <v>#REF!</v>
      </c>
      <c r="J432" s="38" t="str">
        <f>IFERROR(VLOOKUP(B432,SAP!$A:$E,5,),"")</f>
        <v/>
      </c>
      <c r="K432" s="40" t="str">
        <f t="shared" si="3821"/>
        <v/>
      </c>
      <c r="L432" s="61" t="e">
        <f>IF(LEN('Описание предлагаемого товара'!#REF!)&gt;0,IFERROR('Описание предлагаемого товара'!#REF!*1,""),"")</f>
        <v>#REF!</v>
      </c>
      <c r="M432" s="39" t="str">
        <f>IFERROR(VLOOKUP(B432,SAP!$A:$E,2,),"")</f>
        <v/>
      </c>
      <c r="N432" s="41" t="str">
        <f t="shared" si="3957"/>
        <v/>
      </c>
      <c r="O432" s="39" t="str">
        <f t="shared" si="3808"/>
        <v/>
      </c>
      <c r="P432" s="36" t="e">
        <f>IF(LEN('Описание предлагаемого товара'!#REF!)&gt;0,'Описание предлагаемого товара'!#REF!,"")</f>
        <v>#REF!</v>
      </c>
      <c r="Q43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32" s="37" t="e">
        <f>IF(LEN('Описание предлагаемого товара'!#REF!)&gt;0,'Описание предлагаемого товара'!#REF!,"")</f>
        <v>#REF!</v>
      </c>
      <c r="S432" s="37" t="e">
        <f>IF(LEN('Описание предлагаемого товара'!#REF!)&gt;0,'Описание предлагаемого товара'!#REF!,"")</f>
        <v>#REF!</v>
      </c>
      <c r="T43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32" s="23" t="str">
        <f>IFERROR(VLOOKUP(CI432*1,Обработ.выгрузка_реестра_РФ!$A:$G,6,),"")</f>
        <v/>
      </c>
      <c r="V432" s="61" t="e">
        <f>IF(LEN('Описание предлагаемого товара'!#REF!)&gt;0,'Описание предлагаемого товара'!#REF!,"")</f>
        <v>#REF!</v>
      </c>
      <c r="W432" s="62" t="e">
        <f>IF(LEN('Описание предлагаемого товара'!#REF!)&gt;0,'Описание предлагаемого товара'!#REF!,"")</f>
        <v>#REF!</v>
      </c>
      <c r="X432" s="91" t="e">
        <f t="shared" ref="X432:Y432" si="4138">IFERROR(REPLACE(W432,FIND(CHAR(10),W432,1),1," "),W432)</f>
        <v>#REF!</v>
      </c>
      <c r="Y432" s="91" t="e">
        <f t="shared" si="4138"/>
        <v>#REF!</v>
      </c>
      <c r="Z432" s="91" t="e">
        <f t="shared" si="3823"/>
        <v>#REF!</v>
      </c>
      <c r="AA432" s="91" t="e">
        <f t="shared" si="3824"/>
        <v>#REF!</v>
      </c>
      <c r="AB432" s="91" t="e">
        <f t="shared" si="3825"/>
        <v>#REF!</v>
      </c>
      <c r="AC432" s="91" t="e">
        <f t="shared" ref="AC432:AF432" si="4139">IFERROR(REPLACE(AB432,FIND("  ",AB432,1),2," "),AB432)</f>
        <v>#REF!</v>
      </c>
      <c r="AD432" s="91" t="e">
        <f t="shared" si="4139"/>
        <v>#REF!</v>
      </c>
      <c r="AE432" s="91" t="e">
        <f t="shared" si="4139"/>
        <v>#REF!</v>
      </c>
      <c r="AF432" s="91" t="e">
        <f t="shared" si="4139"/>
        <v>#REF!</v>
      </c>
      <c r="AG432" s="23" t="str">
        <f>IFERROR(VLOOKUP(CI432*1,Обработ.выгрузка_реестра_РФ!$A:$G,4,),"")</f>
        <v/>
      </c>
      <c r="AH432" s="91" t="str">
        <f t="shared" ref="AH432:AI432" si="4140">IFERROR(REPLACE(AG432,FIND("-",AG432,1),1,"*"),AG432)</f>
        <v/>
      </c>
      <c r="AI432" s="91" t="str">
        <f t="shared" si="4140"/>
        <v/>
      </c>
      <c r="AJ432" s="27" t="str">
        <f t="shared" si="3923"/>
        <v/>
      </c>
      <c r="AK432" s="63" t="e">
        <f>IF(LEN('Описание предлагаемого товара'!#REF!)&gt;0,'Описание предлагаемого товара'!#REF!,"")</f>
        <v>#REF!</v>
      </c>
      <c r="AL432" s="91" t="e">
        <f t="shared" ref="AL432:AM432" si="4141">IFERROR(REPLACE(AK432,FIND(CHAR(10),AK432,1),1,""),AK432)</f>
        <v>#REF!</v>
      </c>
      <c r="AM432" s="91" t="e">
        <f t="shared" si="4141"/>
        <v>#REF!</v>
      </c>
      <c r="AN432" s="91" t="e">
        <f t="shared" ref="AN432:AR432" si="4142">IFERROR(REPLACE(AM432,FIND(" ",AM432,1),1,""),AM432)</f>
        <v>#REF!</v>
      </c>
      <c r="AO432" s="91" t="e">
        <f t="shared" si="4142"/>
        <v>#REF!</v>
      </c>
      <c r="AP432" s="91" t="e">
        <f t="shared" si="4142"/>
        <v>#REF!</v>
      </c>
      <c r="AQ432" s="91" t="e">
        <f t="shared" si="4142"/>
        <v>#REF!</v>
      </c>
      <c r="AR432" s="91" t="e">
        <f t="shared" si="4142"/>
        <v>#REF!</v>
      </c>
      <c r="AS432" s="91" t="e">
        <f t="shared" si="3830"/>
        <v>#REF!</v>
      </c>
      <c r="AT432" s="91" t="e">
        <f t="shared" si="3831"/>
        <v>#REF!</v>
      </c>
      <c r="AU432" s="32" t="e">
        <f t="shared" si="3814"/>
        <v>#REF!</v>
      </c>
      <c r="AV432" s="93" t="e">
        <f>'Описание предлагаемого товара'!#REF!</f>
        <v>#REF!</v>
      </c>
      <c r="AW432" s="91" t="e">
        <f>MIN(SEARCH({0,1,2,3,4,5,6,7,8,9},AV432&amp; "0123456789"))</f>
        <v>#REF!</v>
      </c>
      <c r="AX432" s="91" t="str">
        <f t="shared" si="3832"/>
        <v/>
      </c>
      <c r="AY432" s="91" t="str">
        <f t="shared" si="3833"/>
        <v/>
      </c>
      <c r="AZ432" s="91" t="str">
        <f t="shared" si="3834"/>
        <v/>
      </c>
      <c r="BA432" s="91" t="str">
        <f t="shared" si="3835"/>
        <v/>
      </c>
      <c r="BB432" s="91" t="str">
        <f t="shared" si="3836"/>
        <v/>
      </c>
      <c r="BC432" s="91" t="str">
        <f t="shared" si="3837"/>
        <v/>
      </c>
      <c r="BD432" s="91" t="str">
        <f t="shared" si="3838"/>
        <v/>
      </c>
      <c r="BE432" s="91" t="str">
        <f t="shared" si="3839"/>
        <v/>
      </c>
      <c r="BF432" s="91" t="str">
        <f t="shared" si="3840"/>
        <v/>
      </c>
      <c r="BG432" s="91" t="str">
        <f t="shared" si="3841"/>
        <v/>
      </c>
      <c r="BH432" s="91" t="str">
        <f t="shared" si="3842"/>
        <v/>
      </c>
      <c r="BI432" s="91" t="str">
        <f t="shared" si="3843"/>
        <v/>
      </c>
      <c r="BJ432" s="91" t="str">
        <f t="shared" si="3844"/>
        <v/>
      </c>
      <c r="BK432" s="91" t="str">
        <f t="shared" si="3845"/>
        <v/>
      </c>
      <c r="BL432" s="91" t="str">
        <f t="shared" si="3846"/>
        <v/>
      </c>
      <c r="BM432" s="91" t="str">
        <f t="shared" si="3847"/>
        <v/>
      </c>
      <c r="BN432" s="91" t="str">
        <f t="shared" si="3848"/>
        <v/>
      </c>
      <c r="BO432" s="91" t="str">
        <f t="shared" si="3849"/>
        <v/>
      </c>
      <c r="BP432" s="91" t="str">
        <f t="shared" si="3850"/>
        <v/>
      </c>
      <c r="BQ432" s="91" t="str">
        <f t="shared" si="3851"/>
        <v/>
      </c>
      <c r="BR432" s="91" t="str">
        <f t="shared" si="3852"/>
        <v/>
      </c>
      <c r="BS432" s="91" t="str">
        <f t="shared" si="3853"/>
        <v/>
      </c>
      <c r="BT432" s="91" t="str">
        <f t="shared" si="3854"/>
        <v/>
      </c>
      <c r="BU432" s="91" t="str">
        <f t="shared" si="3855"/>
        <v/>
      </c>
      <c r="BV432" s="91" t="str">
        <f t="shared" si="3856"/>
        <v/>
      </c>
      <c r="BW432" s="91" t="str">
        <f t="shared" si="3857"/>
        <v/>
      </c>
      <c r="BX432" s="91" t="str">
        <f t="shared" si="3858"/>
        <v/>
      </c>
      <c r="BY432" s="91" t="str">
        <f t="shared" si="3859"/>
        <v/>
      </c>
      <c r="BZ432" s="91" t="str">
        <f t="shared" si="3860"/>
        <v/>
      </c>
      <c r="CA432" s="91" t="str">
        <f t="shared" si="3861"/>
        <v/>
      </c>
      <c r="CB432" s="91" t="str">
        <f t="shared" si="3862"/>
        <v/>
      </c>
      <c r="CC432" s="91" t="str">
        <f t="shared" si="3863"/>
        <v/>
      </c>
      <c r="CD432" s="91" t="str">
        <f t="shared" si="3864"/>
        <v/>
      </c>
      <c r="CE432" s="91" t="str">
        <f t="shared" si="3865"/>
        <v/>
      </c>
      <c r="CF432" s="91" t="str">
        <f t="shared" si="3866"/>
        <v/>
      </c>
      <c r="CG432" s="91" t="str">
        <f t="shared" si="3867"/>
        <v/>
      </c>
      <c r="CH432" s="91" t="str">
        <f t="shared" si="3868"/>
        <v/>
      </c>
      <c r="CI432" s="91" t="str">
        <f t="shared" si="3869"/>
        <v>нет</v>
      </c>
      <c r="CJ432" s="63" t="e">
        <f>IF(LEN('Описание предлагаемого товара'!#REF!)&gt;0,'Описание предлагаемого товара'!#REF!,"")</f>
        <v>#REF!</v>
      </c>
      <c r="CK432" s="91" t="e">
        <f t="shared" ref="CK432:CL432" si="4143">IFERROR(REPLACE(CJ432,FIND(CHAR(10),CJ432,1),1,""),CJ432)</f>
        <v>#REF!</v>
      </c>
      <c r="CL432" s="91" t="e">
        <f t="shared" si="4143"/>
        <v>#REF!</v>
      </c>
      <c r="CM432" s="91" t="e">
        <f t="shared" si="3871"/>
        <v>#REF!</v>
      </c>
      <c r="CN432" s="91" t="e">
        <f t="shared" si="3872"/>
        <v>#REF!</v>
      </c>
      <c r="CO432" s="91" t="e">
        <f t="shared" si="3873"/>
        <v>#REF!</v>
      </c>
      <c r="CP432" s="90" t="e">
        <f>IF(AU432="Не указан реестровый номер (мера нац.режима Запрет)","",IF(CI432="нет","",IF(CU432="да","исключение(не смотрим баллы)",IFERROR(IF(CI432*1&gt;0,IFERROR(IF(VLOOKUP(CI432*1,Обработ.выгрузка_реестра_РФ!$A:$G,7,)=0,"Баллы не установлены",VLOOKUP(CI432*1,Обработ.выгрузка_реестра_РФ!$A:$G,7,)),IF(LEN(CI432)&gt;14,"","нет номера в реестре РФ")),""),IF(LEN(CI432)=0,"","Некорректный реестровый номер")))))</f>
        <v>#REF!</v>
      </c>
      <c r="CQ432" s="33" t="e">
        <f>IF(LEN(C432)&gt;0,IFERROR(IF(LEN(H432)&gt;0,IF(LEN(VLOOKUP(H432,'исключения(не_смотрим_баллы)'!$A:$C,1,))&gt;0,"да","нет"),"не введен ОКПД2"),"нет"),"")</f>
        <v>#REF!</v>
      </c>
      <c r="CR432" s="33" t="e">
        <f ca="1">IF(CQ432="да",IF(TODAY()&lt;VLOOKUP(H432,'исключения(не_смотрим_баллы)'!$A:$C,3,),"да","нет"),"")</f>
        <v>#REF!</v>
      </c>
      <c r="CS432" s="33" t="str">
        <f>IFERROR(IF(CQ432="да",IF(VLOOKUP(CI432*1,Обработ.выгрузка_реестра_РФ!$A:$G,2,)&lt;VLOOKUP(H432,'исключения(не_смотрим_баллы)'!$A:$C,2,),"да","нет"),""),"")</f>
        <v/>
      </c>
      <c r="CT432" s="24"/>
      <c r="CU432" s="33" t="e">
        <f t="shared" si="3885"/>
        <v>#REF!</v>
      </c>
      <c r="CV432" s="91" t="e">
        <f t="shared" si="3886"/>
        <v>#REF!</v>
      </c>
      <c r="CW432" s="27" t="e">
        <f t="shared" si="3887"/>
        <v>#REF!</v>
      </c>
      <c r="CX432" s="26" t="e">
        <f t="shared" si="3816"/>
        <v>#REF!</v>
      </c>
      <c r="CY432" s="64" t="e">
        <f>IF(LEN('Описание предлагаемого товара'!#REF!)&gt;0,'Описание предлагаемого товара'!#REF!,"")</f>
        <v>#REF!</v>
      </c>
      <c r="CZ432" s="95" t="e">
        <f t="shared" si="3874"/>
        <v>#REF!</v>
      </c>
      <c r="DA432" s="95" t="e">
        <f t="shared" ref="DA432" si="4144">IFERROR(REPLACE(CZ432,FIND(" ",CZ432,1),1,""),CZ432)</f>
        <v>#REF!</v>
      </c>
      <c r="DB432" s="95" t="e">
        <f t="shared" si="3818"/>
        <v>#REF!</v>
      </c>
      <c r="DC432" s="95" t="e">
        <f t="shared" ref="DC432:DD432" si="4145">IFERROR(REPLACE(DB432,FIND("г.",DB432,1),2,""),DB432)</f>
        <v>#REF!</v>
      </c>
      <c r="DD432" s="95" t="e">
        <f t="shared" si="4145"/>
        <v>#REF!</v>
      </c>
      <c r="DE432" s="95" t="e">
        <f t="shared" ref="DE432:DF432" si="4146">IFERROR(REPLACE(DD432,FIND("г",DD432,1),1,""),DD432)</f>
        <v>#REF!</v>
      </c>
      <c r="DF432" s="95" t="e">
        <f t="shared" si="4146"/>
        <v>#REF!</v>
      </c>
      <c r="DG432" s="95" t="e">
        <f t="shared" si="3891"/>
        <v>#REF!</v>
      </c>
      <c r="DH432" s="25" t="str">
        <f>IFERROR(VLOOKUP(CI432*1,Обработ.выгрузка_реестра_РФ!$A:$G,5,),"")</f>
        <v/>
      </c>
      <c r="DI432" s="27" t="str">
        <f t="shared" si="3901"/>
        <v/>
      </c>
      <c r="DJ432" s="27" t="str">
        <f t="shared" ca="1" si="3878"/>
        <v/>
      </c>
      <c r="DK432" s="63" t="e">
        <f>IF(LEN('Описание предлагаемого товара'!#REF!)&gt;0,'Описание предлагаемого товара'!#REF!,"")</f>
        <v>#REF!</v>
      </c>
      <c r="DL432" s="63" t="e">
        <f>IF(LEN('Описание предлагаемого товара'!#REF!)&gt;0,'Описание предлагаемого товара'!#REF!,"")</f>
        <v>#REF!</v>
      </c>
      <c r="DM432" s="32"/>
    </row>
    <row r="433" spans="1:117" ht="48.75" customHeight="1" x14ac:dyDescent="0.25">
      <c r="A433" s="61" t="e">
        <f>IF(LEN('Описание предлагаемого товара'!#REF!)&gt;0,'Описание предлагаемого товара'!#REF!,"")</f>
        <v>#REF!</v>
      </c>
      <c r="B433" s="65" t="e">
        <f>IF(LEN('Описание предлагаемого товара'!#REF!)&gt;0,'Описание предлагаемого товара'!#REF!,"")</f>
        <v>#REF!</v>
      </c>
      <c r="C433" s="61" t="e">
        <f>IF(LEN('Описание предлагаемого товара'!#REF!)&gt;0,'Описание предлагаемого товара'!#REF!,"")</f>
        <v>#REF!</v>
      </c>
      <c r="D433" s="61" t="e">
        <f>IF(LEN('Описание предлагаемого товара'!#REF!)&gt;0,'Описание предлагаемого товара'!#REF!,"")</f>
        <v>#REF!</v>
      </c>
      <c r="E433" s="61" t="e">
        <f>IF(LEN('Описание предлагаемого товара'!#REF!)&gt;0,'Описание предлагаемого товара'!#REF!,"")</f>
        <v>#REF!</v>
      </c>
      <c r="F433" s="61" t="e">
        <f>IF(LEN('Описание предлагаемого товара'!#REF!)&gt;0,'Описание предлагаемого товара'!#REF!,"")</f>
        <v>#REF!</v>
      </c>
      <c r="G433" s="61" t="e">
        <f>IF(LEN('Описание предлагаемого товара'!#REF!)&gt;0,'Описание предлагаемого товара'!#REF!,"")</f>
        <v>#REF!</v>
      </c>
      <c r="H433" s="61" t="e">
        <f>IF(LEN('Описание предлагаемого товара'!#REF!)&gt;0,'Описание предлагаемого товара'!#REF!,"")</f>
        <v>#REF!</v>
      </c>
      <c r="I433" s="61" t="e">
        <f>IF(LEN('Описание предлагаемого товара'!#REF!)&gt;0,'Описание предлагаемого товара'!#REF!,"")</f>
        <v>#REF!</v>
      </c>
      <c r="J433" s="38" t="str">
        <f>IFERROR(VLOOKUP(B433,SAP!$A:$E,5,),"")</f>
        <v/>
      </c>
      <c r="K433" s="40" t="str">
        <f t="shared" si="3821"/>
        <v/>
      </c>
      <c r="L433" s="61" t="e">
        <f>IF(LEN('Описание предлагаемого товара'!#REF!)&gt;0,IFERROR('Описание предлагаемого товара'!#REF!*1,""),"")</f>
        <v>#REF!</v>
      </c>
      <c r="M433" s="39" t="str">
        <f>IFERROR(VLOOKUP(B433,SAP!$A:$E,2,),"")</f>
        <v/>
      </c>
      <c r="N433" s="41" t="str">
        <f t="shared" si="3957"/>
        <v/>
      </c>
      <c r="O433" s="39" t="str">
        <f t="shared" si="3808"/>
        <v/>
      </c>
      <c r="P433" s="36" t="e">
        <f>IF(LEN('Описание предлагаемого товара'!#REF!)&gt;0,'Описание предлагаемого товара'!#REF!,"")</f>
        <v>#REF!</v>
      </c>
      <c r="Q43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33" s="37" t="e">
        <f>IF(LEN('Описание предлагаемого товара'!#REF!)&gt;0,'Описание предлагаемого товара'!#REF!,"")</f>
        <v>#REF!</v>
      </c>
      <c r="S433" s="37" t="e">
        <f>IF(LEN('Описание предлагаемого товара'!#REF!)&gt;0,'Описание предлагаемого товара'!#REF!,"")</f>
        <v>#REF!</v>
      </c>
      <c r="T43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33" s="23" t="str">
        <f>IFERROR(VLOOKUP(CI433*1,Обработ.выгрузка_реестра_РФ!$A:$G,6,),"")</f>
        <v/>
      </c>
      <c r="V433" s="61" t="e">
        <f>IF(LEN('Описание предлагаемого товара'!#REF!)&gt;0,'Описание предлагаемого товара'!#REF!,"")</f>
        <v>#REF!</v>
      </c>
      <c r="W433" s="62" t="e">
        <f>IF(LEN('Описание предлагаемого товара'!#REF!)&gt;0,'Описание предлагаемого товара'!#REF!,"")</f>
        <v>#REF!</v>
      </c>
      <c r="X433" s="91" t="e">
        <f t="shared" ref="X433:Y433" si="4147">IFERROR(REPLACE(W433,FIND(CHAR(10),W433,1),1," "),W433)</f>
        <v>#REF!</v>
      </c>
      <c r="Y433" s="91" t="e">
        <f t="shared" si="4147"/>
        <v>#REF!</v>
      </c>
      <c r="Z433" s="91" t="e">
        <f t="shared" si="3823"/>
        <v>#REF!</v>
      </c>
      <c r="AA433" s="91" t="e">
        <f t="shared" si="3824"/>
        <v>#REF!</v>
      </c>
      <c r="AB433" s="91" t="e">
        <f t="shared" si="3825"/>
        <v>#REF!</v>
      </c>
      <c r="AC433" s="91" t="e">
        <f t="shared" ref="AC433:AF433" si="4148">IFERROR(REPLACE(AB433,FIND("  ",AB433,1),2," "),AB433)</f>
        <v>#REF!</v>
      </c>
      <c r="AD433" s="91" t="e">
        <f t="shared" si="4148"/>
        <v>#REF!</v>
      </c>
      <c r="AE433" s="91" t="e">
        <f t="shared" si="4148"/>
        <v>#REF!</v>
      </c>
      <c r="AF433" s="91" t="e">
        <f t="shared" si="4148"/>
        <v>#REF!</v>
      </c>
      <c r="AG433" s="23" t="str">
        <f>IFERROR(VLOOKUP(CI433*1,Обработ.выгрузка_реестра_РФ!$A:$G,4,),"")</f>
        <v/>
      </c>
      <c r="AH433" s="91" t="str">
        <f t="shared" ref="AH433:AI433" si="4149">IFERROR(REPLACE(AG433,FIND("-",AG433,1),1,"*"),AG433)</f>
        <v/>
      </c>
      <c r="AI433" s="91" t="str">
        <f t="shared" si="4149"/>
        <v/>
      </c>
      <c r="AJ433" s="27" t="str">
        <f t="shared" si="3923"/>
        <v/>
      </c>
      <c r="AK433" s="63" t="e">
        <f>IF(LEN('Описание предлагаемого товара'!#REF!)&gt;0,'Описание предлагаемого товара'!#REF!,"")</f>
        <v>#REF!</v>
      </c>
      <c r="AL433" s="91" t="e">
        <f t="shared" ref="AL433:AM433" si="4150">IFERROR(REPLACE(AK433,FIND(CHAR(10),AK433,1),1,""),AK433)</f>
        <v>#REF!</v>
      </c>
      <c r="AM433" s="91" t="e">
        <f t="shared" si="4150"/>
        <v>#REF!</v>
      </c>
      <c r="AN433" s="91" t="e">
        <f t="shared" ref="AN433:AR433" si="4151">IFERROR(REPLACE(AM433,FIND(" ",AM433,1),1,""),AM433)</f>
        <v>#REF!</v>
      </c>
      <c r="AO433" s="91" t="e">
        <f t="shared" si="4151"/>
        <v>#REF!</v>
      </c>
      <c r="AP433" s="91" t="e">
        <f t="shared" si="4151"/>
        <v>#REF!</v>
      </c>
      <c r="AQ433" s="91" t="e">
        <f t="shared" si="4151"/>
        <v>#REF!</v>
      </c>
      <c r="AR433" s="91" t="e">
        <f t="shared" si="4151"/>
        <v>#REF!</v>
      </c>
      <c r="AS433" s="91" t="e">
        <f t="shared" si="3830"/>
        <v>#REF!</v>
      </c>
      <c r="AT433" s="91" t="e">
        <f t="shared" si="3831"/>
        <v>#REF!</v>
      </c>
      <c r="AU433" s="32" t="e">
        <f t="shared" si="3814"/>
        <v>#REF!</v>
      </c>
      <c r="AV433" s="93" t="e">
        <f>'Описание предлагаемого товара'!#REF!</f>
        <v>#REF!</v>
      </c>
      <c r="AW433" s="91" t="e">
        <f>MIN(SEARCH({0,1,2,3,4,5,6,7,8,9},AV433&amp; "0123456789"))</f>
        <v>#REF!</v>
      </c>
      <c r="AX433" s="91" t="str">
        <f t="shared" si="3832"/>
        <v/>
      </c>
      <c r="AY433" s="91" t="str">
        <f t="shared" si="3833"/>
        <v/>
      </c>
      <c r="AZ433" s="91" t="str">
        <f t="shared" si="3834"/>
        <v/>
      </c>
      <c r="BA433" s="91" t="str">
        <f t="shared" si="3835"/>
        <v/>
      </c>
      <c r="BB433" s="91" t="str">
        <f t="shared" si="3836"/>
        <v/>
      </c>
      <c r="BC433" s="91" t="str">
        <f t="shared" si="3837"/>
        <v/>
      </c>
      <c r="BD433" s="91" t="str">
        <f t="shared" si="3838"/>
        <v/>
      </c>
      <c r="BE433" s="91" t="str">
        <f t="shared" si="3839"/>
        <v/>
      </c>
      <c r="BF433" s="91" t="str">
        <f t="shared" si="3840"/>
        <v/>
      </c>
      <c r="BG433" s="91" t="str">
        <f t="shared" si="3841"/>
        <v/>
      </c>
      <c r="BH433" s="91" t="str">
        <f t="shared" si="3842"/>
        <v/>
      </c>
      <c r="BI433" s="91" t="str">
        <f t="shared" si="3843"/>
        <v/>
      </c>
      <c r="BJ433" s="91" t="str">
        <f t="shared" si="3844"/>
        <v/>
      </c>
      <c r="BK433" s="91" t="str">
        <f t="shared" si="3845"/>
        <v/>
      </c>
      <c r="BL433" s="91" t="str">
        <f t="shared" si="3846"/>
        <v/>
      </c>
      <c r="BM433" s="91" t="str">
        <f t="shared" si="3847"/>
        <v/>
      </c>
      <c r="BN433" s="91" t="str">
        <f t="shared" si="3848"/>
        <v/>
      </c>
      <c r="BO433" s="91" t="str">
        <f t="shared" si="3849"/>
        <v/>
      </c>
      <c r="BP433" s="91" t="str">
        <f t="shared" si="3850"/>
        <v/>
      </c>
      <c r="BQ433" s="91" t="str">
        <f t="shared" si="3851"/>
        <v/>
      </c>
      <c r="BR433" s="91" t="str">
        <f t="shared" si="3852"/>
        <v/>
      </c>
      <c r="BS433" s="91" t="str">
        <f t="shared" si="3853"/>
        <v/>
      </c>
      <c r="BT433" s="91" t="str">
        <f t="shared" si="3854"/>
        <v/>
      </c>
      <c r="BU433" s="91" t="str">
        <f t="shared" si="3855"/>
        <v/>
      </c>
      <c r="BV433" s="91" t="str">
        <f t="shared" si="3856"/>
        <v/>
      </c>
      <c r="BW433" s="91" t="str">
        <f t="shared" si="3857"/>
        <v/>
      </c>
      <c r="BX433" s="91" t="str">
        <f t="shared" si="3858"/>
        <v/>
      </c>
      <c r="BY433" s="91" t="str">
        <f t="shared" si="3859"/>
        <v/>
      </c>
      <c r="BZ433" s="91" t="str">
        <f t="shared" si="3860"/>
        <v/>
      </c>
      <c r="CA433" s="91" t="str">
        <f t="shared" si="3861"/>
        <v/>
      </c>
      <c r="CB433" s="91" t="str">
        <f t="shared" si="3862"/>
        <v/>
      </c>
      <c r="CC433" s="91" t="str">
        <f t="shared" si="3863"/>
        <v/>
      </c>
      <c r="CD433" s="91" t="str">
        <f t="shared" si="3864"/>
        <v/>
      </c>
      <c r="CE433" s="91" t="str">
        <f t="shared" si="3865"/>
        <v/>
      </c>
      <c r="CF433" s="91" t="str">
        <f t="shared" si="3866"/>
        <v/>
      </c>
      <c r="CG433" s="91" t="str">
        <f t="shared" si="3867"/>
        <v/>
      </c>
      <c r="CH433" s="91" t="str">
        <f t="shared" si="3868"/>
        <v/>
      </c>
      <c r="CI433" s="91" t="str">
        <f t="shared" si="3869"/>
        <v>нет</v>
      </c>
      <c r="CJ433" s="63" t="e">
        <f>IF(LEN('Описание предлагаемого товара'!#REF!)&gt;0,'Описание предлагаемого товара'!#REF!,"")</f>
        <v>#REF!</v>
      </c>
      <c r="CK433" s="91" t="e">
        <f t="shared" ref="CK433:CL433" si="4152">IFERROR(REPLACE(CJ433,FIND(CHAR(10),CJ433,1),1,""),CJ433)</f>
        <v>#REF!</v>
      </c>
      <c r="CL433" s="91" t="e">
        <f t="shared" si="4152"/>
        <v>#REF!</v>
      </c>
      <c r="CM433" s="91" t="e">
        <f t="shared" si="3871"/>
        <v>#REF!</v>
      </c>
      <c r="CN433" s="91" t="e">
        <f t="shared" si="3872"/>
        <v>#REF!</v>
      </c>
      <c r="CO433" s="91" t="e">
        <f t="shared" si="3873"/>
        <v>#REF!</v>
      </c>
      <c r="CP433" s="90" t="e">
        <f>IF(AU433="Не указан реестровый номер (мера нац.режима Запрет)","",IF(CI433="нет","",IF(CU433="да","исключение(не смотрим баллы)",IFERROR(IF(CI433*1&gt;0,IFERROR(IF(VLOOKUP(CI433*1,Обработ.выгрузка_реестра_РФ!$A:$G,7,)=0,"Баллы не установлены",VLOOKUP(CI433*1,Обработ.выгрузка_реестра_РФ!$A:$G,7,)),IF(LEN(CI433)&gt;14,"","нет номера в реестре РФ")),""),IF(LEN(CI433)=0,"","Некорректный реестровый номер")))))</f>
        <v>#REF!</v>
      </c>
      <c r="CQ433" s="33" t="e">
        <f>IF(LEN(C433)&gt;0,IFERROR(IF(LEN(H433)&gt;0,IF(LEN(VLOOKUP(H433,'исключения(не_смотрим_баллы)'!$A:$C,1,))&gt;0,"да","нет"),"не введен ОКПД2"),"нет"),"")</f>
        <v>#REF!</v>
      </c>
      <c r="CR433" s="33" t="e">
        <f ca="1">IF(CQ433="да",IF(TODAY()&lt;VLOOKUP(H433,'исключения(не_смотрим_баллы)'!$A:$C,3,),"да","нет"),"")</f>
        <v>#REF!</v>
      </c>
      <c r="CS433" s="33" t="str">
        <f>IFERROR(IF(CQ433="да",IF(VLOOKUP(CI433*1,Обработ.выгрузка_реестра_РФ!$A:$G,2,)&lt;VLOOKUP(H433,'исключения(не_смотрим_баллы)'!$A:$C,2,),"да","нет"),""),"")</f>
        <v/>
      </c>
      <c r="CT433" s="24"/>
      <c r="CU433" s="33" t="e">
        <f t="shared" si="3885"/>
        <v>#REF!</v>
      </c>
      <c r="CV433" s="91" t="e">
        <f t="shared" si="3886"/>
        <v>#REF!</v>
      </c>
      <c r="CW433" s="27" t="e">
        <f t="shared" si="3887"/>
        <v>#REF!</v>
      </c>
      <c r="CX433" s="26" t="e">
        <f t="shared" si="3816"/>
        <v>#REF!</v>
      </c>
      <c r="CY433" s="64" t="e">
        <f>IF(LEN('Описание предлагаемого товара'!#REF!)&gt;0,'Описание предлагаемого товара'!#REF!,"")</f>
        <v>#REF!</v>
      </c>
      <c r="CZ433" s="95" t="e">
        <f t="shared" si="3874"/>
        <v>#REF!</v>
      </c>
      <c r="DA433" s="95" t="e">
        <f t="shared" ref="DA433" si="4153">IFERROR(REPLACE(CZ433,FIND(" ",CZ433,1),1,""),CZ433)</f>
        <v>#REF!</v>
      </c>
      <c r="DB433" s="95" t="e">
        <f t="shared" si="3818"/>
        <v>#REF!</v>
      </c>
      <c r="DC433" s="95" t="e">
        <f t="shared" ref="DC433:DD433" si="4154">IFERROR(REPLACE(DB433,FIND("г.",DB433,1),2,""),DB433)</f>
        <v>#REF!</v>
      </c>
      <c r="DD433" s="95" t="e">
        <f t="shared" si="4154"/>
        <v>#REF!</v>
      </c>
      <c r="DE433" s="95" t="e">
        <f t="shared" ref="DE433:DF433" si="4155">IFERROR(REPLACE(DD433,FIND("г",DD433,1),1,""),DD433)</f>
        <v>#REF!</v>
      </c>
      <c r="DF433" s="95" t="e">
        <f t="shared" si="4155"/>
        <v>#REF!</v>
      </c>
      <c r="DG433" s="95" t="e">
        <f t="shared" si="3891"/>
        <v>#REF!</v>
      </c>
      <c r="DH433" s="25" t="str">
        <f>IFERROR(VLOOKUP(CI433*1,Обработ.выгрузка_реестра_РФ!$A:$G,5,),"")</f>
        <v/>
      </c>
      <c r="DI433" s="27" t="str">
        <f t="shared" si="3901"/>
        <v/>
      </c>
      <c r="DJ433" s="27" t="str">
        <f t="shared" ca="1" si="3878"/>
        <v/>
      </c>
      <c r="DK433" s="63" t="e">
        <f>IF(LEN('Описание предлагаемого товара'!#REF!)&gt;0,'Описание предлагаемого товара'!#REF!,"")</f>
        <v>#REF!</v>
      </c>
      <c r="DL433" s="63" t="e">
        <f>IF(LEN('Описание предлагаемого товара'!#REF!)&gt;0,'Описание предлагаемого товара'!#REF!,"")</f>
        <v>#REF!</v>
      </c>
      <c r="DM433" s="32"/>
    </row>
    <row r="434" spans="1:117" ht="48.75" customHeight="1" x14ac:dyDescent="0.25">
      <c r="A434" s="61" t="e">
        <f>IF(LEN('Описание предлагаемого товара'!#REF!)&gt;0,'Описание предлагаемого товара'!#REF!,"")</f>
        <v>#REF!</v>
      </c>
      <c r="B434" s="65" t="e">
        <f>IF(LEN('Описание предлагаемого товара'!#REF!)&gt;0,'Описание предлагаемого товара'!#REF!,"")</f>
        <v>#REF!</v>
      </c>
      <c r="C434" s="61" t="e">
        <f>IF(LEN('Описание предлагаемого товара'!#REF!)&gt;0,'Описание предлагаемого товара'!#REF!,"")</f>
        <v>#REF!</v>
      </c>
      <c r="D434" s="61" t="e">
        <f>IF(LEN('Описание предлагаемого товара'!#REF!)&gt;0,'Описание предлагаемого товара'!#REF!,"")</f>
        <v>#REF!</v>
      </c>
      <c r="E434" s="61" t="e">
        <f>IF(LEN('Описание предлагаемого товара'!#REF!)&gt;0,'Описание предлагаемого товара'!#REF!,"")</f>
        <v>#REF!</v>
      </c>
      <c r="F434" s="61" t="e">
        <f>IF(LEN('Описание предлагаемого товара'!#REF!)&gt;0,'Описание предлагаемого товара'!#REF!,"")</f>
        <v>#REF!</v>
      </c>
      <c r="G434" s="61" t="e">
        <f>IF(LEN('Описание предлагаемого товара'!#REF!)&gt;0,'Описание предлагаемого товара'!#REF!,"")</f>
        <v>#REF!</v>
      </c>
      <c r="H434" s="61" t="e">
        <f>IF(LEN('Описание предлагаемого товара'!#REF!)&gt;0,'Описание предлагаемого товара'!#REF!,"")</f>
        <v>#REF!</v>
      </c>
      <c r="I434" s="61" t="e">
        <f>IF(LEN('Описание предлагаемого товара'!#REF!)&gt;0,'Описание предлагаемого товара'!#REF!,"")</f>
        <v>#REF!</v>
      </c>
      <c r="J434" s="38" t="str">
        <f>IFERROR(VLOOKUP(B434,SAP!$A:$E,5,),"")</f>
        <v/>
      </c>
      <c r="K434" s="40" t="str">
        <f t="shared" si="3821"/>
        <v/>
      </c>
      <c r="L434" s="61" t="e">
        <f>IF(LEN('Описание предлагаемого товара'!#REF!)&gt;0,IFERROR('Описание предлагаемого товара'!#REF!*1,""),"")</f>
        <v>#REF!</v>
      </c>
      <c r="M434" s="39" t="str">
        <f>IFERROR(VLOOKUP(B434,SAP!$A:$E,2,),"")</f>
        <v/>
      </c>
      <c r="N434" s="41" t="str">
        <f t="shared" si="3957"/>
        <v/>
      </c>
      <c r="O434" s="39" t="str">
        <f t="shared" si="3808"/>
        <v/>
      </c>
      <c r="P434" s="36" t="e">
        <f>IF(LEN('Описание предлагаемого товара'!#REF!)&gt;0,'Описание предлагаемого товара'!#REF!,"")</f>
        <v>#REF!</v>
      </c>
      <c r="Q43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34" s="37" t="e">
        <f>IF(LEN('Описание предлагаемого товара'!#REF!)&gt;0,'Описание предлагаемого товара'!#REF!,"")</f>
        <v>#REF!</v>
      </c>
      <c r="S434" s="37" t="e">
        <f>IF(LEN('Описание предлагаемого товара'!#REF!)&gt;0,'Описание предлагаемого товара'!#REF!,"")</f>
        <v>#REF!</v>
      </c>
      <c r="T43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34" s="23" t="str">
        <f>IFERROR(VLOOKUP(CI434*1,Обработ.выгрузка_реестра_РФ!$A:$G,6,),"")</f>
        <v/>
      </c>
      <c r="V434" s="61" t="e">
        <f>IF(LEN('Описание предлагаемого товара'!#REF!)&gt;0,'Описание предлагаемого товара'!#REF!,"")</f>
        <v>#REF!</v>
      </c>
      <c r="W434" s="62" t="e">
        <f>IF(LEN('Описание предлагаемого товара'!#REF!)&gt;0,'Описание предлагаемого товара'!#REF!,"")</f>
        <v>#REF!</v>
      </c>
      <c r="X434" s="91" t="e">
        <f t="shared" ref="X434:Y434" si="4156">IFERROR(REPLACE(W434,FIND(CHAR(10),W434,1),1," "),W434)</f>
        <v>#REF!</v>
      </c>
      <c r="Y434" s="91" t="e">
        <f t="shared" si="4156"/>
        <v>#REF!</v>
      </c>
      <c r="Z434" s="91" t="e">
        <f t="shared" si="3823"/>
        <v>#REF!</v>
      </c>
      <c r="AA434" s="91" t="e">
        <f t="shared" si="3824"/>
        <v>#REF!</v>
      </c>
      <c r="AB434" s="91" t="e">
        <f t="shared" si="3825"/>
        <v>#REF!</v>
      </c>
      <c r="AC434" s="91" t="e">
        <f t="shared" ref="AC434:AF434" si="4157">IFERROR(REPLACE(AB434,FIND("  ",AB434,1),2," "),AB434)</f>
        <v>#REF!</v>
      </c>
      <c r="AD434" s="91" t="e">
        <f t="shared" si="4157"/>
        <v>#REF!</v>
      </c>
      <c r="AE434" s="91" t="e">
        <f t="shared" si="4157"/>
        <v>#REF!</v>
      </c>
      <c r="AF434" s="91" t="e">
        <f t="shared" si="4157"/>
        <v>#REF!</v>
      </c>
      <c r="AG434" s="23" t="str">
        <f>IFERROR(VLOOKUP(CI434*1,Обработ.выгрузка_реестра_РФ!$A:$G,4,),"")</f>
        <v/>
      </c>
      <c r="AH434" s="91" t="str">
        <f t="shared" ref="AH434:AI434" si="4158">IFERROR(REPLACE(AG434,FIND("-",AG434,1),1,"*"),AG434)</f>
        <v/>
      </c>
      <c r="AI434" s="91" t="str">
        <f t="shared" si="4158"/>
        <v/>
      </c>
      <c r="AJ434" s="27" t="str">
        <f t="shared" si="3923"/>
        <v/>
      </c>
      <c r="AK434" s="63" t="e">
        <f>IF(LEN('Описание предлагаемого товара'!#REF!)&gt;0,'Описание предлагаемого товара'!#REF!,"")</f>
        <v>#REF!</v>
      </c>
      <c r="AL434" s="91" t="e">
        <f t="shared" ref="AL434:AM434" si="4159">IFERROR(REPLACE(AK434,FIND(CHAR(10),AK434,1),1,""),AK434)</f>
        <v>#REF!</v>
      </c>
      <c r="AM434" s="91" t="e">
        <f t="shared" si="4159"/>
        <v>#REF!</v>
      </c>
      <c r="AN434" s="91" t="e">
        <f t="shared" ref="AN434:AR434" si="4160">IFERROR(REPLACE(AM434,FIND(" ",AM434,1),1,""),AM434)</f>
        <v>#REF!</v>
      </c>
      <c r="AO434" s="91" t="e">
        <f t="shared" si="4160"/>
        <v>#REF!</v>
      </c>
      <c r="AP434" s="91" t="e">
        <f t="shared" si="4160"/>
        <v>#REF!</v>
      </c>
      <c r="AQ434" s="91" t="e">
        <f t="shared" si="4160"/>
        <v>#REF!</v>
      </c>
      <c r="AR434" s="91" t="e">
        <f t="shared" si="4160"/>
        <v>#REF!</v>
      </c>
      <c r="AS434" s="91" t="e">
        <f t="shared" si="3830"/>
        <v>#REF!</v>
      </c>
      <c r="AT434" s="91" t="e">
        <f t="shared" si="3831"/>
        <v>#REF!</v>
      </c>
      <c r="AU434" s="32" t="e">
        <f t="shared" si="3814"/>
        <v>#REF!</v>
      </c>
      <c r="AV434" s="93" t="e">
        <f>'Описание предлагаемого товара'!#REF!</f>
        <v>#REF!</v>
      </c>
      <c r="AW434" s="91" t="e">
        <f>MIN(SEARCH({0,1,2,3,4,5,6,7,8,9},AV434&amp; "0123456789"))</f>
        <v>#REF!</v>
      </c>
      <c r="AX434" s="91" t="str">
        <f t="shared" si="3832"/>
        <v/>
      </c>
      <c r="AY434" s="91" t="str">
        <f t="shared" si="3833"/>
        <v/>
      </c>
      <c r="AZ434" s="91" t="str">
        <f t="shared" si="3834"/>
        <v/>
      </c>
      <c r="BA434" s="91" t="str">
        <f t="shared" si="3835"/>
        <v/>
      </c>
      <c r="BB434" s="91" t="str">
        <f t="shared" si="3836"/>
        <v/>
      </c>
      <c r="BC434" s="91" t="str">
        <f t="shared" si="3837"/>
        <v/>
      </c>
      <c r="BD434" s="91" t="str">
        <f t="shared" si="3838"/>
        <v/>
      </c>
      <c r="BE434" s="91" t="str">
        <f t="shared" si="3839"/>
        <v/>
      </c>
      <c r="BF434" s="91" t="str">
        <f t="shared" si="3840"/>
        <v/>
      </c>
      <c r="BG434" s="91" t="str">
        <f t="shared" si="3841"/>
        <v/>
      </c>
      <c r="BH434" s="91" t="str">
        <f t="shared" si="3842"/>
        <v/>
      </c>
      <c r="BI434" s="91" t="str">
        <f t="shared" si="3843"/>
        <v/>
      </c>
      <c r="BJ434" s="91" t="str">
        <f t="shared" si="3844"/>
        <v/>
      </c>
      <c r="BK434" s="91" t="str">
        <f t="shared" si="3845"/>
        <v/>
      </c>
      <c r="BL434" s="91" t="str">
        <f t="shared" si="3846"/>
        <v/>
      </c>
      <c r="BM434" s="91" t="str">
        <f t="shared" si="3847"/>
        <v/>
      </c>
      <c r="BN434" s="91" t="str">
        <f t="shared" si="3848"/>
        <v/>
      </c>
      <c r="BO434" s="91" t="str">
        <f t="shared" si="3849"/>
        <v/>
      </c>
      <c r="BP434" s="91" t="str">
        <f t="shared" si="3850"/>
        <v/>
      </c>
      <c r="BQ434" s="91" t="str">
        <f t="shared" si="3851"/>
        <v/>
      </c>
      <c r="BR434" s="91" t="str">
        <f t="shared" si="3852"/>
        <v/>
      </c>
      <c r="BS434" s="91" t="str">
        <f t="shared" si="3853"/>
        <v/>
      </c>
      <c r="BT434" s="91" t="str">
        <f t="shared" si="3854"/>
        <v/>
      </c>
      <c r="BU434" s="91" t="str">
        <f t="shared" si="3855"/>
        <v/>
      </c>
      <c r="BV434" s="91" t="str">
        <f t="shared" si="3856"/>
        <v/>
      </c>
      <c r="BW434" s="91" t="str">
        <f t="shared" si="3857"/>
        <v/>
      </c>
      <c r="BX434" s="91" t="str">
        <f t="shared" si="3858"/>
        <v/>
      </c>
      <c r="BY434" s="91" t="str">
        <f t="shared" si="3859"/>
        <v/>
      </c>
      <c r="BZ434" s="91" t="str">
        <f t="shared" si="3860"/>
        <v/>
      </c>
      <c r="CA434" s="91" t="str">
        <f t="shared" si="3861"/>
        <v/>
      </c>
      <c r="CB434" s="91" t="str">
        <f t="shared" si="3862"/>
        <v/>
      </c>
      <c r="CC434" s="91" t="str">
        <f t="shared" si="3863"/>
        <v/>
      </c>
      <c r="CD434" s="91" t="str">
        <f t="shared" si="3864"/>
        <v/>
      </c>
      <c r="CE434" s="91" t="str">
        <f t="shared" si="3865"/>
        <v/>
      </c>
      <c r="CF434" s="91" t="str">
        <f t="shared" si="3866"/>
        <v/>
      </c>
      <c r="CG434" s="91" t="str">
        <f t="shared" si="3867"/>
        <v/>
      </c>
      <c r="CH434" s="91" t="str">
        <f t="shared" si="3868"/>
        <v/>
      </c>
      <c r="CI434" s="91" t="str">
        <f t="shared" si="3869"/>
        <v>нет</v>
      </c>
      <c r="CJ434" s="63" t="e">
        <f>IF(LEN('Описание предлагаемого товара'!#REF!)&gt;0,'Описание предлагаемого товара'!#REF!,"")</f>
        <v>#REF!</v>
      </c>
      <c r="CK434" s="91" t="e">
        <f t="shared" ref="CK434:CL434" si="4161">IFERROR(REPLACE(CJ434,FIND(CHAR(10),CJ434,1),1,""),CJ434)</f>
        <v>#REF!</v>
      </c>
      <c r="CL434" s="91" t="e">
        <f t="shared" si="4161"/>
        <v>#REF!</v>
      </c>
      <c r="CM434" s="91" t="e">
        <f t="shared" si="3871"/>
        <v>#REF!</v>
      </c>
      <c r="CN434" s="91" t="e">
        <f t="shared" si="3872"/>
        <v>#REF!</v>
      </c>
      <c r="CO434" s="91" t="e">
        <f t="shared" si="3873"/>
        <v>#REF!</v>
      </c>
      <c r="CP434" s="90" t="e">
        <f>IF(AU434="Не указан реестровый номер (мера нац.режима Запрет)","",IF(CI434="нет","",IF(CU434="да","исключение(не смотрим баллы)",IFERROR(IF(CI434*1&gt;0,IFERROR(IF(VLOOKUP(CI434*1,Обработ.выгрузка_реестра_РФ!$A:$G,7,)=0,"Баллы не установлены",VLOOKUP(CI434*1,Обработ.выгрузка_реестра_РФ!$A:$G,7,)),IF(LEN(CI434)&gt;14,"","нет номера в реестре РФ")),""),IF(LEN(CI434)=0,"","Некорректный реестровый номер")))))</f>
        <v>#REF!</v>
      </c>
      <c r="CQ434" s="33" t="e">
        <f>IF(LEN(C434)&gt;0,IFERROR(IF(LEN(H434)&gt;0,IF(LEN(VLOOKUP(H434,'исключения(не_смотрим_баллы)'!$A:$C,1,))&gt;0,"да","нет"),"не введен ОКПД2"),"нет"),"")</f>
        <v>#REF!</v>
      </c>
      <c r="CR434" s="33" t="e">
        <f ca="1">IF(CQ434="да",IF(TODAY()&lt;VLOOKUP(H434,'исключения(не_смотрим_баллы)'!$A:$C,3,),"да","нет"),"")</f>
        <v>#REF!</v>
      </c>
      <c r="CS434" s="33" t="str">
        <f>IFERROR(IF(CQ434="да",IF(VLOOKUP(CI434*1,Обработ.выгрузка_реестра_РФ!$A:$G,2,)&lt;VLOOKUP(H434,'исключения(не_смотрим_баллы)'!$A:$C,2,),"да","нет"),""),"")</f>
        <v/>
      </c>
      <c r="CT434" s="24"/>
      <c r="CU434" s="33" t="e">
        <f t="shared" si="3885"/>
        <v>#REF!</v>
      </c>
      <c r="CV434" s="91" t="e">
        <f t="shared" si="3886"/>
        <v>#REF!</v>
      </c>
      <c r="CW434" s="27" t="e">
        <f t="shared" si="3887"/>
        <v>#REF!</v>
      </c>
      <c r="CX434" s="26" t="e">
        <f t="shared" si="3816"/>
        <v>#REF!</v>
      </c>
      <c r="CY434" s="64" t="e">
        <f>IF(LEN('Описание предлагаемого товара'!#REF!)&gt;0,'Описание предлагаемого товара'!#REF!,"")</f>
        <v>#REF!</v>
      </c>
      <c r="CZ434" s="95" t="e">
        <f t="shared" si="3874"/>
        <v>#REF!</v>
      </c>
      <c r="DA434" s="95" t="e">
        <f t="shared" ref="DA434" si="4162">IFERROR(REPLACE(CZ434,FIND(" ",CZ434,1),1,""),CZ434)</f>
        <v>#REF!</v>
      </c>
      <c r="DB434" s="95" t="e">
        <f t="shared" si="3818"/>
        <v>#REF!</v>
      </c>
      <c r="DC434" s="95" t="e">
        <f t="shared" ref="DC434:DD434" si="4163">IFERROR(REPLACE(DB434,FIND("г.",DB434,1),2,""),DB434)</f>
        <v>#REF!</v>
      </c>
      <c r="DD434" s="95" t="e">
        <f t="shared" si="4163"/>
        <v>#REF!</v>
      </c>
      <c r="DE434" s="95" t="e">
        <f t="shared" ref="DE434:DF434" si="4164">IFERROR(REPLACE(DD434,FIND("г",DD434,1),1,""),DD434)</f>
        <v>#REF!</v>
      </c>
      <c r="DF434" s="95" t="e">
        <f t="shared" si="4164"/>
        <v>#REF!</v>
      </c>
      <c r="DG434" s="95" t="e">
        <f t="shared" si="3891"/>
        <v>#REF!</v>
      </c>
      <c r="DH434" s="25" t="str">
        <f>IFERROR(VLOOKUP(CI434*1,Обработ.выгрузка_реестра_РФ!$A:$G,5,),"")</f>
        <v/>
      </c>
      <c r="DI434" s="27" t="str">
        <f t="shared" si="3901"/>
        <v/>
      </c>
      <c r="DJ434" s="27" t="str">
        <f t="shared" ca="1" si="3878"/>
        <v/>
      </c>
      <c r="DK434" s="63" t="e">
        <f>IF(LEN('Описание предлагаемого товара'!#REF!)&gt;0,'Описание предлагаемого товара'!#REF!,"")</f>
        <v>#REF!</v>
      </c>
      <c r="DL434" s="63" t="e">
        <f>IF(LEN('Описание предлагаемого товара'!#REF!)&gt;0,'Описание предлагаемого товара'!#REF!,"")</f>
        <v>#REF!</v>
      </c>
      <c r="DM434" s="32"/>
    </row>
    <row r="435" spans="1:117" ht="48.75" customHeight="1" x14ac:dyDescent="0.25">
      <c r="A435" s="61" t="e">
        <f>IF(LEN('Описание предлагаемого товара'!#REF!)&gt;0,'Описание предлагаемого товара'!#REF!,"")</f>
        <v>#REF!</v>
      </c>
      <c r="B435" s="65" t="e">
        <f>IF(LEN('Описание предлагаемого товара'!#REF!)&gt;0,'Описание предлагаемого товара'!#REF!,"")</f>
        <v>#REF!</v>
      </c>
      <c r="C435" s="61" t="e">
        <f>IF(LEN('Описание предлагаемого товара'!#REF!)&gt;0,'Описание предлагаемого товара'!#REF!,"")</f>
        <v>#REF!</v>
      </c>
      <c r="D435" s="61" t="e">
        <f>IF(LEN('Описание предлагаемого товара'!#REF!)&gt;0,'Описание предлагаемого товара'!#REF!,"")</f>
        <v>#REF!</v>
      </c>
      <c r="E435" s="61" t="e">
        <f>IF(LEN('Описание предлагаемого товара'!#REF!)&gt;0,'Описание предлагаемого товара'!#REF!,"")</f>
        <v>#REF!</v>
      </c>
      <c r="F435" s="61" t="e">
        <f>IF(LEN('Описание предлагаемого товара'!#REF!)&gt;0,'Описание предлагаемого товара'!#REF!,"")</f>
        <v>#REF!</v>
      </c>
      <c r="G435" s="61" t="e">
        <f>IF(LEN('Описание предлагаемого товара'!#REF!)&gt;0,'Описание предлагаемого товара'!#REF!,"")</f>
        <v>#REF!</v>
      </c>
      <c r="H435" s="61" t="e">
        <f>IF(LEN('Описание предлагаемого товара'!#REF!)&gt;0,'Описание предлагаемого товара'!#REF!,"")</f>
        <v>#REF!</v>
      </c>
      <c r="I435" s="61" t="e">
        <f>IF(LEN('Описание предлагаемого товара'!#REF!)&gt;0,'Описание предлагаемого товара'!#REF!,"")</f>
        <v>#REF!</v>
      </c>
      <c r="J435" s="38" t="str">
        <f>IFERROR(VLOOKUP(B435,SAP!$A:$E,5,),"")</f>
        <v/>
      </c>
      <c r="K435" s="40" t="str">
        <f t="shared" si="3821"/>
        <v/>
      </c>
      <c r="L435" s="61" t="e">
        <f>IF(LEN('Описание предлагаемого товара'!#REF!)&gt;0,IFERROR('Описание предлагаемого товара'!#REF!*1,""),"")</f>
        <v>#REF!</v>
      </c>
      <c r="M435" s="39" t="str">
        <f>IFERROR(VLOOKUP(B435,SAP!$A:$E,2,),"")</f>
        <v/>
      </c>
      <c r="N435" s="41" t="str">
        <f t="shared" si="3957"/>
        <v/>
      </c>
      <c r="O435" s="39" t="str">
        <f t="shared" si="3808"/>
        <v/>
      </c>
      <c r="P435" s="36" t="e">
        <f>IF(LEN('Описание предлагаемого товара'!#REF!)&gt;0,'Описание предлагаемого товара'!#REF!,"")</f>
        <v>#REF!</v>
      </c>
      <c r="Q43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35" s="37" t="e">
        <f>IF(LEN('Описание предлагаемого товара'!#REF!)&gt;0,'Описание предлагаемого товара'!#REF!,"")</f>
        <v>#REF!</v>
      </c>
      <c r="S435" s="37" t="e">
        <f>IF(LEN('Описание предлагаемого товара'!#REF!)&gt;0,'Описание предлагаемого товара'!#REF!,"")</f>
        <v>#REF!</v>
      </c>
      <c r="T43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35" s="23" t="str">
        <f>IFERROR(VLOOKUP(CI435*1,Обработ.выгрузка_реестра_РФ!$A:$G,6,),"")</f>
        <v/>
      </c>
      <c r="V435" s="61" t="e">
        <f>IF(LEN('Описание предлагаемого товара'!#REF!)&gt;0,'Описание предлагаемого товара'!#REF!,"")</f>
        <v>#REF!</v>
      </c>
      <c r="W435" s="62" t="e">
        <f>IF(LEN('Описание предлагаемого товара'!#REF!)&gt;0,'Описание предлагаемого товара'!#REF!,"")</f>
        <v>#REF!</v>
      </c>
      <c r="X435" s="91" t="e">
        <f t="shared" ref="X435:Y435" si="4165">IFERROR(REPLACE(W435,FIND(CHAR(10),W435,1),1," "),W435)</f>
        <v>#REF!</v>
      </c>
      <c r="Y435" s="91" t="e">
        <f t="shared" si="4165"/>
        <v>#REF!</v>
      </c>
      <c r="Z435" s="91" t="e">
        <f t="shared" si="3823"/>
        <v>#REF!</v>
      </c>
      <c r="AA435" s="91" t="e">
        <f t="shared" si="3824"/>
        <v>#REF!</v>
      </c>
      <c r="AB435" s="91" t="e">
        <f t="shared" si="3825"/>
        <v>#REF!</v>
      </c>
      <c r="AC435" s="91" t="e">
        <f t="shared" ref="AC435:AF435" si="4166">IFERROR(REPLACE(AB435,FIND("  ",AB435,1),2," "),AB435)</f>
        <v>#REF!</v>
      </c>
      <c r="AD435" s="91" t="e">
        <f t="shared" si="4166"/>
        <v>#REF!</v>
      </c>
      <c r="AE435" s="91" t="e">
        <f t="shared" si="4166"/>
        <v>#REF!</v>
      </c>
      <c r="AF435" s="91" t="e">
        <f t="shared" si="4166"/>
        <v>#REF!</v>
      </c>
      <c r="AG435" s="23" t="str">
        <f>IFERROR(VLOOKUP(CI435*1,Обработ.выгрузка_реестра_РФ!$A:$G,4,),"")</f>
        <v/>
      </c>
      <c r="AH435" s="91" t="str">
        <f t="shared" ref="AH435:AI435" si="4167">IFERROR(REPLACE(AG435,FIND("-",AG435,1),1,"*"),AG435)</f>
        <v/>
      </c>
      <c r="AI435" s="91" t="str">
        <f t="shared" si="4167"/>
        <v/>
      </c>
      <c r="AJ435" s="27" t="str">
        <f t="shared" si="3923"/>
        <v/>
      </c>
      <c r="AK435" s="63" t="e">
        <f>IF(LEN('Описание предлагаемого товара'!#REF!)&gt;0,'Описание предлагаемого товара'!#REF!,"")</f>
        <v>#REF!</v>
      </c>
      <c r="AL435" s="91" t="e">
        <f t="shared" ref="AL435:AM435" si="4168">IFERROR(REPLACE(AK435,FIND(CHAR(10),AK435,1),1,""),AK435)</f>
        <v>#REF!</v>
      </c>
      <c r="AM435" s="91" t="e">
        <f t="shared" si="4168"/>
        <v>#REF!</v>
      </c>
      <c r="AN435" s="91" t="e">
        <f t="shared" ref="AN435:AR435" si="4169">IFERROR(REPLACE(AM435,FIND(" ",AM435,1),1,""),AM435)</f>
        <v>#REF!</v>
      </c>
      <c r="AO435" s="91" t="e">
        <f t="shared" si="4169"/>
        <v>#REF!</v>
      </c>
      <c r="AP435" s="91" t="e">
        <f t="shared" si="4169"/>
        <v>#REF!</v>
      </c>
      <c r="AQ435" s="91" t="e">
        <f t="shared" si="4169"/>
        <v>#REF!</v>
      </c>
      <c r="AR435" s="91" t="e">
        <f t="shared" si="4169"/>
        <v>#REF!</v>
      </c>
      <c r="AS435" s="91" t="e">
        <f t="shared" si="3830"/>
        <v>#REF!</v>
      </c>
      <c r="AT435" s="91" t="e">
        <f t="shared" si="3831"/>
        <v>#REF!</v>
      </c>
      <c r="AU435" s="32" t="e">
        <f t="shared" si="3814"/>
        <v>#REF!</v>
      </c>
      <c r="AV435" s="93" t="e">
        <f>'Описание предлагаемого товара'!#REF!</f>
        <v>#REF!</v>
      </c>
      <c r="AW435" s="91" t="e">
        <f>MIN(SEARCH({0,1,2,3,4,5,6,7,8,9},AV435&amp; "0123456789"))</f>
        <v>#REF!</v>
      </c>
      <c r="AX435" s="91" t="str">
        <f t="shared" si="3832"/>
        <v/>
      </c>
      <c r="AY435" s="91" t="str">
        <f t="shared" si="3833"/>
        <v/>
      </c>
      <c r="AZ435" s="91" t="str">
        <f t="shared" si="3834"/>
        <v/>
      </c>
      <c r="BA435" s="91" t="str">
        <f t="shared" si="3835"/>
        <v/>
      </c>
      <c r="BB435" s="91" t="str">
        <f t="shared" si="3836"/>
        <v/>
      </c>
      <c r="BC435" s="91" t="str">
        <f t="shared" si="3837"/>
        <v/>
      </c>
      <c r="BD435" s="91" t="str">
        <f t="shared" si="3838"/>
        <v/>
      </c>
      <c r="BE435" s="91" t="str">
        <f t="shared" si="3839"/>
        <v/>
      </c>
      <c r="BF435" s="91" t="str">
        <f t="shared" si="3840"/>
        <v/>
      </c>
      <c r="BG435" s="91" t="str">
        <f t="shared" si="3841"/>
        <v/>
      </c>
      <c r="BH435" s="91" t="str">
        <f t="shared" si="3842"/>
        <v/>
      </c>
      <c r="BI435" s="91" t="str">
        <f t="shared" si="3843"/>
        <v/>
      </c>
      <c r="BJ435" s="91" t="str">
        <f t="shared" si="3844"/>
        <v/>
      </c>
      <c r="BK435" s="91" t="str">
        <f t="shared" si="3845"/>
        <v/>
      </c>
      <c r="BL435" s="91" t="str">
        <f t="shared" si="3846"/>
        <v/>
      </c>
      <c r="BM435" s="91" t="str">
        <f t="shared" si="3847"/>
        <v/>
      </c>
      <c r="BN435" s="91" t="str">
        <f t="shared" si="3848"/>
        <v/>
      </c>
      <c r="BO435" s="91" t="str">
        <f t="shared" si="3849"/>
        <v/>
      </c>
      <c r="BP435" s="91" t="str">
        <f t="shared" si="3850"/>
        <v/>
      </c>
      <c r="BQ435" s="91" t="str">
        <f t="shared" si="3851"/>
        <v/>
      </c>
      <c r="BR435" s="91" t="str">
        <f t="shared" si="3852"/>
        <v/>
      </c>
      <c r="BS435" s="91" t="str">
        <f t="shared" si="3853"/>
        <v/>
      </c>
      <c r="BT435" s="91" t="str">
        <f t="shared" si="3854"/>
        <v/>
      </c>
      <c r="BU435" s="91" t="str">
        <f t="shared" si="3855"/>
        <v/>
      </c>
      <c r="BV435" s="91" t="str">
        <f t="shared" si="3856"/>
        <v/>
      </c>
      <c r="BW435" s="91" t="str">
        <f t="shared" si="3857"/>
        <v/>
      </c>
      <c r="BX435" s="91" t="str">
        <f t="shared" si="3858"/>
        <v/>
      </c>
      <c r="BY435" s="91" t="str">
        <f t="shared" si="3859"/>
        <v/>
      </c>
      <c r="BZ435" s="91" t="str">
        <f t="shared" si="3860"/>
        <v/>
      </c>
      <c r="CA435" s="91" t="str">
        <f t="shared" si="3861"/>
        <v/>
      </c>
      <c r="CB435" s="91" t="str">
        <f t="shared" si="3862"/>
        <v/>
      </c>
      <c r="CC435" s="91" t="str">
        <f t="shared" si="3863"/>
        <v/>
      </c>
      <c r="CD435" s="91" t="str">
        <f t="shared" si="3864"/>
        <v/>
      </c>
      <c r="CE435" s="91" t="str">
        <f t="shared" si="3865"/>
        <v/>
      </c>
      <c r="CF435" s="91" t="str">
        <f t="shared" si="3866"/>
        <v/>
      </c>
      <c r="CG435" s="91" t="str">
        <f t="shared" si="3867"/>
        <v/>
      </c>
      <c r="CH435" s="91" t="str">
        <f t="shared" si="3868"/>
        <v/>
      </c>
      <c r="CI435" s="91" t="str">
        <f t="shared" si="3869"/>
        <v>нет</v>
      </c>
      <c r="CJ435" s="63" t="e">
        <f>IF(LEN('Описание предлагаемого товара'!#REF!)&gt;0,'Описание предлагаемого товара'!#REF!,"")</f>
        <v>#REF!</v>
      </c>
      <c r="CK435" s="91" t="e">
        <f t="shared" ref="CK435:CL435" si="4170">IFERROR(REPLACE(CJ435,FIND(CHAR(10),CJ435,1),1,""),CJ435)</f>
        <v>#REF!</v>
      </c>
      <c r="CL435" s="91" t="e">
        <f t="shared" si="4170"/>
        <v>#REF!</v>
      </c>
      <c r="CM435" s="91" t="e">
        <f t="shared" si="3871"/>
        <v>#REF!</v>
      </c>
      <c r="CN435" s="91" t="e">
        <f t="shared" si="3872"/>
        <v>#REF!</v>
      </c>
      <c r="CO435" s="91" t="e">
        <f t="shared" si="3873"/>
        <v>#REF!</v>
      </c>
      <c r="CP435" s="90" t="e">
        <f>IF(AU435="Не указан реестровый номер (мера нац.режима Запрет)","",IF(CI435="нет","",IF(CU435="да","исключение(не смотрим баллы)",IFERROR(IF(CI435*1&gt;0,IFERROR(IF(VLOOKUP(CI435*1,Обработ.выгрузка_реестра_РФ!$A:$G,7,)=0,"Баллы не установлены",VLOOKUP(CI435*1,Обработ.выгрузка_реестра_РФ!$A:$G,7,)),IF(LEN(CI435)&gt;14,"","нет номера в реестре РФ")),""),IF(LEN(CI435)=0,"","Некорректный реестровый номер")))))</f>
        <v>#REF!</v>
      </c>
      <c r="CQ435" s="33" t="e">
        <f>IF(LEN(C435)&gt;0,IFERROR(IF(LEN(H435)&gt;0,IF(LEN(VLOOKUP(H435,'исключения(не_смотрим_баллы)'!$A:$C,1,))&gt;0,"да","нет"),"не введен ОКПД2"),"нет"),"")</f>
        <v>#REF!</v>
      </c>
      <c r="CR435" s="33" t="e">
        <f ca="1">IF(CQ435="да",IF(TODAY()&lt;VLOOKUP(H435,'исключения(не_смотрим_баллы)'!$A:$C,3,),"да","нет"),"")</f>
        <v>#REF!</v>
      </c>
      <c r="CS435" s="33" t="str">
        <f>IFERROR(IF(CQ435="да",IF(VLOOKUP(CI435*1,Обработ.выгрузка_реестра_РФ!$A:$G,2,)&lt;VLOOKUP(H435,'исключения(не_смотрим_баллы)'!$A:$C,2,),"да","нет"),""),"")</f>
        <v/>
      </c>
      <c r="CT435" s="24"/>
      <c r="CU435" s="33" t="e">
        <f t="shared" si="3885"/>
        <v>#REF!</v>
      </c>
      <c r="CV435" s="91" t="e">
        <f t="shared" si="3886"/>
        <v>#REF!</v>
      </c>
      <c r="CW435" s="27" t="e">
        <f t="shared" si="3887"/>
        <v>#REF!</v>
      </c>
      <c r="CX435" s="26" t="e">
        <f t="shared" si="3816"/>
        <v>#REF!</v>
      </c>
      <c r="CY435" s="64" t="e">
        <f>IF(LEN('Описание предлагаемого товара'!#REF!)&gt;0,'Описание предлагаемого товара'!#REF!,"")</f>
        <v>#REF!</v>
      </c>
      <c r="CZ435" s="95" t="e">
        <f t="shared" si="3874"/>
        <v>#REF!</v>
      </c>
      <c r="DA435" s="95" t="e">
        <f t="shared" ref="DA435" si="4171">IFERROR(REPLACE(CZ435,FIND(" ",CZ435,1),1,""),CZ435)</f>
        <v>#REF!</v>
      </c>
      <c r="DB435" s="95" t="e">
        <f t="shared" si="3818"/>
        <v>#REF!</v>
      </c>
      <c r="DC435" s="95" t="e">
        <f t="shared" ref="DC435:DD435" si="4172">IFERROR(REPLACE(DB435,FIND("г.",DB435,1),2,""),DB435)</f>
        <v>#REF!</v>
      </c>
      <c r="DD435" s="95" t="e">
        <f t="shared" si="4172"/>
        <v>#REF!</v>
      </c>
      <c r="DE435" s="95" t="e">
        <f t="shared" ref="DE435:DF435" si="4173">IFERROR(REPLACE(DD435,FIND("г",DD435,1),1,""),DD435)</f>
        <v>#REF!</v>
      </c>
      <c r="DF435" s="95" t="e">
        <f t="shared" si="4173"/>
        <v>#REF!</v>
      </c>
      <c r="DG435" s="95" t="e">
        <f t="shared" si="3891"/>
        <v>#REF!</v>
      </c>
      <c r="DH435" s="25" t="str">
        <f>IFERROR(VLOOKUP(CI435*1,Обработ.выгрузка_реестра_РФ!$A:$G,5,),"")</f>
        <v/>
      </c>
      <c r="DI435" s="27" t="str">
        <f t="shared" si="3901"/>
        <v/>
      </c>
      <c r="DJ435" s="27" t="str">
        <f t="shared" ca="1" si="3878"/>
        <v/>
      </c>
      <c r="DK435" s="63" t="e">
        <f>IF(LEN('Описание предлагаемого товара'!#REF!)&gt;0,'Описание предлагаемого товара'!#REF!,"")</f>
        <v>#REF!</v>
      </c>
      <c r="DL435" s="63" t="e">
        <f>IF(LEN('Описание предлагаемого товара'!#REF!)&gt;0,'Описание предлагаемого товара'!#REF!,"")</f>
        <v>#REF!</v>
      </c>
      <c r="DM435" s="32"/>
    </row>
    <row r="436" spans="1:117" ht="48.75" customHeight="1" x14ac:dyDescent="0.25">
      <c r="A436" s="61" t="e">
        <f>IF(LEN('Описание предлагаемого товара'!#REF!)&gt;0,'Описание предлагаемого товара'!#REF!,"")</f>
        <v>#REF!</v>
      </c>
      <c r="B436" s="65" t="e">
        <f>IF(LEN('Описание предлагаемого товара'!#REF!)&gt;0,'Описание предлагаемого товара'!#REF!,"")</f>
        <v>#REF!</v>
      </c>
      <c r="C436" s="61" t="e">
        <f>IF(LEN('Описание предлагаемого товара'!#REF!)&gt;0,'Описание предлагаемого товара'!#REF!,"")</f>
        <v>#REF!</v>
      </c>
      <c r="D436" s="61" t="e">
        <f>IF(LEN('Описание предлагаемого товара'!#REF!)&gt;0,'Описание предлагаемого товара'!#REF!,"")</f>
        <v>#REF!</v>
      </c>
      <c r="E436" s="61" t="e">
        <f>IF(LEN('Описание предлагаемого товара'!#REF!)&gt;0,'Описание предлагаемого товара'!#REF!,"")</f>
        <v>#REF!</v>
      </c>
      <c r="F436" s="61" t="e">
        <f>IF(LEN('Описание предлагаемого товара'!#REF!)&gt;0,'Описание предлагаемого товара'!#REF!,"")</f>
        <v>#REF!</v>
      </c>
      <c r="G436" s="61" t="e">
        <f>IF(LEN('Описание предлагаемого товара'!#REF!)&gt;0,'Описание предлагаемого товара'!#REF!,"")</f>
        <v>#REF!</v>
      </c>
      <c r="H436" s="61" t="e">
        <f>IF(LEN('Описание предлагаемого товара'!#REF!)&gt;0,'Описание предлагаемого товара'!#REF!,"")</f>
        <v>#REF!</v>
      </c>
      <c r="I436" s="61" t="e">
        <f>IF(LEN('Описание предлагаемого товара'!#REF!)&gt;0,'Описание предлагаемого товара'!#REF!,"")</f>
        <v>#REF!</v>
      </c>
      <c r="J436" s="38" t="str">
        <f>IFERROR(VLOOKUP(B436,SAP!$A:$E,5,),"")</f>
        <v/>
      </c>
      <c r="K436" s="40" t="str">
        <f t="shared" si="3821"/>
        <v/>
      </c>
      <c r="L436" s="61" t="e">
        <f>IF(LEN('Описание предлагаемого товара'!#REF!)&gt;0,IFERROR('Описание предлагаемого товара'!#REF!*1,""),"")</f>
        <v>#REF!</v>
      </c>
      <c r="M436" s="39" t="str">
        <f>IFERROR(VLOOKUP(B436,SAP!$A:$E,2,),"")</f>
        <v/>
      </c>
      <c r="N436" s="41" t="str">
        <f t="shared" si="3957"/>
        <v/>
      </c>
      <c r="O436" s="39" t="str">
        <f t="shared" si="3808"/>
        <v/>
      </c>
      <c r="P436" s="36" t="e">
        <f>IF(LEN('Описание предлагаемого товара'!#REF!)&gt;0,'Описание предлагаемого товара'!#REF!,"")</f>
        <v>#REF!</v>
      </c>
      <c r="Q43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36" s="37" t="e">
        <f>IF(LEN('Описание предлагаемого товара'!#REF!)&gt;0,'Описание предлагаемого товара'!#REF!,"")</f>
        <v>#REF!</v>
      </c>
      <c r="S436" s="37" t="e">
        <f>IF(LEN('Описание предлагаемого товара'!#REF!)&gt;0,'Описание предлагаемого товара'!#REF!,"")</f>
        <v>#REF!</v>
      </c>
      <c r="T43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36" s="23" t="str">
        <f>IFERROR(VLOOKUP(CI436*1,Обработ.выгрузка_реестра_РФ!$A:$G,6,),"")</f>
        <v/>
      </c>
      <c r="V436" s="61" t="e">
        <f>IF(LEN('Описание предлагаемого товара'!#REF!)&gt;0,'Описание предлагаемого товара'!#REF!,"")</f>
        <v>#REF!</v>
      </c>
      <c r="W436" s="62" t="e">
        <f>IF(LEN('Описание предлагаемого товара'!#REF!)&gt;0,'Описание предлагаемого товара'!#REF!,"")</f>
        <v>#REF!</v>
      </c>
      <c r="X436" s="91" t="e">
        <f t="shared" ref="X436:Y436" si="4174">IFERROR(REPLACE(W436,FIND(CHAR(10),W436,1),1," "),W436)</f>
        <v>#REF!</v>
      </c>
      <c r="Y436" s="91" t="e">
        <f t="shared" si="4174"/>
        <v>#REF!</v>
      </c>
      <c r="Z436" s="91" t="e">
        <f t="shared" si="3823"/>
        <v>#REF!</v>
      </c>
      <c r="AA436" s="91" t="e">
        <f t="shared" si="3824"/>
        <v>#REF!</v>
      </c>
      <c r="AB436" s="91" t="e">
        <f t="shared" si="3825"/>
        <v>#REF!</v>
      </c>
      <c r="AC436" s="91" t="e">
        <f t="shared" ref="AC436:AF436" si="4175">IFERROR(REPLACE(AB436,FIND("  ",AB436,1),2," "),AB436)</f>
        <v>#REF!</v>
      </c>
      <c r="AD436" s="91" t="e">
        <f t="shared" si="4175"/>
        <v>#REF!</v>
      </c>
      <c r="AE436" s="91" t="e">
        <f t="shared" si="4175"/>
        <v>#REF!</v>
      </c>
      <c r="AF436" s="91" t="e">
        <f t="shared" si="4175"/>
        <v>#REF!</v>
      </c>
      <c r="AG436" s="23" t="str">
        <f>IFERROR(VLOOKUP(CI436*1,Обработ.выгрузка_реестра_РФ!$A:$G,4,),"")</f>
        <v/>
      </c>
      <c r="AH436" s="91" t="str">
        <f t="shared" ref="AH436:AI436" si="4176">IFERROR(REPLACE(AG436,FIND("-",AG436,1),1,"*"),AG436)</f>
        <v/>
      </c>
      <c r="AI436" s="91" t="str">
        <f t="shared" si="4176"/>
        <v/>
      </c>
      <c r="AJ436" s="27" t="str">
        <f t="shared" si="3923"/>
        <v/>
      </c>
      <c r="AK436" s="63" t="e">
        <f>IF(LEN('Описание предлагаемого товара'!#REF!)&gt;0,'Описание предлагаемого товара'!#REF!,"")</f>
        <v>#REF!</v>
      </c>
      <c r="AL436" s="91" t="e">
        <f t="shared" ref="AL436:AM436" si="4177">IFERROR(REPLACE(AK436,FIND(CHAR(10),AK436,1),1,""),AK436)</f>
        <v>#REF!</v>
      </c>
      <c r="AM436" s="91" t="e">
        <f t="shared" si="4177"/>
        <v>#REF!</v>
      </c>
      <c r="AN436" s="91" t="e">
        <f t="shared" ref="AN436:AR436" si="4178">IFERROR(REPLACE(AM436,FIND(" ",AM436,1),1,""),AM436)</f>
        <v>#REF!</v>
      </c>
      <c r="AO436" s="91" t="e">
        <f t="shared" si="4178"/>
        <v>#REF!</v>
      </c>
      <c r="AP436" s="91" t="e">
        <f t="shared" si="4178"/>
        <v>#REF!</v>
      </c>
      <c r="AQ436" s="91" t="e">
        <f t="shared" si="4178"/>
        <v>#REF!</v>
      </c>
      <c r="AR436" s="91" t="e">
        <f t="shared" si="4178"/>
        <v>#REF!</v>
      </c>
      <c r="AS436" s="91" t="e">
        <f t="shared" si="3830"/>
        <v>#REF!</v>
      </c>
      <c r="AT436" s="91" t="e">
        <f t="shared" si="3831"/>
        <v>#REF!</v>
      </c>
      <c r="AU436" s="32" t="e">
        <f t="shared" si="3814"/>
        <v>#REF!</v>
      </c>
      <c r="AV436" s="93" t="e">
        <f>'Описание предлагаемого товара'!#REF!</f>
        <v>#REF!</v>
      </c>
      <c r="AW436" s="91" t="e">
        <f>MIN(SEARCH({0,1,2,3,4,5,6,7,8,9},AV436&amp; "0123456789"))</f>
        <v>#REF!</v>
      </c>
      <c r="AX436" s="91" t="str">
        <f t="shared" si="3832"/>
        <v/>
      </c>
      <c r="AY436" s="91" t="str">
        <f t="shared" si="3833"/>
        <v/>
      </c>
      <c r="AZ436" s="91" t="str">
        <f t="shared" si="3834"/>
        <v/>
      </c>
      <c r="BA436" s="91" t="str">
        <f t="shared" si="3835"/>
        <v/>
      </c>
      <c r="BB436" s="91" t="str">
        <f t="shared" si="3836"/>
        <v/>
      </c>
      <c r="BC436" s="91" t="str">
        <f t="shared" si="3837"/>
        <v/>
      </c>
      <c r="BD436" s="91" t="str">
        <f t="shared" si="3838"/>
        <v/>
      </c>
      <c r="BE436" s="91" t="str">
        <f t="shared" si="3839"/>
        <v/>
      </c>
      <c r="BF436" s="91" t="str">
        <f t="shared" si="3840"/>
        <v/>
      </c>
      <c r="BG436" s="91" t="str">
        <f t="shared" si="3841"/>
        <v/>
      </c>
      <c r="BH436" s="91" t="str">
        <f t="shared" si="3842"/>
        <v/>
      </c>
      <c r="BI436" s="91" t="str">
        <f t="shared" si="3843"/>
        <v/>
      </c>
      <c r="BJ436" s="91" t="str">
        <f t="shared" si="3844"/>
        <v/>
      </c>
      <c r="BK436" s="91" t="str">
        <f t="shared" si="3845"/>
        <v/>
      </c>
      <c r="BL436" s="91" t="str">
        <f t="shared" si="3846"/>
        <v/>
      </c>
      <c r="BM436" s="91" t="str">
        <f t="shared" si="3847"/>
        <v/>
      </c>
      <c r="BN436" s="91" t="str">
        <f t="shared" si="3848"/>
        <v/>
      </c>
      <c r="BO436" s="91" t="str">
        <f t="shared" si="3849"/>
        <v/>
      </c>
      <c r="BP436" s="91" t="str">
        <f t="shared" si="3850"/>
        <v/>
      </c>
      <c r="BQ436" s="91" t="str">
        <f t="shared" si="3851"/>
        <v/>
      </c>
      <c r="BR436" s="91" t="str">
        <f t="shared" si="3852"/>
        <v/>
      </c>
      <c r="BS436" s="91" t="str">
        <f t="shared" si="3853"/>
        <v/>
      </c>
      <c r="BT436" s="91" t="str">
        <f t="shared" si="3854"/>
        <v/>
      </c>
      <c r="BU436" s="91" t="str">
        <f t="shared" si="3855"/>
        <v/>
      </c>
      <c r="BV436" s="91" t="str">
        <f t="shared" si="3856"/>
        <v/>
      </c>
      <c r="BW436" s="91" t="str">
        <f t="shared" si="3857"/>
        <v/>
      </c>
      <c r="BX436" s="91" t="str">
        <f t="shared" si="3858"/>
        <v/>
      </c>
      <c r="BY436" s="91" t="str">
        <f t="shared" si="3859"/>
        <v/>
      </c>
      <c r="BZ436" s="91" t="str">
        <f t="shared" si="3860"/>
        <v/>
      </c>
      <c r="CA436" s="91" t="str">
        <f t="shared" si="3861"/>
        <v/>
      </c>
      <c r="CB436" s="91" t="str">
        <f t="shared" si="3862"/>
        <v/>
      </c>
      <c r="CC436" s="91" t="str">
        <f t="shared" si="3863"/>
        <v/>
      </c>
      <c r="CD436" s="91" t="str">
        <f t="shared" si="3864"/>
        <v/>
      </c>
      <c r="CE436" s="91" t="str">
        <f t="shared" si="3865"/>
        <v/>
      </c>
      <c r="CF436" s="91" t="str">
        <f t="shared" si="3866"/>
        <v/>
      </c>
      <c r="CG436" s="91" t="str">
        <f t="shared" si="3867"/>
        <v/>
      </c>
      <c r="CH436" s="91" t="str">
        <f t="shared" si="3868"/>
        <v/>
      </c>
      <c r="CI436" s="91" t="str">
        <f t="shared" si="3869"/>
        <v>нет</v>
      </c>
      <c r="CJ436" s="63" t="e">
        <f>IF(LEN('Описание предлагаемого товара'!#REF!)&gt;0,'Описание предлагаемого товара'!#REF!,"")</f>
        <v>#REF!</v>
      </c>
      <c r="CK436" s="91" t="e">
        <f t="shared" ref="CK436:CL436" si="4179">IFERROR(REPLACE(CJ436,FIND(CHAR(10),CJ436,1),1,""),CJ436)</f>
        <v>#REF!</v>
      </c>
      <c r="CL436" s="91" t="e">
        <f t="shared" si="4179"/>
        <v>#REF!</v>
      </c>
      <c r="CM436" s="91" t="e">
        <f t="shared" si="3871"/>
        <v>#REF!</v>
      </c>
      <c r="CN436" s="91" t="e">
        <f t="shared" si="3872"/>
        <v>#REF!</v>
      </c>
      <c r="CO436" s="91" t="e">
        <f t="shared" si="3873"/>
        <v>#REF!</v>
      </c>
      <c r="CP436" s="90" t="e">
        <f>IF(AU436="Не указан реестровый номер (мера нац.режима Запрет)","",IF(CI436="нет","",IF(CU436="да","исключение(не смотрим баллы)",IFERROR(IF(CI436*1&gt;0,IFERROR(IF(VLOOKUP(CI436*1,Обработ.выгрузка_реестра_РФ!$A:$G,7,)=0,"Баллы не установлены",VLOOKUP(CI436*1,Обработ.выгрузка_реестра_РФ!$A:$G,7,)),IF(LEN(CI436)&gt;14,"","нет номера в реестре РФ")),""),IF(LEN(CI436)=0,"","Некорректный реестровый номер")))))</f>
        <v>#REF!</v>
      </c>
      <c r="CQ436" s="33" t="e">
        <f>IF(LEN(C436)&gt;0,IFERROR(IF(LEN(H436)&gt;0,IF(LEN(VLOOKUP(H436,'исключения(не_смотрим_баллы)'!$A:$C,1,))&gt;0,"да","нет"),"не введен ОКПД2"),"нет"),"")</f>
        <v>#REF!</v>
      </c>
      <c r="CR436" s="33" t="e">
        <f ca="1">IF(CQ436="да",IF(TODAY()&lt;VLOOKUP(H436,'исключения(не_смотрим_баллы)'!$A:$C,3,),"да","нет"),"")</f>
        <v>#REF!</v>
      </c>
      <c r="CS436" s="33" t="str">
        <f>IFERROR(IF(CQ436="да",IF(VLOOKUP(CI436*1,Обработ.выгрузка_реестра_РФ!$A:$G,2,)&lt;VLOOKUP(H436,'исключения(не_смотрим_баллы)'!$A:$C,2,),"да","нет"),""),"")</f>
        <v/>
      </c>
      <c r="CT436" s="24"/>
      <c r="CU436" s="33" t="e">
        <f t="shared" si="3885"/>
        <v>#REF!</v>
      </c>
      <c r="CV436" s="91" t="e">
        <f t="shared" si="3886"/>
        <v>#REF!</v>
      </c>
      <c r="CW436" s="27" t="e">
        <f t="shared" si="3887"/>
        <v>#REF!</v>
      </c>
      <c r="CX436" s="26" t="e">
        <f t="shared" si="3816"/>
        <v>#REF!</v>
      </c>
      <c r="CY436" s="64" t="e">
        <f>IF(LEN('Описание предлагаемого товара'!#REF!)&gt;0,'Описание предлагаемого товара'!#REF!,"")</f>
        <v>#REF!</v>
      </c>
      <c r="CZ436" s="95" t="e">
        <f t="shared" si="3874"/>
        <v>#REF!</v>
      </c>
      <c r="DA436" s="95" t="e">
        <f t="shared" ref="DA436" si="4180">IFERROR(REPLACE(CZ436,FIND(" ",CZ436,1),1,""),CZ436)</f>
        <v>#REF!</v>
      </c>
      <c r="DB436" s="95" t="e">
        <f t="shared" si="3818"/>
        <v>#REF!</v>
      </c>
      <c r="DC436" s="95" t="e">
        <f t="shared" ref="DC436:DD436" si="4181">IFERROR(REPLACE(DB436,FIND("г.",DB436,1),2,""),DB436)</f>
        <v>#REF!</v>
      </c>
      <c r="DD436" s="95" t="e">
        <f t="shared" si="4181"/>
        <v>#REF!</v>
      </c>
      <c r="DE436" s="95" t="e">
        <f t="shared" ref="DE436:DF436" si="4182">IFERROR(REPLACE(DD436,FIND("г",DD436,1),1,""),DD436)</f>
        <v>#REF!</v>
      </c>
      <c r="DF436" s="95" t="e">
        <f t="shared" si="4182"/>
        <v>#REF!</v>
      </c>
      <c r="DG436" s="95" t="e">
        <f t="shared" si="3891"/>
        <v>#REF!</v>
      </c>
      <c r="DH436" s="25" t="str">
        <f>IFERROR(VLOOKUP(CI436*1,Обработ.выгрузка_реестра_РФ!$A:$G,5,),"")</f>
        <v/>
      </c>
      <c r="DI436" s="27" t="str">
        <f t="shared" si="3901"/>
        <v/>
      </c>
      <c r="DJ436" s="27" t="str">
        <f t="shared" ca="1" si="3878"/>
        <v/>
      </c>
      <c r="DK436" s="63" t="e">
        <f>IF(LEN('Описание предлагаемого товара'!#REF!)&gt;0,'Описание предлагаемого товара'!#REF!,"")</f>
        <v>#REF!</v>
      </c>
      <c r="DL436" s="63" t="e">
        <f>IF(LEN('Описание предлагаемого товара'!#REF!)&gt;0,'Описание предлагаемого товара'!#REF!,"")</f>
        <v>#REF!</v>
      </c>
      <c r="DM436" s="32"/>
    </row>
    <row r="437" spans="1:117" ht="48.75" customHeight="1" x14ac:dyDescent="0.25">
      <c r="A437" s="61" t="e">
        <f>IF(LEN('Описание предлагаемого товара'!#REF!)&gt;0,'Описание предлагаемого товара'!#REF!,"")</f>
        <v>#REF!</v>
      </c>
      <c r="B437" s="65" t="e">
        <f>IF(LEN('Описание предлагаемого товара'!#REF!)&gt;0,'Описание предлагаемого товара'!#REF!,"")</f>
        <v>#REF!</v>
      </c>
      <c r="C437" s="61" t="e">
        <f>IF(LEN('Описание предлагаемого товара'!#REF!)&gt;0,'Описание предлагаемого товара'!#REF!,"")</f>
        <v>#REF!</v>
      </c>
      <c r="D437" s="61" t="e">
        <f>IF(LEN('Описание предлагаемого товара'!#REF!)&gt;0,'Описание предлагаемого товара'!#REF!,"")</f>
        <v>#REF!</v>
      </c>
      <c r="E437" s="61" t="e">
        <f>IF(LEN('Описание предлагаемого товара'!#REF!)&gt;0,'Описание предлагаемого товара'!#REF!,"")</f>
        <v>#REF!</v>
      </c>
      <c r="F437" s="61" t="e">
        <f>IF(LEN('Описание предлагаемого товара'!#REF!)&gt;0,'Описание предлагаемого товара'!#REF!,"")</f>
        <v>#REF!</v>
      </c>
      <c r="G437" s="61" t="e">
        <f>IF(LEN('Описание предлагаемого товара'!#REF!)&gt;0,'Описание предлагаемого товара'!#REF!,"")</f>
        <v>#REF!</v>
      </c>
      <c r="H437" s="61" t="e">
        <f>IF(LEN('Описание предлагаемого товара'!#REF!)&gt;0,'Описание предлагаемого товара'!#REF!,"")</f>
        <v>#REF!</v>
      </c>
      <c r="I437" s="61" t="e">
        <f>IF(LEN('Описание предлагаемого товара'!#REF!)&gt;0,'Описание предлагаемого товара'!#REF!,"")</f>
        <v>#REF!</v>
      </c>
      <c r="J437" s="38" t="str">
        <f>IFERROR(VLOOKUP(B437,SAP!$A:$E,5,),"")</f>
        <v/>
      </c>
      <c r="K437" s="40" t="str">
        <f t="shared" si="3821"/>
        <v/>
      </c>
      <c r="L437" s="61" t="e">
        <f>IF(LEN('Описание предлагаемого товара'!#REF!)&gt;0,IFERROR('Описание предлагаемого товара'!#REF!*1,""),"")</f>
        <v>#REF!</v>
      </c>
      <c r="M437" s="39" t="str">
        <f>IFERROR(VLOOKUP(B437,SAP!$A:$E,2,),"")</f>
        <v/>
      </c>
      <c r="N437" s="41" t="str">
        <f t="shared" si="3957"/>
        <v/>
      </c>
      <c r="O437" s="39" t="str">
        <f t="shared" si="3808"/>
        <v/>
      </c>
      <c r="P437" s="36" t="e">
        <f>IF(LEN('Описание предлагаемого товара'!#REF!)&gt;0,'Описание предлагаемого товара'!#REF!,"")</f>
        <v>#REF!</v>
      </c>
      <c r="Q43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37" s="37" t="e">
        <f>IF(LEN('Описание предлагаемого товара'!#REF!)&gt;0,'Описание предлагаемого товара'!#REF!,"")</f>
        <v>#REF!</v>
      </c>
      <c r="S437" s="37" t="e">
        <f>IF(LEN('Описание предлагаемого товара'!#REF!)&gt;0,'Описание предлагаемого товара'!#REF!,"")</f>
        <v>#REF!</v>
      </c>
      <c r="T43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37" s="23" t="str">
        <f>IFERROR(VLOOKUP(CI437*1,Обработ.выгрузка_реестра_РФ!$A:$G,6,),"")</f>
        <v/>
      </c>
      <c r="V437" s="61" t="e">
        <f>IF(LEN('Описание предлагаемого товара'!#REF!)&gt;0,'Описание предлагаемого товара'!#REF!,"")</f>
        <v>#REF!</v>
      </c>
      <c r="W437" s="62" t="e">
        <f>IF(LEN('Описание предлагаемого товара'!#REF!)&gt;0,'Описание предлагаемого товара'!#REF!,"")</f>
        <v>#REF!</v>
      </c>
      <c r="X437" s="91" t="e">
        <f t="shared" ref="X437:Y437" si="4183">IFERROR(REPLACE(W437,FIND(CHAR(10),W437,1),1," "),W437)</f>
        <v>#REF!</v>
      </c>
      <c r="Y437" s="91" t="e">
        <f t="shared" si="4183"/>
        <v>#REF!</v>
      </c>
      <c r="Z437" s="91" t="e">
        <f t="shared" si="3823"/>
        <v>#REF!</v>
      </c>
      <c r="AA437" s="91" t="e">
        <f t="shared" si="3824"/>
        <v>#REF!</v>
      </c>
      <c r="AB437" s="91" t="e">
        <f t="shared" si="3825"/>
        <v>#REF!</v>
      </c>
      <c r="AC437" s="91" t="e">
        <f t="shared" ref="AC437:AF437" si="4184">IFERROR(REPLACE(AB437,FIND("  ",AB437,1),2," "),AB437)</f>
        <v>#REF!</v>
      </c>
      <c r="AD437" s="91" t="e">
        <f t="shared" si="4184"/>
        <v>#REF!</v>
      </c>
      <c r="AE437" s="91" t="e">
        <f t="shared" si="4184"/>
        <v>#REF!</v>
      </c>
      <c r="AF437" s="91" t="e">
        <f t="shared" si="4184"/>
        <v>#REF!</v>
      </c>
      <c r="AG437" s="23" t="str">
        <f>IFERROR(VLOOKUP(CI437*1,Обработ.выгрузка_реестра_РФ!$A:$G,4,),"")</f>
        <v/>
      </c>
      <c r="AH437" s="91" t="str">
        <f t="shared" ref="AH437:AI437" si="4185">IFERROR(REPLACE(AG437,FIND("-",AG437,1),1,"*"),AG437)</f>
        <v/>
      </c>
      <c r="AI437" s="91" t="str">
        <f t="shared" si="4185"/>
        <v/>
      </c>
      <c r="AJ437" s="27" t="str">
        <f t="shared" si="3923"/>
        <v/>
      </c>
      <c r="AK437" s="63" t="e">
        <f>IF(LEN('Описание предлагаемого товара'!#REF!)&gt;0,'Описание предлагаемого товара'!#REF!,"")</f>
        <v>#REF!</v>
      </c>
      <c r="AL437" s="91" t="e">
        <f t="shared" ref="AL437:AM437" si="4186">IFERROR(REPLACE(AK437,FIND(CHAR(10),AK437,1),1,""),AK437)</f>
        <v>#REF!</v>
      </c>
      <c r="AM437" s="91" t="e">
        <f t="shared" si="4186"/>
        <v>#REF!</v>
      </c>
      <c r="AN437" s="91" t="e">
        <f t="shared" ref="AN437:AR437" si="4187">IFERROR(REPLACE(AM437,FIND(" ",AM437,1),1,""),AM437)</f>
        <v>#REF!</v>
      </c>
      <c r="AO437" s="91" t="e">
        <f t="shared" si="4187"/>
        <v>#REF!</v>
      </c>
      <c r="AP437" s="91" t="e">
        <f t="shared" si="4187"/>
        <v>#REF!</v>
      </c>
      <c r="AQ437" s="91" t="e">
        <f t="shared" si="4187"/>
        <v>#REF!</v>
      </c>
      <c r="AR437" s="91" t="e">
        <f t="shared" si="4187"/>
        <v>#REF!</v>
      </c>
      <c r="AS437" s="91" t="e">
        <f t="shared" si="3830"/>
        <v>#REF!</v>
      </c>
      <c r="AT437" s="91" t="e">
        <f t="shared" si="3831"/>
        <v>#REF!</v>
      </c>
      <c r="AU437" s="32" t="e">
        <f t="shared" si="3814"/>
        <v>#REF!</v>
      </c>
      <c r="AV437" s="93" t="e">
        <f>'Описание предлагаемого товара'!#REF!</f>
        <v>#REF!</v>
      </c>
      <c r="AW437" s="91" t="e">
        <f>MIN(SEARCH({0,1,2,3,4,5,6,7,8,9},AV437&amp; "0123456789"))</f>
        <v>#REF!</v>
      </c>
      <c r="AX437" s="91" t="str">
        <f t="shared" si="3832"/>
        <v/>
      </c>
      <c r="AY437" s="91" t="str">
        <f t="shared" si="3833"/>
        <v/>
      </c>
      <c r="AZ437" s="91" t="str">
        <f t="shared" si="3834"/>
        <v/>
      </c>
      <c r="BA437" s="91" t="str">
        <f t="shared" si="3835"/>
        <v/>
      </c>
      <c r="BB437" s="91" t="str">
        <f t="shared" si="3836"/>
        <v/>
      </c>
      <c r="BC437" s="91" t="str">
        <f t="shared" si="3837"/>
        <v/>
      </c>
      <c r="BD437" s="91" t="str">
        <f t="shared" si="3838"/>
        <v/>
      </c>
      <c r="BE437" s="91" t="str">
        <f t="shared" si="3839"/>
        <v/>
      </c>
      <c r="BF437" s="91" t="str">
        <f t="shared" si="3840"/>
        <v/>
      </c>
      <c r="BG437" s="91" t="str">
        <f t="shared" si="3841"/>
        <v/>
      </c>
      <c r="BH437" s="91" t="str">
        <f t="shared" si="3842"/>
        <v/>
      </c>
      <c r="BI437" s="91" t="str">
        <f t="shared" si="3843"/>
        <v/>
      </c>
      <c r="BJ437" s="91" t="str">
        <f t="shared" si="3844"/>
        <v/>
      </c>
      <c r="BK437" s="91" t="str">
        <f t="shared" si="3845"/>
        <v/>
      </c>
      <c r="BL437" s="91" t="str">
        <f t="shared" si="3846"/>
        <v/>
      </c>
      <c r="BM437" s="91" t="str">
        <f t="shared" si="3847"/>
        <v/>
      </c>
      <c r="BN437" s="91" t="str">
        <f t="shared" si="3848"/>
        <v/>
      </c>
      <c r="BO437" s="91" t="str">
        <f t="shared" si="3849"/>
        <v/>
      </c>
      <c r="BP437" s="91" t="str">
        <f t="shared" si="3850"/>
        <v/>
      </c>
      <c r="BQ437" s="91" t="str">
        <f t="shared" si="3851"/>
        <v/>
      </c>
      <c r="BR437" s="91" t="str">
        <f t="shared" si="3852"/>
        <v/>
      </c>
      <c r="BS437" s="91" t="str">
        <f t="shared" si="3853"/>
        <v/>
      </c>
      <c r="BT437" s="91" t="str">
        <f t="shared" si="3854"/>
        <v/>
      </c>
      <c r="BU437" s="91" t="str">
        <f t="shared" si="3855"/>
        <v/>
      </c>
      <c r="BV437" s="91" t="str">
        <f t="shared" si="3856"/>
        <v/>
      </c>
      <c r="BW437" s="91" t="str">
        <f t="shared" si="3857"/>
        <v/>
      </c>
      <c r="BX437" s="91" t="str">
        <f t="shared" si="3858"/>
        <v/>
      </c>
      <c r="BY437" s="91" t="str">
        <f t="shared" si="3859"/>
        <v/>
      </c>
      <c r="BZ437" s="91" t="str">
        <f t="shared" si="3860"/>
        <v/>
      </c>
      <c r="CA437" s="91" t="str">
        <f t="shared" si="3861"/>
        <v/>
      </c>
      <c r="CB437" s="91" t="str">
        <f t="shared" si="3862"/>
        <v/>
      </c>
      <c r="CC437" s="91" t="str">
        <f t="shared" si="3863"/>
        <v/>
      </c>
      <c r="CD437" s="91" t="str">
        <f t="shared" si="3864"/>
        <v/>
      </c>
      <c r="CE437" s="91" t="str">
        <f t="shared" si="3865"/>
        <v/>
      </c>
      <c r="CF437" s="91" t="str">
        <f t="shared" si="3866"/>
        <v/>
      </c>
      <c r="CG437" s="91" t="str">
        <f t="shared" si="3867"/>
        <v/>
      </c>
      <c r="CH437" s="91" t="str">
        <f t="shared" si="3868"/>
        <v/>
      </c>
      <c r="CI437" s="91" t="str">
        <f t="shared" si="3869"/>
        <v>нет</v>
      </c>
      <c r="CJ437" s="63" t="e">
        <f>IF(LEN('Описание предлагаемого товара'!#REF!)&gt;0,'Описание предлагаемого товара'!#REF!,"")</f>
        <v>#REF!</v>
      </c>
      <c r="CK437" s="91" t="e">
        <f t="shared" ref="CK437:CL437" si="4188">IFERROR(REPLACE(CJ437,FIND(CHAR(10),CJ437,1),1,""),CJ437)</f>
        <v>#REF!</v>
      </c>
      <c r="CL437" s="91" t="e">
        <f t="shared" si="4188"/>
        <v>#REF!</v>
      </c>
      <c r="CM437" s="91" t="e">
        <f t="shared" si="3871"/>
        <v>#REF!</v>
      </c>
      <c r="CN437" s="91" t="e">
        <f t="shared" si="3872"/>
        <v>#REF!</v>
      </c>
      <c r="CO437" s="91" t="e">
        <f t="shared" si="3873"/>
        <v>#REF!</v>
      </c>
      <c r="CP437" s="90" t="e">
        <f>IF(AU437="Не указан реестровый номер (мера нац.режима Запрет)","",IF(CI437="нет","",IF(CU437="да","исключение(не смотрим баллы)",IFERROR(IF(CI437*1&gt;0,IFERROR(IF(VLOOKUP(CI437*1,Обработ.выгрузка_реестра_РФ!$A:$G,7,)=0,"Баллы не установлены",VLOOKUP(CI437*1,Обработ.выгрузка_реестра_РФ!$A:$G,7,)),IF(LEN(CI437)&gt;14,"","нет номера в реестре РФ")),""),IF(LEN(CI437)=0,"","Некорректный реестровый номер")))))</f>
        <v>#REF!</v>
      </c>
      <c r="CQ437" s="33" t="e">
        <f>IF(LEN(C437)&gt;0,IFERROR(IF(LEN(H437)&gt;0,IF(LEN(VLOOKUP(H437,'исключения(не_смотрим_баллы)'!$A:$C,1,))&gt;0,"да","нет"),"не введен ОКПД2"),"нет"),"")</f>
        <v>#REF!</v>
      </c>
      <c r="CR437" s="33" t="e">
        <f ca="1">IF(CQ437="да",IF(TODAY()&lt;VLOOKUP(H437,'исключения(не_смотрим_баллы)'!$A:$C,3,),"да","нет"),"")</f>
        <v>#REF!</v>
      </c>
      <c r="CS437" s="33" t="str">
        <f>IFERROR(IF(CQ437="да",IF(VLOOKUP(CI437*1,Обработ.выгрузка_реестра_РФ!$A:$G,2,)&lt;VLOOKUP(H437,'исключения(не_смотрим_баллы)'!$A:$C,2,),"да","нет"),""),"")</f>
        <v/>
      </c>
      <c r="CT437" s="24"/>
      <c r="CU437" s="33" t="e">
        <f t="shared" si="3885"/>
        <v>#REF!</v>
      </c>
      <c r="CV437" s="91" t="e">
        <f t="shared" si="3886"/>
        <v>#REF!</v>
      </c>
      <c r="CW437" s="27" t="e">
        <f t="shared" si="3887"/>
        <v>#REF!</v>
      </c>
      <c r="CX437" s="26" t="e">
        <f t="shared" si="3816"/>
        <v>#REF!</v>
      </c>
      <c r="CY437" s="64" t="e">
        <f>IF(LEN('Описание предлагаемого товара'!#REF!)&gt;0,'Описание предлагаемого товара'!#REF!,"")</f>
        <v>#REF!</v>
      </c>
      <c r="CZ437" s="95" t="e">
        <f t="shared" si="3874"/>
        <v>#REF!</v>
      </c>
      <c r="DA437" s="95" t="e">
        <f t="shared" ref="DA437" si="4189">IFERROR(REPLACE(CZ437,FIND(" ",CZ437,1),1,""),CZ437)</f>
        <v>#REF!</v>
      </c>
      <c r="DB437" s="95" t="e">
        <f t="shared" si="3818"/>
        <v>#REF!</v>
      </c>
      <c r="DC437" s="95" t="e">
        <f t="shared" ref="DC437:DD437" si="4190">IFERROR(REPLACE(DB437,FIND("г.",DB437,1),2,""),DB437)</f>
        <v>#REF!</v>
      </c>
      <c r="DD437" s="95" t="e">
        <f t="shared" si="4190"/>
        <v>#REF!</v>
      </c>
      <c r="DE437" s="95" t="e">
        <f t="shared" ref="DE437:DF437" si="4191">IFERROR(REPLACE(DD437,FIND("г",DD437,1),1,""),DD437)</f>
        <v>#REF!</v>
      </c>
      <c r="DF437" s="95" t="e">
        <f t="shared" si="4191"/>
        <v>#REF!</v>
      </c>
      <c r="DG437" s="95" t="e">
        <f t="shared" si="3891"/>
        <v>#REF!</v>
      </c>
      <c r="DH437" s="25" t="str">
        <f>IFERROR(VLOOKUP(CI437*1,Обработ.выгрузка_реестра_РФ!$A:$G,5,),"")</f>
        <v/>
      </c>
      <c r="DI437" s="27" t="str">
        <f t="shared" si="3901"/>
        <v/>
      </c>
      <c r="DJ437" s="27" t="str">
        <f t="shared" ca="1" si="3878"/>
        <v/>
      </c>
      <c r="DK437" s="63" t="e">
        <f>IF(LEN('Описание предлагаемого товара'!#REF!)&gt;0,'Описание предлагаемого товара'!#REF!,"")</f>
        <v>#REF!</v>
      </c>
      <c r="DL437" s="63" t="e">
        <f>IF(LEN('Описание предлагаемого товара'!#REF!)&gt;0,'Описание предлагаемого товара'!#REF!,"")</f>
        <v>#REF!</v>
      </c>
      <c r="DM437" s="32"/>
    </row>
    <row r="438" spans="1:117" ht="48.75" customHeight="1" x14ac:dyDescent="0.25">
      <c r="A438" s="61" t="e">
        <f>IF(LEN('Описание предлагаемого товара'!#REF!)&gt;0,'Описание предлагаемого товара'!#REF!,"")</f>
        <v>#REF!</v>
      </c>
      <c r="B438" s="65" t="e">
        <f>IF(LEN('Описание предлагаемого товара'!#REF!)&gt;0,'Описание предлагаемого товара'!#REF!,"")</f>
        <v>#REF!</v>
      </c>
      <c r="C438" s="61" t="e">
        <f>IF(LEN('Описание предлагаемого товара'!#REF!)&gt;0,'Описание предлагаемого товара'!#REF!,"")</f>
        <v>#REF!</v>
      </c>
      <c r="D438" s="61" t="e">
        <f>IF(LEN('Описание предлагаемого товара'!#REF!)&gt;0,'Описание предлагаемого товара'!#REF!,"")</f>
        <v>#REF!</v>
      </c>
      <c r="E438" s="61" t="e">
        <f>IF(LEN('Описание предлагаемого товара'!#REF!)&gt;0,'Описание предлагаемого товара'!#REF!,"")</f>
        <v>#REF!</v>
      </c>
      <c r="F438" s="61" t="e">
        <f>IF(LEN('Описание предлагаемого товара'!#REF!)&gt;0,'Описание предлагаемого товара'!#REF!,"")</f>
        <v>#REF!</v>
      </c>
      <c r="G438" s="61" t="e">
        <f>IF(LEN('Описание предлагаемого товара'!#REF!)&gt;0,'Описание предлагаемого товара'!#REF!,"")</f>
        <v>#REF!</v>
      </c>
      <c r="H438" s="61" t="e">
        <f>IF(LEN('Описание предлагаемого товара'!#REF!)&gt;0,'Описание предлагаемого товара'!#REF!,"")</f>
        <v>#REF!</v>
      </c>
      <c r="I438" s="61" t="e">
        <f>IF(LEN('Описание предлагаемого товара'!#REF!)&gt;0,'Описание предлагаемого товара'!#REF!,"")</f>
        <v>#REF!</v>
      </c>
      <c r="J438" s="38" t="str">
        <f>IFERROR(VLOOKUP(B438,SAP!$A:$E,5,),"")</f>
        <v/>
      </c>
      <c r="K438" s="40" t="str">
        <f t="shared" si="3821"/>
        <v/>
      </c>
      <c r="L438" s="61" t="e">
        <f>IF(LEN('Описание предлагаемого товара'!#REF!)&gt;0,IFERROR('Описание предлагаемого товара'!#REF!*1,""),"")</f>
        <v>#REF!</v>
      </c>
      <c r="M438" s="39" t="str">
        <f>IFERROR(VLOOKUP(B438,SAP!$A:$E,2,),"")</f>
        <v/>
      </c>
      <c r="N438" s="41" t="str">
        <f t="shared" si="3957"/>
        <v/>
      </c>
      <c r="O438" s="39" t="str">
        <f t="shared" si="3808"/>
        <v/>
      </c>
      <c r="P438" s="36" t="e">
        <f>IF(LEN('Описание предлагаемого товара'!#REF!)&gt;0,'Описание предлагаемого товара'!#REF!,"")</f>
        <v>#REF!</v>
      </c>
      <c r="Q43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38" s="37" t="e">
        <f>IF(LEN('Описание предлагаемого товара'!#REF!)&gt;0,'Описание предлагаемого товара'!#REF!,"")</f>
        <v>#REF!</v>
      </c>
      <c r="S438" s="37" t="e">
        <f>IF(LEN('Описание предлагаемого товара'!#REF!)&gt;0,'Описание предлагаемого товара'!#REF!,"")</f>
        <v>#REF!</v>
      </c>
      <c r="T43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38" s="23" t="str">
        <f>IFERROR(VLOOKUP(CI438*1,Обработ.выгрузка_реестра_РФ!$A:$G,6,),"")</f>
        <v/>
      </c>
      <c r="V438" s="61" t="e">
        <f>IF(LEN('Описание предлагаемого товара'!#REF!)&gt;0,'Описание предлагаемого товара'!#REF!,"")</f>
        <v>#REF!</v>
      </c>
      <c r="W438" s="62" t="e">
        <f>IF(LEN('Описание предлагаемого товара'!#REF!)&gt;0,'Описание предлагаемого товара'!#REF!,"")</f>
        <v>#REF!</v>
      </c>
      <c r="X438" s="91" t="e">
        <f t="shared" ref="X438:Y438" si="4192">IFERROR(REPLACE(W438,FIND(CHAR(10),W438,1),1," "),W438)</f>
        <v>#REF!</v>
      </c>
      <c r="Y438" s="91" t="e">
        <f t="shared" si="4192"/>
        <v>#REF!</v>
      </c>
      <c r="Z438" s="91" t="e">
        <f t="shared" si="3823"/>
        <v>#REF!</v>
      </c>
      <c r="AA438" s="91" t="e">
        <f t="shared" si="3824"/>
        <v>#REF!</v>
      </c>
      <c r="AB438" s="91" t="e">
        <f t="shared" si="3825"/>
        <v>#REF!</v>
      </c>
      <c r="AC438" s="91" t="e">
        <f t="shared" ref="AC438:AF438" si="4193">IFERROR(REPLACE(AB438,FIND("  ",AB438,1),2," "),AB438)</f>
        <v>#REF!</v>
      </c>
      <c r="AD438" s="91" t="e">
        <f t="shared" si="4193"/>
        <v>#REF!</v>
      </c>
      <c r="AE438" s="91" t="e">
        <f t="shared" si="4193"/>
        <v>#REF!</v>
      </c>
      <c r="AF438" s="91" t="e">
        <f t="shared" si="4193"/>
        <v>#REF!</v>
      </c>
      <c r="AG438" s="23" t="str">
        <f>IFERROR(VLOOKUP(CI438*1,Обработ.выгрузка_реестра_РФ!$A:$G,4,),"")</f>
        <v/>
      </c>
      <c r="AH438" s="91" t="str">
        <f t="shared" ref="AH438:AI438" si="4194">IFERROR(REPLACE(AG438,FIND("-",AG438,1),1,"*"),AG438)</f>
        <v/>
      </c>
      <c r="AI438" s="91" t="str">
        <f t="shared" si="4194"/>
        <v/>
      </c>
      <c r="AJ438" s="27" t="str">
        <f t="shared" si="3923"/>
        <v/>
      </c>
      <c r="AK438" s="63" t="e">
        <f>IF(LEN('Описание предлагаемого товара'!#REF!)&gt;0,'Описание предлагаемого товара'!#REF!,"")</f>
        <v>#REF!</v>
      </c>
      <c r="AL438" s="91" t="e">
        <f t="shared" ref="AL438:AM438" si="4195">IFERROR(REPLACE(AK438,FIND(CHAR(10),AK438,1),1,""),AK438)</f>
        <v>#REF!</v>
      </c>
      <c r="AM438" s="91" t="e">
        <f t="shared" si="4195"/>
        <v>#REF!</v>
      </c>
      <c r="AN438" s="91" t="e">
        <f t="shared" ref="AN438:AR438" si="4196">IFERROR(REPLACE(AM438,FIND(" ",AM438,1),1,""),AM438)</f>
        <v>#REF!</v>
      </c>
      <c r="AO438" s="91" t="e">
        <f t="shared" si="4196"/>
        <v>#REF!</v>
      </c>
      <c r="AP438" s="91" t="e">
        <f t="shared" si="4196"/>
        <v>#REF!</v>
      </c>
      <c r="AQ438" s="91" t="e">
        <f t="shared" si="4196"/>
        <v>#REF!</v>
      </c>
      <c r="AR438" s="91" t="e">
        <f t="shared" si="4196"/>
        <v>#REF!</v>
      </c>
      <c r="AS438" s="91" t="e">
        <f t="shared" si="3830"/>
        <v>#REF!</v>
      </c>
      <c r="AT438" s="91" t="e">
        <f t="shared" si="3831"/>
        <v>#REF!</v>
      </c>
      <c r="AU438" s="32" t="e">
        <f t="shared" si="3814"/>
        <v>#REF!</v>
      </c>
      <c r="AV438" s="93" t="e">
        <f>'Описание предлагаемого товара'!#REF!</f>
        <v>#REF!</v>
      </c>
      <c r="AW438" s="91" t="e">
        <f>MIN(SEARCH({0,1,2,3,4,5,6,7,8,9},AV438&amp; "0123456789"))</f>
        <v>#REF!</v>
      </c>
      <c r="AX438" s="91" t="str">
        <f t="shared" si="3832"/>
        <v/>
      </c>
      <c r="AY438" s="91" t="str">
        <f t="shared" si="3833"/>
        <v/>
      </c>
      <c r="AZ438" s="91" t="str">
        <f t="shared" si="3834"/>
        <v/>
      </c>
      <c r="BA438" s="91" t="str">
        <f t="shared" si="3835"/>
        <v/>
      </c>
      <c r="BB438" s="91" t="str">
        <f t="shared" si="3836"/>
        <v/>
      </c>
      <c r="BC438" s="91" t="str">
        <f t="shared" si="3837"/>
        <v/>
      </c>
      <c r="BD438" s="91" t="str">
        <f t="shared" si="3838"/>
        <v/>
      </c>
      <c r="BE438" s="91" t="str">
        <f t="shared" si="3839"/>
        <v/>
      </c>
      <c r="BF438" s="91" t="str">
        <f t="shared" si="3840"/>
        <v/>
      </c>
      <c r="BG438" s="91" t="str">
        <f t="shared" si="3841"/>
        <v/>
      </c>
      <c r="BH438" s="91" t="str">
        <f t="shared" si="3842"/>
        <v/>
      </c>
      <c r="BI438" s="91" t="str">
        <f t="shared" si="3843"/>
        <v/>
      </c>
      <c r="BJ438" s="91" t="str">
        <f t="shared" si="3844"/>
        <v/>
      </c>
      <c r="BK438" s="91" t="str">
        <f t="shared" si="3845"/>
        <v/>
      </c>
      <c r="BL438" s="91" t="str">
        <f t="shared" si="3846"/>
        <v/>
      </c>
      <c r="BM438" s="91" t="str">
        <f t="shared" si="3847"/>
        <v/>
      </c>
      <c r="BN438" s="91" t="str">
        <f t="shared" si="3848"/>
        <v/>
      </c>
      <c r="BO438" s="91" t="str">
        <f t="shared" si="3849"/>
        <v/>
      </c>
      <c r="BP438" s="91" t="str">
        <f t="shared" si="3850"/>
        <v/>
      </c>
      <c r="BQ438" s="91" t="str">
        <f t="shared" si="3851"/>
        <v/>
      </c>
      <c r="BR438" s="91" t="str">
        <f t="shared" si="3852"/>
        <v/>
      </c>
      <c r="BS438" s="91" t="str">
        <f t="shared" si="3853"/>
        <v/>
      </c>
      <c r="BT438" s="91" t="str">
        <f t="shared" si="3854"/>
        <v/>
      </c>
      <c r="BU438" s="91" t="str">
        <f t="shared" si="3855"/>
        <v/>
      </c>
      <c r="BV438" s="91" t="str">
        <f t="shared" si="3856"/>
        <v/>
      </c>
      <c r="BW438" s="91" t="str">
        <f t="shared" si="3857"/>
        <v/>
      </c>
      <c r="BX438" s="91" t="str">
        <f t="shared" si="3858"/>
        <v/>
      </c>
      <c r="BY438" s="91" t="str">
        <f t="shared" si="3859"/>
        <v/>
      </c>
      <c r="BZ438" s="91" t="str">
        <f t="shared" si="3860"/>
        <v/>
      </c>
      <c r="CA438" s="91" t="str">
        <f t="shared" si="3861"/>
        <v/>
      </c>
      <c r="CB438" s="91" t="str">
        <f t="shared" si="3862"/>
        <v/>
      </c>
      <c r="CC438" s="91" t="str">
        <f t="shared" si="3863"/>
        <v/>
      </c>
      <c r="CD438" s="91" t="str">
        <f t="shared" si="3864"/>
        <v/>
      </c>
      <c r="CE438" s="91" t="str">
        <f t="shared" si="3865"/>
        <v/>
      </c>
      <c r="CF438" s="91" t="str">
        <f t="shared" si="3866"/>
        <v/>
      </c>
      <c r="CG438" s="91" t="str">
        <f t="shared" si="3867"/>
        <v/>
      </c>
      <c r="CH438" s="91" t="str">
        <f t="shared" si="3868"/>
        <v/>
      </c>
      <c r="CI438" s="91" t="str">
        <f t="shared" si="3869"/>
        <v>нет</v>
      </c>
      <c r="CJ438" s="63" t="e">
        <f>IF(LEN('Описание предлагаемого товара'!#REF!)&gt;0,'Описание предлагаемого товара'!#REF!,"")</f>
        <v>#REF!</v>
      </c>
      <c r="CK438" s="91" t="e">
        <f t="shared" ref="CK438:CL438" si="4197">IFERROR(REPLACE(CJ438,FIND(CHAR(10),CJ438,1),1,""),CJ438)</f>
        <v>#REF!</v>
      </c>
      <c r="CL438" s="91" t="e">
        <f t="shared" si="4197"/>
        <v>#REF!</v>
      </c>
      <c r="CM438" s="91" t="e">
        <f t="shared" si="3871"/>
        <v>#REF!</v>
      </c>
      <c r="CN438" s="91" t="e">
        <f t="shared" si="3872"/>
        <v>#REF!</v>
      </c>
      <c r="CO438" s="91" t="e">
        <f t="shared" si="3873"/>
        <v>#REF!</v>
      </c>
      <c r="CP438" s="90" t="e">
        <f>IF(AU438="Не указан реестровый номер (мера нац.режима Запрет)","",IF(CI438="нет","",IF(CU438="да","исключение(не смотрим баллы)",IFERROR(IF(CI438*1&gt;0,IFERROR(IF(VLOOKUP(CI438*1,Обработ.выгрузка_реестра_РФ!$A:$G,7,)=0,"Баллы не установлены",VLOOKUP(CI438*1,Обработ.выгрузка_реестра_РФ!$A:$G,7,)),IF(LEN(CI438)&gt;14,"","нет номера в реестре РФ")),""),IF(LEN(CI438)=0,"","Некорректный реестровый номер")))))</f>
        <v>#REF!</v>
      </c>
      <c r="CQ438" s="33" t="e">
        <f>IF(LEN(C438)&gt;0,IFERROR(IF(LEN(H438)&gt;0,IF(LEN(VLOOKUP(H438,'исключения(не_смотрим_баллы)'!$A:$C,1,))&gt;0,"да","нет"),"не введен ОКПД2"),"нет"),"")</f>
        <v>#REF!</v>
      </c>
      <c r="CR438" s="33" t="e">
        <f ca="1">IF(CQ438="да",IF(TODAY()&lt;VLOOKUP(H438,'исключения(не_смотрим_баллы)'!$A:$C,3,),"да","нет"),"")</f>
        <v>#REF!</v>
      </c>
      <c r="CS438" s="33" t="str">
        <f>IFERROR(IF(CQ438="да",IF(VLOOKUP(CI438*1,Обработ.выгрузка_реестра_РФ!$A:$G,2,)&lt;VLOOKUP(H438,'исключения(не_смотрим_баллы)'!$A:$C,2,),"да","нет"),""),"")</f>
        <v/>
      </c>
      <c r="CT438" s="24"/>
      <c r="CU438" s="33" t="e">
        <f t="shared" si="3885"/>
        <v>#REF!</v>
      </c>
      <c r="CV438" s="91" t="e">
        <f t="shared" si="3886"/>
        <v>#REF!</v>
      </c>
      <c r="CW438" s="27" t="e">
        <f t="shared" si="3887"/>
        <v>#REF!</v>
      </c>
      <c r="CX438" s="26" t="e">
        <f t="shared" si="3816"/>
        <v>#REF!</v>
      </c>
      <c r="CY438" s="64" t="e">
        <f>IF(LEN('Описание предлагаемого товара'!#REF!)&gt;0,'Описание предлагаемого товара'!#REF!,"")</f>
        <v>#REF!</v>
      </c>
      <c r="CZ438" s="95" t="e">
        <f t="shared" si="3874"/>
        <v>#REF!</v>
      </c>
      <c r="DA438" s="95" t="e">
        <f t="shared" ref="DA438" si="4198">IFERROR(REPLACE(CZ438,FIND(" ",CZ438,1),1,""),CZ438)</f>
        <v>#REF!</v>
      </c>
      <c r="DB438" s="95" t="e">
        <f t="shared" si="3818"/>
        <v>#REF!</v>
      </c>
      <c r="DC438" s="95" t="e">
        <f t="shared" ref="DC438:DD438" si="4199">IFERROR(REPLACE(DB438,FIND("г.",DB438,1),2,""),DB438)</f>
        <v>#REF!</v>
      </c>
      <c r="DD438" s="95" t="e">
        <f t="shared" si="4199"/>
        <v>#REF!</v>
      </c>
      <c r="DE438" s="95" t="e">
        <f t="shared" ref="DE438:DF438" si="4200">IFERROR(REPLACE(DD438,FIND("г",DD438,1),1,""),DD438)</f>
        <v>#REF!</v>
      </c>
      <c r="DF438" s="95" t="e">
        <f t="shared" si="4200"/>
        <v>#REF!</v>
      </c>
      <c r="DG438" s="95" t="e">
        <f t="shared" si="3891"/>
        <v>#REF!</v>
      </c>
      <c r="DH438" s="25" t="str">
        <f>IFERROR(VLOOKUP(CI438*1,Обработ.выгрузка_реестра_РФ!$A:$G,5,),"")</f>
        <v/>
      </c>
      <c r="DI438" s="27" t="str">
        <f t="shared" si="3901"/>
        <v/>
      </c>
      <c r="DJ438" s="27" t="str">
        <f t="shared" ca="1" si="3878"/>
        <v/>
      </c>
      <c r="DK438" s="63" t="e">
        <f>IF(LEN('Описание предлагаемого товара'!#REF!)&gt;0,'Описание предлагаемого товара'!#REF!,"")</f>
        <v>#REF!</v>
      </c>
      <c r="DL438" s="63" t="e">
        <f>IF(LEN('Описание предлагаемого товара'!#REF!)&gt;0,'Описание предлагаемого товара'!#REF!,"")</f>
        <v>#REF!</v>
      </c>
      <c r="DM438" s="32"/>
    </row>
    <row r="439" spans="1:117" ht="48.75" customHeight="1" x14ac:dyDescent="0.25">
      <c r="A439" s="61" t="e">
        <f>IF(LEN('Описание предлагаемого товара'!#REF!)&gt;0,'Описание предлагаемого товара'!#REF!,"")</f>
        <v>#REF!</v>
      </c>
      <c r="B439" s="65" t="e">
        <f>IF(LEN('Описание предлагаемого товара'!#REF!)&gt;0,'Описание предлагаемого товара'!#REF!,"")</f>
        <v>#REF!</v>
      </c>
      <c r="C439" s="61" t="e">
        <f>IF(LEN('Описание предлагаемого товара'!#REF!)&gt;0,'Описание предлагаемого товара'!#REF!,"")</f>
        <v>#REF!</v>
      </c>
      <c r="D439" s="61" t="e">
        <f>IF(LEN('Описание предлагаемого товара'!#REF!)&gt;0,'Описание предлагаемого товара'!#REF!,"")</f>
        <v>#REF!</v>
      </c>
      <c r="E439" s="61" t="e">
        <f>IF(LEN('Описание предлагаемого товара'!#REF!)&gt;0,'Описание предлагаемого товара'!#REF!,"")</f>
        <v>#REF!</v>
      </c>
      <c r="F439" s="61" t="e">
        <f>IF(LEN('Описание предлагаемого товара'!#REF!)&gt;0,'Описание предлагаемого товара'!#REF!,"")</f>
        <v>#REF!</v>
      </c>
      <c r="G439" s="61" t="e">
        <f>IF(LEN('Описание предлагаемого товара'!#REF!)&gt;0,'Описание предлагаемого товара'!#REF!,"")</f>
        <v>#REF!</v>
      </c>
      <c r="H439" s="61" t="e">
        <f>IF(LEN('Описание предлагаемого товара'!#REF!)&gt;0,'Описание предлагаемого товара'!#REF!,"")</f>
        <v>#REF!</v>
      </c>
      <c r="I439" s="61" t="e">
        <f>IF(LEN('Описание предлагаемого товара'!#REF!)&gt;0,'Описание предлагаемого товара'!#REF!,"")</f>
        <v>#REF!</v>
      </c>
      <c r="J439" s="38" t="str">
        <f>IFERROR(VLOOKUP(B439,SAP!$A:$E,5,),"")</f>
        <v/>
      </c>
      <c r="K439" s="40" t="str">
        <f t="shared" si="3821"/>
        <v/>
      </c>
      <c r="L439" s="61" t="e">
        <f>IF(LEN('Описание предлагаемого товара'!#REF!)&gt;0,IFERROR('Описание предлагаемого товара'!#REF!*1,""),"")</f>
        <v>#REF!</v>
      </c>
      <c r="M439" s="39" t="str">
        <f>IFERROR(VLOOKUP(B439,SAP!$A:$E,2,),"")</f>
        <v/>
      </c>
      <c r="N439" s="41" t="str">
        <f t="shared" si="3957"/>
        <v/>
      </c>
      <c r="O439" s="39" t="str">
        <f t="shared" si="3808"/>
        <v/>
      </c>
      <c r="P439" s="36" t="e">
        <f>IF(LEN('Описание предлагаемого товара'!#REF!)&gt;0,'Описание предлагаемого товара'!#REF!,"")</f>
        <v>#REF!</v>
      </c>
      <c r="Q43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39" s="37" t="e">
        <f>IF(LEN('Описание предлагаемого товара'!#REF!)&gt;0,'Описание предлагаемого товара'!#REF!,"")</f>
        <v>#REF!</v>
      </c>
      <c r="S439" s="37" t="e">
        <f>IF(LEN('Описание предлагаемого товара'!#REF!)&gt;0,'Описание предлагаемого товара'!#REF!,"")</f>
        <v>#REF!</v>
      </c>
      <c r="T43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39" s="23" t="str">
        <f>IFERROR(VLOOKUP(CI439*1,Обработ.выгрузка_реестра_РФ!$A:$G,6,),"")</f>
        <v/>
      </c>
      <c r="V439" s="61" t="e">
        <f>IF(LEN('Описание предлагаемого товара'!#REF!)&gt;0,'Описание предлагаемого товара'!#REF!,"")</f>
        <v>#REF!</v>
      </c>
      <c r="W439" s="62" t="e">
        <f>IF(LEN('Описание предлагаемого товара'!#REF!)&gt;0,'Описание предлагаемого товара'!#REF!,"")</f>
        <v>#REF!</v>
      </c>
      <c r="X439" s="91" t="e">
        <f t="shared" ref="X439:Y439" si="4201">IFERROR(REPLACE(W439,FIND(CHAR(10),W439,1),1," "),W439)</f>
        <v>#REF!</v>
      </c>
      <c r="Y439" s="91" t="e">
        <f t="shared" si="4201"/>
        <v>#REF!</v>
      </c>
      <c r="Z439" s="91" t="e">
        <f t="shared" si="3823"/>
        <v>#REF!</v>
      </c>
      <c r="AA439" s="91" t="e">
        <f t="shared" si="3824"/>
        <v>#REF!</v>
      </c>
      <c r="AB439" s="91" t="e">
        <f t="shared" si="3825"/>
        <v>#REF!</v>
      </c>
      <c r="AC439" s="91" t="e">
        <f t="shared" ref="AC439:AF439" si="4202">IFERROR(REPLACE(AB439,FIND("  ",AB439,1),2," "),AB439)</f>
        <v>#REF!</v>
      </c>
      <c r="AD439" s="91" t="e">
        <f t="shared" si="4202"/>
        <v>#REF!</v>
      </c>
      <c r="AE439" s="91" t="e">
        <f t="shared" si="4202"/>
        <v>#REF!</v>
      </c>
      <c r="AF439" s="91" t="e">
        <f t="shared" si="4202"/>
        <v>#REF!</v>
      </c>
      <c r="AG439" s="23" t="str">
        <f>IFERROR(VLOOKUP(CI439*1,Обработ.выгрузка_реестра_РФ!$A:$G,4,),"")</f>
        <v/>
      </c>
      <c r="AH439" s="91" t="str">
        <f t="shared" ref="AH439:AI439" si="4203">IFERROR(REPLACE(AG439,FIND("-",AG439,1),1,"*"),AG439)</f>
        <v/>
      </c>
      <c r="AI439" s="91" t="str">
        <f t="shared" si="4203"/>
        <v/>
      </c>
      <c r="AJ439" s="27" t="str">
        <f t="shared" si="3923"/>
        <v/>
      </c>
      <c r="AK439" s="63" t="e">
        <f>IF(LEN('Описание предлагаемого товара'!#REF!)&gt;0,'Описание предлагаемого товара'!#REF!,"")</f>
        <v>#REF!</v>
      </c>
      <c r="AL439" s="91" t="e">
        <f t="shared" ref="AL439:AM439" si="4204">IFERROR(REPLACE(AK439,FIND(CHAR(10),AK439,1),1,""),AK439)</f>
        <v>#REF!</v>
      </c>
      <c r="AM439" s="91" t="e">
        <f t="shared" si="4204"/>
        <v>#REF!</v>
      </c>
      <c r="AN439" s="91" t="e">
        <f t="shared" ref="AN439:AR439" si="4205">IFERROR(REPLACE(AM439,FIND(" ",AM439,1),1,""),AM439)</f>
        <v>#REF!</v>
      </c>
      <c r="AO439" s="91" t="e">
        <f t="shared" si="4205"/>
        <v>#REF!</v>
      </c>
      <c r="AP439" s="91" t="e">
        <f t="shared" si="4205"/>
        <v>#REF!</v>
      </c>
      <c r="AQ439" s="91" t="e">
        <f t="shared" si="4205"/>
        <v>#REF!</v>
      </c>
      <c r="AR439" s="91" t="e">
        <f t="shared" si="4205"/>
        <v>#REF!</v>
      </c>
      <c r="AS439" s="91" t="e">
        <f t="shared" si="3830"/>
        <v>#REF!</v>
      </c>
      <c r="AT439" s="91" t="e">
        <f t="shared" si="3831"/>
        <v>#REF!</v>
      </c>
      <c r="AU439" s="32" t="e">
        <f t="shared" si="3814"/>
        <v>#REF!</v>
      </c>
      <c r="AV439" s="93" t="e">
        <f>'Описание предлагаемого товара'!#REF!</f>
        <v>#REF!</v>
      </c>
      <c r="AW439" s="91" t="e">
        <f>MIN(SEARCH({0,1,2,3,4,5,6,7,8,9},AV439&amp; "0123456789"))</f>
        <v>#REF!</v>
      </c>
      <c r="AX439" s="91" t="str">
        <f t="shared" si="3832"/>
        <v/>
      </c>
      <c r="AY439" s="91" t="str">
        <f t="shared" si="3833"/>
        <v/>
      </c>
      <c r="AZ439" s="91" t="str">
        <f t="shared" si="3834"/>
        <v/>
      </c>
      <c r="BA439" s="91" t="str">
        <f t="shared" si="3835"/>
        <v/>
      </c>
      <c r="BB439" s="91" t="str">
        <f t="shared" si="3836"/>
        <v/>
      </c>
      <c r="BC439" s="91" t="str">
        <f t="shared" si="3837"/>
        <v/>
      </c>
      <c r="BD439" s="91" t="str">
        <f t="shared" si="3838"/>
        <v/>
      </c>
      <c r="BE439" s="91" t="str">
        <f t="shared" si="3839"/>
        <v/>
      </c>
      <c r="BF439" s="91" t="str">
        <f t="shared" si="3840"/>
        <v/>
      </c>
      <c r="BG439" s="91" t="str">
        <f t="shared" si="3841"/>
        <v/>
      </c>
      <c r="BH439" s="91" t="str">
        <f t="shared" si="3842"/>
        <v/>
      </c>
      <c r="BI439" s="91" t="str">
        <f t="shared" si="3843"/>
        <v/>
      </c>
      <c r="BJ439" s="91" t="str">
        <f t="shared" si="3844"/>
        <v/>
      </c>
      <c r="BK439" s="91" t="str">
        <f t="shared" si="3845"/>
        <v/>
      </c>
      <c r="BL439" s="91" t="str">
        <f t="shared" si="3846"/>
        <v/>
      </c>
      <c r="BM439" s="91" t="str">
        <f t="shared" si="3847"/>
        <v/>
      </c>
      <c r="BN439" s="91" t="str">
        <f t="shared" si="3848"/>
        <v/>
      </c>
      <c r="BO439" s="91" t="str">
        <f t="shared" si="3849"/>
        <v/>
      </c>
      <c r="BP439" s="91" t="str">
        <f t="shared" si="3850"/>
        <v/>
      </c>
      <c r="BQ439" s="91" t="str">
        <f t="shared" si="3851"/>
        <v/>
      </c>
      <c r="BR439" s="91" t="str">
        <f t="shared" si="3852"/>
        <v/>
      </c>
      <c r="BS439" s="91" t="str">
        <f t="shared" si="3853"/>
        <v/>
      </c>
      <c r="BT439" s="91" t="str">
        <f t="shared" si="3854"/>
        <v/>
      </c>
      <c r="BU439" s="91" t="str">
        <f t="shared" si="3855"/>
        <v/>
      </c>
      <c r="BV439" s="91" t="str">
        <f t="shared" si="3856"/>
        <v/>
      </c>
      <c r="BW439" s="91" t="str">
        <f t="shared" si="3857"/>
        <v/>
      </c>
      <c r="BX439" s="91" t="str">
        <f t="shared" si="3858"/>
        <v/>
      </c>
      <c r="BY439" s="91" t="str">
        <f t="shared" si="3859"/>
        <v/>
      </c>
      <c r="BZ439" s="91" t="str">
        <f t="shared" si="3860"/>
        <v/>
      </c>
      <c r="CA439" s="91" t="str">
        <f t="shared" si="3861"/>
        <v/>
      </c>
      <c r="CB439" s="91" t="str">
        <f t="shared" si="3862"/>
        <v/>
      </c>
      <c r="CC439" s="91" t="str">
        <f t="shared" si="3863"/>
        <v/>
      </c>
      <c r="CD439" s="91" t="str">
        <f t="shared" si="3864"/>
        <v/>
      </c>
      <c r="CE439" s="91" t="str">
        <f t="shared" si="3865"/>
        <v/>
      </c>
      <c r="CF439" s="91" t="str">
        <f t="shared" si="3866"/>
        <v/>
      </c>
      <c r="CG439" s="91" t="str">
        <f t="shared" si="3867"/>
        <v/>
      </c>
      <c r="CH439" s="91" t="str">
        <f t="shared" si="3868"/>
        <v/>
      </c>
      <c r="CI439" s="91" t="str">
        <f t="shared" si="3869"/>
        <v>нет</v>
      </c>
      <c r="CJ439" s="63" t="e">
        <f>IF(LEN('Описание предлагаемого товара'!#REF!)&gt;0,'Описание предлагаемого товара'!#REF!,"")</f>
        <v>#REF!</v>
      </c>
      <c r="CK439" s="91" t="e">
        <f t="shared" ref="CK439:CL439" si="4206">IFERROR(REPLACE(CJ439,FIND(CHAR(10),CJ439,1),1,""),CJ439)</f>
        <v>#REF!</v>
      </c>
      <c r="CL439" s="91" t="e">
        <f t="shared" si="4206"/>
        <v>#REF!</v>
      </c>
      <c r="CM439" s="91" t="e">
        <f t="shared" si="3871"/>
        <v>#REF!</v>
      </c>
      <c r="CN439" s="91" t="e">
        <f t="shared" si="3872"/>
        <v>#REF!</v>
      </c>
      <c r="CO439" s="91" t="e">
        <f t="shared" si="3873"/>
        <v>#REF!</v>
      </c>
      <c r="CP439" s="90" t="e">
        <f>IF(AU439="Не указан реестровый номер (мера нац.режима Запрет)","",IF(CI439="нет","",IF(CU439="да","исключение(не смотрим баллы)",IFERROR(IF(CI439*1&gt;0,IFERROR(IF(VLOOKUP(CI439*1,Обработ.выгрузка_реестра_РФ!$A:$G,7,)=0,"Баллы не установлены",VLOOKUP(CI439*1,Обработ.выгрузка_реестра_РФ!$A:$G,7,)),IF(LEN(CI439)&gt;14,"","нет номера в реестре РФ")),""),IF(LEN(CI439)=0,"","Некорректный реестровый номер")))))</f>
        <v>#REF!</v>
      </c>
      <c r="CQ439" s="33" t="e">
        <f>IF(LEN(C439)&gt;0,IFERROR(IF(LEN(H439)&gt;0,IF(LEN(VLOOKUP(H439,'исключения(не_смотрим_баллы)'!$A:$C,1,))&gt;0,"да","нет"),"не введен ОКПД2"),"нет"),"")</f>
        <v>#REF!</v>
      </c>
      <c r="CR439" s="33" t="e">
        <f ca="1">IF(CQ439="да",IF(TODAY()&lt;VLOOKUP(H439,'исключения(не_смотрим_баллы)'!$A:$C,3,),"да","нет"),"")</f>
        <v>#REF!</v>
      </c>
      <c r="CS439" s="33" t="str">
        <f>IFERROR(IF(CQ439="да",IF(VLOOKUP(CI439*1,Обработ.выгрузка_реестра_РФ!$A:$G,2,)&lt;VLOOKUP(H439,'исключения(не_смотрим_баллы)'!$A:$C,2,),"да","нет"),""),"")</f>
        <v/>
      </c>
      <c r="CT439" s="24"/>
      <c r="CU439" s="33" t="e">
        <f t="shared" si="3885"/>
        <v>#REF!</v>
      </c>
      <c r="CV439" s="91" t="e">
        <f t="shared" si="3886"/>
        <v>#REF!</v>
      </c>
      <c r="CW439" s="27" t="e">
        <f t="shared" si="3887"/>
        <v>#REF!</v>
      </c>
      <c r="CX439" s="26" t="e">
        <f t="shared" si="3816"/>
        <v>#REF!</v>
      </c>
      <c r="CY439" s="64" t="e">
        <f>IF(LEN('Описание предлагаемого товара'!#REF!)&gt;0,'Описание предлагаемого товара'!#REF!,"")</f>
        <v>#REF!</v>
      </c>
      <c r="CZ439" s="95" t="e">
        <f t="shared" si="3874"/>
        <v>#REF!</v>
      </c>
      <c r="DA439" s="95" t="e">
        <f t="shared" ref="DA439" si="4207">IFERROR(REPLACE(CZ439,FIND(" ",CZ439,1),1,""),CZ439)</f>
        <v>#REF!</v>
      </c>
      <c r="DB439" s="95" t="e">
        <f t="shared" si="3818"/>
        <v>#REF!</v>
      </c>
      <c r="DC439" s="95" t="e">
        <f t="shared" ref="DC439:DD439" si="4208">IFERROR(REPLACE(DB439,FIND("г.",DB439,1),2,""),DB439)</f>
        <v>#REF!</v>
      </c>
      <c r="DD439" s="95" t="e">
        <f t="shared" si="4208"/>
        <v>#REF!</v>
      </c>
      <c r="DE439" s="95" t="e">
        <f t="shared" ref="DE439:DF439" si="4209">IFERROR(REPLACE(DD439,FIND("г",DD439,1),1,""),DD439)</f>
        <v>#REF!</v>
      </c>
      <c r="DF439" s="95" t="e">
        <f t="shared" si="4209"/>
        <v>#REF!</v>
      </c>
      <c r="DG439" s="95" t="e">
        <f t="shared" si="3891"/>
        <v>#REF!</v>
      </c>
      <c r="DH439" s="25" t="str">
        <f>IFERROR(VLOOKUP(CI439*1,Обработ.выгрузка_реестра_РФ!$A:$G,5,),"")</f>
        <v/>
      </c>
      <c r="DI439" s="27" t="str">
        <f t="shared" si="3901"/>
        <v/>
      </c>
      <c r="DJ439" s="27" t="str">
        <f t="shared" ca="1" si="3878"/>
        <v/>
      </c>
      <c r="DK439" s="63" t="e">
        <f>IF(LEN('Описание предлагаемого товара'!#REF!)&gt;0,'Описание предлагаемого товара'!#REF!,"")</f>
        <v>#REF!</v>
      </c>
      <c r="DL439" s="63" t="e">
        <f>IF(LEN('Описание предлагаемого товара'!#REF!)&gt;0,'Описание предлагаемого товара'!#REF!,"")</f>
        <v>#REF!</v>
      </c>
      <c r="DM439" s="32"/>
    </row>
    <row r="440" spans="1:117" ht="48.75" customHeight="1" x14ac:dyDescent="0.25">
      <c r="A440" s="61" t="e">
        <f>IF(LEN('Описание предлагаемого товара'!#REF!)&gt;0,'Описание предлагаемого товара'!#REF!,"")</f>
        <v>#REF!</v>
      </c>
      <c r="B440" s="65" t="e">
        <f>IF(LEN('Описание предлагаемого товара'!#REF!)&gt;0,'Описание предлагаемого товара'!#REF!,"")</f>
        <v>#REF!</v>
      </c>
      <c r="C440" s="61" t="e">
        <f>IF(LEN('Описание предлагаемого товара'!#REF!)&gt;0,'Описание предлагаемого товара'!#REF!,"")</f>
        <v>#REF!</v>
      </c>
      <c r="D440" s="61" t="e">
        <f>IF(LEN('Описание предлагаемого товара'!#REF!)&gt;0,'Описание предлагаемого товара'!#REF!,"")</f>
        <v>#REF!</v>
      </c>
      <c r="E440" s="61" t="e">
        <f>IF(LEN('Описание предлагаемого товара'!#REF!)&gt;0,'Описание предлагаемого товара'!#REF!,"")</f>
        <v>#REF!</v>
      </c>
      <c r="F440" s="61" t="e">
        <f>IF(LEN('Описание предлагаемого товара'!#REF!)&gt;0,'Описание предлагаемого товара'!#REF!,"")</f>
        <v>#REF!</v>
      </c>
      <c r="G440" s="61" t="e">
        <f>IF(LEN('Описание предлагаемого товара'!#REF!)&gt;0,'Описание предлагаемого товара'!#REF!,"")</f>
        <v>#REF!</v>
      </c>
      <c r="H440" s="61" t="e">
        <f>IF(LEN('Описание предлагаемого товара'!#REF!)&gt;0,'Описание предлагаемого товара'!#REF!,"")</f>
        <v>#REF!</v>
      </c>
      <c r="I440" s="61" t="e">
        <f>IF(LEN('Описание предлагаемого товара'!#REF!)&gt;0,'Описание предлагаемого товара'!#REF!,"")</f>
        <v>#REF!</v>
      </c>
      <c r="J440" s="38" t="str">
        <f>IFERROR(VLOOKUP(B440,SAP!$A:$E,5,),"")</f>
        <v/>
      </c>
      <c r="K440" s="40" t="str">
        <f t="shared" si="3821"/>
        <v/>
      </c>
      <c r="L440" s="61" t="e">
        <f>IF(LEN('Описание предлагаемого товара'!#REF!)&gt;0,IFERROR('Описание предлагаемого товара'!#REF!*1,""),"")</f>
        <v>#REF!</v>
      </c>
      <c r="M440" s="39" t="str">
        <f>IFERROR(VLOOKUP(B440,SAP!$A:$E,2,),"")</f>
        <v/>
      </c>
      <c r="N440" s="41" t="str">
        <f t="shared" si="3957"/>
        <v/>
      </c>
      <c r="O440" s="39" t="str">
        <f t="shared" si="3808"/>
        <v/>
      </c>
      <c r="P440" s="36" t="e">
        <f>IF(LEN('Описание предлагаемого товара'!#REF!)&gt;0,'Описание предлагаемого товара'!#REF!,"")</f>
        <v>#REF!</v>
      </c>
      <c r="Q44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40" s="37" t="e">
        <f>IF(LEN('Описание предлагаемого товара'!#REF!)&gt;0,'Описание предлагаемого товара'!#REF!,"")</f>
        <v>#REF!</v>
      </c>
      <c r="S440" s="37" t="e">
        <f>IF(LEN('Описание предлагаемого товара'!#REF!)&gt;0,'Описание предлагаемого товара'!#REF!,"")</f>
        <v>#REF!</v>
      </c>
      <c r="T44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40" s="23" t="str">
        <f>IFERROR(VLOOKUP(CI440*1,Обработ.выгрузка_реестра_РФ!$A:$G,6,),"")</f>
        <v/>
      </c>
      <c r="V440" s="61" t="e">
        <f>IF(LEN('Описание предлагаемого товара'!#REF!)&gt;0,'Описание предлагаемого товара'!#REF!,"")</f>
        <v>#REF!</v>
      </c>
      <c r="W440" s="62" t="e">
        <f>IF(LEN('Описание предлагаемого товара'!#REF!)&gt;0,'Описание предлагаемого товара'!#REF!,"")</f>
        <v>#REF!</v>
      </c>
      <c r="X440" s="91" t="e">
        <f t="shared" ref="X440:Y440" si="4210">IFERROR(REPLACE(W440,FIND(CHAR(10),W440,1),1," "),W440)</f>
        <v>#REF!</v>
      </c>
      <c r="Y440" s="91" t="e">
        <f t="shared" si="4210"/>
        <v>#REF!</v>
      </c>
      <c r="Z440" s="91" t="e">
        <f t="shared" si="3823"/>
        <v>#REF!</v>
      </c>
      <c r="AA440" s="91" t="e">
        <f t="shared" si="3824"/>
        <v>#REF!</v>
      </c>
      <c r="AB440" s="91" t="e">
        <f t="shared" si="3825"/>
        <v>#REF!</v>
      </c>
      <c r="AC440" s="91" t="e">
        <f t="shared" ref="AC440:AF440" si="4211">IFERROR(REPLACE(AB440,FIND("  ",AB440,1),2," "),AB440)</f>
        <v>#REF!</v>
      </c>
      <c r="AD440" s="91" t="e">
        <f t="shared" si="4211"/>
        <v>#REF!</v>
      </c>
      <c r="AE440" s="91" t="e">
        <f t="shared" si="4211"/>
        <v>#REF!</v>
      </c>
      <c r="AF440" s="91" t="e">
        <f t="shared" si="4211"/>
        <v>#REF!</v>
      </c>
      <c r="AG440" s="23" t="str">
        <f>IFERROR(VLOOKUP(CI440*1,Обработ.выгрузка_реестра_РФ!$A:$G,4,),"")</f>
        <v/>
      </c>
      <c r="AH440" s="91" t="str">
        <f t="shared" ref="AH440:AI440" si="4212">IFERROR(REPLACE(AG440,FIND("-",AG440,1),1,"*"),AG440)</f>
        <v/>
      </c>
      <c r="AI440" s="91" t="str">
        <f t="shared" si="4212"/>
        <v/>
      </c>
      <c r="AJ440" s="27" t="str">
        <f t="shared" si="3923"/>
        <v/>
      </c>
      <c r="AK440" s="63" t="e">
        <f>IF(LEN('Описание предлагаемого товара'!#REF!)&gt;0,'Описание предлагаемого товара'!#REF!,"")</f>
        <v>#REF!</v>
      </c>
      <c r="AL440" s="91" t="e">
        <f t="shared" ref="AL440:AM440" si="4213">IFERROR(REPLACE(AK440,FIND(CHAR(10),AK440,1),1,""),AK440)</f>
        <v>#REF!</v>
      </c>
      <c r="AM440" s="91" t="e">
        <f t="shared" si="4213"/>
        <v>#REF!</v>
      </c>
      <c r="AN440" s="91" t="e">
        <f t="shared" ref="AN440:AR440" si="4214">IFERROR(REPLACE(AM440,FIND(" ",AM440,1),1,""),AM440)</f>
        <v>#REF!</v>
      </c>
      <c r="AO440" s="91" t="e">
        <f t="shared" si="4214"/>
        <v>#REF!</v>
      </c>
      <c r="AP440" s="91" t="e">
        <f t="shared" si="4214"/>
        <v>#REF!</v>
      </c>
      <c r="AQ440" s="91" t="e">
        <f t="shared" si="4214"/>
        <v>#REF!</v>
      </c>
      <c r="AR440" s="91" t="e">
        <f t="shared" si="4214"/>
        <v>#REF!</v>
      </c>
      <c r="AS440" s="91" t="e">
        <f t="shared" si="3830"/>
        <v>#REF!</v>
      </c>
      <c r="AT440" s="91" t="e">
        <f t="shared" si="3831"/>
        <v>#REF!</v>
      </c>
      <c r="AU440" s="32" t="e">
        <f t="shared" si="3814"/>
        <v>#REF!</v>
      </c>
      <c r="AV440" s="93" t="e">
        <f>'Описание предлагаемого товара'!#REF!</f>
        <v>#REF!</v>
      </c>
      <c r="AW440" s="91" t="e">
        <f>MIN(SEARCH({0,1,2,3,4,5,6,7,8,9},AV440&amp; "0123456789"))</f>
        <v>#REF!</v>
      </c>
      <c r="AX440" s="91" t="str">
        <f t="shared" si="3832"/>
        <v/>
      </c>
      <c r="AY440" s="91" t="str">
        <f t="shared" si="3833"/>
        <v/>
      </c>
      <c r="AZ440" s="91" t="str">
        <f t="shared" si="3834"/>
        <v/>
      </c>
      <c r="BA440" s="91" t="str">
        <f t="shared" si="3835"/>
        <v/>
      </c>
      <c r="BB440" s="91" t="str">
        <f t="shared" si="3836"/>
        <v/>
      </c>
      <c r="BC440" s="91" t="str">
        <f t="shared" si="3837"/>
        <v/>
      </c>
      <c r="BD440" s="91" t="str">
        <f t="shared" si="3838"/>
        <v/>
      </c>
      <c r="BE440" s="91" t="str">
        <f t="shared" si="3839"/>
        <v/>
      </c>
      <c r="BF440" s="91" t="str">
        <f t="shared" si="3840"/>
        <v/>
      </c>
      <c r="BG440" s="91" t="str">
        <f t="shared" si="3841"/>
        <v/>
      </c>
      <c r="BH440" s="91" t="str">
        <f t="shared" si="3842"/>
        <v/>
      </c>
      <c r="BI440" s="91" t="str">
        <f t="shared" si="3843"/>
        <v/>
      </c>
      <c r="BJ440" s="91" t="str">
        <f t="shared" si="3844"/>
        <v/>
      </c>
      <c r="BK440" s="91" t="str">
        <f t="shared" si="3845"/>
        <v/>
      </c>
      <c r="BL440" s="91" t="str">
        <f t="shared" si="3846"/>
        <v/>
      </c>
      <c r="BM440" s="91" t="str">
        <f t="shared" si="3847"/>
        <v/>
      </c>
      <c r="BN440" s="91" t="str">
        <f t="shared" si="3848"/>
        <v/>
      </c>
      <c r="BO440" s="91" t="str">
        <f t="shared" si="3849"/>
        <v/>
      </c>
      <c r="BP440" s="91" t="str">
        <f t="shared" si="3850"/>
        <v/>
      </c>
      <c r="BQ440" s="91" t="str">
        <f t="shared" si="3851"/>
        <v/>
      </c>
      <c r="BR440" s="91" t="str">
        <f t="shared" si="3852"/>
        <v/>
      </c>
      <c r="BS440" s="91" t="str">
        <f t="shared" si="3853"/>
        <v/>
      </c>
      <c r="BT440" s="91" t="str">
        <f t="shared" si="3854"/>
        <v/>
      </c>
      <c r="BU440" s="91" t="str">
        <f t="shared" si="3855"/>
        <v/>
      </c>
      <c r="BV440" s="91" t="str">
        <f t="shared" si="3856"/>
        <v/>
      </c>
      <c r="BW440" s="91" t="str">
        <f t="shared" si="3857"/>
        <v/>
      </c>
      <c r="BX440" s="91" t="str">
        <f t="shared" si="3858"/>
        <v/>
      </c>
      <c r="BY440" s="91" t="str">
        <f t="shared" si="3859"/>
        <v/>
      </c>
      <c r="BZ440" s="91" t="str">
        <f t="shared" si="3860"/>
        <v/>
      </c>
      <c r="CA440" s="91" t="str">
        <f t="shared" si="3861"/>
        <v/>
      </c>
      <c r="CB440" s="91" t="str">
        <f t="shared" si="3862"/>
        <v/>
      </c>
      <c r="CC440" s="91" t="str">
        <f t="shared" si="3863"/>
        <v/>
      </c>
      <c r="CD440" s="91" t="str">
        <f t="shared" si="3864"/>
        <v/>
      </c>
      <c r="CE440" s="91" t="str">
        <f t="shared" si="3865"/>
        <v/>
      </c>
      <c r="CF440" s="91" t="str">
        <f t="shared" si="3866"/>
        <v/>
      </c>
      <c r="CG440" s="91" t="str">
        <f t="shared" si="3867"/>
        <v/>
      </c>
      <c r="CH440" s="91" t="str">
        <f t="shared" si="3868"/>
        <v/>
      </c>
      <c r="CI440" s="91" t="str">
        <f t="shared" si="3869"/>
        <v>нет</v>
      </c>
      <c r="CJ440" s="63" t="e">
        <f>IF(LEN('Описание предлагаемого товара'!#REF!)&gt;0,'Описание предлагаемого товара'!#REF!,"")</f>
        <v>#REF!</v>
      </c>
      <c r="CK440" s="91" t="e">
        <f t="shared" ref="CK440:CL440" si="4215">IFERROR(REPLACE(CJ440,FIND(CHAR(10),CJ440,1),1,""),CJ440)</f>
        <v>#REF!</v>
      </c>
      <c r="CL440" s="91" t="e">
        <f t="shared" si="4215"/>
        <v>#REF!</v>
      </c>
      <c r="CM440" s="91" t="e">
        <f t="shared" si="3871"/>
        <v>#REF!</v>
      </c>
      <c r="CN440" s="91" t="e">
        <f t="shared" si="3872"/>
        <v>#REF!</v>
      </c>
      <c r="CO440" s="91" t="e">
        <f t="shared" si="3873"/>
        <v>#REF!</v>
      </c>
      <c r="CP440" s="90" t="e">
        <f>IF(AU440="Не указан реестровый номер (мера нац.режима Запрет)","",IF(CI440="нет","",IF(CU440="да","исключение(не смотрим баллы)",IFERROR(IF(CI440*1&gt;0,IFERROR(IF(VLOOKUP(CI440*1,Обработ.выгрузка_реестра_РФ!$A:$G,7,)=0,"Баллы не установлены",VLOOKUP(CI440*1,Обработ.выгрузка_реестра_РФ!$A:$G,7,)),IF(LEN(CI440)&gt;14,"","нет номера в реестре РФ")),""),IF(LEN(CI440)=0,"","Некорректный реестровый номер")))))</f>
        <v>#REF!</v>
      </c>
      <c r="CQ440" s="33" t="e">
        <f>IF(LEN(C440)&gt;0,IFERROR(IF(LEN(H440)&gt;0,IF(LEN(VLOOKUP(H440,'исключения(не_смотрим_баллы)'!$A:$C,1,))&gt;0,"да","нет"),"не введен ОКПД2"),"нет"),"")</f>
        <v>#REF!</v>
      </c>
      <c r="CR440" s="33" t="e">
        <f ca="1">IF(CQ440="да",IF(TODAY()&lt;VLOOKUP(H440,'исключения(не_смотрим_баллы)'!$A:$C,3,),"да","нет"),"")</f>
        <v>#REF!</v>
      </c>
      <c r="CS440" s="33" t="str">
        <f>IFERROR(IF(CQ440="да",IF(VLOOKUP(CI440*1,Обработ.выгрузка_реестра_РФ!$A:$G,2,)&lt;VLOOKUP(H440,'исключения(не_смотрим_баллы)'!$A:$C,2,),"да","нет"),""),"")</f>
        <v/>
      </c>
      <c r="CT440" s="24"/>
      <c r="CU440" s="33" t="e">
        <f t="shared" si="3885"/>
        <v>#REF!</v>
      </c>
      <c r="CV440" s="91" t="e">
        <f t="shared" si="3886"/>
        <v>#REF!</v>
      </c>
      <c r="CW440" s="27" t="e">
        <f t="shared" si="3887"/>
        <v>#REF!</v>
      </c>
      <c r="CX440" s="26" t="e">
        <f t="shared" si="3816"/>
        <v>#REF!</v>
      </c>
      <c r="CY440" s="64" t="e">
        <f>IF(LEN('Описание предлагаемого товара'!#REF!)&gt;0,'Описание предлагаемого товара'!#REF!,"")</f>
        <v>#REF!</v>
      </c>
      <c r="CZ440" s="95" t="e">
        <f t="shared" si="3874"/>
        <v>#REF!</v>
      </c>
      <c r="DA440" s="95" t="e">
        <f t="shared" ref="DA440" si="4216">IFERROR(REPLACE(CZ440,FIND(" ",CZ440,1),1,""),CZ440)</f>
        <v>#REF!</v>
      </c>
      <c r="DB440" s="95" t="e">
        <f t="shared" si="3818"/>
        <v>#REF!</v>
      </c>
      <c r="DC440" s="95" t="e">
        <f t="shared" ref="DC440:DD440" si="4217">IFERROR(REPLACE(DB440,FIND("г.",DB440,1),2,""),DB440)</f>
        <v>#REF!</v>
      </c>
      <c r="DD440" s="95" t="e">
        <f t="shared" si="4217"/>
        <v>#REF!</v>
      </c>
      <c r="DE440" s="95" t="e">
        <f t="shared" ref="DE440:DF440" si="4218">IFERROR(REPLACE(DD440,FIND("г",DD440,1),1,""),DD440)</f>
        <v>#REF!</v>
      </c>
      <c r="DF440" s="95" t="e">
        <f t="shared" si="4218"/>
        <v>#REF!</v>
      </c>
      <c r="DG440" s="95" t="e">
        <f t="shared" si="3891"/>
        <v>#REF!</v>
      </c>
      <c r="DH440" s="25" t="str">
        <f>IFERROR(VLOOKUP(CI440*1,Обработ.выгрузка_реестра_РФ!$A:$G,5,),"")</f>
        <v/>
      </c>
      <c r="DI440" s="27" t="str">
        <f t="shared" si="3901"/>
        <v/>
      </c>
      <c r="DJ440" s="27" t="str">
        <f t="shared" ca="1" si="3878"/>
        <v/>
      </c>
      <c r="DK440" s="63" t="e">
        <f>IF(LEN('Описание предлагаемого товара'!#REF!)&gt;0,'Описание предлагаемого товара'!#REF!,"")</f>
        <v>#REF!</v>
      </c>
      <c r="DL440" s="63" t="e">
        <f>IF(LEN('Описание предлагаемого товара'!#REF!)&gt;0,'Описание предлагаемого товара'!#REF!,"")</f>
        <v>#REF!</v>
      </c>
      <c r="DM440" s="32"/>
    </row>
    <row r="441" spans="1:117" ht="48.75" customHeight="1" x14ac:dyDescent="0.25">
      <c r="A441" s="61" t="e">
        <f>IF(LEN('Описание предлагаемого товара'!#REF!)&gt;0,'Описание предлагаемого товара'!#REF!,"")</f>
        <v>#REF!</v>
      </c>
      <c r="B441" s="65" t="e">
        <f>IF(LEN('Описание предлагаемого товара'!#REF!)&gt;0,'Описание предлагаемого товара'!#REF!,"")</f>
        <v>#REF!</v>
      </c>
      <c r="C441" s="61" t="e">
        <f>IF(LEN('Описание предлагаемого товара'!#REF!)&gt;0,'Описание предлагаемого товара'!#REF!,"")</f>
        <v>#REF!</v>
      </c>
      <c r="D441" s="61" t="e">
        <f>IF(LEN('Описание предлагаемого товара'!#REF!)&gt;0,'Описание предлагаемого товара'!#REF!,"")</f>
        <v>#REF!</v>
      </c>
      <c r="E441" s="61" t="e">
        <f>IF(LEN('Описание предлагаемого товара'!#REF!)&gt;0,'Описание предлагаемого товара'!#REF!,"")</f>
        <v>#REF!</v>
      </c>
      <c r="F441" s="61" t="e">
        <f>IF(LEN('Описание предлагаемого товара'!#REF!)&gt;0,'Описание предлагаемого товара'!#REF!,"")</f>
        <v>#REF!</v>
      </c>
      <c r="G441" s="61" t="e">
        <f>IF(LEN('Описание предлагаемого товара'!#REF!)&gt;0,'Описание предлагаемого товара'!#REF!,"")</f>
        <v>#REF!</v>
      </c>
      <c r="H441" s="61" t="e">
        <f>IF(LEN('Описание предлагаемого товара'!#REF!)&gt;0,'Описание предлагаемого товара'!#REF!,"")</f>
        <v>#REF!</v>
      </c>
      <c r="I441" s="61" t="e">
        <f>IF(LEN('Описание предлагаемого товара'!#REF!)&gt;0,'Описание предлагаемого товара'!#REF!,"")</f>
        <v>#REF!</v>
      </c>
      <c r="J441" s="38" t="str">
        <f>IFERROR(VLOOKUP(B441,SAP!$A:$E,5,),"")</f>
        <v/>
      </c>
      <c r="K441" s="40" t="str">
        <f t="shared" si="3821"/>
        <v/>
      </c>
      <c r="L441" s="61" t="e">
        <f>IF(LEN('Описание предлагаемого товара'!#REF!)&gt;0,IFERROR('Описание предлагаемого товара'!#REF!*1,""),"")</f>
        <v>#REF!</v>
      </c>
      <c r="M441" s="39" t="str">
        <f>IFERROR(VLOOKUP(B441,SAP!$A:$E,2,),"")</f>
        <v/>
      </c>
      <c r="N441" s="41" t="str">
        <f t="shared" si="3957"/>
        <v/>
      </c>
      <c r="O441" s="39" t="str">
        <f t="shared" si="3808"/>
        <v/>
      </c>
      <c r="P441" s="36" t="e">
        <f>IF(LEN('Описание предлагаемого товара'!#REF!)&gt;0,'Описание предлагаемого товара'!#REF!,"")</f>
        <v>#REF!</v>
      </c>
      <c r="Q44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41" s="37" t="e">
        <f>IF(LEN('Описание предлагаемого товара'!#REF!)&gt;0,'Описание предлагаемого товара'!#REF!,"")</f>
        <v>#REF!</v>
      </c>
      <c r="S441" s="37" t="e">
        <f>IF(LEN('Описание предлагаемого товара'!#REF!)&gt;0,'Описание предлагаемого товара'!#REF!,"")</f>
        <v>#REF!</v>
      </c>
      <c r="T44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41" s="23" t="str">
        <f>IFERROR(VLOOKUP(CI441*1,Обработ.выгрузка_реестра_РФ!$A:$G,6,),"")</f>
        <v/>
      </c>
      <c r="V441" s="61" t="e">
        <f>IF(LEN('Описание предлагаемого товара'!#REF!)&gt;0,'Описание предлагаемого товара'!#REF!,"")</f>
        <v>#REF!</v>
      </c>
      <c r="W441" s="62" t="e">
        <f>IF(LEN('Описание предлагаемого товара'!#REF!)&gt;0,'Описание предлагаемого товара'!#REF!,"")</f>
        <v>#REF!</v>
      </c>
      <c r="X441" s="91" t="e">
        <f t="shared" ref="X441:Y441" si="4219">IFERROR(REPLACE(W441,FIND(CHAR(10),W441,1),1," "),W441)</f>
        <v>#REF!</v>
      </c>
      <c r="Y441" s="91" t="e">
        <f t="shared" si="4219"/>
        <v>#REF!</v>
      </c>
      <c r="Z441" s="91" t="e">
        <f t="shared" si="3823"/>
        <v>#REF!</v>
      </c>
      <c r="AA441" s="91" t="e">
        <f t="shared" si="3824"/>
        <v>#REF!</v>
      </c>
      <c r="AB441" s="91" t="e">
        <f t="shared" si="3825"/>
        <v>#REF!</v>
      </c>
      <c r="AC441" s="91" t="e">
        <f t="shared" ref="AC441:AF441" si="4220">IFERROR(REPLACE(AB441,FIND("  ",AB441,1),2," "),AB441)</f>
        <v>#REF!</v>
      </c>
      <c r="AD441" s="91" t="e">
        <f t="shared" si="4220"/>
        <v>#REF!</v>
      </c>
      <c r="AE441" s="91" t="e">
        <f t="shared" si="4220"/>
        <v>#REF!</v>
      </c>
      <c r="AF441" s="91" t="e">
        <f t="shared" si="4220"/>
        <v>#REF!</v>
      </c>
      <c r="AG441" s="23" t="str">
        <f>IFERROR(VLOOKUP(CI441*1,Обработ.выгрузка_реестра_РФ!$A:$G,4,),"")</f>
        <v/>
      </c>
      <c r="AH441" s="91" t="str">
        <f t="shared" ref="AH441:AI441" si="4221">IFERROR(REPLACE(AG441,FIND("-",AG441,1),1,"*"),AG441)</f>
        <v/>
      </c>
      <c r="AI441" s="91" t="str">
        <f t="shared" si="4221"/>
        <v/>
      </c>
      <c r="AJ441" s="27" t="str">
        <f t="shared" si="3923"/>
        <v/>
      </c>
      <c r="AK441" s="63" t="e">
        <f>IF(LEN('Описание предлагаемого товара'!#REF!)&gt;0,'Описание предлагаемого товара'!#REF!,"")</f>
        <v>#REF!</v>
      </c>
      <c r="AL441" s="91" t="e">
        <f t="shared" ref="AL441:AM441" si="4222">IFERROR(REPLACE(AK441,FIND(CHAR(10),AK441,1),1,""),AK441)</f>
        <v>#REF!</v>
      </c>
      <c r="AM441" s="91" t="e">
        <f t="shared" si="4222"/>
        <v>#REF!</v>
      </c>
      <c r="AN441" s="91" t="e">
        <f t="shared" ref="AN441:AR441" si="4223">IFERROR(REPLACE(AM441,FIND(" ",AM441,1),1,""),AM441)</f>
        <v>#REF!</v>
      </c>
      <c r="AO441" s="91" t="e">
        <f t="shared" si="4223"/>
        <v>#REF!</v>
      </c>
      <c r="AP441" s="91" t="e">
        <f t="shared" si="4223"/>
        <v>#REF!</v>
      </c>
      <c r="AQ441" s="91" t="e">
        <f t="shared" si="4223"/>
        <v>#REF!</v>
      </c>
      <c r="AR441" s="91" t="e">
        <f t="shared" si="4223"/>
        <v>#REF!</v>
      </c>
      <c r="AS441" s="91" t="e">
        <f t="shared" si="3830"/>
        <v>#REF!</v>
      </c>
      <c r="AT441" s="91" t="e">
        <f t="shared" si="3831"/>
        <v>#REF!</v>
      </c>
      <c r="AU441" s="32" t="e">
        <f t="shared" si="3814"/>
        <v>#REF!</v>
      </c>
      <c r="AV441" s="93" t="e">
        <f>'Описание предлагаемого товара'!#REF!</f>
        <v>#REF!</v>
      </c>
      <c r="AW441" s="91" t="e">
        <f>MIN(SEARCH({0,1,2,3,4,5,6,7,8,9},AV441&amp; "0123456789"))</f>
        <v>#REF!</v>
      </c>
      <c r="AX441" s="91" t="str">
        <f t="shared" si="3832"/>
        <v/>
      </c>
      <c r="AY441" s="91" t="str">
        <f t="shared" si="3833"/>
        <v/>
      </c>
      <c r="AZ441" s="91" t="str">
        <f t="shared" si="3834"/>
        <v/>
      </c>
      <c r="BA441" s="91" t="str">
        <f t="shared" si="3835"/>
        <v/>
      </c>
      <c r="BB441" s="91" t="str">
        <f t="shared" si="3836"/>
        <v/>
      </c>
      <c r="BC441" s="91" t="str">
        <f t="shared" si="3837"/>
        <v/>
      </c>
      <c r="BD441" s="91" t="str">
        <f t="shared" si="3838"/>
        <v/>
      </c>
      <c r="BE441" s="91" t="str">
        <f t="shared" si="3839"/>
        <v/>
      </c>
      <c r="BF441" s="91" t="str">
        <f t="shared" si="3840"/>
        <v/>
      </c>
      <c r="BG441" s="91" t="str">
        <f t="shared" si="3841"/>
        <v/>
      </c>
      <c r="BH441" s="91" t="str">
        <f t="shared" si="3842"/>
        <v/>
      </c>
      <c r="BI441" s="91" t="str">
        <f t="shared" si="3843"/>
        <v/>
      </c>
      <c r="BJ441" s="91" t="str">
        <f t="shared" si="3844"/>
        <v/>
      </c>
      <c r="BK441" s="91" t="str">
        <f t="shared" si="3845"/>
        <v/>
      </c>
      <c r="BL441" s="91" t="str">
        <f t="shared" si="3846"/>
        <v/>
      </c>
      <c r="BM441" s="91" t="str">
        <f t="shared" si="3847"/>
        <v/>
      </c>
      <c r="BN441" s="91" t="str">
        <f t="shared" si="3848"/>
        <v/>
      </c>
      <c r="BO441" s="91" t="str">
        <f t="shared" si="3849"/>
        <v/>
      </c>
      <c r="BP441" s="91" t="str">
        <f t="shared" si="3850"/>
        <v/>
      </c>
      <c r="BQ441" s="91" t="str">
        <f t="shared" si="3851"/>
        <v/>
      </c>
      <c r="BR441" s="91" t="str">
        <f t="shared" si="3852"/>
        <v/>
      </c>
      <c r="BS441" s="91" t="str">
        <f t="shared" si="3853"/>
        <v/>
      </c>
      <c r="BT441" s="91" t="str">
        <f t="shared" si="3854"/>
        <v/>
      </c>
      <c r="BU441" s="91" t="str">
        <f t="shared" si="3855"/>
        <v/>
      </c>
      <c r="BV441" s="91" t="str">
        <f t="shared" si="3856"/>
        <v/>
      </c>
      <c r="BW441" s="91" t="str">
        <f t="shared" si="3857"/>
        <v/>
      </c>
      <c r="BX441" s="91" t="str">
        <f t="shared" si="3858"/>
        <v/>
      </c>
      <c r="BY441" s="91" t="str">
        <f t="shared" si="3859"/>
        <v/>
      </c>
      <c r="BZ441" s="91" t="str">
        <f t="shared" si="3860"/>
        <v/>
      </c>
      <c r="CA441" s="91" t="str">
        <f t="shared" si="3861"/>
        <v/>
      </c>
      <c r="CB441" s="91" t="str">
        <f t="shared" si="3862"/>
        <v/>
      </c>
      <c r="CC441" s="91" t="str">
        <f t="shared" si="3863"/>
        <v/>
      </c>
      <c r="CD441" s="91" t="str">
        <f t="shared" si="3864"/>
        <v/>
      </c>
      <c r="CE441" s="91" t="str">
        <f t="shared" si="3865"/>
        <v/>
      </c>
      <c r="CF441" s="91" t="str">
        <f t="shared" si="3866"/>
        <v/>
      </c>
      <c r="CG441" s="91" t="str">
        <f t="shared" si="3867"/>
        <v/>
      </c>
      <c r="CH441" s="91" t="str">
        <f t="shared" si="3868"/>
        <v/>
      </c>
      <c r="CI441" s="91" t="str">
        <f t="shared" si="3869"/>
        <v>нет</v>
      </c>
      <c r="CJ441" s="63" t="e">
        <f>IF(LEN('Описание предлагаемого товара'!#REF!)&gt;0,'Описание предлагаемого товара'!#REF!,"")</f>
        <v>#REF!</v>
      </c>
      <c r="CK441" s="91" t="e">
        <f t="shared" ref="CK441:CL441" si="4224">IFERROR(REPLACE(CJ441,FIND(CHAR(10),CJ441,1),1,""),CJ441)</f>
        <v>#REF!</v>
      </c>
      <c r="CL441" s="91" t="e">
        <f t="shared" si="4224"/>
        <v>#REF!</v>
      </c>
      <c r="CM441" s="91" t="e">
        <f t="shared" si="3871"/>
        <v>#REF!</v>
      </c>
      <c r="CN441" s="91" t="e">
        <f t="shared" si="3872"/>
        <v>#REF!</v>
      </c>
      <c r="CO441" s="91" t="e">
        <f t="shared" si="3873"/>
        <v>#REF!</v>
      </c>
      <c r="CP441" s="90" t="e">
        <f>IF(AU441="Не указан реестровый номер (мера нац.режима Запрет)","",IF(CI441="нет","",IF(CU441="да","исключение(не смотрим баллы)",IFERROR(IF(CI441*1&gt;0,IFERROR(IF(VLOOKUP(CI441*1,Обработ.выгрузка_реестра_РФ!$A:$G,7,)=0,"Баллы не установлены",VLOOKUP(CI441*1,Обработ.выгрузка_реестра_РФ!$A:$G,7,)),IF(LEN(CI441)&gt;14,"","нет номера в реестре РФ")),""),IF(LEN(CI441)=0,"","Некорректный реестровый номер")))))</f>
        <v>#REF!</v>
      </c>
      <c r="CQ441" s="33" t="e">
        <f>IF(LEN(C441)&gt;0,IFERROR(IF(LEN(H441)&gt;0,IF(LEN(VLOOKUP(H441,'исключения(не_смотрим_баллы)'!$A:$C,1,))&gt;0,"да","нет"),"не введен ОКПД2"),"нет"),"")</f>
        <v>#REF!</v>
      </c>
      <c r="CR441" s="33" t="e">
        <f ca="1">IF(CQ441="да",IF(TODAY()&lt;VLOOKUP(H441,'исключения(не_смотрим_баллы)'!$A:$C,3,),"да","нет"),"")</f>
        <v>#REF!</v>
      </c>
      <c r="CS441" s="33" t="str">
        <f>IFERROR(IF(CQ441="да",IF(VLOOKUP(CI441*1,Обработ.выгрузка_реестра_РФ!$A:$G,2,)&lt;VLOOKUP(H441,'исключения(не_смотрим_баллы)'!$A:$C,2,),"да","нет"),""),"")</f>
        <v/>
      </c>
      <c r="CT441" s="24"/>
      <c r="CU441" s="33" t="e">
        <f t="shared" si="3885"/>
        <v>#REF!</v>
      </c>
      <c r="CV441" s="91" t="e">
        <f t="shared" si="3886"/>
        <v>#REF!</v>
      </c>
      <c r="CW441" s="27" t="e">
        <f t="shared" si="3887"/>
        <v>#REF!</v>
      </c>
      <c r="CX441" s="26" t="e">
        <f t="shared" si="3816"/>
        <v>#REF!</v>
      </c>
      <c r="CY441" s="64" t="e">
        <f>IF(LEN('Описание предлагаемого товара'!#REF!)&gt;0,'Описание предлагаемого товара'!#REF!,"")</f>
        <v>#REF!</v>
      </c>
      <c r="CZ441" s="95" t="e">
        <f t="shared" si="3874"/>
        <v>#REF!</v>
      </c>
      <c r="DA441" s="95" t="e">
        <f t="shared" ref="DA441" si="4225">IFERROR(REPLACE(CZ441,FIND(" ",CZ441,1),1,""),CZ441)</f>
        <v>#REF!</v>
      </c>
      <c r="DB441" s="95" t="e">
        <f t="shared" si="3818"/>
        <v>#REF!</v>
      </c>
      <c r="DC441" s="95" t="e">
        <f t="shared" ref="DC441:DD441" si="4226">IFERROR(REPLACE(DB441,FIND("г.",DB441,1),2,""),DB441)</f>
        <v>#REF!</v>
      </c>
      <c r="DD441" s="95" t="e">
        <f t="shared" si="4226"/>
        <v>#REF!</v>
      </c>
      <c r="DE441" s="95" t="e">
        <f t="shared" ref="DE441:DF441" si="4227">IFERROR(REPLACE(DD441,FIND("г",DD441,1),1,""),DD441)</f>
        <v>#REF!</v>
      </c>
      <c r="DF441" s="95" t="e">
        <f t="shared" si="4227"/>
        <v>#REF!</v>
      </c>
      <c r="DG441" s="95" t="e">
        <f t="shared" si="3891"/>
        <v>#REF!</v>
      </c>
      <c r="DH441" s="25" t="str">
        <f>IFERROR(VLOOKUP(CI441*1,Обработ.выгрузка_реестра_РФ!$A:$G,5,),"")</f>
        <v/>
      </c>
      <c r="DI441" s="27" t="str">
        <f t="shared" si="3901"/>
        <v/>
      </c>
      <c r="DJ441" s="27" t="str">
        <f t="shared" ca="1" si="3878"/>
        <v/>
      </c>
      <c r="DK441" s="63" t="e">
        <f>IF(LEN('Описание предлагаемого товара'!#REF!)&gt;0,'Описание предлагаемого товара'!#REF!,"")</f>
        <v>#REF!</v>
      </c>
      <c r="DL441" s="63" t="e">
        <f>IF(LEN('Описание предлагаемого товара'!#REF!)&gt;0,'Описание предлагаемого товара'!#REF!,"")</f>
        <v>#REF!</v>
      </c>
      <c r="DM441" s="32"/>
    </row>
    <row r="442" spans="1:117" ht="48.75" customHeight="1" x14ac:dyDescent="0.25">
      <c r="A442" s="61" t="e">
        <f>IF(LEN('Описание предлагаемого товара'!#REF!)&gt;0,'Описание предлагаемого товара'!#REF!,"")</f>
        <v>#REF!</v>
      </c>
      <c r="B442" s="65" t="e">
        <f>IF(LEN('Описание предлагаемого товара'!#REF!)&gt;0,'Описание предлагаемого товара'!#REF!,"")</f>
        <v>#REF!</v>
      </c>
      <c r="C442" s="61" t="e">
        <f>IF(LEN('Описание предлагаемого товара'!#REF!)&gt;0,'Описание предлагаемого товара'!#REF!,"")</f>
        <v>#REF!</v>
      </c>
      <c r="D442" s="61" t="e">
        <f>IF(LEN('Описание предлагаемого товара'!#REF!)&gt;0,'Описание предлагаемого товара'!#REF!,"")</f>
        <v>#REF!</v>
      </c>
      <c r="E442" s="61" t="e">
        <f>IF(LEN('Описание предлагаемого товара'!#REF!)&gt;0,'Описание предлагаемого товара'!#REF!,"")</f>
        <v>#REF!</v>
      </c>
      <c r="F442" s="61" t="e">
        <f>IF(LEN('Описание предлагаемого товара'!#REF!)&gt;0,'Описание предлагаемого товара'!#REF!,"")</f>
        <v>#REF!</v>
      </c>
      <c r="G442" s="61" t="e">
        <f>IF(LEN('Описание предлагаемого товара'!#REF!)&gt;0,'Описание предлагаемого товара'!#REF!,"")</f>
        <v>#REF!</v>
      </c>
      <c r="H442" s="61" t="e">
        <f>IF(LEN('Описание предлагаемого товара'!#REF!)&gt;0,'Описание предлагаемого товара'!#REF!,"")</f>
        <v>#REF!</v>
      </c>
      <c r="I442" s="61" t="e">
        <f>IF(LEN('Описание предлагаемого товара'!#REF!)&gt;0,'Описание предлагаемого товара'!#REF!,"")</f>
        <v>#REF!</v>
      </c>
      <c r="J442" s="38" t="str">
        <f>IFERROR(VLOOKUP(B442,SAP!$A:$E,5,),"")</f>
        <v/>
      </c>
      <c r="K442" s="40" t="str">
        <f t="shared" si="3821"/>
        <v/>
      </c>
      <c r="L442" s="61" t="e">
        <f>IF(LEN('Описание предлагаемого товара'!#REF!)&gt;0,IFERROR('Описание предлагаемого товара'!#REF!*1,""),"")</f>
        <v>#REF!</v>
      </c>
      <c r="M442" s="39" t="str">
        <f>IFERROR(VLOOKUP(B442,SAP!$A:$E,2,),"")</f>
        <v/>
      </c>
      <c r="N442" s="41" t="str">
        <f t="shared" si="3957"/>
        <v/>
      </c>
      <c r="O442" s="39" t="str">
        <f t="shared" si="3808"/>
        <v/>
      </c>
      <c r="P442" s="36" t="e">
        <f>IF(LEN('Описание предлагаемого товара'!#REF!)&gt;0,'Описание предлагаемого товара'!#REF!,"")</f>
        <v>#REF!</v>
      </c>
      <c r="Q44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42" s="37" t="e">
        <f>IF(LEN('Описание предлагаемого товара'!#REF!)&gt;0,'Описание предлагаемого товара'!#REF!,"")</f>
        <v>#REF!</v>
      </c>
      <c r="S442" s="37" t="e">
        <f>IF(LEN('Описание предлагаемого товара'!#REF!)&gt;0,'Описание предлагаемого товара'!#REF!,"")</f>
        <v>#REF!</v>
      </c>
      <c r="T44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42" s="23" t="str">
        <f>IFERROR(VLOOKUP(CI442*1,Обработ.выгрузка_реестра_РФ!$A:$G,6,),"")</f>
        <v/>
      </c>
      <c r="V442" s="61" t="e">
        <f>IF(LEN('Описание предлагаемого товара'!#REF!)&gt;0,'Описание предлагаемого товара'!#REF!,"")</f>
        <v>#REF!</v>
      </c>
      <c r="W442" s="62" t="e">
        <f>IF(LEN('Описание предлагаемого товара'!#REF!)&gt;0,'Описание предлагаемого товара'!#REF!,"")</f>
        <v>#REF!</v>
      </c>
      <c r="X442" s="91" t="e">
        <f t="shared" ref="X442:Y442" si="4228">IFERROR(REPLACE(W442,FIND(CHAR(10),W442,1),1," "),W442)</f>
        <v>#REF!</v>
      </c>
      <c r="Y442" s="91" t="e">
        <f t="shared" si="4228"/>
        <v>#REF!</v>
      </c>
      <c r="Z442" s="91" t="e">
        <f t="shared" si="3823"/>
        <v>#REF!</v>
      </c>
      <c r="AA442" s="91" t="e">
        <f t="shared" si="3824"/>
        <v>#REF!</v>
      </c>
      <c r="AB442" s="91" t="e">
        <f t="shared" si="3825"/>
        <v>#REF!</v>
      </c>
      <c r="AC442" s="91" t="e">
        <f t="shared" ref="AC442:AF442" si="4229">IFERROR(REPLACE(AB442,FIND("  ",AB442,1),2," "),AB442)</f>
        <v>#REF!</v>
      </c>
      <c r="AD442" s="91" t="e">
        <f t="shared" si="4229"/>
        <v>#REF!</v>
      </c>
      <c r="AE442" s="91" t="e">
        <f t="shared" si="4229"/>
        <v>#REF!</v>
      </c>
      <c r="AF442" s="91" t="e">
        <f t="shared" si="4229"/>
        <v>#REF!</v>
      </c>
      <c r="AG442" s="23" t="str">
        <f>IFERROR(VLOOKUP(CI442*1,Обработ.выгрузка_реестра_РФ!$A:$G,4,),"")</f>
        <v/>
      </c>
      <c r="AH442" s="91" t="str">
        <f t="shared" ref="AH442:AI442" si="4230">IFERROR(REPLACE(AG442,FIND("-",AG442,1),1,"*"),AG442)</f>
        <v/>
      </c>
      <c r="AI442" s="91" t="str">
        <f t="shared" si="4230"/>
        <v/>
      </c>
      <c r="AJ442" s="27" t="str">
        <f t="shared" si="3923"/>
        <v/>
      </c>
      <c r="AK442" s="63" t="e">
        <f>IF(LEN('Описание предлагаемого товара'!#REF!)&gt;0,'Описание предлагаемого товара'!#REF!,"")</f>
        <v>#REF!</v>
      </c>
      <c r="AL442" s="91" t="e">
        <f t="shared" ref="AL442:AM442" si="4231">IFERROR(REPLACE(AK442,FIND(CHAR(10),AK442,1),1,""),AK442)</f>
        <v>#REF!</v>
      </c>
      <c r="AM442" s="91" t="e">
        <f t="shared" si="4231"/>
        <v>#REF!</v>
      </c>
      <c r="AN442" s="91" t="e">
        <f t="shared" ref="AN442:AR442" si="4232">IFERROR(REPLACE(AM442,FIND(" ",AM442,1),1,""),AM442)</f>
        <v>#REF!</v>
      </c>
      <c r="AO442" s="91" t="e">
        <f t="shared" si="4232"/>
        <v>#REF!</v>
      </c>
      <c r="AP442" s="91" t="e">
        <f t="shared" si="4232"/>
        <v>#REF!</v>
      </c>
      <c r="AQ442" s="91" t="e">
        <f t="shared" si="4232"/>
        <v>#REF!</v>
      </c>
      <c r="AR442" s="91" t="e">
        <f t="shared" si="4232"/>
        <v>#REF!</v>
      </c>
      <c r="AS442" s="91" t="e">
        <f t="shared" si="3830"/>
        <v>#REF!</v>
      </c>
      <c r="AT442" s="91" t="e">
        <f t="shared" si="3831"/>
        <v>#REF!</v>
      </c>
      <c r="AU442" s="32" t="e">
        <f t="shared" si="3814"/>
        <v>#REF!</v>
      </c>
      <c r="AV442" s="93" t="e">
        <f>'Описание предлагаемого товара'!#REF!</f>
        <v>#REF!</v>
      </c>
      <c r="AW442" s="91" t="e">
        <f>MIN(SEARCH({0,1,2,3,4,5,6,7,8,9},AV442&amp; "0123456789"))</f>
        <v>#REF!</v>
      </c>
      <c r="AX442" s="91" t="str">
        <f t="shared" si="3832"/>
        <v/>
      </c>
      <c r="AY442" s="91" t="str">
        <f t="shared" si="3833"/>
        <v/>
      </c>
      <c r="AZ442" s="91" t="str">
        <f t="shared" si="3834"/>
        <v/>
      </c>
      <c r="BA442" s="91" t="str">
        <f t="shared" si="3835"/>
        <v/>
      </c>
      <c r="BB442" s="91" t="str">
        <f t="shared" si="3836"/>
        <v/>
      </c>
      <c r="BC442" s="91" t="str">
        <f t="shared" si="3837"/>
        <v/>
      </c>
      <c r="BD442" s="91" t="str">
        <f t="shared" si="3838"/>
        <v/>
      </c>
      <c r="BE442" s="91" t="str">
        <f t="shared" si="3839"/>
        <v/>
      </c>
      <c r="BF442" s="91" t="str">
        <f t="shared" si="3840"/>
        <v/>
      </c>
      <c r="BG442" s="91" t="str">
        <f t="shared" si="3841"/>
        <v/>
      </c>
      <c r="BH442" s="91" t="str">
        <f t="shared" si="3842"/>
        <v/>
      </c>
      <c r="BI442" s="91" t="str">
        <f t="shared" si="3843"/>
        <v/>
      </c>
      <c r="BJ442" s="91" t="str">
        <f t="shared" si="3844"/>
        <v/>
      </c>
      <c r="BK442" s="91" t="str">
        <f t="shared" si="3845"/>
        <v/>
      </c>
      <c r="BL442" s="91" t="str">
        <f t="shared" si="3846"/>
        <v/>
      </c>
      <c r="BM442" s="91" t="str">
        <f t="shared" si="3847"/>
        <v/>
      </c>
      <c r="BN442" s="91" t="str">
        <f t="shared" si="3848"/>
        <v/>
      </c>
      <c r="BO442" s="91" t="str">
        <f t="shared" si="3849"/>
        <v/>
      </c>
      <c r="BP442" s="91" t="str">
        <f t="shared" si="3850"/>
        <v/>
      </c>
      <c r="BQ442" s="91" t="str">
        <f t="shared" si="3851"/>
        <v/>
      </c>
      <c r="BR442" s="91" t="str">
        <f t="shared" si="3852"/>
        <v/>
      </c>
      <c r="BS442" s="91" t="str">
        <f t="shared" si="3853"/>
        <v/>
      </c>
      <c r="BT442" s="91" t="str">
        <f t="shared" si="3854"/>
        <v/>
      </c>
      <c r="BU442" s="91" t="str">
        <f t="shared" si="3855"/>
        <v/>
      </c>
      <c r="BV442" s="91" t="str">
        <f t="shared" si="3856"/>
        <v/>
      </c>
      <c r="BW442" s="91" t="str">
        <f t="shared" si="3857"/>
        <v/>
      </c>
      <c r="BX442" s="91" t="str">
        <f t="shared" si="3858"/>
        <v/>
      </c>
      <c r="BY442" s="91" t="str">
        <f t="shared" si="3859"/>
        <v/>
      </c>
      <c r="BZ442" s="91" t="str">
        <f t="shared" si="3860"/>
        <v/>
      </c>
      <c r="CA442" s="91" t="str">
        <f t="shared" si="3861"/>
        <v/>
      </c>
      <c r="CB442" s="91" t="str">
        <f t="shared" si="3862"/>
        <v/>
      </c>
      <c r="CC442" s="91" t="str">
        <f t="shared" si="3863"/>
        <v/>
      </c>
      <c r="CD442" s="91" t="str">
        <f t="shared" si="3864"/>
        <v/>
      </c>
      <c r="CE442" s="91" t="str">
        <f t="shared" si="3865"/>
        <v/>
      </c>
      <c r="CF442" s="91" t="str">
        <f t="shared" si="3866"/>
        <v/>
      </c>
      <c r="CG442" s="91" t="str">
        <f t="shared" si="3867"/>
        <v/>
      </c>
      <c r="CH442" s="91" t="str">
        <f t="shared" si="3868"/>
        <v/>
      </c>
      <c r="CI442" s="91" t="str">
        <f t="shared" si="3869"/>
        <v>нет</v>
      </c>
      <c r="CJ442" s="63" t="e">
        <f>IF(LEN('Описание предлагаемого товара'!#REF!)&gt;0,'Описание предлагаемого товара'!#REF!,"")</f>
        <v>#REF!</v>
      </c>
      <c r="CK442" s="91" t="e">
        <f t="shared" ref="CK442:CL442" si="4233">IFERROR(REPLACE(CJ442,FIND(CHAR(10),CJ442,1),1,""),CJ442)</f>
        <v>#REF!</v>
      </c>
      <c r="CL442" s="91" t="e">
        <f t="shared" si="4233"/>
        <v>#REF!</v>
      </c>
      <c r="CM442" s="91" t="e">
        <f t="shared" si="3871"/>
        <v>#REF!</v>
      </c>
      <c r="CN442" s="91" t="e">
        <f t="shared" si="3872"/>
        <v>#REF!</v>
      </c>
      <c r="CO442" s="91" t="e">
        <f t="shared" si="3873"/>
        <v>#REF!</v>
      </c>
      <c r="CP442" s="90" t="e">
        <f>IF(AU442="Не указан реестровый номер (мера нац.режима Запрет)","",IF(CI442="нет","",IF(CU442="да","исключение(не смотрим баллы)",IFERROR(IF(CI442*1&gt;0,IFERROR(IF(VLOOKUP(CI442*1,Обработ.выгрузка_реестра_РФ!$A:$G,7,)=0,"Баллы не установлены",VLOOKUP(CI442*1,Обработ.выгрузка_реестра_РФ!$A:$G,7,)),IF(LEN(CI442)&gt;14,"","нет номера в реестре РФ")),""),IF(LEN(CI442)=0,"","Некорректный реестровый номер")))))</f>
        <v>#REF!</v>
      </c>
      <c r="CQ442" s="33" t="e">
        <f>IF(LEN(C442)&gt;0,IFERROR(IF(LEN(H442)&gt;0,IF(LEN(VLOOKUP(H442,'исключения(не_смотрим_баллы)'!$A:$C,1,))&gt;0,"да","нет"),"не введен ОКПД2"),"нет"),"")</f>
        <v>#REF!</v>
      </c>
      <c r="CR442" s="33" t="e">
        <f ca="1">IF(CQ442="да",IF(TODAY()&lt;VLOOKUP(H442,'исключения(не_смотрим_баллы)'!$A:$C,3,),"да","нет"),"")</f>
        <v>#REF!</v>
      </c>
      <c r="CS442" s="33" t="str">
        <f>IFERROR(IF(CQ442="да",IF(VLOOKUP(CI442*1,Обработ.выгрузка_реестра_РФ!$A:$G,2,)&lt;VLOOKUP(H442,'исключения(не_смотрим_баллы)'!$A:$C,2,),"да","нет"),""),"")</f>
        <v/>
      </c>
      <c r="CT442" s="24"/>
      <c r="CU442" s="33" t="e">
        <f t="shared" si="3885"/>
        <v>#REF!</v>
      </c>
      <c r="CV442" s="91" t="e">
        <f t="shared" si="3886"/>
        <v>#REF!</v>
      </c>
      <c r="CW442" s="27" t="e">
        <f t="shared" si="3887"/>
        <v>#REF!</v>
      </c>
      <c r="CX442" s="26" t="e">
        <f t="shared" si="3816"/>
        <v>#REF!</v>
      </c>
      <c r="CY442" s="64" t="e">
        <f>IF(LEN('Описание предлагаемого товара'!#REF!)&gt;0,'Описание предлагаемого товара'!#REF!,"")</f>
        <v>#REF!</v>
      </c>
      <c r="CZ442" s="95" t="e">
        <f t="shared" si="3874"/>
        <v>#REF!</v>
      </c>
      <c r="DA442" s="95" t="e">
        <f t="shared" ref="DA442" si="4234">IFERROR(REPLACE(CZ442,FIND(" ",CZ442,1),1,""),CZ442)</f>
        <v>#REF!</v>
      </c>
      <c r="DB442" s="95" t="e">
        <f t="shared" si="3818"/>
        <v>#REF!</v>
      </c>
      <c r="DC442" s="95" t="e">
        <f t="shared" ref="DC442:DD442" si="4235">IFERROR(REPLACE(DB442,FIND("г.",DB442,1),2,""),DB442)</f>
        <v>#REF!</v>
      </c>
      <c r="DD442" s="95" t="e">
        <f t="shared" si="4235"/>
        <v>#REF!</v>
      </c>
      <c r="DE442" s="95" t="e">
        <f t="shared" ref="DE442:DF442" si="4236">IFERROR(REPLACE(DD442,FIND("г",DD442,1),1,""),DD442)</f>
        <v>#REF!</v>
      </c>
      <c r="DF442" s="95" t="e">
        <f t="shared" si="4236"/>
        <v>#REF!</v>
      </c>
      <c r="DG442" s="95" t="e">
        <f t="shared" si="3891"/>
        <v>#REF!</v>
      </c>
      <c r="DH442" s="25" t="str">
        <f>IFERROR(VLOOKUP(CI442*1,Обработ.выгрузка_реестра_РФ!$A:$G,5,),"")</f>
        <v/>
      </c>
      <c r="DI442" s="27" t="str">
        <f t="shared" si="3901"/>
        <v/>
      </c>
      <c r="DJ442" s="27" t="str">
        <f t="shared" ca="1" si="3878"/>
        <v/>
      </c>
      <c r="DK442" s="63" t="e">
        <f>IF(LEN('Описание предлагаемого товара'!#REF!)&gt;0,'Описание предлагаемого товара'!#REF!,"")</f>
        <v>#REF!</v>
      </c>
      <c r="DL442" s="63" t="e">
        <f>IF(LEN('Описание предлагаемого товара'!#REF!)&gt;0,'Описание предлагаемого товара'!#REF!,"")</f>
        <v>#REF!</v>
      </c>
      <c r="DM442" s="32"/>
    </row>
    <row r="443" spans="1:117" ht="48.75" customHeight="1" x14ac:dyDescent="0.25">
      <c r="A443" s="61" t="e">
        <f>IF(LEN('Описание предлагаемого товара'!#REF!)&gt;0,'Описание предлагаемого товара'!#REF!,"")</f>
        <v>#REF!</v>
      </c>
      <c r="B443" s="65" t="e">
        <f>IF(LEN('Описание предлагаемого товара'!#REF!)&gt;0,'Описание предлагаемого товара'!#REF!,"")</f>
        <v>#REF!</v>
      </c>
      <c r="C443" s="61" t="e">
        <f>IF(LEN('Описание предлагаемого товара'!#REF!)&gt;0,'Описание предлагаемого товара'!#REF!,"")</f>
        <v>#REF!</v>
      </c>
      <c r="D443" s="61" t="e">
        <f>IF(LEN('Описание предлагаемого товара'!#REF!)&gt;0,'Описание предлагаемого товара'!#REF!,"")</f>
        <v>#REF!</v>
      </c>
      <c r="E443" s="61" t="e">
        <f>IF(LEN('Описание предлагаемого товара'!#REF!)&gt;0,'Описание предлагаемого товара'!#REF!,"")</f>
        <v>#REF!</v>
      </c>
      <c r="F443" s="61" t="e">
        <f>IF(LEN('Описание предлагаемого товара'!#REF!)&gt;0,'Описание предлагаемого товара'!#REF!,"")</f>
        <v>#REF!</v>
      </c>
      <c r="G443" s="61" t="e">
        <f>IF(LEN('Описание предлагаемого товара'!#REF!)&gt;0,'Описание предлагаемого товара'!#REF!,"")</f>
        <v>#REF!</v>
      </c>
      <c r="H443" s="61" t="e">
        <f>IF(LEN('Описание предлагаемого товара'!#REF!)&gt;0,'Описание предлагаемого товара'!#REF!,"")</f>
        <v>#REF!</v>
      </c>
      <c r="I443" s="61" t="e">
        <f>IF(LEN('Описание предлагаемого товара'!#REF!)&gt;0,'Описание предлагаемого товара'!#REF!,"")</f>
        <v>#REF!</v>
      </c>
      <c r="J443" s="38" t="str">
        <f>IFERROR(VLOOKUP(B443,SAP!$A:$E,5,),"")</f>
        <v/>
      </c>
      <c r="K443" s="40" t="str">
        <f t="shared" si="3821"/>
        <v/>
      </c>
      <c r="L443" s="61" t="e">
        <f>IF(LEN('Описание предлагаемого товара'!#REF!)&gt;0,IFERROR('Описание предлагаемого товара'!#REF!*1,""),"")</f>
        <v>#REF!</v>
      </c>
      <c r="M443" s="39" t="str">
        <f>IFERROR(VLOOKUP(B443,SAP!$A:$E,2,),"")</f>
        <v/>
      </c>
      <c r="N443" s="41" t="str">
        <f t="shared" si="3957"/>
        <v/>
      </c>
      <c r="O443" s="39" t="str">
        <f t="shared" si="3808"/>
        <v/>
      </c>
      <c r="P443" s="36" t="e">
        <f>IF(LEN('Описание предлагаемого товара'!#REF!)&gt;0,'Описание предлагаемого товара'!#REF!,"")</f>
        <v>#REF!</v>
      </c>
      <c r="Q44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43" s="37" t="e">
        <f>IF(LEN('Описание предлагаемого товара'!#REF!)&gt;0,'Описание предлагаемого товара'!#REF!,"")</f>
        <v>#REF!</v>
      </c>
      <c r="S443" s="37" t="e">
        <f>IF(LEN('Описание предлагаемого товара'!#REF!)&gt;0,'Описание предлагаемого товара'!#REF!,"")</f>
        <v>#REF!</v>
      </c>
      <c r="T44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43" s="23" t="str">
        <f>IFERROR(VLOOKUP(CI443*1,Обработ.выгрузка_реестра_РФ!$A:$G,6,),"")</f>
        <v/>
      </c>
      <c r="V443" s="61" t="e">
        <f>IF(LEN('Описание предлагаемого товара'!#REF!)&gt;0,'Описание предлагаемого товара'!#REF!,"")</f>
        <v>#REF!</v>
      </c>
      <c r="W443" s="62" t="e">
        <f>IF(LEN('Описание предлагаемого товара'!#REF!)&gt;0,'Описание предлагаемого товара'!#REF!,"")</f>
        <v>#REF!</v>
      </c>
      <c r="X443" s="91" t="e">
        <f t="shared" ref="X443:Y443" si="4237">IFERROR(REPLACE(W443,FIND(CHAR(10),W443,1),1," "),W443)</f>
        <v>#REF!</v>
      </c>
      <c r="Y443" s="91" t="e">
        <f t="shared" si="4237"/>
        <v>#REF!</v>
      </c>
      <c r="Z443" s="91" t="e">
        <f t="shared" si="3823"/>
        <v>#REF!</v>
      </c>
      <c r="AA443" s="91" t="e">
        <f t="shared" si="3824"/>
        <v>#REF!</v>
      </c>
      <c r="AB443" s="91" t="e">
        <f t="shared" si="3825"/>
        <v>#REF!</v>
      </c>
      <c r="AC443" s="91" t="e">
        <f t="shared" ref="AC443:AF443" si="4238">IFERROR(REPLACE(AB443,FIND("  ",AB443,1),2," "),AB443)</f>
        <v>#REF!</v>
      </c>
      <c r="AD443" s="91" t="e">
        <f t="shared" si="4238"/>
        <v>#REF!</v>
      </c>
      <c r="AE443" s="91" t="e">
        <f t="shared" si="4238"/>
        <v>#REF!</v>
      </c>
      <c r="AF443" s="91" t="e">
        <f t="shared" si="4238"/>
        <v>#REF!</v>
      </c>
      <c r="AG443" s="23" t="str">
        <f>IFERROR(VLOOKUP(CI443*1,Обработ.выгрузка_реестра_РФ!$A:$G,4,),"")</f>
        <v/>
      </c>
      <c r="AH443" s="91" t="str">
        <f t="shared" ref="AH443:AI443" si="4239">IFERROR(REPLACE(AG443,FIND("-",AG443,1),1,"*"),AG443)</f>
        <v/>
      </c>
      <c r="AI443" s="91" t="str">
        <f t="shared" si="4239"/>
        <v/>
      </c>
      <c r="AJ443" s="27" t="str">
        <f t="shared" si="3923"/>
        <v/>
      </c>
      <c r="AK443" s="63" t="e">
        <f>IF(LEN('Описание предлагаемого товара'!#REF!)&gt;0,'Описание предлагаемого товара'!#REF!,"")</f>
        <v>#REF!</v>
      </c>
      <c r="AL443" s="91" t="e">
        <f t="shared" ref="AL443:AM443" si="4240">IFERROR(REPLACE(AK443,FIND(CHAR(10),AK443,1),1,""),AK443)</f>
        <v>#REF!</v>
      </c>
      <c r="AM443" s="91" t="e">
        <f t="shared" si="4240"/>
        <v>#REF!</v>
      </c>
      <c r="AN443" s="91" t="e">
        <f t="shared" ref="AN443:AR443" si="4241">IFERROR(REPLACE(AM443,FIND(" ",AM443,1),1,""),AM443)</f>
        <v>#REF!</v>
      </c>
      <c r="AO443" s="91" t="e">
        <f t="shared" si="4241"/>
        <v>#REF!</v>
      </c>
      <c r="AP443" s="91" t="e">
        <f t="shared" si="4241"/>
        <v>#REF!</v>
      </c>
      <c r="AQ443" s="91" t="e">
        <f t="shared" si="4241"/>
        <v>#REF!</v>
      </c>
      <c r="AR443" s="91" t="e">
        <f t="shared" si="4241"/>
        <v>#REF!</v>
      </c>
      <c r="AS443" s="91" t="e">
        <f t="shared" si="3830"/>
        <v>#REF!</v>
      </c>
      <c r="AT443" s="91" t="e">
        <f t="shared" si="3831"/>
        <v>#REF!</v>
      </c>
      <c r="AU443" s="32" t="e">
        <f t="shared" si="3814"/>
        <v>#REF!</v>
      </c>
      <c r="AV443" s="93" t="e">
        <f>'Описание предлагаемого товара'!#REF!</f>
        <v>#REF!</v>
      </c>
      <c r="AW443" s="91" t="e">
        <f>MIN(SEARCH({0,1,2,3,4,5,6,7,8,9},AV443&amp; "0123456789"))</f>
        <v>#REF!</v>
      </c>
      <c r="AX443" s="91" t="str">
        <f t="shared" si="3832"/>
        <v/>
      </c>
      <c r="AY443" s="91" t="str">
        <f t="shared" si="3833"/>
        <v/>
      </c>
      <c r="AZ443" s="91" t="str">
        <f t="shared" si="3834"/>
        <v/>
      </c>
      <c r="BA443" s="91" t="str">
        <f t="shared" si="3835"/>
        <v/>
      </c>
      <c r="BB443" s="91" t="str">
        <f t="shared" si="3836"/>
        <v/>
      </c>
      <c r="BC443" s="91" t="str">
        <f t="shared" si="3837"/>
        <v/>
      </c>
      <c r="BD443" s="91" t="str">
        <f t="shared" si="3838"/>
        <v/>
      </c>
      <c r="BE443" s="91" t="str">
        <f t="shared" si="3839"/>
        <v/>
      </c>
      <c r="BF443" s="91" t="str">
        <f t="shared" si="3840"/>
        <v/>
      </c>
      <c r="BG443" s="91" t="str">
        <f t="shared" si="3841"/>
        <v/>
      </c>
      <c r="BH443" s="91" t="str">
        <f t="shared" si="3842"/>
        <v/>
      </c>
      <c r="BI443" s="91" t="str">
        <f t="shared" si="3843"/>
        <v/>
      </c>
      <c r="BJ443" s="91" t="str">
        <f t="shared" si="3844"/>
        <v/>
      </c>
      <c r="BK443" s="91" t="str">
        <f t="shared" si="3845"/>
        <v/>
      </c>
      <c r="BL443" s="91" t="str">
        <f t="shared" si="3846"/>
        <v/>
      </c>
      <c r="BM443" s="91" t="str">
        <f t="shared" si="3847"/>
        <v/>
      </c>
      <c r="BN443" s="91" t="str">
        <f t="shared" si="3848"/>
        <v/>
      </c>
      <c r="BO443" s="91" t="str">
        <f t="shared" si="3849"/>
        <v/>
      </c>
      <c r="BP443" s="91" t="str">
        <f t="shared" si="3850"/>
        <v/>
      </c>
      <c r="BQ443" s="91" t="str">
        <f t="shared" si="3851"/>
        <v/>
      </c>
      <c r="BR443" s="91" t="str">
        <f t="shared" si="3852"/>
        <v/>
      </c>
      <c r="BS443" s="91" t="str">
        <f t="shared" si="3853"/>
        <v/>
      </c>
      <c r="BT443" s="91" t="str">
        <f t="shared" si="3854"/>
        <v/>
      </c>
      <c r="BU443" s="91" t="str">
        <f t="shared" si="3855"/>
        <v/>
      </c>
      <c r="BV443" s="91" t="str">
        <f t="shared" si="3856"/>
        <v/>
      </c>
      <c r="BW443" s="91" t="str">
        <f t="shared" si="3857"/>
        <v/>
      </c>
      <c r="BX443" s="91" t="str">
        <f t="shared" si="3858"/>
        <v/>
      </c>
      <c r="BY443" s="91" t="str">
        <f t="shared" si="3859"/>
        <v/>
      </c>
      <c r="BZ443" s="91" t="str">
        <f t="shared" si="3860"/>
        <v/>
      </c>
      <c r="CA443" s="91" t="str">
        <f t="shared" si="3861"/>
        <v/>
      </c>
      <c r="CB443" s="91" t="str">
        <f t="shared" si="3862"/>
        <v/>
      </c>
      <c r="CC443" s="91" t="str">
        <f t="shared" si="3863"/>
        <v/>
      </c>
      <c r="CD443" s="91" t="str">
        <f t="shared" si="3864"/>
        <v/>
      </c>
      <c r="CE443" s="91" t="str">
        <f t="shared" si="3865"/>
        <v/>
      </c>
      <c r="CF443" s="91" t="str">
        <f t="shared" si="3866"/>
        <v/>
      </c>
      <c r="CG443" s="91" t="str">
        <f t="shared" si="3867"/>
        <v/>
      </c>
      <c r="CH443" s="91" t="str">
        <f t="shared" si="3868"/>
        <v/>
      </c>
      <c r="CI443" s="91" t="str">
        <f t="shared" si="3869"/>
        <v>нет</v>
      </c>
      <c r="CJ443" s="63" t="e">
        <f>IF(LEN('Описание предлагаемого товара'!#REF!)&gt;0,'Описание предлагаемого товара'!#REF!,"")</f>
        <v>#REF!</v>
      </c>
      <c r="CK443" s="91" t="e">
        <f t="shared" ref="CK443:CL443" si="4242">IFERROR(REPLACE(CJ443,FIND(CHAR(10),CJ443,1),1,""),CJ443)</f>
        <v>#REF!</v>
      </c>
      <c r="CL443" s="91" t="e">
        <f t="shared" si="4242"/>
        <v>#REF!</v>
      </c>
      <c r="CM443" s="91" t="e">
        <f t="shared" si="3871"/>
        <v>#REF!</v>
      </c>
      <c r="CN443" s="91" t="e">
        <f t="shared" si="3872"/>
        <v>#REF!</v>
      </c>
      <c r="CO443" s="91" t="e">
        <f t="shared" si="3873"/>
        <v>#REF!</v>
      </c>
      <c r="CP443" s="90" t="e">
        <f>IF(AU443="Не указан реестровый номер (мера нац.режима Запрет)","",IF(CI443="нет","",IF(CU443="да","исключение(не смотрим баллы)",IFERROR(IF(CI443*1&gt;0,IFERROR(IF(VLOOKUP(CI443*1,Обработ.выгрузка_реестра_РФ!$A:$G,7,)=0,"Баллы не установлены",VLOOKUP(CI443*1,Обработ.выгрузка_реестра_РФ!$A:$G,7,)),IF(LEN(CI443)&gt;14,"","нет номера в реестре РФ")),""),IF(LEN(CI443)=0,"","Некорректный реестровый номер")))))</f>
        <v>#REF!</v>
      </c>
      <c r="CQ443" s="33" t="e">
        <f>IF(LEN(C443)&gt;0,IFERROR(IF(LEN(H443)&gt;0,IF(LEN(VLOOKUP(H443,'исключения(не_смотрим_баллы)'!$A:$C,1,))&gt;0,"да","нет"),"не введен ОКПД2"),"нет"),"")</f>
        <v>#REF!</v>
      </c>
      <c r="CR443" s="33" t="e">
        <f ca="1">IF(CQ443="да",IF(TODAY()&lt;VLOOKUP(H443,'исключения(не_смотрим_баллы)'!$A:$C,3,),"да","нет"),"")</f>
        <v>#REF!</v>
      </c>
      <c r="CS443" s="33" t="str">
        <f>IFERROR(IF(CQ443="да",IF(VLOOKUP(CI443*1,Обработ.выгрузка_реестра_РФ!$A:$G,2,)&lt;VLOOKUP(H443,'исключения(не_смотрим_баллы)'!$A:$C,2,),"да","нет"),""),"")</f>
        <v/>
      </c>
      <c r="CT443" s="24"/>
      <c r="CU443" s="33" t="e">
        <f t="shared" si="3885"/>
        <v>#REF!</v>
      </c>
      <c r="CV443" s="91" t="e">
        <f t="shared" si="3886"/>
        <v>#REF!</v>
      </c>
      <c r="CW443" s="27" t="e">
        <f t="shared" si="3887"/>
        <v>#REF!</v>
      </c>
      <c r="CX443" s="26" t="e">
        <f t="shared" si="3816"/>
        <v>#REF!</v>
      </c>
      <c r="CY443" s="64" t="e">
        <f>IF(LEN('Описание предлагаемого товара'!#REF!)&gt;0,'Описание предлагаемого товара'!#REF!,"")</f>
        <v>#REF!</v>
      </c>
      <c r="CZ443" s="95" t="e">
        <f t="shared" si="3874"/>
        <v>#REF!</v>
      </c>
      <c r="DA443" s="95" t="e">
        <f t="shared" ref="DA443" si="4243">IFERROR(REPLACE(CZ443,FIND(" ",CZ443,1),1,""),CZ443)</f>
        <v>#REF!</v>
      </c>
      <c r="DB443" s="95" t="e">
        <f t="shared" si="3818"/>
        <v>#REF!</v>
      </c>
      <c r="DC443" s="95" t="e">
        <f t="shared" ref="DC443:DD443" si="4244">IFERROR(REPLACE(DB443,FIND("г.",DB443,1),2,""),DB443)</f>
        <v>#REF!</v>
      </c>
      <c r="DD443" s="95" t="e">
        <f t="shared" si="4244"/>
        <v>#REF!</v>
      </c>
      <c r="DE443" s="95" t="e">
        <f t="shared" ref="DE443:DF443" si="4245">IFERROR(REPLACE(DD443,FIND("г",DD443,1),1,""),DD443)</f>
        <v>#REF!</v>
      </c>
      <c r="DF443" s="95" t="e">
        <f t="shared" si="4245"/>
        <v>#REF!</v>
      </c>
      <c r="DG443" s="95" t="e">
        <f t="shared" si="3891"/>
        <v>#REF!</v>
      </c>
      <c r="DH443" s="25" t="str">
        <f>IFERROR(VLOOKUP(CI443*1,Обработ.выгрузка_реестра_РФ!$A:$G,5,),"")</f>
        <v/>
      </c>
      <c r="DI443" s="27" t="str">
        <f t="shared" si="3901"/>
        <v/>
      </c>
      <c r="DJ443" s="27" t="str">
        <f t="shared" ca="1" si="3878"/>
        <v/>
      </c>
      <c r="DK443" s="63" t="e">
        <f>IF(LEN('Описание предлагаемого товара'!#REF!)&gt;0,'Описание предлагаемого товара'!#REF!,"")</f>
        <v>#REF!</v>
      </c>
      <c r="DL443" s="63" t="e">
        <f>IF(LEN('Описание предлагаемого товара'!#REF!)&gt;0,'Описание предлагаемого товара'!#REF!,"")</f>
        <v>#REF!</v>
      </c>
      <c r="DM443" s="32"/>
    </row>
    <row r="444" spans="1:117" ht="48.75" customHeight="1" x14ac:dyDescent="0.25">
      <c r="A444" s="61" t="e">
        <f>IF(LEN('Описание предлагаемого товара'!#REF!)&gt;0,'Описание предлагаемого товара'!#REF!,"")</f>
        <v>#REF!</v>
      </c>
      <c r="B444" s="65" t="e">
        <f>IF(LEN('Описание предлагаемого товара'!#REF!)&gt;0,'Описание предлагаемого товара'!#REF!,"")</f>
        <v>#REF!</v>
      </c>
      <c r="C444" s="61" t="e">
        <f>IF(LEN('Описание предлагаемого товара'!#REF!)&gt;0,'Описание предлагаемого товара'!#REF!,"")</f>
        <v>#REF!</v>
      </c>
      <c r="D444" s="61" t="e">
        <f>IF(LEN('Описание предлагаемого товара'!#REF!)&gt;0,'Описание предлагаемого товара'!#REF!,"")</f>
        <v>#REF!</v>
      </c>
      <c r="E444" s="61" t="e">
        <f>IF(LEN('Описание предлагаемого товара'!#REF!)&gt;0,'Описание предлагаемого товара'!#REF!,"")</f>
        <v>#REF!</v>
      </c>
      <c r="F444" s="61" t="e">
        <f>IF(LEN('Описание предлагаемого товара'!#REF!)&gt;0,'Описание предлагаемого товара'!#REF!,"")</f>
        <v>#REF!</v>
      </c>
      <c r="G444" s="61" t="e">
        <f>IF(LEN('Описание предлагаемого товара'!#REF!)&gt;0,'Описание предлагаемого товара'!#REF!,"")</f>
        <v>#REF!</v>
      </c>
      <c r="H444" s="61" t="e">
        <f>IF(LEN('Описание предлагаемого товара'!#REF!)&gt;0,'Описание предлагаемого товара'!#REF!,"")</f>
        <v>#REF!</v>
      </c>
      <c r="I444" s="61" t="e">
        <f>IF(LEN('Описание предлагаемого товара'!#REF!)&gt;0,'Описание предлагаемого товара'!#REF!,"")</f>
        <v>#REF!</v>
      </c>
      <c r="J444" s="38" t="str">
        <f>IFERROR(VLOOKUP(B444,SAP!$A:$E,5,),"")</f>
        <v/>
      </c>
      <c r="K444" s="40" t="str">
        <f t="shared" si="3821"/>
        <v/>
      </c>
      <c r="L444" s="61" t="e">
        <f>IF(LEN('Описание предлагаемого товара'!#REF!)&gt;0,IFERROR('Описание предлагаемого товара'!#REF!*1,""),"")</f>
        <v>#REF!</v>
      </c>
      <c r="M444" s="39" t="str">
        <f>IFERROR(VLOOKUP(B444,SAP!$A:$E,2,),"")</f>
        <v/>
      </c>
      <c r="N444" s="41" t="str">
        <f t="shared" si="3957"/>
        <v/>
      </c>
      <c r="O444" s="39" t="str">
        <f t="shared" si="3808"/>
        <v/>
      </c>
      <c r="P444" s="36" t="e">
        <f>IF(LEN('Описание предлагаемого товара'!#REF!)&gt;0,'Описание предлагаемого товара'!#REF!,"")</f>
        <v>#REF!</v>
      </c>
      <c r="Q44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44" s="37" t="e">
        <f>IF(LEN('Описание предлагаемого товара'!#REF!)&gt;0,'Описание предлагаемого товара'!#REF!,"")</f>
        <v>#REF!</v>
      </c>
      <c r="S444" s="37" t="e">
        <f>IF(LEN('Описание предлагаемого товара'!#REF!)&gt;0,'Описание предлагаемого товара'!#REF!,"")</f>
        <v>#REF!</v>
      </c>
      <c r="T44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44" s="23" t="str">
        <f>IFERROR(VLOOKUP(CI444*1,Обработ.выгрузка_реестра_РФ!$A:$G,6,),"")</f>
        <v/>
      </c>
      <c r="V444" s="61" t="e">
        <f>IF(LEN('Описание предлагаемого товара'!#REF!)&gt;0,'Описание предлагаемого товара'!#REF!,"")</f>
        <v>#REF!</v>
      </c>
      <c r="W444" s="62" t="e">
        <f>IF(LEN('Описание предлагаемого товара'!#REF!)&gt;0,'Описание предлагаемого товара'!#REF!,"")</f>
        <v>#REF!</v>
      </c>
      <c r="X444" s="91" t="e">
        <f t="shared" ref="X444:Y444" si="4246">IFERROR(REPLACE(W444,FIND(CHAR(10),W444,1),1," "),W444)</f>
        <v>#REF!</v>
      </c>
      <c r="Y444" s="91" t="e">
        <f t="shared" si="4246"/>
        <v>#REF!</v>
      </c>
      <c r="Z444" s="91" t="e">
        <f t="shared" si="3823"/>
        <v>#REF!</v>
      </c>
      <c r="AA444" s="91" t="e">
        <f t="shared" si="3824"/>
        <v>#REF!</v>
      </c>
      <c r="AB444" s="91" t="e">
        <f t="shared" si="3825"/>
        <v>#REF!</v>
      </c>
      <c r="AC444" s="91" t="e">
        <f t="shared" ref="AC444:AF444" si="4247">IFERROR(REPLACE(AB444,FIND("  ",AB444,1),2," "),AB444)</f>
        <v>#REF!</v>
      </c>
      <c r="AD444" s="91" t="e">
        <f t="shared" si="4247"/>
        <v>#REF!</v>
      </c>
      <c r="AE444" s="91" t="e">
        <f t="shared" si="4247"/>
        <v>#REF!</v>
      </c>
      <c r="AF444" s="91" t="e">
        <f t="shared" si="4247"/>
        <v>#REF!</v>
      </c>
      <c r="AG444" s="23" t="str">
        <f>IFERROR(VLOOKUP(CI444*1,Обработ.выгрузка_реестра_РФ!$A:$G,4,),"")</f>
        <v/>
      </c>
      <c r="AH444" s="91" t="str">
        <f t="shared" ref="AH444:AI444" si="4248">IFERROR(REPLACE(AG444,FIND("-",AG444,1),1,"*"),AG444)</f>
        <v/>
      </c>
      <c r="AI444" s="91" t="str">
        <f t="shared" si="4248"/>
        <v/>
      </c>
      <c r="AJ444" s="27" t="str">
        <f t="shared" si="3923"/>
        <v/>
      </c>
      <c r="AK444" s="63" t="e">
        <f>IF(LEN('Описание предлагаемого товара'!#REF!)&gt;0,'Описание предлагаемого товара'!#REF!,"")</f>
        <v>#REF!</v>
      </c>
      <c r="AL444" s="91" t="e">
        <f t="shared" ref="AL444:AM444" si="4249">IFERROR(REPLACE(AK444,FIND(CHAR(10),AK444,1),1,""),AK444)</f>
        <v>#REF!</v>
      </c>
      <c r="AM444" s="91" t="e">
        <f t="shared" si="4249"/>
        <v>#REF!</v>
      </c>
      <c r="AN444" s="91" t="e">
        <f t="shared" ref="AN444:AR444" si="4250">IFERROR(REPLACE(AM444,FIND(" ",AM444,1),1,""),AM444)</f>
        <v>#REF!</v>
      </c>
      <c r="AO444" s="91" t="e">
        <f t="shared" si="4250"/>
        <v>#REF!</v>
      </c>
      <c r="AP444" s="91" t="e">
        <f t="shared" si="4250"/>
        <v>#REF!</v>
      </c>
      <c r="AQ444" s="91" t="e">
        <f t="shared" si="4250"/>
        <v>#REF!</v>
      </c>
      <c r="AR444" s="91" t="e">
        <f t="shared" si="4250"/>
        <v>#REF!</v>
      </c>
      <c r="AS444" s="91" t="e">
        <f t="shared" si="3830"/>
        <v>#REF!</v>
      </c>
      <c r="AT444" s="91" t="e">
        <f t="shared" si="3831"/>
        <v>#REF!</v>
      </c>
      <c r="AU444" s="32" t="e">
        <f t="shared" si="3814"/>
        <v>#REF!</v>
      </c>
      <c r="AV444" s="93" t="e">
        <f>'Описание предлагаемого товара'!#REF!</f>
        <v>#REF!</v>
      </c>
      <c r="AW444" s="91" t="e">
        <f>MIN(SEARCH({0,1,2,3,4,5,6,7,8,9},AV444&amp; "0123456789"))</f>
        <v>#REF!</v>
      </c>
      <c r="AX444" s="91" t="str">
        <f t="shared" si="3832"/>
        <v/>
      </c>
      <c r="AY444" s="91" t="str">
        <f t="shared" si="3833"/>
        <v/>
      </c>
      <c r="AZ444" s="91" t="str">
        <f t="shared" si="3834"/>
        <v/>
      </c>
      <c r="BA444" s="91" t="str">
        <f t="shared" si="3835"/>
        <v/>
      </c>
      <c r="BB444" s="91" t="str">
        <f t="shared" si="3836"/>
        <v/>
      </c>
      <c r="BC444" s="91" t="str">
        <f t="shared" si="3837"/>
        <v/>
      </c>
      <c r="BD444" s="91" t="str">
        <f t="shared" si="3838"/>
        <v/>
      </c>
      <c r="BE444" s="91" t="str">
        <f t="shared" si="3839"/>
        <v/>
      </c>
      <c r="BF444" s="91" t="str">
        <f t="shared" si="3840"/>
        <v/>
      </c>
      <c r="BG444" s="91" t="str">
        <f t="shared" si="3841"/>
        <v/>
      </c>
      <c r="BH444" s="91" t="str">
        <f t="shared" si="3842"/>
        <v/>
      </c>
      <c r="BI444" s="91" t="str">
        <f t="shared" si="3843"/>
        <v/>
      </c>
      <c r="BJ444" s="91" t="str">
        <f t="shared" si="3844"/>
        <v/>
      </c>
      <c r="BK444" s="91" t="str">
        <f t="shared" si="3845"/>
        <v/>
      </c>
      <c r="BL444" s="91" t="str">
        <f t="shared" si="3846"/>
        <v/>
      </c>
      <c r="BM444" s="91" t="str">
        <f t="shared" si="3847"/>
        <v/>
      </c>
      <c r="BN444" s="91" t="str">
        <f t="shared" si="3848"/>
        <v/>
      </c>
      <c r="BO444" s="91" t="str">
        <f t="shared" si="3849"/>
        <v/>
      </c>
      <c r="BP444" s="91" t="str">
        <f t="shared" si="3850"/>
        <v/>
      </c>
      <c r="BQ444" s="91" t="str">
        <f t="shared" si="3851"/>
        <v/>
      </c>
      <c r="BR444" s="91" t="str">
        <f t="shared" si="3852"/>
        <v/>
      </c>
      <c r="BS444" s="91" t="str">
        <f t="shared" si="3853"/>
        <v/>
      </c>
      <c r="BT444" s="91" t="str">
        <f t="shared" si="3854"/>
        <v/>
      </c>
      <c r="BU444" s="91" t="str">
        <f t="shared" si="3855"/>
        <v/>
      </c>
      <c r="BV444" s="91" t="str">
        <f t="shared" si="3856"/>
        <v/>
      </c>
      <c r="BW444" s="91" t="str">
        <f t="shared" si="3857"/>
        <v/>
      </c>
      <c r="BX444" s="91" t="str">
        <f t="shared" si="3858"/>
        <v/>
      </c>
      <c r="BY444" s="91" t="str">
        <f t="shared" si="3859"/>
        <v/>
      </c>
      <c r="BZ444" s="91" t="str">
        <f t="shared" si="3860"/>
        <v/>
      </c>
      <c r="CA444" s="91" t="str">
        <f t="shared" si="3861"/>
        <v/>
      </c>
      <c r="CB444" s="91" t="str">
        <f t="shared" si="3862"/>
        <v/>
      </c>
      <c r="CC444" s="91" t="str">
        <f t="shared" si="3863"/>
        <v/>
      </c>
      <c r="CD444" s="91" t="str">
        <f t="shared" si="3864"/>
        <v/>
      </c>
      <c r="CE444" s="91" t="str">
        <f t="shared" si="3865"/>
        <v/>
      </c>
      <c r="CF444" s="91" t="str">
        <f t="shared" si="3866"/>
        <v/>
      </c>
      <c r="CG444" s="91" t="str">
        <f t="shared" si="3867"/>
        <v/>
      </c>
      <c r="CH444" s="91" t="str">
        <f t="shared" si="3868"/>
        <v/>
      </c>
      <c r="CI444" s="91" t="str">
        <f t="shared" si="3869"/>
        <v>нет</v>
      </c>
      <c r="CJ444" s="63" t="e">
        <f>IF(LEN('Описание предлагаемого товара'!#REF!)&gt;0,'Описание предлагаемого товара'!#REF!,"")</f>
        <v>#REF!</v>
      </c>
      <c r="CK444" s="91" t="e">
        <f t="shared" ref="CK444:CL444" si="4251">IFERROR(REPLACE(CJ444,FIND(CHAR(10),CJ444,1),1,""),CJ444)</f>
        <v>#REF!</v>
      </c>
      <c r="CL444" s="91" t="e">
        <f t="shared" si="4251"/>
        <v>#REF!</v>
      </c>
      <c r="CM444" s="91" t="e">
        <f t="shared" si="3871"/>
        <v>#REF!</v>
      </c>
      <c r="CN444" s="91" t="e">
        <f t="shared" si="3872"/>
        <v>#REF!</v>
      </c>
      <c r="CO444" s="91" t="e">
        <f t="shared" si="3873"/>
        <v>#REF!</v>
      </c>
      <c r="CP444" s="90" t="e">
        <f>IF(AU444="Не указан реестровый номер (мера нац.режима Запрет)","",IF(CI444="нет","",IF(CU444="да","исключение(не смотрим баллы)",IFERROR(IF(CI444*1&gt;0,IFERROR(IF(VLOOKUP(CI444*1,Обработ.выгрузка_реестра_РФ!$A:$G,7,)=0,"Баллы не установлены",VLOOKUP(CI444*1,Обработ.выгрузка_реестра_РФ!$A:$G,7,)),IF(LEN(CI444)&gt;14,"","нет номера в реестре РФ")),""),IF(LEN(CI444)=0,"","Некорректный реестровый номер")))))</f>
        <v>#REF!</v>
      </c>
      <c r="CQ444" s="33" t="e">
        <f>IF(LEN(C444)&gt;0,IFERROR(IF(LEN(H444)&gt;0,IF(LEN(VLOOKUP(H444,'исключения(не_смотрим_баллы)'!$A:$C,1,))&gt;0,"да","нет"),"не введен ОКПД2"),"нет"),"")</f>
        <v>#REF!</v>
      </c>
      <c r="CR444" s="33" t="e">
        <f ca="1">IF(CQ444="да",IF(TODAY()&lt;VLOOKUP(H444,'исключения(не_смотрим_баллы)'!$A:$C,3,),"да","нет"),"")</f>
        <v>#REF!</v>
      </c>
      <c r="CS444" s="33" t="str">
        <f>IFERROR(IF(CQ444="да",IF(VLOOKUP(CI444*1,Обработ.выгрузка_реестра_РФ!$A:$G,2,)&lt;VLOOKUP(H444,'исключения(не_смотрим_баллы)'!$A:$C,2,),"да","нет"),""),"")</f>
        <v/>
      </c>
      <c r="CT444" s="24"/>
      <c r="CU444" s="33" t="e">
        <f t="shared" si="3885"/>
        <v>#REF!</v>
      </c>
      <c r="CV444" s="91" t="e">
        <f t="shared" si="3886"/>
        <v>#REF!</v>
      </c>
      <c r="CW444" s="27" t="e">
        <f t="shared" si="3887"/>
        <v>#REF!</v>
      </c>
      <c r="CX444" s="26" t="e">
        <f t="shared" si="3816"/>
        <v>#REF!</v>
      </c>
      <c r="CY444" s="64" t="e">
        <f>IF(LEN('Описание предлагаемого товара'!#REF!)&gt;0,'Описание предлагаемого товара'!#REF!,"")</f>
        <v>#REF!</v>
      </c>
      <c r="CZ444" s="95" t="e">
        <f t="shared" si="3874"/>
        <v>#REF!</v>
      </c>
      <c r="DA444" s="95" t="e">
        <f t="shared" ref="DA444" si="4252">IFERROR(REPLACE(CZ444,FIND(" ",CZ444,1),1,""),CZ444)</f>
        <v>#REF!</v>
      </c>
      <c r="DB444" s="95" t="e">
        <f t="shared" si="3818"/>
        <v>#REF!</v>
      </c>
      <c r="DC444" s="95" t="e">
        <f t="shared" ref="DC444:DD444" si="4253">IFERROR(REPLACE(DB444,FIND("г.",DB444,1),2,""),DB444)</f>
        <v>#REF!</v>
      </c>
      <c r="DD444" s="95" t="e">
        <f t="shared" si="4253"/>
        <v>#REF!</v>
      </c>
      <c r="DE444" s="95" t="e">
        <f t="shared" ref="DE444:DF444" si="4254">IFERROR(REPLACE(DD444,FIND("г",DD444,1),1,""),DD444)</f>
        <v>#REF!</v>
      </c>
      <c r="DF444" s="95" t="e">
        <f t="shared" si="4254"/>
        <v>#REF!</v>
      </c>
      <c r="DG444" s="95" t="e">
        <f t="shared" si="3891"/>
        <v>#REF!</v>
      </c>
      <c r="DH444" s="25" t="str">
        <f>IFERROR(VLOOKUP(CI444*1,Обработ.выгрузка_реестра_РФ!$A:$G,5,),"")</f>
        <v/>
      </c>
      <c r="DI444" s="27" t="str">
        <f t="shared" si="3901"/>
        <v/>
      </c>
      <c r="DJ444" s="27" t="str">
        <f t="shared" ca="1" si="3878"/>
        <v/>
      </c>
      <c r="DK444" s="63" t="e">
        <f>IF(LEN('Описание предлагаемого товара'!#REF!)&gt;0,'Описание предлагаемого товара'!#REF!,"")</f>
        <v>#REF!</v>
      </c>
      <c r="DL444" s="63" t="e">
        <f>IF(LEN('Описание предлагаемого товара'!#REF!)&gt;0,'Описание предлагаемого товара'!#REF!,"")</f>
        <v>#REF!</v>
      </c>
      <c r="DM444" s="32"/>
    </row>
    <row r="445" spans="1:117" ht="48.75" customHeight="1" x14ac:dyDescent="0.25">
      <c r="A445" s="61" t="e">
        <f>IF(LEN('Описание предлагаемого товара'!#REF!)&gt;0,'Описание предлагаемого товара'!#REF!,"")</f>
        <v>#REF!</v>
      </c>
      <c r="B445" s="65" t="e">
        <f>IF(LEN('Описание предлагаемого товара'!#REF!)&gt;0,'Описание предлагаемого товара'!#REF!,"")</f>
        <v>#REF!</v>
      </c>
      <c r="C445" s="61" t="e">
        <f>IF(LEN('Описание предлагаемого товара'!#REF!)&gt;0,'Описание предлагаемого товара'!#REF!,"")</f>
        <v>#REF!</v>
      </c>
      <c r="D445" s="61" t="e">
        <f>IF(LEN('Описание предлагаемого товара'!#REF!)&gt;0,'Описание предлагаемого товара'!#REF!,"")</f>
        <v>#REF!</v>
      </c>
      <c r="E445" s="61" t="e">
        <f>IF(LEN('Описание предлагаемого товара'!#REF!)&gt;0,'Описание предлагаемого товара'!#REF!,"")</f>
        <v>#REF!</v>
      </c>
      <c r="F445" s="61" t="e">
        <f>IF(LEN('Описание предлагаемого товара'!#REF!)&gt;0,'Описание предлагаемого товара'!#REF!,"")</f>
        <v>#REF!</v>
      </c>
      <c r="G445" s="61" t="e">
        <f>IF(LEN('Описание предлагаемого товара'!#REF!)&gt;0,'Описание предлагаемого товара'!#REF!,"")</f>
        <v>#REF!</v>
      </c>
      <c r="H445" s="61" t="e">
        <f>IF(LEN('Описание предлагаемого товара'!#REF!)&gt;0,'Описание предлагаемого товара'!#REF!,"")</f>
        <v>#REF!</v>
      </c>
      <c r="I445" s="61" t="e">
        <f>IF(LEN('Описание предлагаемого товара'!#REF!)&gt;0,'Описание предлагаемого товара'!#REF!,"")</f>
        <v>#REF!</v>
      </c>
      <c r="J445" s="38" t="str">
        <f>IFERROR(VLOOKUP(B445,SAP!$A:$E,5,),"")</f>
        <v/>
      </c>
      <c r="K445" s="40" t="str">
        <f t="shared" si="3821"/>
        <v/>
      </c>
      <c r="L445" s="61" t="e">
        <f>IF(LEN('Описание предлагаемого товара'!#REF!)&gt;0,IFERROR('Описание предлагаемого товара'!#REF!*1,""),"")</f>
        <v>#REF!</v>
      </c>
      <c r="M445" s="39" t="str">
        <f>IFERROR(VLOOKUP(B445,SAP!$A:$E,2,),"")</f>
        <v/>
      </c>
      <c r="N445" s="41" t="str">
        <f t="shared" si="3957"/>
        <v/>
      </c>
      <c r="O445" s="39" t="str">
        <f t="shared" si="3808"/>
        <v/>
      </c>
      <c r="P445" s="36" t="e">
        <f>IF(LEN('Описание предлагаемого товара'!#REF!)&gt;0,'Описание предлагаемого товара'!#REF!,"")</f>
        <v>#REF!</v>
      </c>
      <c r="Q44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45" s="37" t="e">
        <f>IF(LEN('Описание предлагаемого товара'!#REF!)&gt;0,'Описание предлагаемого товара'!#REF!,"")</f>
        <v>#REF!</v>
      </c>
      <c r="S445" s="37" t="e">
        <f>IF(LEN('Описание предлагаемого товара'!#REF!)&gt;0,'Описание предлагаемого товара'!#REF!,"")</f>
        <v>#REF!</v>
      </c>
      <c r="T44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45" s="23" t="str">
        <f>IFERROR(VLOOKUP(CI445*1,Обработ.выгрузка_реестра_РФ!$A:$G,6,),"")</f>
        <v/>
      </c>
      <c r="V445" s="61" t="e">
        <f>IF(LEN('Описание предлагаемого товара'!#REF!)&gt;0,'Описание предлагаемого товара'!#REF!,"")</f>
        <v>#REF!</v>
      </c>
      <c r="W445" s="62" t="e">
        <f>IF(LEN('Описание предлагаемого товара'!#REF!)&gt;0,'Описание предлагаемого товара'!#REF!,"")</f>
        <v>#REF!</v>
      </c>
      <c r="X445" s="91" t="e">
        <f t="shared" ref="X445:Y445" si="4255">IFERROR(REPLACE(W445,FIND(CHAR(10),W445,1),1," "),W445)</f>
        <v>#REF!</v>
      </c>
      <c r="Y445" s="91" t="e">
        <f t="shared" si="4255"/>
        <v>#REF!</v>
      </c>
      <c r="Z445" s="91" t="e">
        <f t="shared" si="3823"/>
        <v>#REF!</v>
      </c>
      <c r="AA445" s="91" t="e">
        <f t="shared" si="3824"/>
        <v>#REF!</v>
      </c>
      <c r="AB445" s="91" t="e">
        <f t="shared" si="3825"/>
        <v>#REF!</v>
      </c>
      <c r="AC445" s="91" t="e">
        <f t="shared" ref="AC445:AF445" si="4256">IFERROR(REPLACE(AB445,FIND("  ",AB445,1),2," "),AB445)</f>
        <v>#REF!</v>
      </c>
      <c r="AD445" s="91" t="e">
        <f t="shared" si="4256"/>
        <v>#REF!</v>
      </c>
      <c r="AE445" s="91" t="e">
        <f t="shared" si="4256"/>
        <v>#REF!</v>
      </c>
      <c r="AF445" s="91" t="e">
        <f t="shared" si="4256"/>
        <v>#REF!</v>
      </c>
      <c r="AG445" s="23" t="str">
        <f>IFERROR(VLOOKUP(CI445*1,Обработ.выгрузка_реестра_РФ!$A:$G,4,),"")</f>
        <v/>
      </c>
      <c r="AH445" s="91" t="str">
        <f t="shared" ref="AH445:AI445" si="4257">IFERROR(REPLACE(AG445,FIND("-",AG445,1),1,"*"),AG445)</f>
        <v/>
      </c>
      <c r="AI445" s="91" t="str">
        <f t="shared" si="4257"/>
        <v/>
      </c>
      <c r="AJ445" s="27" t="str">
        <f t="shared" si="3923"/>
        <v/>
      </c>
      <c r="AK445" s="63" t="e">
        <f>IF(LEN('Описание предлагаемого товара'!#REF!)&gt;0,'Описание предлагаемого товара'!#REF!,"")</f>
        <v>#REF!</v>
      </c>
      <c r="AL445" s="91" t="e">
        <f t="shared" ref="AL445:AM445" si="4258">IFERROR(REPLACE(AK445,FIND(CHAR(10),AK445,1),1,""),AK445)</f>
        <v>#REF!</v>
      </c>
      <c r="AM445" s="91" t="e">
        <f t="shared" si="4258"/>
        <v>#REF!</v>
      </c>
      <c r="AN445" s="91" t="e">
        <f t="shared" ref="AN445:AR445" si="4259">IFERROR(REPLACE(AM445,FIND(" ",AM445,1),1,""),AM445)</f>
        <v>#REF!</v>
      </c>
      <c r="AO445" s="91" t="e">
        <f t="shared" si="4259"/>
        <v>#REF!</v>
      </c>
      <c r="AP445" s="91" t="e">
        <f t="shared" si="4259"/>
        <v>#REF!</v>
      </c>
      <c r="AQ445" s="91" t="e">
        <f t="shared" si="4259"/>
        <v>#REF!</v>
      </c>
      <c r="AR445" s="91" t="e">
        <f t="shared" si="4259"/>
        <v>#REF!</v>
      </c>
      <c r="AS445" s="91" t="e">
        <f t="shared" si="3830"/>
        <v>#REF!</v>
      </c>
      <c r="AT445" s="91" t="e">
        <f t="shared" si="3831"/>
        <v>#REF!</v>
      </c>
      <c r="AU445" s="32" t="e">
        <f t="shared" si="3814"/>
        <v>#REF!</v>
      </c>
      <c r="AV445" s="93" t="e">
        <f>'Описание предлагаемого товара'!#REF!</f>
        <v>#REF!</v>
      </c>
      <c r="AW445" s="91" t="e">
        <f>MIN(SEARCH({0,1,2,3,4,5,6,7,8,9},AV445&amp; "0123456789"))</f>
        <v>#REF!</v>
      </c>
      <c r="AX445" s="91" t="str">
        <f t="shared" si="3832"/>
        <v/>
      </c>
      <c r="AY445" s="91" t="str">
        <f t="shared" si="3833"/>
        <v/>
      </c>
      <c r="AZ445" s="91" t="str">
        <f t="shared" si="3834"/>
        <v/>
      </c>
      <c r="BA445" s="91" t="str">
        <f t="shared" si="3835"/>
        <v/>
      </c>
      <c r="BB445" s="91" t="str">
        <f t="shared" si="3836"/>
        <v/>
      </c>
      <c r="BC445" s="91" t="str">
        <f t="shared" si="3837"/>
        <v/>
      </c>
      <c r="BD445" s="91" t="str">
        <f t="shared" si="3838"/>
        <v/>
      </c>
      <c r="BE445" s="91" t="str">
        <f t="shared" si="3839"/>
        <v/>
      </c>
      <c r="BF445" s="91" t="str">
        <f t="shared" si="3840"/>
        <v/>
      </c>
      <c r="BG445" s="91" t="str">
        <f t="shared" si="3841"/>
        <v/>
      </c>
      <c r="BH445" s="91" t="str">
        <f t="shared" si="3842"/>
        <v/>
      </c>
      <c r="BI445" s="91" t="str">
        <f t="shared" si="3843"/>
        <v/>
      </c>
      <c r="BJ445" s="91" t="str">
        <f t="shared" si="3844"/>
        <v/>
      </c>
      <c r="BK445" s="91" t="str">
        <f t="shared" si="3845"/>
        <v/>
      </c>
      <c r="BL445" s="91" t="str">
        <f t="shared" si="3846"/>
        <v/>
      </c>
      <c r="BM445" s="91" t="str">
        <f t="shared" si="3847"/>
        <v/>
      </c>
      <c r="BN445" s="91" t="str">
        <f t="shared" si="3848"/>
        <v/>
      </c>
      <c r="BO445" s="91" t="str">
        <f t="shared" si="3849"/>
        <v/>
      </c>
      <c r="BP445" s="91" t="str">
        <f t="shared" si="3850"/>
        <v/>
      </c>
      <c r="BQ445" s="91" t="str">
        <f t="shared" si="3851"/>
        <v/>
      </c>
      <c r="BR445" s="91" t="str">
        <f t="shared" si="3852"/>
        <v/>
      </c>
      <c r="BS445" s="91" t="str">
        <f t="shared" si="3853"/>
        <v/>
      </c>
      <c r="BT445" s="91" t="str">
        <f t="shared" si="3854"/>
        <v/>
      </c>
      <c r="BU445" s="91" t="str">
        <f t="shared" si="3855"/>
        <v/>
      </c>
      <c r="BV445" s="91" t="str">
        <f t="shared" si="3856"/>
        <v/>
      </c>
      <c r="BW445" s="91" t="str">
        <f t="shared" si="3857"/>
        <v/>
      </c>
      <c r="BX445" s="91" t="str">
        <f t="shared" si="3858"/>
        <v/>
      </c>
      <c r="BY445" s="91" t="str">
        <f t="shared" si="3859"/>
        <v/>
      </c>
      <c r="BZ445" s="91" t="str">
        <f t="shared" si="3860"/>
        <v/>
      </c>
      <c r="CA445" s="91" t="str">
        <f t="shared" si="3861"/>
        <v/>
      </c>
      <c r="CB445" s="91" t="str">
        <f t="shared" si="3862"/>
        <v/>
      </c>
      <c r="CC445" s="91" t="str">
        <f t="shared" si="3863"/>
        <v/>
      </c>
      <c r="CD445" s="91" t="str">
        <f t="shared" si="3864"/>
        <v/>
      </c>
      <c r="CE445" s="91" t="str">
        <f t="shared" si="3865"/>
        <v/>
      </c>
      <c r="CF445" s="91" t="str">
        <f t="shared" si="3866"/>
        <v/>
      </c>
      <c r="CG445" s="91" t="str">
        <f t="shared" si="3867"/>
        <v/>
      </c>
      <c r="CH445" s="91" t="str">
        <f t="shared" si="3868"/>
        <v/>
      </c>
      <c r="CI445" s="91" t="str">
        <f t="shared" si="3869"/>
        <v>нет</v>
      </c>
      <c r="CJ445" s="63" t="e">
        <f>IF(LEN('Описание предлагаемого товара'!#REF!)&gt;0,'Описание предлагаемого товара'!#REF!,"")</f>
        <v>#REF!</v>
      </c>
      <c r="CK445" s="91" t="e">
        <f t="shared" ref="CK445:CL445" si="4260">IFERROR(REPLACE(CJ445,FIND(CHAR(10),CJ445,1),1,""),CJ445)</f>
        <v>#REF!</v>
      </c>
      <c r="CL445" s="91" t="e">
        <f t="shared" si="4260"/>
        <v>#REF!</v>
      </c>
      <c r="CM445" s="91" t="e">
        <f t="shared" si="3871"/>
        <v>#REF!</v>
      </c>
      <c r="CN445" s="91" t="e">
        <f t="shared" si="3872"/>
        <v>#REF!</v>
      </c>
      <c r="CO445" s="91" t="e">
        <f t="shared" si="3873"/>
        <v>#REF!</v>
      </c>
      <c r="CP445" s="90" t="e">
        <f>IF(AU445="Не указан реестровый номер (мера нац.режима Запрет)","",IF(CI445="нет","",IF(CU445="да","исключение(не смотрим баллы)",IFERROR(IF(CI445*1&gt;0,IFERROR(IF(VLOOKUP(CI445*1,Обработ.выгрузка_реестра_РФ!$A:$G,7,)=0,"Баллы не установлены",VLOOKUP(CI445*1,Обработ.выгрузка_реестра_РФ!$A:$G,7,)),IF(LEN(CI445)&gt;14,"","нет номера в реестре РФ")),""),IF(LEN(CI445)=0,"","Некорректный реестровый номер")))))</f>
        <v>#REF!</v>
      </c>
      <c r="CQ445" s="33" t="e">
        <f>IF(LEN(C445)&gt;0,IFERROR(IF(LEN(H445)&gt;0,IF(LEN(VLOOKUP(H445,'исключения(не_смотрим_баллы)'!$A:$C,1,))&gt;0,"да","нет"),"не введен ОКПД2"),"нет"),"")</f>
        <v>#REF!</v>
      </c>
      <c r="CR445" s="33" t="e">
        <f ca="1">IF(CQ445="да",IF(TODAY()&lt;VLOOKUP(H445,'исключения(не_смотрим_баллы)'!$A:$C,3,),"да","нет"),"")</f>
        <v>#REF!</v>
      </c>
      <c r="CS445" s="33" t="str">
        <f>IFERROR(IF(CQ445="да",IF(VLOOKUP(CI445*1,Обработ.выгрузка_реестра_РФ!$A:$G,2,)&lt;VLOOKUP(H445,'исключения(не_смотрим_баллы)'!$A:$C,2,),"да","нет"),""),"")</f>
        <v/>
      </c>
      <c r="CT445" s="24"/>
      <c r="CU445" s="33" t="e">
        <f t="shared" si="3885"/>
        <v>#REF!</v>
      </c>
      <c r="CV445" s="91" t="e">
        <f t="shared" si="3886"/>
        <v>#REF!</v>
      </c>
      <c r="CW445" s="27" t="e">
        <f t="shared" si="3887"/>
        <v>#REF!</v>
      </c>
      <c r="CX445" s="26" t="e">
        <f t="shared" si="3816"/>
        <v>#REF!</v>
      </c>
      <c r="CY445" s="64" t="e">
        <f>IF(LEN('Описание предлагаемого товара'!#REF!)&gt;0,'Описание предлагаемого товара'!#REF!,"")</f>
        <v>#REF!</v>
      </c>
      <c r="CZ445" s="95" t="e">
        <f t="shared" si="3874"/>
        <v>#REF!</v>
      </c>
      <c r="DA445" s="95" t="e">
        <f t="shared" ref="DA445" si="4261">IFERROR(REPLACE(CZ445,FIND(" ",CZ445,1),1,""),CZ445)</f>
        <v>#REF!</v>
      </c>
      <c r="DB445" s="95" t="e">
        <f t="shared" si="3818"/>
        <v>#REF!</v>
      </c>
      <c r="DC445" s="95" t="e">
        <f t="shared" ref="DC445:DD445" si="4262">IFERROR(REPLACE(DB445,FIND("г.",DB445,1),2,""),DB445)</f>
        <v>#REF!</v>
      </c>
      <c r="DD445" s="95" t="e">
        <f t="shared" si="4262"/>
        <v>#REF!</v>
      </c>
      <c r="DE445" s="95" t="e">
        <f t="shared" ref="DE445:DF445" si="4263">IFERROR(REPLACE(DD445,FIND("г",DD445,1),1,""),DD445)</f>
        <v>#REF!</v>
      </c>
      <c r="DF445" s="95" t="e">
        <f t="shared" si="4263"/>
        <v>#REF!</v>
      </c>
      <c r="DG445" s="95" t="e">
        <f t="shared" si="3891"/>
        <v>#REF!</v>
      </c>
      <c r="DH445" s="25" t="str">
        <f>IFERROR(VLOOKUP(CI445*1,Обработ.выгрузка_реестра_РФ!$A:$G,5,),"")</f>
        <v/>
      </c>
      <c r="DI445" s="27" t="str">
        <f t="shared" si="3901"/>
        <v/>
      </c>
      <c r="DJ445" s="27" t="str">
        <f t="shared" ca="1" si="3878"/>
        <v/>
      </c>
      <c r="DK445" s="63" t="e">
        <f>IF(LEN('Описание предлагаемого товара'!#REF!)&gt;0,'Описание предлагаемого товара'!#REF!,"")</f>
        <v>#REF!</v>
      </c>
      <c r="DL445" s="63" t="e">
        <f>IF(LEN('Описание предлагаемого товара'!#REF!)&gt;0,'Описание предлагаемого товара'!#REF!,"")</f>
        <v>#REF!</v>
      </c>
      <c r="DM445" s="32"/>
    </row>
    <row r="446" spans="1:117" ht="48.75" customHeight="1" x14ac:dyDescent="0.25">
      <c r="A446" s="61" t="e">
        <f>IF(LEN('Описание предлагаемого товара'!#REF!)&gt;0,'Описание предлагаемого товара'!#REF!,"")</f>
        <v>#REF!</v>
      </c>
      <c r="B446" s="65" t="e">
        <f>IF(LEN('Описание предлагаемого товара'!#REF!)&gt;0,'Описание предлагаемого товара'!#REF!,"")</f>
        <v>#REF!</v>
      </c>
      <c r="C446" s="61" t="e">
        <f>IF(LEN('Описание предлагаемого товара'!#REF!)&gt;0,'Описание предлагаемого товара'!#REF!,"")</f>
        <v>#REF!</v>
      </c>
      <c r="D446" s="61" t="e">
        <f>IF(LEN('Описание предлагаемого товара'!#REF!)&gt;0,'Описание предлагаемого товара'!#REF!,"")</f>
        <v>#REF!</v>
      </c>
      <c r="E446" s="61" t="e">
        <f>IF(LEN('Описание предлагаемого товара'!#REF!)&gt;0,'Описание предлагаемого товара'!#REF!,"")</f>
        <v>#REF!</v>
      </c>
      <c r="F446" s="61" t="e">
        <f>IF(LEN('Описание предлагаемого товара'!#REF!)&gt;0,'Описание предлагаемого товара'!#REF!,"")</f>
        <v>#REF!</v>
      </c>
      <c r="G446" s="61" t="e">
        <f>IF(LEN('Описание предлагаемого товара'!#REF!)&gt;0,'Описание предлагаемого товара'!#REF!,"")</f>
        <v>#REF!</v>
      </c>
      <c r="H446" s="61" t="e">
        <f>IF(LEN('Описание предлагаемого товара'!#REF!)&gt;0,'Описание предлагаемого товара'!#REF!,"")</f>
        <v>#REF!</v>
      </c>
      <c r="I446" s="61" t="e">
        <f>IF(LEN('Описание предлагаемого товара'!#REF!)&gt;0,'Описание предлагаемого товара'!#REF!,"")</f>
        <v>#REF!</v>
      </c>
      <c r="J446" s="38" t="str">
        <f>IFERROR(VLOOKUP(B446,SAP!$A:$E,5,),"")</f>
        <v/>
      </c>
      <c r="K446" s="40" t="str">
        <f t="shared" si="3821"/>
        <v/>
      </c>
      <c r="L446" s="61" t="e">
        <f>IF(LEN('Описание предлагаемого товара'!#REF!)&gt;0,IFERROR('Описание предлагаемого товара'!#REF!*1,""),"")</f>
        <v>#REF!</v>
      </c>
      <c r="M446" s="39" t="str">
        <f>IFERROR(VLOOKUP(B446,SAP!$A:$E,2,),"")</f>
        <v/>
      </c>
      <c r="N446" s="41" t="str">
        <f t="shared" si="3957"/>
        <v/>
      </c>
      <c r="O446" s="39" t="str">
        <f t="shared" si="3808"/>
        <v/>
      </c>
      <c r="P446" s="36" t="e">
        <f>IF(LEN('Описание предлагаемого товара'!#REF!)&gt;0,'Описание предлагаемого товара'!#REF!,"")</f>
        <v>#REF!</v>
      </c>
      <c r="Q44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46" s="37" t="e">
        <f>IF(LEN('Описание предлагаемого товара'!#REF!)&gt;0,'Описание предлагаемого товара'!#REF!,"")</f>
        <v>#REF!</v>
      </c>
      <c r="S446" s="37" t="e">
        <f>IF(LEN('Описание предлагаемого товара'!#REF!)&gt;0,'Описание предлагаемого товара'!#REF!,"")</f>
        <v>#REF!</v>
      </c>
      <c r="T44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46" s="23" t="str">
        <f>IFERROR(VLOOKUP(CI446*1,Обработ.выгрузка_реестра_РФ!$A:$G,6,),"")</f>
        <v/>
      </c>
      <c r="V446" s="61" t="e">
        <f>IF(LEN('Описание предлагаемого товара'!#REF!)&gt;0,'Описание предлагаемого товара'!#REF!,"")</f>
        <v>#REF!</v>
      </c>
      <c r="W446" s="62" t="e">
        <f>IF(LEN('Описание предлагаемого товара'!#REF!)&gt;0,'Описание предлагаемого товара'!#REF!,"")</f>
        <v>#REF!</v>
      </c>
      <c r="X446" s="91" t="e">
        <f t="shared" ref="X446:Y446" si="4264">IFERROR(REPLACE(W446,FIND(CHAR(10),W446,1),1," "),W446)</f>
        <v>#REF!</v>
      </c>
      <c r="Y446" s="91" t="e">
        <f t="shared" si="4264"/>
        <v>#REF!</v>
      </c>
      <c r="Z446" s="91" t="e">
        <f t="shared" si="3823"/>
        <v>#REF!</v>
      </c>
      <c r="AA446" s="91" t="e">
        <f t="shared" si="3824"/>
        <v>#REF!</v>
      </c>
      <c r="AB446" s="91" t="e">
        <f t="shared" si="3825"/>
        <v>#REF!</v>
      </c>
      <c r="AC446" s="91" t="e">
        <f t="shared" ref="AC446:AF446" si="4265">IFERROR(REPLACE(AB446,FIND("  ",AB446,1),2," "),AB446)</f>
        <v>#REF!</v>
      </c>
      <c r="AD446" s="91" t="e">
        <f t="shared" si="4265"/>
        <v>#REF!</v>
      </c>
      <c r="AE446" s="91" t="e">
        <f t="shared" si="4265"/>
        <v>#REF!</v>
      </c>
      <c r="AF446" s="91" t="e">
        <f t="shared" si="4265"/>
        <v>#REF!</v>
      </c>
      <c r="AG446" s="23" t="str">
        <f>IFERROR(VLOOKUP(CI446*1,Обработ.выгрузка_реестра_РФ!$A:$G,4,),"")</f>
        <v/>
      </c>
      <c r="AH446" s="91" t="str">
        <f t="shared" ref="AH446:AI446" si="4266">IFERROR(REPLACE(AG446,FIND("-",AG446,1),1,"*"),AG446)</f>
        <v/>
      </c>
      <c r="AI446" s="91" t="str">
        <f t="shared" si="4266"/>
        <v/>
      </c>
      <c r="AJ446" s="27" t="str">
        <f t="shared" si="3923"/>
        <v/>
      </c>
      <c r="AK446" s="63" t="e">
        <f>IF(LEN('Описание предлагаемого товара'!#REF!)&gt;0,'Описание предлагаемого товара'!#REF!,"")</f>
        <v>#REF!</v>
      </c>
      <c r="AL446" s="91" t="e">
        <f t="shared" ref="AL446:AM446" si="4267">IFERROR(REPLACE(AK446,FIND(CHAR(10),AK446,1),1,""),AK446)</f>
        <v>#REF!</v>
      </c>
      <c r="AM446" s="91" t="e">
        <f t="shared" si="4267"/>
        <v>#REF!</v>
      </c>
      <c r="AN446" s="91" t="e">
        <f t="shared" ref="AN446:AR446" si="4268">IFERROR(REPLACE(AM446,FIND(" ",AM446,1),1,""),AM446)</f>
        <v>#REF!</v>
      </c>
      <c r="AO446" s="91" t="e">
        <f t="shared" si="4268"/>
        <v>#REF!</v>
      </c>
      <c r="AP446" s="91" t="e">
        <f t="shared" si="4268"/>
        <v>#REF!</v>
      </c>
      <c r="AQ446" s="91" t="e">
        <f t="shared" si="4268"/>
        <v>#REF!</v>
      </c>
      <c r="AR446" s="91" t="e">
        <f t="shared" si="4268"/>
        <v>#REF!</v>
      </c>
      <c r="AS446" s="91" t="e">
        <f t="shared" si="3830"/>
        <v>#REF!</v>
      </c>
      <c r="AT446" s="91" t="e">
        <f t="shared" si="3831"/>
        <v>#REF!</v>
      </c>
      <c r="AU446" s="32" t="e">
        <f t="shared" si="3814"/>
        <v>#REF!</v>
      </c>
      <c r="AV446" s="93" t="e">
        <f>'Описание предлагаемого товара'!#REF!</f>
        <v>#REF!</v>
      </c>
      <c r="AW446" s="91" t="e">
        <f>MIN(SEARCH({0,1,2,3,4,5,6,7,8,9},AV446&amp; "0123456789"))</f>
        <v>#REF!</v>
      </c>
      <c r="AX446" s="91" t="str">
        <f t="shared" si="3832"/>
        <v/>
      </c>
      <c r="AY446" s="91" t="str">
        <f t="shared" si="3833"/>
        <v/>
      </c>
      <c r="AZ446" s="91" t="str">
        <f t="shared" si="3834"/>
        <v/>
      </c>
      <c r="BA446" s="91" t="str">
        <f t="shared" si="3835"/>
        <v/>
      </c>
      <c r="BB446" s="91" t="str">
        <f t="shared" si="3836"/>
        <v/>
      </c>
      <c r="BC446" s="91" t="str">
        <f t="shared" si="3837"/>
        <v/>
      </c>
      <c r="BD446" s="91" t="str">
        <f t="shared" si="3838"/>
        <v/>
      </c>
      <c r="BE446" s="91" t="str">
        <f t="shared" si="3839"/>
        <v/>
      </c>
      <c r="BF446" s="91" t="str">
        <f t="shared" si="3840"/>
        <v/>
      </c>
      <c r="BG446" s="91" t="str">
        <f t="shared" si="3841"/>
        <v/>
      </c>
      <c r="BH446" s="91" t="str">
        <f t="shared" si="3842"/>
        <v/>
      </c>
      <c r="BI446" s="91" t="str">
        <f t="shared" si="3843"/>
        <v/>
      </c>
      <c r="BJ446" s="91" t="str">
        <f t="shared" si="3844"/>
        <v/>
      </c>
      <c r="BK446" s="91" t="str">
        <f t="shared" si="3845"/>
        <v/>
      </c>
      <c r="BL446" s="91" t="str">
        <f t="shared" si="3846"/>
        <v/>
      </c>
      <c r="BM446" s="91" t="str">
        <f t="shared" si="3847"/>
        <v/>
      </c>
      <c r="BN446" s="91" t="str">
        <f t="shared" si="3848"/>
        <v/>
      </c>
      <c r="BO446" s="91" t="str">
        <f t="shared" si="3849"/>
        <v/>
      </c>
      <c r="BP446" s="91" t="str">
        <f t="shared" si="3850"/>
        <v/>
      </c>
      <c r="BQ446" s="91" t="str">
        <f t="shared" si="3851"/>
        <v/>
      </c>
      <c r="BR446" s="91" t="str">
        <f t="shared" si="3852"/>
        <v/>
      </c>
      <c r="BS446" s="91" t="str">
        <f t="shared" si="3853"/>
        <v/>
      </c>
      <c r="BT446" s="91" t="str">
        <f t="shared" si="3854"/>
        <v/>
      </c>
      <c r="BU446" s="91" t="str">
        <f t="shared" si="3855"/>
        <v/>
      </c>
      <c r="BV446" s="91" t="str">
        <f t="shared" si="3856"/>
        <v/>
      </c>
      <c r="BW446" s="91" t="str">
        <f t="shared" si="3857"/>
        <v/>
      </c>
      <c r="BX446" s="91" t="str">
        <f t="shared" si="3858"/>
        <v/>
      </c>
      <c r="BY446" s="91" t="str">
        <f t="shared" si="3859"/>
        <v/>
      </c>
      <c r="BZ446" s="91" t="str">
        <f t="shared" si="3860"/>
        <v/>
      </c>
      <c r="CA446" s="91" t="str">
        <f t="shared" si="3861"/>
        <v/>
      </c>
      <c r="CB446" s="91" t="str">
        <f t="shared" si="3862"/>
        <v/>
      </c>
      <c r="CC446" s="91" t="str">
        <f t="shared" si="3863"/>
        <v/>
      </c>
      <c r="CD446" s="91" t="str">
        <f t="shared" si="3864"/>
        <v/>
      </c>
      <c r="CE446" s="91" t="str">
        <f t="shared" si="3865"/>
        <v/>
      </c>
      <c r="CF446" s="91" t="str">
        <f t="shared" si="3866"/>
        <v/>
      </c>
      <c r="CG446" s="91" t="str">
        <f t="shared" si="3867"/>
        <v/>
      </c>
      <c r="CH446" s="91" t="str">
        <f t="shared" si="3868"/>
        <v/>
      </c>
      <c r="CI446" s="91" t="str">
        <f t="shared" si="3869"/>
        <v>нет</v>
      </c>
      <c r="CJ446" s="63" t="e">
        <f>IF(LEN('Описание предлагаемого товара'!#REF!)&gt;0,'Описание предлагаемого товара'!#REF!,"")</f>
        <v>#REF!</v>
      </c>
      <c r="CK446" s="91" t="e">
        <f t="shared" ref="CK446:CL446" si="4269">IFERROR(REPLACE(CJ446,FIND(CHAR(10),CJ446,1),1,""),CJ446)</f>
        <v>#REF!</v>
      </c>
      <c r="CL446" s="91" t="e">
        <f t="shared" si="4269"/>
        <v>#REF!</v>
      </c>
      <c r="CM446" s="91" t="e">
        <f t="shared" si="3871"/>
        <v>#REF!</v>
      </c>
      <c r="CN446" s="91" t="e">
        <f t="shared" si="3872"/>
        <v>#REF!</v>
      </c>
      <c r="CO446" s="91" t="e">
        <f t="shared" si="3873"/>
        <v>#REF!</v>
      </c>
      <c r="CP446" s="90" t="e">
        <f>IF(AU446="Не указан реестровый номер (мера нац.режима Запрет)","",IF(CI446="нет","",IF(CU446="да","исключение(не смотрим баллы)",IFERROR(IF(CI446*1&gt;0,IFERROR(IF(VLOOKUP(CI446*1,Обработ.выгрузка_реестра_РФ!$A:$G,7,)=0,"Баллы не установлены",VLOOKUP(CI446*1,Обработ.выгрузка_реестра_РФ!$A:$G,7,)),IF(LEN(CI446)&gt;14,"","нет номера в реестре РФ")),""),IF(LEN(CI446)=0,"","Некорректный реестровый номер")))))</f>
        <v>#REF!</v>
      </c>
      <c r="CQ446" s="33" t="e">
        <f>IF(LEN(C446)&gt;0,IFERROR(IF(LEN(H446)&gt;0,IF(LEN(VLOOKUP(H446,'исключения(не_смотрим_баллы)'!$A:$C,1,))&gt;0,"да","нет"),"не введен ОКПД2"),"нет"),"")</f>
        <v>#REF!</v>
      </c>
      <c r="CR446" s="33" t="e">
        <f ca="1">IF(CQ446="да",IF(TODAY()&lt;VLOOKUP(H446,'исключения(не_смотрим_баллы)'!$A:$C,3,),"да","нет"),"")</f>
        <v>#REF!</v>
      </c>
      <c r="CS446" s="33" t="str">
        <f>IFERROR(IF(CQ446="да",IF(VLOOKUP(CI446*1,Обработ.выгрузка_реестра_РФ!$A:$G,2,)&lt;VLOOKUP(H446,'исключения(не_смотрим_баллы)'!$A:$C,2,),"да","нет"),""),"")</f>
        <v/>
      </c>
      <c r="CT446" s="24"/>
      <c r="CU446" s="33" t="e">
        <f t="shared" si="3885"/>
        <v>#REF!</v>
      </c>
      <c r="CV446" s="91" t="e">
        <f t="shared" si="3886"/>
        <v>#REF!</v>
      </c>
      <c r="CW446" s="27" t="e">
        <f t="shared" si="3887"/>
        <v>#REF!</v>
      </c>
      <c r="CX446" s="26" t="e">
        <f t="shared" si="3816"/>
        <v>#REF!</v>
      </c>
      <c r="CY446" s="64" t="e">
        <f>IF(LEN('Описание предлагаемого товара'!#REF!)&gt;0,'Описание предлагаемого товара'!#REF!,"")</f>
        <v>#REF!</v>
      </c>
      <c r="CZ446" s="95" t="e">
        <f t="shared" si="3874"/>
        <v>#REF!</v>
      </c>
      <c r="DA446" s="95" t="e">
        <f t="shared" ref="DA446" si="4270">IFERROR(REPLACE(CZ446,FIND(" ",CZ446,1),1,""),CZ446)</f>
        <v>#REF!</v>
      </c>
      <c r="DB446" s="95" t="e">
        <f t="shared" si="3818"/>
        <v>#REF!</v>
      </c>
      <c r="DC446" s="95" t="e">
        <f t="shared" ref="DC446:DD446" si="4271">IFERROR(REPLACE(DB446,FIND("г.",DB446,1),2,""),DB446)</f>
        <v>#REF!</v>
      </c>
      <c r="DD446" s="95" t="e">
        <f t="shared" si="4271"/>
        <v>#REF!</v>
      </c>
      <c r="DE446" s="95" t="e">
        <f t="shared" ref="DE446:DF446" si="4272">IFERROR(REPLACE(DD446,FIND("г",DD446,1),1,""),DD446)</f>
        <v>#REF!</v>
      </c>
      <c r="DF446" s="95" t="e">
        <f t="shared" si="4272"/>
        <v>#REF!</v>
      </c>
      <c r="DG446" s="95" t="e">
        <f t="shared" si="3891"/>
        <v>#REF!</v>
      </c>
      <c r="DH446" s="25" t="str">
        <f>IFERROR(VLOOKUP(CI446*1,Обработ.выгрузка_реестра_РФ!$A:$G,5,),"")</f>
        <v/>
      </c>
      <c r="DI446" s="27" t="str">
        <f t="shared" si="3901"/>
        <v/>
      </c>
      <c r="DJ446" s="27" t="str">
        <f t="shared" ca="1" si="3878"/>
        <v/>
      </c>
      <c r="DK446" s="63" t="e">
        <f>IF(LEN('Описание предлагаемого товара'!#REF!)&gt;0,'Описание предлагаемого товара'!#REF!,"")</f>
        <v>#REF!</v>
      </c>
      <c r="DL446" s="63" t="e">
        <f>IF(LEN('Описание предлагаемого товара'!#REF!)&gt;0,'Описание предлагаемого товара'!#REF!,"")</f>
        <v>#REF!</v>
      </c>
      <c r="DM446" s="32"/>
    </row>
    <row r="447" spans="1:117" ht="48.75" customHeight="1" x14ac:dyDescent="0.25">
      <c r="A447" s="61" t="e">
        <f>IF(LEN('Описание предлагаемого товара'!#REF!)&gt;0,'Описание предлагаемого товара'!#REF!,"")</f>
        <v>#REF!</v>
      </c>
      <c r="B447" s="65" t="e">
        <f>IF(LEN('Описание предлагаемого товара'!#REF!)&gt;0,'Описание предлагаемого товара'!#REF!,"")</f>
        <v>#REF!</v>
      </c>
      <c r="C447" s="61" t="e">
        <f>IF(LEN('Описание предлагаемого товара'!#REF!)&gt;0,'Описание предлагаемого товара'!#REF!,"")</f>
        <v>#REF!</v>
      </c>
      <c r="D447" s="61" t="e">
        <f>IF(LEN('Описание предлагаемого товара'!#REF!)&gt;0,'Описание предлагаемого товара'!#REF!,"")</f>
        <v>#REF!</v>
      </c>
      <c r="E447" s="61" t="e">
        <f>IF(LEN('Описание предлагаемого товара'!#REF!)&gt;0,'Описание предлагаемого товара'!#REF!,"")</f>
        <v>#REF!</v>
      </c>
      <c r="F447" s="61" t="e">
        <f>IF(LEN('Описание предлагаемого товара'!#REF!)&gt;0,'Описание предлагаемого товара'!#REF!,"")</f>
        <v>#REF!</v>
      </c>
      <c r="G447" s="61" t="e">
        <f>IF(LEN('Описание предлагаемого товара'!#REF!)&gt;0,'Описание предлагаемого товара'!#REF!,"")</f>
        <v>#REF!</v>
      </c>
      <c r="H447" s="61" t="e">
        <f>IF(LEN('Описание предлагаемого товара'!#REF!)&gt;0,'Описание предлагаемого товара'!#REF!,"")</f>
        <v>#REF!</v>
      </c>
      <c r="I447" s="61" t="e">
        <f>IF(LEN('Описание предлагаемого товара'!#REF!)&gt;0,'Описание предлагаемого товара'!#REF!,"")</f>
        <v>#REF!</v>
      </c>
      <c r="J447" s="38" t="str">
        <f>IFERROR(VLOOKUP(B447,SAP!$A:$E,5,),"")</f>
        <v/>
      </c>
      <c r="K447" s="40" t="str">
        <f t="shared" si="3821"/>
        <v/>
      </c>
      <c r="L447" s="61" t="e">
        <f>IF(LEN('Описание предлагаемого товара'!#REF!)&gt;0,IFERROR('Описание предлагаемого товара'!#REF!*1,""),"")</f>
        <v>#REF!</v>
      </c>
      <c r="M447" s="39" t="str">
        <f>IFERROR(VLOOKUP(B447,SAP!$A:$E,2,),"")</f>
        <v/>
      </c>
      <c r="N447" s="41" t="str">
        <f t="shared" si="3957"/>
        <v/>
      </c>
      <c r="O447" s="39" t="str">
        <f t="shared" si="3808"/>
        <v/>
      </c>
      <c r="P447" s="36" t="e">
        <f>IF(LEN('Описание предлагаемого товара'!#REF!)&gt;0,'Описание предлагаемого товара'!#REF!,"")</f>
        <v>#REF!</v>
      </c>
      <c r="Q44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47" s="37" t="e">
        <f>IF(LEN('Описание предлагаемого товара'!#REF!)&gt;0,'Описание предлагаемого товара'!#REF!,"")</f>
        <v>#REF!</v>
      </c>
      <c r="S447" s="37" t="e">
        <f>IF(LEN('Описание предлагаемого товара'!#REF!)&gt;0,'Описание предлагаемого товара'!#REF!,"")</f>
        <v>#REF!</v>
      </c>
      <c r="T44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47" s="23" t="str">
        <f>IFERROR(VLOOKUP(CI447*1,Обработ.выгрузка_реестра_РФ!$A:$G,6,),"")</f>
        <v/>
      </c>
      <c r="V447" s="61" t="e">
        <f>IF(LEN('Описание предлагаемого товара'!#REF!)&gt;0,'Описание предлагаемого товара'!#REF!,"")</f>
        <v>#REF!</v>
      </c>
      <c r="W447" s="62" t="e">
        <f>IF(LEN('Описание предлагаемого товара'!#REF!)&gt;0,'Описание предлагаемого товара'!#REF!,"")</f>
        <v>#REF!</v>
      </c>
      <c r="X447" s="91" t="e">
        <f t="shared" ref="X447:Y447" si="4273">IFERROR(REPLACE(W447,FIND(CHAR(10),W447,1),1," "),W447)</f>
        <v>#REF!</v>
      </c>
      <c r="Y447" s="91" t="e">
        <f t="shared" si="4273"/>
        <v>#REF!</v>
      </c>
      <c r="Z447" s="91" t="e">
        <f t="shared" si="3823"/>
        <v>#REF!</v>
      </c>
      <c r="AA447" s="91" t="e">
        <f t="shared" si="3824"/>
        <v>#REF!</v>
      </c>
      <c r="AB447" s="91" t="e">
        <f t="shared" si="3825"/>
        <v>#REF!</v>
      </c>
      <c r="AC447" s="91" t="e">
        <f t="shared" ref="AC447:AF447" si="4274">IFERROR(REPLACE(AB447,FIND("  ",AB447,1),2," "),AB447)</f>
        <v>#REF!</v>
      </c>
      <c r="AD447" s="91" t="e">
        <f t="shared" si="4274"/>
        <v>#REF!</v>
      </c>
      <c r="AE447" s="91" t="e">
        <f t="shared" si="4274"/>
        <v>#REF!</v>
      </c>
      <c r="AF447" s="91" t="e">
        <f t="shared" si="4274"/>
        <v>#REF!</v>
      </c>
      <c r="AG447" s="23" t="str">
        <f>IFERROR(VLOOKUP(CI447*1,Обработ.выгрузка_реестра_РФ!$A:$G,4,),"")</f>
        <v/>
      </c>
      <c r="AH447" s="91" t="str">
        <f t="shared" ref="AH447:AI447" si="4275">IFERROR(REPLACE(AG447,FIND("-",AG447,1),1,"*"),AG447)</f>
        <v/>
      </c>
      <c r="AI447" s="91" t="str">
        <f t="shared" si="4275"/>
        <v/>
      </c>
      <c r="AJ447" s="27" t="str">
        <f t="shared" si="3923"/>
        <v/>
      </c>
      <c r="AK447" s="63" t="e">
        <f>IF(LEN('Описание предлагаемого товара'!#REF!)&gt;0,'Описание предлагаемого товара'!#REF!,"")</f>
        <v>#REF!</v>
      </c>
      <c r="AL447" s="91" t="e">
        <f t="shared" ref="AL447:AM447" si="4276">IFERROR(REPLACE(AK447,FIND(CHAR(10),AK447,1),1,""),AK447)</f>
        <v>#REF!</v>
      </c>
      <c r="AM447" s="91" t="e">
        <f t="shared" si="4276"/>
        <v>#REF!</v>
      </c>
      <c r="AN447" s="91" t="e">
        <f t="shared" ref="AN447:AR447" si="4277">IFERROR(REPLACE(AM447,FIND(" ",AM447,1),1,""),AM447)</f>
        <v>#REF!</v>
      </c>
      <c r="AO447" s="91" t="e">
        <f t="shared" si="4277"/>
        <v>#REF!</v>
      </c>
      <c r="AP447" s="91" t="e">
        <f t="shared" si="4277"/>
        <v>#REF!</v>
      </c>
      <c r="AQ447" s="91" t="e">
        <f t="shared" si="4277"/>
        <v>#REF!</v>
      </c>
      <c r="AR447" s="91" t="e">
        <f t="shared" si="4277"/>
        <v>#REF!</v>
      </c>
      <c r="AS447" s="91" t="e">
        <f t="shared" si="3830"/>
        <v>#REF!</v>
      </c>
      <c r="AT447" s="91" t="e">
        <f t="shared" si="3831"/>
        <v>#REF!</v>
      </c>
      <c r="AU447" s="32" t="e">
        <f t="shared" si="3814"/>
        <v>#REF!</v>
      </c>
      <c r="AV447" s="93" t="e">
        <f>'Описание предлагаемого товара'!#REF!</f>
        <v>#REF!</v>
      </c>
      <c r="AW447" s="91" t="e">
        <f>MIN(SEARCH({0,1,2,3,4,5,6,7,8,9},AV447&amp; "0123456789"))</f>
        <v>#REF!</v>
      </c>
      <c r="AX447" s="91" t="str">
        <f t="shared" si="3832"/>
        <v/>
      </c>
      <c r="AY447" s="91" t="str">
        <f t="shared" si="3833"/>
        <v/>
      </c>
      <c r="AZ447" s="91" t="str">
        <f t="shared" si="3834"/>
        <v/>
      </c>
      <c r="BA447" s="91" t="str">
        <f t="shared" si="3835"/>
        <v/>
      </c>
      <c r="BB447" s="91" t="str">
        <f t="shared" si="3836"/>
        <v/>
      </c>
      <c r="BC447" s="91" t="str">
        <f t="shared" si="3837"/>
        <v/>
      </c>
      <c r="BD447" s="91" t="str">
        <f t="shared" si="3838"/>
        <v/>
      </c>
      <c r="BE447" s="91" t="str">
        <f t="shared" si="3839"/>
        <v/>
      </c>
      <c r="BF447" s="91" t="str">
        <f t="shared" si="3840"/>
        <v/>
      </c>
      <c r="BG447" s="91" t="str">
        <f t="shared" si="3841"/>
        <v/>
      </c>
      <c r="BH447" s="91" t="str">
        <f t="shared" si="3842"/>
        <v/>
      </c>
      <c r="BI447" s="91" t="str">
        <f t="shared" si="3843"/>
        <v/>
      </c>
      <c r="BJ447" s="91" t="str">
        <f t="shared" si="3844"/>
        <v/>
      </c>
      <c r="BK447" s="91" t="str">
        <f t="shared" si="3845"/>
        <v/>
      </c>
      <c r="BL447" s="91" t="str">
        <f t="shared" si="3846"/>
        <v/>
      </c>
      <c r="BM447" s="91" t="str">
        <f t="shared" si="3847"/>
        <v/>
      </c>
      <c r="BN447" s="91" t="str">
        <f t="shared" si="3848"/>
        <v/>
      </c>
      <c r="BO447" s="91" t="str">
        <f t="shared" si="3849"/>
        <v/>
      </c>
      <c r="BP447" s="91" t="str">
        <f t="shared" si="3850"/>
        <v/>
      </c>
      <c r="BQ447" s="91" t="str">
        <f t="shared" si="3851"/>
        <v/>
      </c>
      <c r="BR447" s="91" t="str">
        <f t="shared" si="3852"/>
        <v/>
      </c>
      <c r="BS447" s="91" t="str">
        <f t="shared" si="3853"/>
        <v/>
      </c>
      <c r="BT447" s="91" t="str">
        <f t="shared" si="3854"/>
        <v/>
      </c>
      <c r="BU447" s="91" t="str">
        <f t="shared" si="3855"/>
        <v/>
      </c>
      <c r="BV447" s="91" t="str">
        <f t="shared" si="3856"/>
        <v/>
      </c>
      <c r="BW447" s="91" t="str">
        <f t="shared" si="3857"/>
        <v/>
      </c>
      <c r="BX447" s="91" t="str">
        <f t="shared" si="3858"/>
        <v/>
      </c>
      <c r="BY447" s="91" t="str">
        <f t="shared" si="3859"/>
        <v/>
      </c>
      <c r="BZ447" s="91" t="str">
        <f t="shared" si="3860"/>
        <v/>
      </c>
      <c r="CA447" s="91" t="str">
        <f t="shared" si="3861"/>
        <v/>
      </c>
      <c r="CB447" s="91" t="str">
        <f t="shared" si="3862"/>
        <v/>
      </c>
      <c r="CC447" s="91" t="str">
        <f t="shared" si="3863"/>
        <v/>
      </c>
      <c r="CD447" s="91" t="str">
        <f t="shared" si="3864"/>
        <v/>
      </c>
      <c r="CE447" s="91" t="str">
        <f t="shared" si="3865"/>
        <v/>
      </c>
      <c r="CF447" s="91" t="str">
        <f t="shared" si="3866"/>
        <v/>
      </c>
      <c r="CG447" s="91" t="str">
        <f t="shared" si="3867"/>
        <v/>
      </c>
      <c r="CH447" s="91" t="str">
        <f t="shared" si="3868"/>
        <v/>
      </c>
      <c r="CI447" s="91" t="str">
        <f t="shared" si="3869"/>
        <v>нет</v>
      </c>
      <c r="CJ447" s="63" t="e">
        <f>IF(LEN('Описание предлагаемого товара'!#REF!)&gt;0,'Описание предлагаемого товара'!#REF!,"")</f>
        <v>#REF!</v>
      </c>
      <c r="CK447" s="91" t="e">
        <f t="shared" ref="CK447:CL447" si="4278">IFERROR(REPLACE(CJ447,FIND(CHAR(10),CJ447,1),1,""),CJ447)</f>
        <v>#REF!</v>
      </c>
      <c r="CL447" s="91" t="e">
        <f t="shared" si="4278"/>
        <v>#REF!</v>
      </c>
      <c r="CM447" s="91" t="e">
        <f t="shared" si="3871"/>
        <v>#REF!</v>
      </c>
      <c r="CN447" s="91" t="e">
        <f t="shared" si="3872"/>
        <v>#REF!</v>
      </c>
      <c r="CO447" s="91" t="e">
        <f t="shared" si="3873"/>
        <v>#REF!</v>
      </c>
      <c r="CP447" s="90" t="e">
        <f>IF(AU447="Не указан реестровый номер (мера нац.режима Запрет)","",IF(CI447="нет","",IF(CU447="да","исключение(не смотрим баллы)",IFERROR(IF(CI447*1&gt;0,IFERROR(IF(VLOOKUP(CI447*1,Обработ.выгрузка_реестра_РФ!$A:$G,7,)=0,"Баллы не установлены",VLOOKUP(CI447*1,Обработ.выгрузка_реестра_РФ!$A:$G,7,)),IF(LEN(CI447)&gt;14,"","нет номера в реестре РФ")),""),IF(LEN(CI447)=0,"","Некорректный реестровый номер")))))</f>
        <v>#REF!</v>
      </c>
      <c r="CQ447" s="33" t="e">
        <f>IF(LEN(C447)&gt;0,IFERROR(IF(LEN(H447)&gt;0,IF(LEN(VLOOKUP(H447,'исключения(не_смотрим_баллы)'!$A:$C,1,))&gt;0,"да","нет"),"не введен ОКПД2"),"нет"),"")</f>
        <v>#REF!</v>
      </c>
      <c r="CR447" s="33" t="e">
        <f ca="1">IF(CQ447="да",IF(TODAY()&lt;VLOOKUP(H447,'исключения(не_смотрим_баллы)'!$A:$C,3,),"да","нет"),"")</f>
        <v>#REF!</v>
      </c>
      <c r="CS447" s="33" t="str">
        <f>IFERROR(IF(CQ447="да",IF(VLOOKUP(CI447*1,Обработ.выгрузка_реестра_РФ!$A:$G,2,)&lt;VLOOKUP(H447,'исключения(не_смотрим_баллы)'!$A:$C,2,),"да","нет"),""),"")</f>
        <v/>
      </c>
      <c r="CT447" s="24"/>
      <c r="CU447" s="33" t="e">
        <f t="shared" si="3885"/>
        <v>#REF!</v>
      </c>
      <c r="CV447" s="91" t="e">
        <f t="shared" si="3886"/>
        <v>#REF!</v>
      </c>
      <c r="CW447" s="27" t="e">
        <f t="shared" si="3887"/>
        <v>#REF!</v>
      </c>
      <c r="CX447" s="26" t="e">
        <f t="shared" si="3816"/>
        <v>#REF!</v>
      </c>
      <c r="CY447" s="64" t="e">
        <f>IF(LEN('Описание предлагаемого товара'!#REF!)&gt;0,'Описание предлагаемого товара'!#REF!,"")</f>
        <v>#REF!</v>
      </c>
      <c r="CZ447" s="95" t="e">
        <f t="shared" si="3874"/>
        <v>#REF!</v>
      </c>
      <c r="DA447" s="95" t="e">
        <f t="shared" ref="DA447" si="4279">IFERROR(REPLACE(CZ447,FIND(" ",CZ447,1),1,""),CZ447)</f>
        <v>#REF!</v>
      </c>
      <c r="DB447" s="95" t="e">
        <f t="shared" si="3818"/>
        <v>#REF!</v>
      </c>
      <c r="DC447" s="95" t="e">
        <f t="shared" ref="DC447:DD447" si="4280">IFERROR(REPLACE(DB447,FIND("г.",DB447,1),2,""),DB447)</f>
        <v>#REF!</v>
      </c>
      <c r="DD447" s="95" t="e">
        <f t="shared" si="4280"/>
        <v>#REF!</v>
      </c>
      <c r="DE447" s="95" t="e">
        <f t="shared" ref="DE447:DF447" si="4281">IFERROR(REPLACE(DD447,FIND("г",DD447,1),1,""),DD447)</f>
        <v>#REF!</v>
      </c>
      <c r="DF447" s="95" t="e">
        <f t="shared" si="4281"/>
        <v>#REF!</v>
      </c>
      <c r="DG447" s="95" t="e">
        <f t="shared" si="3891"/>
        <v>#REF!</v>
      </c>
      <c r="DH447" s="25" t="str">
        <f>IFERROR(VLOOKUP(CI447*1,Обработ.выгрузка_реестра_РФ!$A:$G,5,),"")</f>
        <v/>
      </c>
      <c r="DI447" s="27" t="str">
        <f t="shared" si="3901"/>
        <v/>
      </c>
      <c r="DJ447" s="27" t="str">
        <f t="shared" ca="1" si="3878"/>
        <v/>
      </c>
      <c r="DK447" s="63" t="e">
        <f>IF(LEN('Описание предлагаемого товара'!#REF!)&gt;0,'Описание предлагаемого товара'!#REF!,"")</f>
        <v>#REF!</v>
      </c>
      <c r="DL447" s="63" t="e">
        <f>IF(LEN('Описание предлагаемого товара'!#REF!)&gt;0,'Описание предлагаемого товара'!#REF!,"")</f>
        <v>#REF!</v>
      </c>
      <c r="DM447" s="32"/>
    </row>
    <row r="448" spans="1:117" ht="48.75" customHeight="1" x14ac:dyDescent="0.25">
      <c r="A448" s="61" t="e">
        <f>IF(LEN('Описание предлагаемого товара'!#REF!)&gt;0,'Описание предлагаемого товара'!#REF!,"")</f>
        <v>#REF!</v>
      </c>
      <c r="B448" s="65" t="e">
        <f>IF(LEN('Описание предлагаемого товара'!#REF!)&gt;0,'Описание предлагаемого товара'!#REF!,"")</f>
        <v>#REF!</v>
      </c>
      <c r="C448" s="61" t="e">
        <f>IF(LEN('Описание предлагаемого товара'!#REF!)&gt;0,'Описание предлагаемого товара'!#REF!,"")</f>
        <v>#REF!</v>
      </c>
      <c r="D448" s="61" t="e">
        <f>IF(LEN('Описание предлагаемого товара'!#REF!)&gt;0,'Описание предлагаемого товара'!#REF!,"")</f>
        <v>#REF!</v>
      </c>
      <c r="E448" s="61" t="e">
        <f>IF(LEN('Описание предлагаемого товара'!#REF!)&gt;0,'Описание предлагаемого товара'!#REF!,"")</f>
        <v>#REF!</v>
      </c>
      <c r="F448" s="61" t="e">
        <f>IF(LEN('Описание предлагаемого товара'!#REF!)&gt;0,'Описание предлагаемого товара'!#REF!,"")</f>
        <v>#REF!</v>
      </c>
      <c r="G448" s="61" t="e">
        <f>IF(LEN('Описание предлагаемого товара'!#REF!)&gt;0,'Описание предлагаемого товара'!#REF!,"")</f>
        <v>#REF!</v>
      </c>
      <c r="H448" s="61" t="e">
        <f>IF(LEN('Описание предлагаемого товара'!#REF!)&gt;0,'Описание предлагаемого товара'!#REF!,"")</f>
        <v>#REF!</v>
      </c>
      <c r="I448" s="61" t="e">
        <f>IF(LEN('Описание предлагаемого товара'!#REF!)&gt;0,'Описание предлагаемого товара'!#REF!,"")</f>
        <v>#REF!</v>
      </c>
      <c r="J448" s="38" t="str">
        <f>IFERROR(VLOOKUP(B448,SAP!$A:$E,5,),"")</f>
        <v/>
      </c>
      <c r="K448" s="40" t="str">
        <f t="shared" si="3821"/>
        <v/>
      </c>
      <c r="L448" s="61" t="e">
        <f>IF(LEN('Описание предлагаемого товара'!#REF!)&gt;0,IFERROR('Описание предлагаемого товара'!#REF!*1,""),"")</f>
        <v>#REF!</v>
      </c>
      <c r="M448" s="39" t="str">
        <f>IFERROR(VLOOKUP(B448,SAP!$A:$E,2,),"")</f>
        <v/>
      </c>
      <c r="N448" s="41" t="str">
        <f t="shared" si="3957"/>
        <v/>
      </c>
      <c r="O448" s="39" t="str">
        <f t="shared" si="3808"/>
        <v/>
      </c>
      <c r="P448" s="36" t="e">
        <f>IF(LEN('Описание предлагаемого товара'!#REF!)&gt;0,'Описание предлагаемого товара'!#REF!,"")</f>
        <v>#REF!</v>
      </c>
      <c r="Q44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48" s="37" t="e">
        <f>IF(LEN('Описание предлагаемого товара'!#REF!)&gt;0,'Описание предлагаемого товара'!#REF!,"")</f>
        <v>#REF!</v>
      </c>
      <c r="S448" s="37" t="e">
        <f>IF(LEN('Описание предлагаемого товара'!#REF!)&gt;0,'Описание предлагаемого товара'!#REF!,"")</f>
        <v>#REF!</v>
      </c>
      <c r="T44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48" s="23" t="str">
        <f>IFERROR(VLOOKUP(CI448*1,Обработ.выгрузка_реестра_РФ!$A:$G,6,),"")</f>
        <v/>
      </c>
      <c r="V448" s="61" t="e">
        <f>IF(LEN('Описание предлагаемого товара'!#REF!)&gt;0,'Описание предлагаемого товара'!#REF!,"")</f>
        <v>#REF!</v>
      </c>
      <c r="W448" s="62" t="e">
        <f>IF(LEN('Описание предлагаемого товара'!#REF!)&gt;0,'Описание предлагаемого товара'!#REF!,"")</f>
        <v>#REF!</v>
      </c>
      <c r="X448" s="91" t="e">
        <f t="shared" ref="X448:Y448" si="4282">IFERROR(REPLACE(W448,FIND(CHAR(10),W448,1),1," "),W448)</f>
        <v>#REF!</v>
      </c>
      <c r="Y448" s="91" t="e">
        <f t="shared" si="4282"/>
        <v>#REF!</v>
      </c>
      <c r="Z448" s="91" t="e">
        <f t="shared" si="3823"/>
        <v>#REF!</v>
      </c>
      <c r="AA448" s="91" t="e">
        <f t="shared" si="3824"/>
        <v>#REF!</v>
      </c>
      <c r="AB448" s="91" t="e">
        <f t="shared" si="3825"/>
        <v>#REF!</v>
      </c>
      <c r="AC448" s="91" t="e">
        <f t="shared" ref="AC448:AF448" si="4283">IFERROR(REPLACE(AB448,FIND("  ",AB448,1),2," "),AB448)</f>
        <v>#REF!</v>
      </c>
      <c r="AD448" s="91" t="e">
        <f t="shared" si="4283"/>
        <v>#REF!</v>
      </c>
      <c r="AE448" s="91" t="e">
        <f t="shared" si="4283"/>
        <v>#REF!</v>
      </c>
      <c r="AF448" s="91" t="e">
        <f t="shared" si="4283"/>
        <v>#REF!</v>
      </c>
      <c r="AG448" s="23" t="str">
        <f>IFERROR(VLOOKUP(CI448*1,Обработ.выгрузка_реестра_РФ!$A:$G,4,),"")</f>
        <v/>
      </c>
      <c r="AH448" s="91" t="str">
        <f t="shared" ref="AH448:AI448" si="4284">IFERROR(REPLACE(AG448,FIND("-",AG448,1),1,"*"),AG448)</f>
        <v/>
      </c>
      <c r="AI448" s="91" t="str">
        <f t="shared" si="4284"/>
        <v/>
      </c>
      <c r="AJ448" s="27" t="str">
        <f t="shared" si="3923"/>
        <v/>
      </c>
      <c r="AK448" s="63" t="e">
        <f>IF(LEN('Описание предлагаемого товара'!#REF!)&gt;0,'Описание предлагаемого товара'!#REF!,"")</f>
        <v>#REF!</v>
      </c>
      <c r="AL448" s="91" t="e">
        <f t="shared" ref="AL448:AM448" si="4285">IFERROR(REPLACE(AK448,FIND(CHAR(10),AK448,1),1,""),AK448)</f>
        <v>#REF!</v>
      </c>
      <c r="AM448" s="91" t="e">
        <f t="shared" si="4285"/>
        <v>#REF!</v>
      </c>
      <c r="AN448" s="91" t="e">
        <f t="shared" ref="AN448:AR448" si="4286">IFERROR(REPLACE(AM448,FIND(" ",AM448,1),1,""),AM448)</f>
        <v>#REF!</v>
      </c>
      <c r="AO448" s="91" t="e">
        <f t="shared" si="4286"/>
        <v>#REF!</v>
      </c>
      <c r="AP448" s="91" t="e">
        <f t="shared" si="4286"/>
        <v>#REF!</v>
      </c>
      <c r="AQ448" s="91" t="e">
        <f t="shared" si="4286"/>
        <v>#REF!</v>
      </c>
      <c r="AR448" s="91" t="e">
        <f t="shared" si="4286"/>
        <v>#REF!</v>
      </c>
      <c r="AS448" s="91" t="e">
        <f t="shared" si="3830"/>
        <v>#REF!</v>
      </c>
      <c r="AT448" s="91" t="e">
        <f t="shared" si="3831"/>
        <v>#REF!</v>
      </c>
      <c r="AU448" s="32" t="e">
        <f t="shared" si="3814"/>
        <v>#REF!</v>
      </c>
      <c r="AV448" s="93" t="e">
        <f>'Описание предлагаемого товара'!#REF!</f>
        <v>#REF!</v>
      </c>
      <c r="AW448" s="91" t="e">
        <f>MIN(SEARCH({0,1,2,3,4,5,6,7,8,9},AV448&amp; "0123456789"))</f>
        <v>#REF!</v>
      </c>
      <c r="AX448" s="91" t="str">
        <f t="shared" si="3832"/>
        <v/>
      </c>
      <c r="AY448" s="91" t="str">
        <f t="shared" si="3833"/>
        <v/>
      </c>
      <c r="AZ448" s="91" t="str">
        <f t="shared" si="3834"/>
        <v/>
      </c>
      <c r="BA448" s="91" t="str">
        <f t="shared" si="3835"/>
        <v/>
      </c>
      <c r="BB448" s="91" t="str">
        <f t="shared" si="3836"/>
        <v/>
      </c>
      <c r="BC448" s="91" t="str">
        <f t="shared" si="3837"/>
        <v/>
      </c>
      <c r="BD448" s="91" t="str">
        <f t="shared" si="3838"/>
        <v/>
      </c>
      <c r="BE448" s="91" t="str">
        <f t="shared" si="3839"/>
        <v/>
      </c>
      <c r="BF448" s="91" t="str">
        <f t="shared" si="3840"/>
        <v/>
      </c>
      <c r="BG448" s="91" t="str">
        <f t="shared" si="3841"/>
        <v/>
      </c>
      <c r="BH448" s="91" t="str">
        <f t="shared" si="3842"/>
        <v/>
      </c>
      <c r="BI448" s="91" t="str">
        <f t="shared" si="3843"/>
        <v/>
      </c>
      <c r="BJ448" s="91" t="str">
        <f t="shared" si="3844"/>
        <v/>
      </c>
      <c r="BK448" s="91" t="str">
        <f t="shared" si="3845"/>
        <v/>
      </c>
      <c r="BL448" s="91" t="str">
        <f t="shared" si="3846"/>
        <v/>
      </c>
      <c r="BM448" s="91" t="str">
        <f t="shared" si="3847"/>
        <v/>
      </c>
      <c r="BN448" s="91" t="str">
        <f t="shared" si="3848"/>
        <v/>
      </c>
      <c r="BO448" s="91" t="str">
        <f t="shared" si="3849"/>
        <v/>
      </c>
      <c r="BP448" s="91" t="str">
        <f t="shared" si="3850"/>
        <v/>
      </c>
      <c r="BQ448" s="91" t="str">
        <f t="shared" si="3851"/>
        <v/>
      </c>
      <c r="BR448" s="91" t="str">
        <f t="shared" si="3852"/>
        <v/>
      </c>
      <c r="BS448" s="91" t="str">
        <f t="shared" si="3853"/>
        <v/>
      </c>
      <c r="BT448" s="91" t="str">
        <f t="shared" si="3854"/>
        <v/>
      </c>
      <c r="BU448" s="91" t="str">
        <f t="shared" si="3855"/>
        <v/>
      </c>
      <c r="BV448" s="91" t="str">
        <f t="shared" si="3856"/>
        <v/>
      </c>
      <c r="BW448" s="91" t="str">
        <f t="shared" si="3857"/>
        <v/>
      </c>
      <c r="BX448" s="91" t="str">
        <f t="shared" si="3858"/>
        <v/>
      </c>
      <c r="BY448" s="91" t="str">
        <f t="shared" si="3859"/>
        <v/>
      </c>
      <c r="BZ448" s="91" t="str">
        <f t="shared" si="3860"/>
        <v/>
      </c>
      <c r="CA448" s="91" t="str">
        <f t="shared" si="3861"/>
        <v/>
      </c>
      <c r="CB448" s="91" t="str">
        <f t="shared" si="3862"/>
        <v/>
      </c>
      <c r="CC448" s="91" t="str">
        <f t="shared" si="3863"/>
        <v/>
      </c>
      <c r="CD448" s="91" t="str">
        <f t="shared" si="3864"/>
        <v/>
      </c>
      <c r="CE448" s="91" t="str">
        <f t="shared" si="3865"/>
        <v/>
      </c>
      <c r="CF448" s="91" t="str">
        <f t="shared" si="3866"/>
        <v/>
      </c>
      <c r="CG448" s="91" t="str">
        <f t="shared" si="3867"/>
        <v/>
      </c>
      <c r="CH448" s="91" t="str">
        <f t="shared" si="3868"/>
        <v/>
      </c>
      <c r="CI448" s="91" t="str">
        <f t="shared" si="3869"/>
        <v>нет</v>
      </c>
      <c r="CJ448" s="63" t="e">
        <f>IF(LEN('Описание предлагаемого товара'!#REF!)&gt;0,'Описание предлагаемого товара'!#REF!,"")</f>
        <v>#REF!</v>
      </c>
      <c r="CK448" s="91" t="e">
        <f t="shared" ref="CK448:CL448" si="4287">IFERROR(REPLACE(CJ448,FIND(CHAR(10),CJ448,1),1,""),CJ448)</f>
        <v>#REF!</v>
      </c>
      <c r="CL448" s="91" t="e">
        <f t="shared" si="4287"/>
        <v>#REF!</v>
      </c>
      <c r="CM448" s="91" t="e">
        <f t="shared" si="3871"/>
        <v>#REF!</v>
      </c>
      <c r="CN448" s="91" t="e">
        <f t="shared" si="3872"/>
        <v>#REF!</v>
      </c>
      <c r="CO448" s="91" t="e">
        <f t="shared" si="3873"/>
        <v>#REF!</v>
      </c>
      <c r="CP448" s="90" t="e">
        <f>IF(AU448="Не указан реестровый номер (мера нац.режима Запрет)","",IF(CI448="нет","",IF(CU448="да","исключение(не смотрим баллы)",IFERROR(IF(CI448*1&gt;0,IFERROR(IF(VLOOKUP(CI448*1,Обработ.выгрузка_реестра_РФ!$A:$G,7,)=0,"Баллы не установлены",VLOOKUP(CI448*1,Обработ.выгрузка_реестра_РФ!$A:$G,7,)),IF(LEN(CI448)&gt;14,"","нет номера в реестре РФ")),""),IF(LEN(CI448)=0,"","Некорректный реестровый номер")))))</f>
        <v>#REF!</v>
      </c>
      <c r="CQ448" s="33" t="e">
        <f>IF(LEN(C448)&gt;0,IFERROR(IF(LEN(H448)&gt;0,IF(LEN(VLOOKUP(H448,'исключения(не_смотрим_баллы)'!$A:$C,1,))&gt;0,"да","нет"),"не введен ОКПД2"),"нет"),"")</f>
        <v>#REF!</v>
      </c>
      <c r="CR448" s="33" t="e">
        <f ca="1">IF(CQ448="да",IF(TODAY()&lt;VLOOKUP(H448,'исключения(не_смотрим_баллы)'!$A:$C,3,),"да","нет"),"")</f>
        <v>#REF!</v>
      </c>
      <c r="CS448" s="33" t="str">
        <f>IFERROR(IF(CQ448="да",IF(VLOOKUP(CI448*1,Обработ.выгрузка_реестра_РФ!$A:$G,2,)&lt;VLOOKUP(H448,'исключения(не_смотрим_баллы)'!$A:$C,2,),"да","нет"),""),"")</f>
        <v/>
      </c>
      <c r="CT448" s="24"/>
      <c r="CU448" s="33" t="e">
        <f t="shared" si="3885"/>
        <v>#REF!</v>
      </c>
      <c r="CV448" s="91" t="e">
        <f t="shared" si="3886"/>
        <v>#REF!</v>
      </c>
      <c r="CW448" s="27" t="e">
        <f t="shared" si="3887"/>
        <v>#REF!</v>
      </c>
      <c r="CX448" s="26" t="e">
        <f t="shared" si="3816"/>
        <v>#REF!</v>
      </c>
      <c r="CY448" s="64" t="e">
        <f>IF(LEN('Описание предлагаемого товара'!#REF!)&gt;0,'Описание предлагаемого товара'!#REF!,"")</f>
        <v>#REF!</v>
      </c>
      <c r="CZ448" s="95" t="e">
        <f t="shared" si="3874"/>
        <v>#REF!</v>
      </c>
      <c r="DA448" s="95" t="e">
        <f t="shared" ref="DA448" si="4288">IFERROR(REPLACE(CZ448,FIND(" ",CZ448,1),1,""),CZ448)</f>
        <v>#REF!</v>
      </c>
      <c r="DB448" s="95" t="e">
        <f t="shared" si="3818"/>
        <v>#REF!</v>
      </c>
      <c r="DC448" s="95" t="e">
        <f t="shared" ref="DC448:DD448" si="4289">IFERROR(REPLACE(DB448,FIND("г.",DB448,1),2,""),DB448)</f>
        <v>#REF!</v>
      </c>
      <c r="DD448" s="95" t="e">
        <f t="shared" si="4289"/>
        <v>#REF!</v>
      </c>
      <c r="DE448" s="95" t="e">
        <f t="shared" ref="DE448:DF448" si="4290">IFERROR(REPLACE(DD448,FIND("г",DD448,1),1,""),DD448)</f>
        <v>#REF!</v>
      </c>
      <c r="DF448" s="95" t="e">
        <f t="shared" si="4290"/>
        <v>#REF!</v>
      </c>
      <c r="DG448" s="95" t="e">
        <f t="shared" si="3891"/>
        <v>#REF!</v>
      </c>
      <c r="DH448" s="25" t="str">
        <f>IFERROR(VLOOKUP(CI448*1,Обработ.выгрузка_реестра_РФ!$A:$G,5,),"")</f>
        <v/>
      </c>
      <c r="DI448" s="27" t="str">
        <f t="shared" si="3901"/>
        <v/>
      </c>
      <c r="DJ448" s="27" t="str">
        <f t="shared" ca="1" si="3878"/>
        <v/>
      </c>
      <c r="DK448" s="63" t="e">
        <f>IF(LEN('Описание предлагаемого товара'!#REF!)&gt;0,'Описание предлагаемого товара'!#REF!,"")</f>
        <v>#REF!</v>
      </c>
      <c r="DL448" s="63" t="e">
        <f>IF(LEN('Описание предлагаемого товара'!#REF!)&gt;0,'Описание предлагаемого товара'!#REF!,"")</f>
        <v>#REF!</v>
      </c>
      <c r="DM448" s="32"/>
    </row>
    <row r="449" spans="1:117" ht="48.75" customHeight="1" x14ac:dyDescent="0.25">
      <c r="A449" s="61" t="e">
        <f>IF(LEN('Описание предлагаемого товара'!#REF!)&gt;0,'Описание предлагаемого товара'!#REF!,"")</f>
        <v>#REF!</v>
      </c>
      <c r="B449" s="65" t="e">
        <f>IF(LEN('Описание предлагаемого товара'!#REF!)&gt;0,'Описание предлагаемого товара'!#REF!,"")</f>
        <v>#REF!</v>
      </c>
      <c r="C449" s="61" t="e">
        <f>IF(LEN('Описание предлагаемого товара'!#REF!)&gt;0,'Описание предлагаемого товара'!#REF!,"")</f>
        <v>#REF!</v>
      </c>
      <c r="D449" s="61" t="e">
        <f>IF(LEN('Описание предлагаемого товара'!#REF!)&gt;0,'Описание предлагаемого товара'!#REF!,"")</f>
        <v>#REF!</v>
      </c>
      <c r="E449" s="61" t="e">
        <f>IF(LEN('Описание предлагаемого товара'!#REF!)&gt;0,'Описание предлагаемого товара'!#REF!,"")</f>
        <v>#REF!</v>
      </c>
      <c r="F449" s="61" t="e">
        <f>IF(LEN('Описание предлагаемого товара'!#REF!)&gt;0,'Описание предлагаемого товара'!#REF!,"")</f>
        <v>#REF!</v>
      </c>
      <c r="G449" s="61" t="e">
        <f>IF(LEN('Описание предлагаемого товара'!#REF!)&gt;0,'Описание предлагаемого товара'!#REF!,"")</f>
        <v>#REF!</v>
      </c>
      <c r="H449" s="61" t="e">
        <f>IF(LEN('Описание предлагаемого товара'!#REF!)&gt;0,'Описание предлагаемого товара'!#REF!,"")</f>
        <v>#REF!</v>
      </c>
      <c r="I449" s="61" t="e">
        <f>IF(LEN('Описание предлагаемого товара'!#REF!)&gt;0,'Описание предлагаемого товара'!#REF!,"")</f>
        <v>#REF!</v>
      </c>
      <c r="J449" s="38" t="str">
        <f>IFERROR(VLOOKUP(B449,SAP!$A:$E,5,),"")</f>
        <v/>
      </c>
      <c r="K449" s="40" t="str">
        <f t="shared" si="3821"/>
        <v/>
      </c>
      <c r="L449" s="61" t="e">
        <f>IF(LEN('Описание предлагаемого товара'!#REF!)&gt;0,IFERROR('Описание предлагаемого товара'!#REF!*1,""),"")</f>
        <v>#REF!</v>
      </c>
      <c r="M449" s="39" t="str">
        <f>IFERROR(VLOOKUP(B449,SAP!$A:$E,2,),"")</f>
        <v/>
      </c>
      <c r="N449" s="41" t="str">
        <f t="shared" si="3957"/>
        <v/>
      </c>
      <c r="O449" s="39" t="str">
        <f t="shared" si="3808"/>
        <v/>
      </c>
      <c r="P449" s="36" t="e">
        <f>IF(LEN('Описание предлагаемого товара'!#REF!)&gt;0,'Описание предлагаемого товара'!#REF!,"")</f>
        <v>#REF!</v>
      </c>
      <c r="Q44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49" s="37" t="e">
        <f>IF(LEN('Описание предлагаемого товара'!#REF!)&gt;0,'Описание предлагаемого товара'!#REF!,"")</f>
        <v>#REF!</v>
      </c>
      <c r="S449" s="37" t="e">
        <f>IF(LEN('Описание предлагаемого товара'!#REF!)&gt;0,'Описание предлагаемого товара'!#REF!,"")</f>
        <v>#REF!</v>
      </c>
      <c r="T44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49" s="23" t="str">
        <f>IFERROR(VLOOKUP(CI449*1,Обработ.выгрузка_реестра_РФ!$A:$G,6,),"")</f>
        <v/>
      </c>
      <c r="V449" s="61" t="e">
        <f>IF(LEN('Описание предлагаемого товара'!#REF!)&gt;0,'Описание предлагаемого товара'!#REF!,"")</f>
        <v>#REF!</v>
      </c>
      <c r="W449" s="62" t="e">
        <f>IF(LEN('Описание предлагаемого товара'!#REF!)&gt;0,'Описание предлагаемого товара'!#REF!,"")</f>
        <v>#REF!</v>
      </c>
      <c r="X449" s="91" t="e">
        <f t="shared" ref="X449:Y449" si="4291">IFERROR(REPLACE(W449,FIND(CHAR(10),W449,1),1," "),W449)</f>
        <v>#REF!</v>
      </c>
      <c r="Y449" s="91" t="e">
        <f t="shared" si="4291"/>
        <v>#REF!</v>
      </c>
      <c r="Z449" s="91" t="e">
        <f t="shared" si="3823"/>
        <v>#REF!</v>
      </c>
      <c r="AA449" s="91" t="e">
        <f t="shared" si="3824"/>
        <v>#REF!</v>
      </c>
      <c r="AB449" s="91" t="e">
        <f t="shared" si="3825"/>
        <v>#REF!</v>
      </c>
      <c r="AC449" s="91" t="e">
        <f t="shared" ref="AC449:AF449" si="4292">IFERROR(REPLACE(AB449,FIND("  ",AB449,1),2," "),AB449)</f>
        <v>#REF!</v>
      </c>
      <c r="AD449" s="91" t="e">
        <f t="shared" si="4292"/>
        <v>#REF!</v>
      </c>
      <c r="AE449" s="91" t="e">
        <f t="shared" si="4292"/>
        <v>#REF!</v>
      </c>
      <c r="AF449" s="91" t="e">
        <f t="shared" si="4292"/>
        <v>#REF!</v>
      </c>
      <c r="AG449" s="23" t="str">
        <f>IFERROR(VLOOKUP(CI449*1,Обработ.выгрузка_реестра_РФ!$A:$G,4,),"")</f>
        <v/>
      </c>
      <c r="AH449" s="91" t="str">
        <f t="shared" ref="AH449:AI449" si="4293">IFERROR(REPLACE(AG449,FIND("-",AG449,1),1,"*"),AG449)</f>
        <v/>
      </c>
      <c r="AI449" s="91" t="str">
        <f t="shared" si="4293"/>
        <v/>
      </c>
      <c r="AJ449" s="27" t="str">
        <f t="shared" si="3923"/>
        <v/>
      </c>
      <c r="AK449" s="63" t="e">
        <f>IF(LEN('Описание предлагаемого товара'!#REF!)&gt;0,'Описание предлагаемого товара'!#REF!,"")</f>
        <v>#REF!</v>
      </c>
      <c r="AL449" s="91" t="e">
        <f t="shared" ref="AL449:AM449" si="4294">IFERROR(REPLACE(AK449,FIND(CHAR(10),AK449,1),1,""),AK449)</f>
        <v>#REF!</v>
      </c>
      <c r="AM449" s="91" t="e">
        <f t="shared" si="4294"/>
        <v>#REF!</v>
      </c>
      <c r="AN449" s="91" t="e">
        <f t="shared" ref="AN449:AR449" si="4295">IFERROR(REPLACE(AM449,FIND(" ",AM449,1),1,""),AM449)</f>
        <v>#REF!</v>
      </c>
      <c r="AO449" s="91" t="e">
        <f t="shared" si="4295"/>
        <v>#REF!</v>
      </c>
      <c r="AP449" s="91" t="e">
        <f t="shared" si="4295"/>
        <v>#REF!</v>
      </c>
      <c r="AQ449" s="91" t="e">
        <f t="shared" si="4295"/>
        <v>#REF!</v>
      </c>
      <c r="AR449" s="91" t="e">
        <f t="shared" si="4295"/>
        <v>#REF!</v>
      </c>
      <c r="AS449" s="91" t="e">
        <f t="shared" si="3830"/>
        <v>#REF!</v>
      </c>
      <c r="AT449" s="91" t="e">
        <f t="shared" si="3831"/>
        <v>#REF!</v>
      </c>
      <c r="AU449" s="32" t="e">
        <f t="shared" si="3814"/>
        <v>#REF!</v>
      </c>
      <c r="AV449" s="93" t="e">
        <f>'Описание предлагаемого товара'!#REF!</f>
        <v>#REF!</v>
      </c>
      <c r="AW449" s="91" t="e">
        <f>MIN(SEARCH({0,1,2,3,4,5,6,7,8,9},AV449&amp; "0123456789"))</f>
        <v>#REF!</v>
      </c>
      <c r="AX449" s="91" t="str">
        <f t="shared" si="3832"/>
        <v/>
      </c>
      <c r="AY449" s="91" t="str">
        <f t="shared" si="3833"/>
        <v/>
      </c>
      <c r="AZ449" s="91" t="str">
        <f t="shared" si="3834"/>
        <v/>
      </c>
      <c r="BA449" s="91" t="str">
        <f t="shared" si="3835"/>
        <v/>
      </c>
      <c r="BB449" s="91" t="str">
        <f t="shared" si="3836"/>
        <v/>
      </c>
      <c r="BC449" s="91" t="str">
        <f t="shared" si="3837"/>
        <v/>
      </c>
      <c r="BD449" s="91" t="str">
        <f t="shared" si="3838"/>
        <v/>
      </c>
      <c r="BE449" s="91" t="str">
        <f t="shared" si="3839"/>
        <v/>
      </c>
      <c r="BF449" s="91" t="str">
        <f t="shared" si="3840"/>
        <v/>
      </c>
      <c r="BG449" s="91" t="str">
        <f t="shared" si="3841"/>
        <v/>
      </c>
      <c r="BH449" s="91" t="str">
        <f t="shared" si="3842"/>
        <v/>
      </c>
      <c r="BI449" s="91" t="str">
        <f t="shared" si="3843"/>
        <v/>
      </c>
      <c r="BJ449" s="91" t="str">
        <f t="shared" si="3844"/>
        <v/>
      </c>
      <c r="BK449" s="91" t="str">
        <f t="shared" si="3845"/>
        <v/>
      </c>
      <c r="BL449" s="91" t="str">
        <f t="shared" si="3846"/>
        <v/>
      </c>
      <c r="BM449" s="91" t="str">
        <f t="shared" si="3847"/>
        <v/>
      </c>
      <c r="BN449" s="91" t="str">
        <f t="shared" si="3848"/>
        <v/>
      </c>
      <c r="BO449" s="91" t="str">
        <f t="shared" si="3849"/>
        <v/>
      </c>
      <c r="BP449" s="91" t="str">
        <f t="shared" si="3850"/>
        <v/>
      </c>
      <c r="BQ449" s="91" t="str">
        <f t="shared" si="3851"/>
        <v/>
      </c>
      <c r="BR449" s="91" t="str">
        <f t="shared" si="3852"/>
        <v/>
      </c>
      <c r="BS449" s="91" t="str">
        <f t="shared" si="3853"/>
        <v/>
      </c>
      <c r="BT449" s="91" t="str">
        <f t="shared" si="3854"/>
        <v/>
      </c>
      <c r="BU449" s="91" t="str">
        <f t="shared" si="3855"/>
        <v/>
      </c>
      <c r="BV449" s="91" t="str">
        <f t="shared" si="3856"/>
        <v/>
      </c>
      <c r="BW449" s="91" t="str">
        <f t="shared" si="3857"/>
        <v/>
      </c>
      <c r="BX449" s="91" t="str">
        <f t="shared" si="3858"/>
        <v/>
      </c>
      <c r="BY449" s="91" t="str">
        <f t="shared" si="3859"/>
        <v/>
      </c>
      <c r="BZ449" s="91" t="str">
        <f t="shared" si="3860"/>
        <v/>
      </c>
      <c r="CA449" s="91" t="str">
        <f t="shared" si="3861"/>
        <v/>
      </c>
      <c r="CB449" s="91" t="str">
        <f t="shared" si="3862"/>
        <v/>
      </c>
      <c r="CC449" s="91" t="str">
        <f t="shared" si="3863"/>
        <v/>
      </c>
      <c r="CD449" s="91" t="str">
        <f t="shared" si="3864"/>
        <v/>
      </c>
      <c r="CE449" s="91" t="str">
        <f t="shared" si="3865"/>
        <v/>
      </c>
      <c r="CF449" s="91" t="str">
        <f t="shared" si="3866"/>
        <v/>
      </c>
      <c r="CG449" s="91" t="str">
        <f t="shared" si="3867"/>
        <v/>
      </c>
      <c r="CH449" s="91" t="str">
        <f t="shared" si="3868"/>
        <v/>
      </c>
      <c r="CI449" s="91" t="str">
        <f t="shared" si="3869"/>
        <v>нет</v>
      </c>
      <c r="CJ449" s="63" t="e">
        <f>IF(LEN('Описание предлагаемого товара'!#REF!)&gt;0,'Описание предлагаемого товара'!#REF!,"")</f>
        <v>#REF!</v>
      </c>
      <c r="CK449" s="91" t="e">
        <f t="shared" ref="CK449:CL449" si="4296">IFERROR(REPLACE(CJ449,FIND(CHAR(10),CJ449,1),1,""),CJ449)</f>
        <v>#REF!</v>
      </c>
      <c r="CL449" s="91" t="e">
        <f t="shared" si="4296"/>
        <v>#REF!</v>
      </c>
      <c r="CM449" s="91" t="e">
        <f t="shared" si="3871"/>
        <v>#REF!</v>
      </c>
      <c r="CN449" s="91" t="e">
        <f t="shared" si="3872"/>
        <v>#REF!</v>
      </c>
      <c r="CO449" s="91" t="e">
        <f t="shared" si="3873"/>
        <v>#REF!</v>
      </c>
      <c r="CP449" s="90" t="e">
        <f>IF(AU449="Не указан реестровый номер (мера нац.режима Запрет)","",IF(CI449="нет","",IF(CU449="да","исключение(не смотрим баллы)",IFERROR(IF(CI449*1&gt;0,IFERROR(IF(VLOOKUP(CI449*1,Обработ.выгрузка_реестра_РФ!$A:$G,7,)=0,"Баллы не установлены",VLOOKUP(CI449*1,Обработ.выгрузка_реестра_РФ!$A:$G,7,)),IF(LEN(CI449)&gt;14,"","нет номера в реестре РФ")),""),IF(LEN(CI449)=0,"","Некорректный реестровый номер")))))</f>
        <v>#REF!</v>
      </c>
      <c r="CQ449" s="33" t="e">
        <f>IF(LEN(C449)&gt;0,IFERROR(IF(LEN(H449)&gt;0,IF(LEN(VLOOKUP(H449,'исключения(не_смотрим_баллы)'!$A:$C,1,))&gt;0,"да","нет"),"не введен ОКПД2"),"нет"),"")</f>
        <v>#REF!</v>
      </c>
      <c r="CR449" s="33" t="e">
        <f ca="1">IF(CQ449="да",IF(TODAY()&lt;VLOOKUP(H449,'исключения(не_смотрим_баллы)'!$A:$C,3,),"да","нет"),"")</f>
        <v>#REF!</v>
      </c>
      <c r="CS449" s="33" t="str">
        <f>IFERROR(IF(CQ449="да",IF(VLOOKUP(CI449*1,Обработ.выгрузка_реестра_РФ!$A:$G,2,)&lt;VLOOKUP(H449,'исключения(не_смотрим_баллы)'!$A:$C,2,),"да","нет"),""),"")</f>
        <v/>
      </c>
      <c r="CT449" s="24"/>
      <c r="CU449" s="33" t="e">
        <f t="shared" si="3885"/>
        <v>#REF!</v>
      </c>
      <c r="CV449" s="91" t="e">
        <f t="shared" si="3886"/>
        <v>#REF!</v>
      </c>
      <c r="CW449" s="27" t="e">
        <f t="shared" si="3887"/>
        <v>#REF!</v>
      </c>
      <c r="CX449" s="26" t="e">
        <f t="shared" si="3816"/>
        <v>#REF!</v>
      </c>
      <c r="CY449" s="64" t="e">
        <f>IF(LEN('Описание предлагаемого товара'!#REF!)&gt;0,'Описание предлагаемого товара'!#REF!,"")</f>
        <v>#REF!</v>
      </c>
      <c r="CZ449" s="95" t="e">
        <f t="shared" si="3874"/>
        <v>#REF!</v>
      </c>
      <c r="DA449" s="95" t="e">
        <f t="shared" ref="DA449" si="4297">IFERROR(REPLACE(CZ449,FIND(" ",CZ449,1),1,""),CZ449)</f>
        <v>#REF!</v>
      </c>
      <c r="DB449" s="95" t="e">
        <f t="shared" si="3818"/>
        <v>#REF!</v>
      </c>
      <c r="DC449" s="95" t="e">
        <f t="shared" ref="DC449:DD449" si="4298">IFERROR(REPLACE(DB449,FIND("г.",DB449,1),2,""),DB449)</f>
        <v>#REF!</v>
      </c>
      <c r="DD449" s="95" t="e">
        <f t="shared" si="4298"/>
        <v>#REF!</v>
      </c>
      <c r="DE449" s="95" t="e">
        <f t="shared" ref="DE449:DF449" si="4299">IFERROR(REPLACE(DD449,FIND("г",DD449,1),1,""),DD449)</f>
        <v>#REF!</v>
      </c>
      <c r="DF449" s="95" t="e">
        <f t="shared" si="4299"/>
        <v>#REF!</v>
      </c>
      <c r="DG449" s="95" t="e">
        <f t="shared" si="3891"/>
        <v>#REF!</v>
      </c>
      <c r="DH449" s="25" t="str">
        <f>IFERROR(VLOOKUP(CI449*1,Обработ.выгрузка_реестра_РФ!$A:$G,5,),"")</f>
        <v/>
      </c>
      <c r="DI449" s="27" t="str">
        <f t="shared" si="3901"/>
        <v/>
      </c>
      <c r="DJ449" s="27" t="str">
        <f t="shared" ca="1" si="3878"/>
        <v/>
      </c>
      <c r="DK449" s="63" t="e">
        <f>IF(LEN('Описание предлагаемого товара'!#REF!)&gt;0,'Описание предлагаемого товара'!#REF!,"")</f>
        <v>#REF!</v>
      </c>
      <c r="DL449" s="63" t="e">
        <f>IF(LEN('Описание предлагаемого товара'!#REF!)&gt;0,'Описание предлагаемого товара'!#REF!,"")</f>
        <v>#REF!</v>
      </c>
      <c r="DM449" s="32"/>
    </row>
    <row r="450" spans="1:117" ht="48.75" customHeight="1" x14ac:dyDescent="0.25">
      <c r="A450" s="61" t="e">
        <f>IF(LEN('Описание предлагаемого товара'!#REF!)&gt;0,'Описание предлагаемого товара'!#REF!,"")</f>
        <v>#REF!</v>
      </c>
      <c r="B450" s="65" t="e">
        <f>IF(LEN('Описание предлагаемого товара'!#REF!)&gt;0,'Описание предлагаемого товара'!#REF!,"")</f>
        <v>#REF!</v>
      </c>
      <c r="C450" s="61" t="e">
        <f>IF(LEN('Описание предлагаемого товара'!#REF!)&gt;0,'Описание предлагаемого товара'!#REF!,"")</f>
        <v>#REF!</v>
      </c>
      <c r="D450" s="61" t="e">
        <f>IF(LEN('Описание предлагаемого товара'!#REF!)&gt;0,'Описание предлагаемого товара'!#REF!,"")</f>
        <v>#REF!</v>
      </c>
      <c r="E450" s="61" t="e">
        <f>IF(LEN('Описание предлагаемого товара'!#REF!)&gt;0,'Описание предлагаемого товара'!#REF!,"")</f>
        <v>#REF!</v>
      </c>
      <c r="F450" s="61" t="e">
        <f>IF(LEN('Описание предлагаемого товара'!#REF!)&gt;0,'Описание предлагаемого товара'!#REF!,"")</f>
        <v>#REF!</v>
      </c>
      <c r="G450" s="61" t="e">
        <f>IF(LEN('Описание предлагаемого товара'!#REF!)&gt;0,'Описание предлагаемого товара'!#REF!,"")</f>
        <v>#REF!</v>
      </c>
      <c r="H450" s="61" t="e">
        <f>IF(LEN('Описание предлагаемого товара'!#REF!)&gt;0,'Описание предлагаемого товара'!#REF!,"")</f>
        <v>#REF!</v>
      </c>
      <c r="I450" s="61" t="e">
        <f>IF(LEN('Описание предлагаемого товара'!#REF!)&gt;0,'Описание предлагаемого товара'!#REF!,"")</f>
        <v>#REF!</v>
      </c>
      <c r="J450" s="38" t="str">
        <f>IFERROR(VLOOKUP(B450,SAP!$A:$E,5,),"")</f>
        <v/>
      </c>
      <c r="K450" s="40" t="str">
        <f t="shared" si="3821"/>
        <v/>
      </c>
      <c r="L450" s="61" t="e">
        <f>IF(LEN('Описание предлагаемого товара'!#REF!)&gt;0,IFERROR('Описание предлагаемого товара'!#REF!*1,""),"")</f>
        <v>#REF!</v>
      </c>
      <c r="M450" s="39" t="str">
        <f>IFERROR(VLOOKUP(B450,SAP!$A:$E,2,),"")</f>
        <v/>
      </c>
      <c r="N450" s="41" t="str">
        <f t="shared" si="3957"/>
        <v/>
      </c>
      <c r="O450" s="39" t="str">
        <f t="shared" si="3808"/>
        <v/>
      </c>
      <c r="P450" s="36" t="e">
        <f>IF(LEN('Описание предлагаемого товара'!#REF!)&gt;0,'Описание предлагаемого товара'!#REF!,"")</f>
        <v>#REF!</v>
      </c>
      <c r="Q45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50" s="37" t="e">
        <f>IF(LEN('Описание предлагаемого товара'!#REF!)&gt;0,'Описание предлагаемого товара'!#REF!,"")</f>
        <v>#REF!</v>
      </c>
      <c r="S450" s="37" t="e">
        <f>IF(LEN('Описание предлагаемого товара'!#REF!)&gt;0,'Описание предлагаемого товара'!#REF!,"")</f>
        <v>#REF!</v>
      </c>
      <c r="T45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50" s="23" t="str">
        <f>IFERROR(VLOOKUP(CI450*1,Обработ.выгрузка_реестра_РФ!$A:$G,6,),"")</f>
        <v/>
      </c>
      <c r="V450" s="61" t="e">
        <f>IF(LEN('Описание предлагаемого товара'!#REF!)&gt;0,'Описание предлагаемого товара'!#REF!,"")</f>
        <v>#REF!</v>
      </c>
      <c r="W450" s="62" t="e">
        <f>IF(LEN('Описание предлагаемого товара'!#REF!)&gt;0,'Описание предлагаемого товара'!#REF!,"")</f>
        <v>#REF!</v>
      </c>
      <c r="X450" s="91" t="e">
        <f t="shared" ref="X450:Y450" si="4300">IFERROR(REPLACE(W450,FIND(CHAR(10),W450,1),1," "),W450)</f>
        <v>#REF!</v>
      </c>
      <c r="Y450" s="91" t="e">
        <f t="shared" si="4300"/>
        <v>#REF!</v>
      </c>
      <c r="Z450" s="91" t="e">
        <f t="shared" si="3823"/>
        <v>#REF!</v>
      </c>
      <c r="AA450" s="91" t="e">
        <f t="shared" si="3824"/>
        <v>#REF!</v>
      </c>
      <c r="AB450" s="91" t="e">
        <f t="shared" si="3825"/>
        <v>#REF!</v>
      </c>
      <c r="AC450" s="91" t="e">
        <f t="shared" ref="AC450:AF450" si="4301">IFERROR(REPLACE(AB450,FIND("  ",AB450,1),2," "),AB450)</f>
        <v>#REF!</v>
      </c>
      <c r="AD450" s="91" t="e">
        <f t="shared" si="4301"/>
        <v>#REF!</v>
      </c>
      <c r="AE450" s="91" t="e">
        <f t="shared" si="4301"/>
        <v>#REF!</v>
      </c>
      <c r="AF450" s="91" t="e">
        <f t="shared" si="4301"/>
        <v>#REF!</v>
      </c>
      <c r="AG450" s="23" t="str">
        <f>IFERROR(VLOOKUP(CI450*1,Обработ.выгрузка_реестра_РФ!$A:$G,4,),"")</f>
        <v/>
      </c>
      <c r="AH450" s="91" t="str">
        <f t="shared" ref="AH450:AI450" si="4302">IFERROR(REPLACE(AG450,FIND("-",AG450,1),1,"*"),AG450)</f>
        <v/>
      </c>
      <c r="AI450" s="91" t="str">
        <f t="shared" si="4302"/>
        <v/>
      </c>
      <c r="AJ450" s="27" t="str">
        <f t="shared" si="3923"/>
        <v/>
      </c>
      <c r="AK450" s="63" t="e">
        <f>IF(LEN('Описание предлагаемого товара'!#REF!)&gt;0,'Описание предлагаемого товара'!#REF!,"")</f>
        <v>#REF!</v>
      </c>
      <c r="AL450" s="91" t="e">
        <f t="shared" ref="AL450:AM450" si="4303">IFERROR(REPLACE(AK450,FIND(CHAR(10),AK450,1),1,""),AK450)</f>
        <v>#REF!</v>
      </c>
      <c r="AM450" s="91" t="e">
        <f t="shared" si="4303"/>
        <v>#REF!</v>
      </c>
      <c r="AN450" s="91" t="e">
        <f t="shared" ref="AN450:AR450" si="4304">IFERROR(REPLACE(AM450,FIND(" ",AM450,1),1,""),AM450)</f>
        <v>#REF!</v>
      </c>
      <c r="AO450" s="91" t="e">
        <f t="shared" si="4304"/>
        <v>#REF!</v>
      </c>
      <c r="AP450" s="91" t="e">
        <f t="shared" si="4304"/>
        <v>#REF!</v>
      </c>
      <c r="AQ450" s="91" t="e">
        <f t="shared" si="4304"/>
        <v>#REF!</v>
      </c>
      <c r="AR450" s="91" t="e">
        <f t="shared" si="4304"/>
        <v>#REF!</v>
      </c>
      <c r="AS450" s="91" t="e">
        <f t="shared" si="3830"/>
        <v>#REF!</v>
      </c>
      <c r="AT450" s="91" t="e">
        <f t="shared" si="3831"/>
        <v>#REF!</v>
      </c>
      <c r="AU450" s="32" t="e">
        <f t="shared" si="3814"/>
        <v>#REF!</v>
      </c>
      <c r="AV450" s="93" t="e">
        <f>'Описание предлагаемого товара'!#REF!</f>
        <v>#REF!</v>
      </c>
      <c r="AW450" s="91" t="e">
        <f>MIN(SEARCH({0,1,2,3,4,5,6,7,8,9},AV450&amp; "0123456789"))</f>
        <v>#REF!</v>
      </c>
      <c r="AX450" s="91" t="str">
        <f t="shared" si="3832"/>
        <v/>
      </c>
      <c r="AY450" s="91" t="str">
        <f t="shared" si="3833"/>
        <v/>
      </c>
      <c r="AZ450" s="91" t="str">
        <f t="shared" si="3834"/>
        <v/>
      </c>
      <c r="BA450" s="91" t="str">
        <f t="shared" si="3835"/>
        <v/>
      </c>
      <c r="BB450" s="91" t="str">
        <f t="shared" si="3836"/>
        <v/>
      </c>
      <c r="BC450" s="91" t="str">
        <f t="shared" si="3837"/>
        <v/>
      </c>
      <c r="BD450" s="91" t="str">
        <f t="shared" si="3838"/>
        <v/>
      </c>
      <c r="BE450" s="91" t="str">
        <f t="shared" si="3839"/>
        <v/>
      </c>
      <c r="BF450" s="91" t="str">
        <f t="shared" si="3840"/>
        <v/>
      </c>
      <c r="BG450" s="91" t="str">
        <f t="shared" si="3841"/>
        <v/>
      </c>
      <c r="BH450" s="91" t="str">
        <f t="shared" si="3842"/>
        <v/>
      </c>
      <c r="BI450" s="91" t="str">
        <f t="shared" si="3843"/>
        <v/>
      </c>
      <c r="BJ450" s="91" t="str">
        <f t="shared" si="3844"/>
        <v/>
      </c>
      <c r="BK450" s="91" t="str">
        <f t="shared" si="3845"/>
        <v/>
      </c>
      <c r="BL450" s="91" t="str">
        <f t="shared" si="3846"/>
        <v/>
      </c>
      <c r="BM450" s="91" t="str">
        <f t="shared" si="3847"/>
        <v/>
      </c>
      <c r="BN450" s="91" t="str">
        <f t="shared" si="3848"/>
        <v/>
      </c>
      <c r="BO450" s="91" t="str">
        <f t="shared" si="3849"/>
        <v/>
      </c>
      <c r="BP450" s="91" t="str">
        <f t="shared" si="3850"/>
        <v/>
      </c>
      <c r="BQ450" s="91" t="str">
        <f t="shared" si="3851"/>
        <v/>
      </c>
      <c r="BR450" s="91" t="str">
        <f t="shared" si="3852"/>
        <v/>
      </c>
      <c r="BS450" s="91" t="str">
        <f t="shared" si="3853"/>
        <v/>
      </c>
      <c r="BT450" s="91" t="str">
        <f t="shared" si="3854"/>
        <v/>
      </c>
      <c r="BU450" s="91" t="str">
        <f t="shared" si="3855"/>
        <v/>
      </c>
      <c r="BV450" s="91" t="str">
        <f t="shared" si="3856"/>
        <v/>
      </c>
      <c r="BW450" s="91" t="str">
        <f t="shared" si="3857"/>
        <v/>
      </c>
      <c r="BX450" s="91" t="str">
        <f t="shared" si="3858"/>
        <v/>
      </c>
      <c r="BY450" s="91" t="str">
        <f t="shared" si="3859"/>
        <v/>
      </c>
      <c r="BZ450" s="91" t="str">
        <f t="shared" si="3860"/>
        <v/>
      </c>
      <c r="CA450" s="91" t="str">
        <f t="shared" si="3861"/>
        <v/>
      </c>
      <c r="CB450" s="91" t="str">
        <f t="shared" si="3862"/>
        <v/>
      </c>
      <c r="CC450" s="91" t="str">
        <f t="shared" si="3863"/>
        <v/>
      </c>
      <c r="CD450" s="91" t="str">
        <f t="shared" si="3864"/>
        <v/>
      </c>
      <c r="CE450" s="91" t="str">
        <f t="shared" si="3865"/>
        <v/>
      </c>
      <c r="CF450" s="91" t="str">
        <f t="shared" si="3866"/>
        <v/>
      </c>
      <c r="CG450" s="91" t="str">
        <f t="shared" si="3867"/>
        <v/>
      </c>
      <c r="CH450" s="91" t="str">
        <f t="shared" si="3868"/>
        <v/>
      </c>
      <c r="CI450" s="91" t="str">
        <f t="shared" si="3869"/>
        <v>нет</v>
      </c>
      <c r="CJ450" s="63" t="e">
        <f>IF(LEN('Описание предлагаемого товара'!#REF!)&gt;0,'Описание предлагаемого товара'!#REF!,"")</f>
        <v>#REF!</v>
      </c>
      <c r="CK450" s="91" t="e">
        <f t="shared" ref="CK450:CL450" si="4305">IFERROR(REPLACE(CJ450,FIND(CHAR(10),CJ450,1),1,""),CJ450)</f>
        <v>#REF!</v>
      </c>
      <c r="CL450" s="91" t="e">
        <f t="shared" si="4305"/>
        <v>#REF!</v>
      </c>
      <c r="CM450" s="91" t="e">
        <f t="shared" si="3871"/>
        <v>#REF!</v>
      </c>
      <c r="CN450" s="91" t="e">
        <f t="shared" si="3872"/>
        <v>#REF!</v>
      </c>
      <c r="CO450" s="91" t="e">
        <f t="shared" si="3873"/>
        <v>#REF!</v>
      </c>
      <c r="CP450" s="90" t="e">
        <f>IF(AU450="Не указан реестровый номер (мера нац.режима Запрет)","",IF(CI450="нет","",IF(CU450="да","исключение(не смотрим баллы)",IFERROR(IF(CI450*1&gt;0,IFERROR(IF(VLOOKUP(CI450*1,Обработ.выгрузка_реестра_РФ!$A:$G,7,)=0,"Баллы не установлены",VLOOKUP(CI450*1,Обработ.выгрузка_реестра_РФ!$A:$G,7,)),IF(LEN(CI450)&gt;14,"","нет номера в реестре РФ")),""),IF(LEN(CI450)=0,"","Некорректный реестровый номер")))))</f>
        <v>#REF!</v>
      </c>
      <c r="CQ450" s="33" t="e">
        <f>IF(LEN(C450)&gt;0,IFERROR(IF(LEN(H450)&gt;0,IF(LEN(VLOOKUP(H450,'исключения(не_смотрим_баллы)'!$A:$C,1,))&gt;0,"да","нет"),"не введен ОКПД2"),"нет"),"")</f>
        <v>#REF!</v>
      </c>
      <c r="CR450" s="33" t="e">
        <f ca="1">IF(CQ450="да",IF(TODAY()&lt;VLOOKUP(H450,'исключения(не_смотрим_баллы)'!$A:$C,3,),"да","нет"),"")</f>
        <v>#REF!</v>
      </c>
      <c r="CS450" s="33" t="str">
        <f>IFERROR(IF(CQ450="да",IF(VLOOKUP(CI450*1,Обработ.выгрузка_реестра_РФ!$A:$G,2,)&lt;VLOOKUP(H450,'исключения(не_смотрим_баллы)'!$A:$C,2,),"да","нет"),""),"")</f>
        <v/>
      </c>
      <c r="CT450" s="24"/>
      <c r="CU450" s="33" t="e">
        <f t="shared" si="3885"/>
        <v>#REF!</v>
      </c>
      <c r="CV450" s="91" t="e">
        <f t="shared" si="3886"/>
        <v>#REF!</v>
      </c>
      <c r="CW450" s="27" t="e">
        <f t="shared" si="3887"/>
        <v>#REF!</v>
      </c>
      <c r="CX450" s="26" t="e">
        <f t="shared" si="3816"/>
        <v>#REF!</v>
      </c>
      <c r="CY450" s="64" t="e">
        <f>IF(LEN('Описание предлагаемого товара'!#REF!)&gt;0,'Описание предлагаемого товара'!#REF!,"")</f>
        <v>#REF!</v>
      </c>
      <c r="CZ450" s="95" t="e">
        <f t="shared" si="3874"/>
        <v>#REF!</v>
      </c>
      <c r="DA450" s="95" t="e">
        <f t="shared" ref="DA450" si="4306">IFERROR(REPLACE(CZ450,FIND(" ",CZ450,1),1,""),CZ450)</f>
        <v>#REF!</v>
      </c>
      <c r="DB450" s="95" t="e">
        <f t="shared" si="3818"/>
        <v>#REF!</v>
      </c>
      <c r="DC450" s="95" t="e">
        <f t="shared" ref="DC450:DD450" si="4307">IFERROR(REPLACE(DB450,FIND("г.",DB450,1),2,""),DB450)</f>
        <v>#REF!</v>
      </c>
      <c r="DD450" s="95" t="e">
        <f t="shared" si="4307"/>
        <v>#REF!</v>
      </c>
      <c r="DE450" s="95" t="e">
        <f t="shared" ref="DE450:DF450" si="4308">IFERROR(REPLACE(DD450,FIND("г",DD450,1),1,""),DD450)</f>
        <v>#REF!</v>
      </c>
      <c r="DF450" s="95" t="e">
        <f t="shared" si="4308"/>
        <v>#REF!</v>
      </c>
      <c r="DG450" s="95" t="e">
        <f t="shared" si="3891"/>
        <v>#REF!</v>
      </c>
      <c r="DH450" s="25" t="str">
        <f>IFERROR(VLOOKUP(CI450*1,Обработ.выгрузка_реестра_РФ!$A:$G,5,),"")</f>
        <v/>
      </c>
      <c r="DI450" s="27" t="str">
        <f t="shared" si="3901"/>
        <v/>
      </c>
      <c r="DJ450" s="27" t="str">
        <f t="shared" ca="1" si="3878"/>
        <v/>
      </c>
      <c r="DK450" s="63" t="e">
        <f>IF(LEN('Описание предлагаемого товара'!#REF!)&gt;0,'Описание предлагаемого товара'!#REF!,"")</f>
        <v>#REF!</v>
      </c>
      <c r="DL450" s="63" t="e">
        <f>IF(LEN('Описание предлагаемого товара'!#REF!)&gt;0,'Описание предлагаемого товара'!#REF!,"")</f>
        <v>#REF!</v>
      </c>
      <c r="DM450" s="32"/>
    </row>
    <row r="451" spans="1:117" ht="48.75" customHeight="1" x14ac:dyDescent="0.25">
      <c r="A451" s="61" t="e">
        <f>IF(LEN('Описание предлагаемого товара'!#REF!)&gt;0,'Описание предлагаемого товара'!#REF!,"")</f>
        <v>#REF!</v>
      </c>
      <c r="B451" s="65" t="e">
        <f>IF(LEN('Описание предлагаемого товара'!#REF!)&gt;0,'Описание предлагаемого товара'!#REF!,"")</f>
        <v>#REF!</v>
      </c>
      <c r="C451" s="61" t="e">
        <f>IF(LEN('Описание предлагаемого товара'!#REF!)&gt;0,'Описание предлагаемого товара'!#REF!,"")</f>
        <v>#REF!</v>
      </c>
      <c r="D451" s="61" t="e">
        <f>IF(LEN('Описание предлагаемого товара'!#REF!)&gt;0,'Описание предлагаемого товара'!#REF!,"")</f>
        <v>#REF!</v>
      </c>
      <c r="E451" s="61" t="e">
        <f>IF(LEN('Описание предлагаемого товара'!#REF!)&gt;0,'Описание предлагаемого товара'!#REF!,"")</f>
        <v>#REF!</v>
      </c>
      <c r="F451" s="61" t="e">
        <f>IF(LEN('Описание предлагаемого товара'!#REF!)&gt;0,'Описание предлагаемого товара'!#REF!,"")</f>
        <v>#REF!</v>
      </c>
      <c r="G451" s="61" t="e">
        <f>IF(LEN('Описание предлагаемого товара'!#REF!)&gt;0,'Описание предлагаемого товара'!#REF!,"")</f>
        <v>#REF!</v>
      </c>
      <c r="H451" s="61" t="e">
        <f>IF(LEN('Описание предлагаемого товара'!#REF!)&gt;0,'Описание предлагаемого товара'!#REF!,"")</f>
        <v>#REF!</v>
      </c>
      <c r="I451" s="61" t="e">
        <f>IF(LEN('Описание предлагаемого товара'!#REF!)&gt;0,'Описание предлагаемого товара'!#REF!,"")</f>
        <v>#REF!</v>
      </c>
      <c r="J451" s="38" t="str">
        <f>IFERROR(VLOOKUP(B451,SAP!$A:$E,5,),"")</f>
        <v/>
      </c>
      <c r="K451" s="40" t="str">
        <f t="shared" si="3821"/>
        <v/>
      </c>
      <c r="L451" s="61" t="e">
        <f>IF(LEN('Описание предлагаемого товара'!#REF!)&gt;0,IFERROR('Описание предлагаемого товара'!#REF!*1,""),"")</f>
        <v>#REF!</v>
      </c>
      <c r="M451" s="39" t="str">
        <f>IFERROR(VLOOKUP(B451,SAP!$A:$E,2,),"")</f>
        <v/>
      </c>
      <c r="N451" s="41" t="str">
        <f t="shared" si="3957"/>
        <v/>
      </c>
      <c r="O451" s="39" t="str">
        <f t="shared" si="3808"/>
        <v/>
      </c>
      <c r="P451" s="36" t="e">
        <f>IF(LEN('Описание предлагаемого товара'!#REF!)&gt;0,'Описание предлагаемого товара'!#REF!,"")</f>
        <v>#REF!</v>
      </c>
      <c r="Q45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51" s="37" t="e">
        <f>IF(LEN('Описание предлагаемого товара'!#REF!)&gt;0,'Описание предлагаемого товара'!#REF!,"")</f>
        <v>#REF!</v>
      </c>
      <c r="S451" s="37" t="e">
        <f>IF(LEN('Описание предлагаемого товара'!#REF!)&gt;0,'Описание предлагаемого товара'!#REF!,"")</f>
        <v>#REF!</v>
      </c>
      <c r="T45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51" s="23" t="str">
        <f>IFERROR(VLOOKUP(CI451*1,Обработ.выгрузка_реестра_РФ!$A:$G,6,),"")</f>
        <v/>
      </c>
      <c r="V451" s="61" t="e">
        <f>IF(LEN('Описание предлагаемого товара'!#REF!)&gt;0,'Описание предлагаемого товара'!#REF!,"")</f>
        <v>#REF!</v>
      </c>
      <c r="W451" s="62" t="e">
        <f>IF(LEN('Описание предлагаемого товара'!#REF!)&gt;0,'Описание предлагаемого товара'!#REF!,"")</f>
        <v>#REF!</v>
      </c>
      <c r="X451" s="91" t="e">
        <f t="shared" ref="X451:Y451" si="4309">IFERROR(REPLACE(W451,FIND(CHAR(10),W451,1),1," "),W451)</f>
        <v>#REF!</v>
      </c>
      <c r="Y451" s="91" t="e">
        <f t="shared" si="4309"/>
        <v>#REF!</v>
      </c>
      <c r="Z451" s="91" t="e">
        <f t="shared" si="3823"/>
        <v>#REF!</v>
      </c>
      <c r="AA451" s="91" t="e">
        <f t="shared" si="3824"/>
        <v>#REF!</v>
      </c>
      <c r="AB451" s="91" t="e">
        <f t="shared" si="3825"/>
        <v>#REF!</v>
      </c>
      <c r="AC451" s="91" t="e">
        <f t="shared" ref="AC451:AF451" si="4310">IFERROR(REPLACE(AB451,FIND("  ",AB451,1),2," "),AB451)</f>
        <v>#REF!</v>
      </c>
      <c r="AD451" s="91" t="e">
        <f t="shared" si="4310"/>
        <v>#REF!</v>
      </c>
      <c r="AE451" s="91" t="e">
        <f t="shared" si="4310"/>
        <v>#REF!</v>
      </c>
      <c r="AF451" s="91" t="e">
        <f t="shared" si="4310"/>
        <v>#REF!</v>
      </c>
      <c r="AG451" s="23" t="str">
        <f>IFERROR(VLOOKUP(CI451*1,Обработ.выгрузка_реестра_РФ!$A:$G,4,),"")</f>
        <v/>
      </c>
      <c r="AH451" s="91" t="str">
        <f t="shared" ref="AH451:AI451" si="4311">IFERROR(REPLACE(AG451,FIND("-",AG451,1),1,"*"),AG451)</f>
        <v/>
      </c>
      <c r="AI451" s="91" t="str">
        <f t="shared" si="4311"/>
        <v/>
      </c>
      <c r="AJ451" s="27" t="str">
        <f t="shared" si="3923"/>
        <v/>
      </c>
      <c r="AK451" s="63" t="e">
        <f>IF(LEN('Описание предлагаемого товара'!#REF!)&gt;0,'Описание предлагаемого товара'!#REF!,"")</f>
        <v>#REF!</v>
      </c>
      <c r="AL451" s="91" t="e">
        <f t="shared" ref="AL451:AM451" si="4312">IFERROR(REPLACE(AK451,FIND(CHAR(10),AK451,1),1,""),AK451)</f>
        <v>#REF!</v>
      </c>
      <c r="AM451" s="91" t="e">
        <f t="shared" si="4312"/>
        <v>#REF!</v>
      </c>
      <c r="AN451" s="91" t="e">
        <f t="shared" ref="AN451:AR451" si="4313">IFERROR(REPLACE(AM451,FIND(" ",AM451,1),1,""),AM451)</f>
        <v>#REF!</v>
      </c>
      <c r="AO451" s="91" t="e">
        <f t="shared" si="4313"/>
        <v>#REF!</v>
      </c>
      <c r="AP451" s="91" t="e">
        <f t="shared" si="4313"/>
        <v>#REF!</v>
      </c>
      <c r="AQ451" s="91" t="e">
        <f t="shared" si="4313"/>
        <v>#REF!</v>
      </c>
      <c r="AR451" s="91" t="e">
        <f t="shared" si="4313"/>
        <v>#REF!</v>
      </c>
      <c r="AS451" s="91" t="e">
        <f t="shared" si="3830"/>
        <v>#REF!</v>
      </c>
      <c r="AT451" s="91" t="e">
        <f t="shared" si="3831"/>
        <v>#REF!</v>
      </c>
      <c r="AU451" s="32" t="e">
        <f t="shared" si="3814"/>
        <v>#REF!</v>
      </c>
      <c r="AV451" s="93" t="e">
        <f>'Описание предлагаемого товара'!#REF!</f>
        <v>#REF!</v>
      </c>
      <c r="AW451" s="91" t="e">
        <f>MIN(SEARCH({0,1,2,3,4,5,6,7,8,9},AV451&amp; "0123456789"))</f>
        <v>#REF!</v>
      </c>
      <c r="AX451" s="91" t="str">
        <f t="shared" si="3832"/>
        <v/>
      </c>
      <c r="AY451" s="91" t="str">
        <f t="shared" si="3833"/>
        <v/>
      </c>
      <c r="AZ451" s="91" t="str">
        <f t="shared" si="3834"/>
        <v/>
      </c>
      <c r="BA451" s="91" t="str">
        <f t="shared" si="3835"/>
        <v/>
      </c>
      <c r="BB451" s="91" t="str">
        <f t="shared" si="3836"/>
        <v/>
      </c>
      <c r="BC451" s="91" t="str">
        <f t="shared" si="3837"/>
        <v/>
      </c>
      <c r="BD451" s="91" t="str">
        <f t="shared" si="3838"/>
        <v/>
      </c>
      <c r="BE451" s="91" t="str">
        <f t="shared" si="3839"/>
        <v/>
      </c>
      <c r="BF451" s="91" t="str">
        <f t="shared" si="3840"/>
        <v/>
      </c>
      <c r="BG451" s="91" t="str">
        <f t="shared" si="3841"/>
        <v/>
      </c>
      <c r="BH451" s="91" t="str">
        <f t="shared" si="3842"/>
        <v/>
      </c>
      <c r="BI451" s="91" t="str">
        <f t="shared" si="3843"/>
        <v/>
      </c>
      <c r="BJ451" s="91" t="str">
        <f t="shared" si="3844"/>
        <v/>
      </c>
      <c r="BK451" s="91" t="str">
        <f t="shared" si="3845"/>
        <v/>
      </c>
      <c r="BL451" s="91" t="str">
        <f t="shared" si="3846"/>
        <v/>
      </c>
      <c r="BM451" s="91" t="str">
        <f t="shared" si="3847"/>
        <v/>
      </c>
      <c r="BN451" s="91" t="str">
        <f t="shared" si="3848"/>
        <v/>
      </c>
      <c r="BO451" s="91" t="str">
        <f t="shared" si="3849"/>
        <v/>
      </c>
      <c r="BP451" s="91" t="str">
        <f t="shared" si="3850"/>
        <v/>
      </c>
      <c r="BQ451" s="91" t="str">
        <f t="shared" si="3851"/>
        <v/>
      </c>
      <c r="BR451" s="91" t="str">
        <f t="shared" si="3852"/>
        <v/>
      </c>
      <c r="BS451" s="91" t="str">
        <f t="shared" si="3853"/>
        <v/>
      </c>
      <c r="BT451" s="91" t="str">
        <f t="shared" si="3854"/>
        <v/>
      </c>
      <c r="BU451" s="91" t="str">
        <f t="shared" si="3855"/>
        <v/>
      </c>
      <c r="BV451" s="91" t="str">
        <f t="shared" si="3856"/>
        <v/>
      </c>
      <c r="BW451" s="91" t="str">
        <f t="shared" si="3857"/>
        <v/>
      </c>
      <c r="BX451" s="91" t="str">
        <f t="shared" si="3858"/>
        <v/>
      </c>
      <c r="BY451" s="91" t="str">
        <f t="shared" si="3859"/>
        <v/>
      </c>
      <c r="BZ451" s="91" t="str">
        <f t="shared" si="3860"/>
        <v/>
      </c>
      <c r="CA451" s="91" t="str">
        <f t="shared" si="3861"/>
        <v/>
      </c>
      <c r="CB451" s="91" t="str">
        <f t="shared" si="3862"/>
        <v/>
      </c>
      <c r="CC451" s="91" t="str">
        <f t="shared" si="3863"/>
        <v/>
      </c>
      <c r="CD451" s="91" t="str">
        <f t="shared" si="3864"/>
        <v/>
      </c>
      <c r="CE451" s="91" t="str">
        <f t="shared" si="3865"/>
        <v/>
      </c>
      <c r="CF451" s="91" t="str">
        <f t="shared" si="3866"/>
        <v/>
      </c>
      <c r="CG451" s="91" t="str">
        <f t="shared" si="3867"/>
        <v/>
      </c>
      <c r="CH451" s="91" t="str">
        <f t="shared" si="3868"/>
        <v/>
      </c>
      <c r="CI451" s="91" t="str">
        <f t="shared" si="3869"/>
        <v>нет</v>
      </c>
      <c r="CJ451" s="63" t="e">
        <f>IF(LEN('Описание предлагаемого товара'!#REF!)&gt;0,'Описание предлагаемого товара'!#REF!,"")</f>
        <v>#REF!</v>
      </c>
      <c r="CK451" s="91" t="e">
        <f t="shared" ref="CK451:CL451" si="4314">IFERROR(REPLACE(CJ451,FIND(CHAR(10),CJ451,1),1,""),CJ451)</f>
        <v>#REF!</v>
      </c>
      <c r="CL451" s="91" t="e">
        <f t="shared" si="4314"/>
        <v>#REF!</v>
      </c>
      <c r="CM451" s="91" t="e">
        <f t="shared" si="3871"/>
        <v>#REF!</v>
      </c>
      <c r="CN451" s="91" t="e">
        <f t="shared" si="3872"/>
        <v>#REF!</v>
      </c>
      <c r="CO451" s="91" t="e">
        <f t="shared" si="3873"/>
        <v>#REF!</v>
      </c>
      <c r="CP451" s="90" t="e">
        <f>IF(AU451="Не указан реестровый номер (мера нац.режима Запрет)","",IF(CI451="нет","",IF(CU451="да","исключение(не смотрим баллы)",IFERROR(IF(CI451*1&gt;0,IFERROR(IF(VLOOKUP(CI451*1,Обработ.выгрузка_реестра_РФ!$A:$G,7,)=0,"Баллы не установлены",VLOOKUP(CI451*1,Обработ.выгрузка_реестра_РФ!$A:$G,7,)),IF(LEN(CI451)&gt;14,"","нет номера в реестре РФ")),""),IF(LEN(CI451)=0,"","Некорректный реестровый номер")))))</f>
        <v>#REF!</v>
      </c>
      <c r="CQ451" s="33" t="e">
        <f>IF(LEN(C451)&gt;0,IFERROR(IF(LEN(H451)&gt;0,IF(LEN(VLOOKUP(H451,'исключения(не_смотрим_баллы)'!$A:$C,1,))&gt;0,"да","нет"),"не введен ОКПД2"),"нет"),"")</f>
        <v>#REF!</v>
      </c>
      <c r="CR451" s="33" t="e">
        <f ca="1">IF(CQ451="да",IF(TODAY()&lt;VLOOKUP(H451,'исключения(не_смотрим_баллы)'!$A:$C,3,),"да","нет"),"")</f>
        <v>#REF!</v>
      </c>
      <c r="CS451" s="33" t="str">
        <f>IFERROR(IF(CQ451="да",IF(VLOOKUP(CI451*1,Обработ.выгрузка_реестра_РФ!$A:$G,2,)&lt;VLOOKUP(H451,'исключения(не_смотрим_баллы)'!$A:$C,2,),"да","нет"),""),"")</f>
        <v/>
      </c>
      <c r="CT451" s="24"/>
      <c r="CU451" s="33" t="e">
        <f t="shared" si="3885"/>
        <v>#REF!</v>
      </c>
      <c r="CV451" s="91" t="e">
        <f t="shared" si="3886"/>
        <v>#REF!</v>
      </c>
      <c r="CW451" s="27" t="e">
        <f t="shared" si="3887"/>
        <v>#REF!</v>
      </c>
      <c r="CX451" s="26" t="e">
        <f t="shared" si="3816"/>
        <v>#REF!</v>
      </c>
      <c r="CY451" s="64" t="e">
        <f>IF(LEN('Описание предлагаемого товара'!#REF!)&gt;0,'Описание предлагаемого товара'!#REF!,"")</f>
        <v>#REF!</v>
      </c>
      <c r="CZ451" s="95" t="e">
        <f t="shared" si="3874"/>
        <v>#REF!</v>
      </c>
      <c r="DA451" s="95" t="e">
        <f t="shared" ref="DA451" si="4315">IFERROR(REPLACE(CZ451,FIND(" ",CZ451,1),1,""),CZ451)</f>
        <v>#REF!</v>
      </c>
      <c r="DB451" s="95" t="e">
        <f t="shared" si="3818"/>
        <v>#REF!</v>
      </c>
      <c r="DC451" s="95" t="e">
        <f t="shared" ref="DC451:DD451" si="4316">IFERROR(REPLACE(DB451,FIND("г.",DB451,1),2,""),DB451)</f>
        <v>#REF!</v>
      </c>
      <c r="DD451" s="95" t="e">
        <f t="shared" si="4316"/>
        <v>#REF!</v>
      </c>
      <c r="DE451" s="95" t="e">
        <f t="shared" ref="DE451:DF451" si="4317">IFERROR(REPLACE(DD451,FIND("г",DD451,1),1,""),DD451)</f>
        <v>#REF!</v>
      </c>
      <c r="DF451" s="95" t="e">
        <f t="shared" si="4317"/>
        <v>#REF!</v>
      </c>
      <c r="DG451" s="95" t="e">
        <f t="shared" si="3891"/>
        <v>#REF!</v>
      </c>
      <c r="DH451" s="25" t="str">
        <f>IFERROR(VLOOKUP(CI451*1,Обработ.выгрузка_реестра_РФ!$A:$G,5,),"")</f>
        <v/>
      </c>
      <c r="DI451" s="27" t="str">
        <f t="shared" si="3901"/>
        <v/>
      </c>
      <c r="DJ451" s="27" t="str">
        <f t="shared" ca="1" si="3878"/>
        <v/>
      </c>
      <c r="DK451" s="63" t="e">
        <f>IF(LEN('Описание предлагаемого товара'!#REF!)&gt;0,'Описание предлагаемого товара'!#REF!,"")</f>
        <v>#REF!</v>
      </c>
      <c r="DL451" s="63" t="e">
        <f>IF(LEN('Описание предлагаемого товара'!#REF!)&gt;0,'Описание предлагаемого товара'!#REF!,"")</f>
        <v>#REF!</v>
      </c>
      <c r="DM451" s="32"/>
    </row>
    <row r="452" spans="1:117" ht="48.75" customHeight="1" x14ac:dyDescent="0.25">
      <c r="A452" s="61" t="e">
        <f>IF(LEN('Описание предлагаемого товара'!#REF!)&gt;0,'Описание предлагаемого товара'!#REF!,"")</f>
        <v>#REF!</v>
      </c>
      <c r="B452" s="65" t="e">
        <f>IF(LEN('Описание предлагаемого товара'!#REF!)&gt;0,'Описание предлагаемого товара'!#REF!,"")</f>
        <v>#REF!</v>
      </c>
      <c r="C452" s="61" t="e">
        <f>IF(LEN('Описание предлагаемого товара'!#REF!)&gt;0,'Описание предлагаемого товара'!#REF!,"")</f>
        <v>#REF!</v>
      </c>
      <c r="D452" s="61" t="e">
        <f>IF(LEN('Описание предлагаемого товара'!#REF!)&gt;0,'Описание предлагаемого товара'!#REF!,"")</f>
        <v>#REF!</v>
      </c>
      <c r="E452" s="61" t="e">
        <f>IF(LEN('Описание предлагаемого товара'!#REF!)&gt;0,'Описание предлагаемого товара'!#REF!,"")</f>
        <v>#REF!</v>
      </c>
      <c r="F452" s="61" t="e">
        <f>IF(LEN('Описание предлагаемого товара'!#REF!)&gt;0,'Описание предлагаемого товара'!#REF!,"")</f>
        <v>#REF!</v>
      </c>
      <c r="G452" s="61" t="e">
        <f>IF(LEN('Описание предлагаемого товара'!#REF!)&gt;0,'Описание предлагаемого товара'!#REF!,"")</f>
        <v>#REF!</v>
      </c>
      <c r="H452" s="61" t="e">
        <f>IF(LEN('Описание предлагаемого товара'!#REF!)&gt;0,'Описание предлагаемого товара'!#REF!,"")</f>
        <v>#REF!</v>
      </c>
      <c r="I452" s="61" t="e">
        <f>IF(LEN('Описание предлагаемого товара'!#REF!)&gt;0,'Описание предлагаемого товара'!#REF!,"")</f>
        <v>#REF!</v>
      </c>
      <c r="J452" s="38" t="str">
        <f>IFERROR(VLOOKUP(B452,SAP!$A:$E,5,),"")</f>
        <v/>
      </c>
      <c r="K452" s="40" t="str">
        <f t="shared" si="3821"/>
        <v/>
      </c>
      <c r="L452" s="61" t="e">
        <f>IF(LEN('Описание предлагаемого товара'!#REF!)&gt;0,IFERROR('Описание предлагаемого товара'!#REF!*1,""),"")</f>
        <v>#REF!</v>
      </c>
      <c r="M452" s="39" t="str">
        <f>IFERROR(VLOOKUP(B452,SAP!$A:$E,2,),"")</f>
        <v/>
      </c>
      <c r="N452" s="41" t="str">
        <f t="shared" si="3957"/>
        <v/>
      </c>
      <c r="O452" s="39" t="str">
        <f t="shared" si="3808"/>
        <v/>
      </c>
      <c r="P452" s="36" t="e">
        <f>IF(LEN('Описание предлагаемого товара'!#REF!)&gt;0,'Описание предлагаемого товара'!#REF!,"")</f>
        <v>#REF!</v>
      </c>
      <c r="Q45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52" s="37" t="e">
        <f>IF(LEN('Описание предлагаемого товара'!#REF!)&gt;0,'Описание предлагаемого товара'!#REF!,"")</f>
        <v>#REF!</v>
      </c>
      <c r="S452" s="37" t="e">
        <f>IF(LEN('Описание предлагаемого товара'!#REF!)&gt;0,'Описание предлагаемого товара'!#REF!,"")</f>
        <v>#REF!</v>
      </c>
      <c r="T45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52" s="23" t="str">
        <f>IFERROR(VLOOKUP(CI452*1,Обработ.выгрузка_реестра_РФ!$A:$G,6,),"")</f>
        <v/>
      </c>
      <c r="V452" s="61" t="e">
        <f>IF(LEN('Описание предлагаемого товара'!#REF!)&gt;0,'Описание предлагаемого товара'!#REF!,"")</f>
        <v>#REF!</v>
      </c>
      <c r="W452" s="62" t="e">
        <f>IF(LEN('Описание предлагаемого товара'!#REF!)&gt;0,'Описание предлагаемого товара'!#REF!,"")</f>
        <v>#REF!</v>
      </c>
      <c r="X452" s="91" t="e">
        <f t="shared" ref="X452:Y452" si="4318">IFERROR(REPLACE(W452,FIND(CHAR(10),W452,1),1," "),W452)</f>
        <v>#REF!</v>
      </c>
      <c r="Y452" s="91" t="e">
        <f t="shared" si="4318"/>
        <v>#REF!</v>
      </c>
      <c r="Z452" s="91" t="e">
        <f t="shared" si="3823"/>
        <v>#REF!</v>
      </c>
      <c r="AA452" s="91" t="e">
        <f t="shared" si="3824"/>
        <v>#REF!</v>
      </c>
      <c r="AB452" s="91" t="e">
        <f t="shared" si="3825"/>
        <v>#REF!</v>
      </c>
      <c r="AC452" s="91" t="e">
        <f t="shared" ref="AC452:AF452" si="4319">IFERROR(REPLACE(AB452,FIND("  ",AB452,1),2," "),AB452)</f>
        <v>#REF!</v>
      </c>
      <c r="AD452" s="91" t="e">
        <f t="shared" si="4319"/>
        <v>#REF!</v>
      </c>
      <c r="AE452" s="91" t="e">
        <f t="shared" si="4319"/>
        <v>#REF!</v>
      </c>
      <c r="AF452" s="91" t="e">
        <f t="shared" si="4319"/>
        <v>#REF!</v>
      </c>
      <c r="AG452" s="23" t="str">
        <f>IFERROR(VLOOKUP(CI452*1,Обработ.выгрузка_реестра_РФ!$A:$G,4,),"")</f>
        <v/>
      </c>
      <c r="AH452" s="91" t="str">
        <f t="shared" ref="AH452:AI452" si="4320">IFERROR(REPLACE(AG452,FIND("-",AG452,1),1,"*"),AG452)</f>
        <v/>
      </c>
      <c r="AI452" s="91" t="str">
        <f t="shared" si="4320"/>
        <v/>
      </c>
      <c r="AJ452" s="27" t="str">
        <f t="shared" si="3923"/>
        <v/>
      </c>
      <c r="AK452" s="63" t="e">
        <f>IF(LEN('Описание предлагаемого товара'!#REF!)&gt;0,'Описание предлагаемого товара'!#REF!,"")</f>
        <v>#REF!</v>
      </c>
      <c r="AL452" s="91" t="e">
        <f t="shared" ref="AL452:AM452" si="4321">IFERROR(REPLACE(AK452,FIND(CHAR(10),AK452,1),1,""),AK452)</f>
        <v>#REF!</v>
      </c>
      <c r="AM452" s="91" t="e">
        <f t="shared" si="4321"/>
        <v>#REF!</v>
      </c>
      <c r="AN452" s="91" t="e">
        <f t="shared" ref="AN452:AR452" si="4322">IFERROR(REPLACE(AM452,FIND(" ",AM452,1),1,""),AM452)</f>
        <v>#REF!</v>
      </c>
      <c r="AO452" s="91" t="e">
        <f t="shared" si="4322"/>
        <v>#REF!</v>
      </c>
      <c r="AP452" s="91" t="e">
        <f t="shared" si="4322"/>
        <v>#REF!</v>
      </c>
      <c r="AQ452" s="91" t="e">
        <f t="shared" si="4322"/>
        <v>#REF!</v>
      </c>
      <c r="AR452" s="91" t="e">
        <f t="shared" si="4322"/>
        <v>#REF!</v>
      </c>
      <c r="AS452" s="91" t="e">
        <f t="shared" si="3830"/>
        <v>#REF!</v>
      </c>
      <c r="AT452" s="91" t="e">
        <f t="shared" si="3831"/>
        <v>#REF!</v>
      </c>
      <c r="AU452" s="32" t="e">
        <f t="shared" si="3814"/>
        <v>#REF!</v>
      </c>
      <c r="AV452" s="93" t="e">
        <f>'Описание предлагаемого товара'!#REF!</f>
        <v>#REF!</v>
      </c>
      <c r="AW452" s="91" t="e">
        <f>MIN(SEARCH({0,1,2,3,4,5,6,7,8,9},AV452&amp; "0123456789"))</f>
        <v>#REF!</v>
      </c>
      <c r="AX452" s="91" t="str">
        <f t="shared" si="3832"/>
        <v/>
      </c>
      <c r="AY452" s="91" t="str">
        <f t="shared" si="3833"/>
        <v/>
      </c>
      <c r="AZ452" s="91" t="str">
        <f t="shared" si="3834"/>
        <v/>
      </c>
      <c r="BA452" s="91" t="str">
        <f t="shared" si="3835"/>
        <v/>
      </c>
      <c r="BB452" s="91" t="str">
        <f t="shared" si="3836"/>
        <v/>
      </c>
      <c r="BC452" s="91" t="str">
        <f t="shared" si="3837"/>
        <v/>
      </c>
      <c r="BD452" s="91" t="str">
        <f t="shared" si="3838"/>
        <v/>
      </c>
      <c r="BE452" s="91" t="str">
        <f t="shared" si="3839"/>
        <v/>
      </c>
      <c r="BF452" s="91" t="str">
        <f t="shared" si="3840"/>
        <v/>
      </c>
      <c r="BG452" s="91" t="str">
        <f t="shared" si="3841"/>
        <v/>
      </c>
      <c r="BH452" s="91" t="str">
        <f t="shared" si="3842"/>
        <v/>
      </c>
      <c r="BI452" s="91" t="str">
        <f t="shared" si="3843"/>
        <v/>
      </c>
      <c r="BJ452" s="91" t="str">
        <f t="shared" si="3844"/>
        <v/>
      </c>
      <c r="BK452" s="91" t="str">
        <f t="shared" si="3845"/>
        <v/>
      </c>
      <c r="BL452" s="91" t="str">
        <f t="shared" si="3846"/>
        <v/>
      </c>
      <c r="BM452" s="91" t="str">
        <f t="shared" si="3847"/>
        <v/>
      </c>
      <c r="BN452" s="91" t="str">
        <f t="shared" si="3848"/>
        <v/>
      </c>
      <c r="BO452" s="91" t="str">
        <f t="shared" si="3849"/>
        <v/>
      </c>
      <c r="BP452" s="91" t="str">
        <f t="shared" si="3850"/>
        <v/>
      </c>
      <c r="BQ452" s="91" t="str">
        <f t="shared" si="3851"/>
        <v/>
      </c>
      <c r="BR452" s="91" t="str">
        <f t="shared" si="3852"/>
        <v/>
      </c>
      <c r="BS452" s="91" t="str">
        <f t="shared" si="3853"/>
        <v/>
      </c>
      <c r="BT452" s="91" t="str">
        <f t="shared" si="3854"/>
        <v/>
      </c>
      <c r="BU452" s="91" t="str">
        <f t="shared" si="3855"/>
        <v/>
      </c>
      <c r="BV452" s="91" t="str">
        <f t="shared" si="3856"/>
        <v/>
      </c>
      <c r="BW452" s="91" t="str">
        <f t="shared" si="3857"/>
        <v/>
      </c>
      <c r="BX452" s="91" t="str">
        <f t="shared" si="3858"/>
        <v/>
      </c>
      <c r="BY452" s="91" t="str">
        <f t="shared" si="3859"/>
        <v/>
      </c>
      <c r="BZ452" s="91" t="str">
        <f t="shared" si="3860"/>
        <v/>
      </c>
      <c r="CA452" s="91" t="str">
        <f t="shared" si="3861"/>
        <v/>
      </c>
      <c r="CB452" s="91" t="str">
        <f t="shared" si="3862"/>
        <v/>
      </c>
      <c r="CC452" s="91" t="str">
        <f t="shared" si="3863"/>
        <v/>
      </c>
      <c r="CD452" s="91" t="str">
        <f t="shared" si="3864"/>
        <v/>
      </c>
      <c r="CE452" s="91" t="str">
        <f t="shared" si="3865"/>
        <v/>
      </c>
      <c r="CF452" s="91" t="str">
        <f t="shared" si="3866"/>
        <v/>
      </c>
      <c r="CG452" s="91" t="str">
        <f t="shared" si="3867"/>
        <v/>
      </c>
      <c r="CH452" s="91" t="str">
        <f t="shared" si="3868"/>
        <v/>
      </c>
      <c r="CI452" s="91" t="str">
        <f t="shared" si="3869"/>
        <v>нет</v>
      </c>
      <c r="CJ452" s="63" t="e">
        <f>IF(LEN('Описание предлагаемого товара'!#REF!)&gt;0,'Описание предлагаемого товара'!#REF!,"")</f>
        <v>#REF!</v>
      </c>
      <c r="CK452" s="91" t="e">
        <f t="shared" ref="CK452:CL452" si="4323">IFERROR(REPLACE(CJ452,FIND(CHAR(10),CJ452,1),1,""),CJ452)</f>
        <v>#REF!</v>
      </c>
      <c r="CL452" s="91" t="e">
        <f t="shared" si="4323"/>
        <v>#REF!</v>
      </c>
      <c r="CM452" s="91" t="e">
        <f t="shared" si="3871"/>
        <v>#REF!</v>
      </c>
      <c r="CN452" s="91" t="e">
        <f t="shared" si="3872"/>
        <v>#REF!</v>
      </c>
      <c r="CO452" s="91" t="e">
        <f t="shared" si="3873"/>
        <v>#REF!</v>
      </c>
      <c r="CP452" s="90" t="e">
        <f>IF(AU452="Не указан реестровый номер (мера нац.режима Запрет)","",IF(CI452="нет","",IF(CU452="да","исключение(не смотрим баллы)",IFERROR(IF(CI452*1&gt;0,IFERROR(IF(VLOOKUP(CI452*1,Обработ.выгрузка_реестра_РФ!$A:$G,7,)=0,"Баллы не установлены",VLOOKUP(CI452*1,Обработ.выгрузка_реестра_РФ!$A:$G,7,)),IF(LEN(CI452)&gt;14,"","нет номера в реестре РФ")),""),IF(LEN(CI452)=0,"","Некорректный реестровый номер")))))</f>
        <v>#REF!</v>
      </c>
      <c r="CQ452" s="33" t="e">
        <f>IF(LEN(C452)&gt;0,IFERROR(IF(LEN(H452)&gt;0,IF(LEN(VLOOKUP(H452,'исключения(не_смотрим_баллы)'!$A:$C,1,))&gt;0,"да","нет"),"не введен ОКПД2"),"нет"),"")</f>
        <v>#REF!</v>
      </c>
      <c r="CR452" s="33" t="e">
        <f ca="1">IF(CQ452="да",IF(TODAY()&lt;VLOOKUP(H452,'исключения(не_смотрим_баллы)'!$A:$C,3,),"да","нет"),"")</f>
        <v>#REF!</v>
      </c>
      <c r="CS452" s="33" t="str">
        <f>IFERROR(IF(CQ452="да",IF(VLOOKUP(CI452*1,Обработ.выгрузка_реестра_РФ!$A:$G,2,)&lt;VLOOKUP(H452,'исключения(не_смотрим_баллы)'!$A:$C,2,),"да","нет"),""),"")</f>
        <v/>
      </c>
      <c r="CT452" s="24"/>
      <c r="CU452" s="33" t="e">
        <f t="shared" si="3885"/>
        <v>#REF!</v>
      </c>
      <c r="CV452" s="91" t="e">
        <f t="shared" si="3886"/>
        <v>#REF!</v>
      </c>
      <c r="CW452" s="27" t="e">
        <f t="shared" si="3887"/>
        <v>#REF!</v>
      </c>
      <c r="CX452" s="26" t="e">
        <f t="shared" si="3816"/>
        <v>#REF!</v>
      </c>
      <c r="CY452" s="64" t="e">
        <f>IF(LEN('Описание предлагаемого товара'!#REF!)&gt;0,'Описание предлагаемого товара'!#REF!,"")</f>
        <v>#REF!</v>
      </c>
      <c r="CZ452" s="95" t="e">
        <f t="shared" si="3874"/>
        <v>#REF!</v>
      </c>
      <c r="DA452" s="95" t="e">
        <f t="shared" ref="DA452" si="4324">IFERROR(REPLACE(CZ452,FIND(" ",CZ452,1),1,""),CZ452)</f>
        <v>#REF!</v>
      </c>
      <c r="DB452" s="95" t="e">
        <f t="shared" si="3818"/>
        <v>#REF!</v>
      </c>
      <c r="DC452" s="95" t="e">
        <f t="shared" ref="DC452:DD452" si="4325">IFERROR(REPLACE(DB452,FIND("г.",DB452,1),2,""),DB452)</f>
        <v>#REF!</v>
      </c>
      <c r="DD452" s="95" t="e">
        <f t="shared" si="4325"/>
        <v>#REF!</v>
      </c>
      <c r="DE452" s="95" t="e">
        <f t="shared" ref="DE452:DF452" si="4326">IFERROR(REPLACE(DD452,FIND("г",DD452,1),1,""),DD452)</f>
        <v>#REF!</v>
      </c>
      <c r="DF452" s="95" t="e">
        <f t="shared" si="4326"/>
        <v>#REF!</v>
      </c>
      <c r="DG452" s="95" t="e">
        <f t="shared" si="3891"/>
        <v>#REF!</v>
      </c>
      <c r="DH452" s="25" t="str">
        <f>IFERROR(VLOOKUP(CI452*1,Обработ.выгрузка_реестра_РФ!$A:$G,5,),"")</f>
        <v/>
      </c>
      <c r="DI452" s="27" t="str">
        <f t="shared" si="3901"/>
        <v/>
      </c>
      <c r="DJ452" s="27" t="str">
        <f t="shared" ca="1" si="3878"/>
        <v/>
      </c>
      <c r="DK452" s="63" t="e">
        <f>IF(LEN('Описание предлагаемого товара'!#REF!)&gt;0,'Описание предлагаемого товара'!#REF!,"")</f>
        <v>#REF!</v>
      </c>
      <c r="DL452" s="63" t="e">
        <f>IF(LEN('Описание предлагаемого товара'!#REF!)&gt;0,'Описание предлагаемого товара'!#REF!,"")</f>
        <v>#REF!</v>
      </c>
      <c r="DM452" s="32"/>
    </row>
    <row r="453" spans="1:117" ht="48.75" customHeight="1" x14ac:dyDescent="0.25">
      <c r="A453" s="61" t="e">
        <f>IF(LEN('Описание предлагаемого товара'!#REF!)&gt;0,'Описание предлагаемого товара'!#REF!,"")</f>
        <v>#REF!</v>
      </c>
      <c r="B453" s="65" t="e">
        <f>IF(LEN('Описание предлагаемого товара'!#REF!)&gt;0,'Описание предлагаемого товара'!#REF!,"")</f>
        <v>#REF!</v>
      </c>
      <c r="C453" s="61" t="e">
        <f>IF(LEN('Описание предлагаемого товара'!#REF!)&gt;0,'Описание предлагаемого товара'!#REF!,"")</f>
        <v>#REF!</v>
      </c>
      <c r="D453" s="61" t="e">
        <f>IF(LEN('Описание предлагаемого товара'!#REF!)&gt;0,'Описание предлагаемого товара'!#REF!,"")</f>
        <v>#REF!</v>
      </c>
      <c r="E453" s="61" t="e">
        <f>IF(LEN('Описание предлагаемого товара'!#REF!)&gt;0,'Описание предлагаемого товара'!#REF!,"")</f>
        <v>#REF!</v>
      </c>
      <c r="F453" s="61" t="e">
        <f>IF(LEN('Описание предлагаемого товара'!#REF!)&gt;0,'Описание предлагаемого товара'!#REF!,"")</f>
        <v>#REF!</v>
      </c>
      <c r="G453" s="61" t="e">
        <f>IF(LEN('Описание предлагаемого товара'!#REF!)&gt;0,'Описание предлагаемого товара'!#REF!,"")</f>
        <v>#REF!</v>
      </c>
      <c r="H453" s="61" t="e">
        <f>IF(LEN('Описание предлагаемого товара'!#REF!)&gt;0,'Описание предлагаемого товара'!#REF!,"")</f>
        <v>#REF!</v>
      </c>
      <c r="I453" s="61" t="e">
        <f>IF(LEN('Описание предлагаемого товара'!#REF!)&gt;0,'Описание предлагаемого товара'!#REF!,"")</f>
        <v>#REF!</v>
      </c>
      <c r="J453" s="38" t="str">
        <f>IFERROR(VLOOKUP(B453,SAP!$A:$E,5,),"")</f>
        <v/>
      </c>
      <c r="K453" s="40" t="str">
        <f t="shared" si="3821"/>
        <v/>
      </c>
      <c r="L453" s="61" t="e">
        <f>IF(LEN('Описание предлагаемого товара'!#REF!)&gt;0,IFERROR('Описание предлагаемого товара'!#REF!*1,""),"")</f>
        <v>#REF!</v>
      </c>
      <c r="M453" s="39" t="str">
        <f>IFERROR(VLOOKUP(B453,SAP!$A:$E,2,),"")</f>
        <v/>
      </c>
      <c r="N453" s="41" t="str">
        <f t="shared" si="3957"/>
        <v/>
      </c>
      <c r="O453" s="39" t="str">
        <f t="shared" si="3808"/>
        <v/>
      </c>
      <c r="P453" s="36" t="e">
        <f>IF(LEN('Описание предлагаемого товара'!#REF!)&gt;0,'Описание предлагаемого товара'!#REF!,"")</f>
        <v>#REF!</v>
      </c>
      <c r="Q45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53" s="37" t="e">
        <f>IF(LEN('Описание предлагаемого товара'!#REF!)&gt;0,'Описание предлагаемого товара'!#REF!,"")</f>
        <v>#REF!</v>
      </c>
      <c r="S453" s="37" t="e">
        <f>IF(LEN('Описание предлагаемого товара'!#REF!)&gt;0,'Описание предлагаемого товара'!#REF!,"")</f>
        <v>#REF!</v>
      </c>
      <c r="T45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53" s="23" t="str">
        <f>IFERROR(VLOOKUP(CI453*1,Обработ.выгрузка_реестра_РФ!$A:$G,6,),"")</f>
        <v/>
      </c>
      <c r="V453" s="61" t="e">
        <f>IF(LEN('Описание предлагаемого товара'!#REF!)&gt;0,'Описание предлагаемого товара'!#REF!,"")</f>
        <v>#REF!</v>
      </c>
      <c r="W453" s="62" t="e">
        <f>IF(LEN('Описание предлагаемого товара'!#REF!)&gt;0,'Описание предлагаемого товара'!#REF!,"")</f>
        <v>#REF!</v>
      </c>
      <c r="X453" s="91" t="e">
        <f t="shared" ref="X453:Y453" si="4327">IFERROR(REPLACE(W453,FIND(CHAR(10),W453,1),1," "),W453)</f>
        <v>#REF!</v>
      </c>
      <c r="Y453" s="91" t="e">
        <f t="shared" si="4327"/>
        <v>#REF!</v>
      </c>
      <c r="Z453" s="91" t="e">
        <f t="shared" si="3823"/>
        <v>#REF!</v>
      </c>
      <c r="AA453" s="91" t="e">
        <f t="shared" si="3824"/>
        <v>#REF!</v>
      </c>
      <c r="AB453" s="91" t="e">
        <f t="shared" si="3825"/>
        <v>#REF!</v>
      </c>
      <c r="AC453" s="91" t="e">
        <f t="shared" ref="AC453:AF453" si="4328">IFERROR(REPLACE(AB453,FIND("  ",AB453,1),2," "),AB453)</f>
        <v>#REF!</v>
      </c>
      <c r="AD453" s="91" t="e">
        <f t="shared" si="4328"/>
        <v>#REF!</v>
      </c>
      <c r="AE453" s="91" t="e">
        <f t="shared" si="4328"/>
        <v>#REF!</v>
      </c>
      <c r="AF453" s="91" t="e">
        <f t="shared" si="4328"/>
        <v>#REF!</v>
      </c>
      <c r="AG453" s="23" t="str">
        <f>IFERROR(VLOOKUP(CI453*1,Обработ.выгрузка_реестра_РФ!$A:$G,4,),"")</f>
        <v/>
      </c>
      <c r="AH453" s="91" t="str">
        <f t="shared" ref="AH453:AI453" si="4329">IFERROR(REPLACE(AG453,FIND("-",AG453,1),1,"*"),AG453)</f>
        <v/>
      </c>
      <c r="AI453" s="91" t="str">
        <f t="shared" si="4329"/>
        <v/>
      </c>
      <c r="AJ453" s="27" t="str">
        <f t="shared" si="3923"/>
        <v/>
      </c>
      <c r="AK453" s="63" t="e">
        <f>IF(LEN('Описание предлагаемого товара'!#REF!)&gt;0,'Описание предлагаемого товара'!#REF!,"")</f>
        <v>#REF!</v>
      </c>
      <c r="AL453" s="91" t="e">
        <f t="shared" ref="AL453:AM453" si="4330">IFERROR(REPLACE(AK453,FIND(CHAR(10),AK453,1),1,""),AK453)</f>
        <v>#REF!</v>
      </c>
      <c r="AM453" s="91" t="e">
        <f t="shared" si="4330"/>
        <v>#REF!</v>
      </c>
      <c r="AN453" s="91" t="e">
        <f t="shared" ref="AN453:AR453" si="4331">IFERROR(REPLACE(AM453,FIND(" ",AM453,1),1,""),AM453)</f>
        <v>#REF!</v>
      </c>
      <c r="AO453" s="91" t="e">
        <f t="shared" si="4331"/>
        <v>#REF!</v>
      </c>
      <c r="AP453" s="91" t="e">
        <f t="shared" si="4331"/>
        <v>#REF!</v>
      </c>
      <c r="AQ453" s="91" t="e">
        <f t="shared" si="4331"/>
        <v>#REF!</v>
      </c>
      <c r="AR453" s="91" t="e">
        <f t="shared" si="4331"/>
        <v>#REF!</v>
      </c>
      <c r="AS453" s="91" t="e">
        <f t="shared" si="3830"/>
        <v>#REF!</v>
      </c>
      <c r="AT453" s="91" t="e">
        <f t="shared" si="3831"/>
        <v>#REF!</v>
      </c>
      <c r="AU453" s="32" t="e">
        <f t="shared" si="3814"/>
        <v>#REF!</v>
      </c>
      <c r="AV453" s="93" t="e">
        <f>'Описание предлагаемого товара'!#REF!</f>
        <v>#REF!</v>
      </c>
      <c r="AW453" s="91" t="e">
        <f>MIN(SEARCH({0,1,2,3,4,5,6,7,8,9},AV453&amp; "0123456789"))</f>
        <v>#REF!</v>
      </c>
      <c r="AX453" s="91" t="str">
        <f t="shared" si="3832"/>
        <v/>
      </c>
      <c r="AY453" s="91" t="str">
        <f t="shared" si="3833"/>
        <v/>
      </c>
      <c r="AZ453" s="91" t="str">
        <f t="shared" si="3834"/>
        <v/>
      </c>
      <c r="BA453" s="91" t="str">
        <f t="shared" si="3835"/>
        <v/>
      </c>
      <c r="BB453" s="91" t="str">
        <f t="shared" si="3836"/>
        <v/>
      </c>
      <c r="BC453" s="91" t="str">
        <f t="shared" si="3837"/>
        <v/>
      </c>
      <c r="BD453" s="91" t="str">
        <f t="shared" si="3838"/>
        <v/>
      </c>
      <c r="BE453" s="91" t="str">
        <f t="shared" si="3839"/>
        <v/>
      </c>
      <c r="BF453" s="91" t="str">
        <f t="shared" si="3840"/>
        <v/>
      </c>
      <c r="BG453" s="91" t="str">
        <f t="shared" si="3841"/>
        <v/>
      </c>
      <c r="BH453" s="91" t="str">
        <f t="shared" si="3842"/>
        <v/>
      </c>
      <c r="BI453" s="91" t="str">
        <f t="shared" si="3843"/>
        <v/>
      </c>
      <c r="BJ453" s="91" t="str">
        <f t="shared" si="3844"/>
        <v/>
      </c>
      <c r="BK453" s="91" t="str">
        <f t="shared" si="3845"/>
        <v/>
      </c>
      <c r="BL453" s="91" t="str">
        <f t="shared" si="3846"/>
        <v/>
      </c>
      <c r="BM453" s="91" t="str">
        <f t="shared" si="3847"/>
        <v/>
      </c>
      <c r="BN453" s="91" t="str">
        <f t="shared" si="3848"/>
        <v/>
      </c>
      <c r="BO453" s="91" t="str">
        <f t="shared" si="3849"/>
        <v/>
      </c>
      <c r="BP453" s="91" t="str">
        <f t="shared" si="3850"/>
        <v/>
      </c>
      <c r="BQ453" s="91" t="str">
        <f t="shared" si="3851"/>
        <v/>
      </c>
      <c r="BR453" s="91" t="str">
        <f t="shared" si="3852"/>
        <v/>
      </c>
      <c r="BS453" s="91" t="str">
        <f t="shared" si="3853"/>
        <v/>
      </c>
      <c r="BT453" s="91" t="str">
        <f t="shared" si="3854"/>
        <v/>
      </c>
      <c r="BU453" s="91" t="str">
        <f t="shared" si="3855"/>
        <v/>
      </c>
      <c r="BV453" s="91" t="str">
        <f t="shared" si="3856"/>
        <v/>
      </c>
      <c r="BW453" s="91" t="str">
        <f t="shared" si="3857"/>
        <v/>
      </c>
      <c r="BX453" s="91" t="str">
        <f t="shared" si="3858"/>
        <v/>
      </c>
      <c r="BY453" s="91" t="str">
        <f t="shared" si="3859"/>
        <v/>
      </c>
      <c r="BZ453" s="91" t="str">
        <f t="shared" si="3860"/>
        <v/>
      </c>
      <c r="CA453" s="91" t="str">
        <f t="shared" si="3861"/>
        <v/>
      </c>
      <c r="CB453" s="91" t="str">
        <f t="shared" si="3862"/>
        <v/>
      </c>
      <c r="CC453" s="91" t="str">
        <f t="shared" si="3863"/>
        <v/>
      </c>
      <c r="CD453" s="91" t="str">
        <f t="shared" si="3864"/>
        <v/>
      </c>
      <c r="CE453" s="91" t="str">
        <f t="shared" si="3865"/>
        <v/>
      </c>
      <c r="CF453" s="91" t="str">
        <f t="shared" si="3866"/>
        <v/>
      </c>
      <c r="CG453" s="91" t="str">
        <f t="shared" si="3867"/>
        <v/>
      </c>
      <c r="CH453" s="91" t="str">
        <f t="shared" si="3868"/>
        <v/>
      </c>
      <c r="CI453" s="91" t="str">
        <f t="shared" si="3869"/>
        <v>нет</v>
      </c>
      <c r="CJ453" s="63" t="e">
        <f>IF(LEN('Описание предлагаемого товара'!#REF!)&gt;0,'Описание предлагаемого товара'!#REF!,"")</f>
        <v>#REF!</v>
      </c>
      <c r="CK453" s="91" t="e">
        <f t="shared" ref="CK453:CL453" si="4332">IFERROR(REPLACE(CJ453,FIND(CHAR(10),CJ453,1),1,""),CJ453)</f>
        <v>#REF!</v>
      </c>
      <c r="CL453" s="91" t="e">
        <f t="shared" si="4332"/>
        <v>#REF!</v>
      </c>
      <c r="CM453" s="91" t="e">
        <f t="shared" si="3871"/>
        <v>#REF!</v>
      </c>
      <c r="CN453" s="91" t="e">
        <f t="shared" si="3872"/>
        <v>#REF!</v>
      </c>
      <c r="CO453" s="91" t="e">
        <f t="shared" si="3873"/>
        <v>#REF!</v>
      </c>
      <c r="CP453" s="90" t="e">
        <f>IF(AU453="Не указан реестровый номер (мера нац.режима Запрет)","",IF(CI453="нет","",IF(CU453="да","исключение(не смотрим баллы)",IFERROR(IF(CI453*1&gt;0,IFERROR(IF(VLOOKUP(CI453*1,Обработ.выгрузка_реестра_РФ!$A:$G,7,)=0,"Баллы не установлены",VLOOKUP(CI453*1,Обработ.выгрузка_реестра_РФ!$A:$G,7,)),IF(LEN(CI453)&gt;14,"","нет номера в реестре РФ")),""),IF(LEN(CI453)=0,"","Некорректный реестровый номер")))))</f>
        <v>#REF!</v>
      </c>
      <c r="CQ453" s="33" t="e">
        <f>IF(LEN(C453)&gt;0,IFERROR(IF(LEN(H453)&gt;0,IF(LEN(VLOOKUP(H453,'исключения(не_смотрим_баллы)'!$A:$C,1,))&gt;0,"да","нет"),"не введен ОКПД2"),"нет"),"")</f>
        <v>#REF!</v>
      </c>
      <c r="CR453" s="33" t="e">
        <f ca="1">IF(CQ453="да",IF(TODAY()&lt;VLOOKUP(H453,'исключения(не_смотрим_баллы)'!$A:$C,3,),"да","нет"),"")</f>
        <v>#REF!</v>
      </c>
      <c r="CS453" s="33" t="str">
        <f>IFERROR(IF(CQ453="да",IF(VLOOKUP(CI453*1,Обработ.выгрузка_реестра_РФ!$A:$G,2,)&lt;VLOOKUP(H453,'исключения(не_смотрим_баллы)'!$A:$C,2,),"да","нет"),""),"")</f>
        <v/>
      </c>
      <c r="CT453" s="24"/>
      <c r="CU453" s="33" t="e">
        <f t="shared" si="3885"/>
        <v>#REF!</v>
      </c>
      <c r="CV453" s="91" t="e">
        <f t="shared" si="3886"/>
        <v>#REF!</v>
      </c>
      <c r="CW453" s="27" t="e">
        <f t="shared" si="3887"/>
        <v>#REF!</v>
      </c>
      <c r="CX453" s="26" t="e">
        <f t="shared" si="3816"/>
        <v>#REF!</v>
      </c>
      <c r="CY453" s="64" t="e">
        <f>IF(LEN('Описание предлагаемого товара'!#REF!)&gt;0,'Описание предлагаемого товара'!#REF!,"")</f>
        <v>#REF!</v>
      </c>
      <c r="CZ453" s="95" t="e">
        <f t="shared" si="3874"/>
        <v>#REF!</v>
      </c>
      <c r="DA453" s="95" t="e">
        <f t="shared" ref="DA453" si="4333">IFERROR(REPLACE(CZ453,FIND(" ",CZ453,1),1,""),CZ453)</f>
        <v>#REF!</v>
      </c>
      <c r="DB453" s="95" t="e">
        <f t="shared" si="3818"/>
        <v>#REF!</v>
      </c>
      <c r="DC453" s="95" t="e">
        <f t="shared" ref="DC453:DD453" si="4334">IFERROR(REPLACE(DB453,FIND("г.",DB453,1),2,""),DB453)</f>
        <v>#REF!</v>
      </c>
      <c r="DD453" s="95" t="e">
        <f t="shared" si="4334"/>
        <v>#REF!</v>
      </c>
      <c r="DE453" s="95" t="e">
        <f t="shared" ref="DE453:DF453" si="4335">IFERROR(REPLACE(DD453,FIND("г",DD453,1),1,""),DD453)</f>
        <v>#REF!</v>
      </c>
      <c r="DF453" s="95" t="e">
        <f t="shared" si="4335"/>
        <v>#REF!</v>
      </c>
      <c r="DG453" s="95" t="e">
        <f t="shared" si="3891"/>
        <v>#REF!</v>
      </c>
      <c r="DH453" s="25" t="str">
        <f>IFERROR(VLOOKUP(CI453*1,Обработ.выгрузка_реестра_РФ!$A:$G,5,),"")</f>
        <v/>
      </c>
      <c r="DI453" s="27" t="str">
        <f t="shared" si="3901"/>
        <v/>
      </c>
      <c r="DJ453" s="27" t="str">
        <f t="shared" ca="1" si="3878"/>
        <v/>
      </c>
      <c r="DK453" s="63" t="e">
        <f>IF(LEN('Описание предлагаемого товара'!#REF!)&gt;0,'Описание предлагаемого товара'!#REF!,"")</f>
        <v>#REF!</v>
      </c>
      <c r="DL453" s="63" t="e">
        <f>IF(LEN('Описание предлагаемого товара'!#REF!)&gt;0,'Описание предлагаемого товара'!#REF!,"")</f>
        <v>#REF!</v>
      </c>
      <c r="DM453" s="32"/>
    </row>
    <row r="454" spans="1:117" ht="48.75" customHeight="1" x14ac:dyDescent="0.25">
      <c r="A454" s="61" t="e">
        <f>IF(LEN('Описание предлагаемого товара'!#REF!)&gt;0,'Описание предлагаемого товара'!#REF!,"")</f>
        <v>#REF!</v>
      </c>
      <c r="B454" s="65" t="e">
        <f>IF(LEN('Описание предлагаемого товара'!#REF!)&gt;0,'Описание предлагаемого товара'!#REF!,"")</f>
        <v>#REF!</v>
      </c>
      <c r="C454" s="61" t="e">
        <f>IF(LEN('Описание предлагаемого товара'!#REF!)&gt;0,'Описание предлагаемого товара'!#REF!,"")</f>
        <v>#REF!</v>
      </c>
      <c r="D454" s="61" t="e">
        <f>IF(LEN('Описание предлагаемого товара'!#REF!)&gt;0,'Описание предлагаемого товара'!#REF!,"")</f>
        <v>#REF!</v>
      </c>
      <c r="E454" s="61" t="e">
        <f>IF(LEN('Описание предлагаемого товара'!#REF!)&gt;0,'Описание предлагаемого товара'!#REF!,"")</f>
        <v>#REF!</v>
      </c>
      <c r="F454" s="61" t="e">
        <f>IF(LEN('Описание предлагаемого товара'!#REF!)&gt;0,'Описание предлагаемого товара'!#REF!,"")</f>
        <v>#REF!</v>
      </c>
      <c r="G454" s="61" t="e">
        <f>IF(LEN('Описание предлагаемого товара'!#REF!)&gt;0,'Описание предлагаемого товара'!#REF!,"")</f>
        <v>#REF!</v>
      </c>
      <c r="H454" s="61" t="e">
        <f>IF(LEN('Описание предлагаемого товара'!#REF!)&gt;0,'Описание предлагаемого товара'!#REF!,"")</f>
        <v>#REF!</v>
      </c>
      <c r="I454" s="61" t="e">
        <f>IF(LEN('Описание предлагаемого товара'!#REF!)&gt;0,'Описание предлагаемого товара'!#REF!,"")</f>
        <v>#REF!</v>
      </c>
      <c r="J454" s="38" t="str">
        <f>IFERROR(VLOOKUP(B454,SAP!$A:$E,5,),"")</f>
        <v/>
      </c>
      <c r="K454" s="40" t="str">
        <f t="shared" si="3821"/>
        <v/>
      </c>
      <c r="L454" s="61" t="e">
        <f>IF(LEN('Описание предлагаемого товара'!#REF!)&gt;0,IFERROR('Описание предлагаемого товара'!#REF!*1,""),"")</f>
        <v>#REF!</v>
      </c>
      <c r="M454" s="39" t="str">
        <f>IFERROR(VLOOKUP(B454,SAP!$A:$E,2,),"")</f>
        <v/>
      </c>
      <c r="N454" s="41" t="str">
        <f t="shared" si="3957"/>
        <v/>
      </c>
      <c r="O454" s="39" t="str">
        <f t="shared" si="3808"/>
        <v/>
      </c>
      <c r="P454" s="36" t="e">
        <f>IF(LEN('Описание предлагаемого товара'!#REF!)&gt;0,'Описание предлагаемого товара'!#REF!,"")</f>
        <v>#REF!</v>
      </c>
      <c r="Q45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54" s="37" t="e">
        <f>IF(LEN('Описание предлагаемого товара'!#REF!)&gt;0,'Описание предлагаемого товара'!#REF!,"")</f>
        <v>#REF!</v>
      </c>
      <c r="S454" s="37" t="e">
        <f>IF(LEN('Описание предлагаемого товара'!#REF!)&gt;0,'Описание предлагаемого товара'!#REF!,"")</f>
        <v>#REF!</v>
      </c>
      <c r="T45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54" s="23" t="str">
        <f>IFERROR(VLOOKUP(CI454*1,Обработ.выгрузка_реестра_РФ!$A:$G,6,),"")</f>
        <v/>
      </c>
      <c r="V454" s="61" t="e">
        <f>IF(LEN('Описание предлагаемого товара'!#REF!)&gt;0,'Описание предлагаемого товара'!#REF!,"")</f>
        <v>#REF!</v>
      </c>
      <c r="W454" s="62" t="e">
        <f>IF(LEN('Описание предлагаемого товара'!#REF!)&gt;0,'Описание предлагаемого товара'!#REF!,"")</f>
        <v>#REF!</v>
      </c>
      <c r="X454" s="91" t="e">
        <f t="shared" ref="X454:Y454" si="4336">IFERROR(REPLACE(W454,FIND(CHAR(10),W454,1),1," "),W454)</f>
        <v>#REF!</v>
      </c>
      <c r="Y454" s="91" t="e">
        <f t="shared" si="4336"/>
        <v>#REF!</v>
      </c>
      <c r="Z454" s="91" t="e">
        <f t="shared" si="3823"/>
        <v>#REF!</v>
      </c>
      <c r="AA454" s="91" t="e">
        <f t="shared" si="3824"/>
        <v>#REF!</v>
      </c>
      <c r="AB454" s="91" t="e">
        <f t="shared" si="3825"/>
        <v>#REF!</v>
      </c>
      <c r="AC454" s="91" t="e">
        <f t="shared" ref="AC454:AF454" si="4337">IFERROR(REPLACE(AB454,FIND("  ",AB454,1),2," "),AB454)</f>
        <v>#REF!</v>
      </c>
      <c r="AD454" s="91" t="e">
        <f t="shared" si="4337"/>
        <v>#REF!</v>
      </c>
      <c r="AE454" s="91" t="e">
        <f t="shared" si="4337"/>
        <v>#REF!</v>
      </c>
      <c r="AF454" s="91" t="e">
        <f t="shared" si="4337"/>
        <v>#REF!</v>
      </c>
      <c r="AG454" s="23" t="str">
        <f>IFERROR(VLOOKUP(CI454*1,Обработ.выгрузка_реестра_РФ!$A:$G,4,),"")</f>
        <v/>
      </c>
      <c r="AH454" s="91" t="str">
        <f t="shared" ref="AH454:AI454" si="4338">IFERROR(REPLACE(AG454,FIND("-",AG454,1),1,"*"),AG454)</f>
        <v/>
      </c>
      <c r="AI454" s="91" t="str">
        <f t="shared" si="4338"/>
        <v/>
      </c>
      <c r="AJ454" s="27" t="str">
        <f t="shared" si="3923"/>
        <v/>
      </c>
      <c r="AK454" s="63" t="e">
        <f>IF(LEN('Описание предлагаемого товара'!#REF!)&gt;0,'Описание предлагаемого товара'!#REF!,"")</f>
        <v>#REF!</v>
      </c>
      <c r="AL454" s="91" t="e">
        <f t="shared" ref="AL454:AM454" si="4339">IFERROR(REPLACE(AK454,FIND(CHAR(10),AK454,1),1,""),AK454)</f>
        <v>#REF!</v>
      </c>
      <c r="AM454" s="91" t="e">
        <f t="shared" si="4339"/>
        <v>#REF!</v>
      </c>
      <c r="AN454" s="91" t="e">
        <f t="shared" ref="AN454:AR454" si="4340">IFERROR(REPLACE(AM454,FIND(" ",AM454,1),1,""),AM454)</f>
        <v>#REF!</v>
      </c>
      <c r="AO454" s="91" t="e">
        <f t="shared" si="4340"/>
        <v>#REF!</v>
      </c>
      <c r="AP454" s="91" t="e">
        <f t="shared" si="4340"/>
        <v>#REF!</v>
      </c>
      <c r="AQ454" s="91" t="e">
        <f t="shared" si="4340"/>
        <v>#REF!</v>
      </c>
      <c r="AR454" s="91" t="e">
        <f t="shared" si="4340"/>
        <v>#REF!</v>
      </c>
      <c r="AS454" s="91" t="e">
        <f t="shared" si="3830"/>
        <v>#REF!</v>
      </c>
      <c r="AT454" s="91" t="e">
        <f t="shared" si="3831"/>
        <v>#REF!</v>
      </c>
      <c r="AU454" s="32" t="e">
        <f t="shared" si="3814"/>
        <v>#REF!</v>
      </c>
      <c r="AV454" s="93" t="e">
        <f>'Описание предлагаемого товара'!#REF!</f>
        <v>#REF!</v>
      </c>
      <c r="AW454" s="91" t="e">
        <f>MIN(SEARCH({0,1,2,3,4,5,6,7,8,9},AV454&amp; "0123456789"))</f>
        <v>#REF!</v>
      </c>
      <c r="AX454" s="91" t="str">
        <f t="shared" si="3832"/>
        <v/>
      </c>
      <c r="AY454" s="91" t="str">
        <f t="shared" si="3833"/>
        <v/>
      </c>
      <c r="AZ454" s="91" t="str">
        <f t="shared" si="3834"/>
        <v/>
      </c>
      <c r="BA454" s="91" t="str">
        <f t="shared" si="3835"/>
        <v/>
      </c>
      <c r="BB454" s="91" t="str">
        <f t="shared" si="3836"/>
        <v/>
      </c>
      <c r="BC454" s="91" t="str">
        <f t="shared" si="3837"/>
        <v/>
      </c>
      <c r="BD454" s="91" t="str">
        <f t="shared" si="3838"/>
        <v/>
      </c>
      <c r="BE454" s="91" t="str">
        <f t="shared" si="3839"/>
        <v/>
      </c>
      <c r="BF454" s="91" t="str">
        <f t="shared" si="3840"/>
        <v/>
      </c>
      <c r="BG454" s="91" t="str">
        <f t="shared" si="3841"/>
        <v/>
      </c>
      <c r="BH454" s="91" t="str">
        <f t="shared" si="3842"/>
        <v/>
      </c>
      <c r="BI454" s="91" t="str">
        <f t="shared" si="3843"/>
        <v/>
      </c>
      <c r="BJ454" s="91" t="str">
        <f t="shared" si="3844"/>
        <v/>
      </c>
      <c r="BK454" s="91" t="str">
        <f t="shared" si="3845"/>
        <v/>
      </c>
      <c r="BL454" s="91" t="str">
        <f t="shared" si="3846"/>
        <v/>
      </c>
      <c r="BM454" s="91" t="str">
        <f t="shared" si="3847"/>
        <v/>
      </c>
      <c r="BN454" s="91" t="str">
        <f t="shared" si="3848"/>
        <v/>
      </c>
      <c r="BO454" s="91" t="str">
        <f t="shared" si="3849"/>
        <v/>
      </c>
      <c r="BP454" s="91" t="str">
        <f t="shared" si="3850"/>
        <v/>
      </c>
      <c r="BQ454" s="91" t="str">
        <f t="shared" si="3851"/>
        <v/>
      </c>
      <c r="BR454" s="91" t="str">
        <f t="shared" si="3852"/>
        <v/>
      </c>
      <c r="BS454" s="91" t="str">
        <f t="shared" si="3853"/>
        <v/>
      </c>
      <c r="BT454" s="91" t="str">
        <f t="shared" si="3854"/>
        <v/>
      </c>
      <c r="BU454" s="91" t="str">
        <f t="shared" si="3855"/>
        <v/>
      </c>
      <c r="BV454" s="91" t="str">
        <f t="shared" si="3856"/>
        <v/>
      </c>
      <c r="BW454" s="91" t="str">
        <f t="shared" si="3857"/>
        <v/>
      </c>
      <c r="BX454" s="91" t="str">
        <f t="shared" si="3858"/>
        <v/>
      </c>
      <c r="BY454" s="91" t="str">
        <f t="shared" si="3859"/>
        <v/>
      </c>
      <c r="BZ454" s="91" t="str">
        <f t="shared" si="3860"/>
        <v/>
      </c>
      <c r="CA454" s="91" t="str">
        <f t="shared" si="3861"/>
        <v/>
      </c>
      <c r="CB454" s="91" t="str">
        <f t="shared" si="3862"/>
        <v/>
      </c>
      <c r="CC454" s="91" t="str">
        <f t="shared" si="3863"/>
        <v/>
      </c>
      <c r="CD454" s="91" t="str">
        <f t="shared" si="3864"/>
        <v/>
      </c>
      <c r="CE454" s="91" t="str">
        <f t="shared" si="3865"/>
        <v/>
      </c>
      <c r="CF454" s="91" t="str">
        <f t="shared" si="3866"/>
        <v/>
      </c>
      <c r="CG454" s="91" t="str">
        <f t="shared" si="3867"/>
        <v/>
      </c>
      <c r="CH454" s="91" t="str">
        <f t="shared" si="3868"/>
        <v/>
      </c>
      <c r="CI454" s="91" t="str">
        <f t="shared" si="3869"/>
        <v>нет</v>
      </c>
      <c r="CJ454" s="63" t="e">
        <f>IF(LEN('Описание предлагаемого товара'!#REF!)&gt;0,'Описание предлагаемого товара'!#REF!,"")</f>
        <v>#REF!</v>
      </c>
      <c r="CK454" s="91" t="e">
        <f t="shared" ref="CK454:CL454" si="4341">IFERROR(REPLACE(CJ454,FIND(CHAR(10),CJ454,1),1,""),CJ454)</f>
        <v>#REF!</v>
      </c>
      <c r="CL454" s="91" t="e">
        <f t="shared" si="4341"/>
        <v>#REF!</v>
      </c>
      <c r="CM454" s="91" t="e">
        <f t="shared" si="3871"/>
        <v>#REF!</v>
      </c>
      <c r="CN454" s="91" t="e">
        <f t="shared" si="3872"/>
        <v>#REF!</v>
      </c>
      <c r="CO454" s="91" t="e">
        <f t="shared" si="3873"/>
        <v>#REF!</v>
      </c>
      <c r="CP454" s="90" t="e">
        <f>IF(AU454="Не указан реестровый номер (мера нац.режима Запрет)","",IF(CI454="нет","",IF(CU454="да","исключение(не смотрим баллы)",IFERROR(IF(CI454*1&gt;0,IFERROR(IF(VLOOKUP(CI454*1,Обработ.выгрузка_реестра_РФ!$A:$G,7,)=0,"Баллы не установлены",VLOOKUP(CI454*1,Обработ.выгрузка_реестра_РФ!$A:$G,7,)),IF(LEN(CI454)&gt;14,"","нет номера в реестре РФ")),""),IF(LEN(CI454)=0,"","Некорректный реестровый номер")))))</f>
        <v>#REF!</v>
      </c>
      <c r="CQ454" s="33" t="e">
        <f>IF(LEN(C454)&gt;0,IFERROR(IF(LEN(H454)&gt;0,IF(LEN(VLOOKUP(H454,'исключения(не_смотрим_баллы)'!$A:$C,1,))&gt;0,"да","нет"),"не введен ОКПД2"),"нет"),"")</f>
        <v>#REF!</v>
      </c>
      <c r="CR454" s="33" t="e">
        <f ca="1">IF(CQ454="да",IF(TODAY()&lt;VLOOKUP(H454,'исключения(не_смотрим_баллы)'!$A:$C,3,),"да","нет"),"")</f>
        <v>#REF!</v>
      </c>
      <c r="CS454" s="33" t="str">
        <f>IFERROR(IF(CQ454="да",IF(VLOOKUP(CI454*1,Обработ.выгрузка_реестра_РФ!$A:$G,2,)&lt;VLOOKUP(H454,'исключения(не_смотрим_баллы)'!$A:$C,2,),"да","нет"),""),"")</f>
        <v/>
      </c>
      <c r="CT454" s="24"/>
      <c r="CU454" s="33" t="e">
        <f t="shared" si="3885"/>
        <v>#REF!</v>
      </c>
      <c r="CV454" s="91" t="e">
        <f t="shared" si="3886"/>
        <v>#REF!</v>
      </c>
      <c r="CW454" s="27" t="e">
        <f t="shared" si="3887"/>
        <v>#REF!</v>
      </c>
      <c r="CX454" s="26" t="e">
        <f t="shared" si="3816"/>
        <v>#REF!</v>
      </c>
      <c r="CY454" s="64" t="e">
        <f>IF(LEN('Описание предлагаемого товара'!#REF!)&gt;0,'Описание предлагаемого товара'!#REF!,"")</f>
        <v>#REF!</v>
      </c>
      <c r="CZ454" s="95" t="e">
        <f t="shared" si="3874"/>
        <v>#REF!</v>
      </c>
      <c r="DA454" s="95" t="e">
        <f t="shared" ref="DA454" si="4342">IFERROR(REPLACE(CZ454,FIND(" ",CZ454,1),1,""),CZ454)</f>
        <v>#REF!</v>
      </c>
      <c r="DB454" s="95" t="e">
        <f t="shared" si="3818"/>
        <v>#REF!</v>
      </c>
      <c r="DC454" s="95" t="e">
        <f t="shared" ref="DC454:DD454" si="4343">IFERROR(REPLACE(DB454,FIND("г.",DB454,1),2,""),DB454)</f>
        <v>#REF!</v>
      </c>
      <c r="DD454" s="95" t="e">
        <f t="shared" si="4343"/>
        <v>#REF!</v>
      </c>
      <c r="DE454" s="95" t="e">
        <f t="shared" ref="DE454:DF454" si="4344">IFERROR(REPLACE(DD454,FIND("г",DD454,1),1,""),DD454)</f>
        <v>#REF!</v>
      </c>
      <c r="DF454" s="95" t="e">
        <f t="shared" si="4344"/>
        <v>#REF!</v>
      </c>
      <c r="DG454" s="95" t="e">
        <f t="shared" si="3891"/>
        <v>#REF!</v>
      </c>
      <c r="DH454" s="25" t="str">
        <f>IFERROR(VLOOKUP(CI454*1,Обработ.выгрузка_реестра_РФ!$A:$G,5,),"")</f>
        <v/>
      </c>
      <c r="DI454" s="27" t="str">
        <f t="shared" si="3901"/>
        <v/>
      </c>
      <c r="DJ454" s="27" t="str">
        <f t="shared" ca="1" si="3878"/>
        <v/>
      </c>
      <c r="DK454" s="63" t="e">
        <f>IF(LEN('Описание предлагаемого товара'!#REF!)&gt;0,'Описание предлагаемого товара'!#REF!,"")</f>
        <v>#REF!</v>
      </c>
      <c r="DL454" s="63" t="e">
        <f>IF(LEN('Описание предлагаемого товара'!#REF!)&gt;0,'Описание предлагаемого товара'!#REF!,"")</f>
        <v>#REF!</v>
      </c>
      <c r="DM454" s="32"/>
    </row>
    <row r="455" spans="1:117" ht="48.75" customHeight="1" x14ac:dyDescent="0.25">
      <c r="A455" s="61" t="e">
        <f>IF(LEN('Описание предлагаемого товара'!#REF!)&gt;0,'Описание предлагаемого товара'!#REF!,"")</f>
        <v>#REF!</v>
      </c>
      <c r="B455" s="65" t="e">
        <f>IF(LEN('Описание предлагаемого товара'!#REF!)&gt;0,'Описание предлагаемого товара'!#REF!,"")</f>
        <v>#REF!</v>
      </c>
      <c r="C455" s="61" t="e">
        <f>IF(LEN('Описание предлагаемого товара'!#REF!)&gt;0,'Описание предлагаемого товара'!#REF!,"")</f>
        <v>#REF!</v>
      </c>
      <c r="D455" s="61" t="e">
        <f>IF(LEN('Описание предлагаемого товара'!#REF!)&gt;0,'Описание предлагаемого товара'!#REF!,"")</f>
        <v>#REF!</v>
      </c>
      <c r="E455" s="61" t="e">
        <f>IF(LEN('Описание предлагаемого товара'!#REF!)&gt;0,'Описание предлагаемого товара'!#REF!,"")</f>
        <v>#REF!</v>
      </c>
      <c r="F455" s="61" t="e">
        <f>IF(LEN('Описание предлагаемого товара'!#REF!)&gt;0,'Описание предлагаемого товара'!#REF!,"")</f>
        <v>#REF!</v>
      </c>
      <c r="G455" s="61" t="e">
        <f>IF(LEN('Описание предлагаемого товара'!#REF!)&gt;0,'Описание предлагаемого товара'!#REF!,"")</f>
        <v>#REF!</v>
      </c>
      <c r="H455" s="61" t="e">
        <f>IF(LEN('Описание предлагаемого товара'!#REF!)&gt;0,'Описание предлагаемого товара'!#REF!,"")</f>
        <v>#REF!</v>
      </c>
      <c r="I455" s="61" t="e">
        <f>IF(LEN('Описание предлагаемого товара'!#REF!)&gt;0,'Описание предлагаемого товара'!#REF!,"")</f>
        <v>#REF!</v>
      </c>
      <c r="J455" s="38" t="str">
        <f>IFERROR(VLOOKUP(B455,SAP!$A:$E,5,),"")</f>
        <v/>
      </c>
      <c r="K455" s="40" t="str">
        <f t="shared" si="3821"/>
        <v/>
      </c>
      <c r="L455" s="61" t="e">
        <f>IF(LEN('Описание предлагаемого товара'!#REF!)&gt;0,IFERROR('Описание предлагаемого товара'!#REF!*1,""),"")</f>
        <v>#REF!</v>
      </c>
      <c r="M455" s="39" t="str">
        <f>IFERROR(VLOOKUP(B455,SAP!$A:$E,2,),"")</f>
        <v/>
      </c>
      <c r="N455" s="41" t="str">
        <f t="shared" si="3957"/>
        <v/>
      </c>
      <c r="O455" s="39" t="str">
        <f t="shared" si="3808"/>
        <v/>
      </c>
      <c r="P455" s="36" t="e">
        <f>IF(LEN('Описание предлагаемого товара'!#REF!)&gt;0,'Описание предлагаемого товара'!#REF!,"")</f>
        <v>#REF!</v>
      </c>
      <c r="Q45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55" s="37" t="e">
        <f>IF(LEN('Описание предлагаемого товара'!#REF!)&gt;0,'Описание предлагаемого товара'!#REF!,"")</f>
        <v>#REF!</v>
      </c>
      <c r="S455" s="37" t="e">
        <f>IF(LEN('Описание предлагаемого товара'!#REF!)&gt;0,'Описание предлагаемого товара'!#REF!,"")</f>
        <v>#REF!</v>
      </c>
      <c r="T45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55" s="23" t="str">
        <f>IFERROR(VLOOKUP(CI455*1,Обработ.выгрузка_реестра_РФ!$A:$G,6,),"")</f>
        <v/>
      </c>
      <c r="V455" s="61" t="e">
        <f>IF(LEN('Описание предлагаемого товара'!#REF!)&gt;0,'Описание предлагаемого товара'!#REF!,"")</f>
        <v>#REF!</v>
      </c>
      <c r="W455" s="62" t="e">
        <f>IF(LEN('Описание предлагаемого товара'!#REF!)&gt;0,'Описание предлагаемого товара'!#REF!,"")</f>
        <v>#REF!</v>
      </c>
      <c r="X455" s="91" t="e">
        <f t="shared" ref="X455:Y455" si="4345">IFERROR(REPLACE(W455,FIND(CHAR(10),W455,1),1," "),W455)</f>
        <v>#REF!</v>
      </c>
      <c r="Y455" s="91" t="e">
        <f t="shared" si="4345"/>
        <v>#REF!</v>
      </c>
      <c r="Z455" s="91" t="e">
        <f t="shared" si="3823"/>
        <v>#REF!</v>
      </c>
      <c r="AA455" s="91" t="e">
        <f t="shared" si="3824"/>
        <v>#REF!</v>
      </c>
      <c r="AB455" s="91" t="e">
        <f t="shared" si="3825"/>
        <v>#REF!</v>
      </c>
      <c r="AC455" s="91" t="e">
        <f t="shared" ref="AC455:AF455" si="4346">IFERROR(REPLACE(AB455,FIND("  ",AB455,1),2," "),AB455)</f>
        <v>#REF!</v>
      </c>
      <c r="AD455" s="91" t="e">
        <f t="shared" si="4346"/>
        <v>#REF!</v>
      </c>
      <c r="AE455" s="91" t="e">
        <f t="shared" si="4346"/>
        <v>#REF!</v>
      </c>
      <c r="AF455" s="91" t="e">
        <f t="shared" si="4346"/>
        <v>#REF!</v>
      </c>
      <c r="AG455" s="23" t="str">
        <f>IFERROR(VLOOKUP(CI455*1,Обработ.выгрузка_реестра_РФ!$A:$G,4,),"")</f>
        <v/>
      </c>
      <c r="AH455" s="91" t="str">
        <f t="shared" ref="AH455:AI455" si="4347">IFERROR(REPLACE(AG455,FIND("-",AG455,1),1,"*"),AG455)</f>
        <v/>
      </c>
      <c r="AI455" s="91" t="str">
        <f t="shared" si="4347"/>
        <v/>
      </c>
      <c r="AJ455" s="27" t="str">
        <f t="shared" si="3923"/>
        <v/>
      </c>
      <c r="AK455" s="63" t="e">
        <f>IF(LEN('Описание предлагаемого товара'!#REF!)&gt;0,'Описание предлагаемого товара'!#REF!,"")</f>
        <v>#REF!</v>
      </c>
      <c r="AL455" s="91" t="e">
        <f t="shared" ref="AL455:AM455" si="4348">IFERROR(REPLACE(AK455,FIND(CHAR(10),AK455,1),1,""),AK455)</f>
        <v>#REF!</v>
      </c>
      <c r="AM455" s="91" t="e">
        <f t="shared" si="4348"/>
        <v>#REF!</v>
      </c>
      <c r="AN455" s="91" t="e">
        <f t="shared" ref="AN455:AR455" si="4349">IFERROR(REPLACE(AM455,FIND(" ",AM455,1),1,""),AM455)</f>
        <v>#REF!</v>
      </c>
      <c r="AO455" s="91" t="e">
        <f t="shared" si="4349"/>
        <v>#REF!</v>
      </c>
      <c r="AP455" s="91" t="e">
        <f t="shared" si="4349"/>
        <v>#REF!</v>
      </c>
      <c r="AQ455" s="91" t="e">
        <f t="shared" si="4349"/>
        <v>#REF!</v>
      </c>
      <c r="AR455" s="91" t="e">
        <f t="shared" si="4349"/>
        <v>#REF!</v>
      </c>
      <c r="AS455" s="91" t="e">
        <f t="shared" si="3830"/>
        <v>#REF!</v>
      </c>
      <c r="AT455" s="91" t="e">
        <f t="shared" si="3831"/>
        <v>#REF!</v>
      </c>
      <c r="AU455" s="32" t="e">
        <f t="shared" si="3814"/>
        <v>#REF!</v>
      </c>
      <c r="AV455" s="93" t="e">
        <f>'Описание предлагаемого товара'!#REF!</f>
        <v>#REF!</v>
      </c>
      <c r="AW455" s="91" t="e">
        <f>MIN(SEARCH({0,1,2,3,4,5,6,7,8,9},AV455&amp; "0123456789"))</f>
        <v>#REF!</v>
      </c>
      <c r="AX455" s="91" t="str">
        <f t="shared" si="3832"/>
        <v/>
      </c>
      <c r="AY455" s="91" t="str">
        <f t="shared" si="3833"/>
        <v/>
      </c>
      <c r="AZ455" s="91" t="str">
        <f t="shared" si="3834"/>
        <v/>
      </c>
      <c r="BA455" s="91" t="str">
        <f t="shared" si="3835"/>
        <v/>
      </c>
      <c r="BB455" s="91" t="str">
        <f t="shared" si="3836"/>
        <v/>
      </c>
      <c r="BC455" s="91" t="str">
        <f t="shared" si="3837"/>
        <v/>
      </c>
      <c r="BD455" s="91" t="str">
        <f t="shared" si="3838"/>
        <v/>
      </c>
      <c r="BE455" s="91" t="str">
        <f t="shared" si="3839"/>
        <v/>
      </c>
      <c r="BF455" s="91" t="str">
        <f t="shared" si="3840"/>
        <v/>
      </c>
      <c r="BG455" s="91" t="str">
        <f t="shared" si="3841"/>
        <v/>
      </c>
      <c r="BH455" s="91" t="str">
        <f t="shared" si="3842"/>
        <v/>
      </c>
      <c r="BI455" s="91" t="str">
        <f t="shared" si="3843"/>
        <v/>
      </c>
      <c r="BJ455" s="91" t="str">
        <f t="shared" si="3844"/>
        <v/>
      </c>
      <c r="BK455" s="91" t="str">
        <f t="shared" si="3845"/>
        <v/>
      </c>
      <c r="BL455" s="91" t="str">
        <f t="shared" si="3846"/>
        <v/>
      </c>
      <c r="BM455" s="91" t="str">
        <f t="shared" si="3847"/>
        <v/>
      </c>
      <c r="BN455" s="91" t="str">
        <f t="shared" si="3848"/>
        <v/>
      </c>
      <c r="BO455" s="91" t="str">
        <f t="shared" si="3849"/>
        <v/>
      </c>
      <c r="BP455" s="91" t="str">
        <f t="shared" si="3850"/>
        <v/>
      </c>
      <c r="BQ455" s="91" t="str">
        <f t="shared" si="3851"/>
        <v/>
      </c>
      <c r="BR455" s="91" t="str">
        <f t="shared" si="3852"/>
        <v/>
      </c>
      <c r="BS455" s="91" t="str">
        <f t="shared" si="3853"/>
        <v/>
      </c>
      <c r="BT455" s="91" t="str">
        <f t="shared" si="3854"/>
        <v/>
      </c>
      <c r="BU455" s="91" t="str">
        <f t="shared" si="3855"/>
        <v/>
      </c>
      <c r="BV455" s="91" t="str">
        <f t="shared" si="3856"/>
        <v/>
      </c>
      <c r="BW455" s="91" t="str">
        <f t="shared" si="3857"/>
        <v/>
      </c>
      <c r="BX455" s="91" t="str">
        <f t="shared" si="3858"/>
        <v/>
      </c>
      <c r="BY455" s="91" t="str">
        <f t="shared" si="3859"/>
        <v/>
      </c>
      <c r="BZ455" s="91" t="str">
        <f t="shared" si="3860"/>
        <v/>
      </c>
      <c r="CA455" s="91" t="str">
        <f t="shared" si="3861"/>
        <v/>
      </c>
      <c r="CB455" s="91" t="str">
        <f t="shared" si="3862"/>
        <v/>
      </c>
      <c r="CC455" s="91" t="str">
        <f t="shared" si="3863"/>
        <v/>
      </c>
      <c r="CD455" s="91" t="str">
        <f t="shared" si="3864"/>
        <v/>
      </c>
      <c r="CE455" s="91" t="str">
        <f t="shared" si="3865"/>
        <v/>
      </c>
      <c r="CF455" s="91" t="str">
        <f t="shared" si="3866"/>
        <v/>
      </c>
      <c r="CG455" s="91" t="str">
        <f t="shared" si="3867"/>
        <v/>
      </c>
      <c r="CH455" s="91" t="str">
        <f t="shared" si="3868"/>
        <v/>
      </c>
      <c r="CI455" s="91" t="str">
        <f t="shared" si="3869"/>
        <v>нет</v>
      </c>
      <c r="CJ455" s="63" t="e">
        <f>IF(LEN('Описание предлагаемого товара'!#REF!)&gt;0,'Описание предлагаемого товара'!#REF!,"")</f>
        <v>#REF!</v>
      </c>
      <c r="CK455" s="91" t="e">
        <f t="shared" ref="CK455:CL455" si="4350">IFERROR(REPLACE(CJ455,FIND(CHAR(10),CJ455,1),1,""),CJ455)</f>
        <v>#REF!</v>
      </c>
      <c r="CL455" s="91" t="e">
        <f t="shared" si="4350"/>
        <v>#REF!</v>
      </c>
      <c r="CM455" s="91" t="e">
        <f t="shared" si="3871"/>
        <v>#REF!</v>
      </c>
      <c r="CN455" s="91" t="e">
        <f t="shared" si="3872"/>
        <v>#REF!</v>
      </c>
      <c r="CO455" s="91" t="e">
        <f t="shared" si="3873"/>
        <v>#REF!</v>
      </c>
      <c r="CP455" s="90" t="e">
        <f>IF(AU455="Не указан реестровый номер (мера нац.режима Запрет)","",IF(CI455="нет","",IF(CU455="да","исключение(не смотрим баллы)",IFERROR(IF(CI455*1&gt;0,IFERROR(IF(VLOOKUP(CI455*1,Обработ.выгрузка_реестра_РФ!$A:$G,7,)=0,"Баллы не установлены",VLOOKUP(CI455*1,Обработ.выгрузка_реестра_РФ!$A:$G,7,)),IF(LEN(CI455)&gt;14,"","нет номера в реестре РФ")),""),IF(LEN(CI455)=0,"","Некорректный реестровый номер")))))</f>
        <v>#REF!</v>
      </c>
      <c r="CQ455" s="33" t="e">
        <f>IF(LEN(C455)&gt;0,IFERROR(IF(LEN(H455)&gt;0,IF(LEN(VLOOKUP(H455,'исключения(не_смотрим_баллы)'!$A:$C,1,))&gt;0,"да","нет"),"не введен ОКПД2"),"нет"),"")</f>
        <v>#REF!</v>
      </c>
      <c r="CR455" s="33" t="e">
        <f ca="1">IF(CQ455="да",IF(TODAY()&lt;VLOOKUP(H455,'исключения(не_смотрим_баллы)'!$A:$C,3,),"да","нет"),"")</f>
        <v>#REF!</v>
      </c>
      <c r="CS455" s="33" t="str">
        <f>IFERROR(IF(CQ455="да",IF(VLOOKUP(CI455*1,Обработ.выгрузка_реестра_РФ!$A:$G,2,)&lt;VLOOKUP(H455,'исключения(не_смотрим_баллы)'!$A:$C,2,),"да","нет"),""),"")</f>
        <v/>
      </c>
      <c r="CT455" s="24"/>
      <c r="CU455" s="33" t="e">
        <f t="shared" si="3885"/>
        <v>#REF!</v>
      </c>
      <c r="CV455" s="91" t="e">
        <f t="shared" si="3886"/>
        <v>#REF!</v>
      </c>
      <c r="CW455" s="27" t="e">
        <f t="shared" si="3887"/>
        <v>#REF!</v>
      </c>
      <c r="CX455" s="26" t="e">
        <f t="shared" si="3816"/>
        <v>#REF!</v>
      </c>
      <c r="CY455" s="64" t="e">
        <f>IF(LEN('Описание предлагаемого товара'!#REF!)&gt;0,'Описание предлагаемого товара'!#REF!,"")</f>
        <v>#REF!</v>
      </c>
      <c r="CZ455" s="95" t="e">
        <f t="shared" si="3874"/>
        <v>#REF!</v>
      </c>
      <c r="DA455" s="95" t="e">
        <f t="shared" ref="DA455" si="4351">IFERROR(REPLACE(CZ455,FIND(" ",CZ455,1),1,""),CZ455)</f>
        <v>#REF!</v>
      </c>
      <c r="DB455" s="95" t="e">
        <f t="shared" si="3818"/>
        <v>#REF!</v>
      </c>
      <c r="DC455" s="95" t="e">
        <f t="shared" ref="DC455:DD455" si="4352">IFERROR(REPLACE(DB455,FIND("г.",DB455,1),2,""),DB455)</f>
        <v>#REF!</v>
      </c>
      <c r="DD455" s="95" t="e">
        <f t="shared" si="4352"/>
        <v>#REF!</v>
      </c>
      <c r="DE455" s="95" t="e">
        <f t="shared" ref="DE455:DF455" si="4353">IFERROR(REPLACE(DD455,FIND("г",DD455,1),1,""),DD455)</f>
        <v>#REF!</v>
      </c>
      <c r="DF455" s="95" t="e">
        <f t="shared" si="4353"/>
        <v>#REF!</v>
      </c>
      <c r="DG455" s="95" t="e">
        <f t="shared" si="3891"/>
        <v>#REF!</v>
      </c>
      <c r="DH455" s="25" t="str">
        <f>IFERROR(VLOOKUP(CI455*1,Обработ.выгрузка_реестра_РФ!$A:$G,5,),"")</f>
        <v/>
      </c>
      <c r="DI455" s="27" t="str">
        <f t="shared" si="3901"/>
        <v/>
      </c>
      <c r="DJ455" s="27" t="str">
        <f t="shared" ca="1" si="3878"/>
        <v/>
      </c>
      <c r="DK455" s="63" t="e">
        <f>IF(LEN('Описание предлагаемого товара'!#REF!)&gt;0,'Описание предлагаемого товара'!#REF!,"")</f>
        <v>#REF!</v>
      </c>
      <c r="DL455" s="63" t="e">
        <f>IF(LEN('Описание предлагаемого товара'!#REF!)&gt;0,'Описание предлагаемого товара'!#REF!,"")</f>
        <v>#REF!</v>
      </c>
      <c r="DM455" s="32"/>
    </row>
    <row r="456" spans="1:117" ht="48.75" customHeight="1" x14ac:dyDescent="0.25">
      <c r="A456" s="61" t="e">
        <f>IF(LEN('Описание предлагаемого товара'!#REF!)&gt;0,'Описание предлагаемого товара'!#REF!,"")</f>
        <v>#REF!</v>
      </c>
      <c r="B456" s="65" t="e">
        <f>IF(LEN('Описание предлагаемого товара'!#REF!)&gt;0,'Описание предлагаемого товара'!#REF!,"")</f>
        <v>#REF!</v>
      </c>
      <c r="C456" s="61" t="e">
        <f>IF(LEN('Описание предлагаемого товара'!#REF!)&gt;0,'Описание предлагаемого товара'!#REF!,"")</f>
        <v>#REF!</v>
      </c>
      <c r="D456" s="61" t="e">
        <f>IF(LEN('Описание предлагаемого товара'!#REF!)&gt;0,'Описание предлагаемого товара'!#REF!,"")</f>
        <v>#REF!</v>
      </c>
      <c r="E456" s="61" t="e">
        <f>IF(LEN('Описание предлагаемого товара'!#REF!)&gt;0,'Описание предлагаемого товара'!#REF!,"")</f>
        <v>#REF!</v>
      </c>
      <c r="F456" s="61" t="e">
        <f>IF(LEN('Описание предлагаемого товара'!#REF!)&gt;0,'Описание предлагаемого товара'!#REF!,"")</f>
        <v>#REF!</v>
      </c>
      <c r="G456" s="61" t="e">
        <f>IF(LEN('Описание предлагаемого товара'!#REF!)&gt;0,'Описание предлагаемого товара'!#REF!,"")</f>
        <v>#REF!</v>
      </c>
      <c r="H456" s="61" t="e">
        <f>IF(LEN('Описание предлагаемого товара'!#REF!)&gt;0,'Описание предлагаемого товара'!#REF!,"")</f>
        <v>#REF!</v>
      </c>
      <c r="I456" s="61" t="e">
        <f>IF(LEN('Описание предлагаемого товара'!#REF!)&gt;0,'Описание предлагаемого товара'!#REF!,"")</f>
        <v>#REF!</v>
      </c>
      <c r="J456" s="38" t="str">
        <f>IFERROR(VLOOKUP(B456,SAP!$A:$E,5,),"")</f>
        <v/>
      </c>
      <c r="K456" s="40" t="str">
        <f t="shared" si="3821"/>
        <v/>
      </c>
      <c r="L456" s="61" t="e">
        <f>IF(LEN('Описание предлагаемого товара'!#REF!)&gt;0,IFERROR('Описание предлагаемого товара'!#REF!*1,""),"")</f>
        <v>#REF!</v>
      </c>
      <c r="M456" s="39" t="str">
        <f>IFERROR(VLOOKUP(B456,SAP!$A:$E,2,),"")</f>
        <v/>
      </c>
      <c r="N456" s="41" t="str">
        <f t="shared" si="3957"/>
        <v/>
      </c>
      <c r="O456" s="39" t="str">
        <f t="shared" si="3808"/>
        <v/>
      </c>
      <c r="P456" s="36" t="e">
        <f>IF(LEN('Описание предлагаемого товара'!#REF!)&gt;0,'Описание предлагаемого товара'!#REF!,"")</f>
        <v>#REF!</v>
      </c>
      <c r="Q45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56" s="37" t="e">
        <f>IF(LEN('Описание предлагаемого товара'!#REF!)&gt;0,'Описание предлагаемого товара'!#REF!,"")</f>
        <v>#REF!</v>
      </c>
      <c r="S456" s="37" t="e">
        <f>IF(LEN('Описание предлагаемого товара'!#REF!)&gt;0,'Описание предлагаемого товара'!#REF!,"")</f>
        <v>#REF!</v>
      </c>
      <c r="T45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56" s="23" t="str">
        <f>IFERROR(VLOOKUP(CI456*1,Обработ.выгрузка_реестра_РФ!$A:$G,6,),"")</f>
        <v/>
      </c>
      <c r="V456" s="61" t="e">
        <f>IF(LEN('Описание предлагаемого товара'!#REF!)&gt;0,'Описание предлагаемого товара'!#REF!,"")</f>
        <v>#REF!</v>
      </c>
      <c r="W456" s="62" t="e">
        <f>IF(LEN('Описание предлагаемого товара'!#REF!)&gt;0,'Описание предлагаемого товара'!#REF!,"")</f>
        <v>#REF!</v>
      </c>
      <c r="X456" s="91" t="e">
        <f t="shared" ref="X456:Y456" si="4354">IFERROR(REPLACE(W456,FIND(CHAR(10),W456,1),1," "),W456)</f>
        <v>#REF!</v>
      </c>
      <c r="Y456" s="91" t="e">
        <f t="shared" si="4354"/>
        <v>#REF!</v>
      </c>
      <c r="Z456" s="91" t="e">
        <f t="shared" si="3823"/>
        <v>#REF!</v>
      </c>
      <c r="AA456" s="91" t="e">
        <f t="shared" si="3824"/>
        <v>#REF!</v>
      </c>
      <c r="AB456" s="91" t="e">
        <f t="shared" si="3825"/>
        <v>#REF!</v>
      </c>
      <c r="AC456" s="91" t="e">
        <f t="shared" ref="AC456:AF456" si="4355">IFERROR(REPLACE(AB456,FIND("  ",AB456,1),2," "),AB456)</f>
        <v>#REF!</v>
      </c>
      <c r="AD456" s="91" t="e">
        <f t="shared" si="4355"/>
        <v>#REF!</v>
      </c>
      <c r="AE456" s="91" t="e">
        <f t="shared" si="4355"/>
        <v>#REF!</v>
      </c>
      <c r="AF456" s="91" t="e">
        <f t="shared" si="4355"/>
        <v>#REF!</v>
      </c>
      <c r="AG456" s="23" t="str">
        <f>IFERROR(VLOOKUP(CI456*1,Обработ.выгрузка_реестра_РФ!$A:$G,4,),"")</f>
        <v/>
      </c>
      <c r="AH456" s="91" t="str">
        <f t="shared" ref="AH456:AI456" si="4356">IFERROR(REPLACE(AG456,FIND("-",AG456,1),1,"*"),AG456)</f>
        <v/>
      </c>
      <c r="AI456" s="91" t="str">
        <f t="shared" si="4356"/>
        <v/>
      </c>
      <c r="AJ456" s="27" t="str">
        <f t="shared" si="3923"/>
        <v/>
      </c>
      <c r="AK456" s="63" t="e">
        <f>IF(LEN('Описание предлагаемого товара'!#REF!)&gt;0,'Описание предлагаемого товара'!#REF!,"")</f>
        <v>#REF!</v>
      </c>
      <c r="AL456" s="91" t="e">
        <f t="shared" ref="AL456:AM456" si="4357">IFERROR(REPLACE(AK456,FIND(CHAR(10),AK456,1),1,""),AK456)</f>
        <v>#REF!</v>
      </c>
      <c r="AM456" s="91" t="e">
        <f t="shared" si="4357"/>
        <v>#REF!</v>
      </c>
      <c r="AN456" s="91" t="e">
        <f t="shared" ref="AN456:AR456" si="4358">IFERROR(REPLACE(AM456,FIND(" ",AM456,1),1,""),AM456)</f>
        <v>#REF!</v>
      </c>
      <c r="AO456" s="91" t="e">
        <f t="shared" si="4358"/>
        <v>#REF!</v>
      </c>
      <c r="AP456" s="91" t="e">
        <f t="shared" si="4358"/>
        <v>#REF!</v>
      </c>
      <c r="AQ456" s="91" t="e">
        <f t="shared" si="4358"/>
        <v>#REF!</v>
      </c>
      <c r="AR456" s="91" t="e">
        <f t="shared" si="4358"/>
        <v>#REF!</v>
      </c>
      <c r="AS456" s="91" t="e">
        <f t="shared" si="3830"/>
        <v>#REF!</v>
      </c>
      <c r="AT456" s="91" t="e">
        <f t="shared" si="3831"/>
        <v>#REF!</v>
      </c>
      <c r="AU456" s="32" t="e">
        <f t="shared" si="3814"/>
        <v>#REF!</v>
      </c>
      <c r="AV456" s="93" t="e">
        <f>'Описание предлагаемого товара'!#REF!</f>
        <v>#REF!</v>
      </c>
      <c r="AW456" s="91" t="e">
        <f>MIN(SEARCH({0,1,2,3,4,5,6,7,8,9},AV456&amp; "0123456789"))</f>
        <v>#REF!</v>
      </c>
      <c r="AX456" s="91" t="str">
        <f t="shared" si="3832"/>
        <v/>
      </c>
      <c r="AY456" s="91" t="str">
        <f t="shared" si="3833"/>
        <v/>
      </c>
      <c r="AZ456" s="91" t="str">
        <f t="shared" si="3834"/>
        <v/>
      </c>
      <c r="BA456" s="91" t="str">
        <f t="shared" si="3835"/>
        <v/>
      </c>
      <c r="BB456" s="91" t="str">
        <f t="shared" si="3836"/>
        <v/>
      </c>
      <c r="BC456" s="91" t="str">
        <f t="shared" si="3837"/>
        <v/>
      </c>
      <c r="BD456" s="91" t="str">
        <f t="shared" si="3838"/>
        <v/>
      </c>
      <c r="BE456" s="91" t="str">
        <f t="shared" si="3839"/>
        <v/>
      </c>
      <c r="BF456" s="91" t="str">
        <f t="shared" si="3840"/>
        <v/>
      </c>
      <c r="BG456" s="91" t="str">
        <f t="shared" si="3841"/>
        <v/>
      </c>
      <c r="BH456" s="91" t="str">
        <f t="shared" si="3842"/>
        <v/>
      </c>
      <c r="BI456" s="91" t="str">
        <f t="shared" si="3843"/>
        <v/>
      </c>
      <c r="BJ456" s="91" t="str">
        <f t="shared" si="3844"/>
        <v/>
      </c>
      <c r="BK456" s="91" t="str">
        <f t="shared" si="3845"/>
        <v/>
      </c>
      <c r="BL456" s="91" t="str">
        <f t="shared" si="3846"/>
        <v/>
      </c>
      <c r="BM456" s="91" t="str">
        <f t="shared" si="3847"/>
        <v/>
      </c>
      <c r="BN456" s="91" t="str">
        <f t="shared" si="3848"/>
        <v/>
      </c>
      <c r="BO456" s="91" t="str">
        <f t="shared" si="3849"/>
        <v/>
      </c>
      <c r="BP456" s="91" t="str">
        <f t="shared" si="3850"/>
        <v/>
      </c>
      <c r="BQ456" s="91" t="str">
        <f t="shared" si="3851"/>
        <v/>
      </c>
      <c r="BR456" s="91" t="str">
        <f t="shared" si="3852"/>
        <v/>
      </c>
      <c r="BS456" s="91" t="str">
        <f t="shared" si="3853"/>
        <v/>
      </c>
      <c r="BT456" s="91" t="str">
        <f t="shared" si="3854"/>
        <v/>
      </c>
      <c r="BU456" s="91" t="str">
        <f t="shared" si="3855"/>
        <v/>
      </c>
      <c r="BV456" s="91" t="str">
        <f t="shared" si="3856"/>
        <v/>
      </c>
      <c r="BW456" s="91" t="str">
        <f t="shared" si="3857"/>
        <v/>
      </c>
      <c r="BX456" s="91" t="str">
        <f t="shared" si="3858"/>
        <v/>
      </c>
      <c r="BY456" s="91" t="str">
        <f t="shared" si="3859"/>
        <v/>
      </c>
      <c r="BZ456" s="91" t="str">
        <f t="shared" si="3860"/>
        <v/>
      </c>
      <c r="CA456" s="91" t="str">
        <f t="shared" si="3861"/>
        <v/>
      </c>
      <c r="CB456" s="91" t="str">
        <f t="shared" si="3862"/>
        <v/>
      </c>
      <c r="CC456" s="91" t="str">
        <f t="shared" si="3863"/>
        <v/>
      </c>
      <c r="CD456" s="91" t="str">
        <f t="shared" si="3864"/>
        <v/>
      </c>
      <c r="CE456" s="91" t="str">
        <f t="shared" si="3865"/>
        <v/>
      </c>
      <c r="CF456" s="91" t="str">
        <f t="shared" si="3866"/>
        <v/>
      </c>
      <c r="CG456" s="91" t="str">
        <f t="shared" si="3867"/>
        <v/>
      </c>
      <c r="CH456" s="91" t="str">
        <f t="shared" si="3868"/>
        <v/>
      </c>
      <c r="CI456" s="91" t="str">
        <f t="shared" si="3869"/>
        <v>нет</v>
      </c>
      <c r="CJ456" s="63" t="e">
        <f>IF(LEN('Описание предлагаемого товара'!#REF!)&gt;0,'Описание предлагаемого товара'!#REF!,"")</f>
        <v>#REF!</v>
      </c>
      <c r="CK456" s="91" t="e">
        <f t="shared" ref="CK456:CL456" si="4359">IFERROR(REPLACE(CJ456,FIND(CHAR(10),CJ456,1),1,""),CJ456)</f>
        <v>#REF!</v>
      </c>
      <c r="CL456" s="91" t="e">
        <f t="shared" si="4359"/>
        <v>#REF!</v>
      </c>
      <c r="CM456" s="91" t="e">
        <f t="shared" si="3871"/>
        <v>#REF!</v>
      </c>
      <c r="CN456" s="91" t="e">
        <f t="shared" si="3872"/>
        <v>#REF!</v>
      </c>
      <c r="CO456" s="91" t="e">
        <f t="shared" si="3873"/>
        <v>#REF!</v>
      </c>
      <c r="CP456" s="90" t="e">
        <f>IF(AU456="Не указан реестровый номер (мера нац.режима Запрет)","",IF(CI456="нет","",IF(CU456="да","исключение(не смотрим баллы)",IFERROR(IF(CI456*1&gt;0,IFERROR(IF(VLOOKUP(CI456*1,Обработ.выгрузка_реестра_РФ!$A:$G,7,)=0,"Баллы не установлены",VLOOKUP(CI456*1,Обработ.выгрузка_реестра_РФ!$A:$G,7,)),IF(LEN(CI456)&gt;14,"","нет номера в реестре РФ")),""),IF(LEN(CI456)=0,"","Некорректный реестровый номер")))))</f>
        <v>#REF!</v>
      </c>
      <c r="CQ456" s="33" t="e">
        <f>IF(LEN(C456)&gt;0,IFERROR(IF(LEN(H456)&gt;0,IF(LEN(VLOOKUP(H456,'исключения(не_смотрим_баллы)'!$A:$C,1,))&gt;0,"да","нет"),"не введен ОКПД2"),"нет"),"")</f>
        <v>#REF!</v>
      </c>
      <c r="CR456" s="33" t="e">
        <f ca="1">IF(CQ456="да",IF(TODAY()&lt;VLOOKUP(H456,'исключения(не_смотрим_баллы)'!$A:$C,3,),"да","нет"),"")</f>
        <v>#REF!</v>
      </c>
      <c r="CS456" s="33" t="str">
        <f>IFERROR(IF(CQ456="да",IF(VLOOKUP(CI456*1,Обработ.выгрузка_реестра_РФ!$A:$G,2,)&lt;VLOOKUP(H456,'исключения(не_смотрим_баллы)'!$A:$C,2,),"да","нет"),""),"")</f>
        <v/>
      </c>
      <c r="CT456" s="24"/>
      <c r="CU456" s="33" t="e">
        <f t="shared" si="3885"/>
        <v>#REF!</v>
      </c>
      <c r="CV456" s="91" t="e">
        <f t="shared" si="3886"/>
        <v>#REF!</v>
      </c>
      <c r="CW456" s="27" t="e">
        <f t="shared" si="3887"/>
        <v>#REF!</v>
      </c>
      <c r="CX456" s="26" t="e">
        <f t="shared" si="3816"/>
        <v>#REF!</v>
      </c>
      <c r="CY456" s="64" t="e">
        <f>IF(LEN('Описание предлагаемого товара'!#REF!)&gt;0,'Описание предлагаемого товара'!#REF!,"")</f>
        <v>#REF!</v>
      </c>
      <c r="CZ456" s="95" t="e">
        <f t="shared" si="3874"/>
        <v>#REF!</v>
      </c>
      <c r="DA456" s="95" t="e">
        <f t="shared" ref="DA456" si="4360">IFERROR(REPLACE(CZ456,FIND(" ",CZ456,1),1,""),CZ456)</f>
        <v>#REF!</v>
      </c>
      <c r="DB456" s="95" t="e">
        <f t="shared" si="3818"/>
        <v>#REF!</v>
      </c>
      <c r="DC456" s="95" t="e">
        <f t="shared" ref="DC456:DD456" si="4361">IFERROR(REPLACE(DB456,FIND("г.",DB456,1),2,""),DB456)</f>
        <v>#REF!</v>
      </c>
      <c r="DD456" s="95" t="e">
        <f t="shared" si="4361"/>
        <v>#REF!</v>
      </c>
      <c r="DE456" s="95" t="e">
        <f t="shared" ref="DE456:DF456" si="4362">IFERROR(REPLACE(DD456,FIND("г",DD456,1),1,""),DD456)</f>
        <v>#REF!</v>
      </c>
      <c r="DF456" s="95" t="e">
        <f t="shared" si="4362"/>
        <v>#REF!</v>
      </c>
      <c r="DG456" s="95" t="e">
        <f t="shared" si="3891"/>
        <v>#REF!</v>
      </c>
      <c r="DH456" s="25" t="str">
        <f>IFERROR(VLOOKUP(CI456*1,Обработ.выгрузка_реестра_РФ!$A:$G,5,),"")</f>
        <v/>
      </c>
      <c r="DI456" s="27" t="str">
        <f t="shared" si="3901"/>
        <v/>
      </c>
      <c r="DJ456" s="27" t="str">
        <f t="shared" ca="1" si="3878"/>
        <v/>
      </c>
      <c r="DK456" s="63" t="e">
        <f>IF(LEN('Описание предлагаемого товара'!#REF!)&gt;0,'Описание предлагаемого товара'!#REF!,"")</f>
        <v>#REF!</v>
      </c>
      <c r="DL456" s="63" t="e">
        <f>IF(LEN('Описание предлагаемого товара'!#REF!)&gt;0,'Описание предлагаемого товара'!#REF!,"")</f>
        <v>#REF!</v>
      </c>
      <c r="DM456" s="32"/>
    </row>
    <row r="457" spans="1:117" ht="48.75" customHeight="1" x14ac:dyDescent="0.25">
      <c r="A457" s="61" t="e">
        <f>IF(LEN('Описание предлагаемого товара'!#REF!)&gt;0,'Описание предлагаемого товара'!#REF!,"")</f>
        <v>#REF!</v>
      </c>
      <c r="B457" s="65" t="e">
        <f>IF(LEN('Описание предлагаемого товара'!#REF!)&gt;0,'Описание предлагаемого товара'!#REF!,"")</f>
        <v>#REF!</v>
      </c>
      <c r="C457" s="61" t="e">
        <f>IF(LEN('Описание предлагаемого товара'!#REF!)&gt;0,'Описание предлагаемого товара'!#REF!,"")</f>
        <v>#REF!</v>
      </c>
      <c r="D457" s="61" t="e">
        <f>IF(LEN('Описание предлагаемого товара'!#REF!)&gt;0,'Описание предлагаемого товара'!#REF!,"")</f>
        <v>#REF!</v>
      </c>
      <c r="E457" s="61" t="e">
        <f>IF(LEN('Описание предлагаемого товара'!#REF!)&gt;0,'Описание предлагаемого товара'!#REF!,"")</f>
        <v>#REF!</v>
      </c>
      <c r="F457" s="61" t="e">
        <f>IF(LEN('Описание предлагаемого товара'!#REF!)&gt;0,'Описание предлагаемого товара'!#REF!,"")</f>
        <v>#REF!</v>
      </c>
      <c r="G457" s="61" t="e">
        <f>IF(LEN('Описание предлагаемого товара'!#REF!)&gt;0,'Описание предлагаемого товара'!#REF!,"")</f>
        <v>#REF!</v>
      </c>
      <c r="H457" s="61" t="e">
        <f>IF(LEN('Описание предлагаемого товара'!#REF!)&gt;0,'Описание предлагаемого товара'!#REF!,"")</f>
        <v>#REF!</v>
      </c>
      <c r="I457" s="61" t="e">
        <f>IF(LEN('Описание предлагаемого товара'!#REF!)&gt;0,'Описание предлагаемого товара'!#REF!,"")</f>
        <v>#REF!</v>
      </c>
      <c r="J457" s="38" t="str">
        <f>IFERROR(VLOOKUP(B457,SAP!$A:$E,5,),"")</f>
        <v/>
      </c>
      <c r="K457" s="40" t="str">
        <f t="shared" si="3821"/>
        <v/>
      </c>
      <c r="L457" s="61" t="e">
        <f>IF(LEN('Описание предлагаемого товара'!#REF!)&gt;0,IFERROR('Описание предлагаемого товара'!#REF!*1,""),"")</f>
        <v>#REF!</v>
      </c>
      <c r="M457" s="39" t="str">
        <f>IFERROR(VLOOKUP(B457,SAP!$A:$E,2,),"")</f>
        <v/>
      </c>
      <c r="N457" s="41" t="str">
        <f t="shared" si="3957"/>
        <v/>
      </c>
      <c r="O457" s="39" t="str">
        <f t="shared" si="3808"/>
        <v/>
      </c>
      <c r="P457" s="36" t="e">
        <f>IF(LEN('Описание предлагаемого товара'!#REF!)&gt;0,'Описание предлагаемого товара'!#REF!,"")</f>
        <v>#REF!</v>
      </c>
      <c r="Q45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57" s="37" t="e">
        <f>IF(LEN('Описание предлагаемого товара'!#REF!)&gt;0,'Описание предлагаемого товара'!#REF!,"")</f>
        <v>#REF!</v>
      </c>
      <c r="S457" s="37" t="e">
        <f>IF(LEN('Описание предлагаемого товара'!#REF!)&gt;0,'Описание предлагаемого товара'!#REF!,"")</f>
        <v>#REF!</v>
      </c>
      <c r="T45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57" s="23" t="str">
        <f>IFERROR(VLOOKUP(CI457*1,Обработ.выгрузка_реестра_РФ!$A:$G,6,),"")</f>
        <v/>
      </c>
      <c r="V457" s="61" t="e">
        <f>IF(LEN('Описание предлагаемого товара'!#REF!)&gt;0,'Описание предлагаемого товара'!#REF!,"")</f>
        <v>#REF!</v>
      </c>
      <c r="W457" s="62" t="e">
        <f>IF(LEN('Описание предлагаемого товара'!#REF!)&gt;0,'Описание предлагаемого товара'!#REF!,"")</f>
        <v>#REF!</v>
      </c>
      <c r="X457" s="91" t="e">
        <f t="shared" ref="X457:Y457" si="4363">IFERROR(REPLACE(W457,FIND(CHAR(10),W457,1),1," "),W457)</f>
        <v>#REF!</v>
      </c>
      <c r="Y457" s="91" t="e">
        <f t="shared" si="4363"/>
        <v>#REF!</v>
      </c>
      <c r="Z457" s="91" t="e">
        <f t="shared" si="3823"/>
        <v>#REF!</v>
      </c>
      <c r="AA457" s="91" t="e">
        <f t="shared" si="3824"/>
        <v>#REF!</v>
      </c>
      <c r="AB457" s="91" t="e">
        <f t="shared" si="3825"/>
        <v>#REF!</v>
      </c>
      <c r="AC457" s="91" t="e">
        <f t="shared" ref="AC457:AF457" si="4364">IFERROR(REPLACE(AB457,FIND("  ",AB457,1),2," "),AB457)</f>
        <v>#REF!</v>
      </c>
      <c r="AD457" s="91" t="e">
        <f t="shared" si="4364"/>
        <v>#REF!</v>
      </c>
      <c r="AE457" s="91" t="e">
        <f t="shared" si="4364"/>
        <v>#REF!</v>
      </c>
      <c r="AF457" s="91" t="e">
        <f t="shared" si="4364"/>
        <v>#REF!</v>
      </c>
      <c r="AG457" s="23" t="str">
        <f>IFERROR(VLOOKUP(CI457*1,Обработ.выгрузка_реестра_РФ!$A:$G,4,),"")</f>
        <v/>
      </c>
      <c r="AH457" s="91" t="str">
        <f t="shared" ref="AH457:AI457" si="4365">IFERROR(REPLACE(AG457,FIND("-",AG457,1),1,"*"),AG457)</f>
        <v/>
      </c>
      <c r="AI457" s="91" t="str">
        <f t="shared" si="4365"/>
        <v/>
      </c>
      <c r="AJ457" s="27" t="str">
        <f t="shared" si="3923"/>
        <v/>
      </c>
      <c r="AK457" s="63" t="e">
        <f>IF(LEN('Описание предлагаемого товара'!#REF!)&gt;0,'Описание предлагаемого товара'!#REF!,"")</f>
        <v>#REF!</v>
      </c>
      <c r="AL457" s="91" t="e">
        <f t="shared" ref="AL457:AM457" si="4366">IFERROR(REPLACE(AK457,FIND(CHAR(10),AK457,1),1,""),AK457)</f>
        <v>#REF!</v>
      </c>
      <c r="AM457" s="91" t="e">
        <f t="shared" si="4366"/>
        <v>#REF!</v>
      </c>
      <c r="AN457" s="91" t="e">
        <f t="shared" ref="AN457:AR457" si="4367">IFERROR(REPLACE(AM457,FIND(" ",AM457,1),1,""),AM457)</f>
        <v>#REF!</v>
      </c>
      <c r="AO457" s="91" t="e">
        <f t="shared" si="4367"/>
        <v>#REF!</v>
      </c>
      <c r="AP457" s="91" t="e">
        <f t="shared" si="4367"/>
        <v>#REF!</v>
      </c>
      <c r="AQ457" s="91" t="e">
        <f t="shared" si="4367"/>
        <v>#REF!</v>
      </c>
      <c r="AR457" s="91" t="e">
        <f t="shared" si="4367"/>
        <v>#REF!</v>
      </c>
      <c r="AS457" s="91" t="e">
        <f t="shared" si="3830"/>
        <v>#REF!</v>
      </c>
      <c r="AT457" s="91" t="e">
        <f t="shared" si="3831"/>
        <v>#REF!</v>
      </c>
      <c r="AU457" s="32" t="e">
        <f t="shared" si="3814"/>
        <v>#REF!</v>
      </c>
      <c r="AV457" s="93" t="e">
        <f>'Описание предлагаемого товара'!#REF!</f>
        <v>#REF!</v>
      </c>
      <c r="AW457" s="91" t="e">
        <f>MIN(SEARCH({0,1,2,3,4,5,6,7,8,9},AV457&amp; "0123456789"))</f>
        <v>#REF!</v>
      </c>
      <c r="AX457" s="91" t="str">
        <f t="shared" si="3832"/>
        <v/>
      </c>
      <c r="AY457" s="91" t="str">
        <f t="shared" si="3833"/>
        <v/>
      </c>
      <c r="AZ457" s="91" t="str">
        <f t="shared" si="3834"/>
        <v/>
      </c>
      <c r="BA457" s="91" t="str">
        <f t="shared" si="3835"/>
        <v/>
      </c>
      <c r="BB457" s="91" t="str">
        <f t="shared" si="3836"/>
        <v/>
      </c>
      <c r="BC457" s="91" t="str">
        <f t="shared" si="3837"/>
        <v/>
      </c>
      <c r="BD457" s="91" t="str">
        <f t="shared" si="3838"/>
        <v/>
      </c>
      <c r="BE457" s="91" t="str">
        <f t="shared" si="3839"/>
        <v/>
      </c>
      <c r="BF457" s="91" t="str">
        <f t="shared" si="3840"/>
        <v/>
      </c>
      <c r="BG457" s="91" t="str">
        <f t="shared" si="3841"/>
        <v/>
      </c>
      <c r="BH457" s="91" t="str">
        <f t="shared" si="3842"/>
        <v/>
      </c>
      <c r="BI457" s="91" t="str">
        <f t="shared" si="3843"/>
        <v/>
      </c>
      <c r="BJ457" s="91" t="str">
        <f t="shared" si="3844"/>
        <v/>
      </c>
      <c r="BK457" s="91" t="str">
        <f t="shared" si="3845"/>
        <v/>
      </c>
      <c r="BL457" s="91" t="str">
        <f t="shared" si="3846"/>
        <v/>
      </c>
      <c r="BM457" s="91" t="str">
        <f t="shared" si="3847"/>
        <v/>
      </c>
      <c r="BN457" s="91" t="str">
        <f t="shared" si="3848"/>
        <v/>
      </c>
      <c r="BO457" s="91" t="str">
        <f t="shared" si="3849"/>
        <v/>
      </c>
      <c r="BP457" s="91" t="str">
        <f t="shared" si="3850"/>
        <v/>
      </c>
      <c r="BQ457" s="91" t="str">
        <f t="shared" si="3851"/>
        <v/>
      </c>
      <c r="BR457" s="91" t="str">
        <f t="shared" si="3852"/>
        <v/>
      </c>
      <c r="BS457" s="91" t="str">
        <f t="shared" si="3853"/>
        <v/>
      </c>
      <c r="BT457" s="91" t="str">
        <f t="shared" si="3854"/>
        <v/>
      </c>
      <c r="BU457" s="91" t="str">
        <f t="shared" si="3855"/>
        <v/>
      </c>
      <c r="BV457" s="91" t="str">
        <f t="shared" si="3856"/>
        <v/>
      </c>
      <c r="BW457" s="91" t="str">
        <f t="shared" si="3857"/>
        <v/>
      </c>
      <c r="BX457" s="91" t="str">
        <f t="shared" si="3858"/>
        <v/>
      </c>
      <c r="BY457" s="91" t="str">
        <f t="shared" si="3859"/>
        <v/>
      </c>
      <c r="BZ457" s="91" t="str">
        <f t="shared" si="3860"/>
        <v/>
      </c>
      <c r="CA457" s="91" t="str">
        <f t="shared" si="3861"/>
        <v/>
      </c>
      <c r="CB457" s="91" t="str">
        <f t="shared" si="3862"/>
        <v/>
      </c>
      <c r="CC457" s="91" t="str">
        <f t="shared" si="3863"/>
        <v/>
      </c>
      <c r="CD457" s="91" t="str">
        <f t="shared" si="3864"/>
        <v/>
      </c>
      <c r="CE457" s="91" t="str">
        <f t="shared" si="3865"/>
        <v/>
      </c>
      <c r="CF457" s="91" t="str">
        <f t="shared" si="3866"/>
        <v/>
      </c>
      <c r="CG457" s="91" t="str">
        <f t="shared" si="3867"/>
        <v/>
      </c>
      <c r="CH457" s="91" t="str">
        <f t="shared" si="3868"/>
        <v/>
      </c>
      <c r="CI457" s="91" t="str">
        <f t="shared" si="3869"/>
        <v>нет</v>
      </c>
      <c r="CJ457" s="63" t="e">
        <f>IF(LEN('Описание предлагаемого товара'!#REF!)&gt;0,'Описание предлагаемого товара'!#REF!,"")</f>
        <v>#REF!</v>
      </c>
      <c r="CK457" s="91" t="e">
        <f t="shared" ref="CK457:CL457" si="4368">IFERROR(REPLACE(CJ457,FIND(CHAR(10),CJ457,1),1,""),CJ457)</f>
        <v>#REF!</v>
      </c>
      <c r="CL457" s="91" t="e">
        <f t="shared" si="4368"/>
        <v>#REF!</v>
      </c>
      <c r="CM457" s="91" t="e">
        <f t="shared" si="3871"/>
        <v>#REF!</v>
      </c>
      <c r="CN457" s="91" t="e">
        <f t="shared" si="3872"/>
        <v>#REF!</v>
      </c>
      <c r="CO457" s="91" t="e">
        <f t="shared" si="3873"/>
        <v>#REF!</v>
      </c>
      <c r="CP457" s="90" t="e">
        <f>IF(AU457="Не указан реестровый номер (мера нац.режима Запрет)","",IF(CI457="нет","",IF(CU457="да","исключение(не смотрим баллы)",IFERROR(IF(CI457*1&gt;0,IFERROR(IF(VLOOKUP(CI457*1,Обработ.выгрузка_реестра_РФ!$A:$G,7,)=0,"Баллы не установлены",VLOOKUP(CI457*1,Обработ.выгрузка_реестра_РФ!$A:$G,7,)),IF(LEN(CI457)&gt;14,"","нет номера в реестре РФ")),""),IF(LEN(CI457)=0,"","Некорректный реестровый номер")))))</f>
        <v>#REF!</v>
      </c>
      <c r="CQ457" s="33" t="e">
        <f>IF(LEN(C457)&gt;0,IFERROR(IF(LEN(H457)&gt;0,IF(LEN(VLOOKUP(H457,'исключения(не_смотрим_баллы)'!$A:$C,1,))&gt;0,"да","нет"),"не введен ОКПД2"),"нет"),"")</f>
        <v>#REF!</v>
      </c>
      <c r="CR457" s="33" t="e">
        <f ca="1">IF(CQ457="да",IF(TODAY()&lt;VLOOKUP(H457,'исключения(не_смотрим_баллы)'!$A:$C,3,),"да","нет"),"")</f>
        <v>#REF!</v>
      </c>
      <c r="CS457" s="33" t="str">
        <f>IFERROR(IF(CQ457="да",IF(VLOOKUP(CI457*1,Обработ.выгрузка_реестра_РФ!$A:$G,2,)&lt;VLOOKUP(H457,'исключения(не_смотрим_баллы)'!$A:$C,2,),"да","нет"),""),"")</f>
        <v/>
      </c>
      <c r="CT457" s="24"/>
      <c r="CU457" s="33" t="e">
        <f t="shared" si="3885"/>
        <v>#REF!</v>
      </c>
      <c r="CV457" s="91" t="e">
        <f t="shared" si="3886"/>
        <v>#REF!</v>
      </c>
      <c r="CW457" s="27" t="e">
        <f t="shared" si="3887"/>
        <v>#REF!</v>
      </c>
      <c r="CX457" s="26" t="e">
        <f t="shared" si="3816"/>
        <v>#REF!</v>
      </c>
      <c r="CY457" s="64" t="e">
        <f>IF(LEN('Описание предлагаемого товара'!#REF!)&gt;0,'Описание предлагаемого товара'!#REF!,"")</f>
        <v>#REF!</v>
      </c>
      <c r="CZ457" s="95" t="e">
        <f t="shared" si="3874"/>
        <v>#REF!</v>
      </c>
      <c r="DA457" s="95" t="e">
        <f t="shared" ref="DA457" si="4369">IFERROR(REPLACE(CZ457,FIND(" ",CZ457,1),1,""),CZ457)</f>
        <v>#REF!</v>
      </c>
      <c r="DB457" s="95" t="e">
        <f t="shared" si="3818"/>
        <v>#REF!</v>
      </c>
      <c r="DC457" s="95" t="e">
        <f t="shared" ref="DC457:DD457" si="4370">IFERROR(REPLACE(DB457,FIND("г.",DB457,1),2,""),DB457)</f>
        <v>#REF!</v>
      </c>
      <c r="DD457" s="95" t="e">
        <f t="shared" si="4370"/>
        <v>#REF!</v>
      </c>
      <c r="DE457" s="95" t="e">
        <f t="shared" ref="DE457:DF457" si="4371">IFERROR(REPLACE(DD457,FIND("г",DD457,1),1,""),DD457)</f>
        <v>#REF!</v>
      </c>
      <c r="DF457" s="95" t="e">
        <f t="shared" si="4371"/>
        <v>#REF!</v>
      </c>
      <c r="DG457" s="95" t="e">
        <f t="shared" si="3891"/>
        <v>#REF!</v>
      </c>
      <c r="DH457" s="25" t="str">
        <f>IFERROR(VLOOKUP(CI457*1,Обработ.выгрузка_реестра_РФ!$A:$G,5,),"")</f>
        <v/>
      </c>
      <c r="DI457" s="27" t="str">
        <f t="shared" si="3901"/>
        <v/>
      </c>
      <c r="DJ457" s="27" t="str">
        <f t="shared" ca="1" si="3878"/>
        <v/>
      </c>
      <c r="DK457" s="63" t="e">
        <f>IF(LEN('Описание предлагаемого товара'!#REF!)&gt;0,'Описание предлагаемого товара'!#REF!,"")</f>
        <v>#REF!</v>
      </c>
      <c r="DL457" s="63" t="e">
        <f>IF(LEN('Описание предлагаемого товара'!#REF!)&gt;0,'Описание предлагаемого товара'!#REF!,"")</f>
        <v>#REF!</v>
      </c>
      <c r="DM457" s="32"/>
    </row>
    <row r="458" spans="1:117" ht="48.75" customHeight="1" x14ac:dyDescent="0.25">
      <c r="A458" s="61" t="e">
        <f>IF(LEN('Описание предлагаемого товара'!#REF!)&gt;0,'Описание предлагаемого товара'!#REF!,"")</f>
        <v>#REF!</v>
      </c>
      <c r="B458" s="65" t="e">
        <f>IF(LEN('Описание предлагаемого товара'!#REF!)&gt;0,'Описание предлагаемого товара'!#REF!,"")</f>
        <v>#REF!</v>
      </c>
      <c r="C458" s="61" t="e">
        <f>IF(LEN('Описание предлагаемого товара'!#REF!)&gt;0,'Описание предлагаемого товара'!#REF!,"")</f>
        <v>#REF!</v>
      </c>
      <c r="D458" s="61" t="e">
        <f>IF(LEN('Описание предлагаемого товара'!#REF!)&gt;0,'Описание предлагаемого товара'!#REF!,"")</f>
        <v>#REF!</v>
      </c>
      <c r="E458" s="61" t="e">
        <f>IF(LEN('Описание предлагаемого товара'!#REF!)&gt;0,'Описание предлагаемого товара'!#REF!,"")</f>
        <v>#REF!</v>
      </c>
      <c r="F458" s="61" t="e">
        <f>IF(LEN('Описание предлагаемого товара'!#REF!)&gt;0,'Описание предлагаемого товара'!#REF!,"")</f>
        <v>#REF!</v>
      </c>
      <c r="G458" s="61" t="e">
        <f>IF(LEN('Описание предлагаемого товара'!#REF!)&gt;0,'Описание предлагаемого товара'!#REF!,"")</f>
        <v>#REF!</v>
      </c>
      <c r="H458" s="61" t="e">
        <f>IF(LEN('Описание предлагаемого товара'!#REF!)&gt;0,'Описание предлагаемого товара'!#REF!,"")</f>
        <v>#REF!</v>
      </c>
      <c r="I458" s="61" t="e">
        <f>IF(LEN('Описание предлагаемого товара'!#REF!)&gt;0,'Описание предлагаемого товара'!#REF!,"")</f>
        <v>#REF!</v>
      </c>
      <c r="J458" s="38" t="str">
        <f>IFERROR(VLOOKUP(B458,SAP!$A:$E,5,),"")</f>
        <v/>
      </c>
      <c r="K458" s="40" t="str">
        <f t="shared" si="3821"/>
        <v/>
      </c>
      <c r="L458" s="61" t="e">
        <f>IF(LEN('Описание предлагаемого товара'!#REF!)&gt;0,IFERROR('Описание предлагаемого товара'!#REF!*1,""),"")</f>
        <v>#REF!</v>
      </c>
      <c r="M458" s="39" t="str">
        <f>IFERROR(VLOOKUP(B458,SAP!$A:$E,2,),"")</f>
        <v/>
      </c>
      <c r="N458" s="41" t="str">
        <f t="shared" si="3957"/>
        <v/>
      </c>
      <c r="O458" s="39" t="str">
        <f t="shared" si="3808"/>
        <v/>
      </c>
      <c r="P458" s="36" t="e">
        <f>IF(LEN('Описание предлагаемого товара'!#REF!)&gt;0,'Описание предлагаемого товара'!#REF!,"")</f>
        <v>#REF!</v>
      </c>
      <c r="Q45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58" s="37" t="e">
        <f>IF(LEN('Описание предлагаемого товара'!#REF!)&gt;0,'Описание предлагаемого товара'!#REF!,"")</f>
        <v>#REF!</v>
      </c>
      <c r="S458" s="37" t="e">
        <f>IF(LEN('Описание предлагаемого товара'!#REF!)&gt;0,'Описание предлагаемого товара'!#REF!,"")</f>
        <v>#REF!</v>
      </c>
      <c r="T45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58" s="23" t="str">
        <f>IFERROR(VLOOKUP(CI458*1,Обработ.выгрузка_реестра_РФ!$A:$G,6,),"")</f>
        <v/>
      </c>
      <c r="V458" s="61" t="e">
        <f>IF(LEN('Описание предлагаемого товара'!#REF!)&gt;0,'Описание предлагаемого товара'!#REF!,"")</f>
        <v>#REF!</v>
      </c>
      <c r="W458" s="62" t="e">
        <f>IF(LEN('Описание предлагаемого товара'!#REF!)&gt;0,'Описание предлагаемого товара'!#REF!,"")</f>
        <v>#REF!</v>
      </c>
      <c r="X458" s="91" t="e">
        <f t="shared" ref="X458:Y458" si="4372">IFERROR(REPLACE(W458,FIND(CHAR(10),W458,1),1," "),W458)</f>
        <v>#REF!</v>
      </c>
      <c r="Y458" s="91" t="e">
        <f t="shared" si="4372"/>
        <v>#REF!</v>
      </c>
      <c r="Z458" s="91" t="e">
        <f t="shared" si="3823"/>
        <v>#REF!</v>
      </c>
      <c r="AA458" s="91" t="e">
        <f t="shared" si="3824"/>
        <v>#REF!</v>
      </c>
      <c r="AB458" s="91" t="e">
        <f t="shared" si="3825"/>
        <v>#REF!</v>
      </c>
      <c r="AC458" s="91" t="e">
        <f t="shared" ref="AC458:AF458" si="4373">IFERROR(REPLACE(AB458,FIND("  ",AB458,1),2," "),AB458)</f>
        <v>#REF!</v>
      </c>
      <c r="AD458" s="91" t="e">
        <f t="shared" si="4373"/>
        <v>#REF!</v>
      </c>
      <c r="AE458" s="91" t="e">
        <f t="shared" si="4373"/>
        <v>#REF!</v>
      </c>
      <c r="AF458" s="91" t="e">
        <f t="shared" si="4373"/>
        <v>#REF!</v>
      </c>
      <c r="AG458" s="23" t="str">
        <f>IFERROR(VLOOKUP(CI458*1,Обработ.выгрузка_реестра_РФ!$A:$G,4,),"")</f>
        <v/>
      </c>
      <c r="AH458" s="91" t="str">
        <f t="shared" ref="AH458:AI458" si="4374">IFERROR(REPLACE(AG458,FIND("-",AG458,1),1,"*"),AG458)</f>
        <v/>
      </c>
      <c r="AI458" s="91" t="str">
        <f t="shared" si="4374"/>
        <v/>
      </c>
      <c r="AJ458" s="27" t="str">
        <f t="shared" si="3923"/>
        <v/>
      </c>
      <c r="AK458" s="63" t="e">
        <f>IF(LEN('Описание предлагаемого товара'!#REF!)&gt;0,'Описание предлагаемого товара'!#REF!,"")</f>
        <v>#REF!</v>
      </c>
      <c r="AL458" s="91" t="e">
        <f t="shared" ref="AL458:AM458" si="4375">IFERROR(REPLACE(AK458,FIND(CHAR(10),AK458,1),1,""),AK458)</f>
        <v>#REF!</v>
      </c>
      <c r="AM458" s="91" t="e">
        <f t="shared" si="4375"/>
        <v>#REF!</v>
      </c>
      <c r="AN458" s="91" t="e">
        <f t="shared" ref="AN458:AR458" si="4376">IFERROR(REPLACE(AM458,FIND(" ",AM458,1),1,""),AM458)</f>
        <v>#REF!</v>
      </c>
      <c r="AO458" s="91" t="e">
        <f t="shared" si="4376"/>
        <v>#REF!</v>
      </c>
      <c r="AP458" s="91" t="e">
        <f t="shared" si="4376"/>
        <v>#REF!</v>
      </c>
      <c r="AQ458" s="91" t="e">
        <f t="shared" si="4376"/>
        <v>#REF!</v>
      </c>
      <c r="AR458" s="91" t="e">
        <f t="shared" si="4376"/>
        <v>#REF!</v>
      </c>
      <c r="AS458" s="91" t="e">
        <f t="shared" si="3830"/>
        <v>#REF!</v>
      </c>
      <c r="AT458" s="91" t="e">
        <f t="shared" si="3831"/>
        <v>#REF!</v>
      </c>
      <c r="AU458" s="32" t="e">
        <f t="shared" si="3814"/>
        <v>#REF!</v>
      </c>
      <c r="AV458" s="93" t="e">
        <f>'Описание предлагаемого товара'!#REF!</f>
        <v>#REF!</v>
      </c>
      <c r="AW458" s="91" t="e">
        <f>MIN(SEARCH({0,1,2,3,4,5,6,7,8,9},AV458&amp; "0123456789"))</f>
        <v>#REF!</v>
      </c>
      <c r="AX458" s="91" t="str">
        <f t="shared" si="3832"/>
        <v/>
      </c>
      <c r="AY458" s="91" t="str">
        <f t="shared" si="3833"/>
        <v/>
      </c>
      <c r="AZ458" s="91" t="str">
        <f t="shared" si="3834"/>
        <v/>
      </c>
      <c r="BA458" s="91" t="str">
        <f t="shared" si="3835"/>
        <v/>
      </c>
      <c r="BB458" s="91" t="str">
        <f t="shared" si="3836"/>
        <v/>
      </c>
      <c r="BC458" s="91" t="str">
        <f t="shared" si="3837"/>
        <v/>
      </c>
      <c r="BD458" s="91" t="str">
        <f t="shared" si="3838"/>
        <v/>
      </c>
      <c r="BE458" s="91" t="str">
        <f t="shared" si="3839"/>
        <v/>
      </c>
      <c r="BF458" s="91" t="str">
        <f t="shared" si="3840"/>
        <v/>
      </c>
      <c r="BG458" s="91" t="str">
        <f t="shared" si="3841"/>
        <v/>
      </c>
      <c r="BH458" s="91" t="str">
        <f t="shared" si="3842"/>
        <v/>
      </c>
      <c r="BI458" s="91" t="str">
        <f t="shared" si="3843"/>
        <v/>
      </c>
      <c r="BJ458" s="91" t="str">
        <f t="shared" si="3844"/>
        <v/>
      </c>
      <c r="BK458" s="91" t="str">
        <f t="shared" si="3845"/>
        <v/>
      </c>
      <c r="BL458" s="91" t="str">
        <f t="shared" si="3846"/>
        <v/>
      </c>
      <c r="BM458" s="91" t="str">
        <f t="shared" si="3847"/>
        <v/>
      </c>
      <c r="BN458" s="91" t="str">
        <f t="shared" si="3848"/>
        <v/>
      </c>
      <c r="BO458" s="91" t="str">
        <f t="shared" si="3849"/>
        <v/>
      </c>
      <c r="BP458" s="91" t="str">
        <f t="shared" si="3850"/>
        <v/>
      </c>
      <c r="BQ458" s="91" t="str">
        <f t="shared" si="3851"/>
        <v/>
      </c>
      <c r="BR458" s="91" t="str">
        <f t="shared" si="3852"/>
        <v/>
      </c>
      <c r="BS458" s="91" t="str">
        <f t="shared" si="3853"/>
        <v/>
      </c>
      <c r="BT458" s="91" t="str">
        <f t="shared" si="3854"/>
        <v/>
      </c>
      <c r="BU458" s="91" t="str">
        <f t="shared" si="3855"/>
        <v/>
      </c>
      <c r="BV458" s="91" t="str">
        <f t="shared" si="3856"/>
        <v/>
      </c>
      <c r="BW458" s="91" t="str">
        <f t="shared" si="3857"/>
        <v/>
      </c>
      <c r="BX458" s="91" t="str">
        <f t="shared" si="3858"/>
        <v/>
      </c>
      <c r="BY458" s="91" t="str">
        <f t="shared" si="3859"/>
        <v/>
      </c>
      <c r="BZ458" s="91" t="str">
        <f t="shared" si="3860"/>
        <v/>
      </c>
      <c r="CA458" s="91" t="str">
        <f t="shared" si="3861"/>
        <v/>
      </c>
      <c r="CB458" s="91" t="str">
        <f t="shared" si="3862"/>
        <v/>
      </c>
      <c r="CC458" s="91" t="str">
        <f t="shared" si="3863"/>
        <v/>
      </c>
      <c r="CD458" s="91" t="str">
        <f t="shared" si="3864"/>
        <v/>
      </c>
      <c r="CE458" s="91" t="str">
        <f t="shared" si="3865"/>
        <v/>
      </c>
      <c r="CF458" s="91" t="str">
        <f t="shared" si="3866"/>
        <v/>
      </c>
      <c r="CG458" s="91" t="str">
        <f t="shared" si="3867"/>
        <v/>
      </c>
      <c r="CH458" s="91" t="str">
        <f t="shared" si="3868"/>
        <v/>
      </c>
      <c r="CI458" s="91" t="str">
        <f t="shared" si="3869"/>
        <v>нет</v>
      </c>
      <c r="CJ458" s="63" t="e">
        <f>IF(LEN('Описание предлагаемого товара'!#REF!)&gt;0,'Описание предлагаемого товара'!#REF!,"")</f>
        <v>#REF!</v>
      </c>
      <c r="CK458" s="91" t="e">
        <f t="shared" ref="CK458:CL458" si="4377">IFERROR(REPLACE(CJ458,FIND(CHAR(10),CJ458,1),1,""),CJ458)</f>
        <v>#REF!</v>
      </c>
      <c r="CL458" s="91" t="e">
        <f t="shared" si="4377"/>
        <v>#REF!</v>
      </c>
      <c r="CM458" s="91" t="e">
        <f t="shared" si="3871"/>
        <v>#REF!</v>
      </c>
      <c r="CN458" s="91" t="e">
        <f t="shared" si="3872"/>
        <v>#REF!</v>
      </c>
      <c r="CO458" s="91" t="e">
        <f t="shared" si="3873"/>
        <v>#REF!</v>
      </c>
      <c r="CP458" s="90" t="e">
        <f>IF(AU458="Не указан реестровый номер (мера нац.режима Запрет)","",IF(CI458="нет","",IF(CU458="да","исключение(не смотрим баллы)",IFERROR(IF(CI458*1&gt;0,IFERROR(IF(VLOOKUP(CI458*1,Обработ.выгрузка_реестра_РФ!$A:$G,7,)=0,"Баллы не установлены",VLOOKUP(CI458*1,Обработ.выгрузка_реестра_РФ!$A:$G,7,)),IF(LEN(CI458)&gt;14,"","нет номера в реестре РФ")),""),IF(LEN(CI458)=0,"","Некорректный реестровый номер")))))</f>
        <v>#REF!</v>
      </c>
      <c r="CQ458" s="33" t="e">
        <f>IF(LEN(C458)&gt;0,IFERROR(IF(LEN(H458)&gt;0,IF(LEN(VLOOKUP(H458,'исключения(не_смотрим_баллы)'!$A:$C,1,))&gt;0,"да","нет"),"не введен ОКПД2"),"нет"),"")</f>
        <v>#REF!</v>
      </c>
      <c r="CR458" s="33" t="e">
        <f ca="1">IF(CQ458="да",IF(TODAY()&lt;VLOOKUP(H458,'исключения(не_смотрим_баллы)'!$A:$C,3,),"да","нет"),"")</f>
        <v>#REF!</v>
      </c>
      <c r="CS458" s="33" t="str">
        <f>IFERROR(IF(CQ458="да",IF(VLOOKUP(CI458*1,Обработ.выгрузка_реестра_РФ!$A:$G,2,)&lt;VLOOKUP(H458,'исключения(не_смотрим_баллы)'!$A:$C,2,),"да","нет"),""),"")</f>
        <v/>
      </c>
      <c r="CT458" s="24"/>
      <c r="CU458" s="33" t="e">
        <f t="shared" si="3885"/>
        <v>#REF!</v>
      </c>
      <c r="CV458" s="91" t="e">
        <f t="shared" si="3886"/>
        <v>#REF!</v>
      </c>
      <c r="CW458" s="27" t="e">
        <f t="shared" si="3887"/>
        <v>#REF!</v>
      </c>
      <c r="CX458" s="26" t="e">
        <f t="shared" si="3816"/>
        <v>#REF!</v>
      </c>
      <c r="CY458" s="64" t="e">
        <f>IF(LEN('Описание предлагаемого товара'!#REF!)&gt;0,'Описание предлагаемого товара'!#REF!,"")</f>
        <v>#REF!</v>
      </c>
      <c r="CZ458" s="95" t="e">
        <f t="shared" si="3874"/>
        <v>#REF!</v>
      </c>
      <c r="DA458" s="95" t="e">
        <f t="shared" ref="DA458" si="4378">IFERROR(REPLACE(CZ458,FIND(" ",CZ458,1),1,""),CZ458)</f>
        <v>#REF!</v>
      </c>
      <c r="DB458" s="95" t="e">
        <f t="shared" si="3818"/>
        <v>#REF!</v>
      </c>
      <c r="DC458" s="95" t="e">
        <f t="shared" ref="DC458:DD458" si="4379">IFERROR(REPLACE(DB458,FIND("г.",DB458,1),2,""),DB458)</f>
        <v>#REF!</v>
      </c>
      <c r="DD458" s="95" t="e">
        <f t="shared" si="4379"/>
        <v>#REF!</v>
      </c>
      <c r="DE458" s="95" t="e">
        <f t="shared" ref="DE458:DF458" si="4380">IFERROR(REPLACE(DD458,FIND("г",DD458,1),1,""),DD458)</f>
        <v>#REF!</v>
      </c>
      <c r="DF458" s="95" t="e">
        <f t="shared" si="4380"/>
        <v>#REF!</v>
      </c>
      <c r="DG458" s="95" t="e">
        <f t="shared" si="3891"/>
        <v>#REF!</v>
      </c>
      <c r="DH458" s="25" t="str">
        <f>IFERROR(VLOOKUP(CI458*1,Обработ.выгрузка_реестра_РФ!$A:$G,5,),"")</f>
        <v/>
      </c>
      <c r="DI458" s="27" t="str">
        <f t="shared" si="3901"/>
        <v/>
      </c>
      <c r="DJ458" s="27" t="str">
        <f t="shared" ca="1" si="3878"/>
        <v/>
      </c>
      <c r="DK458" s="63" t="e">
        <f>IF(LEN('Описание предлагаемого товара'!#REF!)&gt;0,'Описание предлагаемого товара'!#REF!,"")</f>
        <v>#REF!</v>
      </c>
      <c r="DL458" s="63" t="e">
        <f>IF(LEN('Описание предлагаемого товара'!#REF!)&gt;0,'Описание предлагаемого товара'!#REF!,"")</f>
        <v>#REF!</v>
      </c>
      <c r="DM458" s="32"/>
    </row>
    <row r="459" spans="1:117" ht="48.75" customHeight="1" x14ac:dyDescent="0.25">
      <c r="A459" s="61" t="e">
        <f>IF(LEN('Описание предлагаемого товара'!#REF!)&gt;0,'Описание предлагаемого товара'!#REF!,"")</f>
        <v>#REF!</v>
      </c>
      <c r="B459" s="65" t="e">
        <f>IF(LEN('Описание предлагаемого товара'!#REF!)&gt;0,'Описание предлагаемого товара'!#REF!,"")</f>
        <v>#REF!</v>
      </c>
      <c r="C459" s="61" t="e">
        <f>IF(LEN('Описание предлагаемого товара'!#REF!)&gt;0,'Описание предлагаемого товара'!#REF!,"")</f>
        <v>#REF!</v>
      </c>
      <c r="D459" s="61" t="e">
        <f>IF(LEN('Описание предлагаемого товара'!#REF!)&gt;0,'Описание предлагаемого товара'!#REF!,"")</f>
        <v>#REF!</v>
      </c>
      <c r="E459" s="61" t="e">
        <f>IF(LEN('Описание предлагаемого товара'!#REF!)&gt;0,'Описание предлагаемого товара'!#REF!,"")</f>
        <v>#REF!</v>
      </c>
      <c r="F459" s="61" t="e">
        <f>IF(LEN('Описание предлагаемого товара'!#REF!)&gt;0,'Описание предлагаемого товара'!#REF!,"")</f>
        <v>#REF!</v>
      </c>
      <c r="G459" s="61" t="e">
        <f>IF(LEN('Описание предлагаемого товара'!#REF!)&gt;0,'Описание предлагаемого товара'!#REF!,"")</f>
        <v>#REF!</v>
      </c>
      <c r="H459" s="61" t="e">
        <f>IF(LEN('Описание предлагаемого товара'!#REF!)&gt;0,'Описание предлагаемого товара'!#REF!,"")</f>
        <v>#REF!</v>
      </c>
      <c r="I459" s="61" t="e">
        <f>IF(LEN('Описание предлагаемого товара'!#REF!)&gt;0,'Описание предлагаемого товара'!#REF!,"")</f>
        <v>#REF!</v>
      </c>
      <c r="J459" s="38" t="str">
        <f>IFERROR(VLOOKUP(B459,SAP!$A:$E,5,),"")</f>
        <v/>
      </c>
      <c r="K459" s="40" t="str">
        <f t="shared" si="3821"/>
        <v/>
      </c>
      <c r="L459" s="61" t="e">
        <f>IF(LEN('Описание предлагаемого товара'!#REF!)&gt;0,IFERROR('Описание предлагаемого товара'!#REF!*1,""),"")</f>
        <v>#REF!</v>
      </c>
      <c r="M459" s="39" t="str">
        <f>IFERROR(VLOOKUP(B459,SAP!$A:$E,2,),"")</f>
        <v/>
      </c>
      <c r="N459" s="41" t="str">
        <f t="shared" si="3957"/>
        <v/>
      </c>
      <c r="O459" s="39" t="str">
        <f t="shared" si="3808"/>
        <v/>
      </c>
      <c r="P459" s="36" t="e">
        <f>IF(LEN('Описание предлагаемого товара'!#REF!)&gt;0,'Описание предлагаемого товара'!#REF!,"")</f>
        <v>#REF!</v>
      </c>
      <c r="Q45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59" s="37" t="e">
        <f>IF(LEN('Описание предлагаемого товара'!#REF!)&gt;0,'Описание предлагаемого товара'!#REF!,"")</f>
        <v>#REF!</v>
      </c>
      <c r="S459" s="37" t="e">
        <f>IF(LEN('Описание предлагаемого товара'!#REF!)&gt;0,'Описание предлагаемого товара'!#REF!,"")</f>
        <v>#REF!</v>
      </c>
      <c r="T45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59" s="23" t="str">
        <f>IFERROR(VLOOKUP(CI459*1,Обработ.выгрузка_реестра_РФ!$A:$G,6,),"")</f>
        <v/>
      </c>
      <c r="V459" s="61" t="e">
        <f>IF(LEN('Описание предлагаемого товара'!#REF!)&gt;0,'Описание предлагаемого товара'!#REF!,"")</f>
        <v>#REF!</v>
      </c>
      <c r="W459" s="62" t="e">
        <f>IF(LEN('Описание предлагаемого товара'!#REF!)&gt;0,'Описание предлагаемого товара'!#REF!,"")</f>
        <v>#REF!</v>
      </c>
      <c r="X459" s="91" t="e">
        <f t="shared" ref="X459:Y459" si="4381">IFERROR(REPLACE(W459,FIND(CHAR(10),W459,1),1," "),W459)</f>
        <v>#REF!</v>
      </c>
      <c r="Y459" s="91" t="e">
        <f t="shared" si="4381"/>
        <v>#REF!</v>
      </c>
      <c r="Z459" s="91" t="e">
        <f t="shared" si="3823"/>
        <v>#REF!</v>
      </c>
      <c r="AA459" s="91" t="e">
        <f t="shared" si="3824"/>
        <v>#REF!</v>
      </c>
      <c r="AB459" s="91" t="e">
        <f t="shared" si="3825"/>
        <v>#REF!</v>
      </c>
      <c r="AC459" s="91" t="e">
        <f t="shared" ref="AC459:AF459" si="4382">IFERROR(REPLACE(AB459,FIND("  ",AB459,1),2," "),AB459)</f>
        <v>#REF!</v>
      </c>
      <c r="AD459" s="91" t="e">
        <f t="shared" si="4382"/>
        <v>#REF!</v>
      </c>
      <c r="AE459" s="91" t="e">
        <f t="shared" si="4382"/>
        <v>#REF!</v>
      </c>
      <c r="AF459" s="91" t="e">
        <f t="shared" si="4382"/>
        <v>#REF!</v>
      </c>
      <c r="AG459" s="23" t="str">
        <f>IFERROR(VLOOKUP(CI459*1,Обработ.выгрузка_реестра_РФ!$A:$G,4,),"")</f>
        <v/>
      </c>
      <c r="AH459" s="91" t="str">
        <f t="shared" ref="AH459:AI459" si="4383">IFERROR(REPLACE(AG459,FIND("-",AG459,1),1,"*"),AG459)</f>
        <v/>
      </c>
      <c r="AI459" s="91" t="str">
        <f t="shared" si="4383"/>
        <v/>
      </c>
      <c r="AJ459" s="27" t="str">
        <f t="shared" si="3923"/>
        <v/>
      </c>
      <c r="AK459" s="63" t="e">
        <f>IF(LEN('Описание предлагаемого товара'!#REF!)&gt;0,'Описание предлагаемого товара'!#REF!,"")</f>
        <v>#REF!</v>
      </c>
      <c r="AL459" s="91" t="e">
        <f t="shared" ref="AL459:AM459" si="4384">IFERROR(REPLACE(AK459,FIND(CHAR(10),AK459,1),1,""),AK459)</f>
        <v>#REF!</v>
      </c>
      <c r="AM459" s="91" t="e">
        <f t="shared" si="4384"/>
        <v>#REF!</v>
      </c>
      <c r="AN459" s="91" t="e">
        <f t="shared" ref="AN459:AR459" si="4385">IFERROR(REPLACE(AM459,FIND(" ",AM459,1),1,""),AM459)</f>
        <v>#REF!</v>
      </c>
      <c r="AO459" s="91" t="e">
        <f t="shared" si="4385"/>
        <v>#REF!</v>
      </c>
      <c r="AP459" s="91" t="e">
        <f t="shared" si="4385"/>
        <v>#REF!</v>
      </c>
      <c r="AQ459" s="91" t="e">
        <f t="shared" si="4385"/>
        <v>#REF!</v>
      </c>
      <c r="AR459" s="91" t="e">
        <f t="shared" si="4385"/>
        <v>#REF!</v>
      </c>
      <c r="AS459" s="91" t="e">
        <f t="shared" si="3830"/>
        <v>#REF!</v>
      </c>
      <c r="AT459" s="91" t="e">
        <f t="shared" si="3831"/>
        <v>#REF!</v>
      </c>
      <c r="AU459" s="32" t="e">
        <f t="shared" si="3814"/>
        <v>#REF!</v>
      </c>
      <c r="AV459" s="93" t="e">
        <f>'Описание предлагаемого товара'!#REF!</f>
        <v>#REF!</v>
      </c>
      <c r="AW459" s="91" t="e">
        <f>MIN(SEARCH({0,1,2,3,4,5,6,7,8,9},AV459&amp; "0123456789"))</f>
        <v>#REF!</v>
      </c>
      <c r="AX459" s="91" t="str">
        <f t="shared" si="3832"/>
        <v/>
      </c>
      <c r="AY459" s="91" t="str">
        <f t="shared" si="3833"/>
        <v/>
      </c>
      <c r="AZ459" s="91" t="str">
        <f t="shared" si="3834"/>
        <v/>
      </c>
      <c r="BA459" s="91" t="str">
        <f t="shared" si="3835"/>
        <v/>
      </c>
      <c r="BB459" s="91" t="str">
        <f t="shared" si="3836"/>
        <v/>
      </c>
      <c r="BC459" s="91" t="str">
        <f t="shared" si="3837"/>
        <v/>
      </c>
      <c r="BD459" s="91" t="str">
        <f t="shared" si="3838"/>
        <v/>
      </c>
      <c r="BE459" s="91" t="str">
        <f t="shared" si="3839"/>
        <v/>
      </c>
      <c r="BF459" s="91" t="str">
        <f t="shared" si="3840"/>
        <v/>
      </c>
      <c r="BG459" s="91" t="str">
        <f t="shared" si="3841"/>
        <v/>
      </c>
      <c r="BH459" s="91" t="str">
        <f t="shared" si="3842"/>
        <v/>
      </c>
      <c r="BI459" s="91" t="str">
        <f t="shared" si="3843"/>
        <v/>
      </c>
      <c r="BJ459" s="91" t="str">
        <f t="shared" si="3844"/>
        <v/>
      </c>
      <c r="BK459" s="91" t="str">
        <f t="shared" si="3845"/>
        <v/>
      </c>
      <c r="BL459" s="91" t="str">
        <f t="shared" si="3846"/>
        <v/>
      </c>
      <c r="BM459" s="91" t="str">
        <f t="shared" si="3847"/>
        <v/>
      </c>
      <c r="BN459" s="91" t="str">
        <f t="shared" si="3848"/>
        <v/>
      </c>
      <c r="BO459" s="91" t="str">
        <f t="shared" si="3849"/>
        <v/>
      </c>
      <c r="BP459" s="91" t="str">
        <f t="shared" si="3850"/>
        <v/>
      </c>
      <c r="BQ459" s="91" t="str">
        <f t="shared" si="3851"/>
        <v/>
      </c>
      <c r="BR459" s="91" t="str">
        <f t="shared" si="3852"/>
        <v/>
      </c>
      <c r="BS459" s="91" t="str">
        <f t="shared" si="3853"/>
        <v/>
      </c>
      <c r="BT459" s="91" t="str">
        <f t="shared" si="3854"/>
        <v/>
      </c>
      <c r="BU459" s="91" t="str">
        <f t="shared" si="3855"/>
        <v/>
      </c>
      <c r="BV459" s="91" t="str">
        <f t="shared" si="3856"/>
        <v/>
      </c>
      <c r="BW459" s="91" t="str">
        <f t="shared" si="3857"/>
        <v/>
      </c>
      <c r="BX459" s="91" t="str">
        <f t="shared" si="3858"/>
        <v/>
      </c>
      <c r="BY459" s="91" t="str">
        <f t="shared" si="3859"/>
        <v/>
      </c>
      <c r="BZ459" s="91" t="str">
        <f t="shared" si="3860"/>
        <v/>
      </c>
      <c r="CA459" s="91" t="str">
        <f t="shared" si="3861"/>
        <v/>
      </c>
      <c r="CB459" s="91" t="str">
        <f t="shared" si="3862"/>
        <v/>
      </c>
      <c r="CC459" s="91" t="str">
        <f t="shared" si="3863"/>
        <v/>
      </c>
      <c r="CD459" s="91" t="str">
        <f t="shared" si="3864"/>
        <v/>
      </c>
      <c r="CE459" s="91" t="str">
        <f t="shared" si="3865"/>
        <v/>
      </c>
      <c r="CF459" s="91" t="str">
        <f t="shared" si="3866"/>
        <v/>
      </c>
      <c r="CG459" s="91" t="str">
        <f t="shared" si="3867"/>
        <v/>
      </c>
      <c r="CH459" s="91" t="str">
        <f t="shared" si="3868"/>
        <v/>
      </c>
      <c r="CI459" s="91" t="str">
        <f t="shared" si="3869"/>
        <v>нет</v>
      </c>
      <c r="CJ459" s="63" t="e">
        <f>IF(LEN('Описание предлагаемого товара'!#REF!)&gt;0,'Описание предлагаемого товара'!#REF!,"")</f>
        <v>#REF!</v>
      </c>
      <c r="CK459" s="91" t="e">
        <f t="shared" ref="CK459:CL459" si="4386">IFERROR(REPLACE(CJ459,FIND(CHAR(10),CJ459,1),1,""),CJ459)</f>
        <v>#REF!</v>
      </c>
      <c r="CL459" s="91" t="e">
        <f t="shared" si="4386"/>
        <v>#REF!</v>
      </c>
      <c r="CM459" s="91" t="e">
        <f t="shared" si="3871"/>
        <v>#REF!</v>
      </c>
      <c r="CN459" s="91" t="e">
        <f t="shared" si="3872"/>
        <v>#REF!</v>
      </c>
      <c r="CO459" s="91" t="e">
        <f t="shared" si="3873"/>
        <v>#REF!</v>
      </c>
      <c r="CP459" s="90" t="e">
        <f>IF(AU459="Не указан реестровый номер (мера нац.режима Запрет)","",IF(CI459="нет","",IF(CU459="да","исключение(не смотрим баллы)",IFERROR(IF(CI459*1&gt;0,IFERROR(IF(VLOOKUP(CI459*1,Обработ.выгрузка_реестра_РФ!$A:$G,7,)=0,"Баллы не установлены",VLOOKUP(CI459*1,Обработ.выгрузка_реестра_РФ!$A:$G,7,)),IF(LEN(CI459)&gt;14,"","нет номера в реестре РФ")),""),IF(LEN(CI459)=0,"","Некорректный реестровый номер")))))</f>
        <v>#REF!</v>
      </c>
      <c r="CQ459" s="33" t="e">
        <f>IF(LEN(C459)&gt;0,IFERROR(IF(LEN(H459)&gt;0,IF(LEN(VLOOKUP(H459,'исключения(не_смотрим_баллы)'!$A:$C,1,))&gt;0,"да","нет"),"не введен ОКПД2"),"нет"),"")</f>
        <v>#REF!</v>
      </c>
      <c r="CR459" s="33" t="e">
        <f ca="1">IF(CQ459="да",IF(TODAY()&lt;VLOOKUP(H459,'исключения(не_смотрим_баллы)'!$A:$C,3,),"да","нет"),"")</f>
        <v>#REF!</v>
      </c>
      <c r="CS459" s="33" t="str">
        <f>IFERROR(IF(CQ459="да",IF(VLOOKUP(CI459*1,Обработ.выгрузка_реестра_РФ!$A:$G,2,)&lt;VLOOKUP(H459,'исключения(не_смотрим_баллы)'!$A:$C,2,),"да","нет"),""),"")</f>
        <v/>
      </c>
      <c r="CT459" s="24"/>
      <c r="CU459" s="33" t="e">
        <f t="shared" si="3885"/>
        <v>#REF!</v>
      </c>
      <c r="CV459" s="91" t="e">
        <f t="shared" si="3886"/>
        <v>#REF!</v>
      </c>
      <c r="CW459" s="27" t="e">
        <f t="shared" si="3887"/>
        <v>#REF!</v>
      </c>
      <c r="CX459" s="26" t="e">
        <f t="shared" si="3816"/>
        <v>#REF!</v>
      </c>
      <c r="CY459" s="64" t="e">
        <f>IF(LEN('Описание предлагаемого товара'!#REF!)&gt;0,'Описание предлагаемого товара'!#REF!,"")</f>
        <v>#REF!</v>
      </c>
      <c r="CZ459" s="95" t="e">
        <f t="shared" si="3874"/>
        <v>#REF!</v>
      </c>
      <c r="DA459" s="95" t="e">
        <f t="shared" ref="DA459" si="4387">IFERROR(REPLACE(CZ459,FIND(" ",CZ459,1),1,""),CZ459)</f>
        <v>#REF!</v>
      </c>
      <c r="DB459" s="95" t="e">
        <f t="shared" si="3818"/>
        <v>#REF!</v>
      </c>
      <c r="DC459" s="95" t="e">
        <f t="shared" ref="DC459:DD459" si="4388">IFERROR(REPLACE(DB459,FIND("г.",DB459,1),2,""),DB459)</f>
        <v>#REF!</v>
      </c>
      <c r="DD459" s="95" t="e">
        <f t="shared" si="4388"/>
        <v>#REF!</v>
      </c>
      <c r="DE459" s="95" t="e">
        <f t="shared" ref="DE459:DF459" si="4389">IFERROR(REPLACE(DD459,FIND("г",DD459,1),1,""),DD459)</f>
        <v>#REF!</v>
      </c>
      <c r="DF459" s="95" t="e">
        <f t="shared" si="4389"/>
        <v>#REF!</v>
      </c>
      <c r="DG459" s="95" t="e">
        <f t="shared" si="3891"/>
        <v>#REF!</v>
      </c>
      <c r="DH459" s="25" t="str">
        <f>IFERROR(VLOOKUP(CI459*1,Обработ.выгрузка_реестра_РФ!$A:$G,5,),"")</f>
        <v/>
      </c>
      <c r="DI459" s="27" t="str">
        <f t="shared" si="3901"/>
        <v/>
      </c>
      <c r="DJ459" s="27" t="str">
        <f t="shared" ca="1" si="3878"/>
        <v/>
      </c>
      <c r="DK459" s="63" t="e">
        <f>IF(LEN('Описание предлагаемого товара'!#REF!)&gt;0,'Описание предлагаемого товара'!#REF!,"")</f>
        <v>#REF!</v>
      </c>
      <c r="DL459" s="63" t="e">
        <f>IF(LEN('Описание предлагаемого товара'!#REF!)&gt;0,'Описание предлагаемого товара'!#REF!,"")</f>
        <v>#REF!</v>
      </c>
      <c r="DM459" s="32"/>
    </row>
    <row r="460" spans="1:117" ht="48.75" customHeight="1" x14ac:dyDescent="0.25">
      <c r="A460" s="61" t="e">
        <f>IF(LEN('Описание предлагаемого товара'!#REF!)&gt;0,'Описание предлагаемого товара'!#REF!,"")</f>
        <v>#REF!</v>
      </c>
      <c r="B460" s="65" t="e">
        <f>IF(LEN('Описание предлагаемого товара'!#REF!)&gt;0,'Описание предлагаемого товара'!#REF!,"")</f>
        <v>#REF!</v>
      </c>
      <c r="C460" s="61" t="e">
        <f>IF(LEN('Описание предлагаемого товара'!#REF!)&gt;0,'Описание предлагаемого товара'!#REF!,"")</f>
        <v>#REF!</v>
      </c>
      <c r="D460" s="61" t="e">
        <f>IF(LEN('Описание предлагаемого товара'!#REF!)&gt;0,'Описание предлагаемого товара'!#REF!,"")</f>
        <v>#REF!</v>
      </c>
      <c r="E460" s="61" t="e">
        <f>IF(LEN('Описание предлагаемого товара'!#REF!)&gt;0,'Описание предлагаемого товара'!#REF!,"")</f>
        <v>#REF!</v>
      </c>
      <c r="F460" s="61" t="e">
        <f>IF(LEN('Описание предлагаемого товара'!#REF!)&gt;0,'Описание предлагаемого товара'!#REF!,"")</f>
        <v>#REF!</v>
      </c>
      <c r="G460" s="61" t="e">
        <f>IF(LEN('Описание предлагаемого товара'!#REF!)&gt;0,'Описание предлагаемого товара'!#REF!,"")</f>
        <v>#REF!</v>
      </c>
      <c r="H460" s="61" t="e">
        <f>IF(LEN('Описание предлагаемого товара'!#REF!)&gt;0,'Описание предлагаемого товара'!#REF!,"")</f>
        <v>#REF!</v>
      </c>
      <c r="I460" s="61" t="e">
        <f>IF(LEN('Описание предлагаемого товара'!#REF!)&gt;0,'Описание предлагаемого товара'!#REF!,"")</f>
        <v>#REF!</v>
      </c>
      <c r="J460" s="38" t="str">
        <f>IFERROR(VLOOKUP(B460,SAP!$A:$E,5,),"")</f>
        <v/>
      </c>
      <c r="K460" s="40" t="str">
        <f t="shared" si="3821"/>
        <v/>
      </c>
      <c r="L460" s="61" t="e">
        <f>IF(LEN('Описание предлагаемого товара'!#REF!)&gt;0,IFERROR('Описание предлагаемого товара'!#REF!*1,""),"")</f>
        <v>#REF!</v>
      </c>
      <c r="M460" s="39" t="str">
        <f>IFERROR(VLOOKUP(B460,SAP!$A:$E,2,),"")</f>
        <v/>
      </c>
      <c r="N460" s="41" t="str">
        <f t="shared" si="3957"/>
        <v/>
      </c>
      <c r="O460" s="39" t="str">
        <f t="shared" si="3808"/>
        <v/>
      </c>
      <c r="P460" s="36" t="e">
        <f>IF(LEN('Описание предлагаемого товара'!#REF!)&gt;0,'Описание предлагаемого товара'!#REF!,"")</f>
        <v>#REF!</v>
      </c>
      <c r="Q46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60" s="37" t="e">
        <f>IF(LEN('Описание предлагаемого товара'!#REF!)&gt;0,'Описание предлагаемого товара'!#REF!,"")</f>
        <v>#REF!</v>
      </c>
      <c r="S460" s="37" t="e">
        <f>IF(LEN('Описание предлагаемого товара'!#REF!)&gt;0,'Описание предлагаемого товара'!#REF!,"")</f>
        <v>#REF!</v>
      </c>
      <c r="T46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60" s="23" t="str">
        <f>IFERROR(VLOOKUP(CI460*1,Обработ.выгрузка_реестра_РФ!$A:$G,6,),"")</f>
        <v/>
      </c>
      <c r="V460" s="61" t="e">
        <f>IF(LEN('Описание предлагаемого товара'!#REF!)&gt;0,'Описание предлагаемого товара'!#REF!,"")</f>
        <v>#REF!</v>
      </c>
      <c r="W460" s="62" t="e">
        <f>IF(LEN('Описание предлагаемого товара'!#REF!)&gt;0,'Описание предлагаемого товара'!#REF!,"")</f>
        <v>#REF!</v>
      </c>
      <c r="X460" s="91" t="e">
        <f t="shared" ref="X460:Y460" si="4390">IFERROR(REPLACE(W460,FIND(CHAR(10),W460,1),1," "),W460)</f>
        <v>#REF!</v>
      </c>
      <c r="Y460" s="91" t="e">
        <f t="shared" si="4390"/>
        <v>#REF!</v>
      </c>
      <c r="Z460" s="91" t="e">
        <f t="shared" si="3823"/>
        <v>#REF!</v>
      </c>
      <c r="AA460" s="91" t="e">
        <f t="shared" si="3824"/>
        <v>#REF!</v>
      </c>
      <c r="AB460" s="91" t="e">
        <f t="shared" si="3825"/>
        <v>#REF!</v>
      </c>
      <c r="AC460" s="91" t="e">
        <f t="shared" ref="AC460:AF460" si="4391">IFERROR(REPLACE(AB460,FIND("  ",AB460,1),2," "),AB460)</f>
        <v>#REF!</v>
      </c>
      <c r="AD460" s="91" t="e">
        <f t="shared" si="4391"/>
        <v>#REF!</v>
      </c>
      <c r="AE460" s="91" t="e">
        <f t="shared" si="4391"/>
        <v>#REF!</v>
      </c>
      <c r="AF460" s="91" t="e">
        <f t="shared" si="4391"/>
        <v>#REF!</v>
      </c>
      <c r="AG460" s="23" t="str">
        <f>IFERROR(VLOOKUP(CI460*1,Обработ.выгрузка_реестра_РФ!$A:$G,4,),"")</f>
        <v/>
      </c>
      <c r="AH460" s="91" t="str">
        <f t="shared" ref="AH460:AI460" si="4392">IFERROR(REPLACE(AG460,FIND("-",AG460,1),1,"*"),AG460)</f>
        <v/>
      </c>
      <c r="AI460" s="91" t="str">
        <f t="shared" si="4392"/>
        <v/>
      </c>
      <c r="AJ460" s="27" t="str">
        <f t="shared" si="3923"/>
        <v/>
      </c>
      <c r="AK460" s="63" t="e">
        <f>IF(LEN('Описание предлагаемого товара'!#REF!)&gt;0,'Описание предлагаемого товара'!#REF!,"")</f>
        <v>#REF!</v>
      </c>
      <c r="AL460" s="91" t="e">
        <f t="shared" ref="AL460:AM460" si="4393">IFERROR(REPLACE(AK460,FIND(CHAR(10),AK460,1),1,""),AK460)</f>
        <v>#REF!</v>
      </c>
      <c r="AM460" s="91" t="e">
        <f t="shared" si="4393"/>
        <v>#REF!</v>
      </c>
      <c r="AN460" s="91" t="e">
        <f t="shared" ref="AN460:AR460" si="4394">IFERROR(REPLACE(AM460,FIND(" ",AM460,1),1,""),AM460)</f>
        <v>#REF!</v>
      </c>
      <c r="AO460" s="91" t="e">
        <f t="shared" si="4394"/>
        <v>#REF!</v>
      </c>
      <c r="AP460" s="91" t="e">
        <f t="shared" si="4394"/>
        <v>#REF!</v>
      </c>
      <c r="AQ460" s="91" t="e">
        <f t="shared" si="4394"/>
        <v>#REF!</v>
      </c>
      <c r="AR460" s="91" t="e">
        <f t="shared" si="4394"/>
        <v>#REF!</v>
      </c>
      <c r="AS460" s="91" t="e">
        <f t="shared" si="3830"/>
        <v>#REF!</v>
      </c>
      <c r="AT460" s="91" t="e">
        <f t="shared" si="3831"/>
        <v>#REF!</v>
      </c>
      <c r="AU460" s="32" t="e">
        <f t="shared" si="3814"/>
        <v>#REF!</v>
      </c>
      <c r="AV460" s="93" t="e">
        <f>'Описание предлагаемого товара'!#REF!</f>
        <v>#REF!</v>
      </c>
      <c r="AW460" s="91" t="e">
        <f>MIN(SEARCH({0,1,2,3,4,5,6,7,8,9},AV460&amp; "0123456789"))</f>
        <v>#REF!</v>
      </c>
      <c r="AX460" s="91" t="str">
        <f t="shared" si="3832"/>
        <v/>
      </c>
      <c r="AY460" s="91" t="str">
        <f t="shared" si="3833"/>
        <v/>
      </c>
      <c r="AZ460" s="91" t="str">
        <f t="shared" si="3834"/>
        <v/>
      </c>
      <c r="BA460" s="91" t="str">
        <f t="shared" si="3835"/>
        <v/>
      </c>
      <c r="BB460" s="91" t="str">
        <f t="shared" si="3836"/>
        <v/>
      </c>
      <c r="BC460" s="91" t="str">
        <f t="shared" si="3837"/>
        <v/>
      </c>
      <c r="BD460" s="91" t="str">
        <f t="shared" si="3838"/>
        <v/>
      </c>
      <c r="BE460" s="91" t="str">
        <f t="shared" si="3839"/>
        <v/>
      </c>
      <c r="BF460" s="91" t="str">
        <f t="shared" si="3840"/>
        <v/>
      </c>
      <c r="BG460" s="91" t="str">
        <f t="shared" si="3841"/>
        <v/>
      </c>
      <c r="BH460" s="91" t="str">
        <f t="shared" si="3842"/>
        <v/>
      </c>
      <c r="BI460" s="91" t="str">
        <f t="shared" si="3843"/>
        <v/>
      </c>
      <c r="BJ460" s="91" t="str">
        <f t="shared" si="3844"/>
        <v/>
      </c>
      <c r="BK460" s="91" t="str">
        <f t="shared" si="3845"/>
        <v/>
      </c>
      <c r="BL460" s="91" t="str">
        <f t="shared" si="3846"/>
        <v/>
      </c>
      <c r="BM460" s="91" t="str">
        <f t="shared" si="3847"/>
        <v/>
      </c>
      <c r="BN460" s="91" t="str">
        <f t="shared" si="3848"/>
        <v/>
      </c>
      <c r="BO460" s="91" t="str">
        <f t="shared" si="3849"/>
        <v/>
      </c>
      <c r="BP460" s="91" t="str">
        <f t="shared" si="3850"/>
        <v/>
      </c>
      <c r="BQ460" s="91" t="str">
        <f t="shared" si="3851"/>
        <v/>
      </c>
      <c r="BR460" s="91" t="str">
        <f t="shared" si="3852"/>
        <v/>
      </c>
      <c r="BS460" s="91" t="str">
        <f t="shared" si="3853"/>
        <v/>
      </c>
      <c r="BT460" s="91" t="str">
        <f t="shared" si="3854"/>
        <v/>
      </c>
      <c r="BU460" s="91" t="str">
        <f t="shared" si="3855"/>
        <v/>
      </c>
      <c r="BV460" s="91" t="str">
        <f t="shared" si="3856"/>
        <v/>
      </c>
      <c r="BW460" s="91" t="str">
        <f t="shared" si="3857"/>
        <v/>
      </c>
      <c r="BX460" s="91" t="str">
        <f t="shared" si="3858"/>
        <v/>
      </c>
      <c r="BY460" s="91" t="str">
        <f t="shared" si="3859"/>
        <v/>
      </c>
      <c r="BZ460" s="91" t="str">
        <f t="shared" si="3860"/>
        <v/>
      </c>
      <c r="CA460" s="91" t="str">
        <f t="shared" si="3861"/>
        <v/>
      </c>
      <c r="CB460" s="91" t="str">
        <f t="shared" si="3862"/>
        <v/>
      </c>
      <c r="CC460" s="91" t="str">
        <f t="shared" si="3863"/>
        <v/>
      </c>
      <c r="CD460" s="91" t="str">
        <f t="shared" si="3864"/>
        <v/>
      </c>
      <c r="CE460" s="91" t="str">
        <f t="shared" si="3865"/>
        <v/>
      </c>
      <c r="CF460" s="91" t="str">
        <f t="shared" si="3866"/>
        <v/>
      </c>
      <c r="CG460" s="91" t="str">
        <f t="shared" si="3867"/>
        <v/>
      </c>
      <c r="CH460" s="91" t="str">
        <f t="shared" si="3868"/>
        <v/>
      </c>
      <c r="CI460" s="91" t="str">
        <f t="shared" si="3869"/>
        <v>нет</v>
      </c>
      <c r="CJ460" s="63" t="e">
        <f>IF(LEN('Описание предлагаемого товара'!#REF!)&gt;0,'Описание предлагаемого товара'!#REF!,"")</f>
        <v>#REF!</v>
      </c>
      <c r="CK460" s="91" t="e">
        <f t="shared" ref="CK460:CL460" si="4395">IFERROR(REPLACE(CJ460,FIND(CHAR(10),CJ460,1),1,""),CJ460)</f>
        <v>#REF!</v>
      </c>
      <c r="CL460" s="91" t="e">
        <f t="shared" si="4395"/>
        <v>#REF!</v>
      </c>
      <c r="CM460" s="91" t="e">
        <f t="shared" si="3871"/>
        <v>#REF!</v>
      </c>
      <c r="CN460" s="91" t="e">
        <f t="shared" si="3872"/>
        <v>#REF!</v>
      </c>
      <c r="CO460" s="91" t="e">
        <f t="shared" si="3873"/>
        <v>#REF!</v>
      </c>
      <c r="CP460" s="90" t="e">
        <f>IF(AU460="Не указан реестровый номер (мера нац.режима Запрет)","",IF(CI460="нет","",IF(CU460="да","исключение(не смотрим баллы)",IFERROR(IF(CI460*1&gt;0,IFERROR(IF(VLOOKUP(CI460*1,Обработ.выгрузка_реестра_РФ!$A:$G,7,)=0,"Баллы не установлены",VLOOKUP(CI460*1,Обработ.выгрузка_реестра_РФ!$A:$G,7,)),IF(LEN(CI460)&gt;14,"","нет номера в реестре РФ")),""),IF(LEN(CI460)=0,"","Некорректный реестровый номер")))))</f>
        <v>#REF!</v>
      </c>
      <c r="CQ460" s="33" t="e">
        <f>IF(LEN(C460)&gt;0,IFERROR(IF(LEN(H460)&gt;0,IF(LEN(VLOOKUP(H460,'исключения(не_смотрим_баллы)'!$A:$C,1,))&gt;0,"да","нет"),"не введен ОКПД2"),"нет"),"")</f>
        <v>#REF!</v>
      </c>
      <c r="CR460" s="33" t="e">
        <f ca="1">IF(CQ460="да",IF(TODAY()&lt;VLOOKUP(H460,'исключения(не_смотрим_баллы)'!$A:$C,3,),"да","нет"),"")</f>
        <v>#REF!</v>
      </c>
      <c r="CS460" s="33" t="str">
        <f>IFERROR(IF(CQ460="да",IF(VLOOKUP(CI460*1,Обработ.выгрузка_реестра_РФ!$A:$G,2,)&lt;VLOOKUP(H460,'исключения(не_смотрим_баллы)'!$A:$C,2,),"да","нет"),""),"")</f>
        <v/>
      </c>
      <c r="CT460" s="24"/>
      <c r="CU460" s="33" t="e">
        <f t="shared" si="3885"/>
        <v>#REF!</v>
      </c>
      <c r="CV460" s="91" t="e">
        <f t="shared" si="3886"/>
        <v>#REF!</v>
      </c>
      <c r="CW460" s="27" t="e">
        <f t="shared" si="3887"/>
        <v>#REF!</v>
      </c>
      <c r="CX460" s="26" t="e">
        <f t="shared" si="3816"/>
        <v>#REF!</v>
      </c>
      <c r="CY460" s="64" t="e">
        <f>IF(LEN('Описание предлагаемого товара'!#REF!)&gt;0,'Описание предлагаемого товара'!#REF!,"")</f>
        <v>#REF!</v>
      </c>
      <c r="CZ460" s="95" t="e">
        <f t="shared" si="3874"/>
        <v>#REF!</v>
      </c>
      <c r="DA460" s="95" t="e">
        <f t="shared" ref="DA460" si="4396">IFERROR(REPLACE(CZ460,FIND(" ",CZ460,1),1,""),CZ460)</f>
        <v>#REF!</v>
      </c>
      <c r="DB460" s="95" t="e">
        <f t="shared" si="3818"/>
        <v>#REF!</v>
      </c>
      <c r="DC460" s="95" t="e">
        <f t="shared" ref="DC460:DD460" si="4397">IFERROR(REPLACE(DB460,FIND("г.",DB460,1),2,""),DB460)</f>
        <v>#REF!</v>
      </c>
      <c r="DD460" s="95" t="e">
        <f t="shared" si="4397"/>
        <v>#REF!</v>
      </c>
      <c r="DE460" s="95" t="e">
        <f t="shared" ref="DE460:DF460" si="4398">IFERROR(REPLACE(DD460,FIND("г",DD460,1),1,""),DD460)</f>
        <v>#REF!</v>
      </c>
      <c r="DF460" s="95" t="e">
        <f t="shared" si="4398"/>
        <v>#REF!</v>
      </c>
      <c r="DG460" s="95" t="e">
        <f t="shared" si="3891"/>
        <v>#REF!</v>
      </c>
      <c r="DH460" s="25" t="str">
        <f>IFERROR(VLOOKUP(CI460*1,Обработ.выгрузка_реестра_РФ!$A:$G,5,),"")</f>
        <v/>
      </c>
      <c r="DI460" s="27" t="str">
        <f t="shared" si="3901"/>
        <v/>
      </c>
      <c r="DJ460" s="27" t="str">
        <f t="shared" ca="1" si="3878"/>
        <v/>
      </c>
      <c r="DK460" s="63" t="e">
        <f>IF(LEN('Описание предлагаемого товара'!#REF!)&gt;0,'Описание предлагаемого товара'!#REF!,"")</f>
        <v>#REF!</v>
      </c>
      <c r="DL460" s="63" t="e">
        <f>IF(LEN('Описание предлагаемого товара'!#REF!)&gt;0,'Описание предлагаемого товара'!#REF!,"")</f>
        <v>#REF!</v>
      </c>
      <c r="DM460" s="32"/>
    </row>
    <row r="461" spans="1:117" ht="48.75" customHeight="1" x14ac:dyDescent="0.25">
      <c r="A461" s="61" t="e">
        <f>IF(LEN('Описание предлагаемого товара'!#REF!)&gt;0,'Описание предлагаемого товара'!#REF!,"")</f>
        <v>#REF!</v>
      </c>
      <c r="B461" s="65" t="e">
        <f>IF(LEN('Описание предлагаемого товара'!#REF!)&gt;0,'Описание предлагаемого товара'!#REF!,"")</f>
        <v>#REF!</v>
      </c>
      <c r="C461" s="61" t="e">
        <f>IF(LEN('Описание предлагаемого товара'!#REF!)&gt;0,'Описание предлагаемого товара'!#REF!,"")</f>
        <v>#REF!</v>
      </c>
      <c r="D461" s="61" t="e">
        <f>IF(LEN('Описание предлагаемого товара'!#REF!)&gt;0,'Описание предлагаемого товара'!#REF!,"")</f>
        <v>#REF!</v>
      </c>
      <c r="E461" s="61" t="e">
        <f>IF(LEN('Описание предлагаемого товара'!#REF!)&gt;0,'Описание предлагаемого товара'!#REF!,"")</f>
        <v>#REF!</v>
      </c>
      <c r="F461" s="61" t="e">
        <f>IF(LEN('Описание предлагаемого товара'!#REF!)&gt;0,'Описание предлагаемого товара'!#REF!,"")</f>
        <v>#REF!</v>
      </c>
      <c r="G461" s="61" t="e">
        <f>IF(LEN('Описание предлагаемого товара'!#REF!)&gt;0,'Описание предлагаемого товара'!#REF!,"")</f>
        <v>#REF!</v>
      </c>
      <c r="H461" s="61" t="e">
        <f>IF(LEN('Описание предлагаемого товара'!#REF!)&gt;0,'Описание предлагаемого товара'!#REF!,"")</f>
        <v>#REF!</v>
      </c>
      <c r="I461" s="61" t="e">
        <f>IF(LEN('Описание предлагаемого товара'!#REF!)&gt;0,'Описание предлагаемого товара'!#REF!,"")</f>
        <v>#REF!</v>
      </c>
      <c r="J461" s="38" t="str">
        <f>IFERROR(VLOOKUP(B461,SAP!$A:$E,5,),"")</f>
        <v/>
      </c>
      <c r="K461" s="40" t="str">
        <f t="shared" si="3821"/>
        <v/>
      </c>
      <c r="L461" s="61" t="e">
        <f>IF(LEN('Описание предлагаемого товара'!#REF!)&gt;0,IFERROR('Описание предлагаемого товара'!#REF!*1,""),"")</f>
        <v>#REF!</v>
      </c>
      <c r="M461" s="39" t="str">
        <f>IFERROR(VLOOKUP(B461,SAP!$A:$E,2,),"")</f>
        <v/>
      </c>
      <c r="N461" s="41" t="str">
        <f t="shared" si="3957"/>
        <v/>
      </c>
      <c r="O461" s="39" t="str">
        <f t="shared" si="3808"/>
        <v/>
      </c>
      <c r="P461" s="36" t="e">
        <f>IF(LEN('Описание предлагаемого товара'!#REF!)&gt;0,'Описание предлагаемого товара'!#REF!,"")</f>
        <v>#REF!</v>
      </c>
      <c r="Q46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61" s="37" t="e">
        <f>IF(LEN('Описание предлагаемого товара'!#REF!)&gt;0,'Описание предлагаемого товара'!#REF!,"")</f>
        <v>#REF!</v>
      </c>
      <c r="S461" s="37" t="e">
        <f>IF(LEN('Описание предлагаемого товара'!#REF!)&gt;0,'Описание предлагаемого товара'!#REF!,"")</f>
        <v>#REF!</v>
      </c>
      <c r="T46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61" s="23" t="str">
        <f>IFERROR(VLOOKUP(CI461*1,Обработ.выгрузка_реестра_РФ!$A:$G,6,),"")</f>
        <v/>
      </c>
      <c r="V461" s="61" t="e">
        <f>IF(LEN('Описание предлагаемого товара'!#REF!)&gt;0,'Описание предлагаемого товара'!#REF!,"")</f>
        <v>#REF!</v>
      </c>
      <c r="W461" s="62" t="e">
        <f>IF(LEN('Описание предлагаемого товара'!#REF!)&gt;0,'Описание предлагаемого товара'!#REF!,"")</f>
        <v>#REF!</v>
      </c>
      <c r="X461" s="91" t="e">
        <f t="shared" ref="X461:Y461" si="4399">IFERROR(REPLACE(W461,FIND(CHAR(10),W461,1),1," "),W461)</f>
        <v>#REF!</v>
      </c>
      <c r="Y461" s="91" t="e">
        <f t="shared" si="4399"/>
        <v>#REF!</v>
      </c>
      <c r="Z461" s="91" t="e">
        <f t="shared" si="3823"/>
        <v>#REF!</v>
      </c>
      <c r="AA461" s="91" t="e">
        <f t="shared" si="3824"/>
        <v>#REF!</v>
      </c>
      <c r="AB461" s="91" t="e">
        <f t="shared" si="3825"/>
        <v>#REF!</v>
      </c>
      <c r="AC461" s="91" t="e">
        <f t="shared" ref="AC461:AF461" si="4400">IFERROR(REPLACE(AB461,FIND("  ",AB461,1),2," "),AB461)</f>
        <v>#REF!</v>
      </c>
      <c r="AD461" s="91" t="e">
        <f t="shared" si="4400"/>
        <v>#REF!</v>
      </c>
      <c r="AE461" s="91" t="e">
        <f t="shared" si="4400"/>
        <v>#REF!</v>
      </c>
      <c r="AF461" s="91" t="e">
        <f t="shared" si="4400"/>
        <v>#REF!</v>
      </c>
      <c r="AG461" s="23" t="str">
        <f>IFERROR(VLOOKUP(CI461*1,Обработ.выгрузка_реестра_РФ!$A:$G,4,),"")</f>
        <v/>
      </c>
      <c r="AH461" s="91" t="str">
        <f t="shared" ref="AH461:AI461" si="4401">IFERROR(REPLACE(AG461,FIND("-",AG461,1),1,"*"),AG461)</f>
        <v/>
      </c>
      <c r="AI461" s="91" t="str">
        <f t="shared" si="4401"/>
        <v/>
      </c>
      <c r="AJ461" s="27" t="str">
        <f t="shared" si="3923"/>
        <v/>
      </c>
      <c r="AK461" s="63" t="e">
        <f>IF(LEN('Описание предлагаемого товара'!#REF!)&gt;0,'Описание предлагаемого товара'!#REF!,"")</f>
        <v>#REF!</v>
      </c>
      <c r="AL461" s="91" t="e">
        <f t="shared" ref="AL461:AM461" si="4402">IFERROR(REPLACE(AK461,FIND(CHAR(10),AK461,1),1,""),AK461)</f>
        <v>#REF!</v>
      </c>
      <c r="AM461" s="91" t="e">
        <f t="shared" si="4402"/>
        <v>#REF!</v>
      </c>
      <c r="AN461" s="91" t="e">
        <f t="shared" ref="AN461:AR461" si="4403">IFERROR(REPLACE(AM461,FIND(" ",AM461,1),1,""),AM461)</f>
        <v>#REF!</v>
      </c>
      <c r="AO461" s="91" t="e">
        <f t="shared" si="4403"/>
        <v>#REF!</v>
      </c>
      <c r="AP461" s="91" t="e">
        <f t="shared" si="4403"/>
        <v>#REF!</v>
      </c>
      <c r="AQ461" s="91" t="e">
        <f t="shared" si="4403"/>
        <v>#REF!</v>
      </c>
      <c r="AR461" s="91" t="e">
        <f t="shared" si="4403"/>
        <v>#REF!</v>
      </c>
      <c r="AS461" s="91" t="e">
        <f t="shared" si="3830"/>
        <v>#REF!</v>
      </c>
      <c r="AT461" s="91" t="e">
        <f t="shared" si="3831"/>
        <v>#REF!</v>
      </c>
      <c r="AU461" s="32" t="e">
        <f t="shared" si="3814"/>
        <v>#REF!</v>
      </c>
      <c r="AV461" s="93" t="e">
        <f>'Описание предлагаемого товара'!#REF!</f>
        <v>#REF!</v>
      </c>
      <c r="AW461" s="91" t="e">
        <f>MIN(SEARCH({0,1,2,3,4,5,6,7,8,9},AV461&amp; "0123456789"))</f>
        <v>#REF!</v>
      </c>
      <c r="AX461" s="91" t="str">
        <f t="shared" si="3832"/>
        <v/>
      </c>
      <c r="AY461" s="91" t="str">
        <f t="shared" si="3833"/>
        <v/>
      </c>
      <c r="AZ461" s="91" t="str">
        <f t="shared" si="3834"/>
        <v/>
      </c>
      <c r="BA461" s="91" t="str">
        <f t="shared" si="3835"/>
        <v/>
      </c>
      <c r="BB461" s="91" t="str">
        <f t="shared" si="3836"/>
        <v/>
      </c>
      <c r="BC461" s="91" t="str">
        <f t="shared" si="3837"/>
        <v/>
      </c>
      <c r="BD461" s="91" t="str">
        <f t="shared" si="3838"/>
        <v/>
      </c>
      <c r="BE461" s="91" t="str">
        <f t="shared" si="3839"/>
        <v/>
      </c>
      <c r="BF461" s="91" t="str">
        <f t="shared" si="3840"/>
        <v/>
      </c>
      <c r="BG461" s="91" t="str">
        <f t="shared" si="3841"/>
        <v/>
      </c>
      <c r="BH461" s="91" t="str">
        <f t="shared" si="3842"/>
        <v/>
      </c>
      <c r="BI461" s="91" t="str">
        <f t="shared" si="3843"/>
        <v/>
      </c>
      <c r="BJ461" s="91" t="str">
        <f t="shared" si="3844"/>
        <v/>
      </c>
      <c r="BK461" s="91" t="str">
        <f t="shared" si="3845"/>
        <v/>
      </c>
      <c r="BL461" s="91" t="str">
        <f t="shared" si="3846"/>
        <v/>
      </c>
      <c r="BM461" s="91" t="str">
        <f t="shared" si="3847"/>
        <v/>
      </c>
      <c r="BN461" s="91" t="str">
        <f t="shared" si="3848"/>
        <v/>
      </c>
      <c r="BO461" s="91" t="str">
        <f t="shared" si="3849"/>
        <v/>
      </c>
      <c r="BP461" s="91" t="str">
        <f t="shared" si="3850"/>
        <v/>
      </c>
      <c r="BQ461" s="91" t="str">
        <f t="shared" si="3851"/>
        <v/>
      </c>
      <c r="BR461" s="91" t="str">
        <f t="shared" si="3852"/>
        <v/>
      </c>
      <c r="BS461" s="91" t="str">
        <f t="shared" si="3853"/>
        <v/>
      </c>
      <c r="BT461" s="91" t="str">
        <f t="shared" si="3854"/>
        <v/>
      </c>
      <c r="BU461" s="91" t="str">
        <f t="shared" si="3855"/>
        <v/>
      </c>
      <c r="BV461" s="91" t="str">
        <f t="shared" si="3856"/>
        <v/>
      </c>
      <c r="BW461" s="91" t="str">
        <f t="shared" si="3857"/>
        <v/>
      </c>
      <c r="BX461" s="91" t="str">
        <f t="shared" si="3858"/>
        <v/>
      </c>
      <c r="BY461" s="91" t="str">
        <f t="shared" si="3859"/>
        <v/>
      </c>
      <c r="BZ461" s="91" t="str">
        <f t="shared" si="3860"/>
        <v/>
      </c>
      <c r="CA461" s="91" t="str">
        <f t="shared" si="3861"/>
        <v/>
      </c>
      <c r="CB461" s="91" t="str">
        <f t="shared" si="3862"/>
        <v/>
      </c>
      <c r="CC461" s="91" t="str">
        <f t="shared" si="3863"/>
        <v/>
      </c>
      <c r="CD461" s="91" t="str">
        <f t="shared" si="3864"/>
        <v/>
      </c>
      <c r="CE461" s="91" t="str">
        <f t="shared" si="3865"/>
        <v/>
      </c>
      <c r="CF461" s="91" t="str">
        <f t="shared" si="3866"/>
        <v/>
      </c>
      <c r="CG461" s="91" t="str">
        <f t="shared" si="3867"/>
        <v/>
      </c>
      <c r="CH461" s="91" t="str">
        <f t="shared" si="3868"/>
        <v/>
      </c>
      <c r="CI461" s="91" t="str">
        <f t="shared" si="3869"/>
        <v>нет</v>
      </c>
      <c r="CJ461" s="63" t="e">
        <f>IF(LEN('Описание предлагаемого товара'!#REF!)&gt;0,'Описание предлагаемого товара'!#REF!,"")</f>
        <v>#REF!</v>
      </c>
      <c r="CK461" s="91" t="e">
        <f t="shared" ref="CK461:CL461" si="4404">IFERROR(REPLACE(CJ461,FIND(CHAR(10),CJ461,1),1,""),CJ461)</f>
        <v>#REF!</v>
      </c>
      <c r="CL461" s="91" t="e">
        <f t="shared" si="4404"/>
        <v>#REF!</v>
      </c>
      <c r="CM461" s="91" t="e">
        <f t="shared" si="3871"/>
        <v>#REF!</v>
      </c>
      <c r="CN461" s="91" t="e">
        <f t="shared" si="3872"/>
        <v>#REF!</v>
      </c>
      <c r="CO461" s="91" t="e">
        <f t="shared" si="3873"/>
        <v>#REF!</v>
      </c>
      <c r="CP461" s="90" t="e">
        <f>IF(AU461="Не указан реестровый номер (мера нац.режима Запрет)","",IF(CI461="нет","",IF(CU461="да","исключение(не смотрим баллы)",IFERROR(IF(CI461*1&gt;0,IFERROR(IF(VLOOKUP(CI461*1,Обработ.выгрузка_реестра_РФ!$A:$G,7,)=0,"Баллы не установлены",VLOOKUP(CI461*1,Обработ.выгрузка_реестра_РФ!$A:$G,7,)),IF(LEN(CI461)&gt;14,"","нет номера в реестре РФ")),""),IF(LEN(CI461)=0,"","Некорректный реестровый номер")))))</f>
        <v>#REF!</v>
      </c>
      <c r="CQ461" s="33" t="e">
        <f>IF(LEN(C461)&gt;0,IFERROR(IF(LEN(H461)&gt;0,IF(LEN(VLOOKUP(H461,'исключения(не_смотрим_баллы)'!$A:$C,1,))&gt;0,"да","нет"),"не введен ОКПД2"),"нет"),"")</f>
        <v>#REF!</v>
      </c>
      <c r="CR461" s="33" t="e">
        <f ca="1">IF(CQ461="да",IF(TODAY()&lt;VLOOKUP(H461,'исключения(не_смотрим_баллы)'!$A:$C,3,),"да","нет"),"")</f>
        <v>#REF!</v>
      </c>
      <c r="CS461" s="33" t="str">
        <f>IFERROR(IF(CQ461="да",IF(VLOOKUP(CI461*1,Обработ.выгрузка_реестра_РФ!$A:$G,2,)&lt;VLOOKUP(H461,'исключения(не_смотрим_баллы)'!$A:$C,2,),"да","нет"),""),"")</f>
        <v/>
      </c>
      <c r="CT461" s="24"/>
      <c r="CU461" s="33" t="e">
        <f t="shared" si="3885"/>
        <v>#REF!</v>
      </c>
      <c r="CV461" s="91" t="e">
        <f t="shared" si="3886"/>
        <v>#REF!</v>
      </c>
      <c r="CW461" s="27" t="e">
        <f t="shared" si="3887"/>
        <v>#REF!</v>
      </c>
      <c r="CX461" s="26" t="e">
        <f t="shared" si="3816"/>
        <v>#REF!</v>
      </c>
      <c r="CY461" s="64" t="e">
        <f>IF(LEN('Описание предлагаемого товара'!#REF!)&gt;0,'Описание предлагаемого товара'!#REF!,"")</f>
        <v>#REF!</v>
      </c>
      <c r="CZ461" s="95" t="e">
        <f t="shared" si="3874"/>
        <v>#REF!</v>
      </c>
      <c r="DA461" s="95" t="e">
        <f t="shared" ref="DA461" si="4405">IFERROR(REPLACE(CZ461,FIND(" ",CZ461,1),1,""),CZ461)</f>
        <v>#REF!</v>
      </c>
      <c r="DB461" s="95" t="e">
        <f t="shared" si="3818"/>
        <v>#REF!</v>
      </c>
      <c r="DC461" s="95" t="e">
        <f t="shared" ref="DC461:DD461" si="4406">IFERROR(REPLACE(DB461,FIND("г.",DB461,1),2,""),DB461)</f>
        <v>#REF!</v>
      </c>
      <c r="DD461" s="95" t="e">
        <f t="shared" si="4406"/>
        <v>#REF!</v>
      </c>
      <c r="DE461" s="95" t="e">
        <f t="shared" ref="DE461:DF461" si="4407">IFERROR(REPLACE(DD461,FIND("г",DD461,1),1,""),DD461)</f>
        <v>#REF!</v>
      </c>
      <c r="DF461" s="95" t="e">
        <f t="shared" si="4407"/>
        <v>#REF!</v>
      </c>
      <c r="DG461" s="95" t="e">
        <f t="shared" si="3891"/>
        <v>#REF!</v>
      </c>
      <c r="DH461" s="25" t="str">
        <f>IFERROR(VLOOKUP(CI461*1,Обработ.выгрузка_реестра_РФ!$A:$G,5,),"")</f>
        <v/>
      </c>
      <c r="DI461" s="27" t="str">
        <f t="shared" si="3901"/>
        <v/>
      </c>
      <c r="DJ461" s="27" t="str">
        <f t="shared" ca="1" si="3878"/>
        <v/>
      </c>
      <c r="DK461" s="63" t="e">
        <f>IF(LEN('Описание предлагаемого товара'!#REF!)&gt;0,'Описание предлагаемого товара'!#REF!,"")</f>
        <v>#REF!</v>
      </c>
      <c r="DL461" s="63" t="e">
        <f>IF(LEN('Описание предлагаемого товара'!#REF!)&gt;0,'Описание предлагаемого товара'!#REF!,"")</f>
        <v>#REF!</v>
      </c>
      <c r="DM461" s="32"/>
    </row>
    <row r="462" spans="1:117" ht="48.75" customHeight="1" x14ac:dyDescent="0.25">
      <c r="A462" s="61" t="e">
        <f>IF(LEN('Описание предлагаемого товара'!#REF!)&gt;0,'Описание предлагаемого товара'!#REF!,"")</f>
        <v>#REF!</v>
      </c>
      <c r="B462" s="65" t="e">
        <f>IF(LEN('Описание предлагаемого товара'!#REF!)&gt;0,'Описание предлагаемого товара'!#REF!,"")</f>
        <v>#REF!</v>
      </c>
      <c r="C462" s="61" t="e">
        <f>IF(LEN('Описание предлагаемого товара'!#REF!)&gt;0,'Описание предлагаемого товара'!#REF!,"")</f>
        <v>#REF!</v>
      </c>
      <c r="D462" s="61" t="e">
        <f>IF(LEN('Описание предлагаемого товара'!#REF!)&gt;0,'Описание предлагаемого товара'!#REF!,"")</f>
        <v>#REF!</v>
      </c>
      <c r="E462" s="61" t="e">
        <f>IF(LEN('Описание предлагаемого товара'!#REF!)&gt;0,'Описание предлагаемого товара'!#REF!,"")</f>
        <v>#REF!</v>
      </c>
      <c r="F462" s="61" t="e">
        <f>IF(LEN('Описание предлагаемого товара'!#REF!)&gt;0,'Описание предлагаемого товара'!#REF!,"")</f>
        <v>#REF!</v>
      </c>
      <c r="G462" s="61" t="e">
        <f>IF(LEN('Описание предлагаемого товара'!#REF!)&gt;0,'Описание предлагаемого товара'!#REF!,"")</f>
        <v>#REF!</v>
      </c>
      <c r="H462" s="61" t="e">
        <f>IF(LEN('Описание предлагаемого товара'!#REF!)&gt;0,'Описание предлагаемого товара'!#REF!,"")</f>
        <v>#REF!</v>
      </c>
      <c r="I462" s="61" t="e">
        <f>IF(LEN('Описание предлагаемого товара'!#REF!)&gt;0,'Описание предлагаемого товара'!#REF!,"")</f>
        <v>#REF!</v>
      </c>
      <c r="J462" s="38" t="str">
        <f>IFERROR(VLOOKUP(B462,SAP!$A:$E,5,),"")</f>
        <v/>
      </c>
      <c r="K462" s="40" t="str">
        <f t="shared" si="3821"/>
        <v/>
      </c>
      <c r="L462" s="61" t="e">
        <f>IF(LEN('Описание предлагаемого товара'!#REF!)&gt;0,IFERROR('Описание предлагаемого товара'!#REF!*1,""),"")</f>
        <v>#REF!</v>
      </c>
      <c r="M462" s="39" t="str">
        <f>IFERROR(VLOOKUP(B462,SAP!$A:$E,2,),"")</f>
        <v/>
      </c>
      <c r="N462" s="41" t="str">
        <f t="shared" si="3957"/>
        <v/>
      </c>
      <c r="O462" s="39" t="str">
        <f t="shared" si="3808"/>
        <v/>
      </c>
      <c r="P462" s="36" t="e">
        <f>IF(LEN('Описание предлагаемого товара'!#REF!)&gt;0,'Описание предлагаемого товара'!#REF!,"")</f>
        <v>#REF!</v>
      </c>
      <c r="Q46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62" s="37" t="e">
        <f>IF(LEN('Описание предлагаемого товара'!#REF!)&gt;0,'Описание предлагаемого товара'!#REF!,"")</f>
        <v>#REF!</v>
      </c>
      <c r="S462" s="37" t="e">
        <f>IF(LEN('Описание предлагаемого товара'!#REF!)&gt;0,'Описание предлагаемого товара'!#REF!,"")</f>
        <v>#REF!</v>
      </c>
      <c r="T46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62" s="23" t="str">
        <f>IFERROR(VLOOKUP(CI462*1,Обработ.выгрузка_реестра_РФ!$A:$G,6,),"")</f>
        <v/>
      </c>
      <c r="V462" s="61" t="e">
        <f>IF(LEN('Описание предлагаемого товара'!#REF!)&gt;0,'Описание предлагаемого товара'!#REF!,"")</f>
        <v>#REF!</v>
      </c>
      <c r="W462" s="62" t="e">
        <f>IF(LEN('Описание предлагаемого товара'!#REF!)&gt;0,'Описание предлагаемого товара'!#REF!,"")</f>
        <v>#REF!</v>
      </c>
      <c r="X462" s="91" t="e">
        <f t="shared" ref="X462:Y462" si="4408">IFERROR(REPLACE(W462,FIND(CHAR(10),W462,1),1," "),W462)</f>
        <v>#REF!</v>
      </c>
      <c r="Y462" s="91" t="e">
        <f t="shared" si="4408"/>
        <v>#REF!</v>
      </c>
      <c r="Z462" s="91" t="e">
        <f t="shared" si="3823"/>
        <v>#REF!</v>
      </c>
      <c r="AA462" s="91" t="e">
        <f t="shared" si="3824"/>
        <v>#REF!</v>
      </c>
      <c r="AB462" s="91" t="e">
        <f t="shared" si="3825"/>
        <v>#REF!</v>
      </c>
      <c r="AC462" s="91" t="e">
        <f t="shared" ref="AC462:AF462" si="4409">IFERROR(REPLACE(AB462,FIND("  ",AB462,1),2," "),AB462)</f>
        <v>#REF!</v>
      </c>
      <c r="AD462" s="91" t="e">
        <f t="shared" si="4409"/>
        <v>#REF!</v>
      </c>
      <c r="AE462" s="91" t="e">
        <f t="shared" si="4409"/>
        <v>#REF!</v>
      </c>
      <c r="AF462" s="91" t="e">
        <f t="shared" si="4409"/>
        <v>#REF!</v>
      </c>
      <c r="AG462" s="23" t="str">
        <f>IFERROR(VLOOKUP(CI462*1,Обработ.выгрузка_реестра_РФ!$A:$G,4,),"")</f>
        <v/>
      </c>
      <c r="AH462" s="91" t="str">
        <f t="shared" ref="AH462:AI462" si="4410">IFERROR(REPLACE(AG462,FIND("-",AG462,1),1,"*"),AG462)</f>
        <v/>
      </c>
      <c r="AI462" s="91" t="str">
        <f t="shared" si="4410"/>
        <v/>
      </c>
      <c r="AJ462" s="27" t="str">
        <f t="shared" si="3923"/>
        <v/>
      </c>
      <c r="AK462" s="63" t="e">
        <f>IF(LEN('Описание предлагаемого товара'!#REF!)&gt;0,'Описание предлагаемого товара'!#REF!,"")</f>
        <v>#REF!</v>
      </c>
      <c r="AL462" s="91" t="e">
        <f t="shared" ref="AL462:AM462" si="4411">IFERROR(REPLACE(AK462,FIND(CHAR(10),AK462,1),1,""),AK462)</f>
        <v>#REF!</v>
      </c>
      <c r="AM462" s="91" t="e">
        <f t="shared" si="4411"/>
        <v>#REF!</v>
      </c>
      <c r="AN462" s="91" t="e">
        <f t="shared" ref="AN462:AR462" si="4412">IFERROR(REPLACE(AM462,FIND(" ",AM462,1),1,""),AM462)</f>
        <v>#REF!</v>
      </c>
      <c r="AO462" s="91" t="e">
        <f t="shared" si="4412"/>
        <v>#REF!</v>
      </c>
      <c r="AP462" s="91" t="e">
        <f t="shared" si="4412"/>
        <v>#REF!</v>
      </c>
      <c r="AQ462" s="91" t="e">
        <f t="shared" si="4412"/>
        <v>#REF!</v>
      </c>
      <c r="AR462" s="91" t="e">
        <f t="shared" si="4412"/>
        <v>#REF!</v>
      </c>
      <c r="AS462" s="91" t="e">
        <f t="shared" si="3830"/>
        <v>#REF!</v>
      </c>
      <c r="AT462" s="91" t="e">
        <f t="shared" si="3831"/>
        <v>#REF!</v>
      </c>
      <c r="AU462" s="32" t="e">
        <f t="shared" si="3814"/>
        <v>#REF!</v>
      </c>
      <c r="AV462" s="93" t="e">
        <f>'Описание предлагаемого товара'!#REF!</f>
        <v>#REF!</v>
      </c>
      <c r="AW462" s="91" t="e">
        <f>MIN(SEARCH({0,1,2,3,4,5,6,7,8,9},AV462&amp; "0123456789"))</f>
        <v>#REF!</v>
      </c>
      <c r="AX462" s="91" t="str">
        <f t="shared" si="3832"/>
        <v/>
      </c>
      <c r="AY462" s="91" t="str">
        <f t="shared" si="3833"/>
        <v/>
      </c>
      <c r="AZ462" s="91" t="str">
        <f t="shared" si="3834"/>
        <v/>
      </c>
      <c r="BA462" s="91" t="str">
        <f t="shared" si="3835"/>
        <v/>
      </c>
      <c r="BB462" s="91" t="str">
        <f t="shared" si="3836"/>
        <v/>
      </c>
      <c r="BC462" s="91" t="str">
        <f t="shared" si="3837"/>
        <v/>
      </c>
      <c r="BD462" s="91" t="str">
        <f t="shared" si="3838"/>
        <v/>
      </c>
      <c r="BE462" s="91" t="str">
        <f t="shared" si="3839"/>
        <v/>
      </c>
      <c r="BF462" s="91" t="str">
        <f t="shared" si="3840"/>
        <v/>
      </c>
      <c r="BG462" s="91" t="str">
        <f t="shared" si="3841"/>
        <v/>
      </c>
      <c r="BH462" s="91" t="str">
        <f t="shared" si="3842"/>
        <v/>
      </c>
      <c r="BI462" s="91" t="str">
        <f t="shared" si="3843"/>
        <v/>
      </c>
      <c r="BJ462" s="91" t="str">
        <f t="shared" si="3844"/>
        <v/>
      </c>
      <c r="BK462" s="91" t="str">
        <f t="shared" si="3845"/>
        <v/>
      </c>
      <c r="BL462" s="91" t="str">
        <f t="shared" si="3846"/>
        <v/>
      </c>
      <c r="BM462" s="91" t="str">
        <f t="shared" si="3847"/>
        <v/>
      </c>
      <c r="BN462" s="91" t="str">
        <f t="shared" si="3848"/>
        <v/>
      </c>
      <c r="BO462" s="91" t="str">
        <f t="shared" si="3849"/>
        <v/>
      </c>
      <c r="BP462" s="91" t="str">
        <f t="shared" si="3850"/>
        <v/>
      </c>
      <c r="BQ462" s="91" t="str">
        <f t="shared" si="3851"/>
        <v/>
      </c>
      <c r="BR462" s="91" t="str">
        <f t="shared" si="3852"/>
        <v/>
      </c>
      <c r="BS462" s="91" t="str">
        <f t="shared" si="3853"/>
        <v/>
      </c>
      <c r="BT462" s="91" t="str">
        <f t="shared" si="3854"/>
        <v/>
      </c>
      <c r="BU462" s="91" t="str">
        <f t="shared" si="3855"/>
        <v/>
      </c>
      <c r="BV462" s="91" t="str">
        <f t="shared" si="3856"/>
        <v/>
      </c>
      <c r="BW462" s="91" t="str">
        <f t="shared" si="3857"/>
        <v/>
      </c>
      <c r="BX462" s="91" t="str">
        <f t="shared" si="3858"/>
        <v/>
      </c>
      <c r="BY462" s="91" t="str">
        <f t="shared" si="3859"/>
        <v/>
      </c>
      <c r="BZ462" s="91" t="str">
        <f t="shared" si="3860"/>
        <v/>
      </c>
      <c r="CA462" s="91" t="str">
        <f t="shared" si="3861"/>
        <v/>
      </c>
      <c r="CB462" s="91" t="str">
        <f t="shared" si="3862"/>
        <v/>
      </c>
      <c r="CC462" s="91" t="str">
        <f t="shared" si="3863"/>
        <v/>
      </c>
      <c r="CD462" s="91" t="str">
        <f t="shared" si="3864"/>
        <v/>
      </c>
      <c r="CE462" s="91" t="str">
        <f t="shared" si="3865"/>
        <v/>
      </c>
      <c r="CF462" s="91" t="str">
        <f t="shared" si="3866"/>
        <v/>
      </c>
      <c r="CG462" s="91" t="str">
        <f t="shared" si="3867"/>
        <v/>
      </c>
      <c r="CH462" s="91" t="str">
        <f t="shared" si="3868"/>
        <v/>
      </c>
      <c r="CI462" s="91" t="str">
        <f t="shared" si="3869"/>
        <v>нет</v>
      </c>
      <c r="CJ462" s="63" t="e">
        <f>IF(LEN('Описание предлагаемого товара'!#REF!)&gt;0,'Описание предлагаемого товара'!#REF!,"")</f>
        <v>#REF!</v>
      </c>
      <c r="CK462" s="91" t="e">
        <f t="shared" ref="CK462:CL462" si="4413">IFERROR(REPLACE(CJ462,FIND(CHAR(10),CJ462,1),1,""),CJ462)</f>
        <v>#REF!</v>
      </c>
      <c r="CL462" s="91" t="e">
        <f t="shared" si="4413"/>
        <v>#REF!</v>
      </c>
      <c r="CM462" s="91" t="e">
        <f t="shared" si="3871"/>
        <v>#REF!</v>
      </c>
      <c r="CN462" s="91" t="e">
        <f t="shared" si="3872"/>
        <v>#REF!</v>
      </c>
      <c r="CO462" s="91" t="e">
        <f t="shared" si="3873"/>
        <v>#REF!</v>
      </c>
      <c r="CP462" s="90" t="e">
        <f>IF(AU462="Не указан реестровый номер (мера нац.режима Запрет)","",IF(CI462="нет","",IF(CU462="да","исключение(не смотрим баллы)",IFERROR(IF(CI462*1&gt;0,IFERROR(IF(VLOOKUP(CI462*1,Обработ.выгрузка_реестра_РФ!$A:$G,7,)=0,"Баллы не установлены",VLOOKUP(CI462*1,Обработ.выгрузка_реестра_РФ!$A:$G,7,)),IF(LEN(CI462)&gt;14,"","нет номера в реестре РФ")),""),IF(LEN(CI462)=0,"","Некорректный реестровый номер")))))</f>
        <v>#REF!</v>
      </c>
      <c r="CQ462" s="33" t="e">
        <f>IF(LEN(C462)&gt;0,IFERROR(IF(LEN(H462)&gt;0,IF(LEN(VLOOKUP(H462,'исключения(не_смотрим_баллы)'!$A:$C,1,))&gt;0,"да","нет"),"не введен ОКПД2"),"нет"),"")</f>
        <v>#REF!</v>
      </c>
      <c r="CR462" s="33" t="e">
        <f ca="1">IF(CQ462="да",IF(TODAY()&lt;VLOOKUP(H462,'исключения(не_смотрим_баллы)'!$A:$C,3,),"да","нет"),"")</f>
        <v>#REF!</v>
      </c>
      <c r="CS462" s="33" t="str">
        <f>IFERROR(IF(CQ462="да",IF(VLOOKUP(CI462*1,Обработ.выгрузка_реестра_РФ!$A:$G,2,)&lt;VLOOKUP(H462,'исключения(не_смотрим_баллы)'!$A:$C,2,),"да","нет"),""),"")</f>
        <v/>
      </c>
      <c r="CT462" s="24"/>
      <c r="CU462" s="33" t="e">
        <f t="shared" si="3885"/>
        <v>#REF!</v>
      </c>
      <c r="CV462" s="91" t="e">
        <f t="shared" si="3886"/>
        <v>#REF!</v>
      </c>
      <c r="CW462" s="27" t="e">
        <f t="shared" si="3887"/>
        <v>#REF!</v>
      </c>
      <c r="CX462" s="26" t="e">
        <f t="shared" si="3816"/>
        <v>#REF!</v>
      </c>
      <c r="CY462" s="64" t="e">
        <f>IF(LEN('Описание предлагаемого товара'!#REF!)&gt;0,'Описание предлагаемого товара'!#REF!,"")</f>
        <v>#REF!</v>
      </c>
      <c r="CZ462" s="95" t="e">
        <f t="shared" si="3874"/>
        <v>#REF!</v>
      </c>
      <c r="DA462" s="95" t="e">
        <f t="shared" ref="DA462" si="4414">IFERROR(REPLACE(CZ462,FIND(" ",CZ462,1),1,""),CZ462)</f>
        <v>#REF!</v>
      </c>
      <c r="DB462" s="95" t="e">
        <f t="shared" si="3818"/>
        <v>#REF!</v>
      </c>
      <c r="DC462" s="95" t="e">
        <f t="shared" ref="DC462:DD462" si="4415">IFERROR(REPLACE(DB462,FIND("г.",DB462,1),2,""),DB462)</f>
        <v>#REF!</v>
      </c>
      <c r="DD462" s="95" t="e">
        <f t="shared" si="4415"/>
        <v>#REF!</v>
      </c>
      <c r="DE462" s="95" t="e">
        <f t="shared" ref="DE462:DF462" si="4416">IFERROR(REPLACE(DD462,FIND("г",DD462,1),1,""),DD462)</f>
        <v>#REF!</v>
      </c>
      <c r="DF462" s="95" t="e">
        <f t="shared" si="4416"/>
        <v>#REF!</v>
      </c>
      <c r="DG462" s="95" t="e">
        <f t="shared" si="3891"/>
        <v>#REF!</v>
      </c>
      <c r="DH462" s="25" t="str">
        <f>IFERROR(VLOOKUP(CI462*1,Обработ.выгрузка_реестра_РФ!$A:$G,5,),"")</f>
        <v/>
      </c>
      <c r="DI462" s="27" t="str">
        <f t="shared" si="3901"/>
        <v/>
      </c>
      <c r="DJ462" s="27" t="str">
        <f t="shared" ca="1" si="3878"/>
        <v/>
      </c>
      <c r="DK462" s="63" t="e">
        <f>IF(LEN('Описание предлагаемого товара'!#REF!)&gt;0,'Описание предлагаемого товара'!#REF!,"")</f>
        <v>#REF!</v>
      </c>
      <c r="DL462" s="63" t="e">
        <f>IF(LEN('Описание предлагаемого товара'!#REF!)&gt;0,'Описание предлагаемого товара'!#REF!,"")</f>
        <v>#REF!</v>
      </c>
      <c r="DM462" s="32"/>
    </row>
    <row r="463" spans="1:117" ht="48.75" customHeight="1" x14ac:dyDescent="0.25">
      <c r="A463" s="61" t="e">
        <f>IF(LEN('Описание предлагаемого товара'!#REF!)&gt;0,'Описание предлагаемого товара'!#REF!,"")</f>
        <v>#REF!</v>
      </c>
      <c r="B463" s="65" t="e">
        <f>IF(LEN('Описание предлагаемого товара'!#REF!)&gt;0,'Описание предлагаемого товара'!#REF!,"")</f>
        <v>#REF!</v>
      </c>
      <c r="C463" s="61" t="e">
        <f>IF(LEN('Описание предлагаемого товара'!#REF!)&gt;0,'Описание предлагаемого товара'!#REF!,"")</f>
        <v>#REF!</v>
      </c>
      <c r="D463" s="61" t="e">
        <f>IF(LEN('Описание предлагаемого товара'!#REF!)&gt;0,'Описание предлагаемого товара'!#REF!,"")</f>
        <v>#REF!</v>
      </c>
      <c r="E463" s="61" t="e">
        <f>IF(LEN('Описание предлагаемого товара'!#REF!)&gt;0,'Описание предлагаемого товара'!#REF!,"")</f>
        <v>#REF!</v>
      </c>
      <c r="F463" s="61" t="e">
        <f>IF(LEN('Описание предлагаемого товара'!#REF!)&gt;0,'Описание предлагаемого товара'!#REF!,"")</f>
        <v>#REF!</v>
      </c>
      <c r="G463" s="61" t="e">
        <f>IF(LEN('Описание предлагаемого товара'!#REF!)&gt;0,'Описание предлагаемого товара'!#REF!,"")</f>
        <v>#REF!</v>
      </c>
      <c r="H463" s="61" t="e">
        <f>IF(LEN('Описание предлагаемого товара'!#REF!)&gt;0,'Описание предлагаемого товара'!#REF!,"")</f>
        <v>#REF!</v>
      </c>
      <c r="I463" s="61" t="e">
        <f>IF(LEN('Описание предлагаемого товара'!#REF!)&gt;0,'Описание предлагаемого товара'!#REF!,"")</f>
        <v>#REF!</v>
      </c>
      <c r="J463" s="38" t="str">
        <f>IFERROR(VLOOKUP(B463,SAP!$A:$E,5,),"")</f>
        <v/>
      </c>
      <c r="K463" s="40" t="str">
        <f t="shared" si="3821"/>
        <v/>
      </c>
      <c r="L463" s="61" t="e">
        <f>IF(LEN('Описание предлагаемого товара'!#REF!)&gt;0,IFERROR('Описание предлагаемого товара'!#REF!*1,""),"")</f>
        <v>#REF!</v>
      </c>
      <c r="M463" s="39" t="str">
        <f>IFERROR(VLOOKUP(B463,SAP!$A:$E,2,),"")</f>
        <v/>
      </c>
      <c r="N463" s="41" t="str">
        <f t="shared" si="3957"/>
        <v/>
      </c>
      <c r="O463" s="39" t="str">
        <f t="shared" si="3808"/>
        <v/>
      </c>
      <c r="P463" s="36" t="e">
        <f>IF(LEN('Описание предлагаемого товара'!#REF!)&gt;0,'Описание предлагаемого товара'!#REF!,"")</f>
        <v>#REF!</v>
      </c>
      <c r="Q46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63" s="37" t="e">
        <f>IF(LEN('Описание предлагаемого товара'!#REF!)&gt;0,'Описание предлагаемого товара'!#REF!,"")</f>
        <v>#REF!</v>
      </c>
      <c r="S463" s="37" t="e">
        <f>IF(LEN('Описание предлагаемого товара'!#REF!)&gt;0,'Описание предлагаемого товара'!#REF!,"")</f>
        <v>#REF!</v>
      </c>
      <c r="T46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63" s="23" t="str">
        <f>IFERROR(VLOOKUP(CI463*1,Обработ.выгрузка_реестра_РФ!$A:$G,6,),"")</f>
        <v/>
      </c>
      <c r="V463" s="61" t="e">
        <f>IF(LEN('Описание предлагаемого товара'!#REF!)&gt;0,'Описание предлагаемого товара'!#REF!,"")</f>
        <v>#REF!</v>
      </c>
      <c r="W463" s="62" t="e">
        <f>IF(LEN('Описание предлагаемого товара'!#REF!)&gt;0,'Описание предлагаемого товара'!#REF!,"")</f>
        <v>#REF!</v>
      </c>
      <c r="X463" s="91" t="e">
        <f t="shared" ref="X463:Y463" si="4417">IFERROR(REPLACE(W463,FIND(CHAR(10),W463,1),1," "),W463)</f>
        <v>#REF!</v>
      </c>
      <c r="Y463" s="91" t="e">
        <f t="shared" si="4417"/>
        <v>#REF!</v>
      </c>
      <c r="Z463" s="91" t="e">
        <f t="shared" si="3823"/>
        <v>#REF!</v>
      </c>
      <c r="AA463" s="91" t="e">
        <f t="shared" si="3824"/>
        <v>#REF!</v>
      </c>
      <c r="AB463" s="91" t="e">
        <f t="shared" si="3825"/>
        <v>#REF!</v>
      </c>
      <c r="AC463" s="91" t="e">
        <f t="shared" ref="AC463:AF463" si="4418">IFERROR(REPLACE(AB463,FIND("  ",AB463,1),2," "),AB463)</f>
        <v>#REF!</v>
      </c>
      <c r="AD463" s="91" t="e">
        <f t="shared" si="4418"/>
        <v>#REF!</v>
      </c>
      <c r="AE463" s="91" t="e">
        <f t="shared" si="4418"/>
        <v>#REF!</v>
      </c>
      <c r="AF463" s="91" t="e">
        <f t="shared" si="4418"/>
        <v>#REF!</v>
      </c>
      <c r="AG463" s="23" t="str">
        <f>IFERROR(VLOOKUP(CI463*1,Обработ.выгрузка_реестра_РФ!$A:$G,4,),"")</f>
        <v/>
      </c>
      <c r="AH463" s="91" t="str">
        <f t="shared" ref="AH463:AI463" si="4419">IFERROR(REPLACE(AG463,FIND("-",AG463,1),1,"*"),AG463)</f>
        <v/>
      </c>
      <c r="AI463" s="91" t="str">
        <f t="shared" si="4419"/>
        <v/>
      </c>
      <c r="AJ463" s="27" t="str">
        <f t="shared" si="3923"/>
        <v/>
      </c>
      <c r="AK463" s="63" t="e">
        <f>IF(LEN('Описание предлагаемого товара'!#REF!)&gt;0,'Описание предлагаемого товара'!#REF!,"")</f>
        <v>#REF!</v>
      </c>
      <c r="AL463" s="91" t="e">
        <f t="shared" ref="AL463:AM463" si="4420">IFERROR(REPLACE(AK463,FIND(CHAR(10),AK463,1),1,""),AK463)</f>
        <v>#REF!</v>
      </c>
      <c r="AM463" s="91" t="e">
        <f t="shared" si="4420"/>
        <v>#REF!</v>
      </c>
      <c r="AN463" s="91" t="e">
        <f t="shared" ref="AN463:AR463" si="4421">IFERROR(REPLACE(AM463,FIND(" ",AM463,1),1,""),AM463)</f>
        <v>#REF!</v>
      </c>
      <c r="AO463" s="91" t="e">
        <f t="shared" si="4421"/>
        <v>#REF!</v>
      </c>
      <c r="AP463" s="91" t="e">
        <f t="shared" si="4421"/>
        <v>#REF!</v>
      </c>
      <c r="AQ463" s="91" t="e">
        <f t="shared" si="4421"/>
        <v>#REF!</v>
      </c>
      <c r="AR463" s="91" t="e">
        <f t="shared" si="4421"/>
        <v>#REF!</v>
      </c>
      <c r="AS463" s="91" t="e">
        <f t="shared" si="3830"/>
        <v>#REF!</v>
      </c>
      <c r="AT463" s="91" t="e">
        <f t="shared" si="3831"/>
        <v>#REF!</v>
      </c>
      <c r="AU463" s="32" t="e">
        <f t="shared" si="3814"/>
        <v>#REF!</v>
      </c>
      <c r="AV463" s="93" t="e">
        <f>'Описание предлагаемого товара'!#REF!</f>
        <v>#REF!</v>
      </c>
      <c r="AW463" s="91" t="e">
        <f>MIN(SEARCH({0,1,2,3,4,5,6,7,8,9},AV463&amp; "0123456789"))</f>
        <v>#REF!</v>
      </c>
      <c r="AX463" s="91" t="str">
        <f t="shared" si="3832"/>
        <v/>
      </c>
      <c r="AY463" s="91" t="str">
        <f t="shared" si="3833"/>
        <v/>
      </c>
      <c r="AZ463" s="91" t="str">
        <f t="shared" si="3834"/>
        <v/>
      </c>
      <c r="BA463" s="91" t="str">
        <f t="shared" si="3835"/>
        <v/>
      </c>
      <c r="BB463" s="91" t="str">
        <f t="shared" si="3836"/>
        <v/>
      </c>
      <c r="BC463" s="91" t="str">
        <f t="shared" si="3837"/>
        <v/>
      </c>
      <c r="BD463" s="91" t="str">
        <f t="shared" si="3838"/>
        <v/>
      </c>
      <c r="BE463" s="91" t="str">
        <f t="shared" si="3839"/>
        <v/>
      </c>
      <c r="BF463" s="91" t="str">
        <f t="shared" si="3840"/>
        <v/>
      </c>
      <c r="BG463" s="91" t="str">
        <f t="shared" si="3841"/>
        <v/>
      </c>
      <c r="BH463" s="91" t="str">
        <f t="shared" si="3842"/>
        <v/>
      </c>
      <c r="BI463" s="91" t="str">
        <f t="shared" si="3843"/>
        <v/>
      </c>
      <c r="BJ463" s="91" t="str">
        <f t="shared" si="3844"/>
        <v/>
      </c>
      <c r="BK463" s="91" t="str">
        <f t="shared" si="3845"/>
        <v/>
      </c>
      <c r="BL463" s="91" t="str">
        <f t="shared" si="3846"/>
        <v/>
      </c>
      <c r="BM463" s="91" t="str">
        <f t="shared" si="3847"/>
        <v/>
      </c>
      <c r="BN463" s="91" t="str">
        <f t="shared" si="3848"/>
        <v/>
      </c>
      <c r="BO463" s="91" t="str">
        <f t="shared" si="3849"/>
        <v/>
      </c>
      <c r="BP463" s="91" t="str">
        <f t="shared" si="3850"/>
        <v/>
      </c>
      <c r="BQ463" s="91" t="str">
        <f t="shared" si="3851"/>
        <v/>
      </c>
      <c r="BR463" s="91" t="str">
        <f t="shared" si="3852"/>
        <v/>
      </c>
      <c r="BS463" s="91" t="str">
        <f t="shared" si="3853"/>
        <v/>
      </c>
      <c r="BT463" s="91" t="str">
        <f t="shared" si="3854"/>
        <v/>
      </c>
      <c r="BU463" s="91" t="str">
        <f t="shared" si="3855"/>
        <v/>
      </c>
      <c r="BV463" s="91" t="str">
        <f t="shared" si="3856"/>
        <v/>
      </c>
      <c r="BW463" s="91" t="str">
        <f t="shared" si="3857"/>
        <v/>
      </c>
      <c r="BX463" s="91" t="str">
        <f t="shared" si="3858"/>
        <v/>
      </c>
      <c r="BY463" s="91" t="str">
        <f t="shared" si="3859"/>
        <v/>
      </c>
      <c r="BZ463" s="91" t="str">
        <f t="shared" si="3860"/>
        <v/>
      </c>
      <c r="CA463" s="91" t="str">
        <f t="shared" si="3861"/>
        <v/>
      </c>
      <c r="CB463" s="91" t="str">
        <f t="shared" si="3862"/>
        <v/>
      </c>
      <c r="CC463" s="91" t="str">
        <f t="shared" si="3863"/>
        <v/>
      </c>
      <c r="CD463" s="91" t="str">
        <f t="shared" si="3864"/>
        <v/>
      </c>
      <c r="CE463" s="91" t="str">
        <f t="shared" si="3865"/>
        <v/>
      </c>
      <c r="CF463" s="91" t="str">
        <f t="shared" si="3866"/>
        <v/>
      </c>
      <c r="CG463" s="91" t="str">
        <f t="shared" si="3867"/>
        <v/>
      </c>
      <c r="CH463" s="91" t="str">
        <f t="shared" si="3868"/>
        <v/>
      </c>
      <c r="CI463" s="91" t="str">
        <f t="shared" si="3869"/>
        <v>нет</v>
      </c>
      <c r="CJ463" s="63" t="e">
        <f>IF(LEN('Описание предлагаемого товара'!#REF!)&gt;0,'Описание предлагаемого товара'!#REF!,"")</f>
        <v>#REF!</v>
      </c>
      <c r="CK463" s="91" t="e">
        <f t="shared" ref="CK463:CL463" si="4422">IFERROR(REPLACE(CJ463,FIND(CHAR(10),CJ463,1),1,""),CJ463)</f>
        <v>#REF!</v>
      </c>
      <c r="CL463" s="91" t="e">
        <f t="shared" si="4422"/>
        <v>#REF!</v>
      </c>
      <c r="CM463" s="91" t="e">
        <f t="shared" si="3871"/>
        <v>#REF!</v>
      </c>
      <c r="CN463" s="91" t="e">
        <f t="shared" si="3872"/>
        <v>#REF!</v>
      </c>
      <c r="CO463" s="91" t="e">
        <f t="shared" si="3873"/>
        <v>#REF!</v>
      </c>
      <c r="CP463" s="90" t="e">
        <f>IF(AU463="Не указан реестровый номер (мера нац.режима Запрет)","",IF(CI463="нет","",IF(CU463="да","исключение(не смотрим баллы)",IFERROR(IF(CI463*1&gt;0,IFERROR(IF(VLOOKUP(CI463*1,Обработ.выгрузка_реестра_РФ!$A:$G,7,)=0,"Баллы не установлены",VLOOKUP(CI463*1,Обработ.выгрузка_реестра_РФ!$A:$G,7,)),IF(LEN(CI463)&gt;14,"","нет номера в реестре РФ")),""),IF(LEN(CI463)=0,"","Некорректный реестровый номер")))))</f>
        <v>#REF!</v>
      </c>
      <c r="CQ463" s="33" t="e">
        <f>IF(LEN(C463)&gt;0,IFERROR(IF(LEN(H463)&gt;0,IF(LEN(VLOOKUP(H463,'исключения(не_смотрим_баллы)'!$A:$C,1,))&gt;0,"да","нет"),"не введен ОКПД2"),"нет"),"")</f>
        <v>#REF!</v>
      </c>
      <c r="CR463" s="33" t="e">
        <f ca="1">IF(CQ463="да",IF(TODAY()&lt;VLOOKUP(H463,'исключения(не_смотрим_баллы)'!$A:$C,3,),"да","нет"),"")</f>
        <v>#REF!</v>
      </c>
      <c r="CS463" s="33" t="str">
        <f>IFERROR(IF(CQ463="да",IF(VLOOKUP(CI463*1,Обработ.выгрузка_реестра_РФ!$A:$G,2,)&lt;VLOOKUP(H463,'исключения(не_смотрим_баллы)'!$A:$C,2,),"да","нет"),""),"")</f>
        <v/>
      </c>
      <c r="CT463" s="24"/>
      <c r="CU463" s="33" t="e">
        <f t="shared" si="3885"/>
        <v>#REF!</v>
      </c>
      <c r="CV463" s="91" t="e">
        <f t="shared" si="3886"/>
        <v>#REF!</v>
      </c>
      <c r="CW463" s="27" t="e">
        <f t="shared" si="3887"/>
        <v>#REF!</v>
      </c>
      <c r="CX463" s="26" t="e">
        <f t="shared" si="3816"/>
        <v>#REF!</v>
      </c>
      <c r="CY463" s="64" t="e">
        <f>IF(LEN('Описание предлагаемого товара'!#REF!)&gt;0,'Описание предлагаемого товара'!#REF!,"")</f>
        <v>#REF!</v>
      </c>
      <c r="CZ463" s="95" t="e">
        <f t="shared" si="3874"/>
        <v>#REF!</v>
      </c>
      <c r="DA463" s="95" t="e">
        <f t="shared" ref="DA463" si="4423">IFERROR(REPLACE(CZ463,FIND(" ",CZ463,1),1,""),CZ463)</f>
        <v>#REF!</v>
      </c>
      <c r="DB463" s="95" t="e">
        <f t="shared" si="3818"/>
        <v>#REF!</v>
      </c>
      <c r="DC463" s="95" t="e">
        <f t="shared" ref="DC463:DD463" si="4424">IFERROR(REPLACE(DB463,FIND("г.",DB463,1),2,""),DB463)</f>
        <v>#REF!</v>
      </c>
      <c r="DD463" s="95" t="e">
        <f t="shared" si="4424"/>
        <v>#REF!</v>
      </c>
      <c r="DE463" s="95" t="e">
        <f t="shared" ref="DE463:DF463" si="4425">IFERROR(REPLACE(DD463,FIND("г",DD463,1),1,""),DD463)</f>
        <v>#REF!</v>
      </c>
      <c r="DF463" s="95" t="e">
        <f t="shared" si="4425"/>
        <v>#REF!</v>
      </c>
      <c r="DG463" s="95" t="e">
        <f t="shared" si="3891"/>
        <v>#REF!</v>
      </c>
      <c r="DH463" s="25" t="str">
        <f>IFERROR(VLOOKUP(CI463*1,Обработ.выгрузка_реестра_РФ!$A:$G,5,),"")</f>
        <v/>
      </c>
      <c r="DI463" s="27" t="str">
        <f t="shared" si="3901"/>
        <v/>
      </c>
      <c r="DJ463" s="27" t="str">
        <f t="shared" ca="1" si="3878"/>
        <v/>
      </c>
      <c r="DK463" s="63" t="e">
        <f>IF(LEN('Описание предлагаемого товара'!#REF!)&gt;0,'Описание предлагаемого товара'!#REF!,"")</f>
        <v>#REF!</v>
      </c>
      <c r="DL463" s="63" t="e">
        <f>IF(LEN('Описание предлагаемого товара'!#REF!)&gt;0,'Описание предлагаемого товара'!#REF!,"")</f>
        <v>#REF!</v>
      </c>
      <c r="DM463" s="32"/>
    </row>
    <row r="464" spans="1:117" ht="48.75" customHeight="1" x14ac:dyDescent="0.25">
      <c r="A464" s="61" t="e">
        <f>IF(LEN('Описание предлагаемого товара'!#REF!)&gt;0,'Описание предлагаемого товара'!#REF!,"")</f>
        <v>#REF!</v>
      </c>
      <c r="B464" s="65" t="e">
        <f>IF(LEN('Описание предлагаемого товара'!#REF!)&gt;0,'Описание предлагаемого товара'!#REF!,"")</f>
        <v>#REF!</v>
      </c>
      <c r="C464" s="61" t="e">
        <f>IF(LEN('Описание предлагаемого товара'!#REF!)&gt;0,'Описание предлагаемого товара'!#REF!,"")</f>
        <v>#REF!</v>
      </c>
      <c r="D464" s="61" t="e">
        <f>IF(LEN('Описание предлагаемого товара'!#REF!)&gt;0,'Описание предлагаемого товара'!#REF!,"")</f>
        <v>#REF!</v>
      </c>
      <c r="E464" s="61" t="e">
        <f>IF(LEN('Описание предлагаемого товара'!#REF!)&gt;0,'Описание предлагаемого товара'!#REF!,"")</f>
        <v>#REF!</v>
      </c>
      <c r="F464" s="61" t="e">
        <f>IF(LEN('Описание предлагаемого товара'!#REF!)&gt;0,'Описание предлагаемого товара'!#REF!,"")</f>
        <v>#REF!</v>
      </c>
      <c r="G464" s="61" t="e">
        <f>IF(LEN('Описание предлагаемого товара'!#REF!)&gt;0,'Описание предлагаемого товара'!#REF!,"")</f>
        <v>#REF!</v>
      </c>
      <c r="H464" s="61" t="e">
        <f>IF(LEN('Описание предлагаемого товара'!#REF!)&gt;0,'Описание предлагаемого товара'!#REF!,"")</f>
        <v>#REF!</v>
      </c>
      <c r="I464" s="61" t="e">
        <f>IF(LEN('Описание предлагаемого товара'!#REF!)&gt;0,'Описание предлагаемого товара'!#REF!,"")</f>
        <v>#REF!</v>
      </c>
      <c r="J464" s="38" t="str">
        <f>IFERROR(VLOOKUP(B464,SAP!$A:$E,5,),"")</f>
        <v/>
      </c>
      <c r="K464" s="40" t="str">
        <f t="shared" si="3821"/>
        <v/>
      </c>
      <c r="L464" s="61" t="e">
        <f>IF(LEN('Описание предлагаемого товара'!#REF!)&gt;0,IFERROR('Описание предлагаемого товара'!#REF!*1,""),"")</f>
        <v>#REF!</v>
      </c>
      <c r="M464" s="39" t="str">
        <f>IFERROR(VLOOKUP(B464,SAP!$A:$E,2,),"")</f>
        <v/>
      </c>
      <c r="N464" s="41" t="str">
        <f t="shared" si="3957"/>
        <v/>
      </c>
      <c r="O464" s="39" t="str">
        <f t="shared" si="3808"/>
        <v/>
      </c>
      <c r="P464" s="36" t="e">
        <f>IF(LEN('Описание предлагаемого товара'!#REF!)&gt;0,'Описание предлагаемого товара'!#REF!,"")</f>
        <v>#REF!</v>
      </c>
      <c r="Q46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64" s="37" t="e">
        <f>IF(LEN('Описание предлагаемого товара'!#REF!)&gt;0,'Описание предлагаемого товара'!#REF!,"")</f>
        <v>#REF!</v>
      </c>
      <c r="S464" s="37" t="e">
        <f>IF(LEN('Описание предлагаемого товара'!#REF!)&gt;0,'Описание предлагаемого товара'!#REF!,"")</f>
        <v>#REF!</v>
      </c>
      <c r="T46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64" s="23" t="str">
        <f>IFERROR(VLOOKUP(CI464*1,Обработ.выгрузка_реестра_РФ!$A:$G,6,),"")</f>
        <v/>
      </c>
      <c r="V464" s="61" t="e">
        <f>IF(LEN('Описание предлагаемого товара'!#REF!)&gt;0,'Описание предлагаемого товара'!#REF!,"")</f>
        <v>#REF!</v>
      </c>
      <c r="W464" s="62" t="e">
        <f>IF(LEN('Описание предлагаемого товара'!#REF!)&gt;0,'Описание предлагаемого товара'!#REF!,"")</f>
        <v>#REF!</v>
      </c>
      <c r="X464" s="91" t="e">
        <f t="shared" ref="X464:Y464" si="4426">IFERROR(REPLACE(W464,FIND(CHAR(10),W464,1),1," "),W464)</f>
        <v>#REF!</v>
      </c>
      <c r="Y464" s="91" t="e">
        <f t="shared" si="4426"/>
        <v>#REF!</v>
      </c>
      <c r="Z464" s="91" t="e">
        <f t="shared" si="3823"/>
        <v>#REF!</v>
      </c>
      <c r="AA464" s="91" t="e">
        <f t="shared" si="3824"/>
        <v>#REF!</v>
      </c>
      <c r="AB464" s="91" t="e">
        <f t="shared" si="3825"/>
        <v>#REF!</v>
      </c>
      <c r="AC464" s="91" t="e">
        <f t="shared" ref="AC464:AF464" si="4427">IFERROR(REPLACE(AB464,FIND("  ",AB464,1),2," "),AB464)</f>
        <v>#REF!</v>
      </c>
      <c r="AD464" s="91" t="e">
        <f t="shared" si="4427"/>
        <v>#REF!</v>
      </c>
      <c r="AE464" s="91" t="e">
        <f t="shared" si="4427"/>
        <v>#REF!</v>
      </c>
      <c r="AF464" s="91" t="e">
        <f t="shared" si="4427"/>
        <v>#REF!</v>
      </c>
      <c r="AG464" s="23" t="str">
        <f>IFERROR(VLOOKUP(CI464*1,Обработ.выгрузка_реестра_РФ!$A:$G,4,),"")</f>
        <v/>
      </c>
      <c r="AH464" s="91" t="str">
        <f t="shared" ref="AH464:AI464" si="4428">IFERROR(REPLACE(AG464,FIND("-",AG464,1),1,"*"),AG464)</f>
        <v/>
      </c>
      <c r="AI464" s="91" t="str">
        <f t="shared" si="4428"/>
        <v/>
      </c>
      <c r="AJ464" s="27" t="str">
        <f t="shared" si="3923"/>
        <v/>
      </c>
      <c r="AK464" s="63" t="e">
        <f>IF(LEN('Описание предлагаемого товара'!#REF!)&gt;0,'Описание предлагаемого товара'!#REF!,"")</f>
        <v>#REF!</v>
      </c>
      <c r="AL464" s="91" t="e">
        <f t="shared" ref="AL464:AM464" si="4429">IFERROR(REPLACE(AK464,FIND(CHAR(10),AK464,1),1,""),AK464)</f>
        <v>#REF!</v>
      </c>
      <c r="AM464" s="91" t="e">
        <f t="shared" si="4429"/>
        <v>#REF!</v>
      </c>
      <c r="AN464" s="91" t="e">
        <f t="shared" ref="AN464:AR464" si="4430">IFERROR(REPLACE(AM464,FIND(" ",AM464,1),1,""),AM464)</f>
        <v>#REF!</v>
      </c>
      <c r="AO464" s="91" t="e">
        <f t="shared" si="4430"/>
        <v>#REF!</v>
      </c>
      <c r="AP464" s="91" t="e">
        <f t="shared" si="4430"/>
        <v>#REF!</v>
      </c>
      <c r="AQ464" s="91" t="e">
        <f t="shared" si="4430"/>
        <v>#REF!</v>
      </c>
      <c r="AR464" s="91" t="e">
        <f t="shared" si="4430"/>
        <v>#REF!</v>
      </c>
      <c r="AS464" s="91" t="e">
        <f t="shared" si="3830"/>
        <v>#REF!</v>
      </c>
      <c r="AT464" s="91" t="e">
        <f t="shared" si="3831"/>
        <v>#REF!</v>
      </c>
      <c r="AU464" s="32" t="e">
        <f t="shared" si="3814"/>
        <v>#REF!</v>
      </c>
      <c r="AV464" s="93" t="e">
        <f>'Описание предлагаемого товара'!#REF!</f>
        <v>#REF!</v>
      </c>
      <c r="AW464" s="91" t="e">
        <f>MIN(SEARCH({0,1,2,3,4,5,6,7,8,9},AV464&amp; "0123456789"))</f>
        <v>#REF!</v>
      </c>
      <c r="AX464" s="91" t="str">
        <f t="shared" si="3832"/>
        <v/>
      </c>
      <c r="AY464" s="91" t="str">
        <f t="shared" si="3833"/>
        <v/>
      </c>
      <c r="AZ464" s="91" t="str">
        <f t="shared" si="3834"/>
        <v/>
      </c>
      <c r="BA464" s="91" t="str">
        <f t="shared" si="3835"/>
        <v/>
      </c>
      <c r="BB464" s="91" t="str">
        <f t="shared" si="3836"/>
        <v/>
      </c>
      <c r="BC464" s="91" t="str">
        <f t="shared" si="3837"/>
        <v/>
      </c>
      <c r="BD464" s="91" t="str">
        <f t="shared" si="3838"/>
        <v/>
      </c>
      <c r="BE464" s="91" t="str">
        <f t="shared" si="3839"/>
        <v/>
      </c>
      <c r="BF464" s="91" t="str">
        <f t="shared" si="3840"/>
        <v/>
      </c>
      <c r="BG464" s="91" t="str">
        <f t="shared" si="3841"/>
        <v/>
      </c>
      <c r="BH464" s="91" t="str">
        <f t="shared" si="3842"/>
        <v/>
      </c>
      <c r="BI464" s="91" t="str">
        <f t="shared" si="3843"/>
        <v/>
      </c>
      <c r="BJ464" s="91" t="str">
        <f t="shared" si="3844"/>
        <v/>
      </c>
      <c r="BK464" s="91" t="str">
        <f t="shared" si="3845"/>
        <v/>
      </c>
      <c r="BL464" s="91" t="str">
        <f t="shared" si="3846"/>
        <v/>
      </c>
      <c r="BM464" s="91" t="str">
        <f t="shared" si="3847"/>
        <v/>
      </c>
      <c r="BN464" s="91" t="str">
        <f t="shared" si="3848"/>
        <v/>
      </c>
      <c r="BO464" s="91" t="str">
        <f t="shared" si="3849"/>
        <v/>
      </c>
      <c r="BP464" s="91" t="str">
        <f t="shared" si="3850"/>
        <v/>
      </c>
      <c r="BQ464" s="91" t="str">
        <f t="shared" si="3851"/>
        <v/>
      </c>
      <c r="BR464" s="91" t="str">
        <f t="shared" si="3852"/>
        <v/>
      </c>
      <c r="BS464" s="91" t="str">
        <f t="shared" si="3853"/>
        <v/>
      </c>
      <c r="BT464" s="91" t="str">
        <f t="shared" si="3854"/>
        <v/>
      </c>
      <c r="BU464" s="91" t="str">
        <f t="shared" si="3855"/>
        <v/>
      </c>
      <c r="BV464" s="91" t="str">
        <f t="shared" si="3856"/>
        <v/>
      </c>
      <c r="BW464" s="91" t="str">
        <f t="shared" si="3857"/>
        <v/>
      </c>
      <c r="BX464" s="91" t="str">
        <f t="shared" si="3858"/>
        <v/>
      </c>
      <c r="BY464" s="91" t="str">
        <f t="shared" si="3859"/>
        <v/>
      </c>
      <c r="BZ464" s="91" t="str">
        <f t="shared" si="3860"/>
        <v/>
      </c>
      <c r="CA464" s="91" t="str">
        <f t="shared" si="3861"/>
        <v/>
      </c>
      <c r="CB464" s="91" t="str">
        <f t="shared" si="3862"/>
        <v/>
      </c>
      <c r="CC464" s="91" t="str">
        <f t="shared" si="3863"/>
        <v/>
      </c>
      <c r="CD464" s="91" t="str">
        <f t="shared" si="3864"/>
        <v/>
      </c>
      <c r="CE464" s="91" t="str">
        <f t="shared" si="3865"/>
        <v/>
      </c>
      <c r="CF464" s="91" t="str">
        <f t="shared" si="3866"/>
        <v/>
      </c>
      <c r="CG464" s="91" t="str">
        <f t="shared" si="3867"/>
        <v/>
      </c>
      <c r="CH464" s="91" t="str">
        <f t="shared" si="3868"/>
        <v/>
      </c>
      <c r="CI464" s="91" t="str">
        <f t="shared" si="3869"/>
        <v>нет</v>
      </c>
      <c r="CJ464" s="63" t="e">
        <f>IF(LEN('Описание предлагаемого товара'!#REF!)&gt;0,'Описание предлагаемого товара'!#REF!,"")</f>
        <v>#REF!</v>
      </c>
      <c r="CK464" s="91" t="e">
        <f t="shared" ref="CK464:CL464" si="4431">IFERROR(REPLACE(CJ464,FIND(CHAR(10),CJ464,1),1,""),CJ464)</f>
        <v>#REF!</v>
      </c>
      <c r="CL464" s="91" t="e">
        <f t="shared" si="4431"/>
        <v>#REF!</v>
      </c>
      <c r="CM464" s="91" t="e">
        <f t="shared" si="3871"/>
        <v>#REF!</v>
      </c>
      <c r="CN464" s="91" t="e">
        <f t="shared" si="3872"/>
        <v>#REF!</v>
      </c>
      <c r="CO464" s="91" t="e">
        <f t="shared" si="3873"/>
        <v>#REF!</v>
      </c>
      <c r="CP464" s="90" t="e">
        <f>IF(AU464="Не указан реестровый номер (мера нац.режима Запрет)","",IF(CI464="нет","",IF(CU464="да","исключение(не смотрим баллы)",IFERROR(IF(CI464*1&gt;0,IFERROR(IF(VLOOKUP(CI464*1,Обработ.выгрузка_реестра_РФ!$A:$G,7,)=0,"Баллы не установлены",VLOOKUP(CI464*1,Обработ.выгрузка_реестра_РФ!$A:$G,7,)),IF(LEN(CI464)&gt;14,"","нет номера в реестре РФ")),""),IF(LEN(CI464)=0,"","Некорректный реестровый номер")))))</f>
        <v>#REF!</v>
      </c>
      <c r="CQ464" s="33" t="e">
        <f>IF(LEN(C464)&gt;0,IFERROR(IF(LEN(H464)&gt;0,IF(LEN(VLOOKUP(H464,'исключения(не_смотрим_баллы)'!$A:$C,1,))&gt;0,"да","нет"),"не введен ОКПД2"),"нет"),"")</f>
        <v>#REF!</v>
      </c>
      <c r="CR464" s="33" t="e">
        <f ca="1">IF(CQ464="да",IF(TODAY()&lt;VLOOKUP(H464,'исключения(не_смотрим_баллы)'!$A:$C,3,),"да","нет"),"")</f>
        <v>#REF!</v>
      </c>
      <c r="CS464" s="33" t="str">
        <f>IFERROR(IF(CQ464="да",IF(VLOOKUP(CI464*1,Обработ.выгрузка_реестра_РФ!$A:$G,2,)&lt;VLOOKUP(H464,'исключения(не_смотрим_баллы)'!$A:$C,2,),"да","нет"),""),"")</f>
        <v/>
      </c>
      <c r="CT464" s="24"/>
      <c r="CU464" s="33" t="e">
        <f t="shared" si="3885"/>
        <v>#REF!</v>
      </c>
      <c r="CV464" s="91" t="e">
        <f t="shared" si="3886"/>
        <v>#REF!</v>
      </c>
      <c r="CW464" s="27" t="e">
        <f t="shared" si="3887"/>
        <v>#REF!</v>
      </c>
      <c r="CX464" s="26" t="e">
        <f t="shared" si="3816"/>
        <v>#REF!</v>
      </c>
      <c r="CY464" s="64" t="e">
        <f>IF(LEN('Описание предлагаемого товара'!#REF!)&gt;0,'Описание предлагаемого товара'!#REF!,"")</f>
        <v>#REF!</v>
      </c>
      <c r="CZ464" s="95" t="e">
        <f t="shared" si="3874"/>
        <v>#REF!</v>
      </c>
      <c r="DA464" s="95" t="e">
        <f t="shared" ref="DA464" si="4432">IFERROR(REPLACE(CZ464,FIND(" ",CZ464,1),1,""),CZ464)</f>
        <v>#REF!</v>
      </c>
      <c r="DB464" s="95" t="e">
        <f t="shared" si="3818"/>
        <v>#REF!</v>
      </c>
      <c r="DC464" s="95" t="e">
        <f t="shared" ref="DC464:DD464" si="4433">IFERROR(REPLACE(DB464,FIND("г.",DB464,1),2,""),DB464)</f>
        <v>#REF!</v>
      </c>
      <c r="DD464" s="95" t="e">
        <f t="shared" si="4433"/>
        <v>#REF!</v>
      </c>
      <c r="DE464" s="95" t="e">
        <f t="shared" ref="DE464:DF464" si="4434">IFERROR(REPLACE(DD464,FIND("г",DD464,1),1,""),DD464)</f>
        <v>#REF!</v>
      </c>
      <c r="DF464" s="95" t="e">
        <f t="shared" si="4434"/>
        <v>#REF!</v>
      </c>
      <c r="DG464" s="95" t="e">
        <f t="shared" si="3891"/>
        <v>#REF!</v>
      </c>
      <c r="DH464" s="25" t="str">
        <f>IFERROR(VLOOKUP(CI464*1,Обработ.выгрузка_реестра_РФ!$A:$G,5,),"")</f>
        <v/>
      </c>
      <c r="DI464" s="27" t="str">
        <f t="shared" si="3901"/>
        <v/>
      </c>
      <c r="DJ464" s="27" t="str">
        <f t="shared" ca="1" si="3878"/>
        <v/>
      </c>
      <c r="DK464" s="63" t="e">
        <f>IF(LEN('Описание предлагаемого товара'!#REF!)&gt;0,'Описание предлагаемого товара'!#REF!,"")</f>
        <v>#REF!</v>
      </c>
      <c r="DL464" s="63" t="e">
        <f>IF(LEN('Описание предлагаемого товара'!#REF!)&gt;0,'Описание предлагаемого товара'!#REF!,"")</f>
        <v>#REF!</v>
      </c>
      <c r="DM464" s="32"/>
    </row>
    <row r="465" spans="1:117" ht="48.75" customHeight="1" x14ac:dyDescent="0.25">
      <c r="A465" s="61" t="e">
        <f>IF(LEN('Описание предлагаемого товара'!#REF!)&gt;0,'Описание предлагаемого товара'!#REF!,"")</f>
        <v>#REF!</v>
      </c>
      <c r="B465" s="65" t="e">
        <f>IF(LEN('Описание предлагаемого товара'!#REF!)&gt;0,'Описание предлагаемого товара'!#REF!,"")</f>
        <v>#REF!</v>
      </c>
      <c r="C465" s="61" t="e">
        <f>IF(LEN('Описание предлагаемого товара'!#REF!)&gt;0,'Описание предлагаемого товара'!#REF!,"")</f>
        <v>#REF!</v>
      </c>
      <c r="D465" s="61" t="e">
        <f>IF(LEN('Описание предлагаемого товара'!#REF!)&gt;0,'Описание предлагаемого товара'!#REF!,"")</f>
        <v>#REF!</v>
      </c>
      <c r="E465" s="61" t="e">
        <f>IF(LEN('Описание предлагаемого товара'!#REF!)&gt;0,'Описание предлагаемого товара'!#REF!,"")</f>
        <v>#REF!</v>
      </c>
      <c r="F465" s="61" t="e">
        <f>IF(LEN('Описание предлагаемого товара'!#REF!)&gt;0,'Описание предлагаемого товара'!#REF!,"")</f>
        <v>#REF!</v>
      </c>
      <c r="G465" s="61" t="e">
        <f>IF(LEN('Описание предлагаемого товара'!#REF!)&gt;0,'Описание предлагаемого товара'!#REF!,"")</f>
        <v>#REF!</v>
      </c>
      <c r="H465" s="61" t="e">
        <f>IF(LEN('Описание предлагаемого товара'!#REF!)&gt;0,'Описание предлагаемого товара'!#REF!,"")</f>
        <v>#REF!</v>
      </c>
      <c r="I465" s="61" t="e">
        <f>IF(LEN('Описание предлагаемого товара'!#REF!)&gt;0,'Описание предлагаемого товара'!#REF!,"")</f>
        <v>#REF!</v>
      </c>
      <c r="J465" s="38" t="str">
        <f>IFERROR(VLOOKUP(B465,SAP!$A:$E,5,),"")</f>
        <v/>
      </c>
      <c r="K465" s="40" t="str">
        <f t="shared" si="3821"/>
        <v/>
      </c>
      <c r="L465" s="61" t="e">
        <f>IF(LEN('Описание предлагаемого товара'!#REF!)&gt;0,IFERROR('Описание предлагаемого товара'!#REF!*1,""),"")</f>
        <v>#REF!</v>
      </c>
      <c r="M465" s="39" t="str">
        <f>IFERROR(VLOOKUP(B465,SAP!$A:$E,2,),"")</f>
        <v/>
      </c>
      <c r="N465" s="41" t="str">
        <f t="shared" si="3957"/>
        <v/>
      </c>
      <c r="O465" s="39" t="str">
        <f t="shared" si="3808"/>
        <v/>
      </c>
      <c r="P465" s="36" t="e">
        <f>IF(LEN('Описание предлагаемого товара'!#REF!)&gt;0,'Описание предлагаемого товара'!#REF!,"")</f>
        <v>#REF!</v>
      </c>
      <c r="Q46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65" s="37" t="e">
        <f>IF(LEN('Описание предлагаемого товара'!#REF!)&gt;0,'Описание предлагаемого товара'!#REF!,"")</f>
        <v>#REF!</v>
      </c>
      <c r="S465" s="37" t="e">
        <f>IF(LEN('Описание предлагаемого товара'!#REF!)&gt;0,'Описание предлагаемого товара'!#REF!,"")</f>
        <v>#REF!</v>
      </c>
      <c r="T46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65" s="23" t="str">
        <f>IFERROR(VLOOKUP(CI465*1,Обработ.выгрузка_реестра_РФ!$A:$G,6,),"")</f>
        <v/>
      </c>
      <c r="V465" s="61" t="e">
        <f>IF(LEN('Описание предлагаемого товара'!#REF!)&gt;0,'Описание предлагаемого товара'!#REF!,"")</f>
        <v>#REF!</v>
      </c>
      <c r="W465" s="62" t="e">
        <f>IF(LEN('Описание предлагаемого товара'!#REF!)&gt;0,'Описание предлагаемого товара'!#REF!,"")</f>
        <v>#REF!</v>
      </c>
      <c r="X465" s="91" t="e">
        <f t="shared" ref="X465:Y465" si="4435">IFERROR(REPLACE(W465,FIND(CHAR(10),W465,1),1," "),W465)</f>
        <v>#REF!</v>
      </c>
      <c r="Y465" s="91" t="e">
        <f t="shared" si="4435"/>
        <v>#REF!</v>
      </c>
      <c r="Z465" s="91" t="e">
        <f t="shared" si="3823"/>
        <v>#REF!</v>
      </c>
      <c r="AA465" s="91" t="e">
        <f t="shared" si="3824"/>
        <v>#REF!</v>
      </c>
      <c r="AB465" s="91" t="e">
        <f t="shared" si="3825"/>
        <v>#REF!</v>
      </c>
      <c r="AC465" s="91" t="e">
        <f t="shared" ref="AC465:AF465" si="4436">IFERROR(REPLACE(AB465,FIND("  ",AB465,1),2," "),AB465)</f>
        <v>#REF!</v>
      </c>
      <c r="AD465" s="91" t="e">
        <f t="shared" si="4436"/>
        <v>#REF!</v>
      </c>
      <c r="AE465" s="91" t="e">
        <f t="shared" si="4436"/>
        <v>#REF!</v>
      </c>
      <c r="AF465" s="91" t="e">
        <f t="shared" si="4436"/>
        <v>#REF!</v>
      </c>
      <c r="AG465" s="23" t="str">
        <f>IFERROR(VLOOKUP(CI465*1,Обработ.выгрузка_реестра_РФ!$A:$G,4,),"")</f>
        <v/>
      </c>
      <c r="AH465" s="91" t="str">
        <f t="shared" ref="AH465:AI465" si="4437">IFERROR(REPLACE(AG465,FIND("-",AG465,1),1,"*"),AG465)</f>
        <v/>
      </c>
      <c r="AI465" s="91" t="str">
        <f t="shared" si="4437"/>
        <v/>
      </c>
      <c r="AJ465" s="27" t="str">
        <f t="shared" si="3923"/>
        <v/>
      </c>
      <c r="AK465" s="63" t="e">
        <f>IF(LEN('Описание предлагаемого товара'!#REF!)&gt;0,'Описание предлагаемого товара'!#REF!,"")</f>
        <v>#REF!</v>
      </c>
      <c r="AL465" s="91" t="e">
        <f t="shared" ref="AL465:AM465" si="4438">IFERROR(REPLACE(AK465,FIND(CHAR(10),AK465,1),1,""),AK465)</f>
        <v>#REF!</v>
      </c>
      <c r="AM465" s="91" t="e">
        <f t="shared" si="4438"/>
        <v>#REF!</v>
      </c>
      <c r="AN465" s="91" t="e">
        <f t="shared" ref="AN465:AR465" si="4439">IFERROR(REPLACE(AM465,FIND(" ",AM465,1),1,""),AM465)</f>
        <v>#REF!</v>
      </c>
      <c r="AO465" s="91" t="e">
        <f t="shared" si="4439"/>
        <v>#REF!</v>
      </c>
      <c r="AP465" s="91" t="e">
        <f t="shared" si="4439"/>
        <v>#REF!</v>
      </c>
      <c r="AQ465" s="91" t="e">
        <f t="shared" si="4439"/>
        <v>#REF!</v>
      </c>
      <c r="AR465" s="91" t="e">
        <f t="shared" si="4439"/>
        <v>#REF!</v>
      </c>
      <c r="AS465" s="91" t="e">
        <f t="shared" si="3830"/>
        <v>#REF!</v>
      </c>
      <c r="AT465" s="91" t="e">
        <f t="shared" si="3831"/>
        <v>#REF!</v>
      </c>
      <c r="AU465" s="32" t="e">
        <f t="shared" si="3814"/>
        <v>#REF!</v>
      </c>
      <c r="AV465" s="93" t="e">
        <f>'Описание предлагаемого товара'!#REF!</f>
        <v>#REF!</v>
      </c>
      <c r="AW465" s="91" t="e">
        <f>MIN(SEARCH({0,1,2,3,4,5,6,7,8,9},AV465&amp; "0123456789"))</f>
        <v>#REF!</v>
      </c>
      <c r="AX465" s="91" t="str">
        <f t="shared" si="3832"/>
        <v/>
      </c>
      <c r="AY465" s="91" t="str">
        <f t="shared" si="3833"/>
        <v/>
      </c>
      <c r="AZ465" s="91" t="str">
        <f t="shared" si="3834"/>
        <v/>
      </c>
      <c r="BA465" s="91" t="str">
        <f t="shared" si="3835"/>
        <v/>
      </c>
      <c r="BB465" s="91" t="str">
        <f t="shared" si="3836"/>
        <v/>
      </c>
      <c r="BC465" s="91" t="str">
        <f t="shared" si="3837"/>
        <v/>
      </c>
      <c r="BD465" s="91" t="str">
        <f t="shared" si="3838"/>
        <v/>
      </c>
      <c r="BE465" s="91" t="str">
        <f t="shared" si="3839"/>
        <v/>
      </c>
      <c r="BF465" s="91" t="str">
        <f t="shared" si="3840"/>
        <v/>
      </c>
      <c r="BG465" s="91" t="str">
        <f t="shared" si="3841"/>
        <v/>
      </c>
      <c r="BH465" s="91" t="str">
        <f t="shared" si="3842"/>
        <v/>
      </c>
      <c r="BI465" s="91" t="str">
        <f t="shared" si="3843"/>
        <v/>
      </c>
      <c r="BJ465" s="91" t="str">
        <f t="shared" si="3844"/>
        <v/>
      </c>
      <c r="BK465" s="91" t="str">
        <f t="shared" si="3845"/>
        <v/>
      </c>
      <c r="BL465" s="91" t="str">
        <f t="shared" si="3846"/>
        <v/>
      </c>
      <c r="BM465" s="91" t="str">
        <f t="shared" si="3847"/>
        <v/>
      </c>
      <c r="BN465" s="91" t="str">
        <f t="shared" si="3848"/>
        <v/>
      </c>
      <c r="BO465" s="91" t="str">
        <f t="shared" si="3849"/>
        <v/>
      </c>
      <c r="BP465" s="91" t="str">
        <f t="shared" si="3850"/>
        <v/>
      </c>
      <c r="BQ465" s="91" t="str">
        <f t="shared" si="3851"/>
        <v/>
      </c>
      <c r="BR465" s="91" t="str">
        <f t="shared" si="3852"/>
        <v/>
      </c>
      <c r="BS465" s="91" t="str">
        <f t="shared" si="3853"/>
        <v/>
      </c>
      <c r="BT465" s="91" t="str">
        <f t="shared" si="3854"/>
        <v/>
      </c>
      <c r="BU465" s="91" t="str">
        <f t="shared" si="3855"/>
        <v/>
      </c>
      <c r="BV465" s="91" t="str">
        <f t="shared" si="3856"/>
        <v/>
      </c>
      <c r="BW465" s="91" t="str">
        <f t="shared" si="3857"/>
        <v/>
      </c>
      <c r="BX465" s="91" t="str">
        <f t="shared" si="3858"/>
        <v/>
      </c>
      <c r="BY465" s="91" t="str">
        <f t="shared" si="3859"/>
        <v/>
      </c>
      <c r="BZ465" s="91" t="str">
        <f t="shared" si="3860"/>
        <v/>
      </c>
      <c r="CA465" s="91" t="str">
        <f t="shared" si="3861"/>
        <v/>
      </c>
      <c r="CB465" s="91" t="str">
        <f t="shared" si="3862"/>
        <v/>
      </c>
      <c r="CC465" s="91" t="str">
        <f t="shared" si="3863"/>
        <v/>
      </c>
      <c r="CD465" s="91" t="str">
        <f t="shared" si="3864"/>
        <v/>
      </c>
      <c r="CE465" s="91" t="str">
        <f t="shared" si="3865"/>
        <v/>
      </c>
      <c r="CF465" s="91" t="str">
        <f t="shared" si="3866"/>
        <v/>
      </c>
      <c r="CG465" s="91" t="str">
        <f t="shared" si="3867"/>
        <v/>
      </c>
      <c r="CH465" s="91" t="str">
        <f t="shared" si="3868"/>
        <v/>
      </c>
      <c r="CI465" s="91" t="str">
        <f t="shared" si="3869"/>
        <v>нет</v>
      </c>
      <c r="CJ465" s="63" t="e">
        <f>IF(LEN('Описание предлагаемого товара'!#REF!)&gt;0,'Описание предлагаемого товара'!#REF!,"")</f>
        <v>#REF!</v>
      </c>
      <c r="CK465" s="91" t="e">
        <f t="shared" ref="CK465:CL465" si="4440">IFERROR(REPLACE(CJ465,FIND(CHAR(10),CJ465,1),1,""),CJ465)</f>
        <v>#REF!</v>
      </c>
      <c r="CL465" s="91" t="e">
        <f t="shared" si="4440"/>
        <v>#REF!</v>
      </c>
      <c r="CM465" s="91" t="e">
        <f t="shared" si="3871"/>
        <v>#REF!</v>
      </c>
      <c r="CN465" s="91" t="e">
        <f t="shared" si="3872"/>
        <v>#REF!</v>
      </c>
      <c r="CO465" s="91" t="e">
        <f t="shared" si="3873"/>
        <v>#REF!</v>
      </c>
      <c r="CP465" s="90" t="e">
        <f>IF(AU465="Не указан реестровый номер (мера нац.режима Запрет)","",IF(CI465="нет","",IF(CU465="да","исключение(не смотрим баллы)",IFERROR(IF(CI465*1&gt;0,IFERROR(IF(VLOOKUP(CI465*1,Обработ.выгрузка_реестра_РФ!$A:$G,7,)=0,"Баллы не установлены",VLOOKUP(CI465*1,Обработ.выгрузка_реестра_РФ!$A:$G,7,)),IF(LEN(CI465)&gt;14,"","нет номера в реестре РФ")),""),IF(LEN(CI465)=0,"","Некорректный реестровый номер")))))</f>
        <v>#REF!</v>
      </c>
      <c r="CQ465" s="33" t="e">
        <f>IF(LEN(C465)&gt;0,IFERROR(IF(LEN(H465)&gt;0,IF(LEN(VLOOKUP(H465,'исключения(не_смотрим_баллы)'!$A:$C,1,))&gt;0,"да","нет"),"не введен ОКПД2"),"нет"),"")</f>
        <v>#REF!</v>
      </c>
      <c r="CR465" s="33" t="e">
        <f ca="1">IF(CQ465="да",IF(TODAY()&lt;VLOOKUP(H465,'исключения(не_смотрим_баллы)'!$A:$C,3,),"да","нет"),"")</f>
        <v>#REF!</v>
      </c>
      <c r="CS465" s="33" t="str">
        <f>IFERROR(IF(CQ465="да",IF(VLOOKUP(CI465*1,Обработ.выгрузка_реестра_РФ!$A:$G,2,)&lt;VLOOKUP(H465,'исключения(не_смотрим_баллы)'!$A:$C,2,),"да","нет"),""),"")</f>
        <v/>
      </c>
      <c r="CT465" s="24"/>
      <c r="CU465" s="33" t="e">
        <f t="shared" si="3885"/>
        <v>#REF!</v>
      </c>
      <c r="CV465" s="91" t="e">
        <f t="shared" si="3886"/>
        <v>#REF!</v>
      </c>
      <c r="CW465" s="27" t="e">
        <f t="shared" si="3887"/>
        <v>#REF!</v>
      </c>
      <c r="CX465" s="26" t="e">
        <f t="shared" si="3816"/>
        <v>#REF!</v>
      </c>
      <c r="CY465" s="64" t="e">
        <f>IF(LEN('Описание предлагаемого товара'!#REF!)&gt;0,'Описание предлагаемого товара'!#REF!,"")</f>
        <v>#REF!</v>
      </c>
      <c r="CZ465" s="95" t="e">
        <f t="shared" si="3874"/>
        <v>#REF!</v>
      </c>
      <c r="DA465" s="95" t="e">
        <f t="shared" ref="DA465" si="4441">IFERROR(REPLACE(CZ465,FIND(" ",CZ465,1),1,""),CZ465)</f>
        <v>#REF!</v>
      </c>
      <c r="DB465" s="95" t="e">
        <f t="shared" si="3818"/>
        <v>#REF!</v>
      </c>
      <c r="DC465" s="95" t="e">
        <f t="shared" ref="DC465:DD465" si="4442">IFERROR(REPLACE(DB465,FIND("г.",DB465,1),2,""),DB465)</f>
        <v>#REF!</v>
      </c>
      <c r="DD465" s="95" t="e">
        <f t="shared" si="4442"/>
        <v>#REF!</v>
      </c>
      <c r="DE465" s="95" t="e">
        <f t="shared" ref="DE465:DF465" si="4443">IFERROR(REPLACE(DD465,FIND("г",DD465,1),1,""),DD465)</f>
        <v>#REF!</v>
      </c>
      <c r="DF465" s="95" t="e">
        <f t="shared" si="4443"/>
        <v>#REF!</v>
      </c>
      <c r="DG465" s="95" t="e">
        <f t="shared" si="3891"/>
        <v>#REF!</v>
      </c>
      <c r="DH465" s="25" t="str">
        <f>IFERROR(VLOOKUP(CI465*1,Обработ.выгрузка_реестра_РФ!$A:$G,5,),"")</f>
        <v/>
      </c>
      <c r="DI465" s="27" t="str">
        <f t="shared" si="3901"/>
        <v/>
      </c>
      <c r="DJ465" s="27" t="str">
        <f t="shared" ca="1" si="3878"/>
        <v/>
      </c>
      <c r="DK465" s="63" t="e">
        <f>IF(LEN('Описание предлагаемого товара'!#REF!)&gt;0,'Описание предлагаемого товара'!#REF!,"")</f>
        <v>#REF!</v>
      </c>
      <c r="DL465" s="63" t="e">
        <f>IF(LEN('Описание предлагаемого товара'!#REF!)&gt;0,'Описание предлагаемого товара'!#REF!,"")</f>
        <v>#REF!</v>
      </c>
      <c r="DM465" s="32"/>
    </row>
    <row r="466" spans="1:117" ht="48.75" customHeight="1" x14ac:dyDescent="0.25">
      <c r="A466" s="61" t="e">
        <f>IF(LEN('Описание предлагаемого товара'!#REF!)&gt;0,'Описание предлагаемого товара'!#REF!,"")</f>
        <v>#REF!</v>
      </c>
      <c r="B466" s="65" t="e">
        <f>IF(LEN('Описание предлагаемого товара'!#REF!)&gt;0,'Описание предлагаемого товара'!#REF!,"")</f>
        <v>#REF!</v>
      </c>
      <c r="C466" s="61" t="e">
        <f>IF(LEN('Описание предлагаемого товара'!#REF!)&gt;0,'Описание предлагаемого товара'!#REF!,"")</f>
        <v>#REF!</v>
      </c>
      <c r="D466" s="61" t="e">
        <f>IF(LEN('Описание предлагаемого товара'!#REF!)&gt;0,'Описание предлагаемого товара'!#REF!,"")</f>
        <v>#REF!</v>
      </c>
      <c r="E466" s="61" t="e">
        <f>IF(LEN('Описание предлагаемого товара'!#REF!)&gt;0,'Описание предлагаемого товара'!#REF!,"")</f>
        <v>#REF!</v>
      </c>
      <c r="F466" s="61" t="e">
        <f>IF(LEN('Описание предлагаемого товара'!#REF!)&gt;0,'Описание предлагаемого товара'!#REF!,"")</f>
        <v>#REF!</v>
      </c>
      <c r="G466" s="61" t="e">
        <f>IF(LEN('Описание предлагаемого товара'!#REF!)&gt;0,'Описание предлагаемого товара'!#REF!,"")</f>
        <v>#REF!</v>
      </c>
      <c r="H466" s="61" t="e">
        <f>IF(LEN('Описание предлагаемого товара'!#REF!)&gt;0,'Описание предлагаемого товара'!#REF!,"")</f>
        <v>#REF!</v>
      </c>
      <c r="I466" s="61" t="e">
        <f>IF(LEN('Описание предлагаемого товара'!#REF!)&gt;0,'Описание предлагаемого товара'!#REF!,"")</f>
        <v>#REF!</v>
      </c>
      <c r="J466" s="38" t="str">
        <f>IFERROR(VLOOKUP(B466,SAP!$A:$E,5,),"")</f>
        <v/>
      </c>
      <c r="K466" s="40" t="str">
        <f t="shared" si="3821"/>
        <v/>
      </c>
      <c r="L466" s="61" t="e">
        <f>IF(LEN('Описание предлагаемого товара'!#REF!)&gt;0,IFERROR('Описание предлагаемого товара'!#REF!*1,""),"")</f>
        <v>#REF!</v>
      </c>
      <c r="M466" s="39" t="str">
        <f>IFERROR(VLOOKUP(B466,SAP!$A:$E,2,),"")</f>
        <v/>
      </c>
      <c r="N466" s="41" t="str">
        <f t="shared" si="3957"/>
        <v/>
      </c>
      <c r="O466" s="39" t="str">
        <f t="shared" ref="O466:O529" si="4444">IFERROR(IF(B466*1&gt;0,IF(N466=L466,"да","нет"),""),"")</f>
        <v/>
      </c>
      <c r="P466" s="36" t="e">
        <f>IF(LEN('Описание предлагаемого товара'!#REF!)&gt;0,'Описание предлагаемого товара'!#REF!,"")</f>
        <v>#REF!</v>
      </c>
      <c r="Q46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66" s="37" t="e">
        <f>IF(LEN('Описание предлагаемого товара'!#REF!)&gt;0,'Описание предлагаемого товара'!#REF!,"")</f>
        <v>#REF!</v>
      </c>
      <c r="S466" s="37" t="e">
        <f>IF(LEN('Описание предлагаемого товара'!#REF!)&gt;0,'Описание предлагаемого товара'!#REF!,"")</f>
        <v>#REF!</v>
      </c>
      <c r="T46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66" s="23" t="str">
        <f>IFERROR(VLOOKUP(CI466*1,Обработ.выгрузка_реестра_РФ!$A:$G,6,),"")</f>
        <v/>
      </c>
      <c r="V466" s="61" t="e">
        <f>IF(LEN('Описание предлагаемого товара'!#REF!)&gt;0,'Описание предлагаемого товара'!#REF!,"")</f>
        <v>#REF!</v>
      </c>
      <c r="W466" s="62" t="e">
        <f>IF(LEN('Описание предлагаемого товара'!#REF!)&gt;0,'Описание предлагаемого товара'!#REF!,"")</f>
        <v>#REF!</v>
      </c>
      <c r="X466" s="91" t="e">
        <f t="shared" ref="X466:Y466" si="4445">IFERROR(REPLACE(W466,FIND(CHAR(10),W466,1),1," "),W466)</f>
        <v>#REF!</v>
      </c>
      <c r="Y466" s="91" t="e">
        <f t="shared" si="4445"/>
        <v>#REF!</v>
      </c>
      <c r="Z466" s="91" t="e">
        <f t="shared" si="3823"/>
        <v>#REF!</v>
      </c>
      <c r="AA466" s="91" t="e">
        <f t="shared" si="3824"/>
        <v>#REF!</v>
      </c>
      <c r="AB466" s="91" t="e">
        <f t="shared" si="3825"/>
        <v>#REF!</v>
      </c>
      <c r="AC466" s="91" t="e">
        <f t="shared" ref="AC466:AF466" si="4446">IFERROR(REPLACE(AB466,FIND("  ",AB466,1),2," "),AB466)</f>
        <v>#REF!</v>
      </c>
      <c r="AD466" s="91" t="e">
        <f t="shared" si="4446"/>
        <v>#REF!</v>
      </c>
      <c r="AE466" s="91" t="e">
        <f t="shared" si="4446"/>
        <v>#REF!</v>
      </c>
      <c r="AF466" s="91" t="e">
        <f t="shared" si="4446"/>
        <v>#REF!</v>
      </c>
      <c r="AG466" s="23" t="str">
        <f>IFERROR(VLOOKUP(CI466*1,Обработ.выгрузка_реестра_РФ!$A:$G,4,),"")</f>
        <v/>
      </c>
      <c r="AH466" s="91" t="str">
        <f t="shared" ref="AH466:AI466" si="4447">IFERROR(REPLACE(AG466,FIND("-",AG466,1),1,"*"),AG466)</f>
        <v/>
      </c>
      <c r="AI466" s="91" t="str">
        <f t="shared" si="4447"/>
        <v/>
      </c>
      <c r="AJ466" s="27" t="str">
        <f t="shared" si="3923"/>
        <v/>
      </c>
      <c r="AK466" s="63" t="e">
        <f>IF(LEN('Описание предлагаемого товара'!#REF!)&gt;0,'Описание предлагаемого товара'!#REF!,"")</f>
        <v>#REF!</v>
      </c>
      <c r="AL466" s="91" t="e">
        <f t="shared" ref="AL466:AM466" si="4448">IFERROR(REPLACE(AK466,FIND(CHAR(10),AK466,1),1,""),AK466)</f>
        <v>#REF!</v>
      </c>
      <c r="AM466" s="91" t="e">
        <f t="shared" si="4448"/>
        <v>#REF!</v>
      </c>
      <c r="AN466" s="91" t="e">
        <f t="shared" ref="AN466:AR466" si="4449">IFERROR(REPLACE(AM466,FIND(" ",AM466,1),1,""),AM466)</f>
        <v>#REF!</v>
      </c>
      <c r="AO466" s="91" t="e">
        <f t="shared" si="4449"/>
        <v>#REF!</v>
      </c>
      <c r="AP466" s="91" t="e">
        <f t="shared" si="4449"/>
        <v>#REF!</v>
      </c>
      <c r="AQ466" s="91" t="e">
        <f t="shared" si="4449"/>
        <v>#REF!</v>
      </c>
      <c r="AR466" s="91" t="e">
        <f t="shared" si="4449"/>
        <v>#REF!</v>
      </c>
      <c r="AS466" s="91" t="e">
        <f t="shared" si="3830"/>
        <v>#REF!</v>
      </c>
      <c r="AT466" s="91" t="e">
        <f t="shared" si="3831"/>
        <v>#REF!</v>
      </c>
      <c r="AU466" s="32" t="e">
        <f t="shared" ref="AU466:AU529" si="4450">IF(LEN(CI466)&gt;0,IF(CI466="нет",IF(I466="запрет","Не указан реестровый номер (мера нац.режима Запрет)",IF(I466="ограничение","Не указан реестровый номер (мера нац.режима Ограничение)","")),IF(LEN(CI466)&gt;14,"Необходимо указать один реестровый номер",CI466)),"")</f>
        <v>#REF!</v>
      </c>
      <c r="AV466" s="93" t="e">
        <f>'Описание предлагаемого товара'!#REF!</f>
        <v>#REF!</v>
      </c>
      <c r="AW466" s="91" t="e">
        <f>MIN(SEARCH({0,1,2,3,4,5,6,7,8,9},AV466&amp; "0123456789"))</f>
        <v>#REF!</v>
      </c>
      <c r="AX466" s="91" t="str">
        <f t="shared" si="3832"/>
        <v/>
      </c>
      <c r="AY466" s="91" t="str">
        <f t="shared" si="3833"/>
        <v/>
      </c>
      <c r="AZ466" s="91" t="str">
        <f t="shared" si="3834"/>
        <v/>
      </c>
      <c r="BA466" s="91" t="str">
        <f t="shared" si="3835"/>
        <v/>
      </c>
      <c r="BB466" s="91" t="str">
        <f t="shared" si="3836"/>
        <v/>
      </c>
      <c r="BC466" s="91" t="str">
        <f t="shared" si="3837"/>
        <v/>
      </c>
      <c r="BD466" s="91" t="str">
        <f t="shared" si="3838"/>
        <v/>
      </c>
      <c r="BE466" s="91" t="str">
        <f t="shared" si="3839"/>
        <v/>
      </c>
      <c r="BF466" s="91" t="str">
        <f t="shared" si="3840"/>
        <v/>
      </c>
      <c r="BG466" s="91" t="str">
        <f t="shared" si="3841"/>
        <v/>
      </c>
      <c r="BH466" s="91" t="str">
        <f t="shared" si="3842"/>
        <v/>
      </c>
      <c r="BI466" s="91" t="str">
        <f t="shared" si="3843"/>
        <v/>
      </c>
      <c r="BJ466" s="91" t="str">
        <f t="shared" si="3844"/>
        <v/>
      </c>
      <c r="BK466" s="91" t="str">
        <f t="shared" si="3845"/>
        <v/>
      </c>
      <c r="BL466" s="91" t="str">
        <f t="shared" si="3846"/>
        <v/>
      </c>
      <c r="BM466" s="91" t="str">
        <f t="shared" si="3847"/>
        <v/>
      </c>
      <c r="BN466" s="91" t="str">
        <f t="shared" si="3848"/>
        <v/>
      </c>
      <c r="BO466" s="91" t="str">
        <f t="shared" si="3849"/>
        <v/>
      </c>
      <c r="BP466" s="91" t="str">
        <f t="shared" si="3850"/>
        <v/>
      </c>
      <c r="BQ466" s="91" t="str">
        <f t="shared" si="3851"/>
        <v/>
      </c>
      <c r="BR466" s="91" t="str">
        <f t="shared" si="3852"/>
        <v/>
      </c>
      <c r="BS466" s="91" t="str">
        <f t="shared" si="3853"/>
        <v/>
      </c>
      <c r="BT466" s="91" t="str">
        <f t="shared" si="3854"/>
        <v/>
      </c>
      <c r="BU466" s="91" t="str">
        <f t="shared" si="3855"/>
        <v/>
      </c>
      <c r="BV466" s="91" t="str">
        <f t="shared" si="3856"/>
        <v/>
      </c>
      <c r="BW466" s="91" t="str">
        <f t="shared" si="3857"/>
        <v/>
      </c>
      <c r="BX466" s="91" t="str">
        <f t="shared" si="3858"/>
        <v/>
      </c>
      <c r="BY466" s="91" t="str">
        <f t="shared" si="3859"/>
        <v/>
      </c>
      <c r="BZ466" s="91" t="str">
        <f t="shared" si="3860"/>
        <v/>
      </c>
      <c r="CA466" s="91" t="str">
        <f t="shared" si="3861"/>
        <v/>
      </c>
      <c r="CB466" s="91" t="str">
        <f t="shared" si="3862"/>
        <v/>
      </c>
      <c r="CC466" s="91" t="str">
        <f t="shared" si="3863"/>
        <v/>
      </c>
      <c r="CD466" s="91" t="str">
        <f t="shared" si="3864"/>
        <v/>
      </c>
      <c r="CE466" s="91" t="str">
        <f t="shared" si="3865"/>
        <v/>
      </c>
      <c r="CF466" s="91" t="str">
        <f t="shared" si="3866"/>
        <v/>
      </c>
      <c r="CG466" s="91" t="str">
        <f t="shared" si="3867"/>
        <v/>
      </c>
      <c r="CH466" s="91" t="str">
        <f t="shared" si="3868"/>
        <v/>
      </c>
      <c r="CI466" s="91" t="str">
        <f t="shared" si="3869"/>
        <v>нет</v>
      </c>
      <c r="CJ466" s="63" t="e">
        <f>IF(LEN('Описание предлагаемого товара'!#REF!)&gt;0,'Описание предлагаемого товара'!#REF!,"")</f>
        <v>#REF!</v>
      </c>
      <c r="CK466" s="91" t="e">
        <f t="shared" ref="CK466:CL466" si="4451">IFERROR(REPLACE(CJ466,FIND(CHAR(10),CJ466,1),1,""),CJ466)</f>
        <v>#REF!</v>
      </c>
      <c r="CL466" s="91" t="e">
        <f t="shared" si="4451"/>
        <v>#REF!</v>
      </c>
      <c r="CM466" s="91" t="e">
        <f t="shared" si="3871"/>
        <v>#REF!</v>
      </c>
      <c r="CN466" s="91" t="e">
        <f t="shared" si="3872"/>
        <v>#REF!</v>
      </c>
      <c r="CO466" s="91" t="e">
        <f t="shared" si="3873"/>
        <v>#REF!</v>
      </c>
      <c r="CP466" s="90" t="e">
        <f>IF(AU466="Не указан реестровый номер (мера нац.режима Запрет)","",IF(CI466="нет","",IF(CU466="да","исключение(не смотрим баллы)",IFERROR(IF(CI466*1&gt;0,IFERROR(IF(VLOOKUP(CI466*1,Обработ.выгрузка_реестра_РФ!$A:$G,7,)=0,"Баллы не установлены",VLOOKUP(CI466*1,Обработ.выгрузка_реестра_РФ!$A:$G,7,)),IF(LEN(CI466)&gt;14,"","нет номера в реестре РФ")),""),IF(LEN(CI466)=0,"","Некорректный реестровый номер")))))</f>
        <v>#REF!</v>
      </c>
      <c r="CQ466" s="33" t="e">
        <f>IF(LEN(C466)&gt;0,IFERROR(IF(LEN(H466)&gt;0,IF(LEN(VLOOKUP(H466,'исключения(не_смотрим_баллы)'!$A:$C,1,))&gt;0,"да","нет"),"не введен ОКПД2"),"нет"),"")</f>
        <v>#REF!</v>
      </c>
      <c r="CR466" s="33" t="e">
        <f ca="1">IF(CQ466="да",IF(TODAY()&lt;VLOOKUP(H466,'исключения(не_смотрим_баллы)'!$A:$C,3,),"да","нет"),"")</f>
        <v>#REF!</v>
      </c>
      <c r="CS466" s="33" t="str">
        <f>IFERROR(IF(CQ466="да",IF(VLOOKUP(CI466*1,Обработ.выгрузка_реестра_РФ!$A:$G,2,)&lt;VLOOKUP(H466,'исключения(не_смотрим_баллы)'!$A:$C,2,),"да","нет"),""),"")</f>
        <v/>
      </c>
      <c r="CT466" s="24"/>
      <c r="CU466" s="33" t="e">
        <f t="shared" si="3885"/>
        <v>#REF!</v>
      </c>
      <c r="CV466" s="91" t="e">
        <f t="shared" si="3886"/>
        <v>#REF!</v>
      </c>
      <c r="CW466" s="27" t="e">
        <f t="shared" si="3887"/>
        <v>#REF!</v>
      </c>
      <c r="CX466" s="26" t="e">
        <f t="shared" ref="CX466:CX529" si="4452">IF(AU466="Не указан реестровый номер (мера нац.режима Запрет)","Импорт",IF(AU466="Не указан реестровый номер (мера нац.режима Ограничение)","Импорт",IF(CI466="не заполняется","",IF(LEN(CI466)&gt;0,IF(CI466&lt;&gt;"нет",IF(LEN(L466)&gt;0,IFERROR(IF(CP466="исключение(не смотрим баллы)","РФ",IF(CP466*1&gt;0,IF(CP466*1&gt;=L466*1,"РФ","Импорт"),"")),"Импорт"),IF(CP466="исключение(не смотрим баллы)","РФ","не указан мин.балл")),""),""))))</f>
        <v>#REF!</v>
      </c>
      <c r="CY466" s="64" t="e">
        <f>IF(LEN('Описание предлагаемого товара'!#REF!)&gt;0,'Описание предлагаемого товара'!#REF!,"")</f>
        <v>#REF!</v>
      </c>
      <c r="CZ466" s="95" t="e">
        <f t="shared" si="3874"/>
        <v>#REF!</v>
      </c>
      <c r="DA466" s="95" t="e">
        <f t="shared" ref="DA466" si="4453">IFERROR(REPLACE(CZ466,FIND(" ",CZ466,1),1,""),CZ466)</f>
        <v>#REF!</v>
      </c>
      <c r="DB466" s="95" t="e">
        <f t="shared" ref="DB466:DB529" si="4454">IFERROR(REPLACE(CZ466,FIND(" ",CZ466,1),1,""),CZ466)</f>
        <v>#REF!</v>
      </c>
      <c r="DC466" s="95" t="e">
        <f t="shared" ref="DC466:DD466" si="4455">IFERROR(REPLACE(DB466,FIND("г.",DB466,1),2,""),DB466)</f>
        <v>#REF!</v>
      </c>
      <c r="DD466" s="95" t="e">
        <f t="shared" si="4455"/>
        <v>#REF!</v>
      </c>
      <c r="DE466" s="95" t="e">
        <f t="shared" ref="DE466:DF466" si="4456">IFERROR(REPLACE(DD466,FIND("г",DD466,1),1,""),DD466)</f>
        <v>#REF!</v>
      </c>
      <c r="DF466" s="95" t="e">
        <f t="shared" si="4456"/>
        <v>#REF!</v>
      </c>
      <c r="DG466" s="95" t="e">
        <f t="shared" si="3891"/>
        <v>#REF!</v>
      </c>
      <c r="DH466" s="25" t="str">
        <f>IFERROR(VLOOKUP(CI466*1,Обработ.выгрузка_реестра_РФ!$A:$G,5,),"")</f>
        <v/>
      </c>
      <c r="DI466" s="27" t="str">
        <f t="shared" si="3901"/>
        <v/>
      </c>
      <c r="DJ466" s="27" t="str">
        <f t="shared" ca="1" si="3878"/>
        <v/>
      </c>
      <c r="DK466" s="63" t="e">
        <f>IF(LEN('Описание предлагаемого товара'!#REF!)&gt;0,'Описание предлагаемого товара'!#REF!,"")</f>
        <v>#REF!</v>
      </c>
      <c r="DL466" s="63" t="e">
        <f>IF(LEN('Описание предлагаемого товара'!#REF!)&gt;0,'Описание предлагаемого товара'!#REF!,"")</f>
        <v>#REF!</v>
      </c>
      <c r="DM466" s="32"/>
    </row>
    <row r="467" spans="1:117" ht="48.75" customHeight="1" x14ac:dyDescent="0.25">
      <c r="A467" s="61" t="e">
        <f>IF(LEN('Описание предлагаемого товара'!#REF!)&gt;0,'Описание предлагаемого товара'!#REF!,"")</f>
        <v>#REF!</v>
      </c>
      <c r="B467" s="65" t="e">
        <f>IF(LEN('Описание предлагаемого товара'!#REF!)&gt;0,'Описание предлагаемого товара'!#REF!,"")</f>
        <v>#REF!</v>
      </c>
      <c r="C467" s="61" t="e">
        <f>IF(LEN('Описание предлагаемого товара'!#REF!)&gt;0,'Описание предлагаемого товара'!#REF!,"")</f>
        <v>#REF!</v>
      </c>
      <c r="D467" s="61" t="e">
        <f>IF(LEN('Описание предлагаемого товара'!#REF!)&gt;0,'Описание предлагаемого товара'!#REF!,"")</f>
        <v>#REF!</v>
      </c>
      <c r="E467" s="61" t="e">
        <f>IF(LEN('Описание предлагаемого товара'!#REF!)&gt;0,'Описание предлагаемого товара'!#REF!,"")</f>
        <v>#REF!</v>
      </c>
      <c r="F467" s="61" t="e">
        <f>IF(LEN('Описание предлагаемого товара'!#REF!)&gt;0,'Описание предлагаемого товара'!#REF!,"")</f>
        <v>#REF!</v>
      </c>
      <c r="G467" s="61" t="e">
        <f>IF(LEN('Описание предлагаемого товара'!#REF!)&gt;0,'Описание предлагаемого товара'!#REF!,"")</f>
        <v>#REF!</v>
      </c>
      <c r="H467" s="61" t="e">
        <f>IF(LEN('Описание предлагаемого товара'!#REF!)&gt;0,'Описание предлагаемого товара'!#REF!,"")</f>
        <v>#REF!</v>
      </c>
      <c r="I467" s="61" t="e">
        <f>IF(LEN('Описание предлагаемого товара'!#REF!)&gt;0,'Описание предлагаемого товара'!#REF!,"")</f>
        <v>#REF!</v>
      </c>
      <c r="J467" s="38" t="str">
        <f>IFERROR(VLOOKUP(B467,SAP!$A:$E,5,),"")</f>
        <v/>
      </c>
      <c r="K467" s="40" t="str">
        <f t="shared" ref="K467:K530" si="4457">IFERROR(IF(B467*1&gt;0,IF(J467=I467,"да","нет"),""),"")</f>
        <v/>
      </c>
      <c r="L467" s="61" t="e">
        <f>IF(LEN('Описание предлагаемого товара'!#REF!)&gt;0,IFERROR('Описание предлагаемого товара'!#REF!*1,""),"")</f>
        <v>#REF!</v>
      </c>
      <c r="M467" s="39" t="str">
        <f>IFERROR(VLOOKUP(B467,SAP!$A:$E,2,),"")</f>
        <v/>
      </c>
      <c r="N467" s="41" t="str">
        <f t="shared" si="3957"/>
        <v/>
      </c>
      <c r="O467" s="39" t="str">
        <f t="shared" si="4444"/>
        <v/>
      </c>
      <c r="P467" s="36" t="e">
        <f>IF(LEN('Описание предлагаемого товара'!#REF!)&gt;0,'Описание предлагаемого товара'!#REF!,"")</f>
        <v>#REF!</v>
      </c>
      <c r="Q46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67" s="37" t="e">
        <f>IF(LEN('Описание предлагаемого товара'!#REF!)&gt;0,'Описание предлагаемого товара'!#REF!,"")</f>
        <v>#REF!</v>
      </c>
      <c r="S467" s="37" t="e">
        <f>IF(LEN('Описание предлагаемого товара'!#REF!)&gt;0,'Описание предлагаемого товара'!#REF!,"")</f>
        <v>#REF!</v>
      </c>
      <c r="T46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67" s="23" t="str">
        <f>IFERROR(VLOOKUP(CI467*1,Обработ.выгрузка_реестра_РФ!$A:$G,6,),"")</f>
        <v/>
      </c>
      <c r="V467" s="61" t="e">
        <f>IF(LEN('Описание предлагаемого товара'!#REF!)&gt;0,'Описание предлагаемого товара'!#REF!,"")</f>
        <v>#REF!</v>
      </c>
      <c r="W467" s="62" t="e">
        <f>IF(LEN('Описание предлагаемого товара'!#REF!)&gt;0,'Описание предлагаемого товара'!#REF!,"")</f>
        <v>#REF!</v>
      </c>
      <c r="X467" s="91" t="e">
        <f t="shared" ref="X467:Y467" si="4458">IFERROR(REPLACE(W467,FIND(CHAR(10),W467,1),1," "),W467)</f>
        <v>#REF!</v>
      </c>
      <c r="Y467" s="91" t="e">
        <f t="shared" si="4458"/>
        <v>#REF!</v>
      </c>
      <c r="Z467" s="91" t="e">
        <f t="shared" ref="Z467:Z530" si="4459">IFERROR(REPLACE(Y467,FIND("""",Y467,1),1,""),Y467)</f>
        <v>#REF!</v>
      </c>
      <c r="AA467" s="91" t="e">
        <f t="shared" ref="AA467:AA530" si="4460">IFERROR(REPLACE(Z467,FIND("""",Z467,1),1,""),Z467)</f>
        <v>#REF!</v>
      </c>
      <c r="AB467" s="91" t="e">
        <f t="shared" ref="AB467:AB530" si="4461">IFERROR(REPLACE(AA467,FIND("""",AA467,1),1,""),AA467)</f>
        <v>#REF!</v>
      </c>
      <c r="AC467" s="91" t="e">
        <f t="shared" ref="AC467:AF467" si="4462">IFERROR(REPLACE(AB467,FIND("  ",AB467,1),2," "),AB467)</f>
        <v>#REF!</v>
      </c>
      <c r="AD467" s="91" t="e">
        <f t="shared" si="4462"/>
        <v>#REF!</v>
      </c>
      <c r="AE467" s="91" t="e">
        <f t="shared" si="4462"/>
        <v>#REF!</v>
      </c>
      <c r="AF467" s="91" t="e">
        <f t="shared" si="4462"/>
        <v>#REF!</v>
      </c>
      <c r="AG467" s="23" t="str">
        <f>IFERROR(VLOOKUP(CI467*1,Обработ.выгрузка_реестра_РФ!$A:$G,4,),"")</f>
        <v/>
      </c>
      <c r="AH467" s="91" t="str">
        <f t="shared" ref="AH467:AI467" si="4463">IFERROR(REPLACE(AG467,FIND("-",AG467,1),1,"*"),AG467)</f>
        <v/>
      </c>
      <c r="AI467" s="91" t="str">
        <f t="shared" si="4463"/>
        <v/>
      </c>
      <c r="AJ467" s="27" t="str">
        <f t="shared" si="3923"/>
        <v/>
      </c>
      <c r="AK467" s="63" t="e">
        <f>IF(LEN('Описание предлагаемого товара'!#REF!)&gt;0,'Описание предлагаемого товара'!#REF!,"")</f>
        <v>#REF!</v>
      </c>
      <c r="AL467" s="91" t="e">
        <f t="shared" ref="AL467:AM467" si="4464">IFERROR(REPLACE(AK467,FIND(CHAR(10),AK467,1),1,""),AK467)</f>
        <v>#REF!</v>
      </c>
      <c r="AM467" s="91" t="e">
        <f t="shared" si="4464"/>
        <v>#REF!</v>
      </c>
      <c r="AN467" s="91" t="e">
        <f t="shared" ref="AN467:AR467" si="4465">IFERROR(REPLACE(AM467,FIND(" ",AM467,1),1,""),AM467)</f>
        <v>#REF!</v>
      </c>
      <c r="AO467" s="91" t="e">
        <f t="shared" si="4465"/>
        <v>#REF!</v>
      </c>
      <c r="AP467" s="91" t="e">
        <f t="shared" si="4465"/>
        <v>#REF!</v>
      </c>
      <c r="AQ467" s="91" t="e">
        <f t="shared" si="4465"/>
        <v>#REF!</v>
      </c>
      <c r="AR467" s="91" t="e">
        <f t="shared" si="4465"/>
        <v>#REF!</v>
      </c>
      <c r="AS467" s="91" t="e">
        <f t="shared" ref="AS467:AS530" si="4466">IFERROR(REPLACE(AR467,FIND(",",AR467,1),1,""),AR467)</f>
        <v>#REF!</v>
      </c>
      <c r="AT467" s="91" t="e">
        <f t="shared" ref="AT467:AT530" si="4467">IFERROR(REPLACE(AS467,FIND(".",AS467,1),1,""),AS467)</f>
        <v>#REF!</v>
      </c>
      <c r="AU467" s="32" t="e">
        <f t="shared" si="4450"/>
        <v>#REF!</v>
      </c>
      <c r="AV467" s="93" t="e">
        <f>'Описание предлагаемого товара'!#REF!</f>
        <v>#REF!</v>
      </c>
      <c r="AW467" s="91" t="e">
        <f>MIN(SEARCH({0,1,2,3,4,5,6,7,8,9},AV467&amp; "0123456789"))</f>
        <v>#REF!</v>
      </c>
      <c r="AX467" s="91" t="str">
        <f t="shared" ref="AX467:AX530" si="4468">IFERROR(IF(LEN(MID(AV467,AW467,8)*1)=8,MID(AV467,AW467,8)*1,""),"")</f>
        <v/>
      </c>
      <c r="AY467" s="91" t="str">
        <f t="shared" ref="AY467:AY530" si="4469">IFERROR(IF(LEN(MID(AV467,AW467+1,8)*1)=8,MID(AV467,AW467+1,8)*1,""),"")</f>
        <v/>
      </c>
      <c r="AZ467" s="91" t="str">
        <f t="shared" ref="AZ467:AZ530" si="4470">IFERROR(IF(LEN(MID(AV467,AW467+2,8)*1)=8,MID(AV467,AW467+2,8)*1,""),"")</f>
        <v/>
      </c>
      <c r="BA467" s="91" t="str">
        <f t="shared" ref="BA467:BA530" si="4471">IFERROR(IF(LEN(MID(AV467,AW467+3,8)*1)=8,MID(AV467,AW467+3,8)*1,""),"")</f>
        <v/>
      </c>
      <c r="BB467" s="91" t="str">
        <f t="shared" ref="BB467:BB530" si="4472">IFERROR(IF(LEN(MID(AV467,AW467+4,8)*1)=8,MID(AV467,AW467+4,8)*1,""),"")</f>
        <v/>
      </c>
      <c r="BC467" s="91" t="str">
        <f t="shared" ref="BC467:BC530" si="4473">IFERROR(IF(LEN(MID(AV467,AW467+5,8)*1)=8,MID(AV467,AW467+5,8)*1,""),"")</f>
        <v/>
      </c>
      <c r="BD467" s="91" t="str">
        <f t="shared" ref="BD467:BD530" si="4474">IFERROR(IF(LEN(MID(AV467,AW467+6,8)*1)=8,MID(AV467,AW467+6,8)*1,""),"")</f>
        <v/>
      </c>
      <c r="BE467" s="91" t="str">
        <f t="shared" ref="BE467:BE530" si="4475">IFERROR(IF(LEN(MID(AV467,AW467+7,8)*1)=8,MID(AV467,AW467+7,8)*1,""),"")</f>
        <v/>
      </c>
      <c r="BF467" s="91" t="str">
        <f t="shared" ref="BF467:BF530" si="4476">IFERROR(IF(LEN(MID(AV467,AW467+8,8)*1)=8,MID(AV467,AW467+8,8)*1,""),"")</f>
        <v/>
      </c>
      <c r="BG467" s="91" t="str">
        <f t="shared" ref="BG467:BG530" si="4477">IFERROR(IF(LEN(MID(AV467,AW467+9,8)*1)=8,MID(AV467,AW467+9,8)*1,""),"")</f>
        <v/>
      </c>
      <c r="BH467" s="91" t="str">
        <f t="shared" ref="BH467:BH530" si="4478">IFERROR(IF(LEN(MID(AV467,AW467+10,8)*1)=8,MID(AV467,AW467+10,8)*1,""),"")</f>
        <v/>
      </c>
      <c r="BI467" s="91" t="str">
        <f t="shared" ref="BI467:BI530" si="4479">IFERROR(IF(LEN(MID(AV467,AW467+11,8)*1)=8,MID(AV467,AW467+11,8)*1,""),"")</f>
        <v/>
      </c>
      <c r="BJ467" s="91" t="str">
        <f t="shared" ref="BJ467:BJ530" si="4480">IFERROR(IF(LEN(MID(AV467,AW467+12,8)*1)=8,MID(AV467,AW467+12,8)*1,""),"")</f>
        <v/>
      </c>
      <c r="BK467" s="91" t="str">
        <f t="shared" ref="BK467:BK530" si="4481">IFERROR(IF(LEN(MID(AV467,AW467+13,8)*1)=8,MID(AV467,AW467+13,8)*1,""),"")</f>
        <v/>
      </c>
      <c r="BL467" s="91" t="str">
        <f t="shared" ref="BL467:BL530" si="4482">IFERROR(IF(LEN(MID(AV467,AW467+14,8)*1)=8,MID(AV467,AW467+14,8)*1,""),"")</f>
        <v/>
      </c>
      <c r="BM467" s="91" t="str">
        <f t="shared" ref="BM467:BM530" si="4483">IFERROR(IF(LEN(MID(AV467,AW467+15,8)*1)=8,MID(AV467,AW467+15,8)*1,""),"")</f>
        <v/>
      </c>
      <c r="BN467" s="91" t="str">
        <f t="shared" ref="BN467:BN530" si="4484">IFERROR(IF(LEN(MID(AV467,AW467+16,8)*1)=8,MID(AV467,AW467+16,8)*1,""),"")</f>
        <v/>
      </c>
      <c r="BO467" s="91" t="str">
        <f t="shared" ref="BO467:BO530" si="4485">IFERROR(IF(LEN(MID(AV467,AW467+17,8)*1)=8,MID(AV467,AW467+17,8)*1,""),"")</f>
        <v/>
      </c>
      <c r="BP467" s="91" t="str">
        <f t="shared" ref="BP467:BP530" si="4486">IFERROR(IF(LEN(MID(AV467,AW467+18,8)*1)=8,MID(AV467,AW467+18,8)*1,""),"")</f>
        <v/>
      </c>
      <c r="BQ467" s="91" t="str">
        <f t="shared" ref="BQ467:BQ530" si="4487">IFERROR(IF(LEN(MID(AV467,AW467+19,8)*1)=8,MID(AV467,AW467+19,8)*1,""),"")</f>
        <v/>
      </c>
      <c r="BR467" s="91" t="str">
        <f t="shared" ref="BR467:BR530" si="4488">IFERROR(IF(LEN(MID(AV467,AW467+20,8)*1)=8,MID(AV467,AW467+20,8)*1,""),"")</f>
        <v/>
      </c>
      <c r="BS467" s="91" t="str">
        <f t="shared" ref="BS467:BS530" si="4489">IFERROR(IF(LEN(MID(AV467,AW467+21,8)*1)=8,MID(AV467,AW467+21,8)*1,""),"")</f>
        <v/>
      </c>
      <c r="BT467" s="91" t="str">
        <f t="shared" ref="BT467:BT530" si="4490">IFERROR(IF(LEN(MID(AV467,AW467+22,8)*1)=8,MID(AV467,AW467+22,8)*1,""),"")</f>
        <v/>
      </c>
      <c r="BU467" s="91" t="str">
        <f t="shared" ref="BU467:BU530" si="4491">IFERROR(IF(LEN(MID(AV467,AW467+23,8)*1)=8,MID(AV467,AW467+23,8)*1,""),"")</f>
        <v/>
      </c>
      <c r="BV467" s="91" t="str">
        <f t="shared" ref="BV467:BV530" si="4492">IFERROR(IF(LEN(MID(AV467,AW467+24,8)*1)=8,MID(AV467,AW467+24,8)*1,""),"")</f>
        <v/>
      </c>
      <c r="BW467" s="91" t="str">
        <f t="shared" ref="BW467:BW530" si="4493">IFERROR(IF(LEN(MID(AV467,AW467+25,8)*1)=8,MID(AV467,AW467+25,8)*1,""),"")</f>
        <v/>
      </c>
      <c r="BX467" s="91" t="str">
        <f t="shared" ref="BX467:BX530" si="4494">IFERROR(IF(LEN(MID(AV467,AW467+26,8)*1)=8,MID(AV467,AW467+26,8)*1,""),"")</f>
        <v/>
      </c>
      <c r="BY467" s="91" t="str">
        <f t="shared" ref="BY467:BY530" si="4495">IFERROR(IF(LEN(MID(AV467,AW467+27,8)*1)=8,MID(AV467,AW467+27,8)*1,""),"")</f>
        <v/>
      </c>
      <c r="BZ467" s="91" t="str">
        <f t="shared" ref="BZ467:BZ530" si="4496">IFERROR(IF(LEN(MID(AV467,AW467+28,8)*1)=8,MID(AV467,AW467+28,8)*1,""),"")</f>
        <v/>
      </c>
      <c r="CA467" s="91" t="str">
        <f t="shared" ref="CA467:CA530" si="4497">IFERROR(IF(LEN(MID(AV467,AW467+29,8)*1)=8,MID(AV467,AW467+29,8)*1,""),"")</f>
        <v/>
      </c>
      <c r="CB467" s="91" t="str">
        <f t="shared" ref="CB467:CB530" si="4498">IFERROR(IF(LEN(MID(AV467,AW467+30,8)*1)=8,MID(AV467,AW467+30,8)*1,""),"")</f>
        <v/>
      </c>
      <c r="CC467" s="91" t="str">
        <f t="shared" ref="CC467:CC530" si="4499">IFERROR(IF(LEN(MID(AV467,AW467+31,8)*1)=8,MID(AV467,AW467+31,8)*1,""),"")</f>
        <v/>
      </c>
      <c r="CD467" s="91" t="str">
        <f t="shared" ref="CD467:CD530" si="4500">IFERROR(IF(LEN(MID(AV467,AW467+32,8)*1)=8,MID(AV467,AW467+32,8)*1,""),"")</f>
        <v/>
      </c>
      <c r="CE467" s="91" t="str">
        <f t="shared" ref="CE467:CE530" si="4501">IFERROR(IF(LEN(MID(AV467,AW467+33,8)*1)=8,MID(AV467,AW467+33,8)*1,""),"")</f>
        <v/>
      </c>
      <c r="CF467" s="91" t="str">
        <f t="shared" ref="CF467:CF530" si="4502">IFERROR(IF(LEN(MID(AV467,AW467+34,8)*1)=8,MID(AV467,AW467+34,8)*1,""),"")</f>
        <v/>
      </c>
      <c r="CG467" s="91" t="str">
        <f t="shared" ref="CG467:CG530" si="4503">IFERROR(IF(LEN(MID(AV467,AW467+35,8)*1)=8,MID(AV467,AW467+35,8)*1,""),"")</f>
        <v/>
      </c>
      <c r="CH467" s="91" t="str">
        <f t="shared" ref="CH467:CH530" si="4504">CONCATENATE(AX467,AY467,AZ467,BA467,BB467,BC467,BD467,BE467,BF467,BG467,BH467,BI467,BJ467,BK467,BL467,BM467,BN467,BO467,BP467,BQ467,BR467,BS467,BT467,BU467,BV467,BW467,BX467,BY467,BZ467,CA467,CB467,CC467,CD467,CE467,CF467,CG467)</f>
        <v/>
      </c>
      <c r="CI467" s="91" t="str">
        <f t="shared" ref="CI467:CI530" si="4505">IF(LEN(CH467)=0,"нет",CH467)</f>
        <v>нет</v>
      </c>
      <c r="CJ467" s="63" t="e">
        <f>IF(LEN('Описание предлагаемого товара'!#REF!)&gt;0,'Описание предлагаемого товара'!#REF!,"")</f>
        <v>#REF!</v>
      </c>
      <c r="CK467" s="91" t="e">
        <f t="shared" ref="CK467:CL467" si="4506">IFERROR(REPLACE(CJ467,FIND(CHAR(10),CJ467,1),1,""),CJ467)</f>
        <v>#REF!</v>
      </c>
      <c r="CL467" s="91" t="e">
        <f t="shared" si="4506"/>
        <v>#REF!</v>
      </c>
      <c r="CM467" s="91" t="e">
        <f t="shared" ref="CM467:CM530" si="4507">IFERROR(REPLACE(CL467,FIND(" ",CL467,1),1,""),CL467)</f>
        <v>#REF!</v>
      </c>
      <c r="CN467" s="91" t="e">
        <f t="shared" ref="CN467:CN530" si="4508">IFERROR(REPLACE(CL467,FIND(" ",CL467,1),1,""),CL467)</f>
        <v>#REF!</v>
      </c>
      <c r="CO467" s="91" t="e">
        <f t="shared" ref="CO467:CO530" si="4509">IFERROR(CN467*1,CN467)</f>
        <v>#REF!</v>
      </c>
      <c r="CP467" s="90" t="e">
        <f>IF(AU467="Не указан реестровый номер (мера нац.режима Запрет)","",IF(CI467="нет","",IF(CU467="да","исключение(не смотрим баллы)",IFERROR(IF(CI467*1&gt;0,IFERROR(IF(VLOOKUP(CI467*1,Обработ.выгрузка_реестра_РФ!$A:$G,7,)=0,"Баллы не установлены",VLOOKUP(CI467*1,Обработ.выгрузка_реестра_РФ!$A:$G,7,)),IF(LEN(CI467)&gt;14,"","нет номера в реестре РФ")),""),IF(LEN(CI467)=0,"","Некорректный реестровый номер")))))</f>
        <v>#REF!</v>
      </c>
      <c r="CQ467" s="33" t="e">
        <f>IF(LEN(C467)&gt;0,IFERROR(IF(LEN(H467)&gt;0,IF(LEN(VLOOKUP(H467,'исключения(не_смотрим_баллы)'!$A:$C,1,))&gt;0,"да","нет"),"не введен ОКПД2"),"нет"),"")</f>
        <v>#REF!</v>
      </c>
      <c r="CR467" s="33" t="e">
        <f ca="1">IF(CQ467="да",IF(TODAY()&lt;VLOOKUP(H467,'исключения(не_смотрим_баллы)'!$A:$C,3,),"да","нет"),"")</f>
        <v>#REF!</v>
      </c>
      <c r="CS467" s="33" t="str">
        <f>IFERROR(IF(CQ467="да",IF(VLOOKUP(CI467*1,Обработ.выгрузка_реестра_РФ!$A:$G,2,)&lt;VLOOKUP(H467,'исключения(не_смотрим_баллы)'!$A:$C,2,),"да","нет"),""),"")</f>
        <v/>
      </c>
      <c r="CT467" s="24"/>
      <c r="CU467" s="33" t="e">
        <f t="shared" si="3885"/>
        <v>#REF!</v>
      </c>
      <c r="CV467" s="91" t="e">
        <f t="shared" si="3886"/>
        <v>#REF!</v>
      </c>
      <c r="CW467" s="27" t="e">
        <f t="shared" si="3887"/>
        <v>#REF!</v>
      </c>
      <c r="CX467" s="26" t="e">
        <f t="shared" si="4452"/>
        <v>#REF!</v>
      </c>
      <c r="CY467" s="64" t="e">
        <f>IF(LEN('Описание предлагаемого товара'!#REF!)&gt;0,'Описание предлагаемого товара'!#REF!,"")</f>
        <v>#REF!</v>
      </c>
      <c r="CZ467" s="95" t="e">
        <f t="shared" ref="CZ467:CZ530" si="4510">IFERROR(REPLACE(CY467,FIND(CHAR(10),CY467,1),1,""),CY467)</f>
        <v>#REF!</v>
      </c>
      <c r="DA467" s="95" t="e">
        <f t="shared" ref="DA467" si="4511">IFERROR(REPLACE(CZ467,FIND(" ",CZ467,1),1,""),CZ467)</f>
        <v>#REF!</v>
      </c>
      <c r="DB467" s="95" t="e">
        <f t="shared" si="4454"/>
        <v>#REF!</v>
      </c>
      <c r="DC467" s="95" t="e">
        <f t="shared" ref="DC467:DD467" si="4512">IFERROR(REPLACE(DB467,FIND("г.",DB467,1),2,""),DB467)</f>
        <v>#REF!</v>
      </c>
      <c r="DD467" s="95" t="e">
        <f t="shared" si="4512"/>
        <v>#REF!</v>
      </c>
      <c r="DE467" s="95" t="e">
        <f t="shared" ref="DE467:DF467" si="4513">IFERROR(REPLACE(DD467,FIND("г",DD467,1),1,""),DD467)</f>
        <v>#REF!</v>
      </c>
      <c r="DF467" s="95" t="e">
        <f t="shared" si="4513"/>
        <v>#REF!</v>
      </c>
      <c r="DG467" s="95" t="e">
        <f t="shared" si="3891"/>
        <v>#REF!</v>
      </c>
      <c r="DH467" s="25" t="str">
        <f>IFERROR(VLOOKUP(CI467*1,Обработ.выгрузка_реестра_РФ!$A:$G,5,),"")</f>
        <v/>
      </c>
      <c r="DI467" s="27" t="str">
        <f t="shared" si="3901"/>
        <v/>
      </c>
      <c r="DJ467" s="27" t="str">
        <f t="shared" ref="DJ467:DJ530" ca="1" si="4514">IF(LEN(DH467)&gt;0,IF(DH467&gt;TODAY(),"да","нет"),"")</f>
        <v/>
      </c>
      <c r="DK467" s="63" t="e">
        <f>IF(LEN('Описание предлагаемого товара'!#REF!)&gt;0,'Описание предлагаемого товара'!#REF!,"")</f>
        <v>#REF!</v>
      </c>
      <c r="DL467" s="63" t="e">
        <f>IF(LEN('Описание предлагаемого товара'!#REF!)&gt;0,'Описание предлагаемого товара'!#REF!,"")</f>
        <v>#REF!</v>
      </c>
      <c r="DM467" s="32"/>
    </row>
    <row r="468" spans="1:117" ht="48.75" customHeight="1" x14ac:dyDescent="0.25">
      <c r="A468" s="61" t="e">
        <f>IF(LEN('Описание предлагаемого товара'!#REF!)&gt;0,'Описание предлагаемого товара'!#REF!,"")</f>
        <v>#REF!</v>
      </c>
      <c r="B468" s="65" t="e">
        <f>IF(LEN('Описание предлагаемого товара'!#REF!)&gt;0,'Описание предлагаемого товара'!#REF!,"")</f>
        <v>#REF!</v>
      </c>
      <c r="C468" s="61" t="e">
        <f>IF(LEN('Описание предлагаемого товара'!#REF!)&gt;0,'Описание предлагаемого товара'!#REF!,"")</f>
        <v>#REF!</v>
      </c>
      <c r="D468" s="61" t="e">
        <f>IF(LEN('Описание предлагаемого товара'!#REF!)&gt;0,'Описание предлагаемого товара'!#REF!,"")</f>
        <v>#REF!</v>
      </c>
      <c r="E468" s="61" t="e">
        <f>IF(LEN('Описание предлагаемого товара'!#REF!)&gt;0,'Описание предлагаемого товара'!#REF!,"")</f>
        <v>#REF!</v>
      </c>
      <c r="F468" s="61" t="e">
        <f>IF(LEN('Описание предлагаемого товара'!#REF!)&gt;0,'Описание предлагаемого товара'!#REF!,"")</f>
        <v>#REF!</v>
      </c>
      <c r="G468" s="61" t="e">
        <f>IF(LEN('Описание предлагаемого товара'!#REF!)&gt;0,'Описание предлагаемого товара'!#REF!,"")</f>
        <v>#REF!</v>
      </c>
      <c r="H468" s="61" t="e">
        <f>IF(LEN('Описание предлагаемого товара'!#REF!)&gt;0,'Описание предлагаемого товара'!#REF!,"")</f>
        <v>#REF!</v>
      </c>
      <c r="I468" s="61" t="e">
        <f>IF(LEN('Описание предлагаемого товара'!#REF!)&gt;0,'Описание предлагаемого товара'!#REF!,"")</f>
        <v>#REF!</v>
      </c>
      <c r="J468" s="38" t="str">
        <f>IFERROR(VLOOKUP(B468,SAP!$A:$E,5,),"")</f>
        <v/>
      </c>
      <c r="K468" s="40" t="str">
        <f t="shared" si="4457"/>
        <v/>
      </c>
      <c r="L468" s="61" t="e">
        <f>IF(LEN('Описание предлагаемого товара'!#REF!)&gt;0,IFERROR('Описание предлагаемого товара'!#REF!*1,""),"")</f>
        <v>#REF!</v>
      </c>
      <c r="M468" s="39" t="str">
        <f>IFERROR(VLOOKUP(B468,SAP!$A:$E,2,),"")</f>
        <v/>
      </c>
      <c r="N468" s="41" t="str">
        <f t="shared" si="3957"/>
        <v/>
      </c>
      <c r="O468" s="39" t="str">
        <f t="shared" si="4444"/>
        <v/>
      </c>
      <c r="P468" s="36" t="e">
        <f>IF(LEN('Описание предлагаемого товара'!#REF!)&gt;0,'Описание предлагаемого товара'!#REF!,"")</f>
        <v>#REF!</v>
      </c>
      <c r="Q46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68" s="37" t="e">
        <f>IF(LEN('Описание предлагаемого товара'!#REF!)&gt;0,'Описание предлагаемого товара'!#REF!,"")</f>
        <v>#REF!</v>
      </c>
      <c r="S468" s="37" t="e">
        <f>IF(LEN('Описание предлагаемого товара'!#REF!)&gt;0,'Описание предлагаемого товара'!#REF!,"")</f>
        <v>#REF!</v>
      </c>
      <c r="T46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68" s="23" t="str">
        <f>IFERROR(VLOOKUP(CI468*1,Обработ.выгрузка_реестра_РФ!$A:$G,6,),"")</f>
        <v/>
      </c>
      <c r="V468" s="61" t="e">
        <f>IF(LEN('Описание предлагаемого товара'!#REF!)&gt;0,'Описание предлагаемого товара'!#REF!,"")</f>
        <v>#REF!</v>
      </c>
      <c r="W468" s="62" t="e">
        <f>IF(LEN('Описание предлагаемого товара'!#REF!)&gt;0,'Описание предлагаемого товара'!#REF!,"")</f>
        <v>#REF!</v>
      </c>
      <c r="X468" s="91" t="e">
        <f t="shared" ref="X468:Y468" si="4515">IFERROR(REPLACE(W468,FIND(CHAR(10),W468,1),1," "),W468)</f>
        <v>#REF!</v>
      </c>
      <c r="Y468" s="91" t="e">
        <f t="shared" si="4515"/>
        <v>#REF!</v>
      </c>
      <c r="Z468" s="91" t="e">
        <f t="shared" si="4459"/>
        <v>#REF!</v>
      </c>
      <c r="AA468" s="91" t="e">
        <f t="shared" si="4460"/>
        <v>#REF!</v>
      </c>
      <c r="AB468" s="91" t="e">
        <f t="shared" si="4461"/>
        <v>#REF!</v>
      </c>
      <c r="AC468" s="91" t="e">
        <f t="shared" ref="AC468:AF468" si="4516">IFERROR(REPLACE(AB468,FIND("  ",AB468,1),2," "),AB468)</f>
        <v>#REF!</v>
      </c>
      <c r="AD468" s="91" t="e">
        <f t="shared" si="4516"/>
        <v>#REF!</v>
      </c>
      <c r="AE468" s="91" t="e">
        <f t="shared" si="4516"/>
        <v>#REF!</v>
      </c>
      <c r="AF468" s="91" t="e">
        <f t="shared" si="4516"/>
        <v>#REF!</v>
      </c>
      <c r="AG468" s="23" t="str">
        <f>IFERROR(VLOOKUP(CI468*1,Обработ.выгрузка_реестра_РФ!$A:$G,4,),"")</f>
        <v/>
      </c>
      <c r="AH468" s="91" t="str">
        <f t="shared" ref="AH468:AI468" si="4517">IFERROR(REPLACE(AG468,FIND("-",AG468,1),1,"*"),AG468)</f>
        <v/>
      </c>
      <c r="AI468" s="91" t="str">
        <f t="shared" si="4517"/>
        <v/>
      </c>
      <c r="AJ468" s="27" t="str">
        <f t="shared" si="3923"/>
        <v/>
      </c>
      <c r="AK468" s="63" t="e">
        <f>IF(LEN('Описание предлагаемого товара'!#REF!)&gt;0,'Описание предлагаемого товара'!#REF!,"")</f>
        <v>#REF!</v>
      </c>
      <c r="AL468" s="91" t="e">
        <f t="shared" ref="AL468:AM468" si="4518">IFERROR(REPLACE(AK468,FIND(CHAR(10),AK468,1),1,""),AK468)</f>
        <v>#REF!</v>
      </c>
      <c r="AM468" s="91" t="e">
        <f t="shared" si="4518"/>
        <v>#REF!</v>
      </c>
      <c r="AN468" s="91" t="e">
        <f t="shared" ref="AN468:AR468" si="4519">IFERROR(REPLACE(AM468,FIND(" ",AM468,1),1,""),AM468)</f>
        <v>#REF!</v>
      </c>
      <c r="AO468" s="91" t="e">
        <f t="shared" si="4519"/>
        <v>#REF!</v>
      </c>
      <c r="AP468" s="91" t="e">
        <f t="shared" si="4519"/>
        <v>#REF!</v>
      </c>
      <c r="AQ468" s="91" t="e">
        <f t="shared" si="4519"/>
        <v>#REF!</v>
      </c>
      <c r="AR468" s="91" t="e">
        <f t="shared" si="4519"/>
        <v>#REF!</v>
      </c>
      <c r="AS468" s="91" t="e">
        <f t="shared" si="4466"/>
        <v>#REF!</v>
      </c>
      <c r="AT468" s="91" t="e">
        <f t="shared" si="4467"/>
        <v>#REF!</v>
      </c>
      <c r="AU468" s="32" t="e">
        <f t="shared" si="4450"/>
        <v>#REF!</v>
      </c>
      <c r="AV468" s="93" t="e">
        <f>'Описание предлагаемого товара'!#REF!</f>
        <v>#REF!</v>
      </c>
      <c r="AW468" s="91" t="e">
        <f>MIN(SEARCH({0,1,2,3,4,5,6,7,8,9},AV468&amp; "0123456789"))</f>
        <v>#REF!</v>
      </c>
      <c r="AX468" s="91" t="str">
        <f t="shared" si="4468"/>
        <v/>
      </c>
      <c r="AY468" s="91" t="str">
        <f t="shared" si="4469"/>
        <v/>
      </c>
      <c r="AZ468" s="91" t="str">
        <f t="shared" si="4470"/>
        <v/>
      </c>
      <c r="BA468" s="91" t="str">
        <f t="shared" si="4471"/>
        <v/>
      </c>
      <c r="BB468" s="91" t="str">
        <f t="shared" si="4472"/>
        <v/>
      </c>
      <c r="BC468" s="91" t="str">
        <f t="shared" si="4473"/>
        <v/>
      </c>
      <c r="BD468" s="91" t="str">
        <f t="shared" si="4474"/>
        <v/>
      </c>
      <c r="BE468" s="91" t="str">
        <f t="shared" si="4475"/>
        <v/>
      </c>
      <c r="BF468" s="91" t="str">
        <f t="shared" si="4476"/>
        <v/>
      </c>
      <c r="BG468" s="91" t="str">
        <f t="shared" si="4477"/>
        <v/>
      </c>
      <c r="BH468" s="91" t="str">
        <f t="shared" si="4478"/>
        <v/>
      </c>
      <c r="BI468" s="91" t="str">
        <f t="shared" si="4479"/>
        <v/>
      </c>
      <c r="BJ468" s="91" t="str">
        <f t="shared" si="4480"/>
        <v/>
      </c>
      <c r="BK468" s="91" t="str">
        <f t="shared" si="4481"/>
        <v/>
      </c>
      <c r="BL468" s="91" t="str">
        <f t="shared" si="4482"/>
        <v/>
      </c>
      <c r="BM468" s="91" t="str">
        <f t="shared" si="4483"/>
        <v/>
      </c>
      <c r="BN468" s="91" t="str">
        <f t="shared" si="4484"/>
        <v/>
      </c>
      <c r="BO468" s="91" t="str">
        <f t="shared" si="4485"/>
        <v/>
      </c>
      <c r="BP468" s="91" t="str">
        <f t="shared" si="4486"/>
        <v/>
      </c>
      <c r="BQ468" s="91" t="str">
        <f t="shared" si="4487"/>
        <v/>
      </c>
      <c r="BR468" s="91" t="str">
        <f t="shared" si="4488"/>
        <v/>
      </c>
      <c r="BS468" s="91" t="str">
        <f t="shared" si="4489"/>
        <v/>
      </c>
      <c r="BT468" s="91" t="str">
        <f t="shared" si="4490"/>
        <v/>
      </c>
      <c r="BU468" s="91" t="str">
        <f t="shared" si="4491"/>
        <v/>
      </c>
      <c r="BV468" s="91" t="str">
        <f t="shared" si="4492"/>
        <v/>
      </c>
      <c r="BW468" s="91" t="str">
        <f t="shared" si="4493"/>
        <v/>
      </c>
      <c r="BX468" s="91" t="str">
        <f t="shared" si="4494"/>
        <v/>
      </c>
      <c r="BY468" s="91" t="str">
        <f t="shared" si="4495"/>
        <v/>
      </c>
      <c r="BZ468" s="91" t="str">
        <f t="shared" si="4496"/>
        <v/>
      </c>
      <c r="CA468" s="91" t="str">
        <f t="shared" si="4497"/>
        <v/>
      </c>
      <c r="CB468" s="91" t="str">
        <f t="shared" si="4498"/>
        <v/>
      </c>
      <c r="CC468" s="91" t="str">
        <f t="shared" si="4499"/>
        <v/>
      </c>
      <c r="CD468" s="91" t="str">
        <f t="shared" si="4500"/>
        <v/>
      </c>
      <c r="CE468" s="91" t="str">
        <f t="shared" si="4501"/>
        <v/>
      </c>
      <c r="CF468" s="91" t="str">
        <f t="shared" si="4502"/>
        <v/>
      </c>
      <c r="CG468" s="91" t="str">
        <f t="shared" si="4503"/>
        <v/>
      </c>
      <c r="CH468" s="91" t="str">
        <f t="shared" si="4504"/>
        <v/>
      </c>
      <c r="CI468" s="91" t="str">
        <f t="shared" si="4505"/>
        <v>нет</v>
      </c>
      <c r="CJ468" s="63" t="e">
        <f>IF(LEN('Описание предлагаемого товара'!#REF!)&gt;0,'Описание предлагаемого товара'!#REF!,"")</f>
        <v>#REF!</v>
      </c>
      <c r="CK468" s="91" t="e">
        <f t="shared" ref="CK468:CL468" si="4520">IFERROR(REPLACE(CJ468,FIND(CHAR(10),CJ468,1),1,""),CJ468)</f>
        <v>#REF!</v>
      </c>
      <c r="CL468" s="91" t="e">
        <f t="shared" si="4520"/>
        <v>#REF!</v>
      </c>
      <c r="CM468" s="91" t="e">
        <f t="shared" si="4507"/>
        <v>#REF!</v>
      </c>
      <c r="CN468" s="91" t="e">
        <f t="shared" si="4508"/>
        <v>#REF!</v>
      </c>
      <c r="CO468" s="91" t="e">
        <f t="shared" si="4509"/>
        <v>#REF!</v>
      </c>
      <c r="CP468" s="90" t="e">
        <f>IF(AU468="Не указан реестровый номер (мера нац.режима Запрет)","",IF(CI468="нет","",IF(CU468="да","исключение(не смотрим баллы)",IFERROR(IF(CI468*1&gt;0,IFERROR(IF(VLOOKUP(CI468*1,Обработ.выгрузка_реестра_РФ!$A:$G,7,)=0,"Баллы не установлены",VLOOKUP(CI468*1,Обработ.выгрузка_реестра_РФ!$A:$G,7,)),IF(LEN(CI468)&gt;14,"","нет номера в реестре РФ")),""),IF(LEN(CI468)=0,"","Некорректный реестровый номер")))))</f>
        <v>#REF!</v>
      </c>
      <c r="CQ468" s="33" t="e">
        <f>IF(LEN(C468)&gt;0,IFERROR(IF(LEN(H468)&gt;0,IF(LEN(VLOOKUP(H468,'исключения(не_смотрим_баллы)'!$A:$C,1,))&gt;0,"да","нет"),"не введен ОКПД2"),"нет"),"")</f>
        <v>#REF!</v>
      </c>
      <c r="CR468" s="33" t="e">
        <f ca="1">IF(CQ468="да",IF(TODAY()&lt;VLOOKUP(H468,'исключения(не_смотрим_баллы)'!$A:$C,3,),"да","нет"),"")</f>
        <v>#REF!</v>
      </c>
      <c r="CS468" s="33" t="str">
        <f>IFERROR(IF(CQ468="да",IF(VLOOKUP(CI468*1,Обработ.выгрузка_реестра_РФ!$A:$G,2,)&lt;VLOOKUP(H468,'исключения(не_смотрим_баллы)'!$A:$C,2,),"да","нет"),""),"")</f>
        <v/>
      </c>
      <c r="CT468" s="24"/>
      <c r="CU468" s="33" t="e">
        <f t="shared" ref="CU468:CU531" si="4521">IF(CQ468="да",IF(CR468="да",IF(CS468="да","да",""),""),"")</f>
        <v>#REF!</v>
      </c>
      <c r="CV468" s="91" t="e">
        <f t="shared" ref="CV468:CV531" si="4522">IFERROR(REPLACE(CP468,FIND("Баллы не установлены",CP468,1),20,"баллыне установлены"),CP468)</f>
        <v>#REF!</v>
      </c>
      <c r="CW468" s="27" t="e">
        <f t="shared" ref="CW468:CW531" si="4523">IF(LEN(CP468)&gt;0,IF(LEN(CO468)&gt;0,IF(CV468=CO468,"да","нет"),"не введены данные"),"")</f>
        <v>#REF!</v>
      </c>
      <c r="CX468" s="26" t="e">
        <f t="shared" si="4452"/>
        <v>#REF!</v>
      </c>
      <c r="CY468" s="64" t="e">
        <f>IF(LEN('Описание предлагаемого товара'!#REF!)&gt;0,'Описание предлагаемого товара'!#REF!,"")</f>
        <v>#REF!</v>
      </c>
      <c r="CZ468" s="95" t="e">
        <f t="shared" si="4510"/>
        <v>#REF!</v>
      </c>
      <c r="DA468" s="95" t="e">
        <f t="shared" ref="DA468" si="4524">IFERROR(REPLACE(CZ468,FIND(" ",CZ468,1),1,""),CZ468)</f>
        <v>#REF!</v>
      </c>
      <c r="DB468" s="95" t="e">
        <f t="shared" si="4454"/>
        <v>#REF!</v>
      </c>
      <c r="DC468" s="95" t="e">
        <f t="shared" ref="DC468:DD468" si="4525">IFERROR(REPLACE(DB468,FIND("г.",DB468,1),2,""),DB468)</f>
        <v>#REF!</v>
      </c>
      <c r="DD468" s="95" t="e">
        <f t="shared" si="4525"/>
        <v>#REF!</v>
      </c>
      <c r="DE468" s="95" t="e">
        <f t="shared" ref="DE468:DF468" si="4526">IFERROR(REPLACE(DD468,FIND("г",DD468,1),1,""),DD468)</f>
        <v>#REF!</v>
      </c>
      <c r="DF468" s="95" t="e">
        <f t="shared" si="4526"/>
        <v>#REF!</v>
      </c>
      <c r="DG468" s="95" t="e">
        <f t="shared" ref="DG468:DG531" si="4527">TEXT(DF468,"ДД.ММ.ГГГГ")</f>
        <v>#REF!</v>
      </c>
      <c r="DH468" s="25" t="str">
        <f>IFERROR(VLOOKUP(CI468*1,Обработ.выгрузка_реестра_РФ!$A:$G,5,),"")</f>
        <v/>
      </c>
      <c r="DI468" s="27" t="str">
        <f t="shared" si="3901"/>
        <v/>
      </c>
      <c r="DJ468" s="27" t="str">
        <f t="shared" ca="1" si="4514"/>
        <v/>
      </c>
      <c r="DK468" s="63" t="e">
        <f>IF(LEN('Описание предлагаемого товара'!#REF!)&gt;0,'Описание предлагаемого товара'!#REF!,"")</f>
        <v>#REF!</v>
      </c>
      <c r="DL468" s="63" t="e">
        <f>IF(LEN('Описание предлагаемого товара'!#REF!)&gt;0,'Описание предлагаемого товара'!#REF!,"")</f>
        <v>#REF!</v>
      </c>
      <c r="DM468" s="32"/>
    </row>
    <row r="469" spans="1:117" ht="48.75" customHeight="1" x14ac:dyDescent="0.25">
      <c r="A469" s="61" t="e">
        <f>IF(LEN('Описание предлагаемого товара'!#REF!)&gt;0,'Описание предлагаемого товара'!#REF!,"")</f>
        <v>#REF!</v>
      </c>
      <c r="B469" s="65" t="e">
        <f>IF(LEN('Описание предлагаемого товара'!#REF!)&gt;0,'Описание предлагаемого товара'!#REF!,"")</f>
        <v>#REF!</v>
      </c>
      <c r="C469" s="61" t="e">
        <f>IF(LEN('Описание предлагаемого товара'!#REF!)&gt;0,'Описание предлагаемого товара'!#REF!,"")</f>
        <v>#REF!</v>
      </c>
      <c r="D469" s="61" t="e">
        <f>IF(LEN('Описание предлагаемого товара'!#REF!)&gt;0,'Описание предлагаемого товара'!#REF!,"")</f>
        <v>#REF!</v>
      </c>
      <c r="E469" s="61" t="e">
        <f>IF(LEN('Описание предлагаемого товара'!#REF!)&gt;0,'Описание предлагаемого товара'!#REF!,"")</f>
        <v>#REF!</v>
      </c>
      <c r="F469" s="61" t="e">
        <f>IF(LEN('Описание предлагаемого товара'!#REF!)&gt;0,'Описание предлагаемого товара'!#REF!,"")</f>
        <v>#REF!</v>
      </c>
      <c r="G469" s="61" t="e">
        <f>IF(LEN('Описание предлагаемого товара'!#REF!)&gt;0,'Описание предлагаемого товара'!#REF!,"")</f>
        <v>#REF!</v>
      </c>
      <c r="H469" s="61" t="e">
        <f>IF(LEN('Описание предлагаемого товара'!#REF!)&gt;0,'Описание предлагаемого товара'!#REF!,"")</f>
        <v>#REF!</v>
      </c>
      <c r="I469" s="61" t="e">
        <f>IF(LEN('Описание предлагаемого товара'!#REF!)&gt;0,'Описание предлагаемого товара'!#REF!,"")</f>
        <v>#REF!</v>
      </c>
      <c r="J469" s="38" t="str">
        <f>IFERROR(VLOOKUP(B469,SAP!$A:$E,5,),"")</f>
        <v/>
      </c>
      <c r="K469" s="40" t="str">
        <f t="shared" si="4457"/>
        <v/>
      </c>
      <c r="L469" s="61" t="e">
        <f>IF(LEN('Описание предлагаемого товара'!#REF!)&gt;0,IFERROR('Описание предлагаемого товара'!#REF!*1,""),"")</f>
        <v>#REF!</v>
      </c>
      <c r="M469" s="39" t="str">
        <f>IFERROR(VLOOKUP(B469,SAP!$A:$E,2,),"")</f>
        <v/>
      </c>
      <c r="N469" s="41" t="str">
        <f t="shared" si="3957"/>
        <v/>
      </c>
      <c r="O469" s="39" t="str">
        <f t="shared" si="4444"/>
        <v/>
      </c>
      <c r="P469" s="36" t="e">
        <f>IF(LEN('Описание предлагаемого товара'!#REF!)&gt;0,'Описание предлагаемого товара'!#REF!,"")</f>
        <v>#REF!</v>
      </c>
      <c r="Q46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69" s="37" t="e">
        <f>IF(LEN('Описание предлагаемого товара'!#REF!)&gt;0,'Описание предлагаемого товара'!#REF!,"")</f>
        <v>#REF!</v>
      </c>
      <c r="S469" s="37" t="e">
        <f>IF(LEN('Описание предлагаемого товара'!#REF!)&gt;0,'Описание предлагаемого товара'!#REF!,"")</f>
        <v>#REF!</v>
      </c>
      <c r="T46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69" s="23" t="str">
        <f>IFERROR(VLOOKUP(CI469*1,Обработ.выгрузка_реестра_РФ!$A:$G,6,),"")</f>
        <v/>
      </c>
      <c r="V469" s="61" t="e">
        <f>IF(LEN('Описание предлагаемого товара'!#REF!)&gt;0,'Описание предлагаемого товара'!#REF!,"")</f>
        <v>#REF!</v>
      </c>
      <c r="W469" s="62" t="e">
        <f>IF(LEN('Описание предлагаемого товара'!#REF!)&gt;0,'Описание предлагаемого товара'!#REF!,"")</f>
        <v>#REF!</v>
      </c>
      <c r="X469" s="91" t="e">
        <f t="shared" ref="X469:Y469" si="4528">IFERROR(REPLACE(W469,FIND(CHAR(10),W469,1),1," "),W469)</f>
        <v>#REF!</v>
      </c>
      <c r="Y469" s="91" t="e">
        <f t="shared" si="4528"/>
        <v>#REF!</v>
      </c>
      <c r="Z469" s="91" t="e">
        <f t="shared" si="4459"/>
        <v>#REF!</v>
      </c>
      <c r="AA469" s="91" t="e">
        <f t="shared" si="4460"/>
        <v>#REF!</v>
      </c>
      <c r="AB469" s="91" t="e">
        <f t="shared" si="4461"/>
        <v>#REF!</v>
      </c>
      <c r="AC469" s="91" t="e">
        <f t="shared" ref="AC469:AF469" si="4529">IFERROR(REPLACE(AB469,FIND("  ",AB469,1),2," "),AB469)</f>
        <v>#REF!</v>
      </c>
      <c r="AD469" s="91" t="e">
        <f t="shared" si="4529"/>
        <v>#REF!</v>
      </c>
      <c r="AE469" s="91" t="e">
        <f t="shared" si="4529"/>
        <v>#REF!</v>
      </c>
      <c r="AF469" s="91" t="e">
        <f t="shared" si="4529"/>
        <v>#REF!</v>
      </c>
      <c r="AG469" s="23" t="str">
        <f>IFERROR(VLOOKUP(CI469*1,Обработ.выгрузка_реестра_РФ!$A:$G,4,),"")</f>
        <v/>
      </c>
      <c r="AH469" s="91" t="str">
        <f t="shared" ref="AH469:AI469" si="4530">IFERROR(REPLACE(AG469,FIND("-",AG469,1),1,"*"),AG469)</f>
        <v/>
      </c>
      <c r="AI469" s="91" t="str">
        <f t="shared" si="4530"/>
        <v/>
      </c>
      <c r="AJ469" s="27" t="str">
        <f t="shared" si="3923"/>
        <v/>
      </c>
      <c r="AK469" s="63" t="e">
        <f>IF(LEN('Описание предлагаемого товара'!#REF!)&gt;0,'Описание предлагаемого товара'!#REF!,"")</f>
        <v>#REF!</v>
      </c>
      <c r="AL469" s="91" t="e">
        <f t="shared" ref="AL469:AM469" si="4531">IFERROR(REPLACE(AK469,FIND(CHAR(10),AK469,1),1,""),AK469)</f>
        <v>#REF!</v>
      </c>
      <c r="AM469" s="91" t="e">
        <f t="shared" si="4531"/>
        <v>#REF!</v>
      </c>
      <c r="AN469" s="91" t="e">
        <f t="shared" ref="AN469:AR469" si="4532">IFERROR(REPLACE(AM469,FIND(" ",AM469,1),1,""),AM469)</f>
        <v>#REF!</v>
      </c>
      <c r="AO469" s="91" t="e">
        <f t="shared" si="4532"/>
        <v>#REF!</v>
      </c>
      <c r="AP469" s="91" t="e">
        <f t="shared" si="4532"/>
        <v>#REF!</v>
      </c>
      <c r="AQ469" s="91" t="e">
        <f t="shared" si="4532"/>
        <v>#REF!</v>
      </c>
      <c r="AR469" s="91" t="e">
        <f t="shared" si="4532"/>
        <v>#REF!</v>
      </c>
      <c r="AS469" s="91" t="e">
        <f t="shared" si="4466"/>
        <v>#REF!</v>
      </c>
      <c r="AT469" s="91" t="e">
        <f t="shared" si="4467"/>
        <v>#REF!</v>
      </c>
      <c r="AU469" s="32" t="e">
        <f t="shared" si="4450"/>
        <v>#REF!</v>
      </c>
      <c r="AV469" s="93" t="e">
        <f>'Описание предлагаемого товара'!#REF!</f>
        <v>#REF!</v>
      </c>
      <c r="AW469" s="91" t="e">
        <f>MIN(SEARCH({0,1,2,3,4,5,6,7,8,9},AV469&amp; "0123456789"))</f>
        <v>#REF!</v>
      </c>
      <c r="AX469" s="91" t="str">
        <f t="shared" si="4468"/>
        <v/>
      </c>
      <c r="AY469" s="91" t="str">
        <f t="shared" si="4469"/>
        <v/>
      </c>
      <c r="AZ469" s="91" t="str">
        <f t="shared" si="4470"/>
        <v/>
      </c>
      <c r="BA469" s="91" t="str">
        <f t="shared" si="4471"/>
        <v/>
      </c>
      <c r="BB469" s="91" t="str">
        <f t="shared" si="4472"/>
        <v/>
      </c>
      <c r="BC469" s="91" t="str">
        <f t="shared" si="4473"/>
        <v/>
      </c>
      <c r="BD469" s="91" t="str">
        <f t="shared" si="4474"/>
        <v/>
      </c>
      <c r="BE469" s="91" t="str">
        <f t="shared" si="4475"/>
        <v/>
      </c>
      <c r="BF469" s="91" t="str">
        <f t="shared" si="4476"/>
        <v/>
      </c>
      <c r="BG469" s="91" t="str">
        <f t="shared" si="4477"/>
        <v/>
      </c>
      <c r="BH469" s="91" t="str">
        <f t="shared" si="4478"/>
        <v/>
      </c>
      <c r="BI469" s="91" t="str">
        <f t="shared" si="4479"/>
        <v/>
      </c>
      <c r="BJ469" s="91" t="str">
        <f t="shared" si="4480"/>
        <v/>
      </c>
      <c r="BK469" s="91" t="str">
        <f t="shared" si="4481"/>
        <v/>
      </c>
      <c r="BL469" s="91" t="str">
        <f t="shared" si="4482"/>
        <v/>
      </c>
      <c r="BM469" s="91" t="str">
        <f t="shared" si="4483"/>
        <v/>
      </c>
      <c r="BN469" s="91" t="str">
        <f t="shared" si="4484"/>
        <v/>
      </c>
      <c r="BO469" s="91" t="str">
        <f t="shared" si="4485"/>
        <v/>
      </c>
      <c r="BP469" s="91" t="str">
        <f t="shared" si="4486"/>
        <v/>
      </c>
      <c r="BQ469" s="91" t="str">
        <f t="shared" si="4487"/>
        <v/>
      </c>
      <c r="BR469" s="91" t="str">
        <f t="shared" si="4488"/>
        <v/>
      </c>
      <c r="BS469" s="91" t="str">
        <f t="shared" si="4489"/>
        <v/>
      </c>
      <c r="BT469" s="91" t="str">
        <f t="shared" si="4490"/>
        <v/>
      </c>
      <c r="BU469" s="91" t="str">
        <f t="shared" si="4491"/>
        <v/>
      </c>
      <c r="BV469" s="91" t="str">
        <f t="shared" si="4492"/>
        <v/>
      </c>
      <c r="BW469" s="91" t="str">
        <f t="shared" si="4493"/>
        <v/>
      </c>
      <c r="BX469" s="91" t="str">
        <f t="shared" si="4494"/>
        <v/>
      </c>
      <c r="BY469" s="91" t="str">
        <f t="shared" si="4495"/>
        <v/>
      </c>
      <c r="BZ469" s="91" t="str">
        <f t="shared" si="4496"/>
        <v/>
      </c>
      <c r="CA469" s="91" t="str">
        <f t="shared" si="4497"/>
        <v/>
      </c>
      <c r="CB469" s="91" t="str">
        <f t="shared" si="4498"/>
        <v/>
      </c>
      <c r="CC469" s="91" t="str">
        <f t="shared" si="4499"/>
        <v/>
      </c>
      <c r="CD469" s="91" t="str">
        <f t="shared" si="4500"/>
        <v/>
      </c>
      <c r="CE469" s="91" t="str">
        <f t="shared" si="4501"/>
        <v/>
      </c>
      <c r="CF469" s="91" t="str">
        <f t="shared" si="4502"/>
        <v/>
      </c>
      <c r="CG469" s="91" t="str">
        <f t="shared" si="4503"/>
        <v/>
      </c>
      <c r="CH469" s="91" t="str">
        <f t="shared" si="4504"/>
        <v/>
      </c>
      <c r="CI469" s="91" t="str">
        <f t="shared" si="4505"/>
        <v>нет</v>
      </c>
      <c r="CJ469" s="63" t="e">
        <f>IF(LEN('Описание предлагаемого товара'!#REF!)&gt;0,'Описание предлагаемого товара'!#REF!,"")</f>
        <v>#REF!</v>
      </c>
      <c r="CK469" s="91" t="e">
        <f t="shared" ref="CK469:CL469" si="4533">IFERROR(REPLACE(CJ469,FIND(CHAR(10),CJ469,1),1,""),CJ469)</f>
        <v>#REF!</v>
      </c>
      <c r="CL469" s="91" t="e">
        <f t="shared" si="4533"/>
        <v>#REF!</v>
      </c>
      <c r="CM469" s="91" t="e">
        <f t="shared" si="4507"/>
        <v>#REF!</v>
      </c>
      <c r="CN469" s="91" t="e">
        <f t="shared" si="4508"/>
        <v>#REF!</v>
      </c>
      <c r="CO469" s="91" t="e">
        <f t="shared" si="4509"/>
        <v>#REF!</v>
      </c>
      <c r="CP469" s="90" t="e">
        <f>IF(AU469="Не указан реестровый номер (мера нац.режима Запрет)","",IF(CI469="нет","",IF(CU469="да","исключение(не смотрим баллы)",IFERROR(IF(CI469*1&gt;0,IFERROR(IF(VLOOKUP(CI469*1,Обработ.выгрузка_реестра_РФ!$A:$G,7,)=0,"Баллы не установлены",VLOOKUP(CI469*1,Обработ.выгрузка_реестра_РФ!$A:$G,7,)),IF(LEN(CI469)&gt;14,"","нет номера в реестре РФ")),""),IF(LEN(CI469)=0,"","Некорректный реестровый номер")))))</f>
        <v>#REF!</v>
      </c>
      <c r="CQ469" s="33" t="e">
        <f>IF(LEN(C469)&gt;0,IFERROR(IF(LEN(H469)&gt;0,IF(LEN(VLOOKUP(H469,'исключения(не_смотрим_баллы)'!$A:$C,1,))&gt;0,"да","нет"),"не введен ОКПД2"),"нет"),"")</f>
        <v>#REF!</v>
      </c>
      <c r="CR469" s="33" t="e">
        <f ca="1">IF(CQ469="да",IF(TODAY()&lt;VLOOKUP(H469,'исключения(не_смотрим_баллы)'!$A:$C,3,),"да","нет"),"")</f>
        <v>#REF!</v>
      </c>
      <c r="CS469" s="33" t="str">
        <f>IFERROR(IF(CQ469="да",IF(VLOOKUP(CI469*1,Обработ.выгрузка_реестра_РФ!$A:$G,2,)&lt;VLOOKUP(H469,'исключения(не_смотрим_баллы)'!$A:$C,2,),"да","нет"),""),"")</f>
        <v/>
      </c>
      <c r="CT469" s="24"/>
      <c r="CU469" s="33" t="e">
        <f t="shared" si="4521"/>
        <v>#REF!</v>
      </c>
      <c r="CV469" s="91" t="e">
        <f t="shared" si="4522"/>
        <v>#REF!</v>
      </c>
      <c r="CW469" s="27" t="e">
        <f t="shared" si="4523"/>
        <v>#REF!</v>
      </c>
      <c r="CX469" s="26" t="e">
        <f t="shared" si="4452"/>
        <v>#REF!</v>
      </c>
      <c r="CY469" s="64" t="e">
        <f>IF(LEN('Описание предлагаемого товара'!#REF!)&gt;0,'Описание предлагаемого товара'!#REF!,"")</f>
        <v>#REF!</v>
      </c>
      <c r="CZ469" s="95" t="e">
        <f t="shared" si="4510"/>
        <v>#REF!</v>
      </c>
      <c r="DA469" s="95" t="e">
        <f t="shared" ref="DA469" si="4534">IFERROR(REPLACE(CZ469,FIND(" ",CZ469,1),1,""),CZ469)</f>
        <v>#REF!</v>
      </c>
      <c r="DB469" s="95" t="e">
        <f t="shared" si="4454"/>
        <v>#REF!</v>
      </c>
      <c r="DC469" s="95" t="e">
        <f t="shared" ref="DC469:DD469" si="4535">IFERROR(REPLACE(DB469,FIND("г.",DB469,1),2,""),DB469)</f>
        <v>#REF!</v>
      </c>
      <c r="DD469" s="95" t="e">
        <f t="shared" si="4535"/>
        <v>#REF!</v>
      </c>
      <c r="DE469" s="95" t="e">
        <f t="shared" ref="DE469:DF469" si="4536">IFERROR(REPLACE(DD469,FIND("г",DD469,1),1,""),DD469)</f>
        <v>#REF!</v>
      </c>
      <c r="DF469" s="95" t="e">
        <f t="shared" si="4536"/>
        <v>#REF!</v>
      </c>
      <c r="DG469" s="95" t="e">
        <f t="shared" si="4527"/>
        <v>#REF!</v>
      </c>
      <c r="DH469" s="25" t="str">
        <f>IFERROR(VLOOKUP(CI469*1,Обработ.выгрузка_реестра_РФ!$A:$G,5,),"")</f>
        <v/>
      </c>
      <c r="DI469" s="27" t="str">
        <f t="shared" ref="DI469:DI532" si="4537">IF(LEN(DH469)&gt;0,IFERROR(IF(LEN(VLOOKUP("*"&amp;TEXT(DH469,"ДД.ММ.ГГГГ")&amp;"*",DG469,1,))&gt;0,"да",""),"нет"),"")</f>
        <v/>
      </c>
      <c r="DJ469" s="27" t="str">
        <f t="shared" ca="1" si="4514"/>
        <v/>
      </c>
      <c r="DK469" s="63" t="e">
        <f>IF(LEN('Описание предлагаемого товара'!#REF!)&gt;0,'Описание предлагаемого товара'!#REF!,"")</f>
        <v>#REF!</v>
      </c>
      <c r="DL469" s="63" t="e">
        <f>IF(LEN('Описание предлагаемого товара'!#REF!)&gt;0,'Описание предлагаемого товара'!#REF!,"")</f>
        <v>#REF!</v>
      </c>
      <c r="DM469" s="32"/>
    </row>
    <row r="470" spans="1:117" ht="48.75" customHeight="1" x14ac:dyDescent="0.25">
      <c r="A470" s="61" t="e">
        <f>IF(LEN('Описание предлагаемого товара'!#REF!)&gt;0,'Описание предлагаемого товара'!#REF!,"")</f>
        <v>#REF!</v>
      </c>
      <c r="B470" s="65" t="e">
        <f>IF(LEN('Описание предлагаемого товара'!#REF!)&gt;0,'Описание предлагаемого товара'!#REF!,"")</f>
        <v>#REF!</v>
      </c>
      <c r="C470" s="61" t="e">
        <f>IF(LEN('Описание предлагаемого товара'!#REF!)&gt;0,'Описание предлагаемого товара'!#REF!,"")</f>
        <v>#REF!</v>
      </c>
      <c r="D470" s="61" t="e">
        <f>IF(LEN('Описание предлагаемого товара'!#REF!)&gt;0,'Описание предлагаемого товара'!#REF!,"")</f>
        <v>#REF!</v>
      </c>
      <c r="E470" s="61" t="e">
        <f>IF(LEN('Описание предлагаемого товара'!#REF!)&gt;0,'Описание предлагаемого товара'!#REF!,"")</f>
        <v>#REF!</v>
      </c>
      <c r="F470" s="61" t="e">
        <f>IF(LEN('Описание предлагаемого товара'!#REF!)&gt;0,'Описание предлагаемого товара'!#REF!,"")</f>
        <v>#REF!</v>
      </c>
      <c r="G470" s="61" t="e">
        <f>IF(LEN('Описание предлагаемого товара'!#REF!)&gt;0,'Описание предлагаемого товара'!#REF!,"")</f>
        <v>#REF!</v>
      </c>
      <c r="H470" s="61" t="e">
        <f>IF(LEN('Описание предлагаемого товара'!#REF!)&gt;0,'Описание предлагаемого товара'!#REF!,"")</f>
        <v>#REF!</v>
      </c>
      <c r="I470" s="61" t="e">
        <f>IF(LEN('Описание предлагаемого товара'!#REF!)&gt;0,'Описание предлагаемого товара'!#REF!,"")</f>
        <v>#REF!</v>
      </c>
      <c r="J470" s="38" t="str">
        <f>IFERROR(VLOOKUP(B470,SAP!$A:$E,5,),"")</f>
        <v/>
      </c>
      <c r="K470" s="40" t="str">
        <f t="shared" si="4457"/>
        <v/>
      </c>
      <c r="L470" s="61" t="e">
        <f>IF(LEN('Описание предлагаемого товара'!#REF!)&gt;0,IFERROR('Описание предлагаемого товара'!#REF!*1,""),"")</f>
        <v>#REF!</v>
      </c>
      <c r="M470" s="39" t="str">
        <f>IFERROR(VLOOKUP(B470,SAP!$A:$E,2,),"")</f>
        <v/>
      </c>
      <c r="N470" s="41" t="str">
        <f t="shared" si="3957"/>
        <v/>
      </c>
      <c r="O470" s="39" t="str">
        <f t="shared" si="4444"/>
        <v/>
      </c>
      <c r="P470" s="36" t="e">
        <f>IF(LEN('Описание предлагаемого товара'!#REF!)&gt;0,'Описание предлагаемого товара'!#REF!,"")</f>
        <v>#REF!</v>
      </c>
      <c r="Q47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70" s="37" t="e">
        <f>IF(LEN('Описание предлагаемого товара'!#REF!)&gt;0,'Описание предлагаемого товара'!#REF!,"")</f>
        <v>#REF!</v>
      </c>
      <c r="S470" s="37" t="e">
        <f>IF(LEN('Описание предлагаемого товара'!#REF!)&gt;0,'Описание предлагаемого товара'!#REF!,"")</f>
        <v>#REF!</v>
      </c>
      <c r="T47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70" s="23" t="str">
        <f>IFERROR(VLOOKUP(CI470*1,Обработ.выгрузка_реестра_РФ!$A:$G,6,),"")</f>
        <v/>
      </c>
      <c r="V470" s="61" t="e">
        <f>IF(LEN('Описание предлагаемого товара'!#REF!)&gt;0,'Описание предлагаемого товара'!#REF!,"")</f>
        <v>#REF!</v>
      </c>
      <c r="W470" s="62" t="e">
        <f>IF(LEN('Описание предлагаемого товара'!#REF!)&gt;0,'Описание предлагаемого товара'!#REF!,"")</f>
        <v>#REF!</v>
      </c>
      <c r="X470" s="91" t="e">
        <f t="shared" ref="X470:Y470" si="4538">IFERROR(REPLACE(W470,FIND(CHAR(10),W470,1),1," "),W470)</f>
        <v>#REF!</v>
      </c>
      <c r="Y470" s="91" t="e">
        <f t="shared" si="4538"/>
        <v>#REF!</v>
      </c>
      <c r="Z470" s="91" t="e">
        <f t="shared" si="4459"/>
        <v>#REF!</v>
      </c>
      <c r="AA470" s="91" t="e">
        <f t="shared" si="4460"/>
        <v>#REF!</v>
      </c>
      <c r="AB470" s="91" t="e">
        <f t="shared" si="4461"/>
        <v>#REF!</v>
      </c>
      <c r="AC470" s="91" t="e">
        <f t="shared" ref="AC470:AF470" si="4539">IFERROR(REPLACE(AB470,FIND("  ",AB470,1),2," "),AB470)</f>
        <v>#REF!</v>
      </c>
      <c r="AD470" s="91" t="e">
        <f t="shared" si="4539"/>
        <v>#REF!</v>
      </c>
      <c r="AE470" s="91" t="e">
        <f t="shared" si="4539"/>
        <v>#REF!</v>
      </c>
      <c r="AF470" s="91" t="e">
        <f t="shared" si="4539"/>
        <v>#REF!</v>
      </c>
      <c r="AG470" s="23" t="str">
        <f>IFERROR(VLOOKUP(CI470*1,Обработ.выгрузка_реестра_РФ!$A:$G,4,),"")</f>
        <v/>
      </c>
      <c r="AH470" s="91" t="str">
        <f t="shared" ref="AH470:AI470" si="4540">IFERROR(REPLACE(AG470,FIND("-",AG470,1),1,"*"),AG470)</f>
        <v/>
      </c>
      <c r="AI470" s="91" t="str">
        <f t="shared" si="4540"/>
        <v/>
      </c>
      <c r="AJ470" s="27" t="str">
        <f t="shared" si="3923"/>
        <v/>
      </c>
      <c r="AK470" s="63" t="e">
        <f>IF(LEN('Описание предлагаемого товара'!#REF!)&gt;0,'Описание предлагаемого товара'!#REF!,"")</f>
        <v>#REF!</v>
      </c>
      <c r="AL470" s="91" t="e">
        <f t="shared" ref="AL470:AM470" si="4541">IFERROR(REPLACE(AK470,FIND(CHAR(10),AK470,1),1,""),AK470)</f>
        <v>#REF!</v>
      </c>
      <c r="AM470" s="91" t="e">
        <f t="shared" si="4541"/>
        <v>#REF!</v>
      </c>
      <c r="AN470" s="91" t="e">
        <f t="shared" ref="AN470:AR470" si="4542">IFERROR(REPLACE(AM470,FIND(" ",AM470,1),1,""),AM470)</f>
        <v>#REF!</v>
      </c>
      <c r="AO470" s="91" t="e">
        <f t="shared" si="4542"/>
        <v>#REF!</v>
      </c>
      <c r="AP470" s="91" t="e">
        <f t="shared" si="4542"/>
        <v>#REF!</v>
      </c>
      <c r="AQ470" s="91" t="e">
        <f t="shared" si="4542"/>
        <v>#REF!</v>
      </c>
      <c r="AR470" s="91" t="e">
        <f t="shared" si="4542"/>
        <v>#REF!</v>
      </c>
      <c r="AS470" s="91" t="e">
        <f t="shared" si="4466"/>
        <v>#REF!</v>
      </c>
      <c r="AT470" s="91" t="e">
        <f t="shared" si="4467"/>
        <v>#REF!</v>
      </c>
      <c r="AU470" s="32" t="e">
        <f t="shared" si="4450"/>
        <v>#REF!</v>
      </c>
      <c r="AV470" s="93" t="e">
        <f>'Описание предлагаемого товара'!#REF!</f>
        <v>#REF!</v>
      </c>
      <c r="AW470" s="91" t="e">
        <f>MIN(SEARCH({0,1,2,3,4,5,6,7,8,9},AV470&amp; "0123456789"))</f>
        <v>#REF!</v>
      </c>
      <c r="AX470" s="91" t="str">
        <f t="shared" si="4468"/>
        <v/>
      </c>
      <c r="AY470" s="91" t="str">
        <f t="shared" si="4469"/>
        <v/>
      </c>
      <c r="AZ470" s="91" t="str">
        <f t="shared" si="4470"/>
        <v/>
      </c>
      <c r="BA470" s="91" t="str">
        <f t="shared" si="4471"/>
        <v/>
      </c>
      <c r="BB470" s="91" t="str">
        <f t="shared" si="4472"/>
        <v/>
      </c>
      <c r="BC470" s="91" t="str">
        <f t="shared" si="4473"/>
        <v/>
      </c>
      <c r="BD470" s="91" t="str">
        <f t="shared" si="4474"/>
        <v/>
      </c>
      <c r="BE470" s="91" t="str">
        <f t="shared" si="4475"/>
        <v/>
      </c>
      <c r="BF470" s="91" t="str">
        <f t="shared" si="4476"/>
        <v/>
      </c>
      <c r="BG470" s="91" t="str">
        <f t="shared" si="4477"/>
        <v/>
      </c>
      <c r="BH470" s="91" t="str">
        <f t="shared" si="4478"/>
        <v/>
      </c>
      <c r="BI470" s="91" t="str">
        <f t="shared" si="4479"/>
        <v/>
      </c>
      <c r="BJ470" s="91" t="str">
        <f t="shared" si="4480"/>
        <v/>
      </c>
      <c r="BK470" s="91" t="str">
        <f t="shared" si="4481"/>
        <v/>
      </c>
      <c r="BL470" s="91" t="str">
        <f t="shared" si="4482"/>
        <v/>
      </c>
      <c r="BM470" s="91" t="str">
        <f t="shared" si="4483"/>
        <v/>
      </c>
      <c r="BN470" s="91" t="str">
        <f t="shared" si="4484"/>
        <v/>
      </c>
      <c r="BO470" s="91" t="str">
        <f t="shared" si="4485"/>
        <v/>
      </c>
      <c r="BP470" s="91" t="str">
        <f t="shared" si="4486"/>
        <v/>
      </c>
      <c r="BQ470" s="91" t="str">
        <f t="shared" si="4487"/>
        <v/>
      </c>
      <c r="BR470" s="91" t="str">
        <f t="shared" si="4488"/>
        <v/>
      </c>
      <c r="BS470" s="91" t="str">
        <f t="shared" si="4489"/>
        <v/>
      </c>
      <c r="BT470" s="91" t="str">
        <f t="shared" si="4490"/>
        <v/>
      </c>
      <c r="BU470" s="91" t="str">
        <f t="shared" si="4491"/>
        <v/>
      </c>
      <c r="BV470" s="91" t="str">
        <f t="shared" si="4492"/>
        <v/>
      </c>
      <c r="BW470" s="91" t="str">
        <f t="shared" si="4493"/>
        <v/>
      </c>
      <c r="BX470" s="91" t="str">
        <f t="shared" si="4494"/>
        <v/>
      </c>
      <c r="BY470" s="91" t="str">
        <f t="shared" si="4495"/>
        <v/>
      </c>
      <c r="BZ470" s="91" t="str">
        <f t="shared" si="4496"/>
        <v/>
      </c>
      <c r="CA470" s="91" t="str">
        <f t="shared" si="4497"/>
        <v/>
      </c>
      <c r="CB470" s="91" t="str">
        <f t="shared" si="4498"/>
        <v/>
      </c>
      <c r="CC470" s="91" t="str">
        <f t="shared" si="4499"/>
        <v/>
      </c>
      <c r="CD470" s="91" t="str">
        <f t="shared" si="4500"/>
        <v/>
      </c>
      <c r="CE470" s="91" t="str">
        <f t="shared" si="4501"/>
        <v/>
      </c>
      <c r="CF470" s="91" t="str">
        <f t="shared" si="4502"/>
        <v/>
      </c>
      <c r="CG470" s="91" t="str">
        <f t="shared" si="4503"/>
        <v/>
      </c>
      <c r="CH470" s="91" t="str">
        <f t="shared" si="4504"/>
        <v/>
      </c>
      <c r="CI470" s="91" t="str">
        <f t="shared" si="4505"/>
        <v>нет</v>
      </c>
      <c r="CJ470" s="63" t="e">
        <f>IF(LEN('Описание предлагаемого товара'!#REF!)&gt;0,'Описание предлагаемого товара'!#REF!,"")</f>
        <v>#REF!</v>
      </c>
      <c r="CK470" s="91" t="e">
        <f t="shared" ref="CK470:CL470" si="4543">IFERROR(REPLACE(CJ470,FIND(CHAR(10),CJ470,1),1,""),CJ470)</f>
        <v>#REF!</v>
      </c>
      <c r="CL470" s="91" t="e">
        <f t="shared" si="4543"/>
        <v>#REF!</v>
      </c>
      <c r="CM470" s="91" t="e">
        <f t="shared" si="4507"/>
        <v>#REF!</v>
      </c>
      <c r="CN470" s="91" t="e">
        <f t="shared" si="4508"/>
        <v>#REF!</v>
      </c>
      <c r="CO470" s="91" t="e">
        <f t="shared" si="4509"/>
        <v>#REF!</v>
      </c>
      <c r="CP470" s="90" t="e">
        <f>IF(AU470="Не указан реестровый номер (мера нац.режима Запрет)","",IF(CI470="нет","",IF(CU470="да","исключение(не смотрим баллы)",IFERROR(IF(CI470*1&gt;0,IFERROR(IF(VLOOKUP(CI470*1,Обработ.выгрузка_реестра_РФ!$A:$G,7,)=0,"Баллы не установлены",VLOOKUP(CI470*1,Обработ.выгрузка_реестра_РФ!$A:$G,7,)),IF(LEN(CI470)&gt;14,"","нет номера в реестре РФ")),""),IF(LEN(CI470)=0,"","Некорректный реестровый номер")))))</f>
        <v>#REF!</v>
      </c>
      <c r="CQ470" s="33" t="e">
        <f>IF(LEN(C470)&gt;0,IFERROR(IF(LEN(H470)&gt;0,IF(LEN(VLOOKUP(H470,'исключения(не_смотрим_баллы)'!$A:$C,1,))&gt;0,"да","нет"),"не введен ОКПД2"),"нет"),"")</f>
        <v>#REF!</v>
      </c>
      <c r="CR470" s="33" t="e">
        <f ca="1">IF(CQ470="да",IF(TODAY()&lt;VLOOKUP(H470,'исключения(не_смотрим_баллы)'!$A:$C,3,),"да","нет"),"")</f>
        <v>#REF!</v>
      </c>
      <c r="CS470" s="33" t="str">
        <f>IFERROR(IF(CQ470="да",IF(VLOOKUP(CI470*1,Обработ.выгрузка_реестра_РФ!$A:$G,2,)&lt;VLOOKUP(H470,'исключения(не_смотрим_баллы)'!$A:$C,2,),"да","нет"),""),"")</f>
        <v/>
      </c>
      <c r="CT470" s="24"/>
      <c r="CU470" s="33" t="e">
        <f t="shared" si="4521"/>
        <v>#REF!</v>
      </c>
      <c r="CV470" s="91" t="e">
        <f t="shared" si="4522"/>
        <v>#REF!</v>
      </c>
      <c r="CW470" s="27" t="e">
        <f t="shared" si="4523"/>
        <v>#REF!</v>
      </c>
      <c r="CX470" s="26" t="e">
        <f t="shared" si="4452"/>
        <v>#REF!</v>
      </c>
      <c r="CY470" s="64" t="e">
        <f>IF(LEN('Описание предлагаемого товара'!#REF!)&gt;0,'Описание предлагаемого товара'!#REF!,"")</f>
        <v>#REF!</v>
      </c>
      <c r="CZ470" s="95" t="e">
        <f t="shared" si="4510"/>
        <v>#REF!</v>
      </c>
      <c r="DA470" s="95" t="e">
        <f t="shared" ref="DA470" si="4544">IFERROR(REPLACE(CZ470,FIND(" ",CZ470,1),1,""),CZ470)</f>
        <v>#REF!</v>
      </c>
      <c r="DB470" s="95" t="e">
        <f t="shared" si="4454"/>
        <v>#REF!</v>
      </c>
      <c r="DC470" s="95" t="e">
        <f t="shared" ref="DC470:DD470" si="4545">IFERROR(REPLACE(DB470,FIND("г.",DB470,1),2,""),DB470)</f>
        <v>#REF!</v>
      </c>
      <c r="DD470" s="95" t="e">
        <f t="shared" si="4545"/>
        <v>#REF!</v>
      </c>
      <c r="DE470" s="95" t="e">
        <f t="shared" ref="DE470:DF470" si="4546">IFERROR(REPLACE(DD470,FIND("г",DD470,1),1,""),DD470)</f>
        <v>#REF!</v>
      </c>
      <c r="DF470" s="95" t="e">
        <f t="shared" si="4546"/>
        <v>#REF!</v>
      </c>
      <c r="DG470" s="95" t="e">
        <f t="shared" si="4527"/>
        <v>#REF!</v>
      </c>
      <c r="DH470" s="25" t="str">
        <f>IFERROR(VLOOKUP(CI470*1,Обработ.выгрузка_реестра_РФ!$A:$G,5,),"")</f>
        <v/>
      </c>
      <c r="DI470" s="27" t="str">
        <f t="shared" si="4537"/>
        <v/>
      </c>
      <c r="DJ470" s="27" t="str">
        <f t="shared" ca="1" si="4514"/>
        <v/>
      </c>
      <c r="DK470" s="63" t="e">
        <f>IF(LEN('Описание предлагаемого товара'!#REF!)&gt;0,'Описание предлагаемого товара'!#REF!,"")</f>
        <v>#REF!</v>
      </c>
      <c r="DL470" s="63" t="e">
        <f>IF(LEN('Описание предлагаемого товара'!#REF!)&gt;0,'Описание предлагаемого товара'!#REF!,"")</f>
        <v>#REF!</v>
      </c>
      <c r="DM470" s="32"/>
    </row>
    <row r="471" spans="1:117" ht="48.75" customHeight="1" x14ac:dyDescent="0.25">
      <c r="A471" s="61" t="e">
        <f>IF(LEN('Описание предлагаемого товара'!#REF!)&gt;0,'Описание предлагаемого товара'!#REF!,"")</f>
        <v>#REF!</v>
      </c>
      <c r="B471" s="65" t="e">
        <f>IF(LEN('Описание предлагаемого товара'!#REF!)&gt;0,'Описание предлагаемого товара'!#REF!,"")</f>
        <v>#REF!</v>
      </c>
      <c r="C471" s="61" t="e">
        <f>IF(LEN('Описание предлагаемого товара'!#REF!)&gt;0,'Описание предлагаемого товара'!#REF!,"")</f>
        <v>#REF!</v>
      </c>
      <c r="D471" s="61" t="e">
        <f>IF(LEN('Описание предлагаемого товара'!#REF!)&gt;0,'Описание предлагаемого товара'!#REF!,"")</f>
        <v>#REF!</v>
      </c>
      <c r="E471" s="61" t="e">
        <f>IF(LEN('Описание предлагаемого товара'!#REF!)&gt;0,'Описание предлагаемого товара'!#REF!,"")</f>
        <v>#REF!</v>
      </c>
      <c r="F471" s="61" t="e">
        <f>IF(LEN('Описание предлагаемого товара'!#REF!)&gt;0,'Описание предлагаемого товара'!#REF!,"")</f>
        <v>#REF!</v>
      </c>
      <c r="G471" s="61" t="e">
        <f>IF(LEN('Описание предлагаемого товара'!#REF!)&gt;0,'Описание предлагаемого товара'!#REF!,"")</f>
        <v>#REF!</v>
      </c>
      <c r="H471" s="61" t="e">
        <f>IF(LEN('Описание предлагаемого товара'!#REF!)&gt;0,'Описание предлагаемого товара'!#REF!,"")</f>
        <v>#REF!</v>
      </c>
      <c r="I471" s="61" t="e">
        <f>IF(LEN('Описание предлагаемого товара'!#REF!)&gt;0,'Описание предлагаемого товара'!#REF!,"")</f>
        <v>#REF!</v>
      </c>
      <c r="J471" s="38" t="str">
        <f>IFERROR(VLOOKUP(B471,SAP!$A:$E,5,),"")</f>
        <v/>
      </c>
      <c r="K471" s="40" t="str">
        <f t="shared" si="4457"/>
        <v/>
      </c>
      <c r="L471" s="61" t="e">
        <f>IF(LEN('Описание предлагаемого товара'!#REF!)&gt;0,IFERROR('Описание предлагаемого товара'!#REF!*1,""),"")</f>
        <v>#REF!</v>
      </c>
      <c r="M471" s="39" t="str">
        <f>IFERROR(VLOOKUP(B471,SAP!$A:$E,2,),"")</f>
        <v/>
      </c>
      <c r="N471" s="41" t="str">
        <f t="shared" si="3957"/>
        <v/>
      </c>
      <c r="O471" s="39" t="str">
        <f t="shared" si="4444"/>
        <v/>
      </c>
      <c r="P471" s="36" t="e">
        <f>IF(LEN('Описание предлагаемого товара'!#REF!)&gt;0,'Описание предлагаемого товара'!#REF!,"")</f>
        <v>#REF!</v>
      </c>
      <c r="Q47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71" s="37" t="e">
        <f>IF(LEN('Описание предлагаемого товара'!#REF!)&gt;0,'Описание предлагаемого товара'!#REF!,"")</f>
        <v>#REF!</v>
      </c>
      <c r="S471" s="37" t="e">
        <f>IF(LEN('Описание предлагаемого товара'!#REF!)&gt;0,'Описание предлагаемого товара'!#REF!,"")</f>
        <v>#REF!</v>
      </c>
      <c r="T47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71" s="23" t="str">
        <f>IFERROR(VLOOKUP(CI471*1,Обработ.выгрузка_реестра_РФ!$A:$G,6,),"")</f>
        <v/>
      </c>
      <c r="V471" s="61" t="e">
        <f>IF(LEN('Описание предлагаемого товара'!#REF!)&gt;0,'Описание предлагаемого товара'!#REF!,"")</f>
        <v>#REF!</v>
      </c>
      <c r="W471" s="62" t="e">
        <f>IF(LEN('Описание предлагаемого товара'!#REF!)&gt;0,'Описание предлагаемого товара'!#REF!,"")</f>
        <v>#REF!</v>
      </c>
      <c r="X471" s="91" t="e">
        <f t="shared" ref="X471:Y471" si="4547">IFERROR(REPLACE(W471,FIND(CHAR(10),W471,1),1," "),W471)</f>
        <v>#REF!</v>
      </c>
      <c r="Y471" s="91" t="e">
        <f t="shared" si="4547"/>
        <v>#REF!</v>
      </c>
      <c r="Z471" s="91" t="e">
        <f t="shared" si="4459"/>
        <v>#REF!</v>
      </c>
      <c r="AA471" s="91" t="e">
        <f t="shared" si="4460"/>
        <v>#REF!</v>
      </c>
      <c r="AB471" s="91" t="e">
        <f t="shared" si="4461"/>
        <v>#REF!</v>
      </c>
      <c r="AC471" s="91" t="e">
        <f t="shared" ref="AC471:AF471" si="4548">IFERROR(REPLACE(AB471,FIND("  ",AB471,1),2," "),AB471)</f>
        <v>#REF!</v>
      </c>
      <c r="AD471" s="91" t="e">
        <f t="shared" si="4548"/>
        <v>#REF!</v>
      </c>
      <c r="AE471" s="91" t="e">
        <f t="shared" si="4548"/>
        <v>#REF!</v>
      </c>
      <c r="AF471" s="91" t="e">
        <f t="shared" si="4548"/>
        <v>#REF!</v>
      </c>
      <c r="AG471" s="23" t="str">
        <f>IFERROR(VLOOKUP(CI471*1,Обработ.выгрузка_реестра_РФ!$A:$G,4,),"")</f>
        <v/>
      </c>
      <c r="AH471" s="91" t="str">
        <f t="shared" ref="AH471:AI471" si="4549">IFERROR(REPLACE(AG471,FIND("-",AG471,1),1,"*"),AG471)</f>
        <v/>
      </c>
      <c r="AI471" s="91" t="str">
        <f t="shared" si="4549"/>
        <v/>
      </c>
      <c r="AJ471" s="27" t="str">
        <f t="shared" si="3923"/>
        <v/>
      </c>
      <c r="AK471" s="63" t="e">
        <f>IF(LEN('Описание предлагаемого товара'!#REF!)&gt;0,'Описание предлагаемого товара'!#REF!,"")</f>
        <v>#REF!</v>
      </c>
      <c r="AL471" s="91" t="e">
        <f t="shared" ref="AL471:AM471" si="4550">IFERROR(REPLACE(AK471,FIND(CHAR(10),AK471,1),1,""),AK471)</f>
        <v>#REF!</v>
      </c>
      <c r="AM471" s="91" t="e">
        <f t="shared" si="4550"/>
        <v>#REF!</v>
      </c>
      <c r="AN471" s="91" t="e">
        <f t="shared" ref="AN471:AR471" si="4551">IFERROR(REPLACE(AM471,FIND(" ",AM471,1),1,""),AM471)</f>
        <v>#REF!</v>
      </c>
      <c r="AO471" s="91" t="e">
        <f t="shared" si="4551"/>
        <v>#REF!</v>
      </c>
      <c r="AP471" s="91" t="e">
        <f t="shared" si="4551"/>
        <v>#REF!</v>
      </c>
      <c r="AQ471" s="91" t="e">
        <f t="shared" si="4551"/>
        <v>#REF!</v>
      </c>
      <c r="AR471" s="91" t="e">
        <f t="shared" si="4551"/>
        <v>#REF!</v>
      </c>
      <c r="AS471" s="91" t="e">
        <f t="shared" si="4466"/>
        <v>#REF!</v>
      </c>
      <c r="AT471" s="91" t="e">
        <f t="shared" si="4467"/>
        <v>#REF!</v>
      </c>
      <c r="AU471" s="32" t="e">
        <f t="shared" si="4450"/>
        <v>#REF!</v>
      </c>
      <c r="AV471" s="93" t="e">
        <f>'Описание предлагаемого товара'!#REF!</f>
        <v>#REF!</v>
      </c>
      <c r="AW471" s="91" t="e">
        <f>MIN(SEARCH({0,1,2,3,4,5,6,7,8,9},AV471&amp; "0123456789"))</f>
        <v>#REF!</v>
      </c>
      <c r="AX471" s="91" t="str">
        <f t="shared" si="4468"/>
        <v/>
      </c>
      <c r="AY471" s="91" t="str">
        <f t="shared" si="4469"/>
        <v/>
      </c>
      <c r="AZ471" s="91" t="str">
        <f t="shared" si="4470"/>
        <v/>
      </c>
      <c r="BA471" s="91" t="str">
        <f t="shared" si="4471"/>
        <v/>
      </c>
      <c r="BB471" s="91" t="str">
        <f t="shared" si="4472"/>
        <v/>
      </c>
      <c r="BC471" s="91" t="str">
        <f t="shared" si="4473"/>
        <v/>
      </c>
      <c r="BD471" s="91" t="str">
        <f t="shared" si="4474"/>
        <v/>
      </c>
      <c r="BE471" s="91" t="str">
        <f t="shared" si="4475"/>
        <v/>
      </c>
      <c r="BF471" s="91" t="str">
        <f t="shared" si="4476"/>
        <v/>
      </c>
      <c r="BG471" s="91" t="str">
        <f t="shared" si="4477"/>
        <v/>
      </c>
      <c r="BH471" s="91" t="str">
        <f t="shared" si="4478"/>
        <v/>
      </c>
      <c r="BI471" s="91" t="str">
        <f t="shared" si="4479"/>
        <v/>
      </c>
      <c r="BJ471" s="91" t="str">
        <f t="shared" si="4480"/>
        <v/>
      </c>
      <c r="BK471" s="91" t="str">
        <f t="shared" si="4481"/>
        <v/>
      </c>
      <c r="BL471" s="91" t="str">
        <f t="shared" si="4482"/>
        <v/>
      </c>
      <c r="BM471" s="91" t="str">
        <f t="shared" si="4483"/>
        <v/>
      </c>
      <c r="BN471" s="91" t="str">
        <f t="shared" si="4484"/>
        <v/>
      </c>
      <c r="BO471" s="91" t="str">
        <f t="shared" si="4485"/>
        <v/>
      </c>
      <c r="BP471" s="91" t="str">
        <f t="shared" si="4486"/>
        <v/>
      </c>
      <c r="BQ471" s="91" t="str">
        <f t="shared" si="4487"/>
        <v/>
      </c>
      <c r="BR471" s="91" t="str">
        <f t="shared" si="4488"/>
        <v/>
      </c>
      <c r="BS471" s="91" t="str">
        <f t="shared" si="4489"/>
        <v/>
      </c>
      <c r="BT471" s="91" t="str">
        <f t="shared" si="4490"/>
        <v/>
      </c>
      <c r="BU471" s="91" t="str">
        <f t="shared" si="4491"/>
        <v/>
      </c>
      <c r="BV471" s="91" t="str">
        <f t="shared" si="4492"/>
        <v/>
      </c>
      <c r="BW471" s="91" t="str">
        <f t="shared" si="4493"/>
        <v/>
      </c>
      <c r="BX471" s="91" t="str">
        <f t="shared" si="4494"/>
        <v/>
      </c>
      <c r="BY471" s="91" t="str">
        <f t="shared" si="4495"/>
        <v/>
      </c>
      <c r="BZ471" s="91" t="str">
        <f t="shared" si="4496"/>
        <v/>
      </c>
      <c r="CA471" s="91" t="str">
        <f t="shared" si="4497"/>
        <v/>
      </c>
      <c r="CB471" s="91" t="str">
        <f t="shared" si="4498"/>
        <v/>
      </c>
      <c r="CC471" s="91" t="str">
        <f t="shared" si="4499"/>
        <v/>
      </c>
      <c r="CD471" s="91" t="str">
        <f t="shared" si="4500"/>
        <v/>
      </c>
      <c r="CE471" s="91" t="str">
        <f t="shared" si="4501"/>
        <v/>
      </c>
      <c r="CF471" s="91" t="str">
        <f t="shared" si="4502"/>
        <v/>
      </c>
      <c r="CG471" s="91" t="str">
        <f t="shared" si="4503"/>
        <v/>
      </c>
      <c r="CH471" s="91" t="str">
        <f t="shared" si="4504"/>
        <v/>
      </c>
      <c r="CI471" s="91" t="str">
        <f t="shared" si="4505"/>
        <v>нет</v>
      </c>
      <c r="CJ471" s="63" t="e">
        <f>IF(LEN('Описание предлагаемого товара'!#REF!)&gt;0,'Описание предлагаемого товара'!#REF!,"")</f>
        <v>#REF!</v>
      </c>
      <c r="CK471" s="91" t="e">
        <f t="shared" ref="CK471:CL471" si="4552">IFERROR(REPLACE(CJ471,FIND(CHAR(10),CJ471,1),1,""),CJ471)</f>
        <v>#REF!</v>
      </c>
      <c r="CL471" s="91" t="e">
        <f t="shared" si="4552"/>
        <v>#REF!</v>
      </c>
      <c r="CM471" s="91" t="e">
        <f t="shared" si="4507"/>
        <v>#REF!</v>
      </c>
      <c r="CN471" s="91" t="e">
        <f t="shared" si="4508"/>
        <v>#REF!</v>
      </c>
      <c r="CO471" s="91" t="e">
        <f t="shared" si="4509"/>
        <v>#REF!</v>
      </c>
      <c r="CP471" s="90" t="e">
        <f>IF(AU471="Не указан реестровый номер (мера нац.режима Запрет)","",IF(CI471="нет","",IF(CU471="да","исключение(не смотрим баллы)",IFERROR(IF(CI471*1&gt;0,IFERROR(IF(VLOOKUP(CI471*1,Обработ.выгрузка_реестра_РФ!$A:$G,7,)=0,"Баллы не установлены",VLOOKUP(CI471*1,Обработ.выгрузка_реестра_РФ!$A:$G,7,)),IF(LEN(CI471)&gt;14,"","нет номера в реестре РФ")),""),IF(LEN(CI471)=0,"","Некорректный реестровый номер")))))</f>
        <v>#REF!</v>
      </c>
      <c r="CQ471" s="33" t="e">
        <f>IF(LEN(C471)&gt;0,IFERROR(IF(LEN(H471)&gt;0,IF(LEN(VLOOKUP(H471,'исключения(не_смотрим_баллы)'!$A:$C,1,))&gt;0,"да","нет"),"не введен ОКПД2"),"нет"),"")</f>
        <v>#REF!</v>
      </c>
      <c r="CR471" s="33" t="e">
        <f ca="1">IF(CQ471="да",IF(TODAY()&lt;VLOOKUP(H471,'исключения(не_смотрим_баллы)'!$A:$C,3,),"да","нет"),"")</f>
        <v>#REF!</v>
      </c>
      <c r="CS471" s="33" t="str">
        <f>IFERROR(IF(CQ471="да",IF(VLOOKUP(CI471*1,Обработ.выгрузка_реестра_РФ!$A:$G,2,)&lt;VLOOKUP(H471,'исключения(не_смотрим_баллы)'!$A:$C,2,),"да","нет"),""),"")</f>
        <v/>
      </c>
      <c r="CT471" s="24"/>
      <c r="CU471" s="33" t="e">
        <f t="shared" si="4521"/>
        <v>#REF!</v>
      </c>
      <c r="CV471" s="91" t="e">
        <f t="shared" si="4522"/>
        <v>#REF!</v>
      </c>
      <c r="CW471" s="27" t="e">
        <f t="shared" si="4523"/>
        <v>#REF!</v>
      </c>
      <c r="CX471" s="26" t="e">
        <f t="shared" si="4452"/>
        <v>#REF!</v>
      </c>
      <c r="CY471" s="64" t="e">
        <f>IF(LEN('Описание предлагаемого товара'!#REF!)&gt;0,'Описание предлагаемого товара'!#REF!,"")</f>
        <v>#REF!</v>
      </c>
      <c r="CZ471" s="95" t="e">
        <f t="shared" si="4510"/>
        <v>#REF!</v>
      </c>
      <c r="DA471" s="95" t="e">
        <f t="shared" ref="DA471" si="4553">IFERROR(REPLACE(CZ471,FIND(" ",CZ471,1),1,""),CZ471)</f>
        <v>#REF!</v>
      </c>
      <c r="DB471" s="95" t="e">
        <f t="shared" si="4454"/>
        <v>#REF!</v>
      </c>
      <c r="DC471" s="95" t="e">
        <f t="shared" ref="DC471:DD471" si="4554">IFERROR(REPLACE(DB471,FIND("г.",DB471,1),2,""),DB471)</f>
        <v>#REF!</v>
      </c>
      <c r="DD471" s="95" t="e">
        <f t="shared" si="4554"/>
        <v>#REF!</v>
      </c>
      <c r="DE471" s="95" t="e">
        <f t="shared" ref="DE471:DF471" si="4555">IFERROR(REPLACE(DD471,FIND("г",DD471,1),1,""),DD471)</f>
        <v>#REF!</v>
      </c>
      <c r="DF471" s="95" t="e">
        <f t="shared" si="4555"/>
        <v>#REF!</v>
      </c>
      <c r="DG471" s="95" t="e">
        <f t="shared" si="4527"/>
        <v>#REF!</v>
      </c>
      <c r="DH471" s="25" t="str">
        <f>IFERROR(VLOOKUP(CI471*1,Обработ.выгрузка_реестра_РФ!$A:$G,5,),"")</f>
        <v/>
      </c>
      <c r="DI471" s="27" t="str">
        <f t="shared" si="4537"/>
        <v/>
      </c>
      <c r="DJ471" s="27" t="str">
        <f t="shared" ca="1" si="4514"/>
        <v/>
      </c>
      <c r="DK471" s="63" t="e">
        <f>IF(LEN('Описание предлагаемого товара'!#REF!)&gt;0,'Описание предлагаемого товара'!#REF!,"")</f>
        <v>#REF!</v>
      </c>
      <c r="DL471" s="63" t="e">
        <f>IF(LEN('Описание предлагаемого товара'!#REF!)&gt;0,'Описание предлагаемого товара'!#REF!,"")</f>
        <v>#REF!</v>
      </c>
      <c r="DM471" s="32"/>
    </row>
    <row r="472" spans="1:117" ht="48.75" customHeight="1" x14ac:dyDescent="0.25">
      <c r="A472" s="61" t="e">
        <f>IF(LEN('Описание предлагаемого товара'!#REF!)&gt;0,'Описание предлагаемого товара'!#REF!,"")</f>
        <v>#REF!</v>
      </c>
      <c r="B472" s="65" t="e">
        <f>IF(LEN('Описание предлагаемого товара'!#REF!)&gt;0,'Описание предлагаемого товара'!#REF!,"")</f>
        <v>#REF!</v>
      </c>
      <c r="C472" s="61" t="e">
        <f>IF(LEN('Описание предлагаемого товара'!#REF!)&gt;0,'Описание предлагаемого товара'!#REF!,"")</f>
        <v>#REF!</v>
      </c>
      <c r="D472" s="61" t="e">
        <f>IF(LEN('Описание предлагаемого товара'!#REF!)&gt;0,'Описание предлагаемого товара'!#REF!,"")</f>
        <v>#REF!</v>
      </c>
      <c r="E472" s="61" t="e">
        <f>IF(LEN('Описание предлагаемого товара'!#REF!)&gt;0,'Описание предлагаемого товара'!#REF!,"")</f>
        <v>#REF!</v>
      </c>
      <c r="F472" s="61" t="e">
        <f>IF(LEN('Описание предлагаемого товара'!#REF!)&gt;0,'Описание предлагаемого товара'!#REF!,"")</f>
        <v>#REF!</v>
      </c>
      <c r="G472" s="61" t="e">
        <f>IF(LEN('Описание предлагаемого товара'!#REF!)&gt;0,'Описание предлагаемого товара'!#REF!,"")</f>
        <v>#REF!</v>
      </c>
      <c r="H472" s="61" t="e">
        <f>IF(LEN('Описание предлагаемого товара'!#REF!)&gt;0,'Описание предлагаемого товара'!#REF!,"")</f>
        <v>#REF!</v>
      </c>
      <c r="I472" s="61" t="e">
        <f>IF(LEN('Описание предлагаемого товара'!#REF!)&gt;0,'Описание предлагаемого товара'!#REF!,"")</f>
        <v>#REF!</v>
      </c>
      <c r="J472" s="38" t="str">
        <f>IFERROR(VLOOKUP(B472,SAP!$A:$E,5,),"")</f>
        <v/>
      </c>
      <c r="K472" s="40" t="str">
        <f t="shared" si="4457"/>
        <v/>
      </c>
      <c r="L472" s="61" t="e">
        <f>IF(LEN('Описание предлагаемого товара'!#REF!)&gt;0,IFERROR('Описание предлагаемого товара'!#REF!*1,""),"")</f>
        <v>#REF!</v>
      </c>
      <c r="M472" s="39" t="str">
        <f>IFERROR(VLOOKUP(B472,SAP!$A:$E,2,),"")</f>
        <v/>
      </c>
      <c r="N472" s="41" t="str">
        <f t="shared" si="3957"/>
        <v/>
      </c>
      <c r="O472" s="39" t="str">
        <f t="shared" si="4444"/>
        <v/>
      </c>
      <c r="P472" s="36" t="e">
        <f>IF(LEN('Описание предлагаемого товара'!#REF!)&gt;0,'Описание предлагаемого товара'!#REF!,"")</f>
        <v>#REF!</v>
      </c>
      <c r="Q47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72" s="37" t="e">
        <f>IF(LEN('Описание предлагаемого товара'!#REF!)&gt;0,'Описание предлагаемого товара'!#REF!,"")</f>
        <v>#REF!</v>
      </c>
      <c r="S472" s="37" t="e">
        <f>IF(LEN('Описание предлагаемого товара'!#REF!)&gt;0,'Описание предлагаемого товара'!#REF!,"")</f>
        <v>#REF!</v>
      </c>
      <c r="T47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72" s="23" t="str">
        <f>IFERROR(VLOOKUP(CI472*1,Обработ.выгрузка_реестра_РФ!$A:$G,6,),"")</f>
        <v/>
      </c>
      <c r="V472" s="61" t="e">
        <f>IF(LEN('Описание предлагаемого товара'!#REF!)&gt;0,'Описание предлагаемого товара'!#REF!,"")</f>
        <v>#REF!</v>
      </c>
      <c r="W472" s="62" t="e">
        <f>IF(LEN('Описание предлагаемого товара'!#REF!)&gt;0,'Описание предлагаемого товара'!#REF!,"")</f>
        <v>#REF!</v>
      </c>
      <c r="X472" s="91" t="e">
        <f t="shared" ref="X472:Y472" si="4556">IFERROR(REPLACE(W472,FIND(CHAR(10),W472,1),1," "),W472)</f>
        <v>#REF!</v>
      </c>
      <c r="Y472" s="91" t="e">
        <f t="shared" si="4556"/>
        <v>#REF!</v>
      </c>
      <c r="Z472" s="91" t="e">
        <f t="shared" si="4459"/>
        <v>#REF!</v>
      </c>
      <c r="AA472" s="91" t="e">
        <f t="shared" si="4460"/>
        <v>#REF!</v>
      </c>
      <c r="AB472" s="91" t="e">
        <f t="shared" si="4461"/>
        <v>#REF!</v>
      </c>
      <c r="AC472" s="91" t="e">
        <f t="shared" ref="AC472:AF472" si="4557">IFERROR(REPLACE(AB472,FIND("  ",AB472,1),2," "),AB472)</f>
        <v>#REF!</v>
      </c>
      <c r="AD472" s="91" t="e">
        <f t="shared" si="4557"/>
        <v>#REF!</v>
      </c>
      <c r="AE472" s="91" t="e">
        <f t="shared" si="4557"/>
        <v>#REF!</v>
      </c>
      <c r="AF472" s="91" t="e">
        <f t="shared" si="4557"/>
        <v>#REF!</v>
      </c>
      <c r="AG472" s="23" t="str">
        <f>IFERROR(VLOOKUP(CI472*1,Обработ.выгрузка_реестра_РФ!$A:$G,4,),"")</f>
        <v/>
      </c>
      <c r="AH472" s="91" t="str">
        <f t="shared" ref="AH472:AI472" si="4558">IFERROR(REPLACE(AG472,FIND("-",AG472,1),1,"*"),AG472)</f>
        <v/>
      </c>
      <c r="AI472" s="91" t="str">
        <f t="shared" si="4558"/>
        <v/>
      </c>
      <c r="AJ472" s="27" t="str">
        <f t="shared" ref="AJ472:AJ535" si="4559">IF(LEN(AI472)&gt;0,IF(LEN(W472)&gt;0,IFERROR(IF(LEN(VLOOKUP("*"&amp;AI472&amp;"*",AF472,1,FALSE))&gt;0,"да",""),"нет"),"не введены данные"),"")</f>
        <v/>
      </c>
      <c r="AK472" s="63" t="e">
        <f>IF(LEN('Описание предлагаемого товара'!#REF!)&gt;0,'Описание предлагаемого товара'!#REF!,"")</f>
        <v>#REF!</v>
      </c>
      <c r="AL472" s="91" t="e">
        <f t="shared" ref="AL472:AM472" si="4560">IFERROR(REPLACE(AK472,FIND(CHAR(10),AK472,1),1,""),AK472)</f>
        <v>#REF!</v>
      </c>
      <c r="AM472" s="91" t="e">
        <f t="shared" si="4560"/>
        <v>#REF!</v>
      </c>
      <c r="AN472" s="91" t="e">
        <f t="shared" ref="AN472:AR472" si="4561">IFERROR(REPLACE(AM472,FIND(" ",AM472,1),1,""),AM472)</f>
        <v>#REF!</v>
      </c>
      <c r="AO472" s="91" t="e">
        <f t="shared" si="4561"/>
        <v>#REF!</v>
      </c>
      <c r="AP472" s="91" t="e">
        <f t="shared" si="4561"/>
        <v>#REF!</v>
      </c>
      <c r="AQ472" s="91" t="e">
        <f t="shared" si="4561"/>
        <v>#REF!</v>
      </c>
      <c r="AR472" s="91" t="e">
        <f t="shared" si="4561"/>
        <v>#REF!</v>
      </c>
      <c r="AS472" s="91" t="e">
        <f t="shared" si="4466"/>
        <v>#REF!</v>
      </c>
      <c r="AT472" s="91" t="e">
        <f t="shared" si="4467"/>
        <v>#REF!</v>
      </c>
      <c r="AU472" s="32" t="e">
        <f t="shared" si="4450"/>
        <v>#REF!</v>
      </c>
      <c r="AV472" s="93" t="e">
        <f>'Описание предлагаемого товара'!#REF!</f>
        <v>#REF!</v>
      </c>
      <c r="AW472" s="91" t="e">
        <f>MIN(SEARCH({0,1,2,3,4,5,6,7,8,9},AV472&amp; "0123456789"))</f>
        <v>#REF!</v>
      </c>
      <c r="AX472" s="91" t="str">
        <f t="shared" si="4468"/>
        <v/>
      </c>
      <c r="AY472" s="91" t="str">
        <f t="shared" si="4469"/>
        <v/>
      </c>
      <c r="AZ472" s="91" t="str">
        <f t="shared" si="4470"/>
        <v/>
      </c>
      <c r="BA472" s="91" t="str">
        <f t="shared" si="4471"/>
        <v/>
      </c>
      <c r="BB472" s="91" t="str">
        <f t="shared" si="4472"/>
        <v/>
      </c>
      <c r="BC472" s="91" t="str">
        <f t="shared" si="4473"/>
        <v/>
      </c>
      <c r="BD472" s="91" t="str">
        <f t="shared" si="4474"/>
        <v/>
      </c>
      <c r="BE472" s="91" t="str">
        <f t="shared" si="4475"/>
        <v/>
      </c>
      <c r="BF472" s="91" t="str">
        <f t="shared" si="4476"/>
        <v/>
      </c>
      <c r="BG472" s="91" t="str">
        <f t="shared" si="4477"/>
        <v/>
      </c>
      <c r="BH472" s="91" t="str">
        <f t="shared" si="4478"/>
        <v/>
      </c>
      <c r="BI472" s="91" t="str">
        <f t="shared" si="4479"/>
        <v/>
      </c>
      <c r="BJ472" s="91" t="str">
        <f t="shared" si="4480"/>
        <v/>
      </c>
      <c r="BK472" s="91" t="str">
        <f t="shared" si="4481"/>
        <v/>
      </c>
      <c r="BL472" s="91" t="str">
        <f t="shared" si="4482"/>
        <v/>
      </c>
      <c r="BM472" s="91" t="str">
        <f t="shared" si="4483"/>
        <v/>
      </c>
      <c r="BN472" s="91" t="str">
        <f t="shared" si="4484"/>
        <v/>
      </c>
      <c r="BO472" s="91" t="str">
        <f t="shared" si="4485"/>
        <v/>
      </c>
      <c r="BP472" s="91" t="str">
        <f t="shared" si="4486"/>
        <v/>
      </c>
      <c r="BQ472" s="91" t="str">
        <f t="shared" si="4487"/>
        <v/>
      </c>
      <c r="BR472" s="91" t="str">
        <f t="shared" si="4488"/>
        <v/>
      </c>
      <c r="BS472" s="91" t="str">
        <f t="shared" si="4489"/>
        <v/>
      </c>
      <c r="BT472" s="91" t="str">
        <f t="shared" si="4490"/>
        <v/>
      </c>
      <c r="BU472" s="91" t="str">
        <f t="shared" si="4491"/>
        <v/>
      </c>
      <c r="BV472" s="91" t="str">
        <f t="shared" si="4492"/>
        <v/>
      </c>
      <c r="BW472" s="91" t="str">
        <f t="shared" si="4493"/>
        <v/>
      </c>
      <c r="BX472" s="91" t="str">
        <f t="shared" si="4494"/>
        <v/>
      </c>
      <c r="BY472" s="91" t="str">
        <f t="shared" si="4495"/>
        <v/>
      </c>
      <c r="BZ472" s="91" t="str">
        <f t="shared" si="4496"/>
        <v/>
      </c>
      <c r="CA472" s="91" t="str">
        <f t="shared" si="4497"/>
        <v/>
      </c>
      <c r="CB472" s="91" t="str">
        <f t="shared" si="4498"/>
        <v/>
      </c>
      <c r="CC472" s="91" t="str">
        <f t="shared" si="4499"/>
        <v/>
      </c>
      <c r="CD472" s="91" t="str">
        <f t="shared" si="4500"/>
        <v/>
      </c>
      <c r="CE472" s="91" t="str">
        <f t="shared" si="4501"/>
        <v/>
      </c>
      <c r="CF472" s="91" t="str">
        <f t="shared" si="4502"/>
        <v/>
      </c>
      <c r="CG472" s="91" t="str">
        <f t="shared" si="4503"/>
        <v/>
      </c>
      <c r="CH472" s="91" t="str">
        <f t="shared" si="4504"/>
        <v/>
      </c>
      <c r="CI472" s="91" t="str">
        <f t="shared" si="4505"/>
        <v>нет</v>
      </c>
      <c r="CJ472" s="63" t="e">
        <f>IF(LEN('Описание предлагаемого товара'!#REF!)&gt;0,'Описание предлагаемого товара'!#REF!,"")</f>
        <v>#REF!</v>
      </c>
      <c r="CK472" s="91" t="e">
        <f t="shared" ref="CK472:CL472" si="4562">IFERROR(REPLACE(CJ472,FIND(CHAR(10),CJ472,1),1,""),CJ472)</f>
        <v>#REF!</v>
      </c>
      <c r="CL472" s="91" t="e">
        <f t="shared" si="4562"/>
        <v>#REF!</v>
      </c>
      <c r="CM472" s="91" t="e">
        <f t="shared" si="4507"/>
        <v>#REF!</v>
      </c>
      <c r="CN472" s="91" t="e">
        <f t="shared" si="4508"/>
        <v>#REF!</v>
      </c>
      <c r="CO472" s="91" t="e">
        <f t="shared" si="4509"/>
        <v>#REF!</v>
      </c>
      <c r="CP472" s="90" t="e">
        <f>IF(AU472="Не указан реестровый номер (мера нац.режима Запрет)","",IF(CI472="нет","",IF(CU472="да","исключение(не смотрим баллы)",IFERROR(IF(CI472*1&gt;0,IFERROR(IF(VLOOKUP(CI472*1,Обработ.выгрузка_реестра_РФ!$A:$G,7,)=0,"Баллы не установлены",VLOOKUP(CI472*1,Обработ.выгрузка_реестра_РФ!$A:$G,7,)),IF(LEN(CI472)&gt;14,"","нет номера в реестре РФ")),""),IF(LEN(CI472)=0,"","Некорректный реестровый номер")))))</f>
        <v>#REF!</v>
      </c>
      <c r="CQ472" s="33" t="e">
        <f>IF(LEN(C472)&gt;0,IFERROR(IF(LEN(H472)&gt;0,IF(LEN(VLOOKUP(H472,'исключения(не_смотрим_баллы)'!$A:$C,1,))&gt;0,"да","нет"),"не введен ОКПД2"),"нет"),"")</f>
        <v>#REF!</v>
      </c>
      <c r="CR472" s="33" t="e">
        <f ca="1">IF(CQ472="да",IF(TODAY()&lt;VLOOKUP(H472,'исключения(не_смотрим_баллы)'!$A:$C,3,),"да","нет"),"")</f>
        <v>#REF!</v>
      </c>
      <c r="CS472" s="33" t="str">
        <f>IFERROR(IF(CQ472="да",IF(VLOOKUP(CI472*1,Обработ.выгрузка_реестра_РФ!$A:$G,2,)&lt;VLOOKUP(H472,'исключения(не_смотрим_баллы)'!$A:$C,2,),"да","нет"),""),"")</f>
        <v/>
      </c>
      <c r="CT472" s="24"/>
      <c r="CU472" s="33" t="e">
        <f t="shared" si="4521"/>
        <v>#REF!</v>
      </c>
      <c r="CV472" s="91" t="e">
        <f t="shared" si="4522"/>
        <v>#REF!</v>
      </c>
      <c r="CW472" s="27" t="e">
        <f t="shared" si="4523"/>
        <v>#REF!</v>
      </c>
      <c r="CX472" s="26" t="e">
        <f t="shared" si="4452"/>
        <v>#REF!</v>
      </c>
      <c r="CY472" s="64" t="e">
        <f>IF(LEN('Описание предлагаемого товара'!#REF!)&gt;0,'Описание предлагаемого товара'!#REF!,"")</f>
        <v>#REF!</v>
      </c>
      <c r="CZ472" s="95" t="e">
        <f t="shared" si="4510"/>
        <v>#REF!</v>
      </c>
      <c r="DA472" s="95" t="e">
        <f t="shared" ref="DA472" si="4563">IFERROR(REPLACE(CZ472,FIND(" ",CZ472,1),1,""),CZ472)</f>
        <v>#REF!</v>
      </c>
      <c r="DB472" s="95" t="e">
        <f t="shared" si="4454"/>
        <v>#REF!</v>
      </c>
      <c r="DC472" s="95" t="e">
        <f t="shared" ref="DC472:DD472" si="4564">IFERROR(REPLACE(DB472,FIND("г.",DB472,1),2,""),DB472)</f>
        <v>#REF!</v>
      </c>
      <c r="DD472" s="95" t="e">
        <f t="shared" si="4564"/>
        <v>#REF!</v>
      </c>
      <c r="DE472" s="95" t="e">
        <f t="shared" ref="DE472:DF472" si="4565">IFERROR(REPLACE(DD472,FIND("г",DD472,1),1,""),DD472)</f>
        <v>#REF!</v>
      </c>
      <c r="DF472" s="95" t="e">
        <f t="shared" si="4565"/>
        <v>#REF!</v>
      </c>
      <c r="DG472" s="95" t="e">
        <f t="shared" si="4527"/>
        <v>#REF!</v>
      </c>
      <c r="DH472" s="25" t="str">
        <f>IFERROR(VLOOKUP(CI472*1,Обработ.выгрузка_реестра_РФ!$A:$G,5,),"")</f>
        <v/>
      </c>
      <c r="DI472" s="27" t="str">
        <f t="shared" si="4537"/>
        <v/>
      </c>
      <c r="DJ472" s="27" t="str">
        <f t="shared" ca="1" si="4514"/>
        <v/>
      </c>
      <c r="DK472" s="63" t="e">
        <f>IF(LEN('Описание предлагаемого товара'!#REF!)&gt;0,'Описание предлагаемого товара'!#REF!,"")</f>
        <v>#REF!</v>
      </c>
      <c r="DL472" s="63" t="e">
        <f>IF(LEN('Описание предлагаемого товара'!#REF!)&gt;0,'Описание предлагаемого товара'!#REF!,"")</f>
        <v>#REF!</v>
      </c>
      <c r="DM472" s="32"/>
    </row>
    <row r="473" spans="1:117" ht="48.75" customHeight="1" x14ac:dyDescent="0.25">
      <c r="A473" s="61" t="e">
        <f>IF(LEN('Описание предлагаемого товара'!#REF!)&gt;0,'Описание предлагаемого товара'!#REF!,"")</f>
        <v>#REF!</v>
      </c>
      <c r="B473" s="65" t="e">
        <f>IF(LEN('Описание предлагаемого товара'!#REF!)&gt;0,'Описание предлагаемого товара'!#REF!,"")</f>
        <v>#REF!</v>
      </c>
      <c r="C473" s="61" t="e">
        <f>IF(LEN('Описание предлагаемого товара'!#REF!)&gt;0,'Описание предлагаемого товара'!#REF!,"")</f>
        <v>#REF!</v>
      </c>
      <c r="D473" s="61" t="e">
        <f>IF(LEN('Описание предлагаемого товара'!#REF!)&gt;0,'Описание предлагаемого товара'!#REF!,"")</f>
        <v>#REF!</v>
      </c>
      <c r="E473" s="61" t="e">
        <f>IF(LEN('Описание предлагаемого товара'!#REF!)&gt;0,'Описание предлагаемого товара'!#REF!,"")</f>
        <v>#REF!</v>
      </c>
      <c r="F473" s="61" t="e">
        <f>IF(LEN('Описание предлагаемого товара'!#REF!)&gt;0,'Описание предлагаемого товара'!#REF!,"")</f>
        <v>#REF!</v>
      </c>
      <c r="G473" s="61" t="e">
        <f>IF(LEN('Описание предлагаемого товара'!#REF!)&gt;0,'Описание предлагаемого товара'!#REF!,"")</f>
        <v>#REF!</v>
      </c>
      <c r="H473" s="61" t="e">
        <f>IF(LEN('Описание предлагаемого товара'!#REF!)&gt;0,'Описание предлагаемого товара'!#REF!,"")</f>
        <v>#REF!</v>
      </c>
      <c r="I473" s="61" t="e">
        <f>IF(LEN('Описание предлагаемого товара'!#REF!)&gt;0,'Описание предлагаемого товара'!#REF!,"")</f>
        <v>#REF!</v>
      </c>
      <c r="J473" s="38" t="str">
        <f>IFERROR(VLOOKUP(B473,SAP!$A:$E,5,),"")</f>
        <v/>
      </c>
      <c r="K473" s="40" t="str">
        <f t="shared" si="4457"/>
        <v/>
      </c>
      <c r="L473" s="61" t="e">
        <f>IF(LEN('Описание предлагаемого товара'!#REF!)&gt;0,IFERROR('Описание предлагаемого товара'!#REF!*1,""),"")</f>
        <v>#REF!</v>
      </c>
      <c r="M473" s="39" t="str">
        <f>IFERROR(VLOOKUP(B473,SAP!$A:$E,2,),"")</f>
        <v/>
      </c>
      <c r="N473" s="41" t="str">
        <f t="shared" si="3957"/>
        <v/>
      </c>
      <c r="O473" s="39" t="str">
        <f t="shared" si="4444"/>
        <v/>
      </c>
      <c r="P473" s="36" t="e">
        <f>IF(LEN('Описание предлагаемого товара'!#REF!)&gt;0,'Описание предлагаемого товара'!#REF!,"")</f>
        <v>#REF!</v>
      </c>
      <c r="Q47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73" s="37" t="e">
        <f>IF(LEN('Описание предлагаемого товара'!#REF!)&gt;0,'Описание предлагаемого товара'!#REF!,"")</f>
        <v>#REF!</v>
      </c>
      <c r="S473" s="37" t="e">
        <f>IF(LEN('Описание предлагаемого товара'!#REF!)&gt;0,'Описание предлагаемого товара'!#REF!,"")</f>
        <v>#REF!</v>
      </c>
      <c r="T47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73" s="23" t="str">
        <f>IFERROR(VLOOKUP(CI473*1,Обработ.выгрузка_реестра_РФ!$A:$G,6,),"")</f>
        <v/>
      </c>
      <c r="V473" s="61" t="e">
        <f>IF(LEN('Описание предлагаемого товара'!#REF!)&gt;0,'Описание предлагаемого товара'!#REF!,"")</f>
        <v>#REF!</v>
      </c>
      <c r="W473" s="62" t="e">
        <f>IF(LEN('Описание предлагаемого товара'!#REF!)&gt;0,'Описание предлагаемого товара'!#REF!,"")</f>
        <v>#REF!</v>
      </c>
      <c r="X473" s="91" t="e">
        <f t="shared" ref="X473:Y473" si="4566">IFERROR(REPLACE(W473,FIND(CHAR(10),W473,1),1," "),W473)</f>
        <v>#REF!</v>
      </c>
      <c r="Y473" s="91" t="e">
        <f t="shared" si="4566"/>
        <v>#REF!</v>
      </c>
      <c r="Z473" s="91" t="e">
        <f t="shared" si="4459"/>
        <v>#REF!</v>
      </c>
      <c r="AA473" s="91" t="e">
        <f t="shared" si="4460"/>
        <v>#REF!</v>
      </c>
      <c r="AB473" s="91" t="e">
        <f t="shared" si="4461"/>
        <v>#REF!</v>
      </c>
      <c r="AC473" s="91" t="e">
        <f t="shared" ref="AC473:AF473" si="4567">IFERROR(REPLACE(AB473,FIND("  ",AB473,1),2," "),AB473)</f>
        <v>#REF!</v>
      </c>
      <c r="AD473" s="91" t="e">
        <f t="shared" si="4567"/>
        <v>#REF!</v>
      </c>
      <c r="AE473" s="91" t="e">
        <f t="shared" si="4567"/>
        <v>#REF!</v>
      </c>
      <c r="AF473" s="91" t="e">
        <f t="shared" si="4567"/>
        <v>#REF!</v>
      </c>
      <c r="AG473" s="23" t="str">
        <f>IFERROR(VLOOKUP(CI473*1,Обработ.выгрузка_реестра_РФ!$A:$G,4,),"")</f>
        <v/>
      </c>
      <c r="AH473" s="91" t="str">
        <f t="shared" ref="AH473:AI473" si="4568">IFERROR(REPLACE(AG473,FIND("-",AG473,1),1,"*"),AG473)</f>
        <v/>
      </c>
      <c r="AI473" s="91" t="str">
        <f t="shared" si="4568"/>
        <v/>
      </c>
      <c r="AJ473" s="27" t="str">
        <f t="shared" si="4559"/>
        <v/>
      </c>
      <c r="AK473" s="63" t="e">
        <f>IF(LEN('Описание предлагаемого товара'!#REF!)&gt;0,'Описание предлагаемого товара'!#REF!,"")</f>
        <v>#REF!</v>
      </c>
      <c r="AL473" s="91" t="e">
        <f t="shared" ref="AL473:AM473" si="4569">IFERROR(REPLACE(AK473,FIND(CHAR(10),AK473,1),1,""),AK473)</f>
        <v>#REF!</v>
      </c>
      <c r="AM473" s="91" t="e">
        <f t="shared" si="4569"/>
        <v>#REF!</v>
      </c>
      <c r="AN473" s="91" t="e">
        <f t="shared" ref="AN473:AR473" si="4570">IFERROR(REPLACE(AM473,FIND(" ",AM473,1),1,""),AM473)</f>
        <v>#REF!</v>
      </c>
      <c r="AO473" s="91" t="e">
        <f t="shared" si="4570"/>
        <v>#REF!</v>
      </c>
      <c r="AP473" s="91" t="e">
        <f t="shared" si="4570"/>
        <v>#REF!</v>
      </c>
      <c r="AQ473" s="91" t="e">
        <f t="shared" si="4570"/>
        <v>#REF!</v>
      </c>
      <c r="AR473" s="91" t="e">
        <f t="shared" si="4570"/>
        <v>#REF!</v>
      </c>
      <c r="AS473" s="91" t="e">
        <f t="shared" si="4466"/>
        <v>#REF!</v>
      </c>
      <c r="AT473" s="91" t="e">
        <f t="shared" si="4467"/>
        <v>#REF!</v>
      </c>
      <c r="AU473" s="32" t="e">
        <f t="shared" si="4450"/>
        <v>#REF!</v>
      </c>
      <c r="AV473" s="93" t="e">
        <f>'Описание предлагаемого товара'!#REF!</f>
        <v>#REF!</v>
      </c>
      <c r="AW473" s="91" t="e">
        <f>MIN(SEARCH({0,1,2,3,4,5,6,7,8,9},AV473&amp; "0123456789"))</f>
        <v>#REF!</v>
      </c>
      <c r="AX473" s="91" t="str">
        <f t="shared" si="4468"/>
        <v/>
      </c>
      <c r="AY473" s="91" t="str">
        <f t="shared" si="4469"/>
        <v/>
      </c>
      <c r="AZ473" s="91" t="str">
        <f t="shared" si="4470"/>
        <v/>
      </c>
      <c r="BA473" s="91" t="str">
        <f t="shared" si="4471"/>
        <v/>
      </c>
      <c r="BB473" s="91" t="str">
        <f t="shared" si="4472"/>
        <v/>
      </c>
      <c r="BC473" s="91" t="str">
        <f t="shared" si="4473"/>
        <v/>
      </c>
      <c r="BD473" s="91" t="str">
        <f t="shared" si="4474"/>
        <v/>
      </c>
      <c r="BE473" s="91" t="str">
        <f t="shared" si="4475"/>
        <v/>
      </c>
      <c r="BF473" s="91" t="str">
        <f t="shared" si="4476"/>
        <v/>
      </c>
      <c r="BG473" s="91" t="str">
        <f t="shared" si="4477"/>
        <v/>
      </c>
      <c r="BH473" s="91" t="str">
        <f t="shared" si="4478"/>
        <v/>
      </c>
      <c r="BI473" s="91" t="str">
        <f t="shared" si="4479"/>
        <v/>
      </c>
      <c r="BJ473" s="91" t="str">
        <f t="shared" si="4480"/>
        <v/>
      </c>
      <c r="BK473" s="91" t="str">
        <f t="shared" si="4481"/>
        <v/>
      </c>
      <c r="BL473" s="91" t="str">
        <f t="shared" si="4482"/>
        <v/>
      </c>
      <c r="BM473" s="91" t="str">
        <f t="shared" si="4483"/>
        <v/>
      </c>
      <c r="BN473" s="91" t="str">
        <f t="shared" si="4484"/>
        <v/>
      </c>
      <c r="BO473" s="91" t="str">
        <f t="shared" si="4485"/>
        <v/>
      </c>
      <c r="BP473" s="91" t="str">
        <f t="shared" si="4486"/>
        <v/>
      </c>
      <c r="BQ473" s="91" t="str">
        <f t="shared" si="4487"/>
        <v/>
      </c>
      <c r="BR473" s="91" t="str">
        <f t="shared" si="4488"/>
        <v/>
      </c>
      <c r="BS473" s="91" t="str">
        <f t="shared" si="4489"/>
        <v/>
      </c>
      <c r="BT473" s="91" t="str">
        <f t="shared" si="4490"/>
        <v/>
      </c>
      <c r="BU473" s="91" t="str">
        <f t="shared" si="4491"/>
        <v/>
      </c>
      <c r="BV473" s="91" t="str">
        <f t="shared" si="4492"/>
        <v/>
      </c>
      <c r="BW473" s="91" t="str">
        <f t="shared" si="4493"/>
        <v/>
      </c>
      <c r="BX473" s="91" t="str">
        <f t="shared" si="4494"/>
        <v/>
      </c>
      <c r="BY473" s="91" t="str">
        <f t="shared" si="4495"/>
        <v/>
      </c>
      <c r="BZ473" s="91" t="str">
        <f t="shared" si="4496"/>
        <v/>
      </c>
      <c r="CA473" s="91" t="str">
        <f t="shared" si="4497"/>
        <v/>
      </c>
      <c r="CB473" s="91" t="str">
        <f t="shared" si="4498"/>
        <v/>
      </c>
      <c r="CC473" s="91" t="str">
        <f t="shared" si="4499"/>
        <v/>
      </c>
      <c r="CD473" s="91" t="str">
        <f t="shared" si="4500"/>
        <v/>
      </c>
      <c r="CE473" s="91" t="str">
        <f t="shared" si="4501"/>
        <v/>
      </c>
      <c r="CF473" s="91" t="str">
        <f t="shared" si="4502"/>
        <v/>
      </c>
      <c r="CG473" s="91" t="str">
        <f t="shared" si="4503"/>
        <v/>
      </c>
      <c r="CH473" s="91" t="str">
        <f t="shared" si="4504"/>
        <v/>
      </c>
      <c r="CI473" s="91" t="str">
        <f t="shared" si="4505"/>
        <v>нет</v>
      </c>
      <c r="CJ473" s="63" t="e">
        <f>IF(LEN('Описание предлагаемого товара'!#REF!)&gt;0,'Описание предлагаемого товара'!#REF!,"")</f>
        <v>#REF!</v>
      </c>
      <c r="CK473" s="91" t="e">
        <f t="shared" ref="CK473:CL473" si="4571">IFERROR(REPLACE(CJ473,FIND(CHAR(10),CJ473,1),1,""),CJ473)</f>
        <v>#REF!</v>
      </c>
      <c r="CL473" s="91" t="e">
        <f t="shared" si="4571"/>
        <v>#REF!</v>
      </c>
      <c r="CM473" s="91" t="e">
        <f t="shared" si="4507"/>
        <v>#REF!</v>
      </c>
      <c r="CN473" s="91" t="e">
        <f t="shared" si="4508"/>
        <v>#REF!</v>
      </c>
      <c r="CO473" s="91" t="e">
        <f t="shared" si="4509"/>
        <v>#REF!</v>
      </c>
      <c r="CP473" s="90" t="e">
        <f>IF(AU473="Не указан реестровый номер (мера нац.режима Запрет)","",IF(CI473="нет","",IF(CU473="да","исключение(не смотрим баллы)",IFERROR(IF(CI473*1&gt;0,IFERROR(IF(VLOOKUP(CI473*1,Обработ.выгрузка_реестра_РФ!$A:$G,7,)=0,"Баллы не установлены",VLOOKUP(CI473*1,Обработ.выгрузка_реестра_РФ!$A:$G,7,)),IF(LEN(CI473)&gt;14,"","нет номера в реестре РФ")),""),IF(LEN(CI473)=0,"","Некорректный реестровый номер")))))</f>
        <v>#REF!</v>
      </c>
      <c r="CQ473" s="33" t="e">
        <f>IF(LEN(C473)&gt;0,IFERROR(IF(LEN(H473)&gt;0,IF(LEN(VLOOKUP(H473,'исключения(не_смотрим_баллы)'!$A:$C,1,))&gt;0,"да","нет"),"не введен ОКПД2"),"нет"),"")</f>
        <v>#REF!</v>
      </c>
      <c r="CR473" s="33" t="e">
        <f ca="1">IF(CQ473="да",IF(TODAY()&lt;VLOOKUP(H473,'исключения(не_смотрим_баллы)'!$A:$C,3,),"да","нет"),"")</f>
        <v>#REF!</v>
      </c>
      <c r="CS473" s="33" t="str">
        <f>IFERROR(IF(CQ473="да",IF(VLOOKUP(CI473*1,Обработ.выгрузка_реестра_РФ!$A:$G,2,)&lt;VLOOKUP(H473,'исключения(не_смотрим_баллы)'!$A:$C,2,),"да","нет"),""),"")</f>
        <v/>
      </c>
      <c r="CT473" s="24"/>
      <c r="CU473" s="33" t="e">
        <f t="shared" si="4521"/>
        <v>#REF!</v>
      </c>
      <c r="CV473" s="91" t="e">
        <f t="shared" si="4522"/>
        <v>#REF!</v>
      </c>
      <c r="CW473" s="27" t="e">
        <f t="shared" si="4523"/>
        <v>#REF!</v>
      </c>
      <c r="CX473" s="26" t="e">
        <f t="shared" si="4452"/>
        <v>#REF!</v>
      </c>
      <c r="CY473" s="64" t="e">
        <f>IF(LEN('Описание предлагаемого товара'!#REF!)&gt;0,'Описание предлагаемого товара'!#REF!,"")</f>
        <v>#REF!</v>
      </c>
      <c r="CZ473" s="95" t="e">
        <f t="shared" si="4510"/>
        <v>#REF!</v>
      </c>
      <c r="DA473" s="95" t="e">
        <f t="shared" ref="DA473" si="4572">IFERROR(REPLACE(CZ473,FIND(" ",CZ473,1),1,""),CZ473)</f>
        <v>#REF!</v>
      </c>
      <c r="DB473" s="95" t="e">
        <f t="shared" si="4454"/>
        <v>#REF!</v>
      </c>
      <c r="DC473" s="95" t="e">
        <f t="shared" ref="DC473:DD473" si="4573">IFERROR(REPLACE(DB473,FIND("г.",DB473,1),2,""),DB473)</f>
        <v>#REF!</v>
      </c>
      <c r="DD473" s="95" t="e">
        <f t="shared" si="4573"/>
        <v>#REF!</v>
      </c>
      <c r="DE473" s="95" t="e">
        <f t="shared" ref="DE473:DF473" si="4574">IFERROR(REPLACE(DD473,FIND("г",DD473,1),1,""),DD473)</f>
        <v>#REF!</v>
      </c>
      <c r="DF473" s="95" t="e">
        <f t="shared" si="4574"/>
        <v>#REF!</v>
      </c>
      <c r="DG473" s="95" t="e">
        <f t="shared" si="4527"/>
        <v>#REF!</v>
      </c>
      <c r="DH473" s="25" t="str">
        <f>IFERROR(VLOOKUP(CI473*1,Обработ.выгрузка_реестра_РФ!$A:$G,5,),"")</f>
        <v/>
      </c>
      <c r="DI473" s="27" t="str">
        <f t="shared" si="4537"/>
        <v/>
      </c>
      <c r="DJ473" s="27" t="str">
        <f t="shared" ca="1" si="4514"/>
        <v/>
      </c>
      <c r="DK473" s="63" t="e">
        <f>IF(LEN('Описание предлагаемого товара'!#REF!)&gt;0,'Описание предлагаемого товара'!#REF!,"")</f>
        <v>#REF!</v>
      </c>
      <c r="DL473" s="63" t="e">
        <f>IF(LEN('Описание предлагаемого товара'!#REF!)&gt;0,'Описание предлагаемого товара'!#REF!,"")</f>
        <v>#REF!</v>
      </c>
      <c r="DM473" s="32"/>
    </row>
    <row r="474" spans="1:117" ht="48.75" customHeight="1" x14ac:dyDescent="0.25">
      <c r="A474" s="61" t="e">
        <f>IF(LEN('Описание предлагаемого товара'!#REF!)&gt;0,'Описание предлагаемого товара'!#REF!,"")</f>
        <v>#REF!</v>
      </c>
      <c r="B474" s="65" t="e">
        <f>IF(LEN('Описание предлагаемого товара'!#REF!)&gt;0,'Описание предлагаемого товара'!#REF!,"")</f>
        <v>#REF!</v>
      </c>
      <c r="C474" s="61" t="e">
        <f>IF(LEN('Описание предлагаемого товара'!#REF!)&gt;0,'Описание предлагаемого товара'!#REF!,"")</f>
        <v>#REF!</v>
      </c>
      <c r="D474" s="61" t="e">
        <f>IF(LEN('Описание предлагаемого товара'!#REF!)&gt;0,'Описание предлагаемого товара'!#REF!,"")</f>
        <v>#REF!</v>
      </c>
      <c r="E474" s="61" t="e">
        <f>IF(LEN('Описание предлагаемого товара'!#REF!)&gt;0,'Описание предлагаемого товара'!#REF!,"")</f>
        <v>#REF!</v>
      </c>
      <c r="F474" s="61" t="e">
        <f>IF(LEN('Описание предлагаемого товара'!#REF!)&gt;0,'Описание предлагаемого товара'!#REF!,"")</f>
        <v>#REF!</v>
      </c>
      <c r="G474" s="61" t="e">
        <f>IF(LEN('Описание предлагаемого товара'!#REF!)&gt;0,'Описание предлагаемого товара'!#REF!,"")</f>
        <v>#REF!</v>
      </c>
      <c r="H474" s="61" t="e">
        <f>IF(LEN('Описание предлагаемого товара'!#REF!)&gt;0,'Описание предлагаемого товара'!#REF!,"")</f>
        <v>#REF!</v>
      </c>
      <c r="I474" s="61" t="e">
        <f>IF(LEN('Описание предлагаемого товара'!#REF!)&gt;0,'Описание предлагаемого товара'!#REF!,"")</f>
        <v>#REF!</v>
      </c>
      <c r="J474" s="38" t="str">
        <f>IFERROR(VLOOKUP(B474,SAP!$A:$E,5,),"")</f>
        <v/>
      </c>
      <c r="K474" s="40" t="str">
        <f t="shared" si="4457"/>
        <v/>
      </c>
      <c r="L474" s="61" t="e">
        <f>IF(LEN('Описание предлагаемого товара'!#REF!)&gt;0,IFERROR('Описание предлагаемого товара'!#REF!*1,""),"")</f>
        <v>#REF!</v>
      </c>
      <c r="M474" s="39" t="str">
        <f>IFERROR(VLOOKUP(B474,SAP!$A:$E,2,),"")</f>
        <v/>
      </c>
      <c r="N474" s="41" t="str">
        <f t="shared" si="3957"/>
        <v/>
      </c>
      <c r="O474" s="39" t="str">
        <f t="shared" si="4444"/>
        <v/>
      </c>
      <c r="P474" s="36" t="e">
        <f>IF(LEN('Описание предлагаемого товара'!#REF!)&gt;0,'Описание предлагаемого товара'!#REF!,"")</f>
        <v>#REF!</v>
      </c>
      <c r="Q47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74" s="37" t="e">
        <f>IF(LEN('Описание предлагаемого товара'!#REF!)&gt;0,'Описание предлагаемого товара'!#REF!,"")</f>
        <v>#REF!</v>
      </c>
      <c r="S474" s="37" t="e">
        <f>IF(LEN('Описание предлагаемого товара'!#REF!)&gt;0,'Описание предлагаемого товара'!#REF!,"")</f>
        <v>#REF!</v>
      </c>
      <c r="T47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74" s="23" t="str">
        <f>IFERROR(VLOOKUP(CI474*1,Обработ.выгрузка_реестра_РФ!$A:$G,6,),"")</f>
        <v/>
      </c>
      <c r="V474" s="61" t="e">
        <f>IF(LEN('Описание предлагаемого товара'!#REF!)&gt;0,'Описание предлагаемого товара'!#REF!,"")</f>
        <v>#REF!</v>
      </c>
      <c r="W474" s="62" t="e">
        <f>IF(LEN('Описание предлагаемого товара'!#REF!)&gt;0,'Описание предлагаемого товара'!#REF!,"")</f>
        <v>#REF!</v>
      </c>
      <c r="X474" s="91" t="e">
        <f t="shared" ref="X474:Y474" si="4575">IFERROR(REPLACE(W474,FIND(CHAR(10),W474,1),1," "),W474)</f>
        <v>#REF!</v>
      </c>
      <c r="Y474" s="91" t="e">
        <f t="shared" si="4575"/>
        <v>#REF!</v>
      </c>
      <c r="Z474" s="91" t="e">
        <f t="shared" si="4459"/>
        <v>#REF!</v>
      </c>
      <c r="AA474" s="91" t="e">
        <f t="shared" si="4460"/>
        <v>#REF!</v>
      </c>
      <c r="AB474" s="91" t="e">
        <f t="shared" si="4461"/>
        <v>#REF!</v>
      </c>
      <c r="AC474" s="91" t="e">
        <f t="shared" ref="AC474:AF474" si="4576">IFERROR(REPLACE(AB474,FIND("  ",AB474,1),2," "),AB474)</f>
        <v>#REF!</v>
      </c>
      <c r="AD474" s="91" t="e">
        <f t="shared" si="4576"/>
        <v>#REF!</v>
      </c>
      <c r="AE474" s="91" t="e">
        <f t="shared" si="4576"/>
        <v>#REF!</v>
      </c>
      <c r="AF474" s="91" t="e">
        <f t="shared" si="4576"/>
        <v>#REF!</v>
      </c>
      <c r="AG474" s="23" t="str">
        <f>IFERROR(VLOOKUP(CI474*1,Обработ.выгрузка_реестра_РФ!$A:$G,4,),"")</f>
        <v/>
      </c>
      <c r="AH474" s="91" t="str">
        <f t="shared" ref="AH474:AI474" si="4577">IFERROR(REPLACE(AG474,FIND("-",AG474,1),1,"*"),AG474)</f>
        <v/>
      </c>
      <c r="AI474" s="91" t="str">
        <f t="shared" si="4577"/>
        <v/>
      </c>
      <c r="AJ474" s="27" t="str">
        <f t="shared" si="4559"/>
        <v/>
      </c>
      <c r="AK474" s="63" t="e">
        <f>IF(LEN('Описание предлагаемого товара'!#REF!)&gt;0,'Описание предлагаемого товара'!#REF!,"")</f>
        <v>#REF!</v>
      </c>
      <c r="AL474" s="91" t="e">
        <f t="shared" ref="AL474:AM474" si="4578">IFERROR(REPLACE(AK474,FIND(CHAR(10),AK474,1),1,""),AK474)</f>
        <v>#REF!</v>
      </c>
      <c r="AM474" s="91" t="e">
        <f t="shared" si="4578"/>
        <v>#REF!</v>
      </c>
      <c r="AN474" s="91" t="e">
        <f t="shared" ref="AN474:AR474" si="4579">IFERROR(REPLACE(AM474,FIND(" ",AM474,1),1,""),AM474)</f>
        <v>#REF!</v>
      </c>
      <c r="AO474" s="91" t="e">
        <f t="shared" si="4579"/>
        <v>#REF!</v>
      </c>
      <c r="AP474" s="91" t="e">
        <f t="shared" si="4579"/>
        <v>#REF!</v>
      </c>
      <c r="AQ474" s="91" t="e">
        <f t="shared" si="4579"/>
        <v>#REF!</v>
      </c>
      <c r="AR474" s="91" t="e">
        <f t="shared" si="4579"/>
        <v>#REF!</v>
      </c>
      <c r="AS474" s="91" t="e">
        <f t="shared" si="4466"/>
        <v>#REF!</v>
      </c>
      <c r="AT474" s="91" t="e">
        <f t="shared" si="4467"/>
        <v>#REF!</v>
      </c>
      <c r="AU474" s="32" t="e">
        <f t="shared" si="4450"/>
        <v>#REF!</v>
      </c>
      <c r="AV474" s="93" t="e">
        <f>'Описание предлагаемого товара'!#REF!</f>
        <v>#REF!</v>
      </c>
      <c r="AW474" s="91" t="e">
        <f>MIN(SEARCH({0,1,2,3,4,5,6,7,8,9},AV474&amp; "0123456789"))</f>
        <v>#REF!</v>
      </c>
      <c r="AX474" s="91" t="str">
        <f t="shared" si="4468"/>
        <v/>
      </c>
      <c r="AY474" s="91" t="str">
        <f t="shared" si="4469"/>
        <v/>
      </c>
      <c r="AZ474" s="91" t="str">
        <f t="shared" si="4470"/>
        <v/>
      </c>
      <c r="BA474" s="91" t="str">
        <f t="shared" si="4471"/>
        <v/>
      </c>
      <c r="BB474" s="91" t="str">
        <f t="shared" si="4472"/>
        <v/>
      </c>
      <c r="BC474" s="91" t="str">
        <f t="shared" si="4473"/>
        <v/>
      </c>
      <c r="BD474" s="91" t="str">
        <f t="shared" si="4474"/>
        <v/>
      </c>
      <c r="BE474" s="91" t="str">
        <f t="shared" si="4475"/>
        <v/>
      </c>
      <c r="BF474" s="91" t="str">
        <f t="shared" si="4476"/>
        <v/>
      </c>
      <c r="BG474" s="91" t="str">
        <f t="shared" si="4477"/>
        <v/>
      </c>
      <c r="BH474" s="91" t="str">
        <f t="shared" si="4478"/>
        <v/>
      </c>
      <c r="BI474" s="91" t="str">
        <f t="shared" si="4479"/>
        <v/>
      </c>
      <c r="BJ474" s="91" t="str">
        <f t="shared" si="4480"/>
        <v/>
      </c>
      <c r="BK474" s="91" t="str">
        <f t="shared" si="4481"/>
        <v/>
      </c>
      <c r="BL474" s="91" t="str">
        <f t="shared" si="4482"/>
        <v/>
      </c>
      <c r="BM474" s="91" t="str">
        <f t="shared" si="4483"/>
        <v/>
      </c>
      <c r="BN474" s="91" t="str">
        <f t="shared" si="4484"/>
        <v/>
      </c>
      <c r="BO474" s="91" t="str">
        <f t="shared" si="4485"/>
        <v/>
      </c>
      <c r="BP474" s="91" t="str">
        <f t="shared" si="4486"/>
        <v/>
      </c>
      <c r="BQ474" s="91" t="str">
        <f t="shared" si="4487"/>
        <v/>
      </c>
      <c r="BR474" s="91" t="str">
        <f t="shared" si="4488"/>
        <v/>
      </c>
      <c r="BS474" s="91" t="str">
        <f t="shared" si="4489"/>
        <v/>
      </c>
      <c r="BT474" s="91" t="str">
        <f t="shared" si="4490"/>
        <v/>
      </c>
      <c r="BU474" s="91" t="str">
        <f t="shared" si="4491"/>
        <v/>
      </c>
      <c r="BV474" s="91" t="str">
        <f t="shared" si="4492"/>
        <v/>
      </c>
      <c r="BW474" s="91" t="str">
        <f t="shared" si="4493"/>
        <v/>
      </c>
      <c r="BX474" s="91" t="str">
        <f t="shared" si="4494"/>
        <v/>
      </c>
      <c r="BY474" s="91" t="str">
        <f t="shared" si="4495"/>
        <v/>
      </c>
      <c r="BZ474" s="91" t="str">
        <f t="shared" si="4496"/>
        <v/>
      </c>
      <c r="CA474" s="91" t="str">
        <f t="shared" si="4497"/>
        <v/>
      </c>
      <c r="CB474" s="91" t="str">
        <f t="shared" si="4498"/>
        <v/>
      </c>
      <c r="CC474" s="91" t="str">
        <f t="shared" si="4499"/>
        <v/>
      </c>
      <c r="CD474" s="91" t="str">
        <f t="shared" si="4500"/>
        <v/>
      </c>
      <c r="CE474" s="91" t="str">
        <f t="shared" si="4501"/>
        <v/>
      </c>
      <c r="CF474" s="91" t="str">
        <f t="shared" si="4502"/>
        <v/>
      </c>
      <c r="CG474" s="91" t="str">
        <f t="shared" si="4503"/>
        <v/>
      </c>
      <c r="CH474" s="91" t="str">
        <f t="shared" si="4504"/>
        <v/>
      </c>
      <c r="CI474" s="91" t="str">
        <f t="shared" si="4505"/>
        <v>нет</v>
      </c>
      <c r="CJ474" s="63" t="e">
        <f>IF(LEN('Описание предлагаемого товара'!#REF!)&gt;0,'Описание предлагаемого товара'!#REF!,"")</f>
        <v>#REF!</v>
      </c>
      <c r="CK474" s="91" t="e">
        <f t="shared" ref="CK474:CL474" si="4580">IFERROR(REPLACE(CJ474,FIND(CHAR(10),CJ474,1),1,""),CJ474)</f>
        <v>#REF!</v>
      </c>
      <c r="CL474" s="91" t="e">
        <f t="shared" si="4580"/>
        <v>#REF!</v>
      </c>
      <c r="CM474" s="91" t="e">
        <f t="shared" si="4507"/>
        <v>#REF!</v>
      </c>
      <c r="CN474" s="91" t="e">
        <f t="shared" si="4508"/>
        <v>#REF!</v>
      </c>
      <c r="CO474" s="91" t="e">
        <f t="shared" si="4509"/>
        <v>#REF!</v>
      </c>
      <c r="CP474" s="90" t="e">
        <f>IF(AU474="Не указан реестровый номер (мера нац.режима Запрет)","",IF(CI474="нет","",IF(CU474="да","исключение(не смотрим баллы)",IFERROR(IF(CI474*1&gt;0,IFERROR(IF(VLOOKUP(CI474*1,Обработ.выгрузка_реестра_РФ!$A:$G,7,)=0,"Баллы не установлены",VLOOKUP(CI474*1,Обработ.выгрузка_реестра_РФ!$A:$G,7,)),IF(LEN(CI474)&gt;14,"","нет номера в реестре РФ")),""),IF(LEN(CI474)=0,"","Некорректный реестровый номер")))))</f>
        <v>#REF!</v>
      </c>
      <c r="CQ474" s="33" t="e">
        <f>IF(LEN(C474)&gt;0,IFERROR(IF(LEN(H474)&gt;0,IF(LEN(VLOOKUP(H474,'исключения(не_смотрим_баллы)'!$A:$C,1,))&gt;0,"да","нет"),"не введен ОКПД2"),"нет"),"")</f>
        <v>#REF!</v>
      </c>
      <c r="CR474" s="33" t="e">
        <f ca="1">IF(CQ474="да",IF(TODAY()&lt;VLOOKUP(H474,'исключения(не_смотрим_баллы)'!$A:$C,3,),"да","нет"),"")</f>
        <v>#REF!</v>
      </c>
      <c r="CS474" s="33" t="str">
        <f>IFERROR(IF(CQ474="да",IF(VLOOKUP(CI474*1,Обработ.выгрузка_реестра_РФ!$A:$G,2,)&lt;VLOOKUP(H474,'исключения(не_смотрим_баллы)'!$A:$C,2,),"да","нет"),""),"")</f>
        <v/>
      </c>
      <c r="CT474" s="24"/>
      <c r="CU474" s="33" t="e">
        <f t="shared" si="4521"/>
        <v>#REF!</v>
      </c>
      <c r="CV474" s="91" t="e">
        <f t="shared" si="4522"/>
        <v>#REF!</v>
      </c>
      <c r="CW474" s="27" t="e">
        <f t="shared" si="4523"/>
        <v>#REF!</v>
      </c>
      <c r="CX474" s="26" t="e">
        <f t="shared" si="4452"/>
        <v>#REF!</v>
      </c>
      <c r="CY474" s="64" t="e">
        <f>IF(LEN('Описание предлагаемого товара'!#REF!)&gt;0,'Описание предлагаемого товара'!#REF!,"")</f>
        <v>#REF!</v>
      </c>
      <c r="CZ474" s="95" t="e">
        <f t="shared" si="4510"/>
        <v>#REF!</v>
      </c>
      <c r="DA474" s="95" t="e">
        <f t="shared" ref="DA474" si="4581">IFERROR(REPLACE(CZ474,FIND(" ",CZ474,1),1,""),CZ474)</f>
        <v>#REF!</v>
      </c>
      <c r="DB474" s="95" t="e">
        <f t="shared" si="4454"/>
        <v>#REF!</v>
      </c>
      <c r="DC474" s="95" t="e">
        <f t="shared" ref="DC474:DD474" si="4582">IFERROR(REPLACE(DB474,FIND("г.",DB474,1),2,""),DB474)</f>
        <v>#REF!</v>
      </c>
      <c r="DD474" s="95" t="e">
        <f t="shared" si="4582"/>
        <v>#REF!</v>
      </c>
      <c r="DE474" s="95" t="e">
        <f t="shared" ref="DE474:DF474" si="4583">IFERROR(REPLACE(DD474,FIND("г",DD474,1),1,""),DD474)</f>
        <v>#REF!</v>
      </c>
      <c r="DF474" s="95" t="e">
        <f t="shared" si="4583"/>
        <v>#REF!</v>
      </c>
      <c r="DG474" s="95" t="e">
        <f t="shared" si="4527"/>
        <v>#REF!</v>
      </c>
      <c r="DH474" s="25" t="str">
        <f>IFERROR(VLOOKUP(CI474*1,Обработ.выгрузка_реестра_РФ!$A:$G,5,),"")</f>
        <v/>
      </c>
      <c r="DI474" s="27" t="str">
        <f t="shared" si="4537"/>
        <v/>
      </c>
      <c r="DJ474" s="27" t="str">
        <f t="shared" ca="1" si="4514"/>
        <v/>
      </c>
      <c r="DK474" s="63" t="e">
        <f>IF(LEN('Описание предлагаемого товара'!#REF!)&gt;0,'Описание предлагаемого товара'!#REF!,"")</f>
        <v>#REF!</v>
      </c>
      <c r="DL474" s="63" t="e">
        <f>IF(LEN('Описание предлагаемого товара'!#REF!)&gt;0,'Описание предлагаемого товара'!#REF!,"")</f>
        <v>#REF!</v>
      </c>
      <c r="DM474" s="32"/>
    </row>
    <row r="475" spans="1:117" ht="48.75" customHeight="1" x14ac:dyDescent="0.25">
      <c r="A475" s="61" t="e">
        <f>IF(LEN('Описание предлагаемого товара'!#REF!)&gt;0,'Описание предлагаемого товара'!#REF!,"")</f>
        <v>#REF!</v>
      </c>
      <c r="B475" s="65" t="e">
        <f>IF(LEN('Описание предлагаемого товара'!#REF!)&gt;0,'Описание предлагаемого товара'!#REF!,"")</f>
        <v>#REF!</v>
      </c>
      <c r="C475" s="61" t="e">
        <f>IF(LEN('Описание предлагаемого товара'!#REF!)&gt;0,'Описание предлагаемого товара'!#REF!,"")</f>
        <v>#REF!</v>
      </c>
      <c r="D475" s="61" t="e">
        <f>IF(LEN('Описание предлагаемого товара'!#REF!)&gt;0,'Описание предлагаемого товара'!#REF!,"")</f>
        <v>#REF!</v>
      </c>
      <c r="E475" s="61" t="e">
        <f>IF(LEN('Описание предлагаемого товара'!#REF!)&gt;0,'Описание предлагаемого товара'!#REF!,"")</f>
        <v>#REF!</v>
      </c>
      <c r="F475" s="61" t="e">
        <f>IF(LEN('Описание предлагаемого товара'!#REF!)&gt;0,'Описание предлагаемого товара'!#REF!,"")</f>
        <v>#REF!</v>
      </c>
      <c r="G475" s="61" t="e">
        <f>IF(LEN('Описание предлагаемого товара'!#REF!)&gt;0,'Описание предлагаемого товара'!#REF!,"")</f>
        <v>#REF!</v>
      </c>
      <c r="H475" s="61" t="e">
        <f>IF(LEN('Описание предлагаемого товара'!#REF!)&gt;0,'Описание предлагаемого товара'!#REF!,"")</f>
        <v>#REF!</v>
      </c>
      <c r="I475" s="61" t="e">
        <f>IF(LEN('Описание предлагаемого товара'!#REF!)&gt;0,'Описание предлагаемого товара'!#REF!,"")</f>
        <v>#REF!</v>
      </c>
      <c r="J475" s="38" t="str">
        <f>IFERROR(VLOOKUP(B475,SAP!$A:$E,5,),"")</f>
        <v/>
      </c>
      <c r="K475" s="40" t="str">
        <f t="shared" si="4457"/>
        <v/>
      </c>
      <c r="L475" s="61" t="e">
        <f>IF(LEN('Описание предлагаемого товара'!#REF!)&gt;0,IFERROR('Описание предлагаемого товара'!#REF!*1,""),"")</f>
        <v>#REF!</v>
      </c>
      <c r="M475" s="39" t="str">
        <f>IFERROR(VLOOKUP(B475,SAP!$A:$E,2,),"")</f>
        <v/>
      </c>
      <c r="N475" s="41" t="str">
        <f t="shared" si="3957"/>
        <v/>
      </c>
      <c r="O475" s="39" t="str">
        <f t="shared" si="4444"/>
        <v/>
      </c>
      <c r="P475" s="36" t="e">
        <f>IF(LEN('Описание предлагаемого товара'!#REF!)&gt;0,'Описание предлагаемого товара'!#REF!,"")</f>
        <v>#REF!</v>
      </c>
      <c r="Q47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75" s="37" t="e">
        <f>IF(LEN('Описание предлагаемого товара'!#REF!)&gt;0,'Описание предлагаемого товара'!#REF!,"")</f>
        <v>#REF!</v>
      </c>
      <c r="S475" s="37" t="e">
        <f>IF(LEN('Описание предлагаемого товара'!#REF!)&gt;0,'Описание предлагаемого товара'!#REF!,"")</f>
        <v>#REF!</v>
      </c>
      <c r="T47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75" s="23" t="str">
        <f>IFERROR(VLOOKUP(CI475*1,Обработ.выгрузка_реестра_РФ!$A:$G,6,),"")</f>
        <v/>
      </c>
      <c r="V475" s="61" t="e">
        <f>IF(LEN('Описание предлагаемого товара'!#REF!)&gt;0,'Описание предлагаемого товара'!#REF!,"")</f>
        <v>#REF!</v>
      </c>
      <c r="W475" s="62" t="e">
        <f>IF(LEN('Описание предлагаемого товара'!#REF!)&gt;0,'Описание предлагаемого товара'!#REF!,"")</f>
        <v>#REF!</v>
      </c>
      <c r="X475" s="91" t="e">
        <f t="shared" ref="X475:Y475" si="4584">IFERROR(REPLACE(W475,FIND(CHAR(10),W475,1),1," "),W475)</f>
        <v>#REF!</v>
      </c>
      <c r="Y475" s="91" t="e">
        <f t="shared" si="4584"/>
        <v>#REF!</v>
      </c>
      <c r="Z475" s="91" t="e">
        <f t="shared" si="4459"/>
        <v>#REF!</v>
      </c>
      <c r="AA475" s="91" t="e">
        <f t="shared" si="4460"/>
        <v>#REF!</v>
      </c>
      <c r="AB475" s="91" t="e">
        <f t="shared" si="4461"/>
        <v>#REF!</v>
      </c>
      <c r="AC475" s="91" t="e">
        <f t="shared" ref="AC475:AF475" si="4585">IFERROR(REPLACE(AB475,FIND("  ",AB475,1),2," "),AB475)</f>
        <v>#REF!</v>
      </c>
      <c r="AD475" s="91" t="e">
        <f t="shared" si="4585"/>
        <v>#REF!</v>
      </c>
      <c r="AE475" s="91" t="e">
        <f t="shared" si="4585"/>
        <v>#REF!</v>
      </c>
      <c r="AF475" s="91" t="e">
        <f t="shared" si="4585"/>
        <v>#REF!</v>
      </c>
      <c r="AG475" s="23" t="str">
        <f>IFERROR(VLOOKUP(CI475*1,Обработ.выгрузка_реестра_РФ!$A:$G,4,),"")</f>
        <v/>
      </c>
      <c r="AH475" s="91" t="str">
        <f t="shared" ref="AH475:AI475" si="4586">IFERROR(REPLACE(AG475,FIND("-",AG475,1),1,"*"),AG475)</f>
        <v/>
      </c>
      <c r="AI475" s="91" t="str">
        <f t="shared" si="4586"/>
        <v/>
      </c>
      <c r="AJ475" s="27" t="str">
        <f t="shared" si="4559"/>
        <v/>
      </c>
      <c r="AK475" s="63" t="e">
        <f>IF(LEN('Описание предлагаемого товара'!#REF!)&gt;0,'Описание предлагаемого товара'!#REF!,"")</f>
        <v>#REF!</v>
      </c>
      <c r="AL475" s="91" t="e">
        <f t="shared" ref="AL475:AM475" si="4587">IFERROR(REPLACE(AK475,FIND(CHAR(10),AK475,1),1,""),AK475)</f>
        <v>#REF!</v>
      </c>
      <c r="AM475" s="91" t="e">
        <f t="shared" si="4587"/>
        <v>#REF!</v>
      </c>
      <c r="AN475" s="91" t="e">
        <f t="shared" ref="AN475:AR475" si="4588">IFERROR(REPLACE(AM475,FIND(" ",AM475,1),1,""),AM475)</f>
        <v>#REF!</v>
      </c>
      <c r="AO475" s="91" t="e">
        <f t="shared" si="4588"/>
        <v>#REF!</v>
      </c>
      <c r="AP475" s="91" t="e">
        <f t="shared" si="4588"/>
        <v>#REF!</v>
      </c>
      <c r="AQ475" s="91" t="e">
        <f t="shared" si="4588"/>
        <v>#REF!</v>
      </c>
      <c r="AR475" s="91" t="e">
        <f t="shared" si="4588"/>
        <v>#REF!</v>
      </c>
      <c r="AS475" s="91" t="e">
        <f t="shared" si="4466"/>
        <v>#REF!</v>
      </c>
      <c r="AT475" s="91" t="e">
        <f t="shared" si="4467"/>
        <v>#REF!</v>
      </c>
      <c r="AU475" s="32" t="e">
        <f t="shared" si="4450"/>
        <v>#REF!</v>
      </c>
      <c r="AV475" s="93" t="e">
        <f>'Описание предлагаемого товара'!#REF!</f>
        <v>#REF!</v>
      </c>
      <c r="AW475" s="91" t="e">
        <f>MIN(SEARCH({0,1,2,3,4,5,6,7,8,9},AV475&amp; "0123456789"))</f>
        <v>#REF!</v>
      </c>
      <c r="AX475" s="91" t="str">
        <f t="shared" si="4468"/>
        <v/>
      </c>
      <c r="AY475" s="91" t="str">
        <f t="shared" si="4469"/>
        <v/>
      </c>
      <c r="AZ475" s="91" t="str">
        <f t="shared" si="4470"/>
        <v/>
      </c>
      <c r="BA475" s="91" t="str">
        <f t="shared" si="4471"/>
        <v/>
      </c>
      <c r="BB475" s="91" t="str">
        <f t="shared" si="4472"/>
        <v/>
      </c>
      <c r="BC475" s="91" t="str">
        <f t="shared" si="4473"/>
        <v/>
      </c>
      <c r="BD475" s="91" t="str">
        <f t="shared" si="4474"/>
        <v/>
      </c>
      <c r="BE475" s="91" t="str">
        <f t="shared" si="4475"/>
        <v/>
      </c>
      <c r="BF475" s="91" t="str">
        <f t="shared" si="4476"/>
        <v/>
      </c>
      <c r="BG475" s="91" t="str">
        <f t="shared" si="4477"/>
        <v/>
      </c>
      <c r="BH475" s="91" t="str">
        <f t="shared" si="4478"/>
        <v/>
      </c>
      <c r="BI475" s="91" t="str">
        <f t="shared" si="4479"/>
        <v/>
      </c>
      <c r="BJ475" s="91" t="str">
        <f t="shared" si="4480"/>
        <v/>
      </c>
      <c r="BK475" s="91" t="str">
        <f t="shared" si="4481"/>
        <v/>
      </c>
      <c r="BL475" s="91" t="str">
        <f t="shared" si="4482"/>
        <v/>
      </c>
      <c r="BM475" s="91" t="str">
        <f t="shared" si="4483"/>
        <v/>
      </c>
      <c r="BN475" s="91" t="str">
        <f t="shared" si="4484"/>
        <v/>
      </c>
      <c r="BO475" s="91" t="str">
        <f t="shared" si="4485"/>
        <v/>
      </c>
      <c r="BP475" s="91" t="str">
        <f t="shared" si="4486"/>
        <v/>
      </c>
      <c r="BQ475" s="91" t="str">
        <f t="shared" si="4487"/>
        <v/>
      </c>
      <c r="BR475" s="91" t="str">
        <f t="shared" si="4488"/>
        <v/>
      </c>
      <c r="BS475" s="91" t="str">
        <f t="shared" si="4489"/>
        <v/>
      </c>
      <c r="BT475" s="91" t="str">
        <f t="shared" si="4490"/>
        <v/>
      </c>
      <c r="BU475" s="91" t="str">
        <f t="shared" si="4491"/>
        <v/>
      </c>
      <c r="BV475" s="91" t="str">
        <f t="shared" si="4492"/>
        <v/>
      </c>
      <c r="BW475" s="91" t="str">
        <f t="shared" si="4493"/>
        <v/>
      </c>
      <c r="BX475" s="91" t="str">
        <f t="shared" si="4494"/>
        <v/>
      </c>
      <c r="BY475" s="91" t="str">
        <f t="shared" si="4495"/>
        <v/>
      </c>
      <c r="BZ475" s="91" t="str">
        <f t="shared" si="4496"/>
        <v/>
      </c>
      <c r="CA475" s="91" t="str">
        <f t="shared" si="4497"/>
        <v/>
      </c>
      <c r="CB475" s="91" t="str">
        <f t="shared" si="4498"/>
        <v/>
      </c>
      <c r="CC475" s="91" t="str">
        <f t="shared" si="4499"/>
        <v/>
      </c>
      <c r="CD475" s="91" t="str">
        <f t="shared" si="4500"/>
        <v/>
      </c>
      <c r="CE475" s="91" t="str">
        <f t="shared" si="4501"/>
        <v/>
      </c>
      <c r="CF475" s="91" t="str">
        <f t="shared" si="4502"/>
        <v/>
      </c>
      <c r="CG475" s="91" t="str">
        <f t="shared" si="4503"/>
        <v/>
      </c>
      <c r="CH475" s="91" t="str">
        <f t="shared" si="4504"/>
        <v/>
      </c>
      <c r="CI475" s="91" t="str">
        <f t="shared" si="4505"/>
        <v>нет</v>
      </c>
      <c r="CJ475" s="63" t="e">
        <f>IF(LEN('Описание предлагаемого товара'!#REF!)&gt;0,'Описание предлагаемого товара'!#REF!,"")</f>
        <v>#REF!</v>
      </c>
      <c r="CK475" s="91" t="e">
        <f t="shared" ref="CK475:CL475" si="4589">IFERROR(REPLACE(CJ475,FIND(CHAR(10),CJ475,1),1,""),CJ475)</f>
        <v>#REF!</v>
      </c>
      <c r="CL475" s="91" t="e">
        <f t="shared" si="4589"/>
        <v>#REF!</v>
      </c>
      <c r="CM475" s="91" t="e">
        <f t="shared" si="4507"/>
        <v>#REF!</v>
      </c>
      <c r="CN475" s="91" t="e">
        <f t="shared" si="4508"/>
        <v>#REF!</v>
      </c>
      <c r="CO475" s="91" t="e">
        <f t="shared" si="4509"/>
        <v>#REF!</v>
      </c>
      <c r="CP475" s="90" t="e">
        <f>IF(AU475="Не указан реестровый номер (мера нац.режима Запрет)","",IF(CI475="нет","",IF(CU475="да","исключение(не смотрим баллы)",IFERROR(IF(CI475*1&gt;0,IFERROR(IF(VLOOKUP(CI475*1,Обработ.выгрузка_реестра_РФ!$A:$G,7,)=0,"Баллы не установлены",VLOOKUP(CI475*1,Обработ.выгрузка_реестра_РФ!$A:$G,7,)),IF(LEN(CI475)&gt;14,"","нет номера в реестре РФ")),""),IF(LEN(CI475)=0,"","Некорректный реестровый номер")))))</f>
        <v>#REF!</v>
      </c>
      <c r="CQ475" s="33" t="e">
        <f>IF(LEN(C475)&gt;0,IFERROR(IF(LEN(H475)&gt;0,IF(LEN(VLOOKUP(H475,'исключения(не_смотрим_баллы)'!$A:$C,1,))&gt;0,"да","нет"),"не введен ОКПД2"),"нет"),"")</f>
        <v>#REF!</v>
      </c>
      <c r="CR475" s="33" t="e">
        <f ca="1">IF(CQ475="да",IF(TODAY()&lt;VLOOKUP(H475,'исключения(не_смотрим_баллы)'!$A:$C,3,),"да","нет"),"")</f>
        <v>#REF!</v>
      </c>
      <c r="CS475" s="33" t="str">
        <f>IFERROR(IF(CQ475="да",IF(VLOOKUP(CI475*1,Обработ.выгрузка_реестра_РФ!$A:$G,2,)&lt;VLOOKUP(H475,'исключения(не_смотрим_баллы)'!$A:$C,2,),"да","нет"),""),"")</f>
        <v/>
      </c>
      <c r="CT475" s="24"/>
      <c r="CU475" s="33" t="e">
        <f t="shared" si="4521"/>
        <v>#REF!</v>
      </c>
      <c r="CV475" s="91" t="e">
        <f t="shared" si="4522"/>
        <v>#REF!</v>
      </c>
      <c r="CW475" s="27" t="e">
        <f t="shared" si="4523"/>
        <v>#REF!</v>
      </c>
      <c r="CX475" s="26" t="e">
        <f t="shared" si="4452"/>
        <v>#REF!</v>
      </c>
      <c r="CY475" s="64" t="e">
        <f>IF(LEN('Описание предлагаемого товара'!#REF!)&gt;0,'Описание предлагаемого товара'!#REF!,"")</f>
        <v>#REF!</v>
      </c>
      <c r="CZ475" s="95" t="e">
        <f t="shared" si="4510"/>
        <v>#REF!</v>
      </c>
      <c r="DA475" s="95" t="e">
        <f t="shared" ref="DA475" si="4590">IFERROR(REPLACE(CZ475,FIND(" ",CZ475,1),1,""),CZ475)</f>
        <v>#REF!</v>
      </c>
      <c r="DB475" s="95" t="e">
        <f t="shared" si="4454"/>
        <v>#REF!</v>
      </c>
      <c r="DC475" s="95" t="e">
        <f t="shared" ref="DC475:DD475" si="4591">IFERROR(REPLACE(DB475,FIND("г.",DB475,1),2,""),DB475)</f>
        <v>#REF!</v>
      </c>
      <c r="DD475" s="95" t="e">
        <f t="shared" si="4591"/>
        <v>#REF!</v>
      </c>
      <c r="DE475" s="95" t="e">
        <f t="shared" ref="DE475:DF475" si="4592">IFERROR(REPLACE(DD475,FIND("г",DD475,1),1,""),DD475)</f>
        <v>#REF!</v>
      </c>
      <c r="DF475" s="95" t="e">
        <f t="shared" si="4592"/>
        <v>#REF!</v>
      </c>
      <c r="DG475" s="95" t="e">
        <f t="shared" si="4527"/>
        <v>#REF!</v>
      </c>
      <c r="DH475" s="25" t="str">
        <f>IFERROR(VLOOKUP(CI475*1,Обработ.выгрузка_реестра_РФ!$A:$G,5,),"")</f>
        <v/>
      </c>
      <c r="DI475" s="27" t="str">
        <f t="shared" si="4537"/>
        <v/>
      </c>
      <c r="DJ475" s="27" t="str">
        <f t="shared" ca="1" si="4514"/>
        <v/>
      </c>
      <c r="DK475" s="63" t="e">
        <f>IF(LEN('Описание предлагаемого товара'!#REF!)&gt;0,'Описание предлагаемого товара'!#REF!,"")</f>
        <v>#REF!</v>
      </c>
      <c r="DL475" s="63" t="e">
        <f>IF(LEN('Описание предлагаемого товара'!#REF!)&gt;0,'Описание предлагаемого товара'!#REF!,"")</f>
        <v>#REF!</v>
      </c>
      <c r="DM475" s="32"/>
    </row>
    <row r="476" spans="1:117" ht="48.75" customHeight="1" x14ac:dyDescent="0.25">
      <c r="A476" s="61" t="e">
        <f>IF(LEN('Описание предлагаемого товара'!#REF!)&gt;0,'Описание предлагаемого товара'!#REF!,"")</f>
        <v>#REF!</v>
      </c>
      <c r="B476" s="65" t="e">
        <f>IF(LEN('Описание предлагаемого товара'!#REF!)&gt;0,'Описание предлагаемого товара'!#REF!,"")</f>
        <v>#REF!</v>
      </c>
      <c r="C476" s="61" t="e">
        <f>IF(LEN('Описание предлагаемого товара'!#REF!)&gt;0,'Описание предлагаемого товара'!#REF!,"")</f>
        <v>#REF!</v>
      </c>
      <c r="D476" s="61" t="e">
        <f>IF(LEN('Описание предлагаемого товара'!#REF!)&gt;0,'Описание предлагаемого товара'!#REF!,"")</f>
        <v>#REF!</v>
      </c>
      <c r="E476" s="61" t="e">
        <f>IF(LEN('Описание предлагаемого товара'!#REF!)&gt;0,'Описание предлагаемого товара'!#REF!,"")</f>
        <v>#REF!</v>
      </c>
      <c r="F476" s="61" t="e">
        <f>IF(LEN('Описание предлагаемого товара'!#REF!)&gt;0,'Описание предлагаемого товара'!#REF!,"")</f>
        <v>#REF!</v>
      </c>
      <c r="G476" s="61" t="e">
        <f>IF(LEN('Описание предлагаемого товара'!#REF!)&gt;0,'Описание предлагаемого товара'!#REF!,"")</f>
        <v>#REF!</v>
      </c>
      <c r="H476" s="61" t="e">
        <f>IF(LEN('Описание предлагаемого товара'!#REF!)&gt;0,'Описание предлагаемого товара'!#REF!,"")</f>
        <v>#REF!</v>
      </c>
      <c r="I476" s="61" t="e">
        <f>IF(LEN('Описание предлагаемого товара'!#REF!)&gt;0,'Описание предлагаемого товара'!#REF!,"")</f>
        <v>#REF!</v>
      </c>
      <c r="J476" s="38" t="str">
        <f>IFERROR(VLOOKUP(B476,SAP!$A:$E,5,),"")</f>
        <v/>
      </c>
      <c r="K476" s="40" t="str">
        <f t="shared" si="4457"/>
        <v/>
      </c>
      <c r="L476" s="61" t="e">
        <f>IF(LEN('Описание предлагаемого товара'!#REF!)&gt;0,IFERROR('Описание предлагаемого товара'!#REF!*1,""),"")</f>
        <v>#REF!</v>
      </c>
      <c r="M476" s="39" t="str">
        <f>IFERROR(VLOOKUP(B476,SAP!$A:$E,2,),"")</f>
        <v/>
      </c>
      <c r="N476" s="41" t="str">
        <f t="shared" ref="N476:N539" si="4593">IF(M476="нет","",IFERROR(M476*1,""))</f>
        <v/>
      </c>
      <c r="O476" s="39" t="str">
        <f t="shared" si="4444"/>
        <v/>
      </c>
      <c r="P476" s="36" t="e">
        <f>IF(LEN('Описание предлагаемого товара'!#REF!)&gt;0,'Описание предлагаемого товара'!#REF!,"")</f>
        <v>#REF!</v>
      </c>
      <c r="Q47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76" s="37" t="e">
        <f>IF(LEN('Описание предлагаемого товара'!#REF!)&gt;0,'Описание предлагаемого товара'!#REF!,"")</f>
        <v>#REF!</v>
      </c>
      <c r="S476" s="37" t="e">
        <f>IF(LEN('Описание предлагаемого товара'!#REF!)&gt;0,'Описание предлагаемого товара'!#REF!,"")</f>
        <v>#REF!</v>
      </c>
      <c r="T47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76" s="23" t="str">
        <f>IFERROR(VLOOKUP(CI476*1,Обработ.выгрузка_реестра_РФ!$A:$G,6,),"")</f>
        <v/>
      </c>
      <c r="V476" s="61" t="e">
        <f>IF(LEN('Описание предлагаемого товара'!#REF!)&gt;0,'Описание предлагаемого товара'!#REF!,"")</f>
        <v>#REF!</v>
      </c>
      <c r="W476" s="62" t="e">
        <f>IF(LEN('Описание предлагаемого товара'!#REF!)&gt;0,'Описание предлагаемого товара'!#REF!,"")</f>
        <v>#REF!</v>
      </c>
      <c r="X476" s="91" t="e">
        <f t="shared" ref="X476:Y476" si="4594">IFERROR(REPLACE(W476,FIND(CHAR(10),W476,1),1," "),W476)</f>
        <v>#REF!</v>
      </c>
      <c r="Y476" s="91" t="e">
        <f t="shared" si="4594"/>
        <v>#REF!</v>
      </c>
      <c r="Z476" s="91" t="e">
        <f t="shared" si="4459"/>
        <v>#REF!</v>
      </c>
      <c r="AA476" s="91" t="e">
        <f t="shared" si="4460"/>
        <v>#REF!</v>
      </c>
      <c r="AB476" s="91" t="e">
        <f t="shared" si="4461"/>
        <v>#REF!</v>
      </c>
      <c r="AC476" s="91" t="e">
        <f t="shared" ref="AC476:AF476" si="4595">IFERROR(REPLACE(AB476,FIND("  ",AB476,1),2," "),AB476)</f>
        <v>#REF!</v>
      </c>
      <c r="AD476" s="91" t="e">
        <f t="shared" si="4595"/>
        <v>#REF!</v>
      </c>
      <c r="AE476" s="91" t="e">
        <f t="shared" si="4595"/>
        <v>#REF!</v>
      </c>
      <c r="AF476" s="91" t="e">
        <f t="shared" si="4595"/>
        <v>#REF!</v>
      </c>
      <c r="AG476" s="23" t="str">
        <f>IFERROR(VLOOKUP(CI476*1,Обработ.выгрузка_реестра_РФ!$A:$G,4,),"")</f>
        <v/>
      </c>
      <c r="AH476" s="91" t="str">
        <f t="shared" ref="AH476:AI476" si="4596">IFERROR(REPLACE(AG476,FIND("-",AG476,1),1,"*"),AG476)</f>
        <v/>
      </c>
      <c r="AI476" s="91" t="str">
        <f t="shared" si="4596"/>
        <v/>
      </c>
      <c r="AJ476" s="27" t="str">
        <f t="shared" si="4559"/>
        <v/>
      </c>
      <c r="AK476" s="63" t="e">
        <f>IF(LEN('Описание предлагаемого товара'!#REF!)&gt;0,'Описание предлагаемого товара'!#REF!,"")</f>
        <v>#REF!</v>
      </c>
      <c r="AL476" s="91" t="e">
        <f t="shared" ref="AL476:AM476" si="4597">IFERROR(REPLACE(AK476,FIND(CHAR(10),AK476,1),1,""),AK476)</f>
        <v>#REF!</v>
      </c>
      <c r="AM476" s="91" t="e">
        <f t="shared" si="4597"/>
        <v>#REF!</v>
      </c>
      <c r="AN476" s="91" t="e">
        <f t="shared" ref="AN476:AR476" si="4598">IFERROR(REPLACE(AM476,FIND(" ",AM476,1),1,""),AM476)</f>
        <v>#REF!</v>
      </c>
      <c r="AO476" s="91" t="e">
        <f t="shared" si="4598"/>
        <v>#REF!</v>
      </c>
      <c r="AP476" s="91" t="e">
        <f t="shared" si="4598"/>
        <v>#REF!</v>
      </c>
      <c r="AQ476" s="91" t="e">
        <f t="shared" si="4598"/>
        <v>#REF!</v>
      </c>
      <c r="AR476" s="91" t="e">
        <f t="shared" si="4598"/>
        <v>#REF!</v>
      </c>
      <c r="AS476" s="91" t="e">
        <f t="shared" si="4466"/>
        <v>#REF!</v>
      </c>
      <c r="AT476" s="91" t="e">
        <f t="shared" si="4467"/>
        <v>#REF!</v>
      </c>
      <c r="AU476" s="32" t="e">
        <f t="shared" si="4450"/>
        <v>#REF!</v>
      </c>
      <c r="AV476" s="93" t="e">
        <f>'Описание предлагаемого товара'!#REF!</f>
        <v>#REF!</v>
      </c>
      <c r="AW476" s="91" t="e">
        <f>MIN(SEARCH({0,1,2,3,4,5,6,7,8,9},AV476&amp; "0123456789"))</f>
        <v>#REF!</v>
      </c>
      <c r="AX476" s="91" t="str">
        <f t="shared" si="4468"/>
        <v/>
      </c>
      <c r="AY476" s="91" t="str">
        <f t="shared" si="4469"/>
        <v/>
      </c>
      <c r="AZ476" s="91" t="str">
        <f t="shared" si="4470"/>
        <v/>
      </c>
      <c r="BA476" s="91" t="str">
        <f t="shared" si="4471"/>
        <v/>
      </c>
      <c r="BB476" s="91" t="str">
        <f t="shared" si="4472"/>
        <v/>
      </c>
      <c r="BC476" s="91" t="str">
        <f t="shared" si="4473"/>
        <v/>
      </c>
      <c r="BD476" s="91" t="str">
        <f t="shared" si="4474"/>
        <v/>
      </c>
      <c r="BE476" s="91" t="str">
        <f t="shared" si="4475"/>
        <v/>
      </c>
      <c r="BF476" s="91" t="str">
        <f t="shared" si="4476"/>
        <v/>
      </c>
      <c r="BG476" s="91" t="str">
        <f t="shared" si="4477"/>
        <v/>
      </c>
      <c r="BH476" s="91" t="str">
        <f t="shared" si="4478"/>
        <v/>
      </c>
      <c r="BI476" s="91" t="str">
        <f t="shared" si="4479"/>
        <v/>
      </c>
      <c r="BJ476" s="91" t="str">
        <f t="shared" si="4480"/>
        <v/>
      </c>
      <c r="BK476" s="91" t="str">
        <f t="shared" si="4481"/>
        <v/>
      </c>
      <c r="BL476" s="91" t="str">
        <f t="shared" si="4482"/>
        <v/>
      </c>
      <c r="BM476" s="91" t="str">
        <f t="shared" si="4483"/>
        <v/>
      </c>
      <c r="BN476" s="91" t="str">
        <f t="shared" si="4484"/>
        <v/>
      </c>
      <c r="BO476" s="91" t="str">
        <f t="shared" si="4485"/>
        <v/>
      </c>
      <c r="BP476" s="91" t="str">
        <f t="shared" si="4486"/>
        <v/>
      </c>
      <c r="BQ476" s="91" t="str">
        <f t="shared" si="4487"/>
        <v/>
      </c>
      <c r="BR476" s="91" t="str">
        <f t="shared" si="4488"/>
        <v/>
      </c>
      <c r="BS476" s="91" t="str">
        <f t="shared" si="4489"/>
        <v/>
      </c>
      <c r="BT476" s="91" t="str">
        <f t="shared" si="4490"/>
        <v/>
      </c>
      <c r="BU476" s="91" t="str">
        <f t="shared" si="4491"/>
        <v/>
      </c>
      <c r="BV476" s="91" t="str">
        <f t="shared" si="4492"/>
        <v/>
      </c>
      <c r="BW476" s="91" t="str">
        <f t="shared" si="4493"/>
        <v/>
      </c>
      <c r="BX476" s="91" t="str">
        <f t="shared" si="4494"/>
        <v/>
      </c>
      <c r="BY476" s="91" t="str">
        <f t="shared" si="4495"/>
        <v/>
      </c>
      <c r="BZ476" s="91" t="str">
        <f t="shared" si="4496"/>
        <v/>
      </c>
      <c r="CA476" s="91" t="str">
        <f t="shared" si="4497"/>
        <v/>
      </c>
      <c r="CB476" s="91" t="str">
        <f t="shared" si="4498"/>
        <v/>
      </c>
      <c r="CC476" s="91" t="str">
        <f t="shared" si="4499"/>
        <v/>
      </c>
      <c r="CD476" s="91" t="str">
        <f t="shared" si="4500"/>
        <v/>
      </c>
      <c r="CE476" s="91" t="str">
        <f t="shared" si="4501"/>
        <v/>
      </c>
      <c r="CF476" s="91" t="str">
        <f t="shared" si="4502"/>
        <v/>
      </c>
      <c r="CG476" s="91" t="str">
        <f t="shared" si="4503"/>
        <v/>
      </c>
      <c r="CH476" s="91" t="str">
        <f t="shared" si="4504"/>
        <v/>
      </c>
      <c r="CI476" s="91" t="str">
        <f t="shared" si="4505"/>
        <v>нет</v>
      </c>
      <c r="CJ476" s="63" t="e">
        <f>IF(LEN('Описание предлагаемого товара'!#REF!)&gt;0,'Описание предлагаемого товара'!#REF!,"")</f>
        <v>#REF!</v>
      </c>
      <c r="CK476" s="91" t="e">
        <f t="shared" ref="CK476:CL476" si="4599">IFERROR(REPLACE(CJ476,FIND(CHAR(10),CJ476,1),1,""),CJ476)</f>
        <v>#REF!</v>
      </c>
      <c r="CL476" s="91" t="e">
        <f t="shared" si="4599"/>
        <v>#REF!</v>
      </c>
      <c r="CM476" s="91" t="e">
        <f t="shared" si="4507"/>
        <v>#REF!</v>
      </c>
      <c r="CN476" s="91" t="e">
        <f t="shared" si="4508"/>
        <v>#REF!</v>
      </c>
      <c r="CO476" s="91" t="e">
        <f t="shared" si="4509"/>
        <v>#REF!</v>
      </c>
      <c r="CP476" s="90" t="e">
        <f>IF(AU476="Не указан реестровый номер (мера нац.режима Запрет)","",IF(CI476="нет","",IF(CU476="да","исключение(не смотрим баллы)",IFERROR(IF(CI476*1&gt;0,IFERROR(IF(VLOOKUP(CI476*1,Обработ.выгрузка_реестра_РФ!$A:$G,7,)=0,"Баллы не установлены",VLOOKUP(CI476*1,Обработ.выгрузка_реестра_РФ!$A:$G,7,)),IF(LEN(CI476)&gt;14,"","нет номера в реестре РФ")),""),IF(LEN(CI476)=0,"","Некорректный реестровый номер")))))</f>
        <v>#REF!</v>
      </c>
      <c r="CQ476" s="33" t="e">
        <f>IF(LEN(C476)&gt;0,IFERROR(IF(LEN(H476)&gt;0,IF(LEN(VLOOKUP(H476,'исключения(не_смотрим_баллы)'!$A:$C,1,))&gt;0,"да","нет"),"не введен ОКПД2"),"нет"),"")</f>
        <v>#REF!</v>
      </c>
      <c r="CR476" s="33" t="e">
        <f ca="1">IF(CQ476="да",IF(TODAY()&lt;VLOOKUP(H476,'исключения(не_смотрим_баллы)'!$A:$C,3,),"да","нет"),"")</f>
        <v>#REF!</v>
      </c>
      <c r="CS476" s="33" t="str">
        <f>IFERROR(IF(CQ476="да",IF(VLOOKUP(CI476*1,Обработ.выгрузка_реестра_РФ!$A:$G,2,)&lt;VLOOKUP(H476,'исключения(не_смотрим_баллы)'!$A:$C,2,),"да","нет"),""),"")</f>
        <v/>
      </c>
      <c r="CT476" s="24"/>
      <c r="CU476" s="33" t="e">
        <f t="shared" si="4521"/>
        <v>#REF!</v>
      </c>
      <c r="CV476" s="91" t="e">
        <f t="shared" si="4522"/>
        <v>#REF!</v>
      </c>
      <c r="CW476" s="27" t="e">
        <f t="shared" si="4523"/>
        <v>#REF!</v>
      </c>
      <c r="CX476" s="26" t="e">
        <f t="shared" si="4452"/>
        <v>#REF!</v>
      </c>
      <c r="CY476" s="64" t="e">
        <f>IF(LEN('Описание предлагаемого товара'!#REF!)&gt;0,'Описание предлагаемого товара'!#REF!,"")</f>
        <v>#REF!</v>
      </c>
      <c r="CZ476" s="95" t="e">
        <f t="shared" si="4510"/>
        <v>#REF!</v>
      </c>
      <c r="DA476" s="95" t="e">
        <f t="shared" ref="DA476" si="4600">IFERROR(REPLACE(CZ476,FIND(" ",CZ476,1),1,""),CZ476)</f>
        <v>#REF!</v>
      </c>
      <c r="DB476" s="95" t="e">
        <f t="shared" si="4454"/>
        <v>#REF!</v>
      </c>
      <c r="DC476" s="95" t="e">
        <f t="shared" ref="DC476:DD476" si="4601">IFERROR(REPLACE(DB476,FIND("г.",DB476,1),2,""),DB476)</f>
        <v>#REF!</v>
      </c>
      <c r="DD476" s="95" t="e">
        <f t="shared" si="4601"/>
        <v>#REF!</v>
      </c>
      <c r="DE476" s="95" t="e">
        <f t="shared" ref="DE476:DF476" si="4602">IFERROR(REPLACE(DD476,FIND("г",DD476,1),1,""),DD476)</f>
        <v>#REF!</v>
      </c>
      <c r="DF476" s="95" t="e">
        <f t="shared" si="4602"/>
        <v>#REF!</v>
      </c>
      <c r="DG476" s="95" t="e">
        <f t="shared" si="4527"/>
        <v>#REF!</v>
      </c>
      <c r="DH476" s="25" t="str">
        <f>IFERROR(VLOOKUP(CI476*1,Обработ.выгрузка_реестра_РФ!$A:$G,5,),"")</f>
        <v/>
      </c>
      <c r="DI476" s="27" t="str">
        <f t="shared" si="4537"/>
        <v/>
      </c>
      <c r="DJ476" s="27" t="str">
        <f t="shared" ca="1" si="4514"/>
        <v/>
      </c>
      <c r="DK476" s="63" t="e">
        <f>IF(LEN('Описание предлагаемого товара'!#REF!)&gt;0,'Описание предлагаемого товара'!#REF!,"")</f>
        <v>#REF!</v>
      </c>
      <c r="DL476" s="63" t="e">
        <f>IF(LEN('Описание предлагаемого товара'!#REF!)&gt;0,'Описание предлагаемого товара'!#REF!,"")</f>
        <v>#REF!</v>
      </c>
      <c r="DM476" s="32"/>
    </row>
    <row r="477" spans="1:117" ht="48.75" customHeight="1" x14ac:dyDescent="0.25">
      <c r="A477" s="61" t="e">
        <f>IF(LEN('Описание предлагаемого товара'!#REF!)&gt;0,'Описание предлагаемого товара'!#REF!,"")</f>
        <v>#REF!</v>
      </c>
      <c r="B477" s="65" t="e">
        <f>IF(LEN('Описание предлагаемого товара'!#REF!)&gt;0,'Описание предлагаемого товара'!#REF!,"")</f>
        <v>#REF!</v>
      </c>
      <c r="C477" s="61" t="e">
        <f>IF(LEN('Описание предлагаемого товара'!#REF!)&gt;0,'Описание предлагаемого товара'!#REF!,"")</f>
        <v>#REF!</v>
      </c>
      <c r="D477" s="61" t="e">
        <f>IF(LEN('Описание предлагаемого товара'!#REF!)&gt;0,'Описание предлагаемого товара'!#REF!,"")</f>
        <v>#REF!</v>
      </c>
      <c r="E477" s="61" t="e">
        <f>IF(LEN('Описание предлагаемого товара'!#REF!)&gt;0,'Описание предлагаемого товара'!#REF!,"")</f>
        <v>#REF!</v>
      </c>
      <c r="F477" s="61" t="e">
        <f>IF(LEN('Описание предлагаемого товара'!#REF!)&gt;0,'Описание предлагаемого товара'!#REF!,"")</f>
        <v>#REF!</v>
      </c>
      <c r="G477" s="61" t="e">
        <f>IF(LEN('Описание предлагаемого товара'!#REF!)&gt;0,'Описание предлагаемого товара'!#REF!,"")</f>
        <v>#REF!</v>
      </c>
      <c r="H477" s="61" t="e">
        <f>IF(LEN('Описание предлагаемого товара'!#REF!)&gt;0,'Описание предлагаемого товара'!#REF!,"")</f>
        <v>#REF!</v>
      </c>
      <c r="I477" s="61" t="e">
        <f>IF(LEN('Описание предлагаемого товара'!#REF!)&gt;0,'Описание предлагаемого товара'!#REF!,"")</f>
        <v>#REF!</v>
      </c>
      <c r="J477" s="38" t="str">
        <f>IFERROR(VLOOKUP(B477,SAP!$A:$E,5,),"")</f>
        <v/>
      </c>
      <c r="K477" s="40" t="str">
        <f t="shared" si="4457"/>
        <v/>
      </c>
      <c r="L477" s="61" t="e">
        <f>IF(LEN('Описание предлагаемого товара'!#REF!)&gt;0,IFERROR('Описание предлагаемого товара'!#REF!*1,""),"")</f>
        <v>#REF!</v>
      </c>
      <c r="M477" s="39" t="str">
        <f>IFERROR(VLOOKUP(B477,SAP!$A:$E,2,),"")</f>
        <v/>
      </c>
      <c r="N477" s="41" t="str">
        <f t="shared" si="4593"/>
        <v/>
      </c>
      <c r="O477" s="39" t="str">
        <f t="shared" si="4444"/>
        <v/>
      </c>
      <c r="P477" s="36" t="e">
        <f>IF(LEN('Описание предлагаемого товара'!#REF!)&gt;0,'Описание предлагаемого товара'!#REF!,"")</f>
        <v>#REF!</v>
      </c>
      <c r="Q47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77" s="37" t="e">
        <f>IF(LEN('Описание предлагаемого товара'!#REF!)&gt;0,'Описание предлагаемого товара'!#REF!,"")</f>
        <v>#REF!</v>
      </c>
      <c r="S477" s="37" t="e">
        <f>IF(LEN('Описание предлагаемого товара'!#REF!)&gt;0,'Описание предлагаемого товара'!#REF!,"")</f>
        <v>#REF!</v>
      </c>
      <c r="T47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77" s="23" t="str">
        <f>IFERROR(VLOOKUP(CI477*1,Обработ.выгрузка_реестра_РФ!$A:$G,6,),"")</f>
        <v/>
      </c>
      <c r="V477" s="61" t="e">
        <f>IF(LEN('Описание предлагаемого товара'!#REF!)&gt;0,'Описание предлагаемого товара'!#REF!,"")</f>
        <v>#REF!</v>
      </c>
      <c r="W477" s="62" t="e">
        <f>IF(LEN('Описание предлагаемого товара'!#REF!)&gt;0,'Описание предлагаемого товара'!#REF!,"")</f>
        <v>#REF!</v>
      </c>
      <c r="X477" s="91" t="e">
        <f t="shared" ref="X477:Y477" si="4603">IFERROR(REPLACE(W477,FIND(CHAR(10),W477,1),1," "),W477)</f>
        <v>#REF!</v>
      </c>
      <c r="Y477" s="91" t="e">
        <f t="shared" si="4603"/>
        <v>#REF!</v>
      </c>
      <c r="Z477" s="91" t="e">
        <f t="shared" si="4459"/>
        <v>#REF!</v>
      </c>
      <c r="AA477" s="91" t="e">
        <f t="shared" si="4460"/>
        <v>#REF!</v>
      </c>
      <c r="AB477" s="91" t="e">
        <f t="shared" si="4461"/>
        <v>#REF!</v>
      </c>
      <c r="AC477" s="91" t="e">
        <f t="shared" ref="AC477:AF477" si="4604">IFERROR(REPLACE(AB477,FIND("  ",AB477,1),2," "),AB477)</f>
        <v>#REF!</v>
      </c>
      <c r="AD477" s="91" t="e">
        <f t="shared" si="4604"/>
        <v>#REF!</v>
      </c>
      <c r="AE477" s="91" t="e">
        <f t="shared" si="4604"/>
        <v>#REF!</v>
      </c>
      <c r="AF477" s="91" t="e">
        <f t="shared" si="4604"/>
        <v>#REF!</v>
      </c>
      <c r="AG477" s="23" t="str">
        <f>IFERROR(VLOOKUP(CI477*1,Обработ.выгрузка_реестра_РФ!$A:$G,4,),"")</f>
        <v/>
      </c>
      <c r="AH477" s="91" t="str">
        <f t="shared" ref="AH477:AI477" si="4605">IFERROR(REPLACE(AG477,FIND("-",AG477,1),1,"*"),AG477)</f>
        <v/>
      </c>
      <c r="AI477" s="91" t="str">
        <f t="shared" si="4605"/>
        <v/>
      </c>
      <c r="AJ477" s="27" t="str">
        <f t="shared" si="4559"/>
        <v/>
      </c>
      <c r="AK477" s="63" t="e">
        <f>IF(LEN('Описание предлагаемого товара'!#REF!)&gt;0,'Описание предлагаемого товара'!#REF!,"")</f>
        <v>#REF!</v>
      </c>
      <c r="AL477" s="91" t="e">
        <f t="shared" ref="AL477:AM477" si="4606">IFERROR(REPLACE(AK477,FIND(CHAR(10),AK477,1),1,""),AK477)</f>
        <v>#REF!</v>
      </c>
      <c r="AM477" s="91" t="e">
        <f t="shared" si="4606"/>
        <v>#REF!</v>
      </c>
      <c r="AN477" s="91" t="e">
        <f t="shared" ref="AN477:AR477" si="4607">IFERROR(REPLACE(AM477,FIND(" ",AM477,1),1,""),AM477)</f>
        <v>#REF!</v>
      </c>
      <c r="AO477" s="91" t="e">
        <f t="shared" si="4607"/>
        <v>#REF!</v>
      </c>
      <c r="AP477" s="91" t="e">
        <f t="shared" si="4607"/>
        <v>#REF!</v>
      </c>
      <c r="AQ477" s="91" t="e">
        <f t="shared" si="4607"/>
        <v>#REF!</v>
      </c>
      <c r="AR477" s="91" t="e">
        <f t="shared" si="4607"/>
        <v>#REF!</v>
      </c>
      <c r="AS477" s="91" t="e">
        <f t="shared" si="4466"/>
        <v>#REF!</v>
      </c>
      <c r="AT477" s="91" t="e">
        <f t="shared" si="4467"/>
        <v>#REF!</v>
      </c>
      <c r="AU477" s="32" t="e">
        <f t="shared" si="4450"/>
        <v>#REF!</v>
      </c>
      <c r="AV477" s="93" t="e">
        <f>'Описание предлагаемого товара'!#REF!</f>
        <v>#REF!</v>
      </c>
      <c r="AW477" s="91" t="e">
        <f>MIN(SEARCH({0,1,2,3,4,5,6,7,8,9},AV477&amp; "0123456789"))</f>
        <v>#REF!</v>
      </c>
      <c r="AX477" s="91" t="str">
        <f t="shared" si="4468"/>
        <v/>
      </c>
      <c r="AY477" s="91" t="str">
        <f t="shared" si="4469"/>
        <v/>
      </c>
      <c r="AZ477" s="91" t="str">
        <f t="shared" si="4470"/>
        <v/>
      </c>
      <c r="BA477" s="91" t="str">
        <f t="shared" si="4471"/>
        <v/>
      </c>
      <c r="BB477" s="91" t="str">
        <f t="shared" si="4472"/>
        <v/>
      </c>
      <c r="BC477" s="91" t="str">
        <f t="shared" si="4473"/>
        <v/>
      </c>
      <c r="BD477" s="91" t="str">
        <f t="shared" si="4474"/>
        <v/>
      </c>
      <c r="BE477" s="91" t="str">
        <f t="shared" si="4475"/>
        <v/>
      </c>
      <c r="BF477" s="91" t="str">
        <f t="shared" si="4476"/>
        <v/>
      </c>
      <c r="BG477" s="91" t="str">
        <f t="shared" si="4477"/>
        <v/>
      </c>
      <c r="BH477" s="91" t="str">
        <f t="shared" si="4478"/>
        <v/>
      </c>
      <c r="BI477" s="91" t="str">
        <f t="shared" si="4479"/>
        <v/>
      </c>
      <c r="BJ477" s="91" t="str">
        <f t="shared" si="4480"/>
        <v/>
      </c>
      <c r="BK477" s="91" t="str">
        <f t="shared" si="4481"/>
        <v/>
      </c>
      <c r="BL477" s="91" t="str">
        <f t="shared" si="4482"/>
        <v/>
      </c>
      <c r="BM477" s="91" t="str">
        <f t="shared" si="4483"/>
        <v/>
      </c>
      <c r="BN477" s="91" t="str">
        <f t="shared" si="4484"/>
        <v/>
      </c>
      <c r="BO477" s="91" t="str">
        <f t="shared" si="4485"/>
        <v/>
      </c>
      <c r="BP477" s="91" t="str">
        <f t="shared" si="4486"/>
        <v/>
      </c>
      <c r="BQ477" s="91" t="str">
        <f t="shared" si="4487"/>
        <v/>
      </c>
      <c r="BR477" s="91" t="str">
        <f t="shared" si="4488"/>
        <v/>
      </c>
      <c r="BS477" s="91" t="str">
        <f t="shared" si="4489"/>
        <v/>
      </c>
      <c r="BT477" s="91" t="str">
        <f t="shared" si="4490"/>
        <v/>
      </c>
      <c r="BU477" s="91" t="str">
        <f t="shared" si="4491"/>
        <v/>
      </c>
      <c r="BV477" s="91" t="str">
        <f t="shared" si="4492"/>
        <v/>
      </c>
      <c r="BW477" s="91" t="str">
        <f t="shared" si="4493"/>
        <v/>
      </c>
      <c r="BX477" s="91" t="str">
        <f t="shared" si="4494"/>
        <v/>
      </c>
      <c r="BY477" s="91" t="str">
        <f t="shared" si="4495"/>
        <v/>
      </c>
      <c r="BZ477" s="91" t="str">
        <f t="shared" si="4496"/>
        <v/>
      </c>
      <c r="CA477" s="91" t="str">
        <f t="shared" si="4497"/>
        <v/>
      </c>
      <c r="CB477" s="91" t="str">
        <f t="shared" si="4498"/>
        <v/>
      </c>
      <c r="CC477" s="91" t="str">
        <f t="shared" si="4499"/>
        <v/>
      </c>
      <c r="CD477" s="91" t="str">
        <f t="shared" si="4500"/>
        <v/>
      </c>
      <c r="CE477" s="91" t="str">
        <f t="shared" si="4501"/>
        <v/>
      </c>
      <c r="CF477" s="91" t="str">
        <f t="shared" si="4502"/>
        <v/>
      </c>
      <c r="CG477" s="91" t="str">
        <f t="shared" si="4503"/>
        <v/>
      </c>
      <c r="CH477" s="91" t="str">
        <f t="shared" si="4504"/>
        <v/>
      </c>
      <c r="CI477" s="91" t="str">
        <f t="shared" si="4505"/>
        <v>нет</v>
      </c>
      <c r="CJ477" s="63" t="e">
        <f>IF(LEN('Описание предлагаемого товара'!#REF!)&gt;0,'Описание предлагаемого товара'!#REF!,"")</f>
        <v>#REF!</v>
      </c>
      <c r="CK477" s="91" t="e">
        <f t="shared" ref="CK477:CL477" si="4608">IFERROR(REPLACE(CJ477,FIND(CHAR(10),CJ477,1),1,""),CJ477)</f>
        <v>#REF!</v>
      </c>
      <c r="CL477" s="91" t="e">
        <f t="shared" si="4608"/>
        <v>#REF!</v>
      </c>
      <c r="CM477" s="91" t="e">
        <f t="shared" si="4507"/>
        <v>#REF!</v>
      </c>
      <c r="CN477" s="91" t="e">
        <f t="shared" si="4508"/>
        <v>#REF!</v>
      </c>
      <c r="CO477" s="91" t="e">
        <f t="shared" si="4509"/>
        <v>#REF!</v>
      </c>
      <c r="CP477" s="90" t="e">
        <f>IF(AU477="Не указан реестровый номер (мера нац.режима Запрет)","",IF(CI477="нет","",IF(CU477="да","исключение(не смотрим баллы)",IFERROR(IF(CI477*1&gt;0,IFERROR(IF(VLOOKUP(CI477*1,Обработ.выгрузка_реестра_РФ!$A:$G,7,)=0,"Баллы не установлены",VLOOKUP(CI477*1,Обработ.выгрузка_реестра_РФ!$A:$G,7,)),IF(LEN(CI477)&gt;14,"","нет номера в реестре РФ")),""),IF(LEN(CI477)=0,"","Некорректный реестровый номер")))))</f>
        <v>#REF!</v>
      </c>
      <c r="CQ477" s="33" t="e">
        <f>IF(LEN(C477)&gt;0,IFERROR(IF(LEN(H477)&gt;0,IF(LEN(VLOOKUP(H477,'исключения(не_смотрим_баллы)'!$A:$C,1,))&gt;0,"да","нет"),"не введен ОКПД2"),"нет"),"")</f>
        <v>#REF!</v>
      </c>
      <c r="CR477" s="33" t="e">
        <f ca="1">IF(CQ477="да",IF(TODAY()&lt;VLOOKUP(H477,'исключения(не_смотрим_баллы)'!$A:$C,3,),"да","нет"),"")</f>
        <v>#REF!</v>
      </c>
      <c r="CS477" s="33" t="str">
        <f>IFERROR(IF(CQ477="да",IF(VLOOKUP(CI477*1,Обработ.выгрузка_реестра_РФ!$A:$G,2,)&lt;VLOOKUP(H477,'исключения(не_смотрим_баллы)'!$A:$C,2,),"да","нет"),""),"")</f>
        <v/>
      </c>
      <c r="CT477" s="24"/>
      <c r="CU477" s="33" t="e">
        <f t="shared" si="4521"/>
        <v>#REF!</v>
      </c>
      <c r="CV477" s="91" t="e">
        <f t="shared" si="4522"/>
        <v>#REF!</v>
      </c>
      <c r="CW477" s="27" t="e">
        <f t="shared" si="4523"/>
        <v>#REF!</v>
      </c>
      <c r="CX477" s="26" t="e">
        <f t="shared" si="4452"/>
        <v>#REF!</v>
      </c>
      <c r="CY477" s="64" t="e">
        <f>IF(LEN('Описание предлагаемого товара'!#REF!)&gt;0,'Описание предлагаемого товара'!#REF!,"")</f>
        <v>#REF!</v>
      </c>
      <c r="CZ477" s="95" t="e">
        <f t="shared" si="4510"/>
        <v>#REF!</v>
      </c>
      <c r="DA477" s="95" t="e">
        <f t="shared" ref="DA477" si="4609">IFERROR(REPLACE(CZ477,FIND(" ",CZ477,1),1,""),CZ477)</f>
        <v>#REF!</v>
      </c>
      <c r="DB477" s="95" t="e">
        <f t="shared" si="4454"/>
        <v>#REF!</v>
      </c>
      <c r="DC477" s="95" t="e">
        <f t="shared" ref="DC477:DD477" si="4610">IFERROR(REPLACE(DB477,FIND("г.",DB477,1),2,""),DB477)</f>
        <v>#REF!</v>
      </c>
      <c r="DD477" s="95" t="e">
        <f t="shared" si="4610"/>
        <v>#REF!</v>
      </c>
      <c r="DE477" s="95" t="e">
        <f t="shared" ref="DE477:DF477" si="4611">IFERROR(REPLACE(DD477,FIND("г",DD477,1),1,""),DD477)</f>
        <v>#REF!</v>
      </c>
      <c r="DF477" s="95" t="e">
        <f t="shared" si="4611"/>
        <v>#REF!</v>
      </c>
      <c r="DG477" s="95" t="e">
        <f t="shared" si="4527"/>
        <v>#REF!</v>
      </c>
      <c r="DH477" s="25" t="str">
        <f>IFERROR(VLOOKUP(CI477*1,Обработ.выгрузка_реестра_РФ!$A:$G,5,),"")</f>
        <v/>
      </c>
      <c r="DI477" s="27" t="str">
        <f t="shared" si="4537"/>
        <v/>
      </c>
      <c r="DJ477" s="27" t="str">
        <f t="shared" ca="1" si="4514"/>
        <v/>
      </c>
      <c r="DK477" s="63" t="e">
        <f>IF(LEN('Описание предлагаемого товара'!#REF!)&gt;0,'Описание предлагаемого товара'!#REF!,"")</f>
        <v>#REF!</v>
      </c>
      <c r="DL477" s="63" t="e">
        <f>IF(LEN('Описание предлагаемого товара'!#REF!)&gt;0,'Описание предлагаемого товара'!#REF!,"")</f>
        <v>#REF!</v>
      </c>
      <c r="DM477" s="32"/>
    </row>
    <row r="478" spans="1:117" ht="48.75" customHeight="1" x14ac:dyDescent="0.25">
      <c r="A478" s="61" t="e">
        <f>IF(LEN('Описание предлагаемого товара'!#REF!)&gt;0,'Описание предлагаемого товара'!#REF!,"")</f>
        <v>#REF!</v>
      </c>
      <c r="B478" s="65" t="e">
        <f>IF(LEN('Описание предлагаемого товара'!#REF!)&gt;0,'Описание предлагаемого товара'!#REF!,"")</f>
        <v>#REF!</v>
      </c>
      <c r="C478" s="61" t="e">
        <f>IF(LEN('Описание предлагаемого товара'!#REF!)&gt;0,'Описание предлагаемого товара'!#REF!,"")</f>
        <v>#REF!</v>
      </c>
      <c r="D478" s="61" t="e">
        <f>IF(LEN('Описание предлагаемого товара'!#REF!)&gt;0,'Описание предлагаемого товара'!#REF!,"")</f>
        <v>#REF!</v>
      </c>
      <c r="E478" s="61" t="e">
        <f>IF(LEN('Описание предлагаемого товара'!#REF!)&gt;0,'Описание предлагаемого товара'!#REF!,"")</f>
        <v>#REF!</v>
      </c>
      <c r="F478" s="61" t="e">
        <f>IF(LEN('Описание предлагаемого товара'!#REF!)&gt;0,'Описание предлагаемого товара'!#REF!,"")</f>
        <v>#REF!</v>
      </c>
      <c r="G478" s="61" t="e">
        <f>IF(LEN('Описание предлагаемого товара'!#REF!)&gt;0,'Описание предлагаемого товара'!#REF!,"")</f>
        <v>#REF!</v>
      </c>
      <c r="H478" s="61" t="e">
        <f>IF(LEN('Описание предлагаемого товара'!#REF!)&gt;0,'Описание предлагаемого товара'!#REF!,"")</f>
        <v>#REF!</v>
      </c>
      <c r="I478" s="61" t="e">
        <f>IF(LEN('Описание предлагаемого товара'!#REF!)&gt;0,'Описание предлагаемого товара'!#REF!,"")</f>
        <v>#REF!</v>
      </c>
      <c r="J478" s="38" t="str">
        <f>IFERROR(VLOOKUP(B478,SAP!$A:$E,5,),"")</f>
        <v/>
      </c>
      <c r="K478" s="40" t="str">
        <f t="shared" si="4457"/>
        <v/>
      </c>
      <c r="L478" s="61" t="e">
        <f>IF(LEN('Описание предлагаемого товара'!#REF!)&gt;0,IFERROR('Описание предлагаемого товара'!#REF!*1,""),"")</f>
        <v>#REF!</v>
      </c>
      <c r="M478" s="39" t="str">
        <f>IFERROR(VLOOKUP(B478,SAP!$A:$E,2,),"")</f>
        <v/>
      </c>
      <c r="N478" s="41" t="str">
        <f t="shared" si="4593"/>
        <v/>
      </c>
      <c r="O478" s="39" t="str">
        <f t="shared" si="4444"/>
        <v/>
      </c>
      <c r="P478" s="36" t="e">
        <f>IF(LEN('Описание предлагаемого товара'!#REF!)&gt;0,'Описание предлагаемого товара'!#REF!,"")</f>
        <v>#REF!</v>
      </c>
      <c r="Q47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78" s="37" t="e">
        <f>IF(LEN('Описание предлагаемого товара'!#REF!)&gt;0,'Описание предлагаемого товара'!#REF!,"")</f>
        <v>#REF!</v>
      </c>
      <c r="S478" s="37" t="e">
        <f>IF(LEN('Описание предлагаемого товара'!#REF!)&gt;0,'Описание предлагаемого товара'!#REF!,"")</f>
        <v>#REF!</v>
      </c>
      <c r="T47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78" s="23" t="str">
        <f>IFERROR(VLOOKUP(CI478*1,Обработ.выгрузка_реестра_РФ!$A:$G,6,),"")</f>
        <v/>
      </c>
      <c r="V478" s="61" t="e">
        <f>IF(LEN('Описание предлагаемого товара'!#REF!)&gt;0,'Описание предлагаемого товара'!#REF!,"")</f>
        <v>#REF!</v>
      </c>
      <c r="W478" s="62" t="e">
        <f>IF(LEN('Описание предлагаемого товара'!#REF!)&gt;0,'Описание предлагаемого товара'!#REF!,"")</f>
        <v>#REF!</v>
      </c>
      <c r="X478" s="91" t="e">
        <f t="shared" ref="X478:Y478" si="4612">IFERROR(REPLACE(W478,FIND(CHAR(10),W478,1),1," "),W478)</f>
        <v>#REF!</v>
      </c>
      <c r="Y478" s="91" t="e">
        <f t="shared" si="4612"/>
        <v>#REF!</v>
      </c>
      <c r="Z478" s="91" t="e">
        <f t="shared" si="4459"/>
        <v>#REF!</v>
      </c>
      <c r="AA478" s="91" t="e">
        <f t="shared" si="4460"/>
        <v>#REF!</v>
      </c>
      <c r="AB478" s="91" t="e">
        <f t="shared" si="4461"/>
        <v>#REF!</v>
      </c>
      <c r="AC478" s="91" t="e">
        <f t="shared" ref="AC478:AF478" si="4613">IFERROR(REPLACE(AB478,FIND("  ",AB478,1),2," "),AB478)</f>
        <v>#REF!</v>
      </c>
      <c r="AD478" s="91" t="e">
        <f t="shared" si="4613"/>
        <v>#REF!</v>
      </c>
      <c r="AE478" s="91" t="e">
        <f t="shared" si="4613"/>
        <v>#REF!</v>
      </c>
      <c r="AF478" s="91" t="e">
        <f t="shared" si="4613"/>
        <v>#REF!</v>
      </c>
      <c r="AG478" s="23" t="str">
        <f>IFERROR(VLOOKUP(CI478*1,Обработ.выгрузка_реестра_РФ!$A:$G,4,),"")</f>
        <v/>
      </c>
      <c r="AH478" s="91" t="str">
        <f t="shared" ref="AH478:AI478" si="4614">IFERROR(REPLACE(AG478,FIND("-",AG478,1),1,"*"),AG478)</f>
        <v/>
      </c>
      <c r="AI478" s="91" t="str">
        <f t="shared" si="4614"/>
        <v/>
      </c>
      <c r="AJ478" s="27" t="str">
        <f t="shared" si="4559"/>
        <v/>
      </c>
      <c r="AK478" s="63" t="e">
        <f>IF(LEN('Описание предлагаемого товара'!#REF!)&gt;0,'Описание предлагаемого товара'!#REF!,"")</f>
        <v>#REF!</v>
      </c>
      <c r="AL478" s="91" t="e">
        <f t="shared" ref="AL478:AM478" si="4615">IFERROR(REPLACE(AK478,FIND(CHAR(10),AK478,1),1,""),AK478)</f>
        <v>#REF!</v>
      </c>
      <c r="AM478" s="91" t="e">
        <f t="shared" si="4615"/>
        <v>#REF!</v>
      </c>
      <c r="AN478" s="91" t="e">
        <f t="shared" ref="AN478:AR478" si="4616">IFERROR(REPLACE(AM478,FIND(" ",AM478,1),1,""),AM478)</f>
        <v>#REF!</v>
      </c>
      <c r="AO478" s="91" t="e">
        <f t="shared" si="4616"/>
        <v>#REF!</v>
      </c>
      <c r="AP478" s="91" t="e">
        <f t="shared" si="4616"/>
        <v>#REF!</v>
      </c>
      <c r="AQ478" s="91" t="e">
        <f t="shared" si="4616"/>
        <v>#REF!</v>
      </c>
      <c r="AR478" s="91" t="e">
        <f t="shared" si="4616"/>
        <v>#REF!</v>
      </c>
      <c r="AS478" s="91" t="e">
        <f t="shared" si="4466"/>
        <v>#REF!</v>
      </c>
      <c r="AT478" s="91" t="e">
        <f t="shared" si="4467"/>
        <v>#REF!</v>
      </c>
      <c r="AU478" s="32" t="e">
        <f t="shared" si="4450"/>
        <v>#REF!</v>
      </c>
      <c r="AV478" s="93" t="e">
        <f>'Описание предлагаемого товара'!#REF!</f>
        <v>#REF!</v>
      </c>
      <c r="AW478" s="91" t="e">
        <f>MIN(SEARCH({0,1,2,3,4,5,6,7,8,9},AV478&amp; "0123456789"))</f>
        <v>#REF!</v>
      </c>
      <c r="AX478" s="91" t="str">
        <f t="shared" si="4468"/>
        <v/>
      </c>
      <c r="AY478" s="91" t="str">
        <f t="shared" si="4469"/>
        <v/>
      </c>
      <c r="AZ478" s="91" t="str">
        <f t="shared" si="4470"/>
        <v/>
      </c>
      <c r="BA478" s="91" t="str">
        <f t="shared" si="4471"/>
        <v/>
      </c>
      <c r="BB478" s="91" t="str">
        <f t="shared" si="4472"/>
        <v/>
      </c>
      <c r="BC478" s="91" t="str">
        <f t="shared" si="4473"/>
        <v/>
      </c>
      <c r="BD478" s="91" t="str">
        <f t="shared" si="4474"/>
        <v/>
      </c>
      <c r="BE478" s="91" t="str">
        <f t="shared" si="4475"/>
        <v/>
      </c>
      <c r="BF478" s="91" t="str">
        <f t="shared" si="4476"/>
        <v/>
      </c>
      <c r="BG478" s="91" t="str">
        <f t="shared" si="4477"/>
        <v/>
      </c>
      <c r="BH478" s="91" t="str">
        <f t="shared" si="4478"/>
        <v/>
      </c>
      <c r="BI478" s="91" t="str">
        <f t="shared" si="4479"/>
        <v/>
      </c>
      <c r="BJ478" s="91" t="str">
        <f t="shared" si="4480"/>
        <v/>
      </c>
      <c r="BK478" s="91" t="str">
        <f t="shared" si="4481"/>
        <v/>
      </c>
      <c r="BL478" s="91" t="str">
        <f t="shared" si="4482"/>
        <v/>
      </c>
      <c r="BM478" s="91" t="str">
        <f t="shared" si="4483"/>
        <v/>
      </c>
      <c r="BN478" s="91" t="str">
        <f t="shared" si="4484"/>
        <v/>
      </c>
      <c r="BO478" s="91" t="str">
        <f t="shared" si="4485"/>
        <v/>
      </c>
      <c r="BP478" s="91" t="str">
        <f t="shared" si="4486"/>
        <v/>
      </c>
      <c r="BQ478" s="91" t="str">
        <f t="shared" si="4487"/>
        <v/>
      </c>
      <c r="BR478" s="91" t="str">
        <f t="shared" si="4488"/>
        <v/>
      </c>
      <c r="BS478" s="91" t="str">
        <f t="shared" si="4489"/>
        <v/>
      </c>
      <c r="BT478" s="91" t="str">
        <f t="shared" si="4490"/>
        <v/>
      </c>
      <c r="BU478" s="91" t="str">
        <f t="shared" si="4491"/>
        <v/>
      </c>
      <c r="BV478" s="91" t="str">
        <f t="shared" si="4492"/>
        <v/>
      </c>
      <c r="BW478" s="91" t="str">
        <f t="shared" si="4493"/>
        <v/>
      </c>
      <c r="BX478" s="91" t="str">
        <f t="shared" si="4494"/>
        <v/>
      </c>
      <c r="BY478" s="91" t="str">
        <f t="shared" si="4495"/>
        <v/>
      </c>
      <c r="BZ478" s="91" t="str">
        <f t="shared" si="4496"/>
        <v/>
      </c>
      <c r="CA478" s="91" t="str">
        <f t="shared" si="4497"/>
        <v/>
      </c>
      <c r="CB478" s="91" t="str">
        <f t="shared" si="4498"/>
        <v/>
      </c>
      <c r="CC478" s="91" t="str">
        <f t="shared" si="4499"/>
        <v/>
      </c>
      <c r="CD478" s="91" t="str">
        <f t="shared" si="4500"/>
        <v/>
      </c>
      <c r="CE478" s="91" t="str">
        <f t="shared" si="4501"/>
        <v/>
      </c>
      <c r="CF478" s="91" t="str">
        <f t="shared" si="4502"/>
        <v/>
      </c>
      <c r="CG478" s="91" t="str">
        <f t="shared" si="4503"/>
        <v/>
      </c>
      <c r="CH478" s="91" t="str">
        <f t="shared" si="4504"/>
        <v/>
      </c>
      <c r="CI478" s="91" t="str">
        <f t="shared" si="4505"/>
        <v>нет</v>
      </c>
      <c r="CJ478" s="63" t="e">
        <f>IF(LEN('Описание предлагаемого товара'!#REF!)&gt;0,'Описание предлагаемого товара'!#REF!,"")</f>
        <v>#REF!</v>
      </c>
      <c r="CK478" s="91" t="e">
        <f t="shared" ref="CK478:CL478" si="4617">IFERROR(REPLACE(CJ478,FIND(CHAR(10),CJ478,1),1,""),CJ478)</f>
        <v>#REF!</v>
      </c>
      <c r="CL478" s="91" t="e">
        <f t="shared" si="4617"/>
        <v>#REF!</v>
      </c>
      <c r="CM478" s="91" t="e">
        <f t="shared" si="4507"/>
        <v>#REF!</v>
      </c>
      <c r="CN478" s="91" t="e">
        <f t="shared" si="4508"/>
        <v>#REF!</v>
      </c>
      <c r="CO478" s="91" t="e">
        <f t="shared" si="4509"/>
        <v>#REF!</v>
      </c>
      <c r="CP478" s="90" t="e">
        <f>IF(AU478="Не указан реестровый номер (мера нац.режима Запрет)","",IF(CI478="нет","",IF(CU478="да","исключение(не смотрим баллы)",IFERROR(IF(CI478*1&gt;0,IFERROR(IF(VLOOKUP(CI478*1,Обработ.выгрузка_реестра_РФ!$A:$G,7,)=0,"Баллы не установлены",VLOOKUP(CI478*1,Обработ.выгрузка_реестра_РФ!$A:$G,7,)),IF(LEN(CI478)&gt;14,"","нет номера в реестре РФ")),""),IF(LEN(CI478)=0,"","Некорректный реестровый номер")))))</f>
        <v>#REF!</v>
      </c>
      <c r="CQ478" s="33" t="e">
        <f>IF(LEN(C478)&gt;0,IFERROR(IF(LEN(H478)&gt;0,IF(LEN(VLOOKUP(H478,'исключения(не_смотрим_баллы)'!$A:$C,1,))&gt;0,"да","нет"),"не введен ОКПД2"),"нет"),"")</f>
        <v>#REF!</v>
      </c>
      <c r="CR478" s="33" t="e">
        <f ca="1">IF(CQ478="да",IF(TODAY()&lt;VLOOKUP(H478,'исключения(не_смотрим_баллы)'!$A:$C,3,),"да","нет"),"")</f>
        <v>#REF!</v>
      </c>
      <c r="CS478" s="33" t="str">
        <f>IFERROR(IF(CQ478="да",IF(VLOOKUP(CI478*1,Обработ.выгрузка_реестра_РФ!$A:$G,2,)&lt;VLOOKUP(H478,'исключения(не_смотрим_баллы)'!$A:$C,2,),"да","нет"),""),"")</f>
        <v/>
      </c>
      <c r="CT478" s="24"/>
      <c r="CU478" s="33" t="e">
        <f t="shared" si="4521"/>
        <v>#REF!</v>
      </c>
      <c r="CV478" s="91" t="e">
        <f t="shared" si="4522"/>
        <v>#REF!</v>
      </c>
      <c r="CW478" s="27" t="e">
        <f t="shared" si="4523"/>
        <v>#REF!</v>
      </c>
      <c r="CX478" s="26" t="e">
        <f t="shared" si="4452"/>
        <v>#REF!</v>
      </c>
      <c r="CY478" s="64" t="e">
        <f>IF(LEN('Описание предлагаемого товара'!#REF!)&gt;0,'Описание предлагаемого товара'!#REF!,"")</f>
        <v>#REF!</v>
      </c>
      <c r="CZ478" s="95" t="e">
        <f t="shared" si="4510"/>
        <v>#REF!</v>
      </c>
      <c r="DA478" s="95" t="e">
        <f t="shared" ref="DA478" si="4618">IFERROR(REPLACE(CZ478,FIND(" ",CZ478,1),1,""),CZ478)</f>
        <v>#REF!</v>
      </c>
      <c r="DB478" s="95" t="e">
        <f t="shared" si="4454"/>
        <v>#REF!</v>
      </c>
      <c r="DC478" s="95" t="e">
        <f t="shared" ref="DC478:DD478" si="4619">IFERROR(REPLACE(DB478,FIND("г.",DB478,1),2,""),DB478)</f>
        <v>#REF!</v>
      </c>
      <c r="DD478" s="95" t="e">
        <f t="shared" si="4619"/>
        <v>#REF!</v>
      </c>
      <c r="DE478" s="95" t="e">
        <f t="shared" ref="DE478:DF478" si="4620">IFERROR(REPLACE(DD478,FIND("г",DD478,1),1,""),DD478)</f>
        <v>#REF!</v>
      </c>
      <c r="DF478" s="95" t="e">
        <f t="shared" si="4620"/>
        <v>#REF!</v>
      </c>
      <c r="DG478" s="95" t="e">
        <f t="shared" si="4527"/>
        <v>#REF!</v>
      </c>
      <c r="DH478" s="25" t="str">
        <f>IFERROR(VLOOKUP(CI478*1,Обработ.выгрузка_реестра_РФ!$A:$G,5,),"")</f>
        <v/>
      </c>
      <c r="DI478" s="27" t="str">
        <f t="shared" si="4537"/>
        <v/>
      </c>
      <c r="DJ478" s="27" t="str">
        <f t="shared" ca="1" si="4514"/>
        <v/>
      </c>
      <c r="DK478" s="63" t="e">
        <f>IF(LEN('Описание предлагаемого товара'!#REF!)&gt;0,'Описание предлагаемого товара'!#REF!,"")</f>
        <v>#REF!</v>
      </c>
      <c r="DL478" s="63" t="e">
        <f>IF(LEN('Описание предлагаемого товара'!#REF!)&gt;0,'Описание предлагаемого товара'!#REF!,"")</f>
        <v>#REF!</v>
      </c>
      <c r="DM478" s="32"/>
    </row>
    <row r="479" spans="1:117" ht="48.75" customHeight="1" x14ac:dyDescent="0.25">
      <c r="A479" s="61" t="e">
        <f>IF(LEN('Описание предлагаемого товара'!#REF!)&gt;0,'Описание предлагаемого товара'!#REF!,"")</f>
        <v>#REF!</v>
      </c>
      <c r="B479" s="65" t="e">
        <f>IF(LEN('Описание предлагаемого товара'!#REF!)&gt;0,'Описание предлагаемого товара'!#REF!,"")</f>
        <v>#REF!</v>
      </c>
      <c r="C479" s="61" t="e">
        <f>IF(LEN('Описание предлагаемого товара'!#REF!)&gt;0,'Описание предлагаемого товара'!#REF!,"")</f>
        <v>#REF!</v>
      </c>
      <c r="D479" s="61" t="e">
        <f>IF(LEN('Описание предлагаемого товара'!#REF!)&gt;0,'Описание предлагаемого товара'!#REF!,"")</f>
        <v>#REF!</v>
      </c>
      <c r="E479" s="61" t="e">
        <f>IF(LEN('Описание предлагаемого товара'!#REF!)&gt;0,'Описание предлагаемого товара'!#REF!,"")</f>
        <v>#REF!</v>
      </c>
      <c r="F479" s="61" t="e">
        <f>IF(LEN('Описание предлагаемого товара'!#REF!)&gt;0,'Описание предлагаемого товара'!#REF!,"")</f>
        <v>#REF!</v>
      </c>
      <c r="G479" s="61" t="e">
        <f>IF(LEN('Описание предлагаемого товара'!#REF!)&gt;0,'Описание предлагаемого товара'!#REF!,"")</f>
        <v>#REF!</v>
      </c>
      <c r="H479" s="61" t="e">
        <f>IF(LEN('Описание предлагаемого товара'!#REF!)&gt;0,'Описание предлагаемого товара'!#REF!,"")</f>
        <v>#REF!</v>
      </c>
      <c r="I479" s="61" t="e">
        <f>IF(LEN('Описание предлагаемого товара'!#REF!)&gt;0,'Описание предлагаемого товара'!#REF!,"")</f>
        <v>#REF!</v>
      </c>
      <c r="J479" s="38" t="str">
        <f>IFERROR(VLOOKUP(B479,SAP!$A:$E,5,),"")</f>
        <v/>
      </c>
      <c r="K479" s="40" t="str">
        <f t="shared" si="4457"/>
        <v/>
      </c>
      <c r="L479" s="61" t="e">
        <f>IF(LEN('Описание предлагаемого товара'!#REF!)&gt;0,IFERROR('Описание предлагаемого товара'!#REF!*1,""),"")</f>
        <v>#REF!</v>
      </c>
      <c r="M479" s="39" t="str">
        <f>IFERROR(VLOOKUP(B479,SAP!$A:$E,2,),"")</f>
        <v/>
      </c>
      <c r="N479" s="41" t="str">
        <f t="shared" si="4593"/>
        <v/>
      </c>
      <c r="O479" s="39" t="str">
        <f t="shared" si="4444"/>
        <v/>
      </c>
      <c r="P479" s="36" t="e">
        <f>IF(LEN('Описание предлагаемого товара'!#REF!)&gt;0,'Описание предлагаемого товара'!#REF!,"")</f>
        <v>#REF!</v>
      </c>
      <c r="Q47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79" s="37" t="e">
        <f>IF(LEN('Описание предлагаемого товара'!#REF!)&gt;0,'Описание предлагаемого товара'!#REF!,"")</f>
        <v>#REF!</v>
      </c>
      <c r="S479" s="37" t="e">
        <f>IF(LEN('Описание предлагаемого товара'!#REF!)&gt;0,'Описание предлагаемого товара'!#REF!,"")</f>
        <v>#REF!</v>
      </c>
      <c r="T47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79" s="23" t="str">
        <f>IFERROR(VLOOKUP(CI479*1,Обработ.выгрузка_реестра_РФ!$A:$G,6,),"")</f>
        <v/>
      </c>
      <c r="V479" s="61" t="e">
        <f>IF(LEN('Описание предлагаемого товара'!#REF!)&gt;0,'Описание предлагаемого товара'!#REF!,"")</f>
        <v>#REF!</v>
      </c>
      <c r="W479" s="62" t="e">
        <f>IF(LEN('Описание предлагаемого товара'!#REF!)&gt;0,'Описание предлагаемого товара'!#REF!,"")</f>
        <v>#REF!</v>
      </c>
      <c r="X479" s="91" t="e">
        <f t="shared" ref="X479:Y479" si="4621">IFERROR(REPLACE(W479,FIND(CHAR(10),W479,1),1," "),W479)</f>
        <v>#REF!</v>
      </c>
      <c r="Y479" s="91" t="e">
        <f t="shared" si="4621"/>
        <v>#REF!</v>
      </c>
      <c r="Z479" s="91" t="e">
        <f t="shared" si="4459"/>
        <v>#REF!</v>
      </c>
      <c r="AA479" s="91" t="e">
        <f t="shared" si="4460"/>
        <v>#REF!</v>
      </c>
      <c r="AB479" s="91" t="e">
        <f t="shared" si="4461"/>
        <v>#REF!</v>
      </c>
      <c r="AC479" s="91" t="e">
        <f t="shared" ref="AC479:AF479" si="4622">IFERROR(REPLACE(AB479,FIND("  ",AB479,1),2," "),AB479)</f>
        <v>#REF!</v>
      </c>
      <c r="AD479" s="91" t="e">
        <f t="shared" si="4622"/>
        <v>#REF!</v>
      </c>
      <c r="AE479" s="91" t="e">
        <f t="shared" si="4622"/>
        <v>#REF!</v>
      </c>
      <c r="AF479" s="91" t="e">
        <f t="shared" si="4622"/>
        <v>#REF!</v>
      </c>
      <c r="AG479" s="23" t="str">
        <f>IFERROR(VLOOKUP(CI479*1,Обработ.выгрузка_реестра_РФ!$A:$G,4,),"")</f>
        <v/>
      </c>
      <c r="AH479" s="91" t="str">
        <f t="shared" ref="AH479:AI479" si="4623">IFERROR(REPLACE(AG479,FIND("-",AG479,1),1,"*"),AG479)</f>
        <v/>
      </c>
      <c r="AI479" s="91" t="str">
        <f t="shared" si="4623"/>
        <v/>
      </c>
      <c r="AJ479" s="27" t="str">
        <f t="shared" si="4559"/>
        <v/>
      </c>
      <c r="AK479" s="63" t="e">
        <f>IF(LEN('Описание предлагаемого товара'!#REF!)&gt;0,'Описание предлагаемого товара'!#REF!,"")</f>
        <v>#REF!</v>
      </c>
      <c r="AL479" s="91" t="e">
        <f t="shared" ref="AL479:AM479" si="4624">IFERROR(REPLACE(AK479,FIND(CHAR(10),AK479,1),1,""),AK479)</f>
        <v>#REF!</v>
      </c>
      <c r="AM479" s="91" t="e">
        <f t="shared" si="4624"/>
        <v>#REF!</v>
      </c>
      <c r="AN479" s="91" t="e">
        <f t="shared" ref="AN479:AR479" si="4625">IFERROR(REPLACE(AM479,FIND(" ",AM479,1),1,""),AM479)</f>
        <v>#REF!</v>
      </c>
      <c r="AO479" s="91" t="e">
        <f t="shared" si="4625"/>
        <v>#REF!</v>
      </c>
      <c r="AP479" s="91" t="e">
        <f t="shared" si="4625"/>
        <v>#REF!</v>
      </c>
      <c r="AQ479" s="91" t="e">
        <f t="shared" si="4625"/>
        <v>#REF!</v>
      </c>
      <c r="AR479" s="91" t="e">
        <f t="shared" si="4625"/>
        <v>#REF!</v>
      </c>
      <c r="AS479" s="91" t="e">
        <f t="shared" si="4466"/>
        <v>#REF!</v>
      </c>
      <c r="AT479" s="91" t="e">
        <f t="shared" si="4467"/>
        <v>#REF!</v>
      </c>
      <c r="AU479" s="32" t="e">
        <f t="shared" si="4450"/>
        <v>#REF!</v>
      </c>
      <c r="AV479" s="93" t="e">
        <f>'Описание предлагаемого товара'!#REF!</f>
        <v>#REF!</v>
      </c>
      <c r="AW479" s="91" t="e">
        <f>MIN(SEARCH({0,1,2,3,4,5,6,7,8,9},AV479&amp; "0123456789"))</f>
        <v>#REF!</v>
      </c>
      <c r="AX479" s="91" t="str">
        <f t="shared" si="4468"/>
        <v/>
      </c>
      <c r="AY479" s="91" t="str">
        <f t="shared" si="4469"/>
        <v/>
      </c>
      <c r="AZ479" s="91" t="str">
        <f t="shared" si="4470"/>
        <v/>
      </c>
      <c r="BA479" s="91" t="str">
        <f t="shared" si="4471"/>
        <v/>
      </c>
      <c r="BB479" s="91" t="str">
        <f t="shared" si="4472"/>
        <v/>
      </c>
      <c r="BC479" s="91" t="str">
        <f t="shared" si="4473"/>
        <v/>
      </c>
      <c r="BD479" s="91" t="str">
        <f t="shared" si="4474"/>
        <v/>
      </c>
      <c r="BE479" s="91" t="str">
        <f t="shared" si="4475"/>
        <v/>
      </c>
      <c r="BF479" s="91" t="str">
        <f t="shared" si="4476"/>
        <v/>
      </c>
      <c r="BG479" s="91" t="str">
        <f t="shared" si="4477"/>
        <v/>
      </c>
      <c r="BH479" s="91" t="str">
        <f t="shared" si="4478"/>
        <v/>
      </c>
      <c r="BI479" s="91" t="str">
        <f t="shared" si="4479"/>
        <v/>
      </c>
      <c r="BJ479" s="91" t="str">
        <f t="shared" si="4480"/>
        <v/>
      </c>
      <c r="BK479" s="91" t="str">
        <f t="shared" si="4481"/>
        <v/>
      </c>
      <c r="BL479" s="91" t="str">
        <f t="shared" si="4482"/>
        <v/>
      </c>
      <c r="BM479" s="91" t="str">
        <f t="shared" si="4483"/>
        <v/>
      </c>
      <c r="BN479" s="91" t="str">
        <f t="shared" si="4484"/>
        <v/>
      </c>
      <c r="BO479" s="91" t="str">
        <f t="shared" si="4485"/>
        <v/>
      </c>
      <c r="BP479" s="91" t="str">
        <f t="shared" si="4486"/>
        <v/>
      </c>
      <c r="BQ479" s="91" t="str">
        <f t="shared" si="4487"/>
        <v/>
      </c>
      <c r="BR479" s="91" t="str">
        <f t="shared" si="4488"/>
        <v/>
      </c>
      <c r="BS479" s="91" t="str">
        <f t="shared" si="4489"/>
        <v/>
      </c>
      <c r="BT479" s="91" t="str">
        <f t="shared" si="4490"/>
        <v/>
      </c>
      <c r="BU479" s="91" t="str">
        <f t="shared" si="4491"/>
        <v/>
      </c>
      <c r="BV479" s="91" t="str">
        <f t="shared" si="4492"/>
        <v/>
      </c>
      <c r="BW479" s="91" t="str">
        <f t="shared" si="4493"/>
        <v/>
      </c>
      <c r="BX479" s="91" t="str">
        <f t="shared" si="4494"/>
        <v/>
      </c>
      <c r="BY479" s="91" t="str">
        <f t="shared" si="4495"/>
        <v/>
      </c>
      <c r="BZ479" s="91" t="str">
        <f t="shared" si="4496"/>
        <v/>
      </c>
      <c r="CA479" s="91" t="str">
        <f t="shared" si="4497"/>
        <v/>
      </c>
      <c r="CB479" s="91" t="str">
        <f t="shared" si="4498"/>
        <v/>
      </c>
      <c r="CC479" s="91" t="str">
        <f t="shared" si="4499"/>
        <v/>
      </c>
      <c r="CD479" s="91" t="str">
        <f t="shared" si="4500"/>
        <v/>
      </c>
      <c r="CE479" s="91" t="str">
        <f t="shared" si="4501"/>
        <v/>
      </c>
      <c r="CF479" s="91" t="str">
        <f t="shared" si="4502"/>
        <v/>
      </c>
      <c r="CG479" s="91" t="str">
        <f t="shared" si="4503"/>
        <v/>
      </c>
      <c r="CH479" s="91" t="str">
        <f t="shared" si="4504"/>
        <v/>
      </c>
      <c r="CI479" s="91" t="str">
        <f t="shared" si="4505"/>
        <v>нет</v>
      </c>
      <c r="CJ479" s="63" t="e">
        <f>IF(LEN('Описание предлагаемого товара'!#REF!)&gt;0,'Описание предлагаемого товара'!#REF!,"")</f>
        <v>#REF!</v>
      </c>
      <c r="CK479" s="91" t="e">
        <f t="shared" ref="CK479:CL479" si="4626">IFERROR(REPLACE(CJ479,FIND(CHAR(10),CJ479,1),1,""),CJ479)</f>
        <v>#REF!</v>
      </c>
      <c r="CL479" s="91" t="e">
        <f t="shared" si="4626"/>
        <v>#REF!</v>
      </c>
      <c r="CM479" s="91" t="e">
        <f t="shared" si="4507"/>
        <v>#REF!</v>
      </c>
      <c r="CN479" s="91" t="e">
        <f t="shared" si="4508"/>
        <v>#REF!</v>
      </c>
      <c r="CO479" s="91" t="e">
        <f t="shared" si="4509"/>
        <v>#REF!</v>
      </c>
      <c r="CP479" s="90" t="e">
        <f>IF(AU479="Не указан реестровый номер (мера нац.режима Запрет)","",IF(CI479="нет","",IF(CU479="да","исключение(не смотрим баллы)",IFERROR(IF(CI479*1&gt;0,IFERROR(IF(VLOOKUP(CI479*1,Обработ.выгрузка_реестра_РФ!$A:$G,7,)=0,"Баллы не установлены",VLOOKUP(CI479*1,Обработ.выгрузка_реестра_РФ!$A:$G,7,)),IF(LEN(CI479)&gt;14,"","нет номера в реестре РФ")),""),IF(LEN(CI479)=0,"","Некорректный реестровый номер")))))</f>
        <v>#REF!</v>
      </c>
      <c r="CQ479" s="33" t="e">
        <f>IF(LEN(C479)&gt;0,IFERROR(IF(LEN(H479)&gt;0,IF(LEN(VLOOKUP(H479,'исключения(не_смотрим_баллы)'!$A:$C,1,))&gt;0,"да","нет"),"не введен ОКПД2"),"нет"),"")</f>
        <v>#REF!</v>
      </c>
      <c r="CR479" s="33" t="e">
        <f ca="1">IF(CQ479="да",IF(TODAY()&lt;VLOOKUP(H479,'исключения(не_смотрим_баллы)'!$A:$C,3,),"да","нет"),"")</f>
        <v>#REF!</v>
      </c>
      <c r="CS479" s="33" t="str">
        <f>IFERROR(IF(CQ479="да",IF(VLOOKUP(CI479*1,Обработ.выгрузка_реестра_РФ!$A:$G,2,)&lt;VLOOKUP(H479,'исключения(не_смотрим_баллы)'!$A:$C,2,),"да","нет"),""),"")</f>
        <v/>
      </c>
      <c r="CT479" s="24"/>
      <c r="CU479" s="33" t="e">
        <f t="shared" si="4521"/>
        <v>#REF!</v>
      </c>
      <c r="CV479" s="91" t="e">
        <f t="shared" si="4522"/>
        <v>#REF!</v>
      </c>
      <c r="CW479" s="27" t="e">
        <f t="shared" si="4523"/>
        <v>#REF!</v>
      </c>
      <c r="CX479" s="26" t="e">
        <f t="shared" si="4452"/>
        <v>#REF!</v>
      </c>
      <c r="CY479" s="64" t="e">
        <f>IF(LEN('Описание предлагаемого товара'!#REF!)&gt;0,'Описание предлагаемого товара'!#REF!,"")</f>
        <v>#REF!</v>
      </c>
      <c r="CZ479" s="95" t="e">
        <f t="shared" si="4510"/>
        <v>#REF!</v>
      </c>
      <c r="DA479" s="95" t="e">
        <f t="shared" ref="DA479" si="4627">IFERROR(REPLACE(CZ479,FIND(" ",CZ479,1),1,""),CZ479)</f>
        <v>#REF!</v>
      </c>
      <c r="DB479" s="95" t="e">
        <f t="shared" si="4454"/>
        <v>#REF!</v>
      </c>
      <c r="DC479" s="95" t="e">
        <f t="shared" ref="DC479:DD479" si="4628">IFERROR(REPLACE(DB479,FIND("г.",DB479,1),2,""),DB479)</f>
        <v>#REF!</v>
      </c>
      <c r="DD479" s="95" t="e">
        <f t="shared" si="4628"/>
        <v>#REF!</v>
      </c>
      <c r="DE479" s="95" t="e">
        <f t="shared" ref="DE479:DF479" si="4629">IFERROR(REPLACE(DD479,FIND("г",DD479,1),1,""),DD479)</f>
        <v>#REF!</v>
      </c>
      <c r="DF479" s="95" t="e">
        <f t="shared" si="4629"/>
        <v>#REF!</v>
      </c>
      <c r="DG479" s="95" t="e">
        <f t="shared" si="4527"/>
        <v>#REF!</v>
      </c>
      <c r="DH479" s="25" t="str">
        <f>IFERROR(VLOOKUP(CI479*1,Обработ.выгрузка_реестра_РФ!$A:$G,5,),"")</f>
        <v/>
      </c>
      <c r="DI479" s="27" t="str">
        <f t="shared" si="4537"/>
        <v/>
      </c>
      <c r="DJ479" s="27" t="str">
        <f t="shared" ca="1" si="4514"/>
        <v/>
      </c>
      <c r="DK479" s="63" t="e">
        <f>IF(LEN('Описание предлагаемого товара'!#REF!)&gt;0,'Описание предлагаемого товара'!#REF!,"")</f>
        <v>#REF!</v>
      </c>
      <c r="DL479" s="63" t="e">
        <f>IF(LEN('Описание предлагаемого товара'!#REF!)&gt;0,'Описание предлагаемого товара'!#REF!,"")</f>
        <v>#REF!</v>
      </c>
      <c r="DM479" s="32"/>
    </row>
    <row r="480" spans="1:117" ht="48.75" customHeight="1" x14ac:dyDescent="0.25">
      <c r="A480" s="61" t="e">
        <f>IF(LEN('Описание предлагаемого товара'!#REF!)&gt;0,'Описание предлагаемого товара'!#REF!,"")</f>
        <v>#REF!</v>
      </c>
      <c r="B480" s="65" t="e">
        <f>IF(LEN('Описание предлагаемого товара'!#REF!)&gt;0,'Описание предлагаемого товара'!#REF!,"")</f>
        <v>#REF!</v>
      </c>
      <c r="C480" s="61" t="e">
        <f>IF(LEN('Описание предлагаемого товара'!#REF!)&gt;0,'Описание предлагаемого товара'!#REF!,"")</f>
        <v>#REF!</v>
      </c>
      <c r="D480" s="61" t="e">
        <f>IF(LEN('Описание предлагаемого товара'!#REF!)&gt;0,'Описание предлагаемого товара'!#REF!,"")</f>
        <v>#REF!</v>
      </c>
      <c r="E480" s="61" t="e">
        <f>IF(LEN('Описание предлагаемого товара'!#REF!)&gt;0,'Описание предлагаемого товара'!#REF!,"")</f>
        <v>#REF!</v>
      </c>
      <c r="F480" s="61" t="e">
        <f>IF(LEN('Описание предлагаемого товара'!#REF!)&gt;0,'Описание предлагаемого товара'!#REF!,"")</f>
        <v>#REF!</v>
      </c>
      <c r="G480" s="61" t="e">
        <f>IF(LEN('Описание предлагаемого товара'!#REF!)&gt;0,'Описание предлагаемого товара'!#REF!,"")</f>
        <v>#REF!</v>
      </c>
      <c r="H480" s="61" t="e">
        <f>IF(LEN('Описание предлагаемого товара'!#REF!)&gt;0,'Описание предлагаемого товара'!#REF!,"")</f>
        <v>#REF!</v>
      </c>
      <c r="I480" s="61" t="e">
        <f>IF(LEN('Описание предлагаемого товара'!#REF!)&gt;0,'Описание предлагаемого товара'!#REF!,"")</f>
        <v>#REF!</v>
      </c>
      <c r="J480" s="38" t="str">
        <f>IFERROR(VLOOKUP(B480,SAP!$A:$E,5,),"")</f>
        <v/>
      </c>
      <c r="K480" s="40" t="str">
        <f t="shared" si="4457"/>
        <v/>
      </c>
      <c r="L480" s="61" t="e">
        <f>IF(LEN('Описание предлагаемого товара'!#REF!)&gt;0,IFERROR('Описание предлагаемого товара'!#REF!*1,""),"")</f>
        <v>#REF!</v>
      </c>
      <c r="M480" s="39" t="str">
        <f>IFERROR(VLOOKUP(B480,SAP!$A:$E,2,),"")</f>
        <v/>
      </c>
      <c r="N480" s="41" t="str">
        <f t="shared" si="4593"/>
        <v/>
      </c>
      <c r="O480" s="39" t="str">
        <f t="shared" si="4444"/>
        <v/>
      </c>
      <c r="P480" s="36" t="e">
        <f>IF(LEN('Описание предлагаемого товара'!#REF!)&gt;0,'Описание предлагаемого товара'!#REF!,"")</f>
        <v>#REF!</v>
      </c>
      <c r="Q48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80" s="37" t="e">
        <f>IF(LEN('Описание предлагаемого товара'!#REF!)&gt;0,'Описание предлагаемого товара'!#REF!,"")</f>
        <v>#REF!</v>
      </c>
      <c r="S480" s="37" t="e">
        <f>IF(LEN('Описание предлагаемого товара'!#REF!)&gt;0,'Описание предлагаемого товара'!#REF!,"")</f>
        <v>#REF!</v>
      </c>
      <c r="T48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80" s="23" t="str">
        <f>IFERROR(VLOOKUP(CI480*1,Обработ.выгрузка_реестра_РФ!$A:$G,6,),"")</f>
        <v/>
      </c>
      <c r="V480" s="61" t="e">
        <f>IF(LEN('Описание предлагаемого товара'!#REF!)&gt;0,'Описание предлагаемого товара'!#REF!,"")</f>
        <v>#REF!</v>
      </c>
      <c r="W480" s="62" t="e">
        <f>IF(LEN('Описание предлагаемого товара'!#REF!)&gt;0,'Описание предлагаемого товара'!#REF!,"")</f>
        <v>#REF!</v>
      </c>
      <c r="X480" s="91" t="e">
        <f t="shared" ref="X480:Y480" si="4630">IFERROR(REPLACE(W480,FIND(CHAR(10),W480,1),1," "),W480)</f>
        <v>#REF!</v>
      </c>
      <c r="Y480" s="91" t="e">
        <f t="shared" si="4630"/>
        <v>#REF!</v>
      </c>
      <c r="Z480" s="91" t="e">
        <f t="shared" si="4459"/>
        <v>#REF!</v>
      </c>
      <c r="AA480" s="91" t="e">
        <f t="shared" si="4460"/>
        <v>#REF!</v>
      </c>
      <c r="AB480" s="91" t="e">
        <f t="shared" si="4461"/>
        <v>#REF!</v>
      </c>
      <c r="AC480" s="91" t="e">
        <f t="shared" ref="AC480:AF480" si="4631">IFERROR(REPLACE(AB480,FIND("  ",AB480,1),2," "),AB480)</f>
        <v>#REF!</v>
      </c>
      <c r="AD480" s="91" t="e">
        <f t="shared" si="4631"/>
        <v>#REF!</v>
      </c>
      <c r="AE480" s="91" t="e">
        <f t="shared" si="4631"/>
        <v>#REF!</v>
      </c>
      <c r="AF480" s="91" t="e">
        <f t="shared" si="4631"/>
        <v>#REF!</v>
      </c>
      <c r="AG480" s="23" t="str">
        <f>IFERROR(VLOOKUP(CI480*1,Обработ.выгрузка_реестра_РФ!$A:$G,4,),"")</f>
        <v/>
      </c>
      <c r="AH480" s="91" t="str">
        <f t="shared" ref="AH480:AI480" si="4632">IFERROR(REPLACE(AG480,FIND("-",AG480,1),1,"*"),AG480)</f>
        <v/>
      </c>
      <c r="AI480" s="91" t="str">
        <f t="shared" si="4632"/>
        <v/>
      </c>
      <c r="AJ480" s="27" t="str">
        <f t="shared" si="4559"/>
        <v/>
      </c>
      <c r="AK480" s="63" t="e">
        <f>IF(LEN('Описание предлагаемого товара'!#REF!)&gt;0,'Описание предлагаемого товара'!#REF!,"")</f>
        <v>#REF!</v>
      </c>
      <c r="AL480" s="91" t="e">
        <f t="shared" ref="AL480:AM480" si="4633">IFERROR(REPLACE(AK480,FIND(CHAR(10),AK480,1),1,""),AK480)</f>
        <v>#REF!</v>
      </c>
      <c r="AM480" s="91" t="e">
        <f t="shared" si="4633"/>
        <v>#REF!</v>
      </c>
      <c r="AN480" s="91" t="e">
        <f t="shared" ref="AN480:AR480" si="4634">IFERROR(REPLACE(AM480,FIND(" ",AM480,1),1,""),AM480)</f>
        <v>#REF!</v>
      </c>
      <c r="AO480" s="91" t="e">
        <f t="shared" si="4634"/>
        <v>#REF!</v>
      </c>
      <c r="AP480" s="91" t="e">
        <f t="shared" si="4634"/>
        <v>#REF!</v>
      </c>
      <c r="AQ480" s="91" t="e">
        <f t="shared" si="4634"/>
        <v>#REF!</v>
      </c>
      <c r="AR480" s="91" t="e">
        <f t="shared" si="4634"/>
        <v>#REF!</v>
      </c>
      <c r="AS480" s="91" t="e">
        <f t="shared" si="4466"/>
        <v>#REF!</v>
      </c>
      <c r="AT480" s="91" t="e">
        <f t="shared" si="4467"/>
        <v>#REF!</v>
      </c>
      <c r="AU480" s="32" t="e">
        <f t="shared" si="4450"/>
        <v>#REF!</v>
      </c>
      <c r="AV480" s="93" t="e">
        <f>'Описание предлагаемого товара'!#REF!</f>
        <v>#REF!</v>
      </c>
      <c r="AW480" s="91" t="e">
        <f>MIN(SEARCH({0,1,2,3,4,5,6,7,8,9},AV480&amp; "0123456789"))</f>
        <v>#REF!</v>
      </c>
      <c r="AX480" s="91" t="str">
        <f t="shared" si="4468"/>
        <v/>
      </c>
      <c r="AY480" s="91" t="str">
        <f t="shared" si="4469"/>
        <v/>
      </c>
      <c r="AZ480" s="91" t="str">
        <f t="shared" si="4470"/>
        <v/>
      </c>
      <c r="BA480" s="91" t="str">
        <f t="shared" si="4471"/>
        <v/>
      </c>
      <c r="BB480" s="91" t="str">
        <f t="shared" si="4472"/>
        <v/>
      </c>
      <c r="BC480" s="91" t="str">
        <f t="shared" si="4473"/>
        <v/>
      </c>
      <c r="BD480" s="91" t="str">
        <f t="shared" si="4474"/>
        <v/>
      </c>
      <c r="BE480" s="91" t="str">
        <f t="shared" si="4475"/>
        <v/>
      </c>
      <c r="BF480" s="91" t="str">
        <f t="shared" si="4476"/>
        <v/>
      </c>
      <c r="BG480" s="91" t="str">
        <f t="shared" si="4477"/>
        <v/>
      </c>
      <c r="BH480" s="91" t="str">
        <f t="shared" si="4478"/>
        <v/>
      </c>
      <c r="BI480" s="91" t="str">
        <f t="shared" si="4479"/>
        <v/>
      </c>
      <c r="BJ480" s="91" t="str">
        <f t="shared" si="4480"/>
        <v/>
      </c>
      <c r="BK480" s="91" t="str">
        <f t="shared" si="4481"/>
        <v/>
      </c>
      <c r="BL480" s="91" t="str">
        <f t="shared" si="4482"/>
        <v/>
      </c>
      <c r="BM480" s="91" t="str">
        <f t="shared" si="4483"/>
        <v/>
      </c>
      <c r="BN480" s="91" t="str">
        <f t="shared" si="4484"/>
        <v/>
      </c>
      <c r="BO480" s="91" t="str">
        <f t="shared" si="4485"/>
        <v/>
      </c>
      <c r="BP480" s="91" t="str">
        <f t="shared" si="4486"/>
        <v/>
      </c>
      <c r="BQ480" s="91" t="str">
        <f t="shared" si="4487"/>
        <v/>
      </c>
      <c r="BR480" s="91" t="str">
        <f t="shared" si="4488"/>
        <v/>
      </c>
      <c r="BS480" s="91" t="str">
        <f t="shared" si="4489"/>
        <v/>
      </c>
      <c r="BT480" s="91" t="str">
        <f t="shared" si="4490"/>
        <v/>
      </c>
      <c r="BU480" s="91" t="str">
        <f t="shared" si="4491"/>
        <v/>
      </c>
      <c r="BV480" s="91" t="str">
        <f t="shared" si="4492"/>
        <v/>
      </c>
      <c r="BW480" s="91" t="str">
        <f t="shared" si="4493"/>
        <v/>
      </c>
      <c r="BX480" s="91" t="str">
        <f t="shared" si="4494"/>
        <v/>
      </c>
      <c r="BY480" s="91" t="str">
        <f t="shared" si="4495"/>
        <v/>
      </c>
      <c r="BZ480" s="91" t="str">
        <f t="shared" si="4496"/>
        <v/>
      </c>
      <c r="CA480" s="91" t="str">
        <f t="shared" si="4497"/>
        <v/>
      </c>
      <c r="CB480" s="91" t="str">
        <f t="shared" si="4498"/>
        <v/>
      </c>
      <c r="CC480" s="91" t="str">
        <f t="shared" si="4499"/>
        <v/>
      </c>
      <c r="CD480" s="91" t="str">
        <f t="shared" si="4500"/>
        <v/>
      </c>
      <c r="CE480" s="91" t="str">
        <f t="shared" si="4501"/>
        <v/>
      </c>
      <c r="CF480" s="91" t="str">
        <f t="shared" si="4502"/>
        <v/>
      </c>
      <c r="CG480" s="91" t="str">
        <f t="shared" si="4503"/>
        <v/>
      </c>
      <c r="CH480" s="91" t="str">
        <f t="shared" si="4504"/>
        <v/>
      </c>
      <c r="CI480" s="91" t="str">
        <f t="shared" si="4505"/>
        <v>нет</v>
      </c>
      <c r="CJ480" s="63" t="e">
        <f>IF(LEN('Описание предлагаемого товара'!#REF!)&gt;0,'Описание предлагаемого товара'!#REF!,"")</f>
        <v>#REF!</v>
      </c>
      <c r="CK480" s="91" t="e">
        <f t="shared" ref="CK480:CL480" si="4635">IFERROR(REPLACE(CJ480,FIND(CHAR(10),CJ480,1),1,""),CJ480)</f>
        <v>#REF!</v>
      </c>
      <c r="CL480" s="91" t="e">
        <f t="shared" si="4635"/>
        <v>#REF!</v>
      </c>
      <c r="CM480" s="91" t="e">
        <f t="shared" si="4507"/>
        <v>#REF!</v>
      </c>
      <c r="CN480" s="91" t="e">
        <f t="shared" si="4508"/>
        <v>#REF!</v>
      </c>
      <c r="CO480" s="91" t="e">
        <f t="shared" si="4509"/>
        <v>#REF!</v>
      </c>
      <c r="CP480" s="90" t="e">
        <f>IF(AU480="Не указан реестровый номер (мера нац.режима Запрет)","",IF(CI480="нет","",IF(CU480="да","исключение(не смотрим баллы)",IFERROR(IF(CI480*1&gt;0,IFERROR(IF(VLOOKUP(CI480*1,Обработ.выгрузка_реестра_РФ!$A:$G,7,)=0,"Баллы не установлены",VLOOKUP(CI480*1,Обработ.выгрузка_реестра_РФ!$A:$G,7,)),IF(LEN(CI480)&gt;14,"","нет номера в реестре РФ")),""),IF(LEN(CI480)=0,"","Некорректный реестровый номер")))))</f>
        <v>#REF!</v>
      </c>
      <c r="CQ480" s="33" t="e">
        <f>IF(LEN(C480)&gt;0,IFERROR(IF(LEN(H480)&gt;0,IF(LEN(VLOOKUP(H480,'исключения(не_смотрим_баллы)'!$A:$C,1,))&gt;0,"да","нет"),"не введен ОКПД2"),"нет"),"")</f>
        <v>#REF!</v>
      </c>
      <c r="CR480" s="33" t="e">
        <f ca="1">IF(CQ480="да",IF(TODAY()&lt;VLOOKUP(H480,'исключения(не_смотрим_баллы)'!$A:$C,3,),"да","нет"),"")</f>
        <v>#REF!</v>
      </c>
      <c r="CS480" s="33" t="str">
        <f>IFERROR(IF(CQ480="да",IF(VLOOKUP(CI480*1,Обработ.выгрузка_реестра_РФ!$A:$G,2,)&lt;VLOOKUP(H480,'исключения(не_смотрим_баллы)'!$A:$C,2,),"да","нет"),""),"")</f>
        <v/>
      </c>
      <c r="CT480" s="24"/>
      <c r="CU480" s="33" t="e">
        <f t="shared" si="4521"/>
        <v>#REF!</v>
      </c>
      <c r="CV480" s="91" t="e">
        <f t="shared" si="4522"/>
        <v>#REF!</v>
      </c>
      <c r="CW480" s="27" t="e">
        <f t="shared" si="4523"/>
        <v>#REF!</v>
      </c>
      <c r="CX480" s="26" t="e">
        <f t="shared" si="4452"/>
        <v>#REF!</v>
      </c>
      <c r="CY480" s="64" t="e">
        <f>IF(LEN('Описание предлагаемого товара'!#REF!)&gt;0,'Описание предлагаемого товара'!#REF!,"")</f>
        <v>#REF!</v>
      </c>
      <c r="CZ480" s="95" t="e">
        <f t="shared" si="4510"/>
        <v>#REF!</v>
      </c>
      <c r="DA480" s="95" t="e">
        <f t="shared" ref="DA480" si="4636">IFERROR(REPLACE(CZ480,FIND(" ",CZ480,1),1,""),CZ480)</f>
        <v>#REF!</v>
      </c>
      <c r="DB480" s="95" t="e">
        <f t="shared" si="4454"/>
        <v>#REF!</v>
      </c>
      <c r="DC480" s="95" t="e">
        <f t="shared" ref="DC480:DD480" si="4637">IFERROR(REPLACE(DB480,FIND("г.",DB480,1),2,""),DB480)</f>
        <v>#REF!</v>
      </c>
      <c r="DD480" s="95" t="e">
        <f t="shared" si="4637"/>
        <v>#REF!</v>
      </c>
      <c r="DE480" s="95" t="e">
        <f t="shared" ref="DE480:DF480" si="4638">IFERROR(REPLACE(DD480,FIND("г",DD480,1),1,""),DD480)</f>
        <v>#REF!</v>
      </c>
      <c r="DF480" s="95" t="e">
        <f t="shared" si="4638"/>
        <v>#REF!</v>
      </c>
      <c r="DG480" s="95" t="e">
        <f t="shared" si="4527"/>
        <v>#REF!</v>
      </c>
      <c r="DH480" s="25" t="str">
        <f>IFERROR(VLOOKUP(CI480*1,Обработ.выгрузка_реестра_РФ!$A:$G,5,),"")</f>
        <v/>
      </c>
      <c r="DI480" s="27" t="str">
        <f t="shared" si="4537"/>
        <v/>
      </c>
      <c r="DJ480" s="27" t="str">
        <f t="shared" ca="1" si="4514"/>
        <v/>
      </c>
      <c r="DK480" s="63" t="e">
        <f>IF(LEN('Описание предлагаемого товара'!#REF!)&gt;0,'Описание предлагаемого товара'!#REF!,"")</f>
        <v>#REF!</v>
      </c>
      <c r="DL480" s="63" t="e">
        <f>IF(LEN('Описание предлагаемого товара'!#REF!)&gt;0,'Описание предлагаемого товара'!#REF!,"")</f>
        <v>#REF!</v>
      </c>
      <c r="DM480" s="32"/>
    </row>
    <row r="481" spans="1:117" ht="48.75" customHeight="1" x14ac:dyDescent="0.25">
      <c r="A481" s="61" t="e">
        <f>IF(LEN('Описание предлагаемого товара'!#REF!)&gt;0,'Описание предлагаемого товара'!#REF!,"")</f>
        <v>#REF!</v>
      </c>
      <c r="B481" s="65" t="e">
        <f>IF(LEN('Описание предлагаемого товара'!#REF!)&gt;0,'Описание предлагаемого товара'!#REF!,"")</f>
        <v>#REF!</v>
      </c>
      <c r="C481" s="61" t="e">
        <f>IF(LEN('Описание предлагаемого товара'!#REF!)&gt;0,'Описание предлагаемого товара'!#REF!,"")</f>
        <v>#REF!</v>
      </c>
      <c r="D481" s="61" t="e">
        <f>IF(LEN('Описание предлагаемого товара'!#REF!)&gt;0,'Описание предлагаемого товара'!#REF!,"")</f>
        <v>#REF!</v>
      </c>
      <c r="E481" s="61" t="e">
        <f>IF(LEN('Описание предлагаемого товара'!#REF!)&gt;0,'Описание предлагаемого товара'!#REF!,"")</f>
        <v>#REF!</v>
      </c>
      <c r="F481" s="61" t="e">
        <f>IF(LEN('Описание предлагаемого товара'!#REF!)&gt;0,'Описание предлагаемого товара'!#REF!,"")</f>
        <v>#REF!</v>
      </c>
      <c r="G481" s="61" t="e">
        <f>IF(LEN('Описание предлагаемого товара'!#REF!)&gt;0,'Описание предлагаемого товара'!#REF!,"")</f>
        <v>#REF!</v>
      </c>
      <c r="H481" s="61" t="e">
        <f>IF(LEN('Описание предлагаемого товара'!#REF!)&gt;0,'Описание предлагаемого товара'!#REF!,"")</f>
        <v>#REF!</v>
      </c>
      <c r="I481" s="61" t="e">
        <f>IF(LEN('Описание предлагаемого товара'!#REF!)&gt;0,'Описание предлагаемого товара'!#REF!,"")</f>
        <v>#REF!</v>
      </c>
      <c r="J481" s="38" t="str">
        <f>IFERROR(VLOOKUP(B481,SAP!$A:$E,5,),"")</f>
        <v/>
      </c>
      <c r="K481" s="40" t="str">
        <f t="shared" si="4457"/>
        <v/>
      </c>
      <c r="L481" s="61" t="e">
        <f>IF(LEN('Описание предлагаемого товара'!#REF!)&gt;0,IFERROR('Описание предлагаемого товара'!#REF!*1,""),"")</f>
        <v>#REF!</v>
      </c>
      <c r="M481" s="39" t="str">
        <f>IFERROR(VLOOKUP(B481,SAP!$A:$E,2,),"")</f>
        <v/>
      </c>
      <c r="N481" s="41" t="str">
        <f t="shared" si="4593"/>
        <v/>
      </c>
      <c r="O481" s="39" t="str">
        <f t="shared" si="4444"/>
        <v/>
      </c>
      <c r="P481" s="36" t="e">
        <f>IF(LEN('Описание предлагаемого товара'!#REF!)&gt;0,'Описание предлагаемого товара'!#REF!,"")</f>
        <v>#REF!</v>
      </c>
      <c r="Q48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81" s="37" t="e">
        <f>IF(LEN('Описание предлагаемого товара'!#REF!)&gt;0,'Описание предлагаемого товара'!#REF!,"")</f>
        <v>#REF!</v>
      </c>
      <c r="S481" s="37" t="e">
        <f>IF(LEN('Описание предлагаемого товара'!#REF!)&gt;0,'Описание предлагаемого товара'!#REF!,"")</f>
        <v>#REF!</v>
      </c>
      <c r="T48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81" s="23" t="str">
        <f>IFERROR(VLOOKUP(CI481*1,Обработ.выгрузка_реестра_РФ!$A:$G,6,),"")</f>
        <v/>
      </c>
      <c r="V481" s="61" t="e">
        <f>IF(LEN('Описание предлагаемого товара'!#REF!)&gt;0,'Описание предлагаемого товара'!#REF!,"")</f>
        <v>#REF!</v>
      </c>
      <c r="W481" s="62" t="e">
        <f>IF(LEN('Описание предлагаемого товара'!#REF!)&gt;0,'Описание предлагаемого товара'!#REF!,"")</f>
        <v>#REF!</v>
      </c>
      <c r="X481" s="91" t="e">
        <f t="shared" ref="X481:Y481" si="4639">IFERROR(REPLACE(W481,FIND(CHAR(10),W481,1),1," "),W481)</f>
        <v>#REF!</v>
      </c>
      <c r="Y481" s="91" t="e">
        <f t="shared" si="4639"/>
        <v>#REF!</v>
      </c>
      <c r="Z481" s="91" t="e">
        <f t="shared" si="4459"/>
        <v>#REF!</v>
      </c>
      <c r="AA481" s="91" t="e">
        <f t="shared" si="4460"/>
        <v>#REF!</v>
      </c>
      <c r="AB481" s="91" t="e">
        <f t="shared" si="4461"/>
        <v>#REF!</v>
      </c>
      <c r="AC481" s="91" t="e">
        <f t="shared" ref="AC481:AF481" si="4640">IFERROR(REPLACE(AB481,FIND("  ",AB481,1),2," "),AB481)</f>
        <v>#REF!</v>
      </c>
      <c r="AD481" s="91" t="e">
        <f t="shared" si="4640"/>
        <v>#REF!</v>
      </c>
      <c r="AE481" s="91" t="e">
        <f t="shared" si="4640"/>
        <v>#REF!</v>
      </c>
      <c r="AF481" s="91" t="e">
        <f t="shared" si="4640"/>
        <v>#REF!</v>
      </c>
      <c r="AG481" s="23" t="str">
        <f>IFERROR(VLOOKUP(CI481*1,Обработ.выгрузка_реестра_РФ!$A:$G,4,),"")</f>
        <v/>
      </c>
      <c r="AH481" s="91" t="str">
        <f t="shared" ref="AH481:AI481" si="4641">IFERROR(REPLACE(AG481,FIND("-",AG481,1),1,"*"),AG481)</f>
        <v/>
      </c>
      <c r="AI481" s="91" t="str">
        <f t="shared" si="4641"/>
        <v/>
      </c>
      <c r="AJ481" s="27" t="str">
        <f t="shared" si="4559"/>
        <v/>
      </c>
      <c r="AK481" s="63" t="e">
        <f>IF(LEN('Описание предлагаемого товара'!#REF!)&gt;0,'Описание предлагаемого товара'!#REF!,"")</f>
        <v>#REF!</v>
      </c>
      <c r="AL481" s="91" t="e">
        <f t="shared" ref="AL481:AM481" si="4642">IFERROR(REPLACE(AK481,FIND(CHAR(10),AK481,1),1,""),AK481)</f>
        <v>#REF!</v>
      </c>
      <c r="AM481" s="91" t="e">
        <f t="shared" si="4642"/>
        <v>#REF!</v>
      </c>
      <c r="AN481" s="91" t="e">
        <f t="shared" ref="AN481:AR481" si="4643">IFERROR(REPLACE(AM481,FIND(" ",AM481,1),1,""),AM481)</f>
        <v>#REF!</v>
      </c>
      <c r="AO481" s="91" t="e">
        <f t="shared" si="4643"/>
        <v>#REF!</v>
      </c>
      <c r="AP481" s="91" t="e">
        <f t="shared" si="4643"/>
        <v>#REF!</v>
      </c>
      <c r="AQ481" s="91" t="e">
        <f t="shared" si="4643"/>
        <v>#REF!</v>
      </c>
      <c r="AR481" s="91" t="e">
        <f t="shared" si="4643"/>
        <v>#REF!</v>
      </c>
      <c r="AS481" s="91" t="e">
        <f t="shared" si="4466"/>
        <v>#REF!</v>
      </c>
      <c r="AT481" s="91" t="e">
        <f t="shared" si="4467"/>
        <v>#REF!</v>
      </c>
      <c r="AU481" s="32" t="e">
        <f t="shared" si="4450"/>
        <v>#REF!</v>
      </c>
      <c r="AV481" s="93" t="e">
        <f>'Описание предлагаемого товара'!#REF!</f>
        <v>#REF!</v>
      </c>
      <c r="AW481" s="91" t="e">
        <f>MIN(SEARCH({0,1,2,3,4,5,6,7,8,9},AV481&amp; "0123456789"))</f>
        <v>#REF!</v>
      </c>
      <c r="AX481" s="91" t="str">
        <f t="shared" si="4468"/>
        <v/>
      </c>
      <c r="AY481" s="91" t="str">
        <f t="shared" si="4469"/>
        <v/>
      </c>
      <c r="AZ481" s="91" t="str">
        <f t="shared" si="4470"/>
        <v/>
      </c>
      <c r="BA481" s="91" t="str">
        <f t="shared" si="4471"/>
        <v/>
      </c>
      <c r="BB481" s="91" t="str">
        <f t="shared" si="4472"/>
        <v/>
      </c>
      <c r="BC481" s="91" t="str">
        <f t="shared" si="4473"/>
        <v/>
      </c>
      <c r="BD481" s="91" t="str">
        <f t="shared" si="4474"/>
        <v/>
      </c>
      <c r="BE481" s="91" t="str">
        <f t="shared" si="4475"/>
        <v/>
      </c>
      <c r="BF481" s="91" t="str">
        <f t="shared" si="4476"/>
        <v/>
      </c>
      <c r="BG481" s="91" t="str">
        <f t="shared" si="4477"/>
        <v/>
      </c>
      <c r="BH481" s="91" t="str">
        <f t="shared" si="4478"/>
        <v/>
      </c>
      <c r="BI481" s="91" t="str">
        <f t="shared" si="4479"/>
        <v/>
      </c>
      <c r="BJ481" s="91" t="str">
        <f t="shared" si="4480"/>
        <v/>
      </c>
      <c r="BK481" s="91" t="str">
        <f t="shared" si="4481"/>
        <v/>
      </c>
      <c r="BL481" s="91" t="str">
        <f t="shared" si="4482"/>
        <v/>
      </c>
      <c r="BM481" s="91" t="str">
        <f t="shared" si="4483"/>
        <v/>
      </c>
      <c r="BN481" s="91" t="str">
        <f t="shared" si="4484"/>
        <v/>
      </c>
      <c r="BO481" s="91" t="str">
        <f t="shared" si="4485"/>
        <v/>
      </c>
      <c r="BP481" s="91" t="str">
        <f t="shared" si="4486"/>
        <v/>
      </c>
      <c r="BQ481" s="91" t="str">
        <f t="shared" si="4487"/>
        <v/>
      </c>
      <c r="BR481" s="91" t="str">
        <f t="shared" si="4488"/>
        <v/>
      </c>
      <c r="BS481" s="91" t="str">
        <f t="shared" si="4489"/>
        <v/>
      </c>
      <c r="BT481" s="91" t="str">
        <f t="shared" si="4490"/>
        <v/>
      </c>
      <c r="BU481" s="91" t="str">
        <f t="shared" si="4491"/>
        <v/>
      </c>
      <c r="BV481" s="91" t="str">
        <f t="shared" si="4492"/>
        <v/>
      </c>
      <c r="BW481" s="91" t="str">
        <f t="shared" si="4493"/>
        <v/>
      </c>
      <c r="BX481" s="91" t="str">
        <f t="shared" si="4494"/>
        <v/>
      </c>
      <c r="BY481" s="91" t="str">
        <f t="shared" si="4495"/>
        <v/>
      </c>
      <c r="BZ481" s="91" t="str">
        <f t="shared" si="4496"/>
        <v/>
      </c>
      <c r="CA481" s="91" t="str">
        <f t="shared" si="4497"/>
        <v/>
      </c>
      <c r="CB481" s="91" t="str">
        <f t="shared" si="4498"/>
        <v/>
      </c>
      <c r="CC481" s="91" t="str">
        <f t="shared" si="4499"/>
        <v/>
      </c>
      <c r="CD481" s="91" t="str">
        <f t="shared" si="4500"/>
        <v/>
      </c>
      <c r="CE481" s="91" t="str">
        <f t="shared" si="4501"/>
        <v/>
      </c>
      <c r="CF481" s="91" t="str">
        <f t="shared" si="4502"/>
        <v/>
      </c>
      <c r="CG481" s="91" t="str">
        <f t="shared" si="4503"/>
        <v/>
      </c>
      <c r="CH481" s="91" t="str">
        <f t="shared" si="4504"/>
        <v/>
      </c>
      <c r="CI481" s="91" t="str">
        <f t="shared" si="4505"/>
        <v>нет</v>
      </c>
      <c r="CJ481" s="63" t="e">
        <f>IF(LEN('Описание предлагаемого товара'!#REF!)&gt;0,'Описание предлагаемого товара'!#REF!,"")</f>
        <v>#REF!</v>
      </c>
      <c r="CK481" s="91" t="e">
        <f t="shared" ref="CK481:CL481" si="4644">IFERROR(REPLACE(CJ481,FIND(CHAR(10),CJ481,1),1,""),CJ481)</f>
        <v>#REF!</v>
      </c>
      <c r="CL481" s="91" t="e">
        <f t="shared" si="4644"/>
        <v>#REF!</v>
      </c>
      <c r="CM481" s="91" t="e">
        <f t="shared" si="4507"/>
        <v>#REF!</v>
      </c>
      <c r="CN481" s="91" t="e">
        <f t="shared" si="4508"/>
        <v>#REF!</v>
      </c>
      <c r="CO481" s="91" t="e">
        <f t="shared" si="4509"/>
        <v>#REF!</v>
      </c>
      <c r="CP481" s="90" t="e">
        <f>IF(AU481="Не указан реестровый номер (мера нац.режима Запрет)","",IF(CI481="нет","",IF(CU481="да","исключение(не смотрим баллы)",IFERROR(IF(CI481*1&gt;0,IFERROR(IF(VLOOKUP(CI481*1,Обработ.выгрузка_реестра_РФ!$A:$G,7,)=0,"Баллы не установлены",VLOOKUP(CI481*1,Обработ.выгрузка_реестра_РФ!$A:$G,7,)),IF(LEN(CI481)&gt;14,"","нет номера в реестре РФ")),""),IF(LEN(CI481)=0,"","Некорректный реестровый номер")))))</f>
        <v>#REF!</v>
      </c>
      <c r="CQ481" s="33" t="e">
        <f>IF(LEN(C481)&gt;0,IFERROR(IF(LEN(H481)&gt;0,IF(LEN(VLOOKUP(H481,'исключения(не_смотрим_баллы)'!$A:$C,1,))&gt;0,"да","нет"),"не введен ОКПД2"),"нет"),"")</f>
        <v>#REF!</v>
      </c>
      <c r="CR481" s="33" t="e">
        <f ca="1">IF(CQ481="да",IF(TODAY()&lt;VLOOKUP(H481,'исключения(не_смотрим_баллы)'!$A:$C,3,),"да","нет"),"")</f>
        <v>#REF!</v>
      </c>
      <c r="CS481" s="33" t="str">
        <f>IFERROR(IF(CQ481="да",IF(VLOOKUP(CI481*1,Обработ.выгрузка_реестра_РФ!$A:$G,2,)&lt;VLOOKUP(H481,'исключения(не_смотрим_баллы)'!$A:$C,2,),"да","нет"),""),"")</f>
        <v/>
      </c>
      <c r="CT481" s="24"/>
      <c r="CU481" s="33" t="e">
        <f t="shared" si="4521"/>
        <v>#REF!</v>
      </c>
      <c r="CV481" s="91" t="e">
        <f t="shared" si="4522"/>
        <v>#REF!</v>
      </c>
      <c r="CW481" s="27" t="e">
        <f t="shared" si="4523"/>
        <v>#REF!</v>
      </c>
      <c r="CX481" s="26" t="e">
        <f t="shared" si="4452"/>
        <v>#REF!</v>
      </c>
      <c r="CY481" s="64" t="e">
        <f>IF(LEN('Описание предлагаемого товара'!#REF!)&gt;0,'Описание предлагаемого товара'!#REF!,"")</f>
        <v>#REF!</v>
      </c>
      <c r="CZ481" s="95" t="e">
        <f t="shared" si="4510"/>
        <v>#REF!</v>
      </c>
      <c r="DA481" s="95" t="e">
        <f t="shared" ref="DA481" si="4645">IFERROR(REPLACE(CZ481,FIND(" ",CZ481,1),1,""),CZ481)</f>
        <v>#REF!</v>
      </c>
      <c r="DB481" s="95" t="e">
        <f t="shared" si="4454"/>
        <v>#REF!</v>
      </c>
      <c r="DC481" s="95" t="e">
        <f t="shared" ref="DC481:DD481" si="4646">IFERROR(REPLACE(DB481,FIND("г.",DB481,1),2,""),DB481)</f>
        <v>#REF!</v>
      </c>
      <c r="DD481" s="95" t="e">
        <f t="shared" si="4646"/>
        <v>#REF!</v>
      </c>
      <c r="DE481" s="95" t="e">
        <f t="shared" ref="DE481:DF481" si="4647">IFERROR(REPLACE(DD481,FIND("г",DD481,1),1,""),DD481)</f>
        <v>#REF!</v>
      </c>
      <c r="DF481" s="95" t="e">
        <f t="shared" si="4647"/>
        <v>#REF!</v>
      </c>
      <c r="DG481" s="95" t="e">
        <f t="shared" si="4527"/>
        <v>#REF!</v>
      </c>
      <c r="DH481" s="25" t="str">
        <f>IFERROR(VLOOKUP(CI481*1,Обработ.выгрузка_реестра_РФ!$A:$G,5,),"")</f>
        <v/>
      </c>
      <c r="DI481" s="27" t="str">
        <f t="shared" si="4537"/>
        <v/>
      </c>
      <c r="DJ481" s="27" t="str">
        <f t="shared" ca="1" si="4514"/>
        <v/>
      </c>
      <c r="DK481" s="63" t="e">
        <f>IF(LEN('Описание предлагаемого товара'!#REF!)&gt;0,'Описание предлагаемого товара'!#REF!,"")</f>
        <v>#REF!</v>
      </c>
      <c r="DL481" s="63" t="e">
        <f>IF(LEN('Описание предлагаемого товара'!#REF!)&gt;0,'Описание предлагаемого товара'!#REF!,"")</f>
        <v>#REF!</v>
      </c>
      <c r="DM481" s="32"/>
    </row>
    <row r="482" spans="1:117" ht="48.75" customHeight="1" x14ac:dyDescent="0.25">
      <c r="A482" s="61" t="e">
        <f>IF(LEN('Описание предлагаемого товара'!#REF!)&gt;0,'Описание предлагаемого товара'!#REF!,"")</f>
        <v>#REF!</v>
      </c>
      <c r="B482" s="65" t="e">
        <f>IF(LEN('Описание предлагаемого товара'!#REF!)&gt;0,'Описание предлагаемого товара'!#REF!,"")</f>
        <v>#REF!</v>
      </c>
      <c r="C482" s="61" t="e">
        <f>IF(LEN('Описание предлагаемого товара'!#REF!)&gt;0,'Описание предлагаемого товара'!#REF!,"")</f>
        <v>#REF!</v>
      </c>
      <c r="D482" s="61" t="e">
        <f>IF(LEN('Описание предлагаемого товара'!#REF!)&gt;0,'Описание предлагаемого товара'!#REF!,"")</f>
        <v>#REF!</v>
      </c>
      <c r="E482" s="61" t="e">
        <f>IF(LEN('Описание предлагаемого товара'!#REF!)&gt;0,'Описание предлагаемого товара'!#REF!,"")</f>
        <v>#REF!</v>
      </c>
      <c r="F482" s="61" t="e">
        <f>IF(LEN('Описание предлагаемого товара'!#REF!)&gt;0,'Описание предлагаемого товара'!#REF!,"")</f>
        <v>#REF!</v>
      </c>
      <c r="G482" s="61" t="e">
        <f>IF(LEN('Описание предлагаемого товара'!#REF!)&gt;0,'Описание предлагаемого товара'!#REF!,"")</f>
        <v>#REF!</v>
      </c>
      <c r="H482" s="61" t="e">
        <f>IF(LEN('Описание предлагаемого товара'!#REF!)&gt;0,'Описание предлагаемого товара'!#REF!,"")</f>
        <v>#REF!</v>
      </c>
      <c r="I482" s="61" t="e">
        <f>IF(LEN('Описание предлагаемого товара'!#REF!)&gt;0,'Описание предлагаемого товара'!#REF!,"")</f>
        <v>#REF!</v>
      </c>
      <c r="J482" s="38" t="str">
        <f>IFERROR(VLOOKUP(B482,SAP!$A:$E,5,),"")</f>
        <v/>
      </c>
      <c r="K482" s="40" t="str">
        <f t="shared" si="4457"/>
        <v/>
      </c>
      <c r="L482" s="61" t="e">
        <f>IF(LEN('Описание предлагаемого товара'!#REF!)&gt;0,IFERROR('Описание предлагаемого товара'!#REF!*1,""),"")</f>
        <v>#REF!</v>
      </c>
      <c r="M482" s="39" t="str">
        <f>IFERROR(VLOOKUP(B482,SAP!$A:$E,2,),"")</f>
        <v/>
      </c>
      <c r="N482" s="41" t="str">
        <f t="shared" si="4593"/>
        <v/>
      </c>
      <c r="O482" s="39" t="str">
        <f t="shared" si="4444"/>
        <v/>
      </c>
      <c r="P482" s="36" t="e">
        <f>IF(LEN('Описание предлагаемого товара'!#REF!)&gt;0,'Описание предлагаемого товара'!#REF!,"")</f>
        <v>#REF!</v>
      </c>
      <c r="Q48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82" s="37" t="e">
        <f>IF(LEN('Описание предлагаемого товара'!#REF!)&gt;0,'Описание предлагаемого товара'!#REF!,"")</f>
        <v>#REF!</v>
      </c>
      <c r="S482" s="37" t="e">
        <f>IF(LEN('Описание предлагаемого товара'!#REF!)&gt;0,'Описание предлагаемого товара'!#REF!,"")</f>
        <v>#REF!</v>
      </c>
      <c r="T48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82" s="23" t="str">
        <f>IFERROR(VLOOKUP(CI482*1,Обработ.выгрузка_реестра_РФ!$A:$G,6,),"")</f>
        <v/>
      </c>
      <c r="V482" s="61" t="e">
        <f>IF(LEN('Описание предлагаемого товара'!#REF!)&gt;0,'Описание предлагаемого товара'!#REF!,"")</f>
        <v>#REF!</v>
      </c>
      <c r="W482" s="62" t="e">
        <f>IF(LEN('Описание предлагаемого товара'!#REF!)&gt;0,'Описание предлагаемого товара'!#REF!,"")</f>
        <v>#REF!</v>
      </c>
      <c r="X482" s="91" t="e">
        <f t="shared" ref="X482:Y482" si="4648">IFERROR(REPLACE(W482,FIND(CHAR(10),W482,1),1," "),W482)</f>
        <v>#REF!</v>
      </c>
      <c r="Y482" s="91" t="e">
        <f t="shared" si="4648"/>
        <v>#REF!</v>
      </c>
      <c r="Z482" s="91" t="e">
        <f t="shared" si="4459"/>
        <v>#REF!</v>
      </c>
      <c r="AA482" s="91" t="e">
        <f t="shared" si="4460"/>
        <v>#REF!</v>
      </c>
      <c r="AB482" s="91" t="e">
        <f t="shared" si="4461"/>
        <v>#REF!</v>
      </c>
      <c r="AC482" s="91" t="e">
        <f t="shared" ref="AC482:AF482" si="4649">IFERROR(REPLACE(AB482,FIND("  ",AB482,1),2," "),AB482)</f>
        <v>#REF!</v>
      </c>
      <c r="AD482" s="91" t="e">
        <f t="shared" si="4649"/>
        <v>#REF!</v>
      </c>
      <c r="AE482" s="91" t="e">
        <f t="shared" si="4649"/>
        <v>#REF!</v>
      </c>
      <c r="AF482" s="91" t="e">
        <f t="shared" si="4649"/>
        <v>#REF!</v>
      </c>
      <c r="AG482" s="23" t="str">
        <f>IFERROR(VLOOKUP(CI482*1,Обработ.выгрузка_реестра_РФ!$A:$G,4,),"")</f>
        <v/>
      </c>
      <c r="AH482" s="91" t="str">
        <f t="shared" ref="AH482:AI482" si="4650">IFERROR(REPLACE(AG482,FIND("-",AG482,1),1,"*"),AG482)</f>
        <v/>
      </c>
      <c r="AI482" s="91" t="str">
        <f t="shared" si="4650"/>
        <v/>
      </c>
      <c r="AJ482" s="27" t="str">
        <f t="shared" si="4559"/>
        <v/>
      </c>
      <c r="AK482" s="63" t="e">
        <f>IF(LEN('Описание предлагаемого товара'!#REF!)&gt;0,'Описание предлагаемого товара'!#REF!,"")</f>
        <v>#REF!</v>
      </c>
      <c r="AL482" s="91" t="e">
        <f t="shared" ref="AL482:AM482" si="4651">IFERROR(REPLACE(AK482,FIND(CHAR(10),AK482,1),1,""),AK482)</f>
        <v>#REF!</v>
      </c>
      <c r="AM482" s="91" t="e">
        <f t="shared" si="4651"/>
        <v>#REF!</v>
      </c>
      <c r="AN482" s="91" t="e">
        <f t="shared" ref="AN482:AR482" si="4652">IFERROR(REPLACE(AM482,FIND(" ",AM482,1),1,""),AM482)</f>
        <v>#REF!</v>
      </c>
      <c r="AO482" s="91" t="e">
        <f t="shared" si="4652"/>
        <v>#REF!</v>
      </c>
      <c r="AP482" s="91" t="e">
        <f t="shared" si="4652"/>
        <v>#REF!</v>
      </c>
      <c r="AQ482" s="91" t="e">
        <f t="shared" si="4652"/>
        <v>#REF!</v>
      </c>
      <c r="AR482" s="91" t="e">
        <f t="shared" si="4652"/>
        <v>#REF!</v>
      </c>
      <c r="AS482" s="91" t="e">
        <f t="shared" si="4466"/>
        <v>#REF!</v>
      </c>
      <c r="AT482" s="91" t="e">
        <f t="shared" si="4467"/>
        <v>#REF!</v>
      </c>
      <c r="AU482" s="32" t="e">
        <f t="shared" si="4450"/>
        <v>#REF!</v>
      </c>
      <c r="AV482" s="93" t="e">
        <f>'Описание предлагаемого товара'!#REF!</f>
        <v>#REF!</v>
      </c>
      <c r="AW482" s="91" t="e">
        <f>MIN(SEARCH({0,1,2,3,4,5,6,7,8,9},AV482&amp; "0123456789"))</f>
        <v>#REF!</v>
      </c>
      <c r="AX482" s="91" t="str">
        <f t="shared" si="4468"/>
        <v/>
      </c>
      <c r="AY482" s="91" t="str">
        <f t="shared" si="4469"/>
        <v/>
      </c>
      <c r="AZ482" s="91" t="str">
        <f t="shared" si="4470"/>
        <v/>
      </c>
      <c r="BA482" s="91" t="str">
        <f t="shared" si="4471"/>
        <v/>
      </c>
      <c r="BB482" s="91" t="str">
        <f t="shared" si="4472"/>
        <v/>
      </c>
      <c r="BC482" s="91" t="str">
        <f t="shared" si="4473"/>
        <v/>
      </c>
      <c r="BD482" s="91" t="str">
        <f t="shared" si="4474"/>
        <v/>
      </c>
      <c r="BE482" s="91" t="str">
        <f t="shared" si="4475"/>
        <v/>
      </c>
      <c r="BF482" s="91" t="str">
        <f t="shared" si="4476"/>
        <v/>
      </c>
      <c r="BG482" s="91" t="str">
        <f t="shared" si="4477"/>
        <v/>
      </c>
      <c r="BH482" s="91" t="str">
        <f t="shared" si="4478"/>
        <v/>
      </c>
      <c r="BI482" s="91" t="str">
        <f t="shared" si="4479"/>
        <v/>
      </c>
      <c r="BJ482" s="91" t="str">
        <f t="shared" si="4480"/>
        <v/>
      </c>
      <c r="BK482" s="91" t="str">
        <f t="shared" si="4481"/>
        <v/>
      </c>
      <c r="BL482" s="91" t="str">
        <f t="shared" si="4482"/>
        <v/>
      </c>
      <c r="BM482" s="91" t="str">
        <f t="shared" si="4483"/>
        <v/>
      </c>
      <c r="BN482" s="91" t="str">
        <f t="shared" si="4484"/>
        <v/>
      </c>
      <c r="BO482" s="91" t="str">
        <f t="shared" si="4485"/>
        <v/>
      </c>
      <c r="BP482" s="91" t="str">
        <f t="shared" si="4486"/>
        <v/>
      </c>
      <c r="BQ482" s="91" t="str">
        <f t="shared" si="4487"/>
        <v/>
      </c>
      <c r="BR482" s="91" t="str">
        <f t="shared" si="4488"/>
        <v/>
      </c>
      <c r="BS482" s="91" t="str">
        <f t="shared" si="4489"/>
        <v/>
      </c>
      <c r="BT482" s="91" t="str">
        <f t="shared" si="4490"/>
        <v/>
      </c>
      <c r="BU482" s="91" t="str">
        <f t="shared" si="4491"/>
        <v/>
      </c>
      <c r="BV482" s="91" t="str">
        <f t="shared" si="4492"/>
        <v/>
      </c>
      <c r="BW482" s="91" t="str">
        <f t="shared" si="4493"/>
        <v/>
      </c>
      <c r="BX482" s="91" t="str">
        <f t="shared" si="4494"/>
        <v/>
      </c>
      <c r="BY482" s="91" t="str">
        <f t="shared" si="4495"/>
        <v/>
      </c>
      <c r="BZ482" s="91" t="str">
        <f t="shared" si="4496"/>
        <v/>
      </c>
      <c r="CA482" s="91" t="str">
        <f t="shared" si="4497"/>
        <v/>
      </c>
      <c r="CB482" s="91" t="str">
        <f t="shared" si="4498"/>
        <v/>
      </c>
      <c r="CC482" s="91" t="str">
        <f t="shared" si="4499"/>
        <v/>
      </c>
      <c r="CD482" s="91" t="str">
        <f t="shared" si="4500"/>
        <v/>
      </c>
      <c r="CE482" s="91" t="str">
        <f t="shared" si="4501"/>
        <v/>
      </c>
      <c r="CF482" s="91" t="str">
        <f t="shared" si="4502"/>
        <v/>
      </c>
      <c r="CG482" s="91" t="str">
        <f t="shared" si="4503"/>
        <v/>
      </c>
      <c r="CH482" s="91" t="str">
        <f t="shared" si="4504"/>
        <v/>
      </c>
      <c r="CI482" s="91" t="str">
        <f t="shared" si="4505"/>
        <v>нет</v>
      </c>
      <c r="CJ482" s="63" t="e">
        <f>IF(LEN('Описание предлагаемого товара'!#REF!)&gt;0,'Описание предлагаемого товара'!#REF!,"")</f>
        <v>#REF!</v>
      </c>
      <c r="CK482" s="91" t="e">
        <f t="shared" ref="CK482:CL482" si="4653">IFERROR(REPLACE(CJ482,FIND(CHAR(10),CJ482,1),1,""),CJ482)</f>
        <v>#REF!</v>
      </c>
      <c r="CL482" s="91" t="e">
        <f t="shared" si="4653"/>
        <v>#REF!</v>
      </c>
      <c r="CM482" s="91" t="e">
        <f t="shared" si="4507"/>
        <v>#REF!</v>
      </c>
      <c r="CN482" s="91" t="e">
        <f t="shared" si="4508"/>
        <v>#REF!</v>
      </c>
      <c r="CO482" s="91" t="e">
        <f t="shared" si="4509"/>
        <v>#REF!</v>
      </c>
      <c r="CP482" s="90" t="e">
        <f>IF(AU482="Не указан реестровый номер (мера нац.режима Запрет)","",IF(CI482="нет","",IF(CU482="да","исключение(не смотрим баллы)",IFERROR(IF(CI482*1&gt;0,IFERROR(IF(VLOOKUP(CI482*1,Обработ.выгрузка_реестра_РФ!$A:$G,7,)=0,"Баллы не установлены",VLOOKUP(CI482*1,Обработ.выгрузка_реестра_РФ!$A:$G,7,)),IF(LEN(CI482)&gt;14,"","нет номера в реестре РФ")),""),IF(LEN(CI482)=0,"","Некорректный реестровый номер")))))</f>
        <v>#REF!</v>
      </c>
      <c r="CQ482" s="33" t="e">
        <f>IF(LEN(C482)&gt;0,IFERROR(IF(LEN(H482)&gt;0,IF(LEN(VLOOKUP(H482,'исключения(не_смотрим_баллы)'!$A:$C,1,))&gt;0,"да","нет"),"не введен ОКПД2"),"нет"),"")</f>
        <v>#REF!</v>
      </c>
      <c r="CR482" s="33" t="e">
        <f ca="1">IF(CQ482="да",IF(TODAY()&lt;VLOOKUP(H482,'исключения(не_смотрим_баллы)'!$A:$C,3,),"да","нет"),"")</f>
        <v>#REF!</v>
      </c>
      <c r="CS482" s="33" t="str">
        <f>IFERROR(IF(CQ482="да",IF(VLOOKUP(CI482*1,Обработ.выгрузка_реестра_РФ!$A:$G,2,)&lt;VLOOKUP(H482,'исключения(не_смотрим_баллы)'!$A:$C,2,),"да","нет"),""),"")</f>
        <v/>
      </c>
      <c r="CT482" s="24"/>
      <c r="CU482" s="33" t="e">
        <f t="shared" si="4521"/>
        <v>#REF!</v>
      </c>
      <c r="CV482" s="91" t="e">
        <f t="shared" si="4522"/>
        <v>#REF!</v>
      </c>
      <c r="CW482" s="27" t="e">
        <f t="shared" si="4523"/>
        <v>#REF!</v>
      </c>
      <c r="CX482" s="26" t="e">
        <f t="shared" si="4452"/>
        <v>#REF!</v>
      </c>
      <c r="CY482" s="64" t="e">
        <f>IF(LEN('Описание предлагаемого товара'!#REF!)&gt;0,'Описание предлагаемого товара'!#REF!,"")</f>
        <v>#REF!</v>
      </c>
      <c r="CZ482" s="95" t="e">
        <f t="shared" si="4510"/>
        <v>#REF!</v>
      </c>
      <c r="DA482" s="95" t="e">
        <f t="shared" ref="DA482" si="4654">IFERROR(REPLACE(CZ482,FIND(" ",CZ482,1),1,""),CZ482)</f>
        <v>#REF!</v>
      </c>
      <c r="DB482" s="95" t="e">
        <f t="shared" si="4454"/>
        <v>#REF!</v>
      </c>
      <c r="DC482" s="95" t="e">
        <f t="shared" ref="DC482:DD482" si="4655">IFERROR(REPLACE(DB482,FIND("г.",DB482,1),2,""),DB482)</f>
        <v>#REF!</v>
      </c>
      <c r="DD482" s="95" t="e">
        <f t="shared" si="4655"/>
        <v>#REF!</v>
      </c>
      <c r="DE482" s="95" t="e">
        <f t="shared" ref="DE482:DF482" si="4656">IFERROR(REPLACE(DD482,FIND("г",DD482,1),1,""),DD482)</f>
        <v>#REF!</v>
      </c>
      <c r="DF482" s="95" t="e">
        <f t="shared" si="4656"/>
        <v>#REF!</v>
      </c>
      <c r="DG482" s="95" t="e">
        <f t="shared" si="4527"/>
        <v>#REF!</v>
      </c>
      <c r="DH482" s="25" t="str">
        <f>IFERROR(VLOOKUP(CI482*1,Обработ.выгрузка_реестра_РФ!$A:$G,5,),"")</f>
        <v/>
      </c>
      <c r="DI482" s="27" t="str">
        <f t="shared" si="4537"/>
        <v/>
      </c>
      <c r="DJ482" s="27" t="str">
        <f t="shared" ca="1" si="4514"/>
        <v/>
      </c>
      <c r="DK482" s="63" t="e">
        <f>IF(LEN('Описание предлагаемого товара'!#REF!)&gt;0,'Описание предлагаемого товара'!#REF!,"")</f>
        <v>#REF!</v>
      </c>
      <c r="DL482" s="63" t="e">
        <f>IF(LEN('Описание предлагаемого товара'!#REF!)&gt;0,'Описание предлагаемого товара'!#REF!,"")</f>
        <v>#REF!</v>
      </c>
      <c r="DM482" s="32"/>
    </row>
    <row r="483" spans="1:117" ht="48.75" customHeight="1" x14ac:dyDescent="0.25">
      <c r="A483" s="61" t="e">
        <f>IF(LEN('Описание предлагаемого товара'!#REF!)&gt;0,'Описание предлагаемого товара'!#REF!,"")</f>
        <v>#REF!</v>
      </c>
      <c r="B483" s="65" t="e">
        <f>IF(LEN('Описание предлагаемого товара'!#REF!)&gt;0,'Описание предлагаемого товара'!#REF!,"")</f>
        <v>#REF!</v>
      </c>
      <c r="C483" s="61" t="e">
        <f>IF(LEN('Описание предлагаемого товара'!#REF!)&gt;0,'Описание предлагаемого товара'!#REF!,"")</f>
        <v>#REF!</v>
      </c>
      <c r="D483" s="61" t="e">
        <f>IF(LEN('Описание предлагаемого товара'!#REF!)&gt;0,'Описание предлагаемого товара'!#REF!,"")</f>
        <v>#REF!</v>
      </c>
      <c r="E483" s="61" t="e">
        <f>IF(LEN('Описание предлагаемого товара'!#REF!)&gt;0,'Описание предлагаемого товара'!#REF!,"")</f>
        <v>#REF!</v>
      </c>
      <c r="F483" s="61" t="e">
        <f>IF(LEN('Описание предлагаемого товара'!#REF!)&gt;0,'Описание предлагаемого товара'!#REF!,"")</f>
        <v>#REF!</v>
      </c>
      <c r="G483" s="61" t="e">
        <f>IF(LEN('Описание предлагаемого товара'!#REF!)&gt;0,'Описание предлагаемого товара'!#REF!,"")</f>
        <v>#REF!</v>
      </c>
      <c r="H483" s="61" t="e">
        <f>IF(LEN('Описание предлагаемого товара'!#REF!)&gt;0,'Описание предлагаемого товара'!#REF!,"")</f>
        <v>#REF!</v>
      </c>
      <c r="I483" s="61" t="e">
        <f>IF(LEN('Описание предлагаемого товара'!#REF!)&gt;0,'Описание предлагаемого товара'!#REF!,"")</f>
        <v>#REF!</v>
      </c>
      <c r="J483" s="38" t="str">
        <f>IFERROR(VLOOKUP(B483,SAP!$A:$E,5,),"")</f>
        <v/>
      </c>
      <c r="K483" s="40" t="str">
        <f t="shared" si="4457"/>
        <v/>
      </c>
      <c r="L483" s="61" t="e">
        <f>IF(LEN('Описание предлагаемого товара'!#REF!)&gt;0,IFERROR('Описание предлагаемого товара'!#REF!*1,""),"")</f>
        <v>#REF!</v>
      </c>
      <c r="M483" s="39" t="str">
        <f>IFERROR(VLOOKUP(B483,SAP!$A:$E,2,),"")</f>
        <v/>
      </c>
      <c r="N483" s="41" t="str">
        <f t="shared" si="4593"/>
        <v/>
      </c>
      <c r="O483" s="39" t="str">
        <f t="shared" si="4444"/>
        <v/>
      </c>
      <c r="P483" s="36" t="e">
        <f>IF(LEN('Описание предлагаемого товара'!#REF!)&gt;0,'Описание предлагаемого товара'!#REF!,"")</f>
        <v>#REF!</v>
      </c>
      <c r="Q48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83" s="37" t="e">
        <f>IF(LEN('Описание предлагаемого товара'!#REF!)&gt;0,'Описание предлагаемого товара'!#REF!,"")</f>
        <v>#REF!</v>
      </c>
      <c r="S483" s="37" t="e">
        <f>IF(LEN('Описание предлагаемого товара'!#REF!)&gt;0,'Описание предлагаемого товара'!#REF!,"")</f>
        <v>#REF!</v>
      </c>
      <c r="T48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83" s="23" t="str">
        <f>IFERROR(VLOOKUP(CI483*1,Обработ.выгрузка_реестра_РФ!$A:$G,6,),"")</f>
        <v/>
      </c>
      <c r="V483" s="61" t="e">
        <f>IF(LEN('Описание предлагаемого товара'!#REF!)&gt;0,'Описание предлагаемого товара'!#REF!,"")</f>
        <v>#REF!</v>
      </c>
      <c r="W483" s="62" t="e">
        <f>IF(LEN('Описание предлагаемого товара'!#REF!)&gt;0,'Описание предлагаемого товара'!#REF!,"")</f>
        <v>#REF!</v>
      </c>
      <c r="X483" s="91" t="e">
        <f t="shared" ref="X483:Y483" si="4657">IFERROR(REPLACE(W483,FIND(CHAR(10),W483,1),1," "),W483)</f>
        <v>#REF!</v>
      </c>
      <c r="Y483" s="91" t="e">
        <f t="shared" si="4657"/>
        <v>#REF!</v>
      </c>
      <c r="Z483" s="91" t="e">
        <f t="shared" si="4459"/>
        <v>#REF!</v>
      </c>
      <c r="AA483" s="91" t="e">
        <f t="shared" si="4460"/>
        <v>#REF!</v>
      </c>
      <c r="AB483" s="91" t="e">
        <f t="shared" si="4461"/>
        <v>#REF!</v>
      </c>
      <c r="AC483" s="91" t="e">
        <f t="shared" ref="AC483:AF483" si="4658">IFERROR(REPLACE(AB483,FIND("  ",AB483,1),2," "),AB483)</f>
        <v>#REF!</v>
      </c>
      <c r="AD483" s="91" t="e">
        <f t="shared" si="4658"/>
        <v>#REF!</v>
      </c>
      <c r="AE483" s="91" t="e">
        <f t="shared" si="4658"/>
        <v>#REF!</v>
      </c>
      <c r="AF483" s="91" t="e">
        <f t="shared" si="4658"/>
        <v>#REF!</v>
      </c>
      <c r="AG483" s="23" t="str">
        <f>IFERROR(VLOOKUP(CI483*1,Обработ.выгрузка_реестра_РФ!$A:$G,4,),"")</f>
        <v/>
      </c>
      <c r="AH483" s="91" t="str">
        <f t="shared" ref="AH483:AI483" si="4659">IFERROR(REPLACE(AG483,FIND("-",AG483,1),1,"*"),AG483)</f>
        <v/>
      </c>
      <c r="AI483" s="91" t="str">
        <f t="shared" si="4659"/>
        <v/>
      </c>
      <c r="AJ483" s="27" t="str">
        <f t="shared" si="4559"/>
        <v/>
      </c>
      <c r="AK483" s="63" t="e">
        <f>IF(LEN('Описание предлагаемого товара'!#REF!)&gt;0,'Описание предлагаемого товара'!#REF!,"")</f>
        <v>#REF!</v>
      </c>
      <c r="AL483" s="91" t="e">
        <f t="shared" ref="AL483:AM483" si="4660">IFERROR(REPLACE(AK483,FIND(CHAR(10),AK483,1),1,""),AK483)</f>
        <v>#REF!</v>
      </c>
      <c r="AM483" s="91" t="e">
        <f t="shared" si="4660"/>
        <v>#REF!</v>
      </c>
      <c r="AN483" s="91" t="e">
        <f t="shared" ref="AN483:AR483" si="4661">IFERROR(REPLACE(AM483,FIND(" ",AM483,1),1,""),AM483)</f>
        <v>#REF!</v>
      </c>
      <c r="AO483" s="91" t="e">
        <f t="shared" si="4661"/>
        <v>#REF!</v>
      </c>
      <c r="AP483" s="91" t="e">
        <f t="shared" si="4661"/>
        <v>#REF!</v>
      </c>
      <c r="AQ483" s="91" t="e">
        <f t="shared" si="4661"/>
        <v>#REF!</v>
      </c>
      <c r="AR483" s="91" t="e">
        <f t="shared" si="4661"/>
        <v>#REF!</v>
      </c>
      <c r="AS483" s="91" t="e">
        <f t="shared" si="4466"/>
        <v>#REF!</v>
      </c>
      <c r="AT483" s="91" t="e">
        <f t="shared" si="4467"/>
        <v>#REF!</v>
      </c>
      <c r="AU483" s="32" t="e">
        <f t="shared" si="4450"/>
        <v>#REF!</v>
      </c>
      <c r="AV483" s="93" t="e">
        <f>'Описание предлагаемого товара'!#REF!</f>
        <v>#REF!</v>
      </c>
      <c r="AW483" s="91" t="e">
        <f>MIN(SEARCH({0,1,2,3,4,5,6,7,8,9},AV483&amp; "0123456789"))</f>
        <v>#REF!</v>
      </c>
      <c r="AX483" s="91" t="str">
        <f t="shared" si="4468"/>
        <v/>
      </c>
      <c r="AY483" s="91" t="str">
        <f t="shared" si="4469"/>
        <v/>
      </c>
      <c r="AZ483" s="91" t="str">
        <f t="shared" si="4470"/>
        <v/>
      </c>
      <c r="BA483" s="91" t="str">
        <f t="shared" si="4471"/>
        <v/>
      </c>
      <c r="BB483" s="91" t="str">
        <f t="shared" si="4472"/>
        <v/>
      </c>
      <c r="BC483" s="91" t="str">
        <f t="shared" si="4473"/>
        <v/>
      </c>
      <c r="BD483" s="91" t="str">
        <f t="shared" si="4474"/>
        <v/>
      </c>
      <c r="BE483" s="91" t="str">
        <f t="shared" si="4475"/>
        <v/>
      </c>
      <c r="BF483" s="91" t="str">
        <f t="shared" si="4476"/>
        <v/>
      </c>
      <c r="BG483" s="91" t="str">
        <f t="shared" si="4477"/>
        <v/>
      </c>
      <c r="BH483" s="91" t="str">
        <f t="shared" si="4478"/>
        <v/>
      </c>
      <c r="BI483" s="91" t="str">
        <f t="shared" si="4479"/>
        <v/>
      </c>
      <c r="BJ483" s="91" t="str">
        <f t="shared" si="4480"/>
        <v/>
      </c>
      <c r="BK483" s="91" t="str">
        <f t="shared" si="4481"/>
        <v/>
      </c>
      <c r="BL483" s="91" t="str">
        <f t="shared" si="4482"/>
        <v/>
      </c>
      <c r="BM483" s="91" t="str">
        <f t="shared" si="4483"/>
        <v/>
      </c>
      <c r="BN483" s="91" t="str">
        <f t="shared" si="4484"/>
        <v/>
      </c>
      <c r="BO483" s="91" t="str">
        <f t="shared" si="4485"/>
        <v/>
      </c>
      <c r="BP483" s="91" t="str">
        <f t="shared" si="4486"/>
        <v/>
      </c>
      <c r="BQ483" s="91" t="str">
        <f t="shared" si="4487"/>
        <v/>
      </c>
      <c r="BR483" s="91" t="str">
        <f t="shared" si="4488"/>
        <v/>
      </c>
      <c r="BS483" s="91" t="str">
        <f t="shared" si="4489"/>
        <v/>
      </c>
      <c r="BT483" s="91" t="str">
        <f t="shared" si="4490"/>
        <v/>
      </c>
      <c r="BU483" s="91" t="str">
        <f t="shared" si="4491"/>
        <v/>
      </c>
      <c r="BV483" s="91" t="str">
        <f t="shared" si="4492"/>
        <v/>
      </c>
      <c r="BW483" s="91" t="str">
        <f t="shared" si="4493"/>
        <v/>
      </c>
      <c r="BX483" s="91" t="str">
        <f t="shared" si="4494"/>
        <v/>
      </c>
      <c r="BY483" s="91" t="str">
        <f t="shared" si="4495"/>
        <v/>
      </c>
      <c r="BZ483" s="91" t="str">
        <f t="shared" si="4496"/>
        <v/>
      </c>
      <c r="CA483" s="91" t="str">
        <f t="shared" si="4497"/>
        <v/>
      </c>
      <c r="CB483" s="91" t="str">
        <f t="shared" si="4498"/>
        <v/>
      </c>
      <c r="CC483" s="91" t="str">
        <f t="shared" si="4499"/>
        <v/>
      </c>
      <c r="CD483" s="91" t="str">
        <f t="shared" si="4500"/>
        <v/>
      </c>
      <c r="CE483" s="91" t="str">
        <f t="shared" si="4501"/>
        <v/>
      </c>
      <c r="CF483" s="91" t="str">
        <f t="shared" si="4502"/>
        <v/>
      </c>
      <c r="CG483" s="91" t="str">
        <f t="shared" si="4503"/>
        <v/>
      </c>
      <c r="CH483" s="91" t="str">
        <f t="shared" si="4504"/>
        <v/>
      </c>
      <c r="CI483" s="91" t="str">
        <f t="shared" si="4505"/>
        <v>нет</v>
      </c>
      <c r="CJ483" s="63" t="e">
        <f>IF(LEN('Описание предлагаемого товара'!#REF!)&gt;0,'Описание предлагаемого товара'!#REF!,"")</f>
        <v>#REF!</v>
      </c>
      <c r="CK483" s="91" t="e">
        <f t="shared" ref="CK483:CL483" si="4662">IFERROR(REPLACE(CJ483,FIND(CHAR(10),CJ483,1),1,""),CJ483)</f>
        <v>#REF!</v>
      </c>
      <c r="CL483" s="91" t="e">
        <f t="shared" si="4662"/>
        <v>#REF!</v>
      </c>
      <c r="CM483" s="91" t="e">
        <f t="shared" si="4507"/>
        <v>#REF!</v>
      </c>
      <c r="CN483" s="91" t="e">
        <f t="shared" si="4508"/>
        <v>#REF!</v>
      </c>
      <c r="CO483" s="91" t="e">
        <f t="shared" si="4509"/>
        <v>#REF!</v>
      </c>
      <c r="CP483" s="90" t="e">
        <f>IF(AU483="Не указан реестровый номер (мера нац.режима Запрет)","",IF(CI483="нет","",IF(CU483="да","исключение(не смотрим баллы)",IFERROR(IF(CI483*1&gt;0,IFERROR(IF(VLOOKUP(CI483*1,Обработ.выгрузка_реестра_РФ!$A:$G,7,)=0,"Баллы не установлены",VLOOKUP(CI483*1,Обработ.выгрузка_реестра_РФ!$A:$G,7,)),IF(LEN(CI483)&gt;14,"","нет номера в реестре РФ")),""),IF(LEN(CI483)=0,"","Некорректный реестровый номер")))))</f>
        <v>#REF!</v>
      </c>
      <c r="CQ483" s="33" t="e">
        <f>IF(LEN(C483)&gt;0,IFERROR(IF(LEN(H483)&gt;0,IF(LEN(VLOOKUP(H483,'исключения(не_смотрим_баллы)'!$A:$C,1,))&gt;0,"да","нет"),"не введен ОКПД2"),"нет"),"")</f>
        <v>#REF!</v>
      </c>
      <c r="CR483" s="33" t="e">
        <f ca="1">IF(CQ483="да",IF(TODAY()&lt;VLOOKUP(H483,'исключения(не_смотрим_баллы)'!$A:$C,3,),"да","нет"),"")</f>
        <v>#REF!</v>
      </c>
      <c r="CS483" s="33" t="str">
        <f>IFERROR(IF(CQ483="да",IF(VLOOKUP(CI483*1,Обработ.выгрузка_реестра_РФ!$A:$G,2,)&lt;VLOOKUP(H483,'исключения(не_смотрим_баллы)'!$A:$C,2,),"да","нет"),""),"")</f>
        <v/>
      </c>
      <c r="CT483" s="24"/>
      <c r="CU483" s="33" t="e">
        <f t="shared" si="4521"/>
        <v>#REF!</v>
      </c>
      <c r="CV483" s="91" t="e">
        <f t="shared" si="4522"/>
        <v>#REF!</v>
      </c>
      <c r="CW483" s="27" t="e">
        <f t="shared" si="4523"/>
        <v>#REF!</v>
      </c>
      <c r="CX483" s="26" t="e">
        <f t="shared" si="4452"/>
        <v>#REF!</v>
      </c>
      <c r="CY483" s="64" t="e">
        <f>IF(LEN('Описание предлагаемого товара'!#REF!)&gt;0,'Описание предлагаемого товара'!#REF!,"")</f>
        <v>#REF!</v>
      </c>
      <c r="CZ483" s="95" t="e">
        <f t="shared" si="4510"/>
        <v>#REF!</v>
      </c>
      <c r="DA483" s="95" t="e">
        <f t="shared" ref="DA483" si="4663">IFERROR(REPLACE(CZ483,FIND(" ",CZ483,1),1,""),CZ483)</f>
        <v>#REF!</v>
      </c>
      <c r="DB483" s="95" t="e">
        <f t="shared" si="4454"/>
        <v>#REF!</v>
      </c>
      <c r="DC483" s="95" t="e">
        <f t="shared" ref="DC483:DD483" si="4664">IFERROR(REPLACE(DB483,FIND("г.",DB483,1),2,""),DB483)</f>
        <v>#REF!</v>
      </c>
      <c r="DD483" s="95" t="e">
        <f t="shared" si="4664"/>
        <v>#REF!</v>
      </c>
      <c r="DE483" s="95" t="e">
        <f t="shared" ref="DE483:DF483" si="4665">IFERROR(REPLACE(DD483,FIND("г",DD483,1),1,""),DD483)</f>
        <v>#REF!</v>
      </c>
      <c r="DF483" s="95" t="e">
        <f t="shared" si="4665"/>
        <v>#REF!</v>
      </c>
      <c r="DG483" s="95" t="e">
        <f t="shared" si="4527"/>
        <v>#REF!</v>
      </c>
      <c r="DH483" s="25" t="str">
        <f>IFERROR(VLOOKUP(CI483*1,Обработ.выгрузка_реестра_РФ!$A:$G,5,),"")</f>
        <v/>
      </c>
      <c r="DI483" s="27" t="str">
        <f t="shared" si="4537"/>
        <v/>
      </c>
      <c r="DJ483" s="27" t="str">
        <f t="shared" ca="1" si="4514"/>
        <v/>
      </c>
      <c r="DK483" s="63" t="e">
        <f>IF(LEN('Описание предлагаемого товара'!#REF!)&gt;0,'Описание предлагаемого товара'!#REF!,"")</f>
        <v>#REF!</v>
      </c>
      <c r="DL483" s="63" t="e">
        <f>IF(LEN('Описание предлагаемого товара'!#REF!)&gt;0,'Описание предлагаемого товара'!#REF!,"")</f>
        <v>#REF!</v>
      </c>
      <c r="DM483" s="32"/>
    </row>
    <row r="484" spans="1:117" ht="48.75" customHeight="1" x14ac:dyDescent="0.25">
      <c r="A484" s="61" t="e">
        <f>IF(LEN('Описание предлагаемого товара'!#REF!)&gt;0,'Описание предлагаемого товара'!#REF!,"")</f>
        <v>#REF!</v>
      </c>
      <c r="B484" s="65" t="e">
        <f>IF(LEN('Описание предлагаемого товара'!#REF!)&gt;0,'Описание предлагаемого товара'!#REF!,"")</f>
        <v>#REF!</v>
      </c>
      <c r="C484" s="61" t="e">
        <f>IF(LEN('Описание предлагаемого товара'!#REF!)&gt;0,'Описание предлагаемого товара'!#REF!,"")</f>
        <v>#REF!</v>
      </c>
      <c r="D484" s="61" t="e">
        <f>IF(LEN('Описание предлагаемого товара'!#REF!)&gt;0,'Описание предлагаемого товара'!#REF!,"")</f>
        <v>#REF!</v>
      </c>
      <c r="E484" s="61" t="e">
        <f>IF(LEN('Описание предлагаемого товара'!#REF!)&gt;0,'Описание предлагаемого товара'!#REF!,"")</f>
        <v>#REF!</v>
      </c>
      <c r="F484" s="61" t="e">
        <f>IF(LEN('Описание предлагаемого товара'!#REF!)&gt;0,'Описание предлагаемого товара'!#REF!,"")</f>
        <v>#REF!</v>
      </c>
      <c r="G484" s="61" t="e">
        <f>IF(LEN('Описание предлагаемого товара'!#REF!)&gt;0,'Описание предлагаемого товара'!#REF!,"")</f>
        <v>#REF!</v>
      </c>
      <c r="H484" s="61" t="e">
        <f>IF(LEN('Описание предлагаемого товара'!#REF!)&gt;0,'Описание предлагаемого товара'!#REF!,"")</f>
        <v>#REF!</v>
      </c>
      <c r="I484" s="61" t="e">
        <f>IF(LEN('Описание предлагаемого товара'!#REF!)&gt;0,'Описание предлагаемого товара'!#REF!,"")</f>
        <v>#REF!</v>
      </c>
      <c r="J484" s="38" t="str">
        <f>IFERROR(VLOOKUP(B484,SAP!$A:$E,5,),"")</f>
        <v/>
      </c>
      <c r="K484" s="40" t="str">
        <f t="shared" si="4457"/>
        <v/>
      </c>
      <c r="L484" s="61" t="e">
        <f>IF(LEN('Описание предлагаемого товара'!#REF!)&gt;0,IFERROR('Описание предлагаемого товара'!#REF!*1,""),"")</f>
        <v>#REF!</v>
      </c>
      <c r="M484" s="39" t="str">
        <f>IFERROR(VLOOKUP(B484,SAP!$A:$E,2,),"")</f>
        <v/>
      </c>
      <c r="N484" s="41" t="str">
        <f t="shared" si="4593"/>
        <v/>
      </c>
      <c r="O484" s="39" t="str">
        <f t="shared" si="4444"/>
        <v/>
      </c>
      <c r="P484" s="36" t="e">
        <f>IF(LEN('Описание предлагаемого товара'!#REF!)&gt;0,'Описание предлагаемого товара'!#REF!,"")</f>
        <v>#REF!</v>
      </c>
      <c r="Q48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84" s="37" t="e">
        <f>IF(LEN('Описание предлагаемого товара'!#REF!)&gt;0,'Описание предлагаемого товара'!#REF!,"")</f>
        <v>#REF!</v>
      </c>
      <c r="S484" s="37" t="e">
        <f>IF(LEN('Описание предлагаемого товара'!#REF!)&gt;0,'Описание предлагаемого товара'!#REF!,"")</f>
        <v>#REF!</v>
      </c>
      <c r="T48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84" s="23" t="str">
        <f>IFERROR(VLOOKUP(CI484*1,Обработ.выгрузка_реестра_РФ!$A:$G,6,),"")</f>
        <v/>
      </c>
      <c r="V484" s="61" t="e">
        <f>IF(LEN('Описание предлагаемого товара'!#REF!)&gt;0,'Описание предлагаемого товара'!#REF!,"")</f>
        <v>#REF!</v>
      </c>
      <c r="W484" s="62" t="e">
        <f>IF(LEN('Описание предлагаемого товара'!#REF!)&gt;0,'Описание предлагаемого товара'!#REF!,"")</f>
        <v>#REF!</v>
      </c>
      <c r="X484" s="91" t="e">
        <f t="shared" ref="X484:Y484" si="4666">IFERROR(REPLACE(W484,FIND(CHAR(10),W484,1),1," "),W484)</f>
        <v>#REF!</v>
      </c>
      <c r="Y484" s="91" t="e">
        <f t="shared" si="4666"/>
        <v>#REF!</v>
      </c>
      <c r="Z484" s="91" t="e">
        <f t="shared" si="4459"/>
        <v>#REF!</v>
      </c>
      <c r="AA484" s="91" t="e">
        <f t="shared" si="4460"/>
        <v>#REF!</v>
      </c>
      <c r="AB484" s="91" t="e">
        <f t="shared" si="4461"/>
        <v>#REF!</v>
      </c>
      <c r="AC484" s="91" t="e">
        <f t="shared" ref="AC484:AF484" si="4667">IFERROR(REPLACE(AB484,FIND("  ",AB484,1),2," "),AB484)</f>
        <v>#REF!</v>
      </c>
      <c r="AD484" s="91" t="e">
        <f t="shared" si="4667"/>
        <v>#REF!</v>
      </c>
      <c r="AE484" s="91" t="e">
        <f t="shared" si="4667"/>
        <v>#REF!</v>
      </c>
      <c r="AF484" s="91" t="e">
        <f t="shared" si="4667"/>
        <v>#REF!</v>
      </c>
      <c r="AG484" s="23" t="str">
        <f>IFERROR(VLOOKUP(CI484*1,Обработ.выгрузка_реестра_РФ!$A:$G,4,),"")</f>
        <v/>
      </c>
      <c r="AH484" s="91" t="str">
        <f t="shared" ref="AH484:AI484" si="4668">IFERROR(REPLACE(AG484,FIND("-",AG484,1),1,"*"),AG484)</f>
        <v/>
      </c>
      <c r="AI484" s="91" t="str">
        <f t="shared" si="4668"/>
        <v/>
      </c>
      <c r="AJ484" s="27" t="str">
        <f t="shared" si="4559"/>
        <v/>
      </c>
      <c r="AK484" s="63" t="e">
        <f>IF(LEN('Описание предлагаемого товара'!#REF!)&gt;0,'Описание предлагаемого товара'!#REF!,"")</f>
        <v>#REF!</v>
      </c>
      <c r="AL484" s="91" t="e">
        <f t="shared" ref="AL484:AM484" si="4669">IFERROR(REPLACE(AK484,FIND(CHAR(10),AK484,1),1,""),AK484)</f>
        <v>#REF!</v>
      </c>
      <c r="AM484" s="91" t="e">
        <f t="shared" si="4669"/>
        <v>#REF!</v>
      </c>
      <c r="AN484" s="91" t="e">
        <f t="shared" ref="AN484:AR484" si="4670">IFERROR(REPLACE(AM484,FIND(" ",AM484,1),1,""),AM484)</f>
        <v>#REF!</v>
      </c>
      <c r="AO484" s="91" t="e">
        <f t="shared" si="4670"/>
        <v>#REF!</v>
      </c>
      <c r="AP484" s="91" t="e">
        <f t="shared" si="4670"/>
        <v>#REF!</v>
      </c>
      <c r="AQ484" s="91" t="e">
        <f t="shared" si="4670"/>
        <v>#REF!</v>
      </c>
      <c r="AR484" s="91" t="e">
        <f t="shared" si="4670"/>
        <v>#REF!</v>
      </c>
      <c r="AS484" s="91" t="e">
        <f t="shared" si="4466"/>
        <v>#REF!</v>
      </c>
      <c r="AT484" s="91" t="e">
        <f t="shared" si="4467"/>
        <v>#REF!</v>
      </c>
      <c r="AU484" s="32" t="e">
        <f t="shared" si="4450"/>
        <v>#REF!</v>
      </c>
      <c r="AV484" s="93" t="e">
        <f>'Описание предлагаемого товара'!#REF!</f>
        <v>#REF!</v>
      </c>
      <c r="AW484" s="91" t="e">
        <f>MIN(SEARCH({0,1,2,3,4,5,6,7,8,9},AV484&amp; "0123456789"))</f>
        <v>#REF!</v>
      </c>
      <c r="AX484" s="91" t="str">
        <f t="shared" si="4468"/>
        <v/>
      </c>
      <c r="AY484" s="91" t="str">
        <f t="shared" si="4469"/>
        <v/>
      </c>
      <c r="AZ484" s="91" t="str">
        <f t="shared" si="4470"/>
        <v/>
      </c>
      <c r="BA484" s="91" t="str">
        <f t="shared" si="4471"/>
        <v/>
      </c>
      <c r="BB484" s="91" t="str">
        <f t="shared" si="4472"/>
        <v/>
      </c>
      <c r="BC484" s="91" t="str">
        <f t="shared" si="4473"/>
        <v/>
      </c>
      <c r="BD484" s="91" t="str">
        <f t="shared" si="4474"/>
        <v/>
      </c>
      <c r="BE484" s="91" t="str">
        <f t="shared" si="4475"/>
        <v/>
      </c>
      <c r="BF484" s="91" t="str">
        <f t="shared" si="4476"/>
        <v/>
      </c>
      <c r="BG484" s="91" t="str">
        <f t="shared" si="4477"/>
        <v/>
      </c>
      <c r="BH484" s="91" t="str">
        <f t="shared" si="4478"/>
        <v/>
      </c>
      <c r="BI484" s="91" t="str">
        <f t="shared" si="4479"/>
        <v/>
      </c>
      <c r="BJ484" s="91" t="str">
        <f t="shared" si="4480"/>
        <v/>
      </c>
      <c r="BK484" s="91" t="str">
        <f t="shared" si="4481"/>
        <v/>
      </c>
      <c r="BL484" s="91" t="str">
        <f t="shared" si="4482"/>
        <v/>
      </c>
      <c r="BM484" s="91" t="str">
        <f t="shared" si="4483"/>
        <v/>
      </c>
      <c r="BN484" s="91" t="str">
        <f t="shared" si="4484"/>
        <v/>
      </c>
      <c r="BO484" s="91" t="str">
        <f t="shared" si="4485"/>
        <v/>
      </c>
      <c r="BP484" s="91" t="str">
        <f t="shared" si="4486"/>
        <v/>
      </c>
      <c r="BQ484" s="91" t="str">
        <f t="shared" si="4487"/>
        <v/>
      </c>
      <c r="BR484" s="91" t="str">
        <f t="shared" si="4488"/>
        <v/>
      </c>
      <c r="BS484" s="91" t="str">
        <f t="shared" si="4489"/>
        <v/>
      </c>
      <c r="BT484" s="91" t="str">
        <f t="shared" si="4490"/>
        <v/>
      </c>
      <c r="BU484" s="91" t="str">
        <f t="shared" si="4491"/>
        <v/>
      </c>
      <c r="BV484" s="91" t="str">
        <f t="shared" si="4492"/>
        <v/>
      </c>
      <c r="BW484" s="91" t="str">
        <f t="shared" si="4493"/>
        <v/>
      </c>
      <c r="BX484" s="91" t="str">
        <f t="shared" si="4494"/>
        <v/>
      </c>
      <c r="BY484" s="91" t="str">
        <f t="shared" si="4495"/>
        <v/>
      </c>
      <c r="BZ484" s="91" t="str">
        <f t="shared" si="4496"/>
        <v/>
      </c>
      <c r="CA484" s="91" t="str">
        <f t="shared" si="4497"/>
        <v/>
      </c>
      <c r="CB484" s="91" t="str">
        <f t="shared" si="4498"/>
        <v/>
      </c>
      <c r="CC484" s="91" t="str">
        <f t="shared" si="4499"/>
        <v/>
      </c>
      <c r="CD484" s="91" t="str">
        <f t="shared" si="4500"/>
        <v/>
      </c>
      <c r="CE484" s="91" t="str">
        <f t="shared" si="4501"/>
        <v/>
      </c>
      <c r="CF484" s="91" t="str">
        <f t="shared" si="4502"/>
        <v/>
      </c>
      <c r="CG484" s="91" t="str">
        <f t="shared" si="4503"/>
        <v/>
      </c>
      <c r="CH484" s="91" t="str">
        <f t="shared" si="4504"/>
        <v/>
      </c>
      <c r="CI484" s="91" t="str">
        <f t="shared" si="4505"/>
        <v>нет</v>
      </c>
      <c r="CJ484" s="63" t="e">
        <f>IF(LEN('Описание предлагаемого товара'!#REF!)&gt;0,'Описание предлагаемого товара'!#REF!,"")</f>
        <v>#REF!</v>
      </c>
      <c r="CK484" s="91" t="e">
        <f t="shared" ref="CK484:CL484" si="4671">IFERROR(REPLACE(CJ484,FIND(CHAR(10),CJ484,1),1,""),CJ484)</f>
        <v>#REF!</v>
      </c>
      <c r="CL484" s="91" t="e">
        <f t="shared" si="4671"/>
        <v>#REF!</v>
      </c>
      <c r="CM484" s="91" t="e">
        <f t="shared" si="4507"/>
        <v>#REF!</v>
      </c>
      <c r="CN484" s="91" t="e">
        <f t="shared" si="4508"/>
        <v>#REF!</v>
      </c>
      <c r="CO484" s="91" t="e">
        <f t="shared" si="4509"/>
        <v>#REF!</v>
      </c>
      <c r="CP484" s="90" t="e">
        <f>IF(AU484="Не указан реестровый номер (мера нац.режима Запрет)","",IF(CI484="нет","",IF(CU484="да","исключение(не смотрим баллы)",IFERROR(IF(CI484*1&gt;0,IFERROR(IF(VLOOKUP(CI484*1,Обработ.выгрузка_реестра_РФ!$A:$G,7,)=0,"Баллы не установлены",VLOOKUP(CI484*1,Обработ.выгрузка_реестра_РФ!$A:$G,7,)),IF(LEN(CI484)&gt;14,"","нет номера в реестре РФ")),""),IF(LEN(CI484)=0,"","Некорректный реестровый номер")))))</f>
        <v>#REF!</v>
      </c>
      <c r="CQ484" s="33" t="e">
        <f>IF(LEN(C484)&gt;0,IFERROR(IF(LEN(H484)&gt;0,IF(LEN(VLOOKUP(H484,'исключения(не_смотрим_баллы)'!$A:$C,1,))&gt;0,"да","нет"),"не введен ОКПД2"),"нет"),"")</f>
        <v>#REF!</v>
      </c>
      <c r="CR484" s="33" t="e">
        <f ca="1">IF(CQ484="да",IF(TODAY()&lt;VLOOKUP(H484,'исключения(не_смотрим_баллы)'!$A:$C,3,),"да","нет"),"")</f>
        <v>#REF!</v>
      </c>
      <c r="CS484" s="33" t="str">
        <f>IFERROR(IF(CQ484="да",IF(VLOOKUP(CI484*1,Обработ.выгрузка_реестра_РФ!$A:$G,2,)&lt;VLOOKUP(H484,'исключения(не_смотрим_баллы)'!$A:$C,2,),"да","нет"),""),"")</f>
        <v/>
      </c>
      <c r="CT484" s="24"/>
      <c r="CU484" s="33" t="e">
        <f t="shared" si="4521"/>
        <v>#REF!</v>
      </c>
      <c r="CV484" s="91" t="e">
        <f t="shared" si="4522"/>
        <v>#REF!</v>
      </c>
      <c r="CW484" s="27" t="e">
        <f t="shared" si="4523"/>
        <v>#REF!</v>
      </c>
      <c r="CX484" s="26" t="e">
        <f t="shared" si="4452"/>
        <v>#REF!</v>
      </c>
      <c r="CY484" s="64" t="e">
        <f>IF(LEN('Описание предлагаемого товара'!#REF!)&gt;0,'Описание предлагаемого товара'!#REF!,"")</f>
        <v>#REF!</v>
      </c>
      <c r="CZ484" s="95" t="e">
        <f t="shared" si="4510"/>
        <v>#REF!</v>
      </c>
      <c r="DA484" s="95" t="e">
        <f t="shared" ref="DA484" si="4672">IFERROR(REPLACE(CZ484,FIND(" ",CZ484,1),1,""),CZ484)</f>
        <v>#REF!</v>
      </c>
      <c r="DB484" s="95" t="e">
        <f t="shared" si="4454"/>
        <v>#REF!</v>
      </c>
      <c r="DC484" s="95" t="e">
        <f t="shared" ref="DC484:DD484" si="4673">IFERROR(REPLACE(DB484,FIND("г.",DB484,1),2,""),DB484)</f>
        <v>#REF!</v>
      </c>
      <c r="DD484" s="95" t="e">
        <f t="shared" si="4673"/>
        <v>#REF!</v>
      </c>
      <c r="DE484" s="95" t="e">
        <f t="shared" ref="DE484:DF484" si="4674">IFERROR(REPLACE(DD484,FIND("г",DD484,1),1,""),DD484)</f>
        <v>#REF!</v>
      </c>
      <c r="DF484" s="95" t="e">
        <f t="shared" si="4674"/>
        <v>#REF!</v>
      </c>
      <c r="DG484" s="95" t="e">
        <f t="shared" si="4527"/>
        <v>#REF!</v>
      </c>
      <c r="DH484" s="25" t="str">
        <f>IFERROR(VLOOKUP(CI484*1,Обработ.выгрузка_реестра_РФ!$A:$G,5,),"")</f>
        <v/>
      </c>
      <c r="DI484" s="27" t="str">
        <f t="shared" si="4537"/>
        <v/>
      </c>
      <c r="DJ484" s="27" t="str">
        <f t="shared" ca="1" si="4514"/>
        <v/>
      </c>
      <c r="DK484" s="63" t="e">
        <f>IF(LEN('Описание предлагаемого товара'!#REF!)&gt;0,'Описание предлагаемого товара'!#REF!,"")</f>
        <v>#REF!</v>
      </c>
      <c r="DL484" s="63" t="e">
        <f>IF(LEN('Описание предлагаемого товара'!#REF!)&gt;0,'Описание предлагаемого товара'!#REF!,"")</f>
        <v>#REF!</v>
      </c>
      <c r="DM484" s="32"/>
    </row>
    <row r="485" spans="1:117" ht="48.75" customHeight="1" x14ac:dyDescent="0.25">
      <c r="A485" s="61" t="e">
        <f>IF(LEN('Описание предлагаемого товара'!#REF!)&gt;0,'Описание предлагаемого товара'!#REF!,"")</f>
        <v>#REF!</v>
      </c>
      <c r="B485" s="65" t="e">
        <f>IF(LEN('Описание предлагаемого товара'!#REF!)&gt;0,'Описание предлагаемого товара'!#REF!,"")</f>
        <v>#REF!</v>
      </c>
      <c r="C485" s="61" t="e">
        <f>IF(LEN('Описание предлагаемого товара'!#REF!)&gt;0,'Описание предлагаемого товара'!#REF!,"")</f>
        <v>#REF!</v>
      </c>
      <c r="D485" s="61" t="e">
        <f>IF(LEN('Описание предлагаемого товара'!#REF!)&gt;0,'Описание предлагаемого товара'!#REF!,"")</f>
        <v>#REF!</v>
      </c>
      <c r="E485" s="61" t="e">
        <f>IF(LEN('Описание предлагаемого товара'!#REF!)&gt;0,'Описание предлагаемого товара'!#REF!,"")</f>
        <v>#REF!</v>
      </c>
      <c r="F485" s="61" t="e">
        <f>IF(LEN('Описание предлагаемого товара'!#REF!)&gt;0,'Описание предлагаемого товара'!#REF!,"")</f>
        <v>#REF!</v>
      </c>
      <c r="G485" s="61" t="e">
        <f>IF(LEN('Описание предлагаемого товара'!#REF!)&gt;0,'Описание предлагаемого товара'!#REF!,"")</f>
        <v>#REF!</v>
      </c>
      <c r="H485" s="61" t="e">
        <f>IF(LEN('Описание предлагаемого товара'!#REF!)&gt;0,'Описание предлагаемого товара'!#REF!,"")</f>
        <v>#REF!</v>
      </c>
      <c r="I485" s="61" t="e">
        <f>IF(LEN('Описание предлагаемого товара'!#REF!)&gt;0,'Описание предлагаемого товара'!#REF!,"")</f>
        <v>#REF!</v>
      </c>
      <c r="J485" s="38" t="str">
        <f>IFERROR(VLOOKUP(B485,SAP!$A:$E,5,),"")</f>
        <v/>
      </c>
      <c r="K485" s="40" t="str">
        <f t="shared" si="4457"/>
        <v/>
      </c>
      <c r="L485" s="61" t="e">
        <f>IF(LEN('Описание предлагаемого товара'!#REF!)&gt;0,IFERROR('Описание предлагаемого товара'!#REF!*1,""),"")</f>
        <v>#REF!</v>
      </c>
      <c r="M485" s="39" t="str">
        <f>IFERROR(VLOOKUP(B485,SAP!$A:$E,2,),"")</f>
        <v/>
      </c>
      <c r="N485" s="41" t="str">
        <f t="shared" si="4593"/>
        <v/>
      </c>
      <c r="O485" s="39" t="str">
        <f t="shared" si="4444"/>
        <v/>
      </c>
      <c r="P485" s="36" t="e">
        <f>IF(LEN('Описание предлагаемого товара'!#REF!)&gt;0,'Описание предлагаемого товара'!#REF!,"")</f>
        <v>#REF!</v>
      </c>
      <c r="Q48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85" s="37" t="e">
        <f>IF(LEN('Описание предлагаемого товара'!#REF!)&gt;0,'Описание предлагаемого товара'!#REF!,"")</f>
        <v>#REF!</v>
      </c>
      <c r="S485" s="37" t="e">
        <f>IF(LEN('Описание предлагаемого товара'!#REF!)&gt;0,'Описание предлагаемого товара'!#REF!,"")</f>
        <v>#REF!</v>
      </c>
      <c r="T48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85" s="23" t="str">
        <f>IFERROR(VLOOKUP(CI485*1,Обработ.выгрузка_реестра_РФ!$A:$G,6,),"")</f>
        <v/>
      </c>
      <c r="V485" s="61" t="e">
        <f>IF(LEN('Описание предлагаемого товара'!#REF!)&gt;0,'Описание предлагаемого товара'!#REF!,"")</f>
        <v>#REF!</v>
      </c>
      <c r="W485" s="62" t="e">
        <f>IF(LEN('Описание предлагаемого товара'!#REF!)&gt;0,'Описание предлагаемого товара'!#REF!,"")</f>
        <v>#REF!</v>
      </c>
      <c r="X485" s="91" t="e">
        <f t="shared" ref="X485:Y485" si="4675">IFERROR(REPLACE(W485,FIND(CHAR(10),W485,1),1," "),W485)</f>
        <v>#REF!</v>
      </c>
      <c r="Y485" s="91" t="e">
        <f t="shared" si="4675"/>
        <v>#REF!</v>
      </c>
      <c r="Z485" s="91" t="e">
        <f t="shared" si="4459"/>
        <v>#REF!</v>
      </c>
      <c r="AA485" s="91" t="e">
        <f t="shared" si="4460"/>
        <v>#REF!</v>
      </c>
      <c r="AB485" s="91" t="e">
        <f t="shared" si="4461"/>
        <v>#REF!</v>
      </c>
      <c r="AC485" s="91" t="e">
        <f t="shared" ref="AC485:AF485" si="4676">IFERROR(REPLACE(AB485,FIND("  ",AB485,1),2," "),AB485)</f>
        <v>#REF!</v>
      </c>
      <c r="AD485" s="91" t="e">
        <f t="shared" si="4676"/>
        <v>#REF!</v>
      </c>
      <c r="AE485" s="91" t="e">
        <f t="shared" si="4676"/>
        <v>#REF!</v>
      </c>
      <c r="AF485" s="91" t="e">
        <f t="shared" si="4676"/>
        <v>#REF!</v>
      </c>
      <c r="AG485" s="23" t="str">
        <f>IFERROR(VLOOKUP(CI485*1,Обработ.выгрузка_реестра_РФ!$A:$G,4,),"")</f>
        <v/>
      </c>
      <c r="AH485" s="91" t="str">
        <f t="shared" ref="AH485:AI485" si="4677">IFERROR(REPLACE(AG485,FIND("-",AG485,1),1,"*"),AG485)</f>
        <v/>
      </c>
      <c r="AI485" s="91" t="str">
        <f t="shared" si="4677"/>
        <v/>
      </c>
      <c r="AJ485" s="27" t="str">
        <f t="shared" si="4559"/>
        <v/>
      </c>
      <c r="AK485" s="63" t="e">
        <f>IF(LEN('Описание предлагаемого товара'!#REF!)&gt;0,'Описание предлагаемого товара'!#REF!,"")</f>
        <v>#REF!</v>
      </c>
      <c r="AL485" s="91" t="e">
        <f t="shared" ref="AL485:AM485" si="4678">IFERROR(REPLACE(AK485,FIND(CHAR(10),AK485,1),1,""),AK485)</f>
        <v>#REF!</v>
      </c>
      <c r="AM485" s="91" t="e">
        <f t="shared" si="4678"/>
        <v>#REF!</v>
      </c>
      <c r="AN485" s="91" t="e">
        <f t="shared" ref="AN485:AR485" si="4679">IFERROR(REPLACE(AM485,FIND(" ",AM485,1),1,""),AM485)</f>
        <v>#REF!</v>
      </c>
      <c r="AO485" s="91" t="e">
        <f t="shared" si="4679"/>
        <v>#REF!</v>
      </c>
      <c r="AP485" s="91" t="e">
        <f t="shared" si="4679"/>
        <v>#REF!</v>
      </c>
      <c r="AQ485" s="91" t="e">
        <f t="shared" si="4679"/>
        <v>#REF!</v>
      </c>
      <c r="AR485" s="91" t="e">
        <f t="shared" si="4679"/>
        <v>#REF!</v>
      </c>
      <c r="AS485" s="91" t="e">
        <f t="shared" si="4466"/>
        <v>#REF!</v>
      </c>
      <c r="AT485" s="91" t="e">
        <f t="shared" si="4467"/>
        <v>#REF!</v>
      </c>
      <c r="AU485" s="32" t="e">
        <f t="shared" si="4450"/>
        <v>#REF!</v>
      </c>
      <c r="AV485" s="93" t="e">
        <f>'Описание предлагаемого товара'!#REF!</f>
        <v>#REF!</v>
      </c>
      <c r="AW485" s="91" t="e">
        <f>MIN(SEARCH({0,1,2,3,4,5,6,7,8,9},AV485&amp; "0123456789"))</f>
        <v>#REF!</v>
      </c>
      <c r="AX485" s="91" t="str">
        <f t="shared" si="4468"/>
        <v/>
      </c>
      <c r="AY485" s="91" t="str">
        <f t="shared" si="4469"/>
        <v/>
      </c>
      <c r="AZ485" s="91" t="str">
        <f t="shared" si="4470"/>
        <v/>
      </c>
      <c r="BA485" s="91" t="str">
        <f t="shared" si="4471"/>
        <v/>
      </c>
      <c r="BB485" s="91" t="str">
        <f t="shared" si="4472"/>
        <v/>
      </c>
      <c r="BC485" s="91" t="str">
        <f t="shared" si="4473"/>
        <v/>
      </c>
      <c r="BD485" s="91" t="str">
        <f t="shared" si="4474"/>
        <v/>
      </c>
      <c r="BE485" s="91" t="str">
        <f t="shared" si="4475"/>
        <v/>
      </c>
      <c r="BF485" s="91" t="str">
        <f t="shared" si="4476"/>
        <v/>
      </c>
      <c r="BG485" s="91" t="str">
        <f t="shared" si="4477"/>
        <v/>
      </c>
      <c r="BH485" s="91" t="str">
        <f t="shared" si="4478"/>
        <v/>
      </c>
      <c r="BI485" s="91" t="str">
        <f t="shared" si="4479"/>
        <v/>
      </c>
      <c r="BJ485" s="91" t="str">
        <f t="shared" si="4480"/>
        <v/>
      </c>
      <c r="BK485" s="91" t="str">
        <f t="shared" si="4481"/>
        <v/>
      </c>
      <c r="BL485" s="91" t="str">
        <f t="shared" si="4482"/>
        <v/>
      </c>
      <c r="BM485" s="91" t="str">
        <f t="shared" si="4483"/>
        <v/>
      </c>
      <c r="BN485" s="91" t="str">
        <f t="shared" si="4484"/>
        <v/>
      </c>
      <c r="BO485" s="91" t="str">
        <f t="shared" si="4485"/>
        <v/>
      </c>
      <c r="BP485" s="91" t="str">
        <f t="shared" si="4486"/>
        <v/>
      </c>
      <c r="BQ485" s="91" t="str">
        <f t="shared" si="4487"/>
        <v/>
      </c>
      <c r="BR485" s="91" t="str">
        <f t="shared" si="4488"/>
        <v/>
      </c>
      <c r="BS485" s="91" t="str">
        <f t="shared" si="4489"/>
        <v/>
      </c>
      <c r="BT485" s="91" t="str">
        <f t="shared" si="4490"/>
        <v/>
      </c>
      <c r="BU485" s="91" t="str">
        <f t="shared" si="4491"/>
        <v/>
      </c>
      <c r="BV485" s="91" t="str">
        <f t="shared" si="4492"/>
        <v/>
      </c>
      <c r="BW485" s="91" t="str">
        <f t="shared" si="4493"/>
        <v/>
      </c>
      <c r="BX485" s="91" t="str">
        <f t="shared" si="4494"/>
        <v/>
      </c>
      <c r="BY485" s="91" t="str">
        <f t="shared" si="4495"/>
        <v/>
      </c>
      <c r="BZ485" s="91" t="str">
        <f t="shared" si="4496"/>
        <v/>
      </c>
      <c r="CA485" s="91" t="str">
        <f t="shared" si="4497"/>
        <v/>
      </c>
      <c r="CB485" s="91" t="str">
        <f t="shared" si="4498"/>
        <v/>
      </c>
      <c r="CC485" s="91" t="str">
        <f t="shared" si="4499"/>
        <v/>
      </c>
      <c r="CD485" s="91" t="str">
        <f t="shared" si="4500"/>
        <v/>
      </c>
      <c r="CE485" s="91" t="str">
        <f t="shared" si="4501"/>
        <v/>
      </c>
      <c r="CF485" s="91" t="str">
        <f t="shared" si="4502"/>
        <v/>
      </c>
      <c r="CG485" s="91" t="str">
        <f t="shared" si="4503"/>
        <v/>
      </c>
      <c r="CH485" s="91" t="str">
        <f t="shared" si="4504"/>
        <v/>
      </c>
      <c r="CI485" s="91" t="str">
        <f t="shared" si="4505"/>
        <v>нет</v>
      </c>
      <c r="CJ485" s="63" t="e">
        <f>IF(LEN('Описание предлагаемого товара'!#REF!)&gt;0,'Описание предлагаемого товара'!#REF!,"")</f>
        <v>#REF!</v>
      </c>
      <c r="CK485" s="91" t="e">
        <f t="shared" ref="CK485:CL485" si="4680">IFERROR(REPLACE(CJ485,FIND(CHAR(10),CJ485,1),1,""),CJ485)</f>
        <v>#REF!</v>
      </c>
      <c r="CL485" s="91" t="e">
        <f t="shared" si="4680"/>
        <v>#REF!</v>
      </c>
      <c r="CM485" s="91" t="e">
        <f t="shared" si="4507"/>
        <v>#REF!</v>
      </c>
      <c r="CN485" s="91" t="e">
        <f t="shared" si="4508"/>
        <v>#REF!</v>
      </c>
      <c r="CO485" s="91" t="e">
        <f t="shared" si="4509"/>
        <v>#REF!</v>
      </c>
      <c r="CP485" s="90" t="e">
        <f>IF(AU485="Не указан реестровый номер (мера нац.режима Запрет)","",IF(CI485="нет","",IF(CU485="да","исключение(не смотрим баллы)",IFERROR(IF(CI485*1&gt;0,IFERROR(IF(VLOOKUP(CI485*1,Обработ.выгрузка_реестра_РФ!$A:$G,7,)=0,"Баллы не установлены",VLOOKUP(CI485*1,Обработ.выгрузка_реестра_РФ!$A:$G,7,)),IF(LEN(CI485)&gt;14,"","нет номера в реестре РФ")),""),IF(LEN(CI485)=0,"","Некорректный реестровый номер")))))</f>
        <v>#REF!</v>
      </c>
      <c r="CQ485" s="33" t="e">
        <f>IF(LEN(C485)&gt;0,IFERROR(IF(LEN(H485)&gt;0,IF(LEN(VLOOKUP(H485,'исключения(не_смотрим_баллы)'!$A:$C,1,))&gt;0,"да","нет"),"не введен ОКПД2"),"нет"),"")</f>
        <v>#REF!</v>
      </c>
      <c r="CR485" s="33" t="e">
        <f ca="1">IF(CQ485="да",IF(TODAY()&lt;VLOOKUP(H485,'исключения(не_смотрим_баллы)'!$A:$C,3,),"да","нет"),"")</f>
        <v>#REF!</v>
      </c>
      <c r="CS485" s="33" t="str">
        <f>IFERROR(IF(CQ485="да",IF(VLOOKUP(CI485*1,Обработ.выгрузка_реестра_РФ!$A:$G,2,)&lt;VLOOKUP(H485,'исключения(не_смотрим_баллы)'!$A:$C,2,),"да","нет"),""),"")</f>
        <v/>
      </c>
      <c r="CT485" s="24"/>
      <c r="CU485" s="33" t="e">
        <f t="shared" si="4521"/>
        <v>#REF!</v>
      </c>
      <c r="CV485" s="91" t="e">
        <f t="shared" si="4522"/>
        <v>#REF!</v>
      </c>
      <c r="CW485" s="27" t="e">
        <f t="shared" si="4523"/>
        <v>#REF!</v>
      </c>
      <c r="CX485" s="26" t="e">
        <f t="shared" si="4452"/>
        <v>#REF!</v>
      </c>
      <c r="CY485" s="64" t="e">
        <f>IF(LEN('Описание предлагаемого товара'!#REF!)&gt;0,'Описание предлагаемого товара'!#REF!,"")</f>
        <v>#REF!</v>
      </c>
      <c r="CZ485" s="95" t="e">
        <f t="shared" si="4510"/>
        <v>#REF!</v>
      </c>
      <c r="DA485" s="95" t="e">
        <f t="shared" ref="DA485" si="4681">IFERROR(REPLACE(CZ485,FIND(" ",CZ485,1),1,""),CZ485)</f>
        <v>#REF!</v>
      </c>
      <c r="DB485" s="95" t="e">
        <f t="shared" si="4454"/>
        <v>#REF!</v>
      </c>
      <c r="DC485" s="95" t="e">
        <f t="shared" ref="DC485:DD485" si="4682">IFERROR(REPLACE(DB485,FIND("г.",DB485,1),2,""),DB485)</f>
        <v>#REF!</v>
      </c>
      <c r="DD485" s="95" t="e">
        <f t="shared" si="4682"/>
        <v>#REF!</v>
      </c>
      <c r="DE485" s="95" t="e">
        <f t="shared" ref="DE485:DF485" si="4683">IFERROR(REPLACE(DD485,FIND("г",DD485,1),1,""),DD485)</f>
        <v>#REF!</v>
      </c>
      <c r="DF485" s="95" t="e">
        <f t="shared" si="4683"/>
        <v>#REF!</v>
      </c>
      <c r="DG485" s="95" t="e">
        <f t="shared" si="4527"/>
        <v>#REF!</v>
      </c>
      <c r="DH485" s="25" t="str">
        <f>IFERROR(VLOOKUP(CI485*1,Обработ.выгрузка_реестра_РФ!$A:$G,5,),"")</f>
        <v/>
      </c>
      <c r="DI485" s="27" t="str">
        <f t="shared" si="4537"/>
        <v/>
      </c>
      <c r="DJ485" s="27" t="str">
        <f t="shared" ca="1" si="4514"/>
        <v/>
      </c>
      <c r="DK485" s="63" t="e">
        <f>IF(LEN('Описание предлагаемого товара'!#REF!)&gt;0,'Описание предлагаемого товара'!#REF!,"")</f>
        <v>#REF!</v>
      </c>
      <c r="DL485" s="63" t="e">
        <f>IF(LEN('Описание предлагаемого товара'!#REF!)&gt;0,'Описание предлагаемого товара'!#REF!,"")</f>
        <v>#REF!</v>
      </c>
      <c r="DM485" s="32"/>
    </row>
    <row r="486" spans="1:117" ht="48.75" customHeight="1" x14ac:dyDescent="0.25">
      <c r="A486" s="61" t="e">
        <f>IF(LEN('Описание предлагаемого товара'!#REF!)&gt;0,'Описание предлагаемого товара'!#REF!,"")</f>
        <v>#REF!</v>
      </c>
      <c r="B486" s="65" t="e">
        <f>IF(LEN('Описание предлагаемого товара'!#REF!)&gt;0,'Описание предлагаемого товара'!#REF!,"")</f>
        <v>#REF!</v>
      </c>
      <c r="C486" s="61" t="e">
        <f>IF(LEN('Описание предлагаемого товара'!#REF!)&gt;0,'Описание предлагаемого товара'!#REF!,"")</f>
        <v>#REF!</v>
      </c>
      <c r="D486" s="61" t="e">
        <f>IF(LEN('Описание предлагаемого товара'!#REF!)&gt;0,'Описание предлагаемого товара'!#REF!,"")</f>
        <v>#REF!</v>
      </c>
      <c r="E486" s="61" t="e">
        <f>IF(LEN('Описание предлагаемого товара'!#REF!)&gt;0,'Описание предлагаемого товара'!#REF!,"")</f>
        <v>#REF!</v>
      </c>
      <c r="F486" s="61" t="e">
        <f>IF(LEN('Описание предлагаемого товара'!#REF!)&gt;0,'Описание предлагаемого товара'!#REF!,"")</f>
        <v>#REF!</v>
      </c>
      <c r="G486" s="61" t="e">
        <f>IF(LEN('Описание предлагаемого товара'!#REF!)&gt;0,'Описание предлагаемого товара'!#REF!,"")</f>
        <v>#REF!</v>
      </c>
      <c r="H486" s="61" t="e">
        <f>IF(LEN('Описание предлагаемого товара'!#REF!)&gt;0,'Описание предлагаемого товара'!#REF!,"")</f>
        <v>#REF!</v>
      </c>
      <c r="I486" s="61" t="e">
        <f>IF(LEN('Описание предлагаемого товара'!#REF!)&gt;0,'Описание предлагаемого товара'!#REF!,"")</f>
        <v>#REF!</v>
      </c>
      <c r="J486" s="38" t="str">
        <f>IFERROR(VLOOKUP(B486,SAP!$A:$E,5,),"")</f>
        <v/>
      </c>
      <c r="K486" s="40" t="str">
        <f t="shared" si="4457"/>
        <v/>
      </c>
      <c r="L486" s="61" t="e">
        <f>IF(LEN('Описание предлагаемого товара'!#REF!)&gt;0,IFERROR('Описание предлагаемого товара'!#REF!*1,""),"")</f>
        <v>#REF!</v>
      </c>
      <c r="M486" s="39" t="str">
        <f>IFERROR(VLOOKUP(B486,SAP!$A:$E,2,),"")</f>
        <v/>
      </c>
      <c r="N486" s="41" t="str">
        <f t="shared" si="4593"/>
        <v/>
      </c>
      <c r="O486" s="39" t="str">
        <f t="shared" si="4444"/>
        <v/>
      </c>
      <c r="P486" s="36" t="e">
        <f>IF(LEN('Описание предлагаемого товара'!#REF!)&gt;0,'Описание предлагаемого товара'!#REF!,"")</f>
        <v>#REF!</v>
      </c>
      <c r="Q48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86" s="37" t="e">
        <f>IF(LEN('Описание предлагаемого товара'!#REF!)&gt;0,'Описание предлагаемого товара'!#REF!,"")</f>
        <v>#REF!</v>
      </c>
      <c r="S486" s="37" t="e">
        <f>IF(LEN('Описание предлагаемого товара'!#REF!)&gt;0,'Описание предлагаемого товара'!#REF!,"")</f>
        <v>#REF!</v>
      </c>
      <c r="T48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86" s="23" t="str">
        <f>IFERROR(VLOOKUP(CI486*1,Обработ.выгрузка_реестра_РФ!$A:$G,6,),"")</f>
        <v/>
      </c>
      <c r="V486" s="61" t="e">
        <f>IF(LEN('Описание предлагаемого товара'!#REF!)&gt;0,'Описание предлагаемого товара'!#REF!,"")</f>
        <v>#REF!</v>
      </c>
      <c r="W486" s="62" t="e">
        <f>IF(LEN('Описание предлагаемого товара'!#REF!)&gt;0,'Описание предлагаемого товара'!#REF!,"")</f>
        <v>#REF!</v>
      </c>
      <c r="X486" s="91" t="e">
        <f t="shared" ref="X486:Y486" si="4684">IFERROR(REPLACE(W486,FIND(CHAR(10),W486,1),1," "),W486)</f>
        <v>#REF!</v>
      </c>
      <c r="Y486" s="91" t="e">
        <f t="shared" si="4684"/>
        <v>#REF!</v>
      </c>
      <c r="Z486" s="91" t="e">
        <f t="shared" si="4459"/>
        <v>#REF!</v>
      </c>
      <c r="AA486" s="91" t="e">
        <f t="shared" si="4460"/>
        <v>#REF!</v>
      </c>
      <c r="AB486" s="91" t="e">
        <f t="shared" si="4461"/>
        <v>#REF!</v>
      </c>
      <c r="AC486" s="91" t="e">
        <f t="shared" ref="AC486:AF486" si="4685">IFERROR(REPLACE(AB486,FIND("  ",AB486,1),2," "),AB486)</f>
        <v>#REF!</v>
      </c>
      <c r="AD486" s="91" t="e">
        <f t="shared" si="4685"/>
        <v>#REF!</v>
      </c>
      <c r="AE486" s="91" t="e">
        <f t="shared" si="4685"/>
        <v>#REF!</v>
      </c>
      <c r="AF486" s="91" t="e">
        <f t="shared" si="4685"/>
        <v>#REF!</v>
      </c>
      <c r="AG486" s="23" t="str">
        <f>IFERROR(VLOOKUP(CI486*1,Обработ.выгрузка_реестра_РФ!$A:$G,4,),"")</f>
        <v/>
      </c>
      <c r="AH486" s="91" t="str">
        <f t="shared" ref="AH486:AI486" si="4686">IFERROR(REPLACE(AG486,FIND("-",AG486,1),1,"*"),AG486)</f>
        <v/>
      </c>
      <c r="AI486" s="91" t="str">
        <f t="shared" si="4686"/>
        <v/>
      </c>
      <c r="AJ486" s="27" t="str">
        <f t="shared" si="4559"/>
        <v/>
      </c>
      <c r="AK486" s="63" t="e">
        <f>IF(LEN('Описание предлагаемого товара'!#REF!)&gt;0,'Описание предлагаемого товара'!#REF!,"")</f>
        <v>#REF!</v>
      </c>
      <c r="AL486" s="91" t="e">
        <f t="shared" ref="AL486:AM486" si="4687">IFERROR(REPLACE(AK486,FIND(CHAR(10),AK486,1),1,""),AK486)</f>
        <v>#REF!</v>
      </c>
      <c r="AM486" s="91" t="e">
        <f t="shared" si="4687"/>
        <v>#REF!</v>
      </c>
      <c r="AN486" s="91" t="e">
        <f t="shared" ref="AN486:AR486" si="4688">IFERROR(REPLACE(AM486,FIND(" ",AM486,1),1,""),AM486)</f>
        <v>#REF!</v>
      </c>
      <c r="AO486" s="91" t="e">
        <f t="shared" si="4688"/>
        <v>#REF!</v>
      </c>
      <c r="AP486" s="91" t="e">
        <f t="shared" si="4688"/>
        <v>#REF!</v>
      </c>
      <c r="AQ486" s="91" t="e">
        <f t="shared" si="4688"/>
        <v>#REF!</v>
      </c>
      <c r="AR486" s="91" t="e">
        <f t="shared" si="4688"/>
        <v>#REF!</v>
      </c>
      <c r="AS486" s="91" t="e">
        <f t="shared" si="4466"/>
        <v>#REF!</v>
      </c>
      <c r="AT486" s="91" t="e">
        <f t="shared" si="4467"/>
        <v>#REF!</v>
      </c>
      <c r="AU486" s="32" t="e">
        <f t="shared" si="4450"/>
        <v>#REF!</v>
      </c>
      <c r="AV486" s="93" t="e">
        <f>'Описание предлагаемого товара'!#REF!</f>
        <v>#REF!</v>
      </c>
      <c r="AW486" s="91" t="e">
        <f>MIN(SEARCH({0,1,2,3,4,5,6,7,8,9},AV486&amp; "0123456789"))</f>
        <v>#REF!</v>
      </c>
      <c r="AX486" s="91" t="str">
        <f t="shared" si="4468"/>
        <v/>
      </c>
      <c r="AY486" s="91" t="str">
        <f t="shared" si="4469"/>
        <v/>
      </c>
      <c r="AZ486" s="91" t="str">
        <f t="shared" si="4470"/>
        <v/>
      </c>
      <c r="BA486" s="91" t="str">
        <f t="shared" si="4471"/>
        <v/>
      </c>
      <c r="BB486" s="91" t="str">
        <f t="shared" si="4472"/>
        <v/>
      </c>
      <c r="BC486" s="91" t="str">
        <f t="shared" si="4473"/>
        <v/>
      </c>
      <c r="BD486" s="91" t="str">
        <f t="shared" si="4474"/>
        <v/>
      </c>
      <c r="BE486" s="91" t="str">
        <f t="shared" si="4475"/>
        <v/>
      </c>
      <c r="BF486" s="91" t="str">
        <f t="shared" si="4476"/>
        <v/>
      </c>
      <c r="BG486" s="91" t="str">
        <f t="shared" si="4477"/>
        <v/>
      </c>
      <c r="BH486" s="91" t="str">
        <f t="shared" si="4478"/>
        <v/>
      </c>
      <c r="BI486" s="91" t="str">
        <f t="shared" si="4479"/>
        <v/>
      </c>
      <c r="BJ486" s="91" t="str">
        <f t="shared" si="4480"/>
        <v/>
      </c>
      <c r="BK486" s="91" t="str">
        <f t="shared" si="4481"/>
        <v/>
      </c>
      <c r="BL486" s="91" t="str">
        <f t="shared" si="4482"/>
        <v/>
      </c>
      <c r="BM486" s="91" t="str">
        <f t="shared" si="4483"/>
        <v/>
      </c>
      <c r="BN486" s="91" t="str">
        <f t="shared" si="4484"/>
        <v/>
      </c>
      <c r="BO486" s="91" t="str">
        <f t="shared" si="4485"/>
        <v/>
      </c>
      <c r="BP486" s="91" t="str">
        <f t="shared" si="4486"/>
        <v/>
      </c>
      <c r="BQ486" s="91" t="str">
        <f t="shared" si="4487"/>
        <v/>
      </c>
      <c r="BR486" s="91" t="str">
        <f t="shared" si="4488"/>
        <v/>
      </c>
      <c r="BS486" s="91" t="str">
        <f t="shared" si="4489"/>
        <v/>
      </c>
      <c r="BT486" s="91" t="str">
        <f t="shared" si="4490"/>
        <v/>
      </c>
      <c r="BU486" s="91" t="str">
        <f t="shared" si="4491"/>
        <v/>
      </c>
      <c r="BV486" s="91" t="str">
        <f t="shared" si="4492"/>
        <v/>
      </c>
      <c r="BW486" s="91" t="str">
        <f t="shared" si="4493"/>
        <v/>
      </c>
      <c r="BX486" s="91" t="str">
        <f t="shared" si="4494"/>
        <v/>
      </c>
      <c r="BY486" s="91" t="str">
        <f t="shared" si="4495"/>
        <v/>
      </c>
      <c r="BZ486" s="91" t="str">
        <f t="shared" si="4496"/>
        <v/>
      </c>
      <c r="CA486" s="91" t="str">
        <f t="shared" si="4497"/>
        <v/>
      </c>
      <c r="CB486" s="91" t="str">
        <f t="shared" si="4498"/>
        <v/>
      </c>
      <c r="CC486" s="91" t="str">
        <f t="shared" si="4499"/>
        <v/>
      </c>
      <c r="CD486" s="91" t="str">
        <f t="shared" si="4500"/>
        <v/>
      </c>
      <c r="CE486" s="91" t="str">
        <f t="shared" si="4501"/>
        <v/>
      </c>
      <c r="CF486" s="91" t="str">
        <f t="shared" si="4502"/>
        <v/>
      </c>
      <c r="CG486" s="91" t="str">
        <f t="shared" si="4503"/>
        <v/>
      </c>
      <c r="CH486" s="91" t="str">
        <f t="shared" si="4504"/>
        <v/>
      </c>
      <c r="CI486" s="91" t="str">
        <f t="shared" si="4505"/>
        <v>нет</v>
      </c>
      <c r="CJ486" s="63" t="e">
        <f>IF(LEN('Описание предлагаемого товара'!#REF!)&gt;0,'Описание предлагаемого товара'!#REF!,"")</f>
        <v>#REF!</v>
      </c>
      <c r="CK486" s="91" t="e">
        <f t="shared" ref="CK486:CL486" si="4689">IFERROR(REPLACE(CJ486,FIND(CHAR(10),CJ486,1),1,""),CJ486)</f>
        <v>#REF!</v>
      </c>
      <c r="CL486" s="91" t="e">
        <f t="shared" si="4689"/>
        <v>#REF!</v>
      </c>
      <c r="CM486" s="91" t="e">
        <f t="shared" si="4507"/>
        <v>#REF!</v>
      </c>
      <c r="CN486" s="91" t="e">
        <f t="shared" si="4508"/>
        <v>#REF!</v>
      </c>
      <c r="CO486" s="91" t="e">
        <f t="shared" si="4509"/>
        <v>#REF!</v>
      </c>
      <c r="CP486" s="90" t="e">
        <f>IF(AU486="Не указан реестровый номер (мера нац.режима Запрет)","",IF(CI486="нет","",IF(CU486="да","исключение(не смотрим баллы)",IFERROR(IF(CI486*1&gt;0,IFERROR(IF(VLOOKUP(CI486*1,Обработ.выгрузка_реестра_РФ!$A:$G,7,)=0,"Баллы не установлены",VLOOKUP(CI486*1,Обработ.выгрузка_реестра_РФ!$A:$G,7,)),IF(LEN(CI486)&gt;14,"","нет номера в реестре РФ")),""),IF(LEN(CI486)=0,"","Некорректный реестровый номер")))))</f>
        <v>#REF!</v>
      </c>
      <c r="CQ486" s="33" t="e">
        <f>IF(LEN(C486)&gt;0,IFERROR(IF(LEN(H486)&gt;0,IF(LEN(VLOOKUP(H486,'исключения(не_смотрим_баллы)'!$A:$C,1,))&gt;0,"да","нет"),"не введен ОКПД2"),"нет"),"")</f>
        <v>#REF!</v>
      </c>
      <c r="CR486" s="33" t="e">
        <f ca="1">IF(CQ486="да",IF(TODAY()&lt;VLOOKUP(H486,'исключения(не_смотрим_баллы)'!$A:$C,3,),"да","нет"),"")</f>
        <v>#REF!</v>
      </c>
      <c r="CS486" s="33" t="str">
        <f>IFERROR(IF(CQ486="да",IF(VLOOKUP(CI486*1,Обработ.выгрузка_реестра_РФ!$A:$G,2,)&lt;VLOOKUP(H486,'исключения(не_смотрим_баллы)'!$A:$C,2,),"да","нет"),""),"")</f>
        <v/>
      </c>
      <c r="CT486" s="24"/>
      <c r="CU486" s="33" t="e">
        <f t="shared" si="4521"/>
        <v>#REF!</v>
      </c>
      <c r="CV486" s="91" t="e">
        <f t="shared" si="4522"/>
        <v>#REF!</v>
      </c>
      <c r="CW486" s="27" t="e">
        <f t="shared" si="4523"/>
        <v>#REF!</v>
      </c>
      <c r="CX486" s="26" t="e">
        <f t="shared" si="4452"/>
        <v>#REF!</v>
      </c>
      <c r="CY486" s="64" t="e">
        <f>IF(LEN('Описание предлагаемого товара'!#REF!)&gt;0,'Описание предлагаемого товара'!#REF!,"")</f>
        <v>#REF!</v>
      </c>
      <c r="CZ486" s="95" t="e">
        <f t="shared" si="4510"/>
        <v>#REF!</v>
      </c>
      <c r="DA486" s="95" t="e">
        <f t="shared" ref="DA486" si="4690">IFERROR(REPLACE(CZ486,FIND(" ",CZ486,1),1,""),CZ486)</f>
        <v>#REF!</v>
      </c>
      <c r="DB486" s="95" t="e">
        <f t="shared" si="4454"/>
        <v>#REF!</v>
      </c>
      <c r="DC486" s="95" t="e">
        <f t="shared" ref="DC486:DD486" si="4691">IFERROR(REPLACE(DB486,FIND("г.",DB486,1),2,""),DB486)</f>
        <v>#REF!</v>
      </c>
      <c r="DD486" s="95" t="e">
        <f t="shared" si="4691"/>
        <v>#REF!</v>
      </c>
      <c r="DE486" s="95" t="e">
        <f t="shared" ref="DE486:DF486" si="4692">IFERROR(REPLACE(DD486,FIND("г",DD486,1),1,""),DD486)</f>
        <v>#REF!</v>
      </c>
      <c r="DF486" s="95" t="e">
        <f t="shared" si="4692"/>
        <v>#REF!</v>
      </c>
      <c r="DG486" s="95" t="e">
        <f t="shared" si="4527"/>
        <v>#REF!</v>
      </c>
      <c r="DH486" s="25" t="str">
        <f>IFERROR(VLOOKUP(CI486*1,Обработ.выгрузка_реестра_РФ!$A:$G,5,),"")</f>
        <v/>
      </c>
      <c r="DI486" s="27" t="str">
        <f t="shared" si="4537"/>
        <v/>
      </c>
      <c r="DJ486" s="27" t="str">
        <f t="shared" ca="1" si="4514"/>
        <v/>
      </c>
      <c r="DK486" s="63" t="e">
        <f>IF(LEN('Описание предлагаемого товара'!#REF!)&gt;0,'Описание предлагаемого товара'!#REF!,"")</f>
        <v>#REF!</v>
      </c>
      <c r="DL486" s="63" t="e">
        <f>IF(LEN('Описание предлагаемого товара'!#REF!)&gt;0,'Описание предлагаемого товара'!#REF!,"")</f>
        <v>#REF!</v>
      </c>
      <c r="DM486" s="32"/>
    </row>
    <row r="487" spans="1:117" ht="48.75" customHeight="1" x14ac:dyDescent="0.25">
      <c r="A487" s="61" t="e">
        <f>IF(LEN('Описание предлагаемого товара'!#REF!)&gt;0,'Описание предлагаемого товара'!#REF!,"")</f>
        <v>#REF!</v>
      </c>
      <c r="B487" s="65" t="e">
        <f>IF(LEN('Описание предлагаемого товара'!#REF!)&gt;0,'Описание предлагаемого товара'!#REF!,"")</f>
        <v>#REF!</v>
      </c>
      <c r="C487" s="61" t="e">
        <f>IF(LEN('Описание предлагаемого товара'!#REF!)&gt;0,'Описание предлагаемого товара'!#REF!,"")</f>
        <v>#REF!</v>
      </c>
      <c r="D487" s="61" t="e">
        <f>IF(LEN('Описание предлагаемого товара'!#REF!)&gt;0,'Описание предлагаемого товара'!#REF!,"")</f>
        <v>#REF!</v>
      </c>
      <c r="E487" s="61" t="e">
        <f>IF(LEN('Описание предлагаемого товара'!#REF!)&gt;0,'Описание предлагаемого товара'!#REF!,"")</f>
        <v>#REF!</v>
      </c>
      <c r="F487" s="61" t="e">
        <f>IF(LEN('Описание предлагаемого товара'!#REF!)&gt;0,'Описание предлагаемого товара'!#REF!,"")</f>
        <v>#REF!</v>
      </c>
      <c r="G487" s="61" t="e">
        <f>IF(LEN('Описание предлагаемого товара'!#REF!)&gt;0,'Описание предлагаемого товара'!#REF!,"")</f>
        <v>#REF!</v>
      </c>
      <c r="H487" s="61" t="e">
        <f>IF(LEN('Описание предлагаемого товара'!#REF!)&gt;0,'Описание предлагаемого товара'!#REF!,"")</f>
        <v>#REF!</v>
      </c>
      <c r="I487" s="61" t="e">
        <f>IF(LEN('Описание предлагаемого товара'!#REF!)&gt;0,'Описание предлагаемого товара'!#REF!,"")</f>
        <v>#REF!</v>
      </c>
      <c r="J487" s="38" t="str">
        <f>IFERROR(VLOOKUP(B487,SAP!$A:$E,5,),"")</f>
        <v/>
      </c>
      <c r="K487" s="40" t="str">
        <f t="shared" si="4457"/>
        <v/>
      </c>
      <c r="L487" s="61" t="e">
        <f>IF(LEN('Описание предлагаемого товара'!#REF!)&gt;0,IFERROR('Описание предлагаемого товара'!#REF!*1,""),"")</f>
        <v>#REF!</v>
      </c>
      <c r="M487" s="39" t="str">
        <f>IFERROR(VLOOKUP(B487,SAP!$A:$E,2,),"")</f>
        <v/>
      </c>
      <c r="N487" s="41" t="str">
        <f t="shared" si="4593"/>
        <v/>
      </c>
      <c r="O487" s="39" t="str">
        <f t="shared" si="4444"/>
        <v/>
      </c>
      <c r="P487" s="36" t="e">
        <f>IF(LEN('Описание предлагаемого товара'!#REF!)&gt;0,'Описание предлагаемого товара'!#REF!,"")</f>
        <v>#REF!</v>
      </c>
      <c r="Q48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87" s="37" t="e">
        <f>IF(LEN('Описание предлагаемого товара'!#REF!)&gt;0,'Описание предлагаемого товара'!#REF!,"")</f>
        <v>#REF!</v>
      </c>
      <c r="S487" s="37" t="e">
        <f>IF(LEN('Описание предлагаемого товара'!#REF!)&gt;0,'Описание предлагаемого товара'!#REF!,"")</f>
        <v>#REF!</v>
      </c>
      <c r="T48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87" s="23" t="str">
        <f>IFERROR(VLOOKUP(CI487*1,Обработ.выгрузка_реестра_РФ!$A:$G,6,),"")</f>
        <v/>
      </c>
      <c r="V487" s="61" t="e">
        <f>IF(LEN('Описание предлагаемого товара'!#REF!)&gt;0,'Описание предлагаемого товара'!#REF!,"")</f>
        <v>#REF!</v>
      </c>
      <c r="W487" s="62" t="e">
        <f>IF(LEN('Описание предлагаемого товара'!#REF!)&gt;0,'Описание предлагаемого товара'!#REF!,"")</f>
        <v>#REF!</v>
      </c>
      <c r="X487" s="91" t="e">
        <f t="shared" ref="X487:Y487" si="4693">IFERROR(REPLACE(W487,FIND(CHAR(10),W487,1),1," "),W487)</f>
        <v>#REF!</v>
      </c>
      <c r="Y487" s="91" t="e">
        <f t="shared" si="4693"/>
        <v>#REF!</v>
      </c>
      <c r="Z487" s="91" t="e">
        <f t="shared" si="4459"/>
        <v>#REF!</v>
      </c>
      <c r="AA487" s="91" t="e">
        <f t="shared" si="4460"/>
        <v>#REF!</v>
      </c>
      <c r="AB487" s="91" t="e">
        <f t="shared" si="4461"/>
        <v>#REF!</v>
      </c>
      <c r="AC487" s="91" t="e">
        <f t="shared" ref="AC487:AF487" si="4694">IFERROR(REPLACE(AB487,FIND("  ",AB487,1),2," "),AB487)</f>
        <v>#REF!</v>
      </c>
      <c r="AD487" s="91" t="e">
        <f t="shared" si="4694"/>
        <v>#REF!</v>
      </c>
      <c r="AE487" s="91" t="e">
        <f t="shared" si="4694"/>
        <v>#REF!</v>
      </c>
      <c r="AF487" s="91" t="e">
        <f t="shared" si="4694"/>
        <v>#REF!</v>
      </c>
      <c r="AG487" s="23" t="str">
        <f>IFERROR(VLOOKUP(CI487*1,Обработ.выгрузка_реестра_РФ!$A:$G,4,),"")</f>
        <v/>
      </c>
      <c r="AH487" s="91" t="str">
        <f t="shared" ref="AH487:AI487" si="4695">IFERROR(REPLACE(AG487,FIND("-",AG487,1),1,"*"),AG487)</f>
        <v/>
      </c>
      <c r="AI487" s="91" t="str">
        <f t="shared" si="4695"/>
        <v/>
      </c>
      <c r="AJ487" s="27" t="str">
        <f t="shared" si="4559"/>
        <v/>
      </c>
      <c r="AK487" s="63" t="e">
        <f>IF(LEN('Описание предлагаемого товара'!#REF!)&gt;0,'Описание предлагаемого товара'!#REF!,"")</f>
        <v>#REF!</v>
      </c>
      <c r="AL487" s="91" t="e">
        <f t="shared" ref="AL487:AM487" si="4696">IFERROR(REPLACE(AK487,FIND(CHAR(10),AK487,1),1,""),AK487)</f>
        <v>#REF!</v>
      </c>
      <c r="AM487" s="91" t="e">
        <f t="shared" si="4696"/>
        <v>#REF!</v>
      </c>
      <c r="AN487" s="91" t="e">
        <f t="shared" ref="AN487:AR487" si="4697">IFERROR(REPLACE(AM487,FIND(" ",AM487,1),1,""),AM487)</f>
        <v>#REF!</v>
      </c>
      <c r="AO487" s="91" t="e">
        <f t="shared" si="4697"/>
        <v>#REF!</v>
      </c>
      <c r="AP487" s="91" t="e">
        <f t="shared" si="4697"/>
        <v>#REF!</v>
      </c>
      <c r="AQ487" s="91" t="e">
        <f t="shared" si="4697"/>
        <v>#REF!</v>
      </c>
      <c r="AR487" s="91" t="e">
        <f t="shared" si="4697"/>
        <v>#REF!</v>
      </c>
      <c r="AS487" s="91" t="e">
        <f t="shared" si="4466"/>
        <v>#REF!</v>
      </c>
      <c r="AT487" s="91" t="e">
        <f t="shared" si="4467"/>
        <v>#REF!</v>
      </c>
      <c r="AU487" s="32" t="e">
        <f t="shared" si="4450"/>
        <v>#REF!</v>
      </c>
      <c r="AV487" s="93" t="e">
        <f>'Описание предлагаемого товара'!#REF!</f>
        <v>#REF!</v>
      </c>
      <c r="AW487" s="91" t="e">
        <f>MIN(SEARCH({0,1,2,3,4,5,6,7,8,9},AV487&amp; "0123456789"))</f>
        <v>#REF!</v>
      </c>
      <c r="AX487" s="91" t="str">
        <f t="shared" si="4468"/>
        <v/>
      </c>
      <c r="AY487" s="91" t="str">
        <f t="shared" si="4469"/>
        <v/>
      </c>
      <c r="AZ487" s="91" t="str">
        <f t="shared" si="4470"/>
        <v/>
      </c>
      <c r="BA487" s="91" t="str">
        <f t="shared" si="4471"/>
        <v/>
      </c>
      <c r="BB487" s="91" t="str">
        <f t="shared" si="4472"/>
        <v/>
      </c>
      <c r="BC487" s="91" t="str">
        <f t="shared" si="4473"/>
        <v/>
      </c>
      <c r="BD487" s="91" t="str">
        <f t="shared" si="4474"/>
        <v/>
      </c>
      <c r="BE487" s="91" t="str">
        <f t="shared" si="4475"/>
        <v/>
      </c>
      <c r="BF487" s="91" t="str">
        <f t="shared" si="4476"/>
        <v/>
      </c>
      <c r="BG487" s="91" t="str">
        <f t="shared" si="4477"/>
        <v/>
      </c>
      <c r="BH487" s="91" t="str">
        <f t="shared" si="4478"/>
        <v/>
      </c>
      <c r="BI487" s="91" t="str">
        <f t="shared" si="4479"/>
        <v/>
      </c>
      <c r="BJ487" s="91" t="str">
        <f t="shared" si="4480"/>
        <v/>
      </c>
      <c r="BK487" s="91" t="str">
        <f t="shared" si="4481"/>
        <v/>
      </c>
      <c r="BL487" s="91" t="str">
        <f t="shared" si="4482"/>
        <v/>
      </c>
      <c r="BM487" s="91" t="str">
        <f t="shared" si="4483"/>
        <v/>
      </c>
      <c r="BN487" s="91" t="str">
        <f t="shared" si="4484"/>
        <v/>
      </c>
      <c r="BO487" s="91" t="str">
        <f t="shared" si="4485"/>
        <v/>
      </c>
      <c r="BP487" s="91" t="str">
        <f t="shared" si="4486"/>
        <v/>
      </c>
      <c r="BQ487" s="91" t="str">
        <f t="shared" si="4487"/>
        <v/>
      </c>
      <c r="BR487" s="91" t="str">
        <f t="shared" si="4488"/>
        <v/>
      </c>
      <c r="BS487" s="91" t="str">
        <f t="shared" si="4489"/>
        <v/>
      </c>
      <c r="BT487" s="91" t="str">
        <f t="shared" si="4490"/>
        <v/>
      </c>
      <c r="BU487" s="91" t="str">
        <f t="shared" si="4491"/>
        <v/>
      </c>
      <c r="BV487" s="91" t="str">
        <f t="shared" si="4492"/>
        <v/>
      </c>
      <c r="BW487" s="91" t="str">
        <f t="shared" si="4493"/>
        <v/>
      </c>
      <c r="BX487" s="91" t="str">
        <f t="shared" si="4494"/>
        <v/>
      </c>
      <c r="BY487" s="91" t="str">
        <f t="shared" si="4495"/>
        <v/>
      </c>
      <c r="BZ487" s="91" t="str">
        <f t="shared" si="4496"/>
        <v/>
      </c>
      <c r="CA487" s="91" t="str">
        <f t="shared" si="4497"/>
        <v/>
      </c>
      <c r="CB487" s="91" t="str">
        <f t="shared" si="4498"/>
        <v/>
      </c>
      <c r="CC487" s="91" t="str">
        <f t="shared" si="4499"/>
        <v/>
      </c>
      <c r="CD487" s="91" t="str">
        <f t="shared" si="4500"/>
        <v/>
      </c>
      <c r="CE487" s="91" t="str">
        <f t="shared" si="4501"/>
        <v/>
      </c>
      <c r="CF487" s="91" t="str">
        <f t="shared" si="4502"/>
        <v/>
      </c>
      <c r="CG487" s="91" t="str">
        <f t="shared" si="4503"/>
        <v/>
      </c>
      <c r="CH487" s="91" t="str">
        <f t="shared" si="4504"/>
        <v/>
      </c>
      <c r="CI487" s="91" t="str">
        <f t="shared" si="4505"/>
        <v>нет</v>
      </c>
      <c r="CJ487" s="63" t="e">
        <f>IF(LEN('Описание предлагаемого товара'!#REF!)&gt;0,'Описание предлагаемого товара'!#REF!,"")</f>
        <v>#REF!</v>
      </c>
      <c r="CK487" s="91" t="e">
        <f t="shared" ref="CK487:CL487" si="4698">IFERROR(REPLACE(CJ487,FIND(CHAR(10),CJ487,1),1,""),CJ487)</f>
        <v>#REF!</v>
      </c>
      <c r="CL487" s="91" t="e">
        <f t="shared" si="4698"/>
        <v>#REF!</v>
      </c>
      <c r="CM487" s="91" t="e">
        <f t="shared" si="4507"/>
        <v>#REF!</v>
      </c>
      <c r="CN487" s="91" t="e">
        <f t="shared" si="4508"/>
        <v>#REF!</v>
      </c>
      <c r="CO487" s="91" t="e">
        <f t="shared" si="4509"/>
        <v>#REF!</v>
      </c>
      <c r="CP487" s="90" t="e">
        <f>IF(AU487="Не указан реестровый номер (мера нац.режима Запрет)","",IF(CI487="нет","",IF(CU487="да","исключение(не смотрим баллы)",IFERROR(IF(CI487*1&gt;0,IFERROR(IF(VLOOKUP(CI487*1,Обработ.выгрузка_реестра_РФ!$A:$G,7,)=0,"Баллы не установлены",VLOOKUP(CI487*1,Обработ.выгрузка_реестра_РФ!$A:$G,7,)),IF(LEN(CI487)&gt;14,"","нет номера в реестре РФ")),""),IF(LEN(CI487)=0,"","Некорректный реестровый номер")))))</f>
        <v>#REF!</v>
      </c>
      <c r="CQ487" s="33" t="e">
        <f>IF(LEN(C487)&gt;0,IFERROR(IF(LEN(H487)&gt;0,IF(LEN(VLOOKUP(H487,'исключения(не_смотрим_баллы)'!$A:$C,1,))&gt;0,"да","нет"),"не введен ОКПД2"),"нет"),"")</f>
        <v>#REF!</v>
      </c>
      <c r="CR487" s="33" t="e">
        <f ca="1">IF(CQ487="да",IF(TODAY()&lt;VLOOKUP(H487,'исключения(не_смотрим_баллы)'!$A:$C,3,),"да","нет"),"")</f>
        <v>#REF!</v>
      </c>
      <c r="CS487" s="33" t="str">
        <f>IFERROR(IF(CQ487="да",IF(VLOOKUP(CI487*1,Обработ.выгрузка_реестра_РФ!$A:$G,2,)&lt;VLOOKUP(H487,'исключения(не_смотрим_баллы)'!$A:$C,2,),"да","нет"),""),"")</f>
        <v/>
      </c>
      <c r="CT487" s="24"/>
      <c r="CU487" s="33" t="e">
        <f t="shared" si="4521"/>
        <v>#REF!</v>
      </c>
      <c r="CV487" s="91" t="e">
        <f t="shared" si="4522"/>
        <v>#REF!</v>
      </c>
      <c r="CW487" s="27" t="e">
        <f t="shared" si="4523"/>
        <v>#REF!</v>
      </c>
      <c r="CX487" s="26" t="e">
        <f t="shared" si="4452"/>
        <v>#REF!</v>
      </c>
      <c r="CY487" s="64" t="e">
        <f>IF(LEN('Описание предлагаемого товара'!#REF!)&gt;0,'Описание предлагаемого товара'!#REF!,"")</f>
        <v>#REF!</v>
      </c>
      <c r="CZ487" s="95" t="e">
        <f t="shared" si="4510"/>
        <v>#REF!</v>
      </c>
      <c r="DA487" s="95" t="e">
        <f t="shared" ref="DA487" si="4699">IFERROR(REPLACE(CZ487,FIND(" ",CZ487,1),1,""),CZ487)</f>
        <v>#REF!</v>
      </c>
      <c r="DB487" s="95" t="e">
        <f t="shared" si="4454"/>
        <v>#REF!</v>
      </c>
      <c r="DC487" s="95" t="e">
        <f t="shared" ref="DC487:DD487" si="4700">IFERROR(REPLACE(DB487,FIND("г.",DB487,1),2,""),DB487)</f>
        <v>#REF!</v>
      </c>
      <c r="DD487" s="95" t="e">
        <f t="shared" si="4700"/>
        <v>#REF!</v>
      </c>
      <c r="DE487" s="95" t="e">
        <f t="shared" ref="DE487:DF487" si="4701">IFERROR(REPLACE(DD487,FIND("г",DD487,1),1,""),DD487)</f>
        <v>#REF!</v>
      </c>
      <c r="DF487" s="95" t="e">
        <f t="shared" si="4701"/>
        <v>#REF!</v>
      </c>
      <c r="DG487" s="95" t="e">
        <f t="shared" si="4527"/>
        <v>#REF!</v>
      </c>
      <c r="DH487" s="25" t="str">
        <f>IFERROR(VLOOKUP(CI487*1,Обработ.выгрузка_реестра_РФ!$A:$G,5,),"")</f>
        <v/>
      </c>
      <c r="DI487" s="27" t="str">
        <f t="shared" si="4537"/>
        <v/>
      </c>
      <c r="DJ487" s="27" t="str">
        <f t="shared" ca="1" si="4514"/>
        <v/>
      </c>
      <c r="DK487" s="63" t="e">
        <f>IF(LEN('Описание предлагаемого товара'!#REF!)&gt;0,'Описание предлагаемого товара'!#REF!,"")</f>
        <v>#REF!</v>
      </c>
      <c r="DL487" s="63" t="e">
        <f>IF(LEN('Описание предлагаемого товара'!#REF!)&gt;0,'Описание предлагаемого товара'!#REF!,"")</f>
        <v>#REF!</v>
      </c>
      <c r="DM487" s="32"/>
    </row>
    <row r="488" spans="1:117" ht="48.75" customHeight="1" x14ac:dyDescent="0.25">
      <c r="A488" s="61" t="e">
        <f>IF(LEN('Описание предлагаемого товара'!#REF!)&gt;0,'Описание предлагаемого товара'!#REF!,"")</f>
        <v>#REF!</v>
      </c>
      <c r="B488" s="65" t="e">
        <f>IF(LEN('Описание предлагаемого товара'!#REF!)&gt;0,'Описание предлагаемого товара'!#REF!,"")</f>
        <v>#REF!</v>
      </c>
      <c r="C488" s="61" t="e">
        <f>IF(LEN('Описание предлагаемого товара'!#REF!)&gt;0,'Описание предлагаемого товара'!#REF!,"")</f>
        <v>#REF!</v>
      </c>
      <c r="D488" s="61" t="e">
        <f>IF(LEN('Описание предлагаемого товара'!#REF!)&gt;0,'Описание предлагаемого товара'!#REF!,"")</f>
        <v>#REF!</v>
      </c>
      <c r="E488" s="61" t="e">
        <f>IF(LEN('Описание предлагаемого товара'!#REF!)&gt;0,'Описание предлагаемого товара'!#REF!,"")</f>
        <v>#REF!</v>
      </c>
      <c r="F488" s="61" t="e">
        <f>IF(LEN('Описание предлагаемого товара'!#REF!)&gt;0,'Описание предлагаемого товара'!#REF!,"")</f>
        <v>#REF!</v>
      </c>
      <c r="G488" s="61" t="e">
        <f>IF(LEN('Описание предлагаемого товара'!#REF!)&gt;0,'Описание предлагаемого товара'!#REF!,"")</f>
        <v>#REF!</v>
      </c>
      <c r="H488" s="61" t="e">
        <f>IF(LEN('Описание предлагаемого товара'!#REF!)&gt;0,'Описание предлагаемого товара'!#REF!,"")</f>
        <v>#REF!</v>
      </c>
      <c r="I488" s="61" t="e">
        <f>IF(LEN('Описание предлагаемого товара'!#REF!)&gt;0,'Описание предлагаемого товара'!#REF!,"")</f>
        <v>#REF!</v>
      </c>
      <c r="J488" s="38" t="str">
        <f>IFERROR(VLOOKUP(B488,SAP!$A:$E,5,),"")</f>
        <v/>
      </c>
      <c r="K488" s="40" t="str">
        <f t="shared" si="4457"/>
        <v/>
      </c>
      <c r="L488" s="61" t="e">
        <f>IF(LEN('Описание предлагаемого товара'!#REF!)&gt;0,IFERROR('Описание предлагаемого товара'!#REF!*1,""),"")</f>
        <v>#REF!</v>
      </c>
      <c r="M488" s="39" t="str">
        <f>IFERROR(VLOOKUP(B488,SAP!$A:$E,2,),"")</f>
        <v/>
      </c>
      <c r="N488" s="41" t="str">
        <f t="shared" si="4593"/>
        <v/>
      </c>
      <c r="O488" s="39" t="str">
        <f t="shared" si="4444"/>
        <v/>
      </c>
      <c r="P488" s="36" t="e">
        <f>IF(LEN('Описание предлагаемого товара'!#REF!)&gt;0,'Описание предлагаемого товара'!#REF!,"")</f>
        <v>#REF!</v>
      </c>
      <c r="Q48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88" s="37" t="e">
        <f>IF(LEN('Описание предлагаемого товара'!#REF!)&gt;0,'Описание предлагаемого товара'!#REF!,"")</f>
        <v>#REF!</v>
      </c>
      <c r="S488" s="37" t="e">
        <f>IF(LEN('Описание предлагаемого товара'!#REF!)&gt;0,'Описание предлагаемого товара'!#REF!,"")</f>
        <v>#REF!</v>
      </c>
      <c r="T48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88" s="23" t="str">
        <f>IFERROR(VLOOKUP(CI488*1,Обработ.выгрузка_реестра_РФ!$A:$G,6,),"")</f>
        <v/>
      </c>
      <c r="V488" s="61" t="e">
        <f>IF(LEN('Описание предлагаемого товара'!#REF!)&gt;0,'Описание предлагаемого товара'!#REF!,"")</f>
        <v>#REF!</v>
      </c>
      <c r="W488" s="62" t="e">
        <f>IF(LEN('Описание предлагаемого товара'!#REF!)&gt;0,'Описание предлагаемого товара'!#REF!,"")</f>
        <v>#REF!</v>
      </c>
      <c r="X488" s="91" t="e">
        <f t="shared" ref="X488:Y488" si="4702">IFERROR(REPLACE(W488,FIND(CHAR(10),W488,1),1," "),W488)</f>
        <v>#REF!</v>
      </c>
      <c r="Y488" s="91" t="e">
        <f t="shared" si="4702"/>
        <v>#REF!</v>
      </c>
      <c r="Z488" s="91" t="e">
        <f t="shared" si="4459"/>
        <v>#REF!</v>
      </c>
      <c r="AA488" s="91" t="e">
        <f t="shared" si="4460"/>
        <v>#REF!</v>
      </c>
      <c r="AB488" s="91" t="e">
        <f t="shared" si="4461"/>
        <v>#REF!</v>
      </c>
      <c r="AC488" s="91" t="e">
        <f t="shared" ref="AC488:AF488" si="4703">IFERROR(REPLACE(AB488,FIND("  ",AB488,1),2," "),AB488)</f>
        <v>#REF!</v>
      </c>
      <c r="AD488" s="91" t="e">
        <f t="shared" si="4703"/>
        <v>#REF!</v>
      </c>
      <c r="AE488" s="91" t="e">
        <f t="shared" si="4703"/>
        <v>#REF!</v>
      </c>
      <c r="AF488" s="91" t="e">
        <f t="shared" si="4703"/>
        <v>#REF!</v>
      </c>
      <c r="AG488" s="23" t="str">
        <f>IFERROR(VLOOKUP(CI488*1,Обработ.выгрузка_реестра_РФ!$A:$G,4,),"")</f>
        <v/>
      </c>
      <c r="AH488" s="91" t="str">
        <f t="shared" ref="AH488:AI488" si="4704">IFERROR(REPLACE(AG488,FIND("-",AG488,1),1,"*"),AG488)</f>
        <v/>
      </c>
      <c r="AI488" s="91" t="str">
        <f t="shared" si="4704"/>
        <v/>
      </c>
      <c r="AJ488" s="27" t="str">
        <f t="shared" si="4559"/>
        <v/>
      </c>
      <c r="AK488" s="63" t="e">
        <f>IF(LEN('Описание предлагаемого товара'!#REF!)&gt;0,'Описание предлагаемого товара'!#REF!,"")</f>
        <v>#REF!</v>
      </c>
      <c r="AL488" s="91" t="e">
        <f t="shared" ref="AL488:AM488" si="4705">IFERROR(REPLACE(AK488,FIND(CHAR(10),AK488,1),1,""),AK488)</f>
        <v>#REF!</v>
      </c>
      <c r="AM488" s="91" t="e">
        <f t="shared" si="4705"/>
        <v>#REF!</v>
      </c>
      <c r="AN488" s="91" t="e">
        <f t="shared" ref="AN488:AR488" si="4706">IFERROR(REPLACE(AM488,FIND(" ",AM488,1),1,""),AM488)</f>
        <v>#REF!</v>
      </c>
      <c r="AO488" s="91" t="e">
        <f t="shared" si="4706"/>
        <v>#REF!</v>
      </c>
      <c r="AP488" s="91" t="e">
        <f t="shared" si="4706"/>
        <v>#REF!</v>
      </c>
      <c r="AQ488" s="91" t="e">
        <f t="shared" si="4706"/>
        <v>#REF!</v>
      </c>
      <c r="AR488" s="91" t="e">
        <f t="shared" si="4706"/>
        <v>#REF!</v>
      </c>
      <c r="AS488" s="91" t="e">
        <f t="shared" si="4466"/>
        <v>#REF!</v>
      </c>
      <c r="AT488" s="91" t="e">
        <f t="shared" si="4467"/>
        <v>#REF!</v>
      </c>
      <c r="AU488" s="32" t="e">
        <f t="shared" si="4450"/>
        <v>#REF!</v>
      </c>
      <c r="AV488" s="93" t="e">
        <f>'Описание предлагаемого товара'!#REF!</f>
        <v>#REF!</v>
      </c>
      <c r="AW488" s="91" t="e">
        <f>MIN(SEARCH({0,1,2,3,4,5,6,7,8,9},AV488&amp; "0123456789"))</f>
        <v>#REF!</v>
      </c>
      <c r="AX488" s="91" t="str">
        <f t="shared" si="4468"/>
        <v/>
      </c>
      <c r="AY488" s="91" t="str">
        <f t="shared" si="4469"/>
        <v/>
      </c>
      <c r="AZ488" s="91" t="str">
        <f t="shared" si="4470"/>
        <v/>
      </c>
      <c r="BA488" s="91" t="str">
        <f t="shared" si="4471"/>
        <v/>
      </c>
      <c r="BB488" s="91" t="str">
        <f t="shared" si="4472"/>
        <v/>
      </c>
      <c r="BC488" s="91" t="str">
        <f t="shared" si="4473"/>
        <v/>
      </c>
      <c r="BD488" s="91" t="str">
        <f t="shared" si="4474"/>
        <v/>
      </c>
      <c r="BE488" s="91" t="str">
        <f t="shared" si="4475"/>
        <v/>
      </c>
      <c r="BF488" s="91" t="str">
        <f t="shared" si="4476"/>
        <v/>
      </c>
      <c r="BG488" s="91" t="str">
        <f t="shared" si="4477"/>
        <v/>
      </c>
      <c r="BH488" s="91" t="str">
        <f t="shared" si="4478"/>
        <v/>
      </c>
      <c r="BI488" s="91" t="str">
        <f t="shared" si="4479"/>
        <v/>
      </c>
      <c r="BJ488" s="91" t="str">
        <f t="shared" si="4480"/>
        <v/>
      </c>
      <c r="BK488" s="91" t="str">
        <f t="shared" si="4481"/>
        <v/>
      </c>
      <c r="BL488" s="91" t="str">
        <f t="shared" si="4482"/>
        <v/>
      </c>
      <c r="BM488" s="91" t="str">
        <f t="shared" si="4483"/>
        <v/>
      </c>
      <c r="BN488" s="91" t="str">
        <f t="shared" si="4484"/>
        <v/>
      </c>
      <c r="BO488" s="91" t="str">
        <f t="shared" si="4485"/>
        <v/>
      </c>
      <c r="BP488" s="91" t="str">
        <f t="shared" si="4486"/>
        <v/>
      </c>
      <c r="BQ488" s="91" t="str">
        <f t="shared" si="4487"/>
        <v/>
      </c>
      <c r="BR488" s="91" t="str">
        <f t="shared" si="4488"/>
        <v/>
      </c>
      <c r="BS488" s="91" t="str">
        <f t="shared" si="4489"/>
        <v/>
      </c>
      <c r="BT488" s="91" t="str">
        <f t="shared" si="4490"/>
        <v/>
      </c>
      <c r="BU488" s="91" t="str">
        <f t="shared" si="4491"/>
        <v/>
      </c>
      <c r="BV488" s="91" t="str">
        <f t="shared" si="4492"/>
        <v/>
      </c>
      <c r="BW488" s="91" t="str">
        <f t="shared" si="4493"/>
        <v/>
      </c>
      <c r="BX488" s="91" t="str">
        <f t="shared" si="4494"/>
        <v/>
      </c>
      <c r="BY488" s="91" t="str">
        <f t="shared" si="4495"/>
        <v/>
      </c>
      <c r="BZ488" s="91" t="str">
        <f t="shared" si="4496"/>
        <v/>
      </c>
      <c r="CA488" s="91" t="str">
        <f t="shared" si="4497"/>
        <v/>
      </c>
      <c r="CB488" s="91" t="str">
        <f t="shared" si="4498"/>
        <v/>
      </c>
      <c r="CC488" s="91" t="str">
        <f t="shared" si="4499"/>
        <v/>
      </c>
      <c r="CD488" s="91" t="str">
        <f t="shared" si="4500"/>
        <v/>
      </c>
      <c r="CE488" s="91" t="str">
        <f t="shared" si="4501"/>
        <v/>
      </c>
      <c r="CF488" s="91" t="str">
        <f t="shared" si="4502"/>
        <v/>
      </c>
      <c r="CG488" s="91" t="str">
        <f t="shared" si="4503"/>
        <v/>
      </c>
      <c r="CH488" s="91" t="str">
        <f t="shared" si="4504"/>
        <v/>
      </c>
      <c r="CI488" s="91" t="str">
        <f t="shared" si="4505"/>
        <v>нет</v>
      </c>
      <c r="CJ488" s="63" t="e">
        <f>IF(LEN('Описание предлагаемого товара'!#REF!)&gt;0,'Описание предлагаемого товара'!#REF!,"")</f>
        <v>#REF!</v>
      </c>
      <c r="CK488" s="91" t="e">
        <f t="shared" ref="CK488:CL488" si="4707">IFERROR(REPLACE(CJ488,FIND(CHAR(10),CJ488,1),1,""),CJ488)</f>
        <v>#REF!</v>
      </c>
      <c r="CL488" s="91" t="e">
        <f t="shared" si="4707"/>
        <v>#REF!</v>
      </c>
      <c r="CM488" s="91" t="e">
        <f t="shared" si="4507"/>
        <v>#REF!</v>
      </c>
      <c r="CN488" s="91" t="e">
        <f t="shared" si="4508"/>
        <v>#REF!</v>
      </c>
      <c r="CO488" s="91" t="e">
        <f t="shared" si="4509"/>
        <v>#REF!</v>
      </c>
      <c r="CP488" s="90" t="e">
        <f>IF(AU488="Не указан реестровый номер (мера нац.режима Запрет)","",IF(CI488="нет","",IF(CU488="да","исключение(не смотрим баллы)",IFERROR(IF(CI488*1&gt;0,IFERROR(IF(VLOOKUP(CI488*1,Обработ.выгрузка_реестра_РФ!$A:$G,7,)=0,"Баллы не установлены",VLOOKUP(CI488*1,Обработ.выгрузка_реестра_РФ!$A:$G,7,)),IF(LEN(CI488)&gt;14,"","нет номера в реестре РФ")),""),IF(LEN(CI488)=0,"","Некорректный реестровый номер")))))</f>
        <v>#REF!</v>
      </c>
      <c r="CQ488" s="33" t="e">
        <f>IF(LEN(C488)&gt;0,IFERROR(IF(LEN(H488)&gt;0,IF(LEN(VLOOKUP(H488,'исключения(не_смотрим_баллы)'!$A:$C,1,))&gt;0,"да","нет"),"не введен ОКПД2"),"нет"),"")</f>
        <v>#REF!</v>
      </c>
      <c r="CR488" s="33" t="e">
        <f ca="1">IF(CQ488="да",IF(TODAY()&lt;VLOOKUP(H488,'исключения(не_смотрим_баллы)'!$A:$C,3,),"да","нет"),"")</f>
        <v>#REF!</v>
      </c>
      <c r="CS488" s="33" t="str">
        <f>IFERROR(IF(CQ488="да",IF(VLOOKUP(CI488*1,Обработ.выгрузка_реестра_РФ!$A:$G,2,)&lt;VLOOKUP(H488,'исключения(не_смотрим_баллы)'!$A:$C,2,),"да","нет"),""),"")</f>
        <v/>
      </c>
      <c r="CT488" s="24"/>
      <c r="CU488" s="33" t="e">
        <f t="shared" si="4521"/>
        <v>#REF!</v>
      </c>
      <c r="CV488" s="91" t="e">
        <f t="shared" si="4522"/>
        <v>#REF!</v>
      </c>
      <c r="CW488" s="27" t="e">
        <f t="shared" si="4523"/>
        <v>#REF!</v>
      </c>
      <c r="CX488" s="26" t="e">
        <f t="shared" si="4452"/>
        <v>#REF!</v>
      </c>
      <c r="CY488" s="64" t="e">
        <f>IF(LEN('Описание предлагаемого товара'!#REF!)&gt;0,'Описание предлагаемого товара'!#REF!,"")</f>
        <v>#REF!</v>
      </c>
      <c r="CZ488" s="95" t="e">
        <f t="shared" si="4510"/>
        <v>#REF!</v>
      </c>
      <c r="DA488" s="95" t="e">
        <f t="shared" ref="DA488" si="4708">IFERROR(REPLACE(CZ488,FIND(" ",CZ488,1),1,""),CZ488)</f>
        <v>#REF!</v>
      </c>
      <c r="DB488" s="95" t="e">
        <f t="shared" si="4454"/>
        <v>#REF!</v>
      </c>
      <c r="DC488" s="95" t="e">
        <f t="shared" ref="DC488:DD488" si="4709">IFERROR(REPLACE(DB488,FIND("г.",DB488,1),2,""),DB488)</f>
        <v>#REF!</v>
      </c>
      <c r="DD488" s="95" t="e">
        <f t="shared" si="4709"/>
        <v>#REF!</v>
      </c>
      <c r="DE488" s="95" t="e">
        <f t="shared" ref="DE488:DF488" si="4710">IFERROR(REPLACE(DD488,FIND("г",DD488,1),1,""),DD488)</f>
        <v>#REF!</v>
      </c>
      <c r="DF488" s="95" t="e">
        <f t="shared" si="4710"/>
        <v>#REF!</v>
      </c>
      <c r="DG488" s="95" t="e">
        <f t="shared" si="4527"/>
        <v>#REF!</v>
      </c>
      <c r="DH488" s="25" t="str">
        <f>IFERROR(VLOOKUP(CI488*1,Обработ.выгрузка_реестра_РФ!$A:$G,5,),"")</f>
        <v/>
      </c>
      <c r="DI488" s="27" t="str">
        <f t="shared" si="4537"/>
        <v/>
      </c>
      <c r="DJ488" s="27" t="str">
        <f t="shared" ca="1" si="4514"/>
        <v/>
      </c>
      <c r="DK488" s="63" t="e">
        <f>IF(LEN('Описание предлагаемого товара'!#REF!)&gt;0,'Описание предлагаемого товара'!#REF!,"")</f>
        <v>#REF!</v>
      </c>
      <c r="DL488" s="63" t="e">
        <f>IF(LEN('Описание предлагаемого товара'!#REF!)&gt;0,'Описание предлагаемого товара'!#REF!,"")</f>
        <v>#REF!</v>
      </c>
      <c r="DM488" s="32"/>
    </row>
    <row r="489" spans="1:117" ht="48.75" customHeight="1" x14ac:dyDescent="0.25">
      <c r="A489" s="61" t="e">
        <f>IF(LEN('Описание предлагаемого товара'!#REF!)&gt;0,'Описание предлагаемого товара'!#REF!,"")</f>
        <v>#REF!</v>
      </c>
      <c r="B489" s="65" t="e">
        <f>IF(LEN('Описание предлагаемого товара'!#REF!)&gt;0,'Описание предлагаемого товара'!#REF!,"")</f>
        <v>#REF!</v>
      </c>
      <c r="C489" s="61" t="e">
        <f>IF(LEN('Описание предлагаемого товара'!#REF!)&gt;0,'Описание предлагаемого товара'!#REF!,"")</f>
        <v>#REF!</v>
      </c>
      <c r="D489" s="61" t="e">
        <f>IF(LEN('Описание предлагаемого товара'!#REF!)&gt;0,'Описание предлагаемого товара'!#REF!,"")</f>
        <v>#REF!</v>
      </c>
      <c r="E489" s="61" t="e">
        <f>IF(LEN('Описание предлагаемого товара'!#REF!)&gt;0,'Описание предлагаемого товара'!#REF!,"")</f>
        <v>#REF!</v>
      </c>
      <c r="F489" s="61" t="e">
        <f>IF(LEN('Описание предлагаемого товара'!#REF!)&gt;0,'Описание предлагаемого товара'!#REF!,"")</f>
        <v>#REF!</v>
      </c>
      <c r="G489" s="61" t="e">
        <f>IF(LEN('Описание предлагаемого товара'!#REF!)&gt;0,'Описание предлагаемого товара'!#REF!,"")</f>
        <v>#REF!</v>
      </c>
      <c r="H489" s="61" t="e">
        <f>IF(LEN('Описание предлагаемого товара'!#REF!)&gt;0,'Описание предлагаемого товара'!#REF!,"")</f>
        <v>#REF!</v>
      </c>
      <c r="I489" s="61" t="e">
        <f>IF(LEN('Описание предлагаемого товара'!#REF!)&gt;0,'Описание предлагаемого товара'!#REF!,"")</f>
        <v>#REF!</v>
      </c>
      <c r="J489" s="38" t="str">
        <f>IFERROR(VLOOKUP(B489,SAP!$A:$E,5,),"")</f>
        <v/>
      </c>
      <c r="K489" s="40" t="str">
        <f t="shared" si="4457"/>
        <v/>
      </c>
      <c r="L489" s="61" t="e">
        <f>IF(LEN('Описание предлагаемого товара'!#REF!)&gt;0,IFERROR('Описание предлагаемого товара'!#REF!*1,""),"")</f>
        <v>#REF!</v>
      </c>
      <c r="M489" s="39" t="str">
        <f>IFERROR(VLOOKUP(B489,SAP!$A:$E,2,),"")</f>
        <v/>
      </c>
      <c r="N489" s="41" t="str">
        <f t="shared" si="4593"/>
        <v/>
      </c>
      <c r="O489" s="39" t="str">
        <f t="shared" si="4444"/>
        <v/>
      </c>
      <c r="P489" s="36" t="e">
        <f>IF(LEN('Описание предлагаемого товара'!#REF!)&gt;0,'Описание предлагаемого товара'!#REF!,"")</f>
        <v>#REF!</v>
      </c>
      <c r="Q48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89" s="37" t="e">
        <f>IF(LEN('Описание предлагаемого товара'!#REF!)&gt;0,'Описание предлагаемого товара'!#REF!,"")</f>
        <v>#REF!</v>
      </c>
      <c r="S489" s="37" t="e">
        <f>IF(LEN('Описание предлагаемого товара'!#REF!)&gt;0,'Описание предлагаемого товара'!#REF!,"")</f>
        <v>#REF!</v>
      </c>
      <c r="T48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89" s="23" t="str">
        <f>IFERROR(VLOOKUP(CI489*1,Обработ.выгрузка_реестра_РФ!$A:$G,6,),"")</f>
        <v/>
      </c>
      <c r="V489" s="61" t="e">
        <f>IF(LEN('Описание предлагаемого товара'!#REF!)&gt;0,'Описание предлагаемого товара'!#REF!,"")</f>
        <v>#REF!</v>
      </c>
      <c r="W489" s="62" t="e">
        <f>IF(LEN('Описание предлагаемого товара'!#REF!)&gt;0,'Описание предлагаемого товара'!#REF!,"")</f>
        <v>#REF!</v>
      </c>
      <c r="X489" s="91" t="e">
        <f t="shared" ref="X489:Y489" si="4711">IFERROR(REPLACE(W489,FIND(CHAR(10),W489,1),1," "),W489)</f>
        <v>#REF!</v>
      </c>
      <c r="Y489" s="91" t="e">
        <f t="shared" si="4711"/>
        <v>#REF!</v>
      </c>
      <c r="Z489" s="91" t="e">
        <f t="shared" si="4459"/>
        <v>#REF!</v>
      </c>
      <c r="AA489" s="91" t="e">
        <f t="shared" si="4460"/>
        <v>#REF!</v>
      </c>
      <c r="AB489" s="91" t="e">
        <f t="shared" si="4461"/>
        <v>#REF!</v>
      </c>
      <c r="AC489" s="91" t="e">
        <f t="shared" ref="AC489:AF489" si="4712">IFERROR(REPLACE(AB489,FIND("  ",AB489,1),2," "),AB489)</f>
        <v>#REF!</v>
      </c>
      <c r="AD489" s="91" t="e">
        <f t="shared" si="4712"/>
        <v>#REF!</v>
      </c>
      <c r="AE489" s="91" t="e">
        <f t="shared" si="4712"/>
        <v>#REF!</v>
      </c>
      <c r="AF489" s="91" t="e">
        <f t="shared" si="4712"/>
        <v>#REF!</v>
      </c>
      <c r="AG489" s="23" t="str">
        <f>IFERROR(VLOOKUP(CI489*1,Обработ.выгрузка_реестра_РФ!$A:$G,4,),"")</f>
        <v/>
      </c>
      <c r="AH489" s="91" t="str">
        <f t="shared" ref="AH489:AI489" si="4713">IFERROR(REPLACE(AG489,FIND("-",AG489,1),1,"*"),AG489)</f>
        <v/>
      </c>
      <c r="AI489" s="91" t="str">
        <f t="shared" si="4713"/>
        <v/>
      </c>
      <c r="AJ489" s="27" t="str">
        <f t="shared" si="4559"/>
        <v/>
      </c>
      <c r="AK489" s="63" t="e">
        <f>IF(LEN('Описание предлагаемого товара'!#REF!)&gt;0,'Описание предлагаемого товара'!#REF!,"")</f>
        <v>#REF!</v>
      </c>
      <c r="AL489" s="91" t="e">
        <f t="shared" ref="AL489:AM489" si="4714">IFERROR(REPLACE(AK489,FIND(CHAR(10),AK489,1),1,""),AK489)</f>
        <v>#REF!</v>
      </c>
      <c r="AM489" s="91" t="e">
        <f t="shared" si="4714"/>
        <v>#REF!</v>
      </c>
      <c r="AN489" s="91" t="e">
        <f t="shared" ref="AN489:AR489" si="4715">IFERROR(REPLACE(AM489,FIND(" ",AM489,1),1,""),AM489)</f>
        <v>#REF!</v>
      </c>
      <c r="AO489" s="91" t="e">
        <f t="shared" si="4715"/>
        <v>#REF!</v>
      </c>
      <c r="AP489" s="91" t="e">
        <f t="shared" si="4715"/>
        <v>#REF!</v>
      </c>
      <c r="AQ489" s="91" t="e">
        <f t="shared" si="4715"/>
        <v>#REF!</v>
      </c>
      <c r="AR489" s="91" t="e">
        <f t="shared" si="4715"/>
        <v>#REF!</v>
      </c>
      <c r="AS489" s="91" t="e">
        <f t="shared" si="4466"/>
        <v>#REF!</v>
      </c>
      <c r="AT489" s="91" t="e">
        <f t="shared" si="4467"/>
        <v>#REF!</v>
      </c>
      <c r="AU489" s="32" t="e">
        <f t="shared" si="4450"/>
        <v>#REF!</v>
      </c>
      <c r="AV489" s="93" t="e">
        <f>'Описание предлагаемого товара'!#REF!</f>
        <v>#REF!</v>
      </c>
      <c r="AW489" s="91" t="e">
        <f>MIN(SEARCH({0,1,2,3,4,5,6,7,8,9},AV489&amp; "0123456789"))</f>
        <v>#REF!</v>
      </c>
      <c r="AX489" s="91" t="str">
        <f t="shared" si="4468"/>
        <v/>
      </c>
      <c r="AY489" s="91" t="str">
        <f t="shared" si="4469"/>
        <v/>
      </c>
      <c r="AZ489" s="91" t="str">
        <f t="shared" si="4470"/>
        <v/>
      </c>
      <c r="BA489" s="91" t="str">
        <f t="shared" si="4471"/>
        <v/>
      </c>
      <c r="BB489" s="91" t="str">
        <f t="shared" si="4472"/>
        <v/>
      </c>
      <c r="BC489" s="91" t="str">
        <f t="shared" si="4473"/>
        <v/>
      </c>
      <c r="BD489" s="91" t="str">
        <f t="shared" si="4474"/>
        <v/>
      </c>
      <c r="BE489" s="91" t="str">
        <f t="shared" si="4475"/>
        <v/>
      </c>
      <c r="BF489" s="91" t="str">
        <f t="shared" si="4476"/>
        <v/>
      </c>
      <c r="BG489" s="91" t="str">
        <f t="shared" si="4477"/>
        <v/>
      </c>
      <c r="BH489" s="91" t="str">
        <f t="shared" si="4478"/>
        <v/>
      </c>
      <c r="BI489" s="91" t="str">
        <f t="shared" si="4479"/>
        <v/>
      </c>
      <c r="BJ489" s="91" t="str">
        <f t="shared" si="4480"/>
        <v/>
      </c>
      <c r="BK489" s="91" t="str">
        <f t="shared" si="4481"/>
        <v/>
      </c>
      <c r="BL489" s="91" t="str">
        <f t="shared" si="4482"/>
        <v/>
      </c>
      <c r="BM489" s="91" t="str">
        <f t="shared" si="4483"/>
        <v/>
      </c>
      <c r="BN489" s="91" t="str">
        <f t="shared" si="4484"/>
        <v/>
      </c>
      <c r="BO489" s="91" t="str">
        <f t="shared" si="4485"/>
        <v/>
      </c>
      <c r="BP489" s="91" t="str">
        <f t="shared" si="4486"/>
        <v/>
      </c>
      <c r="BQ489" s="91" t="str">
        <f t="shared" si="4487"/>
        <v/>
      </c>
      <c r="BR489" s="91" t="str">
        <f t="shared" si="4488"/>
        <v/>
      </c>
      <c r="BS489" s="91" t="str">
        <f t="shared" si="4489"/>
        <v/>
      </c>
      <c r="BT489" s="91" t="str">
        <f t="shared" si="4490"/>
        <v/>
      </c>
      <c r="BU489" s="91" t="str">
        <f t="shared" si="4491"/>
        <v/>
      </c>
      <c r="BV489" s="91" t="str">
        <f t="shared" si="4492"/>
        <v/>
      </c>
      <c r="BW489" s="91" t="str">
        <f t="shared" si="4493"/>
        <v/>
      </c>
      <c r="BX489" s="91" t="str">
        <f t="shared" si="4494"/>
        <v/>
      </c>
      <c r="BY489" s="91" t="str">
        <f t="shared" si="4495"/>
        <v/>
      </c>
      <c r="BZ489" s="91" t="str">
        <f t="shared" si="4496"/>
        <v/>
      </c>
      <c r="CA489" s="91" t="str">
        <f t="shared" si="4497"/>
        <v/>
      </c>
      <c r="CB489" s="91" t="str">
        <f t="shared" si="4498"/>
        <v/>
      </c>
      <c r="CC489" s="91" t="str">
        <f t="shared" si="4499"/>
        <v/>
      </c>
      <c r="CD489" s="91" t="str">
        <f t="shared" si="4500"/>
        <v/>
      </c>
      <c r="CE489" s="91" t="str">
        <f t="shared" si="4501"/>
        <v/>
      </c>
      <c r="CF489" s="91" t="str">
        <f t="shared" si="4502"/>
        <v/>
      </c>
      <c r="CG489" s="91" t="str">
        <f t="shared" si="4503"/>
        <v/>
      </c>
      <c r="CH489" s="91" t="str">
        <f t="shared" si="4504"/>
        <v/>
      </c>
      <c r="CI489" s="91" t="str">
        <f t="shared" si="4505"/>
        <v>нет</v>
      </c>
      <c r="CJ489" s="63" t="e">
        <f>IF(LEN('Описание предлагаемого товара'!#REF!)&gt;0,'Описание предлагаемого товара'!#REF!,"")</f>
        <v>#REF!</v>
      </c>
      <c r="CK489" s="91" t="e">
        <f t="shared" ref="CK489:CL489" si="4716">IFERROR(REPLACE(CJ489,FIND(CHAR(10),CJ489,1),1,""),CJ489)</f>
        <v>#REF!</v>
      </c>
      <c r="CL489" s="91" t="e">
        <f t="shared" si="4716"/>
        <v>#REF!</v>
      </c>
      <c r="CM489" s="91" t="e">
        <f t="shared" si="4507"/>
        <v>#REF!</v>
      </c>
      <c r="CN489" s="91" t="e">
        <f t="shared" si="4508"/>
        <v>#REF!</v>
      </c>
      <c r="CO489" s="91" t="e">
        <f t="shared" si="4509"/>
        <v>#REF!</v>
      </c>
      <c r="CP489" s="90" t="e">
        <f>IF(AU489="Не указан реестровый номер (мера нац.режима Запрет)","",IF(CI489="нет","",IF(CU489="да","исключение(не смотрим баллы)",IFERROR(IF(CI489*1&gt;0,IFERROR(IF(VLOOKUP(CI489*1,Обработ.выгрузка_реестра_РФ!$A:$G,7,)=0,"Баллы не установлены",VLOOKUP(CI489*1,Обработ.выгрузка_реестра_РФ!$A:$G,7,)),IF(LEN(CI489)&gt;14,"","нет номера в реестре РФ")),""),IF(LEN(CI489)=0,"","Некорректный реестровый номер")))))</f>
        <v>#REF!</v>
      </c>
      <c r="CQ489" s="33" t="e">
        <f>IF(LEN(C489)&gt;0,IFERROR(IF(LEN(H489)&gt;0,IF(LEN(VLOOKUP(H489,'исключения(не_смотрим_баллы)'!$A:$C,1,))&gt;0,"да","нет"),"не введен ОКПД2"),"нет"),"")</f>
        <v>#REF!</v>
      </c>
      <c r="CR489" s="33" t="e">
        <f ca="1">IF(CQ489="да",IF(TODAY()&lt;VLOOKUP(H489,'исключения(не_смотрим_баллы)'!$A:$C,3,),"да","нет"),"")</f>
        <v>#REF!</v>
      </c>
      <c r="CS489" s="33" t="str">
        <f>IFERROR(IF(CQ489="да",IF(VLOOKUP(CI489*1,Обработ.выгрузка_реестра_РФ!$A:$G,2,)&lt;VLOOKUP(H489,'исключения(не_смотрим_баллы)'!$A:$C,2,),"да","нет"),""),"")</f>
        <v/>
      </c>
      <c r="CT489" s="24"/>
      <c r="CU489" s="33" t="e">
        <f t="shared" si="4521"/>
        <v>#REF!</v>
      </c>
      <c r="CV489" s="91" t="e">
        <f t="shared" si="4522"/>
        <v>#REF!</v>
      </c>
      <c r="CW489" s="27" t="e">
        <f t="shared" si="4523"/>
        <v>#REF!</v>
      </c>
      <c r="CX489" s="26" t="e">
        <f t="shared" si="4452"/>
        <v>#REF!</v>
      </c>
      <c r="CY489" s="64" t="e">
        <f>IF(LEN('Описание предлагаемого товара'!#REF!)&gt;0,'Описание предлагаемого товара'!#REF!,"")</f>
        <v>#REF!</v>
      </c>
      <c r="CZ489" s="95" t="e">
        <f t="shared" si="4510"/>
        <v>#REF!</v>
      </c>
      <c r="DA489" s="95" t="e">
        <f t="shared" ref="DA489" si="4717">IFERROR(REPLACE(CZ489,FIND(" ",CZ489,1),1,""),CZ489)</f>
        <v>#REF!</v>
      </c>
      <c r="DB489" s="95" t="e">
        <f t="shared" si="4454"/>
        <v>#REF!</v>
      </c>
      <c r="DC489" s="95" t="e">
        <f t="shared" ref="DC489:DD489" si="4718">IFERROR(REPLACE(DB489,FIND("г.",DB489,1),2,""),DB489)</f>
        <v>#REF!</v>
      </c>
      <c r="DD489" s="95" t="e">
        <f t="shared" si="4718"/>
        <v>#REF!</v>
      </c>
      <c r="DE489" s="95" t="e">
        <f t="shared" ref="DE489:DF489" si="4719">IFERROR(REPLACE(DD489,FIND("г",DD489,1),1,""),DD489)</f>
        <v>#REF!</v>
      </c>
      <c r="DF489" s="95" t="e">
        <f t="shared" si="4719"/>
        <v>#REF!</v>
      </c>
      <c r="DG489" s="95" t="e">
        <f t="shared" si="4527"/>
        <v>#REF!</v>
      </c>
      <c r="DH489" s="25" t="str">
        <f>IFERROR(VLOOKUP(CI489*1,Обработ.выгрузка_реестра_РФ!$A:$G,5,),"")</f>
        <v/>
      </c>
      <c r="DI489" s="27" t="str">
        <f t="shared" si="4537"/>
        <v/>
      </c>
      <c r="DJ489" s="27" t="str">
        <f t="shared" ca="1" si="4514"/>
        <v/>
      </c>
      <c r="DK489" s="63" t="e">
        <f>IF(LEN('Описание предлагаемого товара'!#REF!)&gt;0,'Описание предлагаемого товара'!#REF!,"")</f>
        <v>#REF!</v>
      </c>
      <c r="DL489" s="63" t="e">
        <f>IF(LEN('Описание предлагаемого товара'!#REF!)&gt;0,'Описание предлагаемого товара'!#REF!,"")</f>
        <v>#REF!</v>
      </c>
      <c r="DM489" s="32"/>
    </row>
    <row r="490" spans="1:117" ht="48.75" customHeight="1" x14ac:dyDescent="0.25">
      <c r="A490" s="61" t="e">
        <f>IF(LEN('Описание предлагаемого товара'!#REF!)&gt;0,'Описание предлагаемого товара'!#REF!,"")</f>
        <v>#REF!</v>
      </c>
      <c r="B490" s="65" t="e">
        <f>IF(LEN('Описание предлагаемого товара'!#REF!)&gt;0,'Описание предлагаемого товара'!#REF!,"")</f>
        <v>#REF!</v>
      </c>
      <c r="C490" s="61" t="e">
        <f>IF(LEN('Описание предлагаемого товара'!#REF!)&gt;0,'Описание предлагаемого товара'!#REF!,"")</f>
        <v>#REF!</v>
      </c>
      <c r="D490" s="61" t="e">
        <f>IF(LEN('Описание предлагаемого товара'!#REF!)&gt;0,'Описание предлагаемого товара'!#REF!,"")</f>
        <v>#REF!</v>
      </c>
      <c r="E490" s="61" t="e">
        <f>IF(LEN('Описание предлагаемого товара'!#REF!)&gt;0,'Описание предлагаемого товара'!#REF!,"")</f>
        <v>#REF!</v>
      </c>
      <c r="F490" s="61" t="e">
        <f>IF(LEN('Описание предлагаемого товара'!#REF!)&gt;0,'Описание предлагаемого товара'!#REF!,"")</f>
        <v>#REF!</v>
      </c>
      <c r="G490" s="61" t="e">
        <f>IF(LEN('Описание предлагаемого товара'!#REF!)&gt;0,'Описание предлагаемого товара'!#REF!,"")</f>
        <v>#REF!</v>
      </c>
      <c r="H490" s="61" t="e">
        <f>IF(LEN('Описание предлагаемого товара'!#REF!)&gt;0,'Описание предлагаемого товара'!#REF!,"")</f>
        <v>#REF!</v>
      </c>
      <c r="I490" s="61" t="e">
        <f>IF(LEN('Описание предлагаемого товара'!#REF!)&gt;0,'Описание предлагаемого товара'!#REF!,"")</f>
        <v>#REF!</v>
      </c>
      <c r="J490" s="38" t="str">
        <f>IFERROR(VLOOKUP(B490,SAP!$A:$E,5,),"")</f>
        <v/>
      </c>
      <c r="K490" s="40" t="str">
        <f t="shared" si="4457"/>
        <v/>
      </c>
      <c r="L490" s="61" t="e">
        <f>IF(LEN('Описание предлагаемого товара'!#REF!)&gt;0,IFERROR('Описание предлагаемого товара'!#REF!*1,""),"")</f>
        <v>#REF!</v>
      </c>
      <c r="M490" s="39" t="str">
        <f>IFERROR(VLOOKUP(B490,SAP!$A:$E,2,),"")</f>
        <v/>
      </c>
      <c r="N490" s="41" t="str">
        <f t="shared" si="4593"/>
        <v/>
      </c>
      <c r="O490" s="39" t="str">
        <f t="shared" si="4444"/>
        <v/>
      </c>
      <c r="P490" s="36" t="e">
        <f>IF(LEN('Описание предлагаемого товара'!#REF!)&gt;0,'Описание предлагаемого товара'!#REF!,"")</f>
        <v>#REF!</v>
      </c>
      <c r="Q49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90" s="37" t="e">
        <f>IF(LEN('Описание предлагаемого товара'!#REF!)&gt;0,'Описание предлагаемого товара'!#REF!,"")</f>
        <v>#REF!</v>
      </c>
      <c r="S490" s="37" t="e">
        <f>IF(LEN('Описание предлагаемого товара'!#REF!)&gt;0,'Описание предлагаемого товара'!#REF!,"")</f>
        <v>#REF!</v>
      </c>
      <c r="T49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90" s="23" t="str">
        <f>IFERROR(VLOOKUP(CI490*1,Обработ.выгрузка_реестра_РФ!$A:$G,6,),"")</f>
        <v/>
      </c>
      <c r="V490" s="61" t="e">
        <f>IF(LEN('Описание предлагаемого товара'!#REF!)&gt;0,'Описание предлагаемого товара'!#REF!,"")</f>
        <v>#REF!</v>
      </c>
      <c r="W490" s="62" t="e">
        <f>IF(LEN('Описание предлагаемого товара'!#REF!)&gt;0,'Описание предлагаемого товара'!#REF!,"")</f>
        <v>#REF!</v>
      </c>
      <c r="X490" s="91" t="e">
        <f t="shared" ref="X490:Y490" si="4720">IFERROR(REPLACE(W490,FIND(CHAR(10),W490,1),1," "),W490)</f>
        <v>#REF!</v>
      </c>
      <c r="Y490" s="91" t="e">
        <f t="shared" si="4720"/>
        <v>#REF!</v>
      </c>
      <c r="Z490" s="91" t="e">
        <f t="shared" si="4459"/>
        <v>#REF!</v>
      </c>
      <c r="AA490" s="91" t="e">
        <f t="shared" si="4460"/>
        <v>#REF!</v>
      </c>
      <c r="AB490" s="91" t="e">
        <f t="shared" si="4461"/>
        <v>#REF!</v>
      </c>
      <c r="AC490" s="91" t="e">
        <f t="shared" ref="AC490:AF490" si="4721">IFERROR(REPLACE(AB490,FIND("  ",AB490,1),2," "),AB490)</f>
        <v>#REF!</v>
      </c>
      <c r="AD490" s="91" t="e">
        <f t="shared" si="4721"/>
        <v>#REF!</v>
      </c>
      <c r="AE490" s="91" t="e">
        <f t="shared" si="4721"/>
        <v>#REF!</v>
      </c>
      <c r="AF490" s="91" t="e">
        <f t="shared" si="4721"/>
        <v>#REF!</v>
      </c>
      <c r="AG490" s="23" t="str">
        <f>IFERROR(VLOOKUP(CI490*1,Обработ.выгрузка_реестра_РФ!$A:$G,4,),"")</f>
        <v/>
      </c>
      <c r="AH490" s="91" t="str">
        <f t="shared" ref="AH490:AI490" si="4722">IFERROR(REPLACE(AG490,FIND("-",AG490,1),1,"*"),AG490)</f>
        <v/>
      </c>
      <c r="AI490" s="91" t="str">
        <f t="shared" si="4722"/>
        <v/>
      </c>
      <c r="AJ490" s="27" t="str">
        <f t="shared" si="4559"/>
        <v/>
      </c>
      <c r="AK490" s="63" t="e">
        <f>IF(LEN('Описание предлагаемого товара'!#REF!)&gt;0,'Описание предлагаемого товара'!#REF!,"")</f>
        <v>#REF!</v>
      </c>
      <c r="AL490" s="91" t="e">
        <f t="shared" ref="AL490:AM490" si="4723">IFERROR(REPLACE(AK490,FIND(CHAR(10),AK490,1),1,""),AK490)</f>
        <v>#REF!</v>
      </c>
      <c r="AM490" s="91" t="e">
        <f t="shared" si="4723"/>
        <v>#REF!</v>
      </c>
      <c r="AN490" s="91" t="e">
        <f t="shared" ref="AN490:AR490" si="4724">IFERROR(REPLACE(AM490,FIND(" ",AM490,1),1,""),AM490)</f>
        <v>#REF!</v>
      </c>
      <c r="AO490" s="91" t="e">
        <f t="shared" si="4724"/>
        <v>#REF!</v>
      </c>
      <c r="AP490" s="91" t="e">
        <f t="shared" si="4724"/>
        <v>#REF!</v>
      </c>
      <c r="AQ490" s="91" t="e">
        <f t="shared" si="4724"/>
        <v>#REF!</v>
      </c>
      <c r="AR490" s="91" t="e">
        <f t="shared" si="4724"/>
        <v>#REF!</v>
      </c>
      <c r="AS490" s="91" t="e">
        <f t="shared" si="4466"/>
        <v>#REF!</v>
      </c>
      <c r="AT490" s="91" t="e">
        <f t="shared" si="4467"/>
        <v>#REF!</v>
      </c>
      <c r="AU490" s="32" t="e">
        <f t="shared" si="4450"/>
        <v>#REF!</v>
      </c>
      <c r="AV490" s="93" t="e">
        <f>'Описание предлагаемого товара'!#REF!</f>
        <v>#REF!</v>
      </c>
      <c r="AW490" s="91" t="e">
        <f>MIN(SEARCH({0,1,2,3,4,5,6,7,8,9},AV490&amp; "0123456789"))</f>
        <v>#REF!</v>
      </c>
      <c r="AX490" s="91" t="str">
        <f t="shared" si="4468"/>
        <v/>
      </c>
      <c r="AY490" s="91" t="str">
        <f t="shared" si="4469"/>
        <v/>
      </c>
      <c r="AZ490" s="91" t="str">
        <f t="shared" si="4470"/>
        <v/>
      </c>
      <c r="BA490" s="91" t="str">
        <f t="shared" si="4471"/>
        <v/>
      </c>
      <c r="BB490" s="91" t="str">
        <f t="shared" si="4472"/>
        <v/>
      </c>
      <c r="BC490" s="91" t="str">
        <f t="shared" si="4473"/>
        <v/>
      </c>
      <c r="BD490" s="91" t="str">
        <f t="shared" si="4474"/>
        <v/>
      </c>
      <c r="BE490" s="91" t="str">
        <f t="shared" si="4475"/>
        <v/>
      </c>
      <c r="BF490" s="91" t="str">
        <f t="shared" si="4476"/>
        <v/>
      </c>
      <c r="BG490" s="91" t="str">
        <f t="shared" si="4477"/>
        <v/>
      </c>
      <c r="BH490" s="91" t="str">
        <f t="shared" si="4478"/>
        <v/>
      </c>
      <c r="BI490" s="91" t="str">
        <f t="shared" si="4479"/>
        <v/>
      </c>
      <c r="BJ490" s="91" t="str">
        <f t="shared" si="4480"/>
        <v/>
      </c>
      <c r="BK490" s="91" t="str">
        <f t="shared" si="4481"/>
        <v/>
      </c>
      <c r="BL490" s="91" t="str">
        <f t="shared" si="4482"/>
        <v/>
      </c>
      <c r="BM490" s="91" t="str">
        <f t="shared" si="4483"/>
        <v/>
      </c>
      <c r="BN490" s="91" t="str">
        <f t="shared" si="4484"/>
        <v/>
      </c>
      <c r="BO490" s="91" t="str">
        <f t="shared" si="4485"/>
        <v/>
      </c>
      <c r="BP490" s="91" t="str">
        <f t="shared" si="4486"/>
        <v/>
      </c>
      <c r="BQ490" s="91" t="str">
        <f t="shared" si="4487"/>
        <v/>
      </c>
      <c r="BR490" s="91" t="str">
        <f t="shared" si="4488"/>
        <v/>
      </c>
      <c r="BS490" s="91" t="str">
        <f t="shared" si="4489"/>
        <v/>
      </c>
      <c r="BT490" s="91" t="str">
        <f t="shared" si="4490"/>
        <v/>
      </c>
      <c r="BU490" s="91" t="str">
        <f t="shared" si="4491"/>
        <v/>
      </c>
      <c r="BV490" s="91" t="str">
        <f t="shared" si="4492"/>
        <v/>
      </c>
      <c r="BW490" s="91" t="str">
        <f t="shared" si="4493"/>
        <v/>
      </c>
      <c r="BX490" s="91" t="str">
        <f t="shared" si="4494"/>
        <v/>
      </c>
      <c r="BY490" s="91" t="str">
        <f t="shared" si="4495"/>
        <v/>
      </c>
      <c r="BZ490" s="91" t="str">
        <f t="shared" si="4496"/>
        <v/>
      </c>
      <c r="CA490" s="91" t="str">
        <f t="shared" si="4497"/>
        <v/>
      </c>
      <c r="CB490" s="91" t="str">
        <f t="shared" si="4498"/>
        <v/>
      </c>
      <c r="CC490" s="91" t="str">
        <f t="shared" si="4499"/>
        <v/>
      </c>
      <c r="CD490" s="91" t="str">
        <f t="shared" si="4500"/>
        <v/>
      </c>
      <c r="CE490" s="91" t="str">
        <f t="shared" si="4501"/>
        <v/>
      </c>
      <c r="CF490" s="91" t="str">
        <f t="shared" si="4502"/>
        <v/>
      </c>
      <c r="CG490" s="91" t="str">
        <f t="shared" si="4503"/>
        <v/>
      </c>
      <c r="CH490" s="91" t="str">
        <f t="shared" si="4504"/>
        <v/>
      </c>
      <c r="CI490" s="91" t="str">
        <f t="shared" si="4505"/>
        <v>нет</v>
      </c>
      <c r="CJ490" s="63" t="e">
        <f>IF(LEN('Описание предлагаемого товара'!#REF!)&gt;0,'Описание предлагаемого товара'!#REF!,"")</f>
        <v>#REF!</v>
      </c>
      <c r="CK490" s="91" t="e">
        <f t="shared" ref="CK490:CL490" si="4725">IFERROR(REPLACE(CJ490,FIND(CHAR(10),CJ490,1),1,""),CJ490)</f>
        <v>#REF!</v>
      </c>
      <c r="CL490" s="91" t="e">
        <f t="shared" si="4725"/>
        <v>#REF!</v>
      </c>
      <c r="CM490" s="91" t="e">
        <f t="shared" si="4507"/>
        <v>#REF!</v>
      </c>
      <c r="CN490" s="91" t="e">
        <f t="shared" si="4508"/>
        <v>#REF!</v>
      </c>
      <c r="CO490" s="91" t="e">
        <f t="shared" si="4509"/>
        <v>#REF!</v>
      </c>
      <c r="CP490" s="90" t="e">
        <f>IF(AU490="Не указан реестровый номер (мера нац.режима Запрет)","",IF(CI490="нет","",IF(CU490="да","исключение(не смотрим баллы)",IFERROR(IF(CI490*1&gt;0,IFERROR(IF(VLOOKUP(CI490*1,Обработ.выгрузка_реестра_РФ!$A:$G,7,)=0,"Баллы не установлены",VLOOKUP(CI490*1,Обработ.выгрузка_реестра_РФ!$A:$G,7,)),IF(LEN(CI490)&gt;14,"","нет номера в реестре РФ")),""),IF(LEN(CI490)=0,"","Некорректный реестровый номер")))))</f>
        <v>#REF!</v>
      </c>
      <c r="CQ490" s="33" t="e">
        <f>IF(LEN(C490)&gt;0,IFERROR(IF(LEN(H490)&gt;0,IF(LEN(VLOOKUP(H490,'исключения(не_смотрим_баллы)'!$A:$C,1,))&gt;0,"да","нет"),"не введен ОКПД2"),"нет"),"")</f>
        <v>#REF!</v>
      </c>
      <c r="CR490" s="33" t="e">
        <f ca="1">IF(CQ490="да",IF(TODAY()&lt;VLOOKUP(H490,'исключения(не_смотрим_баллы)'!$A:$C,3,),"да","нет"),"")</f>
        <v>#REF!</v>
      </c>
      <c r="CS490" s="33" t="str">
        <f>IFERROR(IF(CQ490="да",IF(VLOOKUP(CI490*1,Обработ.выгрузка_реестра_РФ!$A:$G,2,)&lt;VLOOKUP(H490,'исключения(не_смотрим_баллы)'!$A:$C,2,),"да","нет"),""),"")</f>
        <v/>
      </c>
      <c r="CT490" s="24"/>
      <c r="CU490" s="33" t="e">
        <f t="shared" si="4521"/>
        <v>#REF!</v>
      </c>
      <c r="CV490" s="91" t="e">
        <f t="shared" si="4522"/>
        <v>#REF!</v>
      </c>
      <c r="CW490" s="27" t="e">
        <f t="shared" si="4523"/>
        <v>#REF!</v>
      </c>
      <c r="CX490" s="26" t="e">
        <f t="shared" si="4452"/>
        <v>#REF!</v>
      </c>
      <c r="CY490" s="64" t="e">
        <f>IF(LEN('Описание предлагаемого товара'!#REF!)&gt;0,'Описание предлагаемого товара'!#REF!,"")</f>
        <v>#REF!</v>
      </c>
      <c r="CZ490" s="95" t="e">
        <f t="shared" si="4510"/>
        <v>#REF!</v>
      </c>
      <c r="DA490" s="95" t="e">
        <f t="shared" ref="DA490" si="4726">IFERROR(REPLACE(CZ490,FIND(" ",CZ490,1),1,""),CZ490)</f>
        <v>#REF!</v>
      </c>
      <c r="DB490" s="95" t="e">
        <f t="shared" si="4454"/>
        <v>#REF!</v>
      </c>
      <c r="DC490" s="95" t="e">
        <f t="shared" ref="DC490:DD490" si="4727">IFERROR(REPLACE(DB490,FIND("г.",DB490,1),2,""),DB490)</f>
        <v>#REF!</v>
      </c>
      <c r="DD490" s="95" t="e">
        <f t="shared" si="4727"/>
        <v>#REF!</v>
      </c>
      <c r="DE490" s="95" t="e">
        <f t="shared" ref="DE490:DF490" si="4728">IFERROR(REPLACE(DD490,FIND("г",DD490,1),1,""),DD490)</f>
        <v>#REF!</v>
      </c>
      <c r="DF490" s="95" t="e">
        <f t="shared" si="4728"/>
        <v>#REF!</v>
      </c>
      <c r="DG490" s="95" t="e">
        <f t="shared" si="4527"/>
        <v>#REF!</v>
      </c>
      <c r="DH490" s="25" t="str">
        <f>IFERROR(VLOOKUP(CI490*1,Обработ.выгрузка_реестра_РФ!$A:$G,5,),"")</f>
        <v/>
      </c>
      <c r="DI490" s="27" t="str">
        <f t="shared" si="4537"/>
        <v/>
      </c>
      <c r="DJ490" s="27" t="str">
        <f t="shared" ca="1" si="4514"/>
        <v/>
      </c>
      <c r="DK490" s="63" t="e">
        <f>IF(LEN('Описание предлагаемого товара'!#REF!)&gt;0,'Описание предлагаемого товара'!#REF!,"")</f>
        <v>#REF!</v>
      </c>
      <c r="DL490" s="63" t="e">
        <f>IF(LEN('Описание предлагаемого товара'!#REF!)&gt;0,'Описание предлагаемого товара'!#REF!,"")</f>
        <v>#REF!</v>
      </c>
      <c r="DM490" s="32"/>
    </row>
    <row r="491" spans="1:117" ht="48.75" customHeight="1" x14ac:dyDescent="0.25">
      <c r="A491" s="61" t="e">
        <f>IF(LEN('Описание предлагаемого товара'!#REF!)&gt;0,'Описание предлагаемого товара'!#REF!,"")</f>
        <v>#REF!</v>
      </c>
      <c r="B491" s="65" t="e">
        <f>IF(LEN('Описание предлагаемого товара'!#REF!)&gt;0,'Описание предлагаемого товара'!#REF!,"")</f>
        <v>#REF!</v>
      </c>
      <c r="C491" s="61" t="e">
        <f>IF(LEN('Описание предлагаемого товара'!#REF!)&gt;0,'Описание предлагаемого товара'!#REF!,"")</f>
        <v>#REF!</v>
      </c>
      <c r="D491" s="61" t="e">
        <f>IF(LEN('Описание предлагаемого товара'!#REF!)&gt;0,'Описание предлагаемого товара'!#REF!,"")</f>
        <v>#REF!</v>
      </c>
      <c r="E491" s="61" t="e">
        <f>IF(LEN('Описание предлагаемого товара'!#REF!)&gt;0,'Описание предлагаемого товара'!#REF!,"")</f>
        <v>#REF!</v>
      </c>
      <c r="F491" s="61" t="e">
        <f>IF(LEN('Описание предлагаемого товара'!#REF!)&gt;0,'Описание предлагаемого товара'!#REF!,"")</f>
        <v>#REF!</v>
      </c>
      <c r="G491" s="61" t="e">
        <f>IF(LEN('Описание предлагаемого товара'!#REF!)&gt;0,'Описание предлагаемого товара'!#REF!,"")</f>
        <v>#REF!</v>
      </c>
      <c r="H491" s="61" t="e">
        <f>IF(LEN('Описание предлагаемого товара'!#REF!)&gt;0,'Описание предлагаемого товара'!#REF!,"")</f>
        <v>#REF!</v>
      </c>
      <c r="I491" s="61" t="e">
        <f>IF(LEN('Описание предлагаемого товара'!#REF!)&gt;0,'Описание предлагаемого товара'!#REF!,"")</f>
        <v>#REF!</v>
      </c>
      <c r="J491" s="38" t="str">
        <f>IFERROR(VLOOKUP(B491,SAP!$A:$E,5,),"")</f>
        <v/>
      </c>
      <c r="K491" s="40" t="str">
        <f t="shared" si="4457"/>
        <v/>
      </c>
      <c r="L491" s="61" t="e">
        <f>IF(LEN('Описание предлагаемого товара'!#REF!)&gt;0,IFERROR('Описание предлагаемого товара'!#REF!*1,""),"")</f>
        <v>#REF!</v>
      </c>
      <c r="M491" s="39" t="str">
        <f>IFERROR(VLOOKUP(B491,SAP!$A:$E,2,),"")</f>
        <v/>
      </c>
      <c r="N491" s="41" t="str">
        <f t="shared" si="4593"/>
        <v/>
      </c>
      <c r="O491" s="39" t="str">
        <f t="shared" si="4444"/>
        <v/>
      </c>
      <c r="P491" s="36" t="e">
        <f>IF(LEN('Описание предлагаемого товара'!#REF!)&gt;0,'Описание предлагаемого товара'!#REF!,"")</f>
        <v>#REF!</v>
      </c>
      <c r="Q49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91" s="37" t="e">
        <f>IF(LEN('Описание предлагаемого товара'!#REF!)&gt;0,'Описание предлагаемого товара'!#REF!,"")</f>
        <v>#REF!</v>
      </c>
      <c r="S491" s="37" t="e">
        <f>IF(LEN('Описание предлагаемого товара'!#REF!)&gt;0,'Описание предлагаемого товара'!#REF!,"")</f>
        <v>#REF!</v>
      </c>
      <c r="T49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91" s="23" t="str">
        <f>IFERROR(VLOOKUP(CI491*1,Обработ.выгрузка_реестра_РФ!$A:$G,6,),"")</f>
        <v/>
      </c>
      <c r="V491" s="61" t="e">
        <f>IF(LEN('Описание предлагаемого товара'!#REF!)&gt;0,'Описание предлагаемого товара'!#REF!,"")</f>
        <v>#REF!</v>
      </c>
      <c r="W491" s="62" t="e">
        <f>IF(LEN('Описание предлагаемого товара'!#REF!)&gt;0,'Описание предлагаемого товара'!#REF!,"")</f>
        <v>#REF!</v>
      </c>
      <c r="X491" s="91" t="e">
        <f t="shared" ref="X491:Y491" si="4729">IFERROR(REPLACE(W491,FIND(CHAR(10),W491,1),1," "),W491)</f>
        <v>#REF!</v>
      </c>
      <c r="Y491" s="91" t="e">
        <f t="shared" si="4729"/>
        <v>#REF!</v>
      </c>
      <c r="Z491" s="91" t="e">
        <f t="shared" si="4459"/>
        <v>#REF!</v>
      </c>
      <c r="AA491" s="91" t="e">
        <f t="shared" si="4460"/>
        <v>#REF!</v>
      </c>
      <c r="AB491" s="91" t="e">
        <f t="shared" si="4461"/>
        <v>#REF!</v>
      </c>
      <c r="AC491" s="91" t="e">
        <f t="shared" ref="AC491:AF491" si="4730">IFERROR(REPLACE(AB491,FIND("  ",AB491,1),2," "),AB491)</f>
        <v>#REF!</v>
      </c>
      <c r="AD491" s="91" t="e">
        <f t="shared" si="4730"/>
        <v>#REF!</v>
      </c>
      <c r="AE491" s="91" t="e">
        <f t="shared" si="4730"/>
        <v>#REF!</v>
      </c>
      <c r="AF491" s="91" t="e">
        <f t="shared" si="4730"/>
        <v>#REF!</v>
      </c>
      <c r="AG491" s="23" t="str">
        <f>IFERROR(VLOOKUP(CI491*1,Обработ.выгрузка_реестра_РФ!$A:$G,4,),"")</f>
        <v/>
      </c>
      <c r="AH491" s="91" t="str">
        <f t="shared" ref="AH491:AI491" si="4731">IFERROR(REPLACE(AG491,FIND("-",AG491,1),1,"*"),AG491)</f>
        <v/>
      </c>
      <c r="AI491" s="91" t="str">
        <f t="shared" si="4731"/>
        <v/>
      </c>
      <c r="AJ491" s="27" t="str">
        <f t="shared" si="4559"/>
        <v/>
      </c>
      <c r="AK491" s="63" t="e">
        <f>IF(LEN('Описание предлагаемого товара'!#REF!)&gt;0,'Описание предлагаемого товара'!#REF!,"")</f>
        <v>#REF!</v>
      </c>
      <c r="AL491" s="91" t="e">
        <f t="shared" ref="AL491:AM491" si="4732">IFERROR(REPLACE(AK491,FIND(CHAR(10),AK491,1),1,""),AK491)</f>
        <v>#REF!</v>
      </c>
      <c r="AM491" s="91" t="e">
        <f t="shared" si="4732"/>
        <v>#REF!</v>
      </c>
      <c r="AN491" s="91" t="e">
        <f t="shared" ref="AN491:AR491" si="4733">IFERROR(REPLACE(AM491,FIND(" ",AM491,1),1,""),AM491)</f>
        <v>#REF!</v>
      </c>
      <c r="AO491" s="91" t="e">
        <f t="shared" si="4733"/>
        <v>#REF!</v>
      </c>
      <c r="AP491" s="91" t="e">
        <f t="shared" si="4733"/>
        <v>#REF!</v>
      </c>
      <c r="AQ491" s="91" t="e">
        <f t="shared" si="4733"/>
        <v>#REF!</v>
      </c>
      <c r="AR491" s="91" t="e">
        <f t="shared" si="4733"/>
        <v>#REF!</v>
      </c>
      <c r="AS491" s="91" t="e">
        <f t="shared" si="4466"/>
        <v>#REF!</v>
      </c>
      <c r="AT491" s="91" t="e">
        <f t="shared" si="4467"/>
        <v>#REF!</v>
      </c>
      <c r="AU491" s="32" t="e">
        <f t="shared" si="4450"/>
        <v>#REF!</v>
      </c>
      <c r="AV491" s="93" t="e">
        <f>'Описание предлагаемого товара'!#REF!</f>
        <v>#REF!</v>
      </c>
      <c r="AW491" s="91" t="e">
        <f>MIN(SEARCH({0,1,2,3,4,5,6,7,8,9},AV491&amp; "0123456789"))</f>
        <v>#REF!</v>
      </c>
      <c r="AX491" s="91" t="str">
        <f t="shared" si="4468"/>
        <v/>
      </c>
      <c r="AY491" s="91" t="str">
        <f t="shared" si="4469"/>
        <v/>
      </c>
      <c r="AZ491" s="91" t="str">
        <f t="shared" si="4470"/>
        <v/>
      </c>
      <c r="BA491" s="91" t="str">
        <f t="shared" si="4471"/>
        <v/>
      </c>
      <c r="BB491" s="91" t="str">
        <f t="shared" si="4472"/>
        <v/>
      </c>
      <c r="BC491" s="91" t="str">
        <f t="shared" si="4473"/>
        <v/>
      </c>
      <c r="BD491" s="91" t="str">
        <f t="shared" si="4474"/>
        <v/>
      </c>
      <c r="BE491" s="91" t="str">
        <f t="shared" si="4475"/>
        <v/>
      </c>
      <c r="BF491" s="91" t="str">
        <f t="shared" si="4476"/>
        <v/>
      </c>
      <c r="BG491" s="91" t="str">
        <f t="shared" si="4477"/>
        <v/>
      </c>
      <c r="BH491" s="91" t="str">
        <f t="shared" si="4478"/>
        <v/>
      </c>
      <c r="BI491" s="91" t="str">
        <f t="shared" si="4479"/>
        <v/>
      </c>
      <c r="BJ491" s="91" t="str">
        <f t="shared" si="4480"/>
        <v/>
      </c>
      <c r="BK491" s="91" t="str">
        <f t="shared" si="4481"/>
        <v/>
      </c>
      <c r="BL491" s="91" t="str">
        <f t="shared" si="4482"/>
        <v/>
      </c>
      <c r="BM491" s="91" t="str">
        <f t="shared" si="4483"/>
        <v/>
      </c>
      <c r="BN491" s="91" t="str">
        <f t="shared" si="4484"/>
        <v/>
      </c>
      <c r="BO491" s="91" t="str">
        <f t="shared" si="4485"/>
        <v/>
      </c>
      <c r="BP491" s="91" t="str">
        <f t="shared" si="4486"/>
        <v/>
      </c>
      <c r="BQ491" s="91" t="str">
        <f t="shared" si="4487"/>
        <v/>
      </c>
      <c r="BR491" s="91" t="str">
        <f t="shared" si="4488"/>
        <v/>
      </c>
      <c r="BS491" s="91" t="str">
        <f t="shared" si="4489"/>
        <v/>
      </c>
      <c r="BT491" s="91" t="str">
        <f t="shared" si="4490"/>
        <v/>
      </c>
      <c r="BU491" s="91" t="str">
        <f t="shared" si="4491"/>
        <v/>
      </c>
      <c r="BV491" s="91" t="str">
        <f t="shared" si="4492"/>
        <v/>
      </c>
      <c r="BW491" s="91" t="str">
        <f t="shared" si="4493"/>
        <v/>
      </c>
      <c r="BX491" s="91" t="str">
        <f t="shared" si="4494"/>
        <v/>
      </c>
      <c r="BY491" s="91" t="str">
        <f t="shared" si="4495"/>
        <v/>
      </c>
      <c r="BZ491" s="91" t="str">
        <f t="shared" si="4496"/>
        <v/>
      </c>
      <c r="CA491" s="91" t="str">
        <f t="shared" si="4497"/>
        <v/>
      </c>
      <c r="CB491" s="91" t="str">
        <f t="shared" si="4498"/>
        <v/>
      </c>
      <c r="CC491" s="91" t="str">
        <f t="shared" si="4499"/>
        <v/>
      </c>
      <c r="CD491" s="91" t="str">
        <f t="shared" si="4500"/>
        <v/>
      </c>
      <c r="CE491" s="91" t="str">
        <f t="shared" si="4501"/>
        <v/>
      </c>
      <c r="CF491" s="91" t="str">
        <f t="shared" si="4502"/>
        <v/>
      </c>
      <c r="CG491" s="91" t="str">
        <f t="shared" si="4503"/>
        <v/>
      </c>
      <c r="CH491" s="91" t="str">
        <f t="shared" si="4504"/>
        <v/>
      </c>
      <c r="CI491" s="91" t="str">
        <f t="shared" si="4505"/>
        <v>нет</v>
      </c>
      <c r="CJ491" s="63" t="e">
        <f>IF(LEN('Описание предлагаемого товара'!#REF!)&gt;0,'Описание предлагаемого товара'!#REF!,"")</f>
        <v>#REF!</v>
      </c>
      <c r="CK491" s="91" t="e">
        <f t="shared" ref="CK491:CL491" si="4734">IFERROR(REPLACE(CJ491,FIND(CHAR(10),CJ491,1),1,""),CJ491)</f>
        <v>#REF!</v>
      </c>
      <c r="CL491" s="91" t="e">
        <f t="shared" si="4734"/>
        <v>#REF!</v>
      </c>
      <c r="CM491" s="91" t="e">
        <f t="shared" si="4507"/>
        <v>#REF!</v>
      </c>
      <c r="CN491" s="91" t="e">
        <f t="shared" si="4508"/>
        <v>#REF!</v>
      </c>
      <c r="CO491" s="91" t="e">
        <f t="shared" si="4509"/>
        <v>#REF!</v>
      </c>
      <c r="CP491" s="90" t="e">
        <f>IF(AU491="Не указан реестровый номер (мера нац.режима Запрет)","",IF(CI491="нет","",IF(CU491="да","исключение(не смотрим баллы)",IFERROR(IF(CI491*1&gt;0,IFERROR(IF(VLOOKUP(CI491*1,Обработ.выгрузка_реестра_РФ!$A:$G,7,)=0,"Баллы не установлены",VLOOKUP(CI491*1,Обработ.выгрузка_реестра_РФ!$A:$G,7,)),IF(LEN(CI491)&gt;14,"","нет номера в реестре РФ")),""),IF(LEN(CI491)=0,"","Некорректный реестровый номер")))))</f>
        <v>#REF!</v>
      </c>
      <c r="CQ491" s="33" t="e">
        <f>IF(LEN(C491)&gt;0,IFERROR(IF(LEN(H491)&gt;0,IF(LEN(VLOOKUP(H491,'исключения(не_смотрим_баллы)'!$A:$C,1,))&gt;0,"да","нет"),"не введен ОКПД2"),"нет"),"")</f>
        <v>#REF!</v>
      </c>
      <c r="CR491" s="33" t="e">
        <f ca="1">IF(CQ491="да",IF(TODAY()&lt;VLOOKUP(H491,'исключения(не_смотрим_баллы)'!$A:$C,3,),"да","нет"),"")</f>
        <v>#REF!</v>
      </c>
      <c r="CS491" s="33" t="str">
        <f>IFERROR(IF(CQ491="да",IF(VLOOKUP(CI491*1,Обработ.выгрузка_реестра_РФ!$A:$G,2,)&lt;VLOOKUP(H491,'исключения(не_смотрим_баллы)'!$A:$C,2,),"да","нет"),""),"")</f>
        <v/>
      </c>
      <c r="CT491" s="24"/>
      <c r="CU491" s="33" t="e">
        <f t="shared" si="4521"/>
        <v>#REF!</v>
      </c>
      <c r="CV491" s="91" t="e">
        <f t="shared" si="4522"/>
        <v>#REF!</v>
      </c>
      <c r="CW491" s="27" t="e">
        <f t="shared" si="4523"/>
        <v>#REF!</v>
      </c>
      <c r="CX491" s="26" t="e">
        <f t="shared" si="4452"/>
        <v>#REF!</v>
      </c>
      <c r="CY491" s="64" t="e">
        <f>IF(LEN('Описание предлагаемого товара'!#REF!)&gt;0,'Описание предлагаемого товара'!#REF!,"")</f>
        <v>#REF!</v>
      </c>
      <c r="CZ491" s="95" t="e">
        <f t="shared" si="4510"/>
        <v>#REF!</v>
      </c>
      <c r="DA491" s="95" t="e">
        <f t="shared" ref="DA491" si="4735">IFERROR(REPLACE(CZ491,FIND(" ",CZ491,1),1,""),CZ491)</f>
        <v>#REF!</v>
      </c>
      <c r="DB491" s="95" t="e">
        <f t="shared" si="4454"/>
        <v>#REF!</v>
      </c>
      <c r="DC491" s="95" t="e">
        <f t="shared" ref="DC491:DD491" si="4736">IFERROR(REPLACE(DB491,FIND("г.",DB491,1),2,""),DB491)</f>
        <v>#REF!</v>
      </c>
      <c r="DD491" s="95" t="e">
        <f t="shared" si="4736"/>
        <v>#REF!</v>
      </c>
      <c r="DE491" s="95" t="e">
        <f t="shared" ref="DE491:DF491" si="4737">IFERROR(REPLACE(DD491,FIND("г",DD491,1),1,""),DD491)</f>
        <v>#REF!</v>
      </c>
      <c r="DF491" s="95" t="e">
        <f t="shared" si="4737"/>
        <v>#REF!</v>
      </c>
      <c r="DG491" s="95" t="e">
        <f t="shared" si="4527"/>
        <v>#REF!</v>
      </c>
      <c r="DH491" s="25" t="str">
        <f>IFERROR(VLOOKUP(CI491*1,Обработ.выгрузка_реестра_РФ!$A:$G,5,),"")</f>
        <v/>
      </c>
      <c r="DI491" s="27" t="str">
        <f t="shared" si="4537"/>
        <v/>
      </c>
      <c r="DJ491" s="27" t="str">
        <f t="shared" ca="1" si="4514"/>
        <v/>
      </c>
      <c r="DK491" s="63" t="e">
        <f>IF(LEN('Описание предлагаемого товара'!#REF!)&gt;0,'Описание предлагаемого товара'!#REF!,"")</f>
        <v>#REF!</v>
      </c>
      <c r="DL491" s="63" t="e">
        <f>IF(LEN('Описание предлагаемого товара'!#REF!)&gt;0,'Описание предлагаемого товара'!#REF!,"")</f>
        <v>#REF!</v>
      </c>
      <c r="DM491" s="32"/>
    </row>
    <row r="492" spans="1:117" ht="48.75" customHeight="1" x14ac:dyDescent="0.25">
      <c r="A492" s="61" t="e">
        <f>IF(LEN('Описание предлагаемого товара'!#REF!)&gt;0,'Описание предлагаемого товара'!#REF!,"")</f>
        <v>#REF!</v>
      </c>
      <c r="B492" s="65" t="e">
        <f>IF(LEN('Описание предлагаемого товара'!#REF!)&gt;0,'Описание предлагаемого товара'!#REF!,"")</f>
        <v>#REF!</v>
      </c>
      <c r="C492" s="61" t="e">
        <f>IF(LEN('Описание предлагаемого товара'!#REF!)&gt;0,'Описание предлагаемого товара'!#REF!,"")</f>
        <v>#REF!</v>
      </c>
      <c r="D492" s="61" t="e">
        <f>IF(LEN('Описание предлагаемого товара'!#REF!)&gt;0,'Описание предлагаемого товара'!#REF!,"")</f>
        <v>#REF!</v>
      </c>
      <c r="E492" s="61" t="e">
        <f>IF(LEN('Описание предлагаемого товара'!#REF!)&gt;0,'Описание предлагаемого товара'!#REF!,"")</f>
        <v>#REF!</v>
      </c>
      <c r="F492" s="61" t="e">
        <f>IF(LEN('Описание предлагаемого товара'!#REF!)&gt;0,'Описание предлагаемого товара'!#REF!,"")</f>
        <v>#REF!</v>
      </c>
      <c r="G492" s="61" t="e">
        <f>IF(LEN('Описание предлагаемого товара'!#REF!)&gt;0,'Описание предлагаемого товара'!#REF!,"")</f>
        <v>#REF!</v>
      </c>
      <c r="H492" s="61" t="e">
        <f>IF(LEN('Описание предлагаемого товара'!#REF!)&gt;0,'Описание предлагаемого товара'!#REF!,"")</f>
        <v>#REF!</v>
      </c>
      <c r="I492" s="61" t="e">
        <f>IF(LEN('Описание предлагаемого товара'!#REF!)&gt;0,'Описание предлагаемого товара'!#REF!,"")</f>
        <v>#REF!</v>
      </c>
      <c r="J492" s="38" t="str">
        <f>IFERROR(VLOOKUP(B492,SAP!$A:$E,5,),"")</f>
        <v/>
      </c>
      <c r="K492" s="40" t="str">
        <f t="shared" si="4457"/>
        <v/>
      </c>
      <c r="L492" s="61" t="e">
        <f>IF(LEN('Описание предлагаемого товара'!#REF!)&gt;0,IFERROR('Описание предлагаемого товара'!#REF!*1,""),"")</f>
        <v>#REF!</v>
      </c>
      <c r="M492" s="39" t="str">
        <f>IFERROR(VLOOKUP(B492,SAP!$A:$E,2,),"")</f>
        <v/>
      </c>
      <c r="N492" s="41" t="str">
        <f t="shared" si="4593"/>
        <v/>
      </c>
      <c r="O492" s="39" t="str">
        <f t="shared" si="4444"/>
        <v/>
      </c>
      <c r="P492" s="36" t="e">
        <f>IF(LEN('Описание предлагаемого товара'!#REF!)&gt;0,'Описание предлагаемого товара'!#REF!,"")</f>
        <v>#REF!</v>
      </c>
      <c r="Q49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92" s="37" t="e">
        <f>IF(LEN('Описание предлагаемого товара'!#REF!)&gt;0,'Описание предлагаемого товара'!#REF!,"")</f>
        <v>#REF!</v>
      </c>
      <c r="S492" s="37" t="e">
        <f>IF(LEN('Описание предлагаемого товара'!#REF!)&gt;0,'Описание предлагаемого товара'!#REF!,"")</f>
        <v>#REF!</v>
      </c>
      <c r="T49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92" s="23" t="str">
        <f>IFERROR(VLOOKUP(CI492*1,Обработ.выгрузка_реестра_РФ!$A:$G,6,),"")</f>
        <v/>
      </c>
      <c r="V492" s="61" t="e">
        <f>IF(LEN('Описание предлагаемого товара'!#REF!)&gt;0,'Описание предлагаемого товара'!#REF!,"")</f>
        <v>#REF!</v>
      </c>
      <c r="W492" s="62" t="e">
        <f>IF(LEN('Описание предлагаемого товара'!#REF!)&gt;0,'Описание предлагаемого товара'!#REF!,"")</f>
        <v>#REF!</v>
      </c>
      <c r="X492" s="91" t="e">
        <f t="shared" ref="X492:Y492" si="4738">IFERROR(REPLACE(W492,FIND(CHAR(10),W492,1),1," "),W492)</f>
        <v>#REF!</v>
      </c>
      <c r="Y492" s="91" t="e">
        <f t="shared" si="4738"/>
        <v>#REF!</v>
      </c>
      <c r="Z492" s="91" t="e">
        <f t="shared" si="4459"/>
        <v>#REF!</v>
      </c>
      <c r="AA492" s="91" t="e">
        <f t="shared" si="4460"/>
        <v>#REF!</v>
      </c>
      <c r="AB492" s="91" t="e">
        <f t="shared" si="4461"/>
        <v>#REF!</v>
      </c>
      <c r="AC492" s="91" t="e">
        <f t="shared" ref="AC492:AF492" si="4739">IFERROR(REPLACE(AB492,FIND("  ",AB492,1),2," "),AB492)</f>
        <v>#REF!</v>
      </c>
      <c r="AD492" s="91" t="e">
        <f t="shared" si="4739"/>
        <v>#REF!</v>
      </c>
      <c r="AE492" s="91" t="e">
        <f t="shared" si="4739"/>
        <v>#REF!</v>
      </c>
      <c r="AF492" s="91" t="e">
        <f t="shared" si="4739"/>
        <v>#REF!</v>
      </c>
      <c r="AG492" s="23" t="str">
        <f>IFERROR(VLOOKUP(CI492*1,Обработ.выгрузка_реестра_РФ!$A:$G,4,),"")</f>
        <v/>
      </c>
      <c r="AH492" s="91" t="str">
        <f t="shared" ref="AH492:AI492" si="4740">IFERROR(REPLACE(AG492,FIND("-",AG492,1),1,"*"),AG492)</f>
        <v/>
      </c>
      <c r="AI492" s="91" t="str">
        <f t="shared" si="4740"/>
        <v/>
      </c>
      <c r="AJ492" s="27" t="str">
        <f t="shared" si="4559"/>
        <v/>
      </c>
      <c r="AK492" s="63" t="e">
        <f>IF(LEN('Описание предлагаемого товара'!#REF!)&gt;0,'Описание предлагаемого товара'!#REF!,"")</f>
        <v>#REF!</v>
      </c>
      <c r="AL492" s="91" t="e">
        <f t="shared" ref="AL492:AM492" si="4741">IFERROR(REPLACE(AK492,FIND(CHAR(10),AK492,1),1,""),AK492)</f>
        <v>#REF!</v>
      </c>
      <c r="AM492" s="91" t="e">
        <f t="shared" si="4741"/>
        <v>#REF!</v>
      </c>
      <c r="AN492" s="91" t="e">
        <f t="shared" ref="AN492:AR492" si="4742">IFERROR(REPLACE(AM492,FIND(" ",AM492,1),1,""),AM492)</f>
        <v>#REF!</v>
      </c>
      <c r="AO492" s="91" t="e">
        <f t="shared" si="4742"/>
        <v>#REF!</v>
      </c>
      <c r="AP492" s="91" t="e">
        <f t="shared" si="4742"/>
        <v>#REF!</v>
      </c>
      <c r="AQ492" s="91" t="e">
        <f t="shared" si="4742"/>
        <v>#REF!</v>
      </c>
      <c r="AR492" s="91" t="e">
        <f t="shared" si="4742"/>
        <v>#REF!</v>
      </c>
      <c r="AS492" s="91" t="e">
        <f t="shared" si="4466"/>
        <v>#REF!</v>
      </c>
      <c r="AT492" s="91" t="e">
        <f t="shared" si="4467"/>
        <v>#REF!</v>
      </c>
      <c r="AU492" s="32" t="e">
        <f t="shared" si="4450"/>
        <v>#REF!</v>
      </c>
      <c r="AV492" s="93" t="e">
        <f>'Описание предлагаемого товара'!#REF!</f>
        <v>#REF!</v>
      </c>
      <c r="AW492" s="91" t="e">
        <f>MIN(SEARCH({0,1,2,3,4,5,6,7,8,9},AV492&amp; "0123456789"))</f>
        <v>#REF!</v>
      </c>
      <c r="AX492" s="91" t="str">
        <f t="shared" si="4468"/>
        <v/>
      </c>
      <c r="AY492" s="91" t="str">
        <f t="shared" si="4469"/>
        <v/>
      </c>
      <c r="AZ492" s="91" t="str">
        <f t="shared" si="4470"/>
        <v/>
      </c>
      <c r="BA492" s="91" t="str">
        <f t="shared" si="4471"/>
        <v/>
      </c>
      <c r="BB492" s="91" t="str">
        <f t="shared" si="4472"/>
        <v/>
      </c>
      <c r="BC492" s="91" t="str">
        <f t="shared" si="4473"/>
        <v/>
      </c>
      <c r="BD492" s="91" t="str">
        <f t="shared" si="4474"/>
        <v/>
      </c>
      <c r="BE492" s="91" t="str">
        <f t="shared" si="4475"/>
        <v/>
      </c>
      <c r="BF492" s="91" t="str">
        <f t="shared" si="4476"/>
        <v/>
      </c>
      <c r="BG492" s="91" t="str">
        <f t="shared" si="4477"/>
        <v/>
      </c>
      <c r="BH492" s="91" t="str">
        <f t="shared" si="4478"/>
        <v/>
      </c>
      <c r="BI492" s="91" t="str">
        <f t="shared" si="4479"/>
        <v/>
      </c>
      <c r="BJ492" s="91" t="str">
        <f t="shared" si="4480"/>
        <v/>
      </c>
      <c r="BK492" s="91" t="str">
        <f t="shared" si="4481"/>
        <v/>
      </c>
      <c r="BL492" s="91" t="str">
        <f t="shared" si="4482"/>
        <v/>
      </c>
      <c r="BM492" s="91" t="str">
        <f t="shared" si="4483"/>
        <v/>
      </c>
      <c r="BN492" s="91" t="str">
        <f t="shared" si="4484"/>
        <v/>
      </c>
      <c r="BO492" s="91" t="str">
        <f t="shared" si="4485"/>
        <v/>
      </c>
      <c r="BP492" s="91" t="str">
        <f t="shared" si="4486"/>
        <v/>
      </c>
      <c r="BQ492" s="91" t="str">
        <f t="shared" si="4487"/>
        <v/>
      </c>
      <c r="BR492" s="91" t="str">
        <f t="shared" si="4488"/>
        <v/>
      </c>
      <c r="BS492" s="91" t="str">
        <f t="shared" si="4489"/>
        <v/>
      </c>
      <c r="BT492" s="91" t="str">
        <f t="shared" si="4490"/>
        <v/>
      </c>
      <c r="BU492" s="91" t="str">
        <f t="shared" si="4491"/>
        <v/>
      </c>
      <c r="BV492" s="91" t="str">
        <f t="shared" si="4492"/>
        <v/>
      </c>
      <c r="BW492" s="91" t="str">
        <f t="shared" si="4493"/>
        <v/>
      </c>
      <c r="BX492" s="91" t="str">
        <f t="shared" si="4494"/>
        <v/>
      </c>
      <c r="BY492" s="91" t="str">
        <f t="shared" si="4495"/>
        <v/>
      </c>
      <c r="BZ492" s="91" t="str">
        <f t="shared" si="4496"/>
        <v/>
      </c>
      <c r="CA492" s="91" t="str">
        <f t="shared" si="4497"/>
        <v/>
      </c>
      <c r="CB492" s="91" t="str">
        <f t="shared" si="4498"/>
        <v/>
      </c>
      <c r="CC492" s="91" t="str">
        <f t="shared" si="4499"/>
        <v/>
      </c>
      <c r="CD492" s="91" t="str">
        <f t="shared" si="4500"/>
        <v/>
      </c>
      <c r="CE492" s="91" t="str">
        <f t="shared" si="4501"/>
        <v/>
      </c>
      <c r="CF492" s="91" t="str">
        <f t="shared" si="4502"/>
        <v/>
      </c>
      <c r="CG492" s="91" t="str">
        <f t="shared" si="4503"/>
        <v/>
      </c>
      <c r="CH492" s="91" t="str">
        <f t="shared" si="4504"/>
        <v/>
      </c>
      <c r="CI492" s="91" t="str">
        <f t="shared" si="4505"/>
        <v>нет</v>
      </c>
      <c r="CJ492" s="63" t="e">
        <f>IF(LEN('Описание предлагаемого товара'!#REF!)&gt;0,'Описание предлагаемого товара'!#REF!,"")</f>
        <v>#REF!</v>
      </c>
      <c r="CK492" s="91" t="e">
        <f t="shared" ref="CK492:CL492" si="4743">IFERROR(REPLACE(CJ492,FIND(CHAR(10),CJ492,1),1,""),CJ492)</f>
        <v>#REF!</v>
      </c>
      <c r="CL492" s="91" t="e">
        <f t="shared" si="4743"/>
        <v>#REF!</v>
      </c>
      <c r="CM492" s="91" t="e">
        <f t="shared" si="4507"/>
        <v>#REF!</v>
      </c>
      <c r="CN492" s="91" t="e">
        <f t="shared" si="4508"/>
        <v>#REF!</v>
      </c>
      <c r="CO492" s="91" t="e">
        <f t="shared" si="4509"/>
        <v>#REF!</v>
      </c>
      <c r="CP492" s="90" t="e">
        <f>IF(AU492="Не указан реестровый номер (мера нац.режима Запрет)","",IF(CI492="нет","",IF(CU492="да","исключение(не смотрим баллы)",IFERROR(IF(CI492*1&gt;0,IFERROR(IF(VLOOKUP(CI492*1,Обработ.выгрузка_реестра_РФ!$A:$G,7,)=0,"Баллы не установлены",VLOOKUP(CI492*1,Обработ.выгрузка_реестра_РФ!$A:$G,7,)),IF(LEN(CI492)&gt;14,"","нет номера в реестре РФ")),""),IF(LEN(CI492)=0,"","Некорректный реестровый номер")))))</f>
        <v>#REF!</v>
      </c>
      <c r="CQ492" s="33" t="e">
        <f>IF(LEN(C492)&gt;0,IFERROR(IF(LEN(H492)&gt;0,IF(LEN(VLOOKUP(H492,'исключения(не_смотрим_баллы)'!$A:$C,1,))&gt;0,"да","нет"),"не введен ОКПД2"),"нет"),"")</f>
        <v>#REF!</v>
      </c>
      <c r="CR492" s="33" t="e">
        <f ca="1">IF(CQ492="да",IF(TODAY()&lt;VLOOKUP(H492,'исключения(не_смотрим_баллы)'!$A:$C,3,),"да","нет"),"")</f>
        <v>#REF!</v>
      </c>
      <c r="CS492" s="33" t="str">
        <f>IFERROR(IF(CQ492="да",IF(VLOOKUP(CI492*1,Обработ.выгрузка_реестра_РФ!$A:$G,2,)&lt;VLOOKUP(H492,'исключения(не_смотрим_баллы)'!$A:$C,2,),"да","нет"),""),"")</f>
        <v/>
      </c>
      <c r="CT492" s="24"/>
      <c r="CU492" s="33" t="e">
        <f t="shared" si="4521"/>
        <v>#REF!</v>
      </c>
      <c r="CV492" s="91" t="e">
        <f t="shared" si="4522"/>
        <v>#REF!</v>
      </c>
      <c r="CW492" s="27" t="e">
        <f t="shared" si="4523"/>
        <v>#REF!</v>
      </c>
      <c r="CX492" s="26" t="e">
        <f t="shared" si="4452"/>
        <v>#REF!</v>
      </c>
      <c r="CY492" s="64" t="e">
        <f>IF(LEN('Описание предлагаемого товара'!#REF!)&gt;0,'Описание предлагаемого товара'!#REF!,"")</f>
        <v>#REF!</v>
      </c>
      <c r="CZ492" s="95" t="e">
        <f t="shared" si="4510"/>
        <v>#REF!</v>
      </c>
      <c r="DA492" s="95" t="e">
        <f t="shared" ref="DA492" si="4744">IFERROR(REPLACE(CZ492,FIND(" ",CZ492,1),1,""),CZ492)</f>
        <v>#REF!</v>
      </c>
      <c r="DB492" s="95" t="e">
        <f t="shared" si="4454"/>
        <v>#REF!</v>
      </c>
      <c r="DC492" s="95" t="e">
        <f t="shared" ref="DC492:DD492" si="4745">IFERROR(REPLACE(DB492,FIND("г.",DB492,1),2,""),DB492)</f>
        <v>#REF!</v>
      </c>
      <c r="DD492" s="95" t="e">
        <f t="shared" si="4745"/>
        <v>#REF!</v>
      </c>
      <c r="DE492" s="95" t="e">
        <f t="shared" ref="DE492:DF492" si="4746">IFERROR(REPLACE(DD492,FIND("г",DD492,1),1,""),DD492)</f>
        <v>#REF!</v>
      </c>
      <c r="DF492" s="95" t="e">
        <f t="shared" si="4746"/>
        <v>#REF!</v>
      </c>
      <c r="DG492" s="95" t="e">
        <f t="shared" si="4527"/>
        <v>#REF!</v>
      </c>
      <c r="DH492" s="25" t="str">
        <f>IFERROR(VLOOKUP(CI492*1,Обработ.выгрузка_реестра_РФ!$A:$G,5,),"")</f>
        <v/>
      </c>
      <c r="DI492" s="27" t="str">
        <f t="shared" si="4537"/>
        <v/>
      </c>
      <c r="DJ492" s="27" t="str">
        <f t="shared" ca="1" si="4514"/>
        <v/>
      </c>
      <c r="DK492" s="63" t="e">
        <f>IF(LEN('Описание предлагаемого товара'!#REF!)&gt;0,'Описание предлагаемого товара'!#REF!,"")</f>
        <v>#REF!</v>
      </c>
      <c r="DL492" s="63" t="e">
        <f>IF(LEN('Описание предлагаемого товара'!#REF!)&gt;0,'Описание предлагаемого товара'!#REF!,"")</f>
        <v>#REF!</v>
      </c>
      <c r="DM492" s="32"/>
    </row>
    <row r="493" spans="1:117" ht="48.75" customHeight="1" x14ac:dyDescent="0.25">
      <c r="A493" s="61" t="e">
        <f>IF(LEN('Описание предлагаемого товара'!#REF!)&gt;0,'Описание предлагаемого товара'!#REF!,"")</f>
        <v>#REF!</v>
      </c>
      <c r="B493" s="65" t="e">
        <f>IF(LEN('Описание предлагаемого товара'!#REF!)&gt;0,'Описание предлагаемого товара'!#REF!,"")</f>
        <v>#REF!</v>
      </c>
      <c r="C493" s="61" t="e">
        <f>IF(LEN('Описание предлагаемого товара'!#REF!)&gt;0,'Описание предлагаемого товара'!#REF!,"")</f>
        <v>#REF!</v>
      </c>
      <c r="D493" s="61" t="e">
        <f>IF(LEN('Описание предлагаемого товара'!#REF!)&gt;0,'Описание предлагаемого товара'!#REF!,"")</f>
        <v>#REF!</v>
      </c>
      <c r="E493" s="61" t="e">
        <f>IF(LEN('Описание предлагаемого товара'!#REF!)&gt;0,'Описание предлагаемого товара'!#REF!,"")</f>
        <v>#REF!</v>
      </c>
      <c r="F493" s="61" t="e">
        <f>IF(LEN('Описание предлагаемого товара'!#REF!)&gt;0,'Описание предлагаемого товара'!#REF!,"")</f>
        <v>#REF!</v>
      </c>
      <c r="G493" s="61" t="e">
        <f>IF(LEN('Описание предлагаемого товара'!#REF!)&gt;0,'Описание предлагаемого товара'!#REF!,"")</f>
        <v>#REF!</v>
      </c>
      <c r="H493" s="61" t="e">
        <f>IF(LEN('Описание предлагаемого товара'!#REF!)&gt;0,'Описание предлагаемого товара'!#REF!,"")</f>
        <v>#REF!</v>
      </c>
      <c r="I493" s="61" t="e">
        <f>IF(LEN('Описание предлагаемого товара'!#REF!)&gt;0,'Описание предлагаемого товара'!#REF!,"")</f>
        <v>#REF!</v>
      </c>
      <c r="J493" s="38" t="str">
        <f>IFERROR(VLOOKUP(B493,SAP!$A:$E,5,),"")</f>
        <v/>
      </c>
      <c r="K493" s="40" t="str">
        <f t="shared" si="4457"/>
        <v/>
      </c>
      <c r="L493" s="61" t="e">
        <f>IF(LEN('Описание предлагаемого товара'!#REF!)&gt;0,IFERROR('Описание предлагаемого товара'!#REF!*1,""),"")</f>
        <v>#REF!</v>
      </c>
      <c r="M493" s="39" t="str">
        <f>IFERROR(VLOOKUP(B493,SAP!$A:$E,2,),"")</f>
        <v/>
      </c>
      <c r="N493" s="41" t="str">
        <f t="shared" si="4593"/>
        <v/>
      </c>
      <c r="O493" s="39" t="str">
        <f t="shared" si="4444"/>
        <v/>
      </c>
      <c r="P493" s="36" t="e">
        <f>IF(LEN('Описание предлагаемого товара'!#REF!)&gt;0,'Описание предлагаемого товара'!#REF!,"")</f>
        <v>#REF!</v>
      </c>
      <c r="Q49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93" s="37" t="e">
        <f>IF(LEN('Описание предлагаемого товара'!#REF!)&gt;0,'Описание предлагаемого товара'!#REF!,"")</f>
        <v>#REF!</v>
      </c>
      <c r="S493" s="37" t="e">
        <f>IF(LEN('Описание предлагаемого товара'!#REF!)&gt;0,'Описание предлагаемого товара'!#REF!,"")</f>
        <v>#REF!</v>
      </c>
      <c r="T49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93" s="23" t="str">
        <f>IFERROR(VLOOKUP(CI493*1,Обработ.выгрузка_реестра_РФ!$A:$G,6,),"")</f>
        <v/>
      </c>
      <c r="V493" s="61" t="e">
        <f>IF(LEN('Описание предлагаемого товара'!#REF!)&gt;0,'Описание предлагаемого товара'!#REF!,"")</f>
        <v>#REF!</v>
      </c>
      <c r="W493" s="62" t="e">
        <f>IF(LEN('Описание предлагаемого товара'!#REF!)&gt;0,'Описание предлагаемого товара'!#REF!,"")</f>
        <v>#REF!</v>
      </c>
      <c r="X493" s="91" t="e">
        <f t="shared" ref="X493:Y493" si="4747">IFERROR(REPLACE(W493,FIND(CHAR(10),W493,1),1," "),W493)</f>
        <v>#REF!</v>
      </c>
      <c r="Y493" s="91" t="e">
        <f t="shared" si="4747"/>
        <v>#REF!</v>
      </c>
      <c r="Z493" s="91" t="e">
        <f t="shared" si="4459"/>
        <v>#REF!</v>
      </c>
      <c r="AA493" s="91" t="e">
        <f t="shared" si="4460"/>
        <v>#REF!</v>
      </c>
      <c r="AB493" s="91" t="e">
        <f t="shared" si="4461"/>
        <v>#REF!</v>
      </c>
      <c r="AC493" s="91" t="e">
        <f t="shared" ref="AC493:AF493" si="4748">IFERROR(REPLACE(AB493,FIND("  ",AB493,1),2," "),AB493)</f>
        <v>#REF!</v>
      </c>
      <c r="AD493" s="91" t="e">
        <f t="shared" si="4748"/>
        <v>#REF!</v>
      </c>
      <c r="AE493" s="91" t="e">
        <f t="shared" si="4748"/>
        <v>#REF!</v>
      </c>
      <c r="AF493" s="91" t="e">
        <f t="shared" si="4748"/>
        <v>#REF!</v>
      </c>
      <c r="AG493" s="23" t="str">
        <f>IFERROR(VLOOKUP(CI493*1,Обработ.выгрузка_реестра_РФ!$A:$G,4,),"")</f>
        <v/>
      </c>
      <c r="AH493" s="91" t="str">
        <f t="shared" ref="AH493:AI493" si="4749">IFERROR(REPLACE(AG493,FIND("-",AG493,1),1,"*"),AG493)</f>
        <v/>
      </c>
      <c r="AI493" s="91" t="str">
        <f t="shared" si="4749"/>
        <v/>
      </c>
      <c r="AJ493" s="27" t="str">
        <f t="shared" si="4559"/>
        <v/>
      </c>
      <c r="AK493" s="63" t="e">
        <f>IF(LEN('Описание предлагаемого товара'!#REF!)&gt;0,'Описание предлагаемого товара'!#REF!,"")</f>
        <v>#REF!</v>
      </c>
      <c r="AL493" s="91" t="e">
        <f t="shared" ref="AL493:AM493" si="4750">IFERROR(REPLACE(AK493,FIND(CHAR(10),AK493,1),1,""),AK493)</f>
        <v>#REF!</v>
      </c>
      <c r="AM493" s="91" t="e">
        <f t="shared" si="4750"/>
        <v>#REF!</v>
      </c>
      <c r="AN493" s="91" t="e">
        <f t="shared" ref="AN493:AR493" si="4751">IFERROR(REPLACE(AM493,FIND(" ",AM493,1),1,""),AM493)</f>
        <v>#REF!</v>
      </c>
      <c r="AO493" s="91" t="e">
        <f t="shared" si="4751"/>
        <v>#REF!</v>
      </c>
      <c r="AP493" s="91" t="e">
        <f t="shared" si="4751"/>
        <v>#REF!</v>
      </c>
      <c r="AQ493" s="91" t="e">
        <f t="shared" si="4751"/>
        <v>#REF!</v>
      </c>
      <c r="AR493" s="91" t="e">
        <f t="shared" si="4751"/>
        <v>#REF!</v>
      </c>
      <c r="AS493" s="91" t="e">
        <f t="shared" si="4466"/>
        <v>#REF!</v>
      </c>
      <c r="AT493" s="91" t="e">
        <f t="shared" si="4467"/>
        <v>#REF!</v>
      </c>
      <c r="AU493" s="32" t="e">
        <f t="shared" si="4450"/>
        <v>#REF!</v>
      </c>
      <c r="AV493" s="93" t="e">
        <f>'Описание предлагаемого товара'!#REF!</f>
        <v>#REF!</v>
      </c>
      <c r="AW493" s="91" t="e">
        <f>MIN(SEARCH({0,1,2,3,4,5,6,7,8,9},AV493&amp; "0123456789"))</f>
        <v>#REF!</v>
      </c>
      <c r="AX493" s="91" t="str">
        <f t="shared" si="4468"/>
        <v/>
      </c>
      <c r="AY493" s="91" t="str">
        <f t="shared" si="4469"/>
        <v/>
      </c>
      <c r="AZ493" s="91" t="str">
        <f t="shared" si="4470"/>
        <v/>
      </c>
      <c r="BA493" s="91" t="str">
        <f t="shared" si="4471"/>
        <v/>
      </c>
      <c r="BB493" s="91" t="str">
        <f t="shared" si="4472"/>
        <v/>
      </c>
      <c r="BC493" s="91" t="str">
        <f t="shared" si="4473"/>
        <v/>
      </c>
      <c r="BD493" s="91" t="str">
        <f t="shared" si="4474"/>
        <v/>
      </c>
      <c r="BE493" s="91" t="str">
        <f t="shared" si="4475"/>
        <v/>
      </c>
      <c r="BF493" s="91" t="str">
        <f t="shared" si="4476"/>
        <v/>
      </c>
      <c r="BG493" s="91" t="str">
        <f t="shared" si="4477"/>
        <v/>
      </c>
      <c r="BH493" s="91" t="str">
        <f t="shared" si="4478"/>
        <v/>
      </c>
      <c r="BI493" s="91" t="str">
        <f t="shared" si="4479"/>
        <v/>
      </c>
      <c r="BJ493" s="91" t="str">
        <f t="shared" si="4480"/>
        <v/>
      </c>
      <c r="BK493" s="91" t="str">
        <f t="shared" si="4481"/>
        <v/>
      </c>
      <c r="BL493" s="91" t="str">
        <f t="shared" si="4482"/>
        <v/>
      </c>
      <c r="BM493" s="91" t="str">
        <f t="shared" si="4483"/>
        <v/>
      </c>
      <c r="BN493" s="91" t="str">
        <f t="shared" si="4484"/>
        <v/>
      </c>
      <c r="BO493" s="91" t="str">
        <f t="shared" si="4485"/>
        <v/>
      </c>
      <c r="BP493" s="91" t="str">
        <f t="shared" si="4486"/>
        <v/>
      </c>
      <c r="BQ493" s="91" t="str">
        <f t="shared" si="4487"/>
        <v/>
      </c>
      <c r="BR493" s="91" t="str">
        <f t="shared" si="4488"/>
        <v/>
      </c>
      <c r="BS493" s="91" t="str">
        <f t="shared" si="4489"/>
        <v/>
      </c>
      <c r="BT493" s="91" t="str">
        <f t="shared" si="4490"/>
        <v/>
      </c>
      <c r="BU493" s="91" t="str">
        <f t="shared" si="4491"/>
        <v/>
      </c>
      <c r="BV493" s="91" t="str">
        <f t="shared" si="4492"/>
        <v/>
      </c>
      <c r="BW493" s="91" t="str">
        <f t="shared" si="4493"/>
        <v/>
      </c>
      <c r="BX493" s="91" t="str">
        <f t="shared" si="4494"/>
        <v/>
      </c>
      <c r="BY493" s="91" t="str">
        <f t="shared" si="4495"/>
        <v/>
      </c>
      <c r="BZ493" s="91" t="str">
        <f t="shared" si="4496"/>
        <v/>
      </c>
      <c r="CA493" s="91" t="str">
        <f t="shared" si="4497"/>
        <v/>
      </c>
      <c r="CB493" s="91" t="str">
        <f t="shared" si="4498"/>
        <v/>
      </c>
      <c r="CC493" s="91" t="str">
        <f t="shared" si="4499"/>
        <v/>
      </c>
      <c r="CD493" s="91" t="str">
        <f t="shared" si="4500"/>
        <v/>
      </c>
      <c r="CE493" s="91" t="str">
        <f t="shared" si="4501"/>
        <v/>
      </c>
      <c r="CF493" s="91" t="str">
        <f t="shared" si="4502"/>
        <v/>
      </c>
      <c r="CG493" s="91" t="str">
        <f t="shared" si="4503"/>
        <v/>
      </c>
      <c r="CH493" s="91" t="str">
        <f t="shared" si="4504"/>
        <v/>
      </c>
      <c r="CI493" s="91" t="str">
        <f t="shared" si="4505"/>
        <v>нет</v>
      </c>
      <c r="CJ493" s="63" t="e">
        <f>IF(LEN('Описание предлагаемого товара'!#REF!)&gt;0,'Описание предлагаемого товара'!#REF!,"")</f>
        <v>#REF!</v>
      </c>
      <c r="CK493" s="91" t="e">
        <f t="shared" ref="CK493:CL493" si="4752">IFERROR(REPLACE(CJ493,FIND(CHAR(10),CJ493,1),1,""),CJ493)</f>
        <v>#REF!</v>
      </c>
      <c r="CL493" s="91" t="e">
        <f t="shared" si="4752"/>
        <v>#REF!</v>
      </c>
      <c r="CM493" s="91" t="e">
        <f t="shared" si="4507"/>
        <v>#REF!</v>
      </c>
      <c r="CN493" s="91" t="e">
        <f t="shared" si="4508"/>
        <v>#REF!</v>
      </c>
      <c r="CO493" s="91" t="e">
        <f t="shared" si="4509"/>
        <v>#REF!</v>
      </c>
      <c r="CP493" s="90" t="e">
        <f>IF(AU493="Не указан реестровый номер (мера нац.режима Запрет)","",IF(CI493="нет","",IF(CU493="да","исключение(не смотрим баллы)",IFERROR(IF(CI493*1&gt;0,IFERROR(IF(VLOOKUP(CI493*1,Обработ.выгрузка_реестра_РФ!$A:$G,7,)=0,"Баллы не установлены",VLOOKUP(CI493*1,Обработ.выгрузка_реестра_РФ!$A:$G,7,)),IF(LEN(CI493)&gt;14,"","нет номера в реестре РФ")),""),IF(LEN(CI493)=0,"","Некорректный реестровый номер")))))</f>
        <v>#REF!</v>
      </c>
      <c r="CQ493" s="33" t="e">
        <f>IF(LEN(C493)&gt;0,IFERROR(IF(LEN(H493)&gt;0,IF(LEN(VLOOKUP(H493,'исключения(не_смотрим_баллы)'!$A:$C,1,))&gt;0,"да","нет"),"не введен ОКПД2"),"нет"),"")</f>
        <v>#REF!</v>
      </c>
      <c r="CR493" s="33" t="e">
        <f ca="1">IF(CQ493="да",IF(TODAY()&lt;VLOOKUP(H493,'исключения(не_смотрим_баллы)'!$A:$C,3,),"да","нет"),"")</f>
        <v>#REF!</v>
      </c>
      <c r="CS493" s="33" t="str">
        <f>IFERROR(IF(CQ493="да",IF(VLOOKUP(CI493*1,Обработ.выгрузка_реестра_РФ!$A:$G,2,)&lt;VLOOKUP(H493,'исключения(не_смотрим_баллы)'!$A:$C,2,),"да","нет"),""),"")</f>
        <v/>
      </c>
      <c r="CT493" s="24"/>
      <c r="CU493" s="33" t="e">
        <f t="shared" si="4521"/>
        <v>#REF!</v>
      </c>
      <c r="CV493" s="91" t="e">
        <f t="shared" si="4522"/>
        <v>#REF!</v>
      </c>
      <c r="CW493" s="27" t="e">
        <f t="shared" si="4523"/>
        <v>#REF!</v>
      </c>
      <c r="CX493" s="26" t="e">
        <f t="shared" si="4452"/>
        <v>#REF!</v>
      </c>
      <c r="CY493" s="64" t="e">
        <f>IF(LEN('Описание предлагаемого товара'!#REF!)&gt;0,'Описание предлагаемого товара'!#REF!,"")</f>
        <v>#REF!</v>
      </c>
      <c r="CZ493" s="95" t="e">
        <f t="shared" si="4510"/>
        <v>#REF!</v>
      </c>
      <c r="DA493" s="95" t="e">
        <f t="shared" ref="DA493" si="4753">IFERROR(REPLACE(CZ493,FIND(" ",CZ493,1),1,""),CZ493)</f>
        <v>#REF!</v>
      </c>
      <c r="DB493" s="95" t="e">
        <f t="shared" si="4454"/>
        <v>#REF!</v>
      </c>
      <c r="DC493" s="95" t="e">
        <f t="shared" ref="DC493:DD493" si="4754">IFERROR(REPLACE(DB493,FIND("г.",DB493,1),2,""),DB493)</f>
        <v>#REF!</v>
      </c>
      <c r="DD493" s="95" t="e">
        <f t="shared" si="4754"/>
        <v>#REF!</v>
      </c>
      <c r="DE493" s="95" t="e">
        <f t="shared" ref="DE493:DF493" si="4755">IFERROR(REPLACE(DD493,FIND("г",DD493,1),1,""),DD493)</f>
        <v>#REF!</v>
      </c>
      <c r="DF493" s="95" t="e">
        <f t="shared" si="4755"/>
        <v>#REF!</v>
      </c>
      <c r="DG493" s="95" t="e">
        <f t="shared" si="4527"/>
        <v>#REF!</v>
      </c>
      <c r="DH493" s="25" t="str">
        <f>IFERROR(VLOOKUP(CI493*1,Обработ.выгрузка_реестра_РФ!$A:$G,5,),"")</f>
        <v/>
      </c>
      <c r="DI493" s="27" t="str">
        <f t="shared" si="4537"/>
        <v/>
      </c>
      <c r="DJ493" s="27" t="str">
        <f t="shared" ca="1" si="4514"/>
        <v/>
      </c>
      <c r="DK493" s="63" t="e">
        <f>IF(LEN('Описание предлагаемого товара'!#REF!)&gt;0,'Описание предлагаемого товара'!#REF!,"")</f>
        <v>#REF!</v>
      </c>
      <c r="DL493" s="63" t="e">
        <f>IF(LEN('Описание предлагаемого товара'!#REF!)&gt;0,'Описание предлагаемого товара'!#REF!,"")</f>
        <v>#REF!</v>
      </c>
      <c r="DM493" s="32"/>
    </row>
    <row r="494" spans="1:117" ht="48.75" customHeight="1" x14ac:dyDescent="0.25">
      <c r="A494" s="61" t="e">
        <f>IF(LEN('Описание предлагаемого товара'!#REF!)&gt;0,'Описание предлагаемого товара'!#REF!,"")</f>
        <v>#REF!</v>
      </c>
      <c r="B494" s="65" t="e">
        <f>IF(LEN('Описание предлагаемого товара'!#REF!)&gt;0,'Описание предлагаемого товара'!#REF!,"")</f>
        <v>#REF!</v>
      </c>
      <c r="C494" s="61" t="e">
        <f>IF(LEN('Описание предлагаемого товара'!#REF!)&gt;0,'Описание предлагаемого товара'!#REF!,"")</f>
        <v>#REF!</v>
      </c>
      <c r="D494" s="61" t="e">
        <f>IF(LEN('Описание предлагаемого товара'!#REF!)&gt;0,'Описание предлагаемого товара'!#REF!,"")</f>
        <v>#REF!</v>
      </c>
      <c r="E494" s="61" t="e">
        <f>IF(LEN('Описание предлагаемого товара'!#REF!)&gt;0,'Описание предлагаемого товара'!#REF!,"")</f>
        <v>#REF!</v>
      </c>
      <c r="F494" s="61" t="e">
        <f>IF(LEN('Описание предлагаемого товара'!#REF!)&gt;0,'Описание предлагаемого товара'!#REF!,"")</f>
        <v>#REF!</v>
      </c>
      <c r="G494" s="61" t="e">
        <f>IF(LEN('Описание предлагаемого товара'!#REF!)&gt;0,'Описание предлагаемого товара'!#REF!,"")</f>
        <v>#REF!</v>
      </c>
      <c r="H494" s="61" t="e">
        <f>IF(LEN('Описание предлагаемого товара'!#REF!)&gt;0,'Описание предлагаемого товара'!#REF!,"")</f>
        <v>#REF!</v>
      </c>
      <c r="I494" s="61" t="e">
        <f>IF(LEN('Описание предлагаемого товара'!#REF!)&gt;0,'Описание предлагаемого товара'!#REF!,"")</f>
        <v>#REF!</v>
      </c>
      <c r="J494" s="38" t="str">
        <f>IFERROR(VLOOKUP(B494,SAP!$A:$E,5,),"")</f>
        <v/>
      </c>
      <c r="K494" s="40" t="str">
        <f t="shared" si="4457"/>
        <v/>
      </c>
      <c r="L494" s="61" t="e">
        <f>IF(LEN('Описание предлагаемого товара'!#REF!)&gt;0,IFERROR('Описание предлагаемого товара'!#REF!*1,""),"")</f>
        <v>#REF!</v>
      </c>
      <c r="M494" s="39" t="str">
        <f>IFERROR(VLOOKUP(B494,SAP!$A:$E,2,),"")</f>
        <v/>
      </c>
      <c r="N494" s="41" t="str">
        <f t="shared" si="4593"/>
        <v/>
      </c>
      <c r="O494" s="39" t="str">
        <f t="shared" si="4444"/>
        <v/>
      </c>
      <c r="P494" s="36" t="e">
        <f>IF(LEN('Описание предлагаемого товара'!#REF!)&gt;0,'Описание предлагаемого товара'!#REF!,"")</f>
        <v>#REF!</v>
      </c>
      <c r="Q49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94" s="37" t="e">
        <f>IF(LEN('Описание предлагаемого товара'!#REF!)&gt;0,'Описание предлагаемого товара'!#REF!,"")</f>
        <v>#REF!</v>
      </c>
      <c r="S494" s="37" t="e">
        <f>IF(LEN('Описание предлагаемого товара'!#REF!)&gt;0,'Описание предлагаемого товара'!#REF!,"")</f>
        <v>#REF!</v>
      </c>
      <c r="T49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94" s="23" t="str">
        <f>IFERROR(VLOOKUP(CI494*1,Обработ.выгрузка_реестра_РФ!$A:$G,6,),"")</f>
        <v/>
      </c>
      <c r="V494" s="61" t="e">
        <f>IF(LEN('Описание предлагаемого товара'!#REF!)&gt;0,'Описание предлагаемого товара'!#REF!,"")</f>
        <v>#REF!</v>
      </c>
      <c r="W494" s="62" t="e">
        <f>IF(LEN('Описание предлагаемого товара'!#REF!)&gt;0,'Описание предлагаемого товара'!#REF!,"")</f>
        <v>#REF!</v>
      </c>
      <c r="X494" s="91" t="e">
        <f t="shared" ref="X494:Y494" si="4756">IFERROR(REPLACE(W494,FIND(CHAR(10),W494,1),1," "),W494)</f>
        <v>#REF!</v>
      </c>
      <c r="Y494" s="91" t="e">
        <f t="shared" si="4756"/>
        <v>#REF!</v>
      </c>
      <c r="Z494" s="91" t="e">
        <f t="shared" si="4459"/>
        <v>#REF!</v>
      </c>
      <c r="AA494" s="91" t="e">
        <f t="shared" si="4460"/>
        <v>#REF!</v>
      </c>
      <c r="AB494" s="91" t="e">
        <f t="shared" si="4461"/>
        <v>#REF!</v>
      </c>
      <c r="AC494" s="91" t="e">
        <f t="shared" ref="AC494:AF494" si="4757">IFERROR(REPLACE(AB494,FIND("  ",AB494,1),2," "),AB494)</f>
        <v>#REF!</v>
      </c>
      <c r="AD494" s="91" t="e">
        <f t="shared" si="4757"/>
        <v>#REF!</v>
      </c>
      <c r="AE494" s="91" t="e">
        <f t="shared" si="4757"/>
        <v>#REF!</v>
      </c>
      <c r="AF494" s="91" t="e">
        <f t="shared" si="4757"/>
        <v>#REF!</v>
      </c>
      <c r="AG494" s="23" t="str">
        <f>IFERROR(VLOOKUP(CI494*1,Обработ.выгрузка_реестра_РФ!$A:$G,4,),"")</f>
        <v/>
      </c>
      <c r="AH494" s="91" t="str">
        <f t="shared" ref="AH494:AI494" si="4758">IFERROR(REPLACE(AG494,FIND("-",AG494,1),1,"*"),AG494)</f>
        <v/>
      </c>
      <c r="AI494" s="91" t="str">
        <f t="shared" si="4758"/>
        <v/>
      </c>
      <c r="AJ494" s="27" t="str">
        <f t="shared" si="4559"/>
        <v/>
      </c>
      <c r="AK494" s="63" t="e">
        <f>IF(LEN('Описание предлагаемого товара'!#REF!)&gt;0,'Описание предлагаемого товара'!#REF!,"")</f>
        <v>#REF!</v>
      </c>
      <c r="AL494" s="91" t="e">
        <f t="shared" ref="AL494:AM494" si="4759">IFERROR(REPLACE(AK494,FIND(CHAR(10),AK494,1),1,""),AK494)</f>
        <v>#REF!</v>
      </c>
      <c r="AM494" s="91" t="e">
        <f t="shared" si="4759"/>
        <v>#REF!</v>
      </c>
      <c r="AN494" s="91" t="e">
        <f t="shared" ref="AN494:AR494" si="4760">IFERROR(REPLACE(AM494,FIND(" ",AM494,1),1,""),AM494)</f>
        <v>#REF!</v>
      </c>
      <c r="AO494" s="91" t="e">
        <f t="shared" si="4760"/>
        <v>#REF!</v>
      </c>
      <c r="AP494" s="91" t="e">
        <f t="shared" si="4760"/>
        <v>#REF!</v>
      </c>
      <c r="AQ494" s="91" t="e">
        <f t="shared" si="4760"/>
        <v>#REF!</v>
      </c>
      <c r="AR494" s="91" t="e">
        <f t="shared" si="4760"/>
        <v>#REF!</v>
      </c>
      <c r="AS494" s="91" t="e">
        <f t="shared" si="4466"/>
        <v>#REF!</v>
      </c>
      <c r="AT494" s="91" t="e">
        <f t="shared" si="4467"/>
        <v>#REF!</v>
      </c>
      <c r="AU494" s="32" t="e">
        <f t="shared" si="4450"/>
        <v>#REF!</v>
      </c>
      <c r="AV494" s="93" t="e">
        <f>'Описание предлагаемого товара'!#REF!</f>
        <v>#REF!</v>
      </c>
      <c r="AW494" s="91" t="e">
        <f>MIN(SEARCH({0,1,2,3,4,5,6,7,8,9},AV494&amp; "0123456789"))</f>
        <v>#REF!</v>
      </c>
      <c r="AX494" s="91" t="str">
        <f t="shared" si="4468"/>
        <v/>
      </c>
      <c r="AY494" s="91" t="str">
        <f t="shared" si="4469"/>
        <v/>
      </c>
      <c r="AZ494" s="91" t="str">
        <f t="shared" si="4470"/>
        <v/>
      </c>
      <c r="BA494" s="91" t="str">
        <f t="shared" si="4471"/>
        <v/>
      </c>
      <c r="BB494" s="91" t="str">
        <f t="shared" si="4472"/>
        <v/>
      </c>
      <c r="BC494" s="91" t="str">
        <f t="shared" si="4473"/>
        <v/>
      </c>
      <c r="BD494" s="91" t="str">
        <f t="shared" si="4474"/>
        <v/>
      </c>
      <c r="BE494" s="91" t="str">
        <f t="shared" si="4475"/>
        <v/>
      </c>
      <c r="BF494" s="91" t="str">
        <f t="shared" si="4476"/>
        <v/>
      </c>
      <c r="BG494" s="91" t="str">
        <f t="shared" si="4477"/>
        <v/>
      </c>
      <c r="BH494" s="91" t="str">
        <f t="shared" si="4478"/>
        <v/>
      </c>
      <c r="BI494" s="91" t="str">
        <f t="shared" si="4479"/>
        <v/>
      </c>
      <c r="BJ494" s="91" t="str">
        <f t="shared" si="4480"/>
        <v/>
      </c>
      <c r="BK494" s="91" t="str">
        <f t="shared" si="4481"/>
        <v/>
      </c>
      <c r="BL494" s="91" t="str">
        <f t="shared" si="4482"/>
        <v/>
      </c>
      <c r="BM494" s="91" t="str">
        <f t="shared" si="4483"/>
        <v/>
      </c>
      <c r="BN494" s="91" t="str">
        <f t="shared" si="4484"/>
        <v/>
      </c>
      <c r="BO494" s="91" t="str">
        <f t="shared" si="4485"/>
        <v/>
      </c>
      <c r="BP494" s="91" t="str">
        <f t="shared" si="4486"/>
        <v/>
      </c>
      <c r="BQ494" s="91" t="str">
        <f t="shared" si="4487"/>
        <v/>
      </c>
      <c r="BR494" s="91" t="str">
        <f t="shared" si="4488"/>
        <v/>
      </c>
      <c r="BS494" s="91" t="str">
        <f t="shared" si="4489"/>
        <v/>
      </c>
      <c r="BT494" s="91" t="str">
        <f t="shared" si="4490"/>
        <v/>
      </c>
      <c r="BU494" s="91" t="str">
        <f t="shared" si="4491"/>
        <v/>
      </c>
      <c r="BV494" s="91" t="str">
        <f t="shared" si="4492"/>
        <v/>
      </c>
      <c r="BW494" s="91" t="str">
        <f t="shared" si="4493"/>
        <v/>
      </c>
      <c r="BX494" s="91" t="str">
        <f t="shared" si="4494"/>
        <v/>
      </c>
      <c r="BY494" s="91" t="str">
        <f t="shared" si="4495"/>
        <v/>
      </c>
      <c r="BZ494" s="91" t="str">
        <f t="shared" si="4496"/>
        <v/>
      </c>
      <c r="CA494" s="91" t="str">
        <f t="shared" si="4497"/>
        <v/>
      </c>
      <c r="CB494" s="91" t="str">
        <f t="shared" si="4498"/>
        <v/>
      </c>
      <c r="CC494" s="91" t="str">
        <f t="shared" si="4499"/>
        <v/>
      </c>
      <c r="CD494" s="91" t="str">
        <f t="shared" si="4500"/>
        <v/>
      </c>
      <c r="CE494" s="91" t="str">
        <f t="shared" si="4501"/>
        <v/>
      </c>
      <c r="CF494" s="91" t="str">
        <f t="shared" si="4502"/>
        <v/>
      </c>
      <c r="CG494" s="91" t="str">
        <f t="shared" si="4503"/>
        <v/>
      </c>
      <c r="CH494" s="91" t="str">
        <f t="shared" si="4504"/>
        <v/>
      </c>
      <c r="CI494" s="91" t="str">
        <f t="shared" si="4505"/>
        <v>нет</v>
      </c>
      <c r="CJ494" s="63" t="e">
        <f>IF(LEN('Описание предлагаемого товара'!#REF!)&gt;0,'Описание предлагаемого товара'!#REF!,"")</f>
        <v>#REF!</v>
      </c>
      <c r="CK494" s="91" t="e">
        <f t="shared" ref="CK494:CL494" si="4761">IFERROR(REPLACE(CJ494,FIND(CHAR(10),CJ494,1),1,""),CJ494)</f>
        <v>#REF!</v>
      </c>
      <c r="CL494" s="91" t="e">
        <f t="shared" si="4761"/>
        <v>#REF!</v>
      </c>
      <c r="CM494" s="91" t="e">
        <f t="shared" si="4507"/>
        <v>#REF!</v>
      </c>
      <c r="CN494" s="91" t="e">
        <f t="shared" si="4508"/>
        <v>#REF!</v>
      </c>
      <c r="CO494" s="91" t="e">
        <f t="shared" si="4509"/>
        <v>#REF!</v>
      </c>
      <c r="CP494" s="90" t="e">
        <f>IF(AU494="Не указан реестровый номер (мера нац.режима Запрет)","",IF(CI494="нет","",IF(CU494="да","исключение(не смотрим баллы)",IFERROR(IF(CI494*1&gt;0,IFERROR(IF(VLOOKUP(CI494*1,Обработ.выгрузка_реестра_РФ!$A:$G,7,)=0,"Баллы не установлены",VLOOKUP(CI494*1,Обработ.выгрузка_реестра_РФ!$A:$G,7,)),IF(LEN(CI494)&gt;14,"","нет номера в реестре РФ")),""),IF(LEN(CI494)=0,"","Некорректный реестровый номер")))))</f>
        <v>#REF!</v>
      </c>
      <c r="CQ494" s="33" t="e">
        <f>IF(LEN(C494)&gt;0,IFERROR(IF(LEN(H494)&gt;0,IF(LEN(VLOOKUP(H494,'исключения(не_смотрим_баллы)'!$A:$C,1,))&gt;0,"да","нет"),"не введен ОКПД2"),"нет"),"")</f>
        <v>#REF!</v>
      </c>
      <c r="CR494" s="33" t="e">
        <f ca="1">IF(CQ494="да",IF(TODAY()&lt;VLOOKUP(H494,'исключения(не_смотрим_баллы)'!$A:$C,3,),"да","нет"),"")</f>
        <v>#REF!</v>
      </c>
      <c r="CS494" s="33" t="str">
        <f>IFERROR(IF(CQ494="да",IF(VLOOKUP(CI494*1,Обработ.выгрузка_реестра_РФ!$A:$G,2,)&lt;VLOOKUP(H494,'исключения(не_смотрим_баллы)'!$A:$C,2,),"да","нет"),""),"")</f>
        <v/>
      </c>
      <c r="CT494" s="24"/>
      <c r="CU494" s="33" t="e">
        <f t="shared" si="4521"/>
        <v>#REF!</v>
      </c>
      <c r="CV494" s="91" t="e">
        <f t="shared" si="4522"/>
        <v>#REF!</v>
      </c>
      <c r="CW494" s="27" t="e">
        <f t="shared" si="4523"/>
        <v>#REF!</v>
      </c>
      <c r="CX494" s="26" t="e">
        <f t="shared" si="4452"/>
        <v>#REF!</v>
      </c>
      <c r="CY494" s="64" t="e">
        <f>IF(LEN('Описание предлагаемого товара'!#REF!)&gt;0,'Описание предлагаемого товара'!#REF!,"")</f>
        <v>#REF!</v>
      </c>
      <c r="CZ494" s="95" t="e">
        <f t="shared" si="4510"/>
        <v>#REF!</v>
      </c>
      <c r="DA494" s="95" t="e">
        <f t="shared" ref="DA494" si="4762">IFERROR(REPLACE(CZ494,FIND(" ",CZ494,1),1,""),CZ494)</f>
        <v>#REF!</v>
      </c>
      <c r="DB494" s="95" t="e">
        <f t="shared" si="4454"/>
        <v>#REF!</v>
      </c>
      <c r="DC494" s="95" t="e">
        <f t="shared" ref="DC494:DD494" si="4763">IFERROR(REPLACE(DB494,FIND("г.",DB494,1),2,""),DB494)</f>
        <v>#REF!</v>
      </c>
      <c r="DD494" s="95" t="e">
        <f t="shared" si="4763"/>
        <v>#REF!</v>
      </c>
      <c r="DE494" s="95" t="e">
        <f t="shared" ref="DE494:DF494" si="4764">IFERROR(REPLACE(DD494,FIND("г",DD494,1),1,""),DD494)</f>
        <v>#REF!</v>
      </c>
      <c r="DF494" s="95" t="e">
        <f t="shared" si="4764"/>
        <v>#REF!</v>
      </c>
      <c r="DG494" s="95" t="e">
        <f t="shared" si="4527"/>
        <v>#REF!</v>
      </c>
      <c r="DH494" s="25" t="str">
        <f>IFERROR(VLOOKUP(CI494*1,Обработ.выгрузка_реестра_РФ!$A:$G,5,),"")</f>
        <v/>
      </c>
      <c r="DI494" s="27" t="str">
        <f t="shared" si="4537"/>
        <v/>
      </c>
      <c r="DJ494" s="27" t="str">
        <f t="shared" ca="1" si="4514"/>
        <v/>
      </c>
      <c r="DK494" s="63" t="e">
        <f>IF(LEN('Описание предлагаемого товара'!#REF!)&gt;0,'Описание предлагаемого товара'!#REF!,"")</f>
        <v>#REF!</v>
      </c>
      <c r="DL494" s="63" t="e">
        <f>IF(LEN('Описание предлагаемого товара'!#REF!)&gt;0,'Описание предлагаемого товара'!#REF!,"")</f>
        <v>#REF!</v>
      </c>
      <c r="DM494" s="32"/>
    </row>
    <row r="495" spans="1:117" ht="48.75" customHeight="1" x14ac:dyDescent="0.25">
      <c r="A495" s="61" t="e">
        <f>IF(LEN('Описание предлагаемого товара'!#REF!)&gt;0,'Описание предлагаемого товара'!#REF!,"")</f>
        <v>#REF!</v>
      </c>
      <c r="B495" s="65" t="e">
        <f>IF(LEN('Описание предлагаемого товара'!#REF!)&gt;0,'Описание предлагаемого товара'!#REF!,"")</f>
        <v>#REF!</v>
      </c>
      <c r="C495" s="61" t="e">
        <f>IF(LEN('Описание предлагаемого товара'!#REF!)&gt;0,'Описание предлагаемого товара'!#REF!,"")</f>
        <v>#REF!</v>
      </c>
      <c r="D495" s="61" t="e">
        <f>IF(LEN('Описание предлагаемого товара'!#REF!)&gt;0,'Описание предлагаемого товара'!#REF!,"")</f>
        <v>#REF!</v>
      </c>
      <c r="E495" s="61" t="e">
        <f>IF(LEN('Описание предлагаемого товара'!#REF!)&gt;0,'Описание предлагаемого товара'!#REF!,"")</f>
        <v>#REF!</v>
      </c>
      <c r="F495" s="61" t="e">
        <f>IF(LEN('Описание предлагаемого товара'!#REF!)&gt;0,'Описание предлагаемого товара'!#REF!,"")</f>
        <v>#REF!</v>
      </c>
      <c r="G495" s="61" t="e">
        <f>IF(LEN('Описание предлагаемого товара'!#REF!)&gt;0,'Описание предлагаемого товара'!#REF!,"")</f>
        <v>#REF!</v>
      </c>
      <c r="H495" s="61" t="e">
        <f>IF(LEN('Описание предлагаемого товара'!#REF!)&gt;0,'Описание предлагаемого товара'!#REF!,"")</f>
        <v>#REF!</v>
      </c>
      <c r="I495" s="61" t="e">
        <f>IF(LEN('Описание предлагаемого товара'!#REF!)&gt;0,'Описание предлагаемого товара'!#REF!,"")</f>
        <v>#REF!</v>
      </c>
      <c r="J495" s="38" t="str">
        <f>IFERROR(VLOOKUP(B495,SAP!$A:$E,5,),"")</f>
        <v/>
      </c>
      <c r="K495" s="40" t="str">
        <f t="shared" si="4457"/>
        <v/>
      </c>
      <c r="L495" s="61" t="e">
        <f>IF(LEN('Описание предлагаемого товара'!#REF!)&gt;0,IFERROR('Описание предлагаемого товара'!#REF!*1,""),"")</f>
        <v>#REF!</v>
      </c>
      <c r="M495" s="39" t="str">
        <f>IFERROR(VLOOKUP(B495,SAP!$A:$E,2,),"")</f>
        <v/>
      </c>
      <c r="N495" s="41" t="str">
        <f t="shared" si="4593"/>
        <v/>
      </c>
      <c r="O495" s="39" t="str">
        <f t="shared" si="4444"/>
        <v/>
      </c>
      <c r="P495" s="36" t="e">
        <f>IF(LEN('Описание предлагаемого товара'!#REF!)&gt;0,'Описание предлагаемого товара'!#REF!,"")</f>
        <v>#REF!</v>
      </c>
      <c r="Q49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95" s="37" t="e">
        <f>IF(LEN('Описание предлагаемого товара'!#REF!)&gt;0,'Описание предлагаемого товара'!#REF!,"")</f>
        <v>#REF!</v>
      </c>
      <c r="S495" s="37" t="e">
        <f>IF(LEN('Описание предлагаемого товара'!#REF!)&gt;0,'Описание предлагаемого товара'!#REF!,"")</f>
        <v>#REF!</v>
      </c>
      <c r="T49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95" s="23" t="str">
        <f>IFERROR(VLOOKUP(CI495*1,Обработ.выгрузка_реестра_РФ!$A:$G,6,),"")</f>
        <v/>
      </c>
      <c r="V495" s="61" t="e">
        <f>IF(LEN('Описание предлагаемого товара'!#REF!)&gt;0,'Описание предлагаемого товара'!#REF!,"")</f>
        <v>#REF!</v>
      </c>
      <c r="W495" s="62" t="e">
        <f>IF(LEN('Описание предлагаемого товара'!#REF!)&gt;0,'Описание предлагаемого товара'!#REF!,"")</f>
        <v>#REF!</v>
      </c>
      <c r="X495" s="91" t="e">
        <f t="shared" ref="X495:Y495" si="4765">IFERROR(REPLACE(W495,FIND(CHAR(10),W495,1),1," "),W495)</f>
        <v>#REF!</v>
      </c>
      <c r="Y495" s="91" t="e">
        <f t="shared" si="4765"/>
        <v>#REF!</v>
      </c>
      <c r="Z495" s="91" t="e">
        <f t="shared" si="4459"/>
        <v>#REF!</v>
      </c>
      <c r="AA495" s="91" t="e">
        <f t="shared" si="4460"/>
        <v>#REF!</v>
      </c>
      <c r="AB495" s="91" t="e">
        <f t="shared" si="4461"/>
        <v>#REF!</v>
      </c>
      <c r="AC495" s="91" t="e">
        <f t="shared" ref="AC495:AF495" si="4766">IFERROR(REPLACE(AB495,FIND("  ",AB495,1),2," "),AB495)</f>
        <v>#REF!</v>
      </c>
      <c r="AD495" s="91" t="e">
        <f t="shared" si="4766"/>
        <v>#REF!</v>
      </c>
      <c r="AE495" s="91" t="e">
        <f t="shared" si="4766"/>
        <v>#REF!</v>
      </c>
      <c r="AF495" s="91" t="e">
        <f t="shared" si="4766"/>
        <v>#REF!</v>
      </c>
      <c r="AG495" s="23" t="str">
        <f>IFERROR(VLOOKUP(CI495*1,Обработ.выгрузка_реестра_РФ!$A:$G,4,),"")</f>
        <v/>
      </c>
      <c r="AH495" s="91" t="str">
        <f t="shared" ref="AH495:AI495" si="4767">IFERROR(REPLACE(AG495,FIND("-",AG495,1),1,"*"),AG495)</f>
        <v/>
      </c>
      <c r="AI495" s="91" t="str">
        <f t="shared" si="4767"/>
        <v/>
      </c>
      <c r="AJ495" s="27" t="str">
        <f t="shared" si="4559"/>
        <v/>
      </c>
      <c r="AK495" s="63" t="e">
        <f>IF(LEN('Описание предлагаемого товара'!#REF!)&gt;0,'Описание предлагаемого товара'!#REF!,"")</f>
        <v>#REF!</v>
      </c>
      <c r="AL495" s="91" t="e">
        <f t="shared" ref="AL495:AM495" si="4768">IFERROR(REPLACE(AK495,FIND(CHAR(10),AK495,1),1,""),AK495)</f>
        <v>#REF!</v>
      </c>
      <c r="AM495" s="91" t="e">
        <f t="shared" si="4768"/>
        <v>#REF!</v>
      </c>
      <c r="AN495" s="91" t="e">
        <f t="shared" ref="AN495:AR495" si="4769">IFERROR(REPLACE(AM495,FIND(" ",AM495,1),1,""),AM495)</f>
        <v>#REF!</v>
      </c>
      <c r="AO495" s="91" t="e">
        <f t="shared" si="4769"/>
        <v>#REF!</v>
      </c>
      <c r="AP495" s="91" t="e">
        <f t="shared" si="4769"/>
        <v>#REF!</v>
      </c>
      <c r="AQ495" s="91" t="e">
        <f t="shared" si="4769"/>
        <v>#REF!</v>
      </c>
      <c r="AR495" s="91" t="e">
        <f t="shared" si="4769"/>
        <v>#REF!</v>
      </c>
      <c r="AS495" s="91" t="e">
        <f t="shared" si="4466"/>
        <v>#REF!</v>
      </c>
      <c r="AT495" s="91" t="e">
        <f t="shared" si="4467"/>
        <v>#REF!</v>
      </c>
      <c r="AU495" s="32" t="e">
        <f t="shared" si="4450"/>
        <v>#REF!</v>
      </c>
      <c r="AV495" s="93" t="e">
        <f>'Описание предлагаемого товара'!#REF!</f>
        <v>#REF!</v>
      </c>
      <c r="AW495" s="91" t="e">
        <f>MIN(SEARCH({0,1,2,3,4,5,6,7,8,9},AV495&amp; "0123456789"))</f>
        <v>#REF!</v>
      </c>
      <c r="AX495" s="91" t="str">
        <f t="shared" si="4468"/>
        <v/>
      </c>
      <c r="AY495" s="91" t="str">
        <f t="shared" si="4469"/>
        <v/>
      </c>
      <c r="AZ495" s="91" t="str">
        <f t="shared" si="4470"/>
        <v/>
      </c>
      <c r="BA495" s="91" t="str">
        <f t="shared" si="4471"/>
        <v/>
      </c>
      <c r="BB495" s="91" t="str">
        <f t="shared" si="4472"/>
        <v/>
      </c>
      <c r="BC495" s="91" t="str">
        <f t="shared" si="4473"/>
        <v/>
      </c>
      <c r="BD495" s="91" t="str">
        <f t="shared" si="4474"/>
        <v/>
      </c>
      <c r="BE495" s="91" t="str">
        <f t="shared" si="4475"/>
        <v/>
      </c>
      <c r="BF495" s="91" t="str">
        <f t="shared" si="4476"/>
        <v/>
      </c>
      <c r="BG495" s="91" t="str">
        <f t="shared" si="4477"/>
        <v/>
      </c>
      <c r="BH495" s="91" t="str">
        <f t="shared" si="4478"/>
        <v/>
      </c>
      <c r="BI495" s="91" t="str">
        <f t="shared" si="4479"/>
        <v/>
      </c>
      <c r="BJ495" s="91" t="str">
        <f t="shared" si="4480"/>
        <v/>
      </c>
      <c r="BK495" s="91" t="str">
        <f t="shared" si="4481"/>
        <v/>
      </c>
      <c r="BL495" s="91" t="str">
        <f t="shared" si="4482"/>
        <v/>
      </c>
      <c r="BM495" s="91" t="str">
        <f t="shared" si="4483"/>
        <v/>
      </c>
      <c r="BN495" s="91" t="str">
        <f t="shared" si="4484"/>
        <v/>
      </c>
      <c r="BO495" s="91" t="str">
        <f t="shared" si="4485"/>
        <v/>
      </c>
      <c r="BP495" s="91" t="str">
        <f t="shared" si="4486"/>
        <v/>
      </c>
      <c r="BQ495" s="91" t="str">
        <f t="shared" si="4487"/>
        <v/>
      </c>
      <c r="BR495" s="91" t="str">
        <f t="shared" si="4488"/>
        <v/>
      </c>
      <c r="BS495" s="91" t="str">
        <f t="shared" si="4489"/>
        <v/>
      </c>
      <c r="BT495" s="91" t="str">
        <f t="shared" si="4490"/>
        <v/>
      </c>
      <c r="BU495" s="91" t="str">
        <f t="shared" si="4491"/>
        <v/>
      </c>
      <c r="BV495" s="91" t="str">
        <f t="shared" si="4492"/>
        <v/>
      </c>
      <c r="BW495" s="91" t="str">
        <f t="shared" si="4493"/>
        <v/>
      </c>
      <c r="BX495" s="91" t="str">
        <f t="shared" si="4494"/>
        <v/>
      </c>
      <c r="BY495" s="91" t="str">
        <f t="shared" si="4495"/>
        <v/>
      </c>
      <c r="BZ495" s="91" t="str">
        <f t="shared" si="4496"/>
        <v/>
      </c>
      <c r="CA495" s="91" t="str">
        <f t="shared" si="4497"/>
        <v/>
      </c>
      <c r="CB495" s="91" t="str">
        <f t="shared" si="4498"/>
        <v/>
      </c>
      <c r="CC495" s="91" t="str">
        <f t="shared" si="4499"/>
        <v/>
      </c>
      <c r="CD495" s="91" t="str">
        <f t="shared" si="4500"/>
        <v/>
      </c>
      <c r="CE495" s="91" t="str">
        <f t="shared" si="4501"/>
        <v/>
      </c>
      <c r="CF495" s="91" t="str">
        <f t="shared" si="4502"/>
        <v/>
      </c>
      <c r="CG495" s="91" t="str">
        <f t="shared" si="4503"/>
        <v/>
      </c>
      <c r="CH495" s="91" t="str">
        <f t="shared" si="4504"/>
        <v/>
      </c>
      <c r="CI495" s="91" t="str">
        <f t="shared" si="4505"/>
        <v>нет</v>
      </c>
      <c r="CJ495" s="63" t="e">
        <f>IF(LEN('Описание предлагаемого товара'!#REF!)&gt;0,'Описание предлагаемого товара'!#REF!,"")</f>
        <v>#REF!</v>
      </c>
      <c r="CK495" s="91" t="e">
        <f t="shared" ref="CK495:CL495" si="4770">IFERROR(REPLACE(CJ495,FIND(CHAR(10),CJ495,1),1,""),CJ495)</f>
        <v>#REF!</v>
      </c>
      <c r="CL495" s="91" t="e">
        <f t="shared" si="4770"/>
        <v>#REF!</v>
      </c>
      <c r="CM495" s="91" t="e">
        <f t="shared" si="4507"/>
        <v>#REF!</v>
      </c>
      <c r="CN495" s="91" t="e">
        <f t="shared" si="4508"/>
        <v>#REF!</v>
      </c>
      <c r="CO495" s="91" t="e">
        <f t="shared" si="4509"/>
        <v>#REF!</v>
      </c>
      <c r="CP495" s="90" t="e">
        <f>IF(AU495="Не указан реестровый номер (мера нац.режима Запрет)","",IF(CI495="нет","",IF(CU495="да","исключение(не смотрим баллы)",IFERROR(IF(CI495*1&gt;0,IFERROR(IF(VLOOKUP(CI495*1,Обработ.выгрузка_реестра_РФ!$A:$G,7,)=0,"Баллы не установлены",VLOOKUP(CI495*1,Обработ.выгрузка_реестра_РФ!$A:$G,7,)),IF(LEN(CI495)&gt;14,"","нет номера в реестре РФ")),""),IF(LEN(CI495)=0,"","Некорректный реестровый номер")))))</f>
        <v>#REF!</v>
      </c>
      <c r="CQ495" s="33" t="e">
        <f>IF(LEN(C495)&gt;0,IFERROR(IF(LEN(H495)&gt;0,IF(LEN(VLOOKUP(H495,'исключения(не_смотрим_баллы)'!$A:$C,1,))&gt;0,"да","нет"),"не введен ОКПД2"),"нет"),"")</f>
        <v>#REF!</v>
      </c>
      <c r="CR495" s="33" t="e">
        <f ca="1">IF(CQ495="да",IF(TODAY()&lt;VLOOKUP(H495,'исключения(не_смотрим_баллы)'!$A:$C,3,),"да","нет"),"")</f>
        <v>#REF!</v>
      </c>
      <c r="CS495" s="33" t="str">
        <f>IFERROR(IF(CQ495="да",IF(VLOOKUP(CI495*1,Обработ.выгрузка_реестра_РФ!$A:$G,2,)&lt;VLOOKUP(H495,'исключения(не_смотрим_баллы)'!$A:$C,2,),"да","нет"),""),"")</f>
        <v/>
      </c>
      <c r="CT495" s="24"/>
      <c r="CU495" s="33" t="e">
        <f t="shared" si="4521"/>
        <v>#REF!</v>
      </c>
      <c r="CV495" s="91" t="e">
        <f t="shared" si="4522"/>
        <v>#REF!</v>
      </c>
      <c r="CW495" s="27" t="e">
        <f t="shared" si="4523"/>
        <v>#REF!</v>
      </c>
      <c r="CX495" s="26" t="e">
        <f t="shared" si="4452"/>
        <v>#REF!</v>
      </c>
      <c r="CY495" s="64" t="e">
        <f>IF(LEN('Описание предлагаемого товара'!#REF!)&gt;0,'Описание предлагаемого товара'!#REF!,"")</f>
        <v>#REF!</v>
      </c>
      <c r="CZ495" s="95" t="e">
        <f t="shared" si="4510"/>
        <v>#REF!</v>
      </c>
      <c r="DA495" s="95" t="e">
        <f t="shared" ref="DA495" si="4771">IFERROR(REPLACE(CZ495,FIND(" ",CZ495,1),1,""),CZ495)</f>
        <v>#REF!</v>
      </c>
      <c r="DB495" s="95" t="e">
        <f t="shared" si="4454"/>
        <v>#REF!</v>
      </c>
      <c r="DC495" s="95" t="e">
        <f t="shared" ref="DC495:DD495" si="4772">IFERROR(REPLACE(DB495,FIND("г.",DB495,1),2,""),DB495)</f>
        <v>#REF!</v>
      </c>
      <c r="DD495" s="95" t="e">
        <f t="shared" si="4772"/>
        <v>#REF!</v>
      </c>
      <c r="DE495" s="95" t="e">
        <f t="shared" ref="DE495:DF495" si="4773">IFERROR(REPLACE(DD495,FIND("г",DD495,1),1,""),DD495)</f>
        <v>#REF!</v>
      </c>
      <c r="DF495" s="95" t="e">
        <f t="shared" si="4773"/>
        <v>#REF!</v>
      </c>
      <c r="DG495" s="95" t="e">
        <f t="shared" si="4527"/>
        <v>#REF!</v>
      </c>
      <c r="DH495" s="25" t="str">
        <f>IFERROR(VLOOKUP(CI495*1,Обработ.выгрузка_реестра_РФ!$A:$G,5,),"")</f>
        <v/>
      </c>
      <c r="DI495" s="27" t="str">
        <f t="shared" si="4537"/>
        <v/>
      </c>
      <c r="DJ495" s="27" t="str">
        <f t="shared" ca="1" si="4514"/>
        <v/>
      </c>
      <c r="DK495" s="63" t="e">
        <f>IF(LEN('Описание предлагаемого товара'!#REF!)&gt;0,'Описание предлагаемого товара'!#REF!,"")</f>
        <v>#REF!</v>
      </c>
      <c r="DL495" s="63" t="e">
        <f>IF(LEN('Описание предлагаемого товара'!#REF!)&gt;0,'Описание предлагаемого товара'!#REF!,"")</f>
        <v>#REF!</v>
      </c>
      <c r="DM495" s="32"/>
    </row>
    <row r="496" spans="1:117" ht="48.75" customHeight="1" x14ac:dyDescent="0.25">
      <c r="A496" s="61" t="e">
        <f>IF(LEN('Описание предлагаемого товара'!#REF!)&gt;0,'Описание предлагаемого товара'!#REF!,"")</f>
        <v>#REF!</v>
      </c>
      <c r="B496" s="65" t="e">
        <f>IF(LEN('Описание предлагаемого товара'!#REF!)&gt;0,'Описание предлагаемого товара'!#REF!,"")</f>
        <v>#REF!</v>
      </c>
      <c r="C496" s="61" t="e">
        <f>IF(LEN('Описание предлагаемого товара'!#REF!)&gt;0,'Описание предлагаемого товара'!#REF!,"")</f>
        <v>#REF!</v>
      </c>
      <c r="D496" s="61" t="e">
        <f>IF(LEN('Описание предлагаемого товара'!#REF!)&gt;0,'Описание предлагаемого товара'!#REF!,"")</f>
        <v>#REF!</v>
      </c>
      <c r="E496" s="61" t="e">
        <f>IF(LEN('Описание предлагаемого товара'!#REF!)&gt;0,'Описание предлагаемого товара'!#REF!,"")</f>
        <v>#REF!</v>
      </c>
      <c r="F496" s="61" t="e">
        <f>IF(LEN('Описание предлагаемого товара'!#REF!)&gt;0,'Описание предлагаемого товара'!#REF!,"")</f>
        <v>#REF!</v>
      </c>
      <c r="G496" s="61" t="e">
        <f>IF(LEN('Описание предлагаемого товара'!#REF!)&gt;0,'Описание предлагаемого товара'!#REF!,"")</f>
        <v>#REF!</v>
      </c>
      <c r="H496" s="61" t="e">
        <f>IF(LEN('Описание предлагаемого товара'!#REF!)&gt;0,'Описание предлагаемого товара'!#REF!,"")</f>
        <v>#REF!</v>
      </c>
      <c r="I496" s="61" t="e">
        <f>IF(LEN('Описание предлагаемого товара'!#REF!)&gt;0,'Описание предлагаемого товара'!#REF!,"")</f>
        <v>#REF!</v>
      </c>
      <c r="J496" s="38" t="str">
        <f>IFERROR(VLOOKUP(B496,SAP!$A:$E,5,),"")</f>
        <v/>
      </c>
      <c r="K496" s="40" t="str">
        <f t="shared" si="4457"/>
        <v/>
      </c>
      <c r="L496" s="61" t="e">
        <f>IF(LEN('Описание предлагаемого товара'!#REF!)&gt;0,IFERROR('Описание предлагаемого товара'!#REF!*1,""),"")</f>
        <v>#REF!</v>
      </c>
      <c r="M496" s="39" t="str">
        <f>IFERROR(VLOOKUP(B496,SAP!$A:$E,2,),"")</f>
        <v/>
      </c>
      <c r="N496" s="41" t="str">
        <f t="shared" si="4593"/>
        <v/>
      </c>
      <c r="O496" s="39" t="str">
        <f t="shared" si="4444"/>
        <v/>
      </c>
      <c r="P496" s="36" t="e">
        <f>IF(LEN('Описание предлагаемого товара'!#REF!)&gt;0,'Описание предлагаемого товара'!#REF!,"")</f>
        <v>#REF!</v>
      </c>
      <c r="Q49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96" s="37" t="e">
        <f>IF(LEN('Описание предлагаемого товара'!#REF!)&gt;0,'Описание предлагаемого товара'!#REF!,"")</f>
        <v>#REF!</v>
      </c>
      <c r="S496" s="37" t="e">
        <f>IF(LEN('Описание предлагаемого товара'!#REF!)&gt;0,'Описание предлагаемого товара'!#REF!,"")</f>
        <v>#REF!</v>
      </c>
      <c r="T49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96" s="23" t="str">
        <f>IFERROR(VLOOKUP(CI496*1,Обработ.выгрузка_реестра_РФ!$A:$G,6,),"")</f>
        <v/>
      </c>
      <c r="V496" s="61" t="e">
        <f>IF(LEN('Описание предлагаемого товара'!#REF!)&gt;0,'Описание предлагаемого товара'!#REF!,"")</f>
        <v>#REF!</v>
      </c>
      <c r="W496" s="62" t="e">
        <f>IF(LEN('Описание предлагаемого товара'!#REF!)&gt;0,'Описание предлагаемого товара'!#REF!,"")</f>
        <v>#REF!</v>
      </c>
      <c r="X496" s="91" t="e">
        <f t="shared" ref="X496:Y496" si="4774">IFERROR(REPLACE(W496,FIND(CHAR(10),W496,1),1," "),W496)</f>
        <v>#REF!</v>
      </c>
      <c r="Y496" s="91" t="e">
        <f t="shared" si="4774"/>
        <v>#REF!</v>
      </c>
      <c r="Z496" s="91" t="e">
        <f t="shared" si="4459"/>
        <v>#REF!</v>
      </c>
      <c r="AA496" s="91" t="e">
        <f t="shared" si="4460"/>
        <v>#REF!</v>
      </c>
      <c r="AB496" s="91" t="e">
        <f t="shared" si="4461"/>
        <v>#REF!</v>
      </c>
      <c r="AC496" s="91" t="e">
        <f t="shared" ref="AC496:AF496" si="4775">IFERROR(REPLACE(AB496,FIND("  ",AB496,1),2," "),AB496)</f>
        <v>#REF!</v>
      </c>
      <c r="AD496" s="91" t="e">
        <f t="shared" si="4775"/>
        <v>#REF!</v>
      </c>
      <c r="AE496" s="91" t="e">
        <f t="shared" si="4775"/>
        <v>#REF!</v>
      </c>
      <c r="AF496" s="91" t="e">
        <f t="shared" si="4775"/>
        <v>#REF!</v>
      </c>
      <c r="AG496" s="23" t="str">
        <f>IFERROR(VLOOKUP(CI496*1,Обработ.выгрузка_реестра_РФ!$A:$G,4,),"")</f>
        <v/>
      </c>
      <c r="AH496" s="91" t="str">
        <f t="shared" ref="AH496:AI496" si="4776">IFERROR(REPLACE(AG496,FIND("-",AG496,1),1,"*"),AG496)</f>
        <v/>
      </c>
      <c r="AI496" s="91" t="str">
        <f t="shared" si="4776"/>
        <v/>
      </c>
      <c r="AJ496" s="27" t="str">
        <f t="shared" si="4559"/>
        <v/>
      </c>
      <c r="AK496" s="63" t="e">
        <f>IF(LEN('Описание предлагаемого товара'!#REF!)&gt;0,'Описание предлагаемого товара'!#REF!,"")</f>
        <v>#REF!</v>
      </c>
      <c r="AL496" s="91" t="e">
        <f t="shared" ref="AL496:AM496" si="4777">IFERROR(REPLACE(AK496,FIND(CHAR(10),AK496,1),1,""),AK496)</f>
        <v>#REF!</v>
      </c>
      <c r="AM496" s="91" t="e">
        <f t="shared" si="4777"/>
        <v>#REF!</v>
      </c>
      <c r="AN496" s="91" t="e">
        <f t="shared" ref="AN496:AR496" si="4778">IFERROR(REPLACE(AM496,FIND(" ",AM496,1),1,""),AM496)</f>
        <v>#REF!</v>
      </c>
      <c r="AO496" s="91" t="e">
        <f t="shared" si="4778"/>
        <v>#REF!</v>
      </c>
      <c r="AP496" s="91" t="e">
        <f t="shared" si="4778"/>
        <v>#REF!</v>
      </c>
      <c r="AQ496" s="91" t="e">
        <f t="shared" si="4778"/>
        <v>#REF!</v>
      </c>
      <c r="AR496" s="91" t="e">
        <f t="shared" si="4778"/>
        <v>#REF!</v>
      </c>
      <c r="AS496" s="91" t="e">
        <f t="shared" si="4466"/>
        <v>#REF!</v>
      </c>
      <c r="AT496" s="91" t="e">
        <f t="shared" si="4467"/>
        <v>#REF!</v>
      </c>
      <c r="AU496" s="32" t="e">
        <f t="shared" si="4450"/>
        <v>#REF!</v>
      </c>
      <c r="AV496" s="93" t="e">
        <f>'Описание предлагаемого товара'!#REF!</f>
        <v>#REF!</v>
      </c>
      <c r="AW496" s="91" t="e">
        <f>MIN(SEARCH({0,1,2,3,4,5,6,7,8,9},AV496&amp; "0123456789"))</f>
        <v>#REF!</v>
      </c>
      <c r="AX496" s="91" t="str">
        <f t="shared" si="4468"/>
        <v/>
      </c>
      <c r="AY496" s="91" t="str">
        <f t="shared" si="4469"/>
        <v/>
      </c>
      <c r="AZ496" s="91" t="str">
        <f t="shared" si="4470"/>
        <v/>
      </c>
      <c r="BA496" s="91" t="str">
        <f t="shared" si="4471"/>
        <v/>
      </c>
      <c r="BB496" s="91" t="str">
        <f t="shared" si="4472"/>
        <v/>
      </c>
      <c r="BC496" s="91" t="str">
        <f t="shared" si="4473"/>
        <v/>
      </c>
      <c r="BD496" s="91" t="str">
        <f t="shared" si="4474"/>
        <v/>
      </c>
      <c r="BE496" s="91" t="str">
        <f t="shared" si="4475"/>
        <v/>
      </c>
      <c r="BF496" s="91" t="str">
        <f t="shared" si="4476"/>
        <v/>
      </c>
      <c r="BG496" s="91" t="str">
        <f t="shared" si="4477"/>
        <v/>
      </c>
      <c r="BH496" s="91" t="str">
        <f t="shared" si="4478"/>
        <v/>
      </c>
      <c r="BI496" s="91" t="str">
        <f t="shared" si="4479"/>
        <v/>
      </c>
      <c r="BJ496" s="91" t="str">
        <f t="shared" si="4480"/>
        <v/>
      </c>
      <c r="BK496" s="91" t="str">
        <f t="shared" si="4481"/>
        <v/>
      </c>
      <c r="BL496" s="91" t="str">
        <f t="shared" si="4482"/>
        <v/>
      </c>
      <c r="BM496" s="91" t="str">
        <f t="shared" si="4483"/>
        <v/>
      </c>
      <c r="BN496" s="91" t="str">
        <f t="shared" si="4484"/>
        <v/>
      </c>
      <c r="BO496" s="91" t="str">
        <f t="shared" si="4485"/>
        <v/>
      </c>
      <c r="BP496" s="91" t="str">
        <f t="shared" si="4486"/>
        <v/>
      </c>
      <c r="BQ496" s="91" t="str">
        <f t="shared" si="4487"/>
        <v/>
      </c>
      <c r="BR496" s="91" t="str">
        <f t="shared" si="4488"/>
        <v/>
      </c>
      <c r="BS496" s="91" t="str">
        <f t="shared" si="4489"/>
        <v/>
      </c>
      <c r="BT496" s="91" t="str">
        <f t="shared" si="4490"/>
        <v/>
      </c>
      <c r="BU496" s="91" t="str">
        <f t="shared" si="4491"/>
        <v/>
      </c>
      <c r="BV496" s="91" t="str">
        <f t="shared" si="4492"/>
        <v/>
      </c>
      <c r="BW496" s="91" t="str">
        <f t="shared" si="4493"/>
        <v/>
      </c>
      <c r="BX496" s="91" t="str">
        <f t="shared" si="4494"/>
        <v/>
      </c>
      <c r="BY496" s="91" t="str">
        <f t="shared" si="4495"/>
        <v/>
      </c>
      <c r="BZ496" s="91" t="str">
        <f t="shared" si="4496"/>
        <v/>
      </c>
      <c r="CA496" s="91" t="str">
        <f t="shared" si="4497"/>
        <v/>
      </c>
      <c r="CB496" s="91" t="str">
        <f t="shared" si="4498"/>
        <v/>
      </c>
      <c r="CC496" s="91" t="str">
        <f t="shared" si="4499"/>
        <v/>
      </c>
      <c r="CD496" s="91" t="str">
        <f t="shared" si="4500"/>
        <v/>
      </c>
      <c r="CE496" s="91" t="str">
        <f t="shared" si="4501"/>
        <v/>
      </c>
      <c r="CF496" s="91" t="str">
        <f t="shared" si="4502"/>
        <v/>
      </c>
      <c r="CG496" s="91" t="str">
        <f t="shared" si="4503"/>
        <v/>
      </c>
      <c r="CH496" s="91" t="str">
        <f t="shared" si="4504"/>
        <v/>
      </c>
      <c r="CI496" s="91" t="str">
        <f t="shared" si="4505"/>
        <v>нет</v>
      </c>
      <c r="CJ496" s="63" t="e">
        <f>IF(LEN('Описание предлагаемого товара'!#REF!)&gt;0,'Описание предлагаемого товара'!#REF!,"")</f>
        <v>#REF!</v>
      </c>
      <c r="CK496" s="91" t="e">
        <f t="shared" ref="CK496:CL496" si="4779">IFERROR(REPLACE(CJ496,FIND(CHAR(10),CJ496,1),1,""),CJ496)</f>
        <v>#REF!</v>
      </c>
      <c r="CL496" s="91" t="e">
        <f t="shared" si="4779"/>
        <v>#REF!</v>
      </c>
      <c r="CM496" s="91" t="e">
        <f t="shared" si="4507"/>
        <v>#REF!</v>
      </c>
      <c r="CN496" s="91" t="e">
        <f t="shared" si="4508"/>
        <v>#REF!</v>
      </c>
      <c r="CO496" s="91" t="e">
        <f t="shared" si="4509"/>
        <v>#REF!</v>
      </c>
      <c r="CP496" s="90" t="e">
        <f>IF(AU496="Не указан реестровый номер (мера нац.режима Запрет)","",IF(CI496="нет","",IF(CU496="да","исключение(не смотрим баллы)",IFERROR(IF(CI496*1&gt;0,IFERROR(IF(VLOOKUP(CI496*1,Обработ.выгрузка_реестра_РФ!$A:$G,7,)=0,"Баллы не установлены",VLOOKUP(CI496*1,Обработ.выгрузка_реестра_РФ!$A:$G,7,)),IF(LEN(CI496)&gt;14,"","нет номера в реестре РФ")),""),IF(LEN(CI496)=0,"","Некорректный реестровый номер")))))</f>
        <v>#REF!</v>
      </c>
      <c r="CQ496" s="33" t="e">
        <f>IF(LEN(C496)&gt;0,IFERROR(IF(LEN(H496)&gt;0,IF(LEN(VLOOKUP(H496,'исключения(не_смотрим_баллы)'!$A:$C,1,))&gt;0,"да","нет"),"не введен ОКПД2"),"нет"),"")</f>
        <v>#REF!</v>
      </c>
      <c r="CR496" s="33" t="e">
        <f ca="1">IF(CQ496="да",IF(TODAY()&lt;VLOOKUP(H496,'исключения(не_смотрим_баллы)'!$A:$C,3,),"да","нет"),"")</f>
        <v>#REF!</v>
      </c>
      <c r="CS496" s="33" t="str">
        <f>IFERROR(IF(CQ496="да",IF(VLOOKUP(CI496*1,Обработ.выгрузка_реестра_РФ!$A:$G,2,)&lt;VLOOKUP(H496,'исключения(не_смотрим_баллы)'!$A:$C,2,),"да","нет"),""),"")</f>
        <v/>
      </c>
      <c r="CT496" s="24"/>
      <c r="CU496" s="33" t="e">
        <f t="shared" si="4521"/>
        <v>#REF!</v>
      </c>
      <c r="CV496" s="91" t="e">
        <f t="shared" si="4522"/>
        <v>#REF!</v>
      </c>
      <c r="CW496" s="27" t="e">
        <f t="shared" si="4523"/>
        <v>#REF!</v>
      </c>
      <c r="CX496" s="26" t="e">
        <f t="shared" si="4452"/>
        <v>#REF!</v>
      </c>
      <c r="CY496" s="64" t="e">
        <f>IF(LEN('Описание предлагаемого товара'!#REF!)&gt;0,'Описание предлагаемого товара'!#REF!,"")</f>
        <v>#REF!</v>
      </c>
      <c r="CZ496" s="95" t="e">
        <f t="shared" si="4510"/>
        <v>#REF!</v>
      </c>
      <c r="DA496" s="95" t="e">
        <f t="shared" ref="DA496" si="4780">IFERROR(REPLACE(CZ496,FIND(" ",CZ496,1),1,""),CZ496)</f>
        <v>#REF!</v>
      </c>
      <c r="DB496" s="95" t="e">
        <f t="shared" si="4454"/>
        <v>#REF!</v>
      </c>
      <c r="DC496" s="95" t="e">
        <f t="shared" ref="DC496:DD496" si="4781">IFERROR(REPLACE(DB496,FIND("г.",DB496,1),2,""),DB496)</f>
        <v>#REF!</v>
      </c>
      <c r="DD496" s="95" t="e">
        <f t="shared" si="4781"/>
        <v>#REF!</v>
      </c>
      <c r="DE496" s="95" t="e">
        <f t="shared" ref="DE496:DF496" si="4782">IFERROR(REPLACE(DD496,FIND("г",DD496,1),1,""),DD496)</f>
        <v>#REF!</v>
      </c>
      <c r="DF496" s="95" t="e">
        <f t="shared" si="4782"/>
        <v>#REF!</v>
      </c>
      <c r="DG496" s="95" t="e">
        <f t="shared" si="4527"/>
        <v>#REF!</v>
      </c>
      <c r="DH496" s="25" t="str">
        <f>IFERROR(VLOOKUP(CI496*1,Обработ.выгрузка_реестра_РФ!$A:$G,5,),"")</f>
        <v/>
      </c>
      <c r="DI496" s="27" t="str">
        <f t="shared" si="4537"/>
        <v/>
      </c>
      <c r="DJ496" s="27" t="str">
        <f t="shared" ca="1" si="4514"/>
        <v/>
      </c>
      <c r="DK496" s="63" t="e">
        <f>IF(LEN('Описание предлагаемого товара'!#REF!)&gt;0,'Описание предлагаемого товара'!#REF!,"")</f>
        <v>#REF!</v>
      </c>
      <c r="DL496" s="63" t="e">
        <f>IF(LEN('Описание предлагаемого товара'!#REF!)&gt;0,'Описание предлагаемого товара'!#REF!,"")</f>
        <v>#REF!</v>
      </c>
      <c r="DM496" s="32"/>
    </row>
    <row r="497" spans="1:117" ht="48.75" customHeight="1" x14ac:dyDescent="0.25">
      <c r="A497" s="61" t="e">
        <f>IF(LEN('Описание предлагаемого товара'!#REF!)&gt;0,'Описание предлагаемого товара'!#REF!,"")</f>
        <v>#REF!</v>
      </c>
      <c r="B497" s="65" t="e">
        <f>IF(LEN('Описание предлагаемого товара'!#REF!)&gt;0,'Описание предлагаемого товара'!#REF!,"")</f>
        <v>#REF!</v>
      </c>
      <c r="C497" s="61" t="e">
        <f>IF(LEN('Описание предлагаемого товара'!#REF!)&gt;0,'Описание предлагаемого товара'!#REF!,"")</f>
        <v>#REF!</v>
      </c>
      <c r="D497" s="61" t="e">
        <f>IF(LEN('Описание предлагаемого товара'!#REF!)&gt;0,'Описание предлагаемого товара'!#REF!,"")</f>
        <v>#REF!</v>
      </c>
      <c r="E497" s="61" t="e">
        <f>IF(LEN('Описание предлагаемого товара'!#REF!)&gt;0,'Описание предлагаемого товара'!#REF!,"")</f>
        <v>#REF!</v>
      </c>
      <c r="F497" s="61" t="e">
        <f>IF(LEN('Описание предлагаемого товара'!#REF!)&gt;0,'Описание предлагаемого товара'!#REF!,"")</f>
        <v>#REF!</v>
      </c>
      <c r="G497" s="61" t="e">
        <f>IF(LEN('Описание предлагаемого товара'!#REF!)&gt;0,'Описание предлагаемого товара'!#REF!,"")</f>
        <v>#REF!</v>
      </c>
      <c r="H497" s="61" t="e">
        <f>IF(LEN('Описание предлагаемого товара'!#REF!)&gt;0,'Описание предлагаемого товара'!#REF!,"")</f>
        <v>#REF!</v>
      </c>
      <c r="I497" s="61" t="e">
        <f>IF(LEN('Описание предлагаемого товара'!#REF!)&gt;0,'Описание предлагаемого товара'!#REF!,"")</f>
        <v>#REF!</v>
      </c>
      <c r="J497" s="38" t="str">
        <f>IFERROR(VLOOKUP(B497,SAP!$A:$E,5,),"")</f>
        <v/>
      </c>
      <c r="K497" s="40" t="str">
        <f t="shared" si="4457"/>
        <v/>
      </c>
      <c r="L497" s="61" t="e">
        <f>IF(LEN('Описание предлагаемого товара'!#REF!)&gt;0,IFERROR('Описание предлагаемого товара'!#REF!*1,""),"")</f>
        <v>#REF!</v>
      </c>
      <c r="M497" s="39" t="str">
        <f>IFERROR(VLOOKUP(B497,SAP!$A:$E,2,),"")</f>
        <v/>
      </c>
      <c r="N497" s="41" t="str">
        <f t="shared" si="4593"/>
        <v/>
      </c>
      <c r="O497" s="39" t="str">
        <f t="shared" si="4444"/>
        <v/>
      </c>
      <c r="P497" s="36" t="e">
        <f>IF(LEN('Описание предлагаемого товара'!#REF!)&gt;0,'Описание предлагаемого товара'!#REF!,"")</f>
        <v>#REF!</v>
      </c>
      <c r="Q49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97" s="37" t="e">
        <f>IF(LEN('Описание предлагаемого товара'!#REF!)&gt;0,'Описание предлагаемого товара'!#REF!,"")</f>
        <v>#REF!</v>
      </c>
      <c r="S497" s="37" t="e">
        <f>IF(LEN('Описание предлагаемого товара'!#REF!)&gt;0,'Описание предлагаемого товара'!#REF!,"")</f>
        <v>#REF!</v>
      </c>
      <c r="T49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97" s="23" t="str">
        <f>IFERROR(VLOOKUP(CI497*1,Обработ.выгрузка_реестра_РФ!$A:$G,6,),"")</f>
        <v/>
      </c>
      <c r="V497" s="61" t="e">
        <f>IF(LEN('Описание предлагаемого товара'!#REF!)&gt;0,'Описание предлагаемого товара'!#REF!,"")</f>
        <v>#REF!</v>
      </c>
      <c r="W497" s="62" t="e">
        <f>IF(LEN('Описание предлагаемого товара'!#REF!)&gt;0,'Описание предлагаемого товара'!#REF!,"")</f>
        <v>#REF!</v>
      </c>
      <c r="X497" s="91" t="e">
        <f t="shared" ref="X497:Y497" si="4783">IFERROR(REPLACE(W497,FIND(CHAR(10),W497,1),1," "),W497)</f>
        <v>#REF!</v>
      </c>
      <c r="Y497" s="91" t="e">
        <f t="shared" si="4783"/>
        <v>#REF!</v>
      </c>
      <c r="Z497" s="91" t="e">
        <f t="shared" si="4459"/>
        <v>#REF!</v>
      </c>
      <c r="AA497" s="91" t="e">
        <f t="shared" si="4460"/>
        <v>#REF!</v>
      </c>
      <c r="AB497" s="91" t="e">
        <f t="shared" si="4461"/>
        <v>#REF!</v>
      </c>
      <c r="AC497" s="91" t="e">
        <f t="shared" ref="AC497:AF497" si="4784">IFERROR(REPLACE(AB497,FIND("  ",AB497,1),2," "),AB497)</f>
        <v>#REF!</v>
      </c>
      <c r="AD497" s="91" t="e">
        <f t="shared" si="4784"/>
        <v>#REF!</v>
      </c>
      <c r="AE497" s="91" t="e">
        <f t="shared" si="4784"/>
        <v>#REF!</v>
      </c>
      <c r="AF497" s="91" t="e">
        <f t="shared" si="4784"/>
        <v>#REF!</v>
      </c>
      <c r="AG497" s="23" t="str">
        <f>IFERROR(VLOOKUP(CI497*1,Обработ.выгрузка_реестра_РФ!$A:$G,4,),"")</f>
        <v/>
      </c>
      <c r="AH497" s="91" t="str">
        <f t="shared" ref="AH497:AI497" si="4785">IFERROR(REPLACE(AG497,FIND("-",AG497,1),1,"*"),AG497)</f>
        <v/>
      </c>
      <c r="AI497" s="91" t="str">
        <f t="shared" si="4785"/>
        <v/>
      </c>
      <c r="AJ497" s="27" t="str">
        <f t="shared" si="4559"/>
        <v/>
      </c>
      <c r="AK497" s="63" t="e">
        <f>IF(LEN('Описание предлагаемого товара'!#REF!)&gt;0,'Описание предлагаемого товара'!#REF!,"")</f>
        <v>#REF!</v>
      </c>
      <c r="AL497" s="91" t="e">
        <f t="shared" ref="AL497:AM497" si="4786">IFERROR(REPLACE(AK497,FIND(CHAR(10),AK497,1),1,""),AK497)</f>
        <v>#REF!</v>
      </c>
      <c r="AM497" s="91" t="e">
        <f t="shared" si="4786"/>
        <v>#REF!</v>
      </c>
      <c r="AN497" s="91" t="e">
        <f t="shared" ref="AN497:AR497" si="4787">IFERROR(REPLACE(AM497,FIND(" ",AM497,1),1,""),AM497)</f>
        <v>#REF!</v>
      </c>
      <c r="AO497" s="91" t="e">
        <f t="shared" si="4787"/>
        <v>#REF!</v>
      </c>
      <c r="AP497" s="91" t="e">
        <f t="shared" si="4787"/>
        <v>#REF!</v>
      </c>
      <c r="AQ497" s="91" t="e">
        <f t="shared" si="4787"/>
        <v>#REF!</v>
      </c>
      <c r="AR497" s="91" t="e">
        <f t="shared" si="4787"/>
        <v>#REF!</v>
      </c>
      <c r="AS497" s="91" t="e">
        <f t="shared" si="4466"/>
        <v>#REF!</v>
      </c>
      <c r="AT497" s="91" t="e">
        <f t="shared" si="4467"/>
        <v>#REF!</v>
      </c>
      <c r="AU497" s="32" t="e">
        <f t="shared" si="4450"/>
        <v>#REF!</v>
      </c>
      <c r="AV497" s="93" t="e">
        <f>'Описание предлагаемого товара'!#REF!</f>
        <v>#REF!</v>
      </c>
      <c r="AW497" s="91" t="e">
        <f>MIN(SEARCH({0,1,2,3,4,5,6,7,8,9},AV497&amp; "0123456789"))</f>
        <v>#REF!</v>
      </c>
      <c r="AX497" s="91" t="str">
        <f t="shared" si="4468"/>
        <v/>
      </c>
      <c r="AY497" s="91" t="str">
        <f t="shared" si="4469"/>
        <v/>
      </c>
      <c r="AZ497" s="91" t="str">
        <f t="shared" si="4470"/>
        <v/>
      </c>
      <c r="BA497" s="91" t="str">
        <f t="shared" si="4471"/>
        <v/>
      </c>
      <c r="BB497" s="91" t="str">
        <f t="shared" si="4472"/>
        <v/>
      </c>
      <c r="BC497" s="91" t="str">
        <f t="shared" si="4473"/>
        <v/>
      </c>
      <c r="BD497" s="91" t="str">
        <f t="shared" si="4474"/>
        <v/>
      </c>
      <c r="BE497" s="91" t="str">
        <f t="shared" si="4475"/>
        <v/>
      </c>
      <c r="BF497" s="91" t="str">
        <f t="shared" si="4476"/>
        <v/>
      </c>
      <c r="BG497" s="91" t="str">
        <f t="shared" si="4477"/>
        <v/>
      </c>
      <c r="BH497" s="91" t="str">
        <f t="shared" si="4478"/>
        <v/>
      </c>
      <c r="BI497" s="91" t="str">
        <f t="shared" si="4479"/>
        <v/>
      </c>
      <c r="BJ497" s="91" t="str">
        <f t="shared" si="4480"/>
        <v/>
      </c>
      <c r="BK497" s="91" t="str">
        <f t="shared" si="4481"/>
        <v/>
      </c>
      <c r="BL497" s="91" t="str">
        <f t="shared" si="4482"/>
        <v/>
      </c>
      <c r="BM497" s="91" t="str">
        <f t="shared" si="4483"/>
        <v/>
      </c>
      <c r="BN497" s="91" t="str">
        <f t="shared" si="4484"/>
        <v/>
      </c>
      <c r="BO497" s="91" t="str">
        <f t="shared" si="4485"/>
        <v/>
      </c>
      <c r="BP497" s="91" t="str">
        <f t="shared" si="4486"/>
        <v/>
      </c>
      <c r="BQ497" s="91" t="str">
        <f t="shared" si="4487"/>
        <v/>
      </c>
      <c r="BR497" s="91" t="str">
        <f t="shared" si="4488"/>
        <v/>
      </c>
      <c r="BS497" s="91" t="str">
        <f t="shared" si="4489"/>
        <v/>
      </c>
      <c r="BT497" s="91" t="str">
        <f t="shared" si="4490"/>
        <v/>
      </c>
      <c r="BU497" s="91" t="str">
        <f t="shared" si="4491"/>
        <v/>
      </c>
      <c r="BV497" s="91" t="str">
        <f t="shared" si="4492"/>
        <v/>
      </c>
      <c r="BW497" s="91" t="str">
        <f t="shared" si="4493"/>
        <v/>
      </c>
      <c r="BX497" s="91" t="str">
        <f t="shared" si="4494"/>
        <v/>
      </c>
      <c r="BY497" s="91" t="str">
        <f t="shared" si="4495"/>
        <v/>
      </c>
      <c r="BZ497" s="91" t="str">
        <f t="shared" si="4496"/>
        <v/>
      </c>
      <c r="CA497" s="91" t="str">
        <f t="shared" si="4497"/>
        <v/>
      </c>
      <c r="CB497" s="91" t="str">
        <f t="shared" si="4498"/>
        <v/>
      </c>
      <c r="CC497" s="91" t="str">
        <f t="shared" si="4499"/>
        <v/>
      </c>
      <c r="CD497" s="91" t="str">
        <f t="shared" si="4500"/>
        <v/>
      </c>
      <c r="CE497" s="91" t="str">
        <f t="shared" si="4501"/>
        <v/>
      </c>
      <c r="CF497" s="91" t="str">
        <f t="shared" si="4502"/>
        <v/>
      </c>
      <c r="CG497" s="91" t="str">
        <f t="shared" si="4503"/>
        <v/>
      </c>
      <c r="CH497" s="91" t="str">
        <f t="shared" si="4504"/>
        <v/>
      </c>
      <c r="CI497" s="91" t="str">
        <f t="shared" si="4505"/>
        <v>нет</v>
      </c>
      <c r="CJ497" s="63" t="e">
        <f>IF(LEN('Описание предлагаемого товара'!#REF!)&gt;0,'Описание предлагаемого товара'!#REF!,"")</f>
        <v>#REF!</v>
      </c>
      <c r="CK497" s="91" t="e">
        <f t="shared" ref="CK497:CL497" si="4788">IFERROR(REPLACE(CJ497,FIND(CHAR(10),CJ497,1),1,""),CJ497)</f>
        <v>#REF!</v>
      </c>
      <c r="CL497" s="91" t="e">
        <f t="shared" si="4788"/>
        <v>#REF!</v>
      </c>
      <c r="CM497" s="91" t="e">
        <f t="shared" si="4507"/>
        <v>#REF!</v>
      </c>
      <c r="CN497" s="91" t="e">
        <f t="shared" si="4508"/>
        <v>#REF!</v>
      </c>
      <c r="CO497" s="91" t="e">
        <f t="shared" si="4509"/>
        <v>#REF!</v>
      </c>
      <c r="CP497" s="90" t="e">
        <f>IF(AU497="Не указан реестровый номер (мера нац.режима Запрет)","",IF(CI497="нет","",IF(CU497="да","исключение(не смотрим баллы)",IFERROR(IF(CI497*1&gt;0,IFERROR(IF(VLOOKUP(CI497*1,Обработ.выгрузка_реестра_РФ!$A:$G,7,)=0,"Баллы не установлены",VLOOKUP(CI497*1,Обработ.выгрузка_реестра_РФ!$A:$G,7,)),IF(LEN(CI497)&gt;14,"","нет номера в реестре РФ")),""),IF(LEN(CI497)=0,"","Некорректный реестровый номер")))))</f>
        <v>#REF!</v>
      </c>
      <c r="CQ497" s="33" t="e">
        <f>IF(LEN(C497)&gt;0,IFERROR(IF(LEN(H497)&gt;0,IF(LEN(VLOOKUP(H497,'исключения(не_смотрим_баллы)'!$A:$C,1,))&gt;0,"да","нет"),"не введен ОКПД2"),"нет"),"")</f>
        <v>#REF!</v>
      </c>
      <c r="CR497" s="33" t="e">
        <f ca="1">IF(CQ497="да",IF(TODAY()&lt;VLOOKUP(H497,'исключения(не_смотрим_баллы)'!$A:$C,3,),"да","нет"),"")</f>
        <v>#REF!</v>
      </c>
      <c r="CS497" s="33" t="str">
        <f>IFERROR(IF(CQ497="да",IF(VLOOKUP(CI497*1,Обработ.выгрузка_реестра_РФ!$A:$G,2,)&lt;VLOOKUP(H497,'исключения(не_смотрим_баллы)'!$A:$C,2,),"да","нет"),""),"")</f>
        <v/>
      </c>
      <c r="CT497" s="24"/>
      <c r="CU497" s="33" t="e">
        <f t="shared" si="4521"/>
        <v>#REF!</v>
      </c>
      <c r="CV497" s="91" t="e">
        <f t="shared" si="4522"/>
        <v>#REF!</v>
      </c>
      <c r="CW497" s="27" t="e">
        <f t="shared" si="4523"/>
        <v>#REF!</v>
      </c>
      <c r="CX497" s="26" t="e">
        <f t="shared" si="4452"/>
        <v>#REF!</v>
      </c>
      <c r="CY497" s="64" t="e">
        <f>IF(LEN('Описание предлагаемого товара'!#REF!)&gt;0,'Описание предлагаемого товара'!#REF!,"")</f>
        <v>#REF!</v>
      </c>
      <c r="CZ497" s="95" t="e">
        <f t="shared" si="4510"/>
        <v>#REF!</v>
      </c>
      <c r="DA497" s="95" t="e">
        <f t="shared" ref="DA497" si="4789">IFERROR(REPLACE(CZ497,FIND(" ",CZ497,1),1,""),CZ497)</f>
        <v>#REF!</v>
      </c>
      <c r="DB497" s="95" t="e">
        <f t="shared" si="4454"/>
        <v>#REF!</v>
      </c>
      <c r="DC497" s="95" t="e">
        <f t="shared" ref="DC497:DD497" si="4790">IFERROR(REPLACE(DB497,FIND("г.",DB497,1),2,""),DB497)</f>
        <v>#REF!</v>
      </c>
      <c r="DD497" s="95" t="e">
        <f t="shared" si="4790"/>
        <v>#REF!</v>
      </c>
      <c r="DE497" s="95" t="e">
        <f t="shared" ref="DE497:DF497" si="4791">IFERROR(REPLACE(DD497,FIND("г",DD497,1),1,""),DD497)</f>
        <v>#REF!</v>
      </c>
      <c r="DF497" s="95" t="e">
        <f t="shared" si="4791"/>
        <v>#REF!</v>
      </c>
      <c r="DG497" s="95" t="e">
        <f t="shared" si="4527"/>
        <v>#REF!</v>
      </c>
      <c r="DH497" s="25" t="str">
        <f>IFERROR(VLOOKUP(CI497*1,Обработ.выгрузка_реестра_РФ!$A:$G,5,),"")</f>
        <v/>
      </c>
      <c r="DI497" s="27" t="str">
        <f t="shared" si="4537"/>
        <v/>
      </c>
      <c r="DJ497" s="27" t="str">
        <f t="shared" ca="1" si="4514"/>
        <v/>
      </c>
      <c r="DK497" s="63" t="e">
        <f>IF(LEN('Описание предлагаемого товара'!#REF!)&gt;0,'Описание предлагаемого товара'!#REF!,"")</f>
        <v>#REF!</v>
      </c>
      <c r="DL497" s="63" t="e">
        <f>IF(LEN('Описание предлагаемого товара'!#REF!)&gt;0,'Описание предлагаемого товара'!#REF!,"")</f>
        <v>#REF!</v>
      </c>
      <c r="DM497" s="32"/>
    </row>
    <row r="498" spans="1:117" ht="48.75" customHeight="1" x14ac:dyDescent="0.25">
      <c r="A498" s="61" t="e">
        <f>IF(LEN('Описание предлагаемого товара'!#REF!)&gt;0,'Описание предлагаемого товара'!#REF!,"")</f>
        <v>#REF!</v>
      </c>
      <c r="B498" s="65" t="e">
        <f>IF(LEN('Описание предлагаемого товара'!#REF!)&gt;0,'Описание предлагаемого товара'!#REF!,"")</f>
        <v>#REF!</v>
      </c>
      <c r="C498" s="61" t="e">
        <f>IF(LEN('Описание предлагаемого товара'!#REF!)&gt;0,'Описание предлагаемого товара'!#REF!,"")</f>
        <v>#REF!</v>
      </c>
      <c r="D498" s="61" t="e">
        <f>IF(LEN('Описание предлагаемого товара'!#REF!)&gt;0,'Описание предлагаемого товара'!#REF!,"")</f>
        <v>#REF!</v>
      </c>
      <c r="E498" s="61" t="e">
        <f>IF(LEN('Описание предлагаемого товара'!#REF!)&gt;0,'Описание предлагаемого товара'!#REF!,"")</f>
        <v>#REF!</v>
      </c>
      <c r="F498" s="61" t="e">
        <f>IF(LEN('Описание предлагаемого товара'!#REF!)&gt;0,'Описание предлагаемого товара'!#REF!,"")</f>
        <v>#REF!</v>
      </c>
      <c r="G498" s="61" t="e">
        <f>IF(LEN('Описание предлагаемого товара'!#REF!)&gt;0,'Описание предлагаемого товара'!#REF!,"")</f>
        <v>#REF!</v>
      </c>
      <c r="H498" s="61" t="e">
        <f>IF(LEN('Описание предлагаемого товара'!#REF!)&gt;0,'Описание предлагаемого товара'!#REF!,"")</f>
        <v>#REF!</v>
      </c>
      <c r="I498" s="61" t="e">
        <f>IF(LEN('Описание предлагаемого товара'!#REF!)&gt;0,'Описание предлагаемого товара'!#REF!,"")</f>
        <v>#REF!</v>
      </c>
      <c r="J498" s="38" t="str">
        <f>IFERROR(VLOOKUP(B498,SAP!$A:$E,5,),"")</f>
        <v/>
      </c>
      <c r="K498" s="40" t="str">
        <f t="shared" si="4457"/>
        <v/>
      </c>
      <c r="L498" s="61" t="e">
        <f>IF(LEN('Описание предлагаемого товара'!#REF!)&gt;0,IFERROR('Описание предлагаемого товара'!#REF!*1,""),"")</f>
        <v>#REF!</v>
      </c>
      <c r="M498" s="39" t="str">
        <f>IFERROR(VLOOKUP(B498,SAP!$A:$E,2,),"")</f>
        <v/>
      </c>
      <c r="N498" s="41" t="str">
        <f t="shared" si="4593"/>
        <v/>
      </c>
      <c r="O498" s="39" t="str">
        <f t="shared" si="4444"/>
        <v/>
      </c>
      <c r="P498" s="36" t="e">
        <f>IF(LEN('Описание предлагаемого товара'!#REF!)&gt;0,'Описание предлагаемого товара'!#REF!,"")</f>
        <v>#REF!</v>
      </c>
      <c r="Q49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98" s="37" t="e">
        <f>IF(LEN('Описание предлагаемого товара'!#REF!)&gt;0,'Описание предлагаемого товара'!#REF!,"")</f>
        <v>#REF!</v>
      </c>
      <c r="S498" s="37" t="e">
        <f>IF(LEN('Описание предлагаемого товара'!#REF!)&gt;0,'Описание предлагаемого товара'!#REF!,"")</f>
        <v>#REF!</v>
      </c>
      <c r="T49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98" s="23" t="str">
        <f>IFERROR(VLOOKUP(CI498*1,Обработ.выгрузка_реестра_РФ!$A:$G,6,),"")</f>
        <v/>
      </c>
      <c r="V498" s="61" t="e">
        <f>IF(LEN('Описание предлагаемого товара'!#REF!)&gt;0,'Описание предлагаемого товара'!#REF!,"")</f>
        <v>#REF!</v>
      </c>
      <c r="W498" s="62" t="e">
        <f>IF(LEN('Описание предлагаемого товара'!#REF!)&gt;0,'Описание предлагаемого товара'!#REF!,"")</f>
        <v>#REF!</v>
      </c>
      <c r="X498" s="91" t="e">
        <f t="shared" ref="X498:Y498" si="4792">IFERROR(REPLACE(W498,FIND(CHAR(10),W498,1),1," "),W498)</f>
        <v>#REF!</v>
      </c>
      <c r="Y498" s="91" t="e">
        <f t="shared" si="4792"/>
        <v>#REF!</v>
      </c>
      <c r="Z498" s="91" t="e">
        <f t="shared" si="4459"/>
        <v>#REF!</v>
      </c>
      <c r="AA498" s="91" t="e">
        <f t="shared" si="4460"/>
        <v>#REF!</v>
      </c>
      <c r="AB498" s="91" t="e">
        <f t="shared" si="4461"/>
        <v>#REF!</v>
      </c>
      <c r="AC498" s="91" t="e">
        <f t="shared" ref="AC498:AF498" si="4793">IFERROR(REPLACE(AB498,FIND("  ",AB498,1),2," "),AB498)</f>
        <v>#REF!</v>
      </c>
      <c r="AD498" s="91" t="e">
        <f t="shared" si="4793"/>
        <v>#REF!</v>
      </c>
      <c r="AE498" s="91" t="e">
        <f t="shared" si="4793"/>
        <v>#REF!</v>
      </c>
      <c r="AF498" s="91" t="e">
        <f t="shared" si="4793"/>
        <v>#REF!</v>
      </c>
      <c r="AG498" s="23" t="str">
        <f>IFERROR(VLOOKUP(CI498*1,Обработ.выгрузка_реестра_РФ!$A:$G,4,),"")</f>
        <v/>
      </c>
      <c r="AH498" s="91" t="str">
        <f t="shared" ref="AH498:AI498" si="4794">IFERROR(REPLACE(AG498,FIND("-",AG498,1),1,"*"),AG498)</f>
        <v/>
      </c>
      <c r="AI498" s="91" t="str">
        <f t="shared" si="4794"/>
        <v/>
      </c>
      <c r="AJ498" s="27" t="str">
        <f t="shared" si="4559"/>
        <v/>
      </c>
      <c r="AK498" s="63" t="e">
        <f>IF(LEN('Описание предлагаемого товара'!#REF!)&gt;0,'Описание предлагаемого товара'!#REF!,"")</f>
        <v>#REF!</v>
      </c>
      <c r="AL498" s="91" t="e">
        <f t="shared" ref="AL498:AM498" si="4795">IFERROR(REPLACE(AK498,FIND(CHAR(10),AK498,1),1,""),AK498)</f>
        <v>#REF!</v>
      </c>
      <c r="AM498" s="91" t="e">
        <f t="shared" si="4795"/>
        <v>#REF!</v>
      </c>
      <c r="AN498" s="91" t="e">
        <f t="shared" ref="AN498:AR498" si="4796">IFERROR(REPLACE(AM498,FIND(" ",AM498,1),1,""),AM498)</f>
        <v>#REF!</v>
      </c>
      <c r="AO498" s="91" t="e">
        <f t="shared" si="4796"/>
        <v>#REF!</v>
      </c>
      <c r="AP498" s="91" t="e">
        <f t="shared" si="4796"/>
        <v>#REF!</v>
      </c>
      <c r="AQ498" s="91" t="e">
        <f t="shared" si="4796"/>
        <v>#REF!</v>
      </c>
      <c r="AR498" s="91" t="e">
        <f t="shared" si="4796"/>
        <v>#REF!</v>
      </c>
      <c r="AS498" s="91" t="e">
        <f t="shared" si="4466"/>
        <v>#REF!</v>
      </c>
      <c r="AT498" s="91" t="e">
        <f t="shared" si="4467"/>
        <v>#REF!</v>
      </c>
      <c r="AU498" s="32" t="e">
        <f t="shared" si="4450"/>
        <v>#REF!</v>
      </c>
      <c r="AV498" s="93" t="e">
        <f>'Описание предлагаемого товара'!#REF!</f>
        <v>#REF!</v>
      </c>
      <c r="AW498" s="91" t="e">
        <f>MIN(SEARCH({0,1,2,3,4,5,6,7,8,9},AV498&amp; "0123456789"))</f>
        <v>#REF!</v>
      </c>
      <c r="AX498" s="91" t="str">
        <f t="shared" si="4468"/>
        <v/>
      </c>
      <c r="AY498" s="91" t="str">
        <f t="shared" si="4469"/>
        <v/>
      </c>
      <c r="AZ498" s="91" t="str">
        <f t="shared" si="4470"/>
        <v/>
      </c>
      <c r="BA498" s="91" t="str">
        <f t="shared" si="4471"/>
        <v/>
      </c>
      <c r="BB498" s="91" t="str">
        <f t="shared" si="4472"/>
        <v/>
      </c>
      <c r="BC498" s="91" t="str">
        <f t="shared" si="4473"/>
        <v/>
      </c>
      <c r="BD498" s="91" t="str">
        <f t="shared" si="4474"/>
        <v/>
      </c>
      <c r="BE498" s="91" t="str">
        <f t="shared" si="4475"/>
        <v/>
      </c>
      <c r="BF498" s="91" t="str">
        <f t="shared" si="4476"/>
        <v/>
      </c>
      <c r="BG498" s="91" t="str">
        <f t="shared" si="4477"/>
        <v/>
      </c>
      <c r="BH498" s="91" t="str">
        <f t="shared" si="4478"/>
        <v/>
      </c>
      <c r="BI498" s="91" t="str">
        <f t="shared" si="4479"/>
        <v/>
      </c>
      <c r="BJ498" s="91" t="str">
        <f t="shared" si="4480"/>
        <v/>
      </c>
      <c r="BK498" s="91" t="str">
        <f t="shared" si="4481"/>
        <v/>
      </c>
      <c r="BL498" s="91" t="str">
        <f t="shared" si="4482"/>
        <v/>
      </c>
      <c r="BM498" s="91" t="str">
        <f t="shared" si="4483"/>
        <v/>
      </c>
      <c r="BN498" s="91" t="str">
        <f t="shared" si="4484"/>
        <v/>
      </c>
      <c r="BO498" s="91" t="str">
        <f t="shared" si="4485"/>
        <v/>
      </c>
      <c r="BP498" s="91" t="str">
        <f t="shared" si="4486"/>
        <v/>
      </c>
      <c r="BQ498" s="91" t="str">
        <f t="shared" si="4487"/>
        <v/>
      </c>
      <c r="BR498" s="91" t="str">
        <f t="shared" si="4488"/>
        <v/>
      </c>
      <c r="BS498" s="91" t="str">
        <f t="shared" si="4489"/>
        <v/>
      </c>
      <c r="BT498" s="91" t="str">
        <f t="shared" si="4490"/>
        <v/>
      </c>
      <c r="BU498" s="91" t="str">
        <f t="shared" si="4491"/>
        <v/>
      </c>
      <c r="BV498" s="91" t="str">
        <f t="shared" si="4492"/>
        <v/>
      </c>
      <c r="BW498" s="91" t="str">
        <f t="shared" si="4493"/>
        <v/>
      </c>
      <c r="BX498" s="91" t="str">
        <f t="shared" si="4494"/>
        <v/>
      </c>
      <c r="BY498" s="91" t="str">
        <f t="shared" si="4495"/>
        <v/>
      </c>
      <c r="BZ498" s="91" t="str">
        <f t="shared" si="4496"/>
        <v/>
      </c>
      <c r="CA498" s="91" t="str">
        <f t="shared" si="4497"/>
        <v/>
      </c>
      <c r="CB498" s="91" t="str">
        <f t="shared" si="4498"/>
        <v/>
      </c>
      <c r="CC498" s="91" t="str">
        <f t="shared" si="4499"/>
        <v/>
      </c>
      <c r="CD498" s="91" t="str">
        <f t="shared" si="4500"/>
        <v/>
      </c>
      <c r="CE498" s="91" t="str">
        <f t="shared" si="4501"/>
        <v/>
      </c>
      <c r="CF498" s="91" t="str">
        <f t="shared" si="4502"/>
        <v/>
      </c>
      <c r="CG498" s="91" t="str">
        <f t="shared" si="4503"/>
        <v/>
      </c>
      <c r="CH498" s="91" t="str">
        <f t="shared" si="4504"/>
        <v/>
      </c>
      <c r="CI498" s="91" t="str">
        <f t="shared" si="4505"/>
        <v>нет</v>
      </c>
      <c r="CJ498" s="63" t="e">
        <f>IF(LEN('Описание предлагаемого товара'!#REF!)&gt;0,'Описание предлагаемого товара'!#REF!,"")</f>
        <v>#REF!</v>
      </c>
      <c r="CK498" s="91" t="e">
        <f t="shared" ref="CK498:CL498" si="4797">IFERROR(REPLACE(CJ498,FIND(CHAR(10),CJ498,1),1,""),CJ498)</f>
        <v>#REF!</v>
      </c>
      <c r="CL498" s="91" t="e">
        <f t="shared" si="4797"/>
        <v>#REF!</v>
      </c>
      <c r="CM498" s="91" t="e">
        <f t="shared" si="4507"/>
        <v>#REF!</v>
      </c>
      <c r="CN498" s="91" t="e">
        <f t="shared" si="4508"/>
        <v>#REF!</v>
      </c>
      <c r="CO498" s="91" t="e">
        <f t="shared" si="4509"/>
        <v>#REF!</v>
      </c>
      <c r="CP498" s="90" t="e">
        <f>IF(AU498="Не указан реестровый номер (мера нац.режима Запрет)","",IF(CI498="нет","",IF(CU498="да","исключение(не смотрим баллы)",IFERROR(IF(CI498*1&gt;0,IFERROR(IF(VLOOKUP(CI498*1,Обработ.выгрузка_реестра_РФ!$A:$G,7,)=0,"Баллы не установлены",VLOOKUP(CI498*1,Обработ.выгрузка_реестра_РФ!$A:$G,7,)),IF(LEN(CI498)&gt;14,"","нет номера в реестре РФ")),""),IF(LEN(CI498)=0,"","Некорректный реестровый номер")))))</f>
        <v>#REF!</v>
      </c>
      <c r="CQ498" s="33" t="e">
        <f>IF(LEN(C498)&gt;0,IFERROR(IF(LEN(H498)&gt;0,IF(LEN(VLOOKUP(H498,'исключения(не_смотрим_баллы)'!$A:$C,1,))&gt;0,"да","нет"),"не введен ОКПД2"),"нет"),"")</f>
        <v>#REF!</v>
      </c>
      <c r="CR498" s="33" t="e">
        <f ca="1">IF(CQ498="да",IF(TODAY()&lt;VLOOKUP(H498,'исключения(не_смотрим_баллы)'!$A:$C,3,),"да","нет"),"")</f>
        <v>#REF!</v>
      </c>
      <c r="CS498" s="33" t="str">
        <f>IFERROR(IF(CQ498="да",IF(VLOOKUP(CI498*1,Обработ.выгрузка_реестра_РФ!$A:$G,2,)&lt;VLOOKUP(H498,'исключения(не_смотрим_баллы)'!$A:$C,2,),"да","нет"),""),"")</f>
        <v/>
      </c>
      <c r="CT498" s="24"/>
      <c r="CU498" s="33" t="e">
        <f t="shared" si="4521"/>
        <v>#REF!</v>
      </c>
      <c r="CV498" s="91" t="e">
        <f t="shared" si="4522"/>
        <v>#REF!</v>
      </c>
      <c r="CW498" s="27" t="e">
        <f t="shared" si="4523"/>
        <v>#REF!</v>
      </c>
      <c r="CX498" s="26" t="e">
        <f t="shared" si="4452"/>
        <v>#REF!</v>
      </c>
      <c r="CY498" s="64" t="e">
        <f>IF(LEN('Описание предлагаемого товара'!#REF!)&gt;0,'Описание предлагаемого товара'!#REF!,"")</f>
        <v>#REF!</v>
      </c>
      <c r="CZ498" s="95" t="e">
        <f t="shared" si="4510"/>
        <v>#REF!</v>
      </c>
      <c r="DA498" s="95" t="e">
        <f t="shared" ref="DA498" si="4798">IFERROR(REPLACE(CZ498,FIND(" ",CZ498,1),1,""),CZ498)</f>
        <v>#REF!</v>
      </c>
      <c r="DB498" s="95" t="e">
        <f t="shared" si="4454"/>
        <v>#REF!</v>
      </c>
      <c r="DC498" s="95" t="e">
        <f t="shared" ref="DC498:DD498" si="4799">IFERROR(REPLACE(DB498,FIND("г.",DB498,1),2,""),DB498)</f>
        <v>#REF!</v>
      </c>
      <c r="DD498" s="95" t="e">
        <f t="shared" si="4799"/>
        <v>#REF!</v>
      </c>
      <c r="DE498" s="95" t="e">
        <f t="shared" ref="DE498:DF498" si="4800">IFERROR(REPLACE(DD498,FIND("г",DD498,1),1,""),DD498)</f>
        <v>#REF!</v>
      </c>
      <c r="DF498" s="95" t="e">
        <f t="shared" si="4800"/>
        <v>#REF!</v>
      </c>
      <c r="DG498" s="95" t="e">
        <f t="shared" si="4527"/>
        <v>#REF!</v>
      </c>
      <c r="DH498" s="25" t="str">
        <f>IFERROR(VLOOKUP(CI498*1,Обработ.выгрузка_реестра_РФ!$A:$G,5,),"")</f>
        <v/>
      </c>
      <c r="DI498" s="27" t="str">
        <f t="shared" si="4537"/>
        <v/>
      </c>
      <c r="DJ498" s="27" t="str">
        <f t="shared" ca="1" si="4514"/>
        <v/>
      </c>
      <c r="DK498" s="63" t="e">
        <f>IF(LEN('Описание предлагаемого товара'!#REF!)&gt;0,'Описание предлагаемого товара'!#REF!,"")</f>
        <v>#REF!</v>
      </c>
      <c r="DL498" s="63" t="e">
        <f>IF(LEN('Описание предлагаемого товара'!#REF!)&gt;0,'Описание предлагаемого товара'!#REF!,"")</f>
        <v>#REF!</v>
      </c>
      <c r="DM498" s="32"/>
    </row>
    <row r="499" spans="1:117" ht="48.75" customHeight="1" x14ac:dyDescent="0.25">
      <c r="A499" s="61" t="e">
        <f>IF(LEN('Описание предлагаемого товара'!#REF!)&gt;0,'Описание предлагаемого товара'!#REF!,"")</f>
        <v>#REF!</v>
      </c>
      <c r="B499" s="65" t="e">
        <f>IF(LEN('Описание предлагаемого товара'!#REF!)&gt;0,'Описание предлагаемого товара'!#REF!,"")</f>
        <v>#REF!</v>
      </c>
      <c r="C499" s="61" t="e">
        <f>IF(LEN('Описание предлагаемого товара'!#REF!)&gt;0,'Описание предлагаемого товара'!#REF!,"")</f>
        <v>#REF!</v>
      </c>
      <c r="D499" s="61" t="e">
        <f>IF(LEN('Описание предлагаемого товара'!#REF!)&gt;0,'Описание предлагаемого товара'!#REF!,"")</f>
        <v>#REF!</v>
      </c>
      <c r="E499" s="61" t="e">
        <f>IF(LEN('Описание предлагаемого товара'!#REF!)&gt;0,'Описание предлагаемого товара'!#REF!,"")</f>
        <v>#REF!</v>
      </c>
      <c r="F499" s="61" t="e">
        <f>IF(LEN('Описание предлагаемого товара'!#REF!)&gt;0,'Описание предлагаемого товара'!#REF!,"")</f>
        <v>#REF!</v>
      </c>
      <c r="G499" s="61" t="e">
        <f>IF(LEN('Описание предлагаемого товара'!#REF!)&gt;0,'Описание предлагаемого товара'!#REF!,"")</f>
        <v>#REF!</v>
      </c>
      <c r="H499" s="61" t="e">
        <f>IF(LEN('Описание предлагаемого товара'!#REF!)&gt;0,'Описание предлагаемого товара'!#REF!,"")</f>
        <v>#REF!</v>
      </c>
      <c r="I499" s="61" t="e">
        <f>IF(LEN('Описание предлагаемого товара'!#REF!)&gt;0,'Описание предлагаемого товара'!#REF!,"")</f>
        <v>#REF!</v>
      </c>
      <c r="J499" s="38" t="str">
        <f>IFERROR(VLOOKUP(B499,SAP!$A:$E,5,),"")</f>
        <v/>
      </c>
      <c r="K499" s="40" t="str">
        <f t="shared" si="4457"/>
        <v/>
      </c>
      <c r="L499" s="61" t="e">
        <f>IF(LEN('Описание предлагаемого товара'!#REF!)&gt;0,IFERROR('Описание предлагаемого товара'!#REF!*1,""),"")</f>
        <v>#REF!</v>
      </c>
      <c r="M499" s="39" t="str">
        <f>IFERROR(VLOOKUP(B499,SAP!$A:$E,2,),"")</f>
        <v/>
      </c>
      <c r="N499" s="41" t="str">
        <f t="shared" si="4593"/>
        <v/>
      </c>
      <c r="O499" s="39" t="str">
        <f t="shared" si="4444"/>
        <v/>
      </c>
      <c r="P499" s="36" t="e">
        <f>IF(LEN('Описание предлагаемого товара'!#REF!)&gt;0,'Описание предлагаемого товара'!#REF!,"")</f>
        <v>#REF!</v>
      </c>
      <c r="Q49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499" s="37" t="e">
        <f>IF(LEN('Описание предлагаемого товара'!#REF!)&gt;0,'Описание предлагаемого товара'!#REF!,"")</f>
        <v>#REF!</v>
      </c>
      <c r="S499" s="37" t="e">
        <f>IF(LEN('Описание предлагаемого товара'!#REF!)&gt;0,'Описание предлагаемого товара'!#REF!,"")</f>
        <v>#REF!</v>
      </c>
      <c r="T49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499" s="23" t="str">
        <f>IFERROR(VLOOKUP(CI499*1,Обработ.выгрузка_реестра_РФ!$A:$G,6,),"")</f>
        <v/>
      </c>
      <c r="V499" s="61" t="e">
        <f>IF(LEN('Описание предлагаемого товара'!#REF!)&gt;0,'Описание предлагаемого товара'!#REF!,"")</f>
        <v>#REF!</v>
      </c>
      <c r="W499" s="62" t="e">
        <f>IF(LEN('Описание предлагаемого товара'!#REF!)&gt;0,'Описание предлагаемого товара'!#REF!,"")</f>
        <v>#REF!</v>
      </c>
      <c r="X499" s="91" t="e">
        <f t="shared" ref="X499:Y499" si="4801">IFERROR(REPLACE(W499,FIND(CHAR(10),W499,1),1," "),W499)</f>
        <v>#REF!</v>
      </c>
      <c r="Y499" s="91" t="e">
        <f t="shared" si="4801"/>
        <v>#REF!</v>
      </c>
      <c r="Z499" s="91" t="e">
        <f t="shared" si="4459"/>
        <v>#REF!</v>
      </c>
      <c r="AA499" s="91" t="e">
        <f t="shared" si="4460"/>
        <v>#REF!</v>
      </c>
      <c r="AB499" s="91" t="e">
        <f t="shared" si="4461"/>
        <v>#REF!</v>
      </c>
      <c r="AC499" s="91" t="e">
        <f t="shared" ref="AC499:AF499" si="4802">IFERROR(REPLACE(AB499,FIND("  ",AB499,1),2," "),AB499)</f>
        <v>#REF!</v>
      </c>
      <c r="AD499" s="91" t="e">
        <f t="shared" si="4802"/>
        <v>#REF!</v>
      </c>
      <c r="AE499" s="91" t="e">
        <f t="shared" si="4802"/>
        <v>#REF!</v>
      </c>
      <c r="AF499" s="91" t="e">
        <f t="shared" si="4802"/>
        <v>#REF!</v>
      </c>
      <c r="AG499" s="23" t="str">
        <f>IFERROR(VLOOKUP(CI499*1,Обработ.выгрузка_реестра_РФ!$A:$G,4,),"")</f>
        <v/>
      </c>
      <c r="AH499" s="91" t="str">
        <f t="shared" ref="AH499:AI499" si="4803">IFERROR(REPLACE(AG499,FIND("-",AG499,1),1,"*"),AG499)</f>
        <v/>
      </c>
      <c r="AI499" s="91" t="str">
        <f t="shared" si="4803"/>
        <v/>
      </c>
      <c r="AJ499" s="27" t="str">
        <f t="shared" si="4559"/>
        <v/>
      </c>
      <c r="AK499" s="63" t="e">
        <f>IF(LEN('Описание предлагаемого товара'!#REF!)&gt;0,'Описание предлагаемого товара'!#REF!,"")</f>
        <v>#REF!</v>
      </c>
      <c r="AL499" s="91" t="e">
        <f t="shared" ref="AL499:AM499" si="4804">IFERROR(REPLACE(AK499,FIND(CHAR(10),AK499,1),1,""),AK499)</f>
        <v>#REF!</v>
      </c>
      <c r="AM499" s="91" t="e">
        <f t="shared" si="4804"/>
        <v>#REF!</v>
      </c>
      <c r="AN499" s="91" t="e">
        <f t="shared" ref="AN499:AR499" si="4805">IFERROR(REPLACE(AM499,FIND(" ",AM499,1),1,""),AM499)</f>
        <v>#REF!</v>
      </c>
      <c r="AO499" s="91" t="e">
        <f t="shared" si="4805"/>
        <v>#REF!</v>
      </c>
      <c r="AP499" s="91" t="e">
        <f t="shared" si="4805"/>
        <v>#REF!</v>
      </c>
      <c r="AQ499" s="91" t="e">
        <f t="shared" si="4805"/>
        <v>#REF!</v>
      </c>
      <c r="AR499" s="91" t="e">
        <f t="shared" si="4805"/>
        <v>#REF!</v>
      </c>
      <c r="AS499" s="91" t="e">
        <f t="shared" si="4466"/>
        <v>#REF!</v>
      </c>
      <c r="AT499" s="91" t="e">
        <f t="shared" si="4467"/>
        <v>#REF!</v>
      </c>
      <c r="AU499" s="32" t="e">
        <f t="shared" si="4450"/>
        <v>#REF!</v>
      </c>
      <c r="AV499" s="93" t="e">
        <f>'Описание предлагаемого товара'!#REF!</f>
        <v>#REF!</v>
      </c>
      <c r="AW499" s="91" t="e">
        <f>MIN(SEARCH({0,1,2,3,4,5,6,7,8,9},AV499&amp; "0123456789"))</f>
        <v>#REF!</v>
      </c>
      <c r="AX499" s="91" t="str">
        <f t="shared" si="4468"/>
        <v/>
      </c>
      <c r="AY499" s="91" t="str">
        <f t="shared" si="4469"/>
        <v/>
      </c>
      <c r="AZ499" s="91" t="str">
        <f t="shared" si="4470"/>
        <v/>
      </c>
      <c r="BA499" s="91" t="str">
        <f t="shared" si="4471"/>
        <v/>
      </c>
      <c r="BB499" s="91" t="str">
        <f t="shared" si="4472"/>
        <v/>
      </c>
      <c r="BC499" s="91" t="str">
        <f t="shared" si="4473"/>
        <v/>
      </c>
      <c r="BD499" s="91" t="str">
        <f t="shared" si="4474"/>
        <v/>
      </c>
      <c r="BE499" s="91" t="str">
        <f t="shared" si="4475"/>
        <v/>
      </c>
      <c r="BF499" s="91" t="str">
        <f t="shared" si="4476"/>
        <v/>
      </c>
      <c r="BG499" s="91" t="str">
        <f t="shared" si="4477"/>
        <v/>
      </c>
      <c r="BH499" s="91" t="str">
        <f t="shared" si="4478"/>
        <v/>
      </c>
      <c r="BI499" s="91" t="str">
        <f t="shared" si="4479"/>
        <v/>
      </c>
      <c r="BJ499" s="91" t="str">
        <f t="shared" si="4480"/>
        <v/>
      </c>
      <c r="BK499" s="91" t="str">
        <f t="shared" si="4481"/>
        <v/>
      </c>
      <c r="BL499" s="91" t="str">
        <f t="shared" si="4482"/>
        <v/>
      </c>
      <c r="BM499" s="91" t="str">
        <f t="shared" si="4483"/>
        <v/>
      </c>
      <c r="BN499" s="91" t="str">
        <f t="shared" si="4484"/>
        <v/>
      </c>
      <c r="BO499" s="91" t="str">
        <f t="shared" si="4485"/>
        <v/>
      </c>
      <c r="BP499" s="91" t="str">
        <f t="shared" si="4486"/>
        <v/>
      </c>
      <c r="BQ499" s="91" t="str">
        <f t="shared" si="4487"/>
        <v/>
      </c>
      <c r="BR499" s="91" t="str">
        <f t="shared" si="4488"/>
        <v/>
      </c>
      <c r="BS499" s="91" t="str">
        <f t="shared" si="4489"/>
        <v/>
      </c>
      <c r="BT499" s="91" t="str">
        <f t="shared" si="4490"/>
        <v/>
      </c>
      <c r="BU499" s="91" t="str">
        <f t="shared" si="4491"/>
        <v/>
      </c>
      <c r="BV499" s="91" t="str">
        <f t="shared" si="4492"/>
        <v/>
      </c>
      <c r="BW499" s="91" t="str">
        <f t="shared" si="4493"/>
        <v/>
      </c>
      <c r="BX499" s="91" t="str">
        <f t="shared" si="4494"/>
        <v/>
      </c>
      <c r="BY499" s="91" t="str">
        <f t="shared" si="4495"/>
        <v/>
      </c>
      <c r="BZ499" s="91" t="str">
        <f t="shared" si="4496"/>
        <v/>
      </c>
      <c r="CA499" s="91" t="str">
        <f t="shared" si="4497"/>
        <v/>
      </c>
      <c r="CB499" s="91" t="str">
        <f t="shared" si="4498"/>
        <v/>
      </c>
      <c r="CC499" s="91" t="str">
        <f t="shared" si="4499"/>
        <v/>
      </c>
      <c r="CD499" s="91" t="str">
        <f t="shared" si="4500"/>
        <v/>
      </c>
      <c r="CE499" s="91" t="str">
        <f t="shared" si="4501"/>
        <v/>
      </c>
      <c r="CF499" s="91" t="str">
        <f t="shared" si="4502"/>
        <v/>
      </c>
      <c r="CG499" s="91" t="str">
        <f t="shared" si="4503"/>
        <v/>
      </c>
      <c r="CH499" s="91" t="str">
        <f t="shared" si="4504"/>
        <v/>
      </c>
      <c r="CI499" s="91" t="str">
        <f t="shared" si="4505"/>
        <v>нет</v>
      </c>
      <c r="CJ499" s="63" t="e">
        <f>IF(LEN('Описание предлагаемого товара'!#REF!)&gt;0,'Описание предлагаемого товара'!#REF!,"")</f>
        <v>#REF!</v>
      </c>
      <c r="CK499" s="91" t="e">
        <f t="shared" ref="CK499:CL499" si="4806">IFERROR(REPLACE(CJ499,FIND(CHAR(10),CJ499,1),1,""),CJ499)</f>
        <v>#REF!</v>
      </c>
      <c r="CL499" s="91" t="e">
        <f t="shared" si="4806"/>
        <v>#REF!</v>
      </c>
      <c r="CM499" s="91" t="e">
        <f t="shared" si="4507"/>
        <v>#REF!</v>
      </c>
      <c r="CN499" s="91" t="e">
        <f t="shared" si="4508"/>
        <v>#REF!</v>
      </c>
      <c r="CO499" s="91" t="e">
        <f t="shared" si="4509"/>
        <v>#REF!</v>
      </c>
      <c r="CP499" s="90" t="e">
        <f>IF(AU499="Не указан реестровый номер (мера нац.режима Запрет)","",IF(CI499="нет","",IF(CU499="да","исключение(не смотрим баллы)",IFERROR(IF(CI499*1&gt;0,IFERROR(IF(VLOOKUP(CI499*1,Обработ.выгрузка_реестра_РФ!$A:$G,7,)=0,"Баллы не установлены",VLOOKUP(CI499*1,Обработ.выгрузка_реестра_РФ!$A:$G,7,)),IF(LEN(CI499)&gt;14,"","нет номера в реестре РФ")),""),IF(LEN(CI499)=0,"","Некорректный реестровый номер")))))</f>
        <v>#REF!</v>
      </c>
      <c r="CQ499" s="33" t="e">
        <f>IF(LEN(C499)&gt;0,IFERROR(IF(LEN(H499)&gt;0,IF(LEN(VLOOKUP(H499,'исключения(не_смотрим_баллы)'!$A:$C,1,))&gt;0,"да","нет"),"не введен ОКПД2"),"нет"),"")</f>
        <v>#REF!</v>
      </c>
      <c r="CR499" s="33" t="e">
        <f ca="1">IF(CQ499="да",IF(TODAY()&lt;VLOOKUP(H499,'исключения(не_смотрим_баллы)'!$A:$C,3,),"да","нет"),"")</f>
        <v>#REF!</v>
      </c>
      <c r="CS499" s="33" t="str">
        <f>IFERROR(IF(CQ499="да",IF(VLOOKUP(CI499*1,Обработ.выгрузка_реестра_РФ!$A:$G,2,)&lt;VLOOKUP(H499,'исключения(не_смотрим_баллы)'!$A:$C,2,),"да","нет"),""),"")</f>
        <v/>
      </c>
      <c r="CT499" s="24"/>
      <c r="CU499" s="33" t="e">
        <f t="shared" si="4521"/>
        <v>#REF!</v>
      </c>
      <c r="CV499" s="91" t="e">
        <f t="shared" si="4522"/>
        <v>#REF!</v>
      </c>
      <c r="CW499" s="27" t="e">
        <f t="shared" si="4523"/>
        <v>#REF!</v>
      </c>
      <c r="CX499" s="26" t="e">
        <f t="shared" si="4452"/>
        <v>#REF!</v>
      </c>
      <c r="CY499" s="64" t="e">
        <f>IF(LEN('Описание предлагаемого товара'!#REF!)&gt;0,'Описание предлагаемого товара'!#REF!,"")</f>
        <v>#REF!</v>
      </c>
      <c r="CZ499" s="95" t="e">
        <f t="shared" si="4510"/>
        <v>#REF!</v>
      </c>
      <c r="DA499" s="95" t="e">
        <f t="shared" ref="DA499" si="4807">IFERROR(REPLACE(CZ499,FIND(" ",CZ499,1),1,""),CZ499)</f>
        <v>#REF!</v>
      </c>
      <c r="DB499" s="95" t="e">
        <f t="shared" si="4454"/>
        <v>#REF!</v>
      </c>
      <c r="DC499" s="95" t="e">
        <f t="shared" ref="DC499:DD499" si="4808">IFERROR(REPLACE(DB499,FIND("г.",DB499,1),2,""),DB499)</f>
        <v>#REF!</v>
      </c>
      <c r="DD499" s="95" t="e">
        <f t="shared" si="4808"/>
        <v>#REF!</v>
      </c>
      <c r="DE499" s="95" t="e">
        <f t="shared" ref="DE499:DF499" si="4809">IFERROR(REPLACE(DD499,FIND("г",DD499,1),1,""),DD499)</f>
        <v>#REF!</v>
      </c>
      <c r="DF499" s="95" t="e">
        <f t="shared" si="4809"/>
        <v>#REF!</v>
      </c>
      <c r="DG499" s="95" t="e">
        <f t="shared" si="4527"/>
        <v>#REF!</v>
      </c>
      <c r="DH499" s="25" t="str">
        <f>IFERROR(VLOOKUP(CI499*1,Обработ.выгрузка_реестра_РФ!$A:$G,5,),"")</f>
        <v/>
      </c>
      <c r="DI499" s="27" t="str">
        <f t="shared" si="4537"/>
        <v/>
      </c>
      <c r="DJ499" s="27" t="str">
        <f t="shared" ca="1" si="4514"/>
        <v/>
      </c>
      <c r="DK499" s="63" t="e">
        <f>IF(LEN('Описание предлагаемого товара'!#REF!)&gt;0,'Описание предлагаемого товара'!#REF!,"")</f>
        <v>#REF!</v>
      </c>
      <c r="DL499" s="63" t="e">
        <f>IF(LEN('Описание предлагаемого товара'!#REF!)&gt;0,'Описание предлагаемого товара'!#REF!,"")</f>
        <v>#REF!</v>
      </c>
      <c r="DM499" s="32"/>
    </row>
    <row r="500" spans="1:117" ht="48.75" customHeight="1" x14ac:dyDescent="0.25">
      <c r="A500" s="61" t="e">
        <f>IF(LEN('Описание предлагаемого товара'!#REF!)&gt;0,'Описание предлагаемого товара'!#REF!,"")</f>
        <v>#REF!</v>
      </c>
      <c r="B500" s="65" t="e">
        <f>IF(LEN('Описание предлагаемого товара'!#REF!)&gt;0,'Описание предлагаемого товара'!#REF!,"")</f>
        <v>#REF!</v>
      </c>
      <c r="C500" s="61" t="e">
        <f>IF(LEN('Описание предлагаемого товара'!#REF!)&gt;0,'Описание предлагаемого товара'!#REF!,"")</f>
        <v>#REF!</v>
      </c>
      <c r="D500" s="61" t="e">
        <f>IF(LEN('Описание предлагаемого товара'!#REF!)&gt;0,'Описание предлагаемого товара'!#REF!,"")</f>
        <v>#REF!</v>
      </c>
      <c r="E500" s="61" t="e">
        <f>IF(LEN('Описание предлагаемого товара'!#REF!)&gt;0,'Описание предлагаемого товара'!#REF!,"")</f>
        <v>#REF!</v>
      </c>
      <c r="F500" s="61" t="e">
        <f>IF(LEN('Описание предлагаемого товара'!#REF!)&gt;0,'Описание предлагаемого товара'!#REF!,"")</f>
        <v>#REF!</v>
      </c>
      <c r="G500" s="61" t="e">
        <f>IF(LEN('Описание предлагаемого товара'!#REF!)&gt;0,'Описание предлагаемого товара'!#REF!,"")</f>
        <v>#REF!</v>
      </c>
      <c r="H500" s="61" t="e">
        <f>IF(LEN('Описание предлагаемого товара'!#REF!)&gt;0,'Описание предлагаемого товара'!#REF!,"")</f>
        <v>#REF!</v>
      </c>
      <c r="I500" s="61" t="e">
        <f>IF(LEN('Описание предлагаемого товара'!#REF!)&gt;0,'Описание предлагаемого товара'!#REF!,"")</f>
        <v>#REF!</v>
      </c>
      <c r="J500" s="38" t="str">
        <f>IFERROR(VLOOKUP(B500,SAP!$A:$E,5,),"")</f>
        <v/>
      </c>
      <c r="K500" s="40" t="str">
        <f t="shared" si="4457"/>
        <v/>
      </c>
      <c r="L500" s="61" t="e">
        <f>IF(LEN('Описание предлагаемого товара'!#REF!)&gt;0,IFERROR('Описание предлагаемого товара'!#REF!*1,""),"")</f>
        <v>#REF!</v>
      </c>
      <c r="M500" s="39" t="str">
        <f>IFERROR(VLOOKUP(B500,SAP!$A:$E,2,),"")</f>
        <v/>
      </c>
      <c r="N500" s="41" t="str">
        <f t="shared" si="4593"/>
        <v/>
      </c>
      <c r="O500" s="39" t="str">
        <f t="shared" si="4444"/>
        <v/>
      </c>
      <c r="P500" s="36" t="e">
        <f>IF(LEN('Описание предлагаемого товара'!#REF!)&gt;0,'Описание предлагаемого товара'!#REF!,"")</f>
        <v>#REF!</v>
      </c>
      <c r="Q50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00" s="37" t="e">
        <f>IF(LEN('Описание предлагаемого товара'!#REF!)&gt;0,'Описание предлагаемого товара'!#REF!,"")</f>
        <v>#REF!</v>
      </c>
      <c r="S500" s="37" t="e">
        <f>IF(LEN('Описание предлагаемого товара'!#REF!)&gt;0,'Описание предлагаемого товара'!#REF!,"")</f>
        <v>#REF!</v>
      </c>
      <c r="T50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00" s="23" t="str">
        <f>IFERROR(VLOOKUP(CI500*1,Обработ.выгрузка_реестра_РФ!$A:$G,6,),"")</f>
        <v/>
      </c>
      <c r="V500" s="61" t="e">
        <f>IF(LEN('Описание предлагаемого товара'!#REF!)&gt;0,'Описание предлагаемого товара'!#REF!,"")</f>
        <v>#REF!</v>
      </c>
      <c r="W500" s="62" t="e">
        <f>IF(LEN('Описание предлагаемого товара'!#REF!)&gt;0,'Описание предлагаемого товара'!#REF!,"")</f>
        <v>#REF!</v>
      </c>
      <c r="X500" s="91" t="e">
        <f t="shared" ref="X500:Y500" si="4810">IFERROR(REPLACE(W500,FIND(CHAR(10),W500,1),1," "),W500)</f>
        <v>#REF!</v>
      </c>
      <c r="Y500" s="91" t="e">
        <f t="shared" si="4810"/>
        <v>#REF!</v>
      </c>
      <c r="Z500" s="91" t="e">
        <f t="shared" si="4459"/>
        <v>#REF!</v>
      </c>
      <c r="AA500" s="91" t="e">
        <f t="shared" si="4460"/>
        <v>#REF!</v>
      </c>
      <c r="AB500" s="91" t="e">
        <f t="shared" si="4461"/>
        <v>#REF!</v>
      </c>
      <c r="AC500" s="91" t="e">
        <f t="shared" ref="AC500:AF500" si="4811">IFERROR(REPLACE(AB500,FIND("  ",AB500,1),2," "),AB500)</f>
        <v>#REF!</v>
      </c>
      <c r="AD500" s="91" t="e">
        <f t="shared" si="4811"/>
        <v>#REF!</v>
      </c>
      <c r="AE500" s="91" t="e">
        <f t="shared" si="4811"/>
        <v>#REF!</v>
      </c>
      <c r="AF500" s="91" t="e">
        <f t="shared" si="4811"/>
        <v>#REF!</v>
      </c>
      <c r="AG500" s="23" t="str">
        <f>IFERROR(VLOOKUP(CI500*1,Обработ.выгрузка_реестра_РФ!$A:$G,4,),"")</f>
        <v/>
      </c>
      <c r="AH500" s="91" t="str">
        <f t="shared" ref="AH500:AI500" si="4812">IFERROR(REPLACE(AG500,FIND("-",AG500,1),1,"*"),AG500)</f>
        <v/>
      </c>
      <c r="AI500" s="91" t="str">
        <f t="shared" si="4812"/>
        <v/>
      </c>
      <c r="AJ500" s="27" t="str">
        <f t="shared" si="4559"/>
        <v/>
      </c>
      <c r="AK500" s="63" t="e">
        <f>IF(LEN('Описание предлагаемого товара'!#REF!)&gt;0,'Описание предлагаемого товара'!#REF!,"")</f>
        <v>#REF!</v>
      </c>
      <c r="AL500" s="91" t="e">
        <f t="shared" ref="AL500:AM500" si="4813">IFERROR(REPLACE(AK500,FIND(CHAR(10),AK500,1),1,""),AK500)</f>
        <v>#REF!</v>
      </c>
      <c r="AM500" s="91" t="e">
        <f t="shared" si="4813"/>
        <v>#REF!</v>
      </c>
      <c r="AN500" s="91" t="e">
        <f t="shared" ref="AN500:AR500" si="4814">IFERROR(REPLACE(AM500,FIND(" ",AM500,1),1,""),AM500)</f>
        <v>#REF!</v>
      </c>
      <c r="AO500" s="91" t="e">
        <f t="shared" si="4814"/>
        <v>#REF!</v>
      </c>
      <c r="AP500" s="91" t="e">
        <f t="shared" si="4814"/>
        <v>#REF!</v>
      </c>
      <c r="AQ500" s="91" t="e">
        <f t="shared" si="4814"/>
        <v>#REF!</v>
      </c>
      <c r="AR500" s="91" t="e">
        <f t="shared" si="4814"/>
        <v>#REF!</v>
      </c>
      <c r="AS500" s="91" t="e">
        <f t="shared" si="4466"/>
        <v>#REF!</v>
      </c>
      <c r="AT500" s="91" t="e">
        <f t="shared" si="4467"/>
        <v>#REF!</v>
      </c>
      <c r="AU500" s="32" t="e">
        <f t="shared" si="4450"/>
        <v>#REF!</v>
      </c>
      <c r="AV500" s="93" t="e">
        <f>'Описание предлагаемого товара'!#REF!</f>
        <v>#REF!</v>
      </c>
      <c r="AW500" s="91" t="e">
        <f>MIN(SEARCH({0,1,2,3,4,5,6,7,8,9},AV500&amp; "0123456789"))</f>
        <v>#REF!</v>
      </c>
      <c r="AX500" s="91" t="str">
        <f t="shared" si="4468"/>
        <v/>
      </c>
      <c r="AY500" s="91" t="str">
        <f t="shared" si="4469"/>
        <v/>
      </c>
      <c r="AZ500" s="91" t="str">
        <f t="shared" si="4470"/>
        <v/>
      </c>
      <c r="BA500" s="91" t="str">
        <f t="shared" si="4471"/>
        <v/>
      </c>
      <c r="BB500" s="91" t="str">
        <f t="shared" si="4472"/>
        <v/>
      </c>
      <c r="BC500" s="91" t="str">
        <f t="shared" si="4473"/>
        <v/>
      </c>
      <c r="BD500" s="91" t="str">
        <f t="shared" si="4474"/>
        <v/>
      </c>
      <c r="BE500" s="91" t="str">
        <f t="shared" si="4475"/>
        <v/>
      </c>
      <c r="BF500" s="91" t="str">
        <f t="shared" si="4476"/>
        <v/>
      </c>
      <c r="BG500" s="91" t="str">
        <f t="shared" si="4477"/>
        <v/>
      </c>
      <c r="BH500" s="91" t="str">
        <f t="shared" si="4478"/>
        <v/>
      </c>
      <c r="BI500" s="91" t="str">
        <f t="shared" si="4479"/>
        <v/>
      </c>
      <c r="BJ500" s="91" t="str">
        <f t="shared" si="4480"/>
        <v/>
      </c>
      <c r="BK500" s="91" t="str">
        <f t="shared" si="4481"/>
        <v/>
      </c>
      <c r="BL500" s="91" t="str">
        <f t="shared" si="4482"/>
        <v/>
      </c>
      <c r="BM500" s="91" t="str">
        <f t="shared" si="4483"/>
        <v/>
      </c>
      <c r="BN500" s="91" t="str">
        <f t="shared" si="4484"/>
        <v/>
      </c>
      <c r="BO500" s="91" t="str">
        <f t="shared" si="4485"/>
        <v/>
      </c>
      <c r="BP500" s="91" t="str">
        <f t="shared" si="4486"/>
        <v/>
      </c>
      <c r="BQ500" s="91" t="str">
        <f t="shared" si="4487"/>
        <v/>
      </c>
      <c r="BR500" s="91" t="str">
        <f t="shared" si="4488"/>
        <v/>
      </c>
      <c r="BS500" s="91" t="str">
        <f t="shared" si="4489"/>
        <v/>
      </c>
      <c r="BT500" s="91" t="str">
        <f t="shared" si="4490"/>
        <v/>
      </c>
      <c r="BU500" s="91" t="str">
        <f t="shared" si="4491"/>
        <v/>
      </c>
      <c r="BV500" s="91" t="str">
        <f t="shared" si="4492"/>
        <v/>
      </c>
      <c r="BW500" s="91" t="str">
        <f t="shared" si="4493"/>
        <v/>
      </c>
      <c r="BX500" s="91" t="str">
        <f t="shared" si="4494"/>
        <v/>
      </c>
      <c r="BY500" s="91" t="str">
        <f t="shared" si="4495"/>
        <v/>
      </c>
      <c r="BZ500" s="91" t="str">
        <f t="shared" si="4496"/>
        <v/>
      </c>
      <c r="CA500" s="91" t="str">
        <f t="shared" si="4497"/>
        <v/>
      </c>
      <c r="CB500" s="91" t="str">
        <f t="shared" si="4498"/>
        <v/>
      </c>
      <c r="CC500" s="91" t="str">
        <f t="shared" si="4499"/>
        <v/>
      </c>
      <c r="CD500" s="91" t="str">
        <f t="shared" si="4500"/>
        <v/>
      </c>
      <c r="CE500" s="91" t="str">
        <f t="shared" si="4501"/>
        <v/>
      </c>
      <c r="CF500" s="91" t="str">
        <f t="shared" si="4502"/>
        <v/>
      </c>
      <c r="CG500" s="91" t="str">
        <f t="shared" si="4503"/>
        <v/>
      </c>
      <c r="CH500" s="91" t="str">
        <f t="shared" si="4504"/>
        <v/>
      </c>
      <c r="CI500" s="91" t="str">
        <f t="shared" si="4505"/>
        <v>нет</v>
      </c>
      <c r="CJ500" s="63" t="e">
        <f>IF(LEN('Описание предлагаемого товара'!#REF!)&gt;0,'Описание предлагаемого товара'!#REF!,"")</f>
        <v>#REF!</v>
      </c>
      <c r="CK500" s="91" t="e">
        <f t="shared" ref="CK500:CL500" si="4815">IFERROR(REPLACE(CJ500,FIND(CHAR(10),CJ500,1),1,""),CJ500)</f>
        <v>#REF!</v>
      </c>
      <c r="CL500" s="91" t="e">
        <f t="shared" si="4815"/>
        <v>#REF!</v>
      </c>
      <c r="CM500" s="91" t="e">
        <f t="shared" si="4507"/>
        <v>#REF!</v>
      </c>
      <c r="CN500" s="91" t="e">
        <f t="shared" si="4508"/>
        <v>#REF!</v>
      </c>
      <c r="CO500" s="91" t="e">
        <f t="shared" si="4509"/>
        <v>#REF!</v>
      </c>
      <c r="CP500" s="90" t="e">
        <f>IF(AU500="Не указан реестровый номер (мера нац.режима Запрет)","",IF(CI500="нет","",IF(CU500="да","исключение(не смотрим баллы)",IFERROR(IF(CI500*1&gt;0,IFERROR(IF(VLOOKUP(CI500*1,Обработ.выгрузка_реестра_РФ!$A:$G,7,)=0,"Баллы не установлены",VLOOKUP(CI500*1,Обработ.выгрузка_реестра_РФ!$A:$G,7,)),IF(LEN(CI500)&gt;14,"","нет номера в реестре РФ")),""),IF(LEN(CI500)=0,"","Некорректный реестровый номер")))))</f>
        <v>#REF!</v>
      </c>
      <c r="CQ500" s="33" t="e">
        <f>IF(LEN(C500)&gt;0,IFERROR(IF(LEN(H500)&gt;0,IF(LEN(VLOOKUP(H500,'исключения(не_смотрим_баллы)'!$A:$C,1,))&gt;0,"да","нет"),"не введен ОКПД2"),"нет"),"")</f>
        <v>#REF!</v>
      </c>
      <c r="CR500" s="33" t="e">
        <f ca="1">IF(CQ500="да",IF(TODAY()&lt;VLOOKUP(H500,'исключения(не_смотрим_баллы)'!$A:$C,3,),"да","нет"),"")</f>
        <v>#REF!</v>
      </c>
      <c r="CS500" s="33" t="str">
        <f>IFERROR(IF(CQ500="да",IF(VLOOKUP(CI500*1,Обработ.выгрузка_реестра_РФ!$A:$G,2,)&lt;VLOOKUP(H500,'исключения(не_смотрим_баллы)'!$A:$C,2,),"да","нет"),""),"")</f>
        <v/>
      </c>
      <c r="CT500" s="24"/>
      <c r="CU500" s="33" t="e">
        <f t="shared" si="4521"/>
        <v>#REF!</v>
      </c>
      <c r="CV500" s="91" t="e">
        <f t="shared" si="4522"/>
        <v>#REF!</v>
      </c>
      <c r="CW500" s="27" t="e">
        <f t="shared" si="4523"/>
        <v>#REF!</v>
      </c>
      <c r="CX500" s="26" t="e">
        <f t="shared" si="4452"/>
        <v>#REF!</v>
      </c>
      <c r="CY500" s="64" t="e">
        <f>IF(LEN('Описание предлагаемого товара'!#REF!)&gt;0,'Описание предлагаемого товара'!#REF!,"")</f>
        <v>#REF!</v>
      </c>
      <c r="CZ500" s="95" t="e">
        <f t="shared" si="4510"/>
        <v>#REF!</v>
      </c>
      <c r="DA500" s="95" t="e">
        <f t="shared" ref="DA500" si="4816">IFERROR(REPLACE(CZ500,FIND(" ",CZ500,1),1,""),CZ500)</f>
        <v>#REF!</v>
      </c>
      <c r="DB500" s="95" t="e">
        <f t="shared" si="4454"/>
        <v>#REF!</v>
      </c>
      <c r="DC500" s="95" t="e">
        <f t="shared" ref="DC500:DD500" si="4817">IFERROR(REPLACE(DB500,FIND("г.",DB500,1),2,""),DB500)</f>
        <v>#REF!</v>
      </c>
      <c r="DD500" s="95" t="e">
        <f t="shared" si="4817"/>
        <v>#REF!</v>
      </c>
      <c r="DE500" s="95" t="e">
        <f t="shared" ref="DE500:DF500" si="4818">IFERROR(REPLACE(DD500,FIND("г",DD500,1),1,""),DD500)</f>
        <v>#REF!</v>
      </c>
      <c r="DF500" s="95" t="e">
        <f t="shared" si="4818"/>
        <v>#REF!</v>
      </c>
      <c r="DG500" s="95" t="e">
        <f t="shared" si="4527"/>
        <v>#REF!</v>
      </c>
      <c r="DH500" s="25" t="str">
        <f>IFERROR(VLOOKUP(CI500*1,Обработ.выгрузка_реестра_РФ!$A:$G,5,),"")</f>
        <v/>
      </c>
      <c r="DI500" s="27" t="str">
        <f t="shared" si="4537"/>
        <v/>
      </c>
      <c r="DJ500" s="27" t="str">
        <f t="shared" ca="1" si="4514"/>
        <v/>
      </c>
      <c r="DK500" s="63" t="e">
        <f>IF(LEN('Описание предлагаемого товара'!#REF!)&gt;0,'Описание предлагаемого товара'!#REF!,"")</f>
        <v>#REF!</v>
      </c>
      <c r="DL500" s="63" t="e">
        <f>IF(LEN('Описание предлагаемого товара'!#REF!)&gt;0,'Описание предлагаемого товара'!#REF!,"")</f>
        <v>#REF!</v>
      </c>
      <c r="DM500" s="32"/>
    </row>
    <row r="501" spans="1:117" ht="48.75" customHeight="1" x14ac:dyDescent="0.25">
      <c r="A501" s="61" t="e">
        <f>IF(LEN('Описание предлагаемого товара'!#REF!)&gt;0,'Описание предлагаемого товара'!#REF!,"")</f>
        <v>#REF!</v>
      </c>
      <c r="B501" s="65" t="e">
        <f>IF(LEN('Описание предлагаемого товара'!#REF!)&gt;0,'Описание предлагаемого товара'!#REF!,"")</f>
        <v>#REF!</v>
      </c>
      <c r="C501" s="61" t="e">
        <f>IF(LEN('Описание предлагаемого товара'!#REF!)&gt;0,'Описание предлагаемого товара'!#REF!,"")</f>
        <v>#REF!</v>
      </c>
      <c r="D501" s="61" t="e">
        <f>IF(LEN('Описание предлагаемого товара'!#REF!)&gt;0,'Описание предлагаемого товара'!#REF!,"")</f>
        <v>#REF!</v>
      </c>
      <c r="E501" s="61" t="e">
        <f>IF(LEN('Описание предлагаемого товара'!#REF!)&gt;0,'Описание предлагаемого товара'!#REF!,"")</f>
        <v>#REF!</v>
      </c>
      <c r="F501" s="61" t="e">
        <f>IF(LEN('Описание предлагаемого товара'!#REF!)&gt;0,'Описание предлагаемого товара'!#REF!,"")</f>
        <v>#REF!</v>
      </c>
      <c r="G501" s="61" t="e">
        <f>IF(LEN('Описание предлагаемого товара'!#REF!)&gt;0,'Описание предлагаемого товара'!#REF!,"")</f>
        <v>#REF!</v>
      </c>
      <c r="H501" s="61" t="e">
        <f>IF(LEN('Описание предлагаемого товара'!#REF!)&gt;0,'Описание предлагаемого товара'!#REF!,"")</f>
        <v>#REF!</v>
      </c>
      <c r="I501" s="61" t="e">
        <f>IF(LEN('Описание предлагаемого товара'!#REF!)&gt;0,'Описание предлагаемого товара'!#REF!,"")</f>
        <v>#REF!</v>
      </c>
      <c r="J501" s="38" t="str">
        <f>IFERROR(VLOOKUP(B501,SAP!$A:$E,5,),"")</f>
        <v/>
      </c>
      <c r="K501" s="40" t="str">
        <f t="shared" si="4457"/>
        <v/>
      </c>
      <c r="L501" s="61" t="e">
        <f>IF(LEN('Описание предлагаемого товара'!#REF!)&gt;0,IFERROR('Описание предлагаемого товара'!#REF!*1,""),"")</f>
        <v>#REF!</v>
      </c>
      <c r="M501" s="39" t="str">
        <f>IFERROR(VLOOKUP(B501,SAP!$A:$E,2,),"")</f>
        <v/>
      </c>
      <c r="N501" s="41" t="str">
        <f t="shared" si="4593"/>
        <v/>
      </c>
      <c r="O501" s="39" t="str">
        <f t="shared" si="4444"/>
        <v/>
      </c>
      <c r="P501" s="36" t="e">
        <f>IF(LEN('Описание предлагаемого товара'!#REF!)&gt;0,'Описание предлагаемого товара'!#REF!,"")</f>
        <v>#REF!</v>
      </c>
      <c r="Q50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01" s="37" t="e">
        <f>IF(LEN('Описание предлагаемого товара'!#REF!)&gt;0,'Описание предлагаемого товара'!#REF!,"")</f>
        <v>#REF!</v>
      </c>
      <c r="S501" s="37" t="e">
        <f>IF(LEN('Описание предлагаемого товара'!#REF!)&gt;0,'Описание предлагаемого товара'!#REF!,"")</f>
        <v>#REF!</v>
      </c>
      <c r="T50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01" s="23" t="str">
        <f>IFERROR(VLOOKUP(CI501*1,Обработ.выгрузка_реестра_РФ!$A:$G,6,),"")</f>
        <v/>
      </c>
      <c r="V501" s="61" t="e">
        <f>IF(LEN('Описание предлагаемого товара'!#REF!)&gt;0,'Описание предлагаемого товара'!#REF!,"")</f>
        <v>#REF!</v>
      </c>
      <c r="W501" s="62" t="e">
        <f>IF(LEN('Описание предлагаемого товара'!#REF!)&gt;0,'Описание предлагаемого товара'!#REF!,"")</f>
        <v>#REF!</v>
      </c>
      <c r="X501" s="91" t="e">
        <f t="shared" ref="X501:Y501" si="4819">IFERROR(REPLACE(W501,FIND(CHAR(10),W501,1),1," "),W501)</f>
        <v>#REF!</v>
      </c>
      <c r="Y501" s="91" t="e">
        <f t="shared" si="4819"/>
        <v>#REF!</v>
      </c>
      <c r="Z501" s="91" t="e">
        <f t="shared" si="4459"/>
        <v>#REF!</v>
      </c>
      <c r="AA501" s="91" t="e">
        <f t="shared" si="4460"/>
        <v>#REF!</v>
      </c>
      <c r="AB501" s="91" t="e">
        <f t="shared" si="4461"/>
        <v>#REF!</v>
      </c>
      <c r="AC501" s="91" t="e">
        <f t="shared" ref="AC501:AF501" si="4820">IFERROR(REPLACE(AB501,FIND("  ",AB501,1),2," "),AB501)</f>
        <v>#REF!</v>
      </c>
      <c r="AD501" s="91" t="e">
        <f t="shared" si="4820"/>
        <v>#REF!</v>
      </c>
      <c r="AE501" s="91" t="e">
        <f t="shared" si="4820"/>
        <v>#REF!</v>
      </c>
      <c r="AF501" s="91" t="e">
        <f t="shared" si="4820"/>
        <v>#REF!</v>
      </c>
      <c r="AG501" s="23" t="str">
        <f>IFERROR(VLOOKUP(CI501*1,Обработ.выгрузка_реестра_РФ!$A:$G,4,),"")</f>
        <v/>
      </c>
      <c r="AH501" s="91" t="str">
        <f t="shared" ref="AH501:AI501" si="4821">IFERROR(REPLACE(AG501,FIND("-",AG501,1),1,"*"),AG501)</f>
        <v/>
      </c>
      <c r="AI501" s="91" t="str">
        <f t="shared" si="4821"/>
        <v/>
      </c>
      <c r="AJ501" s="27" t="str">
        <f t="shared" si="4559"/>
        <v/>
      </c>
      <c r="AK501" s="63" t="e">
        <f>IF(LEN('Описание предлагаемого товара'!#REF!)&gt;0,'Описание предлагаемого товара'!#REF!,"")</f>
        <v>#REF!</v>
      </c>
      <c r="AL501" s="91" t="e">
        <f t="shared" ref="AL501:AM501" si="4822">IFERROR(REPLACE(AK501,FIND(CHAR(10),AK501,1),1,""),AK501)</f>
        <v>#REF!</v>
      </c>
      <c r="AM501" s="91" t="e">
        <f t="shared" si="4822"/>
        <v>#REF!</v>
      </c>
      <c r="AN501" s="91" t="e">
        <f t="shared" ref="AN501:AR501" si="4823">IFERROR(REPLACE(AM501,FIND(" ",AM501,1),1,""),AM501)</f>
        <v>#REF!</v>
      </c>
      <c r="AO501" s="91" t="e">
        <f t="shared" si="4823"/>
        <v>#REF!</v>
      </c>
      <c r="AP501" s="91" t="e">
        <f t="shared" si="4823"/>
        <v>#REF!</v>
      </c>
      <c r="AQ501" s="91" t="e">
        <f t="shared" si="4823"/>
        <v>#REF!</v>
      </c>
      <c r="AR501" s="91" t="e">
        <f t="shared" si="4823"/>
        <v>#REF!</v>
      </c>
      <c r="AS501" s="91" t="e">
        <f t="shared" si="4466"/>
        <v>#REF!</v>
      </c>
      <c r="AT501" s="91" t="e">
        <f t="shared" si="4467"/>
        <v>#REF!</v>
      </c>
      <c r="AU501" s="32" t="e">
        <f t="shared" si="4450"/>
        <v>#REF!</v>
      </c>
      <c r="AV501" s="93" t="e">
        <f>'Описание предлагаемого товара'!#REF!</f>
        <v>#REF!</v>
      </c>
      <c r="AW501" s="91" t="e">
        <f>MIN(SEARCH({0,1,2,3,4,5,6,7,8,9},AV501&amp; "0123456789"))</f>
        <v>#REF!</v>
      </c>
      <c r="AX501" s="91" t="str">
        <f t="shared" si="4468"/>
        <v/>
      </c>
      <c r="AY501" s="91" t="str">
        <f t="shared" si="4469"/>
        <v/>
      </c>
      <c r="AZ501" s="91" t="str">
        <f t="shared" si="4470"/>
        <v/>
      </c>
      <c r="BA501" s="91" t="str">
        <f t="shared" si="4471"/>
        <v/>
      </c>
      <c r="BB501" s="91" t="str">
        <f t="shared" si="4472"/>
        <v/>
      </c>
      <c r="BC501" s="91" t="str">
        <f t="shared" si="4473"/>
        <v/>
      </c>
      <c r="BD501" s="91" t="str">
        <f t="shared" si="4474"/>
        <v/>
      </c>
      <c r="BE501" s="91" t="str">
        <f t="shared" si="4475"/>
        <v/>
      </c>
      <c r="BF501" s="91" t="str">
        <f t="shared" si="4476"/>
        <v/>
      </c>
      <c r="BG501" s="91" t="str">
        <f t="shared" si="4477"/>
        <v/>
      </c>
      <c r="BH501" s="91" t="str">
        <f t="shared" si="4478"/>
        <v/>
      </c>
      <c r="BI501" s="91" t="str">
        <f t="shared" si="4479"/>
        <v/>
      </c>
      <c r="BJ501" s="91" t="str">
        <f t="shared" si="4480"/>
        <v/>
      </c>
      <c r="BK501" s="91" t="str">
        <f t="shared" si="4481"/>
        <v/>
      </c>
      <c r="BL501" s="91" t="str">
        <f t="shared" si="4482"/>
        <v/>
      </c>
      <c r="BM501" s="91" t="str">
        <f t="shared" si="4483"/>
        <v/>
      </c>
      <c r="BN501" s="91" t="str">
        <f t="shared" si="4484"/>
        <v/>
      </c>
      <c r="BO501" s="91" t="str">
        <f t="shared" si="4485"/>
        <v/>
      </c>
      <c r="BP501" s="91" t="str">
        <f t="shared" si="4486"/>
        <v/>
      </c>
      <c r="BQ501" s="91" t="str">
        <f t="shared" si="4487"/>
        <v/>
      </c>
      <c r="BR501" s="91" t="str">
        <f t="shared" si="4488"/>
        <v/>
      </c>
      <c r="BS501" s="91" t="str">
        <f t="shared" si="4489"/>
        <v/>
      </c>
      <c r="BT501" s="91" t="str">
        <f t="shared" si="4490"/>
        <v/>
      </c>
      <c r="BU501" s="91" t="str">
        <f t="shared" si="4491"/>
        <v/>
      </c>
      <c r="BV501" s="91" t="str">
        <f t="shared" si="4492"/>
        <v/>
      </c>
      <c r="BW501" s="91" t="str">
        <f t="shared" si="4493"/>
        <v/>
      </c>
      <c r="BX501" s="91" t="str">
        <f t="shared" si="4494"/>
        <v/>
      </c>
      <c r="BY501" s="91" t="str">
        <f t="shared" si="4495"/>
        <v/>
      </c>
      <c r="BZ501" s="91" t="str">
        <f t="shared" si="4496"/>
        <v/>
      </c>
      <c r="CA501" s="91" t="str">
        <f t="shared" si="4497"/>
        <v/>
      </c>
      <c r="CB501" s="91" t="str">
        <f t="shared" si="4498"/>
        <v/>
      </c>
      <c r="CC501" s="91" t="str">
        <f t="shared" si="4499"/>
        <v/>
      </c>
      <c r="CD501" s="91" t="str">
        <f t="shared" si="4500"/>
        <v/>
      </c>
      <c r="CE501" s="91" t="str">
        <f t="shared" si="4501"/>
        <v/>
      </c>
      <c r="CF501" s="91" t="str">
        <f t="shared" si="4502"/>
        <v/>
      </c>
      <c r="CG501" s="91" t="str">
        <f t="shared" si="4503"/>
        <v/>
      </c>
      <c r="CH501" s="91" t="str">
        <f t="shared" si="4504"/>
        <v/>
      </c>
      <c r="CI501" s="91" t="str">
        <f t="shared" si="4505"/>
        <v>нет</v>
      </c>
      <c r="CJ501" s="63" t="e">
        <f>IF(LEN('Описание предлагаемого товара'!#REF!)&gt;0,'Описание предлагаемого товара'!#REF!,"")</f>
        <v>#REF!</v>
      </c>
      <c r="CK501" s="91" t="e">
        <f t="shared" ref="CK501:CL501" si="4824">IFERROR(REPLACE(CJ501,FIND(CHAR(10),CJ501,1),1,""),CJ501)</f>
        <v>#REF!</v>
      </c>
      <c r="CL501" s="91" t="e">
        <f t="shared" si="4824"/>
        <v>#REF!</v>
      </c>
      <c r="CM501" s="91" t="e">
        <f t="shared" si="4507"/>
        <v>#REF!</v>
      </c>
      <c r="CN501" s="91" t="e">
        <f t="shared" si="4508"/>
        <v>#REF!</v>
      </c>
      <c r="CO501" s="91" t="e">
        <f t="shared" si="4509"/>
        <v>#REF!</v>
      </c>
      <c r="CP501" s="90" t="e">
        <f>IF(AU501="Не указан реестровый номер (мера нац.режима Запрет)","",IF(CI501="нет","",IF(CU501="да","исключение(не смотрим баллы)",IFERROR(IF(CI501*1&gt;0,IFERROR(IF(VLOOKUP(CI501*1,Обработ.выгрузка_реестра_РФ!$A:$G,7,)=0,"Баллы не установлены",VLOOKUP(CI501*1,Обработ.выгрузка_реестра_РФ!$A:$G,7,)),IF(LEN(CI501)&gt;14,"","нет номера в реестре РФ")),""),IF(LEN(CI501)=0,"","Некорректный реестровый номер")))))</f>
        <v>#REF!</v>
      </c>
      <c r="CQ501" s="33" t="e">
        <f>IF(LEN(C501)&gt;0,IFERROR(IF(LEN(H501)&gt;0,IF(LEN(VLOOKUP(H501,'исключения(не_смотрим_баллы)'!$A:$C,1,))&gt;0,"да","нет"),"не введен ОКПД2"),"нет"),"")</f>
        <v>#REF!</v>
      </c>
      <c r="CR501" s="33" t="e">
        <f ca="1">IF(CQ501="да",IF(TODAY()&lt;VLOOKUP(H501,'исключения(не_смотрим_баллы)'!$A:$C,3,),"да","нет"),"")</f>
        <v>#REF!</v>
      </c>
      <c r="CS501" s="33" t="str">
        <f>IFERROR(IF(CQ501="да",IF(VLOOKUP(CI501*1,Обработ.выгрузка_реестра_РФ!$A:$G,2,)&lt;VLOOKUP(H501,'исключения(не_смотрим_баллы)'!$A:$C,2,),"да","нет"),""),"")</f>
        <v/>
      </c>
      <c r="CT501" s="24"/>
      <c r="CU501" s="33" t="e">
        <f t="shared" si="4521"/>
        <v>#REF!</v>
      </c>
      <c r="CV501" s="91" t="e">
        <f t="shared" si="4522"/>
        <v>#REF!</v>
      </c>
      <c r="CW501" s="27" t="e">
        <f t="shared" si="4523"/>
        <v>#REF!</v>
      </c>
      <c r="CX501" s="26" t="e">
        <f t="shared" si="4452"/>
        <v>#REF!</v>
      </c>
      <c r="CY501" s="64" t="e">
        <f>IF(LEN('Описание предлагаемого товара'!#REF!)&gt;0,'Описание предлагаемого товара'!#REF!,"")</f>
        <v>#REF!</v>
      </c>
      <c r="CZ501" s="95" t="e">
        <f t="shared" si="4510"/>
        <v>#REF!</v>
      </c>
      <c r="DA501" s="95" t="e">
        <f t="shared" ref="DA501" si="4825">IFERROR(REPLACE(CZ501,FIND(" ",CZ501,1),1,""),CZ501)</f>
        <v>#REF!</v>
      </c>
      <c r="DB501" s="95" t="e">
        <f t="shared" si="4454"/>
        <v>#REF!</v>
      </c>
      <c r="DC501" s="95" t="e">
        <f t="shared" ref="DC501:DD501" si="4826">IFERROR(REPLACE(DB501,FIND("г.",DB501,1),2,""),DB501)</f>
        <v>#REF!</v>
      </c>
      <c r="DD501" s="95" t="e">
        <f t="shared" si="4826"/>
        <v>#REF!</v>
      </c>
      <c r="DE501" s="95" t="e">
        <f t="shared" ref="DE501:DF501" si="4827">IFERROR(REPLACE(DD501,FIND("г",DD501,1),1,""),DD501)</f>
        <v>#REF!</v>
      </c>
      <c r="DF501" s="95" t="e">
        <f t="shared" si="4827"/>
        <v>#REF!</v>
      </c>
      <c r="DG501" s="95" t="e">
        <f t="shared" si="4527"/>
        <v>#REF!</v>
      </c>
      <c r="DH501" s="25" t="str">
        <f>IFERROR(VLOOKUP(CI501*1,Обработ.выгрузка_реестра_РФ!$A:$G,5,),"")</f>
        <v/>
      </c>
      <c r="DI501" s="27" t="str">
        <f t="shared" si="4537"/>
        <v/>
      </c>
      <c r="DJ501" s="27" t="str">
        <f t="shared" ca="1" si="4514"/>
        <v/>
      </c>
      <c r="DK501" s="63" t="e">
        <f>IF(LEN('Описание предлагаемого товара'!#REF!)&gt;0,'Описание предлагаемого товара'!#REF!,"")</f>
        <v>#REF!</v>
      </c>
      <c r="DL501" s="63" t="e">
        <f>IF(LEN('Описание предлагаемого товара'!#REF!)&gt;0,'Описание предлагаемого товара'!#REF!,"")</f>
        <v>#REF!</v>
      </c>
      <c r="DM501" s="32"/>
    </row>
    <row r="502" spans="1:117" ht="48.75" customHeight="1" x14ac:dyDescent="0.25">
      <c r="A502" s="61" t="e">
        <f>IF(LEN('Описание предлагаемого товара'!#REF!)&gt;0,'Описание предлагаемого товара'!#REF!,"")</f>
        <v>#REF!</v>
      </c>
      <c r="B502" s="65" t="e">
        <f>IF(LEN('Описание предлагаемого товара'!#REF!)&gt;0,'Описание предлагаемого товара'!#REF!,"")</f>
        <v>#REF!</v>
      </c>
      <c r="C502" s="61" t="e">
        <f>IF(LEN('Описание предлагаемого товара'!#REF!)&gt;0,'Описание предлагаемого товара'!#REF!,"")</f>
        <v>#REF!</v>
      </c>
      <c r="D502" s="61" t="e">
        <f>IF(LEN('Описание предлагаемого товара'!#REF!)&gt;0,'Описание предлагаемого товара'!#REF!,"")</f>
        <v>#REF!</v>
      </c>
      <c r="E502" s="61" t="e">
        <f>IF(LEN('Описание предлагаемого товара'!#REF!)&gt;0,'Описание предлагаемого товара'!#REF!,"")</f>
        <v>#REF!</v>
      </c>
      <c r="F502" s="61" t="e">
        <f>IF(LEN('Описание предлагаемого товара'!#REF!)&gt;0,'Описание предлагаемого товара'!#REF!,"")</f>
        <v>#REF!</v>
      </c>
      <c r="G502" s="61" t="e">
        <f>IF(LEN('Описание предлагаемого товара'!#REF!)&gt;0,'Описание предлагаемого товара'!#REF!,"")</f>
        <v>#REF!</v>
      </c>
      <c r="H502" s="61" t="e">
        <f>IF(LEN('Описание предлагаемого товара'!#REF!)&gt;0,'Описание предлагаемого товара'!#REF!,"")</f>
        <v>#REF!</v>
      </c>
      <c r="I502" s="61" t="e">
        <f>IF(LEN('Описание предлагаемого товара'!#REF!)&gt;0,'Описание предлагаемого товара'!#REF!,"")</f>
        <v>#REF!</v>
      </c>
      <c r="J502" s="38" t="str">
        <f>IFERROR(VLOOKUP(B502,SAP!$A:$E,5,),"")</f>
        <v/>
      </c>
      <c r="K502" s="40" t="str">
        <f t="shared" si="4457"/>
        <v/>
      </c>
      <c r="L502" s="61" t="e">
        <f>IF(LEN('Описание предлагаемого товара'!#REF!)&gt;0,IFERROR('Описание предлагаемого товара'!#REF!*1,""),"")</f>
        <v>#REF!</v>
      </c>
      <c r="M502" s="39" t="str">
        <f>IFERROR(VLOOKUP(B502,SAP!$A:$E,2,),"")</f>
        <v/>
      </c>
      <c r="N502" s="41" t="str">
        <f t="shared" si="4593"/>
        <v/>
      </c>
      <c r="O502" s="39" t="str">
        <f t="shared" si="4444"/>
        <v/>
      </c>
      <c r="P502" s="36" t="e">
        <f>IF(LEN('Описание предлагаемого товара'!#REF!)&gt;0,'Описание предлагаемого товара'!#REF!,"")</f>
        <v>#REF!</v>
      </c>
      <c r="Q50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02" s="37" t="e">
        <f>IF(LEN('Описание предлагаемого товара'!#REF!)&gt;0,'Описание предлагаемого товара'!#REF!,"")</f>
        <v>#REF!</v>
      </c>
      <c r="S502" s="37" t="e">
        <f>IF(LEN('Описание предлагаемого товара'!#REF!)&gt;0,'Описание предлагаемого товара'!#REF!,"")</f>
        <v>#REF!</v>
      </c>
      <c r="T50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02" s="23" t="str">
        <f>IFERROR(VLOOKUP(CI502*1,Обработ.выгрузка_реестра_РФ!$A:$G,6,),"")</f>
        <v/>
      </c>
      <c r="V502" s="61" t="e">
        <f>IF(LEN('Описание предлагаемого товара'!#REF!)&gt;0,'Описание предлагаемого товара'!#REF!,"")</f>
        <v>#REF!</v>
      </c>
      <c r="W502" s="62" t="e">
        <f>IF(LEN('Описание предлагаемого товара'!#REF!)&gt;0,'Описание предлагаемого товара'!#REF!,"")</f>
        <v>#REF!</v>
      </c>
      <c r="X502" s="91" t="e">
        <f t="shared" ref="X502:Y502" si="4828">IFERROR(REPLACE(W502,FIND(CHAR(10),W502,1),1," "),W502)</f>
        <v>#REF!</v>
      </c>
      <c r="Y502" s="91" t="e">
        <f t="shared" si="4828"/>
        <v>#REF!</v>
      </c>
      <c r="Z502" s="91" t="e">
        <f t="shared" si="4459"/>
        <v>#REF!</v>
      </c>
      <c r="AA502" s="91" t="e">
        <f t="shared" si="4460"/>
        <v>#REF!</v>
      </c>
      <c r="AB502" s="91" t="e">
        <f t="shared" si="4461"/>
        <v>#REF!</v>
      </c>
      <c r="AC502" s="91" t="e">
        <f t="shared" ref="AC502:AF502" si="4829">IFERROR(REPLACE(AB502,FIND("  ",AB502,1),2," "),AB502)</f>
        <v>#REF!</v>
      </c>
      <c r="AD502" s="91" t="e">
        <f t="shared" si="4829"/>
        <v>#REF!</v>
      </c>
      <c r="AE502" s="91" t="e">
        <f t="shared" si="4829"/>
        <v>#REF!</v>
      </c>
      <c r="AF502" s="91" t="e">
        <f t="shared" si="4829"/>
        <v>#REF!</v>
      </c>
      <c r="AG502" s="23" t="str">
        <f>IFERROR(VLOOKUP(CI502*1,Обработ.выгрузка_реестра_РФ!$A:$G,4,),"")</f>
        <v/>
      </c>
      <c r="AH502" s="91" t="str">
        <f t="shared" ref="AH502:AI502" si="4830">IFERROR(REPLACE(AG502,FIND("-",AG502,1),1,"*"),AG502)</f>
        <v/>
      </c>
      <c r="AI502" s="91" t="str">
        <f t="shared" si="4830"/>
        <v/>
      </c>
      <c r="AJ502" s="27" t="str">
        <f t="shared" si="4559"/>
        <v/>
      </c>
      <c r="AK502" s="63" t="e">
        <f>IF(LEN('Описание предлагаемого товара'!#REF!)&gt;0,'Описание предлагаемого товара'!#REF!,"")</f>
        <v>#REF!</v>
      </c>
      <c r="AL502" s="91" t="e">
        <f t="shared" ref="AL502:AM502" si="4831">IFERROR(REPLACE(AK502,FIND(CHAR(10),AK502,1),1,""),AK502)</f>
        <v>#REF!</v>
      </c>
      <c r="AM502" s="91" t="e">
        <f t="shared" si="4831"/>
        <v>#REF!</v>
      </c>
      <c r="AN502" s="91" t="e">
        <f t="shared" ref="AN502:AR502" si="4832">IFERROR(REPLACE(AM502,FIND(" ",AM502,1),1,""),AM502)</f>
        <v>#REF!</v>
      </c>
      <c r="AO502" s="91" t="e">
        <f t="shared" si="4832"/>
        <v>#REF!</v>
      </c>
      <c r="AP502" s="91" t="e">
        <f t="shared" si="4832"/>
        <v>#REF!</v>
      </c>
      <c r="AQ502" s="91" t="e">
        <f t="shared" si="4832"/>
        <v>#REF!</v>
      </c>
      <c r="AR502" s="91" t="e">
        <f t="shared" si="4832"/>
        <v>#REF!</v>
      </c>
      <c r="AS502" s="91" t="e">
        <f t="shared" si="4466"/>
        <v>#REF!</v>
      </c>
      <c r="AT502" s="91" t="e">
        <f t="shared" si="4467"/>
        <v>#REF!</v>
      </c>
      <c r="AU502" s="32" t="e">
        <f t="shared" si="4450"/>
        <v>#REF!</v>
      </c>
      <c r="AV502" s="93" t="e">
        <f>'Описание предлагаемого товара'!#REF!</f>
        <v>#REF!</v>
      </c>
      <c r="AW502" s="91" t="e">
        <f>MIN(SEARCH({0,1,2,3,4,5,6,7,8,9},AV502&amp; "0123456789"))</f>
        <v>#REF!</v>
      </c>
      <c r="AX502" s="91" t="str">
        <f t="shared" si="4468"/>
        <v/>
      </c>
      <c r="AY502" s="91" t="str">
        <f t="shared" si="4469"/>
        <v/>
      </c>
      <c r="AZ502" s="91" t="str">
        <f t="shared" si="4470"/>
        <v/>
      </c>
      <c r="BA502" s="91" t="str">
        <f t="shared" si="4471"/>
        <v/>
      </c>
      <c r="BB502" s="91" t="str">
        <f t="shared" si="4472"/>
        <v/>
      </c>
      <c r="BC502" s="91" t="str">
        <f t="shared" si="4473"/>
        <v/>
      </c>
      <c r="BD502" s="91" t="str">
        <f t="shared" si="4474"/>
        <v/>
      </c>
      <c r="BE502" s="91" t="str">
        <f t="shared" si="4475"/>
        <v/>
      </c>
      <c r="BF502" s="91" t="str">
        <f t="shared" si="4476"/>
        <v/>
      </c>
      <c r="BG502" s="91" t="str">
        <f t="shared" si="4477"/>
        <v/>
      </c>
      <c r="BH502" s="91" t="str">
        <f t="shared" si="4478"/>
        <v/>
      </c>
      <c r="BI502" s="91" t="str">
        <f t="shared" si="4479"/>
        <v/>
      </c>
      <c r="BJ502" s="91" t="str">
        <f t="shared" si="4480"/>
        <v/>
      </c>
      <c r="BK502" s="91" t="str">
        <f t="shared" si="4481"/>
        <v/>
      </c>
      <c r="BL502" s="91" t="str">
        <f t="shared" si="4482"/>
        <v/>
      </c>
      <c r="BM502" s="91" t="str">
        <f t="shared" si="4483"/>
        <v/>
      </c>
      <c r="BN502" s="91" t="str">
        <f t="shared" si="4484"/>
        <v/>
      </c>
      <c r="BO502" s="91" t="str">
        <f t="shared" si="4485"/>
        <v/>
      </c>
      <c r="BP502" s="91" t="str">
        <f t="shared" si="4486"/>
        <v/>
      </c>
      <c r="BQ502" s="91" t="str">
        <f t="shared" si="4487"/>
        <v/>
      </c>
      <c r="BR502" s="91" t="str">
        <f t="shared" si="4488"/>
        <v/>
      </c>
      <c r="BS502" s="91" t="str">
        <f t="shared" si="4489"/>
        <v/>
      </c>
      <c r="BT502" s="91" t="str">
        <f t="shared" si="4490"/>
        <v/>
      </c>
      <c r="BU502" s="91" t="str">
        <f t="shared" si="4491"/>
        <v/>
      </c>
      <c r="BV502" s="91" t="str">
        <f t="shared" si="4492"/>
        <v/>
      </c>
      <c r="BW502" s="91" t="str">
        <f t="shared" si="4493"/>
        <v/>
      </c>
      <c r="BX502" s="91" t="str">
        <f t="shared" si="4494"/>
        <v/>
      </c>
      <c r="BY502" s="91" t="str">
        <f t="shared" si="4495"/>
        <v/>
      </c>
      <c r="BZ502" s="91" t="str">
        <f t="shared" si="4496"/>
        <v/>
      </c>
      <c r="CA502" s="91" t="str">
        <f t="shared" si="4497"/>
        <v/>
      </c>
      <c r="CB502" s="91" t="str">
        <f t="shared" si="4498"/>
        <v/>
      </c>
      <c r="CC502" s="91" t="str">
        <f t="shared" si="4499"/>
        <v/>
      </c>
      <c r="CD502" s="91" t="str">
        <f t="shared" si="4500"/>
        <v/>
      </c>
      <c r="CE502" s="91" t="str">
        <f t="shared" si="4501"/>
        <v/>
      </c>
      <c r="CF502" s="91" t="str">
        <f t="shared" si="4502"/>
        <v/>
      </c>
      <c r="CG502" s="91" t="str">
        <f t="shared" si="4503"/>
        <v/>
      </c>
      <c r="CH502" s="91" t="str">
        <f t="shared" si="4504"/>
        <v/>
      </c>
      <c r="CI502" s="91" t="str">
        <f t="shared" si="4505"/>
        <v>нет</v>
      </c>
      <c r="CJ502" s="63" t="e">
        <f>IF(LEN('Описание предлагаемого товара'!#REF!)&gt;0,'Описание предлагаемого товара'!#REF!,"")</f>
        <v>#REF!</v>
      </c>
      <c r="CK502" s="91" t="e">
        <f t="shared" ref="CK502:CL502" si="4833">IFERROR(REPLACE(CJ502,FIND(CHAR(10),CJ502,1),1,""),CJ502)</f>
        <v>#REF!</v>
      </c>
      <c r="CL502" s="91" t="e">
        <f t="shared" si="4833"/>
        <v>#REF!</v>
      </c>
      <c r="CM502" s="91" t="e">
        <f t="shared" si="4507"/>
        <v>#REF!</v>
      </c>
      <c r="CN502" s="91" t="e">
        <f t="shared" si="4508"/>
        <v>#REF!</v>
      </c>
      <c r="CO502" s="91" t="e">
        <f t="shared" si="4509"/>
        <v>#REF!</v>
      </c>
      <c r="CP502" s="90" t="e">
        <f>IF(AU502="Не указан реестровый номер (мера нац.режима Запрет)","",IF(CI502="нет","",IF(CU502="да","исключение(не смотрим баллы)",IFERROR(IF(CI502*1&gt;0,IFERROR(IF(VLOOKUP(CI502*1,Обработ.выгрузка_реестра_РФ!$A:$G,7,)=0,"Баллы не установлены",VLOOKUP(CI502*1,Обработ.выгрузка_реестра_РФ!$A:$G,7,)),IF(LEN(CI502)&gt;14,"","нет номера в реестре РФ")),""),IF(LEN(CI502)=0,"","Некорректный реестровый номер")))))</f>
        <v>#REF!</v>
      </c>
      <c r="CQ502" s="33" t="e">
        <f>IF(LEN(C502)&gt;0,IFERROR(IF(LEN(H502)&gt;0,IF(LEN(VLOOKUP(H502,'исключения(не_смотрим_баллы)'!$A:$C,1,))&gt;0,"да","нет"),"не введен ОКПД2"),"нет"),"")</f>
        <v>#REF!</v>
      </c>
      <c r="CR502" s="33" t="e">
        <f ca="1">IF(CQ502="да",IF(TODAY()&lt;VLOOKUP(H502,'исключения(не_смотрим_баллы)'!$A:$C,3,),"да","нет"),"")</f>
        <v>#REF!</v>
      </c>
      <c r="CS502" s="33" t="str">
        <f>IFERROR(IF(CQ502="да",IF(VLOOKUP(CI502*1,Обработ.выгрузка_реестра_РФ!$A:$G,2,)&lt;VLOOKUP(H502,'исключения(не_смотрим_баллы)'!$A:$C,2,),"да","нет"),""),"")</f>
        <v/>
      </c>
      <c r="CT502" s="24"/>
      <c r="CU502" s="33" t="e">
        <f t="shared" si="4521"/>
        <v>#REF!</v>
      </c>
      <c r="CV502" s="91" t="e">
        <f t="shared" si="4522"/>
        <v>#REF!</v>
      </c>
      <c r="CW502" s="27" t="e">
        <f t="shared" si="4523"/>
        <v>#REF!</v>
      </c>
      <c r="CX502" s="26" t="e">
        <f t="shared" si="4452"/>
        <v>#REF!</v>
      </c>
      <c r="CY502" s="64" t="e">
        <f>IF(LEN('Описание предлагаемого товара'!#REF!)&gt;0,'Описание предлагаемого товара'!#REF!,"")</f>
        <v>#REF!</v>
      </c>
      <c r="CZ502" s="95" t="e">
        <f t="shared" si="4510"/>
        <v>#REF!</v>
      </c>
      <c r="DA502" s="95" t="e">
        <f t="shared" ref="DA502" si="4834">IFERROR(REPLACE(CZ502,FIND(" ",CZ502,1),1,""),CZ502)</f>
        <v>#REF!</v>
      </c>
      <c r="DB502" s="95" t="e">
        <f t="shared" si="4454"/>
        <v>#REF!</v>
      </c>
      <c r="DC502" s="95" t="e">
        <f t="shared" ref="DC502:DD502" si="4835">IFERROR(REPLACE(DB502,FIND("г.",DB502,1),2,""),DB502)</f>
        <v>#REF!</v>
      </c>
      <c r="DD502" s="95" t="e">
        <f t="shared" si="4835"/>
        <v>#REF!</v>
      </c>
      <c r="DE502" s="95" t="e">
        <f t="shared" ref="DE502:DF502" si="4836">IFERROR(REPLACE(DD502,FIND("г",DD502,1),1,""),DD502)</f>
        <v>#REF!</v>
      </c>
      <c r="DF502" s="95" t="e">
        <f t="shared" si="4836"/>
        <v>#REF!</v>
      </c>
      <c r="DG502" s="95" t="e">
        <f t="shared" si="4527"/>
        <v>#REF!</v>
      </c>
      <c r="DH502" s="25" t="str">
        <f>IFERROR(VLOOKUP(CI502*1,Обработ.выгрузка_реестра_РФ!$A:$G,5,),"")</f>
        <v/>
      </c>
      <c r="DI502" s="27" t="str">
        <f t="shared" si="4537"/>
        <v/>
      </c>
      <c r="DJ502" s="27" t="str">
        <f t="shared" ca="1" si="4514"/>
        <v/>
      </c>
      <c r="DK502" s="63" t="e">
        <f>IF(LEN('Описание предлагаемого товара'!#REF!)&gt;0,'Описание предлагаемого товара'!#REF!,"")</f>
        <v>#REF!</v>
      </c>
      <c r="DL502" s="63" t="e">
        <f>IF(LEN('Описание предлагаемого товара'!#REF!)&gt;0,'Описание предлагаемого товара'!#REF!,"")</f>
        <v>#REF!</v>
      </c>
      <c r="DM502" s="32"/>
    </row>
    <row r="503" spans="1:117" ht="48.75" customHeight="1" x14ac:dyDescent="0.25">
      <c r="A503" s="61" t="e">
        <f>IF(LEN('Описание предлагаемого товара'!#REF!)&gt;0,'Описание предлагаемого товара'!#REF!,"")</f>
        <v>#REF!</v>
      </c>
      <c r="B503" s="65" t="e">
        <f>IF(LEN('Описание предлагаемого товара'!#REF!)&gt;0,'Описание предлагаемого товара'!#REF!,"")</f>
        <v>#REF!</v>
      </c>
      <c r="C503" s="61" t="e">
        <f>IF(LEN('Описание предлагаемого товара'!#REF!)&gt;0,'Описание предлагаемого товара'!#REF!,"")</f>
        <v>#REF!</v>
      </c>
      <c r="D503" s="61" t="e">
        <f>IF(LEN('Описание предлагаемого товара'!#REF!)&gt;0,'Описание предлагаемого товара'!#REF!,"")</f>
        <v>#REF!</v>
      </c>
      <c r="E503" s="61" t="e">
        <f>IF(LEN('Описание предлагаемого товара'!#REF!)&gt;0,'Описание предлагаемого товара'!#REF!,"")</f>
        <v>#REF!</v>
      </c>
      <c r="F503" s="61" t="e">
        <f>IF(LEN('Описание предлагаемого товара'!#REF!)&gt;0,'Описание предлагаемого товара'!#REF!,"")</f>
        <v>#REF!</v>
      </c>
      <c r="G503" s="61" t="e">
        <f>IF(LEN('Описание предлагаемого товара'!#REF!)&gt;0,'Описание предлагаемого товара'!#REF!,"")</f>
        <v>#REF!</v>
      </c>
      <c r="H503" s="61" t="e">
        <f>IF(LEN('Описание предлагаемого товара'!#REF!)&gt;0,'Описание предлагаемого товара'!#REF!,"")</f>
        <v>#REF!</v>
      </c>
      <c r="I503" s="61" t="e">
        <f>IF(LEN('Описание предлагаемого товара'!#REF!)&gt;0,'Описание предлагаемого товара'!#REF!,"")</f>
        <v>#REF!</v>
      </c>
      <c r="J503" s="38" t="str">
        <f>IFERROR(VLOOKUP(B503,SAP!$A:$E,5,),"")</f>
        <v/>
      </c>
      <c r="K503" s="40" t="str">
        <f t="shared" si="4457"/>
        <v/>
      </c>
      <c r="L503" s="61" t="e">
        <f>IF(LEN('Описание предлагаемого товара'!#REF!)&gt;0,IFERROR('Описание предлагаемого товара'!#REF!*1,""),"")</f>
        <v>#REF!</v>
      </c>
      <c r="M503" s="39" t="str">
        <f>IFERROR(VLOOKUP(B503,SAP!$A:$E,2,),"")</f>
        <v/>
      </c>
      <c r="N503" s="41" t="str">
        <f t="shared" si="4593"/>
        <v/>
      </c>
      <c r="O503" s="39" t="str">
        <f t="shared" si="4444"/>
        <v/>
      </c>
      <c r="P503" s="36" t="e">
        <f>IF(LEN('Описание предлагаемого товара'!#REF!)&gt;0,'Описание предлагаемого товара'!#REF!,"")</f>
        <v>#REF!</v>
      </c>
      <c r="Q50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03" s="37" t="e">
        <f>IF(LEN('Описание предлагаемого товара'!#REF!)&gt;0,'Описание предлагаемого товара'!#REF!,"")</f>
        <v>#REF!</v>
      </c>
      <c r="S503" s="37" t="e">
        <f>IF(LEN('Описание предлагаемого товара'!#REF!)&gt;0,'Описание предлагаемого товара'!#REF!,"")</f>
        <v>#REF!</v>
      </c>
      <c r="T50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03" s="23" t="str">
        <f>IFERROR(VLOOKUP(CI503*1,Обработ.выгрузка_реестра_РФ!$A:$G,6,),"")</f>
        <v/>
      </c>
      <c r="V503" s="61" t="e">
        <f>IF(LEN('Описание предлагаемого товара'!#REF!)&gt;0,'Описание предлагаемого товара'!#REF!,"")</f>
        <v>#REF!</v>
      </c>
      <c r="W503" s="62" t="e">
        <f>IF(LEN('Описание предлагаемого товара'!#REF!)&gt;0,'Описание предлагаемого товара'!#REF!,"")</f>
        <v>#REF!</v>
      </c>
      <c r="X503" s="91" t="e">
        <f t="shared" ref="X503:Y503" si="4837">IFERROR(REPLACE(W503,FIND(CHAR(10),W503,1),1," "),W503)</f>
        <v>#REF!</v>
      </c>
      <c r="Y503" s="91" t="e">
        <f t="shared" si="4837"/>
        <v>#REF!</v>
      </c>
      <c r="Z503" s="91" t="e">
        <f t="shared" si="4459"/>
        <v>#REF!</v>
      </c>
      <c r="AA503" s="91" t="e">
        <f t="shared" si="4460"/>
        <v>#REF!</v>
      </c>
      <c r="AB503" s="91" t="e">
        <f t="shared" si="4461"/>
        <v>#REF!</v>
      </c>
      <c r="AC503" s="91" t="e">
        <f t="shared" ref="AC503:AF503" si="4838">IFERROR(REPLACE(AB503,FIND("  ",AB503,1),2," "),AB503)</f>
        <v>#REF!</v>
      </c>
      <c r="AD503" s="91" t="e">
        <f t="shared" si="4838"/>
        <v>#REF!</v>
      </c>
      <c r="AE503" s="91" t="e">
        <f t="shared" si="4838"/>
        <v>#REF!</v>
      </c>
      <c r="AF503" s="91" t="e">
        <f t="shared" si="4838"/>
        <v>#REF!</v>
      </c>
      <c r="AG503" s="23" t="str">
        <f>IFERROR(VLOOKUP(CI503*1,Обработ.выгрузка_реестра_РФ!$A:$G,4,),"")</f>
        <v/>
      </c>
      <c r="AH503" s="91" t="str">
        <f t="shared" ref="AH503:AI503" si="4839">IFERROR(REPLACE(AG503,FIND("-",AG503,1),1,"*"),AG503)</f>
        <v/>
      </c>
      <c r="AI503" s="91" t="str">
        <f t="shared" si="4839"/>
        <v/>
      </c>
      <c r="AJ503" s="27" t="str">
        <f t="shared" si="4559"/>
        <v/>
      </c>
      <c r="AK503" s="63" t="e">
        <f>IF(LEN('Описание предлагаемого товара'!#REF!)&gt;0,'Описание предлагаемого товара'!#REF!,"")</f>
        <v>#REF!</v>
      </c>
      <c r="AL503" s="91" t="e">
        <f t="shared" ref="AL503:AM503" si="4840">IFERROR(REPLACE(AK503,FIND(CHAR(10),AK503,1),1,""),AK503)</f>
        <v>#REF!</v>
      </c>
      <c r="AM503" s="91" t="e">
        <f t="shared" si="4840"/>
        <v>#REF!</v>
      </c>
      <c r="AN503" s="91" t="e">
        <f t="shared" ref="AN503:AR503" si="4841">IFERROR(REPLACE(AM503,FIND(" ",AM503,1),1,""),AM503)</f>
        <v>#REF!</v>
      </c>
      <c r="AO503" s="91" t="e">
        <f t="shared" si="4841"/>
        <v>#REF!</v>
      </c>
      <c r="AP503" s="91" t="e">
        <f t="shared" si="4841"/>
        <v>#REF!</v>
      </c>
      <c r="AQ503" s="91" t="e">
        <f t="shared" si="4841"/>
        <v>#REF!</v>
      </c>
      <c r="AR503" s="91" t="e">
        <f t="shared" si="4841"/>
        <v>#REF!</v>
      </c>
      <c r="AS503" s="91" t="e">
        <f t="shared" si="4466"/>
        <v>#REF!</v>
      </c>
      <c r="AT503" s="91" t="e">
        <f t="shared" si="4467"/>
        <v>#REF!</v>
      </c>
      <c r="AU503" s="32" t="e">
        <f t="shared" si="4450"/>
        <v>#REF!</v>
      </c>
      <c r="AV503" s="93" t="e">
        <f>'Описание предлагаемого товара'!#REF!</f>
        <v>#REF!</v>
      </c>
      <c r="AW503" s="91" t="e">
        <f>MIN(SEARCH({0,1,2,3,4,5,6,7,8,9},AV503&amp; "0123456789"))</f>
        <v>#REF!</v>
      </c>
      <c r="AX503" s="91" t="str">
        <f t="shared" si="4468"/>
        <v/>
      </c>
      <c r="AY503" s="91" t="str">
        <f t="shared" si="4469"/>
        <v/>
      </c>
      <c r="AZ503" s="91" t="str">
        <f t="shared" si="4470"/>
        <v/>
      </c>
      <c r="BA503" s="91" t="str">
        <f t="shared" si="4471"/>
        <v/>
      </c>
      <c r="BB503" s="91" t="str">
        <f t="shared" si="4472"/>
        <v/>
      </c>
      <c r="BC503" s="91" t="str">
        <f t="shared" si="4473"/>
        <v/>
      </c>
      <c r="BD503" s="91" t="str">
        <f t="shared" si="4474"/>
        <v/>
      </c>
      <c r="BE503" s="91" t="str">
        <f t="shared" si="4475"/>
        <v/>
      </c>
      <c r="BF503" s="91" t="str">
        <f t="shared" si="4476"/>
        <v/>
      </c>
      <c r="BG503" s="91" t="str">
        <f t="shared" si="4477"/>
        <v/>
      </c>
      <c r="BH503" s="91" t="str">
        <f t="shared" si="4478"/>
        <v/>
      </c>
      <c r="BI503" s="91" t="str">
        <f t="shared" si="4479"/>
        <v/>
      </c>
      <c r="BJ503" s="91" t="str">
        <f t="shared" si="4480"/>
        <v/>
      </c>
      <c r="BK503" s="91" t="str">
        <f t="shared" si="4481"/>
        <v/>
      </c>
      <c r="BL503" s="91" t="str">
        <f t="shared" si="4482"/>
        <v/>
      </c>
      <c r="BM503" s="91" t="str">
        <f t="shared" si="4483"/>
        <v/>
      </c>
      <c r="BN503" s="91" t="str">
        <f t="shared" si="4484"/>
        <v/>
      </c>
      <c r="BO503" s="91" t="str">
        <f t="shared" si="4485"/>
        <v/>
      </c>
      <c r="BP503" s="91" t="str">
        <f t="shared" si="4486"/>
        <v/>
      </c>
      <c r="BQ503" s="91" t="str">
        <f t="shared" si="4487"/>
        <v/>
      </c>
      <c r="BR503" s="91" t="str">
        <f t="shared" si="4488"/>
        <v/>
      </c>
      <c r="BS503" s="91" t="str">
        <f t="shared" si="4489"/>
        <v/>
      </c>
      <c r="BT503" s="91" t="str">
        <f t="shared" si="4490"/>
        <v/>
      </c>
      <c r="BU503" s="91" t="str">
        <f t="shared" si="4491"/>
        <v/>
      </c>
      <c r="BV503" s="91" t="str">
        <f t="shared" si="4492"/>
        <v/>
      </c>
      <c r="BW503" s="91" t="str">
        <f t="shared" si="4493"/>
        <v/>
      </c>
      <c r="BX503" s="91" t="str">
        <f t="shared" si="4494"/>
        <v/>
      </c>
      <c r="BY503" s="91" t="str">
        <f t="shared" si="4495"/>
        <v/>
      </c>
      <c r="BZ503" s="91" t="str">
        <f t="shared" si="4496"/>
        <v/>
      </c>
      <c r="CA503" s="91" t="str">
        <f t="shared" si="4497"/>
        <v/>
      </c>
      <c r="CB503" s="91" t="str">
        <f t="shared" si="4498"/>
        <v/>
      </c>
      <c r="CC503" s="91" t="str">
        <f t="shared" si="4499"/>
        <v/>
      </c>
      <c r="CD503" s="91" t="str">
        <f t="shared" si="4500"/>
        <v/>
      </c>
      <c r="CE503" s="91" t="str">
        <f t="shared" si="4501"/>
        <v/>
      </c>
      <c r="CF503" s="91" t="str">
        <f t="shared" si="4502"/>
        <v/>
      </c>
      <c r="CG503" s="91" t="str">
        <f t="shared" si="4503"/>
        <v/>
      </c>
      <c r="CH503" s="91" t="str">
        <f t="shared" si="4504"/>
        <v/>
      </c>
      <c r="CI503" s="91" t="str">
        <f t="shared" si="4505"/>
        <v>нет</v>
      </c>
      <c r="CJ503" s="63" t="e">
        <f>IF(LEN('Описание предлагаемого товара'!#REF!)&gt;0,'Описание предлагаемого товара'!#REF!,"")</f>
        <v>#REF!</v>
      </c>
      <c r="CK503" s="91" t="e">
        <f t="shared" ref="CK503:CL503" si="4842">IFERROR(REPLACE(CJ503,FIND(CHAR(10),CJ503,1),1,""),CJ503)</f>
        <v>#REF!</v>
      </c>
      <c r="CL503" s="91" t="e">
        <f t="shared" si="4842"/>
        <v>#REF!</v>
      </c>
      <c r="CM503" s="91" t="e">
        <f t="shared" si="4507"/>
        <v>#REF!</v>
      </c>
      <c r="CN503" s="91" t="e">
        <f t="shared" si="4508"/>
        <v>#REF!</v>
      </c>
      <c r="CO503" s="91" t="e">
        <f t="shared" si="4509"/>
        <v>#REF!</v>
      </c>
      <c r="CP503" s="90" t="e">
        <f>IF(AU503="Не указан реестровый номер (мера нац.режима Запрет)","",IF(CI503="нет","",IF(CU503="да","исключение(не смотрим баллы)",IFERROR(IF(CI503*1&gt;0,IFERROR(IF(VLOOKUP(CI503*1,Обработ.выгрузка_реестра_РФ!$A:$G,7,)=0,"Баллы не установлены",VLOOKUP(CI503*1,Обработ.выгрузка_реестра_РФ!$A:$G,7,)),IF(LEN(CI503)&gt;14,"","нет номера в реестре РФ")),""),IF(LEN(CI503)=0,"","Некорректный реестровый номер")))))</f>
        <v>#REF!</v>
      </c>
      <c r="CQ503" s="33" t="e">
        <f>IF(LEN(C503)&gt;0,IFERROR(IF(LEN(H503)&gt;0,IF(LEN(VLOOKUP(H503,'исключения(не_смотрим_баллы)'!$A:$C,1,))&gt;0,"да","нет"),"не введен ОКПД2"),"нет"),"")</f>
        <v>#REF!</v>
      </c>
      <c r="CR503" s="33" t="e">
        <f ca="1">IF(CQ503="да",IF(TODAY()&lt;VLOOKUP(H503,'исключения(не_смотрим_баллы)'!$A:$C,3,),"да","нет"),"")</f>
        <v>#REF!</v>
      </c>
      <c r="CS503" s="33" t="str">
        <f>IFERROR(IF(CQ503="да",IF(VLOOKUP(CI503*1,Обработ.выгрузка_реестра_РФ!$A:$G,2,)&lt;VLOOKUP(H503,'исключения(не_смотрим_баллы)'!$A:$C,2,),"да","нет"),""),"")</f>
        <v/>
      </c>
      <c r="CT503" s="24"/>
      <c r="CU503" s="33" t="e">
        <f t="shared" si="4521"/>
        <v>#REF!</v>
      </c>
      <c r="CV503" s="91" t="e">
        <f t="shared" si="4522"/>
        <v>#REF!</v>
      </c>
      <c r="CW503" s="27" t="e">
        <f t="shared" si="4523"/>
        <v>#REF!</v>
      </c>
      <c r="CX503" s="26" t="e">
        <f t="shared" si="4452"/>
        <v>#REF!</v>
      </c>
      <c r="CY503" s="64" t="e">
        <f>IF(LEN('Описание предлагаемого товара'!#REF!)&gt;0,'Описание предлагаемого товара'!#REF!,"")</f>
        <v>#REF!</v>
      </c>
      <c r="CZ503" s="95" t="e">
        <f t="shared" si="4510"/>
        <v>#REF!</v>
      </c>
      <c r="DA503" s="95" t="e">
        <f t="shared" ref="DA503" si="4843">IFERROR(REPLACE(CZ503,FIND(" ",CZ503,1),1,""),CZ503)</f>
        <v>#REF!</v>
      </c>
      <c r="DB503" s="95" t="e">
        <f t="shared" si="4454"/>
        <v>#REF!</v>
      </c>
      <c r="DC503" s="95" t="e">
        <f t="shared" ref="DC503:DD503" si="4844">IFERROR(REPLACE(DB503,FIND("г.",DB503,1),2,""),DB503)</f>
        <v>#REF!</v>
      </c>
      <c r="DD503" s="95" t="e">
        <f t="shared" si="4844"/>
        <v>#REF!</v>
      </c>
      <c r="DE503" s="95" t="e">
        <f t="shared" ref="DE503:DF503" si="4845">IFERROR(REPLACE(DD503,FIND("г",DD503,1),1,""),DD503)</f>
        <v>#REF!</v>
      </c>
      <c r="DF503" s="95" t="e">
        <f t="shared" si="4845"/>
        <v>#REF!</v>
      </c>
      <c r="DG503" s="95" t="e">
        <f t="shared" si="4527"/>
        <v>#REF!</v>
      </c>
      <c r="DH503" s="25" t="str">
        <f>IFERROR(VLOOKUP(CI503*1,Обработ.выгрузка_реестра_РФ!$A:$G,5,),"")</f>
        <v/>
      </c>
      <c r="DI503" s="27" t="str">
        <f t="shared" si="4537"/>
        <v/>
      </c>
      <c r="DJ503" s="27" t="str">
        <f t="shared" ca="1" si="4514"/>
        <v/>
      </c>
      <c r="DK503" s="63" t="e">
        <f>IF(LEN('Описание предлагаемого товара'!#REF!)&gt;0,'Описание предлагаемого товара'!#REF!,"")</f>
        <v>#REF!</v>
      </c>
      <c r="DL503" s="63" t="e">
        <f>IF(LEN('Описание предлагаемого товара'!#REF!)&gt;0,'Описание предлагаемого товара'!#REF!,"")</f>
        <v>#REF!</v>
      </c>
      <c r="DM503" s="32"/>
    </row>
    <row r="504" spans="1:117" ht="48.75" customHeight="1" x14ac:dyDescent="0.25">
      <c r="A504" s="61" t="e">
        <f>IF(LEN('Описание предлагаемого товара'!#REF!)&gt;0,'Описание предлагаемого товара'!#REF!,"")</f>
        <v>#REF!</v>
      </c>
      <c r="B504" s="65" t="e">
        <f>IF(LEN('Описание предлагаемого товара'!#REF!)&gt;0,'Описание предлагаемого товара'!#REF!,"")</f>
        <v>#REF!</v>
      </c>
      <c r="C504" s="61" t="e">
        <f>IF(LEN('Описание предлагаемого товара'!#REF!)&gt;0,'Описание предлагаемого товара'!#REF!,"")</f>
        <v>#REF!</v>
      </c>
      <c r="D504" s="61" t="e">
        <f>IF(LEN('Описание предлагаемого товара'!#REF!)&gt;0,'Описание предлагаемого товара'!#REF!,"")</f>
        <v>#REF!</v>
      </c>
      <c r="E504" s="61" t="e">
        <f>IF(LEN('Описание предлагаемого товара'!#REF!)&gt;0,'Описание предлагаемого товара'!#REF!,"")</f>
        <v>#REF!</v>
      </c>
      <c r="F504" s="61" t="e">
        <f>IF(LEN('Описание предлагаемого товара'!#REF!)&gt;0,'Описание предлагаемого товара'!#REF!,"")</f>
        <v>#REF!</v>
      </c>
      <c r="G504" s="61" t="e">
        <f>IF(LEN('Описание предлагаемого товара'!#REF!)&gt;0,'Описание предлагаемого товара'!#REF!,"")</f>
        <v>#REF!</v>
      </c>
      <c r="H504" s="61" t="e">
        <f>IF(LEN('Описание предлагаемого товара'!#REF!)&gt;0,'Описание предлагаемого товара'!#REF!,"")</f>
        <v>#REF!</v>
      </c>
      <c r="I504" s="61" t="e">
        <f>IF(LEN('Описание предлагаемого товара'!#REF!)&gt;0,'Описание предлагаемого товара'!#REF!,"")</f>
        <v>#REF!</v>
      </c>
      <c r="J504" s="38" t="str">
        <f>IFERROR(VLOOKUP(B504,SAP!$A:$E,5,),"")</f>
        <v/>
      </c>
      <c r="K504" s="40" t="str">
        <f t="shared" si="4457"/>
        <v/>
      </c>
      <c r="L504" s="61" t="e">
        <f>IF(LEN('Описание предлагаемого товара'!#REF!)&gt;0,IFERROR('Описание предлагаемого товара'!#REF!*1,""),"")</f>
        <v>#REF!</v>
      </c>
      <c r="M504" s="39" t="str">
        <f>IFERROR(VLOOKUP(B504,SAP!$A:$E,2,),"")</f>
        <v/>
      </c>
      <c r="N504" s="41" t="str">
        <f t="shared" si="4593"/>
        <v/>
      </c>
      <c r="O504" s="39" t="str">
        <f t="shared" si="4444"/>
        <v/>
      </c>
      <c r="P504" s="36" t="e">
        <f>IF(LEN('Описание предлагаемого товара'!#REF!)&gt;0,'Описание предлагаемого товара'!#REF!,"")</f>
        <v>#REF!</v>
      </c>
      <c r="Q50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04" s="37" t="e">
        <f>IF(LEN('Описание предлагаемого товара'!#REF!)&gt;0,'Описание предлагаемого товара'!#REF!,"")</f>
        <v>#REF!</v>
      </c>
      <c r="S504" s="37" t="e">
        <f>IF(LEN('Описание предлагаемого товара'!#REF!)&gt;0,'Описание предлагаемого товара'!#REF!,"")</f>
        <v>#REF!</v>
      </c>
      <c r="T50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04" s="23" t="str">
        <f>IFERROR(VLOOKUP(CI504*1,Обработ.выгрузка_реестра_РФ!$A:$G,6,),"")</f>
        <v/>
      </c>
      <c r="V504" s="61" t="e">
        <f>IF(LEN('Описание предлагаемого товара'!#REF!)&gt;0,'Описание предлагаемого товара'!#REF!,"")</f>
        <v>#REF!</v>
      </c>
      <c r="W504" s="62" t="e">
        <f>IF(LEN('Описание предлагаемого товара'!#REF!)&gt;0,'Описание предлагаемого товара'!#REF!,"")</f>
        <v>#REF!</v>
      </c>
      <c r="X504" s="91" t="e">
        <f t="shared" ref="X504:Y504" si="4846">IFERROR(REPLACE(W504,FIND(CHAR(10),W504,1),1," "),W504)</f>
        <v>#REF!</v>
      </c>
      <c r="Y504" s="91" t="e">
        <f t="shared" si="4846"/>
        <v>#REF!</v>
      </c>
      <c r="Z504" s="91" t="e">
        <f t="shared" si="4459"/>
        <v>#REF!</v>
      </c>
      <c r="AA504" s="91" t="e">
        <f t="shared" si="4460"/>
        <v>#REF!</v>
      </c>
      <c r="AB504" s="91" t="e">
        <f t="shared" si="4461"/>
        <v>#REF!</v>
      </c>
      <c r="AC504" s="91" t="e">
        <f t="shared" ref="AC504:AF504" si="4847">IFERROR(REPLACE(AB504,FIND("  ",AB504,1),2," "),AB504)</f>
        <v>#REF!</v>
      </c>
      <c r="AD504" s="91" t="e">
        <f t="shared" si="4847"/>
        <v>#REF!</v>
      </c>
      <c r="AE504" s="91" t="e">
        <f t="shared" si="4847"/>
        <v>#REF!</v>
      </c>
      <c r="AF504" s="91" t="e">
        <f t="shared" si="4847"/>
        <v>#REF!</v>
      </c>
      <c r="AG504" s="23" t="str">
        <f>IFERROR(VLOOKUP(CI504*1,Обработ.выгрузка_реестра_РФ!$A:$G,4,),"")</f>
        <v/>
      </c>
      <c r="AH504" s="91" t="str">
        <f t="shared" ref="AH504:AI504" si="4848">IFERROR(REPLACE(AG504,FIND("-",AG504,1),1,"*"),AG504)</f>
        <v/>
      </c>
      <c r="AI504" s="91" t="str">
        <f t="shared" si="4848"/>
        <v/>
      </c>
      <c r="AJ504" s="27" t="str">
        <f t="shared" si="4559"/>
        <v/>
      </c>
      <c r="AK504" s="63" t="e">
        <f>IF(LEN('Описание предлагаемого товара'!#REF!)&gt;0,'Описание предлагаемого товара'!#REF!,"")</f>
        <v>#REF!</v>
      </c>
      <c r="AL504" s="91" t="e">
        <f t="shared" ref="AL504:AM504" si="4849">IFERROR(REPLACE(AK504,FIND(CHAR(10),AK504,1),1,""),AK504)</f>
        <v>#REF!</v>
      </c>
      <c r="AM504" s="91" t="e">
        <f t="shared" si="4849"/>
        <v>#REF!</v>
      </c>
      <c r="AN504" s="91" t="e">
        <f t="shared" ref="AN504:AR504" si="4850">IFERROR(REPLACE(AM504,FIND(" ",AM504,1),1,""),AM504)</f>
        <v>#REF!</v>
      </c>
      <c r="AO504" s="91" t="e">
        <f t="shared" si="4850"/>
        <v>#REF!</v>
      </c>
      <c r="AP504" s="91" t="e">
        <f t="shared" si="4850"/>
        <v>#REF!</v>
      </c>
      <c r="AQ504" s="91" t="e">
        <f t="shared" si="4850"/>
        <v>#REF!</v>
      </c>
      <c r="AR504" s="91" t="e">
        <f t="shared" si="4850"/>
        <v>#REF!</v>
      </c>
      <c r="AS504" s="91" t="e">
        <f t="shared" si="4466"/>
        <v>#REF!</v>
      </c>
      <c r="AT504" s="91" t="e">
        <f t="shared" si="4467"/>
        <v>#REF!</v>
      </c>
      <c r="AU504" s="32" t="e">
        <f t="shared" si="4450"/>
        <v>#REF!</v>
      </c>
      <c r="AV504" s="93" t="e">
        <f>'Описание предлагаемого товара'!#REF!</f>
        <v>#REF!</v>
      </c>
      <c r="AW504" s="91" t="e">
        <f>MIN(SEARCH({0,1,2,3,4,5,6,7,8,9},AV504&amp; "0123456789"))</f>
        <v>#REF!</v>
      </c>
      <c r="AX504" s="91" t="str">
        <f t="shared" si="4468"/>
        <v/>
      </c>
      <c r="AY504" s="91" t="str">
        <f t="shared" si="4469"/>
        <v/>
      </c>
      <c r="AZ504" s="91" t="str">
        <f t="shared" si="4470"/>
        <v/>
      </c>
      <c r="BA504" s="91" t="str">
        <f t="shared" si="4471"/>
        <v/>
      </c>
      <c r="BB504" s="91" t="str">
        <f t="shared" si="4472"/>
        <v/>
      </c>
      <c r="BC504" s="91" t="str">
        <f t="shared" si="4473"/>
        <v/>
      </c>
      <c r="BD504" s="91" t="str">
        <f t="shared" si="4474"/>
        <v/>
      </c>
      <c r="BE504" s="91" t="str">
        <f t="shared" si="4475"/>
        <v/>
      </c>
      <c r="BF504" s="91" t="str">
        <f t="shared" si="4476"/>
        <v/>
      </c>
      <c r="BG504" s="91" t="str">
        <f t="shared" si="4477"/>
        <v/>
      </c>
      <c r="BH504" s="91" t="str">
        <f t="shared" si="4478"/>
        <v/>
      </c>
      <c r="BI504" s="91" t="str">
        <f t="shared" si="4479"/>
        <v/>
      </c>
      <c r="BJ504" s="91" t="str">
        <f t="shared" si="4480"/>
        <v/>
      </c>
      <c r="BK504" s="91" t="str">
        <f t="shared" si="4481"/>
        <v/>
      </c>
      <c r="BL504" s="91" t="str">
        <f t="shared" si="4482"/>
        <v/>
      </c>
      <c r="BM504" s="91" t="str">
        <f t="shared" si="4483"/>
        <v/>
      </c>
      <c r="BN504" s="91" t="str">
        <f t="shared" si="4484"/>
        <v/>
      </c>
      <c r="BO504" s="91" t="str">
        <f t="shared" si="4485"/>
        <v/>
      </c>
      <c r="BP504" s="91" t="str">
        <f t="shared" si="4486"/>
        <v/>
      </c>
      <c r="BQ504" s="91" t="str">
        <f t="shared" si="4487"/>
        <v/>
      </c>
      <c r="BR504" s="91" t="str">
        <f t="shared" si="4488"/>
        <v/>
      </c>
      <c r="BS504" s="91" t="str">
        <f t="shared" si="4489"/>
        <v/>
      </c>
      <c r="BT504" s="91" t="str">
        <f t="shared" si="4490"/>
        <v/>
      </c>
      <c r="BU504" s="91" t="str">
        <f t="shared" si="4491"/>
        <v/>
      </c>
      <c r="BV504" s="91" t="str">
        <f t="shared" si="4492"/>
        <v/>
      </c>
      <c r="BW504" s="91" t="str">
        <f t="shared" si="4493"/>
        <v/>
      </c>
      <c r="BX504" s="91" t="str">
        <f t="shared" si="4494"/>
        <v/>
      </c>
      <c r="BY504" s="91" t="str">
        <f t="shared" si="4495"/>
        <v/>
      </c>
      <c r="BZ504" s="91" t="str">
        <f t="shared" si="4496"/>
        <v/>
      </c>
      <c r="CA504" s="91" t="str">
        <f t="shared" si="4497"/>
        <v/>
      </c>
      <c r="CB504" s="91" t="str">
        <f t="shared" si="4498"/>
        <v/>
      </c>
      <c r="CC504" s="91" t="str">
        <f t="shared" si="4499"/>
        <v/>
      </c>
      <c r="CD504" s="91" t="str">
        <f t="shared" si="4500"/>
        <v/>
      </c>
      <c r="CE504" s="91" t="str">
        <f t="shared" si="4501"/>
        <v/>
      </c>
      <c r="CF504" s="91" t="str">
        <f t="shared" si="4502"/>
        <v/>
      </c>
      <c r="CG504" s="91" t="str">
        <f t="shared" si="4503"/>
        <v/>
      </c>
      <c r="CH504" s="91" t="str">
        <f t="shared" si="4504"/>
        <v/>
      </c>
      <c r="CI504" s="91" t="str">
        <f t="shared" si="4505"/>
        <v>нет</v>
      </c>
      <c r="CJ504" s="63" t="e">
        <f>IF(LEN('Описание предлагаемого товара'!#REF!)&gt;0,'Описание предлагаемого товара'!#REF!,"")</f>
        <v>#REF!</v>
      </c>
      <c r="CK504" s="91" t="e">
        <f t="shared" ref="CK504:CL504" si="4851">IFERROR(REPLACE(CJ504,FIND(CHAR(10),CJ504,1),1,""),CJ504)</f>
        <v>#REF!</v>
      </c>
      <c r="CL504" s="91" t="e">
        <f t="shared" si="4851"/>
        <v>#REF!</v>
      </c>
      <c r="CM504" s="91" t="e">
        <f t="shared" si="4507"/>
        <v>#REF!</v>
      </c>
      <c r="CN504" s="91" t="e">
        <f t="shared" si="4508"/>
        <v>#REF!</v>
      </c>
      <c r="CO504" s="91" t="e">
        <f t="shared" si="4509"/>
        <v>#REF!</v>
      </c>
      <c r="CP504" s="90" t="e">
        <f>IF(AU504="Не указан реестровый номер (мера нац.режима Запрет)","",IF(CI504="нет","",IF(CU504="да","исключение(не смотрим баллы)",IFERROR(IF(CI504*1&gt;0,IFERROR(IF(VLOOKUP(CI504*1,Обработ.выгрузка_реестра_РФ!$A:$G,7,)=0,"Баллы не установлены",VLOOKUP(CI504*1,Обработ.выгрузка_реестра_РФ!$A:$G,7,)),IF(LEN(CI504)&gt;14,"","нет номера в реестре РФ")),""),IF(LEN(CI504)=0,"","Некорректный реестровый номер")))))</f>
        <v>#REF!</v>
      </c>
      <c r="CQ504" s="33" t="e">
        <f>IF(LEN(C504)&gt;0,IFERROR(IF(LEN(H504)&gt;0,IF(LEN(VLOOKUP(H504,'исключения(не_смотрим_баллы)'!$A:$C,1,))&gt;0,"да","нет"),"не введен ОКПД2"),"нет"),"")</f>
        <v>#REF!</v>
      </c>
      <c r="CR504" s="33" t="e">
        <f ca="1">IF(CQ504="да",IF(TODAY()&lt;VLOOKUP(H504,'исключения(не_смотрим_баллы)'!$A:$C,3,),"да","нет"),"")</f>
        <v>#REF!</v>
      </c>
      <c r="CS504" s="33" t="str">
        <f>IFERROR(IF(CQ504="да",IF(VLOOKUP(CI504*1,Обработ.выгрузка_реестра_РФ!$A:$G,2,)&lt;VLOOKUP(H504,'исключения(не_смотрим_баллы)'!$A:$C,2,),"да","нет"),""),"")</f>
        <v/>
      </c>
      <c r="CT504" s="24"/>
      <c r="CU504" s="33" t="e">
        <f t="shared" si="4521"/>
        <v>#REF!</v>
      </c>
      <c r="CV504" s="91" t="e">
        <f t="shared" si="4522"/>
        <v>#REF!</v>
      </c>
      <c r="CW504" s="27" t="e">
        <f t="shared" si="4523"/>
        <v>#REF!</v>
      </c>
      <c r="CX504" s="26" t="e">
        <f t="shared" si="4452"/>
        <v>#REF!</v>
      </c>
      <c r="CY504" s="64" t="e">
        <f>IF(LEN('Описание предлагаемого товара'!#REF!)&gt;0,'Описание предлагаемого товара'!#REF!,"")</f>
        <v>#REF!</v>
      </c>
      <c r="CZ504" s="95" t="e">
        <f t="shared" si="4510"/>
        <v>#REF!</v>
      </c>
      <c r="DA504" s="95" t="e">
        <f t="shared" ref="DA504" si="4852">IFERROR(REPLACE(CZ504,FIND(" ",CZ504,1),1,""),CZ504)</f>
        <v>#REF!</v>
      </c>
      <c r="DB504" s="95" t="e">
        <f t="shared" si="4454"/>
        <v>#REF!</v>
      </c>
      <c r="DC504" s="95" t="e">
        <f t="shared" ref="DC504:DD504" si="4853">IFERROR(REPLACE(DB504,FIND("г.",DB504,1),2,""),DB504)</f>
        <v>#REF!</v>
      </c>
      <c r="DD504" s="95" t="e">
        <f t="shared" si="4853"/>
        <v>#REF!</v>
      </c>
      <c r="DE504" s="95" t="e">
        <f t="shared" ref="DE504:DF504" si="4854">IFERROR(REPLACE(DD504,FIND("г",DD504,1),1,""),DD504)</f>
        <v>#REF!</v>
      </c>
      <c r="DF504" s="95" t="e">
        <f t="shared" si="4854"/>
        <v>#REF!</v>
      </c>
      <c r="DG504" s="95" t="e">
        <f t="shared" si="4527"/>
        <v>#REF!</v>
      </c>
      <c r="DH504" s="25" t="str">
        <f>IFERROR(VLOOKUP(CI504*1,Обработ.выгрузка_реестра_РФ!$A:$G,5,),"")</f>
        <v/>
      </c>
      <c r="DI504" s="27" t="str">
        <f t="shared" si="4537"/>
        <v/>
      </c>
      <c r="DJ504" s="27" t="str">
        <f t="shared" ca="1" si="4514"/>
        <v/>
      </c>
      <c r="DK504" s="63" t="e">
        <f>IF(LEN('Описание предлагаемого товара'!#REF!)&gt;0,'Описание предлагаемого товара'!#REF!,"")</f>
        <v>#REF!</v>
      </c>
      <c r="DL504" s="63" t="e">
        <f>IF(LEN('Описание предлагаемого товара'!#REF!)&gt;0,'Описание предлагаемого товара'!#REF!,"")</f>
        <v>#REF!</v>
      </c>
      <c r="DM504" s="32"/>
    </row>
    <row r="505" spans="1:117" ht="48.75" customHeight="1" x14ac:dyDescent="0.25">
      <c r="A505" s="61" t="e">
        <f>IF(LEN('Описание предлагаемого товара'!#REF!)&gt;0,'Описание предлагаемого товара'!#REF!,"")</f>
        <v>#REF!</v>
      </c>
      <c r="B505" s="65" t="e">
        <f>IF(LEN('Описание предлагаемого товара'!#REF!)&gt;0,'Описание предлагаемого товара'!#REF!,"")</f>
        <v>#REF!</v>
      </c>
      <c r="C505" s="61" t="e">
        <f>IF(LEN('Описание предлагаемого товара'!#REF!)&gt;0,'Описание предлагаемого товара'!#REF!,"")</f>
        <v>#REF!</v>
      </c>
      <c r="D505" s="61" t="e">
        <f>IF(LEN('Описание предлагаемого товара'!#REF!)&gt;0,'Описание предлагаемого товара'!#REF!,"")</f>
        <v>#REF!</v>
      </c>
      <c r="E505" s="61" t="e">
        <f>IF(LEN('Описание предлагаемого товара'!#REF!)&gt;0,'Описание предлагаемого товара'!#REF!,"")</f>
        <v>#REF!</v>
      </c>
      <c r="F505" s="61" t="e">
        <f>IF(LEN('Описание предлагаемого товара'!#REF!)&gt;0,'Описание предлагаемого товара'!#REF!,"")</f>
        <v>#REF!</v>
      </c>
      <c r="G505" s="61" t="e">
        <f>IF(LEN('Описание предлагаемого товара'!#REF!)&gt;0,'Описание предлагаемого товара'!#REF!,"")</f>
        <v>#REF!</v>
      </c>
      <c r="H505" s="61" t="e">
        <f>IF(LEN('Описание предлагаемого товара'!#REF!)&gt;0,'Описание предлагаемого товара'!#REF!,"")</f>
        <v>#REF!</v>
      </c>
      <c r="I505" s="61" t="e">
        <f>IF(LEN('Описание предлагаемого товара'!#REF!)&gt;0,'Описание предлагаемого товара'!#REF!,"")</f>
        <v>#REF!</v>
      </c>
      <c r="J505" s="38" t="str">
        <f>IFERROR(VLOOKUP(B505,SAP!$A:$E,5,),"")</f>
        <v/>
      </c>
      <c r="K505" s="40" t="str">
        <f t="shared" si="4457"/>
        <v/>
      </c>
      <c r="L505" s="61" t="e">
        <f>IF(LEN('Описание предлагаемого товара'!#REF!)&gt;0,IFERROR('Описание предлагаемого товара'!#REF!*1,""),"")</f>
        <v>#REF!</v>
      </c>
      <c r="M505" s="39" t="str">
        <f>IFERROR(VLOOKUP(B505,SAP!$A:$E,2,),"")</f>
        <v/>
      </c>
      <c r="N505" s="41" t="str">
        <f t="shared" si="4593"/>
        <v/>
      </c>
      <c r="O505" s="39" t="str">
        <f t="shared" si="4444"/>
        <v/>
      </c>
      <c r="P505" s="36" t="e">
        <f>IF(LEN('Описание предлагаемого товара'!#REF!)&gt;0,'Описание предлагаемого товара'!#REF!,"")</f>
        <v>#REF!</v>
      </c>
      <c r="Q50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05" s="37" t="e">
        <f>IF(LEN('Описание предлагаемого товара'!#REF!)&gt;0,'Описание предлагаемого товара'!#REF!,"")</f>
        <v>#REF!</v>
      </c>
      <c r="S505" s="37" t="e">
        <f>IF(LEN('Описание предлагаемого товара'!#REF!)&gt;0,'Описание предлагаемого товара'!#REF!,"")</f>
        <v>#REF!</v>
      </c>
      <c r="T50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05" s="23" t="str">
        <f>IFERROR(VLOOKUP(CI505*1,Обработ.выгрузка_реестра_РФ!$A:$G,6,),"")</f>
        <v/>
      </c>
      <c r="V505" s="61" t="e">
        <f>IF(LEN('Описание предлагаемого товара'!#REF!)&gt;0,'Описание предлагаемого товара'!#REF!,"")</f>
        <v>#REF!</v>
      </c>
      <c r="W505" s="62" t="e">
        <f>IF(LEN('Описание предлагаемого товара'!#REF!)&gt;0,'Описание предлагаемого товара'!#REF!,"")</f>
        <v>#REF!</v>
      </c>
      <c r="X505" s="91" t="e">
        <f t="shared" ref="X505:Y505" si="4855">IFERROR(REPLACE(W505,FIND(CHAR(10),W505,1),1," "),W505)</f>
        <v>#REF!</v>
      </c>
      <c r="Y505" s="91" t="e">
        <f t="shared" si="4855"/>
        <v>#REF!</v>
      </c>
      <c r="Z505" s="91" t="e">
        <f t="shared" si="4459"/>
        <v>#REF!</v>
      </c>
      <c r="AA505" s="91" t="e">
        <f t="shared" si="4460"/>
        <v>#REF!</v>
      </c>
      <c r="AB505" s="91" t="e">
        <f t="shared" si="4461"/>
        <v>#REF!</v>
      </c>
      <c r="AC505" s="91" t="e">
        <f t="shared" ref="AC505:AF505" si="4856">IFERROR(REPLACE(AB505,FIND("  ",AB505,1),2," "),AB505)</f>
        <v>#REF!</v>
      </c>
      <c r="AD505" s="91" t="e">
        <f t="shared" si="4856"/>
        <v>#REF!</v>
      </c>
      <c r="AE505" s="91" t="e">
        <f t="shared" si="4856"/>
        <v>#REF!</v>
      </c>
      <c r="AF505" s="91" t="e">
        <f t="shared" si="4856"/>
        <v>#REF!</v>
      </c>
      <c r="AG505" s="23" t="str">
        <f>IFERROR(VLOOKUP(CI505*1,Обработ.выгрузка_реестра_РФ!$A:$G,4,),"")</f>
        <v/>
      </c>
      <c r="AH505" s="91" t="str">
        <f t="shared" ref="AH505:AI505" si="4857">IFERROR(REPLACE(AG505,FIND("-",AG505,1),1,"*"),AG505)</f>
        <v/>
      </c>
      <c r="AI505" s="91" t="str">
        <f t="shared" si="4857"/>
        <v/>
      </c>
      <c r="AJ505" s="27" t="str">
        <f t="shared" si="4559"/>
        <v/>
      </c>
      <c r="AK505" s="63" t="e">
        <f>IF(LEN('Описание предлагаемого товара'!#REF!)&gt;0,'Описание предлагаемого товара'!#REF!,"")</f>
        <v>#REF!</v>
      </c>
      <c r="AL505" s="91" t="e">
        <f t="shared" ref="AL505:AM505" si="4858">IFERROR(REPLACE(AK505,FIND(CHAR(10),AK505,1),1,""),AK505)</f>
        <v>#REF!</v>
      </c>
      <c r="AM505" s="91" t="e">
        <f t="shared" si="4858"/>
        <v>#REF!</v>
      </c>
      <c r="AN505" s="91" t="e">
        <f t="shared" ref="AN505:AR505" si="4859">IFERROR(REPLACE(AM505,FIND(" ",AM505,1),1,""),AM505)</f>
        <v>#REF!</v>
      </c>
      <c r="AO505" s="91" t="e">
        <f t="shared" si="4859"/>
        <v>#REF!</v>
      </c>
      <c r="AP505" s="91" t="e">
        <f t="shared" si="4859"/>
        <v>#REF!</v>
      </c>
      <c r="AQ505" s="91" t="e">
        <f t="shared" si="4859"/>
        <v>#REF!</v>
      </c>
      <c r="AR505" s="91" t="e">
        <f t="shared" si="4859"/>
        <v>#REF!</v>
      </c>
      <c r="AS505" s="91" t="e">
        <f t="shared" si="4466"/>
        <v>#REF!</v>
      </c>
      <c r="AT505" s="91" t="e">
        <f t="shared" si="4467"/>
        <v>#REF!</v>
      </c>
      <c r="AU505" s="32" t="e">
        <f t="shared" si="4450"/>
        <v>#REF!</v>
      </c>
      <c r="AV505" s="93" t="e">
        <f>'Описание предлагаемого товара'!#REF!</f>
        <v>#REF!</v>
      </c>
      <c r="AW505" s="91" t="e">
        <f>MIN(SEARCH({0,1,2,3,4,5,6,7,8,9},AV505&amp; "0123456789"))</f>
        <v>#REF!</v>
      </c>
      <c r="AX505" s="91" t="str">
        <f t="shared" si="4468"/>
        <v/>
      </c>
      <c r="AY505" s="91" t="str">
        <f t="shared" si="4469"/>
        <v/>
      </c>
      <c r="AZ505" s="91" t="str">
        <f t="shared" si="4470"/>
        <v/>
      </c>
      <c r="BA505" s="91" t="str">
        <f t="shared" si="4471"/>
        <v/>
      </c>
      <c r="BB505" s="91" t="str">
        <f t="shared" si="4472"/>
        <v/>
      </c>
      <c r="BC505" s="91" t="str">
        <f t="shared" si="4473"/>
        <v/>
      </c>
      <c r="BD505" s="91" t="str">
        <f t="shared" si="4474"/>
        <v/>
      </c>
      <c r="BE505" s="91" t="str">
        <f t="shared" si="4475"/>
        <v/>
      </c>
      <c r="BF505" s="91" t="str">
        <f t="shared" si="4476"/>
        <v/>
      </c>
      <c r="BG505" s="91" t="str">
        <f t="shared" si="4477"/>
        <v/>
      </c>
      <c r="BH505" s="91" t="str">
        <f t="shared" si="4478"/>
        <v/>
      </c>
      <c r="BI505" s="91" t="str">
        <f t="shared" si="4479"/>
        <v/>
      </c>
      <c r="BJ505" s="91" t="str">
        <f t="shared" si="4480"/>
        <v/>
      </c>
      <c r="BK505" s="91" t="str">
        <f t="shared" si="4481"/>
        <v/>
      </c>
      <c r="BL505" s="91" t="str">
        <f t="shared" si="4482"/>
        <v/>
      </c>
      <c r="BM505" s="91" t="str">
        <f t="shared" si="4483"/>
        <v/>
      </c>
      <c r="BN505" s="91" t="str">
        <f t="shared" si="4484"/>
        <v/>
      </c>
      <c r="BO505" s="91" t="str">
        <f t="shared" si="4485"/>
        <v/>
      </c>
      <c r="BP505" s="91" t="str">
        <f t="shared" si="4486"/>
        <v/>
      </c>
      <c r="BQ505" s="91" t="str">
        <f t="shared" si="4487"/>
        <v/>
      </c>
      <c r="BR505" s="91" t="str">
        <f t="shared" si="4488"/>
        <v/>
      </c>
      <c r="BS505" s="91" t="str">
        <f t="shared" si="4489"/>
        <v/>
      </c>
      <c r="BT505" s="91" t="str">
        <f t="shared" si="4490"/>
        <v/>
      </c>
      <c r="BU505" s="91" t="str">
        <f t="shared" si="4491"/>
        <v/>
      </c>
      <c r="BV505" s="91" t="str">
        <f t="shared" si="4492"/>
        <v/>
      </c>
      <c r="BW505" s="91" t="str">
        <f t="shared" si="4493"/>
        <v/>
      </c>
      <c r="BX505" s="91" t="str">
        <f t="shared" si="4494"/>
        <v/>
      </c>
      <c r="BY505" s="91" t="str">
        <f t="shared" si="4495"/>
        <v/>
      </c>
      <c r="BZ505" s="91" t="str">
        <f t="shared" si="4496"/>
        <v/>
      </c>
      <c r="CA505" s="91" t="str">
        <f t="shared" si="4497"/>
        <v/>
      </c>
      <c r="CB505" s="91" t="str">
        <f t="shared" si="4498"/>
        <v/>
      </c>
      <c r="CC505" s="91" t="str">
        <f t="shared" si="4499"/>
        <v/>
      </c>
      <c r="CD505" s="91" t="str">
        <f t="shared" si="4500"/>
        <v/>
      </c>
      <c r="CE505" s="91" t="str">
        <f t="shared" si="4501"/>
        <v/>
      </c>
      <c r="CF505" s="91" t="str">
        <f t="shared" si="4502"/>
        <v/>
      </c>
      <c r="CG505" s="91" t="str">
        <f t="shared" si="4503"/>
        <v/>
      </c>
      <c r="CH505" s="91" t="str">
        <f t="shared" si="4504"/>
        <v/>
      </c>
      <c r="CI505" s="91" t="str">
        <f t="shared" si="4505"/>
        <v>нет</v>
      </c>
      <c r="CJ505" s="63" t="e">
        <f>IF(LEN('Описание предлагаемого товара'!#REF!)&gt;0,'Описание предлагаемого товара'!#REF!,"")</f>
        <v>#REF!</v>
      </c>
      <c r="CK505" s="91" t="e">
        <f t="shared" ref="CK505:CL505" si="4860">IFERROR(REPLACE(CJ505,FIND(CHAR(10),CJ505,1),1,""),CJ505)</f>
        <v>#REF!</v>
      </c>
      <c r="CL505" s="91" t="e">
        <f t="shared" si="4860"/>
        <v>#REF!</v>
      </c>
      <c r="CM505" s="91" t="e">
        <f t="shared" si="4507"/>
        <v>#REF!</v>
      </c>
      <c r="CN505" s="91" t="e">
        <f t="shared" si="4508"/>
        <v>#REF!</v>
      </c>
      <c r="CO505" s="91" t="e">
        <f t="shared" si="4509"/>
        <v>#REF!</v>
      </c>
      <c r="CP505" s="90" t="e">
        <f>IF(AU505="Не указан реестровый номер (мера нац.режима Запрет)","",IF(CI505="нет","",IF(CU505="да","исключение(не смотрим баллы)",IFERROR(IF(CI505*1&gt;0,IFERROR(IF(VLOOKUP(CI505*1,Обработ.выгрузка_реестра_РФ!$A:$G,7,)=0,"Баллы не установлены",VLOOKUP(CI505*1,Обработ.выгрузка_реестра_РФ!$A:$G,7,)),IF(LEN(CI505)&gt;14,"","нет номера в реестре РФ")),""),IF(LEN(CI505)=0,"","Некорректный реестровый номер")))))</f>
        <v>#REF!</v>
      </c>
      <c r="CQ505" s="33" t="e">
        <f>IF(LEN(C505)&gt;0,IFERROR(IF(LEN(H505)&gt;0,IF(LEN(VLOOKUP(H505,'исключения(не_смотрим_баллы)'!$A:$C,1,))&gt;0,"да","нет"),"не введен ОКПД2"),"нет"),"")</f>
        <v>#REF!</v>
      </c>
      <c r="CR505" s="33" t="e">
        <f ca="1">IF(CQ505="да",IF(TODAY()&lt;VLOOKUP(H505,'исключения(не_смотрим_баллы)'!$A:$C,3,),"да","нет"),"")</f>
        <v>#REF!</v>
      </c>
      <c r="CS505" s="33" t="str">
        <f>IFERROR(IF(CQ505="да",IF(VLOOKUP(CI505*1,Обработ.выгрузка_реестра_РФ!$A:$G,2,)&lt;VLOOKUP(H505,'исключения(не_смотрим_баллы)'!$A:$C,2,),"да","нет"),""),"")</f>
        <v/>
      </c>
      <c r="CT505" s="24"/>
      <c r="CU505" s="33" t="e">
        <f t="shared" si="4521"/>
        <v>#REF!</v>
      </c>
      <c r="CV505" s="91" t="e">
        <f t="shared" si="4522"/>
        <v>#REF!</v>
      </c>
      <c r="CW505" s="27" t="e">
        <f t="shared" si="4523"/>
        <v>#REF!</v>
      </c>
      <c r="CX505" s="26" t="e">
        <f t="shared" si="4452"/>
        <v>#REF!</v>
      </c>
      <c r="CY505" s="64" t="e">
        <f>IF(LEN('Описание предлагаемого товара'!#REF!)&gt;0,'Описание предлагаемого товара'!#REF!,"")</f>
        <v>#REF!</v>
      </c>
      <c r="CZ505" s="95" t="e">
        <f t="shared" si="4510"/>
        <v>#REF!</v>
      </c>
      <c r="DA505" s="95" t="e">
        <f t="shared" ref="DA505" si="4861">IFERROR(REPLACE(CZ505,FIND(" ",CZ505,1),1,""),CZ505)</f>
        <v>#REF!</v>
      </c>
      <c r="DB505" s="95" t="e">
        <f t="shared" si="4454"/>
        <v>#REF!</v>
      </c>
      <c r="DC505" s="95" t="e">
        <f t="shared" ref="DC505:DD505" si="4862">IFERROR(REPLACE(DB505,FIND("г.",DB505,1),2,""),DB505)</f>
        <v>#REF!</v>
      </c>
      <c r="DD505" s="95" t="e">
        <f t="shared" si="4862"/>
        <v>#REF!</v>
      </c>
      <c r="DE505" s="95" t="e">
        <f t="shared" ref="DE505:DF505" si="4863">IFERROR(REPLACE(DD505,FIND("г",DD505,1),1,""),DD505)</f>
        <v>#REF!</v>
      </c>
      <c r="DF505" s="95" t="e">
        <f t="shared" si="4863"/>
        <v>#REF!</v>
      </c>
      <c r="DG505" s="95" t="e">
        <f t="shared" si="4527"/>
        <v>#REF!</v>
      </c>
      <c r="DH505" s="25" t="str">
        <f>IFERROR(VLOOKUP(CI505*1,Обработ.выгрузка_реестра_РФ!$A:$G,5,),"")</f>
        <v/>
      </c>
      <c r="DI505" s="27" t="str">
        <f t="shared" si="4537"/>
        <v/>
      </c>
      <c r="DJ505" s="27" t="str">
        <f t="shared" ca="1" si="4514"/>
        <v/>
      </c>
      <c r="DK505" s="63" t="e">
        <f>IF(LEN('Описание предлагаемого товара'!#REF!)&gt;0,'Описание предлагаемого товара'!#REF!,"")</f>
        <v>#REF!</v>
      </c>
      <c r="DL505" s="63" t="e">
        <f>IF(LEN('Описание предлагаемого товара'!#REF!)&gt;0,'Описание предлагаемого товара'!#REF!,"")</f>
        <v>#REF!</v>
      </c>
      <c r="DM505" s="32"/>
    </row>
    <row r="506" spans="1:117" ht="48.75" customHeight="1" x14ac:dyDescent="0.25">
      <c r="A506" s="61" t="e">
        <f>IF(LEN('Описание предлагаемого товара'!#REF!)&gt;0,'Описание предлагаемого товара'!#REF!,"")</f>
        <v>#REF!</v>
      </c>
      <c r="B506" s="65" t="e">
        <f>IF(LEN('Описание предлагаемого товара'!#REF!)&gt;0,'Описание предлагаемого товара'!#REF!,"")</f>
        <v>#REF!</v>
      </c>
      <c r="C506" s="61" t="e">
        <f>IF(LEN('Описание предлагаемого товара'!#REF!)&gt;0,'Описание предлагаемого товара'!#REF!,"")</f>
        <v>#REF!</v>
      </c>
      <c r="D506" s="61" t="e">
        <f>IF(LEN('Описание предлагаемого товара'!#REF!)&gt;0,'Описание предлагаемого товара'!#REF!,"")</f>
        <v>#REF!</v>
      </c>
      <c r="E506" s="61" t="e">
        <f>IF(LEN('Описание предлагаемого товара'!#REF!)&gt;0,'Описание предлагаемого товара'!#REF!,"")</f>
        <v>#REF!</v>
      </c>
      <c r="F506" s="61" t="e">
        <f>IF(LEN('Описание предлагаемого товара'!#REF!)&gt;0,'Описание предлагаемого товара'!#REF!,"")</f>
        <v>#REF!</v>
      </c>
      <c r="G506" s="61" t="e">
        <f>IF(LEN('Описание предлагаемого товара'!#REF!)&gt;0,'Описание предлагаемого товара'!#REF!,"")</f>
        <v>#REF!</v>
      </c>
      <c r="H506" s="61" t="e">
        <f>IF(LEN('Описание предлагаемого товара'!#REF!)&gt;0,'Описание предлагаемого товара'!#REF!,"")</f>
        <v>#REF!</v>
      </c>
      <c r="I506" s="61" t="e">
        <f>IF(LEN('Описание предлагаемого товара'!#REF!)&gt;0,'Описание предлагаемого товара'!#REF!,"")</f>
        <v>#REF!</v>
      </c>
      <c r="J506" s="38" t="str">
        <f>IFERROR(VLOOKUP(B506,SAP!$A:$E,5,),"")</f>
        <v/>
      </c>
      <c r="K506" s="40" t="str">
        <f t="shared" si="4457"/>
        <v/>
      </c>
      <c r="L506" s="61" t="e">
        <f>IF(LEN('Описание предлагаемого товара'!#REF!)&gt;0,IFERROR('Описание предлагаемого товара'!#REF!*1,""),"")</f>
        <v>#REF!</v>
      </c>
      <c r="M506" s="39" t="str">
        <f>IFERROR(VLOOKUP(B506,SAP!$A:$E,2,),"")</f>
        <v/>
      </c>
      <c r="N506" s="41" t="str">
        <f t="shared" si="4593"/>
        <v/>
      </c>
      <c r="O506" s="39" t="str">
        <f t="shared" si="4444"/>
        <v/>
      </c>
      <c r="P506" s="36" t="e">
        <f>IF(LEN('Описание предлагаемого товара'!#REF!)&gt;0,'Описание предлагаемого товара'!#REF!,"")</f>
        <v>#REF!</v>
      </c>
      <c r="Q50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06" s="37" t="e">
        <f>IF(LEN('Описание предлагаемого товара'!#REF!)&gt;0,'Описание предлагаемого товара'!#REF!,"")</f>
        <v>#REF!</v>
      </c>
      <c r="S506" s="37" t="e">
        <f>IF(LEN('Описание предлагаемого товара'!#REF!)&gt;0,'Описание предлагаемого товара'!#REF!,"")</f>
        <v>#REF!</v>
      </c>
      <c r="T50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06" s="23" t="str">
        <f>IFERROR(VLOOKUP(CI506*1,Обработ.выгрузка_реестра_РФ!$A:$G,6,),"")</f>
        <v/>
      </c>
      <c r="V506" s="61" t="e">
        <f>IF(LEN('Описание предлагаемого товара'!#REF!)&gt;0,'Описание предлагаемого товара'!#REF!,"")</f>
        <v>#REF!</v>
      </c>
      <c r="W506" s="62" t="e">
        <f>IF(LEN('Описание предлагаемого товара'!#REF!)&gt;0,'Описание предлагаемого товара'!#REF!,"")</f>
        <v>#REF!</v>
      </c>
      <c r="X506" s="91" t="e">
        <f t="shared" ref="X506:Y506" si="4864">IFERROR(REPLACE(W506,FIND(CHAR(10),W506,1),1," "),W506)</f>
        <v>#REF!</v>
      </c>
      <c r="Y506" s="91" t="e">
        <f t="shared" si="4864"/>
        <v>#REF!</v>
      </c>
      <c r="Z506" s="91" t="e">
        <f t="shared" si="4459"/>
        <v>#REF!</v>
      </c>
      <c r="AA506" s="91" t="e">
        <f t="shared" si="4460"/>
        <v>#REF!</v>
      </c>
      <c r="AB506" s="91" t="e">
        <f t="shared" si="4461"/>
        <v>#REF!</v>
      </c>
      <c r="AC506" s="91" t="e">
        <f t="shared" ref="AC506:AF506" si="4865">IFERROR(REPLACE(AB506,FIND("  ",AB506,1),2," "),AB506)</f>
        <v>#REF!</v>
      </c>
      <c r="AD506" s="91" t="e">
        <f t="shared" si="4865"/>
        <v>#REF!</v>
      </c>
      <c r="AE506" s="91" t="e">
        <f t="shared" si="4865"/>
        <v>#REF!</v>
      </c>
      <c r="AF506" s="91" t="e">
        <f t="shared" si="4865"/>
        <v>#REF!</v>
      </c>
      <c r="AG506" s="23" t="str">
        <f>IFERROR(VLOOKUP(CI506*1,Обработ.выгрузка_реестра_РФ!$A:$G,4,),"")</f>
        <v/>
      </c>
      <c r="AH506" s="91" t="str">
        <f t="shared" ref="AH506:AI506" si="4866">IFERROR(REPLACE(AG506,FIND("-",AG506,1),1,"*"),AG506)</f>
        <v/>
      </c>
      <c r="AI506" s="91" t="str">
        <f t="shared" si="4866"/>
        <v/>
      </c>
      <c r="AJ506" s="27" t="str">
        <f t="shared" si="4559"/>
        <v/>
      </c>
      <c r="AK506" s="63" t="e">
        <f>IF(LEN('Описание предлагаемого товара'!#REF!)&gt;0,'Описание предлагаемого товара'!#REF!,"")</f>
        <v>#REF!</v>
      </c>
      <c r="AL506" s="91" t="e">
        <f t="shared" ref="AL506:AM506" si="4867">IFERROR(REPLACE(AK506,FIND(CHAR(10),AK506,1),1,""),AK506)</f>
        <v>#REF!</v>
      </c>
      <c r="AM506" s="91" t="e">
        <f t="shared" si="4867"/>
        <v>#REF!</v>
      </c>
      <c r="AN506" s="91" t="e">
        <f t="shared" ref="AN506:AR506" si="4868">IFERROR(REPLACE(AM506,FIND(" ",AM506,1),1,""),AM506)</f>
        <v>#REF!</v>
      </c>
      <c r="AO506" s="91" t="e">
        <f t="shared" si="4868"/>
        <v>#REF!</v>
      </c>
      <c r="AP506" s="91" t="e">
        <f t="shared" si="4868"/>
        <v>#REF!</v>
      </c>
      <c r="AQ506" s="91" t="e">
        <f t="shared" si="4868"/>
        <v>#REF!</v>
      </c>
      <c r="AR506" s="91" t="e">
        <f t="shared" si="4868"/>
        <v>#REF!</v>
      </c>
      <c r="AS506" s="91" t="e">
        <f t="shared" si="4466"/>
        <v>#REF!</v>
      </c>
      <c r="AT506" s="91" t="e">
        <f t="shared" si="4467"/>
        <v>#REF!</v>
      </c>
      <c r="AU506" s="32" t="e">
        <f t="shared" si="4450"/>
        <v>#REF!</v>
      </c>
      <c r="AV506" s="93" t="e">
        <f>'Описание предлагаемого товара'!#REF!</f>
        <v>#REF!</v>
      </c>
      <c r="AW506" s="91" t="e">
        <f>MIN(SEARCH({0,1,2,3,4,5,6,7,8,9},AV506&amp; "0123456789"))</f>
        <v>#REF!</v>
      </c>
      <c r="AX506" s="91" t="str">
        <f t="shared" si="4468"/>
        <v/>
      </c>
      <c r="AY506" s="91" t="str">
        <f t="shared" si="4469"/>
        <v/>
      </c>
      <c r="AZ506" s="91" t="str">
        <f t="shared" si="4470"/>
        <v/>
      </c>
      <c r="BA506" s="91" t="str">
        <f t="shared" si="4471"/>
        <v/>
      </c>
      <c r="BB506" s="91" t="str">
        <f t="shared" si="4472"/>
        <v/>
      </c>
      <c r="BC506" s="91" t="str">
        <f t="shared" si="4473"/>
        <v/>
      </c>
      <c r="BD506" s="91" t="str">
        <f t="shared" si="4474"/>
        <v/>
      </c>
      <c r="BE506" s="91" t="str">
        <f t="shared" si="4475"/>
        <v/>
      </c>
      <c r="BF506" s="91" t="str">
        <f t="shared" si="4476"/>
        <v/>
      </c>
      <c r="BG506" s="91" t="str">
        <f t="shared" si="4477"/>
        <v/>
      </c>
      <c r="BH506" s="91" t="str">
        <f t="shared" si="4478"/>
        <v/>
      </c>
      <c r="BI506" s="91" t="str">
        <f t="shared" si="4479"/>
        <v/>
      </c>
      <c r="BJ506" s="91" t="str">
        <f t="shared" si="4480"/>
        <v/>
      </c>
      <c r="BK506" s="91" t="str">
        <f t="shared" si="4481"/>
        <v/>
      </c>
      <c r="BL506" s="91" t="str">
        <f t="shared" si="4482"/>
        <v/>
      </c>
      <c r="BM506" s="91" t="str">
        <f t="shared" si="4483"/>
        <v/>
      </c>
      <c r="BN506" s="91" t="str">
        <f t="shared" si="4484"/>
        <v/>
      </c>
      <c r="BO506" s="91" t="str">
        <f t="shared" si="4485"/>
        <v/>
      </c>
      <c r="BP506" s="91" t="str">
        <f t="shared" si="4486"/>
        <v/>
      </c>
      <c r="BQ506" s="91" t="str">
        <f t="shared" si="4487"/>
        <v/>
      </c>
      <c r="BR506" s="91" t="str">
        <f t="shared" si="4488"/>
        <v/>
      </c>
      <c r="BS506" s="91" t="str">
        <f t="shared" si="4489"/>
        <v/>
      </c>
      <c r="BT506" s="91" t="str">
        <f t="shared" si="4490"/>
        <v/>
      </c>
      <c r="BU506" s="91" t="str">
        <f t="shared" si="4491"/>
        <v/>
      </c>
      <c r="BV506" s="91" t="str">
        <f t="shared" si="4492"/>
        <v/>
      </c>
      <c r="BW506" s="91" t="str">
        <f t="shared" si="4493"/>
        <v/>
      </c>
      <c r="BX506" s="91" t="str">
        <f t="shared" si="4494"/>
        <v/>
      </c>
      <c r="BY506" s="91" t="str">
        <f t="shared" si="4495"/>
        <v/>
      </c>
      <c r="BZ506" s="91" t="str">
        <f t="shared" si="4496"/>
        <v/>
      </c>
      <c r="CA506" s="91" t="str">
        <f t="shared" si="4497"/>
        <v/>
      </c>
      <c r="CB506" s="91" t="str">
        <f t="shared" si="4498"/>
        <v/>
      </c>
      <c r="CC506" s="91" t="str">
        <f t="shared" si="4499"/>
        <v/>
      </c>
      <c r="CD506" s="91" t="str">
        <f t="shared" si="4500"/>
        <v/>
      </c>
      <c r="CE506" s="91" t="str">
        <f t="shared" si="4501"/>
        <v/>
      </c>
      <c r="CF506" s="91" t="str">
        <f t="shared" si="4502"/>
        <v/>
      </c>
      <c r="CG506" s="91" t="str">
        <f t="shared" si="4503"/>
        <v/>
      </c>
      <c r="CH506" s="91" t="str">
        <f t="shared" si="4504"/>
        <v/>
      </c>
      <c r="CI506" s="91" t="str">
        <f t="shared" si="4505"/>
        <v>нет</v>
      </c>
      <c r="CJ506" s="63" t="e">
        <f>IF(LEN('Описание предлагаемого товара'!#REF!)&gt;0,'Описание предлагаемого товара'!#REF!,"")</f>
        <v>#REF!</v>
      </c>
      <c r="CK506" s="91" t="e">
        <f t="shared" ref="CK506:CL506" si="4869">IFERROR(REPLACE(CJ506,FIND(CHAR(10),CJ506,1),1,""),CJ506)</f>
        <v>#REF!</v>
      </c>
      <c r="CL506" s="91" t="e">
        <f t="shared" si="4869"/>
        <v>#REF!</v>
      </c>
      <c r="CM506" s="91" t="e">
        <f t="shared" si="4507"/>
        <v>#REF!</v>
      </c>
      <c r="CN506" s="91" t="e">
        <f t="shared" si="4508"/>
        <v>#REF!</v>
      </c>
      <c r="CO506" s="91" t="e">
        <f t="shared" si="4509"/>
        <v>#REF!</v>
      </c>
      <c r="CP506" s="90" t="e">
        <f>IF(AU506="Не указан реестровый номер (мера нац.режима Запрет)","",IF(CI506="нет","",IF(CU506="да","исключение(не смотрим баллы)",IFERROR(IF(CI506*1&gt;0,IFERROR(IF(VLOOKUP(CI506*1,Обработ.выгрузка_реестра_РФ!$A:$G,7,)=0,"Баллы не установлены",VLOOKUP(CI506*1,Обработ.выгрузка_реестра_РФ!$A:$G,7,)),IF(LEN(CI506)&gt;14,"","нет номера в реестре РФ")),""),IF(LEN(CI506)=0,"","Некорректный реестровый номер")))))</f>
        <v>#REF!</v>
      </c>
      <c r="CQ506" s="33" t="e">
        <f>IF(LEN(C506)&gt;0,IFERROR(IF(LEN(H506)&gt;0,IF(LEN(VLOOKUP(H506,'исключения(не_смотрим_баллы)'!$A:$C,1,))&gt;0,"да","нет"),"не введен ОКПД2"),"нет"),"")</f>
        <v>#REF!</v>
      </c>
      <c r="CR506" s="33" t="e">
        <f ca="1">IF(CQ506="да",IF(TODAY()&lt;VLOOKUP(H506,'исключения(не_смотрим_баллы)'!$A:$C,3,),"да","нет"),"")</f>
        <v>#REF!</v>
      </c>
      <c r="CS506" s="33" t="str">
        <f>IFERROR(IF(CQ506="да",IF(VLOOKUP(CI506*1,Обработ.выгрузка_реестра_РФ!$A:$G,2,)&lt;VLOOKUP(H506,'исключения(не_смотрим_баллы)'!$A:$C,2,),"да","нет"),""),"")</f>
        <v/>
      </c>
      <c r="CT506" s="24"/>
      <c r="CU506" s="33" t="e">
        <f t="shared" si="4521"/>
        <v>#REF!</v>
      </c>
      <c r="CV506" s="91" t="e">
        <f t="shared" si="4522"/>
        <v>#REF!</v>
      </c>
      <c r="CW506" s="27" t="e">
        <f t="shared" si="4523"/>
        <v>#REF!</v>
      </c>
      <c r="CX506" s="26" t="e">
        <f t="shared" si="4452"/>
        <v>#REF!</v>
      </c>
      <c r="CY506" s="64" t="e">
        <f>IF(LEN('Описание предлагаемого товара'!#REF!)&gt;0,'Описание предлагаемого товара'!#REF!,"")</f>
        <v>#REF!</v>
      </c>
      <c r="CZ506" s="95" t="e">
        <f t="shared" si="4510"/>
        <v>#REF!</v>
      </c>
      <c r="DA506" s="95" t="e">
        <f t="shared" ref="DA506" si="4870">IFERROR(REPLACE(CZ506,FIND(" ",CZ506,1),1,""),CZ506)</f>
        <v>#REF!</v>
      </c>
      <c r="DB506" s="95" t="e">
        <f t="shared" si="4454"/>
        <v>#REF!</v>
      </c>
      <c r="DC506" s="95" t="e">
        <f t="shared" ref="DC506:DD506" si="4871">IFERROR(REPLACE(DB506,FIND("г.",DB506,1),2,""),DB506)</f>
        <v>#REF!</v>
      </c>
      <c r="DD506" s="95" t="e">
        <f t="shared" si="4871"/>
        <v>#REF!</v>
      </c>
      <c r="DE506" s="95" t="e">
        <f t="shared" ref="DE506:DF506" si="4872">IFERROR(REPLACE(DD506,FIND("г",DD506,1),1,""),DD506)</f>
        <v>#REF!</v>
      </c>
      <c r="DF506" s="95" t="e">
        <f t="shared" si="4872"/>
        <v>#REF!</v>
      </c>
      <c r="DG506" s="95" t="e">
        <f t="shared" si="4527"/>
        <v>#REF!</v>
      </c>
      <c r="DH506" s="25" t="str">
        <f>IFERROR(VLOOKUP(CI506*1,Обработ.выгрузка_реестра_РФ!$A:$G,5,),"")</f>
        <v/>
      </c>
      <c r="DI506" s="27" t="str">
        <f t="shared" si="4537"/>
        <v/>
      </c>
      <c r="DJ506" s="27" t="str">
        <f t="shared" ca="1" si="4514"/>
        <v/>
      </c>
      <c r="DK506" s="63" t="e">
        <f>IF(LEN('Описание предлагаемого товара'!#REF!)&gt;0,'Описание предлагаемого товара'!#REF!,"")</f>
        <v>#REF!</v>
      </c>
      <c r="DL506" s="63" t="e">
        <f>IF(LEN('Описание предлагаемого товара'!#REF!)&gt;0,'Описание предлагаемого товара'!#REF!,"")</f>
        <v>#REF!</v>
      </c>
      <c r="DM506" s="32"/>
    </row>
    <row r="507" spans="1:117" ht="48.75" customHeight="1" x14ac:dyDescent="0.25">
      <c r="A507" s="61" t="e">
        <f>IF(LEN('Описание предлагаемого товара'!#REF!)&gt;0,'Описание предлагаемого товара'!#REF!,"")</f>
        <v>#REF!</v>
      </c>
      <c r="B507" s="65" t="e">
        <f>IF(LEN('Описание предлагаемого товара'!#REF!)&gt;0,'Описание предлагаемого товара'!#REF!,"")</f>
        <v>#REF!</v>
      </c>
      <c r="C507" s="61" t="e">
        <f>IF(LEN('Описание предлагаемого товара'!#REF!)&gt;0,'Описание предлагаемого товара'!#REF!,"")</f>
        <v>#REF!</v>
      </c>
      <c r="D507" s="61" t="e">
        <f>IF(LEN('Описание предлагаемого товара'!#REF!)&gt;0,'Описание предлагаемого товара'!#REF!,"")</f>
        <v>#REF!</v>
      </c>
      <c r="E507" s="61" t="e">
        <f>IF(LEN('Описание предлагаемого товара'!#REF!)&gt;0,'Описание предлагаемого товара'!#REF!,"")</f>
        <v>#REF!</v>
      </c>
      <c r="F507" s="61" t="e">
        <f>IF(LEN('Описание предлагаемого товара'!#REF!)&gt;0,'Описание предлагаемого товара'!#REF!,"")</f>
        <v>#REF!</v>
      </c>
      <c r="G507" s="61" t="e">
        <f>IF(LEN('Описание предлагаемого товара'!#REF!)&gt;0,'Описание предлагаемого товара'!#REF!,"")</f>
        <v>#REF!</v>
      </c>
      <c r="H507" s="61" t="e">
        <f>IF(LEN('Описание предлагаемого товара'!#REF!)&gt;0,'Описание предлагаемого товара'!#REF!,"")</f>
        <v>#REF!</v>
      </c>
      <c r="I507" s="61" t="e">
        <f>IF(LEN('Описание предлагаемого товара'!#REF!)&gt;0,'Описание предлагаемого товара'!#REF!,"")</f>
        <v>#REF!</v>
      </c>
      <c r="J507" s="38" t="str">
        <f>IFERROR(VLOOKUP(B507,SAP!$A:$E,5,),"")</f>
        <v/>
      </c>
      <c r="K507" s="40" t="str">
        <f t="shared" si="4457"/>
        <v/>
      </c>
      <c r="L507" s="61" t="e">
        <f>IF(LEN('Описание предлагаемого товара'!#REF!)&gt;0,IFERROR('Описание предлагаемого товара'!#REF!*1,""),"")</f>
        <v>#REF!</v>
      </c>
      <c r="M507" s="39" t="str">
        <f>IFERROR(VLOOKUP(B507,SAP!$A:$E,2,),"")</f>
        <v/>
      </c>
      <c r="N507" s="41" t="str">
        <f t="shared" si="4593"/>
        <v/>
      </c>
      <c r="O507" s="39" t="str">
        <f t="shared" si="4444"/>
        <v/>
      </c>
      <c r="P507" s="36" t="e">
        <f>IF(LEN('Описание предлагаемого товара'!#REF!)&gt;0,'Описание предлагаемого товара'!#REF!,"")</f>
        <v>#REF!</v>
      </c>
      <c r="Q50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07" s="37" t="e">
        <f>IF(LEN('Описание предлагаемого товара'!#REF!)&gt;0,'Описание предлагаемого товара'!#REF!,"")</f>
        <v>#REF!</v>
      </c>
      <c r="S507" s="37" t="e">
        <f>IF(LEN('Описание предлагаемого товара'!#REF!)&gt;0,'Описание предлагаемого товара'!#REF!,"")</f>
        <v>#REF!</v>
      </c>
      <c r="T50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07" s="23" t="str">
        <f>IFERROR(VLOOKUP(CI507*1,Обработ.выгрузка_реестра_РФ!$A:$G,6,),"")</f>
        <v/>
      </c>
      <c r="V507" s="61" t="e">
        <f>IF(LEN('Описание предлагаемого товара'!#REF!)&gt;0,'Описание предлагаемого товара'!#REF!,"")</f>
        <v>#REF!</v>
      </c>
      <c r="W507" s="62" t="e">
        <f>IF(LEN('Описание предлагаемого товара'!#REF!)&gt;0,'Описание предлагаемого товара'!#REF!,"")</f>
        <v>#REF!</v>
      </c>
      <c r="X507" s="91" t="e">
        <f t="shared" ref="X507:Y507" si="4873">IFERROR(REPLACE(W507,FIND(CHAR(10),W507,1),1," "),W507)</f>
        <v>#REF!</v>
      </c>
      <c r="Y507" s="91" t="e">
        <f t="shared" si="4873"/>
        <v>#REF!</v>
      </c>
      <c r="Z507" s="91" t="e">
        <f t="shared" si="4459"/>
        <v>#REF!</v>
      </c>
      <c r="AA507" s="91" t="e">
        <f t="shared" si="4460"/>
        <v>#REF!</v>
      </c>
      <c r="AB507" s="91" t="e">
        <f t="shared" si="4461"/>
        <v>#REF!</v>
      </c>
      <c r="AC507" s="91" t="e">
        <f t="shared" ref="AC507:AF507" si="4874">IFERROR(REPLACE(AB507,FIND("  ",AB507,1),2," "),AB507)</f>
        <v>#REF!</v>
      </c>
      <c r="AD507" s="91" t="e">
        <f t="shared" si="4874"/>
        <v>#REF!</v>
      </c>
      <c r="AE507" s="91" t="e">
        <f t="shared" si="4874"/>
        <v>#REF!</v>
      </c>
      <c r="AF507" s="91" t="e">
        <f t="shared" si="4874"/>
        <v>#REF!</v>
      </c>
      <c r="AG507" s="23" t="str">
        <f>IFERROR(VLOOKUP(CI507*1,Обработ.выгрузка_реестра_РФ!$A:$G,4,),"")</f>
        <v/>
      </c>
      <c r="AH507" s="91" t="str">
        <f t="shared" ref="AH507:AI507" si="4875">IFERROR(REPLACE(AG507,FIND("-",AG507,1),1,"*"),AG507)</f>
        <v/>
      </c>
      <c r="AI507" s="91" t="str">
        <f t="shared" si="4875"/>
        <v/>
      </c>
      <c r="AJ507" s="27" t="str">
        <f t="shared" si="4559"/>
        <v/>
      </c>
      <c r="AK507" s="63" t="e">
        <f>IF(LEN('Описание предлагаемого товара'!#REF!)&gt;0,'Описание предлагаемого товара'!#REF!,"")</f>
        <v>#REF!</v>
      </c>
      <c r="AL507" s="91" t="e">
        <f t="shared" ref="AL507:AM507" si="4876">IFERROR(REPLACE(AK507,FIND(CHAR(10),AK507,1),1,""),AK507)</f>
        <v>#REF!</v>
      </c>
      <c r="AM507" s="91" t="e">
        <f t="shared" si="4876"/>
        <v>#REF!</v>
      </c>
      <c r="AN507" s="91" t="e">
        <f t="shared" ref="AN507:AR507" si="4877">IFERROR(REPLACE(AM507,FIND(" ",AM507,1),1,""),AM507)</f>
        <v>#REF!</v>
      </c>
      <c r="AO507" s="91" t="e">
        <f t="shared" si="4877"/>
        <v>#REF!</v>
      </c>
      <c r="AP507" s="91" t="e">
        <f t="shared" si="4877"/>
        <v>#REF!</v>
      </c>
      <c r="AQ507" s="91" t="e">
        <f t="shared" si="4877"/>
        <v>#REF!</v>
      </c>
      <c r="AR507" s="91" t="e">
        <f t="shared" si="4877"/>
        <v>#REF!</v>
      </c>
      <c r="AS507" s="91" t="e">
        <f t="shared" si="4466"/>
        <v>#REF!</v>
      </c>
      <c r="AT507" s="91" t="e">
        <f t="shared" si="4467"/>
        <v>#REF!</v>
      </c>
      <c r="AU507" s="32" t="e">
        <f t="shared" si="4450"/>
        <v>#REF!</v>
      </c>
      <c r="AV507" s="93" t="e">
        <f>'Описание предлагаемого товара'!#REF!</f>
        <v>#REF!</v>
      </c>
      <c r="AW507" s="91" t="e">
        <f>MIN(SEARCH({0,1,2,3,4,5,6,7,8,9},AV507&amp; "0123456789"))</f>
        <v>#REF!</v>
      </c>
      <c r="AX507" s="91" t="str">
        <f t="shared" si="4468"/>
        <v/>
      </c>
      <c r="AY507" s="91" t="str">
        <f t="shared" si="4469"/>
        <v/>
      </c>
      <c r="AZ507" s="91" t="str">
        <f t="shared" si="4470"/>
        <v/>
      </c>
      <c r="BA507" s="91" t="str">
        <f t="shared" si="4471"/>
        <v/>
      </c>
      <c r="BB507" s="91" t="str">
        <f t="shared" si="4472"/>
        <v/>
      </c>
      <c r="BC507" s="91" t="str">
        <f t="shared" si="4473"/>
        <v/>
      </c>
      <c r="BD507" s="91" t="str">
        <f t="shared" si="4474"/>
        <v/>
      </c>
      <c r="BE507" s="91" t="str">
        <f t="shared" si="4475"/>
        <v/>
      </c>
      <c r="BF507" s="91" t="str">
        <f t="shared" si="4476"/>
        <v/>
      </c>
      <c r="BG507" s="91" t="str">
        <f t="shared" si="4477"/>
        <v/>
      </c>
      <c r="BH507" s="91" t="str">
        <f t="shared" si="4478"/>
        <v/>
      </c>
      <c r="BI507" s="91" t="str">
        <f t="shared" si="4479"/>
        <v/>
      </c>
      <c r="BJ507" s="91" t="str">
        <f t="shared" si="4480"/>
        <v/>
      </c>
      <c r="BK507" s="91" t="str">
        <f t="shared" si="4481"/>
        <v/>
      </c>
      <c r="BL507" s="91" t="str">
        <f t="shared" si="4482"/>
        <v/>
      </c>
      <c r="BM507" s="91" t="str">
        <f t="shared" si="4483"/>
        <v/>
      </c>
      <c r="BN507" s="91" t="str">
        <f t="shared" si="4484"/>
        <v/>
      </c>
      <c r="BO507" s="91" t="str">
        <f t="shared" si="4485"/>
        <v/>
      </c>
      <c r="BP507" s="91" t="str">
        <f t="shared" si="4486"/>
        <v/>
      </c>
      <c r="BQ507" s="91" t="str">
        <f t="shared" si="4487"/>
        <v/>
      </c>
      <c r="BR507" s="91" t="str">
        <f t="shared" si="4488"/>
        <v/>
      </c>
      <c r="BS507" s="91" t="str">
        <f t="shared" si="4489"/>
        <v/>
      </c>
      <c r="BT507" s="91" t="str">
        <f t="shared" si="4490"/>
        <v/>
      </c>
      <c r="BU507" s="91" t="str">
        <f t="shared" si="4491"/>
        <v/>
      </c>
      <c r="BV507" s="91" t="str">
        <f t="shared" si="4492"/>
        <v/>
      </c>
      <c r="BW507" s="91" t="str">
        <f t="shared" si="4493"/>
        <v/>
      </c>
      <c r="BX507" s="91" t="str">
        <f t="shared" si="4494"/>
        <v/>
      </c>
      <c r="BY507" s="91" t="str">
        <f t="shared" si="4495"/>
        <v/>
      </c>
      <c r="BZ507" s="91" t="str">
        <f t="shared" si="4496"/>
        <v/>
      </c>
      <c r="CA507" s="91" t="str">
        <f t="shared" si="4497"/>
        <v/>
      </c>
      <c r="CB507" s="91" t="str">
        <f t="shared" si="4498"/>
        <v/>
      </c>
      <c r="CC507" s="91" t="str">
        <f t="shared" si="4499"/>
        <v/>
      </c>
      <c r="CD507" s="91" t="str">
        <f t="shared" si="4500"/>
        <v/>
      </c>
      <c r="CE507" s="91" t="str">
        <f t="shared" si="4501"/>
        <v/>
      </c>
      <c r="CF507" s="91" t="str">
        <f t="shared" si="4502"/>
        <v/>
      </c>
      <c r="CG507" s="91" t="str">
        <f t="shared" si="4503"/>
        <v/>
      </c>
      <c r="CH507" s="91" t="str">
        <f t="shared" si="4504"/>
        <v/>
      </c>
      <c r="CI507" s="91" t="str">
        <f t="shared" si="4505"/>
        <v>нет</v>
      </c>
      <c r="CJ507" s="63" t="e">
        <f>IF(LEN('Описание предлагаемого товара'!#REF!)&gt;0,'Описание предлагаемого товара'!#REF!,"")</f>
        <v>#REF!</v>
      </c>
      <c r="CK507" s="91" t="e">
        <f t="shared" ref="CK507:CL507" si="4878">IFERROR(REPLACE(CJ507,FIND(CHAR(10),CJ507,1),1,""),CJ507)</f>
        <v>#REF!</v>
      </c>
      <c r="CL507" s="91" t="e">
        <f t="shared" si="4878"/>
        <v>#REF!</v>
      </c>
      <c r="CM507" s="91" t="e">
        <f t="shared" si="4507"/>
        <v>#REF!</v>
      </c>
      <c r="CN507" s="91" t="e">
        <f t="shared" si="4508"/>
        <v>#REF!</v>
      </c>
      <c r="CO507" s="91" t="e">
        <f t="shared" si="4509"/>
        <v>#REF!</v>
      </c>
      <c r="CP507" s="90" t="e">
        <f>IF(AU507="Не указан реестровый номер (мера нац.режима Запрет)","",IF(CI507="нет","",IF(CU507="да","исключение(не смотрим баллы)",IFERROR(IF(CI507*1&gt;0,IFERROR(IF(VLOOKUP(CI507*1,Обработ.выгрузка_реестра_РФ!$A:$G,7,)=0,"Баллы не установлены",VLOOKUP(CI507*1,Обработ.выгрузка_реестра_РФ!$A:$G,7,)),IF(LEN(CI507)&gt;14,"","нет номера в реестре РФ")),""),IF(LEN(CI507)=0,"","Некорректный реестровый номер")))))</f>
        <v>#REF!</v>
      </c>
      <c r="CQ507" s="33" t="e">
        <f>IF(LEN(C507)&gt;0,IFERROR(IF(LEN(H507)&gt;0,IF(LEN(VLOOKUP(H507,'исключения(не_смотрим_баллы)'!$A:$C,1,))&gt;0,"да","нет"),"не введен ОКПД2"),"нет"),"")</f>
        <v>#REF!</v>
      </c>
      <c r="CR507" s="33" t="e">
        <f ca="1">IF(CQ507="да",IF(TODAY()&lt;VLOOKUP(H507,'исключения(не_смотрим_баллы)'!$A:$C,3,),"да","нет"),"")</f>
        <v>#REF!</v>
      </c>
      <c r="CS507" s="33" t="str">
        <f>IFERROR(IF(CQ507="да",IF(VLOOKUP(CI507*1,Обработ.выгрузка_реестра_РФ!$A:$G,2,)&lt;VLOOKUP(H507,'исключения(не_смотрим_баллы)'!$A:$C,2,),"да","нет"),""),"")</f>
        <v/>
      </c>
      <c r="CT507" s="24"/>
      <c r="CU507" s="33" t="e">
        <f t="shared" si="4521"/>
        <v>#REF!</v>
      </c>
      <c r="CV507" s="91" t="e">
        <f t="shared" si="4522"/>
        <v>#REF!</v>
      </c>
      <c r="CW507" s="27" t="e">
        <f t="shared" si="4523"/>
        <v>#REF!</v>
      </c>
      <c r="CX507" s="26" t="e">
        <f t="shared" si="4452"/>
        <v>#REF!</v>
      </c>
      <c r="CY507" s="64" t="e">
        <f>IF(LEN('Описание предлагаемого товара'!#REF!)&gt;0,'Описание предлагаемого товара'!#REF!,"")</f>
        <v>#REF!</v>
      </c>
      <c r="CZ507" s="95" t="e">
        <f t="shared" si="4510"/>
        <v>#REF!</v>
      </c>
      <c r="DA507" s="95" t="e">
        <f t="shared" ref="DA507" si="4879">IFERROR(REPLACE(CZ507,FIND(" ",CZ507,1),1,""),CZ507)</f>
        <v>#REF!</v>
      </c>
      <c r="DB507" s="95" t="e">
        <f t="shared" si="4454"/>
        <v>#REF!</v>
      </c>
      <c r="DC507" s="95" t="e">
        <f t="shared" ref="DC507:DD507" si="4880">IFERROR(REPLACE(DB507,FIND("г.",DB507,1),2,""),DB507)</f>
        <v>#REF!</v>
      </c>
      <c r="DD507" s="95" t="e">
        <f t="shared" si="4880"/>
        <v>#REF!</v>
      </c>
      <c r="DE507" s="95" t="e">
        <f t="shared" ref="DE507:DF507" si="4881">IFERROR(REPLACE(DD507,FIND("г",DD507,1),1,""),DD507)</f>
        <v>#REF!</v>
      </c>
      <c r="DF507" s="95" t="e">
        <f t="shared" si="4881"/>
        <v>#REF!</v>
      </c>
      <c r="DG507" s="95" t="e">
        <f t="shared" si="4527"/>
        <v>#REF!</v>
      </c>
      <c r="DH507" s="25" t="str">
        <f>IFERROR(VLOOKUP(CI507*1,Обработ.выгрузка_реестра_РФ!$A:$G,5,),"")</f>
        <v/>
      </c>
      <c r="DI507" s="27" t="str">
        <f t="shared" si="4537"/>
        <v/>
      </c>
      <c r="DJ507" s="27" t="str">
        <f t="shared" ca="1" si="4514"/>
        <v/>
      </c>
      <c r="DK507" s="63" t="e">
        <f>IF(LEN('Описание предлагаемого товара'!#REF!)&gt;0,'Описание предлагаемого товара'!#REF!,"")</f>
        <v>#REF!</v>
      </c>
      <c r="DL507" s="63" t="e">
        <f>IF(LEN('Описание предлагаемого товара'!#REF!)&gt;0,'Описание предлагаемого товара'!#REF!,"")</f>
        <v>#REF!</v>
      </c>
      <c r="DM507" s="32"/>
    </row>
    <row r="508" spans="1:117" ht="48.75" customHeight="1" x14ac:dyDescent="0.25">
      <c r="A508" s="61" t="e">
        <f>IF(LEN('Описание предлагаемого товара'!#REF!)&gt;0,'Описание предлагаемого товара'!#REF!,"")</f>
        <v>#REF!</v>
      </c>
      <c r="B508" s="65" t="e">
        <f>IF(LEN('Описание предлагаемого товара'!#REF!)&gt;0,'Описание предлагаемого товара'!#REF!,"")</f>
        <v>#REF!</v>
      </c>
      <c r="C508" s="61" t="e">
        <f>IF(LEN('Описание предлагаемого товара'!#REF!)&gt;0,'Описание предлагаемого товара'!#REF!,"")</f>
        <v>#REF!</v>
      </c>
      <c r="D508" s="61" t="e">
        <f>IF(LEN('Описание предлагаемого товара'!#REF!)&gt;0,'Описание предлагаемого товара'!#REF!,"")</f>
        <v>#REF!</v>
      </c>
      <c r="E508" s="61" t="e">
        <f>IF(LEN('Описание предлагаемого товара'!#REF!)&gt;0,'Описание предлагаемого товара'!#REF!,"")</f>
        <v>#REF!</v>
      </c>
      <c r="F508" s="61" t="e">
        <f>IF(LEN('Описание предлагаемого товара'!#REF!)&gt;0,'Описание предлагаемого товара'!#REF!,"")</f>
        <v>#REF!</v>
      </c>
      <c r="G508" s="61" t="e">
        <f>IF(LEN('Описание предлагаемого товара'!#REF!)&gt;0,'Описание предлагаемого товара'!#REF!,"")</f>
        <v>#REF!</v>
      </c>
      <c r="H508" s="61" t="e">
        <f>IF(LEN('Описание предлагаемого товара'!#REF!)&gt;0,'Описание предлагаемого товара'!#REF!,"")</f>
        <v>#REF!</v>
      </c>
      <c r="I508" s="61" t="e">
        <f>IF(LEN('Описание предлагаемого товара'!#REF!)&gt;0,'Описание предлагаемого товара'!#REF!,"")</f>
        <v>#REF!</v>
      </c>
      <c r="J508" s="38" t="str">
        <f>IFERROR(VLOOKUP(B508,SAP!$A:$E,5,),"")</f>
        <v/>
      </c>
      <c r="K508" s="40" t="str">
        <f t="shared" si="4457"/>
        <v/>
      </c>
      <c r="L508" s="61" t="e">
        <f>IF(LEN('Описание предлагаемого товара'!#REF!)&gt;0,IFERROR('Описание предлагаемого товара'!#REF!*1,""),"")</f>
        <v>#REF!</v>
      </c>
      <c r="M508" s="39" t="str">
        <f>IFERROR(VLOOKUP(B508,SAP!$A:$E,2,),"")</f>
        <v/>
      </c>
      <c r="N508" s="41" t="str">
        <f t="shared" si="4593"/>
        <v/>
      </c>
      <c r="O508" s="39" t="str">
        <f t="shared" si="4444"/>
        <v/>
      </c>
      <c r="P508" s="36" t="e">
        <f>IF(LEN('Описание предлагаемого товара'!#REF!)&gt;0,'Описание предлагаемого товара'!#REF!,"")</f>
        <v>#REF!</v>
      </c>
      <c r="Q50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08" s="37" t="e">
        <f>IF(LEN('Описание предлагаемого товара'!#REF!)&gt;0,'Описание предлагаемого товара'!#REF!,"")</f>
        <v>#REF!</v>
      </c>
      <c r="S508" s="37" t="e">
        <f>IF(LEN('Описание предлагаемого товара'!#REF!)&gt;0,'Описание предлагаемого товара'!#REF!,"")</f>
        <v>#REF!</v>
      </c>
      <c r="T50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08" s="23" t="str">
        <f>IFERROR(VLOOKUP(CI508*1,Обработ.выгрузка_реестра_РФ!$A:$G,6,),"")</f>
        <v/>
      </c>
      <c r="V508" s="61" t="e">
        <f>IF(LEN('Описание предлагаемого товара'!#REF!)&gt;0,'Описание предлагаемого товара'!#REF!,"")</f>
        <v>#REF!</v>
      </c>
      <c r="W508" s="62" t="e">
        <f>IF(LEN('Описание предлагаемого товара'!#REF!)&gt;0,'Описание предлагаемого товара'!#REF!,"")</f>
        <v>#REF!</v>
      </c>
      <c r="X508" s="91" t="e">
        <f t="shared" ref="X508:Y508" si="4882">IFERROR(REPLACE(W508,FIND(CHAR(10),W508,1),1," "),W508)</f>
        <v>#REF!</v>
      </c>
      <c r="Y508" s="91" t="e">
        <f t="shared" si="4882"/>
        <v>#REF!</v>
      </c>
      <c r="Z508" s="91" t="e">
        <f t="shared" si="4459"/>
        <v>#REF!</v>
      </c>
      <c r="AA508" s="91" t="e">
        <f t="shared" si="4460"/>
        <v>#REF!</v>
      </c>
      <c r="AB508" s="91" t="e">
        <f t="shared" si="4461"/>
        <v>#REF!</v>
      </c>
      <c r="AC508" s="91" t="e">
        <f t="shared" ref="AC508:AF508" si="4883">IFERROR(REPLACE(AB508,FIND("  ",AB508,1),2," "),AB508)</f>
        <v>#REF!</v>
      </c>
      <c r="AD508" s="91" t="e">
        <f t="shared" si="4883"/>
        <v>#REF!</v>
      </c>
      <c r="AE508" s="91" t="e">
        <f t="shared" si="4883"/>
        <v>#REF!</v>
      </c>
      <c r="AF508" s="91" t="e">
        <f t="shared" si="4883"/>
        <v>#REF!</v>
      </c>
      <c r="AG508" s="23" t="str">
        <f>IFERROR(VLOOKUP(CI508*1,Обработ.выгрузка_реестра_РФ!$A:$G,4,),"")</f>
        <v/>
      </c>
      <c r="AH508" s="91" t="str">
        <f t="shared" ref="AH508:AI508" si="4884">IFERROR(REPLACE(AG508,FIND("-",AG508,1),1,"*"),AG508)</f>
        <v/>
      </c>
      <c r="AI508" s="91" t="str">
        <f t="shared" si="4884"/>
        <v/>
      </c>
      <c r="AJ508" s="27" t="str">
        <f t="shared" si="4559"/>
        <v/>
      </c>
      <c r="AK508" s="63" t="e">
        <f>IF(LEN('Описание предлагаемого товара'!#REF!)&gt;0,'Описание предлагаемого товара'!#REF!,"")</f>
        <v>#REF!</v>
      </c>
      <c r="AL508" s="91" t="e">
        <f t="shared" ref="AL508:AM508" si="4885">IFERROR(REPLACE(AK508,FIND(CHAR(10),AK508,1),1,""),AK508)</f>
        <v>#REF!</v>
      </c>
      <c r="AM508" s="91" t="e">
        <f t="shared" si="4885"/>
        <v>#REF!</v>
      </c>
      <c r="AN508" s="91" t="e">
        <f t="shared" ref="AN508:AR508" si="4886">IFERROR(REPLACE(AM508,FIND(" ",AM508,1),1,""),AM508)</f>
        <v>#REF!</v>
      </c>
      <c r="AO508" s="91" t="e">
        <f t="shared" si="4886"/>
        <v>#REF!</v>
      </c>
      <c r="AP508" s="91" t="e">
        <f t="shared" si="4886"/>
        <v>#REF!</v>
      </c>
      <c r="AQ508" s="91" t="e">
        <f t="shared" si="4886"/>
        <v>#REF!</v>
      </c>
      <c r="AR508" s="91" t="e">
        <f t="shared" si="4886"/>
        <v>#REF!</v>
      </c>
      <c r="AS508" s="91" t="e">
        <f t="shared" si="4466"/>
        <v>#REF!</v>
      </c>
      <c r="AT508" s="91" t="e">
        <f t="shared" si="4467"/>
        <v>#REF!</v>
      </c>
      <c r="AU508" s="32" t="e">
        <f t="shared" si="4450"/>
        <v>#REF!</v>
      </c>
      <c r="AV508" s="93" t="e">
        <f>'Описание предлагаемого товара'!#REF!</f>
        <v>#REF!</v>
      </c>
      <c r="AW508" s="91" t="e">
        <f>MIN(SEARCH({0,1,2,3,4,5,6,7,8,9},AV508&amp; "0123456789"))</f>
        <v>#REF!</v>
      </c>
      <c r="AX508" s="91" t="str">
        <f t="shared" si="4468"/>
        <v/>
      </c>
      <c r="AY508" s="91" t="str">
        <f t="shared" si="4469"/>
        <v/>
      </c>
      <c r="AZ508" s="91" t="str">
        <f t="shared" si="4470"/>
        <v/>
      </c>
      <c r="BA508" s="91" t="str">
        <f t="shared" si="4471"/>
        <v/>
      </c>
      <c r="BB508" s="91" t="str">
        <f t="shared" si="4472"/>
        <v/>
      </c>
      <c r="BC508" s="91" t="str">
        <f t="shared" si="4473"/>
        <v/>
      </c>
      <c r="BD508" s="91" t="str">
        <f t="shared" si="4474"/>
        <v/>
      </c>
      <c r="BE508" s="91" t="str">
        <f t="shared" si="4475"/>
        <v/>
      </c>
      <c r="BF508" s="91" t="str">
        <f t="shared" si="4476"/>
        <v/>
      </c>
      <c r="BG508" s="91" t="str">
        <f t="shared" si="4477"/>
        <v/>
      </c>
      <c r="BH508" s="91" t="str">
        <f t="shared" si="4478"/>
        <v/>
      </c>
      <c r="BI508" s="91" t="str">
        <f t="shared" si="4479"/>
        <v/>
      </c>
      <c r="BJ508" s="91" t="str">
        <f t="shared" si="4480"/>
        <v/>
      </c>
      <c r="BK508" s="91" t="str">
        <f t="shared" si="4481"/>
        <v/>
      </c>
      <c r="BL508" s="91" t="str">
        <f t="shared" si="4482"/>
        <v/>
      </c>
      <c r="BM508" s="91" t="str">
        <f t="shared" si="4483"/>
        <v/>
      </c>
      <c r="BN508" s="91" t="str">
        <f t="shared" si="4484"/>
        <v/>
      </c>
      <c r="BO508" s="91" t="str">
        <f t="shared" si="4485"/>
        <v/>
      </c>
      <c r="BP508" s="91" t="str">
        <f t="shared" si="4486"/>
        <v/>
      </c>
      <c r="BQ508" s="91" t="str">
        <f t="shared" si="4487"/>
        <v/>
      </c>
      <c r="BR508" s="91" t="str">
        <f t="shared" si="4488"/>
        <v/>
      </c>
      <c r="BS508" s="91" t="str">
        <f t="shared" si="4489"/>
        <v/>
      </c>
      <c r="BT508" s="91" t="str">
        <f t="shared" si="4490"/>
        <v/>
      </c>
      <c r="BU508" s="91" t="str">
        <f t="shared" si="4491"/>
        <v/>
      </c>
      <c r="BV508" s="91" t="str">
        <f t="shared" si="4492"/>
        <v/>
      </c>
      <c r="BW508" s="91" t="str">
        <f t="shared" si="4493"/>
        <v/>
      </c>
      <c r="BX508" s="91" t="str">
        <f t="shared" si="4494"/>
        <v/>
      </c>
      <c r="BY508" s="91" t="str">
        <f t="shared" si="4495"/>
        <v/>
      </c>
      <c r="BZ508" s="91" t="str">
        <f t="shared" si="4496"/>
        <v/>
      </c>
      <c r="CA508" s="91" t="str">
        <f t="shared" si="4497"/>
        <v/>
      </c>
      <c r="CB508" s="91" t="str">
        <f t="shared" si="4498"/>
        <v/>
      </c>
      <c r="CC508" s="91" t="str">
        <f t="shared" si="4499"/>
        <v/>
      </c>
      <c r="CD508" s="91" t="str">
        <f t="shared" si="4500"/>
        <v/>
      </c>
      <c r="CE508" s="91" t="str">
        <f t="shared" si="4501"/>
        <v/>
      </c>
      <c r="CF508" s="91" t="str">
        <f t="shared" si="4502"/>
        <v/>
      </c>
      <c r="CG508" s="91" t="str">
        <f t="shared" si="4503"/>
        <v/>
      </c>
      <c r="CH508" s="91" t="str">
        <f t="shared" si="4504"/>
        <v/>
      </c>
      <c r="CI508" s="91" t="str">
        <f t="shared" si="4505"/>
        <v>нет</v>
      </c>
      <c r="CJ508" s="63" t="e">
        <f>IF(LEN('Описание предлагаемого товара'!#REF!)&gt;0,'Описание предлагаемого товара'!#REF!,"")</f>
        <v>#REF!</v>
      </c>
      <c r="CK508" s="91" t="e">
        <f t="shared" ref="CK508:CL508" si="4887">IFERROR(REPLACE(CJ508,FIND(CHAR(10),CJ508,1),1,""),CJ508)</f>
        <v>#REF!</v>
      </c>
      <c r="CL508" s="91" t="e">
        <f t="shared" si="4887"/>
        <v>#REF!</v>
      </c>
      <c r="CM508" s="91" t="e">
        <f t="shared" si="4507"/>
        <v>#REF!</v>
      </c>
      <c r="CN508" s="91" t="e">
        <f t="shared" si="4508"/>
        <v>#REF!</v>
      </c>
      <c r="CO508" s="91" t="e">
        <f t="shared" si="4509"/>
        <v>#REF!</v>
      </c>
      <c r="CP508" s="90" t="e">
        <f>IF(AU508="Не указан реестровый номер (мера нац.режима Запрет)","",IF(CI508="нет","",IF(CU508="да","исключение(не смотрим баллы)",IFERROR(IF(CI508*1&gt;0,IFERROR(IF(VLOOKUP(CI508*1,Обработ.выгрузка_реестра_РФ!$A:$G,7,)=0,"Баллы не установлены",VLOOKUP(CI508*1,Обработ.выгрузка_реестра_РФ!$A:$G,7,)),IF(LEN(CI508)&gt;14,"","нет номера в реестре РФ")),""),IF(LEN(CI508)=0,"","Некорректный реестровый номер")))))</f>
        <v>#REF!</v>
      </c>
      <c r="CQ508" s="33" t="e">
        <f>IF(LEN(C508)&gt;0,IFERROR(IF(LEN(H508)&gt;0,IF(LEN(VLOOKUP(H508,'исключения(не_смотрим_баллы)'!$A:$C,1,))&gt;0,"да","нет"),"не введен ОКПД2"),"нет"),"")</f>
        <v>#REF!</v>
      </c>
      <c r="CR508" s="33" t="e">
        <f ca="1">IF(CQ508="да",IF(TODAY()&lt;VLOOKUP(H508,'исключения(не_смотрим_баллы)'!$A:$C,3,),"да","нет"),"")</f>
        <v>#REF!</v>
      </c>
      <c r="CS508" s="33" t="str">
        <f>IFERROR(IF(CQ508="да",IF(VLOOKUP(CI508*1,Обработ.выгрузка_реестра_РФ!$A:$G,2,)&lt;VLOOKUP(H508,'исключения(не_смотрим_баллы)'!$A:$C,2,),"да","нет"),""),"")</f>
        <v/>
      </c>
      <c r="CT508" s="24"/>
      <c r="CU508" s="33" t="e">
        <f t="shared" si="4521"/>
        <v>#REF!</v>
      </c>
      <c r="CV508" s="91" t="e">
        <f t="shared" si="4522"/>
        <v>#REF!</v>
      </c>
      <c r="CW508" s="27" t="e">
        <f t="shared" si="4523"/>
        <v>#REF!</v>
      </c>
      <c r="CX508" s="26" t="e">
        <f t="shared" si="4452"/>
        <v>#REF!</v>
      </c>
      <c r="CY508" s="64" t="e">
        <f>IF(LEN('Описание предлагаемого товара'!#REF!)&gt;0,'Описание предлагаемого товара'!#REF!,"")</f>
        <v>#REF!</v>
      </c>
      <c r="CZ508" s="95" t="e">
        <f t="shared" si="4510"/>
        <v>#REF!</v>
      </c>
      <c r="DA508" s="95" t="e">
        <f t="shared" ref="DA508" si="4888">IFERROR(REPLACE(CZ508,FIND(" ",CZ508,1),1,""),CZ508)</f>
        <v>#REF!</v>
      </c>
      <c r="DB508" s="95" t="e">
        <f t="shared" si="4454"/>
        <v>#REF!</v>
      </c>
      <c r="DC508" s="95" t="e">
        <f t="shared" ref="DC508:DD508" si="4889">IFERROR(REPLACE(DB508,FIND("г.",DB508,1),2,""),DB508)</f>
        <v>#REF!</v>
      </c>
      <c r="DD508" s="95" t="e">
        <f t="shared" si="4889"/>
        <v>#REF!</v>
      </c>
      <c r="DE508" s="95" t="e">
        <f t="shared" ref="DE508:DF508" si="4890">IFERROR(REPLACE(DD508,FIND("г",DD508,1),1,""),DD508)</f>
        <v>#REF!</v>
      </c>
      <c r="DF508" s="95" t="e">
        <f t="shared" si="4890"/>
        <v>#REF!</v>
      </c>
      <c r="DG508" s="95" t="e">
        <f t="shared" si="4527"/>
        <v>#REF!</v>
      </c>
      <c r="DH508" s="25" t="str">
        <f>IFERROR(VLOOKUP(CI508*1,Обработ.выгрузка_реестра_РФ!$A:$G,5,),"")</f>
        <v/>
      </c>
      <c r="DI508" s="27" t="str">
        <f t="shared" si="4537"/>
        <v/>
      </c>
      <c r="DJ508" s="27" t="str">
        <f t="shared" ca="1" si="4514"/>
        <v/>
      </c>
      <c r="DK508" s="63" t="e">
        <f>IF(LEN('Описание предлагаемого товара'!#REF!)&gt;0,'Описание предлагаемого товара'!#REF!,"")</f>
        <v>#REF!</v>
      </c>
      <c r="DL508" s="63" t="e">
        <f>IF(LEN('Описание предлагаемого товара'!#REF!)&gt;0,'Описание предлагаемого товара'!#REF!,"")</f>
        <v>#REF!</v>
      </c>
      <c r="DM508" s="32"/>
    </row>
    <row r="509" spans="1:117" ht="48.75" customHeight="1" x14ac:dyDescent="0.25">
      <c r="A509" s="61" t="e">
        <f>IF(LEN('Описание предлагаемого товара'!#REF!)&gt;0,'Описание предлагаемого товара'!#REF!,"")</f>
        <v>#REF!</v>
      </c>
      <c r="B509" s="65" t="e">
        <f>IF(LEN('Описание предлагаемого товара'!#REF!)&gt;0,'Описание предлагаемого товара'!#REF!,"")</f>
        <v>#REF!</v>
      </c>
      <c r="C509" s="61" t="e">
        <f>IF(LEN('Описание предлагаемого товара'!#REF!)&gt;0,'Описание предлагаемого товара'!#REF!,"")</f>
        <v>#REF!</v>
      </c>
      <c r="D509" s="61" t="e">
        <f>IF(LEN('Описание предлагаемого товара'!#REF!)&gt;0,'Описание предлагаемого товара'!#REF!,"")</f>
        <v>#REF!</v>
      </c>
      <c r="E509" s="61" t="e">
        <f>IF(LEN('Описание предлагаемого товара'!#REF!)&gt;0,'Описание предлагаемого товара'!#REF!,"")</f>
        <v>#REF!</v>
      </c>
      <c r="F509" s="61" t="e">
        <f>IF(LEN('Описание предлагаемого товара'!#REF!)&gt;0,'Описание предлагаемого товара'!#REF!,"")</f>
        <v>#REF!</v>
      </c>
      <c r="G509" s="61" t="e">
        <f>IF(LEN('Описание предлагаемого товара'!#REF!)&gt;0,'Описание предлагаемого товара'!#REF!,"")</f>
        <v>#REF!</v>
      </c>
      <c r="H509" s="61" t="e">
        <f>IF(LEN('Описание предлагаемого товара'!#REF!)&gt;0,'Описание предлагаемого товара'!#REF!,"")</f>
        <v>#REF!</v>
      </c>
      <c r="I509" s="61" t="e">
        <f>IF(LEN('Описание предлагаемого товара'!#REF!)&gt;0,'Описание предлагаемого товара'!#REF!,"")</f>
        <v>#REF!</v>
      </c>
      <c r="J509" s="38" t="str">
        <f>IFERROR(VLOOKUP(B509,SAP!$A:$E,5,),"")</f>
        <v/>
      </c>
      <c r="K509" s="40" t="str">
        <f t="shared" si="4457"/>
        <v/>
      </c>
      <c r="L509" s="61" t="e">
        <f>IF(LEN('Описание предлагаемого товара'!#REF!)&gt;0,IFERROR('Описание предлагаемого товара'!#REF!*1,""),"")</f>
        <v>#REF!</v>
      </c>
      <c r="M509" s="39" t="str">
        <f>IFERROR(VLOOKUP(B509,SAP!$A:$E,2,),"")</f>
        <v/>
      </c>
      <c r="N509" s="41" t="str">
        <f t="shared" si="4593"/>
        <v/>
      </c>
      <c r="O509" s="39" t="str">
        <f t="shared" si="4444"/>
        <v/>
      </c>
      <c r="P509" s="36" t="e">
        <f>IF(LEN('Описание предлагаемого товара'!#REF!)&gt;0,'Описание предлагаемого товара'!#REF!,"")</f>
        <v>#REF!</v>
      </c>
      <c r="Q50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09" s="37" t="e">
        <f>IF(LEN('Описание предлагаемого товара'!#REF!)&gt;0,'Описание предлагаемого товара'!#REF!,"")</f>
        <v>#REF!</v>
      </c>
      <c r="S509" s="37" t="e">
        <f>IF(LEN('Описание предлагаемого товара'!#REF!)&gt;0,'Описание предлагаемого товара'!#REF!,"")</f>
        <v>#REF!</v>
      </c>
      <c r="T50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09" s="23" t="str">
        <f>IFERROR(VLOOKUP(CI509*1,Обработ.выгрузка_реестра_РФ!$A:$G,6,),"")</f>
        <v/>
      </c>
      <c r="V509" s="61" t="e">
        <f>IF(LEN('Описание предлагаемого товара'!#REF!)&gt;0,'Описание предлагаемого товара'!#REF!,"")</f>
        <v>#REF!</v>
      </c>
      <c r="W509" s="62" t="e">
        <f>IF(LEN('Описание предлагаемого товара'!#REF!)&gt;0,'Описание предлагаемого товара'!#REF!,"")</f>
        <v>#REF!</v>
      </c>
      <c r="X509" s="91" t="e">
        <f t="shared" ref="X509:Y509" si="4891">IFERROR(REPLACE(W509,FIND(CHAR(10),W509,1),1," "),W509)</f>
        <v>#REF!</v>
      </c>
      <c r="Y509" s="91" t="e">
        <f t="shared" si="4891"/>
        <v>#REF!</v>
      </c>
      <c r="Z509" s="91" t="e">
        <f t="shared" si="4459"/>
        <v>#REF!</v>
      </c>
      <c r="AA509" s="91" t="e">
        <f t="shared" si="4460"/>
        <v>#REF!</v>
      </c>
      <c r="AB509" s="91" t="e">
        <f t="shared" si="4461"/>
        <v>#REF!</v>
      </c>
      <c r="AC509" s="91" t="e">
        <f t="shared" ref="AC509:AF509" si="4892">IFERROR(REPLACE(AB509,FIND("  ",AB509,1),2," "),AB509)</f>
        <v>#REF!</v>
      </c>
      <c r="AD509" s="91" t="e">
        <f t="shared" si="4892"/>
        <v>#REF!</v>
      </c>
      <c r="AE509" s="91" t="e">
        <f t="shared" si="4892"/>
        <v>#REF!</v>
      </c>
      <c r="AF509" s="91" t="e">
        <f t="shared" si="4892"/>
        <v>#REF!</v>
      </c>
      <c r="AG509" s="23" t="str">
        <f>IFERROR(VLOOKUP(CI509*1,Обработ.выгрузка_реестра_РФ!$A:$G,4,),"")</f>
        <v/>
      </c>
      <c r="AH509" s="91" t="str">
        <f t="shared" ref="AH509:AI509" si="4893">IFERROR(REPLACE(AG509,FIND("-",AG509,1),1,"*"),AG509)</f>
        <v/>
      </c>
      <c r="AI509" s="91" t="str">
        <f t="shared" si="4893"/>
        <v/>
      </c>
      <c r="AJ509" s="27" t="str">
        <f t="shared" si="4559"/>
        <v/>
      </c>
      <c r="AK509" s="63" t="e">
        <f>IF(LEN('Описание предлагаемого товара'!#REF!)&gt;0,'Описание предлагаемого товара'!#REF!,"")</f>
        <v>#REF!</v>
      </c>
      <c r="AL509" s="91" t="e">
        <f t="shared" ref="AL509:AM509" si="4894">IFERROR(REPLACE(AK509,FIND(CHAR(10),AK509,1),1,""),AK509)</f>
        <v>#REF!</v>
      </c>
      <c r="AM509" s="91" t="e">
        <f t="shared" si="4894"/>
        <v>#REF!</v>
      </c>
      <c r="AN509" s="91" t="e">
        <f t="shared" ref="AN509:AR509" si="4895">IFERROR(REPLACE(AM509,FIND(" ",AM509,1),1,""),AM509)</f>
        <v>#REF!</v>
      </c>
      <c r="AO509" s="91" t="e">
        <f t="shared" si="4895"/>
        <v>#REF!</v>
      </c>
      <c r="AP509" s="91" t="e">
        <f t="shared" si="4895"/>
        <v>#REF!</v>
      </c>
      <c r="AQ509" s="91" t="e">
        <f t="shared" si="4895"/>
        <v>#REF!</v>
      </c>
      <c r="AR509" s="91" t="e">
        <f t="shared" si="4895"/>
        <v>#REF!</v>
      </c>
      <c r="AS509" s="91" t="e">
        <f t="shared" si="4466"/>
        <v>#REF!</v>
      </c>
      <c r="AT509" s="91" t="e">
        <f t="shared" si="4467"/>
        <v>#REF!</v>
      </c>
      <c r="AU509" s="32" t="e">
        <f t="shared" si="4450"/>
        <v>#REF!</v>
      </c>
      <c r="AV509" s="93" t="e">
        <f>'Описание предлагаемого товара'!#REF!</f>
        <v>#REF!</v>
      </c>
      <c r="AW509" s="91" t="e">
        <f>MIN(SEARCH({0,1,2,3,4,5,6,7,8,9},AV509&amp; "0123456789"))</f>
        <v>#REF!</v>
      </c>
      <c r="AX509" s="91" t="str">
        <f t="shared" si="4468"/>
        <v/>
      </c>
      <c r="AY509" s="91" t="str">
        <f t="shared" si="4469"/>
        <v/>
      </c>
      <c r="AZ509" s="91" t="str">
        <f t="shared" si="4470"/>
        <v/>
      </c>
      <c r="BA509" s="91" t="str">
        <f t="shared" si="4471"/>
        <v/>
      </c>
      <c r="BB509" s="91" t="str">
        <f t="shared" si="4472"/>
        <v/>
      </c>
      <c r="BC509" s="91" t="str">
        <f t="shared" si="4473"/>
        <v/>
      </c>
      <c r="BD509" s="91" t="str">
        <f t="shared" si="4474"/>
        <v/>
      </c>
      <c r="BE509" s="91" t="str">
        <f t="shared" si="4475"/>
        <v/>
      </c>
      <c r="BF509" s="91" t="str">
        <f t="shared" si="4476"/>
        <v/>
      </c>
      <c r="BG509" s="91" t="str">
        <f t="shared" si="4477"/>
        <v/>
      </c>
      <c r="BH509" s="91" t="str">
        <f t="shared" si="4478"/>
        <v/>
      </c>
      <c r="BI509" s="91" t="str">
        <f t="shared" si="4479"/>
        <v/>
      </c>
      <c r="BJ509" s="91" t="str">
        <f t="shared" si="4480"/>
        <v/>
      </c>
      <c r="BK509" s="91" t="str">
        <f t="shared" si="4481"/>
        <v/>
      </c>
      <c r="BL509" s="91" t="str">
        <f t="shared" si="4482"/>
        <v/>
      </c>
      <c r="BM509" s="91" t="str">
        <f t="shared" si="4483"/>
        <v/>
      </c>
      <c r="BN509" s="91" t="str">
        <f t="shared" si="4484"/>
        <v/>
      </c>
      <c r="BO509" s="91" t="str">
        <f t="shared" si="4485"/>
        <v/>
      </c>
      <c r="BP509" s="91" t="str">
        <f t="shared" si="4486"/>
        <v/>
      </c>
      <c r="BQ509" s="91" t="str">
        <f t="shared" si="4487"/>
        <v/>
      </c>
      <c r="BR509" s="91" t="str">
        <f t="shared" si="4488"/>
        <v/>
      </c>
      <c r="BS509" s="91" t="str">
        <f t="shared" si="4489"/>
        <v/>
      </c>
      <c r="BT509" s="91" t="str">
        <f t="shared" si="4490"/>
        <v/>
      </c>
      <c r="BU509" s="91" t="str">
        <f t="shared" si="4491"/>
        <v/>
      </c>
      <c r="BV509" s="91" t="str">
        <f t="shared" si="4492"/>
        <v/>
      </c>
      <c r="BW509" s="91" t="str">
        <f t="shared" si="4493"/>
        <v/>
      </c>
      <c r="BX509" s="91" t="str">
        <f t="shared" si="4494"/>
        <v/>
      </c>
      <c r="BY509" s="91" t="str">
        <f t="shared" si="4495"/>
        <v/>
      </c>
      <c r="BZ509" s="91" t="str">
        <f t="shared" si="4496"/>
        <v/>
      </c>
      <c r="CA509" s="91" t="str">
        <f t="shared" si="4497"/>
        <v/>
      </c>
      <c r="CB509" s="91" t="str">
        <f t="shared" si="4498"/>
        <v/>
      </c>
      <c r="CC509" s="91" t="str">
        <f t="shared" si="4499"/>
        <v/>
      </c>
      <c r="CD509" s="91" t="str">
        <f t="shared" si="4500"/>
        <v/>
      </c>
      <c r="CE509" s="91" t="str">
        <f t="shared" si="4501"/>
        <v/>
      </c>
      <c r="CF509" s="91" t="str">
        <f t="shared" si="4502"/>
        <v/>
      </c>
      <c r="CG509" s="91" t="str">
        <f t="shared" si="4503"/>
        <v/>
      </c>
      <c r="CH509" s="91" t="str">
        <f t="shared" si="4504"/>
        <v/>
      </c>
      <c r="CI509" s="91" t="str">
        <f t="shared" si="4505"/>
        <v>нет</v>
      </c>
      <c r="CJ509" s="63" t="e">
        <f>IF(LEN('Описание предлагаемого товара'!#REF!)&gt;0,'Описание предлагаемого товара'!#REF!,"")</f>
        <v>#REF!</v>
      </c>
      <c r="CK509" s="91" t="e">
        <f t="shared" ref="CK509:CL509" si="4896">IFERROR(REPLACE(CJ509,FIND(CHAR(10),CJ509,1),1,""),CJ509)</f>
        <v>#REF!</v>
      </c>
      <c r="CL509" s="91" t="e">
        <f t="shared" si="4896"/>
        <v>#REF!</v>
      </c>
      <c r="CM509" s="91" t="e">
        <f t="shared" si="4507"/>
        <v>#REF!</v>
      </c>
      <c r="CN509" s="91" t="e">
        <f t="shared" si="4508"/>
        <v>#REF!</v>
      </c>
      <c r="CO509" s="91" t="e">
        <f t="shared" si="4509"/>
        <v>#REF!</v>
      </c>
      <c r="CP509" s="90" t="e">
        <f>IF(AU509="Не указан реестровый номер (мера нац.режима Запрет)","",IF(CI509="нет","",IF(CU509="да","исключение(не смотрим баллы)",IFERROR(IF(CI509*1&gt;0,IFERROR(IF(VLOOKUP(CI509*1,Обработ.выгрузка_реестра_РФ!$A:$G,7,)=0,"Баллы не установлены",VLOOKUP(CI509*1,Обработ.выгрузка_реестра_РФ!$A:$G,7,)),IF(LEN(CI509)&gt;14,"","нет номера в реестре РФ")),""),IF(LEN(CI509)=0,"","Некорректный реестровый номер")))))</f>
        <v>#REF!</v>
      </c>
      <c r="CQ509" s="33" t="e">
        <f>IF(LEN(C509)&gt;0,IFERROR(IF(LEN(H509)&gt;0,IF(LEN(VLOOKUP(H509,'исключения(не_смотрим_баллы)'!$A:$C,1,))&gt;0,"да","нет"),"не введен ОКПД2"),"нет"),"")</f>
        <v>#REF!</v>
      </c>
      <c r="CR509" s="33" t="e">
        <f ca="1">IF(CQ509="да",IF(TODAY()&lt;VLOOKUP(H509,'исключения(не_смотрим_баллы)'!$A:$C,3,),"да","нет"),"")</f>
        <v>#REF!</v>
      </c>
      <c r="CS509" s="33" t="str">
        <f>IFERROR(IF(CQ509="да",IF(VLOOKUP(CI509*1,Обработ.выгрузка_реестра_РФ!$A:$G,2,)&lt;VLOOKUP(H509,'исключения(не_смотрим_баллы)'!$A:$C,2,),"да","нет"),""),"")</f>
        <v/>
      </c>
      <c r="CT509" s="24"/>
      <c r="CU509" s="33" t="e">
        <f t="shared" si="4521"/>
        <v>#REF!</v>
      </c>
      <c r="CV509" s="91" t="e">
        <f t="shared" si="4522"/>
        <v>#REF!</v>
      </c>
      <c r="CW509" s="27" t="e">
        <f t="shared" si="4523"/>
        <v>#REF!</v>
      </c>
      <c r="CX509" s="26" t="e">
        <f t="shared" si="4452"/>
        <v>#REF!</v>
      </c>
      <c r="CY509" s="64" t="e">
        <f>IF(LEN('Описание предлагаемого товара'!#REF!)&gt;0,'Описание предлагаемого товара'!#REF!,"")</f>
        <v>#REF!</v>
      </c>
      <c r="CZ509" s="95" t="e">
        <f t="shared" si="4510"/>
        <v>#REF!</v>
      </c>
      <c r="DA509" s="95" t="e">
        <f t="shared" ref="DA509" si="4897">IFERROR(REPLACE(CZ509,FIND(" ",CZ509,1),1,""),CZ509)</f>
        <v>#REF!</v>
      </c>
      <c r="DB509" s="95" t="e">
        <f t="shared" si="4454"/>
        <v>#REF!</v>
      </c>
      <c r="DC509" s="95" t="e">
        <f t="shared" ref="DC509:DD509" si="4898">IFERROR(REPLACE(DB509,FIND("г.",DB509,1),2,""),DB509)</f>
        <v>#REF!</v>
      </c>
      <c r="DD509" s="95" t="e">
        <f t="shared" si="4898"/>
        <v>#REF!</v>
      </c>
      <c r="DE509" s="95" t="e">
        <f t="shared" ref="DE509:DF509" si="4899">IFERROR(REPLACE(DD509,FIND("г",DD509,1),1,""),DD509)</f>
        <v>#REF!</v>
      </c>
      <c r="DF509" s="95" t="e">
        <f t="shared" si="4899"/>
        <v>#REF!</v>
      </c>
      <c r="DG509" s="95" t="e">
        <f t="shared" si="4527"/>
        <v>#REF!</v>
      </c>
      <c r="DH509" s="25" t="str">
        <f>IFERROR(VLOOKUP(CI509*1,Обработ.выгрузка_реестра_РФ!$A:$G,5,),"")</f>
        <v/>
      </c>
      <c r="DI509" s="27" t="str">
        <f t="shared" si="4537"/>
        <v/>
      </c>
      <c r="DJ509" s="27" t="str">
        <f t="shared" ca="1" si="4514"/>
        <v/>
      </c>
      <c r="DK509" s="63" t="e">
        <f>IF(LEN('Описание предлагаемого товара'!#REF!)&gt;0,'Описание предлагаемого товара'!#REF!,"")</f>
        <v>#REF!</v>
      </c>
      <c r="DL509" s="63" t="e">
        <f>IF(LEN('Описание предлагаемого товара'!#REF!)&gt;0,'Описание предлагаемого товара'!#REF!,"")</f>
        <v>#REF!</v>
      </c>
      <c r="DM509" s="32"/>
    </row>
    <row r="510" spans="1:117" ht="48.75" customHeight="1" x14ac:dyDescent="0.25">
      <c r="A510" s="61" t="e">
        <f>IF(LEN('Описание предлагаемого товара'!#REF!)&gt;0,'Описание предлагаемого товара'!#REF!,"")</f>
        <v>#REF!</v>
      </c>
      <c r="B510" s="65" t="e">
        <f>IF(LEN('Описание предлагаемого товара'!#REF!)&gt;0,'Описание предлагаемого товара'!#REF!,"")</f>
        <v>#REF!</v>
      </c>
      <c r="C510" s="61" t="e">
        <f>IF(LEN('Описание предлагаемого товара'!#REF!)&gt;0,'Описание предлагаемого товара'!#REF!,"")</f>
        <v>#REF!</v>
      </c>
      <c r="D510" s="61" t="e">
        <f>IF(LEN('Описание предлагаемого товара'!#REF!)&gt;0,'Описание предлагаемого товара'!#REF!,"")</f>
        <v>#REF!</v>
      </c>
      <c r="E510" s="61" t="e">
        <f>IF(LEN('Описание предлагаемого товара'!#REF!)&gt;0,'Описание предлагаемого товара'!#REF!,"")</f>
        <v>#REF!</v>
      </c>
      <c r="F510" s="61" t="e">
        <f>IF(LEN('Описание предлагаемого товара'!#REF!)&gt;0,'Описание предлагаемого товара'!#REF!,"")</f>
        <v>#REF!</v>
      </c>
      <c r="G510" s="61" t="e">
        <f>IF(LEN('Описание предлагаемого товара'!#REF!)&gt;0,'Описание предлагаемого товара'!#REF!,"")</f>
        <v>#REF!</v>
      </c>
      <c r="H510" s="61" t="e">
        <f>IF(LEN('Описание предлагаемого товара'!#REF!)&gt;0,'Описание предлагаемого товара'!#REF!,"")</f>
        <v>#REF!</v>
      </c>
      <c r="I510" s="61" t="e">
        <f>IF(LEN('Описание предлагаемого товара'!#REF!)&gt;0,'Описание предлагаемого товара'!#REF!,"")</f>
        <v>#REF!</v>
      </c>
      <c r="J510" s="38" t="str">
        <f>IFERROR(VLOOKUP(B510,SAP!$A:$E,5,),"")</f>
        <v/>
      </c>
      <c r="K510" s="40" t="str">
        <f t="shared" si="4457"/>
        <v/>
      </c>
      <c r="L510" s="61" t="e">
        <f>IF(LEN('Описание предлагаемого товара'!#REF!)&gt;0,IFERROR('Описание предлагаемого товара'!#REF!*1,""),"")</f>
        <v>#REF!</v>
      </c>
      <c r="M510" s="39" t="str">
        <f>IFERROR(VLOOKUP(B510,SAP!$A:$E,2,),"")</f>
        <v/>
      </c>
      <c r="N510" s="41" t="str">
        <f t="shared" si="4593"/>
        <v/>
      </c>
      <c r="O510" s="39" t="str">
        <f t="shared" si="4444"/>
        <v/>
      </c>
      <c r="P510" s="36" t="e">
        <f>IF(LEN('Описание предлагаемого товара'!#REF!)&gt;0,'Описание предлагаемого товара'!#REF!,"")</f>
        <v>#REF!</v>
      </c>
      <c r="Q51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10" s="37" t="e">
        <f>IF(LEN('Описание предлагаемого товара'!#REF!)&gt;0,'Описание предлагаемого товара'!#REF!,"")</f>
        <v>#REF!</v>
      </c>
      <c r="S510" s="37" t="e">
        <f>IF(LEN('Описание предлагаемого товара'!#REF!)&gt;0,'Описание предлагаемого товара'!#REF!,"")</f>
        <v>#REF!</v>
      </c>
      <c r="T51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10" s="23" t="str">
        <f>IFERROR(VLOOKUP(CI510*1,Обработ.выгрузка_реестра_РФ!$A:$G,6,),"")</f>
        <v/>
      </c>
      <c r="V510" s="61" t="e">
        <f>IF(LEN('Описание предлагаемого товара'!#REF!)&gt;0,'Описание предлагаемого товара'!#REF!,"")</f>
        <v>#REF!</v>
      </c>
      <c r="W510" s="62" t="e">
        <f>IF(LEN('Описание предлагаемого товара'!#REF!)&gt;0,'Описание предлагаемого товара'!#REF!,"")</f>
        <v>#REF!</v>
      </c>
      <c r="X510" s="91" t="e">
        <f t="shared" ref="X510:Y510" si="4900">IFERROR(REPLACE(W510,FIND(CHAR(10),W510,1),1," "),W510)</f>
        <v>#REF!</v>
      </c>
      <c r="Y510" s="91" t="e">
        <f t="shared" si="4900"/>
        <v>#REF!</v>
      </c>
      <c r="Z510" s="91" t="e">
        <f t="shared" si="4459"/>
        <v>#REF!</v>
      </c>
      <c r="AA510" s="91" t="e">
        <f t="shared" si="4460"/>
        <v>#REF!</v>
      </c>
      <c r="AB510" s="91" t="e">
        <f t="shared" si="4461"/>
        <v>#REF!</v>
      </c>
      <c r="AC510" s="91" t="e">
        <f t="shared" ref="AC510:AF510" si="4901">IFERROR(REPLACE(AB510,FIND("  ",AB510,1),2," "),AB510)</f>
        <v>#REF!</v>
      </c>
      <c r="AD510" s="91" t="e">
        <f t="shared" si="4901"/>
        <v>#REF!</v>
      </c>
      <c r="AE510" s="91" t="e">
        <f t="shared" si="4901"/>
        <v>#REF!</v>
      </c>
      <c r="AF510" s="91" t="e">
        <f t="shared" si="4901"/>
        <v>#REF!</v>
      </c>
      <c r="AG510" s="23" t="str">
        <f>IFERROR(VLOOKUP(CI510*1,Обработ.выгрузка_реестра_РФ!$A:$G,4,),"")</f>
        <v/>
      </c>
      <c r="AH510" s="91" t="str">
        <f t="shared" ref="AH510:AI510" si="4902">IFERROR(REPLACE(AG510,FIND("-",AG510,1),1,"*"),AG510)</f>
        <v/>
      </c>
      <c r="AI510" s="91" t="str">
        <f t="shared" si="4902"/>
        <v/>
      </c>
      <c r="AJ510" s="27" t="str">
        <f t="shared" si="4559"/>
        <v/>
      </c>
      <c r="AK510" s="63" t="e">
        <f>IF(LEN('Описание предлагаемого товара'!#REF!)&gt;0,'Описание предлагаемого товара'!#REF!,"")</f>
        <v>#REF!</v>
      </c>
      <c r="AL510" s="91" t="e">
        <f t="shared" ref="AL510:AM510" si="4903">IFERROR(REPLACE(AK510,FIND(CHAR(10),AK510,1),1,""),AK510)</f>
        <v>#REF!</v>
      </c>
      <c r="AM510" s="91" t="e">
        <f t="shared" si="4903"/>
        <v>#REF!</v>
      </c>
      <c r="AN510" s="91" t="e">
        <f t="shared" ref="AN510:AR510" si="4904">IFERROR(REPLACE(AM510,FIND(" ",AM510,1),1,""),AM510)</f>
        <v>#REF!</v>
      </c>
      <c r="AO510" s="91" t="e">
        <f t="shared" si="4904"/>
        <v>#REF!</v>
      </c>
      <c r="AP510" s="91" t="e">
        <f t="shared" si="4904"/>
        <v>#REF!</v>
      </c>
      <c r="AQ510" s="91" t="e">
        <f t="shared" si="4904"/>
        <v>#REF!</v>
      </c>
      <c r="AR510" s="91" t="e">
        <f t="shared" si="4904"/>
        <v>#REF!</v>
      </c>
      <c r="AS510" s="91" t="e">
        <f t="shared" si="4466"/>
        <v>#REF!</v>
      </c>
      <c r="AT510" s="91" t="e">
        <f t="shared" si="4467"/>
        <v>#REF!</v>
      </c>
      <c r="AU510" s="32" t="e">
        <f t="shared" si="4450"/>
        <v>#REF!</v>
      </c>
      <c r="AV510" s="93" t="e">
        <f>'Описание предлагаемого товара'!#REF!</f>
        <v>#REF!</v>
      </c>
      <c r="AW510" s="91" t="e">
        <f>MIN(SEARCH({0,1,2,3,4,5,6,7,8,9},AV510&amp; "0123456789"))</f>
        <v>#REF!</v>
      </c>
      <c r="AX510" s="91" t="str">
        <f t="shared" si="4468"/>
        <v/>
      </c>
      <c r="AY510" s="91" t="str">
        <f t="shared" si="4469"/>
        <v/>
      </c>
      <c r="AZ510" s="91" t="str">
        <f t="shared" si="4470"/>
        <v/>
      </c>
      <c r="BA510" s="91" t="str">
        <f t="shared" si="4471"/>
        <v/>
      </c>
      <c r="BB510" s="91" t="str">
        <f t="shared" si="4472"/>
        <v/>
      </c>
      <c r="BC510" s="91" t="str">
        <f t="shared" si="4473"/>
        <v/>
      </c>
      <c r="BD510" s="91" t="str">
        <f t="shared" si="4474"/>
        <v/>
      </c>
      <c r="BE510" s="91" t="str">
        <f t="shared" si="4475"/>
        <v/>
      </c>
      <c r="BF510" s="91" t="str">
        <f t="shared" si="4476"/>
        <v/>
      </c>
      <c r="BG510" s="91" t="str">
        <f t="shared" si="4477"/>
        <v/>
      </c>
      <c r="BH510" s="91" t="str">
        <f t="shared" si="4478"/>
        <v/>
      </c>
      <c r="BI510" s="91" t="str">
        <f t="shared" si="4479"/>
        <v/>
      </c>
      <c r="BJ510" s="91" t="str">
        <f t="shared" si="4480"/>
        <v/>
      </c>
      <c r="BK510" s="91" t="str">
        <f t="shared" si="4481"/>
        <v/>
      </c>
      <c r="BL510" s="91" t="str">
        <f t="shared" si="4482"/>
        <v/>
      </c>
      <c r="BM510" s="91" t="str">
        <f t="shared" si="4483"/>
        <v/>
      </c>
      <c r="BN510" s="91" t="str">
        <f t="shared" si="4484"/>
        <v/>
      </c>
      <c r="BO510" s="91" t="str">
        <f t="shared" si="4485"/>
        <v/>
      </c>
      <c r="BP510" s="91" t="str">
        <f t="shared" si="4486"/>
        <v/>
      </c>
      <c r="BQ510" s="91" t="str">
        <f t="shared" si="4487"/>
        <v/>
      </c>
      <c r="BR510" s="91" t="str">
        <f t="shared" si="4488"/>
        <v/>
      </c>
      <c r="BS510" s="91" t="str">
        <f t="shared" si="4489"/>
        <v/>
      </c>
      <c r="BT510" s="91" t="str">
        <f t="shared" si="4490"/>
        <v/>
      </c>
      <c r="BU510" s="91" t="str">
        <f t="shared" si="4491"/>
        <v/>
      </c>
      <c r="BV510" s="91" t="str">
        <f t="shared" si="4492"/>
        <v/>
      </c>
      <c r="BW510" s="91" t="str">
        <f t="shared" si="4493"/>
        <v/>
      </c>
      <c r="BX510" s="91" t="str">
        <f t="shared" si="4494"/>
        <v/>
      </c>
      <c r="BY510" s="91" t="str">
        <f t="shared" si="4495"/>
        <v/>
      </c>
      <c r="BZ510" s="91" t="str">
        <f t="shared" si="4496"/>
        <v/>
      </c>
      <c r="CA510" s="91" t="str">
        <f t="shared" si="4497"/>
        <v/>
      </c>
      <c r="CB510" s="91" t="str">
        <f t="shared" si="4498"/>
        <v/>
      </c>
      <c r="CC510" s="91" t="str">
        <f t="shared" si="4499"/>
        <v/>
      </c>
      <c r="CD510" s="91" t="str">
        <f t="shared" si="4500"/>
        <v/>
      </c>
      <c r="CE510" s="91" t="str">
        <f t="shared" si="4501"/>
        <v/>
      </c>
      <c r="CF510" s="91" t="str">
        <f t="shared" si="4502"/>
        <v/>
      </c>
      <c r="CG510" s="91" t="str">
        <f t="shared" si="4503"/>
        <v/>
      </c>
      <c r="CH510" s="91" t="str">
        <f t="shared" si="4504"/>
        <v/>
      </c>
      <c r="CI510" s="91" t="str">
        <f t="shared" si="4505"/>
        <v>нет</v>
      </c>
      <c r="CJ510" s="63" t="e">
        <f>IF(LEN('Описание предлагаемого товара'!#REF!)&gt;0,'Описание предлагаемого товара'!#REF!,"")</f>
        <v>#REF!</v>
      </c>
      <c r="CK510" s="91" t="e">
        <f t="shared" ref="CK510:CL510" si="4905">IFERROR(REPLACE(CJ510,FIND(CHAR(10),CJ510,1),1,""),CJ510)</f>
        <v>#REF!</v>
      </c>
      <c r="CL510" s="91" t="e">
        <f t="shared" si="4905"/>
        <v>#REF!</v>
      </c>
      <c r="CM510" s="91" t="e">
        <f t="shared" si="4507"/>
        <v>#REF!</v>
      </c>
      <c r="CN510" s="91" t="e">
        <f t="shared" si="4508"/>
        <v>#REF!</v>
      </c>
      <c r="CO510" s="91" t="e">
        <f t="shared" si="4509"/>
        <v>#REF!</v>
      </c>
      <c r="CP510" s="90" t="e">
        <f>IF(AU510="Не указан реестровый номер (мера нац.режима Запрет)","",IF(CI510="нет","",IF(CU510="да","исключение(не смотрим баллы)",IFERROR(IF(CI510*1&gt;0,IFERROR(IF(VLOOKUP(CI510*1,Обработ.выгрузка_реестра_РФ!$A:$G,7,)=0,"Баллы не установлены",VLOOKUP(CI510*1,Обработ.выгрузка_реестра_РФ!$A:$G,7,)),IF(LEN(CI510)&gt;14,"","нет номера в реестре РФ")),""),IF(LEN(CI510)=0,"","Некорректный реестровый номер")))))</f>
        <v>#REF!</v>
      </c>
      <c r="CQ510" s="33" t="e">
        <f>IF(LEN(C510)&gt;0,IFERROR(IF(LEN(H510)&gt;0,IF(LEN(VLOOKUP(H510,'исключения(не_смотрим_баллы)'!$A:$C,1,))&gt;0,"да","нет"),"не введен ОКПД2"),"нет"),"")</f>
        <v>#REF!</v>
      </c>
      <c r="CR510" s="33" t="e">
        <f ca="1">IF(CQ510="да",IF(TODAY()&lt;VLOOKUP(H510,'исключения(не_смотрим_баллы)'!$A:$C,3,),"да","нет"),"")</f>
        <v>#REF!</v>
      </c>
      <c r="CS510" s="33" t="str">
        <f>IFERROR(IF(CQ510="да",IF(VLOOKUP(CI510*1,Обработ.выгрузка_реестра_РФ!$A:$G,2,)&lt;VLOOKUP(H510,'исключения(не_смотрим_баллы)'!$A:$C,2,),"да","нет"),""),"")</f>
        <v/>
      </c>
      <c r="CT510" s="24"/>
      <c r="CU510" s="33" t="e">
        <f t="shared" si="4521"/>
        <v>#REF!</v>
      </c>
      <c r="CV510" s="91" t="e">
        <f t="shared" si="4522"/>
        <v>#REF!</v>
      </c>
      <c r="CW510" s="27" t="e">
        <f t="shared" si="4523"/>
        <v>#REF!</v>
      </c>
      <c r="CX510" s="26" t="e">
        <f t="shared" si="4452"/>
        <v>#REF!</v>
      </c>
      <c r="CY510" s="64" t="e">
        <f>IF(LEN('Описание предлагаемого товара'!#REF!)&gt;0,'Описание предлагаемого товара'!#REF!,"")</f>
        <v>#REF!</v>
      </c>
      <c r="CZ510" s="95" t="e">
        <f t="shared" si="4510"/>
        <v>#REF!</v>
      </c>
      <c r="DA510" s="95" t="e">
        <f t="shared" ref="DA510" si="4906">IFERROR(REPLACE(CZ510,FIND(" ",CZ510,1),1,""),CZ510)</f>
        <v>#REF!</v>
      </c>
      <c r="DB510" s="95" t="e">
        <f t="shared" si="4454"/>
        <v>#REF!</v>
      </c>
      <c r="DC510" s="95" t="e">
        <f t="shared" ref="DC510:DD510" si="4907">IFERROR(REPLACE(DB510,FIND("г.",DB510,1),2,""),DB510)</f>
        <v>#REF!</v>
      </c>
      <c r="DD510" s="95" t="e">
        <f t="shared" si="4907"/>
        <v>#REF!</v>
      </c>
      <c r="DE510" s="95" t="e">
        <f t="shared" ref="DE510:DF510" si="4908">IFERROR(REPLACE(DD510,FIND("г",DD510,1),1,""),DD510)</f>
        <v>#REF!</v>
      </c>
      <c r="DF510" s="95" t="e">
        <f t="shared" si="4908"/>
        <v>#REF!</v>
      </c>
      <c r="DG510" s="95" t="e">
        <f t="shared" si="4527"/>
        <v>#REF!</v>
      </c>
      <c r="DH510" s="25" t="str">
        <f>IFERROR(VLOOKUP(CI510*1,Обработ.выгрузка_реестра_РФ!$A:$G,5,),"")</f>
        <v/>
      </c>
      <c r="DI510" s="27" t="str">
        <f t="shared" si="4537"/>
        <v/>
      </c>
      <c r="DJ510" s="27" t="str">
        <f t="shared" ca="1" si="4514"/>
        <v/>
      </c>
      <c r="DK510" s="63" t="e">
        <f>IF(LEN('Описание предлагаемого товара'!#REF!)&gt;0,'Описание предлагаемого товара'!#REF!,"")</f>
        <v>#REF!</v>
      </c>
      <c r="DL510" s="63" t="e">
        <f>IF(LEN('Описание предлагаемого товара'!#REF!)&gt;0,'Описание предлагаемого товара'!#REF!,"")</f>
        <v>#REF!</v>
      </c>
      <c r="DM510" s="32"/>
    </row>
    <row r="511" spans="1:117" ht="48.75" customHeight="1" x14ac:dyDescent="0.25">
      <c r="A511" s="61" t="e">
        <f>IF(LEN('Описание предлагаемого товара'!#REF!)&gt;0,'Описание предлагаемого товара'!#REF!,"")</f>
        <v>#REF!</v>
      </c>
      <c r="B511" s="65" t="e">
        <f>IF(LEN('Описание предлагаемого товара'!#REF!)&gt;0,'Описание предлагаемого товара'!#REF!,"")</f>
        <v>#REF!</v>
      </c>
      <c r="C511" s="61" t="e">
        <f>IF(LEN('Описание предлагаемого товара'!#REF!)&gt;0,'Описание предлагаемого товара'!#REF!,"")</f>
        <v>#REF!</v>
      </c>
      <c r="D511" s="61" t="e">
        <f>IF(LEN('Описание предлагаемого товара'!#REF!)&gt;0,'Описание предлагаемого товара'!#REF!,"")</f>
        <v>#REF!</v>
      </c>
      <c r="E511" s="61" t="e">
        <f>IF(LEN('Описание предлагаемого товара'!#REF!)&gt;0,'Описание предлагаемого товара'!#REF!,"")</f>
        <v>#REF!</v>
      </c>
      <c r="F511" s="61" t="e">
        <f>IF(LEN('Описание предлагаемого товара'!#REF!)&gt;0,'Описание предлагаемого товара'!#REF!,"")</f>
        <v>#REF!</v>
      </c>
      <c r="G511" s="61" t="e">
        <f>IF(LEN('Описание предлагаемого товара'!#REF!)&gt;0,'Описание предлагаемого товара'!#REF!,"")</f>
        <v>#REF!</v>
      </c>
      <c r="H511" s="61" t="e">
        <f>IF(LEN('Описание предлагаемого товара'!#REF!)&gt;0,'Описание предлагаемого товара'!#REF!,"")</f>
        <v>#REF!</v>
      </c>
      <c r="I511" s="61" t="e">
        <f>IF(LEN('Описание предлагаемого товара'!#REF!)&gt;0,'Описание предлагаемого товара'!#REF!,"")</f>
        <v>#REF!</v>
      </c>
      <c r="J511" s="38" t="str">
        <f>IFERROR(VLOOKUP(B511,SAP!$A:$E,5,),"")</f>
        <v/>
      </c>
      <c r="K511" s="40" t="str">
        <f t="shared" si="4457"/>
        <v/>
      </c>
      <c r="L511" s="61" t="e">
        <f>IF(LEN('Описание предлагаемого товара'!#REF!)&gt;0,IFERROR('Описание предлагаемого товара'!#REF!*1,""),"")</f>
        <v>#REF!</v>
      </c>
      <c r="M511" s="39" t="str">
        <f>IFERROR(VLOOKUP(B511,SAP!$A:$E,2,),"")</f>
        <v/>
      </c>
      <c r="N511" s="41" t="str">
        <f t="shared" si="4593"/>
        <v/>
      </c>
      <c r="O511" s="39" t="str">
        <f t="shared" si="4444"/>
        <v/>
      </c>
      <c r="P511" s="36" t="e">
        <f>IF(LEN('Описание предлагаемого товара'!#REF!)&gt;0,'Описание предлагаемого товара'!#REF!,"")</f>
        <v>#REF!</v>
      </c>
      <c r="Q51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11" s="37" t="e">
        <f>IF(LEN('Описание предлагаемого товара'!#REF!)&gt;0,'Описание предлагаемого товара'!#REF!,"")</f>
        <v>#REF!</v>
      </c>
      <c r="S511" s="37" t="e">
        <f>IF(LEN('Описание предлагаемого товара'!#REF!)&gt;0,'Описание предлагаемого товара'!#REF!,"")</f>
        <v>#REF!</v>
      </c>
      <c r="T51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11" s="23" t="str">
        <f>IFERROR(VLOOKUP(CI511*1,Обработ.выгрузка_реестра_РФ!$A:$G,6,),"")</f>
        <v/>
      </c>
      <c r="V511" s="61" t="e">
        <f>IF(LEN('Описание предлагаемого товара'!#REF!)&gt;0,'Описание предлагаемого товара'!#REF!,"")</f>
        <v>#REF!</v>
      </c>
      <c r="W511" s="62" t="e">
        <f>IF(LEN('Описание предлагаемого товара'!#REF!)&gt;0,'Описание предлагаемого товара'!#REF!,"")</f>
        <v>#REF!</v>
      </c>
      <c r="X511" s="91" t="e">
        <f t="shared" ref="X511:Y511" si="4909">IFERROR(REPLACE(W511,FIND(CHAR(10),W511,1),1," "),W511)</f>
        <v>#REF!</v>
      </c>
      <c r="Y511" s="91" t="e">
        <f t="shared" si="4909"/>
        <v>#REF!</v>
      </c>
      <c r="Z511" s="91" t="e">
        <f t="shared" si="4459"/>
        <v>#REF!</v>
      </c>
      <c r="AA511" s="91" t="e">
        <f t="shared" si="4460"/>
        <v>#REF!</v>
      </c>
      <c r="AB511" s="91" t="e">
        <f t="shared" si="4461"/>
        <v>#REF!</v>
      </c>
      <c r="AC511" s="91" t="e">
        <f t="shared" ref="AC511:AF511" si="4910">IFERROR(REPLACE(AB511,FIND("  ",AB511,1),2," "),AB511)</f>
        <v>#REF!</v>
      </c>
      <c r="AD511" s="91" t="e">
        <f t="shared" si="4910"/>
        <v>#REF!</v>
      </c>
      <c r="AE511" s="91" t="e">
        <f t="shared" si="4910"/>
        <v>#REF!</v>
      </c>
      <c r="AF511" s="91" t="e">
        <f t="shared" si="4910"/>
        <v>#REF!</v>
      </c>
      <c r="AG511" s="23" t="str">
        <f>IFERROR(VLOOKUP(CI511*1,Обработ.выгрузка_реестра_РФ!$A:$G,4,),"")</f>
        <v/>
      </c>
      <c r="AH511" s="91" t="str">
        <f t="shared" ref="AH511:AI511" si="4911">IFERROR(REPLACE(AG511,FIND("-",AG511,1),1,"*"),AG511)</f>
        <v/>
      </c>
      <c r="AI511" s="91" t="str">
        <f t="shared" si="4911"/>
        <v/>
      </c>
      <c r="AJ511" s="27" t="str">
        <f t="shared" si="4559"/>
        <v/>
      </c>
      <c r="AK511" s="63" t="e">
        <f>IF(LEN('Описание предлагаемого товара'!#REF!)&gt;0,'Описание предлагаемого товара'!#REF!,"")</f>
        <v>#REF!</v>
      </c>
      <c r="AL511" s="91" t="e">
        <f t="shared" ref="AL511:AM511" si="4912">IFERROR(REPLACE(AK511,FIND(CHAR(10),AK511,1),1,""),AK511)</f>
        <v>#REF!</v>
      </c>
      <c r="AM511" s="91" t="e">
        <f t="shared" si="4912"/>
        <v>#REF!</v>
      </c>
      <c r="AN511" s="91" t="e">
        <f t="shared" ref="AN511:AR511" si="4913">IFERROR(REPLACE(AM511,FIND(" ",AM511,1),1,""),AM511)</f>
        <v>#REF!</v>
      </c>
      <c r="AO511" s="91" t="e">
        <f t="shared" si="4913"/>
        <v>#REF!</v>
      </c>
      <c r="AP511" s="91" t="e">
        <f t="shared" si="4913"/>
        <v>#REF!</v>
      </c>
      <c r="AQ511" s="91" t="e">
        <f t="shared" si="4913"/>
        <v>#REF!</v>
      </c>
      <c r="AR511" s="91" t="e">
        <f t="shared" si="4913"/>
        <v>#REF!</v>
      </c>
      <c r="AS511" s="91" t="e">
        <f t="shared" si="4466"/>
        <v>#REF!</v>
      </c>
      <c r="AT511" s="91" t="e">
        <f t="shared" si="4467"/>
        <v>#REF!</v>
      </c>
      <c r="AU511" s="32" t="e">
        <f t="shared" si="4450"/>
        <v>#REF!</v>
      </c>
      <c r="AV511" s="93" t="e">
        <f>'Описание предлагаемого товара'!#REF!</f>
        <v>#REF!</v>
      </c>
      <c r="AW511" s="91" t="e">
        <f>MIN(SEARCH({0,1,2,3,4,5,6,7,8,9},AV511&amp; "0123456789"))</f>
        <v>#REF!</v>
      </c>
      <c r="AX511" s="91" t="str">
        <f t="shared" si="4468"/>
        <v/>
      </c>
      <c r="AY511" s="91" t="str">
        <f t="shared" si="4469"/>
        <v/>
      </c>
      <c r="AZ511" s="91" t="str">
        <f t="shared" si="4470"/>
        <v/>
      </c>
      <c r="BA511" s="91" t="str">
        <f t="shared" si="4471"/>
        <v/>
      </c>
      <c r="BB511" s="91" t="str">
        <f t="shared" si="4472"/>
        <v/>
      </c>
      <c r="BC511" s="91" t="str">
        <f t="shared" si="4473"/>
        <v/>
      </c>
      <c r="BD511" s="91" t="str">
        <f t="shared" si="4474"/>
        <v/>
      </c>
      <c r="BE511" s="91" t="str">
        <f t="shared" si="4475"/>
        <v/>
      </c>
      <c r="BF511" s="91" t="str">
        <f t="shared" si="4476"/>
        <v/>
      </c>
      <c r="BG511" s="91" t="str">
        <f t="shared" si="4477"/>
        <v/>
      </c>
      <c r="BH511" s="91" t="str">
        <f t="shared" si="4478"/>
        <v/>
      </c>
      <c r="BI511" s="91" t="str">
        <f t="shared" si="4479"/>
        <v/>
      </c>
      <c r="BJ511" s="91" t="str">
        <f t="shared" si="4480"/>
        <v/>
      </c>
      <c r="BK511" s="91" t="str">
        <f t="shared" si="4481"/>
        <v/>
      </c>
      <c r="BL511" s="91" t="str">
        <f t="shared" si="4482"/>
        <v/>
      </c>
      <c r="BM511" s="91" t="str">
        <f t="shared" si="4483"/>
        <v/>
      </c>
      <c r="BN511" s="91" t="str">
        <f t="shared" si="4484"/>
        <v/>
      </c>
      <c r="BO511" s="91" t="str">
        <f t="shared" si="4485"/>
        <v/>
      </c>
      <c r="BP511" s="91" t="str">
        <f t="shared" si="4486"/>
        <v/>
      </c>
      <c r="BQ511" s="91" t="str">
        <f t="shared" si="4487"/>
        <v/>
      </c>
      <c r="BR511" s="91" t="str">
        <f t="shared" si="4488"/>
        <v/>
      </c>
      <c r="BS511" s="91" t="str">
        <f t="shared" si="4489"/>
        <v/>
      </c>
      <c r="BT511" s="91" t="str">
        <f t="shared" si="4490"/>
        <v/>
      </c>
      <c r="BU511" s="91" t="str">
        <f t="shared" si="4491"/>
        <v/>
      </c>
      <c r="BV511" s="91" t="str">
        <f t="shared" si="4492"/>
        <v/>
      </c>
      <c r="BW511" s="91" t="str">
        <f t="shared" si="4493"/>
        <v/>
      </c>
      <c r="BX511" s="91" t="str">
        <f t="shared" si="4494"/>
        <v/>
      </c>
      <c r="BY511" s="91" t="str">
        <f t="shared" si="4495"/>
        <v/>
      </c>
      <c r="BZ511" s="91" t="str">
        <f t="shared" si="4496"/>
        <v/>
      </c>
      <c r="CA511" s="91" t="str">
        <f t="shared" si="4497"/>
        <v/>
      </c>
      <c r="CB511" s="91" t="str">
        <f t="shared" si="4498"/>
        <v/>
      </c>
      <c r="CC511" s="91" t="str">
        <f t="shared" si="4499"/>
        <v/>
      </c>
      <c r="CD511" s="91" t="str">
        <f t="shared" si="4500"/>
        <v/>
      </c>
      <c r="CE511" s="91" t="str">
        <f t="shared" si="4501"/>
        <v/>
      </c>
      <c r="CF511" s="91" t="str">
        <f t="shared" si="4502"/>
        <v/>
      </c>
      <c r="CG511" s="91" t="str">
        <f t="shared" si="4503"/>
        <v/>
      </c>
      <c r="CH511" s="91" t="str">
        <f t="shared" si="4504"/>
        <v/>
      </c>
      <c r="CI511" s="91" t="str">
        <f t="shared" si="4505"/>
        <v>нет</v>
      </c>
      <c r="CJ511" s="63" t="e">
        <f>IF(LEN('Описание предлагаемого товара'!#REF!)&gt;0,'Описание предлагаемого товара'!#REF!,"")</f>
        <v>#REF!</v>
      </c>
      <c r="CK511" s="91" t="e">
        <f t="shared" ref="CK511:CL511" si="4914">IFERROR(REPLACE(CJ511,FIND(CHAR(10),CJ511,1),1,""),CJ511)</f>
        <v>#REF!</v>
      </c>
      <c r="CL511" s="91" t="e">
        <f t="shared" si="4914"/>
        <v>#REF!</v>
      </c>
      <c r="CM511" s="91" t="e">
        <f t="shared" si="4507"/>
        <v>#REF!</v>
      </c>
      <c r="CN511" s="91" t="e">
        <f t="shared" si="4508"/>
        <v>#REF!</v>
      </c>
      <c r="CO511" s="91" t="e">
        <f t="shared" si="4509"/>
        <v>#REF!</v>
      </c>
      <c r="CP511" s="90" t="e">
        <f>IF(AU511="Не указан реестровый номер (мера нац.режима Запрет)","",IF(CI511="нет","",IF(CU511="да","исключение(не смотрим баллы)",IFERROR(IF(CI511*1&gt;0,IFERROR(IF(VLOOKUP(CI511*1,Обработ.выгрузка_реестра_РФ!$A:$G,7,)=0,"Баллы не установлены",VLOOKUP(CI511*1,Обработ.выгрузка_реестра_РФ!$A:$G,7,)),IF(LEN(CI511)&gt;14,"","нет номера в реестре РФ")),""),IF(LEN(CI511)=0,"","Некорректный реестровый номер")))))</f>
        <v>#REF!</v>
      </c>
      <c r="CQ511" s="33" t="e">
        <f>IF(LEN(C511)&gt;0,IFERROR(IF(LEN(H511)&gt;0,IF(LEN(VLOOKUP(H511,'исключения(не_смотрим_баллы)'!$A:$C,1,))&gt;0,"да","нет"),"не введен ОКПД2"),"нет"),"")</f>
        <v>#REF!</v>
      </c>
      <c r="CR511" s="33" t="e">
        <f ca="1">IF(CQ511="да",IF(TODAY()&lt;VLOOKUP(H511,'исключения(не_смотрим_баллы)'!$A:$C,3,),"да","нет"),"")</f>
        <v>#REF!</v>
      </c>
      <c r="CS511" s="33" t="str">
        <f>IFERROR(IF(CQ511="да",IF(VLOOKUP(CI511*1,Обработ.выгрузка_реестра_РФ!$A:$G,2,)&lt;VLOOKUP(H511,'исключения(не_смотрим_баллы)'!$A:$C,2,),"да","нет"),""),"")</f>
        <v/>
      </c>
      <c r="CT511" s="24"/>
      <c r="CU511" s="33" t="e">
        <f t="shared" si="4521"/>
        <v>#REF!</v>
      </c>
      <c r="CV511" s="91" t="e">
        <f t="shared" si="4522"/>
        <v>#REF!</v>
      </c>
      <c r="CW511" s="27" t="e">
        <f t="shared" si="4523"/>
        <v>#REF!</v>
      </c>
      <c r="CX511" s="26" t="e">
        <f t="shared" si="4452"/>
        <v>#REF!</v>
      </c>
      <c r="CY511" s="64" t="e">
        <f>IF(LEN('Описание предлагаемого товара'!#REF!)&gt;0,'Описание предлагаемого товара'!#REF!,"")</f>
        <v>#REF!</v>
      </c>
      <c r="CZ511" s="95" t="e">
        <f t="shared" si="4510"/>
        <v>#REF!</v>
      </c>
      <c r="DA511" s="95" t="e">
        <f t="shared" ref="DA511" si="4915">IFERROR(REPLACE(CZ511,FIND(" ",CZ511,1),1,""),CZ511)</f>
        <v>#REF!</v>
      </c>
      <c r="DB511" s="95" t="e">
        <f t="shared" si="4454"/>
        <v>#REF!</v>
      </c>
      <c r="DC511" s="95" t="e">
        <f t="shared" ref="DC511:DD511" si="4916">IFERROR(REPLACE(DB511,FIND("г.",DB511,1),2,""),DB511)</f>
        <v>#REF!</v>
      </c>
      <c r="DD511" s="95" t="e">
        <f t="shared" si="4916"/>
        <v>#REF!</v>
      </c>
      <c r="DE511" s="95" t="e">
        <f t="shared" ref="DE511:DF511" si="4917">IFERROR(REPLACE(DD511,FIND("г",DD511,1),1,""),DD511)</f>
        <v>#REF!</v>
      </c>
      <c r="DF511" s="95" t="e">
        <f t="shared" si="4917"/>
        <v>#REF!</v>
      </c>
      <c r="DG511" s="95" t="e">
        <f t="shared" si="4527"/>
        <v>#REF!</v>
      </c>
      <c r="DH511" s="25" t="str">
        <f>IFERROR(VLOOKUP(CI511*1,Обработ.выгрузка_реестра_РФ!$A:$G,5,),"")</f>
        <v/>
      </c>
      <c r="DI511" s="27" t="str">
        <f t="shared" si="4537"/>
        <v/>
      </c>
      <c r="DJ511" s="27" t="str">
        <f t="shared" ca="1" si="4514"/>
        <v/>
      </c>
      <c r="DK511" s="63" t="e">
        <f>IF(LEN('Описание предлагаемого товара'!#REF!)&gt;0,'Описание предлагаемого товара'!#REF!,"")</f>
        <v>#REF!</v>
      </c>
      <c r="DL511" s="63" t="e">
        <f>IF(LEN('Описание предлагаемого товара'!#REF!)&gt;0,'Описание предлагаемого товара'!#REF!,"")</f>
        <v>#REF!</v>
      </c>
      <c r="DM511" s="32"/>
    </row>
    <row r="512" spans="1:117" ht="48.75" customHeight="1" x14ac:dyDescent="0.25">
      <c r="A512" s="61" t="e">
        <f>IF(LEN('Описание предлагаемого товара'!#REF!)&gt;0,'Описание предлагаемого товара'!#REF!,"")</f>
        <v>#REF!</v>
      </c>
      <c r="B512" s="65" t="e">
        <f>IF(LEN('Описание предлагаемого товара'!#REF!)&gt;0,'Описание предлагаемого товара'!#REF!,"")</f>
        <v>#REF!</v>
      </c>
      <c r="C512" s="61" t="e">
        <f>IF(LEN('Описание предлагаемого товара'!#REF!)&gt;0,'Описание предлагаемого товара'!#REF!,"")</f>
        <v>#REF!</v>
      </c>
      <c r="D512" s="61" t="e">
        <f>IF(LEN('Описание предлагаемого товара'!#REF!)&gt;0,'Описание предлагаемого товара'!#REF!,"")</f>
        <v>#REF!</v>
      </c>
      <c r="E512" s="61" t="e">
        <f>IF(LEN('Описание предлагаемого товара'!#REF!)&gt;0,'Описание предлагаемого товара'!#REF!,"")</f>
        <v>#REF!</v>
      </c>
      <c r="F512" s="61" t="e">
        <f>IF(LEN('Описание предлагаемого товара'!#REF!)&gt;0,'Описание предлагаемого товара'!#REF!,"")</f>
        <v>#REF!</v>
      </c>
      <c r="G512" s="61" t="e">
        <f>IF(LEN('Описание предлагаемого товара'!#REF!)&gt;0,'Описание предлагаемого товара'!#REF!,"")</f>
        <v>#REF!</v>
      </c>
      <c r="H512" s="61" t="e">
        <f>IF(LEN('Описание предлагаемого товара'!#REF!)&gt;0,'Описание предлагаемого товара'!#REF!,"")</f>
        <v>#REF!</v>
      </c>
      <c r="I512" s="61" t="e">
        <f>IF(LEN('Описание предлагаемого товара'!#REF!)&gt;0,'Описание предлагаемого товара'!#REF!,"")</f>
        <v>#REF!</v>
      </c>
      <c r="J512" s="38" t="str">
        <f>IFERROR(VLOOKUP(B512,SAP!$A:$E,5,),"")</f>
        <v/>
      </c>
      <c r="K512" s="40" t="str">
        <f t="shared" si="4457"/>
        <v/>
      </c>
      <c r="L512" s="61" t="e">
        <f>IF(LEN('Описание предлагаемого товара'!#REF!)&gt;0,IFERROR('Описание предлагаемого товара'!#REF!*1,""),"")</f>
        <v>#REF!</v>
      </c>
      <c r="M512" s="39" t="str">
        <f>IFERROR(VLOOKUP(B512,SAP!$A:$E,2,),"")</f>
        <v/>
      </c>
      <c r="N512" s="41" t="str">
        <f t="shared" si="4593"/>
        <v/>
      </c>
      <c r="O512" s="39" t="str">
        <f t="shared" si="4444"/>
        <v/>
      </c>
      <c r="P512" s="36" t="e">
        <f>IF(LEN('Описание предлагаемого товара'!#REF!)&gt;0,'Описание предлагаемого товара'!#REF!,"")</f>
        <v>#REF!</v>
      </c>
      <c r="Q51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12" s="37" t="e">
        <f>IF(LEN('Описание предлагаемого товара'!#REF!)&gt;0,'Описание предлагаемого товара'!#REF!,"")</f>
        <v>#REF!</v>
      </c>
      <c r="S512" s="37" t="e">
        <f>IF(LEN('Описание предлагаемого товара'!#REF!)&gt;0,'Описание предлагаемого товара'!#REF!,"")</f>
        <v>#REF!</v>
      </c>
      <c r="T51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12" s="23" t="str">
        <f>IFERROR(VLOOKUP(CI512*1,Обработ.выгрузка_реестра_РФ!$A:$G,6,),"")</f>
        <v/>
      </c>
      <c r="V512" s="61" t="e">
        <f>IF(LEN('Описание предлагаемого товара'!#REF!)&gt;0,'Описание предлагаемого товара'!#REF!,"")</f>
        <v>#REF!</v>
      </c>
      <c r="W512" s="62" t="e">
        <f>IF(LEN('Описание предлагаемого товара'!#REF!)&gt;0,'Описание предлагаемого товара'!#REF!,"")</f>
        <v>#REF!</v>
      </c>
      <c r="X512" s="91" t="e">
        <f t="shared" ref="X512:Y512" si="4918">IFERROR(REPLACE(W512,FIND(CHAR(10),W512,1),1," "),W512)</f>
        <v>#REF!</v>
      </c>
      <c r="Y512" s="91" t="e">
        <f t="shared" si="4918"/>
        <v>#REF!</v>
      </c>
      <c r="Z512" s="91" t="e">
        <f t="shared" si="4459"/>
        <v>#REF!</v>
      </c>
      <c r="AA512" s="91" t="e">
        <f t="shared" si="4460"/>
        <v>#REF!</v>
      </c>
      <c r="AB512" s="91" t="e">
        <f t="shared" si="4461"/>
        <v>#REF!</v>
      </c>
      <c r="AC512" s="91" t="e">
        <f t="shared" ref="AC512:AF512" si="4919">IFERROR(REPLACE(AB512,FIND("  ",AB512,1),2," "),AB512)</f>
        <v>#REF!</v>
      </c>
      <c r="AD512" s="91" t="e">
        <f t="shared" si="4919"/>
        <v>#REF!</v>
      </c>
      <c r="AE512" s="91" t="e">
        <f t="shared" si="4919"/>
        <v>#REF!</v>
      </c>
      <c r="AF512" s="91" t="e">
        <f t="shared" si="4919"/>
        <v>#REF!</v>
      </c>
      <c r="AG512" s="23" t="str">
        <f>IFERROR(VLOOKUP(CI512*1,Обработ.выгрузка_реестра_РФ!$A:$G,4,),"")</f>
        <v/>
      </c>
      <c r="AH512" s="91" t="str">
        <f t="shared" ref="AH512:AI512" si="4920">IFERROR(REPLACE(AG512,FIND("-",AG512,1),1,"*"),AG512)</f>
        <v/>
      </c>
      <c r="AI512" s="91" t="str">
        <f t="shared" si="4920"/>
        <v/>
      </c>
      <c r="AJ512" s="27" t="str">
        <f t="shared" si="4559"/>
        <v/>
      </c>
      <c r="AK512" s="63" t="e">
        <f>IF(LEN('Описание предлагаемого товара'!#REF!)&gt;0,'Описание предлагаемого товара'!#REF!,"")</f>
        <v>#REF!</v>
      </c>
      <c r="AL512" s="91" t="e">
        <f t="shared" ref="AL512:AM512" si="4921">IFERROR(REPLACE(AK512,FIND(CHAR(10),AK512,1),1,""),AK512)</f>
        <v>#REF!</v>
      </c>
      <c r="AM512" s="91" t="e">
        <f t="shared" si="4921"/>
        <v>#REF!</v>
      </c>
      <c r="AN512" s="91" t="e">
        <f t="shared" ref="AN512:AR512" si="4922">IFERROR(REPLACE(AM512,FIND(" ",AM512,1),1,""),AM512)</f>
        <v>#REF!</v>
      </c>
      <c r="AO512" s="91" t="e">
        <f t="shared" si="4922"/>
        <v>#REF!</v>
      </c>
      <c r="AP512" s="91" t="e">
        <f t="shared" si="4922"/>
        <v>#REF!</v>
      </c>
      <c r="AQ512" s="91" t="e">
        <f t="shared" si="4922"/>
        <v>#REF!</v>
      </c>
      <c r="AR512" s="91" t="e">
        <f t="shared" si="4922"/>
        <v>#REF!</v>
      </c>
      <c r="AS512" s="91" t="e">
        <f t="shared" si="4466"/>
        <v>#REF!</v>
      </c>
      <c r="AT512" s="91" t="e">
        <f t="shared" si="4467"/>
        <v>#REF!</v>
      </c>
      <c r="AU512" s="32" t="e">
        <f t="shared" si="4450"/>
        <v>#REF!</v>
      </c>
      <c r="AV512" s="93" t="e">
        <f>'Описание предлагаемого товара'!#REF!</f>
        <v>#REF!</v>
      </c>
      <c r="AW512" s="91" t="e">
        <f>MIN(SEARCH({0,1,2,3,4,5,6,7,8,9},AV512&amp; "0123456789"))</f>
        <v>#REF!</v>
      </c>
      <c r="AX512" s="91" t="str">
        <f t="shared" si="4468"/>
        <v/>
      </c>
      <c r="AY512" s="91" t="str">
        <f t="shared" si="4469"/>
        <v/>
      </c>
      <c r="AZ512" s="91" t="str">
        <f t="shared" si="4470"/>
        <v/>
      </c>
      <c r="BA512" s="91" t="str">
        <f t="shared" si="4471"/>
        <v/>
      </c>
      <c r="BB512" s="91" t="str">
        <f t="shared" si="4472"/>
        <v/>
      </c>
      <c r="BC512" s="91" t="str">
        <f t="shared" si="4473"/>
        <v/>
      </c>
      <c r="BD512" s="91" t="str">
        <f t="shared" si="4474"/>
        <v/>
      </c>
      <c r="BE512" s="91" t="str">
        <f t="shared" si="4475"/>
        <v/>
      </c>
      <c r="BF512" s="91" t="str">
        <f t="shared" si="4476"/>
        <v/>
      </c>
      <c r="BG512" s="91" t="str">
        <f t="shared" si="4477"/>
        <v/>
      </c>
      <c r="BH512" s="91" t="str">
        <f t="shared" si="4478"/>
        <v/>
      </c>
      <c r="BI512" s="91" t="str">
        <f t="shared" si="4479"/>
        <v/>
      </c>
      <c r="BJ512" s="91" t="str">
        <f t="shared" si="4480"/>
        <v/>
      </c>
      <c r="BK512" s="91" t="str">
        <f t="shared" si="4481"/>
        <v/>
      </c>
      <c r="BL512" s="91" t="str">
        <f t="shared" si="4482"/>
        <v/>
      </c>
      <c r="BM512" s="91" t="str">
        <f t="shared" si="4483"/>
        <v/>
      </c>
      <c r="BN512" s="91" t="str">
        <f t="shared" si="4484"/>
        <v/>
      </c>
      <c r="BO512" s="91" t="str">
        <f t="shared" si="4485"/>
        <v/>
      </c>
      <c r="BP512" s="91" t="str">
        <f t="shared" si="4486"/>
        <v/>
      </c>
      <c r="BQ512" s="91" t="str">
        <f t="shared" si="4487"/>
        <v/>
      </c>
      <c r="BR512" s="91" t="str">
        <f t="shared" si="4488"/>
        <v/>
      </c>
      <c r="BS512" s="91" t="str">
        <f t="shared" si="4489"/>
        <v/>
      </c>
      <c r="BT512" s="91" t="str">
        <f t="shared" si="4490"/>
        <v/>
      </c>
      <c r="BU512" s="91" t="str">
        <f t="shared" si="4491"/>
        <v/>
      </c>
      <c r="BV512" s="91" t="str">
        <f t="shared" si="4492"/>
        <v/>
      </c>
      <c r="BW512" s="91" t="str">
        <f t="shared" si="4493"/>
        <v/>
      </c>
      <c r="BX512" s="91" t="str">
        <f t="shared" si="4494"/>
        <v/>
      </c>
      <c r="BY512" s="91" t="str">
        <f t="shared" si="4495"/>
        <v/>
      </c>
      <c r="BZ512" s="91" t="str">
        <f t="shared" si="4496"/>
        <v/>
      </c>
      <c r="CA512" s="91" t="str">
        <f t="shared" si="4497"/>
        <v/>
      </c>
      <c r="CB512" s="91" t="str">
        <f t="shared" si="4498"/>
        <v/>
      </c>
      <c r="CC512" s="91" t="str">
        <f t="shared" si="4499"/>
        <v/>
      </c>
      <c r="CD512" s="91" t="str">
        <f t="shared" si="4500"/>
        <v/>
      </c>
      <c r="CE512" s="91" t="str">
        <f t="shared" si="4501"/>
        <v/>
      </c>
      <c r="CF512" s="91" t="str">
        <f t="shared" si="4502"/>
        <v/>
      </c>
      <c r="CG512" s="91" t="str">
        <f t="shared" si="4503"/>
        <v/>
      </c>
      <c r="CH512" s="91" t="str">
        <f t="shared" si="4504"/>
        <v/>
      </c>
      <c r="CI512" s="91" t="str">
        <f t="shared" si="4505"/>
        <v>нет</v>
      </c>
      <c r="CJ512" s="63" t="e">
        <f>IF(LEN('Описание предлагаемого товара'!#REF!)&gt;0,'Описание предлагаемого товара'!#REF!,"")</f>
        <v>#REF!</v>
      </c>
      <c r="CK512" s="91" t="e">
        <f t="shared" ref="CK512:CL512" si="4923">IFERROR(REPLACE(CJ512,FIND(CHAR(10),CJ512,1),1,""),CJ512)</f>
        <v>#REF!</v>
      </c>
      <c r="CL512" s="91" t="e">
        <f t="shared" si="4923"/>
        <v>#REF!</v>
      </c>
      <c r="CM512" s="91" t="e">
        <f t="shared" si="4507"/>
        <v>#REF!</v>
      </c>
      <c r="CN512" s="91" t="e">
        <f t="shared" si="4508"/>
        <v>#REF!</v>
      </c>
      <c r="CO512" s="91" t="e">
        <f t="shared" si="4509"/>
        <v>#REF!</v>
      </c>
      <c r="CP512" s="90" t="e">
        <f>IF(AU512="Не указан реестровый номер (мера нац.режима Запрет)","",IF(CI512="нет","",IF(CU512="да","исключение(не смотрим баллы)",IFERROR(IF(CI512*1&gt;0,IFERROR(IF(VLOOKUP(CI512*1,Обработ.выгрузка_реестра_РФ!$A:$G,7,)=0,"Баллы не установлены",VLOOKUP(CI512*1,Обработ.выгрузка_реестра_РФ!$A:$G,7,)),IF(LEN(CI512)&gt;14,"","нет номера в реестре РФ")),""),IF(LEN(CI512)=0,"","Некорректный реестровый номер")))))</f>
        <v>#REF!</v>
      </c>
      <c r="CQ512" s="33" t="e">
        <f>IF(LEN(C512)&gt;0,IFERROR(IF(LEN(H512)&gt;0,IF(LEN(VLOOKUP(H512,'исключения(не_смотрим_баллы)'!$A:$C,1,))&gt;0,"да","нет"),"не введен ОКПД2"),"нет"),"")</f>
        <v>#REF!</v>
      </c>
      <c r="CR512" s="33" t="e">
        <f ca="1">IF(CQ512="да",IF(TODAY()&lt;VLOOKUP(H512,'исключения(не_смотрим_баллы)'!$A:$C,3,),"да","нет"),"")</f>
        <v>#REF!</v>
      </c>
      <c r="CS512" s="33" t="str">
        <f>IFERROR(IF(CQ512="да",IF(VLOOKUP(CI512*1,Обработ.выгрузка_реестра_РФ!$A:$G,2,)&lt;VLOOKUP(H512,'исключения(не_смотрим_баллы)'!$A:$C,2,),"да","нет"),""),"")</f>
        <v/>
      </c>
      <c r="CT512" s="24"/>
      <c r="CU512" s="33" t="e">
        <f t="shared" si="4521"/>
        <v>#REF!</v>
      </c>
      <c r="CV512" s="91" t="e">
        <f t="shared" si="4522"/>
        <v>#REF!</v>
      </c>
      <c r="CW512" s="27" t="e">
        <f t="shared" si="4523"/>
        <v>#REF!</v>
      </c>
      <c r="CX512" s="26" t="e">
        <f t="shared" si="4452"/>
        <v>#REF!</v>
      </c>
      <c r="CY512" s="64" t="e">
        <f>IF(LEN('Описание предлагаемого товара'!#REF!)&gt;0,'Описание предлагаемого товара'!#REF!,"")</f>
        <v>#REF!</v>
      </c>
      <c r="CZ512" s="95" t="e">
        <f t="shared" si="4510"/>
        <v>#REF!</v>
      </c>
      <c r="DA512" s="95" t="e">
        <f t="shared" ref="DA512" si="4924">IFERROR(REPLACE(CZ512,FIND(" ",CZ512,1),1,""),CZ512)</f>
        <v>#REF!</v>
      </c>
      <c r="DB512" s="95" t="e">
        <f t="shared" si="4454"/>
        <v>#REF!</v>
      </c>
      <c r="DC512" s="95" t="e">
        <f t="shared" ref="DC512:DD512" si="4925">IFERROR(REPLACE(DB512,FIND("г.",DB512,1),2,""),DB512)</f>
        <v>#REF!</v>
      </c>
      <c r="DD512" s="95" t="e">
        <f t="shared" si="4925"/>
        <v>#REF!</v>
      </c>
      <c r="DE512" s="95" t="e">
        <f t="shared" ref="DE512:DF512" si="4926">IFERROR(REPLACE(DD512,FIND("г",DD512,1),1,""),DD512)</f>
        <v>#REF!</v>
      </c>
      <c r="DF512" s="95" t="e">
        <f t="shared" si="4926"/>
        <v>#REF!</v>
      </c>
      <c r="DG512" s="95" t="e">
        <f t="shared" si="4527"/>
        <v>#REF!</v>
      </c>
      <c r="DH512" s="25" t="str">
        <f>IFERROR(VLOOKUP(CI512*1,Обработ.выгрузка_реестра_РФ!$A:$G,5,),"")</f>
        <v/>
      </c>
      <c r="DI512" s="27" t="str">
        <f t="shared" si="4537"/>
        <v/>
      </c>
      <c r="DJ512" s="27" t="str">
        <f t="shared" ca="1" si="4514"/>
        <v/>
      </c>
      <c r="DK512" s="63" t="e">
        <f>IF(LEN('Описание предлагаемого товара'!#REF!)&gt;0,'Описание предлагаемого товара'!#REF!,"")</f>
        <v>#REF!</v>
      </c>
      <c r="DL512" s="63" t="e">
        <f>IF(LEN('Описание предлагаемого товара'!#REF!)&gt;0,'Описание предлагаемого товара'!#REF!,"")</f>
        <v>#REF!</v>
      </c>
      <c r="DM512" s="32"/>
    </row>
    <row r="513" spans="1:117" ht="48.75" customHeight="1" x14ac:dyDescent="0.25">
      <c r="A513" s="61" t="e">
        <f>IF(LEN('Описание предлагаемого товара'!#REF!)&gt;0,'Описание предлагаемого товара'!#REF!,"")</f>
        <v>#REF!</v>
      </c>
      <c r="B513" s="65" t="e">
        <f>IF(LEN('Описание предлагаемого товара'!#REF!)&gt;0,'Описание предлагаемого товара'!#REF!,"")</f>
        <v>#REF!</v>
      </c>
      <c r="C513" s="61" t="e">
        <f>IF(LEN('Описание предлагаемого товара'!#REF!)&gt;0,'Описание предлагаемого товара'!#REF!,"")</f>
        <v>#REF!</v>
      </c>
      <c r="D513" s="61" t="e">
        <f>IF(LEN('Описание предлагаемого товара'!#REF!)&gt;0,'Описание предлагаемого товара'!#REF!,"")</f>
        <v>#REF!</v>
      </c>
      <c r="E513" s="61" t="e">
        <f>IF(LEN('Описание предлагаемого товара'!#REF!)&gt;0,'Описание предлагаемого товара'!#REF!,"")</f>
        <v>#REF!</v>
      </c>
      <c r="F513" s="61" t="e">
        <f>IF(LEN('Описание предлагаемого товара'!#REF!)&gt;0,'Описание предлагаемого товара'!#REF!,"")</f>
        <v>#REF!</v>
      </c>
      <c r="G513" s="61" t="e">
        <f>IF(LEN('Описание предлагаемого товара'!#REF!)&gt;0,'Описание предлагаемого товара'!#REF!,"")</f>
        <v>#REF!</v>
      </c>
      <c r="H513" s="61" t="e">
        <f>IF(LEN('Описание предлагаемого товара'!#REF!)&gt;0,'Описание предлагаемого товара'!#REF!,"")</f>
        <v>#REF!</v>
      </c>
      <c r="I513" s="61" t="e">
        <f>IF(LEN('Описание предлагаемого товара'!#REF!)&gt;0,'Описание предлагаемого товара'!#REF!,"")</f>
        <v>#REF!</v>
      </c>
      <c r="J513" s="38" t="str">
        <f>IFERROR(VLOOKUP(B513,SAP!$A:$E,5,),"")</f>
        <v/>
      </c>
      <c r="K513" s="40" t="str">
        <f t="shared" si="4457"/>
        <v/>
      </c>
      <c r="L513" s="61" t="e">
        <f>IF(LEN('Описание предлагаемого товара'!#REF!)&gt;0,IFERROR('Описание предлагаемого товара'!#REF!*1,""),"")</f>
        <v>#REF!</v>
      </c>
      <c r="M513" s="39" t="str">
        <f>IFERROR(VLOOKUP(B513,SAP!$A:$E,2,),"")</f>
        <v/>
      </c>
      <c r="N513" s="41" t="str">
        <f t="shared" si="4593"/>
        <v/>
      </c>
      <c r="O513" s="39" t="str">
        <f t="shared" si="4444"/>
        <v/>
      </c>
      <c r="P513" s="36" t="e">
        <f>IF(LEN('Описание предлагаемого товара'!#REF!)&gt;0,'Описание предлагаемого товара'!#REF!,"")</f>
        <v>#REF!</v>
      </c>
      <c r="Q51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13" s="37" t="e">
        <f>IF(LEN('Описание предлагаемого товара'!#REF!)&gt;0,'Описание предлагаемого товара'!#REF!,"")</f>
        <v>#REF!</v>
      </c>
      <c r="S513" s="37" t="e">
        <f>IF(LEN('Описание предлагаемого товара'!#REF!)&gt;0,'Описание предлагаемого товара'!#REF!,"")</f>
        <v>#REF!</v>
      </c>
      <c r="T51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13" s="23" t="str">
        <f>IFERROR(VLOOKUP(CI513*1,Обработ.выгрузка_реестра_РФ!$A:$G,6,),"")</f>
        <v/>
      </c>
      <c r="V513" s="61" t="e">
        <f>IF(LEN('Описание предлагаемого товара'!#REF!)&gt;0,'Описание предлагаемого товара'!#REF!,"")</f>
        <v>#REF!</v>
      </c>
      <c r="W513" s="62" t="e">
        <f>IF(LEN('Описание предлагаемого товара'!#REF!)&gt;0,'Описание предлагаемого товара'!#REF!,"")</f>
        <v>#REF!</v>
      </c>
      <c r="X513" s="91" t="e">
        <f t="shared" ref="X513:Y513" si="4927">IFERROR(REPLACE(W513,FIND(CHAR(10),W513,1),1," "),W513)</f>
        <v>#REF!</v>
      </c>
      <c r="Y513" s="91" t="e">
        <f t="shared" si="4927"/>
        <v>#REF!</v>
      </c>
      <c r="Z513" s="91" t="e">
        <f t="shared" si="4459"/>
        <v>#REF!</v>
      </c>
      <c r="AA513" s="91" t="e">
        <f t="shared" si="4460"/>
        <v>#REF!</v>
      </c>
      <c r="AB513" s="91" t="e">
        <f t="shared" si="4461"/>
        <v>#REF!</v>
      </c>
      <c r="AC513" s="91" t="e">
        <f t="shared" ref="AC513:AF513" si="4928">IFERROR(REPLACE(AB513,FIND("  ",AB513,1),2," "),AB513)</f>
        <v>#REF!</v>
      </c>
      <c r="AD513" s="91" t="e">
        <f t="shared" si="4928"/>
        <v>#REF!</v>
      </c>
      <c r="AE513" s="91" t="e">
        <f t="shared" si="4928"/>
        <v>#REF!</v>
      </c>
      <c r="AF513" s="91" t="e">
        <f t="shared" si="4928"/>
        <v>#REF!</v>
      </c>
      <c r="AG513" s="23" t="str">
        <f>IFERROR(VLOOKUP(CI513*1,Обработ.выгрузка_реестра_РФ!$A:$G,4,),"")</f>
        <v/>
      </c>
      <c r="AH513" s="91" t="str">
        <f t="shared" ref="AH513:AI513" si="4929">IFERROR(REPLACE(AG513,FIND("-",AG513,1),1,"*"),AG513)</f>
        <v/>
      </c>
      <c r="AI513" s="91" t="str">
        <f t="shared" si="4929"/>
        <v/>
      </c>
      <c r="AJ513" s="27" t="str">
        <f t="shared" si="4559"/>
        <v/>
      </c>
      <c r="AK513" s="63" t="e">
        <f>IF(LEN('Описание предлагаемого товара'!#REF!)&gt;0,'Описание предлагаемого товара'!#REF!,"")</f>
        <v>#REF!</v>
      </c>
      <c r="AL513" s="91" t="e">
        <f t="shared" ref="AL513:AM513" si="4930">IFERROR(REPLACE(AK513,FIND(CHAR(10),AK513,1),1,""),AK513)</f>
        <v>#REF!</v>
      </c>
      <c r="AM513" s="91" t="e">
        <f t="shared" si="4930"/>
        <v>#REF!</v>
      </c>
      <c r="AN513" s="91" t="e">
        <f t="shared" ref="AN513:AR513" si="4931">IFERROR(REPLACE(AM513,FIND(" ",AM513,1),1,""),AM513)</f>
        <v>#REF!</v>
      </c>
      <c r="AO513" s="91" t="e">
        <f t="shared" si="4931"/>
        <v>#REF!</v>
      </c>
      <c r="AP513" s="91" t="e">
        <f t="shared" si="4931"/>
        <v>#REF!</v>
      </c>
      <c r="AQ513" s="91" t="e">
        <f t="shared" si="4931"/>
        <v>#REF!</v>
      </c>
      <c r="AR513" s="91" t="e">
        <f t="shared" si="4931"/>
        <v>#REF!</v>
      </c>
      <c r="AS513" s="91" t="e">
        <f t="shared" si="4466"/>
        <v>#REF!</v>
      </c>
      <c r="AT513" s="91" t="e">
        <f t="shared" si="4467"/>
        <v>#REF!</v>
      </c>
      <c r="AU513" s="32" t="e">
        <f t="shared" si="4450"/>
        <v>#REF!</v>
      </c>
      <c r="AV513" s="93" t="e">
        <f>'Описание предлагаемого товара'!#REF!</f>
        <v>#REF!</v>
      </c>
      <c r="AW513" s="91" t="e">
        <f>MIN(SEARCH({0,1,2,3,4,5,6,7,8,9},AV513&amp; "0123456789"))</f>
        <v>#REF!</v>
      </c>
      <c r="AX513" s="91" t="str">
        <f t="shared" si="4468"/>
        <v/>
      </c>
      <c r="AY513" s="91" t="str">
        <f t="shared" si="4469"/>
        <v/>
      </c>
      <c r="AZ513" s="91" t="str">
        <f t="shared" si="4470"/>
        <v/>
      </c>
      <c r="BA513" s="91" t="str">
        <f t="shared" si="4471"/>
        <v/>
      </c>
      <c r="BB513" s="91" t="str">
        <f t="shared" si="4472"/>
        <v/>
      </c>
      <c r="BC513" s="91" t="str">
        <f t="shared" si="4473"/>
        <v/>
      </c>
      <c r="BD513" s="91" t="str">
        <f t="shared" si="4474"/>
        <v/>
      </c>
      <c r="BE513" s="91" t="str">
        <f t="shared" si="4475"/>
        <v/>
      </c>
      <c r="BF513" s="91" t="str">
        <f t="shared" si="4476"/>
        <v/>
      </c>
      <c r="BG513" s="91" t="str">
        <f t="shared" si="4477"/>
        <v/>
      </c>
      <c r="BH513" s="91" t="str">
        <f t="shared" si="4478"/>
        <v/>
      </c>
      <c r="BI513" s="91" t="str">
        <f t="shared" si="4479"/>
        <v/>
      </c>
      <c r="BJ513" s="91" t="str">
        <f t="shared" si="4480"/>
        <v/>
      </c>
      <c r="BK513" s="91" t="str">
        <f t="shared" si="4481"/>
        <v/>
      </c>
      <c r="BL513" s="91" t="str">
        <f t="shared" si="4482"/>
        <v/>
      </c>
      <c r="BM513" s="91" t="str">
        <f t="shared" si="4483"/>
        <v/>
      </c>
      <c r="BN513" s="91" t="str">
        <f t="shared" si="4484"/>
        <v/>
      </c>
      <c r="BO513" s="91" t="str">
        <f t="shared" si="4485"/>
        <v/>
      </c>
      <c r="BP513" s="91" t="str">
        <f t="shared" si="4486"/>
        <v/>
      </c>
      <c r="BQ513" s="91" t="str">
        <f t="shared" si="4487"/>
        <v/>
      </c>
      <c r="BR513" s="91" t="str">
        <f t="shared" si="4488"/>
        <v/>
      </c>
      <c r="BS513" s="91" t="str">
        <f t="shared" si="4489"/>
        <v/>
      </c>
      <c r="BT513" s="91" t="str">
        <f t="shared" si="4490"/>
        <v/>
      </c>
      <c r="BU513" s="91" t="str">
        <f t="shared" si="4491"/>
        <v/>
      </c>
      <c r="BV513" s="91" t="str">
        <f t="shared" si="4492"/>
        <v/>
      </c>
      <c r="BW513" s="91" t="str">
        <f t="shared" si="4493"/>
        <v/>
      </c>
      <c r="BX513" s="91" t="str">
        <f t="shared" si="4494"/>
        <v/>
      </c>
      <c r="BY513" s="91" t="str">
        <f t="shared" si="4495"/>
        <v/>
      </c>
      <c r="BZ513" s="91" t="str">
        <f t="shared" si="4496"/>
        <v/>
      </c>
      <c r="CA513" s="91" t="str">
        <f t="shared" si="4497"/>
        <v/>
      </c>
      <c r="CB513" s="91" t="str">
        <f t="shared" si="4498"/>
        <v/>
      </c>
      <c r="CC513" s="91" t="str">
        <f t="shared" si="4499"/>
        <v/>
      </c>
      <c r="CD513" s="91" t="str">
        <f t="shared" si="4500"/>
        <v/>
      </c>
      <c r="CE513" s="91" t="str">
        <f t="shared" si="4501"/>
        <v/>
      </c>
      <c r="CF513" s="91" t="str">
        <f t="shared" si="4502"/>
        <v/>
      </c>
      <c r="CG513" s="91" t="str">
        <f t="shared" si="4503"/>
        <v/>
      </c>
      <c r="CH513" s="91" t="str">
        <f t="shared" si="4504"/>
        <v/>
      </c>
      <c r="CI513" s="91" t="str">
        <f t="shared" si="4505"/>
        <v>нет</v>
      </c>
      <c r="CJ513" s="63" t="e">
        <f>IF(LEN('Описание предлагаемого товара'!#REF!)&gt;0,'Описание предлагаемого товара'!#REF!,"")</f>
        <v>#REF!</v>
      </c>
      <c r="CK513" s="91" t="e">
        <f t="shared" ref="CK513:CL513" si="4932">IFERROR(REPLACE(CJ513,FIND(CHAR(10),CJ513,1),1,""),CJ513)</f>
        <v>#REF!</v>
      </c>
      <c r="CL513" s="91" t="e">
        <f t="shared" si="4932"/>
        <v>#REF!</v>
      </c>
      <c r="CM513" s="91" t="e">
        <f t="shared" si="4507"/>
        <v>#REF!</v>
      </c>
      <c r="CN513" s="91" t="e">
        <f t="shared" si="4508"/>
        <v>#REF!</v>
      </c>
      <c r="CO513" s="91" t="e">
        <f t="shared" si="4509"/>
        <v>#REF!</v>
      </c>
      <c r="CP513" s="90" t="e">
        <f>IF(AU513="Не указан реестровый номер (мера нац.режима Запрет)","",IF(CI513="нет","",IF(CU513="да","исключение(не смотрим баллы)",IFERROR(IF(CI513*1&gt;0,IFERROR(IF(VLOOKUP(CI513*1,Обработ.выгрузка_реестра_РФ!$A:$G,7,)=0,"Баллы не установлены",VLOOKUP(CI513*1,Обработ.выгрузка_реестра_РФ!$A:$G,7,)),IF(LEN(CI513)&gt;14,"","нет номера в реестре РФ")),""),IF(LEN(CI513)=0,"","Некорректный реестровый номер")))))</f>
        <v>#REF!</v>
      </c>
      <c r="CQ513" s="33" t="e">
        <f>IF(LEN(C513)&gt;0,IFERROR(IF(LEN(H513)&gt;0,IF(LEN(VLOOKUP(H513,'исключения(не_смотрим_баллы)'!$A:$C,1,))&gt;0,"да","нет"),"не введен ОКПД2"),"нет"),"")</f>
        <v>#REF!</v>
      </c>
      <c r="CR513" s="33" t="e">
        <f ca="1">IF(CQ513="да",IF(TODAY()&lt;VLOOKUP(H513,'исключения(не_смотрим_баллы)'!$A:$C,3,),"да","нет"),"")</f>
        <v>#REF!</v>
      </c>
      <c r="CS513" s="33" t="str">
        <f>IFERROR(IF(CQ513="да",IF(VLOOKUP(CI513*1,Обработ.выгрузка_реестра_РФ!$A:$G,2,)&lt;VLOOKUP(H513,'исключения(не_смотрим_баллы)'!$A:$C,2,),"да","нет"),""),"")</f>
        <v/>
      </c>
      <c r="CT513" s="24"/>
      <c r="CU513" s="33" t="e">
        <f t="shared" si="4521"/>
        <v>#REF!</v>
      </c>
      <c r="CV513" s="91" t="e">
        <f t="shared" si="4522"/>
        <v>#REF!</v>
      </c>
      <c r="CW513" s="27" t="e">
        <f t="shared" si="4523"/>
        <v>#REF!</v>
      </c>
      <c r="CX513" s="26" t="e">
        <f t="shared" si="4452"/>
        <v>#REF!</v>
      </c>
      <c r="CY513" s="64" t="e">
        <f>IF(LEN('Описание предлагаемого товара'!#REF!)&gt;0,'Описание предлагаемого товара'!#REF!,"")</f>
        <v>#REF!</v>
      </c>
      <c r="CZ513" s="95" t="e">
        <f t="shared" si="4510"/>
        <v>#REF!</v>
      </c>
      <c r="DA513" s="95" t="e">
        <f t="shared" ref="DA513" si="4933">IFERROR(REPLACE(CZ513,FIND(" ",CZ513,1),1,""),CZ513)</f>
        <v>#REF!</v>
      </c>
      <c r="DB513" s="95" t="e">
        <f t="shared" si="4454"/>
        <v>#REF!</v>
      </c>
      <c r="DC513" s="95" t="e">
        <f t="shared" ref="DC513:DD513" si="4934">IFERROR(REPLACE(DB513,FIND("г.",DB513,1),2,""),DB513)</f>
        <v>#REF!</v>
      </c>
      <c r="DD513" s="95" t="e">
        <f t="shared" si="4934"/>
        <v>#REF!</v>
      </c>
      <c r="DE513" s="95" t="e">
        <f t="shared" ref="DE513:DF513" si="4935">IFERROR(REPLACE(DD513,FIND("г",DD513,1),1,""),DD513)</f>
        <v>#REF!</v>
      </c>
      <c r="DF513" s="95" t="e">
        <f t="shared" si="4935"/>
        <v>#REF!</v>
      </c>
      <c r="DG513" s="95" t="e">
        <f t="shared" si="4527"/>
        <v>#REF!</v>
      </c>
      <c r="DH513" s="25" t="str">
        <f>IFERROR(VLOOKUP(CI513*1,Обработ.выгрузка_реестра_РФ!$A:$G,5,),"")</f>
        <v/>
      </c>
      <c r="DI513" s="27" t="str">
        <f t="shared" si="4537"/>
        <v/>
      </c>
      <c r="DJ513" s="27" t="str">
        <f t="shared" ca="1" si="4514"/>
        <v/>
      </c>
      <c r="DK513" s="63" t="e">
        <f>IF(LEN('Описание предлагаемого товара'!#REF!)&gt;0,'Описание предлагаемого товара'!#REF!,"")</f>
        <v>#REF!</v>
      </c>
      <c r="DL513" s="63" t="e">
        <f>IF(LEN('Описание предлагаемого товара'!#REF!)&gt;0,'Описание предлагаемого товара'!#REF!,"")</f>
        <v>#REF!</v>
      </c>
      <c r="DM513" s="32"/>
    </row>
    <row r="514" spans="1:117" ht="48.75" customHeight="1" x14ac:dyDescent="0.25">
      <c r="A514" s="61" t="e">
        <f>IF(LEN('Описание предлагаемого товара'!#REF!)&gt;0,'Описание предлагаемого товара'!#REF!,"")</f>
        <v>#REF!</v>
      </c>
      <c r="B514" s="65" t="e">
        <f>IF(LEN('Описание предлагаемого товара'!#REF!)&gt;0,'Описание предлагаемого товара'!#REF!,"")</f>
        <v>#REF!</v>
      </c>
      <c r="C514" s="61" t="e">
        <f>IF(LEN('Описание предлагаемого товара'!#REF!)&gt;0,'Описание предлагаемого товара'!#REF!,"")</f>
        <v>#REF!</v>
      </c>
      <c r="D514" s="61" t="e">
        <f>IF(LEN('Описание предлагаемого товара'!#REF!)&gt;0,'Описание предлагаемого товара'!#REF!,"")</f>
        <v>#REF!</v>
      </c>
      <c r="E514" s="61" t="e">
        <f>IF(LEN('Описание предлагаемого товара'!#REF!)&gt;0,'Описание предлагаемого товара'!#REF!,"")</f>
        <v>#REF!</v>
      </c>
      <c r="F514" s="61" t="e">
        <f>IF(LEN('Описание предлагаемого товара'!#REF!)&gt;0,'Описание предлагаемого товара'!#REF!,"")</f>
        <v>#REF!</v>
      </c>
      <c r="G514" s="61" t="e">
        <f>IF(LEN('Описание предлагаемого товара'!#REF!)&gt;0,'Описание предлагаемого товара'!#REF!,"")</f>
        <v>#REF!</v>
      </c>
      <c r="H514" s="61" t="e">
        <f>IF(LEN('Описание предлагаемого товара'!#REF!)&gt;0,'Описание предлагаемого товара'!#REF!,"")</f>
        <v>#REF!</v>
      </c>
      <c r="I514" s="61" t="e">
        <f>IF(LEN('Описание предлагаемого товара'!#REF!)&gt;0,'Описание предлагаемого товара'!#REF!,"")</f>
        <v>#REF!</v>
      </c>
      <c r="J514" s="38" t="str">
        <f>IFERROR(VLOOKUP(B514,SAP!$A:$E,5,),"")</f>
        <v/>
      </c>
      <c r="K514" s="40" t="str">
        <f t="shared" si="4457"/>
        <v/>
      </c>
      <c r="L514" s="61" t="e">
        <f>IF(LEN('Описание предлагаемого товара'!#REF!)&gt;0,IFERROR('Описание предлагаемого товара'!#REF!*1,""),"")</f>
        <v>#REF!</v>
      </c>
      <c r="M514" s="39" t="str">
        <f>IFERROR(VLOOKUP(B514,SAP!$A:$E,2,),"")</f>
        <v/>
      </c>
      <c r="N514" s="41" t="str">
        <f t="shared" si="4593"/>
        <v/>
      </c>
      <c r="O514" s="39" t="str">
        <f t="shared" si="4444"/>
        <v/>
      </c>
      <c r="P514" s="36" t="e">
        <f>IF(LEN('Описание предлагаемого товара'!#REF!)&gt;0,'Описание предлагаемого товара'!#REF!,"")</f>
        <v>#REF!</v>
      </c>
      <c r="Q51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14" s="37" t="e">
        <f>IF(LEN('Описание предлагаемого товара'!#REF!)&gt;0,'Описание предлагаемого товара'!#REF!,"")</f>
        <v>#REF!</v>
      </c>
      <c r="S514" s="37" t="e">
        <f>IF(LEN('Описание предлагаемого товара'!#REF!)&gt;0,'Описание предлагаемого товара'!#REF!,"")</f>
        <v>#REF!</v>
      </c>
      <c r="T51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14" s="23" t="str">
        <f>IFERROR(VLOOKUP(CI514*1,Обработ.выгрузка_реестра_РФ!$A:$G,6,),"")</f>
        <v/>
      </c>
      <c r="V514" s="61" t="e">
        <f>IF(LEN('Описание предлагаемого товара'!#REF!)&gt;0,'Описание предлагаемого товара'!#REF!,"")</f>
        <v>#REF!</v>
      </c>
      <c r="W514" s="62" t="e">
        <f>IF(LEN('Описание предлагаемого товара'!#REF!)&gt;0,'Описание предлагаемого товара'!#REF!,"")</f>
        <v>#REF!</v>
      </c>
      <c r="X514" s="91" t="e">
        <f t="shared" ref="X514:Y514" si="4936">IFERROR(REPLACE(W514,FIND(CHAR(10),W514,1),1," "),W514)</f>
        <v>#REF!</v>
      </c>
      <c r="Y514" s="91" t="e">
        <f t="shared" si="4936"/>
        <v>#REF!</v>
      </c>
      <c r="Z514" s="91" t="e">
        <f t="shared" si="4459"/>
        <v>#REF!</v>
      </c>
      <c r="AA514" s="91" t="e">
        <f t="shared" si="4460"/>
        <v>#REF!</v>
      </c>
      <c r="AB514" s="91" t="e">
        <f t="shared" si="4461"/>
        <v>#REF!</v>
      </c>
      <c r="AC514" s="91" t="e">
        <f t="shared" ref="AC514:AF514" si="4937">IFERROR(REPLACE(AB514,FIND("  ",AB514,1),2," "),AB514)</f>
        <v>#REF!</v>
      </c>
      <c r="AD514" s="91" t="e">
        <f t="shared" si="4937"/>
        <v>#REF!</v>
      </c>
      <c r="AE514" s="91" t="e">
        <f t="shared" si="4937"/>
        <v>#REF!</v>
      </c>
      <c r="AF514" s="91" t="e">
        <f t="shared" si="4937"/>
        <v>#REF!</v>
      </c>
      <c r="AG514" s="23" t="str">
        <f>IFERROR(VLOOKUP(CI514*1,Обработ.выгрузка_реестра_РФ!$A:$G,4,),"")</f>
        <v/>
      </c>
      <c r="AH514" s="91" t="str">
        <f t="shared" ref="AH514:AI514" si="4938">IFERROR(REPLACE(AG514,FIND("-",AG514,1),1,"*"),AG514)</f>
        <v/>
      </c>
      <c r="AI514" s="91" t="str">
        <f t="shared" si="4938"/>
        <v/>
      </c>
      <c r="AJ514" s="27" t="str">
        <f t="shared" si="4559"/>
        <v/>
      </c>
      <c r="AK514" s="63" t="e">
        <f>IF(LEN('Описание предлагаемого товара'!#REF!)&gt;0,'Описание предлагаемого товара'!#REF!,"")</f>
        <v>#REF!</v>
      </c>
      <c r="AL514" s="91" t="e">
        <f t="shared" ref="AL514:AM514" si="4939">IFERROR(REPLACE(AK514,FIND(CHAR(10),AK514,1),1,""),AK514)</f>
        <v>#REF!</v>
      </c>
      <c r="AM514" s="91" t="e">
        <f t="shared" si="4939"/>
        <v>#REF!</v>
      </c>
      <c r="AN514" s="91" t="e">
        <f t="shared" ref="AN514:AR514" si="4940">IFERROR(REPLACE(AM514,FIND(" ",AM514,1),1,""),AM514)</f>
        <v>#REF!</v>
      </c>
      <c r="AO514" s="91" t="e">
        <f t="shared" si="4940"/>
        <v>#REF!</v>
      </c>
      <c r="AP514" s="91" t="e">
        <f t="shared" si="4940"/>
        <v>#REF!</v>
      </c>
      <c r="AQ514" s="91" t="e">
        <f t="shared" si="4940"/>
        <v>#REF!</v>
      </c>
      <c r="AR514" s="91" t="e">
        <f t="shared" si="4940"/>
        <v>#REF!</v>
      </c>
      <c r="AS514" s="91" t="e">
        <f t="shared" si="4466"/>
        <v>#REF!</v>
      </c>
      <c r="AT514" s="91" t="e">
        <f t="shared" si="4467"/>
        <v>#REF!</v>
      </c>
      <c r="AU514" s="32" t="e">
        <f t="shared" si="4450"/>
        <v>#REF!</v>
      </c>
      <c r="AV514" s="93" t="e">
        <f>'Описание предлагаемого товара'!#REF!</f>
        <v>#REF!</v>
      </c>
      <c r="AW514" s="91" t="e">
        <f>MIN(SEARCH({0,1,2,3,4,5,6,7,8,9},AV514&amp; "0123456789"))</f>
        <v>#REF!</v>
      </c>
      <c r="AX514" s="91" t="str">
        <f t="shared" si="4468"/>
        <v/>
      </c>
      <c r="AY514" s="91" t="str">
        <f t="shared" si="4469"/>
        <v/>
      </c>
      <c r="AZ514" s="91" t="str">
        <f t="shared" si="4470"/>
        <v/>
      </c>
      <c r="BA514" s="91" t="str">
        <f t="shared" si="4471"/>
        <v/>
      </c>
      <c r="BB514" s="91" t="str">
        <f t="shared" si="4472"/>
        <v/>
      </c>
      <c r="BC514" s="91" t="str">
        <f t="shared" si="4473"/>
        <v/>
      </c>
      <c r="BD514" s="91" t="str">
        <f t="shared" si="4474"/>
        <v/>
      </c>
      <c r="BE514" s="91" t="str">
        <f t="shared" si="4475"/>
        <v/>
      </c>
      <c r="BF514" s="91" t="str">
        <f t="shared" si="4476"/>
        <v/>
      </c>
      <c r="BG514" s="91" t="str">
        <f t="shared" si="4477"/>
        <v/>
      </c>
      <c r="BH514" s="91" t="str">
        <f t="shared" si="4478"/>
        <v/>
      </c>
      <c r="BI514" s="91" t="str">
        <f t="shared" si="4479"/>
        <v/>
      </c>
      <c r="BJ514" s="91" t="str">
        <f t="shared" si="4480"/>
        <v/>
      </c>
      <c r="BK514" s="91" t="str">
        <f t="shared" si="4481"/>
        <v/>
      </c>
      <c r="BL514" s="91" t="str">
        <f t="shared" si="4482"/>
        <v/>
      </c>
      <c r="BM514" s="91" t="str">
        <f t="shared" si="4483"/>
        <v/>
      </c>
      <c r="BN514" s="91" t="str">
        <f t="shared" si="4484"/>
        <v/>
      </c>
      <c r="BO514" s="91" t="str">
        <f t="shared" si="4485"/>
        <v/>
      </c>
      <c r="BP514" s="91" t="str">
        <f t="shared" si="4486"/>
        <v/>
      </c>
      <c r="BQ514" s="91" t="str">
        <f t="shared" si="4487"/>
        <v/>
      </c>
      <c r="BR514" s="91" t="str">
        <f t="shared" si="4488"/>
        <v/>
      </c>
      <c r="BS514" s="91" t="str">
        <f t="shared" si="4489"/>
        <v/>
      </c>
      <c r="BT514" s="91" t="str">
        <f t="shared" si="4490"/>
        <v/>
      </c>
      <c r="BU514" s="91" t="str">
        <f t="shared" si="4491"/>
        <v/>
      </c>
      <c r="BV514" s="91" t="str">
        <f t="shared" si="4492"/>
        <v/>
      </c>
      <c r="BW514" s="91" t="str">
        <f t="shared" si="4493"/>
        <v/>
      </c>
      <c r="BX514" s="91" t="str">
        <f t="shared" si="4494"/>
        <v/>
      </c>
      <c r="BY514" s="91" t="str">
        <f t="shared" si="4495"/>
        <v/>
      </c>
      <c r="BZ514" s="91" t="str">
        <f t="shared" si="4496"/>
        <v/>
      </c>
      <c r="CA514" s="91" t="str">
        <f t="shared" si="4497"/>
        <v/>
      </c>
      <c r="CB514" s="91" t="str">
        <f t="shared" si="4498"/>
        <v/>
      </c>
      <c r="CC514" s="91" t="str">
        <f t="shared" si="4499"/>
        <v/>
      </c>
      <c r="CD514" s="91" t="str">
        <f t="shared" si="4500"/>
        <v/>
      </c>
      <c r="CE514" s="91" t="str">
        <f t="shared" si="4501"/>
        <v/>
      </c>
      <c r="CF514" s="91" t="str">
        <f t="shared" si="4502"/>
        <v/>
      </c>
      <c r="CG514" s="91" t="str">
        <f t="shared" si="4503"/>
        <v/>
      </c>
      <c r="CH514" s="91" t="str">
        <f t="shared" si="4504"/>
        <v/>
      </c>
      <c r="CI514" s="91" t="str">
        <f t="shared" si="4505"/>
        <v>нет</v>
      </c>
      <c r="CJ514" s="63" t="e">
        <f>IF(LEN('Описание предлагаемого товара'!#REF!)&gt;0,'Описание предлагаемого товара'!#REF!,"")</f>
        <v>#REF!</v>
      </c>
      <c r="CK514" s="91" t="e">
        <f t="shared" ref="CK514:CL514" si="4941">IFERROR(REPLACE(CJ514,FIND(CHAR(10),CJ514,1),1,""),CJ514)</f>
        <v>#REF!</v>
      </c>
      <c r="CL514" s="91" t="e">
        <f t="shared" si="4941"/>
        <v>#REF!</v>
      </c>
      <c r="CM514" s="91" t="e">
        <f t="shared" si="4507"/>
        <v>#REF!</v>
      </c>
      <c r="CN514" s="91" t="e">
        <f t="shared" si="4508"/>
        <v>#REF!</v>
      </c>
      <c r="CO514" s="91" t="e">
        <f t="shared" si="4509"/>
        <v>#REF!</v>
      </c>
      <c r="CP514" s="90" t="e">
        <f>IF(AU514="Не указан реестровый номер (мера нац.режима Запрет)","",IF(CI514="нет","",IF(CU514="да","исключение(не смотрим баллы)",IFERROR(IF(CI514*1&gt;0,IFERROR(IF(VLOOKUP(CI514*1,Обработ.выгрузка_реестра_РФ!$A:$G,7,)=0,"Баллы не установлены",VLOOKUP(CI514*1,Обработ.выгрузка_реестра_РФ!$A:$G,7,)),IF(LEN(CI514)&gt;14,"","нет номера в реестре РФ")),""),IF(LEN(CI514)=0,"","Некорректный реестровый номер")))))</f>
        <v>#REF!</v>
      </c>
      <c r="CQ514" s="33" t="e">
        <f>IF(LEN(C514)&gt;0,IFERROR(IF(LEN(H514)&gt;0,IF(LEN(VLOOKUP(H514,'исключения(не_смотрим_баллы)'!$A:$C,1,))&gt;0,"да","нет"),"не введен ОКПД2"),"нет"),"")</f>
        <v>#REF!</v>
      </c>
      <c r="CR514" s="33" t="e">
        <f ca="1">IF(CQ514="да",IF(TODAY()&lt;VLOOKUP(H514,'исключения(не_смотрим_баллы)'!$A:$C,3,),"да","нет"),"")</f>
        <v>#REF!</v>
      </c>
      <c r="CS514" s="33" t="str">
        <f>IFERROR(IF(CQ514="да",IF(VLOOKUP(CI514*1,Обработ.выгрузка_реестра_РФ!$A:$G,2,)&lt;VLOOKUP(H514,'исключения(не_смотрим_баллы)'!$A:$C,2,),"да","нет"),""),"")</f>
        <v/>
      </c>
      <c r="CT514" s="24"/>
      <c r="CU514" s="33" t="e">
        <f t="shared" si="4521"/>
        <v>#REF!</v>
      </c>
      <c r="CV514" s="91" t="e">
        <f t="shared" si="4522"/>
        <v>#REF!</v>
      </c>
      <c r="CW514" s="27" t="e">
        <f t="shared" si="4523"/>
        <v>#REF!</v>
      </c>
      <c r="CX514" s="26" t="e">
        <f t="shared" si="4452"/>
        <v>#REF!</v>
      </c>
      <c r="CY514" s="64" t="e">
        <f>IF(LEN('Описание предлагаемого товара'!#REF!)&gt;0,'Описание предлагаемого товара'!#REF!,"")</f>
        <v>#REF!</v>
      </c>
      <c r="CZ514" s="95" t="e">
        <f t="shared" si="4510"/>
        <v>#REF!</v>
      </c>
      <c r="DA514" s="95" t="e">
        <f t="shared" ref="DA514" si="4942">IFERROR(REPLACE(CZ514,FIND(" ",CZ514,1),1,""),CZ514)</f>
        <v>#REF!</v>
      </c>
      <c r="DB514" s="95" t="e">
        <f t="shared" si="4454"/>
        <v>#REF!</v>
      </c>
      <c r="DC514" s="95" t="e">
        <f t="shared" ref="DC514:DD514" si="4943">IFERROR(REPLACE(DB514,FIND("г.",DB514,1),2,""),DB514)</f>
        <v>#REF!</v>
      </c>
      <c r="DD514" s="95" t="e">
        <f t="shared" si="4943"/>
        <v>#REF!</v>
      </c>
      <c r="DE514" s="95" t="e">
        <f t="shared" ref="DE514:DF514" si="4944">IFERROR(REPLACE(DD514,FIND("г",DD514,1),1,""),DD514)</f>
        <v>#REF!</v>
      </c>
      <c r="DF514" s="95" t="e">
        <f t="shared" si="4944"/>
        <v>#REF!</v>
      </c>
      <c r="DG514" s="95" t="e">
        <f t="shared" si="4527"/>
        <v>#REF!</v>
      </c>
      <c r="DH514" s="25" t="str">
        <f>IFERROR(VLOOKUP(CI514*1,Обработ.выгрузка_реестра_РФ!$A:$G,5,),"")</f>
        <v/>
      </c>
      <c r="DI514" s="27" t="str">
        <f t="shared" si="4537"/>
        <v/>
      </c>
      <c r="DJ514" s="27" t="str">
        <f t="shared" ca="1" si="4514"/>
        <v/>
      </c>
      <c r="DK514" s="63" t="e">
        <f>IF(LEN('Описание предлагаемого товара'!#REF!)&gt;0,'Описание предлагаемого товара'!#REF!,"")</f>
        <v>#REF!</v>
      </c>
      <c r="DL514" s="63" t="e">
        <f>IF(LEN('Описание предлагаемого товара'!#REF!)&gt;0,'Описание предлагаемого товара'!#REF!,"")</f>
        <v>#REF!</v>
      </c>
      <c r="DM514" s="32"/>
    </row>
    <row r="515" spans="1:117" ht="48.75" customHeight="1" x14ac:dyDescent="0.25">
      <c r="A515" s="61" t="e">
        <f>IF(LEN('Описание предлагаемого товара'!#REF!)&gt;0,'Описание предлагаемого товара'!#REF!,"")</f>
        <v>#REF!</v>
      </c>
      <c r="B515" s="65" t="e">
        <f>IF(LEN('Описание предлагаемого товара'!#REF!)&gt;0,'Описание предлагаемого товара'!#REF!,"")</f>
        <v>#REF!</v>
      </c>
      <c r="C515" s="61" t="e">
        <f>IF(LEN('Описание предлагаемого товара'!#REF!)&gt;0,'Описание предлагаемого товара'!#REF!,"")</f>
        <v>#REF!</v>
      </c>
      <c r="D515" s="61" t="e">
        <f>IF(LEN('Описание предлагаемого товара'!#REF!)&gt;0,'Описание предлагаемого товара'!#REF!,"")</f>
        <v>#REF!</v>
      </c>
      <c r="E515" s="61" t="e">
        <f>IF(LEN('Описание предлагаемого товара'!#REF!)&gt;0,'Описание предлагаемого товара'!#REF!,"")</f>
        <v>#REF!</v>
      </c>
      <c r="F515" s="61" t="e">
        <f>IF(LEN('Описание предлагаемого товара'!#REF!)&gt;0,'Описание предлагаемого товара'!#REF!,"")</f>
        <v>#REF!</v>
      </c>
      <c r="G515" s="61" t="e">
        <f>IF(LEN('Описание предлагаемого товара'!#REF!)&gt;0,'Описание предлагаемого товара'!#REF!,"")</f>
        <v>#REF!</v>
      </c>
      <c r="H515" s="61" t="e">
        <f>IF(LEN('Описание предлагаемого товара'!#REF!)&gt;0,'Описание предлагаемого товара'!#REF!,"")</f>
        <v>#REF!</v>
      </c>
      <c r="I515" s="61" t="e">
        <f>IF(LEN('Описание предлагаемого товара'!#REF!)&gt;0,'Описание предлагаемого товара'!#REF!,"")</f>
        <v>#REF!</v>
      </c>
      <c r="J515" s="38" t="str">
        <f>IFERROR(VLOOKUP(B515,SAP!$A:$E,5,),"")</f>
        <v/>
      </c>
      <c r="K515" s="40" t="str">
        <f t="shared" si="4457"/>
        <v/>
      </c>
      <c r="L515" s="61" t="e">
        <f>IF(LEN('Описание предлагаемого товара'!#REF!)&gt;0,IFERROR('Описание предлагаемого товара'!#REF!*1,""),"")</f>
        <v>#REF!</v>
      </c>
      <c r="M515" s="39" t="str">
        <f>IFERROR(VLOOKUP(B515,SAP!$A:$E,2,),"")</f>
        <v/>
      </c>
      <c r="N515" s="41" t="str">
        <f t="shared" si="4593"/>
        <v/>
      </c>
      <c r="O515" s="39" t="str">
        <f t="shared" si="4444"/>
        <v/>
      </c>
      <c r="P515" s="36" t="e">
        <f>IF(LEN('Описание предлагаемого товара'!#REF!)&gt;0,'Описание предлагаемого товара'!#REF!,"")</f>
        <v>#REF!</v>
      </c>
      <c r="Q51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15" s="37" t="e">
        <f>IF(LEN('Описание предлагаемого товара'!#REF!)&gt;0,'Описание предлагаемого товара'!#REF!,"")</f>
        <v>#REF!</v>
      </c>
      <c r="S515" s="37" t="e">
        <f>IF(LEN('Описание предлагаемого товара'!#REF!)&gt;0,'Описание предлагаемого товара'!#REF!,"")</f>
        <v>#REF!</v>
      </c>
      <c r="T51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15" s="23" t="str">
        <f>IFERROR(VLOOKUP(CI515*1,Обработ.выгрузка_реестра_РФ!$A:$G,6,),"")</f>
        <v/>
      </c>
      <c r="V515" s="61" t="e">
        <f>IF(LEN('Описание предлагаемого товара'!#REF!)&gt;0,'Описание предлагаемого товара'!#REF!,"")</f>
        <v>#REF!</v>
      </c>
      <c r="W515" s="62" t="e">
        <f>IF(LEN('Описание предлагаемого товара'!#REF!)&gt;0,'Описание предлагаемого товара'!#REF!,"")</f>
        <v>#REF!</v>
      </c>
      <c r="X515" s="91" t="e">
        <f t="shared" ref="X515:Y515" si="4945">IFERROR(REPLACE(W515,FIND(CHAR(10),W515,1),1," "),W515)</f>
        <v>#REF!</v>
      </c>
      <c r="Y515" s="91" t="e">
        <f t="shared" si="4945"/>
        <v>#REF!</v>
      </c>
      <c r="Z515" s="91" t="e">
        <f t="shared" si="4459"/>
        <v>#REF!</v>
      </c>
      <c r="AA515" s="91" t="e">
        <f t="shared" si="4460"/>
        <v>#REF!</v>
      </c>
      <c r="AB515" s="91" t="e">
        <f t="shared" si="4461"/>
        <v>#REF!</v>
      </c>
      <c r="AC515" s="91" t="e">
        <f t="shared" ref="AC515:AF515" si="4946">IFERROR(REPLACE(AB515,FIND("  ",AB515,1),2," "),AB515)</f>
        <v>#REF!</v>
      </c>
      <c r="AD515" s="91" t="e">
        <f t="shared" si="4946"/>
        <v>#REF!</v>
      </c>
      <c r="AE515" s="91" t="e">
        <f t="shared" si="4946"/>
        <v>#REF!</v>
      </c>
      <c r="AF515" s="91" t="e">
        <f t="shared" si="4946"/>
        <v>#REF!</v>
      </c>
      <c r="AG515" s="23" t="str">
        <f>IFERROR(VLOOKUP(CI515*1,Обработ.выгрузка_реестра_РФ!$A:$G,4,),"")</f>
        <v/>
      </c>
      <c r="AH515" s="91" t="str">
        <f t="shared" ref="AH515:AI515" si="4947">IFERROR(REPLACE(AG515,FIND("-",AG515,1),1,"*"),AG515)</f>
        <v/>
      </c>
      <c r="AI515" s="91" t="str">
        <f t="shared" si="4947"/>
        <v/>
      </c>
      <c r="AJ515" s="27" t="str">
        <f t="shared" si="4559"/>
        <v/>
      </c>
      <c r="AK515" s="63" t="e">
        <f>IF(LEN('Описание предлагаемого товара'!#REF!)&gt;0,'Описание предлагаемого товара'!#REF!,"")</f>
        <v>#REF!</v>
      </c>
      <c r="AL515" s="91" t="e">
        <f t="shared" ref="AL515:AM515" si="4948">IFERROR(REPLACE(AK515,FIND(CHAR(10),AK515,1),1,""),AK515)</f>
        <v>#REF!</v>
      </c>
      <c r="AM515" s="91" t="e">
        <f t="shared" si="4948"/>
        <v>#REF!</v>
      </c>
      <c r="AN515" s="91" t="e">
        <f t="shared" ref="AN515:AR515" si="4949">IFERROR(REPLACE(AM515,FIND(" ",AM515,1),1,""),AM515)</f>
        <v>#REF!</v>
      </c>
      <c r="AO515" s="91" t="e">
        <f t="shared" si="4949"/>
        <v>#REF!</v>
      </c>
      <c r="AP515" s="91" t="e">
        <f t="shared" si="4949"/>
        <v>#REF!</v>
      </c>
      <c r="AQ515" s="91" t="e">
        <f t="shared" si="4949"/>
        <v>#REF!</v>
      </c>
      <c r="AR515" s="91" t="e">
        <f t="shared" si="4949"/>
        <v>#REF!</v>
      </c>
      <c r="AS515" s="91" t="e">
        <f t="shared" si="4466"/>
        <v>#REF!</v>
      </c>
      <c r="AT515" s="91" t="e">
        <f t="shared" si="4467"/>
        <v>#REF!</v>
      </c>
      <c r="AU515" s="32" t="e">
        <f t="shared" si="4450"/>
        <v>#REF!</v>
      </c>
      <c r="AV515" s="93" t="e">
        <f>'Описание предлагаемого товара'!#REF!</f>
        <v>#REF!</v>
      </c>
      <c r="AW515" s="91" t="e">
        <f>MIN(SEARCH({0,1,2,3,4,5,6,7,8,9},AV515&amp; "0123456789"))</f>
        <v>#REF!</v>
      </c>
      <c r="AX515" s="91" t="str">
        <f t="shared" si="4468"/>
        <v/>
      </c>
      <c r="AY515" s="91" t="str">
        <f t="shared" si="4469"/>
        <v/>
      </c>
      <c r="AZ515" s="91" t="str">
        <f t="shared" si="4470"/>
        <v/>
      </c>
      <c r="BA515" s="91" t="str">
        <f t="shared" si="4471"/>
        <v/>
      </c>
      <c r="BB515" s="91" t="str">
        <f t="shared" si="4472"/>
        <v/>
      </c>
      <c r="BC515" s="91" t="str">
        <f t="shared" si="4473"/>
        <v/>
      </c>
      <c r="BD515" s="91" t="str">
        <f t="shared" si="4474"/>
        <v/>
      </c>
      <c r="BE515" s="91" t="str">
        <f t="shared" si="4475"/>
        <v/>
      </c>
      <c r="BF515" s="91" t="str">
        <f t="shared" si="4476"/>
        <v/>
      </c>
      <c r="BG515" s="91" t="str">
        <f t="shared" si="4477"/>
        <v/>
      </c>
      <c r="BH515" s="91" t="str">
        <f t="shared" si="4478"/>
        <v/>
      </c>
      <c r="BI515" s="91" t="str">
        <f t="shared" si="4479"/>
        <v/>
      </c>
      <c r="BJ515" s="91" t="str">
        <f t="shared" si="4480"/>
        <v/>
      </c>
      <c r="BK515" s="91" t="str">
        <f t="shared" si="4481"/>
        <v/>
      </c>
      <c r="BL515" s="91" t="str">
        <f t="shared" si="4482"/>
        <v/>
      </c>
      <c r="BM515" s="91" t="str">
        <f t="shared" si="4483"/>
        <v/>
      </c>
      <c r="BN515" s="91" t="str">
        <f t="shared" si="4484"/>
        <v/>
      </c>
      <c r="BO515" s="91" t="str">
        <f t="shared" si="4485"/>
        <v/>
      </c>
      <c r="BP515" s="91" t="str">
        <f t="shared" si="4486"/>
        <v/>
      </c>
      <c r="BQ515" s="91" t="str">
        <f t="shared" si="4487"/>
        <v/>
      </c>
      <c r="BR515" s="91" t="str">
        <f t="shared" si="4488"/>
        <v/>
      </c>
      <c r="BS515" s="91" t="str">
        <f t="shared" si="4489"/>
        <v/>
      </c>
      <c r="BT515" s="91" t="str">
        <f t="shared" si="4490"/>
        <v/>
      </c>
      <c r="BU515" s="91" t="str">
        <f t="shared" si="4491"/>
        <v/>
      </c>
      <c r="BV515" s="91" t="str">
        <f t="shared" si="4492"/>
        <v/>
      </c>
      <c r="BW515" s="91" t="str">
        <f t="shared" si="4493"/>
        <v/>
      </c>
      <c r="BX515" s="91" t="str">
        <f t="shared" si="4494"/>
        <v/>
      </c>
      <c r="BY515" s="91" t="str">
        <f t="shared" si="4495"/>
        <v/>
      </c>
      <c r="BZ515" s="91" t="str">
        <f t="shared" si="4496"/>
        <v/>
      </c>
      <c r="CA515" s="91" t="str">
        <f t="shared" si="4497"/>
        <v/>
      </c>
      <c r="CB515" s="91" t="str">
        <f t="shared" si="4498"/>
        <v/>
      </c>
      <c r="CC515" s="91" t="str">
        <f t="shared" si="4499"/>
        <v/>
      </c>
      <c r="CD515" s="91" t="str">
        <f t="shared" si="4500"/>
        <v/>
      </c>
      <c r="CE515" s="91" t="str">
        <f t="shared" si="4501"/>
        <v/>
      </c>
      <c r="CF515" s="91" t="str">
        <f t="shared" si="4502"/>
        <v/>
      </c>
      <c r="CG515" s="91" t="str">
        <f t="shared" si="4503"/>
        <v/>
      </c>
      <c r="CH515" s="91" t="str">
        <f t="shared" si="4504"/>
        <v/>
      </c>
      <c r="CI515" s="91" t="str">
        <f t="shared" si="4505"/>
        <v>нет</v>
      </c>
      <c r="CJ515" s="63" t="e">
        <f>IF(LEN('Описание предлагаемого товара'!#REF!)&gt;0,'Описание предлагаемого товара'!#REF!,"")</f>
        <v>#REF!</v>
      </c>
      <c r="CK515" s="91" t="e">
        <f t="shared" ref="CK515:CL515" si="4950">IFERROR(REPLACE(CJ515,FIND(CHAR(10),CJ515,1),1,""),CJ515)</f>
        <v>#REF!</v>
      </c>
      <c r="CL515" s="91" t="e">
        <f t="shared" si="4950"/>
        <v>#REF!</v>
      </c>
      <c r="CM515" s="91" t="e">
        <f t="shared" si="4507"/>
        <v>#REF!</v>
      </c>
      <c r="CN515" s="91" t="e">
        <f t="shared" si="4508"/>
        <v>#REF!</v>
      </c>
      <c r="CO515" s="91" t="e">
        <f t="shared" si="4509"/>
        <v>#REF!</v>
      </c>
      <c r="CP515" s="90" t="e">
        <f>IF(AU515="Не указан реестровый номер (мера нац.режима Запрет)","",IF(CI515="нет","",IF(CU515="да","исключение(не смотрим баллы)",IFERROR(IF(CI515*1&gt;0,IFERROR(IF(VLOOKUP(CI515*1,Обработ.выгрузка_реестра_РФ!$A:$G,7,)=0,"Баллы не установлены",VLOOKUP(CI515*1,Обработ.выгрузка_реестра_РФ!$A:$G,7,)),IF(LEN(CI515)&gt;14,"","нет номера в реестре РФ")),""),IF(LEN(CI515)=0,"","Некорректный реестровый номер")))))</f>
        <v>#REF!</v>
      </c>
      <c r="CQ515" s="33" t="e">
        <f>IF(LEN(C515)&gt;0,IFERROR(IF(LEN(H515)&gt;0,IF(LEN(VLOOKUP(H515,'исключения(не_смотрим_баллы)'!$A:$C,1,))&gt;0,"да","нет"),"не введен ОКПД2"),"нет"),"")</f>
        <v>#REF!</v>
      </c>
      <c r="CR515" s="33" t="e">
        <f ca="1">IF(CQ515="да",IF(TODAY()&lt;VLOOKUP(H515,'исключения(не_смотрим_баллы)'!$A:$C,3,),"да","нет"),"")</f>
        <v>#REF!</v>
      </c>
      <c r="CS515" s="33" t="str">
        <f>IFERROR(IF(CQ515="да",IF(VLOOKUP(CI515*1,Обработ.выгрузка_реестра_РФ!$A:$G,2,)&lt;VLOOKUP(H515,'исключения(не_смотрим_баллы)'!$A:$C,2,),"да","нет"),""),"")</f>
        <v/>
      </c>
      <c r="CT515" s="24"/>
      <c r="CU515" s="33" t="e">
        <f t="shared" si="4521"/>
        <v>#REF!</v>
      </c>
      <c r="CV515" s="91" t="e">
        <f t="shared" si="4522"/>
        <v>#REF!</v>
      </c>
      <c r="CW515" s="27" t="e">
        <f t="shared" si="4523"/>
        <v>#REF!</v>
      </c>
      <c r="CX515" s="26" t="e">
        <f t="shared" si="4452"/>
        <v>#REF!</v>
      </c>
      <c r="CY515" s="64" t="e">
        <f>IF(LEN('Описание предлагаемого товара'!#REF!)&gt;0,'Описание предлагаемого товара'!#REF!,"")</f>
        <v>#REF!</v>
      </c>
      <c r="CZ515" s="95" t="e">
        <f t="shared" si="4510"/>
        <v>#REF!</v>
      </c>
      <c r="DA515" s="95" t="e">
        <f t="shared" ref="DA515" si="4951">IFERROR(REPLACE(CZ515,FIND(" ",CZ515,1),1,""),CZ515)</f>
        <v>#REF!</v>
      </c>
      <c r="DB515" s="95" t="e">
        <f t="shared" si="4454"/>
        <v>#REF!</v>
      </c>
      <c r="DC515" s="95" t="e">
        <f t="shared" ref="DC515:DD515" si="4952">IFERROR(REPLACE(DB515,FIND("г.",DB515,1),2,""),DB515)</f>
        <v>#REF!</v>
      </c>
      <c r="DD515" s="95" t="e">
        <f t="shared" si="4952"/>
        <v>#REF!</v>
      </c>
      <c r="DE515" s="95" t="e">
        <f t="shared" ref="DE515:DF515" si="4953">IFERROR(REPLACE(DD515,FIND("г",DD515,1),1,""),DD515)</f>
        <v>#REF!</v>
      </c>
      <c r="DF515" s="95" t="e">
        <f t="shared" si="4953"/>
        <v>#REF!</v>
      </c>
      <c r="DG515" s="95" t="e">
        <f t="shared" si="4527"/>
        <v>#REF!</v>
      </c>
      <c r="DH515" s="25" t="str">
        <f>IFERROR(VLOOKUP(CI515*1,Обработ.выгрузка_реестра_РФ!$A:$G,5,),"")</f>
        <v/>
      </c>
      <c r="DI515" s="27" t="str">
        <f t="shared" si="4537"/>
        <v/>
      </c>
      <c r="DJ515" s="27" t="str">
        <f t="shared" ca="1" si="4514"/>
        <v/>
      </c>
      <c r="DK515" s="63" t="e">
        <f>IF(LEN('Описание предлагаемого товара'!#REF!)&gt;0,'Описание предлагаемого товара'!#REF!,"")</f>
        <v>#REF!</v>
      </c>
      <c r="DL515" s="63" t="e">
        <f>IF(LEN('Описание предлагаемого товара'!#REF!)&gt;0,'Описание предлагаемого товара'!#REF!,"")</f>
        <v>#REF!</v>
      </c>
      <c r="DM515" s="32"/>
    </row>
    <row r="516" spans="1:117" ht="48.75" customHeight="1" x14ac:dyDescent="0.25">
      <c r="A516" s="61" t="e">
        <f>IF(LEN('Описание предлагаемого товара'!#REF!)&gt;0,'Описание предлагаемого товара'!#REF!,"")</f>
        <v>#REF!</v>
      </c>
      <c r="B516" s="65" t="e">
        <f>IF(LEN('Описание предлагаемого товара'!#REF!)&gt;0,'Описание предлагаемого товара'!#REF!,"")</f>
        <v>#REF!</v>
      </c>
      <c r="C516" s="61" t="e">
        <f>IF(LEN('Описание предлагаемого товара'!#REF!)&gt;0,'Описание предлагаемого товара'!#REF!,"")</f>
        <v>#REF!</v>
      </c>
      <c r="D516" s="61" t="e">
        <f>IF(LEN('Описание предлагаемого товара'!#REF!)&gt;0,'Описание предлагаемого товара'!#REF!,"")</f>
        <v>#REF!</v>
      </c>
      <c r="E516" s="61" t="e">
        <f>IF(LEN('Описание предлагаемого товара'!#REF!)&gt;0,'Описание предлагаемого товара'!#REF!,"")</f>
        <v>#REF!</v>
      </c>
      <c r="F516" s="61" t="e">
        <f>IF(LEN('Описание предлагаемого товара'!#REF!)&gt;0,'Описание предлагаемого товара'!#REF!,"")</f>
        <v>#REF!</v>
      </c>
      <c r="G516" s="61" t="e">
        <f>IF(LEN('Описание предлагаемого товара'!#REF!)&gt;0,'Описание предлагаемого товара'!#REF!,"")</f>
        <v>#REF!</v>
      </c>
      <c r="H516" s="61" t="e">
        <f>IF(LEN('Описание предлагаемого товара'!#REF!)&gt;0,'Описание предлагаемого товара'!#REF!,"")</f>
        <v>#REF!</v>
      </c>
      <c r="I516" s="61" t="e">
        <f>IF(LEN('Описание предлагаемого товара'!#REF!)&gt;0,'Описание предлагаемого товара'!#REF!,"")</f>
        <v>#REF!</v>
      </c>
      <c r="J516" s="38" t="str">
        <f>IFERROR(VLOOKUP(B516,SAP!$A:$E,5,),"")</f>
        <v/>
      </c>
      <c r="K516" s="40" t="str">
        <f t="shared" si="4457"/>
        <v/>
      </c>
      <c r="L516" s="61" t="e">
        <f>IF(LEN('Описание предлагаемого товара'!#REF!)&gt;0,IFERROR('Описание предлагаемого товара'!#REF!*1,""),"")</f>
        <v>#REF!</v>
      </c>
      <c r="M516" s="39" t="str">
        <f>IFERROR(VLOOKUP(B516,SAP!$A:$E,2,),"")</f>
        <v/>
      </c>
      <c r="N516" s="41" t="str">
        <f t="shared" si="4593"/>
        <v/>
      </c>
      <c r="O516" s="39" t="str">
        <f t="shared" si="4444"/>
        <v/>
      </c>
      <c r="P516" s="36" t="e">
        <f>IF(LEN('Описание предлагаемого товара'!#REF!)&gt;0,'Описание предлагаемого товара'!#REF!,"")</f>
        <v>#REF!</v>
      </c>
      <c r="Q51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16" s="37" t="e">
        <f>IF(LEN('Описание предлагаемого товара'!#REF!)&gt;0,'Описание предлагаемого товара'!#REF!,"")</f>
        <v>#REF!</v>
      </c>
      <c r="S516" s="37" t="e">
        <f>IF(LEN('Описание предлагаемого товара'!#REF!)&gt;0,'Описание предлагаемого товара'!#REF!,"")</f>
        <v>#REF!</v>
      </c>
      <c r="T51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16" s="23" t="str">
        <f>IFERROR(VLOOKUP(CI516*1,Обработ.выгрузка_реестра_РФ!$A:$G,6,),"")</f>
        <v/>
      </c>
      <c r="V516" s="61" t="e">
        <f>IF(LEN('Описание предлагаемого товара'!#REF!)&gt;0,'Описание предлагаемого товара'!#REF!,"")</f>
        <v>#REF!</v>
      </c>
      <c r="W516" s="62" t="e">
        <f>IF(LEN('Описание предлагаемого товара'!#REF!)&gt;0,'Описание предлагаемого товара'!#REF!,"")</f>
        <v>#REF!</v>
      </c>
      <c r="X516" s="91" t="e">
        <f t="shared" ref="X516:Y516" si="4954">IFERROR(REPLACE(W516,FIND(CHAR(10),W516,1),1," "),W516)</f>
        <v>#REF!</v>
      </c>
      <c r="Y516" s="91" t="e">
        <f t="shared" si="4954"/>
        <v>#REF!</v>
      </c>
      <c r="Z516" s="91" t="e">
        <f t="shared" si="4459"/>
        <v>#REF!</v>
      </c>
      <c r="AA516" s="91" t="e">
        <f t="shared" si="4460"/>
        <v>#REF!</v>
      </c>
      <c r="AB516" s="91" t="e">
        <f t="shared" si="4461"/>
        <v>#REF!</v>
      </c>
      <c r="AC516" s="91" t="e">
        <f t="shared" ref="AC516:AF516" si="4955">IFERROR(REPLACE(AB516,FIND("  ",AB516,1),2," "),AB516)</f>
        <v>#REF!</v>
      </c>
      <c r="AD516" s="91" t="e">
        <f t="shared" si="4955"/>
        <v>#REF!</v>
      </c>
      <c r="AE516" s="91" t="e">
        <f t="shared" si="4955"/>
        <v>#REF!</v>
      </c>
      <c r="AF516" s="91" t="e">
        <f t="shared" si="4955"/>
        <v>#REF!</v>
      </c>
      <c r="AG516" s="23" t="str">
        <f>IFERROR(VLOOKUP(CI516*1,Обработ.выгрузка_реестра_РФ!$A:$G,4,),"")</f>
        <v/>
      </c>
      <c r="AH516" s="91" t="str">
        <f t="shared" ref="AH516:AI516" si="4956">IFERROR(REPLACE(AG516,FIND("-",AG516,1),1,"*"),AG516)</f>
        <v/>
      </c>
      <c r="AI516" s="91" t="str">
        <f t="shared" si="4956"/>
        <v/>
      </c>
      <c r="AJ516" s="27" t="str">
        <f t="shared" si="4559"/>
        <v/>
      </c>
      <c r="AK516" s="63" t="e">
        <f>IF(LEN('Описание предлагаемого товара'!#REF!)&gt;0,'Описание предлагаемого товара'!#REF!,"")</f>
        <v>#REF!</v>
      </c>
      <c r="AL516" s="91" t="e">
        <f t="shared" ref="AL516:AM516" si="4957">IFERROR(REPLACE(AK516,FIND(CHAR(10),AK516,1),1,""),AK516)</f>
        <v>#REF!</v>
      </c>
      <c r="AM516" s="91" t="e">
        <f t="shared" si="4957"/>
        <v>#REF!</v>
      </c>
      <c r="AN516" s="91" t="e">
        <f t="shared" ref="AN516:AR516" si="4958">IFERROR(REPLACE(AM516,FIND(" ",AM516,1),1,""),AM516)</f>
        <v>#REF!</v>
      </c>
      <c r="AO516" s="91" t="e">
        <f t="shared" si="4958"/>
        <v>#REF!</v>
      </c>
      <c r="AP516" s="91" t="e">
        <f t="shared" si="4958"/>
        <v>#REF!</v>
      </c>
      <c r="AQ516" s="91" t="e">
        <f t="shared" si="4958"/>
        <v>#REF!</v>
      </c>
      <c r="AR516" s="91" t="e">
        <f t="shared" si="4958"/>
        <v>#REF!</v>
      </c>
      <c r="AS516" s="91" t="e">
        <f t="shared" si="4466"/>
        <v>#REF!</v>
      </c>
      <c r="AT516" s="91" t="e">
        <f t="shared" si="4467"/>
        <v>#REF!</v>
      </c>
      <c r="AU516" s="32" t="e">
        <f t="shared" si="4450"/>
        <v>#REF!</v>
      </c>
      <c r="AV516" s="93" t="e">
        <f>'Описание предлагаемого товара'!#REF!</f>
        <v>#REF!</v>
      </c>
      <c r="AW516" s="91" t="e">
        <f>MIN(SEARCH({0,1,2,3,4,5,6,7,8,9},AV516&amp; "0123456789"))</f>
        <v>#REF!</v>
      </c>
      <c r="AX516" s="91" t="str">
        <f t="shared" si="4468"/>
        <v/>
      </c>
      <c r="AY516" s="91" t="str">
        <f t="shared" si="4469"/>
        <v/>
      </c>
      <c r="AZ516" s="91" t="str">
        <f t="shared" si="4470"/>
        <v/>
      </c>
      <c r="BA516" s="91" t="str">
        <f t="shared" si="4471"/>
        <v/>
      </c>
      <c r="BB516" s="91" t="str">
        <f t="shared" si="4472"/>
        <v/>
      </c>
      <c r="BC516" s="91" t="str">
        <f t="shared" si="4473"/>
        <v/>
      </c>
      <c r="BD516" s="91" t="str">
        <f t="shared" si="4474"/>
        <v/>
      </c>
      <c r="BE516" s="91" t="str">
        <f t="shared" si="4475"/>
        <v/>
      </c>
      <c r="BF516" s="91" t="str">
        <f t="shared" si="4476"/>
        <v/>
      </c>
      <c r="BG516" s="91" t="str">
        <f t="shared" si="4477"/>
        <v/>
      </c>
      <c r="BH516" s="91" t="str">
        <f t="shared" si="4478"/>
        <v/>
      </c>
      <c r="BI516" s="91" t="str">
        <f t="shared" si="4479"/>
        <v/>
      </c>
      <c r="BJ516" s="91" t="str">
        <f t="shared" si="4480"/>
        <v/>
      </c>
      <c r="BK516" s="91" t="str">
        <f t="shared" si="4481"/>
        <v/>
      </c>
      <c r="BL516" s="91" t="str">
        <f t="shared" si="4482"/>
        <v/>
      </c>
      <c r="BM516" s="91" t="str">
        <f t="shared" si="4483"/>
        <v/>
      </c>
      <c r="BN516" s="91" t="str">
        <f t="shared" si="4484"/>
        <v/>
      </c>
      <c r="BO516" s="91" t="str">
        <f t="shared" si="4485"/>
        <v/>
      </c>
      <c r="BP516" s="91" t="str">
        <f t="shared" si="4486"/>
        <v/>
      </c>
      <c r="BQ516" s="91" t="str">
        <f t="shared" si="4487"/>
        <v/>
      </c>
      <c r="BR516" s="91" t="str">
        <f t="shared" si="4488"/>
        <v/>
      </c>
      <c r="BS516" s="91" t="str">
        <f t="shared" si="4489"/>
        <v/>
      </c>
      <c r="BT516" s="91" t="str">
        <f t="shared" si="4490"/>
        <v/>
      </c>
      <c r="BU516" s="91" t="str">
        <f t="shared" si="4491"/>
        <v/>
      </c>
      <c r="BV516" s="91" t="str">
        <f t="shared" si="4492"/>
        <v/>
      </c>
      <c r="BW516" s="91" t="str">
        <f t="shared" si="4493"/>
        <v/>
      </c>
      <c r="BX516" s="91" t="str">
        <f t="shared" si="4494"/>
        <v/>
      </c>
      <c r="BY516" s="91" t="str">
        <f t="shared" si="4495"/>
        <v/>
      </c>
      <c r="BZ516" s="91" t="str">
        <f t="shared" si="4496"/>
        <v/>
      </c>
      <c r="CA516" s="91" t="str">
        <f t="shared" si="4497"/>
        <v/>
      </c>
      <c r="CB516" s="91" t="str">
        <f t="shared" si="4498"/>
        <v/>
      </c>
      <c r="CC516" s="91" t="str">
        <f t="shared" si="4499"/>
        <v/>
      </c>
      <c r="CD516" s="91" t="str">
        <f t="shared" si="4500"/>
        <v/>
      </c>
      <c r="CE516" s="91" t="str">
        <f t="shared" si="4501"/>
        <v/>
      </c>
      <c r="CF516" s="91" t="str">
        <f t="shared" si="4502"/>
        <v/>
      </c>
      <c r="CG516" s="91" t="str">
        <f t="shared" si="4503"/>
        <v/>
      </c>
      <c r="CH516" s="91" t="str">
        <f t="shared" si="4504"/>
        <v/>
      </c>
      <c r="CI516" s="91" t="str">
        <f t="shared" si="4505"/>
        <v>нет</v>
      </c>
      <c r="CJ516" s="63" t="e">
        <f>IF(LEN('Описание предлагаемого товара'!#REF!)&gt;0,'Описание предлагаемого товара'!#REF!,"")</f>
        <v>#REF!</v>
      </c>
      <c r="CK516" s="91" t="e">
        <f t="shared" ref="CK516:CL516" si="4959">IFERROR(REPLACE(CJ516,FIND(CHAR(10),CJ516,1),1,""),CJ516)</f>
        <v>#REF!</v>
      </c>
      <c r="CL516" s="91" t="e">
        <f t="shared" si="4959"/>
        <v>#REF!</v>
      </c>
      <c r="CM516" s="91" t="e">
        <f t="shared" si="4507"/>
        <v>#REF!</v>
      </c>
      <c r="CN516" s="91" t="e">
        <f t="shared" si="4508"/>
        <v>#REF!</v>
      </c>
      <c r="CO516" s="91" t="e">
        <f t="shared" si="4509"/>
        <v>#REF!</v>
      </c>
      <c r="CP516" s="90" t="e">
        <f>IF(AU516="Не указан реестровый номер (мера нац.режима Запрет)","",IF(CI516="нет","",IF(CU516="да","исключение(не смотрим баллы)",IFERROR(IF(CI516*1&gt;0,IFERROR(IF(VLOOKUP(CI516*1,Обработ.выгрузка_реестра_РФ!$A:$G,7,)=0,"Баллы не установлены",VLOOKUP(CI516*1,Обработ.выгрузка_реестра_РФ!$A:$G,7,)),IF(LEN(CI516)&gt;14,"","нет номера в реестре РФ")),""),IF(LEN(CI516)=0,"","Некорректный реестровый номер")))))</f>
        <v>#REF!</v>
      </c>
      <c r="CQ516" s="33" t="e">
        <f>IF(LEN(C516)&gt;0,IFERROR(IF(LEN(H516)&gt;0,IF(LEN(VLOOKUP(H516,'исключения(не_смотрим_баллы)'!$A:$C,1,))&gt;0,"да","нет"),"не введен ОКПД2"),"нет"),"")</f>
        <v>#REF!</v>
      </c>
      <c r="CR516" s="33" t="e">
        <f ca="1">IF(CQ516="да",IF(TODAY()&lt;VLOOKUP(H516,'исключения(не_смотрим_баллы)'!$A:$C,3,),"да","нет"),"")</f>
        <v>#REF!</v>
      </c>
      <c r="CS516" s="33" t="str">
        <f>IFERROR(IF(CQ516="да",IF(VLOOKUP(CI516*1,Обработ.выгрузка_реестра_РФ!$A:$G,2,)&lt;VLOOKUP(H516,'исключения(не_смотрим_баллы)'!$A:$C,2,),"да","нет"),""),"")</f>
        <v/>
      </c>
      <c r="CT516" s="24"/>
      <c r="CU516" s="33" t="e">
        <f t="shared" si="4521"/>
        <v>#REF!</v>
      </c>
      <c r="CV516" s="91" t="e">
        <f t="shared" si="4522"/>
        <v>#REF!</v>
      </c>
      <c r="CW516" s="27" t="e">
        <f t="shared" si="4523"/>
        <v>#REF!</v>
      </c>
      <c r="CX516" s="26" t="e">
        <f t="shared" si="4452"/>
        <v>#REF!</v>
      </c>
      <c r="CY516" s="64" t="e">
        <f>IF(LEN('Описание предлагаемого товара'!#REF!)&gt;0,'Описание предлагаемого товара'!#REF!,"")</f>
        <v>#REF!</v>
      </c>
      <c r="CZ516" s="95" t="e">
        <f t="shared" si="4510"/>
        <v>#REF!</v>
      </c>
      <c r="DA516" s="95" t="e">
        <f t="shared" ref="DA516" si="4960">IFERROR(REPLACE(CZ516,FIND(" ",CZ516,1),1,""),CZ516)</f>
        <v>#REF!</v>
      </c>
      <c r="DB516" s="95" t="e">
        <f t="shared" si="4454"/>
        <v>#REF!</v>
      </c>
      <c r="DC516" s="95" t="e">
        <f t="shared" ref="DC516:DD516" si="4961">IFERROR(REPLACE(DB516,FIND("г.",DB516,1),2,""),DB516)</f>
        <v>#REF!</v>
      </c>
      <c r="DD516" s="95" t="e">
        <f t="shared" si="4961"/>
        <v>#REF!</v>
      </c>
      <c r="DE516" s="95" t="e">
        <f t="shared" ref="DE516:DF516" si="4962">IFERROR(REPLACE(DD516,FIND("г",DD516,1),1,""),DD516)</f>
        <v>#REF!</v>
      </c>
      <c r="DF516" s="95" t="e">
        <f t="shared" si="4962"/>
        <v>#REF!</v>
      </c>
      <c r="DG516" s="95" t="e">
        <f t="shared" si="4527"/>
        <v>#REF!</v>
      </c>
      <c r="DH516" s="25" t="str">
        <f>IFERROR(VLOOKUP(CI516*1,Обработ.выгрузка_реестра_РФ!$A:$G,5,),"")</f>
        <v/>
      </c>
      <c r="DI516" s="27" t="str">
        <f t="shared" si="4537"/>
        <v/>
      </c>
      <c r="DJ516" s="27" t="str">
        <f t="shared" ca="1" si="4514"/>
        <v/>
      </c>
      <c r="DK516" s="63" t="e">
        <f>IF(LEN('Описание предлагаемого товара'!#REF!)&gt;0,'Описание предлагаемого товара'!#REF!,"")</f>
        <v>#REF!</v>
      </c>
      <c r="DL516" s="63" t="e">
        <f>IF(LEN('Описание предлагаемого товара'!#REF!)&gt;0,'Описание предлагаемого товара'!#REF!,"")</f>
        <v>#REF!</v>
      </c>
      <c r="DM516" s="32"/>
    </row>
    <row r="517" spans="1:117" ht="48.75" customHeight="1" x14ac:dyDescent="0.25">
      <c r="A517" s="61" t="e">
        <f>IF(LEN('Описание предлагаемого товара'!#REF!)&gt;0,'Описание предлагаемого товара'!#REF!,"")</f>
        <v>#REF!</v>
      </c>
      <c r="B517" s="65" t="e">
        <f>IF(LEN('Описание предлагаемого товара'!#REF!)&gt;0,'Описание предлагаемого товара'!#REF!,"")</f>
        <v>#REF!</v>
      </c>
      <c r="C517" s="61" t="e">
        <f>IF(LEN('Описание предлагаемого товара'!#REF!)&gt;0,'Описание предлагаемого товара'!#REF!,"")</f>
        <v>#REF!</v>
      </c>
      <c r="D517" s="61" t="e">
        <f>IF(LEN('Описание предлагаемого товара'!#REF!)&gt;0,'Описание предлагаемого товара'!#REF!,"")</f>
        <v>#REF!</v>
      </c>
      <c r="E517" s="61" t="e">
        <f>IF(LEN('Описание предлагаемого товара'!#REF!)&gt;0,'Описание предлагаемого товара'!#REF!,"")</f>
        <v>#REF!</v>
      </c>
      <c r="F517" s="61" t="e">
        <f>IF(LEN('Описание предлагаемого товара'!#REF!)&gt;0,'Описание предлагаемого товара'!#REF!,"")</f>
        <v>#REF!</v>
      </c>
      <c r="G517" s="61" t="e">
        <f>IF(LEN('Описание предлагаемого товара'!#REF!)&gt;0,'Описание предлагаемого товара'!#REF!,"")</f>
        <v>#REF!</v>
      </c>
      <c r="H517" s="61" t="e">
        <f>IF(LEN('Описание предлагаемого товара'!#REF!)&gt;0,'Описание предлагаемого товара'!#REF!,"")</f>
        <v>#REF!</v>
      </c>
      <c r="I517" s="61" t="e">
        <f>IF(LEN('Описание предлагаемого товара'!#REF!)&gt;0,'Описание предлагаемого товара'!#REF!,"")</f>
        <v>#REF!</v>
      </c>
      <c r="J517" s="38" t="str">
        <f>IFERROR(VLOOKUP(B517,SAP!$A:$E,5,),"")</f>
        <v/>
      </c>
      <c r="K517" s="40" t="str">
        <f t="shared" si="4457"/>
        <v/>
      </c>
      <c r="L517" s="61" t="e">
        <f>IF(LEN('Описание предлагаемого товара'!#REF!)&gt;0,IFERROR('Описание предлагаемого товара'!#REF!*1,""),"")</f>
        <v>#REF!</v>
      </c>
      <c r="M517" s="39" t="str">
        <f>IFERROR(VLOOKUP(B517,SAP!$A:$E,2,),"")</f>
        <v/>
      </c>
      <c r="N517" s="41" t="str">
        <f t="shared" si="4593"/>
        <v/>
      </c>
      <c r="O517" s="39" t="str">
        <f t="shared" si="4444"/>
        <v/>
      </c>
      <c r="P517" s="36" t="e">
        <f>IF(LEN('Описание предлагаемого товара'!#REF!)&gt;0,'Описание предлагаемого товара'!#REF!,"")</f>
        <v>#REF!</v>
      </c>
      <c r="Q51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17" s="37" t="e">
        <f>IF(LEN('Описание предлагаемого товара'!#REF!)&gt;0,'Описание предлагаемого товара'!#REF!,"")</f>
        <v>#REF!</v>
      </c>
      <c r="S517" s="37" t="e">
        <f>IF(LEN('Описание предлагаемого товара'!#REF!)&gt;0,'Описание предлагаемого товара'!#REF!,"")</f>
        <v>#REF!</v>
      </c>
      <c r="T51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17" s="23" t="str">
        <f>IFERROR(VLOOKUP(CI517*1,Обработ.выгрузка_реестра_РФ!$A:$G,6,),"")</f>
        <v/>
      </c>
      <c r="V517" s="61" t="e">
        <f>IF(LEN('Описание предлагаемого товара'!#REF!)&gt;0,'Описание предлагаемого товара'!#REF!,"")</f>
        <v>#REF!</v>
      </c>
      <c r="W517" s="62" t="e">
        <f>IF(LEN('Описание предлагаемого товара'!#REF!)&gt;0,'Описание предлагаемого товара'!#REF!,"")</f>
        <v>#REF!</v>
      </c>
      <c r="X517" s="91" t="e">
        <f t="shared" ref="X517:Y517" si="4963">IFERROR(REPLACE(W517,FIND(CHAR(10),W517,1),1," "),W517)</f>
        <v>#REF!</v>
      </c>
      <c r="Y517" s="91" t="e">
        <f t="shared" si="4963"/>
        <v>#REF!</v>
      </c>
      <c r="Z517" s="91" t="e">
        <f t="shared" si="4459"/>
        <v>#REF!</v>
      </c>
      <c r="AA517" s="91" t="e">
        <f t="shared" si="4460"/>
        <v>#REF!</v>
      </c>
      <c r="AB517" s="91" t="e">
        <f t="shared" si="4461"/>
        <v>#REF!</v>
      </c>
      <c r="AC517" s="91" t="e">
        <f t="shared" ref="AC517:AF517" si="4964">IFERROR(REPLACE(AB517,FIND("  ",AB517,1),2," "),AB517)</f>
        <v>#REF!</v>
      </c>
      <c r="AD517" s="91" t="e">
        <f t="shared" si="4964"/>
        <v>#REF!</v>
      </c>
      <c r="AE517" s="91" t="e">
        <f t="shared" si="4964"/>
        <v>#REF!</v>
      </c>
      <c r="AF517" s="91" t="e">
        <f t="shared" si="4964"/>
        <v>#REF!</v>
      </c>
      <c r="AG517" s="23" t="str">
        <f>IFERROR(VLOOKUP(CI517*1,Обработ.выгрузка_реестра_РФ!$A:$G,4,),"")</f>
        <v/>
      </c>
      <c r="AH517" s="91" t="str">
        <f t="shared" ref="AH517:AI517" si="4965">IFERROR(REPLACE(AG517,FIND("-",AG517,1),1,"*"),AG517)</f>
        <v/>
      </c>
      <c r="AI517" s="91" t="str">
        <f t="shared" si="4965"/>
        <v/>
      </c>
      <c r="AJ517" s="27" t="str">
        <f t="shared" si="4559"/>
        <v/>
      </c>
      <c r="AK517" s="63" t="e">
        <f>IF(LEN('Описание предлагаемого товара'!#REF!)&gt;0,'Описание предлагаемого товара'!#REF!,"")</f>
        <v>#REF!</v>
      </c>
      <c r="AL517" s="91" t="e">
        <f t="shared" ref="AL517:AM517" si="4966">IFERROR(REPLACE(AK517,FIND(CHAR(10),AK517,1),1,""),AK517)</f>
        <v>#REF!</v>
      </c>
      <c r="AM517" s="91" t="e">
        <f t="shared" si="4966"/>
        <v>#REF!</v>
      </c>
      <c r="AN517" s="91" t="e">
        <f t="shared" ref="AN517:AR517" si="4967">IFERROR(REPLACE(AM517,FIND(" ",AM517,1),1,""),AM517)</f>
        <v>#REF!</v>
      </c>
      <c r="AO517" s="91" t="e">
        <f t="shared" si="4967"/>
        <v>#REF!</v>
      </c>
      <c r="AP517" s="91" t="e">
        <f t="shared" si="4967"/>
        <v>#REF!</v>
      </c>
      <c r="AQ517" s="91" t="e">
        <f t="shared" si="4967"/>
        <v>#REF!</v>
      </c>
      <c r="AR517" s="91" t="e">
        <f t="shared" si="4967"/>
        <v>#REF!</v>
      </c>
      <c r="AS517" s="91" t="e">
        <f t="shared" si="4466"/>
        <v>#REF!</v>
      </c>
      <c r="AT517" s="91" t="e">
        <f t="shared" si="4467"/>
        <v>#REF!</v>
      </c>
      <c r="AU517" s="32" t="e">
        <f t="shared" si="4450"/>
        <v>#REF!</v>
      </c>
      <c r="AV517" s="93" t="e">
        <f>'Описание предлагаемого товара'!#REF!</f>
        <v>#REF!</v>
      </c>
      <c r="AW517" s="91" t="e">
        <f>MIN(SEARCH({0,1,2,3,4,5,6,7,8,9},AV517&amp; "0123456789"))</f>
        <v>#REF!</v>
      </c>
      <c r="AX517" s="91" t="str">
        <f t="shared" si="4468"/>
        <v/>
      </c>
      <c r="AY517" s="91" t="str">
        <f t="shared" si="4469"/>
        <v/>
      </c>
      <c r="AZ517" s="91" t="str">
        <f t="shared" si="4470"/>
        <v/>
      </c>
      <c r="BA517" s="91" t="str">
        <f t="shared" si="4471"/>
        <v/>
      </c>
      <c r="BB517" s="91" t="str">
        <f t="shared" si="4472"/>
        <v/>
      </c>
      <c r="BC517" s="91" t="str">
        <f t="shared" si="4473"/>
        <v/>
      </c>
      <c r="BD517" s="91" t="str">
        <f t="shared" si="4474"/>
        <v/>
      </c>
      <c r="BE517" s="91" t="str">
        <f t="shared" si="4475"/>
        <v/>
      </c>
      <c r="BF517" s="91" t="str">
        <f t="shared" si="4476"/>
        <v/>
      </c>
      <c r="BG517" s="91" t="str">
        <f t="shared" si="4477"/>
        <v/>
      </c>
      <c r="BH517" s="91" t="str">
        <f t="shared" si="4478"/>
        <v/>
      </c>
      <c r="BI517" s="91" t="str">
        <f t="shared" si="4479"/>
        <v/>
      </c>
      <c r="BJ517" s="91" t="str">
        <f t="shared" si="4480"/>
        <v/>
      </c>
      <c r="BK517" s="91" t="str">
        <f t="shared" si="4481"/>
        <v/>
      </c>
      <c r="BL517" s="91" t="str">
        <f t="shared" si="4482"/>
        <v/>
      </c>
      <c r="BM517" s="91" t="str">
        <f t="shared" si="4483"/>
        <v/>
      </c>
      <c r="BN517" s="91" t="str">
        <f t="shared" si="4484"/>
        <v/>
      </c>
      <c r="BO517" s="91" t="str">
        <f t="shared" si="4485"/>
        <v/>
      </c>
      <c r="BP517" s="91" t="str">
        <f t="shared" si="4486"/>
        <v/>
      </c>
      <c r="BQ517" s="91" t="str">
        <f t="shared" si="4487"/>
        <v/>
      </c>
      <c r="BR517" s="91" t="str">
        <f t="shared" si="4488"/>
        <v/>
      </c>
      <c r="BS517" s="91" t="str">
        <f t="shared" si="4489"/>
        <v/>
      </c>
      <c r="BT517" s="91" t="str">
        <f t="shared" si="4490"/>
        <v/>
      </c>
      <c r="BU517" s="91" t="str">
        <f t="shared" si="4491"/>
        <v/>
      </c>
      <c r="BV517" s="91" t="str">
        <f t="shared" si="4492"/>
        <v/>
      </c>
      <c r="BW517" s="91" t="str">
        <f t="shared" si="4493"/>
        <v/>
      </c>
      <c r="BX517" s="91" t="str">
        <f t="shared" si="4494"/>
        <v/>
      </c>
      <c r="BY517" s="91" t="str">
        <f t="shared" si="4495"/>
        <v/>
      </c>
      <c r="BZ517" s="91" t="str">
        <f t="shared" si="4496"/>
        <v/>
      </c>
      <c r="CA517" s="91" t="str">
        <f t="shared" si="4497"/>
        <v/>
      </c>
      <c r="CB517" s="91" t="str">
        <f t="shared" si="4498"/>
        <v/>
      </c>
      <c r="CC517" s="91" t="str">
        <f t="shared" si="4499"/>
        <v/>
      </c>
      <c r="CD517" s="91" t="str">
        <f t="shared" si="4500"/>
        <v/>
      </c>
      <c r="CE517" s="91" t="str">
        <f t="shared" si="4501"/>
        <v/>
      </c>
      <c r="CF517" s="91" t="str">
        <f t="shared" si="4502"/>
        <v/>
      </c>
      <c r="CG517" s="91" t="str">
        <f t="shared" si="4503"/>
        <v/>
      </c>
      <c r="CH517" s="91" t="str">
        <f t="shared" si="4504"/>
        <v/>
      </c>
      <c r="CI517" s="91" t="str">
        <f t="shared" si="4505"/>
        <v>нет</v>
      </c>
      <c r="CJ517" s="63" t="e">
        <f>IF(LEN('Описание предлагаемого товара'!#REF!)&gt;0,'Описание предлагаемого товара'!#REF!,"")</f>
        <v>#REF!</v>
      </c>
      <c r="CK517" s="91" t="e">
        <f t="shared" ref="CK517:CL517" si="4968">IFERROR(REPLACE(CJ517,FIND(CHAR(10),CJ517,1),1,""),CJ517)</f>
        <v>#REF!</v>
      </c>
      <c r="CL517" s="91" t="e">
        <f t="shared" si="4968"/>
        <v>#REF!</v>
      </c>
      <c r="CM517" s="91" t="e">
        <f t="shared" si="4507"/>
        <v>#REF!</v>
      </c>
      <c r="CN517" s="91" t="e">
        <f t="shared" si="4508"/>
        <v>#REF!</v>
      </c>
      <c r="CO517" s="91" t="e">
        <f t="shared" si="4509"/>
        <v>#REF!</v>
      </c>
      <c r="CP517" s="90" t="e">
        <f>IF(AU517="Не указан реестровый номер (мера нац.режима Запрет)","",IF(CI517="нет","",IF(CU517="да","исключение(не смотрим баллы)",IFERROR(IF(CI517*1&gt;0,IFERROR(IF(VLOOKUP(CI517*1,Обработ.выгрузка_реестра_РФ!$A:$G,7,)=0,"Баллы не установлены",VLOOKUP(CI517*1,Обработ.выгрузка_реестра_РФ!$A:$G,7,)),IF(LEN(CI517)&gt;14,"","нет номера в реестре РФ")),""),IF(LEN(CI517)=0,"","Некорректный реестровый номер")))))</f>
        <v>#REF!</v>
      </c>
      <c r="CQ517" s="33" t="e">
        <f>IF(LEN(C517)&gt;0,IFERROR(IF(LEN(H517)&gt;0,IF(LEN(VLOOKUP(H517,'исключения(не_смотрим_баллы)'!$A:$C,1,))&gt;0,"да","нет"),"не введен ОКПД2"),"нет"),"")</f>
        <v>#REF!</v>
      </c>
      <c r="CR517" s="33" t="e">
        <f ca="1">IF(CQ517="да",IF(TODAY()&lt;VLOOKUP(H517,'исключения(не_смотрим_баллы)'!$A:$C,3,),"да","нет"),"")</f>
        <v>#REF!</v>
      </c>
      <c r="CS517" s="33" t="str">
        <f>IFERROR(IF(CQ517="да",IF(VLOOKUP(CI517*1,Обработ.выгрузка_реестра_РФ!$A:$G,2,)&lt;VLOOKUP(H517,'исключения(не_смотрим_баллы)'!$A:$C,2,),"да","нет"),""),"")</f>
        <v/>
      </c>
      <c r="CT517" s="24"/>
      <c r="CU517" s="33" t="e">
        <f t="shared" si="4521"/>
        <v>#REF!</v>
      </c>
      <c r="CV517" s="91" t="e">
        <f t="shared" si="4522"/>
        <v>#REF!</v>
      </c>
      <c r="CW517" s="27" t="e">
        <f t="shared" si="4523"/>
        <v>#REF!</v>
      </c>
      <c r="CX517" s="26" t="e">
        <f t="shared" si="4452"/>
        <v>#REF!</v>
      </c>
      <c r="CY517" s="64" t="e">
        <f>IF(LEN('Описание предлагаемого товара'!#REF!)&gt;0,'Описание предлагаемого товара'!#REF!,"")</f>
        <v>#REF!</v>
      </c>
      <c r="CZ517" s="95" t="e">
        <f t="shared" si="4510"/>
        <v>#REF!</v>
      </c>
      <c r="DA517" s="95" t="e">
        <f t="shared" ref="DA517" si="4969">IFERROR(REPLACE(CZ517,FIND(" ",CZ517,1),1,""),CZ517)</f>
        <v>#REF!</v>
      </c>
      <c r="DB517" s="95" t="e">
        <f t="shared" si="4454"/>
        <v>#REF!</v>
      </c>
      <c r="DC517" s="95" t="e">
        <f t="shared" ref="DC517:DD517" si="4970">IFERROR(REPLACE(DB517,FIND("г.",DB517,1),2,""),DB517)</f>
        <v>#REF!</v>
      </c>
      <c r="DD517" s="95" t="e">
        <f t="shared" si="4970"/>
        <v>#REF!</v>
      </c>
      <c r="DE517" s="95" t="e">
        <f t="shared" ref="DE517:DF517" si="4971">IFERROR(REPLACE(DD517,FIND("г",DD517,1),1,""),DD517)</f>
        <v>#REF!</v>
      </c>
      <c r="DF517" s="95" t="e">
        <f t="shared" si="4971"/>
        <v>#REF!</v>
      </c>
      <c r="DG517" s="95" t="e">
        <f t="shared" si="4527"/>
        <v>#REF!</v>
      </c>
      <c r="DH517" s="25" t="str">
        <f>IFERROR(VLOOKUP(CI517*1,Обработ.выгрузка_реестра_РФ!$A:$G,5,),"")</f>
        <v/>
      </c>
      <c r="DI517" s="27" t="str">
        <f t="shared" si="4537"/>
        <v/>
      </c>
      <c r="DJ517" s="27" t="str">
        <f t="shared" ca="1" si="4514"/>
        <v/>
      </c>
      <c r="DK517" s="63" t="e">
        <f>IF(LEN('Описание предлагаемого товара'!#REF!)&gt;0,'Описание предлагаемого товара'!#REF!,"")</f>
        <v>#REF!</v>
      </c>
      <c r="DL517" s="63" t="e">
        <f>IF(LEN('Описание предлагаемого товара'!#REF!)&gt;0,'Описание предлагаемого товара'!#REF!,"")</f>
        <v>#REF!</v>
      </c>
      <c r="DM517" s="32"/>
    </row>
    <row r="518" spans="1:117" ht="48.75" customHeight="1" x14ac:dyDescent="0.25">
      <c r="A518" s="61" t="e">
        <f>IF(LEN('Описание предлагаемого товара'!#REF!)&gt;0,'Описание предлагаемого товара'!#REF!,"")</f>
        <v>#REF!</v>
      </c>
      <c r="B518" s="65" t="e">
        <f>IF(LEN('Описание предлагаемого товара'!#REF!)&gt;0,'Описание предлагаемого товара'!#REF!,"")</f>
        <v>#REF!</v>
      </c>
      <c r="C518" s="61" t="e">
        <f>IF(LEN('Описание предлагаемого товара'!#REF!)&gt;0,'Описание предлагаемого товара'!#REF!,"")</f>
        <v>#REF!</v>
      </c>
      <c r="D518" s="61" t="e">
        <f>IF(LEN('Описание предлагаемого товара'!#REF!)&gt;0,'Описание предлагаемого товара'!#REF!,"")</f>
        <v>#REF!</v>
      </c>
      <c r="E518" s="61" t="e">
        <f>IF(LEN('Описание предлагаемого товара'!#REF!)&gt;0,'Описание предлагаемого товара'!#REF!,"")</f>
        <v>#REF!</v>
      </c>
      <c r="F518" s="61" t="e">
        <f>IF(LEN('Описание предлагаемого товара'!#REF!)&gt;0,'Описание предлагаемого товара'!#REF!,"")</f>
        <v>#REF!</v>
      </c>
      <c r="G518" s="61" t="e">
        <f>IF(LEN('Описание предлагаемого товара'!#REF!)&gt;0,'Описание предлагаемого товара'!#REF!,"")</f>
        <v>#REF!</v>
      </c>
      <c r="H518" s="61" t="e">
        <f>IF(LEN('Описание предлагаемого товара'!#REF!)&gt;0,'Описание предлагаемого товара'!#REF!,"")</f>
        <v>#REF!</v>
      </c>
      <c r="I518" s="61" t="e">
        <f>IF(LEN('Описание предлагаемого товара'!#REF!)&gt;0,'Описание предлагаемого товара'!#REF!,"")</f>
        <v>#REF!</v>
      </c>
      <c r="J518" s="38" t="str">
        <f>IFERROR(VLOOKUP(B518,SAP!$A:$E,5,),"")</f>
        <v/>
      </c>
      <c r="K518" s="40" t="str">
        <f t="shared" si="4457"/>
        <v/>
      </c>
      <c r="L518" s="61" t="e">
        <f>IF(LEN('Описание предлагаемого товара'!#REF!)&gt;0,IFERROR('Описание предлагаемого товара'!#REF!*1,""),"")</f>
        <v>#REF!</v>
      </c>
      <c r="M518" s="39" t="str">
        <f>IFERROR(VLOOKUP(B518,SAP!$A:$E,2,),"")</f>
        <v/>
      </c>
      <c r="N518" s="41" t="str">
        <f t="shared" si="4593"/>
        <v/>
      </c>
      <c r="O518" s="39" t="str">
        <f t="shared" si="4444"/>
        <v/>
      </c>
      <c r="P518" s="36" t="e">
        <f>IF(LEN('Описание предлагаемого товара'!#REF!)&gt;0,'Описание предлагаемого товара'!#REF!,"")</f>
        <v>#REF!</v>
      </c>
      <c r="Q51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18" s="37" t="e">
        <f>IF(LEN('Описание предлагаемого товара'!#REF!)&gt;0,'Описание предлагаемого товара'!#REF!,"")</f>
        <v>#REF!</v>
      </c>
      <c r="S518" s="37" t="e">
        <f>IF(LEN('Описание предлагаемого товара'!#REF!)&gt;0,'Описание предлагаемого товара'!#REF!,"")</f>
        <v>#REF!</v>
      </c>
      <c r="T51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18" s="23" t="str">
        <f>IFERROR(VLOOKUP(CI518*1,Обработ.выгрузка_реестра_РФ!$A:$G,6,),"")</f>
        <v/>
      </c>
      <c r="V518" s="61" t="e">
        <f>IF(LEN('Описание предлагаемого товара'!#REF!)&gt;0,'Описание предлагаемого товара'!#REF!,"")</f>
        <v>#REF!</v>
      </c>
      <c r="W518" s="62" t="e">
        <f>IF(LEN('Описание предлагаемого товара'!#REF!)&gt;0,'Описание предлагаемого товара'!#REF!,"")</f>
        <v>#REF!</v>
      </c>
      <c r="X518" s="91" t="e">
        <f t="shared" ref="X518:Y518" si="4972">IFERROR(REPLACE(W518,FIND(CHAR(10),W518,1),1," "),W518)</f>
        <v>#REF!</v>
      </c>
      <c r="Y518" s="91" t="e">
        <f t="shared" si="4972"/>
        <v>#REF!</v>
      </c>
      <c r="Z518" s="91" t="e">
        <f t="shared" si="4459"/>
        <v>#REF!</v>
      </c>
      <c r="AA518" s="91" t="e">
        <f t="shared" si="4460"/>
        <v>#REF!</v>
      </c>
      <c r="AB518" s="91" t="e">
        <f t="shared" si="4461"/>
        <v>#REF!</v>
      </c>
      <c r="AC518" s="91" t="e">
        <f t="shared" ref="AC518:AF518" si="4973">IFERROR(REPLACE(AB518,FIND("  ",AB518,1),2," "),AB518)</f>
        <v>#REF!</v>
      </c>
      <c r="AD518" s="91" t="e">
        <f t="shared" si="4973"/>
        <v>#REF!</v>
      </c>
      <c r="AE518" s="91" t="e">
        <f t="shared" si="4973"/>
        <v>#REF!</v>
      </c>
      <c r="AF518" s="91" t="e">
        <f t="shared" si="4973"/>
        <v>#REF!</v>
      </c>
      <c r="AG518" s="23" t="str">
        <f>IFERROR(VLOOKUP(CI518*1,Обработ.выгрузка_реестра_РФ!$A:$G,4,),"")</f>
        <v/>
      </c>
      <c r="AH518" s="91" t="str">
        <f t="shared" ref="AH518:AI518" si="4974">IFERROR(REPLACE(AG518,FIND("-",AG518,1),1,"*"),AG518)</f>
        <v/>
      </c>
      <c r="AI518" s="91" t="str">
        <f t="shared" si="4974"/>
        <v/>
      </c>
      <c r="AJ518" s="27" t="str">
        <f t="shared" si="4559"/>
        <v/>
      </c>
      <c r="AK518" s="63" t="e">
        <f>IF(LEN('Описание предлагаемого товара'!#REF!)&gt;0,'Описание предлагаемого товара'!#REF!,"")</f>
        <v>#REF!</v>
      </c>
      <c r="AL518" s="91" t="e">
        <f t="shared" ref="AL518:AM518" si="4975">IFERROR(REPLACE(AK518,FIND(CHAR(10),AK518,1),1,""),AK518)</f>
        <v>#REF!</v>
      </c>
      <c r="AM518" s="91" t="e">
        <f t="shared" si="4975"/>
        <v>#REF!</v>
      </c>
      <c r="AN518" s="91" t="e">
        <f t="shared" ref="AN518:AR518" si="4976">IFERROR(REPLACE(AM518,FIND(" ",AM518,1),1,""),AM518)</f>
        <v>#REF!</v>
      </c>
      <c r="AO518" s="91" t="e">
        <f t="shared" si="4976"/>
        <v>#REF!</v>
      </c>
      <c r="AP518" s="91" t="e">
        <f t="shared" si="4976"/>
        <v>#REF!</v>
      </c>
      <c r="AQ518" s="91" t="e">
        <f t="shared" si="4976"/>
        <v>#REF!</v>
      </c>
      <c r="AR518" s="91" t="e">
        <f t="shared" si="4976"/>
        <v>#REF!</v>
      </c>
      <c r="AS518" s="91" t="e">
        <f t="shared" si="4466"/>
        <v>#REF!</v>
      </c>
      <c r="AT518" s="91" t="e">
        <f t="shared" si="4467"/>
        <v>#REF!</v>
      </c>
      <c r="AU518" s="32" t="e">
        <f t="shared" si="4450"/>
        <v>#REF!</v>
      </c>
      <c r="AV518" s="93" t="e">
        <f>'Описание предлагаемого товара'!#REF!</f>
        <v>#REF!</v>
      </c>
      <c r="AW518" s="91" t="e">
        <f>MIN(SEARCH({0,1,2,3,4,5,6,7,8,9},AV518&amp; "0123456789"))</f>
        <v>#REF!</v>
      </c>
      <c r="AX518" s="91" t="str">
        <f t="shared" si="4468"/>
        <v/>
      </c>
      <c r="AY518" s="91" t="str">
        <f t="shared" si="4469"/>
        <v/>
      </c>
      <c r="AZ518" s="91" t="str">
        <f t="shared" si="4470"/>
        <v/>
      </c>
      <c r="BA518" s="91" t="str">
        <f t="shared" si="4471"/>
        <v/>
      </c>
      <c r="BB518" s="91" t="str">
        <f t="shared" si="4472"/>
        <v/>
      </c>
      <c r="BC518" s="91" t="str">
        <f t="shared" si="4473"/>
        <v/>
      </c>
      <c r="BD518" s="91" t="str">
        <f t="shared" si="4474"/>
        <v/>
      </c>
      <c r="BE518" s="91" t="str">
        <f t="shared" si="4475"/>
        <v/>
      </c>
      <c r="BF518" s="91" t="str">
        <f t="shared" si="4476"/>
        <v/>
      </c>
      <c r="BG518" s="91" t="str">
        <f t="shared" si="4477"/>
        <v/>
      </c>
      <c r="BH518" s="91" t="str">
        <f t="shared" si="4478"/>
        <v/>
      </c>
      <c r="BI518" s="91" t="str">
        <f t="shared" si="4479"/>
        <v/>
      </c>
      <c r="BJ518" s="91" t="str">
        <f t="shared" si="4480"/>
        <v/>
      </c>
      <c r="BK518" s="91" t="str">
        <f t="shared" si="4481"/>
        <v/>
      </c>
      <c r="BL518" s="91" t="str">
        <f t="shared" si="4482"/>
        <v/>
      </c>
      <c r="BM518" s="91" t="str">
        <f t="shared" si="4483"/>
        <v/>
      </c>
      <c r="BN518" s="91" t="str">
        <f t="shared" si="4484"/>
        <v/>
      </c>
      <c r="BO518" s="91" t="str">
        <f t="shared" si="4485"/>
        <v/>
      </c>
      <c r="BP518" s="91" t="str">
        <f t="shared" si="4486"/>
        <v/>
      </c>
      <c r="BQ518" s="91" t="str">
        <f t="shared" si="4487"/>
        <v/>
      </c>
      <c r="BR518" s="91" t="str">
        <f t="shared" si="4488"/>
        <v/>
      </c>
      <c r="BS518" s="91" t="str">
        <f t="shared" si="4489"/>
        <v/>
      </c>
      <c r="BT518" s="91" t="str">
        <f t="shared" si="4490"/>
        <v/>
      </c>
      <c r="BU518" s="91" t="str">
        <f t="shared" si="4491"/>
        <v/>
      </c>
      <c r="BV518" s="91" t="str">
        <f t="shared" si="4492"/>
        <v/>
      </c>
      <c r="BW518" s="91" t="str">
        <f t="shared" si="4493"/>
        <v/>
      </c>
      <c r="BX518" s="91" t="str">
        <f t="shared" si="4494"/>
        <v/>
      </c>
      <c r="BY518" s="91" t="str">
        <f t="shared" si="4495"/>
        <v/>
      </c>
      <c r="BZ518" s="91" t="str">
        <f t="shared" si="4496"/>
        <v/>
      </c>
      <c r="CA518" s="91" t="str">
        <f t="shared" si="4497"/>
        <v/>
      </c>
      <c r="CB518" s="91" t="str">
        <f t="shared" si="4498"/>
        <v/>
      </c>
      <c r="CC518" s="91" t="str">
        <f t="shared" si="4499"/>
        <v/>
      </c>
      <c r="CD518" s="91" t="str">
        <f t="shared" si="4500"/>
        <v/>
      </c>
      <c r="CE518" s="91" t="str">
        <f t="shared" si="4501"/>
        <v/>
      </c>
      <c r="CF518" s="91" t="str">
        <f t="shared" si="4502"/>
        <v/>
      </c>
      <c r="CG518" s="91" t="str">
        <f t="shared" si="4503"/>
        <v/>
      </c>
      <c r="CH518" s="91" t="str">
        <f t="shared" si="4504"/>
        <v/>
      </c>
      <c r="CI518" s="91" t="str">
        <f t="shared" si="4505"/>
        <v>нет</v>
      </c>
      <c r="CJ518" s="63" t="e">
        <f>IF(LEN('Описание предлагаемого товара'!#REF!)&gt;0,'Описание предлагаемого товара'!#REF!,"")</f>
        <v>#REF!</v>
      </c>
      <c r="CK518" s="91" t="e">
        <f t="shared" ref="CK518:CL518" si="4977">IFERROR(REPLACE(CJ518,FIND(CHAR(10),CJ518,1),1,""),CJ518)</f>
        <v>#REF!</v>
      </c>
      <c r="CL518" s="91" t="e">
        <f t="shared" si="4977"/>
        <v>#REF!</v>
      </c>
      <c r="CM518" s="91" t="e">
        <f t="shared" si="4507"/>
        <v>#REF!</v>
      </c>
      <c r="CN518" s="91" t="e">
        <f t="shared" si="4508"/>
        <v>#REF!</v>
      </c>
      <c r="CO518" s="91" t="e">
        <f t="shared" si="4509"/>
        <v>#REF!</v>
      </c>
      <c r="CP518" s="90" t="e">
        <f>IF(AU518="Не указан реестровый номер (мера нац.режима Запрет)","",IF(CI518="нет","",IF(CU518="да","исключение(не смотрим баллы)",IFERROR(IF(CI518*1&gt;0,IFERROR(IF(VLOOKUP(CI518*1,Обработ.выгрузка_реестра_РФ!$A:$G,7,)=0,"Баллы не установлены",VLOOKUP(CI518*1,Обработ.выгрузка_реестра_РФ!$A:$G,7,)),IF(LEN(CI518)&gt;14,"","нет номера в реестре РФ")),""),IF(LEN(CI518)=0,"","Некорректный реестровый номер")))))</f>
        <v>#REF!</v>
      </c>
      <c r="CQ518" s="33" t="e">
        <f>IF(LEN(C518)&gt;0,IFERROR(IF(LEN(H518)&gt;0,IF(LEN(VLOOKUP(H518,'исключения(не_смотрим_баллы)'!$A:$C,1,))&gt;0,"да","нет"),"не введен ОКПД2"),"нет"),"")</f>
        <v>#REF!</v>
      </c>
      <c r="CR518" s="33" t="e">
        <f ca="1">IF(CQ518="да",IF(TODAY()&lt;VLOOKUP(H518,'исключения(не_смотрим_баллы)'!$A:$C,3,),"да","нет"),"")</f>
        <v>#REF!</v>
      </c>
      <c r="CS518" s="33" t="str">
        <f>IFERROR(IF(CQ518="да",IF(VLOOKUP(CI518*1,Обработ.выгрузка_реестра_РФ!$A:$G,2,)&lt;VLOOKUP(H518,'исключения(не_смотрим_баллы)'!$A:$C,2,),"да","нет"),""),"")</f>
        <v/>
      </c>
      <c r="CT518" s="24"/>
      <c r="CU518" s="33" t="e">
        <f t="shared" si="4521"/>
        <v>#REF!</v>
      </c>
      <c r="CV518" s="91" t="e">
        <f t="shared" si="4522"/>
        <v>#REF!</v>
      </c>
      <c r="CW518" s="27" t="e">
        <f t="shared" si="4523"/>
        <v>#REF!</v>
      </c>
      <c r="CX518" s="26" t="e">
        <f t="shared" si="4452"/>
        <v>#REF!</v>
      </c>
      <c r="CY518" s="64" t="e">
        <f>IF(LEN('Описание предлагаемого товара'!#REF!)&gt;0,'Описание предлагаемого товара'!#REF!,"")</f>
        <v>#REF!</v>
      </c>
      <c r="CZ518" s="95" t="e">
        <f t="shared" si="4510"/>
        <v>#REF!</v>
      </c>
      <c r="DA518" s="95" t="e">
        <f t="shared" ref="DA518" si="4978">IFERROR(REPLACE(CZ518,FIND(" ",CZ518,1),1,""),CZ518)</f>
        <v>#REF!</v>
      </c>
      <c r="DB518" s="95" t="e">
        <f t="shared" si="4454"/>
        <v>#REF!</v>
      </c>
      <c r="DC518" s="95" t="e">
        <f t="shared" ref="DC518:DD518" si="4979">IFERROR(REPLACE(DB518,FIND("г.",DB518,1),2,""),DB518)</f>
        <v>#REF!</v>
      </c>
      <c r="DD518" s="95" t="e">
        <f t="shared" si="4979"/>
        <v>#REF!</v>
      </c>
      <c r="DE518" s="95" t="e">
        <f t="shared" ref="DE518:DF518" si="4980">IFERROR(REPLACE(DD518,FIND("г",DD518,1),1,""),DD518)</f>
        <v>#REF!</v>
      </c>
      <c r="DF518" s="95" t="e">
        <f t="shared" si="4980"/>
        <v>#REF!</v>
      </c>
      <c r="DG518" s="95" t="e">
        <f t="shared" si="4527"/>
        <v>#REF!</v>
      </c>
      <c r="DH518" s="25" t="str">
        <f>IFERROR(VLOOKUP(CI518*1,Обработ.выгрузка_реестра_РФ!$A:$G,5,),"")</f>
        <v/>
      </c>
      <c r="DI518" s="27" t="str">
        <f t="shared" si="4537"/>
        <v/>
      </c>
      <c r="DJ518" s="27" t="str">
        <f t="shared" ca="1" si="4514"/>
        <v/>
      </c>
      <c r="DK518" s="63" t="e">
        <f>IF(LEN('Описание предлагаемого товара'!#REF!)&gt;0,'Описание предлагаемого товара'!#REF!,"")</f>
        <v>#REF!</v>
      </c>
      <c r="DL518" s="63" t="e">
        <f>IF(LEN('Описание предлагаемого товара'!#REF!)&gt;0,'Описание предлагаемого товара'!#REF!,"")</f>
        <v>#REF!</v>
      </c>
      <c r="DM518" s="32"/>
    </row>
    <row r="519" spans="1:117" ht="48.75" customHeight="1" x14ac:dyDescent="0.25">
      <c r="A519" s="61" t="e">
        <f>IF(LEN('Описание предлагаемого товара'!#REF!)&gt;0,'Описание предлагаемого товара'!#REF!,"")</f>
        <v>#REF!</v>
      </c>
      <c r="B519" s="65" t="e">
        <f>IF(LEN('Описание предлагаемого товара'!#REF!)&gt;0,'Описание предлагаемого товара'!#REF!,"")</f>
        <v>#REF!</v>
      </c>
      <c r="C519" s="61" t="e">
        <f>IF(LEN('Описание предлагаемого товара'!#REF!)&gt;0,'Описание предлагаемого товара'!#REF!,"")</f>
        <v>#REF!</v>
      </c>
      <c r="D519" s="61" t="e">
        <f>IF(LEN('Описание предлагаемого товара'!#REF!)&gt;0,'Описание предлагаемого товара'!#REF!,"")</f>
        <v>#REF!</v>
      </c>
      <c r="E519" s="61" t="e">
        <f>IF(LEN('Описание предлагаемого товара'!#REF!)&gt;0,'Описание предлагаемого товара'!#REF!,"")</f>
        <v>#REF!</v>
      </c>
      <c r="F519" s="61" t="e">
        <f>IF(LEN('Описание предлагаемого товара'!#REF!)&gt;0,'Описание предлагаемого товара'!#REF!,"")</f>
        <v>#REF!</v>
      </c>
      <c r="G519" s="61" t="e">
        <f>IF(LEN('Описание предлагаемого товара'!#REF!)&gt;0,'Описание предлагаемого товара'!#REF!,"")</f>
        <v>#REF!</v>
      </c>
      <c r="H519" s="61" t="e">
        <f>IF(LEN('Описание предлагаемого товара'!#REF!)&gt;0,'Описание предлагаемого товара'!#REF!,"")</f>
        <v>#REF!</v>
      </c>
      <c r="I519" s="61" t="e">
        <f>IF(LEN('Описание предлагаемого товара'!#REF!)&gt;0,'Описание предлагаемого товара'!#REF!,"")</f>
        <v>#REF!</v>
      </c>
      <c r="J519" s="38" t="str">
        <f>IFERROR(VLOOKUP(B519,SAP!$A:$E,5,),"")</f>
        <v/>
      </c>
      <c r="K519" s="40" t="str">
        <f t="shared" si="4457"/>
        <v/>
      </c>
      <c r="L519" s="61" t="e">
        <f>IF(LEN('Описание предлагаемого товара'!#REF!)&gt;0,IFERROR('Описание предлагаемого товара'!#REF!*1,""),"")</f>
        <v>#REF!</v>
      </c>
      <c r="M519" s="39" t="str">
        <f>IFERROR(VLOOKUP(B519,SAP!$A:$E,2,),"")</f>
        <v/>
      </c>
      <c r="N519" s="41" t="str">
        <f t="shared" si="4593"/>
        <v/>
      </c>
      <c r="O519" s="39" t="str">
        <f t="shared" si="4444"/>
        <v/>
      </c>
      <c r="P519" s="36" t="e">
        <f>IF(LEN('Описание предлагаемого товара'!#REF!)&gt;0,'Описание предлагаемого товара'!#REF!,"")</f>
        <v>#REF!</v>
      </c>
      <c r="Q51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19" s="37" t="e">
        <f>IF(LEN('Описание предлагаемого товара'!#REF!)&gt;0,'Описание предлагаемого товара'!#REF!,"")</f>
        <v>#REF!</v>
      </c>
      <c r="S519" s="37" t="e">
        <f>IF(LEN('Описание предлагаемого товара'!#REF!)&gt;0,'Описание предлагаемого товара'!#REF!,"")</f>
        <v>#REF!</v>
      </c>
      <c r="T51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19" s="23" t="str">
        <f>IFERROR(VLOOKUP(CI519*1,Обработ.выгрузка_реестра_РФ!$A:$G,6,),"")</f>
        <v/>
      </c>
      <c r="V519" s="61" t="e">
        <f>IF(LEN('Описание предлагаемого товара'!#REF!)&gt;0,'Описание предлагаемого товара'!#REF!,"")</f>
        <v>#REF!</v>
      </c>
      <c r="W519" s="62" t="e">
        <f>IF(LEN('Описание предлагаемого товара'!#REF!)&gt;0,'Описание предлагаемого товара'!#REF!,"")</f>
        <v>#REF!</v>
      </c>
      <c r="X519" s="91" t="e">
        <f t="shared" ref="X519:Y519" si="4981">IFERROR(REPLACE(W519,FIND(CHAR(10),W519,1),1," "),W519)</f>
        <v>#REF!</v>
      </c>
      <c r="Y519" s="91" t="e">
        <f t="shared" si="4981"/>
        <v>#REF!</v>
      </c>
      <c r="Z519" s="91" t="e">
        <f t="shared" si="4459"/>
        <v>#REF!</v>
      </c>
      <c r="AA519" s="91" t="e">
        <f t="shared" si="4460"/>
        <v>#REF!</v>
      </c>
      <c r="AB519" s="91" t="e">
        <f t="shared" si="4461"/>
        <v>#REF!</v>
      </c>
      <c r="AC519" s="91" t="e">
        <f t="shared" ref="AC519:AF519" si="4982">IFERROR(REPLACE(AB519,FIND("  ",AB519,1),2," "),AB519)</f>
        <v>#REF!</v>
      </c>
      <c r="AD519" s="91" t="e">
        <f t="shared" si="4982"/>
        <v>#REF!</v>
      </c>
      <c r="AE519" s="91" t="e">
        <f t="shared" si="4982"/>
        <v>#REF!</v>
      </c>
      <c r="AF519" s="91" t="e">
        <f t="shared" si="4982"/>
        <v>#REF!</v>
      </c>
      <c r="AG519" s="23" t="str">
        <f>IFERROR(VLOOKUP(CI519*1,Обработ.выгрузка_реестра_РФ!$A:$G,4,),"")</f>
        <v/>
      </c>
      <c r="AH519" s="91" t="str">
        <f t="shared" ref="AH519:AI519" si="4983">IFERROR(REPLACE(AG519,FIND("-",AG519,1),1,"*"),AG519)</f>
        <v/>
      </c>
      <c r="AI519" s="91" t="str">
        <f t="shared" si="4983"/>
        <v/>
      </c>
      <c r="AJ519" s="27" t="str">
        <f t="shared" si="4559"/>
        <v/>
      </c>
      <c r="AK519" s="63" t="e">
        <f>IF(LEN('Описание предлагаемого товара'!#REF!)&gt;0,'Описание предлагаемого товара'!#REF!,"")</f>
        <v>#REF!</v>
      </c>
      <c r="AL519" s="91" t="e">
        <f t="shared" ref="AL519:AM519" si="4984">IFERROR(REPLACE(AK519,FIND(CHAR(10),AK519,1),1,""),AK519)</f>
        <v>#REF!</v>
      </c>
      <c r="AM519" s="91" t="e">
        <f t="shared" si="4984"/>
        <v>#REF!</v>
      </c>
      <c r="AN519" s="91" t="e">
        <f t="shared" ref="AN519:AR519" si="4985">IFERROR(REPLACE(AM519,FIND(" ",AM519,1),1,""),AM519)</f>
        <v>#REF!</v>
      </c>
      <c r="AO519" s="91" t="e">
        <f t="shared" si="4985"/>
        <v>#REF!</v>
      </c>
      <c r="AP519" s="91" t="e">
        <f t="shared" si="4985"/>
        <v>#REF!</v>
      </c>
      <c r="AQ519" s="91" t="e">
        <f t="shared" si="4985"/>
        <v>#REF!</v>
      </c>
      <c r="AR519" s="91" t="e">
        <f t="shared" si="4985"/>
        <v>#REF!</v>
      </c>
      <c r="AS519" s="91" t="e">
        <f t="shared" si="4466"/>
        <v>#REF!</v>
      </c>
      <c r="AT519" s="91" t="e">
        <f t="shared" si="4467"/>
        <v>#REF!</v>
      </c>
      <c r="AU519" s="32" t="e">
        <f t="shared" si="4450"/>
        <v>#REF!</v>
      </c>
      <c r="AV519" s="93" t="e">
        <f>'Описание предлагаемого товара'!#REF!</f>
        <v>#REF!</v>
      </c>
      <c r="AW519" s="91" t="e">
        <f>MIN(SEARCH({0,1,2,3,4,5,6,7,8,9},AV519&amp; "0123456789"))</f>
        <v>#REF!</v>
      </c>
      <c r="AX519" s="91" t="str">
        <f t="shared" si="4468"/>
        <v/>
      </c>
      <c r="AY519" s="91" t="str">
        <f t="shared" si="4469"/>
        <v/>
      </c>
      <c r="AZ519" s="91" t="str">
        <f t="shared" si="4470"/>
        <v/>
      </c>
      <c r="BA519" s="91" t="str">
        <f t="shared" si="4471"/>
        <v/>
      </c>
      <c r="BB519" s="91" t="str">
        <f t="shared" si="4472"/>
        <v/>
      </c>
      <c r="BC519" s="91" t="str">
        <f t="shared" si="4473"/>
        <v/>
      </c>
      <c r="BD519" s="91" t="str">
        <f t="shared" si="4474"/>
        <v/>
      </c>
      <c r="BE519" s="91" t="str">
        <f t="shared" si="4475"/>
        <v/>
      </c>
      <c r="BF519" s="91" t="str">
        <f t="shared" si="4476"/>
        <v/>
      </c>
      <c r="BG519" s="91" t="str">
        <f t="shared" si="4477"/>
        <v/>
      </c>
      <c r="BH519" s="91" t="str">
        <f t="shared" si="4478"/>
        <v/>
      </c>
      <c r="BI519" s="91" t="str">
        <f t="shared" si="4479"/>
        <v/>
      </c>
      <c r="BJ519" s="91" t="str">
        <f t="shared" si="4480"/>
        <v/>
      </c>
      <c r="BK519" s="91" t="str">
        <f t="shared" si="4481"/>
        <v/>
      </c>
      <c r="BL519" s="91" t="str">
        <f t="shared" si="4482"/>
        <v/>
      </c>
      <c r="BM519" s="91" t="str">
        <f t="shared" si="4483"/>
        <v/>
      </c>
      <c r="BN519" s="91" t="str">
        <f t="shared" si="4484"/>
        <v/>
      </c>
      <c r="BO519" s="91" t="str">
        <f t="shared" si="4485"/>
        <v/>
      </c>
      <c r="BP519" s="91" t="str">
        <f t="shared" si="4486"/>
        <v/>
      </c>
      <c r="BQ519" s="91" t="str">
        <f t="shared" si="4487"/>
        <v/>
      </c>
      <c r="BR519" s="91" t="str">
        <f t="shared" si="4488"/>
        <v/>
      </c>
      <c r="BS519" s="91" t="str">
        <f t="shared" si="4489"/>
        <v/>
      </c>
      <c r="BT519" s="91" t="str">
        <f t="shared" si="4490"/>
        <v/>
      </c>
      <c r="BU519" s="91" t="str">
        <f t="shared" si="4491"/>
        <v/>
      </c>
      <c r="BV519" s="91" t="str">
        <f t="shared" si="4492"/>
        <v/>
      </c>
      <c r="BW519" s="91" t="str">
        <f t="shared" si="4493"/>
        <v/>
      </c>
      <c r="BX519" s="91" t="str">
        <f t="shared" si="4494"/>
        <v/>
      </c>
      <c r="BY519" s="91" t="str">
        <f t="shared" si="4495"/>
        <v/>
      </c>
      <c r="BZ519" s="91" t="str">
        <f t="shared" si="4496"/>
        <v/>
      </c>
      <c r="CA519" s="91" t="str">
        <f t="shared" si="4497"/>
        <v/>
      </c>
      <c r="CB519" s="91" t="str">
        <f t="shared" si="4498"/>
        <v/>
      </c>
      <c r="CC519" s="91" t="str">
        <f t="shared" si="4499"/>
        <v/>
      </c>
      <c r="CD519" s="91" t="str">
        <f t="shared" si="4500"/>
        <v/>
      </c>
      <c r="CE519" s="91" t="str">
        <f t="shared" si="4501"/>
        <v/>
      </c>
      <c r="CF519" s="91" t="str">
        <f t="shared" si="4502"/>
        <v/>
      </c>
      <c r="CG519" s="91" t="str">
        <f t="shared" si="4503"/>
        <v/>
      </c>
      <c r="CH519" s="91" t="str">
        <f t="shared" si="4504"/>
        <v/>
      </c>
      <c r="CI519" s="91" t="str">
        <f t="shared" si="4505"/>
        <v>нет</v>
      </c>
      <c r="CJ519" s="63" t="e">
        <f>IF(LEN('Описание предлагаемого товара'!#REF!)&gt;0,'Описание предлагаемого товара'!#REF!,"")</f>
        <v>#REF!</v>
      </c>
      <c r="CK519" s="91" t="e">
        <f t="shared" ref="CK519:CL519" si="4986">IFERROR(REPLACE(CJ519,FIND(CHAR(10),CJ519,1),1,""),CJ519)</f>
        <v>#REF!</v>
      </c>
      <c r="CL519" s="91" t="e">
        <f t="shared" si="4986"/>
        <v>#REF!</v>
      </c>
      <c r="CM519" s="91" t="e">
        <f t="shared" si="4507"/>
        <v>#REF!</v>
      </c>
      <c r="CN519" s="91" t="e">
        <f t="shared" si="4508"/>
        <v>#REF!</v>
      </c>
      <c r="CO519" s="91" t="e">
        <f t="shared" si="4509"/>
        <v>#REF!</v>
      </c>
      <c r="CP519" s="90" t="e">
        <f>IF(AU519="Не указан реестровый номер (мера нац.режима Запрет)","",IF(CI519="нет","",IF(CU519="да","исключение(не смотрим баллы)",IFERROR(IF(CI519*1&gt;0,IFERROR(IF(VLOOKUP(CI519*1,Обработ.выгрузка_реестра_РФ!$A:$G,7,)=0,"Баллы не установлены",VLOOKUP(CI519*1,Обработ.выгрузка_реестра_РФ!$A:$G,7,)),IF(LEN(CI519)&gt;14,"","нет номера в реестре РФ")),""),IF(LEN(CI519)=0,"","Некорректный реестровый номер")))))</f>
        <v>#REF!</v>
      </c>
      <c r="CQ519" s="33" t="e">
        <f>IF(LEN(C519)&gt;0,IFERROR(IF(LEN(H519)&gt;0,IF(LEN(VLOOKUP(H519,'исключения(не_смотрим_баллы)'!$A:$C,1,))&gt;0,"да","нет"),"не введен ОКПД2"),"нет"),"")</f>
        <v>#REF!</v>
      </c>
      <c r="CR519" s="33" t="e">
        <f ca="1">IF(CQ519="да",IF(TODAY()&lt;VLOOKUP(H519,'исключения(не_смотрим_баллы)'!$A:$C,3,),"да","нет"),"")</f>
        <v>#REF!</v>
      </c>
      <c r="CS519" s="33" t="str">
        <f>IFERROR(IF(CQ519="да",IF(VLOOKUP(CI519*1,Обработ.выгрузка_реестра_РФ!$A:$G,2,)&lt;VLOOKUP(H519,'исключения(не_смотрим_баллы)'!$A:$C,2,),"да","нет"),""),"")</f>
        <v/>
      </c>
      <c r="CT519" s="24"/>
      <c r="CU519" s="33" t="e">
        <f t="shared" si="4521"/>
        <v>#REF!</v>
      </c>
      <c r="CV519" s="91" t="e">
        <f t="shared" si="4522"/>
        <v>#REF!</v>
      </c>
      <c r="CW519" s="27" t="e">
        <f t="shared" si="4523"/>
        <v>#REF!</v>
      </c>
      <c r="CX519" s="26" t="e">
        <f t="shared" si="4452"/>
        <v>#REF!</v>
      </c>
      <c r="CY519" s="64" t="e">
        <f>IF(LEN('Описание предлагаемого товара'!#REF!)&gt;0,'Описание предлагаемого товара'!#REF!,"")</f>
        <v>#REF!</v>
      </c>
      <c r="CZ519" s="95" t="e">
        <f t="shared" si="4510"/>
        <v>#REF!</v>
      </c>
      <c r="DA519" s="95" t="e">
        <f t="shared" ref="DA519" si="4987">IFERROR(REPLACE(CZ519,FIND(" ",CZ519,1),1,""),CZ519)</f>
        <v>#REF!</v>
      </c>
      <c r="DB519" s="95" t="e">
        <f t="shared" si="4454"/>
        <v>#REF!</v>
      </c>
      <c r="DC519" s="95" t="e">
        <f t="shared" ref="DC519:DD519" si="4988">IFERROR(REPLACE(DB519,FIND("г.",DB519,1),2,""),DB519)</f>
        <v>#REF!</v>
      </c>
      <c r="DD519" s="95" t="e">
        <f t="shared" si="4988"/>
        <v>#REF!</v>
      </c>
      <c r="DE519" s="95" t="e">
        <f t="shared" ref="DE519:DF519" si="4989">IFERROR(REPLACE(DD519,FIND("г",DD519,1),1,""),DD519)</f>
        <v>#REF!</v>
      </c>
      <c r="DF519" s="95" t="e">
        <f t="shared" si="4989"/>
        <v>#REF!</v>
      </c>
      <c r="DG519" s="95" t="e">
        <f t="shared" si="4527"/>
        <v>#REF!</v>
      </c>
      <c r="DH519" s="25" t="str">
        <f>IFERROR(VLOOKUP(CI519*1,Обработ.выгрузка_реестра_РФ!$A:$G,5,),"")</f>
        <v/>
      </c>
      <c r="DI519" s="27" t="str">
        <f t="shared" si="4537"/>
        <v/>
      </c>
      <c r="DJ519" s="27" t="str">
        <f t="shared" ca="1" si="4514"/>
        <v/>
      </c>
      <c r="DK519" s="63" t="e">
        <f>IF(LEN('Описание предлагаемого товара'!#REF!)&gt;0,'Описание предлагаемого товара'!#REF!,"")</f>
        <v>#REF!</v>
      </c>
      <c r="DL519" s="63" t="e">
        <f>IF(LEN('Описание предлагаемого товара'!#REF!)&gt;0,'Описание предлагаемого товара'!#REF!,"")</f>
        <v>#REF!</v>
      </c>
      <c r="DM519" s="32"/>
    </row>
    <row r="520" spans="1:117" ht="48.75" customHeight="1" x14ac:dyDescent="0.25">
      <c r="A520" s="61" t="e">
        <f>IF(LEN('Описание предлагаемого товара'!#REF!)&gt;0,'Описание предлагаемого товара'!#REF!,"")</f>
        <v>#REF!</v>
      </c>
      <c r="B520" s="65" t="e">
        <f>IF(LEN('Описание предлагаемого товара'!#REF!)&gt;0,'Описание предлагаемого товара'!#REF!,"")</f>
        <v>#REF!</v>
      </c>
      <c r="C520" s="61" t="e">
        <f>IF(LEN('Описание предлагаемого товара'!#REF!)&gt;0,'Описание предлагаемого товара'!#REF!,"")</f>
        <v>#REF!</v>
      </c>
      <c r="D520" s="61" t="e">
        <f>IF(LEN('Описание предлагаемого товара'!#REF!)&gt;0,'Описание предлагаемого товара'!#REF!,"")</f>
        <v>#REF!</v>
      </c>
      <c r="E520" s="61" t="e">
        <f>IF(LEN('Описание предлагаемого товара'!#REF!)&gt;0,'Описание предлагаемого товара'!#REF!,"")</f>
        <v>#REF!</v>
      </c>
      <c r="F520" s="61" t="e">
        <f>IF(LEN('Описание предлагаемого товара'!#REF!)&gt;0,'Описание предлагаемого товара'!#REF!,"")</f>
        <v>#REF!</v>
      </c>
      <c r="G520" s="61" t="e">
        <f>IF(LEN('Описание предлагаемого товара'!#REF!)&gt;0,'Описание предлагаемого товара'!#REF!,"")</f>
        <v>#REF!</v>
      </c>
      <c r="H520" s="61" t="e">
        <f>IF(LEN('Описание предлагаемого товара'!#REF!)&gt;0,'Описание предлагаемого товара'!#REF!,"")</f>
        <v>#REF!</v>
      </c>
      <c r="I520" s="61" t="e">
        <f>IF(LEN('Описание предлагаемого товара'!#REF!)&gt;0,'Описание предлагаемого товара'!#REF!,"")</f>
        <v>#REF!</v>
      </c>
      <c r="J520" s="38" t="str">
        <f>IFERROR(VLOOKUP(B520,SAP!$A:$E,5,),"")</f>
        <v/>
      </c>
      <c r="K520" s="40" t="str">
        <f t="shared" si="4457"/>
        <v/>
      </c>
      <c r="L520" s="61" t="e">
        <f>IF(LEN('Описание предлагаемого товара'!#REF!)&gt;0,IFERROR('Описание предлагаемого товара'!#REF!*1,""),"")</f>
        <v>#REF!</v>
      </c>
      <c r="M520" s="39" t="str">
        <f>IFERROR(VLOOKUP(B520,SAP!$A:$E,2,),"")</f>
        <v/>
      </c>
      <c r="N520" s="41" t="str">
        <f t="shared" si="4593"/>
        <v/>
      </c>
      <c r="O520" s="39" t="str">
        <f t="shared" si="4444"/>
        <v/>
      </c>
      <c r="P520" s="36" t="e">
        <f>IF(LEN('Описание предлагаемого товара'!#REF!)&gt;0,'Описание предлагаемого товара'!#REF!,"")</f>
        <v>#REF!</v>
      </c>
      <c r="Q52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20" s="37" t="e">
        <f>IF(LEN('Описание предлагаемого товара'!#REF!)&gt;0,'Описание предлагаемого товара'!#REF!,"")</f>
        <v>#REF!</v>
      </c>
      <c r="S520" s="37" t="e">
        <f>IF(LEN('Описание предлагаемого товара'!#REF!)&gt;0,'Описание предлагаемого товара'!#REF!,"")</f>
        <v>#REF!</v>
      </c>
      <c r="T52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20" s="23" t="str">
        <f>IFERROR(VLOOKUP(CI520*1,Обработ.выгрузка_реестра_РФ!$A:$G,6,),"")</f>
        <v/>
      </c>
      <c r="V520" s="61" t="e">
        <f>IF(LEN('Описание предлагаемого товара'!#REF!)&gt;0,'Описание предлагаемого товара'!#REF!,"")</f>
        <v>#REF!</v>
      </c>
      <c r="W520" s="62" t="e">
        <f>IF(LEN('Описание предлагаемого товара'!#REF!)&gt;0,'Описание предлагаемого товара'!#REF!,"")</f>
        <v>#REF!</v>
      </c>
      <c r="X520" s="91" t="e">
        <f t="shared" ref="X520:Y520" si="4990">IFERROR(REPLACE(W520,FIND(CHAR(10),W520,1),1," "),W520)</f>
        <v>#REF!</v>
      </c>
      <c r="Y520" s="91" t="e">
        <f t="shared" si="4990"/>
        <v>#REF!</v>
      </c>
      <c r="Z520" s="91" t="e">
        <f t="shared" si="4459"/>
        <v>#REF!</v>
      </c>
      <c r="AA520" s="91" t="e">
        <f t="shared" si="4460"/>
        <v>#REF!</v>
      </c>
      <c r="AB520" s="91" t="e">
        <f t="shared" si="4461"/>
        <v>#REF!</v>
      </c>
      <c r="AC520" s="91" t="e">
        <f t="shared" ref="AC520:AF520" si="4991">IFERROR(REPLACE(AB520,FIND("  ",AB520,1),2," "),AB520)</f>
        <v>#REF!</v>
      </c>
      <c r="AD520" s="91" t="e">
        <f t="shared" si="4991"/>
        <v>#REF!</v>
      </c>
      <c r="AE520" s="91" t="e">
        <f t="shared" si="4991"/>
        <v>#REF!</v>
      </c>
      <c r="AF520" s="91" t="e">
        <f t="shared" si="4991"/>
        <v>#REF!</v>
      </c>
      <c r="AG520" s="23" t="str">
        <f>IFERROR(VLOOKUP(CI520*1,Обработ.выгрузка_реестра_РФ!$A:$G,4,),"")</f>
        <v/>
      </c>
      <c r="AH520" s="91" t="str">
        <f t="shared" ref="AH520:AI520" si="4992">IFERROR(REPLACE(AG520,FIND("-",AG520,1),1,"*"),AG520)</f>
        <v/>
      </c>
      <c r="AI520" s="91" t="str">
        <f t="shared" si="4992"/>
        <v/>
      </c>
      <c r="AJ520" s="27" t="str">
        <f t="shared" si="4559"/>
        <v/>
      </c>
      <c r="AK520" s="63" t="e">
        <f>IF(LEN('Описание предлагаемого товара'!#REF!)&gt;0,'Описание предлагаемого товара'!#REF!,"")</f>
        <v>#REF!</v>
      </c>
      <c r="AL520" s="91" t="e">
        <f t="shared" ref="AL520:AM520" si="4993">IFERROR(REPLACE(AK520,FIND(CHAR(10),AK520,1),1,""),AK520)</f>
        <v>#REF!</v>
      </c>
      <c r="AM520" s="91" t="e">
        <f t="shared" si="4993"/>
        <v>#REF!</v>
      </c>
      <c r="AN520" s="91" t="e">
        <f t="shared" ref="AN520:AR520" si="4994">IFERROR(REPLACE(AM520,FIND(" ",AM520,1),1,""),AM520)</f>
        <v>#REF!</v>
      </c>
      <c r="AO520" s="91" t="e">
        <f t="shared" si="4994"/>
        <v>#REF!</v>
      </c>
      <c r="AP520" s="91" t="e">
        <f t="shared" si="4994"/>
        <v>#REF!</v>
      </c>
      <c r="AQ520" s="91" t="e">
        <f t="shared" si="4994"/>
        <v>#REF!</v>
      </c>
      <c r="AR520" s="91" t="e">
        <f t="shared" si="4994"/>
        <v>#REF!</v>
      </c>
      <c r="AS520" s="91" t="e">
        <f t="shared" si="4466"/>
        <v>#REF!</v>
      </c>
      <c r="AT520" s="91" t="e">
        <f t="shared" si="4467"/>
        <v>#REF!</v>
      </c>
      <c r="AU520" s="32" t="e">
        <f t="shared" si="4450"/>
        <v>#REF!</v>
      </c>
      <c r="AV520" s="93" t="e">
        <f>'Описание предлагаемого товара'!#REF!</f>
        <v>#REF!</v>
      </c>
      <c r="AW520" s="91" t="e">
        <f>MIN(SEARCH({0,1,2,3,4,5,6,7,8,9},AV520&amp; "0123456789"))</f>
        <v>#REF!</v>
      </c>
      <c r="AX520" s="91" t="str">
        <f t="shared" si="4468"/>
        <v/>
      </c>
      <c r="AY520" s="91" t="str">
        <f t="shared" si="4469"/>
        <v/>
      </c>
      <c r="AZ520" s="91" t="str">
        <f t="shared" si="4470"/>
        <v/>
      </c>
      <c r="BA520" s="91" t="str">
        <f t="shared" si="4471"/>
        <v/>
      </c>
      <c r="BB520" s="91" t="str">
        <f t="shared" si="4472"/>
        <v/>
      </c>
      <c r="BC520" s="91" t="str">
        <f t="shared" si="4473"/>
        <v/>
      </c>
      <c r="BD520" s="91" t="str">
        <f t="shared" si="4474"/>
        <v/>
      </c>
      <c r="BE520" s="91" t="str">
        <f t="shared" si="4475"/>
        <v/>
      </c>
      <c r="BF520" s="91" t="str">
        <f t="shared" si="4476"/>
        <v/>
      </c>
      <c r="BG520" s="91" t="str">
        <f t="shared" si="4477"/>
        <v/>
      </c>
      <c r="BH520" s="91" t="str">
        <f t="shared" si="4478"/>
        <v/>
      </c>
      <c r="BI520" s="91" t="str">
        <f t="shared" si="4479"/>
        <v/>
      </c>
      <c r="BJ520" s="91" t="str">
        <f t="shared" si="4480"/>
        <v/>
      </c>
      <c r="BK520" s="91" t="str">
        <f t="shared" si="4481"/>
        <v/>
      </c>
      <c r="BL520" s="91" t="str">
        <f t="shared" si="4482"/>
        <v/>
      </c>
      <c r="BM520" s="91" t="str">
        <f t="shared" si="4483"/>
        <v/>
      </c>
      <c r="BN520" s="91" t="str">
        <f t="shared" si="4484"/>
        <v/>
      </c>
      <c r="BO520" s="91" t="str">
        <f t="shared" si="4485"/>
        <v/>
      </c>
      <c r="BP520" s="91" t="str">
        <f t="shared" si="4486"/>
        <v/>
      </c>
      <c r="BQ520" s="91" t="str">
        <f t="shared" si="4487"/>
        <v/>
      </c>
      <c r="BR520" s="91" t="str">
        <f t="shared" si="4488"/>
        <v/>
      </c>
      <c r="BS520" s="91" t="str">
        <f t="shared" si="4489"/>
        <v/>
      </c>
      <c r="BT520" s="91" t="str">
        <f t="shared" si="4490"/>
        <v/>
      </c>
      <c r="BU520" s="91" t="str">
        <f t="shared" si="4491"/>
        <v/>
      </c>
      <c r="BV520" s="91" t="str">
        <f t="shared" si="4492"/>
        <v/>
      </c>
      <c r="BW520" s="91" t="str">
        <f t="shared" si="4493"/>
        <v/>
      </c>
      <c r="BX520" s="91" t="str">
        <f t="shared" si="4494"/>
        <v/>
      </c>
      <c r="BY520" s="91" t="str">
        <f t="shared" si="4495"/>
        <v/>
      </c>
      <c r="BZ520" s="91" t="str">
        <f t="shared" si="4496"/>
        <v/>
      </c>
      <c r="CA520" s="91" t="str">
        <f t="shared" si="4497"/>
        <v/>
      </c>
      <c r="CB520" s="91" t="str">
        <f t="shared" si="4498"/>
        <v/>
      </c>
      <c r="CC520" s="91" t="str">
        <f t="shared" si="4499"/>
        <v/>
      </c>
      <c r="CD520" s="91" t="str">
        <f t="shared" si="4500"/>
        <v/>
      </c>
      <c r="CE520" s="91" t="str">
        <f t="shared" si="4501"/>
        <v/>
      </c>
      <c r="CF520" s="91" t="str">
        <f t="shared" si="4502"/>
        <v/>
      </c>
      <c r="CG520" s="91" t="str">
        <f t="shared" si="4503"/>
        <v/>
      </c>
      <c r="CH520" s="91" t="str">
        <f t="shared" si="4504"/>
        <v/>
      </c>
      <c r="CI520" s="91" t="str">
        <f t="shared" si="4505"/>
        <v>нет</v>
      </c>
      <c r="CJ520" s="63" t="e">
        <f>IF(LEN('Описание предлагаемого товара'!#REF!)&gt;0,'Описание предлагаемого товара'!#REF!,"")</f>
        <v>#REF!</v>
      </c>
      <c r="CK520" s="91" t="e">
        <f t="shared" ref="CK520:CL520" si="4995">IFERROR(REPLACE(CJ520,FIND(CHAR(10),CJ520,1),1,""),CJ520)</f>
        <v>#REF!</v>
      </c>
      <c r="CL520" s="91" t="e">
        <f t="shared" si="4995"/>
        <v>#REF!</v>
      </c>
      <c r="CM520" s="91" t="e">
        <f t="shared" si="4507"/>
        <v>#REF!</v>
      </c>
      <c r="CN520" s="91" t="e">
        <f t="shared" si="4508"/>
        <v>#REF!</v>
      </c>
      <c r="CO520" s="91" t="e">
        <f t="shared" si="4509"/>
        <v>#REF!</v>
      </c>
      <c r="CP520" s="90" t="e">
        <f>IF(AU520="Не указан реестровый номер (мера нац.режима Запрет)","",IF(CI520="нет","",IF(CU520="да","исключение(не смотрим баллы)",IFERROR(IF(CI520*1&gt;0,IFERROR(IF(VLOOKUP(CI520*1,Обработ.выгрузка_реестра_РФ!$A:$G,7,)=0,"Баллы не установлены",VLOOKUP(CI520*1,Обработ.выгрузка_реестра_РФ!$A:$G,7,)),IF(LEN(CI520)&gt;14,"","нет номера в реестре РФ")),""),IF(LEN(CI520)=0,"","Некорректный реестровый номер")))))</f>
        <v>#REF!</v>
      </c>
      <c r="CQ520" s="33" t="e">
        <f>IF(LEN(C520)&gt;0,IFERROR(IF(LEN(H520)&gt;0,IF(LEN(VLOOKUP(H520,'исключения(не_смотрим_баллы)'!$A:$C,1,))&gt;0,"да","нет"),"не введен ОКПД2"),"нет"),"")</f>
        <v>#REF!</v>
      </c>
      <c r="CR520" s="33" t="e">
        <f ca="1">IF(CQ520="да",IF(TODAY()&lt;VLOOKUP(H520,'исключения(не_смотрим_баллы)'!$A:$C,3,),"да","нет"),"")</f>
        <v>#REF!</v>
      </c>
      <c r="CS520" s="33" t="str">
        <f>IFERROR(IF(CQ520="да",IF(VLOOKUP(CI520*1,Обработ.выгрузка_реестра_РФ!$A:$G,2,)&lt;VLOOKUP(H520,'исключения(не_смотрим_баллы)'!$A:$C,2,),"да","нет"),""),"")</f>
        <v/>
      </c>
      <c r="CT520" s="24"/>
      <c r="CU520" s="33" t="e">
        <f t="shared" si="4521"/>
        <v>#REF!</v>
      </c>
      <c r="CV520" s="91" t="e">
        <f t="shared" si="4522"/>
        <v>#REF!</v>
      </c>
      <c r="CW520" s="27" t="e">
        <f t="shared" si="4523"/>
        <v>#REF!</v>
      </c>
      <c r="CX520" s="26" t="e">
        <f t="shared" si="4452"/>
        <v>#REF!</v>
      </c>
      <c r="CY520" s="64" t="e">
        <f>IF(LEN('Описание предлагаемого товара'!#REF!)&gt;0,'Описание предлагаемого товара'!#REF!,"")</f>
        <v>#REF!</v>
      </c>
      <c r="CZ520" s="95" t="e">
        <f t="shared" si="4510"/>
        <v>#REF!</v>
      </c>
      <c r="DA520" s="95" t="e">
        <f t="shared" ref="DA520" si="4996">IFERROR(REPLACE(CZ520,FIND(" ",CZ520,1),1,""),CZ520)</f>
        <v>#REF!</v>
      </c>
      <c r="DB520" s="95" t="e">
        <f t="shared" si="4454"/>
        <v>#REF!</v>
      </c>
      <c r="DC520" s="95" t="e">
        <f t="shared" ref="DC520:DD520" si="4997">IFERROR(REPLACE(DB520,FIND("г.",DB520,1),2,""),DB520)</f>
        <v>#REF!</v>
      </c>
      <c r="DD520" s="95" t="e">
        <f t="shared" si="4997"/>
        <v>#REF!</v>
      </c>
      <c r="DE520" s="95" t="e">
        <f t="shared" ref="DE520:DF520" si="4998">IFERROR(REPLACE(DD520,FIND("г",DD520,1),1,""),DD520)</f>
        <v>#REF!</v>
      </c>
      <c r="DF520" s="95" t="e">
        <f t="shared" si="4998"/>
        <v>#REF!</v>
      </c>
      <c r="DG520" s="95" t="e">
        <f t="shared" si="4527"/>
        <v>#REF!</v>
      </c>
      <c r="DH520" s="25" t="str">
        <f>IFERROR(VLOOKUP(CI520*1,Обработ.выгрузка_реестра_РФ!$A:$G,5,),"")</f>
        <v/>
      </c>
      <c r="DI520" s="27" t="str">
        <f t="shared" si="4537"/>
        <v/>
      </c>
      <c r="DJ520" s="27" t="str">
        <f t="shared" ca="1" si="4514"/>
        <v/>
      </c>
      <c r="DK520" s="63" t="e">
        <f>IF(LEN('Описание предлагаемого товара'!#REF!)&gt;0,'Описание предлагаемого товара'!#REF!,"")</f>
        <v>#REF!</v>
      </c>
      <c r="DL520" s="63" t="e">
        <f>IF(LEN('Описание предлагаемого товара'!#REF!)&gt;0,'Описание предлагаемого товара'!#REF!,"")</f>
        <v>#REF!</v>
      </c>
      <c r="DM520" s="32"/>
    </row>
    <row r="521" spans="1:117" ht="48.75" customHeight="1" x14ac:dyDescent="0.25">
      <c r="A521" s="61" t="e">
        <f>IF(LEN('Описание предлагаемого товара'!#REF!)&gt;0,'Описание предлагаемого товара'!#REF!,"")</f>
        <v>#REF!</v>
      </c>
      <c r="B521" s="65" t="e">
        <f>IF(LEN('Описание предлагаемого товара'!#REF!)&gt;0,'Описание предлагаемого товара'!#REF!,"")</f>
        <v>#REF!</v>
      </c>
      <c r="C521" s="61" t="e">
        <f>IF(LEN('Описание предлагаемого товара'!#REF!)&gt;0,'Описание предлагаемого товара'!#REF!,"")</f>
        <v>#REF!</v>
      </c>
      <c r="D521" s="61" t="e">
        <f>IF(LEN('Описание предлагаемого товара'!#REF!)&gt;0,'Описание предлагаемого товара'!#REF!,"")</f>
        <v>#REF!</v>
      </c>
      <c r="E521" s="61" t="e">
        <f>IF(LEN('Описание предлагаемого товара'!#REF!)&gt;0,'Описание предлагаемого товара'!#REF!,"")</f>
        <v>#REF!</v>
      </c>
      <c r="F521" s="61" t="e">
        <f>IF(LEN('Описание предлагаемого товара'!#REF!)&gt;0,'Описание предлагаемого товара'!#REF!,"")</f>
        <v>#REF!</v>
      </c>
      <c r="G521" s="61" t="e">
        <f>IF(LEN('Описание предлагаемого товара'!#REF!)&gt;0,'Описание предлагаемого товара'!#REF!,"")</f>
        <v>#REF!</v>
      </c>
      <c r="H521" s="61" t="e">
        <f>IF(LEN('Описание предлагаемого товара'!#REF!)&gt;0,'Описание предлагаемого товара'!#REF!,"")</f>
        <v>#REF!</v>
      </c>
      <c r="I521" s="61" t="e">
        <f>IF(LEN('Описание предлагаемого товара'!#REF!)&gt;0,'Описание предлагаемого товара'!#REF!,"")</f>
        <v>#REF!</v>
      </c>
      <c r="J521" s="38" t="str">
        <f>IFERROR(VLOOKUP(B521,SAP!$A:$E,5,),"")</f>
        <v/>
      </c>
      <c r="K521" s="40" t="str">
        <f t="shared" si="4457"/>
        <v/>
      </c>
      <c r="L521" s="61" t="e">
        <f>IF(LEN('Описание предлагаемого товара'!#REF!)&gt;0,IFERROR('Описание предлагаемого товара'!#REF!*1,""),"")</f>
        <v>#REF!</v>
      </c>
      <c r="M521" s="39" t="str">
        <f>IFERROR(VLOOKUP(B521,SAP!$A:$E,2,),"")</f>
        <v/>
      </c>
      <c r="N521" s="41" t="str">
        <f t="shared" si="4593"/>
        <v/>
      </c>
      <c r="O521" s="39" t="str">
        <f t="shared" si="4444"/>
        <v/>
      </c>
      <c r="P521" s="36" t="e">
        <f>IF(LEN('Описание предлагаемого товара'!#REF!)&gt;0,'Описание предлагаемого товара'!#REF!,"")</f>
        <v>#REF!</v>
      </c>
      <c r="Q52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21" s="37" t="e">
        <f>IF(LEN('Описание предлагаемого товара'!#REF!)&gt;0,'Описание предлагаемого товара'!#REF!,"")</f>
        <v>#REF!</v>
      </c>
      <c r="S521" s="37" t="e">
        <f>IF(LEN('Описание предлагаемого товара'!#REF!)&gt;0,'Описание предлагаемого товара'!#REF!,"")</f>
        <v>#REF!</v>
      </c>
      <c r="T52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21" s="23" t="str">
        <f>IFERROR(VLOOKUP(CI521*1,Обработ.выгрузка_реестра_РФ!$A:$G,6,),"")</f>
        <v/>
      </c>
      <c r="V521" s="61" t="e">
        <f>IF(LEN('Описание предлагаемого товара'!#REF!)&gt;0,'Описание предлагаемого товара'!#REF!,"")</f>
        <v>#REF!</v>
      </c>
      <c r="W521" s="62" t="e">
        <f>IF(LEN('Описание предлагаемого товара'!#REF!)&gt;0,'Описание предлагаемого товара'!#REF!,"")</f>
        <v>#REF!</v>
      </c>
      <c r="X521" s="91" t="e">
        <f t="shared" ref="X521:Y521" si="4999">IFERROR(REPLACE(W521,FIND(CHAR(10),W521,1),1," "),W521)</f>
        <v>#REF!</v>
      </c>
      <c r="Y521" s="91" t="e">
        <f t="shared" si="4999"/>
        <v>#REF!</v>
      </c>
      <c r="Z521" s="91" t="e">
        <f t="shared" si="4459"/>
        <v>#REF!</v>
      </c>
      <c r="AA521" s="91" t="e">
        <f t="shared" si="4460"/>
        <v>#REF!</v>
      </c>
      <c r="AB521" s="91" t="e">
        <f t="shared" si="4461"/>
        <v>#REF!</v>
      </c>
      <c r="AC521" s="91" t="e">
        <f t="shared" ref="AC521:AF521" si="5000">IFERROR(REPLACE(AB521,FIND("  ",AB521,1),2," "),AB521)</f>
        <v>#REF!</v>
      </c>
      <c r="AD521" s="91" t="e">
        <f t="shared" si="5000"/>
        <v>#REF!</v>
      </c>
      <c r="AE521" s="91" t="e">
        <f t="shared" si="5000"/>
        <v>#REF!</v>
      </c>
      <c r="AF521" s="91" t="e">
        <f t="shared" si="5000"/>
        <v>#REF!</v>
      </c>
      <c r="AG521" s="23" t="str">
        <f>IFERROR(VLOOKUP(CI521*1,Обработ.выгрузка_реестра_РФ!$A:$G,4,),"")</f>
        <v/>
      </c>
      <c r="AH521" s="91" t="str">
        <f t="shared" ref="AH521:AI521" si="5001">IFERROR(REPLACE(AG521,FIND("-",AG521,1),1,"*"),AG521)</f>
        <v/>
      </c>
      <c r="AI521" s="91" t="str">
        <f t="shared" si="5001"/>
        <v/>
      </c>
      <c r="AJ521" s="27" t="str">
        <f t="shared" si="4559"/>
        <v/>
      </c>
      <c r="AK521" s="63" t="e">
        <f>IF(LEN('Описание предлагаемого товара'!#REF!)&gt;0,'Описание предлагаемого товара'!#REF!,"")</f>
        <v>#REF!</v>
      </c>
      <c r="AL521" s="91" t="e">
        <f t="shared" ref="AL521:AM521" si="5002">IFERROR(REPLACE(AK521,FIND(CHAR(10),AK521,1),1,""),AK521)</f>
        <v>#REF!</v>
      </c>
      <c r="AM521" s="91" t="e">
        <f t="shared" si="5002"/>
        <v>#REF!</v>
      </c>
      <c r="AN521" s="91" t="e">
        <f t="shared" ref="AN521:AR521" si="5003">IFERROR(REPLACE(AM521,FIND(" ",AM521,1),1,""),AM521)</f>
        <v>#REF!</v>
      </c>
      <c r="AO521" s="91" t="e">
        <f t="shared" si="5003"/>
        <v>#REF!</v>
      </c>
      <c r="AP521" s="91" t="e">
        <f t="shared" si="5003"/>
        <v>#REF!</v>
      </c>
      <c r="AQ521" s="91" t="e">
        <f t="shared" si="5003"/>
        <v>#REF!</v>
      </c>
      <c r="AR521" s="91" t="e">
        <f t="shared" si="5003"/>
        <v>#REF!</v>
      </c>
      <c r="AS521" s="91" t="e">
        <f t="shared" si="4466"/>
        <v>#REF!</v>
      </c>
      <c r="AT521" s="91" t="e">
        <f t="shared" si="4467"/>
        <v>#REF!</v>
      </c>
      <c r="AU521" s="32" t="e">
        <f t="shared" si="4450"/>
        <v>#REF!</v>
      </c>
      <c r="AV521" s="93" t="e">
        <f>'Описание предлагаемого товара'!#REF!</f>
        <v>#REF!</v>
      </c>
      <c r="AW521" s="91" t="e">
        <f>MIN(SEARCH({0,1,2,3,4,5,6,7,8,9},AV521&amp; "0123456789"))</f>
        <v>#REF!</v>
      </c>
      <c r="AX521" s="91" t="str">
        <f t="shared" si="4468"/>
        <v/>
      </c>
      <c r="AY521" s="91" t="str">
        <f t="shared" si="4469"/>
        <v/>
      </c>
      <c r="AZ521" s="91" t="str">
        <f t="shared" si="4470"/>
        <v/>
      </c>
      <c r="BA521" s="91" t="str">
        <f t="shared" si="4471"/>
        <v/>
      </c>
      <c r="BB521" s="91" t="str">
        <f t="shared" si="4472"/>
        <v/>
      </c>
      <c r="BC521" s="91" t="str">
        <f t="shared" si="4473"/>
        <v/>
      </c>
      <c r="BD521" s="91" t="str">
        <f t="shared" si="4474"/>
        <v/>
      </c>
      <c r="BE521" s="91" t="str">
        <f t="shared" si="4475"/>
        <v/>
      </c>
      <c r="BF521" s="91" t="str">
        <f t="shared" si="4476"/>
        <v/>
      </c>
      <c r="BG521" s="91" t="str">
        <f t="shared" si="4477"/>
        <v/>
      </c>
      <c r="BH521" s="91" t="str">
        <f t="shared" si="4478"/>
        <v/>
      </c>
      <c r="BI521" s="91" t="str">
        <f t="shared" si="4479"/>
        <v/>
      </c>
      <c r="BJ521" s="91" t="str">
        <f t="shared" si="4480"/>
        <v/>
      </c>
      <c r="BK521" s="91" t="str">
        <f t="shared" si="4481"/>
        <v/>
      </c>
      <c r="BL521" s="91" t="str">
        <f t="shared" si="4482"/>
        <v/>
      </c>
      <c r="BM521" s="91" t="str">
        <f t="shared" si="4483"/>
        <v/>
      </c>
      <c r="BN521" s="91" t="str">
        <f t="shared" si="4484"/>
        <v/>
      </c>
      <c r="BO521" s="91" t="str">
        <f t="shared" si="4485"/>
        <v/>
      </c>
      <c r="BP521" s="91" t="str">
        <f t="shared" si="4486"/>
        <v/>
      </c>
      <c r="BQ521" s="91" t="str">
        <f t="shared" si="4487"/>
        <v/>
      </c>
      <c r="BR521" s="91" t="str">
        <f t="shared" si="4488"/>
        <v/>
      </c>
      <c r="BS521" s="91" t="str">
        <f t="shared" si="4489"/>
        <v/>
      </c>
      <c r="BT521" s="91" t="str">
        <f t="shared" si="4490"/>
        <v/>
      </c>
      <c r="BU521" s="91" t="str">
        <f t="shared" si="4491"/>
        <v/>
      </c>
      <c r="BV521" s="91" t="str">
        <f t="shared" si="4492"/>
        <v/>
      </c>
      <c r="BW521" s="91" t="str">
        <f t="shared" si="4493"/>
        <v/>
      </c>
      <c r="BX521" s="91" t="str">
        <f t="shared" si="4494"/>
        <v/>
      </c>
      <c r="BY521" s="91" t="str">
        <f t="shared" si="4495"/>
        <v/>
      </c>
      <c r="BZ521" s="91" t="str">
        <f t="shared" si="4496"/>
        <v/>
      </c>
      <c r="CA521" s="91" t="str">
        <f t="shared" si="4497"/>
        <v/>
      </c>
      <c r="CB521" s="91" t="str">
        <f t="shared" si="4498"/>
        <v/>
      </c>
      <c r="CC521" s="91" t="str">
        <f t="shared" si="4499"/>
        <v/>
      </c>
      <c r="CD521" s="91" t="str">
        <f t="shared" si="4500"/>
        <v/>
      </c>
      <c r="CE521" s="91" t="str">
        <f t="shared" si="4501"/>
        <v/>
      </c>
      <c r="CF521" s="91" t="str">
        <f t="shared" si="4502"/>
        <v/>
      </c>
      <c r="CG521" s="91" t="str">
        <f t="shared" si="4503"/>
        <v/>
      </c>
      <c r="CH521" s="91" t="str">
        <f t="shared" si="4504"/>
        <v/>
      </c>
      <c r="CI521" s="91" t="str">
        <f t="shared" si="4505"/>
        <v>нет</v>
      </c>
      <c r="CJ521" s="63" t="e">
        <f>IF(LEN('Описание предлагаемого товара'!#REF!)&gt;0,'Описание предлагаемого товара'!#REF!,"")</f>
        <v>#REF!</v>
      </c>
      <c r="CK521" s="91" t="e">
        <f t="shared" ref="CK521:CL521" si="5004">IFERROR(REPLACE(CJ521,FIND(CHAR(10),CJ521,1),1,""),CJ521)</f>
        <v>#REF!</v>
      </c>
      <c r="CL521" s="91" t="e">
        <f t="shared" si="5004"/>
        <v>#REF!</v>
      </c>
      <c r="CM521" s="91" t="e">
        <f t="shared" si="4507"/>
        <v>#REF!</v>
      </c>
      <c r="CN521" s="91" t="e">
        <f t="shared" si="4508"/>
        <v>#REF!</v>
      </c>
      <c r="CO521" s="91" t="e">
        <f t="shared" si="4509"/>
        <v>#REF!</v>
      </c>
      <c r="CP521" s="90" t="e">
        <f>IF(AU521="Не указан реестровый номер (мера нац.режима Запрет)","",IF(CI521="нет","",IF(CU521="да","исключение(не смотрим баллы)",IFERROR(IF(CI521*1&gt;0,IFERROR(IF(VLOOKUP(CI521*1,Обработ.выгрузка_реестра_РФ!$A:$G,7,)=0,"Баллы не установлены",VLOOKUP(CI521*1,Обработ.выгрузка_реестра_РФ!$A:$G,7,)),IF(LEN(CI521)&gt;14,"","нет номера в реестре РФ")),""),IF(LEN(CI521)=0,"","Некорректный реестровый номер")))))</f>
        <v>#REF!</v>
      </c>
      <c r="CQ521" s="33" t="e">
        <f>IF(LEN(C521)&gt;0,IFERROR(IF(LEN(H521)&gt;0,IF(LEN(VLOOKUP(H521,'исключения(не_смотрим_баллы)'!$A:$C,1,))&gt;0,"да","нет"),"не введен ОКПД2"),"нет"),"")</f>
        <v>#REF!</v>
      </c>
      <c r="CR521" s="33" t="e">
        <f ca="1">IF(CQ521="да",IF(TODAY()&lt;VLOOKUP(H521,'исключения(не_смотрим_баллы)'!$A:$C,3,),"да","нет"),"")</f>
        <v>#REF!</v>
      </c>
      <c r="CS521" s="33" t="str">
        <f>IFERROR(IF(CQ521="да",IF(VLOOKUP(CI521*1,Обработ.выгрузка_реестра_РФ!$A:$G,2,)&lt;VLOOKUP(H521,'исключения(не_смотрим_баллы)'!$A:$C,2,),"да","нет"),""),"")</f>
        <v/>
      </c>
      <c r="CT521" s="24"/>
      <c r="CU521" s="33" t="e">
        <f t="shared" si="4521"/>
        <v>#REF!</v>
      </c>
      <c r="CV521" s="91" t="e">
        <f t="shared" si="4522"/>
        <v>#REF!</v>
      </c>
      <c r="CW521" s="27" t="e">
        <f t="shared" si="4523"/>
        <v>#REF!</v>
      </c>
      <c r="CX521" s="26" t="e">
        <f t="shared" si="4452"/>
        <v>#REF!</v>
      </c>
      <c r="CY521" s="64" t="e">
        <f>IF(LEN('Описание предлагаемого товара'!#REF!)&gt;0,'Описание предлагаемого товара'!#REF!,"")</f>
        <v>#REF!</v>
      </c>
      <c r="CZ521" s="95" t="e">
        <f t="shared" si="4510"/>
        <v>#REF!</v>
      </c>
      <c r="DA521" s="95" t="e">
        <f t="shared" ref="DA521" si="5005">IFERROR(REPLACE(CZ521,FIND(" ",CZ521,1),1,""),CZ521)</f>
        <v>#REF!</v>
      </c>
      <c r="DB521" s="95" t="e">
        <f t="shared" si="4454"/>
        <v>#REF!</v>
      </c>
      <c r="DC521" s="95" t="e">
        <f t="shared" ref="DC521:DD521" si="5006">IFERROR(REPLACE(DB521,FIND("г.",DB521,1),2,""),DB521)</f>
        <v>#REF!</v>
      </c>
      <c r="DD521" s="95" t="e">
        <f t="shared" si="5006"/>
        <v>#REF!</v>
      </c>
      <c r="DE521" s="95" t="e">
        <f t="shared" ref="DE521:DF521" si="5007">IFERROR(REPLACE(DD521,FIND("г",DD521,1),1,""),DD521)</f>
        <v>#REF!</v>
      </c>
      <c r="DF521" s="95" t="e">
        <f t="shared" si="5007"/>
        <v>#REF!</v>
      </c>
      <c r="DG521" s="95" t="e">
        <f t="shared" si="4527"/>
        <v>#REF!</v>
      </c>
      <c r="DH521" s="25" t="str">
        <f>IFERROR(VLOOKUP(CI521*1,Обработ.выгрузка_реестра_РФ!$A:$G,5,),"")</f>
        <v/>
      </c>
      <c r="DI521" s="27" t="str">
        <f t="shared" si="4537"/>
        <v/>
      </c>
      <c r="DJ521" s="27" t="str">
        <f t="shared" ca="1" si="4514"/>
        <v/>
      </c>
      <c r="DK521" s="63" t="e">
        <f>IF(LEN('Описание предлагаемого товара'!#REF!)&gt;0,'Описание предлагаемого товара'!#REF!,"")</f>
        <v>#REF!</v>
      </c>
      <c r="DL521" s="63" t="e">
        <f>IF(LEN('Описание предлагаемого товара'!#REF!)&gt;0,'Описание предлагаемого товара'!#REF!,"")</f>
        <v>#REF!</v>
      </c>
      <c r="DM521" s="32"/>
    </row>
    <row r="522" spans="1:117" ht="48.75" customHeight="1" x14ac:dyDescent="0.25">
      <c r="A522" s="61" t="e">
        <f>IF(LEN('Описание предлагаемого товара'!#REF!)&gt;0,'Описание предлагаемого товара'!#REF!,"")</f>
        <v>#REF!</v>
      </c>
      <c r="B522" s="65" t="e">
        <f>IF(LEN('Описание предлагаемого товара'!#REF!)&gt;0,'Описание предлагаемого товара'!#REF!,"")</f>
        <v>#REF!</v>
      </c>
      <c r="C522" s="61" t="e">
        <f>IF(LEN('Описание предлагаемого товара'!#REF!)&gt;0,'Описание предлагаемого товара'!#REF!,"")</f>
        <v>#REF!</v>
      </c>
      <c r="D522" s="61" t="e">
        <f>IF(LEN('Описание предлагаемого товара'!#REF!)&gt;0,'Описание предлагаемого товара'!#REF!,"")</f>
        <v>#REF!</v>
      </c>
      <c r="E522" s="61" t="e">
        <f>IF(LEN('Описание предлагаемого товара'!#REF!)&gt;0,'Описание предлагаемого товара'!#REF!,"")</f>
        <v>#REF!</v>
      </c>
      <c r="F522" s="61" t="e">
        <f>IF(LEN('Описание предлагаемого товара'!#REF!)&gt;0,'Описание предлагаемого товара'!#REF!,"")</f>
        <v>#REF!</v>
      </c>
      <c r="G522" s="61" t="e">
        <f>IF(LEN('Описание предлагаемого товара'!#REF!)&gt;0,'Описание предлагаемого товара'!#REF!,"")</f>
        <v>#REF!</v>
      </c>
      <c r="H522" s="61" t="e">
        <f>IF(LEN('Описание предлагаемого товара'!#REF!)&gt;0,'Описание предлагаемого товара'!#REF!,"")</f>
        <v>#REF!</v>
      </c>
      <c r="I522" s="61" t="e">
        <f>IF(LEN('Описание предлагаемого товара'!#REF!)&gt;0,'Описание предлагаемого товара'!#REF!,"")</f>
        <v>#REF!</v>
      </c>
      <c r="J522" s="38" t="str">
        <f>IFERROR(VLOOKUP(B522,SAP!$A:$E,5,),"")</f>
        <v/>
      </c>
      <c r="K522" s="40" t="str">
        <f t="shared" si="4457"/>
        <v/>
      </c>
      <c r="L522" s="61" t="e">
        <f>IF(LEN('Описание предлагаемого товара'!#REF!)&gt;0,IFERROR('Описание предлагаемого товара'!#REF!*1,""),"")</f>
        <v>#REF!</v>
      </c>
      <c r="M522" s="39" t="str">
        <f>IFERROR(VLOOKUP(B522,SAP!$A:$E,2,),"")</f>
        <v/>
      </c>
      <c r="N522" s="41" t="str">
        <f t="shared" si="4593"/>
        <v/>
      </c>
      <c r="O522" s="39" t="str">
        <f t="shared" si="4444"/>
        <v/>
      </c>
      <c r="P522" s="36" t="e">
        <f>IF(LEN('Описание предлагаемого товара'!#REF!)&gt;0,'Описание предлагаемого товара'!#REF!,"")</f>
        <v>#REF!</v>
      </c>
      <c r="Q52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22" s="37" t="e">
        <f>IF(LEN('Описание предлагаемого товара'!#REF!)&gt;0,'Описание предлагаемого товара'!#REF!,"")</f>
        <v>#REF!</v>
      </c>
      <c r="S522" s="37" t="e">
        <f>IF(LEN('Описание предлагаемого товара'!#REF!)&gt;0,'Описание предлагаемого товара'!#REF!,"")</f>
        <v>#REF!</v>
      </c>
      <c r="T52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22" s="23" t="str">
        <f>IFERROR(VLOOKUP(CI522*1,Обработ.выгрузка_реестра_РФ!$A:$G,6,),"")</f>
        <v/>
      </c>
      <c r="V522" s="61" t="e">
        <f>IF(LEN('Описание предлагаемого товара'!#REF!)&gt;0,'Описание предлагаемого товара'!#REF!,"")</f>
        <v>#REF!</v>
      </c>
      <c r="W522" s="62" t="e">
        <f>IF(LEN('Описание предлагаемого товара'!#REF!)&gt;0,'Описание предлагаемого товара'!#REF!,"")</f>
        <v>#REF!</v>
      </c>
      <c r="X522" s="91" t="e">
        <f t="shared" ref="X522:Y522" si="5008">IFERROR(REPLACE(W522,FIND(CHAR(10),W522,1),1," "),W522)</f>
        <v>#REF!</v>
      </c>
      <c r="Y522" s="91" t="e">
        <f t="shared" si="5008"/>
        <v>#REF!</v>
      </c>
      <c r="Z522" s="91" t="e">
        <f t="shared" si="4459"/>
        <v>#REF!</v>
      </c>
      <c r="AA522" s="91" t="e">
        <f t="shared" si="4460"/>
        <v>#REF!</v>
      </c>
      <c r="AB522" s="91" t="e">
        <f t="shared" si="4461"/>
        <v>#REF!</v>
      </c>
      <c r="AC522" s="91" t="e">
        <f t="shared" ref="AC522:AF522" si="5009">IFERROR(REPLACE(AB522,FIND("  ",AB522,1),2," "),AB522)</f>
        <v>#REF!</v>
      </c>
      <c r="AD522" s="91" t="e">
        <f t="shared" si="5009"/>
        <v>#REF!</v>
      </c>
      <c r="AE522" s="91" t="e">
        <f t="shared" si="5009"/>
        <v>#REF!</v>
      </c>
      <c r="AF522" s="91" t="e">
        <f t="shared" si="5009"/>
        <v>#REF!</v>
      </c>
      <c r="AG522" s="23" t="str">
        <f>IFERROR(VLOOKUP(CI522*1,Обработ.выгрузка_реестра_РФ!$A:$G,4,),"")</f>
        <v/>
      </c>
      <c r="AH522" s="91" t="str">
        <f t="shared" ref="AH522:AI522" si="5010">IFERROR(REPLACE(AG522,FIND("-",AG522,1),1,"*"),AG522)</f>
        <v/>
      </c>
      <c r="AI522" s="91" t="str">
        <f t="shared" si="5010"/>
        <v/>
      </c>
      <c r="AJ522" s="27" t="str">
        <f t="shared" si="4559"/>
        <v/>
      </c>
      <c r="AK522" s="63" t="e">
        <f>IF(LEN('Описание предлагаемого товара'!#REF!)&gt;0,'Описание предлагаемого товара'!#REF!,"")</f>
        <v>#REF!</v>
      </c>
      <c r="AL522" s="91" t="e">
        <f t="shared" ref="AL522:AM522" si="5011">IFERROR(REPLACE(AK522,FIND(CHAR(10),AK522,1),1,""),AK522)</f>
        <v>#REF!</v>
      </c>
      <c r="AM522" s="91" t="e">
        <f t="shared" si="5011"/>
        <v>#REF!</v>
      </c>
      <c r="AN522" s="91" t="e">
        <f t="shared" ref="AN522:AR522" si="5012">IFERROR(REPLACE(AM522,FIND(" ",AM522,1),1,""),AM522)</f>
        <v>#REF!</v>
      </c>
      <c r="AO522" s="91" t="e">
        <f t="shared" si="5012"/>
        <v>#REF!</v>
      </c>
      <c r="AP522" s="91" t="e">
        <f t="shared" si="5012"/>
        <v>#REF!</v>
      </c>
      <c r="AQ522" s="91" t="e">
        <f t="shared" si="5012"/>
        <v>#REF!</v>
      </c>
      <c r="AR522" s="91" t="e">
        <f t="shared" si="5012"/>
        <v>#REF!</v>
      </c>
      <c r="AS522" s="91" t="e">
        <f t="shared" si="4466"/>
        <v>#REF!</v>
      </c>
      <c r="AT522" s="91" t="e">
        <f t="shared" si="4467"/>
        <v>#REF!</v>
      </c>
      <c r="AU522" s="32" t="e">
        <f t="shared" si="4450"/>
        <v>#REF!</v>
      </c>
      <c r="AV522" s="93" t="e">
        <f>'Описание предлагаемого товара'!#REF!</f>
        <v>#REF!</v>
      </c>
      <c r="AW522" s="91" t="e">
        <f>MIN(SEARCH({0,1,2,3,4,5,6,7,8,9},AV522&amp; "0123456789"))</f>
        <v>#REF!</v>
      </c>
      <c r="AX522" s="91" t="str">
        <f t="shared" si="4468"/>
        <v/>
      </c>
      <c r="AY522" s="91" t="str">
        <f t="shared" si="4469"/>
        <v/>
      </c>
      <c r="AZ522" s="91" t="str">
        <f t="shared" si="4470"/>
        <v/>
      </c>
      <c r="BA522" s="91" t="str">
        <f t="shared" si="4471"/>
        <v/>
      </c>
      <c r="BB522" s="91" t="str">
        <f t="shared" si="4472"/>
        <v/>
      </c>
      <c r="BC522" s="91" t="str">
        <f t="shared" si="4473"/>
        <v/>
      </c>
      <c r="BD522" s="91" t="str">
        <f t="shared" si="4474"/>
        <v/>
      </c>
      <c r="BE522" s="91" t="str">
        <f t="shared" si="4475"/>
        <v/>
      </c>
      <c r="BF522" s="91" t="str">
        <f t="shared" si="4476"/>
        <v/>
      </c>
      <c r="BG522" s="91" t="str">
        <f t="shared" si="4477"/>
        <v/>
      </c>
      <c r="BH522" s="91" t="str">
        <f t="shared" si="4478"/>
        <v/>
      </c>
      <c r="BI522" s="91" t="str">
        <f t="shared" si="4479"/>
        <v/>
      </c>
      <c r="BJ522" s="91" t="str">
        <f t="shared" si="4480"/>
        <v/>
      </c>
      <c r="BK522" s="91" t="str">
        <f t="shared" si="4481"/>
        <v/>
      </c>
      <c r="BL522" s="91" t="str">
        <f t="shared" si="4482"/>
        <v/>
      </c>
      <c r="BM522" s="91" t="str">
        <f t="shared" si="4483"/>
        <v/>
      </c>
      <c r="BN522" s="91" t="str">
        <f t="shared" si="4484"/>
        <v/>
      </c>
      <c r="BO522" s="91" t="str">
        <f t="shared" si="4485"/>
        <v/>
      </c>
      <c r="BP522" s="91" t="str">
        <f t="shared" si="4486"/>
        <v/>
      </c>
      <c r="BQ522" s="91" t="str">
        <f t="shared" si="4487"/>
        <v/>
      </c>
      <c r="BR522" s="91" t="str">
        <f t="shared" si="4488"/>
        <v/>
      </c>
      <c r="BS522" s="91" t="str">
        <f t="shared" si="4489"/>
        <v/>
      </c>
      <c r="BT522" s="91" t="str">
        <f t="shared" si="4490"/>
        <v/>
      </c>
      <c r="BU522" s="91" t="str">
        <f t="shared" si="4491"/>
        <v/>
      </c>
      <c r="BV522" s="91" t="str">
        <f t="shared" si="4492"/>
        <v/>
      </c>
      <c r="BW522" s="91" t="str">
        <f t="shared" si="4493"/>
        <v/>
      </c>
      <c r="BX522" s="91" t="str">
        <f t="shared" si="4494"/>
        <v/>
      </c>
      <c r="BY522" s="91" t="str">
        <f t="shared" si="4495"/>
        <v/>
      </c>
      <c r="BZ522" s="91" t="str">
        <f t="shared" si="4496"/>
        <v/>
      </c>
      <c r="CA522" s="91" t="str">
        <f t="shared" si="4497"/>
        <v/>
      </c>
      <c r="CB522" s="91" t="str">
        <f t="shared" si="4498"/>
        <v/>
      </c>
      <c r="CC522" s="91" t="str">
        <f t="shared" si="4499"/>
        <v/>
      </c>
      <c r="CD522" s="91" t="str">
        <f t="shared" si="4500"/>
        <v/>
      </c>
      <c r="CE522" s="91" t="str">
        <f t="shared" si="4501"/>
        <v/>
      </c>
      <c r="CF522" s="91" t="str">
        <f t="shared" si="4502"/>
        <v/>
      </c>
      <c r="CG522" s="91" t="str">
        <f t="shared" si="4503"/>
        <v/>
      </c>
      <c r="CH522" s="91" t="str">
        <f t="shared" si="4504"/>
        <v/>
      </c>
      <c r="CI522" s="91" t="str">
        <f t="shared" si="4505"/>
        <v>нет</v>
      </c>
      <c r="CJ522" s="63" t="e">
        <f>IF(LEN('Описание предлагаемого товара'!#REF!)&gt;0,'Описание предлагаемого товара'!#REF!,"")</f>
        <v>#REF!</v>
      </c>
      <c r="CK522" s="91" t="e">
        <f t="shared" ref="CK522:CL522" si="5013">IFERROR(REPLACE(CJ522,FIND(CHAR(10),CJ522,1),1,""),CJ522)</f>
        <v>#REF!</v>
      </c>
      <c r="CL522" s="91" t="e">
        <f t="shared" si="5013"/>
        <v>#REF!</v>
      </c>
      <c r="CM522" s="91" t="e">
        <f t="shared" si="4507"/>
        <v>#REF!</v>
      </c>
      <c r="CN522" s="91" t="e">
        <f t="shared" si="4508"/>
        <v>#REF!</v>
      </c>
      <c r="CO522" s="91" t="e">
        <f t="shared" si="4509"/>
        <v>#REF!</v>
      </c>
      <c r="CP522" s="90" t="e">
        <f>IF(AU522="Не указан реестровый номер (мера нац.режима Запрет)","",IF(CI522="нет","",IF(CU522="да","исключение(не смотрим баллы)",IFERROR(IF(CI522*1&gt;0,IFERROR(IF(VLOOKUP(CI522*1,Обработ.выгрузка_реестра_РФ!$A:$G,7,)=0,"Баллы не установлены",VLOOKUP(CI522*1,Обработ.выгрузка_реестра_РФ!$A:$G,7,)),IF(LEN(CI522)&gt;14,"","нет номера в реестре РФ")),""),IF(LEN(CI522)=0,"","Некорректный реестровый номер")))))</f>
        <v>#REF!</v>
      </c>
      <c r="CQ522" s="33" t="e">
        <f>IF(LEN(C522)&gt;0,IFERROR(IF(LEN(H522)&gt;0,IF(LEN(VLOOKUP(H522,'исключения(не_смотрим_баллы)'!$A:$C,1,))&gt;0,"да","нет"),"не введен ОКПД2"),"нет"),"")</f>
        <v>#REF!</v>
      </c>
      <c r="CR522" s="33" t="e">
        <f ca="1">IF(CQ522="да",IF(TODAY()&lt;VLOOKUP(H522,'исключения(не_смотрим_баллы)'!$A:$C,3,),"да","нет"),"")</f>
        <v>#REF!</v>
      </c>
      <c r="CS522" s="33" t="str">
        <f>IFERROR(IF(CQ522="да",IF(VLOOKUP(CI522*1,Обработ.выгрузка_реестра_РФ!$A:$G,2,)&lt;VLOOKUP(H522,'исключения(не_смотрим_баллы)'!$A:$C,2,),"да","нет"),""),"")</f>
        <v/>
      </c>
      <c r="CT522" s="24"/>
      <c r="CU522" s="33" t="e">
        <f t="shared" si="4521"/>
        <v>#REF!</v>
      </c>
      <c r="CV522" s="91" t="e">
        <f t="shared" si="4522"/>
        <v>#REF!</v>
      </c>
      <c r="CW522" s="27" t="e">
        <f t="shared" si="4523"/>
        <v>#REF!</v>
      </c>
      <c r="CX522" s="26" t="e">
        <f t="shared" si="4452"/>
        <v>#REF!</v>
      </c>
      <c r="CY522" s="64" t="e">
        <f>IF(LEN('Описание предлагаемого товара'!#REF!)&gt;0,'Описание предлагаемого товара'!#REF!,"")</f>
        <v>#REF!</v>
      </c>
      <c r="CZ522" s="95" t="e">
        <f t="shared" si="4510"/>
        <v>#REF!</v>
      </c>
      <c r="DA522" s="95" t="e">
        <f t="shared" ref="DA522" si="5014">IFERROR(REPLACE(CZ522,FIND(" ",CZ522,1),1,""),CZ522)</f>
        <v>#REF!</v>
      </c>
      <c r="DB522" s="95" t="e">
        <f t="shared" si="4454"/>
        <v>#REF!</v>
      </c>
      <c r="DC522" s="95" t="e">
        <f t="shared" ref="DC522:DD522" si="5015">IFERROR(REPLACE(DB522,FIND("г.",DB522,1),2,""),DB522)</f>
        <v>#REF!</v>
      </c>
      <c r="DD522" s="95" t="e">
        <f t="shared" si="5015"/>
        <v>#REF!</v>
      </c>
      <c r="DE522" s="95" t="e">
        <f t="shared" ref="DE522:DF522" si="5016">IFERROR(REPLACE(DD522,FIND("г",DD522,1),1,""),DD522)</f>
        <v>#REF!</v>
      </c>
      <c r="DF522" s="95" t="e">
        <f t="shared" si="5016"/>
        <v>#REF!</v>
      </c>
      <c r="DG522" s="95" t="e">
        <f t="shared" si="4527"/>
        <v>#REF!</v>
      </c>
      <c r="DH522" s="25" t="str">
        <f>IFERROR(VLOOKUP(CI522*1,Обработ.выгрузка_реестра_РФ!$A:$G,5,),"")</f>
        <v/>
      </c>
      <c r="DI522" s="27" t="str">
        <f t="shared" si="4537"/>
        <v/>
      </c>
      <c r="DJ522" s="27" t="str">
        <f t="shared" ca="1" si="4514"/>
        <v/>
      </c>
      <c r="DK522" s="63" t="e">
        <f>IF(LEN('Описание предлагаемого товара'!#REF!)&gt;0,'Описание предлагаемого товара'!#REF!,"")</f>
        <v>#REF!</v>
      </c>
      <c r="DL522" s="63" t="e">
        <f>IF(LEN('Описание предлагаемого товара'!#REF!)&gt;0,'Описание предлагаемого товара'!#REF!,"")</f>
        <v>#REF!</v>
      </c>
      <c r="DM522" s="32"/>
    </row>
    <row r="523" spans="1:117" ht="48.75" customHeight="1" x14ac:dyDescent="0.25">
      <c r="A523" s="61" t="e">
        <f>IF(LEN('Описание предлагаемого товара'!#REF!)&gt;0,'Описание предлагаемого товара'!#REF!,"")</f>
        <v>#REF!</v>
      </c>
      <c r="B523" s="65" t="e">
        <f>IF(LEN('Описание предлагаемого товара'!#REF!)&gt;0,'Описание предлагаемого товара'!#REF!,"")</f>
        <v>#REF!</v>
      </c>
      <c r="C523" s="61" t="e">
        <f>IF(LEN('Описание предлагаемого товара'!#REF!)&gt;0,'Описание предлагаемого товара'!#REF!,"")</f>
        <v>#REF!</v>
      </c>
      <c r="D523" s="61" t="e">
        <f>IF(LEN('Описание предлагаемого товара'!#REF!)&gt;0,'Описание предлагаемого товара'!#REF!,"")</f>
        <v>#REF!</v>
      </c>
      <c r="E523" s="61" t="e">
        <f>IF(LEN('Описание предлагаемого товара'!#REF!)&gt;0,'Описание предлагаемого товара'!#REF!,"")</f>
        <v>#REF!</v>
      </c>
      <c r="F523" s="61" t="e">
        <f>IF(LEN('Описание предлагаемого товара'!#REF!)&gt;0,'Описание предлагаемого товара'!#REF!,"")</f>
        <v>#REF!</v>
      </c>
      <c r="G523" s="61" t="e">
        <f>IF(LEN('Описание предлагаемого товара'!#REF!)&gt;0,'Описание предлагаемого товара'!#REF!,"")</f>
        <v>#REF!</v>
      </c>
      <c r="H523" s="61" t="e">
        <f>IF(LEN('Описание предлагаемого товара'!#REF!)&gt;0,'Описание предлагаемого товара'!#REF!,"")</f>
        <v>#REF!</v>
      </c>
      <c r="I523" s="61" t="e">
        <f>IF(LEN('Описание предлагаемого товара'!#REF!)&gt;0,'Описание предлагаемого товара'!#REF!,"")</f>
        <v>#REF!</v>
      </c>
      <c r="J523" s="38" t="str">
        <f>IFERROR(VLOOKUP(B523,SAP!$A:$E,5,),"")</f>
        <v/>
      </c>
      <c r="K523" s="40" t="str">
        <f t="shared" si="4457"/>
        <v/>
      </c>
      <c r="L523" s="61" t="e">
        <f>IF(LEN('Описание предлагаемого товара'!#REF!)&gt;0,IFERROR('Описание предлагаемого товара'!#REF!*1,""),"")</f>
        <v>#REF!</v>
      </c>
      <c r="M523" s="39" t="str">
        <f>IFERROR(VLOOKUP(B523,SAP!$A:$E,2,),"")</f>
        <v/>
      </c>
      <c r="N523" s="41" t="str">
        <f t="shared" si="4593"/>
        <v/>
      </c>
      <c r="O523" s="39" t="str">
        <f t="shared" si="4444"/>
        <v/>
      </c>
      <c r="P523" s="36" t="e">
        <f>IF(LEN('Описание предлагаемого товара'!#REF!)&gt;0,'Описание предлагаемого товара'!#REF!,"")</f>
        <v>#REF!</v>
      </c>
      <c r="Q52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23" s="37" t="e">
        <f>IF(LEN('Описание предлагаемого товара'!#REF!)&gt;0,'Описание предлагаемого товара'!#REF!,"")</f>
        <v>#REF!</v>
      </c>
      <c r="S523" s="37" t="e">
        <f>IF(LEN('Описание предлагаемого товара'!#REF!)&gt;0,'Описание предлагаемого товара'!#REF!,"")</f>
        <v>#REF!</v>
      </c>
      <c r="T52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23" s="23" t="str">
        <f>IFERROR(VLOOKUP(CI523*1,Обработ.выгрузка_реестра_РФ!$A:$G,6,),"")</f>
        <v/>
      </c>
      <c r="V523" s="61" t="e">
        <f>IF(LEN('Описание предлагаемого товара'!#REF!)&gt;0,'Описание предлагаемого товара'!#REF!,"")</f>
        <v>#REF!</v>
      </c>
      <c r="W523" s="62" t="e">
        <f>IF(LEN('Описание предлагаемого товара'!#REF!)&gt;0,'Описание предлагаемого товара'!#REF!,"")</f>
        <v>#REF!</v>
      </c>
      <c r="X523" s="91" t="e">
        <f t="shared" ref="X523:Y523" si="5017">IFERROR(REPLACE(W523,FIND(CHAR(10),W523,1),1," "),W523)</f>
        <v>#REF!</v>
      </c>
      <c r="Y523" s="91" t="e">
        <f t="shared" si="5017"/>
        <v>#REF!</v>
      </c>
      <c r="Z523" s="91" t="e">
        <f t="shared" si="4459"/>
        <v>#REF!</v>
      </c>
      <c r="AA523" s="91" t="e">
        <f t="shared" si="4460"/>
        <v>#REF!</v>
      </c>
      <c r="AB523" s="91" t="e">
        <f t="shared" si="4461"/>
        <v>#REF!</v>
      </c>
      <c r="AC523" s="91" t="e">
        <f t="shared" ref="AC523:AF523" si="5018">IFERROR(REPLACE(AB523,FIND("  ",AB523,1),2," "),AB523)</f>
        <v>#REF!</v>
      </c>
      <c r="AD523" s="91" t="e">
        <f t="shared" si="5018"/>
        <v>#REF!</v>
      </c>
      <c r="AE523" s="91" t="e">
        <f t="shared" si="5018"/>
        <v>#REF!</v>
      </c>
      <c r="AF523" s="91" t="e">
        <f t="shared" si="5018"/>
        <v>#REF!</v>
      </c>
      <c r="AG523" s="23" t="str">
        <f>IFERROR(VLOOKUP(CI523*1,Обработ.выгрузка_реестра_РФ!$A:$G,4,),"")</f>
        <v/>
      </c>
      <c r="AH523" s="91" t="str">
        <f t="shared" ref="AH523:AI523" si="5019">IFERROR(REPLACE(AG523,FIND("-",AG523,1),1,"*"),AG523)</f>
        <v/>
      </c>
      <c r="AI523" s="91" t="str">
        <f t="shared" si="5019"/>
        <v/>
      </c>
      <c r="AJ523" s="27" t="str">
        <f t="shared" si="4559"/>
        <v/>
      </c>
      <c r="AK523" s="63" t="e">
        <f>IF(LEN('Описание предлагаемого товара'!#REF!)&gt;0,'Описание предлагаемого товара'!#REF!,"")</f>
        <v>#REF!</v>
      </c>
      <c r="AL523" s="91" t="e">
        <f t="shared" ref="AL523:AM523" si="5020">IFERROR(REPLACE(AK523,FIND(CHAR(10),AK523,1),1,""),AK523)</f>
        <v>#REF!</v>
      </c>
      <c r="AM523" s="91" t="e">
        <f t="shared" si="5020"/>
        <v>#REF!</v>
      </c>
      <c r="AN523" s="91" t="e">
        <f t="shared" ref="AN523:AR523" si="5021">IFERROR(REPLACE(AM523,FIND(" ",AM523,1),1,""),AM523)</f>
        <v>#REF!</v>
      </c>
      <c r="AO523" s="91" t="e">
        <f t="shared" si="5021"/>
        <v>#REF!</v>
      </c>
      <c r="AP523" s="91" t="e">
        <f t="shared" si="5021"/>
        <v>#REF!</v>
      </c>
      <c r="AQ523" s="91" t="e">
        <f t="shared" si="5021"/>
        <v>#REF!</v>
      </c>
      <c r="AR523" s="91" t="e">
        <f t="shared" si="5021"/>
        <v>#REF!</v>
      </c>
      <c r="AS523" s="91" t="e">
        <f t="shared" si="4466"/>
        <v>#REF!</v>
      </c>
      <c r="AT523" s="91" t="e">
        <f t="shared" si="4467"/>
        <v>#REF!</v>
      </c>
      <c r="AU523" s="32" t="e">
        <f t="shared" si="4450"/>
        <v>#REF!</v>
      </c>
      <c r="AV523" s="93" t="e">
        <f>'Описание предлагаемого товара'!#REF!</f>
        <v>#REF!</v>
      </c>
      <c r="AW523" s="91" t="e">
        <f>MIN(SEARCH({0,1,2,3,4,5,6,7,8,9},AV523&amp; "0123456789"))</f>
        <v>#REF!</v>
      </c>
      <c r="AX523" s="91" t="str">
        <f t="shared" si="4468"/>
        <v/>
      </c>
      <c r="AY523" s="91" t="str">
        <f t="shared" si="4469"/>
        <v/>
      </c>
      <c r="AZ523" s="91" t="str">
        <f t="shared" si="4470"/>
        <v/>
      </c>
      <c r="BA523" s="91" t="str">
        <f t="shared" si="4471"/>
        <v/>
      </c>
      <c r="BB523" s="91" t="str">
        <f t="shared" si="4472"/>
        <v/>
      </c>
      <c r="BC523" s="91" t="str">
        <f t="shared" si="4473"/>
        <v/>
      </c>
      <c r="BD523" s="91" t="str">
        <f t="shared" si="4474"/>
        <v/>
      </c>
      <c r="BE523" s="91" t="str">
        <f t="shared" si="4475"/>
        <v/>
      </c>
      <c r="BF523" s="91" t="str">
        <f t="shared" si="4476"/>
        <v/>
      </c>
      <c r="BG523" s="91" t="str">
        <f t="shared" si="4477"/>
        <v/>
      </c>
      <c r="BH523" s="91" t="str">
        <f t="shared" si="4478"/>
        <v/>
      </c>
      <c r="BI523" s="91" t="str">
        <f t="shared" si="4479"/>
        <v/>
      </c>
      <c r="BJ523" s="91" t="str">
        <f t="shared" si="4480"/>
        <v/>
      </c>
      <c r="BK523" s="91" t="str">
        <f t="shared" si="4481"/>
        <v/>
      </c>
      <c r="BL523" s="91" t="str">
        <f t="shared" si="4482"/>
        <v/>
      </c>
      <c r="BM523" s="91" t="str">
        <f t="shared" si="4483"/>
        <v/>
      </c>
      <c r="BN523" s="91" t="str">
        <f t="shared" si="4484"/>
        <v/>
      </c>
      <c r="BO523" s="91" t="str">
        <f t="shared" si="4485"/>
        <v/>
      </c>
      <c r="BP523" s="91" t="str">
        <f t="shared" si="4486"/>
        <v/>
      </c>
      <c r="BQ523" s="91" t="str">
        <f t="shared" si="4487"/>
        <v/>
      </c>
      <c r="BR523" s="91" t="str">
        <f t="shared" si="4488"/>
        <v/>
      </c>
      <c r="BS523" s="91" t="str">
        <f t="shared" si="4489"/>
        <v/>
      </c>
      <c r="BT523" s="91" t="str">
        <f t="shared" si="4490"/>
        <v/>
      </c>
      <c r="BU523" s="91" t="str">
        <f t="shared" si="4491"/>
        <v/>
      </c>
      <c r="BV523" s="91" t="str">
        <f t="shared" si="4492"/>
        <v/>
      </c>
      <c r="BW523" s="91" t="str">
        <f t="shared" si="4493"/>
        <v/>
      </c>
      <c r="BX523" s="91" t="str">
        <f t="shared" si="4494"/>
        <v/>
      </c>
      <c r="BY523" s="91" t="str">
        <f t="shared" si="4495"/>
        <v/>
      </c>
      <c r="BZ523" s="91" t="str">
        <f t="shared" si="4496"/>
        <v/>
      </c>
      <c r="CA523" s="91" t="str">
        <f t="shared" si="4497"/>
        <v/>
      </c>
      <c r="CB523" s="91" t="str">
        <f t="shared" si="4498"/>
        <v/>
      </c>
      <c r="CC523" s="91" t="str">
        <f t="shared" si="4499"/>
        <v/>
      </c>
      <c r="CD523" s="91" t="str">
        <f t="shared" si="4500"/>
        <v/>
      </c>
      <c r="CE523" s="91" t="str">
        <f t="shared" si="4501"/>
        <v/>
      </c>
      <c r="CF523" s="91" t="str">
        <f t="shared" si="4502"/>
        <v/>
      </c>
      <c r="CG523" s="91" t="str">
        <f t="shared" si="4503"/>
        <v/>
      </c>
      <c r="CH523" s="91" t="str">
        <f t="shared" si="4504"/>
        <v/>
      </c>
      <c r="CI523" s="91" t="str">
        <f t="shared" si="4505"/>
        <v>нет</v>
      </c>
      <c r="CJ523" s="63" t="e">
        <f>IF(LEN('Описание предлагаемого товара'!#REF!)&gt;0,'Описание предлагаемого товара'!#REF!,"")</f>
        <v>#REF!</v>
      </c>
      <c r="CK523" s="91" t="e">
        <f t="shared" ref="CK523:CL523" si="5022">IFERROR(REPLACE(CJ523,FIND(CHAR(10),CJ523,1),1,""),CJ523)</f>
        <v>#REF!</v>
      </c>
      <c r="CL523" s="91" t="e">
        <f t="shared" si="5022"/>
        <v>#REF!</v>
      </c>
      <c r="CM523" s="91" t="e">
        <f t="shared" si="4507"/>
        <v>#REF!</v>
      </c>
      <c r="CN523" s="91" t="e">
        <f t="shared" si="4508"/>
        <v>#REF!</v>
      </c>
      <c r="CO523" s="91" t="e">
        <f t="shared" si="4509"/>
        <v>#REF!</v>
      </c>
      <c r="CP523" s="90" t="e">
        <f>IF(AU523="Не указан реестровый номер (мера нац.режима Запрет)","",IF(CI523="нет","",IF(CU523="да","исключение(не смотрим баллы)",IFERROR(IF(CI523*1&gt;0,IFERROR(IF(VLOOKUP(CI523*1,Обработ.выгрузка_реестра_РФ!$A:$G,7,)=0,"Баллы не установлены",VLOOKUP(CI523*1,Обработ.выгрузка_реестра_РФ!$A:$G,7,)),IF(LEN(CI523)&gt;14,"","нет номера в реестре РФ")),""),IF(LEN(CI523)=0,"","Некорректный реестровый номер")))))</f>
        <v>#REF!</v>
      </c>
      <c r="CQ523" s="33" t="e">
        <f>IF(LEN(C523)&gt;0,IFERROR(IF(LEN(H523)&gt;0,IF(LEN(VLOOKUP(H523,'исключения(не_смотрим_баллы)'!$A:$C,1,))&gt;0,"да","нет"),"не введен ОКПД2"),"нет"),"")</f>
        <v>#REF!</v>
      </c>
      <c r="CR523" s="33" t="e">
        <f ca="1">IF(CQ523="да",IF(TODAY()&lt;VLOOKUP(H523,'исключения(не_смотрим_баллы)'!$A:$C,3,),"да","нет"),"")</f>
        <v>#REF!</v>
      </c>
      <c r="CS523" s="33" t="str">
        <f>IFERROR(IF(CQ523="да",IF(VLOOKUP(CI523*1,Обработ.выгрузка_реестра_РФ!$A:$G,2,)&lt;VLOOKUP(H523,'исключения(не_смотрим_баллы)'!$A:$C,2,),"да","нет"),""),"")</f>
        <v/>
      </c>
      <c r="CT523" s="24"/>
      <c r="CU523" s="33" t="e">
        <f t="shared" si="4521"/>
        <v>#REF!</v>
      </c>
      <c r="CV523" s="91" t="e">
        <f t="shared" si="4522"/>
        <v>#REF!</v>
      </c>
      <c r="CW523" s="27" t="e">
        <f t="shared" si="4523"/>
        <v>#REF!</v>
      </c>
      <c r="CX523" s="26" t="e">
        <f t="shared" si="4452"/>
        <v>#REF!</v>
      </c>
      <c r="CY523" s="64" t="e">
        <f>IF(LEN('Описание предлагаемого товара'!#REF!)&gt;0,'Описание предлагаемого товара'!#REF!,"")</f>
        <v>#REF!</v>
      </c>
      <c r="CZ523" s="95" t="e">
        <f t="shared" si="4510"/>
        <v>#REF!</v>
      </c>
      <c r="DA523" s="95" t="e">
        <f t="shared" ref="DA523" si="5023">IFERROR(REPLACE(CZ523,FIND(" ",CZ523,1),1,""),CZ523)</f>
        <v>#REF!</v>
      </c>
      <c r="DB523" s="95" t="e">
        <f t="shared" si="4454"/>
        <v>#REF!</v>
      </c>
      <c r="DC523" s="95" t="e">
        <f t="shared" ref="DC523:DD523" si="5024">IFERROR(REPLACE(DB523,FIND("г.",DB523,1),2,""),DB523)</f>
        <v>#REF!</v>
      </c>
      <c r="DD523" s="95" t="e">
        <f t="shared" si="5024"/>
        <v>#REF!</v>
      </c>
      <c r="DE523" s="95" t="e">
        <f t="shared" ref="DE523:DF523" si="5025">IFERROR(REPLACE(DD523,FIND("г",DD523,1),1,""),DD523)</f>
        <v>#REF!</v>
      </c>
      <c r="DF523" s="95" t="e">
        <f t="shared" si="5025"/>
        <v>#REF!</v>
      </c>
      <c r="DG523" s="95" t="e">
        <f t="shared" si="4527"/>
        <v>#REF!</v>
      </c>
      <c r="DH523" s="25" t="str">
        <f>IFERROR(VLOOKUP(CI523*1,Обработ.выгрузка_реестра_РФ!$A:$G,5,),"")</f>
        <v/>
      </c>
      <c r="DI523" s="27" t="str">
        <f t="shared" si="4537"/>
        <v/>
      </c>
      <c r="DJ523" s="27" t="str">
        <f t="shared" ca="1" si="4514"/>
        <v/>
      </c>
      <c r="DK523" s="63" t="e">
        <f>IF(LEN('Описание предлагаемого товара'!#REF!)&gt;0,'Описание предлагаемого товара'!#REF!,"")</f>
        <v>#REF!</v>
      </c>
      <c r="DL523" s="63" t="e">
        <f>IF(LEN('Описание предлагаемого товара'!#REF!)&gt;0,'Описание предлагаемого товара'!#REF!,"")</f>
        <v>#REF!</v>
      </c>
      <c r="DM523" s="32"/>
    </row>
    <row r="524" spans="1:117" ht="48.75" customHeight="1" x14ac:dyDescent="0.25">
      <c r="A524" s="61" t="e">
        <f>IF(LEN('Описание предлагаемого товара'!#REF!)&gt;0,'Описание предлагаемого товара'!#REF!,"")</f>
        <v>#REF!</v>
      </c>
      <c r="B524" s="65" t="e">
        <f>IF(LEN('Описание предлагаемого товара'!#REF!)&gt;0,'Описание предлагаемого товара'!#REF!,"")</f>
        <v>#REF!</v>
      </c>
      <c r="C524" s="61" t="e">
        <f>IF(LEN('Описание предлагаемого товара'!#REF!)&gt;0,'Описание предлагаемого товара'!#REF!,"")</f>
        <v>#REF!</v>
      </c>
      <c r="D524" s="61" t="e">
        <f>IF(LEN('Описание предлагаемого товара'!#REF!)&gt;0,'Описание предлагаемого товара'!#REF!,"")</f>
        <v>#REF!</v>
      </c>
      <c r="E524" s="61" t="e">
        <f>IF(LEN('Описание предлагаемого товара'!#REF!)&gt;0,'Описание предлагаемого товара'!#REF!,"")</f>
        <v>#REF!</v>
      </c>
      <c r="F524" s="61" t="e">
        <f>IF(LEN('Описание предлагаемого товара'!#REF!)&gt;0,'Описание предлагаемого товара'!#REF!,"")</f>
        <v>#REF!</v>
      </c>
      <c r="G524" s="61" t="e">
        <f>IF(LEN('Описание предлагаемого товара'!#REF!)&gt;0,'Описание предлагаемого товара'!#REF!,"")</f>
        <v>#REF!</v>
      </c>
      <c r="H524" s="61" t="e">
        <f>IF(LEN('Описание предлагаемого товара'!#REF!)&gt;0,'Описание предлагаемого товара'!#REF!,"")</f>
        <v>#REF!</v>
      </c>
      <c r="I524" s="61" t="e">
        <f>IF(LEN('Описание предлагаемого товара'!#REF!)&gt;0,'Описание предлагаемого товара'!#REF!,"")</f>
        <v>#REF!</v>
      </c>
      <c r="J524" s="38" t="str">
        <f>IFERROR(VLOOKUP(B524,SAP!$A:$E,5,),"")</f>
        <v/>
      </c>
      <c r="K524" s="40" t="str">
        <f t="shared" si="4457"/>
        <v/>
      </c>
      <c r="L524" s="61" t="e">
        <f>IF(LEN('Описание предлагаемого товара'!#REF!)&gt;0,IFERROR('Описание предлагаемого товара'!#REF!*1,""),"")</f>
        <v>#REF!</v>
      </c>
      <c r="M524" s="39" t="str">
        <f>IFERROR(VLOOKUP(B524,SAP!$A:$E,2,),"")</f>
        <v/>
      </c>
      <c r="N524" s="41" t="str">
        <f t="shared" si="4593"/>
        <v/>
      </c>
      <c r="O524" s="39" t="str">
        <f t="shared" si="4444"/>
        <v/>
      </c>
      <c r="P524" s="36" t="e">
        <f>IF(LEN('Описание предлагаемого товара'!#REF!)&gt;0,'Описание предлагаемого товара'!#REF!,"")</f>
        <v>#REF!</v>
      </c>
      <c r="Q52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24" s="37" t="e">
        <f>IF(LEN('Описание предлагаемого товара'!#REF!)&gt;0,'Описание предлагаемого товара'!#REF!,"")</f>
        <v>#REF!</v>
      </c>
      <c r="S524" s="37" t="e">
        <f>IF(LEN('Описание предлагаемого товара'!#REF!)&gt;0,'Описание предлагаемого товара'!#REF!,"")</f>
        <v>#REF!</v>
      </c>
      <c r="T52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24" s="23" t="str">
        <f>IFERROR(VLOOKUP(CI524*1,Обработ.выгрузка_реестра_РФ!$A:$G,6,),"")</f>
        <v/>
      </c>
      <c r="V524" s="61" t="e">
        <f>IF(LEN('Описание предлагаемого товара'!#REF!)&gt;0,'Описание предлагаемого товара'!#REF!,"")</f>
        <v>#REF!</v>
      </c>
      <c r="W524" s="62" t="e">
        <f>IF(LEN('Описание предлагаемого товара'!#REF!)&gt;0,'Описание предлагаемого товара'!#REF!,"")</f>
        <v>#REF!</v>
      </c>
      <c r="X524" s="91" t="e">
        <f t="shared" ref="X524:Y524" si="5026">IFERROR(REPLACE(W524,FIND(CHAR(10),W524,1),1," "),W524)</f>
        <v>#REF!</v>
      </c>
      <c r="Y524" s="91" t="e">
        <f t="shared" si="5026"/>
        <v>#REF!</v>
      </c>
      <c r="Z524" s="91" t="e">
        <f t="shared" si="4459"/>
        <v>#REF!</v>
      </c>
      <c r="AA524" s="91" t="e">
        <f t="shared" si="4460"/>
        <v>#REF!</v>
      </c>
      <c r="AB524" s="91" t="e">
        <f t="shared" si="4461"/>
        <v>#REF!</v>
      </c>
      <c r="AC524" s="91" t="e">
        <f t="shared" ref="AC524:AF524" si="5027">IFERROR(REPLACE(AB524,FIND("  ",AB524,1),2," "),AB524)</f>
        <v>#REF!</v>
      </c>
      <c r="AD524" s="91" t="e">
        <f t="shared" si="5027"/>
        <v>#REF!</v>
      </c>
      <c r="AE524" s="91" t="e">
        <f t="shared" si="5027"/>
        <v>#REF!</v>
      </c>
      <c r="AF524" s="91" t="e">
        <f t="shared" si="5027"/>
        <v>#REF!</v>
      </c>
      <c r="AG524" s="23" t="str">
        <f>IFERROR(VLOOKUP(CI524*1,Обработ.выгрузка_реестра_РФ!$A:$G,4,),"")</f>
        <v/>
      </c>
      <c r="AH524" s="91" t="str">
        <f t="shared" ref="AH524:AI524" si="5028">IFERROR(REPLACE(AG524,FIND("-",AG524,1),1,"*"),AG524)</f>
        <v/>
      </c>
      <c r="AI524" s="91" t="str">
        <f t="shared" si="5028"/>
        <v/>
      </c>
      <c r="AJ524" s="27" t="str">
        <f t="shared" si="4559"/>
        <v/>
      </c>
      <c r="AK524" s="63" t="e">
        <f>IF(LEN('Описание предлагаемого товара'!#REF!)&gt;0,'Описание предлагаемого товара'!#REF!,"")</f>
        <v>#REF!</v>
      </c>
      <c r="AL524" s="91" t="e">
        <f t="shared" ref="AL524:AM524" si="5029">IFERROR(REPLACE(AK524,FIND(CHAR(10),AK524,1),1,""),AK524)</f>
        <v>#REF!</v>
      </c>
      <c r="AM524" s="91" t="e">
        <f t="shared" si="5029"/>
        <v>#REF!</v>
      </c>
      <c r="AN524" s="91" t="e">
        <f t="shared" ref="AN524:AR524" si="5030">IFERROR(REPLACE(AM524,FIND(" ",AM524,1),1,""),AM524)</f>
        <v>#REF!</v>
      </c>
      <c r="AO524" s="91" t="e">
        <f t="shared" si="5030"/>
        <v>#REF!</v>
      </c>
      <c r="AP524" s="91" t="e">
        <f t="shared" si="5030"/>
        <v>#REF!</v>
      </c>
      <c r="AQ524" s="91" t="e">
        <f t="shared" si="5030"/>
        <v>#REF!</v>
      </c>
      <c r="AR524" s="91" t="e">
        <f t="shared" si="5030"/>
        <v>#REF!</v>
      </c>
      <c r="AS524" s="91" t="e">
        <f t="shared" si="4466"/>
        <v>#REF!</v>
      </c>
      <c r="AT524" s="91" t="e">
        <f t="shared" si="4467"/>
        <v>#REF!</v>
      </c>
      <c r="AU524" s="32" t="e">
        <f t="shared" si="4450"/>
        <v>#REF!</v>
      </c>
      <c r="AV524" s="93" t="e">
        <f>'Описание предлагаемого товара'!#REF!</f>
        <v>#REF!</v>
      </c>
      <c r="AW524" s="91" t="e">
        <f>MIN(SEARCH({0,1,2,3,4,5,6,7,8,9},AV524&amp; "0123456789"))</f>
        <v>#REF!</v>
      </c>
      <c r="AX524" s="91" t="str">
        <f t="shared" si="4468"/>
        <v/>
      </c>
      <c r="AY524" s="91" t="str">
        <f t="shared" si="4469"/>
        <v/>
      </c>
      <c r="AZ524" s="91" t="str">
        <f t="shared" si="4470"/>
        <v/>
      </c>
      <c r="BA524" s="91" t="str">
        <f t="shared" si="4471"/>
        <v/>
      </c>
      <c r="BB524" s="91" t="str">
        <f t="shared" si="4472"/>
        <v/>
      </c>
      <c r="BC524" s="91" t="str">
        <f t="shared" si="4473"/>
        <v/>
      </c>
      <c r="BD524" s="91" t="str">
        <f t="shared" si="4474"/>
        <v/>
      </c>
      <c r="BE524" s="91" t="str">
        <f t="shared" si="4475"/>
        <v/>
      </c>
      <c r="BF524" s="91" t="str">
        <f t="shared" si="4476"/>
        <v/>
      </c>
      <c r="BG524" s="91" t="str">
        <f t="shared" si="4477"/>
        <v/>
      </c>
      <c r="BH524" s="91" t="str">
        <f t="shared" si="4478"/>
        <v/>
      </c>
      <c r="BI524" s="91" t="str">
        <f t="shared" si="4479"/>
        <v/>
      </c>
      <c r="BJ524" s="91" t="str">
        <f t="shared" si="4480"/>
        <v/>
      </c>
      <c r="BK524" s="91" t="str">
        <f t="shared" si="4481"/>
        <v/>
      </c>
      <c r="BL524" s="91" t="str">
        <f t="shared" si="4482"/>
        <v/>
      </c>
      <c r="BM524" s="91" t="str">
        <f t="shared" si="4483"/>
        <v/>
      </c>
      <c r="BN524" s="91" t="str">
        <f t="shared" si="4484"/>
        <v/>
      </c>
      <c r="BO524" s="91" t="str">
        <f t="shared" si="4485"/>
        <v/>
      </c>
      <c r="BP524" s="91" t="str">
        <f t="shared" si="4486"/>
        <v/>
      </c>
      <c r="BQ524" s="91" t="str">
        <f t="shared" si="4487"/>
        <v/>
      </c>
      <c r="BR524" s="91" t="str">
        <f t="shared" si="4488"/>
        <v/>
      </c>
      <c r="BS524" s="91" t="str">
        <f t="shared" si="4489"/>
        <v/>
      </c>
      <c r="BT524" s="91" t="str">
        <f t="shared" si="4490"/>
        <v/>
      </c>
      <c r="BU524" s="91" t="str">
        <f t="shared" si="4491"/>
        <v/>
      </c>
      <c r="BV524" s="91" t="str">
        <f t="shared" si="4492"/>
        <v/>
      </c>
      <c r="BW524" s="91" t="str">
        <f t="shared" si="4493"/>
        <v/>
      </c>
      <c r="BX524" s="91" t="str">
        <f t="shared" si="4494"/>
        <v/>
      </c>
      <c r="BY524" s="91" t="str">
        <f t="shared" si="4495"/>
        <v/>
      </c>
      <c r="BZ524" s="91" t="str">
        <f t="shared" si="4496"/>
        <v/>
      </c>
      <c r="CA524" s="91" t="str">
        <f t="shared" si="4497"/>
        <v/>
      </c>
      <c r="CB524" s="91" t="str">
        <f t="shared" si="4498"/>
        <v/>
      </c>
      <c r="CC524" s="91" t="str">
        <f t="shared" si="4499"/>
        <v/>
      </c>
      <c r="CD524" s="91" t="str">
        <f t="shared" si="4500"/>
        <v/>
      </c>
      <c r="CE524" s="91" t="str">
        <f t="shared" si="4501"/>
        <v/>
      </c>
      <c r="CF524" s="91" t="str">
        <f t="shared" si="4502"/>
        <v/>
      </c>
      <c r="CG524" s="91" t="str">
        <f t="shared" si="4503"/>
        <v/>
      </c>
      <c r="CH524" s="91" t="str">
        <f t="shared" si="4504"/>
        <v/>
      </c>
      <c r="CI524" s="91" t="str">
        <f t="shared" si="4505"/>
        <v>нет</v>
      </c>
      <c r="CJ524" s="63" t="e">
        <f>IF(LEN('Описание предлагаемого товара'!#REF!)&gt;0,'Описание предлагаемого товара'!#REF!,"")</f>
        <v>#REF!</v>
      </c>
      <c r="CK524" s="91" t="e">
        <f t="shared" ref="CK524:CL524" si="5031">IFERROR(REPLACE(CJ524,FIND(CHAR(10),CJ524,1),1,""),CJ524)</f>
        <v>#REF!</v>
      </c>
      <c r="CL524" s="91" t="e">
        <f t="shared" si="5031"/>
        <v>#REF!</v>
      </c>
      <c r="CM524" s="91" t="e">
        <f t="shared" si="4507"/>
        <v>#REF!</v>
      </c>
      <c r="CN524" s="91" t="e">
        <f t="shared" si="4508"/>
        <v>#REF!</v>
      </c>
      <c r="CO524" s="91" t="e">
        <f t="shared" si="4509"/>
        <v>#REF!</v>
      </c>
      <c r="CP524" s="90" t="e">
        <f>IF(AU524="Не указан реестровый номер (мера нац.режима Запрет)","",IF(CI524="нет","",IF(CU524="да","исключение(не смотрим баллы)",IFERROR(IF(CI524*1&gt;0,IFERROR(IF(VLOOKUP(CI524*1,Обработ.выгрузка_реестра_РФ!$A:$G,7,)=0,"Баллы не установлены",VLOOKUP(CI524*1,Обработ.выгрузка_реестра_РФ!$A:$G,7,)),IF(LEN(CI524)&gt;14,"","нет номера в реестре РФ")),""),IF(LEN(CI524)=0,"","Некорректный реестровый номер")))))</f>
        <v>#REF!</v>
      </c>
      <c r="CQ524" s="33" t="e">
        <f>IF(LEN(C524)&gt;0,IFERROR(IF(LEN(H524)&gt;0,IF(LEN(VLOOKUP(H524,'исключения(не_смотрим_баллы)'!$A:$C,1,))&gt;0,"да","нет"),"не введен ОКПД2"),"нет"),"")</f>
        <v>#REF!</v>
      </c>
      <c r="CR524" s="33" t="e">
        <f ca="1">IF(CQ524="да",IF(TODAY()&lt;VLOOKUP(H524,'исключения(не_смотрим_баллы)'!$A:$C,3,),"да","нет"),"")</f>
        <v>#REF!</v>
      </c>
      <c r="CS524" s="33" t="str">
        <f>IFERROR(IF(CQ524="да",IF(VLOOKUP(CI524*1,Обработ.выгрузка_реестра_РФ!$A:$G,2,)&lt;VLOOKUP(H524,'исключения(не_смотрим_баллы)'!$A:$C,2,),"да","нет"),""),"")</f>
        <v/>
      </c>
      <c r="CT524" s="24"/>
      <c r="CU524" s="33" t="e">
        <f t="shared" si="4521"/>
        <v>#REF!</v>
      </c>
      <c r="CV524" s="91" t="e">
        <f t="shared" si="4522"/>
        <v>#REF!</v>
      </c>
      <c r="CW524" s="27" t="e">
        <f t="shared" si="4523"/>
        <v>#REF!</v>
      </c>
      <c r="CX524" s="26" t="e">
        <f t="shared" si="4452"/>
        <v>#REF!</v>
      </c>
      <c r="CY524" s="64" t="e">
        <f>IF(LEN('Описание предлагаемого товара'!#REF!)&gt;0,'Описание предлагаемого товара'!#REF!,"")</f>
        <v>#REF!</v>
      </c>
      <c r="CZ524" s="95" t="e">
        <f t="shared" si="4510"/>
        <v>#REF!</v>
      </c>
      <c r="DA524" s="95" t="e">
        <f t="shared" ref="DA524" si="5032">IFERROR(REPLACE(CZ524,FIND(" ",CZ524,1),1,""),CZ524)</f>
        <v>#REF!</v>
      </c>
      <c r="DB524" s="95" t="e">
        <f t="shared" si="4454"/>
        <v>#REF!</v>
      </c>
      <c r="DC524" s="95" t="e">
        <f t="shared" ref="DC524:DD524" si="5033">IFERROR(REPLACE(DB524,FIND("г.",DB524,1),2,""),DB524)</f>
        <v>#REF!</v>
      </c>
      <c r="DD524" s="95" t="e">
        <f t="shared" si="5033"/>
        <v>#REF!</v>
      </c>
      <c r="DE524" s="95" t="e">
        <f t="shared" ref="DE524:DF524" si="5034">IFERROR(REPLACE(DD524,FIND("г",DD524,1),1,""),DD524)</f>
        <v>#REF!</v>
      </c>
      <c r="DF524" s="95" t="e">
        <f t="shared" si="5034"/>
        <v>#REF!</v>
      </c>
      <c r="DG524" s="95" t="e">
        <f t="shared" si="4527"/>
        <v>#REF!</v>
      </c>
      <c r="DH524" s="25" t="str">
        <f>IFERROR(VLOOKUP(CI524*1,Обработ.выгрузка_реестра_РФ!$A:$G,5,),"")</f>
        <v/>
      </c>
      <c r="DI524" s="27" t="str">
        <f t="shared" si="4537"/>
        <v/>
      </c>
      <c r="DJ524" s="27" t="str">
        <f t="shared" ca="1" si="4514"/>
        <v/>
      </c>
      <c r="DK524" s="63" t="e">
        <f>IF(LEN('Описание предлагаемого товара'!#REF!)&gt;0,'Описание предлагаемого товара'!#REF!,"")</f>
        <v>#REF!</v>
      </c>
      <c r="DL524" s="63" t="e">
        <f>IF(LEN('Описание предлагаемого товара'!#REF!)&gt;0,'Описание предлагаемого товара'!#REF!,"")</f>
        <v>#REF!</v>
      </c>
      <c r="DM524" s="32"/>
    </row>
    <row r="525" spans="1:117" ht="48.75" customHeight="1" x14ac:dyDescent="0.25">
      <c r="A525" s="61" t="e">
        <f>IF(LEN('Описание предлагаемого товара'!#REF!)&gt;0,'Описание предлагаемого товара'!#REF!,"")</f>
        <v>#REF!</v>
      </c>
      <c r="B525" s="65" t="e">
        <f>IF(LEN('Описание предлагаемого товара'!#REF!)&gt;0,'Описание предлагаемого товара'!#REF!,"")</f>
        <v>#REF!</v>
      </c>
      <c r="C525" s="61" t="e">
        <f>IF(LEN('Описание предлагаемого товара'!#REF!)&gt;0,'Описание предлагаемого товара'!#REF!,"")</f>
        <v>#REF!</v>
      </c>
      <c r="D525" s="61" t="e">
        <f>IF(LEN('Описание предлагаемого товара'!#REF!)&gt;0,'Описание предлагаемого товара'!#REF!,"")</f>
        <v>#REF!</v>
      </c>
      <c r="E525" s="61" t="e">
        <f>IF(LEN('Описание предлагаемого товара'!#REF!)&gt;0,'Описание предлагаемого товара'!#REF!,"")</f>
        <v>#REF!</v>
      </c>
      <c r="F525" s="61" t="e">
        <f>IF(LEN('Описание предлагаемого товара'!#REF!)&gt;0,'Описание предлагаемого товара'!#REF!,"")</f>
        <v>#REF!</v>
      </c>
      <c r="G525" s="61" t="e">
        <f>IF(LEN('Описание предлагаемого товара'!#REF!)&gt;0,'Описание предлагаемого товара'!#REF!,"")</f>
        <v>#REF!</v>
      </c>
      <c r="H525" s="61" t="e">
        <f>IF(LEN('Описание предлагаемого товара'!#REF!)&gt;0,'Описание предлагаемого товара'!#REF!,"")</f>
        <v>#REF!</v>
      </c>
      <c r="I525" s="61" t="e">
        <f>IF(LEN('Описание предлагаемого товара'!#REF!)&gt;0,'Описание предлагаемого товара'!#REF!,"")</f>
        <v>#REF!</v>
      </c>
      <c r="J525" s="38" t="str">
        <f>IFERROR(VLOOKUP(B525,SAP!$A:$E,5,),"")</f>
        <v/>
      </c>
      <c r="K525" s="40" t="str">
        <f t="shared" si="4457"/>
        <v/>
      </c>
      <c r="L525" s="61" t="e">
        <f>IF(LEN('Описание предлагаемого товара'!#REF!)&gt;0,IFERROR('Описание предлагаемого товара'!#REF!*1,""),"")</f>
        <v>#REF!</v>
      </c>
      <c r="M525" s="39" t="str">
        <f>IFERROR(VLOOKUP(B525,SAP!$A:$E,2,),"")</f>
        <v/>
      </c>
      <c r="N525" s="41" t="str">
        <f t="shared" si="4593"/>
        <v/>
      </c>
      <c r="O525" s="39" t="str">
        <f t="shared" si="4444"/>
        <v/>
      </c>
      <c r="P525" s="36" t="e">
        <f>IF(LEN('Описание предлагаемого товара'!#REF!)&gt;0,'Описание предлагаемого товара'!#REF!,"")</f>
        <v>#REF!</v>
      </c>
      <c r="Q52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25" s="37" t="e">
        <f>IF(LEN('Описание предлагаемого товара'!#REF!)&gt;0,'Описание предлагаемого товара'!#REF!,"")</f>
        <v>#REF!</v>
      </c>
      <c r="S525" s="37" t="e">
        <f>IF(LEN('Описание предлагаемого товара'!#REF!)&gt;0,'Описание предлагаемого товара'!#REF!,"")</f>
        <v>#REF!</v>
      </c>
      <c r="T52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25" s="23" t="str">
        <f>IFERROR(VLOOKUP(CI525*1,Обработ.выгрузка_реестра_РФ!$A:$G,6,),"")</f>
        <v/>
      </c>
      <c r="V525" s="61" t="e">
        <f>IF(LEN('Описание предлагаемого товара'!#REF!)&gt;0,'Описание предлагаемого товара'!#REF!,"")</f>
        <v>#REF!</v>
      </c>
      <c r="W525" s="62" t="e">
        <f>IF(LEN('Описание предлагаемого товара'!#REF!)&gt;0,'Описание предлагаемого товара'!#REF!,"")</f>
        <v>#REF!</v>
      </c>
      <c r="X525" s="91" t="e">
        <f t="shared" ref="X525:Y525" si="5035">IFERROR(REPLACE(W525,FIND(CHAR(10),W525,1),1," "),W525)</f>
        <v>#REF!</v>
      </c>
      <c r="Y525" s="91" t="e">
        <f t="shared" si="5035"/>
        <v>#REF!</v>
      </c>
      <c r="Z525" s="91" t="e">
        <f t="shared" si="4459"/>
        <v>#REF!</v>
      </c>
      <c r="AA525" s="91" t="e">
        <f t="shared" si="4460"/>
        <v>#REF!</v>
      </c>
      <c r="AB525" s="91" t="e">
        <f t="shared" si="4461"/>
        <v>#REF!</v>
      </c>
      <c r="AC525" s="91" t="e">
        <f t="shared" ref="AC525:AF525" si="5036">IFERROR(REPLACE(AB525,FIND("  ",AB525,1),2," "),AB525)</f>
        <v>#REF!</v>
      </c>
      <c r="AD525" s="91" t="e">
        <f t="shared" si="5036"/>
        <v>#REF!</v>
      </c>
      <c r="AE525" s="91" t="e">
        <f t="shared" si="5036"/>
        <v>#REF!</v>
      </c>
      <c r="AF525" s="91" t="e">
        <f t="shared" si="5036"/>
        <v>#REF!</v>
      </c>
      <c r="AG525" s="23" t="str">
        <f>IFERROR(VLOOKUP(CI525*1,Обработ.выгрузка_реестра_РФ!$A:$G,4,),"")</f>
        <v/>
      </c>
      <c r="AH525" s="91" t="str">
        <f t="shared" ref="AH525:AI525" si="5037">IFERROR(REPLACE(AG525,FIND("-",AG525,1),1,"*"),AG525)</f>
        <v/>
      </c>
      <c r="AI525" s="91" t="str">
        <f t="shared" si="5037"/>
        <v/>
      </c>
      <c r="AJ525" s="27" t="str">
        <f t="shared" si="4559"/>
        <v/>
      </c>
      <c r="AK525" s="63" t="e">
        <f>IF(LEN('Описание предлагаемого товара'!#REF!)&gt;0,'Описание предлагаемого товара'!#REF!,"")</f>
        <v>#REF!</v>
      </c>
      <c r="AL525" s="91" t="e">
        <f t="shared" ref="AL525:AM525" si="5038">IFERROR(REPLACE(AK525,FIND(CHAR(10),AK525,1),1,""),AK525)</f>
        <v>#REF!</v>
      </c>
      <c r="AM525" s="91" t="e">
        <f t="shared" si="5038"/>
        <v>#REF!</v>
      </c>
      <c r="AN525" s="91" t="e">
        <f t="shared" ref="AN525:AR525" si="5039">IFERROR(REPLACE(AM525,FIND(" ",AM525,1),1,""),AM525)</f>
        <v>#REF!</v>
      </c>
      <c r="AO525" s="91" t="e">
        <f t="shared" si="5039"/>
        <v>#REF!</v>
      </c>
      <c r="AP525" s="91" t="e">
        <f t="shared" si="5039"/>
        <v>#REF!</v>
      </c>
      <c r="AQ525" s="91" t="e">
        <f t="shared" si="5039"/>
        <v>#REF!</v>
      </c>
      <c r="AR525" s="91" t="e">
        <f t="shared" si="5039"/>
        <v>#REF!</v>
      </c>
      <c r="AS525" s="91" t="e">
        <f t="shared" si="4466"/>
        <v>#REF!</v>
      </c>
      <c r="AT525" s="91" t="e">
        <f t="shared" si="4467"/>
        <v>#REF!</v>
      </c>
      <c r="AU525" s="32" t="e">
        <f t="shared" si="4450"/>
        <v>#REF!</v>
      </c>
      <c r="AV525" s="93" t="e">
        <f>'Описание предлагаемого товара'!#REF!</f>
        <v>#REF!</v>
      </c>
      <c r="AW525" s="91" t="e">
        <f>MIN(SEARCH({0,1,2,3,4,5,6,7,8,9},AV525&amp; "0123456789"))</f>
        <v>#REF!</v>
      </c>
      <c r="AX525" s="91" t="str">
        <f t="shared" si="4468"/>
        <v/>
      </c>
      <c r="AY525" s="91" t="str">
        <f t="shared" si="4469"/>
        <v/>
      </c>
      <c r="AZ525" s="91" t="str">
        <f t="shared" si="4470"/>
        <v/>
      </c>
      <c r="BA525" s="91" t="str">
        <f t="shared" si="4471"/>
        <v/>
      </c>
      <c r="BB525" s="91" t="str">
        <f t="shared" si="4472"/>
        <v/>
      </c>
      <c r="BC525" s="91" t="str">
        <f t="shared" si="4473"/>
        <v/>
      </c>
      <c r="BD525" s="91" t="str">
        <f t="shared" si="4474"/>
        <v/>
      </c>
      <c r="BE525" s="91" t="str">
        <f t="shared" si="4475"/>
        <v/>
      </c>
      <c r="BF525" s="91" t="str">
        <f t="shared" si="4476"/>
        <v/>
      </c>
      <c r="BG525" s="91" t="str">
        <f t="shared" si="4477"/>
        <v/>
      </c>
      <c r="BH525" s="91" t="str">
        <f t="shared" si="4478"/>
        <v/>
      </c>
      <c r="BI525" s="91" t="str">
        <f t="shared" si="4479"/>
        <v/>
      </c>
      <c r="BJ525" s="91" t="str">
        <f t="shared" si="4480"/>
        <v/>
      </c>
      <c r="BK525" s="91" t="str">
        <f t="shared" si="4481"/>
        <v/>
      </c>
      <c r="BL525" s="91" t="str">
        <f t="shared" si="4482"/>
        <v/>
      </c>
      <c r="BM525" s="91" t="str">
        <f t="shared" si="4483"/>
        <v/>
      </c>
      <c r="BN525" s="91" t="str">
        <f t="shared" si="4484"/>
        <v/>
      </c>
      <c r="BO525" s="91" t="str">
        <f t="shared" si="4485"/>
        <v/>
      </c>
      <c r="BP525" s="91" t="str">
        <f t="shared" si="4486"/>
        <v/>
      </c>
      <c r="BQ525" s="91" t="str">
        <f t="shared" si="4487"/>
        <v/>
      </c>
      <c r="BR525" s="91" t="str">
        <f t="shared" si="4488"/>
        <v/>
      </c>
      <c r="BS525" s="91" t="str">
        <f t="shared" si="4489"/>
        <v/>
      </c>
      <c r="BT525" s="91" t="str">
        <f t="shared" si="4490"/>
        <v/>
      </c>
      <c r="BU525" s="91" t="str">
        <f t="shared" si="4491"/>
        <v/>
      </c>
      <c r="BV525" s="91" t="str">
        <f t="shared" si="4492"/>
        <v/>
      </c>
      <c r="BW525" s="91" t="str">
        <f t="shared" si="4493"/>
        <v/>
      </c>
      <c r="BX525" s="91" t="str">
        <f t="shared" si="4494"/>
        <v/>
      </c>
      <c r="BY525" s="91" t="str">
        <f t="shared" si="4495"/>
        <v/>
      </c>
      <c r="BZ525" s="91" t="str">
        <f t="shared" si="4496"/>
        <v/>
      </c>
      <c r="CA525" s="91" t="str">
        <f t="shared" si="4497"/>
        <v/>
      </c>
      <c r="CB525" s="91" t="str">
        <f t="shared" si="4498"/>
        <v/>
      </c>
      <c r="CC525" s="91" t="str">
        <f t="shared" si="4499"/>
        <v/>
      </c>
      <c r="CD525" s="91" t="str">
        <f t="shared" si="4500"/>
        <v/>
      </c>
      <c r="CE525" s="91" t="str">
        <f t="shared" si="4501"/>
        <v/>
      </c>
      <c r="CF525" s="91" t="str">
        <f t="shared" si="4502"/>
        <v/>
      </c>
      <c r="CG525" s="91" t="str">
        <f t="shared" si="4503"/>
        <v/>
      </c>
      <c r="CH525" s="91" t="str">
        <f t="shared" si="4504"/>
        <v/>
      </c>
      <c r="CI525" s="91" t="str">
        <f t="shared" si="4505"/>
        <v>нет</v>
      </c>
      <c r="CJ525" s="63" t="e">
        <f>IF(LEN('Описание предлагаемого товара'!#REF!)&gt;0,'Описание предлагаемого товара'!#REF!,"")</f>
        <v>#REF!</v>
      </c>
      <c r="CK525" s="91" t="e">
        <f t="shared" ref="CK525:CL525" si="5040">IFERROR(REPLACE(CJ525,FIND(CHAR(10),CJ525,1),1,""),CJ525)</f>
        <v>#REF!</v>
      </c>
      <c r="CL525" s="91" t="e">
        <f t="shared" si="5040"/>
        <v>#REF!</v>
      </c>
      <c r="CM525" s="91" t="e">
        <f t="shared" si="4507"/>
        <v>#REF!</v>
      </c>
      <c r="CN525" s="91" t="e">
        <f t="shared" si="4508"/>
        <v>#REF!</v>
      </c>
      <c r="CO525" s="91" t="e">
        <f t="shared" si="4509"/>
        <v>#REF!</v>
      </c>
      <c r="CP525" s="90" t="e">
        <f>IF(AU525="Не указан реестровый номер (мера нац.режима Запрет)","",IF(CI525="нет","",IF(CU525="да","исключение(не смотрим баллы)",IFERROR(IF(CI525*1&gt;0,IFERROR(IF(VLOOKUP(CI525*1,Обработ.выгрузка_реестра_РФ!$A:$G,7,)=0,"Баллы не установлены",VLOOKUP(CI525*1,Обработ.выгрузка_реестра_РФ!$A:$G,7,)),IF(LEN(CI525)&gt;14,"","нет номера в реестре РФ")),""),IF(LEN(CI525)=0,"","Некорректный реестровый номер")))))</f>
        <v>#REF!</v>
      </c>
      <c r="CQ525" s="33" t="e">
        <f>IF(LEN(C525)&gt;0,IFERROR(IF(LEN(H525)&gt;0,IF(LEN(VLOOKUP(H525,'исключения(не_смотрим_баллы)'!$A:$C,1,))&gt;0,"да","нет"),"не введен ОКПД2"),"нет"),"")</f>
        <v>#REF!</v>
      </c>
      <c r="CR525" s="33" t="e">
        <f ca="1">IF(CQ525="да",IF(TODAY()&lt;VLOOKUP(H525,'исключения(не_смотрим_баллы)'!$A:$C,3,),"да","нет"),"")</f>
        <v>#REF!</v>
      </c>
      <c r="CS525" s="33" t="str">
        <f>IFERROR(IF(CQ525="да",IF(VLOOKUP(CI525*1,Обработ.выгрузка_реестра_РФ!$A:$G,2,)&lt;VLOOKUP(H525,'исключения(не_смотрим_баллы)'!$A:$C,2,),"да","нет"),""),"")</f>
        <v/>
      </c>
      <c r="CT525" s="24"/>
      <c r="CU525" s="33" t="e">
        <f t="shared" si="4521"/>
        <v>#REF!</v>
      </c>
      <c r="CV525" s="91" t="e">
        <f t="shared" si="4522"/>
        <v>#REF!</v>
      </c>
      <c r="CW525" s="27" t="e">
        <f t="shared" si="4523"/>
        <v>#REF!</v>
      </c>
      <c r="CX525" s="26" t="e">
        <f t="shared" si="4452"/>
        <v>#REF!</v>
      </c>
      <c r="CY525" s="64" t="e">
        <f>IF(LEN('Описание предлагаемого товара'!#REF!)&gt;0,'Описание предлагаемого товара'!#REF!,"")</f>
        <v>#REF!</v>
      </c>
      <c r="CZ525" s="95" t="e">
        <f t="shared" si="4510"/>
        <v>#REF!</v>
      </c>
      <c r="DA525" s="95" t="e">
        <f t="shared" ref="DA525" si="5041">IFERROR(REPLACE(CZ525,FIND(" ",CZ525,1),1,""),CZ525)</f>
        <v>#REF!</v>
      </c>
      <c r="DB525" s="95" t="e">
        <f t="shared" si="4454"/>
        <v>#REF!</v>
      </c>
      <c r="DC525" s="95" t="e">
        <f t="shared" ref="DC525:DD525" si="5042">IFERROR(REPLACE(DB525,FIND("г.",DB525,1),2,""),DB525)</f>
        <v>#REF!</v>
      </c>
      <c r="DD525" s="95" t="e">
        <f t="shared" si="5042"/>
        <v>#REF!</v>
      </c>
      <c r="DE525" s="95" t="e">
        <f t="shared" ref="DE525:DF525" si="5043">IFERROR(REPLACE(DD525,FIND("г",DD525,1),1,""),DD525)</f>
        <v>#REF!</v>
      </c>
      <c r="DF525" s="95" t="e">
        <f t="shared" si="5043"/>
        <v>#REF!</v>
      </c>
      <c r="DG525" s="95" t="e">
        <f t="shared" si="4527"/>
        <v>#REF!</v>
      </c>
      <c r="DH525" s="25" t="str">
        <f>IFERROR(VLOOKUP(CI525*1,Обработ.выгрузка_реестра_РФ!$A:$G,5,),"")</f>
        <v/>
      </c>
      <c r="DI525" s="27" t="str">
        <f t="shared" si="4537"/>
        <v/>
      </c>
      <c r="DJ525" s="27" t="str">
        <f t="shared" ca="1" si="4514"/>
        <v/>
      </c>
      <c r="DK525" s="63" t="e">
        <f>IF(LEN('Описание предлагаемого товара'!#REF!)&gt;0,'Описание предлагаемого товара'!#REF!,"")</f>
        <v>#REF!</v>
      </c>
      <c r="DL525" s="63" t="e">
        <f>IF(LEN('Описание предлагаемого товара'!#REF!)&gt;0,'Описание предлагаемого товара'!#REF!,"")</f>
        <v>#REF!</v>
      </c>
      <c r="DM525" s="32"/>
    </row>
    <row r="526" spans="1:117" ht="48.75" customHeight="1" x14ac:dyDescent="0.25">
      <c r="A526" s="61" t="e">
        <f>IF(LEN('Описание предлагаемого товара'!#REF!)&gt;0,'Описание предлагаемого товара'!#REF!,"")</f>
        <v>#REF!</v>
      </c>
      <c r="B526" s="65" t="e">
        <f>IF(LEN('Описание предлагаемого товара'!#REF!)&gt;0,'Описание предлагаемого товара'!#REF!,"")</f>
        <v>#REF!</v>
      </c>
      <c r="C526" s="61" t="e">
        <f>IF(LEN('Описание предлагаемого товара'!#REF!)&gt;0,'Описание предлагаемого товара'!#REF!,"")</f>
        <v>#REF!</v>
      </c>
      <c r="D526" s="61" t="e">
        <f>IF(LEN('Описание предлагаемого товара'!#REF!)&gt;0,'Описание предлагаемого товара'!#REF!,"")</f>
        <v>#REF!</v>
      </c>
      <c r="E526" s="61" t="e">
        <f>IF(LEN('Описание предлагаемого товара'!#REF!)&gt;0,'Описание предлагаемого товара'!#REF!,"")</f>
        <v>#REF!</v>
      </c>
      <c r="F526" s="61" t="e">
        <f>IF(LEN('Описание предлагаемого товара'!#REF!)&gt;0,'Описание предлагаемого товара'!#REF!,"")</f>
        <v>#REF!</v>
      </c>
      <c r="G526" s="61" t="e">
        <f>IF(LEN('Описание предлагаемого товара'!#REF!)&gt;0,'Описание предлагаемого товара'!#REF!,"")</f>
        <v>#REF!</v>
      </c>
      <c r="H526" s="61" t="e">
        <f>IF(LEN('Описание предлагаемого товара'!#REF!)&gt;0,'Описание предлагаемого товара'!#REF!,"")</f>
        <v>#REF!</v>
      </c>
      <c r="I526" s="61" t="e">
        <f>IF(LEN('Описание предлагаемого товара'!#REF!)&gt;0,'Описание предлагаемого товара'!#REF!,"")</f>
        <v>#REF!</v>
      </c>
      <c r="J526" s="38" t="str">
        <f>IFERROR(VLOOKUP(B526,SAP!$A:$E,5,),"")</f>
        <v/>
      </c>
      <c r="K526" s="40" t="str">
        <f t="shared" si="4457"/>
        <v/>
      </c>
      <c r="L526" s="61" t="e">
        <f>IF(LEN('Описание предлагаемого товара'!#REF!)&gt;0,IFERROR('Описание предлагаемого товара'!#REF!*1,""),"")</f>
        <v>#REF!</v>
      </c>
      <c r="M526" s="39" t="str">
        <f>IFERROR(VLOOKUP(B526,SAP!$A:$E,2,),"")</f>
        <v/>
      </c>
      <c r="N526" s="41" t="str">
        <f t="shared" si="4593"/>
        <v/>
      </c>
      <c r="O526" s="39" t="str">
        <f t="shared" si="4444"/>
        <v/>
      </c>
      <c r="P526" s="36" t="e">
        <f>IF(LEN('Описание предлагаемого товара'!#REF!)&gt;0,'Описание предлагаемого товара'!#REF!,"")</f>
        <v>#REF!</v>
      </c>
      <c r="Q52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26" s="37" t="e">
        <f>IF(LEN('Описание предлагаемого товара'!#REF!)&gt;0,'Описание предлагаемого товара'!#REF!,"")</f>
        <v>#REF!</v>
      </c>
      <c r="S526" s="37" t="e">
        <f>IF(LEN('Описание предлагаемого товара'!#REF!)&gt;0,'Описание предлагаемого товара'!#REF!,"")</f>
        <v>#REF!</v>
      </c>
      <c r="T52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26" s="23" t="str">
        <f>IFERROR(VLOOKUP(CI526*1,Обработ.выгрузка_реестра_РФ!$A:$G,6,),"")</f>
        <v/>
      </c>
      <c r="V526" s="61" t="e">
        <f>IF(LEN('Описание предлагаемого товара'!#REF!)&gt;0,'Описание предлагаемого товара'!#REF!,"")</f>
        <v>#REF!</v>
      </c>
      <c r="W526" s="62" t="e">
        <f>IF(LEN('Описание предлагаемого товара'!#REF!)&gt;0,'Описание предлагаемого товара'!#REF!,"")</f>
        <v>#REF!</v>
      </c>
      <c r="X526" s="91" t="e">
        <f t="shared" ref="X526:Y526" si="5044">IFERROR(REPLACE(W526,FIND(CHAR(10),W526,1),1," "),W526)</f>
        <v>#REF!</v>
      </c>
      <c r="Y526" s="91" t="e">
        <f t="shared" si="5044"/>
        <v>#REF!</v>
      </c>
      <c r="Z526" s="91" t="e">
        <f t="shared" si="4459"/>
        <v>#REF!</v>
      </c>
      <c r="AA526" s="91" t="e">
        <f t="shared" si="4460"/>
        <v>#REF!</v>
      </c>
      <c r="AB526" s="91" t="e">
        <f t="shared" si="4461"/>
        <v>#REF!</v>
      </c>
      <c r="AC526" s="91" t="e">
        <f t="shared" ref="AC526:AF526" si="5045">IFERROR(REPLACE(AB526,FIND("  ",AB526,1),2," "),AB526)</f>
        <v>#REF!</v>
      </c>
      <c r="AD526" s="91" t="e">
        <f t="shared" si="5045"/>
        <v>#REF!</v>
      </c>
      <c r="AE526" s="91" t="e">
        <f t="shared" si="5045"/>
        <v>#REF!</v>
      </c>
      <c r="AF526" s="91" t="e">
        <f t="shared" si="5045"/>
        <v>#REF!</v>
      </c>
      <c r="AG526" s="23" t="str">
        <f>IFERROR(VLOOKUP(CI526*1,Обработ.выгрузка_реестра_РФ!$A:$G,4,),"")</f>
        <v/>
      </c>
      <c r="AH526" s="91" t="str">
        <f t="shared" ref="AH526:AI526" si="5046">IFERROR(REPLACE(AG526,FIND("-",AG526,1),1,"*"),AG526)</f>
        <v/>
      </c>
      <c r="AI526" s="91" t="str">
        <f t="shared" si="5046"/>
        <v/>
      </c>
      <c r="AJ526" s="27" t="str">
        <f t="shared" si="4559"/>
        <v/>
      </c>
      <c r="AK526" s="63" t="e">
        <f>IF(LEN('Описание предлагаемого товара'!#REF!)&gt;0,'Описание предлагаемого товара'!#REF!,"")</f>
        <v>#REF!</v>
      </c>
      <c r="AL526" s="91" t="e">
        <f t="shared" ref="AL526:AM526" si="5047">IFERROR(REPLACE(AK526,FIND(CHAR(10),AK526,1),1,""),AK526)</f>
        <v>#REF!</v>
      </c>
      <c r="AM526" s="91" t="e">
        <f t="shared" si="5047"/>
        <v>#REF!</v>
      </c>
      <c r="AN526" s="91" t="e">
        <f t="shared" ref="AN526:AR526" si="5048">IFERROR(REPLACE(AM526,FIND(" ",AM526,1),1,""),AM526)</f>
        <v>#REF!</v>
      </c>
      <c r="AO526" s="91" t="e">
        <f t="shared" si="5048"/>
        <v>#REF!</v>
      </c>
      <c r="AP526" s="91" t="e">
        <f t="shared" si="5048"/>
        <v>#REF!</v>
      </c>
      <c r="AQ526" s="91" t="e">
        <f t="shared" si="5048"/>
        <v>#REF!</v>
      </c>
      <c r="AR526" s="91" t="e">
        <f t="shared" si="5048"/>
        <v>#REF!</v>
      </c>
      <c r="AS526" s="91" t="e">
        <f t="shared" si="4466"/>
        <v>#REF!</v>
      </c>
      <c r="AT526" s="91" t="e">
        <f t="shared" si="4467"/>
        <v>#REF!</v>
      </c>
      <c r="AU526" s="32" t="e">
        <f t="shared" si="4450"/>
        <v>#REF!</v>
      </c>
      <c r="AV526" s="93" t="e">
        <f>'Описание предлагаемого товара'!#REF!</f>
        <v>#REF!</v>
      </c>
      <c r="AW526" s="91" t="e">
        <f>MIN(SEARCH({0,1,2,3,4,5,6,7,8,9},AV526&amp; "0123456789"))</f>
        <v>#REF!</v>
      </c>
      <c r="AX526" s="91" t="str">
        <f t="shared" si="4468"/>
        <v/>
      </c>
      <c r="AY526" s="91" t="str">
        <f t="shared" si="4469"/>
        <v/>
      </c>
      <c r="AZ526" s="91" t="str">
        <f t="shared" si="4470"/>
        <v/>
      </c>
      <c r="BA526" s="91" t="str">
        <f t="shared" si="4471"/>
        <v/>
      </c>
      <c r="BB526" s="91" t="str">
        <f t="shared" si="4472"/>
        <v/>
      </c>
      <c r="BC526" s="91" t="str">
        <f t="shared" si="4473"/>
        <v/>
      </c>
      <c r="BD526" s="91" t="str">
        <f t="shared" si="4474"/>
        <v/>
      </c>
      <c r="BE526" s="91" t="str">
        <f t="shared" si="4475"/>
        <v/>
      </c>
      <c r="BF526" s="91" t="str">
        <f t="shared" si="4476"/>
        <v/>
      </c>
      <c r="BG526" s="91" t="str">
        <f t="shared" si="4477"/>
        <v/>
      </c>
      <c r="BH526" s="91" t="str">
        <f t="shared" si="4478"/>
        <v/>
      </c>
      <c r="BI526" s="91" t="str">
        <f t="shared" si="4479"/>
        <v/>
      </c>
      <c r="BJ526" s="91" t="str">
        <f t="shared" si="4480"/>
        <v/>
      </c>
      <c r="BK526" s="91" t="str">
        <f t="shared" si="4481"/>
        <v/>
      </c>
      <c r="BL526" s="91" t="str">
        <f t="shared" si="4482"/>
        <v/>
      </c>
      <c r="BM526" s="91" t="str">
        <f t="shared" si="4483"/>
        <v/>
      </c>
      <c r="BN526" s="91" t="str">
        <f t="shared" si="4484"/>
        <v/>
      </c>
      <c r="BO526" s="91" t="str">
        <f t="shared" si="4485"/>
        <v/>
      </c>
      <c r="BP526" s="91" t="str">
        <f t="shared" si="4486"/>
        <v/>
      </c>
      <c r="BQ526" s="91" t="str">
        <f t="shared" si="4487"/>
        <v/>
      </c>
      <c r="BR526" s="91" t="str">
        <f t="shared" si="4488"/>
        <v/>
      </c>
      <c r="BS526" s="91" t="str">
        <f t="shared" si="4489"/>
        <v/>
      </c>
      <c r="BT526" s="91" t="str">
        <f t="shared" si="4490"/>
        <v/>
      </c>
      <c r="BU526" s="91" t="str">
        <f t="shared" si="4491"/>
        <v/>
      </c>
      <c r="BV526" s="91" t="str">
        <f t="shared" si="4492"/>
        <v/>
      </c>
      <c r="BW526" s="91" t="str">
        <f t="shared" si="4493"/>
        <v/>
      </c>
      <c r="BX526" s="91" t="str">
        <f t="shared" si="4494"/>
        <v/>
      </c>
      <c r="BY526" s="91" t="str">
        <f t="shared" si="4495"/>
        <v/>
      </c>
      <c r="BZ526" s="91" t="str">
        <f t="shared" si="4496"/>
        <v/>
      </c>
      <c r="CA526" s="91" t="str">
        <f t="shared" si="4497"/>
        <v/>
      </c>
      <c r="CB526" s="91" t="str">
        <f t="shared" si="4498"/>
        <v/>
      </c>
      <c r="CC526" s="91" t="str">
        <f t="shared" si="4499"/>
        <v/>
      </c>
      <c r="CD526" s="91" t="str">
        <f t="shared" si="4500"/>
        <v/>
      </c>
      <c r="CE526" s="91" t="str">
        <f t="shared" si="4501"/>
        <v/>
      </c>
      <c r="CF526" s="91" t="str">
        <f t="shared" si="4502"/>
        <v/>
      </c>
      <c r="CG526" s="91" t="str">
        <f t="shared" si="4503"/>
        <v/>
      </c>
      <c r="CH526" s="91" t="str">
        <f t="shared" si="4504"/>
        <v/>
      </c>
      <c r="CI526" s="91" t="str">
        <f t="shared" si="4505"/>
        <v>нет</v>
      </c>
      <c r="CJ526" s="63" t="e">
        <f>IF(LEN('Описание предлагаемого товара'!#REF!)&gt;0,'Описание предлагаемого товара'!#REF!,"")</f>
        <v>#REF!</v>
      </c>
      <c r="CK526" s="91" t="e">
        <f t="shared" ref="CK526:CL526" si="5049">IFERROR(REPLACE(CJ526,FIND(CHAR(10),CJ526,1),1,""),CJ526)</f>
        <v>#REF!</v>
      </c>
      <c r="CL526" s="91" t="e">
        <f t="shared" si="5049"/>
        <v>#REF!</v>
      </c>
      <c r="CM526" s="91" t="e">
        <f t="shared" si="4507"/>
        <v>#REF!</v>
      </c>
      <c r="CN526" s="91" t="e">
        <f t="shared" si="4508"/>
        <v>#REF!</v>
      </c>
      <c r="CO526" s="91" t="e">
        <f t="shared" si="4509"/>
        <v>#REF!</v>
      </c>
      <c r="CP526" s="90" t="e">
        <f>IF(AU526="Не указан реестровый номер (мера нац.режима Запрет)","",IF(CI526="нет","",IF(CU526="да","исключение(не смотрим баллы)",IFERROR(IF(CI526*1&gt;0,IFERROR(IF(VLOOKUP(CI526*1,Обработ.выгрузка_реестра_РФ!$A:$G,7,)=0,"Баллы не установлены",VLOOKUP(CI526*1,Обработ.выгрузка_реестра_РФ!$A:$G,7,)),IF(LEN(CI526)&gt;14,"","нет номера в реестре РФ")),""),IF(LEN(CI526)=0,"","Некорректный реестровый номер")))))</f>
        <v>#REF!</v>
      </c>
      <c r="CQ526" s="33" t="e">
        <f>IF(LEN(C526)&gt;0,IFERROR(IF(LEN(H526)&gt;0,IF(LEN(VLOOKUP(H526,'исключения(не_смотрим_баллы)'!$A:$C,1,))&gt;0,"да","нет"),"не введен ОКПД2"),"нет"),"")</f>
        <v>#REF!</v>
      </c>
      <c r="CR526" s="33" t="e">
        <f ca="1">IF(CQ526="да",IF(TODAY()&lt;VLOOKUP(H526,'исключения(не_смотрим_баллы)'!$A:$C,3,),"да","нет"),"")</f>
        <v>#REF!</v>
      </c>
      <c r="CS526" s="33" t="str">
        <f>IFERROR(IF(CQ526="да",IF(VLOOKUP(CI526*1,Обработ.выгрузка_реестра_РФ!$A:$G,2,)&lt;VLOOKUP(H526,'исключения(не_смотрим_баллы)'!$A:$C,2,),"да","нет"),""),"")</f>
        <v/>
      </c>
      <c r="CT526" s="24"/>
      <c r="CU526" s="33" t="e">
        <f t="shared" si="4521"/>
        <v>#REF!</v>
      </c>
      <c r="CV526" s="91" t="e">
        <f t="shared" si="4522"/>
        <v>#REF!</v>
      </c>
      <c r="CW526" s="27" t="e">
        <f t="shared" si="4523"/>
        <v>#REF!</v>
      </c>
      <c r="CX526" s="26" t="e">
        <f t="shared" si="4452"/>
        <v>#REF!</v>
      </c>
      <c r="CY526" s="64" t="e">
        <f>IF(LEN('Описание предлагаемого товара'!#REF!)&gt;0,'Описание предлагаемого товара'!#REF!,"")</f>
        <v>#REF!</v>
      </c>
      <c r="CZ526" s="95" t="e">
        <f t="shared" si="4510"/>
        <v>#REF!</v>
      </c>
      <c r="DA526" s="95" t="e">
        <f t="shared" ref="DA526" si="5050">IFERROR(REPLACE(CZ526,FIND(" ",CZ526,1),1,""),CZ526)</f>
        <v>#REF!</v>
      </c>
      <c r="DB526" s="95" t="e">
        <f t="shared" si="4454"/>
        <v>#REF!</v>
      </c>
      <c r="DC526" s="95" t="e">
        <f t="shared" ref="DC526:DD526" si="5051">IFERROR(REPLACE(DB526,FIND("г.",DB526,1),2,""),DB526)</f>
        <v>#REF!</v>
      </c>
      <c r="DD526" s="95" t="e">
        <f t="shared" si="5051"/>
        <v>#REF!</v>
      </c>
      <c r="DE526" s="95" t="e">
        <f t="shared" ref="DE526:DF526" si="5052">IFERROR(REPLACE(DD526,FIND("г",DD526,1),1,""),DD526)</f>
        <v>#REF!</v>
      </c>
      <c r="DF526" s="95" t="e">
        <f t="shared" si="5052"/>
        <v>#REF!</v>
      </c>
      <c r="DG526" s="95" t="e">
        <f t="shared" si="4527"/>
        <v>#REF!</v>
      </c>
      <c r="DH526" s="25" t="str">
        <f>IFERROR(VLOOKUP(CI526*1,Обработ.выгрузка_реестра_РФ!$A:$G,5,),"")</f>
        <v/>
      </c>
      <c r="DI526" s="27" t="str">
        <f t="shared" si="4537"/>
        <v/>
      </c>
      <c r="DJ526" s="27" t="str">
        <f t="shared" ca="1" si="4514"/>
        <v/>
      </c>
      <c r="DK526" s="63" t="e">
        <f>IF(LEN('Описание предлагаемого товара'!#REF!)&gt;0,'Описание предлагаемого товара'!#REF!,"")</f>
        <v>#REF!</v>
      </c>
      <c r="DL526" s="63" t="e">
        <f>IF(LEN('Описание предлагаемого товара'!#REF!)&gt;0,'Описание предлагаемого товара'!#REF!,"")</f>
        <v>#REF!</v>
      </c>
      <c r="DM526" s="32"/>
    </row>
    <row r="527" spans="1:117" ht="48.75" customHeight="1" x14ac:dyDescent="0.25">
      <c r="A527" s="61" t="e">
        <f>IF(LEN('Описание предлагаемого товара'!#REF!)&gt;0,'Описание предлагаемого товара'!#REF!,"")</f>
        <v>#REF!</v>
      </c>
      <c r="B527" s="65" t="e">
        <f>IF(LEN('Описание предлагаемого товара'!#REF!)&gt;0,'Описание предлагаемого товара'!#REF!,"")</f>
        <v>#REF!</v>
      </c>
      <c r="C527" s="61" t="e">
        <f>IF(LEN('Описание предлагаемого товара'!#REF!)&gt;0,'Описание предлагаемого товара'!#REF!,"")</f>
        <v>#REF!</v>
      </c>
      <c r="D527" s="61" t="e">
        <f>IF(LEN('Описание предлагаемого товара'!#REF!)&gt;0,'Описание предлагаемого товара'!#REF!,"")</f>
        <v>#REF!</v>
      </c>
      <c r="E527" s="61" t="e">
        <f>IF(LEN('Описание предлагаемого товара'!#REF!)&gt;0,'Описание предлагаемого товара'!#REF!,"")</f>
        <v>#REF!</v>
      </c>
      <c r="F527" s="61" t="e">
        <f>IF(LEN('Описание предлагаемого товара'!#REF!)&gt;0,'Описание предлагаемого товара'!#REF!,"")</f>
        <v>#REF!</v>
      </c>
      <c r="G527" s="61" t="e">
        <f>IF(LEN('Описание предлагаемого товара'!#REF!)&gt;0,'Описание предлагаемого товара'!#REF!,"")</f>
        <v>#REF!</v>
      </c>
      <c r="H527" s="61" t="e">
        <f>IF(LEN('Описание предлагаемого товара'!#REF!)&gt;0,'Описание предлагаемого товара'!#REF!,"")</f>
        <v>#REF!</v>
      </c>
      <c r="I527" s="61" t="e">
        <f>IF(LEN('Описание предлагаемого товара'!#REF!)&gt;0,'Описание предлагаемого товара'!#REF!,"")</f>
        <v>#REF!</v>
      </c>
      <c r="J527" s="38" t="str">
        <f>IFERROR(VLOOKUP(B527,SAP!$A:$E,5,),"")</f>
        <v/>
      </c>
      <c r="K527" s="40" t="str">
        <f t="shared" si="4457"/>
        <v/>
      </c>
      <c r="L527" s="61" t="e">
        <f>IF(LEN('Описание предлагаемого товара'!#REF!)&gt;0,IFERROR('Описание предлагаемого товара'!#REF!*1,""),"")</f>
        <v>#REF!</v>
      </c>
      <c r="M527" s="39" t="str">
        <f>IFERROR(VLOOKUP(B527,SAP!$A:$E,2,),"")</f>
        <v/>
      </c>
      <c r="N527" s="41" t="str">
        <f t="shared" si="4593"/>
        <v/>
      </c>
      <c r="O527" s="39" t="str">
        <f t="shared" si="4444"/>
        <v/>
      </c>
      <c r="P527" s="36" t="e">
        <f>IF(LEN('Описание предлагаемого товара'!#REF!)&gt;0,'Описание предлагаемого товара'!#REF!,"")</f>
        <v>#REF!</v>
      </c>
      <c r="Q52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27" s="37" t="e">
        <f>IF(LEN('Описание предлагаемого товара'!#REF!)&gt;0,'Описание предлагаемого товара'!#REF!,"")</f>
        <v>#REF!</v>
      </c>
      <c r="S527" s="37" t="e">
        <f>IF(LEN('Описание предлагаемого товара'!#REF!)&gt;0,'Описание предлагаемого товара'!#REF!,"")</f>
        <v>#REF!</v>
      </c>
      <c r="T52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27" s="23" t="str">
        <f>IFERROR(VLOOKUP(CI527*1,Обработ.выгрузка_реестра_РФ!$A:$G,6,),"")</f>
        <v/>
      </c>
      <c r="V527" s="61" t="e">
        <f>IF(LEN('Описание предлагаемого товара'!#REF!)&gt;0,'Описание предлагаемого товара'!#REF!,"")</f>
        <v>#REF!</v>
      </c>
      <c r="W527" s="62" t="e">
        <f>IF(LEN('Описание предлагаемого товара'!#REF!)&gt;0,'Описание предлагаемого товара'!#REF!,"")</f>
        <v>#REF!</v>
      </c>
      <c r="X527" s="91" t="e">
        <f t="shared" ref="X527:Y527" si="5053">IFERROR(REPLACE(W527,FIND(CHAR(10),W527,1),1," "),W527)</f>
        <v>#REF!</v>
      </c>
      <c r="Y527" s="91" t="e">
        <f t="shared" si="5053"/>
        <v>#REF!</v>
      </c>
      <c r="Z527" s="91" t="e">
        <f t="shared" si="4459"/>
        <v>#REF!</v>
      </c>
      <c r="AA527" s="91" t="e">
        <f t="shared" si="4460"/>
        <v>#REF!</v>
      </c>
      <c r="AB527" s="91" t="e">
        <f t="shared" si="4461"/>
        <v>#REF!</v>
      </c>
      <c r="AC527" s="91" t="e">
        <f t="shared" ref="AC527:AF527" si="5054">IFERROR(REPLACE(AB527,FIND("  ",AB527,1),2," "),AB527)</f>
        <v>#REF!</v>
      </c>
      <c r="AD527" s="91" t="e">
        <f t="shared" si="5054"/>
        <v>#REF!</v>
      </c>
      <c r="AE527" s="91" t="e">
        <f t="shared" si="5054"/>
        <v>#REF!</v>
      </c>
      <c r="AF527" s="91" t="e">
        <f t="shared" si="5054"/>
        <v>#REF!</v>
      </c>
      <c r="AG527" s="23" t="str">
        <f>IFERROR(VLOOKUP(CI527*1,Обработ.выгрузка_реестра_РФ!$A:$G,4,),"")</f>
        <v/>
      </c>
      <c r="AH527" s="91" t="str">
        <f t="shared" ref="AH527:AI527" si="5055">IFERROR(REPLACE(AG527,FIND("-",AG527,1),1,"*"),AG527)</f>
        <v/>
      </c>
      <c r="AI527" s="91" t="str">
        <f t="shared" si="5055"/>
        <v/>
      </c>
      <c r="AJ527" s="27" t="str">
        <f t="shared" si="4559"/>
        <v/>
      </c>
      <c r="AK527" s="63" t="e">
        <f>IF(LEN('Описание предлагаемого товара'!#REF!)&gt;0,'Описание предлагаемого товара'!#REF!,"")</f>
        <v>#REF!</v>
      </c>
      <c r="AL527" s="91" t="e">
        <f t="shared" ref="AL527:AM527" si="5056">IFERROR(REPLACE(AK527,FIND(CHAR(10),AK527,1),1,""),AK527)</f>
        <v>#REF!</v>
      </c>
      <c r="AM527" s="91" t="e">
        <f t="shared" si="5056"/>
        <v>#REF!</v>
      </c>
      <c r="AN527" s="91" t="e">
        <f t="shared" ref="AN527:AR527" si="5057">IFERROR(REPLACE(AM527,FIND(" ",AM527,1),1,""),AM527)</f>
        <v>#REF!</v>
      </c>
      <c r="AO527" s="91" t="e">
        <f t="shared" si="5057"/>
        <v>#REF!</v>
      </c>
      <c r="AP527" s="91" t="e">
        <f t="shared" si="5057"/>
        <v>#REF!</v>
      </c>
      <c r="AQ527" s="91" t="e">
        <f t="shared" si="5057"/>
        <v>#REF!</v>
      </c>
      <c r="AR527" s="91" t="e">
        <f t="shared" si="5057"/>
        <v>#REF!</v>
      </c>
      <c r="AS527" s="91" t="e">
        <f t="shared" si="4466"/>
        <v>#REF!</v>
      </c>
      <c r="AT527" s="91" t="e">
        <f t="shared" si="4467"/>
        <v>#REF!</v>
      </c>
      <c r="AU527" s="32" t="e">
        <f t="shared" si="4450"/>
        <v>#REF!</v>
      </c>
      <c r="AV527" s="93" t="e">
        <f>'Описание предлагаемого товара'!#REF!</f>
        <v>#REF!</v>
      </c>
      <c r="AW527" s="91" t="e">
        <f>MIN(SEARCH({0,1,2,3,4,5,6,7,8,9},AV527&amp; "0123456789"))</f>
        <v>#REF!</v>
      </c>
      <c r="AX527" s="91" t="str">
        <f t="shared" si="4468"/>
        <v/>
      </c>
      <c r="AY527" s="91" t="str">
        <f t="shared" si="4469"/>
        <v/>
      </c>
      <c r="AZ527" s="91" t="str">
        <f t="shared" si="4470"/>
        <v/>
      </c>
      <c r="BA527" s="91" t="str">
        <f t="shared" si="4471"/>
        <v/>
      </c>
      <c r="BB527" s="91" t="str">
        <f t="shared" si="4472"/>
        <v/>
      </c>
      <c r="BC527" s="91" t="str">
        <f t="shared" si="4473"/>
        <v/>
      </c>
      <c r="BD527" s="91" t="str">
        <f t="shared" si="4474"/>
        <v/>
      </c>
      <c r="BE527" s="91" t="str">
        <f t="shared" si="4475"/>
        <v/>
      </c>
      <c r="BF527" s="91" t="str">
        <f t="shared" si="4476"/>
        <v/>
      </c>
      <c r="BG527" s="91" t="str">
        <f t="shared" si="4477"/>
        <v/>
      </c>
      <c r="BH527" s="91" t="str">
        <f t="shared" si="4478"/>
        <v/>
      </c>
      <c r="BI527" s="91" t="str">
        <f t="shared" si="4479"/>
        <v/>
      </c>
      <c r="BJ527" s="91" t="str">
        <f t="shared" si="4480"/>
        <v/>
      </c>
      <c r="BK527" s="91" t="str">
        <f t="shared" si="4481"/>
        <v/>
      </c>
      <c r="BL527" s="91" t="str">
        <f t="shared" si="4482"/>
        <v/>
      </c>
      <c r="BM527" s="91" t="str">
        <f t="shared" si="4483"/>
        <v/>
      </c>
      <c r="BN527" s="91" t="str">
        <f t="shared" si="4484"/>
        <v/>
      </c>
      <c r="BO527" s="91" t="str">
        <f t="shared" si="4485"/>
        <v/>
      </c>
      <c r="BP527" s="91" t="str">
        <f t="shared" si="4486"/>
        <v/>
      </c>
      <c r="BQ527" s="91" t="str">
        <f t="shared" si="4487"/>
        <v/>
      </c>
      <c r="BR527" s="91" t="str">
        <f t="shared" si="4488"/>
        <v/>
      </c>
      <c r="BS527" s="91" t="str">
        <f t="shared" si="4489"/>
        <v/>
      </c>
      <c r="BT527" s="91" t="str">
        <f t="shared" si="4490"/>
        <v/>
      </c>
      <c r="BU527" s="91" t="str">
        <f t="shared" si="4491"/>
        <v/>
      </c>
      <c r="BV527" s="91" t="str">
        <f t="shared" si="4492"/>
        <v/>
      </c>
      <c r="BW527" s="91" t="str">
        <f t="shared" si="4493"/>
        <v/>
      </c>
      <c r="BX527" s="91" t="str">
        <f t="shared" si="4494"/>
        <v/>
      </c>
      <c r="BY527" s="91" t="str">
        <f t="shared" si="4495"/>
        <v/>
      </c>
      <c r="BZ527" s="91" t="str">
        <f t="shared" si="4496"/>
        <v/>
      </c>
      <c r="CA527" s="91" t="str">
        <f t="shared" si="4497"/>
        <v/>
      </c>
      <c r="CB527" s="91" t="str">
        <f t="shared" si="4498"/>
        <v/>
      </c>
      <c r="CC527" s="91" t="str">
        <f t="shared" si="4499"/>
        <v/>
      </c>
      <c r="CD527" s="91" t="str">
        <f t="shared" si="4500"/>
        <v/>
      </c>
      <c r="CE527" s="91" t="str">
        <f t="shared" si="4501"/>
        <v/>
      </c>
      <c r="CF527" s="91" t="str">
        <f t="shared" si="4502"/>
        <v/>
      </c>
      <c r="CG527" s="91" t="str">
        <f t="shared" si="4503"/>
        <v/>
      </c>
      <c r="CH527" s="91" t="str">
        <f t="shared" si="4504"/>
        <v/>
      </c>
      <c r="CI527" s="91" t="str">
        <f t="shared" si="4505"/>
        <v>нет</v>
      </c>
      <c r="CJ527" s="63" t="e">
        <f>IF(LEN('Описание предлагаемого товара'!#REF!)&gt;0,'Описание предлагаемого товара'!#REF!,"")</f>
        <v>#REF!</v>
      </c>
      <c r="CK527" s="91" t="e">
        <f t="shared" ref="CK527:CL527" si="5058">IFERROR(REPLACE(CJ527,FIND(CHAR(10),CJ527,1),1,""),CJ527)</f>
        <v>#REF!</v>
      </c>
      <c r="CL527" s="91" t="e">
        <f t="shared" si="5058"/>
        <v>#REF!</v>
      </c>
      <c r="CM527" s="91" t="e">
        <f t="shared" si="4507"/>
        <v>#REF!</v>
      </c>
      <c r="CN527" s="91" t="e">
        <f t="shared" si="4508"/>
        <v>#REF!</v>
      </c>
      <c r="CO527" s="91" t="e">
        <f t="shared" si="4509"/>
        <v>#REF!</v>
      </c>
      <c r="CP527" s="90" t="e">
        <f>IF(AU527="Не указан реестровый номер (мера нац.режима Запрет)","",IF(CI527="нет","",IF(CU527="да","исключение(не смотрим баллы)",IFERROR(IF(CI527*1&gt;0,IFERROR(IF(VLOOKUP(CI527*1,Обработ.выгрузка_реестра_РФ!$A:$G,7,)=0,"Баллы не установлены",VLOOKUP(CI527*1,Обработ.выгрузка_реестра_РФ!$A:$G,7,)),IF(LEN(CI527)&gt;14,"","нет номера в реестре РФ")),""),IF(LEN(CI527)=0,"","Некорректный реестровый номер")))))</f>
        <v>#REF!</v>
      </c>
      <c r="CQ527" s="33" t="e">
        <f>IF(LEN(C527)&gt;0,IFERROR(IF(LEN(H527)&gt;0,IF(LEN(VLOOKUP(H527,'исключения(не_смотрим_баллы)'!$A:$C,1,))&gt;0,"да","нет"),"не введен ОКПД2"),"нет"),"")</f>
        <v>#REF!</v>
      </c>
      <c r="CR527" s="33" t="e">
        <f ca="1">IF(CQ527="да",IF(TODAY()&lt;VLOOKUP(H527,'исключения(не_смотрим_баллы)'!$A:$C,3,),"да","нет"),"")</f>
        <v>#REF!</v>
      </c>
      <c r="CS527" s="33" t="str">
        <f>IFERROR(IF(CQ527="да",IF(VLOOKUP(CI527*1,Обработ.выгрузка_реестра_РФ!$A:$G,2,)&lt;VLOOKUP(H527,'исключения(не_смотрим_баллы)'!$A:$C,2,),"да","нет"),""),"")</f>
        <v/>
      </c>
      <c r="CT527" s="24"/>
      <c r="CU527" s="33" t="e">
        <f t="shared" si="4521"/>
        <v>#REF!</v>
      </c>
      <c r="CV527" s="91" t="e">
        <f t="shared" si="4522"/>
        <v>#REF!</v>
      </c>
      <c r="CW527" s="27" t="e">
        <f t="shared" si="4523"/>
        <v>#REF!</v>
      </c>
      <c r="CX527" s="26" t="e">
        <f t="shared" si="4452"/>
        <v>#REF!</v>
      </c>
      <c r="CY527" s="64" t="e">
        <f>IF(LEN('Описание предлагаемого товара'!#REF!)&gt;0,'Описание предлагаемого товара'!#REF!,"")</f>
        <v>#REF!</v>
      </c>
      <c r="CZ527" s="95" t="e">
        <f t="shared" si="4510"/>
        <v>#REF!</v>
      </c>
      <c r="DA527" s="95" t="e">
        <f t="shared" ref="DA527" si="5059">IFERROR(REPLACE(CZ527,FIND(" ",CZ527,1),1,""),CZ527)</f>
        <v>#REF!</v>
      </c>
      <c r="DB527" s="95" t="e">
        <f t="shared" si="4454"/>
        <v>#REF!</v>
      </c>
      <c r="DC527" s="95" t="e">
        <f t="shared" ref="DC527:DD527" si="5060">IFERROR(REPLACE(DB527,FIND("г.",DB527,1),2,""),DB527)</f>
        <v>#REF!</v>
      </c>
      <c r="DD527" s="95" t="e">
        <f t="shared" si="5060"/>
        <v>#REF!</v>
      </c>
      <c r="DE527" s="95" t="e">
        <f t="shared" ref="DE527:DF527" si="5061">IFERROR(REPLACE(DD527,FIND("г",DD527,1),1,""),DD527)</f>
        <v>#REF!</v>
      </c>
      <c r="DF527" s="95" t="e">
        <f t="shared" si="5061"/>
        <v>#REF!</v>
      </c>
      <c r="DG527" s="95" t="e">
        <f t="shared" si="4527"/>
        <v>#REF!</v>
      </c>
      <c r="DH527" s="25" t="str">
        <f>IFERROR(VLOOKUP(CI527*1,Обработ.выгрузка_реестра_РФ!$A:$G,5,),"")</f>
        <v/>
      </c>
      <c r="DI527" s="27" t="str">
        <f t="shared" si="4537"/>
        <v/>
      </c>
      <c r="DJ527" s="27" t="str">
        <f t="shared" ca="1" si="4514"/>
        <v/>
      </c>
      <c r="DK527" s="63" t="e">
        <f>IF(LEN('Описание предлагаемого товара'!#REF!)&gt;0,'Описание предлагаемого товара'!#REF!,"")</f>
        <v>#REF!</v>
      </c>
      <c r="DL527" s="63" t="e">
        <f>IF(LEN('Описание предлагаемого товара'!#REF!)&gt;0,'Описание предлагаемого товара'!#REF!,"")</f>
        <v>#REF!</v>
      </c>
      <c r="DM527" s="32"/>
    </row>
    <row r="528" spans="1:117" ht="48.75" customHeight="1" x14ac:dyDescent="0.25">
      <c r="A528" s="61" t="e">
        <f>IF(LEN('Описание предлагаемого товара'!#REF!)&gt;0,'Описание предлагаемого товара'!#REF!,"")</f>
        <v>#REF!</v>
      </c>
      <c r="B528" s="65" t="e">
        <f>IF(LEN('Описание предлагаемого товара'!#REF!)&gt;0,'Описание предлагаемого товара'!#REF!,"")</f>
        <v>#REF!</v>
      </c>
      <c r="C528" s="61" t="e">
        <f>IF(LEN('Описание предлагаемого товара'!#REF!)&gt;0,'Описание предлагаемого товара'!#REF!,"")</f>
        <v>#REF!</v>
      </c>
      <c r="D528" s="61" t="e">
        <f>IF(LEN('Описание предлагаемого товара'!#REF!)&gt;0,'Описание предлагаемого товара'!#REF!,"")</f>
        <v>#REF!</v>
      </c>
      <c r="E528" s="61" t="e">
        <f>IF(LEN('Описание предлагаемого товара'!#REF!)&gt;0,'Описание предлагаемого товара'!#REF!,"")</f>
        <v>#REF!</v>
      </c>
      <c r="F528" s="61" t="e">
        <f>IF(LEN('Описание предлагаемого товара'!#REF!)&gt;0,'Описание предлагаемого товара'!#REF!,"")</f>
        <v>#REF!</v>
      </c>
      <c r="G528" s="61" t="e">
        <f>IF(LEN('Описание предлагаемого товара'!#REF!)&gt;0,'Описание предлагаемого товара'!#REF!,"")</f>
        <v>#REF!</v>
      </c>
      <c r="H528" s="61" t="e">
        <f>IF(LEN('Описание предлагаемого товара'!#REF!)&gt;0,'Описание предлагаемого товара'!#REF!,"")</f>
        <v>#REF!</v>
      </c>
      <c r="I528" s="61" t="e">
        <f>IF(LEN('Описание предлагаемого товара'!#REF!)&gt;0,'Описание предлагаемого товара'!#REF!,"")</f>
        <v>#REF!</v>
      </c>
      <c r="J528" s="38" t="str">
        <f>IFERROR(VLOOKUP(B528,SAP!$A:$E,5,),"")</f>
        <v/>
      </c>
      <c r="K528" s="40" t="str">
        <f t="shared" si="4457"/>
        <v/>
      </c>
      <c r="L528" s="61" t="e">
        <f>IF(LEN('Описание предлагаемого товара'!#REF!)&gt;0,IFERROR('Описание предлагаемого товара'!#REF!*1,""),"")</f>
        <v>#REF!</v>
      </c>
      <c r="M528" s="39" t="str">
        <f>IFERROR(VLOOKUP(B528,SAP!$A:$E,2,),"")</f>
        <v/>
      </c>
      <c r="N528" s="41" t="str">
        <f t="shared" si="4593"/>
        <v/>
      </c>
      <c r="O528" s="39" t="str">
        <f t="shared" si="4444"/>
        <v/>
      </c>
      <c r="P528" s="36" t="e">
        <f>IF(LEN('Описание предлагаемого товара'!#REF!)&gt;0,'Описание предлагаемого товара'!#REF!,"")</f>
        <v>#REF!</v>
      </c>
      <c r="Q52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28" s="37" t="e">
        <f>IF(LEN('Описание предлагаемого товара'!#REF!)&gt;0,'Описание предлагаемого товара'!#REF!,"")</f>
        <v>#REF!</v>
      </c>
      <c r="S528" s="37" t="e">
        <f>IF(LEN('Описание предлагаемого товара'!#REF!)&gt;0,'Описание предлагаемого товара'!#REF!,"")</f>
        <v>#REF!</v>
      </c>
      <c r="T52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28" s="23" t="str">
        <f>IFERROR(VLOOKUP(CI528*1,Обработ.выгрузка_реестра_РФ!$A:$G,6,),"")</f>
        <v/>
      </c>
      <c r="V528" s="61" t="e">
        <f>IF(LEN('Описание предлагаемого товара'!#REF!)&gt;0,'Описание предлагаемого товара'!#REF!,"")</f>
        <v>#REF!</v>
      </c>
      <c r="W528" s="62" t="e">
        <f>IF(LEN('Описание предлагаемого товара'!#REF!)&gt;0,'Описание предлагаемого товара'!#REF!,"")</f>
        <v>#REF!</v>
      </c>
      <c r="X528" s="91" t="e">
        <f t="shared" ref="X528:Y528" si="5062">IFERROR(REPLACE(W528,FIND(CHAR(10),W528,1),1," "),W528)</f>
        <v>#REF!</v>
      </c>
      <c r="Y528" s="91" t="e">
        <f t="shared" si="5062"/>
        <v>#REF!</v>
      </c>
      <c r="Z528" s="91" t="e">
        <f t="shared" si="4459"/>
        <v>#REF!</v>
      </c>
      <c r="AA528" s="91" t="e">
        <f t="shared" si="4460"/>
        <v>#REF!</v>
      </c>
      <c r="AB528" s="91" t="e">
        <f t="shared" si="4461"/>
        <v>#REF!</v>
      </c>
      <c r="AC528" s="91" t="e">
        <f t="shared" ref="AC528:AF528" si="5063">IFERROR(REPLACE(AB528,FIND("  ",AB528,1),2," "),AB528)</f>
        <v>#REF!</v>
      </c>
      <c r="AD528" s="91" t="e">
        <f t="shared" si="5063"/>
        <v>#REF!</v>
      </c>
      <c r="AE528" s="91" t="e">
        <f t="shared" si="5063"/>
        <v>#REF!</v>
      </c>
      <c r="AF528" s="91" t="e">
        <f t="shared" si="5063"/>
        <v>#REF!</v>
      </c>
      <c r="AG528" s="23" t="str">
        <f>IFERROR(VLOOKUP(CI528*1,Обработ.выгрузка_реестра_РФ!$A:$G,4,),"")</f>
        <v/>
      </c>
      <c r="AH528" s="91" t="str">
        <f t="shared" ref="AH528:AI528" si="5064">IFERROR(REPLACE(AG528,FIND("-",AG528,1),1,"*"),AG528)</f>
        <v/>
      </c>
      <c r="AI528" s="91" t="str">
        <f t="shared" si="5064"/>
        <v/>
      </c>
      <c r="AJ528" s="27" t="str">
        <f t="shared" si="4559"/>
        <v/>
      </c>
      <c r="AK528" s="63" t="e">
        <f>IF(LEN('Описание предлагаемого товара'!#REF!)&gt;0,'Описание предлагаемого товара'!#REF!,"")</f>
        <v>#REF!</v>
      </c>
      <c r="AL528" s="91" t="e">
        <f t="shared" ref="AL528:AM528" si="5065">IFERROR(REPLACE(AK528,FIND(CHAR(10),AK528,1),1,""),AK528)</f>
        <v>#REF!</v>
      </c>
      <c r="AM528" s="91" t="e">
        <f t="shared" si="5065"/>
        <v>#REF!</v>
      </c>
      <c r="AN528" s="91" t="e">
        <f t="shared" ref="AN528:AR528" si="5066">IFERROR(REPLACE(AM528,FIND(" ",AM528,1),1,""),AM528)</f>
        <v>#REF!</v>
      </c>
      <c r="AO528" s="91" t="e">
        <f t="shared" si="5066"/>
        <v>#REF!</v>
      </c>
      <c r="AP528" s="91" t="e">
        <f t="shared" si="5066"/>
        <v>#REF!</v>
      </c>
      <c r="AQ528" s="91" t="e">
        <f t="shared" si="5066"/>
        <v>#REF!</v>
      </c>
      <c r="AR528" s="91" t="e">
        <f t="shared" si="5066"/>
        <v>#REF!</v>
      </c>
      <c r="AS528" s="91" t="e">
        <f t="shared" si="4466"/>
        <v>#REF!</v>
      </c>
      <c r="AT528" s="91" t="e">
        <f t="shared" si="4467"/>
        <v>#REF!</v>
      </c>
      <c r="AU528" s="32" t="e">
        <f t="shared" si="4450"/>
        <v>#REF!</v>
      </c>
      <c r="AV528" s="93" t="e">
        <f>'Описание предлагаемого товара'!#REF!</f>
        <v>#REF!</v>
      </c>
      <c r="AW528" s="91" t="e">
        <f>MIN(SEARCH({0,1,2,3,4,5,6,7,8,9},AV528&amp; "0123456789"))</f>
        <v>#REF!</v>
      </c>
      <c r="AX528" s="91" t="str">
        <f t="shared" si="4468"/>
        <v/>
      </c>
      <c r="AY528" s="91" t="str">
        <f t="shared" si="4469"/>
        <v/>
      </c>
      <c r="AZ528" s="91" t="str">
        <f t="shared" si="4470"/>
        <v/>
      </c>
      <c r="BA528" s="91" t="str">
        <f t="shared" si="4471"/>
        <v/>
      </c>
      <c r="BB528" s="91" t="str">
        <f t="shared" si="4472"/>
        <v/>
      </c>
      <c r="BC528" s="91" t="str">
        <f t="shared" si="4473"/>
        <v/>
      </c>
      <c r="BD528" s="91" t="str">
        <f t="shared" si="4474"/>
        <v/>
      </c>
      <c r="BE528" s="91" t="str">
        <f t="shared" si="4475"/>
        <v/>
      </c>
      <c r="BF528" s="91" t="str">
        <f t="shared" si="4476"/>
        <v/>
      </c>
      <c r="BG528" s="91" t="str">
        <f t="shared" si="4477"/>
        <v/>
      </c>
      <c r="BH528" s="91" t="str">
        <f t="shared" si="4478"/>
        <v/>
      </c>
      <c r="BI528" s="91" t="str">
        <f t="shared" si="4479"/>
        <v/>
      </c>
      <c r="BJ528" s="91" t="str">
        <f t="shared" si="4480"/>
        <v/>
      </c>
      <c r="BK528" s="91" t="str">
        <f t="shared" si="4481"/>
        <v/>
      </c>
      <c r="BL528" s="91" t="str">
        <f t="shared" si="4482"/>
        <v/>
      </c>
      <c r="BM528" s="91" t="str">
        <f t="shared" si="4483"/>
        <v/>
      </c>
      <c r="BN528" s="91" t="str">
        <f t="shared" si="4484"/>
        <v/>
      </c>
      <c r="BO528" s="91" t="str">
        <f t="shared" si="4485"/>
        <v/>
      </c>
      <c r="BP528" s="91" t="str">
        <f t="shared" si="4486"/>
        <v/>
      </c>
      <c r="BQ528" s="91" t="str">
        <f t="shared" si="4487"/>
        <v/>
      </c>
      <c r="BR528" s="91" t="str">
        <f t="shared" si="4488"/>
        <v/>
      </c>
      <c r="BS528" s="91" t="str">
        <f t="shared" si="4489"/>
        <v/>
      </c>
      <c r="BT528" s="91" t="str">
        <f t="shared" si="4490"/>
        <v/>
      </c>
      <c r="BU528" s="91" t="str">
        <f t="shared" si="4491"/>
        <v/>
      </c>
      <c r="BV528" s="91" t="str">
        <f t="shared" si="4492"/>
        <v/>
      </c>
      <c r="BW528" s="91" t="str">
        <f t="shared" si="4493"/>
        <v/>
      </c>
      <c r="BX528" s="91" t="str">
        <f t="shared" si="4494"/>
        <v/>
      </c>
      <c r="BY528" s="91" t="str">
        <f t="shared" si="4495"/>
        <v/>
      </c>
      <c r="BZ528" s="91" t="str">
        <f t="shared" si="4496"/>
        <v/>
      </c>
      <c r="CA528" s="91" t="str">
        <f t="shared" si="4497"/>
        <v/>
      </c>
      <c r="CB528" s="91" t="str">
        <f t="shared" si="4498"/>
        <v/>
      </c>
      <c r="CC528" s="91" t="str">
        <f t="shared" si="4499"/>
        <v/>
      </c>
      <c r="CD528" s="91" t="str">
        <f t="shared" si="4500"/>
        <v/>
      </c>
      <c r="CE528" s="91" t="str">
        <f t="shared" si="4501"/>
        <v/>
      </c>
      <c r="CF528" s="91" t="str">
        <f t="shared" si="4502"/>
        <v/>
      </c>
      <c r="CG528" s="91" t="str">
        <f t="shared" si="4503"/>
        <v/>
      </c>
      <c r="CH528" s="91" t="str">
        <f t="shared" si="4504"/>
        <v/>
      </c>
      <c r="CI528" s="91" t="str">
        <f t="shared" si="4505"/>
        <v>нет</v>
      </c>
      <c r="CJ528" s="63" t="e">
        <f>IF(LEN('Описание предлагаемого товара'!#REF!)&gt;0,'Описание предлагаемого товара'!#REF!,"")</f>
        <v>#REF!</v>
      </c>
      <c r="CK528" s="91" t="e">
        <f t="shared" ref="CK528:CL528" si="5067">IFERROR(REPLACE(CJ528,FIND(CHAR(10),CJ528,1),1,""),CJ528)</f>
        <v>#REF!</v>
      </c>
      <c r="CL528" s="91" t="e">
        <f t="shared" si="5067"/>
        <v>#REF!</v>
      </c>
      <c r="CM528" s="91" t="e">
        <f t="shared" si="4507"/>
        <v>#REF!</v>
      </c>
      <c r="CN528" s="91" t="e">
        <f t="shared" si="4508"/>
        <v>#REF!</v>
      </c>
      <c r="CO528" s="91" t="e">
        <f t="shared" si="4509"/>
        <v>#REF!</v>
      </c>
      <c r="CP528" s="90" t="e">
        <f>IF(AU528="Не указан реестровый номер (мера нац.режима Запрет)","",IF(CI528="нет","",IF(CU528="да","исключение(не смотрим баллы)",IFERROR(IF(CI528*1&gt;0,IFERROR(IF(VLOOKUP(CI528*1,Обработ.выгрузка_реестра_РФ!$A:$G,7,)=0,"Баллы не установлены",VLOOKUP(CI528*1,Обработ.выгрузка_реестра_РФ!$A:$G,7,)),IF(LEN(CI528)&gt;14,"","нет номера в реестре РФ")),""),IF(LEN(CI528)=0,"","Некорректный реестровый номер")))))</f>
        <v>#REF!</v>
      </c>
      <c r="CQ528" s="33" t="e">
        <f>IF(LEN(C528)&gt;0,IFERROR(IF(LEN(H528)&gt;0,IF(LEN(VLOOKUP(H528,'исключения(не_смотрим_баллы)'!$A:$C,1,))&gt;0,"да","нет"),"не введен ОКПД2"),"нет"),"")</f>
        <v>#REF!</v>
      </c>
      <c r="CR528" s="33" t="e">
        <f ca="1">IF(CQ528="да",IF(TODAY()&lt;VLOOKUP(H528,'исключения(не_смотрим_баллы)'!$A:$C,3,),"да","нет"),"")</f>
        <v>#REF!</v>
      </c>
      <c r="CS528" s="33" t="str">
        <f>IFERROR(IF(CQ528="да",IF(VLOOKUP(CI528*1,Обработ.выгрузка_реестра_РФ!$A:$G,2,)&lt;VLOOKUP(H528,'исключения(не_смотрим_баллы)'!$A:$C,2,),"да","нет"),""),"")</f>
        <v/>
      </c>
      <c r="CT528" s="24"/>
      <c r="CU528" s="33" t="e">
        <f t="shared" si="4521"/>
        <v>#REF!</v>
      </c>
      <c r="CV528" s="91" t="e">
        <f t="shared" si="4522"/>
        <v>#REF!</v>
      </c>
      <c r="CW528" s="27" t="e">
        <f t="shared" si="4523"/>
        <v>#REF!</v>
      </c>
      <c r="CX528" s="26" t="e">
        <f t="shared" si="4452"/>
        <v>#REF!</v>
      </c>
      <c r="CY528" s="64" t="e">
        <f>IF(LEN('Описание предлагаемого товара'!#REF!)&gt;0,'Описание предлагаемого товара'!#REF!,"")</f>
        <v>#REF!</v>
      </c>
      <c r="CZ528" s="95" t="e">
        <f t="shared" si="4510"/>
        <v>#REF!</v>
      </c>
      <c r="DA528" s="95" t="e">
        <f t="shared" ref="DA528" si="5068">IFERROR(REPLACE(CZ528,FIND(" ",CZ528,1),1,""),CZ528)</f>
        <v>#REF!</v>
      </c>
      <c r="DB528" s="95" t="e">
        <f t="shared" si="4454"/>
        <v>#REF!</v>
      </c>
      <c r="DC528" s="95" t="e">
        <f t="shared" ref="DC528:DD528" si="5069">IFERROR(REPLACE(DB528,FIND("г.",DB528,1),2,""),DB528)</f>
        <v>#REF!</v>
      </c>
      <c r="DD528" s="95" t="e">
        <f t="shared" si="5069"/>
        <v>#REF!</v>
      </c>
      <c r="DE528" s="95" t="e">
        <f t="shared" ref="DE528:DF528" si="5070">IFERROR(REPLACE(DD528,FIND("г",DD528,1),1,""),DD528)</f>
        <v>#REF!</v>
      </c>
      <c r="DF528" s="95" t="e">
        <f t="shared" si="5070"/>
        <v>#REF!</v>
      </c>
      <c r="DG528" s="95" t="e">
        <f t="shared" si="4527"/>
        <v>#REF!</v>
      </c>
      <c r="DH528" s="25" t="str">
        <f>IFERROR(VLOOKUP(CI528*1,Обработ.выгрузка_реестра_РФ!$A:$G,5,),"")</f>
        <v/>
      </c>
      <c r="DI528" s="27" t="str">
        <f t="shared" si="4537"/>
        <v/>
      </c>
      <c r="DJ528" s="27" t="str">
        <f t="shared" ca="1" si="4514"/>
        <v/>
      </c>
      <c r="DK528" s="63" t="e">
        <f>IF(LEN('Описание предлагаемого товара'!#REF!)&gt;0,'Описание предлагаемого товара'!#REF!,"")</f>
        <v>#REF!</v>
      </c>
      <c r="DL528" s="63" t="e">
        <f>IF(LEN('Описание предлагаемого товара'!#REF!)&gt;0,'Описание предлагаемого товара'!#REF!,"")</f>
        <v>#REF!</v>
      </c>
      <c r="DM528" s="32"/>
    </row>
    <row r="529" spans="1:117" ht="48.75" customHeight="1" x14ac:dyDescent="0.25">
      <c r="A529" s="61" t="e">
        <f>IF(LEN('Описание предлагаемого товара'!#REF!)&gt;0,'Описание предлагаемого товара'!#REF!,"")</f>
        <v>#REF!</v>
      </c>
      <c r="B529" s="65" t="e">
        <f>IF(LEN('Описание предлагаемого товара'!#REF!)&gt;0,'Описание предлагаемого товара'!#REF!,"")</f>
        <v>#REF!</v>
      </c>
      <c r="C529" s="61" t="e">
        <f>IF(LEN('Описание предлагаемого товара'!#REF!)&gt;0,'Описание предлагаемого товара'!#REF!,"")</f>
        <v>#REF!</v>
      </c>
      <c r="D529" s="61" t="e">
        <f>IF(LEN('Описание предлагаемого товара'!#REF!)&gt;0,'Описание предлагаемого товара'!#REF!,"")</f>
        <v>#REF!</v>
      </c>
      <c r="E529" s="61" t="e">
        <f>IF(LEN('Описание предлагаемого товара'!#REF!)&gt;0,'Описание предлагаемого товара'!#REF!,"")</f>
        <v>#REF!</v>
      </c>
      <c r="F529" s="61" t="e">
        <f>IF(LEN('Описание предлагаемого товара'!#REF!)&gt;0,'Описание предлагаемого товара'!#REF!,"")</f>
        <v>#REF!</v>
      </c>
      <c r="G529" s="61" t="e">
        <f>IF(LEN('Описание предлагаемого товара'!#REF!)&gt;0,'Описание предлагаемого товара'!#REF!,"")</f>
        <v>#REF!</v>
      </c>
      <c r="H529" s="61" t="e">
        <f>IF(LEN('Описание предлагаемого товара'!#REF!)&gt;0,'Описание предлагаемого товара'!#REF!,"")</f>
        <v>#REF!</v>
      </c>
      <c r="I529" s="61" t="e">
        <f>IF(LEN('Описание предлагаемого товара'!#REF!)&gt;0,'Описание предлагаемого товара'!#REF!,"")</f>
        <v>#REF!</v>
      </c>
      <c r="J529" s="38" t="str">
        <f>IFERROR(VLOOKUP(B529,SAP!$A:$E,5,),"")</f>
        <v/>
      </c>
      <c r="K529" s="40" t="str">
        <f t="shared" si="4457"/>
        <v/>
      </c>
      <c r="L529" s="61" t="e">
        <f>IF(LEN('Описание предлагаемого товара'!#REF!)&gt;0,IFERROR('Описание предлагаемого товара'!#REF!*1,""),"")</f>
        <v>#REF!</v>
      </c>
      <c r="M529" s="39" t="str">
        <f>IFERROR(VLOOKUP(B529,SAP!$A:$E,2,),"")</f>
        <v/>
      </c>
      <c r="N529" s="41" t="str">
        <f t="shared" si="4593"/>
        <v/>
      </c>
      <c r="O529" s="39" t="str">
        <f t="shared" si="4444"/>
        <v/>
      </c>
      <c r="P529" s="36" t="e">
        <f>IF(LEN('Описание предлагаемого товара'!#REF!)&gt;0,'Описание предлагаемого товара'!#REF!,"")</f>
        <v>#REF!</v>
      </c>
      <c r="Q52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29" s="37" t="e">
        <f>IF(LEN('Описание предлагаемого товара'!#REF!)&gt;0,'Описание предлагаемого товара'!#REF!,"")</f>
        <v>#REF!</v>
      </c>
      <c r="S529" s="37" t="e">
        <f>IF(LEN('Описание предлагаемого товара'!#REF!)&gt;0,'Описание предлагаемого товара'!#REF!,"")</f>
        <v>#REF!</v>
      </c>
      <c r="T52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29" s="23" t="str">
        <f>IFERROR(VLOOKUP(CI529*1,Обработ.выгрузка_реестра_РФ!$A:$G,6,),"")</f>
        <v/>
      </c>
      <c r="V529" s="61" t="e">
        <f>IF(LEN('Описание предлагаемого товара'!#REF!)&gt;0,'Описание предлагаемого товара'!#REF!,"")</f>
        <v>#REF!</v>
      </c>
      <c r="W529" s="62" t="e">
        <f>IF(LEN('Описание предлагаемого товара'!#REF!)&gt;0,'Описание предлагаемого товара'!#REF!,"")</f>
        <v>#REF!</v>
      </c>
      <c r="X529" s="91" t="e">
        <f t="shared" ref="X529:Y529" si="5071">IFERROR(REPLACE(W529,FIND(CHAR(10),W529,1),1," "),W529)</f>
        <v>#REF!</v>
      </c>
      <c r="Y529" s="91" t="e">
        <f t="shared" si="5071"/>
        <v>#REF!</v>
      </c>
      <c r="Z529" s="91" t="e">
        <f t="shared" si="4459"/>
        <v>#REF!</v>
      </c>
      <c r="AA529" s="91" t="e">
        <f t="shared" si="4460"/>
        <v>#REF!</v>
      </c>
      <c r="AB529" s="91" t="e">
        <f t="shared" si="4461"/>
        <v>#REF!</v>
      </c>
      <c r="AC529" s="91" t="e">
        <f t="shared" ref="AC529:AF529" si="5072">IFERROR(REPLACE(AB529,FIND("  ",AB529,1),2," "),AB529)</f>
        <v>#REF!</v>
      </c>
      <c r="AD529" s="91" t="e">
        <f t="shared" si="5072"/>
        <v>#REF!</v>
      </c>
      <c r="AE529" s="91" t="e">
        <f t="shared" si="5072"/>
        <v>#REF!</v>
      </c>
      <c r="AF529" s="91" t="e">
        <f t="shared" si="5072"/>
        <v>#REF!</v>
      </c>
      <c r="AG529" s="23" t="str">
        <f>IFERROR(VLOOKUP(CI529*1,Обработ.выгрузка_реестра_РФ!$A:$G,4,),"")</f>
        <v/>
      </c>
      <c r="AH529" s="91" t="str">
        <f t="shared" ref="AH529:AI529" si="5073">IFERROR(REPLACE(AG529,FIND("-",AG529,1),1,"*"),AG529)</f>
        <v/>
      </c>
      <c r="AI529" s="91" t="str">
        <f t="shared" si="5073"/>
        <v/>
      </c>
      <c r="AJ529" s="27" t="str">
        <f t="shared" si="4559"/>
        <v/>
      </c>
      <c r="AK529" s="63" t="e">
        <f>IF(LEN('Описание предлагаемого товара'!#REF!)&gt;0,'Описание предлагаемого товара'!#REF!,"")</f>
        <v>#REF!</v>
      </c>
      <c r="AL529" s="91" t="e">
        <f t="shared" ref="AL529:AM529" si="5074">IFERROR(REPLACE(AK529,FIND(CHAR(10),AK529,1),1,""),AK529)</f>
        <v>#REF!</v>
      </c>
      <c r="AM529" s="91" t="e">
        <f t="shared" si="5074"/>
        <v>#REF!</v>
      </c>
      <c r="AN529" s="91" t="e">
        <f t="shared" ref="AN529:AR529" si="5075">IFERROR(REPLACE(AM529,FIND(" ",AM529,1),1,""),AM529)</f>
        <v>#REF!</v>
      </c>
      <c r="AO529" s="91" t="e">
        <f t="shared" si="5075"/>
        <v>#REF!</v>
      </c>
      <c r="AP529" s="91" t="e">
        <f t="shared" si="5075"/>
        <v>#REF!</v>
      </c>
      <c r="AQ529" s="91" t="e">
        <f t="shared" si="5075"/>
        <v>#REF!</v>
      </c>
      <c r="AR529" s="91" t="e">
        <f t="shared" si="5075"/>
        <v>#REF!</v>
      </c>
      <c r="AS529" s="91" t="e">
        <f t="shared" si="4466"/>
        <v>#REF!</v>
      </c>
      <c r="AT529" s="91" t="e">
        <f t="shared" si="4467"/>
        <v>#REF!</v>
      </c>
      <c r="AU529" s="32" t="e">
        <f t="shared" si="4450"/>
        <v>#REF!</v>
      </c>
      <c r="AV529" s="93" t="e">
        <f>'Описание предлагаемого товара'!#REF!</f>
        <v>#REF!</v>
      </c>
      <c r="AW529" s="91" t="e">
        <f>MIN(SEARCH({0,1,2,3,4,5,6,7,8,9},AV529&amp; "0123456789"))</f>
        <v>#REF!</v>
      </c>
      <c r="AX529" s="91" t="str">
        <f t="shared" si="4468"/>
        <v/>
      </c>
      <c r="AY529" s="91" t="str">
        <f t="shared" si="4469"/>
        <v/>
      </c>
      <c r="AZ529" s="91" t="str">
        <f t="shared" si="4470"/>
        <v/>
      </c>
      <c r="BA529" s="91" t="str">
        <f t="shared" si="4471"/>
        <v/>
      </c>
      <c r="BB529" s="91" t="str">
        <f t="shared" si="4472"/>
        <v/>
      </c>
      <c r="BC529" s="91" t="str">
        <f t="shared" si="4473"/>
        <v/>
      </c>
      <c r="BD529" s="91" t="str">
        <f t="shared" si="4474"/>
        <v/>
      </c>
      <c r="BE529" s="91" t="str">
        <f t="shared" si="4475"/>
        <v/>
      </c>
      <c r="BF529" s="91" t="str">
        <f t="shared" si="4476"/>
        <v/>
      </c>
      <c r="BG529" s="91" t="str">
        <f t="shared" si="4477"/>
        <v/>
      </c>
      <c r="BH529" s="91" t="str">
        <f t="shared" si="4478"/>
        <v/>
      </c>
      <c r="BI529" s="91" t="str">
        <f t="shared" si="4479"/>
        <v/>
      </c>
      <c r="BJ529" s="91" t="str">
        <f t="shared" si="4480"/>
        <v/>
      </c>
      <c r="BK529" s="91" t="str">
        <f t="shared" si="4481"/>
        <v/>
      </c>
      <c r="BL529" s="91" t="str">
        <f t="shared" si="4482"/>
        <v/>
      </c>
      <c r="BM529" s="91" t="str">
        <f t="shared" si="4483"/>
        <v/>
      </c>
      <c r="BN529" s="91" t="str">
        <f t="shared" si="4484"/>
        <v/>
      </c>
      <c r="BO529" s="91" t="str">
        <f t="shared" si="4485"/>
        <v/>
      </c>
      <c r="BP529" s="91" t="str">
        <f t="shared" si="4486"/>
        <v/>
      </c>
      <c r="BQ529" s="91" t="str">
        <f t="shared" si="4487"/>
        <v/>
      </c>
      <c r="BR529" s="91" t="str">
        <f t="shared" si="4488"/>
        <v/>
      </c>
      <c r="BS529" s="91" t="str">
        <f t="shared" si="4489"/>
        <v/>
      </c>
      <c r="BT529" s="91" t="str">
        <f t="shared" si="4490"/>
        <v/>
      </c>
      <c r="BU529" s="91" t="str">
        <f t="shared" si="4491"/>
        <v/>
      </c>
      <c r="BV529" s="91" t="str">
        <f t="shared" si="4492"/>
        <v/>
      </c>
      <c r="BW529" s="91" t="str">
        <f t="shared" si="4493"/>
        <v/>
      </c>
      <c r="BX529" s="91" t="str">
        <f t="shared" si="4494"/>
        <v/>
      </c>
      <c r="BY529" s="91" t="str">
        <f t="shared" si="4495"/>
        <v/>
      </c>
      <c r="BZ529" s="91" t="str">
        <f t="shared" si="4496"/>
        <v/>
      </c>
      <c r="CA529" s="91" t="str">
        <f t="shared" si="4497"/>
        <v/>
      </c>
      <c r="CB529" s="91" t="str">
        <f t="shared" si="4498"/>
        <v/>
      </c>
      <c r="CC529" s="91" t="str">
        <f t="shared" si="4499"/>
        <v/>
      </c>
      <c r="CD529" s="91" t="str">
        <f t="shared" si="4500"/>
        <v/>
      </c>
      <c r="CE529" s="91" t="str">
        <f t="shared" si="4501"/>
        <v/>
      </c>
      <c r="CF529" s="91" t="str">
        <f t="shared" si="4502"/>
        <v/>
      </c>
      <c r="CG529" s="91" t="str">
        <f t="shared" si="4503"/>
        <v/>
      </c>
      <c r="CH529" s="91" t="str">
        <f t="shared" si="4504"/>
        <v/>
      </c>
      <c r="CI529" s="91" t="str">
        <f t="shared" si="4505"/>
        <v>нет</v>
      </c>
      <c r="CJ529" s="63" t="e">
        <f>IF(LEN('Описание предлагаемого товара'!#REF!)&gt;0,'Описание предлагаемого товара'!#REF!,"")</f>
        <v>#REF!</v>
      </c>
      <c r="CK529" s="91" t="e">
        <f t="shared" ref="CK529:CL529" si="5076">IFERROR(REPLACE(CJ529,FIND(CHAR(10),CJ529,1),1,""),CJ529)</f>
        <v>#REF!</v>
      </c>
      <c r="CL529" s="91" t="e">
        <f t="shared" si="5076"/>
        <v>#REF!</v>
      </c>
      <c r="CM529" s="91" t="e">
        <f t="shared" si="4507"/>
        <v>#REF!</v>
      </c>
      <c r="CN529" s="91" t="e">
        <f t="shared" si="4508"/>
        <v>#REF!</v>
      </c>
      <c r="CO529" s="91" t="e">
        <f t="shared" si="4509"/>
        <v>#REF!</v>
      </c>
      <c r="CP529" s="90" t="e">
        <f>IF(AU529="Не указан реестровый номер (мера нац.режима Запрет)","",IF(CI529="нет","",IF(CU529="да","исключение(не смотрим баллы)",IFERROR(IF(CI529*1&gt;0,IFERROR(IF(VLOOKUP(CI529*1,Обработ.выгрузка_реестра_РФ!$A:$G,7,)=0,"Баллы не установлены",VLOOKUP(CI529*1,Обработ.выгрузка_реестра_РФ!$A:$G,7,)),IF(LEN(CI529)&gt;14,"","нет номера в реестре РФ")),""),IF(LEN(CI529)=0,"","Некорректный реестровый номер")))))</f>
        <v>#REF!</v>
      </c>
      <c r="CQ529" s="33" t="e">
        <f>IF(LEN(C529)&gt;0,IFERROR(IF(LEN(H529)&gt;0,IF(LEN(VLOOKUP(H529,'исключения(не_смотрим_баллы)'!$A:$C,1,))&gt;0,"да","нет"),"не введен ОКПД2"),"нет"),"")</f>
        <v>#REF!</v>
      </c>
      <c r="CR529" s="33" t="e">
        <f ca="1">IF(CQ529="да",IF(TODAY()&lt;VLOOKUP(H529,'исключения(не_смотрим_баллы)'!$A:$C,3,),"да","нет"),"")</f>
        <v>#REF!</v>
      </c>
      <c r="CS529" s="33" t="str">
        <f>IFERROR(IF(CQ529="да",IF(VLOOKUP(CI529*1,Обработ.выгрузка_реестра_РФ!$A:$G,2,)&lt;VLOOKUP(H529,'исключения(не_смотрим_баллы)'!$A:$C,2,),"да","нет"),""),"")</f>
        <v/>
      </c>
      <c r="CT529" s="24"/>
      <c r="CU529" s="33" t="e">
        <f t="shared" si="4521"/>
        <v>#REF!</v>
      </c>
      <c r="CV529" s="91" t="e">
        <f t="shared" si="4522"/>
        <v>#REF!</v>
      </c>
      <c r="CW529" s="27" t="e">
        <f t="shared" si="4523"/>
        <v>#REF!</v>
      </c>
      <c r="CX529" s="26" t="e">
        <f t="shared" si="4452"/>
        <v>#REF!</v>
      </c>
      <c r="CY529" s="64" t="e">
        <f>IF(LEN('Описание предлагаемого товара'!#REF!)&gt;0,'Описание предлагаемого товара'!#REF!,"")</f>
        <v>#REF!</v>
      </c>
      <c r="CZ529" s="95" t="e">
        <f t="shared" si="4510"/>
        <v>#REF!</v>
      </c>
      <c r="DA529" s="95" t="e">
        <f t="shared" ref="DA529" si="5077">IFERROR(REPLACE(CZ529,FIND(" ",CZ529,1),1,""),CZ529)</f>
        <v>#REF!</v>
      </c>
      <c r="DB529" s="95" t="e">
        <f t="shared" si="4454"/>
        <v>#REF!</v>
      </c>
      <c r="DC529" s="95" t="e">
        <f t="shared" ref="DC529:DD529" si="5078">IFERROR(REPLACE(DB529,FIND("г.",DB529,1),2,""),DB529)</f>
        <v>#REF!</v>
      </c>
      <c r="DD529" s="95" t="e">
        <f t="shared" si="5078"/>
        <v>#REF!</v>
      </c>
      <c r="DE529" s="95" t="e">
        <f t="shared" ref="DE529:DF529" si="5079">IFERROR(REPLACE(DD529,FIND("г",DD529,1),1,""),DD529)</f>
        <v>#REF!</v>
      </c>
      <c r="DF529" s="95" t="e">
        <f t="shared" si="5079"/>
        <v>#REF!</v>
      </c>
      <c r="DG529" s="95" t="e">
        <f t="shared" si="4527"/>
        <v>#REF!</v>
      </c>
      <c r="DH529" s="25" t="str">
        <f>IFERROR(VLOOKUP(CI529*1,Обработ.выгрузка_реестра_РФ!$A:$G,5,),"")</f>
        <v/>
      </c>
      <c r="DI529" s="27" t="str">
        <f t="shared" si="4537"/>
        <v/>
      </c>
      <c r="DJ529" s="27" t="str">
        <f t="shared" ca="1" si="4514"/>
        <v/>
      </c>
      <c r="DK529" s="63" t="e">
        <f>IF(LEN('Описание предлагаемого товара'!#REF!)&gt;0,'Описание предлагаемого товара'!#REF!,"")</f>
        <v>#REF!</v>
      </c>
      <c r="DL529" s="63" t="e">
        <f>IF(LEN('Описание предлагаемого товара'!#REF!)&gt;0,'Описание предлагаемого товара'!#REF!,"")</f>
        <v>#REF!</v>
      </c>
      <c r="DM529" s="32"/>
    </row>
    <row r="530" spans="1:117" ht="48.75" customHeight="1" x14ac:dyDescent="0.25">
      <c r="A530" s="61" t="e">
        <f>IF(LEN('Описание предлагаемого товара'!#REF!)&gt;0,'Описание предлагаемого товара'!#REF!,"")</f>
        <v>#REF!</v>
      </c>
      <c r="B530" s="65" t="e">
        <f>IF(LEN('Описание предлагаемого товара'!#REF!)&gt;0,'Описание предлагаемого товара'!#REF!,"")</f>
        <v>#REF!</v>
      </c>
      <c r="C530" s="61" t="e">
        <f>IF(LEN('Описание предлагаемого товара'!#REF!)&gt;0,'Описание предлагаемого товара'!#REF!,"")</f>
        <v>#REF!</v>
      </c>
      <c r="D530" s="61" t="e">
        <f>IF(LEN('Описание предлагаемого товара'!#REF!)&gt;0,'Описание предлагаемого товара'!#REF!,"")</f>
        <v>#REF!</v>
      </c>
      <c r="E530" s="61" t="e">
        <f>IF(LEN('Описание предлагаемого товара'!#REF!)&gt;0,'Описание предлагаемого товара'!#REF!,"")</f>
        <v>#REF!</v>
      </c>
      <c r="F530" s="61" t="e">
        <f>IF(LEN('Описание предлагаемого товара'!#REF!)&gt;0,'Описание предлагаемого товара'!#REF!,"")</f>
        <v>#REF!</v>
      </c>
      <c r="G530" s="61" t="e">
        <f>IF(LEN('Описание предлагаемого товара'!#REF!)&gt;0,'Описание предлагаемого товара'!#REF!,"")</f>
        <v>#REF!</v>
      </c>
      <c r="H530" s="61" t="e">
        <f>IF(LEN('Описание предлагаемого товара'!#REF!)&gt;0,'Описание предлагаемого товара'!#REF!,"")</f>
        <v>#REF!</v>
      </c>
      <c r="I530" s="61" t="e">
        <f>IF(LEN('Описание предлагаемого товара'!#REF!)&gt;0,'Описание предлагаемого товара'!#REF!,"")</f>
        <v>#REF!</v>
      </c>
      <c r="J530" s="38" t="str">
        <f>IFERROR(VLOOKUP(B530,SAP!$A:$E,5,),"")</f>
        <v/>
      </c>
      <c r="K530" s="40" t="str">
        <f t="shared" si="4457"/>
        <v/>
      </c>
      <c r="L530" s="61" t="e">
        <f>IF(LEN('Описание предлагаемого товара'!#REF!)&gt;0,IFERROR('Описание предлагаемого товара'!#REF!*1,""),"")</f>
        <v>#REF!</v>
      </c>
      <c r="M530" s="39" t="str">
        <f>IFERROR(VLOOKUP(B530,SAP!$A:$E,2,),"")</f>
        <v/>
      </c>
      <c r="N530" s="41" t="str">
        <f t="shared" si="4593"/>
        <v/>
      </c>
      <c r="O530" s="39" t="str">
        <f t="shared" ref="O530:O593" si="5080">IFERROR(IF(B530*1&gt;0,IF(N530=L530,"да","нет"),""),"")</f>
        <v/>
      </c>
      <c r="P530" s="36" t="e">
        <f>IF(LEN('Описание предлагаемого товара'!#REF!)&gt;0,'Описание предлагаемого товара'!#REF!,"")</f>
        <v>#REF!</v>
      </c>
      <c r="Q53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30" s="37" t="e">
        <f>IF(LEN('Описание предлагаемого товара'!#REF!)&gt;0,'Описание предлагаемого товара'!#REF!,"")</f>
        <v>#REF!</v>
      </c>
      <c r="S530" s="37" t="e">
        <f>IF(LEN('Описание предлагаемого товара'!#REF!)&gt;0,'Описание предлагаемого товара'!#REF!,"")</f>
        <v>#REF!</v>
      </c>
      <c r="T53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30" s="23" t="str">
        <f>IFERROR(VLOOKUP(CI530*1,Обработ.выгрузка_реестра_РФ!$A:$G,6,),"")</f>
        <v/>
      </c>
      <c r="V530" s="61" t="e">
        <f>IF(LEN('Описание предлагаемого товара'!#REF!)&gt;0,'Описание предлагаемого товара'!#REF!,"")</f>
        <v>#REF!</v>
      </c>
      <c r="W530" s="62" t="e">
        <f>IF(LEN('Описание предлагаемого товара'!#REF!)&gt;0,'Описание предлагаемого товара'!#REF!,"")</f>
        <v>#REF!</v>
      </c>
      <c r="X530" s="91" t="e">
        <f t="shared" ref="X530:Y530" si="5081">IFERROR(REPLACE(W530,FIND(CHAR(10),W530,1),1," "),W530)</f>
        <v>#REF!</v>
      </c>
      <c r="Y530" s="91" t="e">
        <f t="shared" si="5081"/>
        <v>#REF!</v>
      </c>
      <c r="Z530" s="91" t="e">
        <f t="shared" si="4459"/>
        <v>#REF!</v>
      </c>
      <c r="AA530" s="91" t="e">
        <f t="shared" si="4460"/>
        <v>#REF!</v>
      </c>
      <c r="AB530" s="91" t="e">
        <f t="shared" si="4461"/>
        <v>#REF!</v>
      </c>
      <c r="AC530" s="91" t="e">
        <f t="shared" ref="AC530:AF530" si="5082">IFERROR(REPLACE(AB530,FIND("  ",AB530,1),2," "),AB530)</f>
        <v>#REF!</v>
      </c>
      <c r="AD530" s="91" t="e">
        <f t="shared" si="5082"/>
        <v>#REF!</v>
      </c>
      <c r="AE530" s="91" t="e">
        <f t="shared" si="5082"/>
        <v>#REF!</v>
      </c>
      <c r="AF530" s="91" t="e">
        <f t="shared" si="5082"/>
        <v>#REF!</v>
      </c>
      <c r="AG530" s="23" t="str">
        <f>IFERROR(VLOOKUP(CI530*1,Обработ.выгрузка_реестра_РФ!$A:$G,4,),"")</f>
        <v/>
      </c>
      <c r="AH530" s="91" t="str">
        <f t="shared" ref="AH530:AI530" si="5083">IFERROR(REPLACE(AG530,FIND("-",AG530,1),1,"*"),AG530)</f>
        <v/>
      </c>
      <c r="AI530" s="91" t="str">
        <f t="shared" si="5083"/>
        <v/>
      </c>
      <c r="AJ530" s="27" t="str">
        <f t="shared" si="4559"/>
        <v/>
      </c>
      <c r="AK530" s="63" t="e">
        <f>IF(LEN('Описание предлагаемого товара'!#REF!)&gt;0,'Описание предлагаемого товара'!#REF!,"")</f>
        <v>#REF!</v>
      </c>
      <c r="AL530" s="91" t="e">
        <f t="shared" ref="AL530:AM530" si="5084">IFERROR(REPLACE(AK530,FIND(CHAR(10),AK530,1),1,""),AK530)</f>
        <v>#REF!</v>
      </c>
      <c r="AM530" s="91" t="e">
        <f t="shared" si="5084"/>
        <v>#REF!</v>
      </c>
      <c r="AN530" s="91" t="e">
        <f t="shared" ref="AN530:AR530" si="5085">IFERROR(REPLACE(AM530,FIND(" ",AM530,1),1,""),AM530)</f>
        <v>#REF!</v>
      </c>
      <c r="AO530" s="91" t="e">
        <f t="shared" si="5085"/>
        <v>#REF!</v>
      </c>
      <c r="AP530" s="91" t="e">
        <f t="shared" si="5085"/>
        <v>#REF!</v>
      </c>
      <c r="AQ530" s="91" t="e">
        <f t="shared" si="5085"/>
        <v>#REF!</v>
      </c>
      <c r="AR530" s="91" t="e">
        <f t="shared" si="5085"/>
        <v>#REF!</v>
      </c>
      <c r="AS530" s="91" t="e">
        <f t="shared" si="4466"/>
        <v>#REF!</v>
      </c>
      <c r="AT530" s="91" t="e">
        <f t="shared" si="4467"/>
        <v>#REF!</v>
      </c>
      <c r="AU530" s="32" t="e">
        <f t="shared" ref="AU530:AU593" si="5086">IF(LEN(CI530)&gt;0,IF(CI530="нет",IF(I530="запрет","Не указан реестровый номер (мера нац.режима Запрет)",IF(I530="ограничение","Не указан реестровый номер (мера нац.режима Ограничение)","")),IF(LEN(CI530)&gt;14,"Необходимо указать один реестровый номер",CI530)),"")</f>
        <v>#REF!</v>
      </c>
      <c r="AV530" s="93" t="e">
        <f>'Описание предлагаемого товара'!#REF!</f>
        <v>#REF!</v>
      </c>
      <c r="AW530" s="91" t="e">
        <f>MIN(SEARCH({0,1,2,3,4,5,6,7,8,9},AV530&amp; "0123456789"))</f>
        <v>#REF!</v>
      </c>
      <c r="AX530" s="91" t="str">
        <f t="shared" si="4468"/>
        <v/>
      </c>
      <c r="AY530" s="91" t="str">
        <f t="shared" si="4469"/>
        <v/>
      </c>
      <c r="AZ530" s="91" t="str">
        <f t="shared" si="4470"/>
        <v/>
      </c>
      <c r="BA530" s="91" t="str">
        <f t="shared" si="4471"/>
        <v/>
      </c>
      <c r="BB530" s="91" t="str">
        <f t="shared" si="4472"/>
        <v/>
      </c>
      <c r="BC530" s="91" t="str">
        <f t="shared" si="4473"/>
        <v/>
      </c>
      <c r="BD530" s="91" t="str">
        <f t="shared" si="4474"/>
        <v/>
      </c>
      <c r="BE530" s="91" t="str">
        <f t="shared" si="4475"/>
        <v/>
      </c>
      <c r="BF530" s="91" t="str">
        <f t="shared" si="4476"/>
        <v/>
      </c>
      <c r="BG530" s="91" t="str">
        <f t="shared" si="4477"/>
        <v/>
      </c>
      <c r="BH530" s="91" t="str">
        <f t="shared" si="4478"/>
        <v/>
      </c>
      <c r="BI530" s="91" t="str">
        <f t="shared" si="4479"/>
        <v/>
      </c>
      <c r="BJ530" s="91" t="str">
        <f t="shared" si="4480"/>
        <v/>
      </c>
      <c r="BK530" s="91" t="str">
        <f t="shared" si="4481"/>
        <v/>
      </c>
      <c r="BL530" s="91" t="str">
        <f t="shared" si="4482"/>
        <v/>
      </c>
      <c r="BM530" s="91" t="str">
        <f t="shared" si="4483"/>
        <v/>
      </c>
      <c r="BN530" s="91" t="str">
        <f t="shared" si="4484"/>
        <v/>
      </c>
      <c r="BO530" s="91" t="str">
        <f t="shared" si="4485"/>
        <v/>
      </c>
      <c r="BP530" s="91" t="str">
        <f t="shared" si="4486"/>
        <v/>
      </c>
      <c r="BQ530" s="91" t="str">
        <f t="shared" si="4487"/>
        <v/>
      </c>
      <c r="BR530" s="91" t="str">
        <f t="shared" si="4488"/>
        <v/>
      </c>
      <c r="BS530" s="91" t="str">
        <f t="shared" si="4489"/>
        <v/>
      </c>
      <c r="BT530" s="91" t="str">
        <f t="shared" si="4490"/>
        <v/>
      </c>
      <c r="BU530" s="91" t="str">
        <f t="shared" si="4491"/>
        <v/>
      </c>
      <c r="BV530" s="91" t="str">
        <f t="shared" si="4492"/>
        <v/>
      </c>
      <c r="BW530" s="91" t="str">
        <f t="shared" si="4493"/>
        <v/>
      </c>
      <c r="BX530" s="91" t="str">
        <f t="shared" si="4494"/>
        <v/>
      </c>
      <c r="BY530" s="91" t="str">
        <f t="shared" si="4495"/>
        <v/>
      </c>
      <c r="BZ530" s="91" t="str">
        <f t="shared" si="4496"/>
        <v/>
      </c>
      <c r="CA530" s="91" t="str">
        <f t="shared" si="4497"/>
        <v/>
      </c>
      <c r="CB530" s="91" t="str">
        <f t="shared" si="4498"/>
        <v/>
      </c>
      <c r="CC530" s="91" t="str">
        <f t="shared" si="4499"/>
        <v/>
      </c>
      <c r="CD530" s="91" t="str">
        <f t="shared" si="4500"/>
        <v/>
      </c>
      <c r="CE530" s="91" t="str">
        <f t="shared" si="4501"/>
        <v/>
      </c>
      <c r="CF530" s="91" t="str">
        <f t="shared" si="4502"/>
        <v/>
      </c>
      <c r="CG530" s="91" t="str">
        <f t="shared" si="4503"/>
        <v/>
      </c>
      <c r="CH530" s="91" t="str">
        <f t="shared" si="4504"/>
        <v/>
      </c>
      <c r="CI530" s="91" t="str">
        <f t="shared" si="4505"/>
        <v>нет</v>
      </c>
      <c r="CJ530" s="63" t="e">
        <f>IF(LEN('Описание предлагаемого товара'!#REF!)&gt;0,'Описание предлагаемого товара'!#REF!,"")</f>
        <v>#REF!</v>
      </c>
      <c r="CK530" s="91" t="e">
        <f t="shared" ref="CK530:CL530" si="5087">IFERROR(REPLACE(CJ530,FIND(CHAR(10),CJ530,1),1,""),CJ530)</f>
        <v>#REF!</v>
      </c>
      <c r="CL530" s="91" t="e">
        <f t="shared" si="5087"/>
        <v>#REF!</v>
      </c>
      <c r="CM530" s="91" t="e">
        <f t="shared" si="4507"/>
        <v>#REF!</v>
      </c>
      <c r="CN530" s="91" t="e">
        <f t="shared" si="4508"/>
        <v>#REF!</v>
      </c>
      <c r="CO530" s="91" t="e">
        <f t="shared" si="4509"/>
        <v>#REF!</v>
      </c>
      <c r="CP530" s="90" t="e">
        <f>IF(AU530="Не указан реестровый номер (мера нац.режима Запрет)","",IF(CI530="нет","",IF(CU530="да","исключение(не смотрим баллы)",IFERROR(IF(CI530*1&gt;0,IFERROR(IF(VLOOKUP(CI530*1,Обработ.выгрузка_реестра_РФ!$A:$G,7,)=0,"Баллы не установлены",VLOOKUP(CI530*1,Обработ.выгрузка_реестра_РФ!$A:$G,7,)),IF(LEN(CI530)&gt;14,"","нет номера в реестре РФ")),""),IF(LEN(CI530)=0,"","Некорректный реестровый номер")))))</f>
        <v>#REF!</v>
      </c>
      <c r="CQ530" s="33" t="e">
        <f>IF(LEN(C530)&gt;0,IFERROR(IF(LEN(H530)&gt;0,IF(LEN(VLOOKUP(H530,'исключения(не_смотрим_баллы)'!$A:$C,1,))&gt;0,"да","нет"),"не введен ОКПД2"),"нет"),"")</f>
        <v>#REF!</v>
      </c>
      <c r="CR530" s="33" t="e">
        <f ca="1">IF(CQ530="да",IF(TODAY()&lt;VLOOKUP(H530,'исключения(не_смотрим_баллы)'!$A:$C,3,),"да","нет"),"")</f>
        <v>#REF!</v>
      </c>
      <c r="CS530" s="33" t="str">
        <f>IFERROR(IF(CQ530="да",IF(VLOOKUP(CI530*1,Обработ.выгрузка_реестра_РФ!$A:$G,2,)&lt;VLOOKUP(H530,'исключения(не_смотрим_баллы)'!$A:$C,2,),"да","нет"),""),"")</f>
        <v/>
      </c>
      <c r="CT530" s="24"/>
      <c r="CU530" s="33" t="e">
        <f t="shared" si="4521"/>
        <v>#REF!</v>
      </c>
      <c r="CV530" s="91" t="e">
        <f t="shared" si="4522"/>
        <v>#REF!</v>
      </c>
      <c r="CW530" s="27" t="e">
        <f t="shared" si="4523"/>
        <v>#REF!</v>
      </c>
      <c r="CX530" s="26" t="e">
        <f t="shared" ref="CX530:CX593" si="5088">IF(AU530="Не указан реестровый номер (мера нац.режима Запрет)","Импорт",IF(AU530="Не указан реестровый номер (мера нац.режима Ограничение)","Импорт",IF(CI530="не заполняется","",IF(LEN(CI530)&gt;0,IF(CI530&lt;&gt;"нет",IF(LEN(L530)&gt;0,IFERROR(IF(CP530="исключение(не смотрим баллы)","РФ",IF(CP530*1&gt;0,IF(CP530*1&gt;=L530*1,"РФ","Импорт"),"")),"Импорт"),IF(CP530="исключение(не смотрим баллы)","РФ","не указан мин.балл")),""),""))))</f>
        <v>#REF!</v>
      </c>
      <c r="CY530" s="64" t="e">
        <f>IF(LEN('Описание предлагаемого товара'!#REF!)&gt;0,'Описание предлагаемого товара'!#REF!,"")</f>
        <v>#REF!</v>
      </c>
      <c r="CZ530" s="95" t="e">
        <f t="shared" si="4510"/>
        <v>#REF!</v>
      </c>
      <c r="DA530" s="95" t="e">
        <f t="shared" ref="DA530" si="5089">IFERROR(REPLACE(CZ530,FIND(" ",CZ530,1),1,""),CZ530)</f>
        <v>#REF!</v>
      </c>
      <c r="DB530" s="95" t="e">
        <f t="shared" ref="DB530:DB593" si="5090">IFERROR(REPLACE(CZ530,FIND(" ",CZ530,1),1,""),CZ530)</f>
        <v>#REF!</v>
      </c>
      <c r="DC530" s="95" t="e">
        <f t="shared" ref="DC530:DD530" si="5091">IFERROR(REPLACE(DB530,FIND("г.",DB530,1),2,""),DB530)</f>
        <v>#REF!</v>
      </c>
      <c r="DD530" s="95" t="e">
        <f t="shared" si="5091"/>
        <v>#REF!</v>
      </c>
      <c r="DE530" s="95" t="e">
        <f t="shared" ref="DE530:DF530" si="5092">IFERROR(REPLACE(DD530,FIND("г",DD530,1),1,""),DD530)</f>
        <v>#REF!</v>
      </c>
      <c r="DF530" s="95" t="e">
        <f t="shared" si="5092"/>
        <v>#REF!</v>
      </c>
      <c r="DG530" s="95" t="e">
        <f t="shared" si="4527"/>
        <v>#REF!</v>
      </c>
      <c r="DH530" s="25" t="str">
        <f>IFERROR(VLOOKUP(CI530*1,Обработ.выгрузка_реестра_РФ!$A:$G,5,),"")</f>
        <v/>
      </c>
      <c r="DI530" s="27" t="str">
        <f t="shared" si="4537"/>
        <v/>
      </c>
      <c r="DJ530" s="27" t="str">
        <f t="shared" ca="1" si="4514"/>
        <v/>
      </c>
      <c r="DK530" s="63" t="e">
        <f>IF(LEN('Описание предлагаемого товара'!#REF!)&gt;0,'Описание предлагаемого товара'!#REF!,"")</f>
        <v>#REF!</v>
      </c>
      <c r="DL530" s="63" t="e">
        <f>IF(LEN('Описание предлагаемого товара'!#REF!)&gt;0,'Описание предлагаемого товара'!#REF!,"")</f>
        <v>#REF!</v>
      </c>
      <c r="DM530" s="32"/>
    </row>
    <row r="531" spans="1:117" ht="48.75" customHeight="1" x14ac:dyDescent="0.25">
      <c r="A531" s="61" t="e">
        <f>IF(LEN('Описание предлагаемого товара'!#REF!)&gt;0,'Описание предлагаемого товара'!#REF!,"")</f>
        <v>#REF!</v>
      </c>
      <c r="B531" s="65" t="e">
        <f>IF(LEN('Описание предлагаемого товара'!#REF!)&gt;0,'Описание предлагаемого товара'!#REF!,"")</f>
        <v>#REF!</v>
      </c>
      <c r="C531" s="61" t="e">
        <f>IF(LEN('Описание предлагаемого товара'!#REF!)&gt;0,'Описание предлагаемого товара'!#REF!,"")</f>
        <v>#REF!</v>
      </c>
      <c r="D531" s="61" t="e">
        <f>IF(LEN('Описание предлагаемого товара'!#REF!)&gt;0,'Описание предлагаемого товара'!#REF!,"")</f>
        <v>#REF!</v>
      </c>
      <c r="E531" s="61" t="e">
        <f>IF(LEN('Описание предлагаемого товара'!#REF!)&gt;0,'Описание предлагаемого товара'!#REF!,"")</f>
        <v>#REF!</v>
      </c>
      <c r="F531" s="61" t="e">
        <f>IF(LEN('Описание предлагаемого товара'!#REF!)&gt;0,'Описание предлагаемого товара'!#REF!,"")</f>
        <v>#REF!</v>
      </c>
      <c r="G531" s="61" t="e">
        <f>IF(LEN('Описание предлагаемого товара'!#REF!)&gt;0,'Описание предлагаемого товара'!#REF!,"")</f>
        <v>#REF!</v>
      </c>
      <c r="H531" s="61" t="e">
        <f>IF(LEN('Описание предлагаемого товара'!#REF!)&gt;0,'Описание предлагаемого товара'!#REF!,"")</f>
        <v>#REF!</v>
      </c>
      <c r="I531" s="61" t="e">
        <f>IF(LEN('Описание предлагаемого товара'!#REF!)&gt;0,'Описание предлагаемого товара'!#REF!,"")</f>
        <v>#REF!</v>
      </c>
      <c r="J531" s="38" t="str">
        <f>IFERROR(VLOOKUP(B531,SAP!$A:$E,5,),"")</f>
        <v/>
      </c>
      <c r="K531" s="40" t="str">
        <f t="shared" ref="K531:K594" si="5093">IFERROR(IF(B531*1&gt;0,IF(J531=I531,"да","нет"),""),"")</f>
        <v/>
      </c>
      <c r="L531" s="61" t="e">
        <f>IF(LEN('Описание предлагаемого товара'!#REF!)&gt;0,IFERROR('Описание предлагаемого товара'!#REF!*1,""),"")</f>
        <v>#REF!</v>
      </c>
      <c r="M531" s="39" t="str">
        <f>IFERROR(VLOOKUP(B531,SAP!$A:$E,2,),"")</f>
        <v/>
      </c>
      <c r="N531" s="41" t="str">
        <f t="shared" si="4593"/>
        <v/>
      </c>
      <c r="O531" s="39" t="str">
        <f t="shared" si="5080"/>
        <v/>
      </c>
      <c r="P531" s="36" t="e">
        <f>IF(LEN('Описание предлагаемого товара'!#REF!)&gt;0,'Описание предлагаемого товара'!#REF!,"")</f>
        <v>#REF!</v>
      </c>
      <c r="Q53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31" s="37" t="e">
        <f>IF(LEN('Описание предлагаемого товара'!#REF!)&gt;0,'Описание предлагаемого товара'!#REF!,"")</f>
        <v>#REF!</v>
      </c>
      <c r="S531" s="37" t="e">
        <f>IF(LEN('Описание предлагаемого товара'!#REF!)&gt;0,'Описание предлагаемого товара'!#REF!,"")</f>
        <v>#REF!</v>
      </c>
      <c r="T53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31" s="23" t="str">
        <f>IFERROR(VLOOKUP(CI531*1,Обработ.выгрузка_реестра_РФ!$A:$G,6,),"")</f>
        <v/>
      </c>
      <c r="V531" s="61" t="e">
        <f>IF(LEN('Описание предлагаемого товара'!#REF!)&gt;0,'Описание предлагаемого товара'!#REF!,"")</f>
        <v>#REF!</v>
      </c>
      <c r="W531" s="62" t="e">
        <f>IF(LEN('Описание предлагаемого товара'!#REF!)&gt;0,'Описание предлагаемого товара'!#REF!,"")</f>
        <v>#REF!</v>
      </c>
      <c r="X531" s="91" t="e">
        <f t="shared" ref="X531:Y531" si="5094">IFERROR(REPLACE(W531,FIND(CHAR(10),W531,1),1," "),W531)</f>
        <v>#REF!</v>
      </c>
      <c r="Y531" s="91" t="e">
        <f t="shared" si="5094"/>
        <v>#REF!</v>
      </c>
      <c r="Z531" s="91" t="e">
        <f t="shared" ref="Z531:Z594" si="5095">IFERROR(REPLACE(Y531,FIND("""",Y531,1),1,""),Y531)</f>
        <v>#REF!</v>
      </c>
      <c r="AA531" s="91" t="e">
        <f t="shared" ref="AA531:AA594" si="5096">IFERROR(REPLACE(Z531,FIND("""",Z531,1),1,""),Z531)</f>
        <v>#REF!</v>
      </c>
      <c r="AB531" s="91" t="e">
        <f t="shared" ref="AB531:AB594" si="5097">IFERROR(REPLACE(AA531,FIND("""",AA531,1),1,""),AA531)</f>
        <v>#REF!</v>
      </c>
      <c r="AC531" s="91" t="e">
        <f t="shared" ref="AC531:AF531" si="5098">IFERROR(REPLACE(AB531,FIND("  ",AB531,1),2," "),AB531)</f>
        <v>#REF!</v>
      </c>
      <c r="AD531" s="91" t="e">
        <f t="shared" si="5098"/>
        <v>#REF!</v>
      </c>
      <c r="AE531" s="91" t="e">
        <f t="shared" si="5098"/>
        <v>#REF!</v>
      </c>
      <c r="AF531" s="91" t="e">
        <f t="shared" si="5098"/>
        <v>#REF!</v>
      </c>
      <c r="AG531" s="23" t="str">
        <f>IFERROR(VLOOKUP(CI531*1,Обработ.выгрузка_реестра_РФ!$A:$G,4,),"")</f>
        <v/>
      </c>
      <c r="AH531" s="91" t="str">
        <f t="shared" ref="AH531:AI531" si="5099">IFERROR(REPLACE(AG531,FIND("-",AG531,1),1,"*"),AG531)</f>
        <v/>
      </c>
      <c r="AI531" s="91" t="str">
        <f t="shared" si="5099"/>
        <v/>
      </c>
      <c r="AJ531" s="27" t="str">
        <f t="shared" si="4559"/>
        <v/>
      </c>
      <c r="AK531" s="63" t="e">
        <f>IF(LEN('Описание предлагаемого товара'!#REF!)&gt;0,'Описание предлагаемого товара'!#REF!,"")</f>
        <v>#REF!</v>
      </c>
      <c r="AL531" s="91" t="e">
        <f t="shared" ref="AL531:AM531" si="5100">IFERROR(REPLACE(AK531,FIND(CHAR(10),AK531,1),1,""),AK531)</f>
        <v>#REF!</v>
      </c>
      <c r="AM531" s="91" t="e">
        <f t="shared" si="5100"/>
        <v>#REF!</v>
      </c>
      <c r="AN531" s="91" t="e">
        <f t="shared" ref="AN531:AR531" si="5101">IFERROR(REPLACE(AM531,FIND(" ",AM531,1),1,""),AM531)</f>
        <v>#REF!</v>
      </c>
      <c r="AO531" s="91" t="e">
        <f t="shared" si="5101"/>
        <v>#REF!</v>
      </c>
      <c r="AP531" s="91" t="e">
        <f t="shared" si="5101"/>
        <v>#REF!</v>
      </c>
      <c r="AQ531" s="91" t="e">
        <f t="shared" si="5101"/>
        <v>#REF!</v>
      </c>
      <c r="AR531" s="91" t="e">
        <f t="shared" si="5101"/>
        <v>#REF!</v>
      </c>
      <c r="AS531" s="91" t="e">
        <f t="shared" ref="AS531:AS594" si="5102">IFERROR(REPLACE(AR531,FIND(",",AR531,1),1,""),AR531)</f>
        <v>#REF!</v>
      </c>
      <c r="AT531" s="91" t="e">
        <f t="shared" ref="AT531:AT594" si="5103">IFERROR(REPLACE(AS531,FIND(".",AS531,1),1,""),AS531)</f>
        <v>#REF!</v>
      </c>
      <c r="AU531" s="32" t="e">
        <f t="shared" si="5086"/>
        <v>#REF!</v>
      </c>
      <c r="AV531" s="93" t="e">
        <f>'Описание предлагаемого товара'!#REF!</f>
        <v>#REF!</v>
      </c>
      <c r="AW531" s="91" t="e">
        <f>MIN(SEARCH({0,1,2,3,4,5,6,7,8,9},AV531&amp; "0123456789"))</f>
        <v>#REF!</v>
      </c>
      <c r="AX531" s="91" t="str">
        <f t="shared" ref="AX531:AX594" si="5104">IFERROR(IF(LEN(MID(AV531,AW531,8)*1)=8,MID(AV531,AW531,8)*1,""),"")</f>
        <v/>
      </c>
      <c r="AY531" s="91" t="str">
        <f t="shared" ref="AY531:AY594" si="5105">IFERROR(IF(LEN(MID(AV531,AW531+1,8)*1)=8,MID(AV531,AW531+1,8)*1,""),"")</f>
        <v/>
      </c>
      <c r="AZ531" s="91" t="str">
        <f t="shared" ref="AZ531:AZ594" si="5106">IFERROR(IF(LEN(MID(AV531,AW531+2,8)*1)=8,MID(AV531,AW531+2,8)*1,""),"")</f>
        <v/>
      </c>
      <c r="BA531" s="91" t="str">
        <f t="shared" ref="BA531:BA594" si="5107">IFERROR(IF(LEN(MID(AV531,AW531+3,8)*1)=8,MID(AV531,AW531+3,8)*1,""),"")</f>
        <v/>
      </c>
      <c r="BB531" s="91" t="str">
        <f t="shared" ref="BB531:BB594" si="5108">IFERROR(IF(LEN(MID(AV531,AW531+4,8)*1)=8,MID(AV531,AW531+4,8)*1,""),"")</f>
        <v/>
      </c>
      <c r="BC531" s="91" t="str">
        <f t="shared" ref="BC531:BC594" si="5109">IFERROR(IF(LEN(MID(AV531,AW531+5,8)*1)=8,MID(AV531,AW531+5,8)*1,""),"")</f>
        <v/>
      </c>
      <c r="BD531" s="91" t="str">
        <f t="shared" ref="BD531:BD594" si="5110">IFERROR(IF(LEN(MID(AV531,AW531+6,8)*1)=8,MID(AV531,AW531+6,8)*1,""),"")</f>
        <v/>
      </c>
      <c r="BE531" s="91" t="str">
        <f t="shared" ref="BE531:BE594" si="5111">IFERROR(IF(LEN(MID(AV531,AW531+7,8)*1)=8,MID(AV531,AW531+7,8)*1,""),"")</f>
        <v/>
      </c>
      <c r="BF531" s="91" t="str">
        <f t="shared" ref="BF531:BF594" si="5112">IFERROR(IF(LEN(MID(AV531,AW531+8,8)*1)=8,MID(AV531,AW531+8,8)*1,""),"")</f>
        <v/>
      </c>
      <c r="BG531" s="91" t="str">
        <f t="shared" ref="BG531:BG594" si="5113">IFERROR(IF(LEN(MID(AV531,AW531+9,8)*1)=8,MID(AV531,AW531+9,8)*1,""),"")</f>
        <v/>
      </c>
      <c r="BH531" s="91" t="str">
        <f t="shared" ref="BH531:BH594" si="5114">IFERROR(IF(LEN(MID(AV531,AW531+10,8)*1)=8,MID(AV531,AW531+10,8)*1,""),"")</f>
        <v/>
      </c>
      <c r="BI531" s="91" t="str">
        <f t="shared" ref="BI531:BI594" si="5115">IFERROR(IF(LEN(MID(AV531,AW531+11,8)*1)=8,MID(AV531,AW531+11,8)*1,""),"")</f>
        <v/>
      </c>
      <c r="BJ531" s="91" t="str">
        <f t="shared" ref="BJ531:BJ594" si="5116">IFERROR(IF(LEN(MID(AV531,AW531+12,8)*1)=8,MID(AV531,AW531+12,8)*1,""),"")</f>
        <v/>
      </c>
      <c r="BK531" s="91" t="str">
        <f t="shared" ref="BK531:BK594" si="5117">IFERROR(IF(LEN(MID(AV531,AW531+13,8)*1)=8,MID(AV531,AW531+13,8)*1,""),"")</f>
        <v/>
      </c>
      <c r="BL531" s="91" t="str">
        <f t="shared" ref="BL531:BL594" si="5118">IFERROR(IF(LEN(MID(AV531,AW531+14,8)*1)=8,MID(AV531,AW531+14,8)*1,""),"")</f>
        <v/>
      </c>
      <c r="BM531" s="91" t="str">
        <f t="shared" ref="BM531:BM594" si="5119">IFERROR(IF(LEN(MID(AV531,AW531+15,8)*1)=8,MID(AV531,AW531+15,8)*1,""),"")</f>
        <v/>
      </c>
      <c r="BN531" s="91" t="str">
        <f t="shared" ref="BN531:BN594" si="5120">IFERROR(IF(LEN(MID(AV531,AW531+16,8)*1)=8,MID(AV531,AW531+16,8)*1,""),"")</f>
        <v/>
      </c>
      <c r="BO531" s="91" t="str">
        <f t="shared" ref="BO531:BO594" si="5121">IFERROR(IF(LEN(MID(AV531,AW531+17,8)*1)=8,MID(AV531,AW531+17,8)*1,""),"")</f>
        <v/>
      </c>
      <c r="BP531" s="91" t="str">
        <f t="shared" ref="BP531:BP594" si="5122">IFERROR(IF(LEN(MID(AV531,AW531+18,8)*1)=8,MID(AV531,AW531+18,8)*1,""),"")</f>
        <v/>
      </c>
      <c r="BQ531" s="91" t="str">
        <f t="shared" ref="BQ531:BQ594" si="5123">IFERROR(IF(LEN(MID(AV531,AW531+19,8)*1)=8,MID(AV531,AW531+19,8)*1,""),"")</f>
        <v/>
      </c>
      <c r="BR531" s="91" t="str">
        <f t="shared" ref="BR531:BR594" si="5124">IFERROR(IF(LEN(MID(AV531,AW531+20,8)*1)=8,MID(AV531,AW531+20,8)*1,""),"")</f>
        <v/>
      </c>
      <c r="BS531" s="91" t="str">
        <f t="shared" ref="BS531:BS594" si="5125">IFERROR(IF(LEN(MID(AV531,AW531+21,8)*1)=8,MID(AV531,AW531+21,8)*1,""),"")</f>
        <v/>
      </c>
      <c r="BT531" s="91" t="str">
        <f t="shared" ref="BT531:BT594" si="5126">IFERROR(IF(LEN(MID(AV531,AW531+22,8)*1)=8,MID(AV531,AW531+22,8)*1,""),"")</f>
        <v/>
      </c>
      <c r="BU531" s="91" t="str">
        <f t="shared" ref="BU531:BU594" si="5127">IFERROR(IF(LEN(MID(AV531,AW531+23,8)*1)=8,MID(AV531,AW531+23,8)*1,""),"")</f>
        <v/>
      </c>
      <c r="BV531" s="91" t="str">
        <f t="shared" ref="BV531:BV594" si="5128">IFERROR(IF(LEN(MID(AV531,AW531+24,8)*1)=8,MID(AV531,AW531+24,8)*1,""),"")</f>
        <v/>
      </c>
      <c r="BW531" s="91" t="str">
        <f t="shared" ref="BW531:BW594" si="5129">IFERROR(IF(LEN(MID(AV531,AW531+25,8)*1)=8,MID(AV531,AW531+25,8)*1,""),"")</f>
        <v/>
      </c>
      <c r="BX531" s="91" t="str">
        <f t="shared" ref="BX531:BX594" si="5130">IFERROR(IF(LEN(MID(AV531,AW531+26,8)*1)=8,MID(AV531,AW531+26,8)*1,""),"")</f>
        <v/>
      </c>
      <c r="BY531" s="91" t="str">
        <f t="shared" ref="BY531:BY594" si="5131">IFERROR(IF(LEN(MID(AV531,AW531+27,8)*1)=8,MID(AV531,AW531+27,8)*1,""),"")</f>
        <v/>
      </c>
      <c r="BZ531" s="91" t="str">
        <f t="shared" ref="BZ531:BZ594" si="5132">IFERROR(IF(LEN(MID(AV531,AW531+28,8)*1)=8,MID(AV531,AW531+28,8)*1,""),"")</f>
        <v/>
      </c>
      <c r="CA531" s="91" t="str">
        <f t="shared" ref="CA531:CA594" si="5133">IFERROR(IF(LEN(MID(AV531,AW531+29,8)*1)=8,MID(AV531,AW531+29,8)*1,""),"")</f>
        <v/>
      </c>
      <c r="CB531" s="91" t="str">
        <f t="shared" ref="CB531:CB594" si="5134">IFERROR(IF(LEN(MID(AV531,AW531+30,8)*1)=8,MID(AV531,AW531+30,8)*1,""),"")</f>
        <v/>
      </c>
      <c r="CC531" s="91" t="str">
        <f t="shared" ref="CC531:CC594" si="5135">IFERROR(IF(LEN(MID(AV531,AW531+31,8)*1)=8,MID(AV531,AW531+31,8)*1,""),"")</f>
        <v/>
      </c>
      <c r="CD531" s="91" t="str">
        <f t="shared" ref="CD531:CD594" si="5136">IFERROR(IF(LEN(MID(AV531,AW531+32,8)*1)=8,MID(AV531,AW531+32,8)*1,""),"")</f>
        <v/>
      </c>
      <c r="CE531" s="91" t="str">
        <f t="shared" ref="CE531:CE594" si="5137">IFERROR(IF(LEN(MID(AV531,AW531+33,8)*1)=8,MID(AV531,AW531+33,8)*1,""),"")</f>
        <v/>
      </c>
      <c r="CF531" s="91" t="str">
        <f t="shared" ref="CF531:CF594" si="5138">IFERROR(IF(LEN(MID(AV531,AW531+34,8)*1)=8,MID(AV531,AW531+34,8)*1,""),"")</f>
        <v/>
      </c>
      <c r="CG531" s="91" t="str">
        <f t="shared" ref="CG531:CG594" si="5139">IFERROR(IF(LEN(MID(AV531,AW531+35,8)*1)=8,MID(AV531,AW531+35,8)*1,""),"")</f>
        <v/>
      </c>
      <c r="CH531" s="91" t="str">
        <f t="shared" ref="CH531:CH594" si="5140">CONCATENATE(AX531,AY531,AZ531,BA531,BB531,BC531,BD531,BE531,BF531,BG531,BH531,BI531,BJ531,BK531,BL531,BM531,BN531,BO531,BP531,BQ531,BR531,BS531,BT531,BU531,BV531,BW531,BX531,BY531,BZ531,CA531,CB531,CC531,CD531,CE531,CF531,CG531)</f>
        <v/>
      </c>
      <c r="CI531" s="91" t="str">
        <f t="shared" ref="CI531:CI594" si="5141">IF(LEN(CH531)=0,"нет",CH531)</f>
        <v>нет</v>
      </c>
      <c r="CJ531" s="63" t="e">
        <f>IF(LEN('Описание предлагаемого товара'!#REF!)&gt;0,'Описание предлагаемого товара'!#REF!,"")</f>
        <v>#REF!</v>
      </c>
      <c r="CK531" s="91" t="e">
        <f t="shared" ref="CK531:CL531" si="5142">IFERROR(REPLACE(CJ531,FIND(CHAR(10),CJ531,1),1,""),CJ531)</f>
        <v>#REF!</v>
      </c>
      <c r="CL531" s="91" t="e">
        <f t="shared" si="5142"/>
        <v>#REF!</v>
      </c>
      <c r="CM531" s="91" t="e">
        <f t="shared" ref="CM531:CM594" si="5143">IFERROR(REPLACE(CL531,FIND(" ",CL531,1),1,""),CL531)</f>
        <v>#REF!</v>
      </c>
      <c r="CN531" s="91" t="e">
        <f t="shared" ref="CN531:CN594" si="5144">IFERROR(REPLACE(CL531,FIND(" ",CL531,1),1,""),CL531)</f>
        <v>#REF!</v>
      </c>
      <c r="CO531" s="91" t="e">
        <f t="shared" ref="CO531:CO594" si="5145">IFERROR(CN531*1,CN531)</f>
        <v>#REF!</v>
      </c>
      <c r="CP531" s="90" t="e">
        <f>IF(AU531="Не указан реестровый номер (мера нац.режима Запрет)","",IF(CI531="нет","",IF(CU531="да","исключение(не смотрим баллы)",IFERROR(IF(CI531*1&gt;0,IFERROR(IF(VLOOKUP(CI531*1,Обработ.выгрузка_реестра_РФ!$A:$G,7,)=0,"Баллы не установлены",VLOOKUP(CI531*1,Обработ.выгрузка_реестра_РФ!$A:$G,7,)),IF(LEN(CI531)&gt;14,"","нет номера в реестре РФ")),""),IF(LEN(CI531)=0,"","Некорректный реестровый номер")))))</f>
        <v>#REF!</v>
      </c>
      <c r="CQ531" s="33" t="e">
        <f>IF(LEN(C531)&gt;0,IFERROR(IF(LEN(H531)&gt;0,IF(LEN(VLOOKUP(H531,'исключения(не_смотрим_баллы)'!$A:$C,1,))&gt;0,"да","нет"),"не введен ОКПД2"),"нет"),"")</f>
        <v>#REF!</v>
      </c>
      <c r="CR531" s="33" t="e">
        <f ca="1">IF(CQ531="да",IF(TODAY()&lt;VLOOKUP(H531,'исключения(не_смотрим_баллы)'!$A:$C,3,),"да","нет"),"")</f>
        <v>#REF!</v>
      </c>
      <c r="CS531" s="33" t="str">
        <f>IFERROR(IF(CQ531="да",IF(VLOOKUP(CI531*1,Обработ.выгрузка_реестра_РФ!$A:$G,2,)&lt;VLOOKUP(H531,'исключения(не_смотрим_баллы)'!$A:$C,2,),"да","нет"),""),"")</f>
        <v/>
      </c>
      <c r="CT531" s="24"/>
      <c r="CU531" s="33" t="e">
        <f t="shared" si="4521"/>
        <v>#REF!</v>
      </c>
      <c r="CV531" s="91" t="e">
        <f t="shared" si="4522"/>
        <v>#REF!</v>
      </c>
      <c r="CW531" s="27" t="e">
        <f t="shared" si="4523"/>
        <v>#REF!</v>
      </c>
      <c r="CX531" s="26" t="e">
        <f t="shared" si="5088"/>
        <v>#REF!</v>
      </c>
      <c r="CY531" s="64" t="e">
        <f>IF(LEN('Описание предлагаемого товара'!#REF!)&gt;0,'Описание предлагаемого товара'!#REF!,"")</f>
        <v>#REF!</v>
      </c>
      <c r="CZ531" s="95" t="e">
        <f t="shared" ref="CZ531:CZ594" si="5146">IFERROR(REPLACE(CY531,FIND(CHAR(10),CY531,1),1,""),CY531)</f>
        <v>#REF!</v>
      </c>
      <c r="DA531" s="95" t="e">
        <f t="shared" ref="DA531" si="5147">IFERROR(REPLACE(CZ531,FIND(" ",CZ531,1),1,""),CZ531)</f>
        <v>#REF!</v>
      </c>
      <c r="DB531" s="95" t="e">
        <f t="shared" si="5090"/>
        <v>#REF!</v>
      </c>
      <c r="DC531" s="95" t="e">
        <f t="shared" ref="DC531:DD531" si="5148">IFERROR(REPLACE(DB531,FIND("г.",DB531,1),2,""),DB531)</f>
        <v>#REF!</v>
      </c>
      <c r="DD531" s="95" t="e">
        <f t="shared" si="5148"/>
        <v>#REF!</v>
      </c>
      <c r="DE531" s="95" t="e">
        <f t="shared" ref="DE531:DF531" si="5149">IFERROR(REPLACE(DD531,FIND("г",DD531,1),1,""),DD531)</f>
        <v>#REF!</v>
      </c>
      <c r="DF531" s="95" t="e">
        <f t="shared" si="5149"/>
        <v>#REF!</v>
      </c>
      <c r="DG531" s="95" t="e">
        <f t="shared" si="4527"/>
        <v>#REF!</v>
      </c>
      <c r="DH531" s="25" t="str">
        <f>IFERROR(VLOOKUP(CI531*1,Обработ.выгрузка_реестра_РФ!$A:$G,5,),"")</f>
        <v/>
      </c>
      <c r="DI531" s="27" t="str">
        <f t="shared" si="4537"/>
        <v/>
      </c>
      <c r="DJ531" s="27" t="str">
        <f t="shared" ref="DJ531:DJ594" ca="1" si="5150">IF(LEN(DH531)&gt;0,IF(DH531&gt;TODAY(),"да","нет"),"")</f>
        <v/>
      </c>
      <c r="DK531" s="63" t="e">
        <f>IF(LEN('Описание предлагаемого товара'!#REF!)&gt;0,'Описание предлагаемого товара'!#REF!,"")</f>
        <v>#REF!</v>
      </c>
      <c r="DL531" s="63" t="e">
        <f>IF(LEN('Описание предлагаемого товара'!#REF!)&gt;0,'Описание предлагаемого товара'!#REF!,"")</f>
        <v>#REF!</v>
      </c>
      <c r="DM531" s="32"/>
    </row>
    <row r="532" spans="1:117" ht="48.75" customHeight="1" x14ac:dyDescent="0.25">
      <c r="A532" s="61" t="e">
        <f>IF(LEN('Описание предлагаемого товара'!#REF!)&gt;0,'Описание предлагаемого товара'!#REF!,"")</f>
        <v>#REF!</v>
      </c>
      <c r="B532" s="65" t="e">
        <f>IF(LEN('Описание предлагаемого товара'!#REF!)&gt;0,'Описание предлагаемого товара'!#REF!,"")</f>
        <v>#REF!</v>
      </c>
      <c r="C532" s="61" t="e">
        <f>IF(LEN('Описание предлагаемого товара'!#REF!)&gt;0,'Описание предлагаемого товара'!#REF!,"")</f>
        <v>#REF!</v>
      </c>
      <c r="D532" s="61" t="e">
        <f>IF(LEN('Описание предлагаемого товара'!#REF!)&gt;0,'Описание предлагаемого товара'!#REF!,"")</f>
        <v>#REF!</v>
      </c>
      <c r="E532" s="61" t="e">
        <f>IF(LEN('Описание предлагаемого товара'!#REF!)&gt;0,'Описание предлагаемого товара'!#REF!,"")</f>
        <v>#REF!</v>
      </c>
      <c r="F532" s="61" t="e">
        <f>IF(LEN('Описание предлагаемого товара'!#REF!)&gt;0,'Описание предлагаемого товара'!#REF!,"")</f>
        <v>#REF!</v>
      </c>
      <c r="G532" s="61" t="e">
        <f>IF(LEN('Описание предлагаемого товара'!#REF!)&gt;0,'Описание предлагаемого товара'!#REF!,"")</f>
        <v>#REF!</v>
      </c>
      <c r="H532" s="61" t="e">
        <f>IF(LEN('Описание предлагаемого товара'!#REF!)&gt;0,'Описание предлагаемого товара'!#REF!,"")</f>
        <v>#REF!</v>
      </c>
      <c r="I532" s="61" t="e">
        <f>IF(LEN('Описание предлагаемого товара'!#REF!)&gt;0,'Описание предлагаемого товара'!#REF!,"")</f>
        <v>#REF!</v>
      </c>
      <c r="J532" s="38" t="str">
        <f>IFERROR(VLOOKUP(B532,SAP!$A:$E,5,),"")</f>
        <v/>
      </c>
      <c r="K532" s="40" t="str">
        <f t="shared" si="5093"/>
        <v/>
      </c>
      <c r="L532" s="61" t="e">
        <f>IF(LEN('Описание предлагаемого товара'!#REF!)&gt;0,IFERROR('Описание предлагаемого товара'!#REF!*1,""),"")</f>
        <v>#REF!</v>
      </c>
      <c r="M532" s="39" t="str">
        <f>IFERROR(VLOOKUP(B532,SAP!$A:$E,2,),"")</f>
        <v/>
      </c>
      <c r="N532" s="41" t="str">
        <f t="shared" si="4593"/>
        <v/>
      </c>
      <c r="O532" s="39" t="str">
        <f t="shared" si="5080"/>
        <v/>
      </c>
      <c r="P532" s="36" t="e">
        <f>IF(LEN('Описание предлагаемого товара'!#REF!)&gt;0,'Описание предлагаемого товара'!#REF!,"")</f>
        <v>#REF!</v>
      </c>
      <c r="Q53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32" s="37" t="e">
        <f>IF(LEN('Описание предлагаемого товара'!#REF!)&gt;0,'Описание предлагаемого товара'!#REF!,"")</f>
        <v>#REF!</v>
      </c>
      <c r="S532" s="37" t="e">
        <f>IF(LEN('Описание предлагаемого товара'!#REF!)&gt;0,'Описание предлагаемого товара'!#REF!,"")</f>
        <v>#REF!</v>
      </c>
      <c r="T53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32" s="23" t="str">
        <f>IFERROR(VLOOKUP(CI532*1,Обработ.выгрузка_реестра_РФ!$A:$G,6,),"")</f>
        <v/>
      </c>
      <c r="V532" s="61" t="e">
        <f>IF(LEN('Описание предлагаемого товара'!#REF!)&gt;0,'Описание предлагаемого товара'!#REF!,"")</f>
        <v>#REF!</v>
      </c>
      <c r="W532" s="62" t="e">
        <f>IF(LEN('Описание предлагаемого товара'!#REF!)&gt;0,'Описание предлагаемого товара'!#REF!,"")</f>
        <v>#REF!</v>
      </c>
      <c r="X532" s="91" t="e">
        <f t="shared" ref="X532:Y532" si="5151">IFERROR(REPLACE(W532,FIND(CHAR(10),W532,1),1," "),W532)</f>
        <v>#REF!</v>
      </c>
      <c r="Y532" s="91" t="e">
        <f t="shared" si="5151"/>
        <v>#REF!</v>
      </c>
      <c r="Z532" s="91" t="e">
        <f t="shared" si="5095"/>
        <v>#REF!</v>
      </c>
      <c r="AA532" s="91" t="e">
        <f t="shared" si="5096"/>
        <v>#REF!</v>
      </c>
      <c r="AB532" s="91" t="e">
        <f t="shared" si="5097"/>
        <v>#REF!</v>
      </c>
      <c r="AC532" s="91" t="e">
        <f t="shared" ref="AC532:AF532" si="5152">IFERROR(REPLACE(AB532,FIND("  ",AB532,1),2," "),AB532)</f>
        <v>#REF!</v>
      </c>
      <c r="AD532" s="91" t="e">
        <f t="shared" si="5152"/>
        <v>#REF!</v>
      </c>
      <c r="AE532" s="91" t="e">
        <f t="shared" si="5152"/>
        <v>#REF!</v>
      </c>
      <c r="AF532" s="91" t="e">
        <f t="shared" si="5152"/>
        <v>#REF!</v>
      </c>
      <c r="AG532" s="23" t="str">
        <f>IFERROR(VLOOKUP(CI532*1,Обработ.выгрузка_реестра_РФ!$A:$G,4,),"")</f>
        <v/>
      </c>
      <c r="AH532" s="91" t="str">
        <f t="shared" ref="AH532:AI532" si="5153">IFERROR(REPLACE(AG532,FIND("-",AG532,1),1,"*"),AG532)</f>
        <v/>
      </c>
      <c r="AI532" s="91" t="str">
        <f t="shared" si="5153"/>
        <v/>
      </c>
      <c r="AJ532" s="27" t="str">
        <f t="shared" si="4559"/>
        <v/>
      </c>
      <c r="AK532" s="63" t="e">
        <f>IF(LEN('Описание предлагаемого товара'!#REF!)&gt;0,'Описание предлагаемого товара'!#REF!,"")</f>
        <v>#REF!</v>
      </c>
      <c r="AL532" s="91" t="e">
        <f t="shared" ref="AL532:AM532" si="5154">IFERROR(REPLACE(AK532,FIND(CHAR(10),AK532,1),1,""),AK532)</f>
        <v>#REF!</v>
      </c>
      <c r="AM532" s="91" t="e">
        <f t="shared" si="5154"/>
        <v>#REF!</v>
      </c>
      <c r="AN532" s="91" t="e">
        <f t="shared" ref="AN532:AR532" si="5155">IFERROR(REPLACE(AM532,FIND(" ",AM532,1),1,""),AM532)</f>
        <v>#REF!</v>
      </c>
      <c r="AO532" s="91" t="e">
        <f t="shared" si="5155"/>
        <v>#REF!</v>
      </c>
      <c r="AP532" s="91" t="e">
        <f t="shared" si="5155"/>
        <v>#REF!</v>
      </c>
      <c r="AQ532" s="91" t="e">
        <f t="shared" si="5155"/>
        <v>#REF!</v>
      </c>
      <c r="AR532" s="91" t="e">
        <f t="shared" si="5155"/>
        <v>#REF!</v>
      </c>
      <c r="AS532" s="91" t="e">
        <f t="shared" si="5102"/>
        <v>#REF!</v>
      </c>
      <c r="AT532" s="91" t="e">
        <f t="shared" si="5103"/>
        <v>#REF!</v>
      </c>
      <c r="AU532" s="32" t="e">
        <f t="shared" si="5086"/>
        <v>#REF!</v>
      </c>
      <c r="AV532" s="93" t="e">
        <f>'Описание предлагаемого товара'!#REF!</f>
        <v>#REF!</v>
      </c>
      <c r="AW532" s="91" t="e">
        <f>MIN(SEARCH({0,1,2,3,4,5,6,7,8,9},AV532&amp; "0123456789"))</f>
        <v>#REF!</v>
      </c>
      <c r="AX532" s="91" t="str">
        <f t="shared" si="5104"/>
        <v/>
      </c>
      <c r="AY532" s="91" t="str">
        <f t="shared" si="5105"/>
        <v/>
      </c>
      <c r="AZ532" s="91" t="str">
        <f t="shared" si="5106"/>
        <v/>
      </c>
      <c r="BA532" s="91" t="str">
        <f t="shared" si="5107"/>
        <v/>
      </c>
      <c r="BB532" s="91" t="str">
        <f t="shared" si="5108"/>
        <v/>
      </c>
      <c r="BC532" s="91" t="str">
        <f t="shared" si="5109"/>
        <v/>
      </c>
      <c r="BD532" s="91" t="str">
        <f t="shared" si="5110"/>
        <v/>
      </c>
      <c r="BE532" s="91" t="str">
        <f t="shared" si="5111"/>
        <v/>
      </c>
      <c r="BF532" s="91" t="str">
        <f t="shared" si="5112"/>
        <v/>
      </c>
      <c r="BG532" s="91" t="str">
        <f t="shared" si="5113"/>
        <v/>
      </c>
      <c r="BH532" s="91" t="str">
        <f t="shared" si="5114"/>
        <v/>
      </c>
      <c r="BI532" s="91" t="str">
        <f t="shared" si="5115"/>
        <v/>
      </c>
      <c r="BJ532" s="91" t="str">
        <f t="shared" si="5116"/>
        <v/>
      </c>
      <c r="BK532" s="91" t="str">
        <f t="shared" si="5117"/>
        <v/>
      </c>
      <c r="BL532" s="91" t="str">
        <f t="shared" si="5118"/>
        <v/>
      </c>
      <c r="BM532" s="91" t="str">
        <f t="shared" si="5119"/>
        <v/>
      </c>
      <c r="BN532" s="91" t="str">
        <f t="shared" si="5120"/>
        <v/>
      </c>
      <c r="BO532" s="91" t="str">
        <f t="shared" si="5121"/>
        <v/>
      </c>
      <c r="BP532" s="91" t="str">
        <f t="shared" si="5122"/>
        <v/>
      </c>
      <c r="BQ532" s="91" t="str">
        <f t="shared" si="5123"/>
        <v/>
      </c>
      <c r="BR532" s="91" t="str">
        <f t="shared" si="5124"/>
        <v/>
      </c>
      <c r="BS532" s="91" t="str">
        <f t="shared" si="5125"/>
        <v/>
      </c>
      <c r="BT532" s="91" t="str">
        <f t="shared" si="5126"/>
        <v/>
      </c>
      <c r="BU532" s="91" t="str">
        <f t="shared" si="5127"/>
        <v/>
      </c>
      <c r="BV532" s="91" t="str">
        <f t="shared" si="5128"/>
        <v/>
      </c>
      <c r="BW532" s="91" t="str">
        <f t="shared" si="5129"/>
        <v/>
      </c>
      <c r="BX532" s="91" t="str">
        <f t="shared" si="5130"/>
        <v/>
      </c>
      <c r="BY532" s="91" t="str">
        <f t="shared" si="5131"/>
        <v/>
      </c>
      <c r="BZ532" s="91" t="str">
        <f t="shared" si="5132"/>
        <v/>
      </c>
      <c r="CA532" s="91" t="str">
        <f t="shared" si="5133"/>
        <v/>
      </c>
      <c r="CB532" s="91" t="str">
        <f t="shared" si="5134"/>
        <v/>
      </c>
      <c r="CC532" s="91" t="str">
        <f t="shared" si="5135"/>
        <v/>
      </c>
      <c r="CD532" s="91" t="str">
        <f t="shared" si="5136"/>
        <v/>
      </c>
      <c r="CE532" s="91" t="str">
        <f t="shared" si="5137"/>
        <v/>
      </c>
      <c r="CF532" s="91" t="str">
        <f t="shared" si="5138"/>
        <v/>
      </c>
      <c r="CG532" s="91" t="str">
        <f t="shared" si="5139"/>
        <v/>
      </c>
      <c r="CH532" s="91" t="str">
        <f t="shared" si="5140"/>
        <v/>
      </c>
      <c r="CI532" s="91" t="str">
        <f t="shared" si="5141"/>
        <v>нет</v>
      </c>
      <c r="CJ532" s="63" t="e">
        <f>IF(LEN('Описание предлагаемого товара'!#REF!)&gt;0,'Описание предлагаемого товара'!#REF!,"")</f>
        <v>#REF!</v>
      </c>
      <c r="CK532" s="91" t="e">
        <f t="shared" ref="CK532:CL532" si="5156">IFERROR(REPLACE(CJ532,FIND(CHAR(10),CJ532,1),1,""),CJ532)</f>
        <v>#REF!</v>
      </c>
      <c r="CL532" s="91" t="e">
        <f t="shared" si="5156"/>
        <v>#REF!</v>
      </c>
      <c r="CM532" s="91" t="e">
        <f t="shared" si="5143"/>
        <v>#REF!</v>
      </c>
      <c r="CN532" s="91" t="e">
        <f t="shared" si="5144"/>
        <v>#REF!</v>
      </c>
      <c r="CO532" s="91" t="e">
        <f t="shared" si="5145"/>
        <v>#REF!</v>
      </c>
      <c r="CP532" s="90" t="e">
        <f>IF(AU532="Не указан реестровый номер (мера нац.режима Запрет)","",IF(CI532="нет","",IF(CU532="да","исключение(не смотрим баллы)",IFERROR(IF(CI532*1&gt;0,IFERROR(IF(VLOOKUP(CI532*1,Обработ.выгрузка_реестра_РФ!$A:$G,7,)=0,"Баллы не установлены",VLOOKUP(CI532*1,Обработ.выгрузка_реестра_РФ!$A:$G,7,)),IF(LEN(CI532)&gt;14,"","нет номера в реестре РФ")),""),IF(LEN(CI532)=0,"","Некорректный реестровый номер")))))</f>
        <v>#REF!</v>
      </c>
      <c r="CQ532" s="33" t="e">
        <f>IF(LEN(C532)&gt;0,IFERROR(IF(LEN(H532)&gt;0,IF(LEN(VLOOKUP(H532,'исключения(не_смотрим_баллы)'!$A:$C,1,))&gt;0,"да","нет"),"не введен ОКПД2"),"нет"),"")</f>
        <v>#REF!</v>
      </c>
      <c r="CR532" s="33" t="e">
        <f ca="1">IF(CQ532="да",IF(TODAY()&lt;VLOOKUP(H532,'исключения(не_смотрим_баллы)'!$A:$C,3,),"да","нет"),"")</f>
        <v>#REF!</v>
      </c>
      <c r="CS532" s="33" t="str">
        <f>IFERROR(IF(CQ532="да",IF(VLOOKUP(CI532*1,Обработ.выгрузка_реестра_РФ!$A:$G,2,)&lt;VLOOKUP(H532,'исключения(не_смотрим_баллы)'!$A:$C,2,),"да","нет"),""),"")</f>
        <v/>
      </c>
      <c r="CT532" s="24"/>
      <c r="CU532" s="33" t="e">
        <f t="shared" ref="CU532:CU595" si="5157">IF(CQ532="да",IF(CR532="да",IF(CS532="да","да",""),""),"")</f>
        <v>#REF!</v>
      </c>
      <c r="CV532" s="91" t="e">
        <f t="shared" ref="CV532:CV595" si="5158">IFERROR(REPLACE(CP532,FIND("Баллы не установлены",CP532,1),20,"баллыне установлены"),CP532)</f>
        <v>#REF!</v>
      </c>
      <c r="CW532" s="27" t="e">
        <f t="shared" ref="CW532:CW595" si="5159">IF(LEN(CP532)&gt;0,IF(LEN(CO532)&gt;0,IF(CV532=CO532,"да","нет"),"не введены данные"),"")</f>
        <v>#REF!</v>
      </c>
      <c r="CX532" s="26" t="e">
        <f t="shared" si="5088"/>
        <v>#REF!</v>
      </c>
      <c r="CY532" s="64" t="e">
        <f>IF(LEN('Описание предлагаемого товара'!#REF!)&gt;0,'Описание предлагаемого товара'!#REF!,"")</f>
        <v>#REF!</v>
      </c>
      <c r="CZ532" s="95" t="e">
        <f t="shared" si="5146"/>
        <v>#REF!</v>
      </c>
      <c r="DA532" s="95" t="e">
        <f t="shared" ref="DA532" si="5160">IFERROR(REPLACE(CZ532,FIND(" ",CZ532,1),1,""),CZ532)</f>
        <v>#REF!</v>
      </c>
      <c r="DB532" s="95" t="e">
        <f t="shared" si="5090"/>
        <v>#REF!</v>
      </c>
      <c r="DC532" s="95" t="e">
        <f t="shared" ref="DC532:DD532" si="5161">IFERROR(REPLACE(DB532,FIND("г.",DB532,1),2,""),DB532)</f>
        <v>#REF!</v>
      </c>
      <c r="DD532" s="95" t="e">
        <f t="shared" si="5161"/>
        <v>#REF!</v>
      </c>
      <c r="DE532" s="95" t="e">
        <f t="shared" ref="DE532:DF532" si="5162">IFERROR(REPLACE(DD532,FIND("г",DD532,1),1,""),DD532)</f>
        <v>#REF!</v>
      </c>
      <c r="DF532" s="95" t="e">
        <f t="shared" si="5162"/>
        <v>#REF!</v>
      </c>
      <c r="DG532" s="95" t="e">
        <f t="shared" ref="DG532:DG595" si="5163">TEXT(DF532,"ДД.ММ.ГГГГ")</f>
        <v>#REF!</v>
      </c>
      <c r="DH532" s="25" t="str">
        <f>IFERROR(VLOOKUP(CI532*1,Обработ.выгрузка_реестра_РФ!$A:$G,5,),"")</f>
        <v/>
      </c>
      <c r="DI532" s="27" t="str">
        <f t="shared" si="4537"/>
        <v/>
      </c>
      <c r="DJ532" s="27" t="str">
        <f t="shared" ca="1" si="5150"/>
        <v/>
      </c>
      <c r="DK532" s="63" t="e">
        <f>IF(LEN('Описание предлагаемого товара'!#REF!)&gt;0,'Описание предлагаемого товара'!#REF!,"")</f>
        <v>#REF!</v>
      </c>
      <c r="DL532" s="63" t="e">
        <f>IF(LEN('Описание предлагаемого товара'!#REF!)&gt;0,'Описание предлагаемого товара'!#REF!,"")</f>
        <v>#REF!</v>
      </c>
      <c r="DM532" s="32"/>
    </row>
    <row r="533" spans="1:117" ht="48.75" customHeight="1" x14ac:dyDescent="0.25">
      <c r="A533" s="61" t="e">
        <f>IF(LEN('Описание предлагаемого товара'!#REF!)&gt;0,'Описание предлагаемого товара'!#REF!,"")</f>
        <v>#REF!</v>
      </c>
      <c r="B533" s="65" t="e">
        <f>IF(LEN('Описание предлагаемого товара'!#REF!)&gt;0,'Описание предлагаемого товара'!#REF!,"")</f>
        <v>#REF!</v>
      </c>
      <c r="C533" s="61" t="e">
        <f>IF(LEN('Описание предлагаемого товара'!#REF!)&gt;0,'Описание предлагаемого товара'!#REF!,"")</f>
        <v>#REF!</v>
      </c>
      <c r="D533" s="61" t="e">
        <f>IF(LEN('Описание предлагаемого товара'!#REF!)&gt;0,'Описание предлагаемого товара'!#REF!,"")</f>
        <v>#REF!</v>
      </c>
      <c r="E533" s="61" t="e">
        <f>IF(LEN('Описание предлагаемого товара'!#REF!)&gt;0,'Описание предлагаемого товара'!#REF!,"")</f>
        <v>#REF!</v>
      </c>
      <c r="F533" s="61" t="e">
        <f>IF(LEN('Описание предлагаемого товара'!#REF!)&gt;0,'Описание предлагаемого товара'!#REF!,"")</f>
        <v>#REF!</v>
      </c>
      <c r="G533" s="61" t="e">
        <f>IF(LEN('Описание предлагаемого товара'!#REF!)&gt;0,'Описание предлагаемого товара'!#REF!,"")</f>
        <v>#REF!</v>
      </c>
      <c r="H533" s="61" t="e">
        <f>IF(LEN('Описание предлагаемого товара'!#REF!)&gt;0,'Описание предлагаемого товара'!#REF!,"")</f>
        <v>#REF!</v>
      </c>
      <c r="I533" s="61" t="e">
        <f>IF(LEN('Описание предлагаемого товара'!#REF!)&gt;0,'Описание предлагаемого товара'!#REF!,"")</f>
        <v>#REF!</v>
      </c>
      <c r="J533" s="38" t="str">
        <f>IFERROR(VLOOKUP(B533,SAP!$A:$E,5,),"")</f>
        <v/>
      </c>
      <c r="K533" s="40" t="str">
        <f t="shared" si="5093"/>
        <v/>
      </c>
      <c r="L533" s="61" t="e">
        <f>IF(LEN('Описание предлагаемого товара'!#REF!)&gt;0,IFERROR('Описание предлагаемого товара'!#REF!*1,""),"")</f>
        <v>#REF!</v>
      </c>
      <c r="M533" s="39" t="str">
        <f>IFERROR(VLOOKUP(B533,SAP!$A:$E,2,),"")</f>
        <v/>
      </c>
      <c r="N533" s="41" t="str">
        <f t="shared" si="4593"/>
        <v/>
      </c>
      <c r="O533" s="39" t="str">
        <f t="shared" si="5080"/>
        <v/>
      </c>
      <c r="P533" s="36" t="e">
        <f>IF(LEN('Описание предлагаемого товара'!#REF!)&gt;0,'Описание предлагаемого товара'!#REF!,"")</f>
        <v>#REF!</v>
      </c>
      <c r="Q53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33" s="37" t="e">
        <f>IF(LEN('Описание предлагаемого товара'!#REF!)&gt;0,'Описание предлагаемого товара'!#REF!,"")</f>
        <v>#REF!</v>
      </c>
      <c r="S533" s="37" t="e">
        <f>IF(LEN('Описание предлагаемого товара'!#REF!)&gt;0,'Описание предлагаемого товара'!#REF!,"")</f>
        <v>#REF!</v>
      </c>
      <c r="T53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33" s="23" t="str">
        <f>IFERROR(VLOOKUP(CI533*1,Обработ.выгрузка_реестра_РФ!$A:$G,6,),"")</f>
        <v/>
      </c>
      <c r="V533" s="61" t="e">
        <f>IF(LEN('Описание предлагаемого товара'!#REF!)&gt;0,'Описание предлагаемого товара'!#REF!,"")</f>
        <v>#REF!</v>
      </c>
      <c r="W533" s="62" t="e">
        <f>IF(LEN('Описание предлагаемого товара'!#REF!)&gt;0,'Описание предлагаемого товара'!#REF!,"")</f>
        <v>#REF!</v>
      </c>
      <c r="X533" s="91" t="e">
        <f t="shared" ref="X533:Y533" si="5164">IFERROR(REPLACE(W533,FIND(CHAR(10),W533,1),1," "),W533)</f>
        <v>#REF!</v>
      </c>
      <c r="Y533" s="91" t="e">
        <f t="shared" si="5164"/>
        <v>#REF!</v>
      </c>
      <c r="Z533" s="91" t="e">
        <f t="shared" si="5095"/>
        <v>#REF!</v>
      </c>
      <c r="AA533" s="91" t="e">
        <f t="shared" si="5096"/>
        <v>#REF!</v>
      </c>
      <c r="AB533" s="91" t="e">
        <f t="shared" si="5097"/>
        <v>#REF!</v>
      </c>
      <c r="AC533" s="91" t="e">
        <f t="shared" ref="AC533:AF533" si="5165">IFERROR(REPLACE(AB533,FIND("  ",AB533,1),2," "),AB533)</f>
        <v>#REF!</v>
      </c>
      <c r="AD533" s="91" t="e">
        <f t="shared" si="5165"/>
        <v>#REF!</v>
      </c>
      <c r="AE533" s="91" t="e">
        <f t="shared" si="5165"/>
        <v>#REF!</v>
      </c>
      <c r="AF533" s="91" t="e">
        <f t="shared" si="5165"/>
        <v>#REF!</v>
      </c>
      <c r="AG533" s="23" t="str">
        <f>IFERROR(VLOOKUP(CI533*1,Обработ.выгрузка_реестра_РФ!$A:$G,4,),"")</f>
        <v/>
      </c>
      <c r="AH533" s="91" t="str">
        <f t="shared" ref="AH533:AI533" si="5166">IFERROR(REPLACE(AG533,FIND("-",AG533,1),1,"*"),AG533)</f>
        <v/>
      </c>
      <c r="AI533" s="91" t="str">
        <f t="shared" si="5166"/>
        <v/>
      </c>
      <c r="AJ533" s="27" t="str">
        <f t="shared" si="4559"/>
        <v/>
      </c>
      <c r="AK533" s="63" t="e">
        <f>IF(LEN('Описание предлагаемого товара'!#REF!)&gt;0,'Описание предлагаемого товара'!#REF!,"")</f>
        <v>#REF!</v>
      </c>
      <c r="AL533" s="91" t="e">
        <f t="shared" ref="AL533:AM533" si="5167">IFERROR(REPLACE(AK533,FIND(CHAR(10),AK533,1),1,""),AK533)</f>
        <v>#REF!</v>
      </c>
      <c r="AM533" s="91" t="e">
        <f t="shared" si="5167"/>
        <v>#REF!</v>
      </c>
      <c r="AN533" s="91" t="e">
        <f t="shared" ref="AN533:AR533" si="5168">IFERROR(REPLACE(AM533,FIND(" ",AM533,1),1,""),AM533)</f>
        <v>#REF!</v>
      </c>
      <c r="AO533" s="91" t="e">
        <f t="shared" si="5168"/>
        <v>#REF!</v>
      </c>
      <c r="AP533" s="91" t="e">
        <f t="shared" si="5168"/>
        <v>#REF!</v>
      </c>
      <c r="AQ533" s="91" t="e">
        <f t="shared" si="5168"/>
        <v>#REF!</v>
      </c>
      <c r="AR533" s="91" t="e">
        <f t="shared" si="5168"/>
        <v>#REF!</v>
      </c>
      <c r="AS533" s="91" t="e">
        <f t="shared" si="5102"/>
        <v>#REF!</v>
      </c>
      <c r="AT533" s="91" t="e">
        <f t="shared" si="5103"/>
        <v>#REF!</v>
      </c>
      <c r="AU533" s="32" t="e">
        <f t="shared" si="5086"/>
        <v>#REF!</v>
      </c>
      <c r="AV533" s="93" t="e">
        <f>'Описание предлагаемого товара'!#REF!</f>
        <v>#REF!</v>
      </c>
      <c r="AW533" s="91" t="e">
        <f>MIN(SEARCH({0,1,2,3,4,5,6,7,8,9},AV533&amp; "0123456789"))</f>
        <v>#REF!</v>
      </c>
      <c r="AX533" s="91" t="str">
        <f t="shared" si="5104"/>
        <v/>
      </c>
      <c r="AY533" s="91" t="str">
        <f t="shared" si="5105"/>
        <v/>
      </c>
      <c r="AZ533" s="91" t="str">
        <f t="shared" si="5106"/>
        <v/>
      </c>
      <c r="BA533" s="91" t="str">
        <f t="shared" si="5107"/>
        <v/>
      </c>
      <c r="BB533" s="91" t="str">
        <f t="shared" si="5108"/>
        <v/>
      </c>
      <c r="BC533" s="91" t="str">
        <f t="shared" si="5109"/>
        <v/>
      </c>
      <c r="BD533" s="91" t="str">
        <f t="shared" si="5110"/>
        <v/>
      </c>
      <c r="BE533" s="91" t="str">
        <f t="shared" si="5111"/>
        <v/>
      </c>
      <c r="BF533" s="91" t="str">
        <f t="shared" si="5112"/>
        <v/>
      </c>
      <c r="BG533" s="91" t="str">
        <f t="shared" si="5113"/>
        <v/>
      </c>
      <c r="BH533" s="91" t="str">
        <f t="shared" si="5114"/>
        <v/>
      </c>
      <c r="BI533" s="91" t="str">
        <f t="shared" si="5115"/>
        <v/>
      </c>
      <c r="BJ533" s="91" t="str">
        <f t="shared" si="5116"/>
        <v/>
      </c>
      <c r="BK533" s="91" t="str">
        <f t="shared" si="5117"/>
        <v/>
      </c>
      <c r="BL533" s="91" t="str">
        <f t="shared" si="5118"/>
        <v/>
      </c>
      <c r="BM533" s="91" t="str">
        <f t="shared" si="5119"/>
        <v/>
      </c>
      <c r="BN533" s="91" t="str">
        <f t="shared" si="5120"/>
        <v/>
      </c>
      <c r="BO533" s="91" t="str">
        <f t="shared" si="5121"/>
        <v/>
      </c>
      <c r="BP533" s="91" t="str">
        <f t="shared" si="5122"/>
        <v/>
      </c>
      <c r="BQ533" s="91" t="str">
        <f t="shared" si="5123"/>
        <v/>
      </c>
      <c r="BR533" s="91" t="str">
        <f t="shared" si="5124"/>
        <v/>
      </c>
      <c r="BS533" s="91" t="str">
        <f t="shared" si="5125"/>
        <v/>
      </c>
      <c r="BT533" s="91" t="str">
        <f t="shared" si="5126"/>
        <v/>
      </c>
      <c r="BU533" s="91" t="str">
        <f t="shared" si="5127"/>
        <v/>
      </c>
      <c r="BV533" s="91" t="str">
        <f t="shared" si="5128"/>
        <v/>
      </c>
      <c r="BW533" s="91" t="str">
        <f t="shared" si="5129"/>
        <v/>
      </c>
      <c r="BX533" s="91" t="str">
        <f t="shared" si="5130"/>
        <v/>
      </c>
      <c r="BY533" s="91" t="str">
        <f t="shared" si="5131"/>
        <v/>
      </c>
      <c r="BZ533" s="91" t="str">
        <f t="shared" si="5132"/>
        <v/>
      </c>
      <c r="CA533" s="91" t="str">
        <f t="shared" si="5133"/>
        <v/>
      </c>
      <c r="CB533" s="91" t="str">
        <f t="shared" si="5134"/>
        <v/>
      </c>
      <c r="CC533" s="91" t="str">
        <f t="shared" si="5135"/>
        <v/>
      </c>
      <c r="CD533" s="91" t="str">
        <f t="shared" si="5136"/>
        <v/>
      </c>
      <c r="CE533" s="91" t="str">
        <f t="shared" si="5137"/>
        <v/>
      </c>
      <c r="CF533" s="91" t="str">
        <f t="shared" si="5138"/>
        <v/>
      </c>
      <c r="CG533" s="91" t="str">
        <f t="shared" si="5139"/>
        <v/>
      </c>
      <c r="CH533" s="91" t="str">
        <f t="shared" si="5140"/>
        <v/>
      </c>
      <c r="CI533" s="91" t="str">
        <f t="shared" si="5141"/>
        <v>нет</v>
      </c>
      <c r="CJ533" s="63" t="e">
        <f>IF(LEN('Описание предлагаемого товара'!#REF!)&gt;0,'Описание предлагаемого товара'!#REF!,"")</f>
        <v>#REF!</v>
      </c>
      <c r="CK533" s="91" t="e">
        <f t="shared" ref="CK533:CL533" si="5169">IFERROR(REPLACE(CJ533,FIND(CHAR(10),CJ533,1),1,""),CJ533)</f>
        <v>#REF!</v>
      </c>
      <c r="CL533" s="91" t="e">
        <f t="shared" si="5169"/>
        <v>#REF!</v>
      </c>
      <c r="CM533" s="91" t="e">
        <f t="shared" si="5143"/>
        <v>#REF!</v>
      </c>
      <c r="CN533" s="91" t="e">
        <f t="shared" si="5144"/>
        <v>#REF!</v>
      </c>
      <c r="CO533" s="91" t="e">
        <f t="shared" si="5145"/>
        <v>#REF!</v>
      </c>
      <c r="CP533" s="90" t="e">
        <f>IF(AU533="Не указан реестровый номер (мера нац.режима Запрет)","",IF(CI533="нет","",IF(CU533="да","исключение(не смотрим баллы)",IFERROR(IF(CI533*1&gt;0,IFERROR(IF(VLOOKUP(CI533*1,Обработ.выгрузка_реестра_РФ!$A:$G,7,)=0,"Баллы не установлены",VLOOKUP(CI533*1,Обработ.выгрузка_реестра_РФ!$A:$G,7,)),IF(LEN(CI533)&gt;14,"","нет номера в реестре РФ")),""),IF(LEN(CI533)=0,"","Некорректный реестровый номер")))))</f>
        <v>#REF!</v>
      </c>
      <c r="CQ533" s="33" t="e">
        <f>IF(LEN(C533)&gt;0,IFERROR(IF(LEN(H533)&gt;0,IF(LEN(VLOOKUP(H533,'исключения(не_смотрим_баллы)'!$A:$C,1,))&gt;0,"да","нет"),"не введен ОКПД2"),"нет"),"")</f>
        <v>#REF!</v>
      </c>
      <c r="CR533" s="33" t="e">
        <f ca="1">IF(CQ533="да",IF(TODAY()&lt;VLOOKUP(H533,'исключения(не_смотрим_баллы)'!$A:$C,3,),"да","нет"),"")</f>
        <v>#REF!</v>
      </c>
      <c r="CS533" s="33" t="str">
        <f>IFERROR(IF(CQ533="да",IF(VLOOKUP(CI533*1,Обработ.выгрузка_реестра_РФ!$A:$G,2,)&lt;VLOOKUP(H533,'исключения(не_смотрим_баллы)'!$A:$C,2,),"да","нет"),""),"")</f>
        <v/>
      </c>
      <c r="CT533" s="24"/>
      <c r="CU533" s="33" t="e">
        <f t="shared" si="5157"/>
        <v>#REF!</v>
      </c>
      <c r="CV533" s="91" t="e">
        <f t="shared" si="5158"/>
        <v>#REF!</v>
      </c>
      <c r="CW533" s="27" t="e">
        <f t="shared" si="5159"/>
        <v>#REF!</v>
      </c>
      <c r="CX533" s="26" t="e">
        <f t="shared" si="5088"/>
        <v>#REF!</v>
      </c>
      <c r="CY533" s="64" t="e">
        <f>IF(LEN('Описание предлагаемого товара'!#REF!)&gt;0,'Описание предлагаемого товара'!#REF!,"")</f>
        <v>#REF!</v>
      </c>
      <c r="CZ533" s="95" t="e">
        <f t="shared" si="5146"/>
        <v>#REF!</v>
      </c>
      <c r="DA533" s="95" t="e">
        <f t="shared" ref="DA533" si="5170">IFERROR(REPLACE(CZ533,FIND(" ",CZ533,1),1,""),CZ533)</f>
        <v>#REF!</v>
      </c>
      <c r="DB533" s="95" t="e">
        <f t="shared" si="5090"/>
        <v>#REF!</v>
      </c>
      <c r="DC533" s="95" t="e">
        <f t="shared" ref="DC533:DD533" si="5171">IFERROR(REPLACE(DB533,FIND("г.",DB533,1),2,""),DB533)</f>
        <v>#REF!</v>
      </c>
      <c r="DD533" s="95" t="e">
        <f t="shared" si="5171"/>
        <v>#REF!</v>
      </c>
      <c r="DE533" s="95" t="e">
        <f t="shared" ref="DE533:DF533" si="5172">IFERROR(REPLACE(DD533,FIND("г",DD533,1),1,""),DD533)</f>
        <v>#REF!</v>
      </c>
      <c r="DF533" s="95" t="e">
        <f t="shared" si="5172"/>
        <v>#REF!</v>
      </c>
      <c r="DG533" s="95" t="e">
        <f t="shared" si="5163"/>
        <v>#REF!</v>
      </c>
      <c r="DH533" s="25" t="str">
        <f>IFERROR(VLOOKUP(CI533*1,Обработ.выгрузка_реестра_РФ!$A:$G,5,),"")</f>
        <v/>
      </c>
      <c r="DI533" s="27" t="str">
        <f t="shared" ref="DI533:DI596" si="5173">IF(LEN(DH533)&gt;0,IFERROR(IF(LEN(VLOOKUP("*"&amp;TEXT(DH533,"ДД.ММ.ГГГГ")&amp;"*",DG533,1,))&gt;0,"да",""),"нет"),"")</f>
        <v/>
      </c>
      <c r="DJ533" s="27" t="str">
        <f t="shared" ca="1" si="5150"/>
        <v/>
      </c>
      <c r="DK533" s="63" t="e">
        <f>IF(LEN('Описание предлагаемого товара'!#REF!)&gt;0,'Описание предлагаемого товара'!#REF!,"")</f>
        <v>#REF!</v>
      </c>
      <c r="DL533" s="63" t="e">
        <f>IF(LEN('Описание предлагаемого товара'!#REF!)&gt;0,'Описание предлагаемого товара'!#REF!,"")</f>
        <v>#REF!</v>
      </c>
      <c r="DM533" s="32"/>
    </row>
    <row r="534" spans="1:117" ht="48.75" customHeight="1" x14ac:dyDescent="0.25">
      <c r="A534" s="61" t="e">
        <f>IF(LEN('Описание предлагаемого товара'!#REF!)&gt;0,'Описание предлагаемого товара'!#REF!,"")</f>
        <v>#REF!</v>
      </c>
      <c r="B534" s="65" t="e">
        <f>IF(LEN('Описание предлагаемого товара'!#REF!)&gt;0,'Описание предлагаемого товара'!#REF!,"")</f>
        <v>#REF!</v>
      </c>
      <c r="C534" s="61" t="e">
        <f>IF(LEN('Описание предлагаемого товара'!#REF!)&gt;0,'Описание предлагаемого товара'!#REF!,"")</f>
        <v>#REF!</v>
      </c>
      <c r="D534" s="61" t="e">
        <f>IF(LEN('Описание предлагаемого товара'!#REF!)&gt;0,'Описание предлагаемого товара'!#REF!,"")</f>
        <v>#REF!</v>
      </c>
      <c r="E534" s="61" t="e">
        <f>IF(LEN('Описание предлагаемого товара'!#REF!)&gt;0,'Описание предлагаемого товара'!#REF!,"")</f>
        <v>#REF!</v>
      </c>
      <c r="F534" s="61" t="e">
        <f>IF(LEN('Описание предлагаемого товара'!#REF!)&gt;0,'Описание предлагаемого товара'!#REF!,"")</f>
        <v>#REF!</v>
      </c>
      <c r="G534" s="61" t="e">
        <f>IF(LEN('Описание предлагаемого товара'!#REF!)&gt;0,'Описание предлагаемого товара'!#REF!,"")</f>
        <v>#REF!</v>
      </c>
      <c r="H534" s="61" t="e">
        <f>IF(LEN('Описание предлагаемого товара'!#REF!)&gt;0,'Описание предлагаемого товара'!#REF!,"")</f>
        <v>#REF!</v>
      </c>
      <c r="I534" s="61" t="e">
        <f>IF(LEN('Описание предлагаемого товара'!#REF!)&gt;0,'Описание предлагаемого товара'!#REF!,"")</f>
        <v>#REF!</v>
      </c>
      <c r="J534" s="38" t="str">
        <f>IFERROR(VLOOKUP(B534,SAP!$A:$E,5,),"")</f>
        <v/>
      </c>
      <c r="K534" s="40" t="str">
        <f t="shared" si="5093"/>
        <v/>
      </c>
      <c r="L534" s="61" t="e">
        <f>IF(LEN('Описание предлагаемого товара'!#REF!)&gt;0,IFERROR('Описание предлагаемого товара'!#REF!*1,""),"")</f>
        <v>#REF!</v>
      </c>
      <c r="M534" s="39" t="str">
        <f>IFERROR(VLOOKUP(B534,SAP!$A:$E,2,),"")</f>
        <v/>
      </c>
      <c r="N534" s="41" t="str">
        <f t="shared" si="4593"/>
        <v/>
      </c>
      <c r="O534" s="39" t="str">
        <f t="shared" si="5080"/>
        <v/>
      </c>
      <c r="P534" s="36" t="e">
        <f>IF(LEN('Описание предлагаемого товара'!#REF!)&gt;0,'Описание предлагаемого товара'!#REF!,"")</f>
        <v>#REF!</v>
      </c>
      <c r="Q53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34" s="37" t="e">
        <f>IF(LEN('Описание предлагаемого товара'!#REF!)&gt;0,'Описание предлагаемого товара'!#REF!,"")</f>
        <v>#REF!</v>
      </c>
      <c r="S534" s="37" t="e">
        <f>IF(LEN('Описание предлагаемого товара'!#REF!)&gt;0,'Описание предлагаемого товара'!#REF!,"")</f>
        <v>#REF!</v>
      </c>
      <c r="T53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34" s="23" t="str">
        <f>IFERROR(VLOOKUP(CI534*1,Обработ.выгрузка_реестра_РФ!$A:$G,6,),"")</f>
        <v/>
      </c>
      <c r="V534" s="61" t="e">
        <f>IF(LEN('Описание предлагаемого товара'!#REF!)&gt;0,'Описание предлагаемого товара'!#REF!,"")</f>
        <v>#REF!</v>
      </c>
      <c r="W534" s="62" t="e">
        <f>IF(LEN('Описание предлагаемого товара'!#REF!)&gt;0,'Описание предлагаемого товара'!#REF!,"")</f>
        <v>#REF!</v>
      </c>
      <c r="X534" s="91" t="e">
        <f t="shared" ref="X534:Y534" si="5174">IFERROR(REPLACE(W534,FIND(CHAR(10),W534,1),1," "),W534)</f>
        <v>#REF!</v>
      </c>
      <c r="Y534" s="91" t="e">
        <f t="shared" si="5174"/>
        <v>#REF!</v>
      </c>
      <c r="Z534" s="91" t="e">
        <f t="shared" si="5095"/>
        <v>#REF!</v>
      </c>
      <c r="AA534" s="91" t="e">
        <f t="shared" si="5096"/>
        <v>#REF!</v>
      </c>
      <c r="AB534" s="91" t="e">
        <f t="shared" si="5097"/>
        <v>#REF!</v>
      </c>
      <c r="AC534" s="91" t="e">
        <f t="shared" ref="AC534:AF534" si="5175">IFERROR(REPLACE(AB534,FIND("  ",AB534,1),2," "),AB534)</f>
        <v>#REF!</v>
      </c>
      <c r="AD534" s="91" t="e">
        <f t="shared" si="5175"/>
        <v>#REF!</v>
      </c>
      <c r="AE534" s="91" t="e">
        <f t="shared" si="5175"/>
        <v>#REF!</v>
      </c>
      <c r="AF534" s="91" t="e">
        <f t="shared" si="5175"/>
        <v>#REF!</v>
      </c>
      <c r="AG534" s="23" t="str">
        <f>IFERROR(VLOOKUP(CI534*1,Обработ.выгрузка_реестра_РФ!$A:$G,4,),"")</f>
        <v/>
      </c>
      <c r="AH534" s="91" t="str">
        <f t="shared" ref="AH534:AI534" si="5176">IFERROR(REPLACE(AG534,FIND("-",AG534,1),1,"*"),AG534)</f>
        <v/>
      </c>
      <c r="AI534" s="91" t="str">
        <f t="shared" si="5176"/>
        <v/>
      </c>
      <c r="AJ534" s="27" t="str">
        <f t="shared" si="4559"/>
        <v/>
      </c>
      <c r="AK534" s="63" t="e">
        <f>IF(LEN('Описание предлагаемого товара'!#REF!)&gt;0,'Описание предлагаемого товара'!#REF!,"")</f>
        <v>#REF!</v>
      </c>
      <c r="AL534" s="91" t="e">
        <f t="shared" ref="AL534:AM534" si="5177">IFERROR(REPLACE(AK534,FIND(CHAR(10),AK534,1),1,""),AK534)</f>
        <v>#REF!</v>
      </c>
      <c r="AM534" s="91" t="e">
        <f t="shared" si="5177"/>
        <v>#REF!</v>
      </c>
      <c r="AN534" s="91" t="e">
        <f t="shared" ref="AN534:AR534" si="5178">IFERROR(REPLACE(AM534,FIND(" ",AM534,1),1,""),AM534)</f>
        <v>#REF!</v>
      </c>
      <c r="AO534" s="91" t="e">
        <f t="shared" si="5178"/>
        <v>#REF!</v>
      </c>
      <c r="AP534" s="91" t="e">
        <f t="shared" si="5178"/>
        <v>#REF!</v>
      </c>
      <c r="AQ534" s="91" t="e">
        <f t="shared" si="5178"/>
        <v>#REF!</v>
      </c>
      <c r="AR534" s="91" t="e">
        <f t="shared" si="5178"/>
        <v>#REF!</v>
      </c>
      <c r="AS534" s="91" t="e">
        <f t="shared" si="5102"/>
        <v>#REF!</v>
      </c>
      <c r="AT534" s="91" t="e">
        <f t="shared" si="5103"/>
        <v>#REF!</v>
      </c>
      <c r="AU534" s="32" t="e">
        <f t="shared" si="5086"/>
        <v>#REF!</v>
      </c>
      <c r="AV534" s="93" t="e">
        <f>'Описание предлагаемого товара'!#REF!</f>
        <v>#REF!</v>
      </c>
      <c r="AW534" s="91" t="e">
        <f>MIN(SEARCH({0,1,2,3,4,5,6,7,8,9},AV534&amp; "0123456789"))</f>
        <v>#REF!</v>
      </c>
      <c r="AX534" s="91" t="str">
        <f t="shared" si="5104"/>
        <v/>
      </c>
      <c r="AY534" s="91" t="str">
        <f t="shared" si="5105"/>
        <v/>
      </c>
      <c r="AZ534" s="91" t="str">
        <f t="shared" si="5106"/>
        <v/>
      </c>
      <c r="BA534" s="91" t="str">
        <f t="shared" si="5107"/>
        <v/>
      </c>
      <c r="BB534" s="91" t="str">
        <f t="shared" si="5108"/>
        <v/>
      </c>
      <c r="BC534" s="91" t="str">
        <f t="shared" si="5109"/>
        <v/>
      </c>
      <c r="BD534" s="91" t="str">
        <f t="shared" si="5110"/>
        <v/>
      </c>
      <c r="BE534" s="91" t="str">
        <f t="shared" si="5111"/>
        <v/>
      </c>
      <c r="BF534" s="91" t="str">
        <f t="shared" si="5112"/>
        <v/>
      </c>
      <c r="BG534" s="91" t="str">
        <f t="shared" si="5113"/>
        <v/>
      </c>
      <c r="BH534" s="91" t="str">
        <f t="shared" si="5114"/>
        <v/>
      </c>
      <c r="BI534" s="91" t="str">
        <f t="shared" si="5115"/>
        <v/>
      </c>
      <c r="BJ534" s="91" t="str">
        <f t="shared" si="5116"/>
        <v/>
      </c>
      <c r="BK534" s="91" t="str">
        <f t="shared" si="5117"/>
        <v/>
      </c>
      <c r="BL534" s="91" t="str">
        <f t="shared" si="5118"/>
        <v/>
      </c>
      <c r="BM534" s="91" t="str">
        <f t="shared" si="5119"/>
        <v/>
      </c>
      <c r="BN534" s="91" t="str">
        <f t="shared" si="5120"/>
        <v/>
      </c>
      <c r="BO534" s="91" t="str">
        <f t="shared" si="5121"/>
        <v/>
      </c>
      <c r="BP534" s="91" t="str">
        <f t="shared" si="5122"/>
        <v/>
      </c>
      <c r="BQ534" s="91" t="str">
        <f t="shared" si="5123"/>
        <v/>
      </c>
      <c r="BR534" s="91" t="str">
        <f t="shared" si="5124"/>
        <v/>
      </c>
      <c r="BS534" s="91" t="str">
        <f t="shared" si="5125"/>
        <v/>
      </c>
      <c r="BT534" s="91" t="str">
        <f t="shared" si="5126"/>
        <v/>
      </c>
      <c r="BU534" s="91" t="str">
        <f t="shared" si="5127"/>
        <v/>
      </c>
      <c r="BV534" s="91" t="str">
        <f t="shared" si="5128"/>
        <v/>
      </c>
      <c r="BW534" s="91" t="str">
        <f t="shared" si="5129"/>
        <v/>
      </c>
      <c r="BX534" s="91" t="str">
        <f t="shared" si="5130"/>
        <v/>
      </c>
      <c r="BY534" s="91" t="str">
        <f t="shared" si="5131"/>
        <v/>
      </c>
      <c r="BZ534" s="91" t="str">
        <f t="shared" si="5132"/>
        <v/>
      </c>
      <c r="CA534" s="91" t="str">
        <f t="shared" si="5133"/>
        <v/>
      </c>
      <c r="CB534" s="91" t="str">
        <f t="shared" si="5134"/>
        <v/>
      </c>
      <c r="CC534" s="91" t="str">
        <f t="shared" si="5135"/>
        <v/>
      </c>
      <c r="CD534" s="91" t="str">
        <f t="shared" si="5136"/>
        <v/>
      </c>
      <c r="CE534" s="91" t="str">
        <f t="shared" si="5137"/>
        <v/>
      </c>
      <c r="CF534" s="91" t="str">
        <f t="shared" si="5138"/>
        <v/>
      </c>
      <c r="CG534" s="91" t="str">
        <f t="shared" si="5139"/>
        <v/>
      </c>
      <c r="CH534" s="91" t="str">
        <f t="shared" si="5140"/>
        <v/>
      </c>
      <c r="CI534" s="91" t="str">
        <f t="shared" si="5141"/>
        <v>нет</v>
      </c>
      <c r="CJ534" s="63" t="e">
        <f>IF(LEN('Описание предлагаемого товара'!#REF!)&gt;0,'Описание предлагаемого товара'!#REF!,"")</f>
        <v>#REF!</v>
      </c>
      <c r="CK534" s="91" t="e">
        <f t="shared" ref="CK534:CL534" si="5179">IFERROR(REPLACE(CJ534,FIND(CHAR(10),CJ534,1),1,""),CJ534)</f>
        <v>#REF!</v>
      </c>
      <c r="CL534" s="91" t="e">
        <f t="shared" si="5179"/>
        <v>#REF!</v>
      </c>
      <c r="CM534" s="91" t="e">
        <f t="shared" si="5143"/>
        <v>#REF!</v>
      </c>
      <c r="CN534" s="91" t="e">
        <f t="shared" si="5144"/>
        <v>#REF!</v>
      </c>
      <c r="CO534" s="91" t="e">
        <f t="shared" si="5145"/>
        <v>#REF!</v>
      </c>
      <c r="CP534" s="90" t="e">
        <f>IF(AU534="Не указан реестровый номер (мера нац.режима Запрет)","",IF(CI534="нет","",IF(CU534="да","исключение(не смотрим баллы)",IFERROR(IF(CI534*1&gt;0,IFERROR(IF(VLOOKUP(CI534*1,Обработ.выгрузка_реестра_РФ!$A:$G,7,)=0,"Баллы не установлены",VLOOKUP(CI534*1,Обработ.выгрузка_реестра_РФ!$A:$G,7,)),IF(LEN(CI534)&gt;14,"","нет номера в реестре РФ")),""),IF(LEN(CI534)=0,"","Некорректный реестровый номер")))))</f>
        <v>#REF!</v>
      </c>
      <c r="CQ534" s="33" t="e">
        <f>IF(LEN(C534)&gt;0,IFERROR(IF(LEN(H534)&gt;0,IF(LEN(VLOOKUP(H534,'исключения(не_смотрим_баллы)'!$A:$C,1,))&gt;0,"да","нет"),"не введен ОКПД2"),"нет"),"")</f>
        <v>#REF!</v>
      </c>
      <c r="CR534" s="33" t="e">
        <f ca="1">IF(CQ534="да",IF(TODAY()&lt;VLOOKUP(H534,'исключения(не_смотрим_баллы)'!$A:$C,3,),"да","нет"),"")</f>
        <v>#REF!</v>
      </c>
      <c r="CS534" s="33" t="str">
        <f>IFERROR(IF(CQ534="да",IF(VLOOKUP(CI534*1,Обработ.выгрузка_реестра_РФ!$A:$G,2,)&lt;VLOOKUP(H534,'исключения(не_смотрим_баллы)'!$A:$C,2,),"да","нет"),""),"")</f>
        <v/>
      </c>
      <c r="CT534" s="24"/>
      <c r="CU534" s="33" t="e">
        <f t="shared" si="5157"/>
        <v>#REF!</v>
      </c>
      <c r="CV534" s="91" t="e">
        <f t="shared" si="5158"/>
        <v>#REF!</v>
      </c>
      <c r="CW534" s="27" t="e">
        <f t="shared" si="5159"/>
        <v>#REF!</v>
      </c>
      <c r="CX534" s="26" t="e">
        <f t="shared" si="5088"/>
        <v>#REF!</v>
      </c>
      <c r="CY534" s="64" t="e">
        <f>IF(LEN('Описание предлагаемого товара'!#REF!)&gt;0,'Описание предлагаемого товара'!#REF!,"")</f>
        <v>#REF!</v>
      </c>
      <c r="CZ534" s="95" t="e">
        <f t="shared" si="5146"/>
        <v>#REF!</v>
      </c>
      <c r="DA534" s="95" t="e">
        <f t="shared" ref="DA534" si="5180">IFERROR(REPLACE(CZ534,FIND(" ",CZ534,1),1,""),CZ534)</f>
        <v>#REF!</v>
      </c>
      <c r="DB534" s="95" t="e">
        <f t="shared" si="5090"/>
        <v>#REF!</v>
      </c>
      <c r="DC534" s="95" t="e">
        <f t="shared" ref="DC534:DD534" si="5181">IFERROR(REPLACE(DB534,FIND("г.",DB534,1),2,""),DB534)</f>
        <v>#REF!</v>
      </c>
      <c r="DD534" s="95" t="e">
        <f t="shared" si="5181"/>
        <v>#REF!</v>
      </c>
      <c r="DE534" s="95" t="e">
        <f t="shared" ref="DE534:DF534" si="5182">IFERROR(REPLACE(DD534,FIND("г",DD534,1),1,""),DD534)</f>
        <v>#REF!</v>
      </c>
      <c r="DF534" s="95" t="e">
        <f t="shared" si="5182"/>
        <v>#REF!</v>
      </c>
      <c r="DG534" s="95" t="e">
        <f t="shared" si="5163"/>
        <v>#REF!</v>
      </c>
      <c r="DH534" s="25" t="str">
        <f>IFERROR(VLOOKUP(CI534*1,Обработ.выгрузка_реестра_РФ!$A:$G,5,),"")</f>
        <v/>
      </c>
      <c r="DI534" s="27" t="str">
        <f t="shared" si="5173"/>
        <v/>
      </c>
      <c r="DJ534" s="27" t="str">
        <f t="shared" ca="1" si="5150"/>
        <v/>
      </c>
      <c r="DK534" s="63" t="e">
        <f>IF(LEN('Описание предлагаемого товара'!#REF!)&gt;0,'Описание предлагаемого товара'!#REF!,"")</f>
        <v>#REF!</v>
      </c>
      <c r="DL534" s="63" t="e">
        <f>IF(LEN('Описание предлагаемого товара'!#REF!)&gt;0,'Описание предлагаемого товара'!#REF!,"")</f>
        <v>#REF!</v>
      </c>
      <c r="DM534" s="32"/>
    </row>
    <row r="535" spans="1:117" ht="48.75" customHeight="1" x14ac:dyDescent="0.25">
      <c r="A535" s="61" t="e">
        <f>IF(LEN('Описание предлагаемого товара'!#REF!)&gt;0,'Описание предлагаемого товара'!#REF!,"")</f>
        <v>#REF!</v>
      </c>
      <c r="B535" s="65" t="e">
        <f>IF(LEN('Описание предлагаемого товара'!#REF!)&gt;0,'Описание предлагаемого товара'!#REF!,"")</f>
        <v>#REF!</v>
      </c>
      <c r="C535" s="61" t="e">
        <f>IF(LEN('Описание предлагаемого товара'!#REF!)&gt;0,'Описание предлагаемого товара'!#REF!,"")</f>
        <v>#REF!</v>
      </c>
      <c r="D535" s="61" t="e">
        <f>IF(LEN('Описание предлагаемого товара'!#REF!)&gt;0,'Описание предлагаемого товара'!#REF!,"")</f>
        <v>#REF!</v>
      </c>
      <c r="E535" s="61" t="e">
        <f>IF(LEN('Описание предлагаемого товара'!#REF!)&gt;0,'Описание предлагаемого товара'!#REF!,"")</f>
        <v>#REF!</v>
      </c>
      <c r="F535" s="61" t="e">
        <f>IF(LEN('Описание предлагаемого товара'!#REF!)&gt;0,'Описание предлагаемого товара'!#REF!,"")</f>
        <v>#REF!</v>
      </c>
      <c r="G535" s="61" t="e">
        <f>IF(LEN('Описание предлагаемого товара'!#REF!)&gt;0,'Описание предлагаемого товара'!#REF!,"")</f>
        <v>#REF!</v>
      </c>
      <c r="H535" s="61" t="e">
        <f>IF(LEN('Описание предлагаемого товара'!#REF!)&gt;0,'Описание предлагаемого товара'!#REF!,"")</f>
        <v>#REF!</v>
      </c>
      <c r="I535" s="61" t="e">
        <f>IF(LEN('Описание предлагаемого товара'!#REF!)&gt;0,'Описание предлагаемого товара'!#REF!,"")</f>
        <v>#REF!</v>
      </c>
      <c r="J535" s="38" t="str">
        <f>IFERROR(VLOOKUP(B535,SAP!$A:$E,5,),"")</f>
        <v/>
      </c>
      <c r="K535" s="40" t="str">
        <f t="shared" si="5093"/>
        <v/>
      </c>
      <c r="L535" s="61" t="e">
        <f>IF(LEN('Описание предлагаемого товара'!#REF!)&gt;0,IFERROR('Описание предлагаемого товара'!#REF!*1,""),"")</f>
        <v>#REF!</v>
      </c>
      <c r="M535" s="39" t="str">
        <f>IFERROR(VLOOKUP(B535,SAP!$A:$E,2,),"")</f>
        <v/>
      </c>
      <c r="N535" s="41" t="str">
        <f t="shared" si="4593"/>
        <v/>
      </c>
      <c r="O535" s="39" t="str">
        <f t="shared" si="5080"/>
        <v/>
      </c>
      <c r="P535" s="36" t="e">
        <f>IF(LEN('Описание предлагаемого товара'!#REF!)&gt;0,'Описание предлагаемого товара'!#REF!,"")</f>
        <v>#REF!</v>
      </c>
      <c r="Q53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35" s="37" t="e">
        <f>IF(LEN('Описание предлагаемого товара'!#REF!)&gt;0,'Описание предлагаемого товара'!#REF!,"")</f>
        <v>#REF!</v>
      </c>
      <c r="S535" s="37" t="e">
        <f>IF(LEN('Описание предлагаемого товара'!#REF!)&gt;0,'Описание предлагаемого товара'!#REF!,"")</f>
        <v>#REF!</v>
      </c>
      <c r="T53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35" s="23" t="str">
        <f>IFERROR(VLOOKUP(CI535*1,Обработ.выгрузка_реестра_РФ!$A:$G,6,),"")</f>
        <v/>
      </c>
      <c r="V535" s="61" t="e">
        <f>IF(LEN('Описание предлагаемого товара'!#REF!)&gt;0,'Описание предлагаемого товара'!#REF!,"")</f>
        <v>#REF!</v>
      </c>
      <c r="W535" s="62" t="e">
        <f>IF(LEN('Описание предлагаемого товара'!#REF!)&gt;0,'Описание предлагаемого товара'!#REF!,"")</f>
        <v>#REF!</v>
      </c>
      <c r="X535" s="91" t="e">
        <f t="shared" ref="X535:Y535" si="5183">IFERROR(REPLACE(W535,FIND(CHAR(10),W535,1),1," "),W535)</f>
        <v>#REF!</v>
      </c>
      <c r="Y535" s="91" t="e">
        <f t="shared" si="5183"/>
        <v>#REF!</v>
      </c>
      <c r="Z535" s="91" t="e">
        <f t="shared" si="5095"/>
        <v>#REF!</v>
      </c>
      <c r="AA535" s="91" t="e">
        <f t="shared" si="5096"/>
        <v>#REF!</v>
      </c>
      <c r="AB535" s="91" t="e">
        <f t="shared" si="5097"/>
        <v>#REF!</v>
      </c>
      <c r="AC535" s="91" t="e">
        <f t="shared" ref="AC535:AF535" si="5184">IFERROR(REPLACE(AB535,FIND("  ",AB535,1),2," "),AB535)</f>
        <v>#REF!</v>
      </c>
      <c r="AD535" s="91" t="e">
        <f t="shared" si="5184"/>
        <v>#REF!</v>
      </c>
      <c r="AE535" s="91" t="e">
        <f t="shared" si="5184"/>
        <v>#REF!</v>
      </c>
      <c r="AF535" s="91" t="e">
        <f t="shared" si="5184"/>
        <v>#REF!</v>
      </c>
      <c r="AG535" s="23" t="str">
        <f>IFERROR(VLOOKUP(CI535*1,Обработ.выгрузка_реестра_РФ!$A:$G,4,),"")</f>
        <v/>
      </c>
      <c r="AH535" s="91" t="str">
        <f t="shared" ref="AH535:AI535" si="5185">IFERROR(REPLACE(AG535,FIND("-",AG535,1),1,"*"),AG535)</f>
        <v/>
      </c>
      <c r="AI535" s="91" t="str">
        <f t="shared" si="5185"/>
        <v/>
      </c>
      <c r="AJ535" s="27" t="str">
        <f t="shared" si="4559"/>
        <v/>
      </c>
      <c r="AK535" s="63" t="e">
        <f>IF(LEN('Описание предлагаемого товара'!#REF!)&gt;0,'Описание предлагаемого товара'!#REF!,"")</f>
        <v>#REF!</v>
      </c>
      <c r="AL535" s="91" t="e">
        <f t="shared" ref="AL535:AM535" si="5186">IFERROR(REPLACE(AK535,FIND(CHAR(10),AK535,1),1,""),AK535)</f>
        <v>#REF!</v>
      </c>
      <c r="AM535" s="91" t="e">
        <f t="shared" si="5186"/>
        <v>#REF!</v>
      </c>
      <c r="AN535" s="91" t="e">
        <f t="shared" ref="AN535:AR535" si="5187">IFERROR(REPLACE(AM535,FIND(" ",AM535,1),1,""),AM535)</f>
        <v>#REF!</v>
      </c>
      <c r="AO535" s="91" t="e">
        <f t="shared" si="5187"/>
        <v>#REF!</v>
      </c>
      <c r="AP535" s="91" t="e">
        <f t="shared" si="5187"/>
        <v>#REF!</v>
      </c>
      <c r="AQ535" s="91" t="e">
        <f t="shared" si="5187"/>
        <v>#REF!</v>
      </c>
      <c r="AR535" s="91" t="e">
        <f t="shared" si="5187"/>
        <v>#REF!</v>
      </c>
      <c r="AS535" s="91" t="e">
        <f t="shared" si="5102"/>
        <v>#REF!</v>
      </c>
      <c r="AT535" s="91" t="e">
        <f t="shared" si="5103"/>
        <v>#REF!</v>
      </c>
      <c r="AU535" s="32" t="e">
        <f t="shared" si="5086"/>
        <v>#REF!</v>
      </c>
      <c r="AV535" s="93" t="e">
        <f>'Описание предлагаемого товара'!#REF!</f>
        <v>#REF!</v>
      </c>
      <c r="AW535" s="91" t="e">
        <f>MIN(SEARCH({0,1,2,3,4,5,6,7,8,9},AV535&amp; "0123456789"))</f>
        <v>#REF!</v>
      </c>
      <c r="AX535" s="91" t="str">
        <f t="shared" si="5104"/>
        <v/>
      </c>
      <c r="AY535" s="91" t="str">
        <f t="shared" si="5105"/>
        <v/>
      </c>
      <c r="AZ535" s="91" t="str">
        <f t="shared" si="5106"/>
        <v/>
      </c>
      <c r="BA535" s="91" t="str">
        <f t="shared" si="5107"/>
        <v/>
      </c>
      <c r="BB535" s="91" t="str">
        <f t="shared" si="5108"/>
        <v/>
      </c>
      <c r="BC535" s="91" t="str">
        <f t="shared" si="5109"/>
        <v/>
      </c>
      <c r="BD535" s="91" t="str">
        <f t="shared" si="5110"/>
        <v/>
      </c>
      <c r="BE535" s="91" t="str">
        <f t="shared" si="5111"/>
        <v/>
      </c>
      <c r="BF535" s="91" t="str">
        <f t="shared" si="5112"/>
        <v/>
      </c>
      <c r="BG535" s="91" t="str">
        <f t="shared" si="5113"/>
        <v/>
      </c>
      <c r="BH535" s="91" t="str">
        <f t="shared" si="5114"/>
        <v/>
      </c>
      <c r="BI535" s="91" t="str">
        <f t="shared" si="5115"/>
        <v/>
      </c>
      <c r="BJ535" s="91" t="str">
        <f t="shared" si="5116"/>
        <v/>
      </c>
      <c r="BK535" s="91" t="str">
        <f t="shared" si="5117"/>
        <v/>
      </c>
      <c r="BL535" s="91" t="str">
        <f t="shared" si="5118"/>
        <v/>
      </c>
      <c r="BM535" s="91" t="str">
        <f t="shared" si="5119"/>
        <v/>
      </c>
      <c r="BN535" s="91" t="str">
        <f t="shared" si="5120"/>
        <v/>
      </c>
      <c r="BO535" s="91" t="str">
        <f t="shared" si="5121"/>
        <v/>
      </c>
      <c r="BP535" s="91" t="str">
        <f t="shared" si="5122"/>
        <v/>
      </c>
      <c r="BQ535" s="91" t="str">
        <f t="shared" si="5123"/>
        <v/>
      </c>
      <c r="BR535" s="91" t="str">
        <f t="shared" si="5124"/>
        <v/>
      </c>
      <c r="BS535" s="91" t="str">
        <f t="shared" si="5125"/>
        <v/>
      </c>
      <c r="BT535" s="91" t="str">
        <f t="shared" si="5126"/>
        <v/>
      </c>
      <c r="BU535" s="91" t="str">
        <f t="shared" si="5127"/>
        <v/>
      </c>
      <c r="BV535" s="91" t="str">
        <f t="shared" si="5128"/>
        <v/>
      </c>
      <c r="BW535" s="91" t="str">
        <f t="shared" si="5129"/>
        <v/>
      </c>
      <c r="BX535" s="91" t="str">
        <f t="shared" si="5130"/>
        <v/>
      </c>
      <c r="BY535" s="91" t="str">
        <f t="shared" si="5131"/>
        <v/>
      </c>
      <c r="BZ535" s="91" t="str">
        <f t="shared" si="5132"/>
        <v/>
      </c>
      <c r="CA535" s="91" t="str">
        <f t="shared" si="5133"/>
        <v/>
      </c>
      <c r="CB535" s="91" t="str">
        <f t="shared" si="5134"/>
        <v/>
      </c>
      <c r="CC535" s="91" t="str">
        <f t="shared" si="5135"/>
        <v/>
      </c>
      <c r="CD535" s="91" t="str">
        <f t="shared" si="5136"/>
        <v/>
      </c>
      <c r="CE535" s="91" t="str">
        <f t="shared" si="5137"/>
        <v/>
      </c>
      <c r="CF535" s="91" t="str">
        <f t="shared" si="5138"/>
        <v/>
      </c>
      <c r="CG535" s="91" t="str">
        <f t="shared" si="5139"/>
        <v/>
      </c>
      <c r="CH535" s="91" t="str">
        <f t="shared" si="5140"/>
        <v/>
      </c>
      <c r="CI535" s="91" t="str">
        <f t="shared" si="5141"/>
        <v>нет</v>
      </c>
      <c r="CJ535" s="63" t="e">
        <f>IF(LEN('Описание предлагаемого товара'!#REF!)&gt;0,'Описание предлагаемого товара'!#REF!,"")</f>
        <v>#REF!</v>
      </c>
      <c r="CK535" s="91" t="e">
        <f t="shared" ref="CK535:CL535" si="5188">IFERROR(REPLACE(CJ535,FIND(CHAR(10),CJ535,1),1,""),CJ535)</f>
        <v>#REF!</v>
      </c>
      <c r="CL535" s="91" t="e">
        <f t="shared" si="5188"/>
        <v>#REF!</v>
      </c>
      <c r="CM535" s="91" t="e">
        <f t="shared" si="5143"/>
        <v>#REF!</v>
      </c>
      <c r="CN535" s="91" t="e">
        <f t="shared" si="5144"/>
        <v>#REF!</v>
      </c>
      <c r="CO535" s="91" t="e">
        <f t="shared" si="5145"/>
        <v>#REF!</v>
      </c>
      <c r="CP535" s="90" t="e">
        <f>IF(AU535="Не указан реестровый номер (мера нац.режима Запрет)","",IF(CI535="нет","",IF(CU535="да","исключение(не смотрим баллы)",IFERROR(IF(CI535*1&gt;0,IFERROR(IF(VLOOKUP(CI535*1,Обработ.выгрузка_реестра_РФ!$A:$G,7,)=0,"Баллы не установлены",VLOOKUP(CI535*1,Обработ.выгрузка_реестра_РФ!$A:$G,7,)),IF(LEN(CI535)&gt;14,"","нет номера в реестре РФ")),""),IF(LEN(CI535)=0,"","Некорректный реестровый номер")))))</f>
        <v>#REF!</v>
      </c>
      <c r="CQ535" s="33" t="e">
        <f>IF(LEN(C535)&gt;0,IFERROR(IF(LEN(H535)&gt;0,IF(LEN(VLOOKUP(H535,'исключения(не_смотрим_баллы)'!$A:$C,1,))&gt;0,"да","нет"),"не введен ОКПД2"),"нет"),"")</f>
        <v>#REF!</v>
      </c>
      <c r="CR535" s="33" t="e">
        <f ca="1">IF(CQ535="да",IF(TODAY()&lt;VLOOKUP(H535,'исключения(не_смотрим_баллы)'!$A:$C,3,),"да","нет"),"")</f>
        <v>#REF!</v>
      </c>
      <c r="CS535" s="33" t="str">
        <f>IFERROR(IF(CQ535="да",IF(VLOOKUP(CI535*1,Обработ.выгрузка_реестра_РФ!$A:$G,2,)&lt;VLOOKUP(H535,'исключения(не_смотрим_баллы)'!$A:$C,2,),"да","нет"),""),"")</f>
        <v/>
      </c>
      <c r="CT535" s="24"/>
      <c r="CU535" s="33" t="e">
        <f t="shared" si="5157"/>
        <v>#REF!</v>
      </c>
      <c r="CV535" s="91" t="e">
        <f t="shared" si="5158"/>
        <v>#REF!</v>
      </c>
      <c r="CW535" s="27" t="e">
        <f t="shared" si="5159"/>
        <v>#REF!</v>
      </c>
      <c r="CX535" s="26" t="e">
        <f t="shared" si="5088"/>
        <v>#REF!</v>
      </c>
      <c r="CY535" s="64" t="e">
        <f>IF(LEN('Описание предлагаемого товара'!#REF!)&gt;0,'Описание предлагаемого товара'!#REF!,"")</f>
        <v>#REF!</v>
      </c>
      <c r="CZ535" s="95" t="e">
        <f t="shared" si="5146"/>
        <v>#REF!</v>
      </c>
      <c r="DA535" s="95" t="e">
        <f t="shared" ref="DA535" si="5189">IFERROR(REPLACE(CZ535,FIND(" ",CZ535,1),1,""),CZ535)</f>
        <v>#REF!</v>
      </c>
      <c r="DB535" s="95" t="e">
        <f t="shared" si="5090"/>
        <v>#REF!</v>
      </c>
      <c r="DC535" s="95" t="e">
        <f t="shared" ref="DC535:DD535" si="5190">IFERROR(REPLACE(DB535,FIND("г.",DB535,1),2,""),DB535)</f>
        <v>#REF!</v>
      </c>
      <c r="DD535" s="95" t="e">
        <f t="shared" si="5190"/>
        <v>#REF!</v>
      </c>
      <c r="DE535" s="95" t="e">
        <f t="shared" ref="DE535:DF535" si="5191">IFERROR(REPLACE(DD535,FIND("г",DD535,1),1,""),DD535)</f>
        <v>#REF!</v>
      </c>
      <c r="DF535" s="95" t="e">
        <f t="shared" si="5191"/>
        <v>#REF!</v>
      </c>
      <c r="DG535" s="95" t="e">
        <f t="shared" si="5163"/>
        <v>#REF!</v>
      </c>
      <c r="DH535" s="25" t="str">
        <f>IFERROR(VLOOKUP(CI535*1,Обработ.выгрузка_реестра_РФ!$A:$G,5,),"")</f>
        <v/>
      </c>
      <c r="DI535" s="27" t="str">
        <f t="shared" si="5173"/>
        <v/>
      </c>
      <c r="DJ535" s="27" t="str">
        <f t="shared" ca="1" si="5150"/>
        <v/>
      </c>
      <c r="DK535" s="63" t="e">
        <f>IF(LEN('Описание предлагаемого товара'!#REF!)&gt;0,'Описание предлагаемого товара'!#REF!,"")</f>
        <v>#REF!</v>
      </c>
      <c r="DL535" s="63" t="e">
        <f>IF(LEN('Описание предлагаемого товара'!#REF!)&gt;0,'Описание предлагаемого товара'!#REF!,"")</f>
        <v>#REF!</v>
      </c>
      <c r="DM535" s="32"/>
    </row>
    <row r="536" spans="1:117" ht="48.75" customHeight="1" x14ac:dyDescent="0.25">
      <c r="A536" s="61" t="e">
        <f>IF(LEN('Описание предлагаемого товара'!#REF!)&gt;0,'Описание предлагаемого товара'!#REF!,"")</f>
        <v>#REF!</v>
      </c>
      <c r="B536" s="65" t="e">
        <f>IF(LEN('Описание предлагаемого товара'!#REF!)&gt;0,'Описание предлагаемого товара'!#REF!,"")</f>
        <v>#REF!</v>
      </c>
      <c r="C536" s="61" t="e">
        <f>IF(LEN('Описание предлагаемого товара'!#REF!)&gt;0,'Описание предлагаемого товара'!#REF!,"")</f>
        <v>#REF!</v>
      </c>
      <c r="D536" s="61" t="e">
        <f>IF(LEN('Описание предлагаемого товара'!#REF!)&gt;0,'Описание предлагаемого товара'!#REF!,"")</f>
        <v>#REF!</v>
      </c>
      <c r="E536" s="61" t="e">
        <f>IF(LEN('Описание предлагаемого товара'!#REF!)&gt;0,'Описание предлагаемого товара'!#REF!,"")</f>
        <v>#REF!</v>
      </c>
      <c r="F536" s="61" t="e">
        <f>IF(LEN('Описание предлагаемого товара'!#REF!)&gt;0,'Описание предлагаемого товара'!#REF!,"")</f>
        <v>#REF!</v>
      </c>
      <c r="G536" s="61" t="e">
        <f>IF(LEN('Описание предлагаемого товара'!#REF!)&gt;0,'Описание предлагаемого товара'!#REF!,"")</f>
        <v>#REF!</v>
      </c>
      <c r="H536" s="61" t="e">
        <f>IF(LEN('Описание предлагаемого товара'!#REF!)&gt;0,'Описание предлагаемого товара'!#REF!,"")</f>
        <v>#REF!</v>
      </c>
      <c r="I536" s="61" t="e">
        <f>IF(LEN('Описание предлагаемого товара'!#REF!)&gt;0,'Описание предлагаемого товара'!#REF!,"")</f>
        <v>#REF!</v>
      </c>
      <c r="J536" s="38" t="str">
        <f>IFERROR(VLOOKUP(B536,SAP!$A:$E,5,),"")</f>
        <v/>
      </c>
      <c r="K536" s="40" t="str">
        <f t="shared" si="5093"/>
        <v/>
      </c>
      <c r="L536" s="61" t="e">
        <f>IF(LEN('Описание предлагаемого товара'!#REF!)&gt;0,IFERROR('Описание предлагаемого товара'!#REF!*1,""),"")</f>
        <v>#REF!</v>
      </c>
      <c r="M536" s="39" t="str">
        <f>IFERROR(VLOOKUP(B536,SAP!$A:$E,2,),"")</f>
        <v/>
      </c>
      <c r="N536" s="41" t="str">
        <f t="shared" si="4593"/>
        <v/>
      </c>
      <c r="O536" s="39" t="str">
        <f t="shared" si="5080"/>
        <v/>
      </c>
      <c r="P536" s="36" t="e">
        <f>IF(LEN('Описание предлагаемого товара'!#REF!)&gt;0,'Описание предлагаемого товара'!#REF!,"")</f>
        <v>#REF!</v>
      </c>
      <c r="Q53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36" s="37" t="e">
        <f>IF(LEN('Описание предлагаемого товара'!#REF!)&gt;0,'Описание предлагаемого товара'!#REF!,"")</f>
        <v>#REF!</v>
      </c>
      <c r="S536" s="37" t="e">
        <f>IF(LEN('Описание предлагаемого товара'!#REF!)&gt;0,'Описание предлагаемого товара'!#REF!,"")</f>
        <v>#REF!</v>
      </c>
      <c r="T53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36" s="23" t="str">
        <f>IFERROR(VLOOKUP(CI536*1,Обработ.выгрузка_реестра_РФ!$A:$G,6,),"")</f>
        <v/>
      </c>
      <c r="V536" s="61" t="e">
        <f>IF(LEN('Описание предлагаемого товара'!#REF!)&gt;0,'Описание предлагаемого товара'!#REF!,"")</f>
        <v>#REF!</v>
      </c>
      <c r="W536" s="62" t="e">
        <f>IF(LEN('Описание предлагаемого товара'!#REF!)&gt;0,'Описание предлагаемого товара'!#REF!,"")</f>
        <v>#REF!</v>
      </c>
      <c r="X536" s="91" t="e">
        <f t="shared" ref="X536:Y536" si="5192">IFERROR(REPLACE(W536,FIND(CHAR(10),W536,1),1," "),W536)</f>
        <v>#REF!</v>
      </c>
      <c r="Y536" s="91" t="e">
        <f t="shared" si="5192"/>
        <v>#REF!</v>
      </c>
      <c r="Z536" s="91" t="e">
        <f t="shared" si="5095"/>
        <v>#REF!</v>
      </c>
      <c r="AA536" s="91" t="e">
        <f t="shared" si="5096"/>
        <v>#REF!</v>
      </c>
      <c r="AB536" s="91" t="e">
        <f t="shared" si="5097"/>
        <v>#REF!</v>
      </c>
      <c r="AC536" s="91" t="e">
        <f t="shared" ref="AC536:AF536" si="5193">IFERROR(REPLACE(AB536,FIND("  ",AB536,1),2," "),AB536)</f>
        <v>#REF!</v>
      </c>
      <c r="AD536" s="91" t="e">
        <f t="shared" si="5193"/>
        <v>#REF!</v>
      </c>
      <c r="AE536" s="91" t="e">
        <f t="shared" si="5193"/>
        <v>#REF!</v>
      </c>
      <c r="AF536" s="91" t="e">
        <f t="shared" si="5193"/>
        <v>#REF!</v>
      </c>
      <c r="AG536" s="23" t="str">
        <f>IFERROR(VLOOKUP(CI536*1,Обработ.выгрузка_реестра_РФ!$A:$G,4,),"")</f>
        <v/>
      </c>
      <c r="AH536" s="91" t="str">
        <f t="shared" ref="AH536:AI536" si="5194">IFERROR(REPLACE(AG536,FIND("-",AG536,1),1,"*"),AG536)</f>
        <v/>
      </c>
      <c r="AI536" s="91" t="str">
        <f t="shared" si="5194"/>
        <v/>
      </c>
      <c r="AJ536" s="27" t="str">
        <f t="shared" ref="AJ536:AJ599" si="5195">IF(LEN(AI536)&gt;0,IF(LEN(W536)&gt;0,IFERROR(IF(LEN(VLOOKUP("*"&amp;AI536&amp;"*",AF536,1,FALSE))&gt;0,"да",""),"нет"),"не введены данные"),"")</f>
        <v/>
      </c>
      <c r="AK536" s="63" t="e">
        <f>IF(LEN('Описание предлагаемого товара'!#REF!)&gt;0,'Описание предлагаемого товара'!#REF!,"")</f>
        <v>#REF!</v>
      </c>
      <c r="AL536" s="91" t="e">
        <f t="shared" ref="AL536:AM536" si="5196">IFERROR(REPLACE(AK536,FIND(CHAR(10),AK536,1),1,""),AK536)</f>
        <v>#REF!</v>
      </c>
      <c r="AM536" s="91" t="e">
        <f t="shared" si="5196"/>
        <v>#REF!</v>
      </c>
      <c r="AN536" s="91" t="e">
        <f t="shared" ref="AN536:AR536" si="5197">IFERROR(REPLACE(AM536,FIND(" ",AM536,1),1,""),AM536)</f>
        <v>#REF!</v>
      </c>
      <c r="AO536" s="91" t="e">
        <f t="shared" si="5197"/>
        <v>#REF!</v>
      </c>
      <c r="AP536" s="91" t="e">
        <f t="shared" si="5197"/>
        <v>#REF!</v>
      </c>
      <c r="AQ536" s="91" t="e">
        <f t="shared" si="5197"/>
        <v>#REF!</v>
      </c>
      <c r="AR536" s="91" t="e">
        <f t="shared" si="5197"/>
        <v>#REF!</v>
      </c>
      <c r="AS536" s="91" t="e">
        <f t="shared" si="5102"/>
        <v>#REF!</v>
      </c>
      <c r="AT536" s="91" t="e">
        <f t="shared" si="5103"/>
        <v>#REF!</v>
      </c>
      <c r="AU536" s="32" t="e">
        <f t="shared" si="5086"/>
        <v>#REF!</v>
      </c>
      <c r="AV536" s="93" t="e">
        <f>'Описание предлагаемого товара'!#REF!</f>
        <v>#REF!</v>
      </c>
      <c r="AW536" s="91" t="e">
        <f>MIN(SEARCH({0,1,2,3,4,5,6,7,8,9},AV536&amp; "0123456789"))</f>
        <v>#REF!</v>
      </c>
      <c r="AX536" s="91" t="str">
        <f t="shared" si="5104"/>
        <v/>
      </c>
      <c r="AY536" s="91" t="str">
        <f t="shared" si="5105"/>
        <v/>
      </c>
      <c r="AZ536" s="91" t="str">
        <f t="shared" si="5106"/>
        <v/>
      </c>
      <c r="BA536" s="91" t="str">
        <f t="shared" si="5107"/>
        <v/>
      </c>
      <c r="BB536" s="91" t="str">
        <f t="shared" si="5108"/>
        <v/>
      </c>
      <c r="BC536" s="91" t="str">
        <f t="shared" si="5109"/>
        <v/>
      </c>
      <c r="BD536" s="91" t="str">
        <f t="shared" si="5110"/>
        <v/>
      </c>
      <c r="BE536" s="91" t="str">
        <f t="shared" si="5111"/>
        <v/>
      </c>
      <c r="BF536" s="91" t="str">
        <f t="shared" si="5112"/>
        <v/>
      </c>
      <c r="BG536" s="91" t="str">
        <f t="shared" si="5113"/>
        <v/>
      </c>
      <c r="BH536" s="91" t="str">
        <f t="shared" si="5114"/>
        <v/>
      </c>
      <c r="BI536" s="91" t="str">
        <f t="shared" si="5115"/>
        <v/>
      </c>
      <c r="BJ536" s="91" t="str">
        <f t="shared" si="5116"/>
        <v/>
      </c>
      <c r="BK536" s="91" t="str">
        <f t="shared" si="5117"/>
        <v/>
      </c>
      <c r="BL536" s="91" t="str">
        <f t="shared" si="5118"/>
        <v/>
      </c>
      <c r="BM536" s="91" t="str">
        <f t="shared" si="5119"/>
        <v/>
      </c>
      <c r="BN536" s="91" t="str">
        <f t="shared" si="5120"/>
        <v/>
      </c>
      <c r="BO536" s="91" t="str">
        <f t="shared" si="5121"/>
        <v/>
      </c>
      <c r="BP536" s="91" t="str">
        <f t="shared" si="5122"/>
        <v/>
      </c>
      <c r="BQ536" s="91" t="str">
        <f t="shared" si="5123"/>
        <v/>
      </c>
      <c r="BR536" s="91" t="str">
        <f t="shared" si="5124"/>
        <v/>
      </c>
      <c r="BS536" s="91" t="str">
        <f t="shared" si="5125"/>
        <v/>
      </c>
      <c r="BT536" s="91" t="str">
        <f t="shared" si="5126"/>
        <v/>
      </c>
      <c r="BU536" s="91" t="str">
        <f t="shared" si="5127"/>
        <v/>
      </c>
      <c r="BV536" s="91" t="str">
        <f t="shared" si="5128"/>
        <v/>
      </c>
      <c r="BW536" s="91" t="str">
        <f t="shared" si="5129"/>
        <v/>
      </c>
      <c r="BX536" s="91" t="str">
        <f t="shared" si="5130"/>
        <v/>
      </c>
      <c r="BY536" s="91" t="str">
        <f t="shared" si="5131"/>
        <v/>
      </c>
      <c r="BZ536" s="91" t="str">
        <f t="shared" si="5132"/>
        <v/>
      </c>
      <c r="CA536" s="91" t="str">
        <f t="shared" si="5133"/>
        <v/>
      </c>
      <c r="CB536" s="91" t="str">
        <f t="shared" si="5134"/>
        <v/>
      </c>
      <c r="CC536" s="91" t="str">
        <f t="shared" si="5135"/>
        <v/>
      </c>
      <c r="CD536" s="91" t="str">
        <f t="shared" si="5136"/>
        <v/>
      </c>
      <c r="CE536" s="91" t="str">
        <f t="shared" si="5137"/>
        <v/>
      </c>
      <c r="CF536" s="91" t="str">
        <f t="shared" si="5138"/>
        <v/>
      </c>
      <c r="CG536" s="91" t="str">
        <f t="shared" si="5139"/>
        <v/>
      </c>
      <c r="CH536" s="91" t="str">
        <f t="shared" si="5140"/>
        <v/>
      </c>
      <c r="CI536" s="91" t="str">
        <f t="shared" si="5141"/>
        <v>нет</v>
      </c>
      <c r="CJ536" s="63" t="e">
        <f>IF(LEN('Описание предлагаемого товара'!#REF!)&gt;0,'Описание предлагаемого товара'!#REF!,"")</f>
        <v>#REF!</v>
      </c>
      <c r="CK536" s="91" t="e">
        <f t="shared" ref="CK536:CL536" si="5198">IFERROR(REPLACE(CJ536,FIND(CHAR(10),CJ536,1),1,""),CJ536)</f>
        <v>#REF!</v>
      </c>
      <c r="CL536" s="91" t="e">
        <f t="shared" si="5198"/>
        <v>#REF!</v>
      </c>
      <c r="CM536" s="91" t="e">
        <f t="shared" si="5143"/>
        <v>#REF!</v>
      </c>
      <c r="CN536" s="91" t="e">
        <f t="shared" si="5144"/>
        <v>#REF!</v>
      </c>
      <c r="CO536" s="91" t="e">
        <f t="shared" si="5145"/>
        <v>#REF!</v>
      </c>
      <c r="CP536" s="90" t="e">
        <f>IF(AU536="Не указан реестровый номер (мера нац.режима Запрет)","",IF(CI536="нет","",IF(CU536="да","исключение(не смотрим баллы)",IFERROR(IF(CI536*1&gt;0,IFERROR(IF(VLOOKUP(CI536*1,Обработ.выгрузка_реестра_РФ!$A:$G,7,)=0,"Баллы не установлены",VLOOKUP(CI536*1,Обработ.выгрузка_реестра_РФ!$A:$G,7,)),IF(LEN(CI536)&gt;14,"","нет номера в реестре РФ")),""),IF(LEN(CI536)=0,"","Некорректный реестровый номер")))))</f>
        <v>#REF!</v>
      </c>
      <c r="CQ536" s="33" t="e">
        <f>IF(LEN(C536)&gt;0,IFERROR(IF(LEN(H536)&gt;0,IF(LEN(VLOOKUP(H536,'исключения(не_смотрим_баллы)'!$A:$C,1,))&gt;0,"да","нет"),"не введен ОКПД2"),"нет"),"")</f>
        <v>#REF!</v>
      </c>
      <c r="CR536" s="33" t="e">
        <f ca="1">IF(CQ536="да",IF(TODAY()&lt;VLOOKUP(H536,'исключения(не_смотрим_баллы)'!$A:$C,3,),"да","нет"),"")</f>
        <v>#REF!</v>
      </c>
      <c r="CS536" s="33" t="str">
        <f>IFERROR(IF(CQ536="да",IF(VLOOKUP(CI536*1,Обработ.выгрузка_реестра_РФ!$A:$G,2,)&lt;VLOOKUP(H536,'исключения(не_смотрим_баллы)'!$A:$C,2,),"да","нет"),""),"")</f>
        <v/>
      </c>
      <c r="CT536" s="24"/>
      <c r="CU536" s="33" t="e">
        <f t="shared" si="5157"/>
        <v>#REF!</v>
      </c>
      <c r="CV536" s="91" t="e">
        <f t="shared" si="5158"/>
        <v>#REF!</v>
      </c>
      <c r="CW536" s="27" t="e">
        <f t="shared" si="5159"/>
        <v>#REF!</v>
      </c>
      <c r="CX536" s="26" t="e">
        <f t="shared" si="5088"/>
        <v>#REF!</v>
      </c>
      <c r="CY536" s="64" t="e">
        <f>IF(LEN('Описание предлагаемого товара'!#REF!)&gt;0,'Описание предлагаемого товара'!#REF!,"")</f>
        <v>#REF!</v>
      </c>
      <c r="CZ536" s="95" t="e">
        <f t="shared" si="5146"/>
        <v>#REF!</v>
      </c>
      <c r="DA536" s="95" t="e">
        <f t="shared" ref="DA536" si="5199">IFERROR(REPLACE(CZ536,FIND(" ",CZ536,1),1,""),CZ536)</f>
        <v>#REF!</v>
      </c>
      <c r="DB536" s="95" t="e">
        <f t="shared" si="5090"/>
        <v>#REF!</v>
      </c>
      <c r="DC536" s="95" t="e">
        <f t="shared" ref="DC536:DD536" si="5200">IFERROR(REPLACE(DB536,FIND("г.",DB536,1),2,""),DB536)</f>
        <v>#REF!</v>
      </c>
      <c r="DD536" s="95" t="e">
        <f t="shared" si="5200"/>
        <v>#REF!</v>
      </c>
      <c r="DE536" s="95" t="e">
        <f t="shared" ref="DE536:DF536" si="5201">IFERROR(REPLACE(DD536,FIND("г",DD536,1),1,""),DD536)</f>
        <v>#REF!</v>
      </c>
      <c r="DF536" s="95" t="e">
        <f t="shared" si="5201"/>
        <v>#REF!</v>
      </c>
      <c r="DG536" s="95" t="e">
        <f t="shared" si="5163"/>
        <v>#REF!</v>
      </c>
      <c r="DH536" s="25" t="str">
        <f>IFERROR(VLOOKUP(CI536*1,Обработ.выгрузка_реестра_РФ!$A:$G,5,),"")</f>
        <v/>
      </c>
      <c r="DI536" s="27" t="str">
        <f t="shared" si="5173"/>
        <v/>
      </c>
      <c r="DJ536" s="27" t="str">
        <f t="shared" ca="1" si="5150"/>
        <v/>
      </c>
      <c r="DK536" s="63" t="e">
        <f>IF(LEN('Описание предлагаемого товара'!#REF!)&gt;0,'Описание предлагаемого товара'!#REF!,"")</f>
        <v>#REF!</v>
      </c>
      <c r="DL536" s="63" t="e">
        <f>IF(LEN('Описание предлагаемого товара'!#REF!)&gt;0,'Описание предлагаемого товара'!#REF!,"")</f>
        <v>#REF!</v>
      </c>
      <c r="DM536" s="32"/>
    </row>
    <row r="537" spans="1:117" ht="48.75" customHeight="1" x14ac:dyDescent="0.25">
      <c r="A537" s="61" t="e">
        <f>IF(LEN('Описание предлагаемого товара'!#REF!)&gt;0,'Описание предлагаемого товара'!#REF!,"")</f>
        <v>#REF!</v>
      </c>
      <c r="B537" s="65" t="e">
        <f>IF(LEN('Описание предлагаемого товара'!#REF!)&gt;0,'Описание предлагаемого товара'!#REF!,"")</f>
        <v>#REF!</v>
      </c>
      <c r="C537" s="61" t="e">
        <f>IF(LEN('Описание предлагаемого товара'!#REF!)&gt;0,'Описание предлагаемого товара'!#REF!,"")</f>
        <v>#REF!</v>
      </c>
      <c r="D537" s="61" t="e">
        <f>IF(LEN('Описание предлагаемого товара'!#REF!)&gt;0,'Описание предлагаемого товара'!#REF!,"")</f>
        <v>#REF!</v>
      </c>
      <c r="E537" s="61" t="e">
        <f>IF(LEN('Описание предлагаемого товара'!#REF!)&gt;0,'Описание предлагаемого товара'!#REF!,"")</f>
        <v>#REF!</v>
      </c>
      <c r="F537" s="61" t="e">
        <f>IF(LEN('Описание предлагаемого товара'!#REF!)&gt;0,'Описание предлагаемого товара'!#REF!,"")</f>
        <v>#REF!</v>
      </c>
      <c r="G537" s="61" t="e">
        <f>IF(LEN('Описание предлагаемого товара'!#REF!)&gt;0,'Описание предлагаемого товара'!#REF!,"")</f>
        <v>#REF!</v>
      </c>
      <c r="H537" s="61" t="e">
        <f>IF(LEN('Описание предлагаемого товара'!#REF!)&gt;0,'Описание предлагаемого товара'!#REF!,"")</f>
        <v>#REF!</v>
      </c>
      <c r="I537" s="61" t="e">
        <f>IF(LEN('Описание предлагаемого товара'!#REF!)&gt;0,'Описание предлагаемого товара'!#REF!,"")</f>
        <v>#REF!</v>
      </c>
      <c r="J537" s="38" t="str">
        <f>IFERROR(VLOOKUP(B537,SAP!$A:$E,5,),"")</f>
        <v/>
      </c>
      <c r="K537" s="40" t="str">
        <f t="shared" si="5093"/>
        <v/>
      </c>
      <c r="L537" s="61" t="e">
        <f>IF(LEN('Описание предлагаемого товара'!#REF!)&gt;0,IFERROR('Описание предлагаемого товара'!#REF!*1,""),"")</f>
        <v>#REF!</v>
      </c>
      <c r="M537" s="39" t="str">
        <f>IFERROR(VLOOKUP(B537,SAP!$A:$E,2,),"")</f>
        <v/>
      </c>
      <c r="N537" s="41" t="str">
        <f t="shared" si="4593"/>
        <v/>
      </c>
      <c r="O537" s="39" t="str">
        <f t="shared" si="5080"/>
        <v/>
      </c>
      <c r="P537" s="36" t="e">
        <f>IF(LEN('Описание предлагаемого товара'!#REF!)&gt;0,'Описание предлагаемого товара'!#REF!,"")</f>
        <v>#REF!</v>
      </c>
      <c r="Q53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37" s="37" t="e">
        <f>IF(LEN('Описание предлагаемого товара'!#REF!)&gt;0,'Описание предлагаемого товара'!#REF!,"")</f>
        <v>#REF!</v>
      </c>
      <c r="S537" s="37" t="e">
        <f>IF(LEN('Описание предлагаемого товара'!#REF!)&gt;0,'Описание предлагаемого товара'!#REF!,"")</f>
        <v>#REF!</v>
      </c>
      <c r="T53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37" s="23" t="str">
        <f>IFERROR(VLOOKUP(CI537*1,Обработ.выгрузка_реестра_РФ!$A:$G,6,),"")</f>
        <v/>
      </c>
      <c r="V537" s="61" t="e">
        <f>IF(LEN('Описание предлагаемого товара'!#REF!)&gt;0,'Описание предлагаемого товара'!#REF!,"")</f>
        <v>#REF!</v>
      </c>
      <c r="W537" s="62" t="e">
        <f>IF(LEN('Описание предлагаемого товара'!#REF!)&gt;0,'Описание предлагаемого товара'!#REF!,"")</f>
        <v>#REF!</v>
      </c>
      <c r="X537" s="91" t="e">
        <f t="shared" ref="X537:Y537" si="5202">IFERROR(REPLACE(W537,FIND(CHAR(10),W537,1),1," "),W537)</f>
        <v>#REF!</v>
      </c>
      <c r="Y537" s="91" t="e">
        <f t="shared" si="5202"/>
        <v>#REF!</v>
      </c>
      <c r="Z537" s="91" t="e">
        <f t="shared" si="5095"/>
        <v>#REF!</v>
      </c>
      <c r="AA537" s="91" t="e">
        <f t="shared" si="5096"/>
        <v>#REF!</v>
      </c>
      <c r="AB537" s="91" t="e">
        <f t="shared" si="5097"/>
        <v>#REF!</v>
      </c>
      <c r="AC537" s="91" t="e">
        <f t="shared" ref="AC537:AF537" si="5203">IFERROR(REPLACE(AB537,FIND("  ",AB537,1),2," "),AB537)</f>
        <v>#REF!</v>
      </c>
      <c r="AD537" s="91" t="e">
        <f t="shared" si="5203"/>
        <v>#REF!</v>
      </c>
      <c r="AE537" s="91" t="e">
        <f t="shared" si="5203"/>
        <v>#REF!</v>
      </c>
      <c r="AF537" s="91" t="e">
        <f t="shared" si="5203"/>
        <v>#REF!</v>
      </c>
      <c r="AG537" s="23" t="str">
        <f>IFERROR(VLOOKUP(CI537*1,Обработ.выгрузка_реестра_РФ!$A:$G,4,),"")</f>
        <v/>
      </c>
      <c r="AH537" s="91" t="str">
        <f t="shared" ref="AH537:AI537" si="5204">IFERROR(REPLACE(AG537,FIND("-",AG537,1),1,"*"),AG537)</f>
        <v/>
      </c>
      <c r="AI537" s="91" t="str">
        <f t="shared" si="5204"/>
        <v/>
      </c>
      <c r="AJ537" s="27" t="str">
        <f t="shared" si="5195"/>
        <v/>
      </c>
      <c r="AK537" s="63" t="e">
        <f>IF(LEN('Описание предлагаемого товара'!#REF!)&gt;0,'Описание предлагаемого товара'!#REF!,"")</f>
        <v>#REF!</v>
      </c>
      <c r="AL537" s="91" t="e">
        <f t="shared" ref="AL537:AM537" si="5205">IFERROR(REPLACE(AK537,FIND(CHAR(10),AK537,1),1,""),AK537)</f>
        <v>#REF!</v>
      </c>
      <c r="AM537" s="91" t="e">
        <f t="shared" si="5205"/>
        <v>#REF!</v>
      </c>
      <c r="AN537" s="91" t="e">
        <f t="shared" ref="AN537:AR537" si="5206">IFERROR(REPLACE(AM537,FIND(" ",AM537,1),1,""),AM537)</f>
        <v>#REF!</v>
      </c>
      <c r="AO537" s="91" t="e">
        <f t="shared" si="5206"/>
        <v>#REF!</v>
      </c>
      <c r="AP537" s="91" t="e">
        <f t="shared" si="5206"/>
        <v>#REF!</v>
      </c>
      <c r="AQ537" s="91" t="e">
        <f t="shared" si="5206"/>
        <v>#REF!</v>
      </c>
      <c r="AR537" s="91" t="e">
        <f t="shared" si="5206"/>
        <v>#REF!</v>
      </c>
      <c r="AS537" s="91" t="e">
        <f t="shared" si="5102"/>
        <v>#REF!</v>
      </c>
      <c r="AT537" s="91" t="e">
        <f t="shared" si="5103"/>
        <v>#REF!</v>
      </c>
      <c r="AU537" s="32" t="e">
        <f t="shared" si="5086"/>
        <v>#REF!</v>
      </c>
      <c r="AV537" s="93" t="e">
        <f>'Описание предлагаемого товара'!#REF!</f>
        <v>#REF!</v>
      </c>
      <c r="AW537" s="91" t="e">
        <f>MIN(SEARCH({0,1,2,3,4,5,6,7,8,9},AV537&amp; "0123456789"))</f>
        <v>#REF!</v>
      </c>
      <c r="AX537" s="91" t="str">
        <f t="shared" si="5104"/>
        <v/>
      </c>
      <c r="AY537" s="91" t="str">
        <f t="shared" si="5105"/>
        <v/>
      </c>
      <c r="AZ537" s="91" t="str">
        <f t="shared" si="5106"/>
        <v/>
      </c>
      <c r="BA537" s="91" t="str">
        <f t="shared" si="5107"/>
        <v/>
      </c>
      <c r="BB537" s="91" t="str">
        <f t="shared" si="5108"/>
        <v/>
      </c>
      <c r="BC537" s="91" t="str">
        <f t="shared" si="5109"/>
        <v/>
      </c>
      <c r="BD537" s="91" t="str">
        <f t="shared" si="5110"/>
        <v/>
      </c>
      <c r="BE537" s="91" t="str">
        <f t="shared" si="5111"/>
        <v/>
      </c>
      <c r="BF537" s="91" t="str">
        <f t="shared" si="5112"/>
        <v/>
      </c>
      <c r="BG537" s="91" t="str">
        <f t="shared" si="5113"/>
        <v/>
      </c>
      <c r="BH537" s="91" t="str">
        <f t="shared" si="5114"/>
        <v/>
      </c>
      <c r="BI537" s="91" t="str">
        <f t="shared" si="5115"/>
        <v/>
      </c>
      <c r="BJ537" s="91" t="str">
        <f t="shared" si="5116"/>
        <v/>
      </c>
      <c r="BK537" s="91" t="str">
        <f t="shared" si="5117"/>
        <v/>
      </c>
      <c r="BL537" s="91" t="str">
        <f t="shared" si="5118"/>
        <v/>
      </c>
      <c r="BM537" s="91" t="str">
        <f t="shared" si="5119"/>
        <v/>
      </c>
      <c r="BN537" s="91" t="str">
        <f t="shared" si="5120"/>
        <v/>
      </c>
      <c r="BO537" s="91" t="str">
        <f t="shared" si="5121"/>
        <v/>
      </c>
      <c r="BP537" s="91" t="str">
        <f t="shared" si="5122"/>
        <v/>
      </c>
      <c r="BQ537" s="91" t="str">
        <f t="shared" si="5123"/>
        <v/>
      </c>
      <c r="BR537" s="91" t="str">
        <f t="shared" si="5124"/>
        <v/>
      </c>
      <c r="BS537" s="91" t="str">
        <f t="shared" si="5125"/>
        <v/>
      </c>
      <c r="BT537" s="91" t="str">
        <f t="shared" si="5126"/>
        <v/>
      </c>
      <c r="BU537" s="91" t="str">
        <f t="shared" si="5127"/>
        <v/>
      </c>
      <c r="BV537" s="91" t="str">
        <f t="shared" si="5128"/>
        <v/>
      </c>
      <c r="BW537" s="91" t="str">
        <f t="shared" si="5129"/>
        <v/>
      </c>
      <c r="BX537" s="91" t="str">
        <f t="shared" si="5130"/>
        <v/>
      </c>
      <c r="BY537" s="91" t="str">
        <f t="shared" si="5131"/>
        <v/>
      </c>
      <c r="BZ537" s="91" t="str">
        <f t="shared" si="5132"/>
        <v/>
      </c>
      <c r="CA537" s="91" t="str">
        <f t="shared" si="5133"/>
        <v/>
      </c>
      <c r="CB537" s="91" t="str">
        <f t="shared" si="5134"/>
        <v/>
      </c>
      <c r="CC537" s="91" t="str">
        <f t="shared" si="5135"/>
        <v/>
      </c>
      <c r="CD537" s="91" t="str">
        <f t="shared" si="5136"/>
        <v/>
      </c>
      <c r="CE537" s="91" t="str">
        <f t="shared" si="5137"/>
        <v/>
      </c>
      <c r="CF537" s="91" t="str">
        <f t="shared" si="5138"/>
        <v/>
      </c>
      <c r="CG537" s="91" t="str">
        <f t="shared" si="5139"/>
        <v/>
      </c>
      <c r="CH537" s="91" t="str">
        <f t="shared" si="5140"/>
        <v/>
      </c>
      <c r="CI537" s="91" t="str">
        <f t="shared" si="5141"/>
        <v>нет</v>
      </c>
      <c r="CJ537" s="63" t="e">
        <f>IF(LEN('Описание предлагаемого товара'!#REF!)&gt;0,'Описание предлагаемого товара'!#REF!,"")</f>
        <v>#REF!</v>
      </c>
      <c r="CK537" s="91" t="e">
        <f t="shared" ref="CK537:CL537" si="5207">IFERROR(REPLACE(CJ537,FIND(CHAR(10),CJ537,1),1,""),CJ537)</f>
        <v>#REF!</v>
      </c>
      <c r="CL537" s="91" t="e">
        <f t="shared" si="5207"/>
        <v>#REF!</v>
      </c>
      <c r="CM537" s="91" t="e">
        <f t="shared" si="5143"/>
        <v>#REF!</v>
      </c>
      <c r="CN537" s="91" t="e">
        <f t="shared" si="5144"/>
        <v>#REF!</v>
      </c>
      <c r="CO537" s="91" t="e">
        <f t="shared" si="5145"/>
        <v>#REF!</v>
      </c>
      <c r="CP537" s="90" t="e">
        <f>IF(AU537="Не указан реестровый номер (мера нац.режима Запрет)","",IF(CI537="нет","",IF(CU537="да","исключение(не смотрим баллы)",IFERROR(IF(CI537*1&gt;0,IFERROR(IF(VLOOKUP(CI537*1,Обработ.выгрузка_реестра_РФ!$A:$G,7,)=0,"Баллы не установлены",VLOOKUP(CI537*1,Обработ.выгрузка_реестра_РФ!$A:$G,7,)),IF(LEN(CI537)&gt;14,"","нет номера в реестре РФ")),""),IF(LEN(CI537)=0,"","Некорректный реестровый номер")))))</f>
        <v>#REF!</v>
      </c>
      <c r="CQ537" s="33" t="e">
        <f>IF(LEN(C537)&gt;0,IFERROR(IF(LEN(H537)&gt;0,IF(LEN(VLOOKUP(H537,'исключения(не_смотрим_баллы)'!$A:$C,1,))&gt;0,"да","нет"),"не введен ОКПД2"),"нет"),"")</f>
        <v>#REF!</v>
      </c>
      <c r="CR537" s="33" t="e">
        <f ca="1">IF(CQ537="да",IF(TODAY()&lt;VLOOKUP(H537,'исключения(не_смотрим_баллы)'!$A:$C,3,),"да","нет"),"")</f>
        <v>#REF!</v>
      </c>
      <c r="CS537" s="33" t="str">
        <f>IFERROR(IF(CQ537="да",IF(VLOOKUP(CI537*1,Обработ.выгрузка_реестра_РФ!$A:$G,2,)&lt;VLOOKUP(H537,'исключения(не_смотрим_баллы)'!$A:$C,2,),"да","нет"),""),"")</f>
        <v/>
      </c>
      <c r="CT537" s="24"/>
      <c r="CU537" s="33" t="e">
        <f t="shared" si="5157"/>
        <v>#REF!</v>
      </c>
      <c r="CV537" s="91" t="e">
        <f t="shared" si="5158"/>
        <v>#REF!</v>
      </c>
      <c r="CW537" s="27" t="e">
        <f t="shared" si="5159"/>
        <v>#REF!</v>
      </c>
      <c r="CX537" s="26" t="e">
        <f t="shared" si="5088"/>
        <v>#REF!</v>
      </c>
      <c r="CY537" s="64" t="e">
        <f>IF(LEN('Описание предлагаемого товара'!#REF!)&gt;0,'Описание предлагаемого товара'!#REF!,"")</f>
        <v>#REF!</v>
      </c>
      <c r="CZ537" s="95" t="e">
        <f t="shared" si="5146"/>
        <v>#REF!</v>
      </c>
      <c r="DA537" s="95" t="e">
        <f t="shared" ref="DA537" si="5208">IFERROR(REPLACE(CZ537,FIND(" ",CZ537,1),1,""),CZ537)</f>
        <v>#REF!</v>
      </c>
      <c r="DB537" s="95" t="e">
        <f t="shared" si="5090"/>
        <v>#REF!</v>
      </c>
      <c r="DC537" s="95" t="e">
        <f t="shared" ref="DC537:DD537" si="5209">IFERROR(REPLACE(DB537,FIND("г.",DB537,1),2,""),DB537)</f>
        <v>#REF!</v>
      </c>
      <c r="DD537" s="95" t="e">
        <f t="shared" si="5209"/>
        <v>#REF!</v>
      </c>
      <c r="DE537" s="95" t="e">
        <f t="shared" ref="DE537:DF537" si="5210">IFERROR(REPLACE(DD537,FIND("г",DD537,1),1,""),DD537)</f>
        <v>#REF!</v>
      </c>
      <c r="DF537" s="95" t="e">
        <f t="shared" si="5210"/>
        <v>#REF!</v>
      </c>
      <c r="DG537" s="95" t="e">
        <f t="shared" si="5163"/>
        <v>#REF!</v>
      </c>
      <c r="DH537" s="25" t="str">
        <f>IFERROR(VLOOKUP(CI537*1,Обработ.выгрузка_реестра_РФ!$A:$G,5,),"")</f>
        <v/>
      </c>
      <c r="DI537" s="27" t="str">
        <f t="shared" si="5173"/>
        <v/>
      </c>
      <c r="DJ537" s="27" t="str">
        <f t="shared" ca="1" si="5150"/>
        <v/>
      </c>
      <c r="DK537" s="63" t="e">
        <f>IF(LEN('Описание предлагаемого товара'!#REF!)&gt;0,'Описание предлагаемого товара'!#REF!,"")</f>
        <v>#REF!</v>
      </c>
      <c r="DL537" s="63" t="e">
        <f>IF(LEN('Описание предлагаемого товара'!#REF!)&gt;0,'Описание предлагаемого товара'!#REF!,"")</f>
        <v>#REF!</v>
      </c>
      <c r="DM537" s="32"/>
    </row>
    <row r="538" spans="1:117" ht="48.75" customHeight="1" x14ac:dyDescent="0.25">
      <c r="A538" s="61" t="e">
        <f>IF(LEN('Описание предлагаемого товара'!#REF!)&gt;0,'Описание предлагаемого товара'!#REF!,"")</f>
        <v>#REF!</v>
      </c>
      <c r="B538" s="65" t="e">
        <f>IF(LEN('Описание предлагаемого товара'!#REF!)&gt;0,'Описание предлагаемого товара'!#REF!,"")</f>
        <v>#REF!</v>
      </c>
      <c r="C538" s="61" t="e">
        <f>IF(LEN('Описание предлагаемого товара'!#REF!)&gt;0,'Описание предлагаемого товара'!#REF!,"")</f>
        <v>#REF!</v>
      </c>
      <c r="D538" s="61" t="e">
        <f>IF(LEN('Описание предлагаемого товара'!#REF!)&gt;0,'Описание предлагаемого товара'!#REF!,"")</f>
        <v>#REF!</v>
      </c>
      <c r="E538" s="61" t="e">
        <f>IF(LEN('Описание предлагаемого товара'!#REF!)&gt;0,'Описание предлагаемого товара'!#REF!,"")</f>
        <v>#REF!</v>
      </c>
      <c r="F538" s="61" t="e">
        <f>IF(LEN('Описание предлагаемого товара'!#REF!)&gt;0,'Описание предлагаемого товара'!#REF!,"")</f>
        <v>#REF!</v>
      </c>
      <c r="G538" s="61" t="e">
        <f>IF(LEN('Описание предлагаемого товара'!#REF!)&gt;0,'Описание предлагаемого товара'!#REF!,"")</f>
        <v>#REF!</v>
      </c>
      <c r="H538" s="61" t="e">
        <f>IF(LEN('Описание предлагаемого товара'!#REF!)&gt;0,'Описание предлагаемого товара'!#REF!,"")</f>
        <v>#REF!</v>
      </c>
      <c r="I538" s="61" t="e">
        <f>IF(LEN('Описание предлагаемого товара'!#REF!)&gt;0,'Описание предлагаемого товара'!#REF!,"")</f>
        <v>#REF!</v>
      </c>
      <c r="J538" s="38" t="str">
        <f>IFERROR(VLOOKUP(B538,SAP!$A:$E,5,),"")</f>
        <v/>
      </c>
      <c r="K538" s="40" t="str">
        <f t="shared" si="5093"/>
        <v/>
      </c>
      <c r="L538" s="61" t="e">
        <f>IF(LEN('Описание предлагаемого товара'!#REF!)&gt;0,IFERROR('Описание предлагаемого товара'!#REF!*1,""),"")</f>
        <v>#REF!</v>
      </c>
      <c r="M538" s="39" t="str">
        <f>IFERROR(VLOOKUP(B538,SAP!$A:$E,2,),"")</f>
        <v/>
      </c>
      <c r="N538" s="41" t="str">
        <f t="shared" si="4593"/>
        <v/>
      </c>
      <c r="O538" s="39" t="str">
        <f t="shared" si="5080"/>
        <v/>
      </c>
      <c r="P538" s="36" t="e">
        <f>IF(LEN('Описание предлагаемого товара'!#REF!)&gt;0,'Описание предлагаемого товара'!#REF!,"")</f>
        <v>#REF!</v>
      </c>
      <c r="Q53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38" s="37" t="e">
        <f>IF(LEN('Описание предлагаемого товара'!#REF!)&gt;0,'Описание предлагаемого товара'!#REF!,"")</f>
        <v>#REF!</v>
      </c>
      <c r="S538" s="37" t="e">
        <f>IF(LEN('Описание предлагаемого товара'!#REF!)&gt;0,'Описание предлагаемого товара'!#REF!,"")</f>
        <v>#REF!</v>
      </c>
      <c r="T53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38" s="23" t="str">
        <f>IFERROR(VLOOKUP(CI538*1,Обработ.выгрузка_реестра_РФ!$A:$G,6,),"")</f>
        <v/>
      </c>
      <c r="V538" s="61" t="e">
        <f>IF(LEN('Описание предлагаемого товара'!#REF!)&gt;0,'Описание предлагаемого товара'!#REF!,"")</f>
        <v>#REF!</v>
      </c>
      <c r="W538" s="62" t="e">
        <f>IF(LEN('Описание предлагаемого товара'!#REF!)&gt;0,'Описание предлагаемого товара'!#REF!,"")</f>
        <v>#REF!</v>
      </c>
      <c r="X538" s="91" t="e">
        <f t="shared" ref="X538:Y538" si="5211">IFERROR(REPLACE(W538,FIND(CHAR(10),W538,1),1," "),W538)</f>
        <v>#REF!</v>
      </c>
      <c r="Y538" s="91" t="e">
        <f t="shared" si="5211"/>
        <v>#REF!</v>
      </c>
      <c r="Z538" s="91" t="e">
        <f t="shared" si="5095"/>
        <v>#REF!</v>
      </c>
      <c r="AA538" s="91" t="e">
        <f t="shared" si="5096"/>
        <v>#REF!</v>
      </c>
      <c r="AB538" s="91" t="e">
        <f t="shared" si="5097"/>
        <v>#REF!</v>
      </c>
      <c r="AC538" s="91" t="e">
        <f t="shared" ref="AC538:AF538" si="5212">IFERROR(REPLACE(AB538,FIND("  ",AB538,1),2," "),AB538)</f>
        <v>#REF!</v>
      </c>
      <c r="AD538" s="91" t="e">
        <f t="shared" si="5212"/>
        <v>#REF!</v>
      </c>
      <c r="AE538" s="91" t="e">
        <f t="shared" si="5212"/>
        <v>#REF!</v>
      </c>
      <c r="AF538" s="91" t="e">
        <f t="shared" si="5212"/>
        <v>#REF!</v>
      </c>
      <c r="AG538" s="23" t="str">
        <f>IFERROR(VLOOKUP(CI538*1,Обработ.выгрузка_реестра_РФ!$A:$G,4,),"")</f>
        <v/>
      </c>
      <c r="AH538" s="91" t="str">
        <f t="shared" ref="AH538:AI538" si="5213">IFERROR(REPLACE(AG538,FIND("-",AG538,1),1,"*"),AG538)</f>
        <v/>
      </c>
      <c r="AI538" s="91" t="str">
        <f t="shared" si="5213"/>
        <v/>
      </c>
      <c r="AJ538" s="27" t="str">
        <f t="shared" si="5195"/>
        <v/>
      </c>
      <c r="AK538" s="63" t="e">
        <f>IF(LEN('Описание предлагаемого товара'!#REF!)&gt;0,'Описание предлагаемого товара'!#REF!,"")</f>
        <v>#REF!</v>
      </c>
      <c r="AL538" s="91" t="e">
        <f t="shared" ref="AL538:AM538" si="5214">IFERROR(REPLACE(AK538,FIND(CHAR(10),AK538,1),1,""),AK538)</f>
        <v>#REF!</v>
      </c>
      <c r="AM538" s="91" t="e">
        <f t="shared" si="5214"/>
        <v>#REF!</v>
      </c>
      <c r="AN538" s="91" t="e">
        <f t="shared" ref="AN538:AR538" si="5215">IFERROR(REPLACE(AM538,FIND(" ",AM538,1),1,""),AM538)</f>
        <v>#REF!</v>
      </c>
      <c r="AO538" s="91" t="e">
        <f t="shared" si="5215"/>
        <v>#REF!</v>
      </c>
      <c r="AP538" s="91" t="e">
        <f t="shared" si="5215"/>
        <v>#REF!</v>
      </c>
      <c r="AQ538" s="91" t="e">
        <f t="shared" si="5215"/>
        <v>#REF!</v>
      </c>
      <c r="AR538" s="91" t="e">
        <f t="shared" si="5215"/>
        <v>#REF!</v>
      </c>
      <c r="AS538" s="91" t="e">
        <f t="shared" si="5102"/>
        <v>#REF!</v>
      </c>
      <c r="AT538" s="91" t="e">
        <f t="shared" si="5103"/>
        <v>#REF!</v>
      </c>
      <c r="AU538" s="32" t="e">
        <f t="shared" si="5086"/>
        <v>#REF!</v>
      </c>
      <c r="AV538" s="93" t="e">
        <f>'Описание предлагаемого товара'!#REF!</f>
        <v>#REF!</v>
      </c>
      <c r="AW538" s="91" t="e">
        <f>MIN(SEARCH({0,1,2,3,4,5,6,7,8,9},AV538&amp; "0123456789"))</f>
        <v>#REF!</v>
      </c>
      <c r="AX538" s="91" t="str">
        <f t="shared" si="5104"/>
        <v/>
      </c>
      <c r="AY538" s="91" t="str">
        <f t="shared" si="5105"/>
        <v/>
      </c>
      <c r="AZ538" s="91" t="str">
        <f t="shared" si="5106"/>
        <v/>
      </c>
      <c r="BA538" s="91" t="str">
        <f t="shared" si="5107"/>
        <v/>
      </c>
      <c r="BB538" s="91" t="str">
        <f t="shared" si="5108"/>
        <v/>
      </c>
      <c r="BC538" s="91" t="str">
        <f t="shared" si="5109"/>
        <v/>
      </c>
      <c r="BD538" s="91" t="str">
        <f t="shared" si="5110"/>
        <v/>
      </c>
      <c r="BE538" s="91" t="str">
        <f t="shared" si="5111"/>
        <v/>
      </c>
      <c r="BF538" s="91" t="str">
        <f t="shared" si="5112"/>
        <v/>
      </c>
      <c r="BG538" s="91" t="str">
        <f t="shared" si="5113"/>
        <v/>
      </c>
      <c r="BH538" s="91" t="str">
        <f t="shared" si="5114"/>
        <v/>
      </c>
      <c r="BI538" s="91" t="str">
        <f t="shared" si="5115"/>
        <v/>
      </c>
      <c r="BJ538" s="91" t="str">
        <f t="shared" si="5116"/>
        <v/>
      </c>
      <c r="BK538" s="91" t="str">
        <f t="shared" si="5117"/>
        <v/>
      </c>
      <c r="BL538" s="91" t="str">
        <f t="shared" si="5118"/>
        <v/>
      </c>
      <c r="BM538" s="91" t="str">
        <f t="shared" si="5119"/>
        <v/>
      </c>
      <c r="BN538" s="91" t="str">
        <f t="shared" si="5120"/>
        <v/>
      </c>
      <c r="BO538" s="91" t="str">
        <f t="shared" si="5121"/>
        <v/>
      </c>
      <c r="BP538" s="91" t="str">
        <f t="shared" si="5122"/>
        <v/>
      </c>
      <c r="BQ538" s="91" t="str">
        <f t="shared" si="5123"/>
        <v/>
      </c>
      <c r="BR538" s="91" t="str">
        <f t="shared" si="5124"/>
        <v/>
      </c>
      <c r="BS538" s="91" t="str">
        <f t="shared" si="5125"/>
        <v/>
      </c>
      <c r="BT538" s="91" t="str">
        <f t="shared" si="5126"/>
        <v/>
      </c>
      <c r="BU538" s="91" t="str">
        <f t="shared" si="5127"/>
        <v/>
      </c>
      <c r="BV538" s="91" t="str">
        <f t="shared" si="5128"/>
        <v/>
      </c>
      <c r="BW538" s="91" t="str">
        <f t="shared" si="5129"/>
        <v/>
      </c>
      <c r="BX538" s="91" t="str">
        <f t="shared" si="5130"/>
        <v/>
      </c>
      <c r="BY538" s="91" t="str">
        <f t="shared" si="5131"/>
        <v/>
      </c>
      <c r="BZ538" s="91" t="str">
        <f t="shared" si="5132"/>
        <v/>
      </c>
      <c r="CA538" s="91" t="str">
        <f t="shared" si="5133"/>
        <v/>
      </c>
      <c r="CB538" s="91" t="str">
        <f t="shared" si="5134"/>
        <v/>
      </c>
      <c r="CC538" s="91" t="str">
        <f t="shared" si="5135"/>
        <v/>
      </c>
      <c r="CD538" s="91" t="str">
        <f t="shared" si="5136"/>
        <v/>
      </c>
      <c r="CE538" s="91" t="str">
        <f t="shared" si="5137"/>
        <v/>
      </c>
      <c r="CF538" s="91" t="str">
        <f t="shared" si="5138"/>
        <v/>
      </c>
      <c r="CG538" s="91" t="str">
        <f t="shared" si="5139"/>
        <v/>
      </c>
      <c r="CH538" s="91" t="str">
        <f t="shared" si="5140"/>
        <v/>
      </c>
      <c r="CI538" s="91" t="str">
        <f t="shared" si="5141"/>
        <v>нет</v>
      </c>
      <c r="CJ538" s="63" t="e">
        <f>IF(LEN('Описание предлагаемого товара'!#REF!)&gt;0,'Описание предлагаемого товара'!#REF!,"")</f>
        <v>#REF!</v>
      </c>
      <c r="CK538" s="91" t="e">
        <f t="shared" ref="CK538:CL538" si="5216">IFERROR(REPLACE(CJ538,FIND(CHAR(10),CJ538,1),1,""),CJ538)</f>
        <v>#REF!</v>
      </c>
      <c r="CL538" s="91" t="e">
        <f t="shared" si="5216"/>
        <v>#REF!</v>
      </c>
      <c r="CM538" s="91" t="e">
        <f t="shared" si="5143"/>
        <v>#REF!</v>
      </c>
      <c r="CN538" s="91" t="e">
        <f t="shared" si="5144"/>
        <v>#REF!</v>
      </c>
      <c r="CO538" s="91" t="e">
        <f t="shared" si="5145"/>
        <v>#REF!</v>
      </c>
      <c r="CP538" s="90" t="e">
        <f>IF(AU538="Не указан реестровый номер (мера нац.режима Запрет)","",IF(CI538="нет","",IF(CU538="да","исключение(не смотрим баллы)",IFERROR(IF(CI538*1&gt;0,IFERROR(IF(VLOOKUP(CI538*1,Обработ.выгрузка_реестра_РФ!$A:$G,7,)=0,"Баллы не установлены",VLOOKUP(CI538*1,Обработ.выгрузка_реестра_РФ!$A:$G,7,)),IF(LEN(CI538)&gt;14,"","нет номера в реестре РФ")),""),IF(LEN(CI538)=0,"","Некорректный реестровый номер")))))</f>
        <v>#REF!</v>
      </c>
      <c r="CQ538" s="33" t="e">
        <f>IF(LEN(C538)&gt;0,IFERROR(IF(LEN(H538)&gt;0,IF(LEN(VLOOKUP(H538,'исключения(не_смотрим_баллы)'!$A:$C,1,))&gt;0,"да","нет"),"не введен ОКПД2"),"нет"),"")</f>
        <v>#REF!</v>
      </c>
      <c r="CR538" s="33" t="e">
        <f ca="1">IF(CQ538="да",IF(TODAY()&lt;VLOOKUP(H538,'исключения(не_смотрим_баллы)'!$A:$C,3,),"да","нет"),"")</f>
        <v>#REF!</v>
      </c>
      <c r="CS538" s="33" t="str">
        <f>IFERROR(IF(CQ538="да",IF(VLOOKUP(CI538*1,Обработ.выгрузка_реестра_РФ!$A:$G,2,)&lt;VLOOKUP(H538,'исключения(не_смотрим_баллы)'!$A:$C,2,),"да","нет"),""),"")</f>
        <v/>
      </c>
      <c r="CT538" s="24"/>
      <c r="CU538" s="33" t="e">
        <f t="shared" si="5157"/>
        <v>#REF!</v>
      </c>
      <c r="CV538" s="91" t="e">
        <f t="shared" si="5158"/>
        <v>#REF!</v>
      </c>
      <c r="CW538" s="27" t="e">
        <f t="shared" si="5159"/>
        <v>#REF!</v>
      </c>
      <c r="CX538" s="26" t="e">
        <f t="shared" si="5088"/>
        <v>#REF!</v>
      </c>
      <c r="CY538" s="64" t="e">
        <f>IF(LEN('Описание предлагаемого товара'!#REF!)&gt;0,'Описание предлагаемого товара'!#REF!,"")</f>
        <v>#REF!</v>
      </c>
      <c r="CZ538" s="95" t="e">
        <f t="shared" si="5146"/>
        <v>#REF!</v>
      </c>
      <c r="DA538" s="95" t="e">
        <f t="shared" ref="DA538" si="5217">IFERROR(REPLACE(CZ538,FIND(" ",CZ538,1),1,""),CZ538)</f>
        <v>#REF!</v>
      </c>
      <c r="DB538" s="95" t="e">
        <f t="shared" si="5090"/>
        <v>#REF!</v>
      </c>
      <c r="DC538" s="95" t="e">
        <f t="shared" ref="DC538:DD538" si="5218">IFERROR(REPLACE(DB538,FIND("г.",DB538,1),2,""),DB538)</f>
        <v>#REF!</v>
      </c>
      <c r="DD538" s="95" t="e">
        <f t="shared" si="5218"/>
        <v>#REF!</v>
      </c>
      <c r="DE538" s="95" t="e">
        <f t="shared" ref="DE538:DF538" si="5219">IFERROR(REPLACE(DD538,FIND("г",DD538,1),1,""),DD538)</f>
        <v>#REF!</v>
      </c>
      <c r="DF538" s="95" t="e">
        <f t="shared" si="5219"/>
        <v>#REF!</v>
      </c>
      <c r="DG538" s="95" t="e">
        <f t="shared" si="5163"/>
        <v>#REF!</v>
      </c>
      <c r="DH538" s="25" t="str">
        <f>IFERROR(VLOOKUP(CI538*1,Обработ.выгрузка_реестра_РФ!$A:$G,5,),"")</f>
        <v/>
      </c>
      <c r="DI538" s="27" t="str">
        <f t="shared" si="5173"/>
        <v/>
      </c>
      <c r="DJ538" s="27" t="str">
        <f t="shared" ca="1" si="5150"/>
        <v/>
      </c>
      <c r="DK538" s="63" t="e">
        <f>IF(LEN('Описание предлагаемого товара'!#REF!)&gt;0,'Описание предлагаемого товара'!#REF!,"")</f>
        <v>#REF!</v>
      </c>
      <c r="DL538" s="63" t="e">
        <f>IF(LEN('Описание предлагаемого товара'!#REF!)&gt;0,'Описание предлагаемого товара'!#REF!,"")</f>
        <v>#REF!</v>
      </c>
      <c r="DM538" s="32"/>
    </row>
    <row r="539" spans="1:117" ht="48.75" customHeight="1" x14ac:dyDescent="0.25">
      <c r="A539" s="61" t="e">
        <f>IF(LEN('Описание предлагаемого товара'!#REF!)&gt;0,'Описание предлагаемого товара'!#REF!,"")</f>
        <v>#REF!</v>
      </c>
      <c r="B539" s="65" t="e">
        <f>IF(LEN('Описание предлагаемого товара'!#REF!)&gt;0,'Описание предлагаемого товара'!#REF!,"")</f>
        <v>#REF!</v>
      </c>
      <c r="C539" s="61" t="e">
        <f>IF(LEN('Описание предлагаемого товара'!#REF!)&gt;0,'Описание предлагаемого товара'!#REF!,"")</f>
        <v>#REF!</v>
      </c>
      <c r="D539" s="61" t="e">
        <f>IF(LEN('Описание предлагаемого товара'!#REF!)&gt;0,'Описание предлагаемого товара'!#REF!,"")</f>
        <v>#REF!</v>
      </c>
      <c r="E539" s="61" t="e">
        <f>IF(LEN('Описание предлагаемого товара'!#REF!)&gt;0,'Описание предлагаемого товара'!#REF!,"")</f>
        <v>#REF!</v>
      </c>
      <c r="F539" s="61" t="e">
        <f>IF(LEN('Описание предлагаемого товара'!#REF!)&gt;0,'Описание предлагаемого товара'!#REF!,"")</f>
        <v>#REF!</v>
      </c>
      <c r="G539" s="61" t="e">
        <f>IF(LEN('Описание предлагаемого товара'!#REF!)&gt;0,'Описание предлагаемого товара'!#REF!,"")</f>
        <v>#REF!</v>
      </c>
      <c r="H539" s="61" t="e">
        <f>IF(LEN('Описание предлагаемого товара'!#REF!)&gt;0,'Описание предлагаемого товара'!#REF!,"")</f>
        <v>#REF!</v>
      </c>
      <c r="I539" s="61" t="e">
        <f>IF(LEN('Описание предлагаемого товара'!#REF!)&gt;0,'Описание предлагаемого товара'!#REF!,"")</f>
        <v>#REF!</v>
      </c>
      <c r="J539" s="38" t="str">
        <f>IFERROR(VLOOKUP(B539,SAP!$A:$E,5,),"")</f>
        <v/>
      </c>
      <c r="K539" s="40" t="str">
        <f t="shared" si="5093"/>
        <v/>
      </c>
      <c r="L539" s="61" t="e">
        <f>IF(LEN('Описание предлагаемого товара'!#REF!)&gt;0,IFERROR('Описание предлагаемого товара'!#REF!*1,""),"")</f>
        <v>#REF!</v>
      </c>
      <c r="M539" s="39" t="str">
        <f>IFERROR(VLOOKUP(B539,SAP!$A:$E,2,),"")</f>
        <v/>
      </c>
      <c r="N539" s="41" t="str">
        <f t="shared" si="4593"/>
        <v/>
      </c>
      <c r="O539" s="39" t="str">
        <f t="shared" si="5080"/>
        <v/>
      </c>
      <c r="P539" s="36" t="e">
        <f>IF(LEN('Описание предлагаемого товара'!#REF!)&gt;0,'Описание предлагаемого товара'!#REF!,"")</f>
        <v>#REF!</v>
      </c>
      <c r="Q53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39" s="37" t="e">
        <f>IF(LEN('Описание предлагаемого товара'!#REF!)&gt;0,'Описание предлагаемого товара'!#REF!,"")</f>
        <v>#REF!</v>
      </c>
      <c r="S539" s="37" t="e">
        <f>IF(LEN('Описание предлагаемого товара'!#REF!)&gt;0,'Описание предлагаемого товара'!#REF!,"")</f>
        <v>#REF!</v>
      </c>
      <c r="T53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39" s="23" t="str">
        <f>IFERROR(VLOOKUP(CI539*1,Обработ.выгрузка_реестра_РФ!$A:$G,6,),"")</f>
        <v/>
      </c>
      <c r="V539" s="61" t="e">
        <f>IF(LEN('Описание предлагаемого товара'!#REF!)&gt;0,'Описание предлагаемого товара'!#REF!,"")</f>
        <v>#REF!</v>
      </c>
      <c r="W539" s="62" t="e">
        <f>IF(LEN('Описание предлагаемого товара'!#REF!)&gt;0,'Описание предлагаемого товара'!#REF!,"")</f>
        <v>#REF!</v>
      </c>
      <c r="X539" s="91" t="e">
        <f t="shared" ref="X539:Y539" si="5220">IFERROR(REPLACE(W539,FIND(CHAR(10),W539,1),1," "),W539)</f>
        <v>#REF!</v>
      </c>
      <c r="Y539" s="91" t="e">
        <f t="shared" si="5220"/>
        <v>#REF!</v>
      </c>
      <c r="Z539" s="91" t="e">
        <f t="shared" si="5095"/>
        <v>#REF!</v>
      </c>
      <c r="AA539" s="91" t="e">
        <f t="shared" si="5096"/>
        <v>#REF!</v>
      </c>
      <c r="AB539" s="91" t="e">
        <f t="shared" si="5097"/>
        <v>#REF!</v>
      </c>
      <c r="AC539" s="91" t="e">
        <f t="shared" ref="AC539:AF539" si="5221">IFERROR(REPLACE(AB539,FIND("  ",AB539,1),2," "),AB539)</f>
        <v>#REF!</v>
      </c>
      <c r="AD539" s="91" t="e">
        <f t="shared" si="5221"/>
        <v>#REF!</v>
      </c>
      <c r="AE539" s="91" t="e">
        <f t="shared" si="5221"/>
        <v>#REF!</v>
      </c>
      <c r="AF539" s="91" t="e">
        <f t="shared" si="5221"/>
        <v>#REF!</v>
      </c>
      <c r="AG539" s="23" t="str">
        <f>IFERROR(VLOOKUP(CI539*1,Обработ.выгрузка_реестра_РФ!$A:$G,4,),"")</f>
        <v/>
      </c>
      <c r="AH539" s="91" t="str">
        <f t="shared" ref="AH539:AI539" si="5222">IFERROR(REPLACE(AG539,FIND("-",AG539,1),1,"*"),AG539)</f>
        <v/>
      </c>
      <c r="AI539" s="91" t="str">
        <f t="shared" si="5222"/>
        <v/>
      </c>
      <c r="AJ539" s="27" t="str">
        <f t="shared" si="5195"/>
        <v/>
      </c>
      <c r="AK539" s="63" t="e">
        <f>IF(LEN('Описание предлагаемого товара'!#REF!)&gt;0,'Описание предлагаемого товара'!#REF!,"")</f>
        <v>#REF!</v>
      </c>
      <c r="AL539" s="91" t="e">
        <f t="shared" ref="AL539:AM539" si="5223">IFERROR(REPLACE(AK539,FIND(CHAR(10),AK539,1),1,""),AK539)</f>
        <v>#REF!</v>
      </c>
      <c r="AM539" s="91" t="e">
        <f t="shared" si="5223"/>
        <v>#REF!</v>
      </c>
      <c r="AN539" s="91" t="e">
        <f t="shared" ref="AN539:AR539" si="5224">IFERROR(REPLACE(AM539,FIND(" ",AM539,1),1,""),AM539)</f>
        <v>#REF!</v>
      </c>
      <c r="AO539" s="91" t="e">
        <f t="shared" si="5224"/>
        <v>#REF!</v>
      </c>
      <c r="AP539" s="91" t="e">
        <f t="shared" si="5224"/>
        <v>#REF!</v>
      </c>
      <c r="AQ539" s="91" t="e">
        <f t="shared" si="5224"/>
        <v>#REF!</v>
      </c>
      <c r="AR539" s="91" t="e">
        <f t="shared" si="5224"/>
        <v>#REF!</v>
      </c>
      <c r="AS539" s="91" t="e">
        <f t="shared" si="5102"/>
        <v>#REF!</v>
      </c>
      <c r="AT539" s="91" t="e">
        <f t="shared" si="5103"/>
        <v>#REF!</v>
      </c>
      <c r="AU539" s="32" t="e">
        <f t="shared" si="5086"/>
        <v>#REF!</v>
      </c>
      <c r="AV539" s="93" t="e">
        <f>'Описание предлагаемого товара'!#REF!</f>
        <v>#REF!</v>
      </c>
      <c r="AW539" s="91" t="e">
        <f>MIN(SEARCH({0,1,2,3,4,5,6,7,8,9},AV539&amp; "0123456789"))</f>
        <v>#REF!</v>
      </c>
      <c r="AX539" s="91" t="str">
        <f t="shared" si="5104"/>
        <v/>
      </c>
      <c r="AY539" s="91" t="str">
        <f t="shared" si="5105"/>
        <v/>
      </c>
      <c r="AZ539" s="91" t="str">
        <f t="shared" si="5106"/>
        <v/>
      </c>
      <c r="BA539" s="91" t="str">
        <f t="shared" si="5107"/>
        <v/>
      </c>
      <c r="BB539" s="91" t="str">
        <f t="shared" si="5108"/>
        <v/>
      </c>
      <c r="BC539" s="91" t="str">
        <f t="shared" si="5109"/>
        <v/>
      </c>
      <c r="BD539" s="91" t="str">
        <f t="shared" si="5110"/>
        <v/>
      </c>
      <c r="BE539" s="91" t="str">
        <f t="shared" si="5111"/>
        <v/>
      </c>
      <c r="BF539" s="91" t="str">
        <f t="shared" si="5112"/>
        <v/>
      </c>
      <c r="BG539" s="91" t="str">
        <f t="shared" si="5113"/>
        <v/>
      </c>
      <c r="BH539" s="91" t="str">
        <f t="shared" si="5114"/>
        <v/>
      </c>
      <c r="BI539" s="91" t="str">
        <f t="shared" si="5115"/>
        <v/>
      </c>
      <c r="BJ539" s="91" t="str">
        <f t="shared" si="5116"/>
        <v/>
      </c>
      <c r="BK539" s="91" t="str">
        <f t="shared" si="5117"/>
        <v/>
      </c>
      <c r="BL539" s="91" t="str">
        <f t="shared" si="5118"/>
        <v/>
      </c>
      <c r="BM539" s="91" t="str">
        <f t="shared" si="5119"/>
        <v/>
      </c>
      <c r="BN539" s="91" t="str">
        <f t="shared" si="5120"/>
        <v/>
      </c>
      <c r="BO539" s="91" t="str">
        <f t="shared" si="5121"/>
        <v/>
      </c>
      <c r="BP539" s="91" t="str">
        <f t="shared" si="5122"/>
        <v/>
      </c>
      <c r="BQ539" s="91" t="str">
        <f t="shared" si="5123"/>
        <v/>
      </c>
      <c r="BR539" s="91" t="str">
        <f t="shared" si="5124"/>
        <v/>
      </c>
      <c r="BS539" s="91" t="str">
        <f t="shared" si="5125"/>
        <v/>
      </c>
      <c r="BT539" s="91" t="str">
        <f t="shared" si="5126"/>
        <v/>
      </c>
      <c r="BU539" s="91" t="str">
        <f t="shared" si="5127"/>
        <v/>
      </c>
      <c r="BV539" s="91" t="str">
        <f t="shared" si="5128"/>
        <v/>
      </c>
      <c r="BW539" s="91" t="str">
        <f t="shared" si="5129"/>
        <v/>
      </c>
      <c r="BX539" s="91" t="str">
        <f t="shared" si="5130"/>
        <v/>
      </c>
      <c r="BY539" s="91" t="str">
        <f t="shared" si="5131"/>
        <v/>
      </c>
      <c r="BZ539" s="91" t="str">
        <f t="shared" si="5132"/>
        <v/>
      </c>
      <c r="CA539" s="91" t="str">
        <f t="shared" si="5133"/>
        <v/>
      </c>
      <c r="CB539" s="91" t="str">
        <f t="shared" si="5134"/>
        <v/>
      </c>
      <c r="CC539" s="91" t="str">
        <f t="shared" si="5135"/>
        <v/>
      </c>
      <c r="CD539" s="91" t="str">
        <f t="shared" si="5136"/>
        <v/>
      </c>
      <c r="CE539" s="91" t="str">
        <f t="shared" si="5137"/>
        <v/>
      </c>
      <c r="CF539" s="91" t="str">
        <f t="shared" si="5138"/>
        <v/>
      </c>
      <c r="CG539" s="91" t="str">
        <f t="shared" si="5139"/>
        <v/>
      </c>
      <c r="CH539" s="91" t="str">
        <f t="shared" si="5140"/>
        <v/>
      </c>
      <c r="CI539" s="91" t="str">
        <f t="shared" si="5141"/>
        <v>нет</v>
      </c>
      <c r="CJ539" s="63" t="e">
        <f>IF(LEN('Описание предлагаемого товара'!#REF!)&gt;0,'Описание предлагаемого товара'!#REF!,"")</f>
        <v>#REF!</v>
      </c>
      <c r="CK539" s="91" t="e">
        <f t="shared" ref="CK539:CL539" si="5225">IFERROR(REPLACE(CJ539,FIND(CHAR(10),CJ539,1),1,""),CJ539)</f>
        <v>#REF!</v>
      </c>
      <c r="CL539" s="91" t="e">
        <f t="shared" si="5225"/>
        <v>#REF!</v>
      </c>
      <c r="CM539" s="91" t="e">
        <f t="shared" si="5143"/>
        <v>#REF!</v>
      </c>
      <c r="CN539" s="91" t="e">
        <f t="shared" si="5144"/>
        <v>#REF!</v>
      </c>
      <c r="CO539" s="91" t="e">
        <f t="shared" si="5145"/>
        <v>#REF!</v>
      </c>
      <c r="CP539" s="90" t="e">
        <f>IF(AU539="Не указан реестровый номер (мера нац.режима Запрет)","",IF(CI539="нет","",IF(CU539="да","исключение(не смотрим баллы)",IFERROR(IF(CI539*1&gt;0,IFERROR(IF(VLOOKUP(CI539*1,Обработ.выгрузка_реестра_РФ!$A:$G,7,)=0,"Баллы не установлены",VLOOKUP(CI539*1,Обработ.выгрузка_реестра_РФ!$A:$G,7,)),IF(LEN(CI539)&gt;14,"","нет номера в реестре РФ")),""),IF(LEN(CI539)=0,"","Некорректный реестровый номер")))))</f>
        <v>#REF!</v>
      </c>
      <c r="CQ539" s="33" t="e">
        <f>IF(LEN(C539)&gt;0,IFERROR(IF(LEN(H539)&gt;0,IF(LEN(VLOOKUP(H539,'исключения(не_смотрим_баллы)'!$A:$C,1,))&gt;0,"да","нет"),"не введен ОКПД2"),"нет"),"")</f>
        <v>#REF!</v>
      </c>
      <c r="CR539" s="33" t="e">
        <f ca="1">IF(CQ539="да",IF(TODAY()&lt;VLOOKUP(H539,'исключения(не_смотрим_баллы)'!$A:$C,3,),"да","нет"),"")</f>
        <v>#REF!</v>
      </c>
      <c r="CS539" s="33" t="str">
        <f>IFERROR(IF(CQ539="да",IF(VLOOKUP(CI539*1,Обработ.выгрузка_реестра_РФ!$A:$G,2,)&lt;VLOOKUP(H539,'исключения(не_смотрим_баллы)'!$A:$C,2,),"да","нет"),""),"")</f>
        <v/>
      </c>
      <c r="CT539" s="24"/>
      <c r="CU539" s="33" t="e">
        <f t="shared" si="5157"/>
        <v>#REF!</v>
      </c>
      <c r="CV539" s="91" t="e">
        <f t="shared" si="5158"/>
        <v>#REF!</v>
      </c>
      <c r="CW539" s="27" t="e">
        <f t="shared" si="5159"/>
        <v>#REF!</v>
      </c>
      <c r="CX539" s="26" t="e">
        <f t="shared" si="5088"/>
        <v>#REF!</v>
      </c>
      <c r="CY539" s="64" t="e">
        <f>IF(LEN('Описание предлагаемого товара'!#REF!)&gt;0,'Описание предлагаемого товара'!#REF!,"")</f>
        <v>#REF!</v>
      </c>
      <c r="CZ539" s="95" t="e">
        <f t="shared" si="5146"/>
        <v>#REF!</v>
      </c>
      <c r="DA539" s="95" t="e">
        <f t="shared" ref="DA539" si="5226">IFERROR(REPLACE(CZ539,FIND(" ",CZ539,1),1,""),CZ539)</f>
        <v>#REF!</v>
      </c>
      <c r="DB539" s="95" t="e">
        <f t="shared" si="5090"/>
        <v>#REF!</v>
      </c>
      <c r="DC539" s="95" t="e">
        <f t="shared" ref="DC539:DD539" si="5227">IFERROR(REPLACE(DB539,FIND("г.",DB539,1),2,""),DB539)</f>
        <v>#REF!</v>
      </c>
      <c r="DD539" s="95" t="e">
        <f t="shared" si="5227"/>
        <v>#REF!</v>
      </c>
      <c r="DE539" s="95" t="e">
        <f t="shared" ref="DE539:DF539" si="5228">IFERROR(REPLACE(DD539,FIND("г",DD539,1),1,""),DD539)</f>
        <v>#REF!</v>
      </c>
      <c r="DF539" s="95" t="e">
        <f t="shared" si="5228"/>
        <v>#REF!</v>
      </c>
      <c r="DG539" s="95" t="e">
        <f t="shared" si="5163"/>
        <v>#REF!</v>
      </c>
      <c r="DH539" s="25" t="str">
        <f>IFERROR(VLOOKUP(CI539*1,Обработ.выгрузка_реестра_РФ!$A:$G,5,),"")</f>
        <v/>
      </c>
      <c r="DI539" s="27" t="str">
        <f t="shared" si="5173"/>
        <v/>
      </c>
      <c r="DJ539" s="27" t="str">
        <f t="shared" ca="1" si="5150"/>
        <v/>
      </c>
      <c r="DK539" s="63" t="e">
        <f>IF(LEN('Описание предлагаемого товара'!#REF!)&gt;0,'Описание предлагаемого товара'!#REF!,"")</f>
        <v>#REF!</v>
      </c>
      <c r="DL539" s="63" t="e">
        <f>IF(LEN('Описание предлагаемого товара'!#REF!)&gt;0,'Описание предлагаемого товара'!#REF!,"")</f>
        <v>#REF!</v>
      </c>
      <c r="DM539" s="32"/>
    </row>
    <row r="540" spans="1:117" ht="48.75" customHeight="1" x14ac:dyDescent="0.25">
      <c r="A540" s="61" t="e">
        <f>IF(LEN('Описание предлагаемого товара'!#REF!)&gt;0,'Описание предлагаемого товара'!#REF!,"")</f>
        <v>#REF!</v>
      </c>
      <c r="B540" s="65" t="e">
        <f>IF(LEN('Описание предлагаемого товара'!#REF!)&gt;0,'Описание предлагаемого товара'!#REF!,"")</f>
        <v>#REF!</v>
      </c>
      <c r="C540" s="61" t="e">
        <f>IF(LEN('Описание предлагаемого товара'!#REF!)&gt;0,'Описание предлагаемого товара'!#REF!,"")</f>
        <v>#REF!</v>
      </c>
      <c r="D540" s="61" t="e">
        <f>IF(LEN('Описание предлагаемого товара'!#REF!)&gt;0,'Описание предлагаемого товара'!#REF!,"")</f>
        <v>#REF!</v>
      </c>
      <c r="E540" s="61" t="e">
        <f>IF(LEN('Описание предлагаемого товара'!#REF!)&gt;0,'Описание предлагаемого товара'!#REF!,"")</f>
        <v>#REF!</v>
      </c>
      <c r="F540" s="61" t="e">
        <f>IF(LEN('Описание предлагаемого товара'!#REF!)&gt;0,'Описание предлагаемого товара'!#REF!,"")</f>
        <v>#REF!</v>
      </c>
      <c r="G540" s="61" t="e">
        <f>IF(LEN('Описание предлагаемого товара'!#REF!)&gt;0,'Описание предлагаемого товара'!#REF!,"")</f>
        <v>#REF!</v>
      </c>
      <c r="H540" s="61" t="e">
        <f>IF(LEN('Описание предлагаемого товара'!#REF!)&gt;0,'Описание предлагаемого товара'!#REF!,"")</f>
        <v>#REF!</v>
      </c>
      <c r="I540" s="61" t="e">
        <f>IF(LEN('Описание предлагаемого товара'!#REF!)&gt;0,'Описание предлагаемого товара'!#REF!,"")</f>
        <v>#REF!</v>
      </c>
      <c r="J540" s="38" t="str">
        <f>IFERROR(VLOOKUP(B540,SAP!$A:$E,5,),"")</f>
        <v/>
      </c>
      <c r="K540" s="40" t="str">
        <f t="shared" si="5093"/>
        <v/>
      </c>
      <c r="L540" s="61" t="e">
        <f>IF(LEN('Описание предлагаемого товара'!#REF!)&gt;0,IFERROR('Описание предлагаемого товара'!#REF!*1,""),"")</f>
        <v>#REF!</v>
      </c>
      <c r="M540" s="39" t="str">
        <f>IFERROR(VLOOKUP(B540,SAP!$A:$E,2,),"")</f>
        <v/>
      </c>
      <c r="N540" s="41" t="str">
        <f t="shared" ref="N540:N603" si="5229">IF(M540="нет","",IFERROR(M540*1,""))</f>
        <v/>
      </c>
      <c r="O540" s="39" t="str">
        <f t="shared" si="5080"/>
        <v/>
      </c>
      <c r="P540" s="36" t="e">
        <f>IF(LEN('Описание предлагаемого товара'!#REF!)&gt;0,'Описание предлагаемого товара'!#REF!,"")</f>
        <v>#REF!</v>
      </c>
      <c r="Q54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40" s="37" t="e">
        <f>IF(LEN('Описание предлагаемого товара'!#REF!)&gt;0,'Описание предлагаемого товара'!#REF!,"")</f>
        <v>#REF!</v>
      </c>
      <c r="S540" s="37" t="e">
        <f>IF(LEN('Описание предлагаемого товара'!#REF!)&gt;0,'Описание предлагаемого товара'!#REF!,"")</f>
        <v>#REF!</v>
      </c>
      <c r="T54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40" s="23" t="str">
        <f>IFERROR(VLOOKUP(CI540*1,Обработ.выгрузка_реестра_РФ!$A:$G,6,),"")</f>
        <v/>
      </c>
      <c r="V540" s="61" t="e">
        <f>IF(LEN('Описание предлагаемого товара'!#REF!)&gt;0,'Описание предлагаемого товара'!#REF!,"")</f>
        <v>#REF!</v>
      </c>
      <c r="W540" s="62" t="e">
        <f>IF(LEN('Описание предлагаемого товара'!#REF!)&gt;0,'Описание предлагаемого товара'!#REF!,"")</f>
        <v>#REF!</v>
      </c>
      <c r="X540" s="91" t="e">
        <f t="shared" ref="X540:Y540" si="5230">IFERROR(REPLACE(W540,FIND(CHAR(10),W540,1),1," "),W540)</f>
        <v>#REF!</v>
      </c>
      <c r="Y540" s="91" t="e">
        <f t="shared" si="5230"/>
        <v>#REF!</v>
      </c>
      <c r="Z540" s="91" t="e">
        <f t="shared" si="5095"/>
        <v>#REF!</v>
      </c>
      <c r="AA540" s="91" t="e">
        <f t="shared" si="5096"/>
        <v>#REF!</v>
      </c>
      <c r="AB540" s="91" t="e">
        <f t="shared" si="5097"/>
        <v>#REF!</v>
      </c>
      <c r="AC540" s="91" t="e">
        <f t="shared" ref="AC540:AF540" si="5231">IFERROR(REPLACE(AB540,FIND("  ",AB540,1),2," "),AB540)</f>
        <v>#REF!</v>
      </c>
      <c r="AD540" s="91" t="e">
        <f t="shared" si="5231"/>
        <v>#REF!</v>
      </c>
      <c r="AE540" s="91" t="e">
        <f t="shared" si="5231"/>
        <v>#REF!</v>
      </c>
      <c r="AF540" s="91" t="e">
        <f t="shared" si="5231"/>
        <v>#REF!</v>
      </c>
      <c r="AG540" s="23" t="str">
        <f>IFERROR(VLOOKUP(CI540*1,Обработ.выгрузка_реестра_РФ!$A:$G,4,),"")</f>
        <v/>
      </c>
      <c r="AH540" s="91" t="str">
        <f t="shared" ref="AH540:AI540" si="5232">IFERROR(REPLACE(AG540,FIND("-",AG540,1),1,"*"),AG540)</f>
        <v/>
      </c>
      <c r="AI540" s="91" t="str">
        <f t="shared" si="5232"/>
        <v/>
      </c>
      <c r="AJ540" s="27" t="str">
        <f t="shared" si="5195"/>
        <v/>
      </c>
      <c r="AK540" s="63" t="e">
        <f>IF(LEN('Описание предлагаемого товара'!#REF!)&gt;0,'Описание предлагаемого товара'!#REF!,"")</f>
        <v>#REF!</v>
      </c>
      <c r="AL540" s="91" t="e">
        <f t="shared" ref="AL540:AM540" si="5233">IFERROR(REPLACE(AK540,FIND(CHAR(10),AK540,1),1,""),AK540)</f>
        <v>#REF!</v>
      </c>
      <c r="AM540" s="91" t="e">
        <f t="shared" si="5233"/>
        <v>#REF!</v>
      </c>
      <c r="AN540" s="91" t="e">
        <f t="shared" ref="AN540:AR540" si="5234">IFERROR(REPLACE(AM540,FIND(" ",AM540,1),1,""),AM540)</f>
        <v>#REF!</v>
      </c>
      <c r="AO540" s="91" t="e">
        <f t="shared" si="5234"/>
        <v>#REF!</v>
      </c>
      <c r="AP540" s="91" t="e">
        <f t="shared" si="5234"/>
        <v>#REF!</v>
      </c>
      <c r="AQ540" s="91" t="e">
        <f t="shared" si="5234"/>
        <v>#REF!</v>
      </c>
      <c r="AR540" s="91" t="e">
        <f t="shared" si="5234"/>
        <v>#REF!</v>
      </c>
      <c r="AS540" s="91" t="e">
        <f t="shared" si="5102"/>
        <v>#REF!</v>
      </c>
      <c r="AT540" s="91" t="e">
        <f t="shared" si="5103"/>
        <v>#REF!</v>
      </c>
      <c r="AU540" s="32" t="e">
        <f t="shared" si="5086"/>
        <v>#REF!</v>
      </c>
      <c r="AV540" s="93" t="e">
        <f>'Описание предлагаемого товара'!#REF!</f>
        <v>#REF!</v>
      </c>
      <c r="AW540" s="91" t="e">
        <f>MIN(SEARCH({0,1,2,3,4,5,6,7,8,9},AV540&amp; "0123456789"))</f>
        <v>#REF!</v>
      </c>
      <c r="AX540" s="91" t="str">
        <f t="shared" si="5104"/>
        <v/>
      </c>
      <c r="AY540" s="91" t="str">
        <f t="shared" si="5105"/>
        <v/>
      </c>
      <c r="AZ540" s="91" t="str">
        <f t="shared" si="5106"/>
        <v/>
      </c>
      <c r="BA540" s="91" t="str">
        <f t="shared" si="5107"/>
        <v/>
      </c>
      <c r="BB540" s="91" t="str">
        <f t="shared" si="5108"/>
        <v/>
      </c>
      <c r="BC540" s="91" t="str">
        <f t="shared" si="5109"/>
        <v/>
      </c>
      <c r="BD540" s="91" t="str">
        <f t="shared" si="5110"/>
        <v/>
      </c>
      <c r="BE540" s="91" t="str">
        <f t="shared" si="5111"/>
        <v/>
      </c>
      <c r="BF540" s="91" t="str">
        <f t="shared" si="5112"/>
        <v/>
      </c>
      <c r="BG540" s="91" t="str">
        <f t="shared" si="5113"/>
        <v/>
      </c>
      <c r="BH540" s="91" t="str">
        <f t="shared" si="5114"/>
        <v/>
      </c>
      <c r="BI540" s="91" t="str">
        <f t="shared" si="5115"/>
        <v/>
      </c>
      <c r="BJ540" s="91" t="str">
        <f t="shared" si="5116"/>
        <v/>
      </c>
      <c r="BK540" s="91" t="str">
        <f t="shared" si="5117"/>
        <v/>
      </c>
      <c r="BL540" s="91" t="str">
        <f t="shared" si="5118"/>
        <v/>
      </c>
      <c r="BM540" s="91" t="str">
        <f t="shared" si="5119"/>
        <v/>
      </c>
      <c r="BN540" s="91" t="str">
        <f t="shared" si="5120"/>
        <v/>
      </c>
      <c r="BO540" s="91" t="str">
        <f t="shared" si="5121"/>
        <v/>
      </c>
      <c r="BP540" s="91" t="str">
        <f t="shared" si="5122"/>
        <v/>
      </c>
      <c r="BQ540" s="91" t="str">
        <f t="shared" si="5123"/>
        <v/>
      </c>
      <c r="BR540" s="91" t="str">
        <f t="shared" si="5124"/>
        <v/>
      </c>
      <c r="BS540" s="91" t="str">
        <f t="shared" si="5125"/>
        <v/>
      </c>
      <c r="BT540" s="91" t="str">
        <f t="shared" si="5126"/>
        <v/>
      </c>
      <c r="BU540" s="91" t="str">
        <f t="shared" si="5127"/>
        <v/>
      </c>
      <c r="BV540" s="91" t="str">
        <f t="shared" si="5128"/>
        <v/>
      </c>
      <c r="BW540" s="91" t="str">
        <f t="shared" si="5129"/>
        <v/>
      </c>
      <c r="BX540" s="91" t="str">
        <f t="shared" si="5130"/>
        <v/>
      </c>
      <c r="BY540" s="91" t="str">
        <f t="shared" si="5131"/>
        <v/>
      </c>
      <c r="BZ540" s="91" t="str">
        <f t="shared" si="5132"/>
        <v/>
      </c>
      <c r="CA540" s="91" t="str">
        <f t="shared" si="5133"/>
        <v/>
      </c>
      <c r="CB540" s="91" t="str">
        <f t="shared" si="5134"/>
        <v/>
      </c>
      <c r="CC540" s="91" t="str">
        <f t="shared" si="5135"/>
        <v/>
      </c>
      <c r="CD540" s="91" t="str">
        <f t="shared" si="5136"/>
        <v/>
      </c>
      <c r="CE540" s="91" t="str">
        <f t="shared" si="5137"/>
        <v/>
      </c>
      <c r="CF540" s="91" t="str">
        <f t="shared" si="5138"/>
        <v/>
      </c>
      <c r="CG540" s="91" t="str">
        <f t="shared" si="5139"/>
        <v/>
      </c>
      <c r="CH540" s="91" t="str">
        <f t="shared" si="5140"/>
        <v/>
      </c>
      <c r="CI540" s="91" t="str">
        <f t="shared" si="5141"/>
        <v>нет</v>
      </c>
      <c r="CJ540" s="63" t="e">
        <f>IF(LEN('Описание предлагаемого товара'!#REF!)&gt;0,'Описание предлагаемого товара'!#REF!,"")</f>
        <v>#REF!</v>
      </c>
      <c r="CK540" s="91" t="e">
        <f t="shared" ref="CK540:CL540" si="5235">IFERROR(REPLACE(CJ540,FIND(CHAR(10),CJ540,1),1,""),CJ540)</f>
        <v>#REF!</v>
      </c>
      <c r="CL540" s="91" t="e">
        <f t="shared" si="5235"/>
        <v>#REF!</v>
      </c>
      <c r="CM540" s="91" t="e">
        <f t="shared" si="5143"/>
        <v>#REF!</v>
      </c>
      <c r="CN540" s="91" t="e">
        <f t="shared" si="5144"/>
        <v>#REF!</v>
      </c>
      <c r="CO540" s="91" t="e">
        <f t="shared" si="5145"/>
        <v>#REF!</v>
      </c>
      <c r="CP540" s="90" t="e">
        <f>IF(AU540="Не указан реестровый номер (мера нац.режима Запрет)","",IF(CI540="нет","",IF(CU540="да","исключение(не смотрим баллы)",IFERROR(IF(CI540*1&gt;0,IFERROR(IF(VLOOKUP(CI540*1,Обработ.выгрузка_реестра_РФ!$A:$G,7,)=0,"Баллы не установлены",VLOOKUP(CI540*1,Обработ.выгрузка_реестра_РФ!$A:$G,7,)),IF(LEN(CI540)&gt;14,"","нет номера в реестре РФ")),""),IF(LEN(CI540)=0,"","Некорректный реестровый номер")))))</f>
        <v>#REF!</v>
      </c>
      <c r="CQ540" s="33" t="e">
        <f>IF(LEN(C540)&gt;0,IFERROR(IF(LEN(H540)&gt;0,IF(LEN(VLOOKUP(H540,'исключения(не_смотрим_баллы)'!$A:$C,1,))&gt;0,"да","нет"),"не введен ОКПД2"),"нет"),"")</f>
        <v>#REF!</v>
      </c>
      <c r="CR540" s="33" t="e">
        <f ca="1">IF(CQ540="да",IF(TODAY()&lt;VLOOKUP(H540,'исключения(не_смотрим_баллы)'!$A:$C,3,),"да","нет"),"")</f>
        <v>#REF!</v>
      </c>
      <c r="CS540" s="33" t="str">
        <f>IFERROR(IF(CQ540="да",IF(VLOOKUP(CI540*1,Обработ.выгрузка_реестра_РФ!$A:$G,2,)&lt;VLOOKUP(H540,'исключения(не_смотрим_баллы)'!$A:$C,2,),"да","нет"),""),"")</f>
        <v/>
      </c>
      <c r="CT540" s="24"/>
      <c r="CU540" s="33" t="e">
        <f t="shared" si="5157"/>
        <v>#REF!</v>
      </c>
      <c r="CV540" s="91" t="e">
        <f t="shared" si="5158"/>
        <v>#REF!</v>
      </c>
      <c r="CW540" s="27" t="e">
        <f t="shared" si="5159"/>
        <v>#REF!</v>
      </c>
      <c r="CX540" s="26" t="e">
        <f t="shared" si="5088"/>
        <v>#REF!</v>
      </c>
      <c r="CY540" s="64" t="e">
        <f>IF(LEN('Описание предлагаемого товара'!#REF!)&gt;0,'Описание предлагаемого товара'!#REF!,"")</f>
        <v>#REF!</v>
      </c>
      <c r="CZ540" s="95" t="e">
        <f t="shared" si="5146"/>
        <v>#REF!</v>
      </c>
      <c r="DA540" s="95" t="e">
        <f t="shared" ref="DA540" si="5236">IFERROR(REPLACE(CZ540,FIND(" ",CZ540,1),1,""),CZ540)</f>
        <v>#REF!</v>
      </c>
      <c r="DB540" s="95" t="e">
        <f t="shared" si="5090"/>
        <v>#REF!</v>
      </c>
      <c r="DC540" s="95" t="e">
        <f t="shared" ref="DC540:DD540" si="5237">IFERROR(REPLACE(DB540,FIND("г.",DB540,1),2,""),DB540)</f>
        <v>#REF!</v>
      </c>
      <c r="DD540" s="95" t="e">
        <f t="shared" si="5237"/>
        <v>#REF!</v>
      </c>
      <c r="DE540" s="95" t="e">
        <f t="shared" ref="DE540:DF540" si="5238">IFERROR(REPLACE(DD540,FIND("г",DD540,1),1,""),DD540)</f>
        <v>#REF!</v>
      </c>
      <c r="DF540" s="95" t="e">
        <f t="shared" si="5238"/>
        <v>#REF!</v>
      </c>
      <c r="DG540" s="95" t="e">
        <f t="shared" si="5163"/>
        <v>#REF!</v>
      </c>
      <c r="DH540" s="25" t="str">
        <f>IFERROR(VLOOKUP(CI540*1,Обработ.выгрузка_реестра_РФ!$A:$G,5,),"")</f>
        <v/>
      </c>
      <c r="DI540" s="27" t="str">
        <f t="shared" si="5173"/>
        <v/>
      </c>
      <c r="DJ540" s="27" t="str">
        <f t="shared" ca="1" si="5150"/>
        <v/>
      </c>
      <c r="DK540" s="63" t="e">
        <f>IF(LEN('Описание предлагаемого товара'!#REF!)&gt;0,'Описание предлагаемого товара'!#REF!,"")</f>
        <v>#REF!</v>
      </c>
      <c r="DL540" s="63" t="e">
        <f>IF(LEN('Описание предлагаемого товара'!#REF!)&gt;0,'Описание предлагаемого товара'!#REF!,"")</f>
        <v>#REF!</v>
      </c>
      <c r="DM540" s="32"/>
    </row>
    <row r="541" spans="1:117" ht="48.75" customHeight="1" x14ac:dyDescent="0.25">
      <c r="A541" s="61" t="e">
        <f>IF(LEN('Описание предлагаемого товара'!#REF!)&gt;0,'Описание предлагаемого товара'!#REF!,"")</f>
        <v>#REF!</v>
      </c>
      <c r="B541" s="65" t="e">
        <f>IF(LEN('Описание предлагаемого товара'!#REF!)&gt;0,'Описание предлагаемого товара'!#REF!,"")</f>
        <v>#REF!</v>
      </c>
      <c r="C541" s="61" t="e">
        <f>IF(LEN('Описание предлагаемого товара'!#REF!)&gt;0,'Описание предлагаемого товара'!#REF!,"")</f>
        <v>#REF!</v>
      </c>
      <c r="D541" s="61" t="e">
        <f>IF(LEN('Описание предлагаемого товара'!#REF!)&gt;0,'Описание предлагаемого товара'!#REF!,"")</f>
        <v>#REF!</v>
      </c>
      <c r="E541" s="61" t="e">
        <f>IF(LEN('Описание предлагаемого товара'!#REF!)&gt;0,'Описание предлагаемого товара'!#REF!,"")</f>
        <v>#REF!</v>
      </c>
      <c r="F541" s="61" t="e">
        <f>IF(LEN('Описание предлагаемого товара'!#REF!)&gt;0,'Описание предлагаемого товара'!#REF!,"")</f>
        <v>#REF!</v>
      </c>
      <c r="G541" s="61" t="e">
        <f>IF(LEN('Описание предлагаемого товара'!#REF!)&gt;0,'Описание предлагаемого товара'!#REF!,"")</f>
        <v>#REF!</v>
      </c>
      <c r="H541" s="61" t="e">
        <f>IF(LEN('Описание предлагаемого товара'!#REF!)&gt;0,'Описание предлагаемого товара'!#REF!,"")</f>
        <v>#REF!</v>
      </c>
      <c r="I541" s="61" t="e">
        <f>IF(LEN('Описание предлагаемого товара'!#REF!)&gt;0,'Описание предлагаемого товара'!#REF!,"")</f>
        <v>#REF!</v>
      </c>
      <c r="J541" s="38" t="str">
        <f>IFERROR(VLOOKUP(B541,SAP!$A:$E,5,),"")</f>
        <v/>
      </c>
      <c r="K541" s="40" t="str">
        <f t="shared" si="5093"/>
        <v/>
      </c>
      <c r="L541" s="61" t="e">
        <f>IF(LEN('Описание предлагаемого товара'!#REF!)&gt;0,IFERROR('Описание предлагаемого товара'!#REF!*1,""),"")</f>
        <v>#REF!</v>
      </c>
      <c r="M541" s="39" t="str">
        <f>IFERROR(VLOOKUP(B541,SAP!$A:$E,2,),"")</f>
        <v/>
      </c>
      <c r="N541" s="41" t="str">
        <f t="shared" si="5229"/>
        <v/>
      </c>
      <c r="O541" s="39" t="str">
        <f t="shared" si="5080"/>
        <v/>
      </c>
      <c r="P541" s="36" t="e">
        <f>IF(LEN('Описание предлагаемого товара'!#REF!)&gt;0,'Описание предлагаемого товара'!#REF!,"")</f>
        <v>#REF!</v>
      </c>
      <c r="Q54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41" s="37" t="e">
        <f>IF(LEN('Описание предлагаемого товара'!#REF!)&gt;0,'Описание предлагаемого товара'!#REF!,"")</f>
        <v>#REF!</v>
      </c>
      <c r="S541" s="37" t="e">
        <f>IF(LEN('Описание предлагаемого товара'!#REF!)&gt;0,'Описание предлагаемого товара'!#REF!,"")</f>
        <v>#REF!</v>
      </c>
      <c r="T54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41" s="23" t="str">
        <f>IFERROR(VLOOKUP(CI541*1,Обработ.выгрузка_реестра_РФ!$A:$G,6,),"")</f>
        <v/>
      </c>
      <c r="V541" s="61" t="e">
        <f>IF(LEN('Описание предлагаемого товара'!#REF!)&gt;0,'Описание предлагаемого товара'!#REF!,"")</f>
        <v>#REF!</v>
      </c>
      <c r="W541" s="62" t="e">
        <f>IF(LEN('Описание предлагаемого товара'!#REF!)&gt;0,'Описание предлагаемого товара'!#REF!,"")</f>
        <v>#REF!</v>
      </c>
      <c r="X541" s="91" t="e">
        <f t="shared" ref="X541:Y541" si="5239">IFERROR(REPLACE(W541,FIND(CHAR(10),W541,1),1," "),W541)</f>
        <v>#REF!</v>
      </c>
      <c r="Y541" s="91" t="e">
        <f t="shared" si="5239"/>
        <v>#REF!</v>
      </c>
      <c r="Z541" s="91" t="e">
        <f t="shared" si="5095"/>
        <v>#REF!</v>
      </c>
      <c r="AA541" s="91" t="e">
        <f t="shared" si="5096"/>
        <v>#REF!</v>
      </c>
      <c r="AB541" s="91" t="e">
        <f t="shared" si="5097"/>
        <v>#REF!</v>
      </c>
      <c r="AC541" s="91" t="e">
        <f t="shared" ref="AC541:AF541" si="5240">IFERROR(REPLACE(AB541,FIND("  ",AB541,1),2," "),AB541)</f>
        <v>#REF!</v>
      </c>
      <c r="AD541" s="91" t="e">
        <f t="shared" si="5240"/>
        <v>#REF!</v>
      </c>
      <c r="AE541" s="91" t="e">
        <f t="shared" si="5240"/>
        <v>#REF!</v>
      </c>
      <c r="AF541" s="91" t="e">
        <f t="shared" si="5240"/>
        <v>#REF!</v>
      </c>
      <c r="AG541" s="23" t="str">
        <f>IFERROR(VLOOKUP(CI541*1,Обработ.выгрузка_реестра_РФ!$A:$G,4,),"")</f>
        <v/>
      </c>
      <c r="AH541" s="91" t="str">
        <f t="shared" ref="AH541:AI541" si="5241">IFERROR(REPLACE(AG541,FIND("-",AG541,1),1,"*"),AG541)</f>
        <v/>
      </c>
      <c r="AI541" s="91" t="str">
        <f t="shared" si="5241"/>
        <v/>
      </c>
      <c r="AJ541" s="27" t="str">
        <f t="shared" si="5195"/>
        <v/>
      </c>
      <c r="AK541" s="63" t="e">
        <f>IF(LEN('Описание предлагаемого товара'!#REF!)&gt;0,'Описание предлагаемого товара'!#REF!,"")</f>
        <v>#REF!</v>
      </c>
      <c r="AL541" s="91" t="e">
        <f t="shared" ref="AL541:AM541" si="5242">IFERROR(REPLACE(AK541,FIND(CHAR(10),AK541,1),1,""),AK541)</f>
        <v>#REF!</v>
      </c>
      <c r="AM541" s="91" t="e">
        <f t="shared" si="5242"/>
        <v>#REF!</v>
      </c>
      <c r="AN541" s="91" t="e">
        <f t="shared" ref="AN541:AR541" si="5243">IFERROR(REPLACE(AM541,FIND(" ",AM541,1),1,""),AM541)</f>
        <v>#REF!</v>
      </c>
      <c r="AO541" s="91" t="e">
        <f t="shared" si="5243"/>
        <v>#REF!</v>
      </c>
      <c r="AP541" s="91" t="e">
        <f t="shared" si="5243"/>
        <v>#REF!</v>
      </c>
      <c r="AQ541" s="91" t="e">
        <f t="shared" si="5243"/>
        <v>#REF!</v>
      </c>
      <c r="AR541" s="91" t="e">
        <f t="shared" si="5243"/>
        <v>#REF!</v>
      </c>
      <c r="AS541" s="91" t="e">
        <f t="shared" si="5102"/>
        <v>#REF!</v>
      </c>
      <c r="AT541" s="91" t="e">
        <f t="shared" si="5103"/>
        <v>#REF!</v>
      </c>
      <c r="AU541" s="32" t="e">
        <f t="shared" si="5086"/>
        <v>#REF!</v>
      </c>
      <c r="AV541" s="93" t="e">
        <f>'Описание предлагаемого товара'!#REF!</f>
        <v>#REF!</v>
      </c>
      <c r="AW541" s="91" t="e">
        <f>MIN(SEARCH({0,1,2,3,4,5,6,7,8,9},AV541&amp; "0123456789"))</f>
        <v>#REF!</v>
      </c>
      <c r="AX541" s="91" t="str">
        <f t="shared" si="5104"/>
        <v/>
      </c>
      <c r="AY541" s="91" t="str">
        <f t="shared" si="5105"/>
        <v/>
      </c>
      <c r="AZ541" s="91" t="str">
        <f t="shared" si="5106"/>
        <v/>
      </c>
      <c r="BA541" s="91" t="str">
        <f t="shared" si="5107"/>
        <v/>
      </c>
      <c r="BB541" s="91" t="str">
        <f t="shared" si="5108"/>
        <v/>
      </c>
      <c r="BC541" s="91" t="str">
        <f t="shared" si="5109"/>
        <v/>
      </c>
      <c r="BD541" s="91" t="str">
        <f t="shared" si="5110"/>
        <v/>
      </c>
      <c r="BE541" s="91" t="str">
        <f t="shared" si="5111"/>
        <v/>
      </c>
      <c r="BF541" s="91" t="str">
        <f t="shared" si="5112"/>
        <v/>
      </c>
      <c r="BG541" s="91" t="str">
        <f t="shared" si="5113"/>
        <v/>
      </c>
      <c r="BH541" s="91" t="str">
        <f t="shared" si="5114"/>
        <v/>
      </c>
      <c r="BI541" s="91" t="str">
        <f t="shared" si="5115"/>
        <v/>
      </c>
      <c r="BJ541" s="91" t="str">
        <f t="shared" si="5116"/>
        <v/>
      </c>
      <c r="BK541" s="91" t="str">
        <f t="shared" si="5117"/>
        <v/>
      </c>
      <c r="BL541" s="91" t="str">
        <f t="shared" si="5118"/>
        <v/>
      </c>
      <c r="BM541" s="91" t="str">
        <f t="shared" si="5119"/>
        <v/>
      </c>
      <c r="BN541" s="91" t="str">
        <f t="shared" si="5120"/>
        <v/>
      </c>
      <c r="BO541" s="91" t="str">
        <f t="shared" si="5121"/>
        <v/>
      </c>
      <c r="BP541" s="91" t="str">
        <f t="shared" si="5122"/>
        <v/>
      </c>
      <c r="BQ541" s="91" t="str">
        <f t="shared" si="5123"/>
        <v/>
      </c>
      <c r="BR541" s="91" t="str">
        <f t="shared" si="5124"/>
        <v/>
      </c>
      <c r="BS541" s="91" t="str">
        <f t="shared" si="5125"/>
        <v/>
      </c>
      <c r="BT541" s="91" t="str">
        <f t="shared" si="5126"/>
        <v/>
      </c>
      <c r="BU541" s="91" t="str">
        <f t="shared" si="5127"/>
        <v/>
      </c>
      <c r="BV541" s="91" t="str">
        <f t="shared" si="5128"/>
        <v/>
      </c>
      <c r="BW541" s="91" t="str">
        <f t="shared" si="5129"/>
        <v/>
      </c>
      <c r="BX541" s="91" t="str">
        <f t="shared" si="5130"/>
        <v/>
      </c>
      <c r="BY541" s="91" t="str">
        <f t="shared" si="5131"/>
        <v/>
      </c>
      <c r="BZ541" s="91" t="str">
        <f t="shared" si="5132"/>
        <v/>
      </c>
      <c r="CA541" s="91" t="str">
        <f t="shared" si="5133"/>
        <v/>
      </c>
      <c r="CB541" s="91" t="str">
        <f t="shared" si="5134"/>
        <v/>
      </c>
      <c r="CC541" s="91" t="str">
        <f t="shared" si="5135"/>
        <v/>
      </c>
      <c r="CD541" s="91" t="str">
        <f t="shared" si="5136"/>
        <v/>
      </c>
      <c r="CE541" s="91" t="str">
        <f t="shared" si="5137"/>
        <v/>
      </c>
      <c r="CF541" s="91" t="str">
        <f t="shared" si="5138"/>
        <v/>
      </c>
      <c r="CG541" s="91" t="str">
        <f t="shared" si="5139"/>
        <v/>
      </c>
      <c r="CH541" s="91" t="str">
        <f t="shared" si="5140"/>
        <v/>
      </c>
      <c r="CI541" s="91" t="str">
        <f t="shared" si="5141"/>
        <v>нет</v>
      </c>
      <c r="CJ541" s="63" t="e">
        <f>IF(LEN('Описание предлагаемого товара'!#REF!)&gt;0,'Описание предлагаемого товара'!#REF!,"")</f>
        <v>#REF!</v>
      </c>
      <c r="CK541" s="91" t="e">
        <f t="shared" ref="CK541:CL541" si="5244">IFERROR(REPLACE(CJ541,FIND(CHAR(10),CJ541,1),1,""),CJ541)</f>
        <v>#REF!</v>
      </c>
      <c r="CL541" s="91" t="e">
        <f t="shared" si="5244"/>
        <v>#REF!</v>
      </c>
      <c r="CM541" s="91" t="e">
        <f t="shared" si="5143"/>
        <v>#REF!</v>
      </c>
      <c r="CN541" s="91" t="e">
        <f t="shared" si="5144"/>
        <v>#REF!</v>
      </c>
      <c r="CO541" s="91" t="e">
        <f t="shared" si="5145"/>
        <v>#REF!</v>
      </c>
      <c r="CP541" s="90" t="e">
        <f>IF(AU541="Не указан реестровый номер (мера нац.режима Запрет)","",IF(CI541="нет","",IF(CU541="да","исключение(не смотрим баллы)",IFERROR(IF(CI541*1&gt;0,IFERROR(IF(VLOOKUP(CI541*1,Обработ.выгрузка_реестра_РФ!$A:$G,7,)=0,"Баллы не установлены",VLOOKUP(CI541*1,Обработ.выгрузка_реестра_РФ!$A:$G,7,)),IF(LEN(CI541)&gt;14,"","нет номера в реестре РФ")),""),IF(LEN(CI541)=0,"","Некорректный реестровый номер")))))</f>
        <v>#REF!</v>
      </c>
      <c r="CQ541" s="33" t="e">
        <f>IF(LEN(C541)&gt;0,IFERROR(IF(LEN(H541)&gt;0,IF(LEN(VLOOKUP(H541,'исключения(не_смотрим_баллы)'!$A:$C,1,))&gt;0,"да","нет"),"не введен ОКПД2"),"нет"),"")</f>
        <v>#REF!</v>
      </c>
      <c r="CR541" s="33" t="e">
        <f ca="1">IF(CQ541="да",IF(TODAY()&lt;VLOOKUP(H541,'исключения(не_смотрим_баллы)'!$A:$C,3,),"да","нет"),"")</f>
        <v>#REF!</v>
      </c>
      <c r="CS541" s="33" t="str">
        <f>IFERROR(IF(CQ541="да",IF(VLOOKUP(CI541*1,Обработ.выгрузка_реестра_РФ!$A:$G,2,)&lt;VLOOKUP(H541,'исключения(не_смотрим_баллы)'!$A:$C,2,),"да","нет"),""),"")</f>
        <v/>
      </c>
      <c r="CT541" s="24"/>
      <c r="CU541" s="33" t="e">
        <f t="shared" si="5157"/>
        <v>#REF!</v>
      </c>
      <c r="CV541" s="91" t="e">
        <f t="shared" si="5158"/>
        <v>#REF!</v>
      </c>
      <c r="CW541" s="27" t="e">
        <f t="shared" si="5159"/>
        <v>#REF!</v>
      </c>
      <c r="CX541" s="26" t="e">
        <f t="shared" si="5088"/>
        <v>#REF!</v>
      </c>
      <c r="CY541" s="64" t="e">
        <f>IF(LEN('Описание предлагаемого товара'!#REF!)&gt;0,'Описание предлагаемого товара'!#REF!,"")</f>
        <v>#REF!</v>
      </c>
      <c r="CZ541" s="95" t="e">
        <f t="shared" si="5146"/>
        <v>#REF!</v>
      </c>
      <c r="DA541" s="95" t="e">
        <f t="shared" ref="DA541" si="5245">IFERROR(REPLACE(CZ541,FIND(" ",CZ541,1),1,""),CZ541)</f>
        <v>#REF!</v>
      </c>
      <c r="DB541" s="95" t="e">
        <f t="shared" si="5090"/>
        <v>#REF!</v>
      </c>
      <c r="DC541" s="95" t="e">
        <f t="shared" ref="DC541:DD541" si="5246">IFERROR(REPLACE(DB541,FIND("г.",DB541,1),2,""),DB541)</f>
        <v>#REF!</v>
      </c>
      <c r="DD541" s="95" t="e">
        <f t="shared" si="5246"/>
        <v>#REF!</v>
      </c>
      <c r="DE541" s="95" t="e">
        <f t="shared" ref="DE541:DF541" si="5247">IFERROR(REPLACE(DD541,FIND("г",DD541,1),1,""),DD541)</f>
        <v>#REF!</v>
      </c>
      <c r="DF541" s="95" t="e">
        <f t="shared" si="5247"/>
        <v>#REF!</v>
      </c>
      <c r="DG541" s="95" t="e">
        <f t="shared" si="5163"/>
        <v>#REF!</v>
      </c>
      <c r="DH541" s="25" t="str">
        <f>IFERROR(VLOOKUP(CI541*1,Обработ.выгрузка_реестра_РФ!$A:$G,5,),"")</f>
        <v/>
      </c>
      <c r="DI541" s="27" t="str">
        <f t="shared" si="5173"/>
        <v/>
      </c>
      <c r="DJ541" s="27" t="str">
        <f t="shared" ca="1" si="5150"/>
        <v/>
      </c>
      <c r="DK541" s="63" t="e">
        <f>IF(LEN('Описание предлагаемого товара'!#REF!)&gt;0,'Описание предлагаемого товара'!#REF!,"")</f>
        <v>#REF!</v>
      </c>
      <c r="DL541" s="63" t="e">
        <f>IF(LEN('Описание предлагаемого товара'!#REF!)&gt;0,'Описание предлагаемого товара'!#REF!,"")</f>
        <v>#REF!</v>
      </c>
      <c r="DM541" s="32"/>
    </row>
    <row r="542" spans="1:117" ht="48.75" customHeight="1" x14ac:dyDescent="0.25">
      <c r="A542" s="61" t="e">
        <f>IF(LEN('Описание предлагаемого товара'!#REF!)&gt;0,'Описание предлагаемого товара'!#REF!,"")</f>
        <v>#REF!</v>
      </c>
      <c r="B542" s="65" t="e">
        <f>IF(LEN('Описание предлагаемого товара'!#REF!)&gt;0,'Описание предлагаемого товара'!#REF!,"")</f>
        <v>#REF!</v>
      </c>
      <c r="C542" s="61" t="e">
        <f>IF(LEN('Описание предлагаемого товара'!#REF!)&gt;0,'Описание предлагаемого товара'!#REF!,"")</f>
        <v>#REF!</v>
      </c>
      <c r="D542" s="61" t="e">
        <f>IF(LEN('Описание предлагаемого товара'!#REF!)&gt;0,'Описание предлагаемого товара'!#REF!,"")</f>
        <v>#REF!</v>
      </c>
      <c r="E542" s="61" t="e">
        <f>IF(LEN('Описание предлагаемого товара'!#REF!)&gt;0,'Описание предлагаемого товара'!#REF!,"")</f>
        <v>#REF!</v>
      </c>
      <c r="F542" s="61" t="e">
        <f>IF(LEN('Описание предлагаемого товара'!#REF!)&gt;0,'Описание предлагаемого товара'!#REF!,"")</f>
        <v>#REF!</v>
      </c>
      <c r="G542" s="61" t="e">
        <f>IF(LEN('Описание предлагаемого товара'!#REF!)&gt;0,'Описание предлагаемого товара'!#REF!,"")</f>
        <v>#REF!</v>
      </c>
      <c r="H542" s="61" t="e">
        <f>IF(LEN('Описание предлагаемого товара'!#REF!)&gt;0,'Описание предлагаемого товара'!#REF!,"")</f>
        <v>#REF!</v>
      </c>
      <c r="I542" s="61" t="e">
        <f>IF(LEN('Описание предлагаемого товара'!#REF!)&gt;0,'Описание предлагаемого товара'!#REF!,"")</f>
        <v>#REF!</v>
      </c>
      <c r="J542" s="38" t="str">
        <f>IFERROR(VLOOKUP(B542,SAP!$A:$E,5,),"")</f>
        <v/>
      </c>
      <c r="K542" s="40" t="str">
        <f t="shared" si="5093"/>
        <v/>
      </c>
      <c r="L542" s="61" t="e">
        <f>IF(LEN('Описание предлагаемого товара'!#REF!)&gt;0,IFERROR('Описание предлагаемого товара'!#REF!*1,""),"")</f>
        <v>#REF!</v>
      </c>
      <c r="M542" s="39" t="str">
        <f>IFERROR(VLOOKUP(B542,SAP!$A:$E,2,),"")</f>
        <v/>
      </c>
      <c r="N542" s="41" t="str">
        <f t="shared" si="5229"/>
        <v/>
      </c>
      <c r="O542" s="39" t="str">
        <f t="shared" si="5080"/>
        <v/>
      </c>
      <c r="P542" s="36" t="e">
        <f>IF(LEN('Описание предлагаемого товара'!#REF!)&gt;0,'Описание предлагаемого товара'!#REF!,"")</f>
        <v>#REF!</v>
      </c>
      <c r="Q54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42" s="37" t="e">
        <f>IF(LEN('Описание предлагаемого товара'!#REF!)&gt;0,'Описание предлагаемого товара'!#REF!,"")</f>
        <v>#REF!</v>
      </c>
      <c r="S542" s="37" t="e">
        <f>IF(LEN('Описание предлагаемого товара'!#REF!)&gt;0,'Описание предлагаемого товара'!#REF!,"")</f>
        <v>#REF!</v>
      </c>
      <c r="T54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42" s="23" t="str">
        <f>IFERROR(VLOOKUP(CI542*1,Обработ.выгрузка_реестра_РФ!$A:$G,6,),"")</f>
        <v/>
      </c>
      <c r="V542" s="61" t="e">
        <f>IF(LEN('Описание предлагаемого товара'!#REF!)&gt;0,'Описание предлагаемого товара'!#REF!,"")</f>
        <v>#REF!</v>
      </c>
      <c r="W542" s="62" t="e">
        <f>IF(LEN('Описание предлагаемого товара'!#REF!)&gt;0,'Описание предлагаемого товара'!#REF!,"")</f>
        <v>#REF!</v>
      </c>
      <c r="X542" s="91" t="e">
        <f t="shared" ref="X542:Y542" si="5248">IFERROR(REPLACE(W542,FIND(CHAR(10),W542,1),1," "),W542)</f>
        <v>#REF!</v>
      </c>
      <c r="Y542" s="91" t="e">
        <f t="shared" si="5248"/>
        <v>#REF!</v>
      </c>
      <c r="Z542" s="91" t="e">
        <f t="shared" si="5095"/>
        <v>#REF!</v>
      </c>
      <c r="AA542" s="91" t="e">
        <f t="shared" si="5096"/>
        <v>#REF!</v>
      </c>
      <c r="AB542" s="91" t="e">
        <f t="shared" si="5097"/>
        <v>#REF!</v>
      </c>
      <c r="AC542" s="91" t="e">
        <f t="shared" ref="AC542:AF542" si="5249">IFERROR(REPLACE(AB542,FIND("  ",AB542,1),2," "),AB542)</f>
        <v>#REF!</v>
      </c>
      <c r="AD542" s="91" t="e">
        <f t="shared" si="5249"/>
        <v>#REF!</v>
      </c>
      <c r="AE542" s="91" t="e">
        <f t="shared" si="5249"/>
        <v>#REF!</v>
      </c>
      <c r="AF542" s="91" t="e">
        <f t="shared" si="5249"/>
        <v>#REF!</v>
      </c>
      <c r="AG542" s="23" t="str">
        <f>IFERROR(VLOOKUP(CI542*1,Обработ.выгрузка_реестра_РФ!$A:$G,4,),"")</f>
        <v/>
      </c>
      <c r="AH542" s="91" t="str">
        <f t="shared" ref="AH542:AI542" si="5250">IFERROR(REPLACE(AG542,FIND("-",AG542,1),1,"*"),AG542)</f>
        <v/>
      </c>
      <c r="AI542" s="91" t="str">
        <f t="shared" si="5250"/>
        <v/>
      </c>
      <c r="AJ542" s="27" t="str">
        <f t="shared" si="5195"/>
        <v/>
      </c>
      <c r="AK542" s="63" t="e">
        <f>IF(LEN('Описание предлагаемого товара'!#REF!)&gt;0,'Описание предлагаемого товара'!#REF!,"")</f>
        <v>#REF!</v>
      </c>
      <c r="AL542" s="91" t="e">
        <f t="shared" ref="AL542:AM542" si="5251">IFERROR(REPLACE(AK542,FIND(CHAR(10),AK542,1),1,""),AK542)</f>
        <v>#REF!</v>
      </c>
      <c r="AM542" s="91" t="e">
        <f t="shared" si="5251"/>
        <v>#REF!</v>
      </c>
      <c r="AN542" s="91" t="e">
        <f t="shared" ref="AN542:AR542" si="5252">IFERROR(REPLACE(AM542,FIND(" ",AM542,1),1,""),AM542)</f>
        <v>#REF!</v>
      </c>
      <c r="AO542" s="91" t="e">
        <f t="shared" si="5252"/>
        <v>#REF!</v>
      </c>
      <c r="AP542" s="91" t="e">
        <f t="shared" si="5252"/>
        <v>#REF!</v>
      </c>
      <c r="AQ542" s="91" t="e">
        <f t="shared" si="5252"/>
        <v>#REF!</v>
      </c>
      <c r="AR542" s="91" t="e">
        <f t="shared" si="5252"/>
        <v>#REF!</v>
      </c>
      <c r="AS542" s="91" t="e">
        <f t="shared" si="5102"/>
        <v>#REF!</v>
      </c>
      <c r="AT542" s="91" t="e">
        <f t="shared" si="5103"/>
        <v>#REF!</v>
      </c>
      <c r="AU542" s="32" t="e">
        <f t="shared" si="5086"/>
        <v>#REF!</v>
      </c>
      <c r="AV542" s="93" t="e">
        <f>'Описание предлагаемого товара'!#REF!</f>
        <v>#REF!</v>
      </c>
      <c r="AW542" s="91" t="e">
        <f>MIN(SEARCH({0,1,2,3,4,5,6,7,8,9},AV542&amp; "0123456789"))</f>
        <v>#REF!</v>
      </c>
      <c r="AX542" s="91" t="str">
        <f t="shared" si="5104"/>
        <v/>
      </c>
      <c r="AY542" s="91" t="str">
        <f t="shared" si="5105"/>
        <v/>
      </c>
      <c r="AZ542" s="91" t="str">
        <f t="shared" si="5106"/>
        <v/>
      </c>
      <c r="BA542" s="91" t="str">
        <f t="shared" si="5107"/>
        <v/>
      </c>
      <c r="BB542" s="91" t="str">
        <f t="shared" si="5108"/>
        <v/>
      </c>
      <c r="BC542" s="91" t="str">
        <f t="shared" si="5109"/>
        <v/>
      </c>
      <c r="BD542" s="91" t="str">
        <f t="shared" si="5110"/>
        <v/>
      </c>
      <c r="BE542" s="91" t="str">
        <f t="shared" si="5111"/>
        <v/>
      </c>
      <c r="BF542" s="91" t="str">
        <f t="shared" si="5112"/>
        <v/>
      </c>
      <c r="BG542" s="91" t="str">
        <f t="shared" si="5113"/>
        <v/>
      </c>
      <c r="BH542" s="91" t="str">
        <f t="shared" si="5114"/>
        <v/>
      </c>
      <c r="BI542" s="91" t="str">
        <f t="shared" si="5115"/>
        <v/>
      </c>
      <c r="BJ542" s="91" t="str">
        <f t="shared" si="5116"/>
        <v/>
      </c>
      <c r="BK542" s="91" t="str">
        <f t="shared" si="5117"/>
        <v/>
      </c>
      <c r="BL542" s="91" t="str">
        <f t="shared" si="5118"/>
        <v/>
      </c>
      <c r="BM542" s="91" t="str">
        <f t="shared" si="5119"/>
        <v/>
      </c>
      <c r="BN542" s="91" t="str">
        <f t="shared" si="5120"/>
        <v/>
      </c>
      <c r="BO542" s="91" t="str">
        <f t="shared" si="5121"/>
        <v/>
      </c>
      <c r="BP542" s="91" t="str">
        <f t="shared" si="5122"/>
        <v/>
      </c>
      <c r="BQ542" s="91" t="str">
        <f t="shared" si="5123"/>
        <v/>
      </c>
      <c r="BR542" s="91" t="str">
        <f t="shared" si="5124"/>
        <v/>
      </c>
      <c r="BS542" s="91" t="str">
        <f t="shared" si="5125"/>
        <v/>
      </c>
      <c r="BT542" s="91" t="str">
        <f t="shared" si="5126"/>
        <v/>
      </c>
      <c r="BU542" s="91" t="str">
        <f t="shared" si="5127"/>
        <v/>
      </c>
      <c r="BV542" s="91" t="str">
        <f t="shared" si="5128"/>
        <v/>
      </c>
      <c r="BW542" s="91" t="str">
        <f t="shared" si="5129"/>
        <v/>
      </c>
      <c r="BX542" s="91" t="str">
        <f t="shared" si="5130"/>
        <v/>
      </c>
      <c r="BY542" s="91" t="str">
        <f t="shared" si="5131"/>
        <v/>
      </c>
      <c r="BZ542" s="91" t="str">
        <f t="shared" si="5132"/>
        <v/>
      </c>
      <c r="CA542" s="91" t="str">
        <f t="shared" si="5133"/>
        <v/>
      </c>
      <c r="CB542" s="91" t="str">
        <f t="shared" si="5134"/>
        <v/>
      </c>
      <c r="CC542" s="91" t="str">
        <f t="shared" si="5135"/>
        <v/>
      </c>
      <c r="CD542" s="91" t="str">
        <f t="shared" si="5136"/>
        <v/>
      </c>
      <c r="CE542" s="91" t="str">
        <f t="shared" si="5137"/>
        <v/>
      </c>
      <c r="CF542" s="91" t="str">
        <f t="shared" si="5138"/>
        <v/>
      </c>
      <c r="CG542" s="91" t="str">
        <f t="shared" si="5139"/>
        <v/>
      </c>
      <c r="CH542" s="91" t="str">
        <f t="shared" si="5140"/>
        <v/>
      </c>
      <c r="CI542" s="91" t="str">
        <f t="shared" si="5141"/>
        <v>нет</v>
      </c>
      <c r="CJ542" s="63" t="e">
        <f>IF(LEN('Описание предлагаемого товара'!#REF!)&gt;0,'Описание предлагаемого товара'!#REF!,"")</f>
        <v>#REF!</v>
      </c>
      <c r="CK542" s="91" t="e">
        <f t="shared" ref="CK542:CL542" si="5253">IFERROR(REPLACE(CJ542,FIND(CHAR(10),CJ542,1),1,""),CJ542)</f>
        <v>#REF!</v>
      </c>
      <c r="CL542" s="91" t="e">
        <f t="shared" si="5253"/>
        <v>#REF!</v>
      </c>
      <c r="CM542" s="91" t="e">
        <f t="shared" si="5143"/>
        <v>#REF!</v>
      </c>
      <c r="CN542" s="91" t="e">
        <f t="shared" si="5144"/>
        <v>#REF!</v>
      </c>
      <c r="CO542" s="91" t="e">
        <f t="shared" si="5145"/>
        <v>#REF!</v>
      </c>
      <c r="CP542" s="90" t="e">
        <f>IF(AU542="Не указан реестровый номер (мера нац.режима Запрет)","",IF(CI542="нет","",IF(CU542="да","исключение(не смотрим баллы)",IFERROR(IF(CI542*1&gt;0,IFERROR(IF(VLOOKUP(CI542*1,Обработ.выгрузка_реестра_РФ!$A:$G,7,)=0,"Баллы не установлены",VLOOKUP(CI542*1,Обработ.выгрузка_реестра_РФ!$A:$G,7,)),IF(LEN(CI542)&gt;14,"","нет номера в реестре РФ")),""),IF(LEN(CI542)=0,"","Некорректный реестровый номер")))))</f>
        <v>#REF!</v>
      </c>
      <c r="CQ542" s="33" t="e">
        <f>IF(LEN(C542)&gt;0,IFERROR(IF(LEN(H542)&gt;0,IF(LEN(VLOOKUP(H542,'исключения(не_смотрим_баллы)'!$A:$C,1,))&gt;0,"да","нет"),"не введен ОКПД2"),"нет"),"")</f>
        <v>#REF!</v>
      </c>
      <c r="CR542" s="33" t="e">
        <f ca="1">IF(CQ542="да",IF(TODAY()&lt;VLOOKUP(H542,'исключения(не_смотрим_баллы)'!$A:$C,3,),"да","нет"),"")</f>
        <v>#REF!</v>
      </c>
      <c r="CS542" s="33" t="str">
        <f>IFERROR(IF(CQ542="да",IF(VLOOKUP(CI542*1,Обработ.выгрузка_реестра_РФ!$A:$G,2,)&lt;VLOOKUP(H542,'исключения(не_смотрим_баллы)'!$A:$C,2,),"да","нет"),""),"")</f>
        <v/>
      </c>
      <c r="CT542" s="24"/>
      <c r="CU542" s="33" t="e">
        <f t="shared" si="5157"/>
        <v>#REF!</v>
      </c>
      <c r="CV542" s="91" t="e">
        <f t="shared" si="5158"/>
        <v>#REF!</v>
      </c>
      <c r="CW542" s="27" t="e">
        <f t="shared" si="5159"/>
        <v>#REF!</v>
      </c>
      <c r="CX542" s="26" t="e">
        <f t="shared" si="5088"/>
        <v>#REF!</v>
      </c>
      <c r="CY542" s="64" t="e">
        <f>IF(LEN('Описание предлагаемого товара'!#REF!)&gt;0,'Описание предлагаемого товара'!#REF!,"")</f>
        <v>#REF!</v>
      </c>
      <c r="CZ542" s="95" t="e">
        <f t="shared" si="5146"/>
        <v>#REF!</v>
      </c>
      <c r="DA542" s="95" t="e">
        <f t="shared" ref="DA542" si="5254">IFERROR(REPLACE(CZ542,FIND(" ",CZ542,1),1,""),CZ542)</f>
        <v>#REF!</v>
      </c>
      <c r="DB542" s="95" t="e">
        <f t="shared" si="5090"/>
        <v>#REF!</v>
      </c>
      <c r="DC542" s="95" t="e">
        <f t="shared" ref="DC542:DD542" si="5255">IFERROR(REPLACE(DB542,FIND("г.",DB542,1),2,""),DB542)</f>
        <v>#REF!</v>
      </c>
      <c r="DD542" s="95" t="e">
        <f t="shared" si="5255"/>
        <v>#REF!</v>
      </c>
      <c r="DE542" s="95" t="e">
        <f t="shared" ref="DE542:DF542" si="5256">IFERROR(REPLACE(DD542,FIND("г",DD542,1),1,""),DD542)</f>
        <v>#REF!</v>
      </c>
      <c r="DF542" s="95" t="e">
        <f t="shared" si="5256"/>
        <v>#REF!</v>
      </c>
      <c r="DG542" s="95" t="e">
        <f t="shared" si="5163"/>
        <v>#REF!</v>
      </c>
      <c r="DH542" s="25" t="str">
        <f>IFERROR(VLOOKUP(CI542*1,Обработ.выгрузка_реестра_РФ!$A:$G,5,),"")</f>
        <v/>
      </c>
      <c r="DI542" s="27" t="str">
        <f t="shared" si="5173"/>
        <v/>
      </c>
      <c r="DJ542" s="27" t="str">
        <f t="shared" ca="1" si="5150"/>
        <v/>
      </c>
      <c r="DK542" s="63" t="e">
        <f>IF(LEN('Описание предлагаемого товара'!#REF!)&gt;0,'Описание предлагаемого товара'!#REF!,"")</f>
        <v>#REF!</v>
      </c>
      <c r="DL542" s="63" t="e">
        <f>IF(LEN('Описание предлагаемого товара'!#REF!)&gt;0,'Описание предлагаемого товара'!#REF!,"")</f>
        <v>#REF!</v>
      </c>
      <c r="DM542" s="32"/>
    </row>
    <row r="543" spans="1:117" ht="48.75" customHeight="1" x14ac:dyDescent="0.25">
      <c r="A543" s="61" t="e">
        <f>IF(LEN('Описание предлагаемого товара'!#REF!)&gt;0,'Описание предлагаемого товара'!#REF!,"")</f>
        <v>#REF!</v>
      </c>
      <c r="B543" s="65" t="e">
        <f>IF(LEN('Описание предлагаемого товара'!#REF!)&gt;0,'Описание предлагаемого товара'!#REF!,"")</f>
        <v>#REF!</v>
      </c>
      <c r="C543" s="61" t="e">
        <f>IF(LEN('Описание предлагаемого товара'!#REF!)&gt;0,'Описание предлагаемого товара'!#REF!,"")</f>
        <v>#REF!</v>
      </c>
      <c r="D543" s="61" t="e">
        <f>IF(LEN('Описание предлагаемого товара'!#REF!)&gt;0,'Описание предлагаемого товара'!#REF!,"")</f>
        <v>#REF!</v>
      </c>
      <c r="E543" s="61" t="e">
        <f>IF(LEN('Описание предлагаемого товара'!#REF!)&gt;0,'Описание предлагаемого товара'!#REF!,"")</f>
        <v>#REF!</v>
      </c>
      <c r="F543" s="61" t="e">
        <f>IF(LEN('Описание предлагаемого товара'!#REF!)&gt;0,'Описание предлагаемого товара'!#REF!,"")</f>
        <v>#REF!</v>
      </c>
      <c r="G543" s="61" t="e">
        <f>IF(LEN('Описание предлагаемого товара'!#REF!)&gt;0,'Описание предлагаемого товара'!#REF!,"")</f>
        <v>#REF!</v>
      </c>
      <c r="H543" s="61" t="e">
        <f>IF(LEN('Описание предлагаемого товара'!#REF!)&gt;0,'Описание предлагаемого товара'!#REF!,"")</f>
        <v>#REF!</v>
      </c>
      <c r="I543" s="61" t="e">
        <f>IF(LEN('Описание предлагаемого товара'!#REF!)&gt;0,'Описание предлагаемого товара'!#REF!,"")</f>
        <v>#REF!</v>
      </c>
      <c r="J543" s="38" t="str">
        <f>IFERROR(VLOOKUP(B543,SAP!$A:$E,5,),"")</f>
        <v/>
      </c>
      <c r="K543" s="40" t="str">
        <f t="shared" si="5093"/>
        <v/>
      </c>
      <c r="L543" s="61" t="e">
        <f>IF(LEN('Описание предлагаемого товара'!#REF!)&gt;0,IFERROR('Описание предлагаемого товара'!#REF!*1,""),"")</f>
        <v>#REF!</v>
      </c>
      <c r="M543" s="39" t="str">
        <f>IFERROR(VLOOKUP(B543,SAP!$A:$E,2,),"")</f>
        <v/>
      </c>
      <c r="N543" s="41" t="str">
        <f t="shared" si="5229"/>
        <v/>
      </c>
      <c r="O543" s="39" t="str">
        <f t="shared" si="5080"/>
        <v/>
      </c>
      <c r="P543" s="36" t="e">
        <f>IF(LEN('Описание предлагаемого товара'!#REF!)&gt;0,'Описание предлагаемого товара'!#REF!,"")</f>
        <v>#REF!</v>
      </c>
      <c r="Q54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43" s="37" t="e">
        <f>IF(LEN('Описание предлагаемого товара'!#REF!)&gt;0,'Описание предлагаемого товара'!#REF!,"")</f>
        <v>#REF!</v>
      </c>
      <c r="S543" s="37" t="e">
        <f>IF(LEN('Описание предлагаемого товара'!#REF!)&gt;0,'Описание предлагаемого товара'!#REF!,"")</f>
        <v>#REF!</v>
      </c>
      <c r="T54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43" s="23" t="str">
        <f>IFERROR(VLOOKUP(CI543*1,Обработ.выгрузка_реестра_РФ!$A:$G,6,),"")</f>
        <v/>
      </c>
      <c r="V543" s="61" t="e">
        <f>IF(LEN('Описание предлагаемого товара'!#REF!)&gt;0,'Описание предлагаемого товара'!#REF!,"")</f>
        <v>#REF!</v>
      </c>
      <c r="W543" s="62" t="e">
        <f>IF(LEN('Описание предлагаемого товара'!#REF!)&gt;0,'Описание предлагаемого товара'!#REF!,"")</f>
        <v>#REF!</v>
      </c>
      <c r="X543" s="91" t="e">
        <f t="shared" ref="X543:Y543" si="5257">IFERROR(REPLACE(W543,FIND(CHAR(10),W543,1),1," "),W543)</f>
        <v>#REF!</v>
      </c>
      <c r="Y543" s="91" t="e">
        <f t="shared" si="5257"/>
        <v>#REF!</v>
      </c>
      <c r="Z543" s="91" t="e">
        <f t="shared" si="5095"/>
        <v>#REF!</v>
      </c>
      <c r="AA543" s="91" t="e">
        <f t="shared" si="5096"/>
        <v>#REF!</v>
      </c>
      <c r="AB543" s="91" t="e">
        <f t="shared" si="5097"/>
        <v>#REF!</v>
      </c>
      <c r="AC543" s="91" t="e">
        <f t="shared" ref="AC543:AF543" si="5258">IFERROR(REPLACE(AB543,FIND("  ",AB543,1),2," "),AB543)</f>
        <v>#REF!</v>
      </c>
      <c r="AD543" s="91" t="e">
        <f t="shared" si="5258"/>
        <v>#REF!</v>
      </c>
      <c r="AE543" s="91" t="e">
        <f t="shared" si="5258"/>
        <v>#REF!</v>
      </c>
      <c r="AF543" s="91" t="e">
        <f t="shared" si="5258"/>
        <v>#REF!</v>
      </c>
      <c r="AG543" s="23" t="str">
        <f>IFERROR(VLOOKUP(CI543*1,Обработ.выгрузка_реестра_РФ!$A:$G,4,),"")</f>
        <v/>
      </c>
      <c r="AH543" s="91" t="str">
        <f t="shared" ref="AH543:AI543" si="5259">IFERROR(REPLACE(AG543,FIND("-",AG543,1),1,"*"),AG543)</f>
        <v/>
      </c>
      <c r="AI543" s="91" t="str">
        <f t="shared" si="5259"/>
        <v/>
      </c>
      <c r="AJ543" s="27" t="str">
        <f t="shared" si="5195"/>
        <v/>
      </c>
      <c r="AK543" s="63" t="e">
        <f>IF(LEN('Описание предлагаемого товара'!#REF!)&gt;0,'Описание предлагаемого товара'!#REF!,"")</f>
        <v>#REF!</v>
      </c>
      <c r="AL543" s="91" t="e">
        <f t="shared" ref="AL543:AM543" si="5260">IFERROR(REPLACE(AK543,FIND(CHAR(10),AK543,1),1,""),AK543)</f>
        <v>#REF!</v>
      </c>
      <c r="AM543" s="91" t="e">
        <f t="shared" si="5260"/>
        <v>#REF!</v>
      </c>
      <c r="AN543" s="91" t="e">
        <f t="shared" ref="AN543:AR543" si="5261">IFERROR(REPLACE(AM543,FIND(" ",AM543,1),1,""),AM543)</f>
        <v>#REF!</v>
      </c>
      <c r="AO543" s="91" t="e">
        <f t="shared" si="5261"/>
        <v>#REF!</v>
      </c>
      <c r="AP543" s="91" t="e">
        <f t="shared" si="5261"/>
        <v>#REF!</v>
      </c>
      <c r="AQ543" s="91" t="e">
        <f t="shared" si="5261"/>
        <v>#REF!</v>
      </c>
      <c r="AR543" s="91" t="e">
        <f t="shared" si="5261"/>
        <v>#REF!</v>
      </c>
      <c r="AS543" s="91" t="e">
        <f t="shared" si="5102"/>
        <v>#REF!</v>
      </c>
      <c r="AT543" s="91" t="e">
        <f t="shared" si="5103"/>
        <v>#REF!</v>
      </c>
      <c r="AU543" s="32" t="e">
        <f t="shared" si="5086"/>
        <v>#REF!</v>
      </c>
      <c r="AV543" s="93" t="e">
        <f>'Описание предлагаемого товара'!#REF!</f>
        <v>#REF!</v>
      </c>
      <c r="AW543" s="91" t="e">
        <f>MIN(SEARCH({0,1,2,3,4,5,6,7,8,9},AV543&amp; "0123456789"))</f>
        <v>#REF!</v>
      </c>
      <c r="AX543" s="91" t="str">
        <f t="shared" si="5104"/>
        <v/>
      </c>
      <c r="AY543" s="91" t="str">
        <f t="shared" si="5105"/>
        <v/>
      </c>
      <c r="AZ543" s="91" t="str">
        <f t="shared" si="5106"/>
        <v/>
      </c>
      <c r="BA543" s="91" t="str">
        <f t="shared" si="5107"/>
        <v/>
      </c>
      <c r="BB543" s="91" t="str">
        <f t="shared" si="5108"/>
        <v/>
      </c>
      <c r="BC543" s="91" t="str">
        <f t="shared" si="5109"/>
        <v/>
      </c>
      <c r="BD543" s="91" t="str">
        <f t="shared" si="5110"/>
        <v/>
      </c>
      <c r="BE543" s="91" t="str">
        <f t="shared" si="5111"/>
        <v/>
      </c>
      <c r="BF543" s="91" t="str">
        <f t="shared" si="5112"/>
        <v/>
      </c>
      <c r="BG543" s="91" t="str">
        <f t="shared" si="5113"/>
        <v/>
      </c>
      <c r="BH543" s="91" t="str">
        <f t="shared" si="5114"/>
        <v/>
      </c>
      <c r="BI543" s="91" t="str">
        <f t="shared" si="5115"/>
        <v/>
      </c>
      <c r="BJ543" s="91" t="str">
        <f t="shared" si="5116"/>
        <v/>
      </c>
      <c r="BK543" s="91" t="str">
        <f t="shared" si="5117"/>
        <v/>
      </c>
      <c r="BL543" s="91" t="str">
        <f t="shared" si="5118"/>
        <v/>
      </c>
      <c r="BM543" s="91" t="str">
        <f t="shared" si="5119"/>
        <v/>
      </c>
      <c r="BN543" s="91" t="str">
        <f t="shared" si="5120"/>
        <v/>
      </c>
      <c r="BO543" s="91" t="str">
        <f t="shared" si="5121"/>
        <v/>
      </c>
      <c r="BP543" s="91" t="str">
        <f t="shared" si="5122"/>
        <v/>
      </c>
      <c r="BQ543" s="91" t="str">
        <f t="shared" si="5123"/>
        <v/>
      </c>
      <c r="BR543" s="91" t="str">
        <f t="shared" si="5124"/>
        <v/>
      </c>
      <c r="BS543" s="91" t="str">
        <f t="shared" si="5125"/>
        <v/>
      </c>
      <c r="BT543" s="91" t="str">
        <f t="shared" si="5126"/>
        <v/>
      </c>
      <c r="BU543" s="91" t="str">
        <f t="shared" si="5127"/>
        <v/>
      </c>
      <c r="BV543" s="91" t="str">
        <f t="shared" si="5128"/>
        <v/>
      </c>
      <c r="BW543" s="91" t="str">
        <f t="shared" si="5129"/>
        <v/>
      </c>
      <c r="BX543" s="91" t="str">
        <f t="shared" si="5130"/>
        <v/>
      </c>
      <c r="BY543" s="91" t="str">
        <f t="shared" si="5131"/>
        <v/>
      </c>
      <c r="BZ543" s="91" t="str">
        <f t="shared" si="5132"/>
        <v/>
      </c>
      <c r="CA543" s="91" t="str">
        <f t="shared" si="5133"/>
        <v/>
      </c>
      <c r="CB543" s="91" t="str">
        <f t="shared" si="5134"/>
        <v/>
      </c>
      <c r="CC543" s="91" t="str">
        <f t="shared" si="5135"/>
        <v/>
      </c>
      <c r="CD543" s="91" t="str">
        <f t="shared" si="5136"/>
        <v/>
      </c>
      <c r="CE543" s="91" t="str">
        <f t="shared" si="5137"/>
        <v/>
      </c>
      <c r="CF543" s="91" t="str">
        <f t="shared" si="5138"/>
        <v/>
      </c>
      <c r="CG543" s="91" t="str">
        <f t="shared" si="5139"/>
        <v/>
      </c>
      <c r="CH543" s="91" t="str">
        <f t="shared" si="5140"/>
        <v/>
      </c>
      <c r="CI543" s="91" t="str">
        <f t="shared" si="5141"/>
        <v>нет</v>
      </c>
      <c r="CJ543" s="63" t="e">
        <f>IF(LEN('Описание предлагаемого товара'!#REF!)&gt;0,'Описание предлагаемого товара'!#REF!,"")</f>
        <v>#REF!</v>
      </c>
      <c r="CK543" s="91" t="e">
        <f t="shared" ref="CK543:CL543" si="5262">IFERROR(REPLACE(CJ543,FIND(CHAR(10),CJ543,1),1,""),CJ543)</f>
        <v>#REF!</v>
      </c>
      <c r="CL543" s="91" t="e">
        <f t="shared" si="5262"/>
        <v>#REF!</v>
      </c>
      <c r="CM543" s="91" t="e">
        <f t="shared" si="5143"/>
        <v>#REF!</v>
      </c>
      <c r="CN543" s="91" t="e">
        <f t="shared" si="5144"/>
        <v>#REF!</v>
      </c>
      <c r="CO543" s="91" t="e">
        <f t="shared" si="5145"/>
        <v>#REF!</v>
      </c>
      <c r="CP543" s="90" t="e">
        <f>IF(AU543="Не указан реестровый номер (мера нац.режима Запрет)","",IF(CI543="нет","",IF(CU543="да","исключение(не смотрим баллы)",IFERROR(IF(CI543*1&gt;0,IFERROR(IF(VLOOKUP(CI543*1,Обработ.выгрузка_реестра_РФ!$A:$G,7,)=0,"Баллы не установлены",VLOOKUP(CI543*1,Обработ.выгрузка_реестра_РФ!$A:$G,7,)),IF(LEN(CI543)&gt;14,"","нет номера в реестре РФ")),""),IF(LEN(CI543)=0,"","Некорректный реестровый номер")))))</f>
        <v>#REF!</v>
      </c>
      <c r="CQ543" s="33" t="e">
        <f>IF(LEN(C543)&gt;0,IFERROR(IF(LEN(H543)&gt;0,IF(LEN(VLOOKUP(H543,'исключения(не_смотрим_баллы)'!$A:$C,1,))&gt;0,"да","нет"),"не введен ОКПД2"),"нет"),"")</f>
        <v>#REF!</v>
      </c>
      <c r="CR543" s="33" t="e">
        <f ca="1">IF(CQ543="да",IF(TODAY()&lt;VLOOKUP(H543,'исключения(не_смотрим_баллы)'!$A:$C,3,),"да","нет"),"")</f>
        <v>#REF!</v>
      </c>
      <c r="CS543" s="33" t="str">
        <f>IFERROR(IF(CQ543="да",IF(VLOOKUP(CI543*1,Обработ.выгрузка_реестра_РФ!$A:$G,2,)&lt;VLOOKUP(H543,'исключения(не_смотрим_баллы)'!$A:$C,2,),"да","нет"),""),"")</f>
        <v/>
      </c>
      <c r="CT543" s="24"/>
      <c r="CU543" s="33" t="e">
        <f t="shared" si="5157"/>
        <v>#REF!</v>
      </c>
      <c r="CV543" s="91" t="e">
        <f t="shared" si="5158"/>
        <v>#REF!</v>
      </c>
      <c r="CW543" s="27" t="e">
        <f t="shared" si="5159"/>
        <v>#REF!</v>
      </c>
      <c r="CX543" s="26" t="e">
        <f t="shared" si="5088"/>
        <v>#REF!</v>
      </c>
      <c r="CY543" s="64" t="e">
        <f>IF(LEN('Описание предлагаемого товара'!#REF!)&gt;0,'Описание предлагаемого товара'!#REF!,"")</f>
        <v>#REF!</v>
      </c>
      <c r="CZ543" s="95" t="e">
        <f t="shared" si="5146"/>
        <v>#REF!</v>
      </c>
      <c r="DA543" s="95" t="e">
        <f t="shared" ref="DA543" si="5263">IFERROR(REPLACE(CZ543,FIND(" ",CZ543,1),1,""),CZ543)</f>
        <v>#REF!</v>
      </c>
      <c r="DB543" s="95" t="e">
        <f t="shared" si="5090"/>
        <v>#REF!</v>
      </c>
      <c r="DC543" s="95" t="e">
        <f t="shared" ref="DC543:DD543" si="5264">IFERROR(REPLACE(DB543,FIND("г.",DB543,1),2,""),DB543)</f>
        <v>#REF!</v>
      </c>
      <c r="DD543" s="95" t="e">
        <f t="shared" si="5264"/>
        <v>#REF!</v>
      </c>
      <c r="DE543" s="95" t="e">
        <f t="shared" ref="DE543:DF543" si="5265">IFERROR(REPLACE(DD543,FIND("г",DD543,1),1,""),DD543)</f>
        <v>#REF!</v>
      </c>
      <c r="DF543" s="95" t="e">
        <f t="shared" si="5265"/>
        <v>#REF!</v>
      </c>
      <c r="DG543" s="95" t="e">
        <f t="shared" si="5163"/>
        <v>#REF!</v>
      </c>
      <c r="DH543" s="25" t="str">
        <f>IFERROR(VLOOKUP(CI543*1,Обработ.выгрузка_реестра_РФ!$A:$G,5,),"")</f>
        <v/>
      </c>
      <c r="DI543" s="27" t="str">
        <f t="shared" si="5173"/>
        <v/>
      </c>
      <c r="DJ543" s="27" t="str">
        <f t="shared" ca="1" si="5150"/>
        <v/>
      </c>
      <c r="DK543" s="63" t="e">
        <f>IF(LEN('Описание предлагаемого товара'!#REF!)&gt;0,'Описание предлагаемого товара'!#REF!,"")</f>
        <v>#REF!</v>
      </c>
      <c r="DL543" s="63" t="e">
        <f>IF(LEN('Описание предлагаемого товара'!#REF!)&gt;0,'Описание предлагаемого товара'!#REF!,"")</f>
        <v>#REF!</v>
      </c>
      <c r="DM543" s="32"/>
    </row>
    <row r="544" spans="1:117" ht="48.75" customHeight="1" x14ac:dyDescent="0.25">
      <c r="A544" s="61" t="e">
        <f>IF(LEN('Описание предлагаемого товара'!#REF!)&gt;0,'Описание предлагаемого товара'!#REF!,"")</f>
        <v>#REF!</v>
      </c>
      <c r="B544" s="65" t="e">
        <f>IF(LEN('Описание предлагаемого товара'!#REF!)&gt;0,'Описание предлагаемого товара'!#REF!,"")</f>
        <v>#REF!</v>
      </c>
      <c r="C544" s="61" t="e">
        <f>IF(LEN('Описание предлагаемого товара'!#REF!)&gt;0,'Описание предлагаемого товара'!#REF!,"")</f>
        <v>#REF!</v>
      </c>
      <c r="D544" s="61" t="e">
        <f>IF(LEN('Описание предлагаемого товара'!#REF!)&gt;0,'Описание предлагаемого товара'!#REF!,"")</f>
        <v>#REF!</v>
      </c>
      <c r="E544" s="61" t="e">
        <f>IF(LEN('Описание предлагаемого товара'!#REF!)&gt;0,'Описание предлагаемого товара'!#REF!,"")</f>
        <v>#REF!</v>
      </c>
      <c r="F544" s="61" t="e">
        <f>IF(LEN('Описание предлагаемого товара'!#REF!)&gt;0,'Описание предлагаемого товара'!#REF!,"")</f>
        <v>#REF!</v>
      </c>
      <c r="G544" s="61" t="e">
        <f>IF(LEN('Описание предлагаемого товара'!#REF!)&gt;0,'Описание предлагаемого товара'!#REF!,"")</f>
        <v>#REF!</v>
      </c>
      <c r="H544" s="61" t="e">
        <f>IF(LEN('Описание предлагаемого товара'!#REF!)&gt;0,'Описание предлагаемого товара'!#REF!,"")</f>
        <v>#REF!</v>
      </c>
      <c r="I544" s="61" t="e">
        <f>IF(LEN('Описание предлагаемого товара'!#REF!)&gt;0,'Описание предлагаемого товара'!#REF!,"")</f>
        <v>#REF!</v>
      </c>
      <c r="J544" s="38" t="str">
        <f>IFERROR(VLOOKUP(B544,SAP!$A:$E,5,),"")</f>
        <v/>
      </c>
      <c r="K544" s="40" t="str">
        <f t="shared" si="5093"/>
        <v/>
      </c>
      <c r="L544" s="61" t="e">
        <f>IF(LEN('Описание предлагаемого товара'!#REF!)&gt;0,IFERROR('Описание предлагаемого товара'!#REF!*1,""),"")</f>
        <v>#REF!</v>
      </c>
      <c r="M544" s="39" t="str">
        <f>IFERROR(VLOOKUP(B544,SAP!$A:$E,2,),"")</f>
        <v/>
      </c>
      <c r="N544" s="41" t="str">
        <f t="shared" si="5229"/>
        <v/>
      </c>
      <c r="O544" s="39" t="str">
        <f t="shared" si="5080"/>
        <v/>
      </c>
      <c r="P544" s="36" t="e">
        <f>IF(LEN('Описание предлагаемого товара'!#REF!)&gt;0,'Описание предлагаемого товара'!#REF!,"")</f>
        <v>#REF!</v>
      </c>
      <c r="Q54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44" s="37" t="e">
        <f>IF(LEN('Описание предлагаемого товара'!#REF!)&gt;0,'Описание предлагаемого товара'!#REF!,"")</f>
        <v>#REF!</v>
      </c>
      <c r="S544" s="37" t="e">
        <f>IF(LEN('Описание предлагаемого товара'!#REF!)&gt;0,'Описание предлагаемого товара'!#REF!,"")</f>
        <v>#REF!</v>
      </c>
      <c r="T54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44" s="23" t="str">
        <f>IFERROR(VLOOKUP(CI544*1,Обработ.выгрузка_реестра_РФ!$A:$G,6,),"")</f>
        <v/>
      </c>
      <c r="V544" s="61" t="e">
        <f>IF(LEN('Описание предлагаемого товара'!#REF!)&gt;0,'Описание предлагаемого товара'!#REF!,"")</f>
        <v>#REF!</v>
      </c>
      <c r="W544" s="62" t="e">
        <f>IF(LEN('Описание предлагаемого товара'!#REF!)&gt;0,'Описание предлагаемого товара'!#REF!,"")</f>
        <v>#REF!</v>
      </c>
      <c r="X544" s="91" t="e">
        <f t="shared" ref="X544:Y544" si="5266">IFERROR(REPLACE(W544,FIND(CHAR(10),W544,1),1," "),W544)</f>
        <v>#REF!</v>
      </c>
      <c r="Y544" s="91" t="e">
        <f t="shared" si="5266"/>
        <v>#REF!</v>
      </c>
      <c r="Z544" s="91" t="e">
        <f t="shared" si="5095"/>
        <v>#REF!</v>
      </c>
      <c r="AA544" s="91" t="e">
        <f t="shared" si="5096"/>
        <v>#REF!</v>
      </c>
      <c r="AB544" s="91" t="e">
        <f t="shared" si="5097"/>
        <v>#REF!</v>
      </c>
      <c r="AC544" s="91" t="e">
        <f t="shared" ref="AC544:AF544" si="5267">IFERROR(REPLACE(AB544,FIND("  ",AB544,1),2," "),AB544)</f>
        <v>#REF!</v>
      </c>
      <c r="AD544" s="91" t="e">
        <f t="shared" si="5267"/>
        <v>#REF!</v>
      </c>
      <c r="AE544" s="91" t="e">
        <f t="shared" si="5267"/>
        <v>#REF!</v>
      </c>
      <c r="AF544" s="91" t="e">
        <f t="shared" si="5267"/>
        <v>#REF!</v>
      </c>
      <c r="AG544" s="23" t="str">
        <f>IFERROR(VLOOKUP(CI544*1,Обработ.выгрузка_реестра_РФ!$A:$G,4,),"")</f>
        <v/>
      </c>
      <c r="AH544" s="91" t="str">
        <f t="shared" ref="AH544:AI544" si="5268">IFERROR(REPLACE(AG544,FIND("-",AG544,1),1,"*"),AG544)</f>
        <v/>
      </c>
      <c r="AI544" s="91" t="str">
        <f t="shared" si="5268"/>
        <v/>
      </c>
      <c r="AJ544" s="27" t="str">
        <f t="shared" si="5195"/>
        <v/>
      </c>
      <c r="AK544" s="63" t="e">
        <f>IF(LEN('Описание предлагаемого товара'!#REF!)&gt;0,'Описание предлагаемого товара'!#REF!,"")</f>
        <v>#REF!</v>
      </c>
      <c r="AL544" s="91" t="e">
        <f t="shared" ref="AL544:AM544" si="5269">IFERROR(REPLACE(AK544,FIND(CHAR(10),AK544,1),1,""),AK544)</f>
        <v>#REF!</v>
      </c>
      <c r="AM544" s="91" t="e">
        <f t="shared" si="5269"/>
        <v>#REF!</v>
      </c>
      <c r="AN544" s="91" t="e">
        <f t="shared" ref="AN544:AR544" si="5270">IFERROR(REPLACE(AM544,FIND(" ",AM544,1),1,""),AM544)</f>
        <v>#REF!</v>
      </c>
      <c r="AO544" s="91" t="e">
        <f t="shared" si="5270"/>
        <v>#REF!</v>
      </c>
      <c r="AP544" s="91" t="e">
        <f t="shared" si="5270"/>
        <v>#REF!</v>
      </c>
      <c r="AQ544" s="91" t="e">
        <f t="shared" si="5270"/>
        <v>#REF!</v>
      </c>
      <c r="AR544" s="91" t="e">
        <f t="shared" si="5270"/>
        <v>#REF!</v>
      </c>
      <c r="AS544" s="91" t="e">
        <f t="shared" si="5102"/>
        <v>#REF!</v>
      </c>
      <c r="AT544" s="91" t="e">
        <f t="shared" si="5103"/>
        <v>#REF!</v>
      </c>
      <c r="AU544" s="32" t="e">
        <f t="shared" si="5086"/>
        <v>#REF!</v>
      </c>
      <c r="AV544" s="93" t="e">
        <f>'Описание предлагаемого товара'!#REF!</f>
        <v>#REF!</v>
      </c>
      <c r="AW544" s="91" t="e">
        <f>MIN(SEARCH({0,1,2,3,4,5,6,7,8,9},AV544&amp; "0123456789"))</f>
        <v>#REF!</v>
      </c>
      <c r="AX544" s="91" t="str">
        <f t="shared" si="5104"/>
        <v/>
      </c>
      <c r="AY544" s="91" t="str">
        <f t="shared" si="5105"/>
        <v/>
      </c>
      <c r="AZ544" s="91" t="str">
        <f t="shared" si="5106"/>
        <v/>
      </c>
      <c r="BA544" s="91" t="str">
        <f t="shared" si="5107"/>
        <v/>
      </c>
      <c r="BB544" s="91" t="str">
        <f t="shared" si="5108"/>
        <v/>
      </c>
      <c r="BC544" s="91" t="str">
        <f t="shared" si="5109"/>
        <v/>
      </c>
      <c r="BD544" s="91" t="str">
        <f t="shared" si="5110"/>
        <v/>
      </c>
      <c r="BE544" s="91" t="str">
        <f t="shared" si="5111"/>
        <v/>
      </c>
      <c r="BF544" s="91" t="str">
        <f t="shared" si="5112"/>
        <v/>
      </c>
      <c r="BG544" s="91" t="str">
        <f t="shared" si="5113"/>
        <v/>
      </c>
      <c r="BH544" s="91" t="str">
        <f t="shared" si="5114"/>
        <v/>
      </c>
      <c r="BI544" s="91" t="str">
        <f t="shared" si="5115"/>
        <v/>
      </c>
      <c r="BJ544" s="91" t="str">
        <f t="shared" si="5116"/>
        <v/>
      </c>
      <c r="BK544" s="91" t="str">
        <f t="shared" si="5117"/>
        <v/>
      </c>
      <c r="BL544" s="91" t="str">
        <f t="shared" si="5118"/>
        <v/>
      </c>
      <c r="BM544" s="91" t="str">
        <f t="shared" si="5119"/>
        <v/>
      </c>
      <c r="BN544" s="91" t="str">
        <f t="shared" si="5120"/>
        <v/>
      </c>
      <c r="BO544" s="91" t="str">
        <f t="shared" si="5121"/>
        <v/>
      </c>
      <c r="BP544" s="91" t="str">
        <f t="shared" si="5122"/>
        <v/>
      </c>
      <c r="BQ544" s="91" t="str">
        <f t="shared" si="5123"/>
        <v/>
      </c>
      <c r="BR544" s="91" t="str">
        <f t="shared" si="5124"/>
        <v/>
      </c>
      <c r="BS544" s="91" t="str">
        <f t="shared" si="5125"/>
        <v/>
      </c>
      <c r="BT544" s="91" t="str">
        <f t="shared" si="5126"/>
        <v/>
      </c>
      <c r="BU544" s="91" t="str">
        <f t="shared" si="5127"/>
        <v/>
      </c>
      <c r="BV544" s="91" t="str">
        <f t="shared" si="5128"/>
        <v/>
      </c>
      <c r="BW544" s="91" t="str">
        <f t="shared" si="5129"/>
        <v/>
      </c>
      <c r="BX544" s="91" t="str">
        <f t="shared" si="5130"/>
        <v/>
      </c>
      <c r="BY544" s="91" t="str">
        <f t="shared" si="5131"/>
        <v/>
      </c>
      <c r="BZ544" s="91" t="str">
        <f t="shared" si="5132"/>
        <v/>
      </c>
      <c r="CA544" s="91" t="str">
        <f t="shared" si="5133"/>
        <v/>
      </c>
      <c r="CB544" s="91" t="str">
        <f t="shared" si="5134"/>
        <v/>
      </c>
      <c r="CC544" s="91" t="str">
        <f t="shared" si="5135"/>
        <v/>
      </c>
      <c r="CD544" s="91" t="str">
        <f t="shared" si="5136"/>
        <v/>
      </c>
      <c r="CE544" s="91" t="str">
        <f t="shared" si="5137"/>
        <v/>
      </c>
      <c r="CF544" s="91" t="str">
        <f t="shared" si="5138"/>
        <v/>
      </c>
      <c r="CG544" s="91" t="str">
        <f t="shared" si="5139"/>
        <v/>
      </c>
      <c r="CH544" s="91" t="str">
        <f t="shared" si="5140"/>
        <v/>
      </c>
      <c r="CI544" s="91" t="str">
        <f t="shared" si="5141"/>
        <v>нет</v>
      </c>
      <c r="CJ544" s="63" t="e">
        <f>IF(LEN('Описание предлагаемого товара'!#REF!)&gt;0,'Описание предлагаемого товара'!#REF!,"")</f>
        <v>#REF!</v>
      </c>
      <c r="CK544" s="91" t="e">
        <f t="shared" ref="CK544:CL544" si="5271">IFERROR(REPLACE(CJ544,FIND(CHAR(10),CJ544,1),1,""),CJ544)</f>
        <v>#REF!</v>
      </c>
      <c r="CL544" s="91" t="e">
        <f t="shared" si="5271"/>
        <v>#REF!</v>
      </c>
      <c r="CM544" s="91" t="e">
        <f t="shared" si="5143"/>
        <v>#REF!</v>
      </c>
      <c r="CN544" s="91" t="e">
        <f t="shared" si="5144"/>
        <v>#REF!</v>
      </c>
      <c r="CO544" s="91" t="e">
        <f t="shared" si="5145"/>
        <v>#REF!</v>
      </c>
      <c r="CP544" s="90" t="e">
        <f>IF(AU544="Не указан реестровый номер (мера нац.режима Запрет)","",IF(CI544="нет","",IF(CU544="да","исключение(не смотрим баллы)",IFERROR(IF(CI544*1&gt;0,IFERROR(IF(VLOOKUP(CI544*1,Обработ.выгрузка_реестра_РФ!$A:$G,7,)=0,"Баллы не установлены",VLOOKUP(CI544*1,Обработ.выгрузка_реестра_РФ!$A:$G,7,)),IF(LEN(CI544)&gt;14,"","нет номера в реестре РФ")),""),IF(LEN(CI544)=0,"","Некорректный реестровый номер")))))</f>
        <v>#REF!</v>
      </c>
      <c r="CQ544" s="33" t="e">
        <f>IF(LEN(C544)&gt;0,IFERROR(IF(LEN(H544)&gt;0,IF(LEN(VLOOKUP(H544,'исключения(не_смотрим_баллы)'!$A:$C,1,))&gt;0,"да","нет"),"не введен ОКПД2"),"нет"),"")</f>
        <v>#REF!</v>
      </c>
      <c r="CR544" s="33" t="e">
        <f ca="1">IF(CQ544="да",IF(TODAY()&lt;VLOOKUP(H544,'исключения(не_смотрим_баллы)'!$A:$C,3,),"да","нет"),"")</f>
        <v>#REF!</v>
      </c>
      <c r="CS544" s="33" t="str">
        <f>IFERROR(IF(CQ544="да",IF(VLOOKUP(CI544*1,Обработ.выгрузка_реестра_РФ!$A:$G,2,)&lt;VLOOKUP(H544,'исключения(не_смотрим_баллы)'!$A:$C,2,),"да","нет"),""),"")</f>
        <v/>
      </c>
      <c r="CT544" s="24"/>
      <c r="CU544" s="33" t="e">
        <f t="shared" si="5157"/>
        <v>#REF!</v>
      </c>
      <c r="CV544" s="91" t="e">
        <f t="shared" si="5158"/>
        <v>#REF!</v>
      </c>
      <c r="CW544" s="27" t="e">
        <f t="shared" si="5159"/>
        <v>#REF!</v>
      </c>
      <c r="CX544" s="26" t="e">
        <f t="shared" si="5088"/>
        <v>#REF!</v>
      </c>
      <c r="CY544" s="64" t="e">
        <f>IF(LEN('Описание предлагаемого товара'!#REF!)&gt;0,'Описание предлагаемого товара'!#REF!,"")</f>
        <v>#REF!</v>
      </c>
      <c r="CZ544" s="95" t="e">
        <f t="shared" si="5146"/>
        <v>#REF!</v>
      </c>
      <c r="DA544" s="95" t="e">
        <f t="shared" ref="DA544" si="5272">IFERROR(REPLACE(CZ544,FIND(" ",CZ544,1),1,""),CZ544)</f>
        <v>#REF!</v>
      </c>
      <c r="DB544" s="95" t="e">
        <f t="shared" si="5090"/>
        <v>#REF!</v>
      </c>
      <c r="DC544" s="95" t="e">
        <f t="shared" ref="DC544:DD544" si="5273">IFERROR(REPLACE(DB544,FIND("г.",DB544,1),2,""),DB544)</f>
        <v>#REF!</v>
      </c>
      <c r="DD544" s="95" t="e">
        <f t="shared" si="5273"/>
        <v>#REF!</v>
      </c>
      <c r="DE544" s="95" t="e">
        <f t="shared" ref="DE544:DF544" si="5274">IFERROR(REPLACE(DD544,FIND("г",DD544,1),1,""),DD544)</f>
        <v>#REF!</v>
      </c>
      <c r="DF544" s="95" t="e">
        <f t="shared" si="5274"/>
        <v>#REF!</v>
      </c>
      <c r="DG544" s="95" t="e">
        <f t="shared" si="5163"/>
        <v>#REF!</v>
      </c>
      <c r="DH544" s="25" t="str">
        <f>IFERROR(VLOOKUP(CI544*1,Обработ.выгрузка_реестра_РФ!$A:$G,5,),"")</f>
        <v/>
      </c>
      <c r="DI544" s="27" t="str">
        <f t="shared" si="5173"/>
        <v/>
      </c>
      <c r="DJ544" s="27" t="str">
        <f t="shared" ca="1" si="5150"/>
        <v/>
      </c>
      <c r="DK544" s="63" t="e">
        <f>IF(LEN('Описание предлагаемого товара'!#REF!)&gt;0,'Описание предлагаемого товара'!#REF!,"")</f>
        <v>#REF!</v>
      </c>
      <c r="DL544" s="63" t="e">
        <f>IF(LEN('Описание предлагаемого товара'!#REF!)&gt;0,'Описание предлагаемого товара'!#REF!,"")</f>
        <v>#REF!</v>
      </c>
      <c r="DM544" s="32"/>
    </row>
    <row r="545" spans="1:117" ht="48.75" customHeight="1" x14ac:dyDescent="0.25">
      <c r="A545" s="61" t="e">
        <f>IF(LEN('Описание предлагаемого товара'!#REF!)&gt;0,'Описание предлагаемого товара'!#REF!,"")</f>
        <v>#REF!</v>
      </c>
      <c r="B545" s="65" t="e">
        <f>IF(LEN('Описание предлагаемого товара'!#REF!)&gt;0,'Описание предлагаемого товара'!#REF!,"")</f>
        <v>#REF!</v>
      </c>
      <c r="C545" s="61" t="e">
        <f>IF(LEN('Описание предлагаемого товара'!#REF!)&gt;0,'Описание предлагаемого товара'!#REF!,"")</f>
        <v>#REF!</v>
      </c>
      <c r="D545" s="61" t="e">
        <f>IF(LEN('Описание предлагаемого товара'!#REF!)&gt;0,'Описание предлагаемого товара'!#REF!,"")</f>
        <v>#REF!</v>
      </c>
      <c r="E545" s="61" t="e">
        <f>IF(LEN('Описание предлагаемого товара'!#REF!)&gt;0,'Описание предлагаемого товара'!#REF!,"")</f>
        <v>#REF!</v>
      </c>
      <c r="F545" s="61" t="e">
        <f>IF(LEN('Описание предлагаемого товара'!#REF!)&gt;0,'Описание предлагаемого товара'!#REF!,"")</f>
        <v>#REF!</v>
      </c>
      <c r="G545" s="61" t="e">
        <f>IF(LEN('Описание предлагаемого товара'!#REF!)&gt;0,'Описание предлагаемого товара'!#REF!,"")</f>
        <v>#REF!</v>
      </c>
      <c r="H545" s="61" t="e">
        <f>IF(LEN('Описание предлагаемого товара'!#REF!)&gt;0,'Описание предлагаемого товара'!#REF!,"")</f>
        <v>#REF!</v>
      </c>
      <c r="I545" s="61" t="e">
        <f>IF(LEN('Описание предлагаемого товара'!#REF!)&gt;0,'Описание предлагаемого товара'!#REF!,"")</f>
        <v>#REF!</v>
      </c>
      <c r="J545" s="38" t="str">
        <f>IFERROR(VLOOKUP(B545,SAP!$A:$E,5,),"")</f>
        <v/>
      </c>
      <c r="K545" s="40" t="str">
        <f t="shared" si="5093"/>
        <v/>
      </c>
      <c r="L545" s="61" t="e">
        <f>IF(LEN('Описание предлагаемого товара'!#REF!)&gt;0,IFERROR('Описание предлагаемого товара'!#REF!*1,""),"")</f>
        <v>#REF!</v>
      </c>
      <c r="M545" s="39" t="str">
        <f>IFERROR(VLOOKUP(B545,SAP!$A:$E,2,),"")</f>
        <v/>
      </c>
      <c r="N545" s="41" t="str">
        <f t="shared" si="5229"/>
        <v/>
      </c>
      <c r="O545" s="39" t="str">
        <f t="shared" si="5080"/>
        <v/>
      </c>
      <c r="P545" s="36" t="e">
        <f>IF(LEN('Описание предлагаемого товара'!#REF!)&gt;0,'Описание предлагаемого товара'!#REF!,"")</f>
        <v>#REF!</v>
      </c>
      <c r="Q54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45" s="37" t="e">
        <f>IF(LEN('Описание предлагаемого товара'!#REF!)&gt;0,'Описание предлагаемого товара'!#REF!,"")</f>
        <v>#REF!</v>
      </c>
      <c r="S545" s="37" t="e">
        <f>IF(LEN('Описание предлагаемого товара'!#REF!)&gt;0,'Описание предлагаемого товара'!#REF!,"")</f>
        <v>#REF!</v>
      </c>
      <c r="T54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45" s="23" t="str">
        <f>IFERROR(VLOOKUP(CI545*1,Обработ.выгрузка_реестра_РФ!$A:$G,6,),"")</f>
        <v/>
      </c>
      <c r="V545" s="61" t="e">
        <f>IF(LEN('Описание предлагаемого товара'!#REF!)&gt;0,'Описание предлагаемого товара'!#REF!,"")</f>
        <v>#REF!</v>
      </c>
      <c r="W545" s="62" t="e">
        <f>IF(LEN('Описание предлагаемого товара'!#REF!)&gt;0,'Описание предлагаемого товара'!#REF!,"")</f>
        <v>#REF!</v>
      </c>
      <c r="X545" s="91" t="e">
        <f t="shared" ref="X545:Y545" si="5275">IFERROR(REPLACE(W545,FIND(CHAR(10),W545,1),1," "),W545)</f>
        <v>#REF!</v>
      </c>
      <c r="Y545" s="91" t="e">
        <f t="shared" si="5275"/>
        <v>#REF!</v>
      </c>
      <c r="Z545" s="91" t="e">
        <f t="shared" si="5095"/>
        <v>#REF!</v>
      </c>
      <c r="AA545" s="91" t="e">
        <f t="shared" si="5096"/>
        <v>#REF!</v>
      </c>
      <c r="AB545" s="91" t="e">
        <f t="shared" si="5097"/>
        <v>#REF!</v>
      </c>
      <c r="AC545" s="91" t="e">
        <f t="shared" ref="AC545:AF545" si="5276">IFERROR(REPLACE(AB545,FIND("  ",AB545,1),2," "),AB545)</f>
        <v>#REF!</v>
      </c>
      <c r="AD545" s="91" t="e">
        <f t="shared" si="5276"/>
        <v>#REF!</v>
      </c>
      <c r="AE545" s="91" t="e">
        <f t="shared" si="5276"/>
        <v>#REF!</v>
      </c>
      <c r="AF545" s="91" t="e">
        <f t="shared" si="5276"/>
        <v>#REF!</v>
      </c>
      <c r="AG545" s="23" t="str">
        <f>IFERROR(VLOOKUP(CI545*1,Обработ.выгрузка_реестра_РФ!$A:$G,4,),"")</f>
        <v/>
      </c>
      <c r="AH545" s="91" t="str">
        <f t="shared" ref="AH545:AI545" si="5277">IFERROR(REPLACE(AG545,FIND("-",AG545,1),1,"*"),AG545)</f>
        <v/>
      </c>
      <c r="AI545" s="91" t="str">
        <f t="shared" si="5277"/>
        <v/>
      </c>
      <c r="AJ545" s="27" t="str">
        <f t="shared" si="5195"/>
        <v/>
      </c>
      <c r="AK545" s="63" t="e">
        <f>IF(LEN('Описание предлагаемого товара'!#REF!)&gt;0,'Описание предлагаемого товара'!#REF!,"")</f>
        <v>#REF!</v>
      </c>
      <c r="AL545" s="91" t="e">
        <f t="shared" ref="AL545:AM545" si="5278">IFERROR(REPLACE(AK545,FIND(CHAR(10),AK545,1),1,""),AK545)</f>
        <v>#REF!</v>
      </c>
      <c r="AM545" s="91" t="e">
        <f t="shared" si="5278"/>
        <v>#REF!</v>
      </c>
      <c r="AN545" s="91" t="e">
        <f t="shared" ref="AN545:AR545" si="5279">IFERROR(REPLACE(AM545,FIND(" ",AM545,1),1,""),AM545)</f>
        <v>#REF!</v>
      </c>
      <c r="AO545" s="91" t="e">
        <f t="shared" si="5279"/>
        <v>#REF!</v>
      </c>
      <c r="AP545" s="91" t="e">
        <f t="shared" si="5279"/>
        <v>#REF!</v>
      </c>
      <c r="AQ545" s="91" t="e">
        <f t="shared" si="5279"/>
        <v>#REF!</v>
      </c>
      <c r="AR545" s="91" t="e">
        <f t="shared" si="5279"/>
        <v>#REF!</v>
      </c>
      <c r="AS545" s="91" t="e">
        <f t="shared" si="5102"/>
        <v>#REF!</v>
      </c>
      <c r="AT545" s="91" t="e">
        <f t="shared" si="5103"/>
        <v>#REF!</v>
      </c>
      <c r="AU545" s="32" t="e">
        <f t="shared" si="5086"/>
        <v>#REF!</v>
      </c>
      <c r="AV545" s="93" t="e">
        <f>'Описание предлагаемого товара'!#REF!</f>
        <v>#REF!</v>
      </c>
      <c r="AW545" s="91" t="e">
        <f>MIN(SEARCH({0,1,2,3,4,5,6,7,8,9},AV545&amp; "0123456789"))</f>
        <v>#REF!</v>
      </c>
      <c r="AX545" s="91" t="str">
        <f t="shared" si="5104"/>
        <v/>
      </c>
      <c r="AY545" s="91" t="str">
        <f t="shared" si="5105"/>
        <v/>
      </c>
      <c r="AZ545" s="91" t="str">
        <f t="shared" si="5106"/>
        <v/>
      </c>
      <c r="BA545" s="91" t="str">
        <f t="shared" si="5107"/>
        <v/>
      </c>
      <c r="BB545" s="91" t="str">
        <f t="shared" si="5108"/>
        <v/>
      </c>
      <c r="BC545" s="91" t="str">
        <f t="shared" si="5109"/>
        <v/>
      </c>
      <c r="BD545" s="91" t="str">
        <f t="shared" si="5110"/>
        <v/>
      </c>
      <c r="BE545" s="91" t="str">
        <f t="shared" si="5111"/>
        <v/>
      </c>
      <c r="BF545" s="91" t="str">
        <f t="shared" si="5112"/>
        <v/>
      </c>
      <c r="BG545" s="91" t="str">
        <f t="shared" si="5113"/>
        <v/>
      </c>
      <c r="BH545" s="91" t="str">
        <f t="shared" si="5114"/>
        <v/>
      </c>
      <c r="BI545" s="91" t="str">
        <f t="shared" si="5115"/>
        <v/>
      </c>
      <c r="BJ545" s="91" t="str">
        <f t="shared" si="5116"/>
        <v/>
      </c>
      <c r="BK545" s="91" t="str">
        <f t="shared" si="5117"/>
        <v/>
      </c>
      <c r="BL545" s="91" t="str">
        <f t="shared" si="5118"/>
        <v/>
      </c>
      <c r="BM545" s="91" t="str">
        <f t="shared" si="5119"/>
        <v/>
      </c>
      <c r="BN545" s="91" t="str">
        <f t="shared" si="5120"/>
        <v/>
      </c>
      <c r="BO545" s="91" t="str">
        <f t="shared" si="5121"/>
        <v/>
      </c>
      <c r="BP545" s="91" t="str">
        <f t="shared" si="5122"/>
        <v/>
      </c>
      <c r="BQ545" s="91" t="str">
        <f t="shared" si="5123"/>
        <v/>
      </c>
      <c r="BR545" s="91" t="str">
        <f t="shared" si="5124"/>
        <v/>
      </c>
      <c r="BS545" s="91" t="str">
        <f t="shared" si="5125"/>
        <v/>
      </c>
      <c r="BT545" s="91" t="str">
        <f t="shared" si="5126"/>
        <v/>
      </c>
      <c r="BU545" s="91" t="str">
        <f t="shared" si="5127"/>
        <v/>
      </c>
      <c r="BV545" s="91" t="str">
        <f t="shared" si="5128"/>
        <v/>
      </c>
      <c r="BW545" s="91" t="str">
        <f t="shared" si="5129"/>
        <v/>
      </c>
      <c r="BX545" s="91" t="str">
        <f t="shared" si="5130"/>
        <v/>
      </c>
      <c r="BY545" s="91" t="str">
        <f t="shared" si="5131"/>
        <v/>
      </c>
      <c r="BZ545" s="91" t="str">
        <f t="shared" si="5132"/>
        <v/>
      </c>
      <c r="CA545" s="91" t="str">
        <f t="shared" si="5133"/>
        <v/>
      </c>
      <c r="CB545" s="91" t="str">
        <f t="shared" si="5134"/>
        <v/>
      </c>
      <c r="CC545" s="91" t="str">
        <f t="shared" si="5135"/>
        <v/>
      </c>
      <c r="CD545" s="91" t="str">
        <f t="shared" si="5136"/>
        <v/>
      </c>
      <c r="CE545" s="91" t="str">
        <f t="shared" si="5137"/>
        <v/>
      </c>
      <c r="CF545" s="91" t="str">
        <f t="shared" si="5138"/>
        <v/>
      </c>
      <c r="CG545" s="91" t="str">
        <f t="shared" si="5139"/>
        <v/>
      </c>
      <c r="CH545" s="91" t="str">
        <f t="shared" si="5140"/>
        <v/>
      </c>
      <c r="CI545" s="91" t="str">
        <f t="shared" si="5141"/>
        <v>нет</v>
      </c>
      <c r="CJ545" s="63" t="e">
        <f>IF(LEN('Описание предлагаемого товара'!#REF!)&gt;0,'Описание предлагаемого товара'!#REF!,"")</f>
        <v>#REF!</v>
      </c>
      <c r="CK545" s="91" t="e">
        <f t="shared" ref="CK545:CL545" si="5280">IFERROR(REPLACE(CJ545,FIND(CHAR(10),CJ545,1),1,""),CJ545)</f>
        <v>#REF!</v>
      </c>
      <c r="CL545" s="91" t="e">
        <f t="shared" si="5280"/>
        <v>#REF!</v>
      </c>
      <c r="CM545" s="91" t="e">
        <f t="shared" si="5143"/>
        <v>#REF!</v>
      </c>
      <c r="CN545" s="91" t="e">
        <f t="shared" si="5144"/>
        <v>#REF!</v>
      </c>
      <c r="CO545" s="91" t="e">
        <f t="shared" si="5145"/>
        <v>#REF!</v>
      </c>
      <c r="CP545" s="90" t="e">
        <f>IF(AU545="Не указан реестровый номер (мера нац.режима Запрет)","",IF(CI545="нет","",IF(CU545="да","исключение(не смотрим баллы)",IFERROR(IF(CI545*1&gt;0,IFERROR(IF(VLOOKUP(CI545*1,Обработ.выгрузка_реестра_РФ!$A:$G,7,)=0,"Баллы не установлены",VLOOKUP(CI545*1,Обработ.выгрузка_реестра_РФ!$A:$G,7,)),IF(LEN(CI545)&gt;14,"","нет номера в реестре РФ")),""),IF(LEN(CI545)=0,"","Некорректный реестровый номер")))))</f>
        <v>#REF!</v>
      </c>
      <c r="CQ545" s="33" t="e">
        <f>IF(LEN(C545)&gt;0,IFERROR(IF(LEN(H545)&gt;0,IF(LEN(VLOOKUP(H545,'исключения(не_смотрим_баллы)'!$A:$C,1,))&gt;0,"да","нет"),"не введен ОКПД2"),"нет"),"")</f>
        <v>#REF!</v>
      </c>
      <c r="CR545" s="33" t="e">
        <f ca="1">IF(CQ545="да",IF(TODAY()&lt;VLOOKUP(H545,'исключения(не_смотрим_баллы)'!$A:$C,3,),"да","нет"),"")</f>
        <v>#REF!</v>
      </c>
      <c r="CS545" s="33" t="str">
        <f>IFERROR(IF(CQ545="да",IF(VLOOKUP(CI545*1,Обработ.выгрузка_реестра_РФ!$A:$G,2,)&lt;VLOOKUP(H545,'исключения(не_смотрим_баллы)'!$A:$C,2,),"да","нет"),""),"")</f>
        <v/>
      </c>
      <c r="CT545" s="24"/>
      <c r="CU545" s="33" t="e">
        <f t="shared" si="5157"/>
        <v>#REF!</v>
      </c>
      <c r="CV545" s="91" t="e">
        <f t="shared" si="5158"/>
        <v>#REF!</v>
      </c>
      <c r="CW545" s="27" t="e">
        <f t="shared" si="5159"/>
        <v>#REF!</v>
      </c>
      <c r="CX545" s="26" t="e">
        <f t="shared" si="5088"/>
        <v>#REF!</v>
      </c>
      <c r="CY545" s="64" t="e">
        <f>IF(LEN('Описание предлагаемого товара'!#REF!)&gt;0,'Описание предлагаемого товара'!#REF!,"")</f>
        <v>#REF!</v>
      </c>
      <c r="CZ545" s="95" t="e">
        <f t="shared" si="5146"/>
        <v>#REF!</v>
      </c>
      <c r="DA545" s="95" t="e">
        <f t="shared" ref="DA545" si="5281">IFERROR(REPLACE(CZ545,FIND(" ",CZ545,1),1,""),CZ545)</f>
        <v>#REF!</v>
      </c>
      <c r="DB545" s="95" t="e">
        <f t="shared" si="5090"/>
        <v>#REF!</v>
      </c>
      <c r="DC545" s="95" t="e">
        <f t="shared" ref="DC545:DD545" si="5282">IFERROR(REPLACE(DB545,FIND("г.",DB545,1),2,""),DB545)</f>
        <v>#REF!</v>
      </c>
      <c r="DD545" s="95" t="e">
        <f t="shared" si="5282"/>
        <v>#REF!</v>
      </c>
      <c r="DE545" s="95" t="e">
        <f t="shared" ref="DE545:DF545" si="5283">IFERROR(REPLACE(DD545,FIND("г",DD545,1),1,""),DD545)</f>
        <v>#REF!</v>
      </c>
      <c r="DF545" s="95" t="e">
        <f t="shared" si="5283"/>
        <v>#REF!</v>
      </c>
      <c r="DG545" s="95" t="e">
        <f t="shared" si="5163"/>
        <v>#REF!</v>
      </c>
      <c r="DH545" s="25" t="str">
        <f>IFERROR(VLOOKUP(CI545*1,Обработ.выгрузка_реестра_РФ!$A:$G,5,),"")</f>
        <v/>
      </c>
      <c r="DI545" s="27" t="str">
        <f t="shared" si="5173"/>
        <v/>
      </c>
      <c r="DJ545" s="27" t="str">
        <f t="shared" ca="1" si="5150"/>
        <v/>
      </c>
      <c r="DK545" s="63" t="e">
        <f>IF(LEN('Описание предлагаемого товара'!#REF!)&gt;0,'Описание предлагаемого товара'!#REF!,"")</f>
        <v>#REF!</v>
      </c>
      <c r="DL545" s="63" t="e">
        <f>IF(LEN('Описание предлагаемого товара'!#REF!)&gt;0,'Описание предлагаемого товара'!#REF!,"")</f>
        <v>#REF!</v>
      </c>
      <c r="DM545" s="32"/>
    </row>
    <row r="546" spans="1:117" ht="48.75" customHeight="1" x14ac:dyDescent="0.25">
      <c r="A546" s="61" t="e">
        <f>IF(LEN('Описание предлагаемого товара'!#REF!)&gt;0,'Описание предлагаемого товара'!#REF!,"")</f>
        <v>#REF!</v>
      </c>
      <c r="B546" s="65" t="e">
        <f>IF(LEN('Описание предлагаемого товара'!#REF!)&gt;0,'Описание предлагаемого товара'!#REF!,"")</f>
        <v>#REF!</v>
      </c>
      <c r="C546" s="61" t="e">
        <f>IF(LEN('Описание предлагаемого товара'!#REF!)&gt;0,'Описание предлагаемого товара'!#REF!,"")</f>
        <v>#REF!</v>
      </c>
      <c r="D546" s="61" t="e">
        <f>IF(LEN('Описание предлагаемого товара'!#REF!)&gt;0,'Описание предлагаемого товара'!#REF!,"")</f>
        <v>#REF!</v>
      </c>
      <c r="E546" s="61" t="e">
        <f>IF(LEN('Описание предлагаемого товара'!#REF!)&gt;0,'Описание предлагаемого товара'!#REF!,"")</f>
        <v>#REF!</v>
      </c>
      <c r="F546" s="61" t="e">
        <f>IF(LEN('Описание предлагаемого товара'!#REF!)&gt;0,'Описание предлагаемого товара'!#REF!,"")</f>
        <v>#REF!</v>
      </c>
      <c r="G546" s="61" t="e">
        <f>IF(LEN('Описание предлагаемого товара'!#REF!)&gt;0,'Описание предлагаемого товара'!#REF!,"")</f>
        <v>#REF!</v>
      </c>
      <c r="H546" s="61" t="e">
        <f>IF(LEN('Описание предлагаемого товара'!#REF!)&gt;0,'Описание предлагаемого товара'!#REF!,"")</f>
        <v>#REF!</v>
      </c>
      <c r="I546" s="61" t="e">
        <f>IF(LEN('Описание предлагаемого товара'!#REF!)&gt;0,'Описание предлагаемого товара'!#REF!,"")</f>
        <v>#REF!</v>
      </c>
      <c r="J546" s="38" t="str">
        <f>IFERROR(VLOOKUP(B546,SAP!$A:$E,5,),"")</f>
        <v/>
      </c>
      <c r="K546" s="40" t="str">
        <f t="shared" si="5093"/>
        <v/>
      </c>
      <c r="L546" s="61" t="e">
        <f>IF(LEN('Описание предлагаемого товара'!#REF!)&gt;0,IFERROR('Описание предлагаемого товара'!#REF!*1,""),"")</f>
        <v>#REF!</v>
      </c>
      <c r="M546" s="39" t="str">
        <f>IFERROR(VLOOKUP(B546,SAP!$A:$E,2,),"")</f>
        <v/>
      </c>
      <c r="N546" s="41" t="str">
        <f t="shared" si="5229"/>
        <v/>
      </c>
      <c r="O546" s="39" t="str">
        <f t="shared" si="5080"/>
        <v/>
      </c>
      <c r="P546" s="36" t="e">
        <f>IF(LEN('Описание предлагаемого товара'!#REF!)&gt;0,'Описание предлагаемого товара'!#REF!,"")</f>
        <v>#REF!</v>
      </c>
      <c r="Q54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46" s="37" t="e">
        <f>IF(LEN('Описание предлагаемого товара'!#REF!)&gt;0,'Описание предлагаемого товара'!#REF!,"")</f>
        <v>#REF!</v>
      </c>
      <c r="S546" s="37" t="e">
        <f>IF(LEN('Описание предлагаемого товара'!#REF!)&gt;0,'Описание предлагаемого товара'!#REF!,"")</f>
        <v>#REF!</v>
      </c>
      <c r="T54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46" s="23" t="str">
        <f>IFERROR(VLOOKUP(CI546*1,Обработ.выгрузка_реестра_РФ!$A:$G,6,),"")</f>
        <v/>
      </c>
      <c r="V546" s="61" t="e">
        <f>IF(LEN('Описание предлагаемого товара'!#REF!)&gt;0,'Описание предлагаемого товара'!#REF!,"")</f>
        <v>#REF!</v>
      </c>
      <c r="W546" s="62" t="e">
        <f>IF(LEN('Описание предлагаемого товара'!#REF!)&gt;0,'Описание предлагаемого товара'!#REF!,"")</f>
        <v>#REF!</v>
      </c>
      <c r="X546" s="91" t="e">
        <f t="shared" ref="X546:Y546" si="5284">IFERROR(REPLACE(W546,FIND(CHAR(10),W546,1),1," "),W546)</f>
        <v>#REF!</v>
      </c>
      <c r="Y546" s="91" t="e">
        <f t="shared" si="5284"/>
        <v>#REF!</v>
      </c>
      <c r="Z546" s="91" t="e">
        <f t="shared" si="5095"/>
        <v>#REF!</v>
      </c>
      <c r="AA546" s="91" t="e">
        <f t="shared" si="5096"/>
        <v>#REF!</v>
      </c>
      <c r="AB546" s="91" t="e">
        <f t="shared" si="5097"/>
        <v>#REF!</v>
      </c>
      <c r="AC546" s="91" t="e">
        <f t="shared" ref="AC546:AF546" si="5285">IFERROR(REPLACE(AB546,FIND("  ",AB546,1),2," "),AB546)</f>
        <v>#REF!</v>
      </c>
      <c r="AD546" s="91" t="e">
        <f t="shared" si="5285"/>
        <v>#REF!</v>
      </c>
      <c r="AE546" s="91" t="e">
        <f t="shared" si="5285"/>
        <v>#REF!</v>
      </c>
      <c r="AF546" s="91" t="e">
        <f t="shared" si="5285"/>
        <v>#REF!</v>
      </c>
      <c r="AG546" s="23" t="str">
        <f>IFERROR(VLOOKUP(CI546*1,Обработ.выгрузка_реестра_РФ!$A:$G,4,),"")</f>
        <v/>
      </c>
      <c r="AH546" s="91" t="str">
        <f t="shared" ref="AH546:AI546" si="5286">IFERROR(REPLACE(AG546,FIND("-",AG546,1),1,"*"),AG546)</f>
        <v/>
      </c>
      <c r="AI546" s="91" t="str">
        <f t="shared" si="5286"/>
        <v/>
      </c>
      <c r="AJ546" s="27" t="str">
        <f t="shared" si="5195"/>
        <v/>
      </c>
      <c r="AK546" s="63" t="e">
        <f>IF(LEN('Описание предлагаемого товара'!#REF!)&gt;0,'Описание предлагаемого товара'!#REF!,"")</f>
        <v>#REF!</v>
      </c>
      <c r="AL546" s="91" t="e">
        <f t="shared" ref="AL546:AM546" si="5287">IFERROR(REPLACE(AK546,FIND(CHAR(10),AK546,1),1,""),AK546)</f>
        <v>#REF!</v>
      </c>
      <c r="AM546" s="91" t="e">
        <f t="shared" si="5287"/>
        <v>#REF!</v>
      </c>
      <c r="AN546" s="91" t="e">
        <f t="shared" ref="AN546:AR546" si="5288">IFERROR(REPLACE(AM546,FIND(" ",AM546,1),1,""),AM546)</f>
        <v>#REF!</v>
      </c>
      <c r="AO546" s="91" t="e">
        <f t="shared" si="5288"/>
        <v>#REF!</v>
      </c>
      <c r="AP546" s="91" t="e">
        <f t="shared" si="5288"/>
        <v>#REF!</v>
      </c>
      <c r="AQ546" s="91" t="e">
        <f t="shared" si="5288"/>
        <v>#REF!</v>
      </c>
      <c r="AR546" s="91" t="e">
        <f t="shared" si="5288"/>
        <v>#REF!</v>
      </c>
      <c r="AS546" s="91" t="e">
        <f t="shared" si="5102"/>
        <v>#REF!</v>
      </c>
      <c r="AT546" s="91" t="e">
        <f t="shared" si="5103"/>
        <v>#REF!</v>
      </c>
      <c r="AU546" s="32" t="e">
        <f t="shared" si="5086"/>
        <v>#REF!</v>
      </c>
      <c r="AV546" s="93" t="e">
        <f>'Описание предлагаемого товара'!#REF!</f>
        <v>#REF!</v>
      </c>
      <c r="AW546" s="91" t="e">
        <f>MIN(SEARCH({0,1,2,3,4,5,6,7,8,9},AV546&amp; "0123456789"))</f>
        <v>#REF!</v>
      </c>
      <c r="AX546" s="91" t="str">
        <f t="shared" si="5104"/>
        <v/>
      </c>
      <c r="AY546" s="91" t="str">
        <f t="shared" si="5105"/>
        <v/>
      </c>
      <c r="AZ546" s="91" t="str">
        <f t="shared" si="5106"/>
        <v/>
      </c>
      <c r="BA546" s="91" t="str">
        <f t="shared" si="5107"/>
        <v/>
      </c>
      <c r="BB546" s="91" t="str">
        <f t="shared" si="5108"/>
        <v/>
      </c>
      <c r="BC546" s="91" t="str">
        <f t="shared" si="5109"/>
        <v/>
      </c>
      <c r="BD546" s="91" t="str">
        <f t="shared" si="5110"/>
        <v/>
      </c>
      <c r="BE546" s="91" t="str">
        <f t="shared" si="5111"/>
        <v/>
      </c>
      <c r="BF546" s="91" t="str">
        <f t="shared" si="5112"/>
        <v/>
      </c>
      <c r="BG546" s="91" t="str">
        <f t="shared" si="5113"/>
        <v/>
      </c>
      <c r="BH546" s="91" t="str">
        <f t="shared" si="5114"/>
        <v/>
      </c>
      <c r="BI546" s="91" t="str">
        <f t="shared" si="5115"/>
        <v/>
      </c>
      <c r="BJ546" s="91" t="str">
        <f t="shared" si="5116"/>
        <v/>
      </c>
      <c r="BK546" s="91" t="str">
        <f t="shared" si="5117"/>
        <v/>
      </c>
      <c r="BL546" s="91" t="str">
        <f t="shared" si="5118"/>
        <v/>
      </c>
      <c r="BM546" s="91" t="str">
        <f t="shared" si="5119"/>
        <v/>
      </c>
      <c r="BN546" s="91" t="str">
        <f t="shared" si="5120"/>
        <v/>
      </c>
      <c r="BO546" s="91" t="str">
        <f t="shared" si="5121"/>
        <v/>
      </c>
      <c r="BP546" s="91" t="str">
        <f t="shared" si="5122"/>
        <v/>
      </c>
      <c r="BQ546" s="91" t="str">
        <f t="shared" si="5123"/>
        <v/>
      </c>
      <c r="BR546" s="91" t="str">
        <f t="shared" si="5124"/>
        <v/>
      </c>
      <c r="BS546" s="91" t="str">
        <f t="shared" si="5125"/>
        <v/>
      </c>
      <c r="BT546" s="91" t="str">
        <f t="shared" si="5126"/>
        <v/>
      </c>
      <c r="BU546" s="91" t="str">
        <f t="shared" si="5127"/>
        <v/>
      </c>
      <c r="BV546" s="91" t="str">
        <f t="shared" si="5128"/>
        <v/>
      </c>
      <c r="BW546" s="91" t="str">
        <f t="shared" si="5129"/>
        <v/>
      </c>
      <c r="BX546" s="91" t="str">
        <f t="shared" si="5130"/>
        <v/>
      </c>
      <c r="BY546" s="91" t="str">
        <f t="shared" si="5131"/>
        <v/>
      </c>
      <c r="BZ546" s="91" t="str">
        <f t="shared" si="5132"/>
        <v/>
      </c>
      <c r="CA546" s="91" t="str">
        <f t="shared" si="5133"/>
        <v/>
      </c>
      <c r="CB546" s="91" t="str">
        <f t="shared" si="5134"/>
        <v/>
      </c>
      <c r="CC546" s="91" t="str">
        <f t="shared" si="5135"/>
        <v/>
      </c>
      <c r="CD546" s="91" t="str">
        <f t="shared" si="5136"/>
        <v/>
      </c>
      <c r="CE546" s="91" t="str">
        <f t="shared" si="5137"/>
        <v/>
      </c>
      <c r="CF546" s="91" t="str">
        <f t="shared" si="5138"/>
        <v/>
      </c>
      <c r="CG546" s="91" t="str">
        <f t="shared" si="5139"/>
        <v/>
      </c>
      <c r="CH546" s="91" t="str">
        <f t="shared" si="5140"/>
        <v/>
      </c>
      <c r="CI546" s="91" t="str">
        <f t="shared" si="5141"/>
        <v>нет</v>
      </c>
      <c r="CJ546" s="63" t="e">
        <f>IF(LEN('Описание предлагаемого товара'!#REF!)&gt;0,'Описание предлагаемого товара'!#REF!,"")</f>
        <v>#REF!</v>
      </c>
      <c r="CK546" s="91" t="e">
        <f t="shared" ref="CK546:CL546" si="5289">IFERROR(REPLACE(CJ546,FIND(CHAR(10),CJ546,1),1,""),CJ546)</f>
        <v>#REF!</v>
      </c>
      <c r="CL546" s="91" t="e">
        <f t="shared" si="5289"/>
        <v>#REF!</v>
      </c>
      <c r="CM546" s="91" t="e">
        <f t="shared" si="5143"/>
        <v>#REF!</v>
      </c>
      <c r="CN546" s="91" t="e">
        <f t="shared" si="5144"/>
        <v>#REF!</v>
      </c>
      <c r="CO546" s="91" t="e">
        <f t="shared" si="5145"/>
        <v>#REF!</v>
      </c>
      <c r="CP546" s="90" t="e">
        <f>IF(AU546="Не указан реестровый номер (мера нац.режима Запрет)","",IF(CI546="нет","",IF(CU546="да","исключение(не смотрим баллы)",IFERROR(IF(CI546*1&gt;0,IFERROR(IF(VLOOKUP(CI546*1,Обработ.выгрузка_реестра_РФ!$A:$G,7,)=0,"Баллы не установлены",VLOOKUP(CI546*1,Обработ.выгрузка_реестра_РФ!$A:$G,7,)),IF(LEN(CI546)&gt;14,"","нет номера в реестре РФ")),""),IF(LEN(CI546)=0,"","Некорректный реестровый номер")))))</f>
        <v>#REF!</v>
      </c>
      <c r="CQ546" s="33" t="e">
        <f>IF(LEN(C546)&gt;0,IFERROR(IF(LEN(H546)&gt;0,IF(LEN(VLOOKUP(H546,'исключения(не_смотрим_баллы)'!$A:$C,1,))&gt;0,"да","нет"),"не введен ОКПД2"),"нет"),"")</f>
        <v>#REF!</v>
      </c>
      <c r="CR546" s="33" t="e">
        <f ca="1">IF(CQ546="да",IF(TODAY()&lt;VLOOKUP(H546,'исключения(не_смотрим_баллы)'!$A:$C,3,),"да","нет"),"")</f>
        <v>#REF!</v>
      </c>
      <c r="CS546" s="33" t="str">
        <f>IFERROR(IF(CQ546="да",IF(VLOOKUP(CI546*1,Обработ.выгрузка_реестра_РФ!$A:$G,2,)&lt;VLOOKUP(H546,'исключения(не_смотрим_баллы)'!$A:$C,2,),"да","нет"),""),"")</f>
        <v/>
      </c>
      <c r="CT546" s="24"/>
      <c r="CU546" s="33" t="e">
        <f t="shared" si="5157"/>
        <v>#REF!</v>
      </c>
      <c r="CV546" s="91" t="e">
        <f t="shared" si="5158"/>
        <v>#REF!</v>
      </c>
      <c r="CW546" s="27" t="e">
        <f t="shared" si="5159"/>
        <v>#REF!</v>
      </c>
      <c r="CX546" s="26" t="e">
        <f t="shared" si="5088"/>
        <v>#REF!</v>
      </c>
      <c r="CY546" s="64" t="e">
        <f>IF(LEN('Описание предлагаемого товара'!#REF!)&gt;0,'Описание предлагаемого товара'!#REF!,"")</f>
        <v>#REF!</v>
      </c>
      <c r="CZ546" s="95" t="e">
        <f t="shared" si="5146"/>
        <v>#REF!</v>
      </c>
      <c r="DA546" s="95" t="e">
        <f t="shared" ref="DA546" si="5290">IFERROR(REPLACE(CZ546,FIND(" ",CZ546,1),1,""),CZ546)</f>
        <v>#REF!</v>
      </c>
      <c r="DB546" s="95" t="e">
        <f t="shared" si="5090"/>
        <v>#REF!</v>
      </c>
      <c r="DC546" s="95" t="e">
        <f t="shared" ref="DC546:DD546" si="5291">IFERROR(REPLACE(DB546,FIND("г.",DB546,1),2,""),DB546)</f>
        <v>#REF!</v>
      </c>
      <c r="DD546" s="95" t="e">
        <f t="shared" si="5291"/>
        <v>#REF!</v>
      </c>
      <c r="DE546" s="95" t="e">
        <f t="shared" ref="DE546:DF546" si="5292">IFERROR(REPLACE(DD546,FIND("г",DD546,1),1,""),DD546)</f>
        <v>#REF!</v>
      </c>
      <c r="DF546" s="95" t="e">
        <f t="shared" si="5292"/>
        <v>#REF!</v>
      </c>
      <c r="DG546" s="95" t="e">
        <f t="shared" si="5163"/>
        <v>#REF!</v>
      </c>
      <c r="DH546" s="25" t="str">
        <f>IFERROR(VLOOKUP(CI546*1,Обработ.выгрузка_реестра_РФ!$A:$G,5,),"")</f>
        <v/>
      </c>
      <c r="DI546" s="27" t="str">
        <f t="shared" si="5173"/>
        <v/>
      </c>
      <c r="DJ546" s="27" t="str">
        <f t="shared" ca="1" si="5150"/>
        <v/>
      </c>
      <c r="DK546" s="63" t="e">
        <f>IF(LEN('Описание предлагаемого товара'!#REF!)&gt;0,'Описание предлагаемого товара'!#REF!,"")</f>
        <v>#REF!</v>
      </c>
      <c r="DL546" s="63" t="e">
        <f>IF(LEN('Описание предлагаемого товара'!#REF!)&gt;0,'Описание предлагаемого товара'!#REF!,"")</f>
        <v>#REF!</v>
      </c>
      <c r="DM546" s="32"/>
    </row>
    <row r="547" spans="1:117" ht="48.75" customHeight="1" x14ac:dyDescent="0.25">
      <c r="A547" s="61" t="e">
        <f>IF(LEN('Описание предлагаемого товара'!#REF!)&gt;0,'Описание предлагаемого товара'!#REF!,"")</f>
        <v>#REF!</v>
      </c>
      <c r="B547" s="65" t="e">
        <f>IF(LEN('Описание предлагаемого товара'!#REF!)&gt;0,'Описание предлагаемого товара'!#REF!,"")</f>
        <v>#REF!</v>
      </c>
      <c r="C547" s="61" t="e">
        <f>IF(LEN('Описание предлагаемого товара'!#REF!)&gt;0,'Описание предлагаемого товара'!#REF!,"")</f>
        <v>#REF!</v>
      </c>
      <c r="D547" s="61" t="e">
        <f>IF(LEN('Описание предлагаемого товара'!#REF!)&gt;0,'Описание предлагаемого товара'!#REF!,"")</f>
        <v>#REF!</v>
      </c>
      <c r="E547" s="61" t="e">
        <f>IF(LEN('Описание предлагаемого товара'!#REF!)&gt;0,'Описание предлагаемого товара'!#REF!,"")</f>
        <v>#REF!</v>
      </c>
      <c r="F547" s="61" t="e">
        <f>IF(LEN('Описание предлагаемого товара'!#REF!)&gt;0,'Описание предлагаемого товара'!#REF!,"")</f>
        <v>#REF!</v>
      </c>
      <c r="G547" s="61" t="e">
        <f>IF(LEN('Описание предлагаемого товара'!#REF!)&gt;0,'Описание предлагаемого товара'!#REF!,"")</f>
        <v>#REF!</v>
      </c>
      <c r="H547" s="61" t="e">
        <f>IF(LEN('Описание предлагаемого товара'!#REF!)&gt;0,'Описание предлагаемого товара'!#REF!,"")</f>
        <v>#REF!</v>
      </c>
      <c r="I547" s="61" t="e">
        <f>IF(LEN('Описание предлагаемого товара'!#REF!)&gt;0,'Описание предлагаемого товара'!#REF!,"")</f>
        <v>#REF!</v>
      </c>
      <c r="J547" s="38" t="str">
        <f>IFERROR(VLOOKUP(B547,SAP!$A:$E,5,),"")</f>
        <v/>
      </c>
      <c r="K547" s="40" t="str">
        <f t="shared" si="5093"/>
        <v/>
      </c>
      <c r="L547" s="61" t="e">
        <f>IF(LEN('Описание предлагаемого товара'!#REF!)&gt;0,IFERROR('Описание предлагаемого товара'!#REF!*1,""),"")</f>
        <v>#REF!</v>
      </c>
      <c r="M547" s="39" t="str">
        <f>IFERROR(VLOOKUP(B547,SAP!$A:$E,2,),"")</f>
        <v/>
      </c>
      <c r="N547" s="41" t="str">
        <f t="shared" si="5229"/>
        <v/>
      </c>
      <c r="O547" s="39" t="str">
        <f t="shared" si="5080"/>
        <v/>
      </c>
      <c r="P547" s="36" t="e">
        <f>IF(LEN('Описание предлагаемого товара'!#REF!)&gt;0,'Описание предлагаемого товара'!#REF!,"")</f>
        <v>#REF!</v>
      </c>
      <c r="Q54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47" s="37" t="e">
        <f>IF(LEN('Описание предлагаемого товара'!#REF!)&gt;0,'Описание предлагаемого товара'!#REF!,"")</f>
        <v>#REF!</v>
      </c>
      <c r="S547" s="37" t="e">
        <f>IF(LEN('Описание предлагаемого товара'!#REF!)&gt;0,'Описание предлагаемого товара'!#REF!,"")</f>
        <v>#REF!</v>
      </c>
      <c r="T54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47" s="23" t="str">
        <f>IFERROR(VLOOKUP(CI547*1,Обработ.выгрузка_реестра_РФ!$A:$G,6,),"")</f>
        <v/>
      </c>
      <c r="V547" s="61" t="e">
        <f>IF(LEN('Описание предлагаемого товара'!#REF!)&gt;0,'Описание предлагаемого товара'!#REF!,"")</f>
        <v>#REF!</v>
      </c>
      <c r="W547" s="62" t="e">
        <f>IF(LEN('Описание предлагаемого товара'!#REF!)&gt;0,'Описание предлагаемого товара'!#REF!,"")</f>
        <v>#REF!</v>
      </c>
      <c r="X547" s="91" t="e">
        <f t="shared" ref="X547:Y547" si="5293">IFERROR(REPLACE(W547,FIND(CHAR(10),W547,1),1," "),W547)</f>
        <v>#REF!</v>
      </c>
      <c r="Y547" s="91" t="e">
        <f t="shared" si="5293"/>
        <v>#REF!</v>
      </c>
      <c r="Z547" s="91" t="e">
        <f t="shared" si="5095"/>
        <v>#REF!</v>
      </c>
      <c r="AA547" s="91" t="e">
        <f t="shared" si="5096"/>
        <v>#REF!</v>
      </c>
      <c r="AB547" s="91" t="e">
        <f t="shared" si="5097"/>
        <v>#REF!</v>
      </c>
      <c r="AC547" s="91" t="e">
        <f t="shared" ref="AC547:AF547" si="5294">IFERROR(REPLACE(AB547,FIND("  ",AB547,1),2," "),AB547)</f>
        <v>#REF!</v>
      </c>
      <c r="AD547" s="91" t="e">
        <f t="shared" si="5294"/>
        <v>#REF!</v>
      </c>
      <c r="AE547" s="91" t="e">
        <f t="shared" si="5294"/>
        <v>#REF!</v>
      </c>
      <c r="AF547" s="91" t="e">
        <f t="shared" si="5294"/>
        <v>#REF!</v>
      </c>
      <c r="AG547" s="23" t="str">
        <f>IFERROR(VLOOKUP(CI547*1,Обработ.выгрузка_реестра_РФ!$A:$G,4,),"")</f>
        <v/>
      </c>
      <c r="AH547" s="91" t="str">
        <f t="shared" ref="AH547:AI547" si="5295">IFERROR(REPLACE(AG547,FIND("-",AG547,1),1,"*"),AG547)</f>
        <v/>
      </c>
      <c r="AI547" s="91" t="str">
        <f t="shared" si="5295"/>
        <v/>
      </c>
      <c r="AJ547" s="27" t="str">
        <f t="shared" si="5195"/>
        <v/>
      </c>
      <c r="AK547" s="63" t="e">
        <f>IF(LEN('Описание предлагаемого товара'!#REF!)&gt;0,'Описание предлагаемого товара'!#REF!,"")</f>
        <v>#REF!</v>
      </c>
      <c r="AL547" s="91" t="e">
        <f t="shared" ref="AL547:AM547" si="5296">IFERROR(REPLACE(AK547,FIND(CHAR(10),AK547,1),1,""),AK547)</f>
        <v>#REF!</v>
      </c>
      <c r="AM547" s="91" t="e">
        <f t="shared" si="5296"/>
        <v>#REF!</v>
      </c>
      <c r="AN547" s="91" t="e">
        <f t="shared" ref="AN547:AR547" si="5297">IFERROR(REPLACE(AM547,FIND(" ",AM547,1),1,""),AM547)</f>
        <v>#REF!</v>
      </c>
      <c r="AO547" s="91" t="e">
        <f t="shared" si="5297"/>
        <v>#REF!</v>
      </c>
      <c r="AP547" s="91" t="e">
        <f t="shared" si="5297"/>
        <v>#REF!</v>
      </c>
      <c r="AQ547" s="91" t="e">
        <f t="shared" si="5297"/>
        <v>#REF!</v>
      </c>
      <c r="AR547" s="91" t="e">
        <f t="shared" si="5297"/>
        <v>#REF!</v>
      </c>
      <c r="AS547" s="91" t="e">
        <f t="shared" si="5102"/>
        <v>#REF!</v>
      </c>
      <c r="AT547" s="91" t="e">
        <f t="shared" si="5103"/>
        <v>#REF!</v>
      </c>
      <c r="AU547" s="32" t="e">
        <f t="shared" si="5086"/>
        <v>#REF!</v>
      </c>
      <c r="AV547" s="93" t="e">
        <f>'Описание предлагаемого товара'!#REF!</f>
        <v>#REF!</v>
      </c>
      <c r="AW547" s="91" t="e">
        <f>MIN(SEARCH({0,1,2,3,4,5,6,7,8,9},AV547&amp; "0123456789"))</f>
        <v>#REF!</v>
      </c>
      <c r="AX547" s="91" t="str">
        <f t="shared" si="5104"/>
        <v/>
      </c>
      <c r="AY547" s="91" t="str">
        <f t="shared" si="5105"/>
        <v/>
      </c>
      <c r="AZ547" s="91" t="str">
        <f t="shared" si="5106"/>
        <v/>
      </c>
      <c r="BA547" s="91" t="str">
        <f t="shared" si="5107"/>
        <v/>
      </c>
      <c r="BB547" s="91" t="str">
        <f t="shared" si="5108"/>
        <v/>
      </c>
      <c r="BC547" s="91" t="str">
        <f t="shared" si="5109"/>
        <v/>
      </c>
      <c r="BD547" s="91" t="str">
        <f t="shared" si="5110"/>
        <v/>
      </c>
      <c r="BE547" s="91" t="str">
        <f t="shared" si="5111"/>
        <v/>
      </c>
      <c r="BF547" s="91" t="str">
        <f t="shared" si="5112"/>
        <v/>
      </c>
      <c r="BG547" s="91" t="str">
        <f t="shared" si="5113"/>
        <v/>
      </c>
      <c r="BH547" s="91" t="str">
        <f t="shared" si="5114"/>
        <v/>
      </c>
      <c r="BI547" s="91" t="str">
        <f t="shared" si="5115"/>
        <v/>
      </c>
      <c r="BJ547" s="91" t="str">
        <f t="shared" si="5116"/>
        <v/>
      </c>
      <c r="BK547" s="91" t="str">
        <f t="shared" si="5117"/>
        <v/>
      </c>
      <c r="BL547" s="91" t="str">
        <f t="shared" si="5118"/>
        <v/>
      </c>
      <c r="BM547" s="91" t="str">
        <f t="shared" si="5119"/>
        <v/>
      </c>
      <c r="BN547" s="91" t="str">
        <f t="shared" si="5120"/>
        <v/>
      </c>
      <c r="BO547" s="91" t="str">
        <f t="shared" si="5121"/>
        <v/>
      </c>
      <c r="BP547" s="91" t="str">
        <f t="shared" si="5122"/>
        <v/>
      </c>
      <c r="BQ547" s="91" t="str">
        <f t="shared" si="5123"/>
        <v/>
      </c>
      <c r="BR547" s="91" t="str">
        <f t="shared" si="5124"/>
        <v/>
      </c>
      <c r="BS547" s="91" t="str">
        <f t="shared" si="5125"/>
        <v/>
      </c>
      <c r="BT547" s="91" t="str">
        <f t="shared" si="5126"/>
        <v/>
      </c>
      <c r="BU547" s="91" t="str">
        <f t="shared" si="5127"/>
        <v/>
      </c>
      <c r="BV547" s="91" t="str">
        <f t="shared" si="5128"/>
        <v/>
      </c>
      <c r="BW547" s="91" t="str">
        <f t="shared" si="5129"/>
        <v/>
      </c>
      <c r="BX547" s="91" t="str">
        <f t="shared" si="5130"/>
        <v/>
      </c>
      <c r="BY547" s="91" t="str">
        <f t="shared" si="5131"/>
        <v/>
      </c>
      <c r="BZ547" s="91" t="str">
        <f t="shared" si="5132"/>
        <v/>
      </c>
      <c r="CA547" s="91" t="str">
        <f t="shared" si="5133"/>
        <v/>
      </c>
      <c r="CB547" s="91" t="str">
        <f t="shared" si="5134"/>
        <v/>
      </c>
      <c r="CC547" s="91" t="str">
        <f t="shared" si="5135"/>
        <v/>
      </c>
      <c r="CD547" s="91" t="str">
        <f t="shared" si="5136"/>
        <v/>
      </c>
      <c r="CE547" s="91" t="str">
        <f t="shared" si="5137"/>
        <v/>
      </c>
      <c r="CF547" s="91" t="str">
        <f t="shared" si="5138"/>
        <v/>
      </c>
      <c r="CG547" s="91" t="str">
        <f t="shared" si="5139"/>
        <v/>
      </c>
      <c r="CH547" s="91" t="str">
        <f t="shared" si="5140"/>
        <v/>
      </c>
      <c r="CI547" s="91" t="str">
        <f t="shared" si="5141"/>
        <v>нет</v>
      </c>
      <c r="CJ547" s="63" t="e">
        <f>IF(LEN('Описание предлагаемого товара'!#REF!)&gt;0,'Описание предлагаемого товара'!#REF!,"")</f>
        <v>#REF!</v>
      </c>
      <c r="CK547" s="91" t="e">
        <f t="shared" ref="CK547:CL547" si="5298">IFERROR(REPLACE(CJ547,FIND(CHAR(10),CJ547,1),1,""),CJ547)</f>
        <v>#REF!</v>
      </c>
      <c r="CL547" s="91" t="e">
        <f t="shared" si="5298"/>
        <v>#REF!</v>
      </c>
      <c r="CM547" s="91" t="e">
        <f t="shared" si="5143"/>
        <v>#REF!</v>
      </c>
      <c r="CN547" s="91" t="e">
        <f t="shared" si="5144"/>
        <v>#REF!</v>
      </c>
      <c r="CO547" s="91" t="e">
        <f t="shared" si="5145"/>
        <v>#REF!</v>
      </c>
      <c r="CP547" s="90" t="e">
        <f>IF(AU547="Не указан реестровый номер (мера нац.режима Запрет)","",IF(CI547="нет","",IF(CU547="да","исключение(не смотрим баллы)",IFERROR(IF(CI547*1&gt;0,IFERROR(IF(VLOOKUP(CI547*1,Обработ.выгрузка_реестра_РФ!$A:$G,7,)=0,"Баллы не установлены",VLOOKUP(CI547*1,Обработ.выгрузка_реестра_РФ!$A:$G,7,)),IF(LEN(CI547)&gt;14,"","нет номера в реестре РФ")),""),IF(LEN(CI547)=0,"","Некорректный реестровый номер")))))</f>
        <v>#REF!</v>
      </c>
      <c r="CQ547" s="33" t="e">
        <f>IF(LEN(C547)&gt;0,IFERROR(IF(LEN(H547)&gt;0,IF(LEN(VLOOKUP(H547,'исключения(не_смотрим_баллы)'!$A:$C,1,))&gt;0,"да","нет"),"не введен ОКПД2"),"нет"),"")</f>
        <v>#REF!</v>
      </c>
      <c r="CR547" s="33" t="e">
        <f ca="1">IF(CQ547="да",IF(TODAY()&lt;VLOOKUP(H547,'исключения(не_смотрим_баллы)'!$A:$C,3,),"да","нет"),"")</f>
        <v>#REF!</v>
      </c>
      <c r="CS547" s="33" t="str">
        <f>IFERROR(IF(CQ547="да",IF(VLOOKUP(CI547*1,Обработ.выгрузка_реестра_РФ!$A:$G,2,)&lt;VLOOKUP(H547,'исключения(не_смотрим_баллы)'!$A:$C,2,),"да","нет"),""),"")</f>
        <v/>
      </c>
      <c r="CT547" s="24"/>
      <c r="CU547" s="33" t="e">
        <f t="shared" si="5157"/>
        <v>#REF!</v>
      </c>
      <c r="CV547" s="91" t="e">
        <f t="shared" si="5158"/>
        <v>#REF!</v>
      </c>
      <c r="CW547" s="27" t="e">
        <f t="shared" si="5159"/>
        <v>#REF!</v>
      </c>
      <c r="CX547" s="26" t="e">
        <f t="shared" si="5088"/>
        <v>#REF!</v>
      </c>
      <c r="CY547" s="64" t="e">
        <f>IF(LEN('Описание предлагаемого товара'!#REF!)&gt;0,'Описание предлагаемого товара'!#REF!,"")</f>
        <v>#REF!</v>
      </c>
      <c r="CZ547" s="95" t="e">
        <f t="shared" si="5146"/>
        <v>#REF!</v>
      </c>
      <c r="DA547" s="95" t="e">
        <f t="shared" ref="DA547" si="5299">IFERROR(REPLACE(CZ547,FIND(" ",CZ547,1),1,""),CZ547)</f>
        <v>#REF!</v>
      </c>
      <c r="DB547" s="95" t="e">
        <f t="shared" si="5090"/>
        <v>#REF!</v>
      </c>
      <c r="DC547" s="95" t="e">
        <f t="shared" ref="DC547:DD547" si="5300">IFERROR(REPLACE(DB547,FIND("г.",DB547,1),2,""),DB547)</f>
        <v>#REF!</v>
      </c>
      <c r="DD547" s="95" t="e">
        <f t="shared" si="5300"/>
        <v>#REF!</v>
      </c>
      <c r="DE547" s="95" t="e">
        <f t="shared" ref="DE547:DF547" si="5301">IFERROR(REPLACE(DD547,FIND("г",DD547,1),1,""),DD547)</f>
        <v>#REF!</v>
      </c>
      <c r="DF547" s="95" t="e">
        <f t="shared" si="5301"/>
        <v>#REF!</v>
      </c>
      <c r="DG547" s="95" t="e">
        <f t="shared" si="5163"/>
        <v>#REF!</v>
      </c>
      <c r="DH547" s="25" t="str">
        <f>IFERROR(VLOOKUP(CI547*1,Обработ.выгрузка_реестра_РФ!$A:$G,5,),"")</f>
        <v/>
      </c>
      <c r="DI547" s="27" t="str">
        <f t="shared" si="5173"/>
        <v/>
      </c>
      <c r="DJ547" s="27" t="str">
        <f t="shared" ca="1" si="5150"/>
        <v/>
      </c>
      <c r="DK547" s="63" t="e">
        <f>IF(LEN('Описание предлагаемого товара'!#REF!)&gt;0,'Описание предлагаемого товара'!#REF!,"")</f>
        <v>#REF!</v>
      </c>
      <c r="DL547" s="63" t="e">
        <f>IF(LEN('Описание предлагаемого товара'!#REF!)&gt;0,'Описание предлагаемого товара'!#REF!,"")</f>
        <v>#REF!</v>
      </c>
      <c r="DM547" s="32"/>
    </row>
    <row r="548" spans="1:117" ht="48.75" customHeight="1" x14ac:dyDescent="0.25">
      <c r="A548" s="61" t="e">
        <f>IF(LEN('Описание предлагаемого товара'!#REF!)&gt;0,'Описание предлагаемого товара'!#REF!,"")</f>
        <v>#REF!</v>
      </c>
      <c r="B548" s="65" t="e">
        <f>IF(LEN('Описание предлагаемого товара'!#REF!)&gt;0,'Описание предлагаемого товара'!#REF!,"")</f>
        <v>#REF!</v>
      </c>
      <c r="C548" s="61" t="e">
        <f>IF(LEN('Описание предлагаемого товара'!#REF!)&gt;0,'Описание предлагаемого товара'!#REF!,"")</f>
        <v>#REF!</v>
      </c>
      <c r="D548" s="61" t="e">
        <f>IF(LEN('Описание предлагаемого товара'!#REF!)&gt;0,'Описание предлагаемого товара'!#REF!,"")</f>
        <v>#REF!</v>
      </c>
      <c r="E548" s="61" t="e">
        <f>IF(LEN('Описание предлагаемого товара'!#REF!)&gt;0,'Описание предлагаемого товара'!#REF!,"")</f>
        <v>#REF!</v>
      </c>
      <c r="F548" s="61" t="e">
        <f>IF(LEN('Описание предлагаемого товара'!#REF!)&gt;0,'Описание предлагаемого товара'!#REF!,"")</f>
        <v>#REF!</v>
      </c>
      <c r="G548" s="61" t="e">
        <f>IF(LEN('Описание предлагаемого товара'!#REF!)&gt;0,'Описание предлагаемого товара'!#REF!,"")</f>
        <v>#REF!</v>
      </c>
      <c r="H548" s="61" t="e">
        <f>IF(LEN('Описание предлагаемого товара'!#REF!)&gt;0,'Описание предлагаемого товара'!#REF!,"")</f>
        <v>#REF!</v>
      </c>
      <c r="I548" s="61" t="e">
        <f>IF(LEN('Описание предлагаемого товара'!#REF!)&gt;0,'Описание предлагаемого товара'!#REF!,"")</f>
        <v>#REF!</v>
      </c>
      <c r="J548" s="38" t="str">
        <f>IFERROR(VLOOKUP(B548,SAP!$A:$E,5,),"")</f>
        <v/>
      </c>
      <c r="K548" s="40" t="str">
        <f t="shared" si="5093"/>
        <v/>
      </c>
      <c r="L548" s="61" t="e">
        <f>IF(LEN('Описание предлагаемого товара'!#REF!)&gt;0,IFERROR('Описание предлагаемого товара'!#REF!*1,""),"")</f>
        <v>#REF!</v>
      </c>
      <c r="M548" s="39" t="str">
        <f>IFERROR(VLOOKUP(B548,SAP!$A:$E,2,),"")</f>
        <v/>
      </c>
      <c r="N548" s="41" t="str">
        <f t="shared" si="5229"/>
        <v/>
      </c>
      <c r="O548" s="39" t="str">
        <f t="shared" si="5080"/>
        <v/>
      </c>
      <c r="P548" s="36" t="e">
        <f>IF(LEN('Описание предлагаемого товара'!#REF!)&gt;0,'Описание предлагаемого товара'!#REF!,"")</f>
        <v>#REF!</v>
      </c>
      <c r="Q54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48" s="37" t="e">
        <f>IF(LEN('Описание предлагаемого товара'!#REF!)&gt;0,'Описание предлагаемого товара'!#REF!,"")</f>
        <v>#REF!</v>
      </c>
      <c r="S548" s="37" t="e">
        <f>IF(LEN('Описание предлагаемого товара'!#REF!)&gt;0,'Описание предлагаемого товара'!#REF!,"")</f>
        <v>#REF!</v>
      </c>
      <c r="T54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48" s="23" t="str">
        <f>IFERROR(VLOOKUP(CI548*1,Обработ.выгрузка_реестра_РФ!$A:$G,6,),"")</f>
        <v/>
      </c>
      <c r="V548" s="61" t="e">
        <f>IF(LEN('Описание предлагаемого товара'!#REF!)&gt;0,'Описание предлагаемого товара'!#REF!,"")</f>
        <v>#REF!</v>
      </c>
      <c r="W548" s="62" t="e">
        <f>IF(LEN('Описание предлагаемого товара'!#REF!)&gt;0,'Описание предлагаемого товара'!#REF!,"")</f>
        <v>#REF!</v>
      </c>
      <c r="X548" s="91" t="e">
        <f t="shared" ref="X548:Y548" si="5302">IFERROR(REPLACE(W548,FIND(CHAR(10),W548,1),1," "),W548)</f>
        <v>#REF!</v>
      </c>
      <c r="Y548" s="91" t="e">
        <f t="shared" si="5302"/>
        <v>#REF!</v>
      </c>
      <c r="Z548" s="91" t="e">
        <f t="shared" si="5095"/>
        <v>#REF!</v>
      </c>
      <c r="AA548" s="91" t="e">
        <f t="shared" si="5096"/>
        <v>#REF!</v>
      </c>
      <c r="AB548" s="91" t="e">
        <f t="shared" si="5097"/>
        <v>#REF!</v>
      </c>
      <c r="AC548" s="91" t="e">
        <f t="shared" ref="AC548:AF548" si="5303">IFERROR(REPLACE(AB548,FIND("  ",AB548,1),2," "),AB548)</f>
        <v>#REF!</v>
      </c>
      <c r="AD548" s="91" t="e">
        <f t="shared" si="5303"/>
        <v>#REF!</v>
      </c>
      <c r="AE548" s="91" t="e">
        <f t="shared" si="5303"/>
        <v>#REF!</v>
      </c>
      <c r="AF548" s="91" t="e">
        <f t="shared" si="5303"/>
        <v>#REF!</v>
      </c>
      <c r="AG548" s="23" t="str">
        <f>IFERROR(VLOOKUP(CI548*1,Обработ.выгрузка_реестра_РФ!$A:$G,4,),"")</f>
        <v/>
      </c>
      <c r="AH548" s="91" t="str">
        <f t="shared" ref="AH548:AI548" si="5304">IFERROR(REPLACE(AG548,FIND("-",AG548,1),1,"*"),AG548)</f>
        <v/>
      </c>
      <c r="AI548" s="91" t="str">
        <f t="shared" si="5304"/>
        <v/>
      </c>
      <c r="AJ548" s="27" t="str">
        <f t="shared" si="5195"/>
        <v/>
      </c>
      <c r="AK548" s="63" t="e">
        <f>IF(LEN('Описание предлагаемого товара'!#REF!)&gt;0,'Описание предлагаемого товара'!#REF!,"")</f>
        <v>#REF!</v>
      </c>
      <c r="AL548" s="91" t="e">
        <f t="shared" ref="AL548:AM548" si="5305">IFERROR(REPLACE(AK548,FIND(CHAR(10),AK548,1),1,""),AK548)</f>
        <v>#REF!</v>
      </c>
      <c r="AM548" s="91" t="e">
        <f t="shared" si="5305"/>
        <v>#REF!</v>
      </c>
      <c r="AN548" s="91" t="e">
        <f t="shared" ref="AN548:AR548" si="5306">IFERROR(REPLACE(AM548,FIND(" ",AM548,1),1,""),AM548)</f>
        <v>#REF!</v>
      </c>
      <c r="AO548" s="91" t="e">
        <f t="shared" si="5306"/>
        <v>#REF!</v>
      </c>
      <c r="AP548" s="91" t="e">
        <f t="shared" si="5306"/>
        <v>#REF!</v>
      </c>
      <c r="AQ548" s="91" t="e">
        <f t="shared" si="5306"/>
        <v>#REF!</v>
      </c>
      <c r="AR548" s="91" t="e">
        <f t="shared" si="5306"/>
        <v>#REF!</v>
      </c>
      <c r="AS548" s="91" t="e">
        <f t="shared" si="5102"/>
        <v>#REF!</v>
      </c>
      <c r="AT548" s="91" t="e">
        <f t="shared" si="5103"/>
        <v>#REF!</v>
      </c>
      <c r="AU548" s="32" t="e">
        <f t="shared" si="5086"/>
        <v>#REF!</v>
      </c>
      <c r="AV548" s="93" t="e">
        <f>'Описание предлагаемого товара'!#REF!</f>
        <v>#REF!</v>
      </c>
      <c r="AW548" s="91" t="e">
        <f>MIN(SEARCH({0,1,2,3,4,5,6,7,8,9},AV548&amp; "0123456789"))</f>
        <v>#REF!</v>
      </c>
      <c r="AX548" s="91" t="str">
        <f t="shared" si="5104"/>
        <v/>
      </c>
      <c r="AY548" s="91" t="str">
        <f t="shared" si="5105"/>
        <v/>
      </c>
      <c r="AZ548" s="91" t="str">
        <f t="shared" si="5106"/>
        <v/>
      </c>
      <c r="BA548" s="91" t="str">
        <f t="shared" si="5107"/>
        <v/>
      </c>
      <c r="BB548" s="91" t="str">
        <f t="shared" si="5108"/>
        <v/>
      </c>
      <c r="BC548" s="91" t="str">
        <f t="shared" si="5109"/>
        <v/>
      </c>
      <c r="BD548" s="91" t="str">
        <f t="shared" si="5110"/>
        <v/>
      </c>
      <c r="BE548" s="91" t="str">
        <f t="shared" si="5111"/>
        <v/>
      </c>
      <c r="BF548" s="91" t="str">
        <f t="shared" si="5112"/>
        <v/>
      </c>
      <c r="BG548" s="91" t="str">
        <f t="shared" si="5113"/>
        <v/>
      </c>
      <c r="BH548" s="91" t="str">
        <f t="shared" si="5114"/>
        <v/>
      </c>
      <c r="BI548" s="91" t="str">
        <f t="shared" si="5115"/>
        <v/>
      </c>
      <c r="BJ548" s="91" t="str">
        <f t="shared" si="5116"/>
        <v/>
      </c>
      <c r="BK548" s="91" t="str">
        <f t="shared" si="5117"/>
        <v/>
      </c>
      <c r="BL548" s="91" t="str">
        <f t="shared" si="5118"/>
        <v/>
      </c>
      <c r="BM548" s="91" t="str">
        <f t="shared" si="5119"/>
        <v/>
      </c>
      <c r="BN548" s="91" t="str">
        <f t="shared" si="5120"/>
        <v/>
      </c>
      <c r="BO548" s="91" t="str">
        <f t="shared" si="5121"/>
        <v/>
      </c>
      <c r="BP548" s="91" t="str">
        <f t="shared" si="5122"/>
        <v/>
      </c>
      <c r="BQ548" s="91" t="str">
        <f t="shared" si="5123"/>
        <v/>
      </c>
      <c r="BR548" s="91" t="str">
        <f t="shared" si="5124"/>
        <v/>
      </c>
      <c r="BS548" s="91" t="str">
        <f t="shared" si="5125"/>
        <v/>
      </c>
      <c r="BT548" s="91" t="str">
        <f t="shared" si="5126"/>
        <v/>
      </c>
      <c r="BU548" s="91" t="str">
        <f t="shared" si="5127"/>
        <v/>
      </c>
      <c r="BV548" s="91" t="str">
        <f t="shared" si="5128"/>
        <v/>
      </c>
      <c r="BW548" s="91" t="str">
        <f t="shared" si="5129"/>
        <v/>
      </c>
      <c r="BX548" s="91" t="str">
        <f t="shared" si="5130"/>
        <v/>
      </c>
      <c r="BY548" s="91" t="str">
        <f t="shared" si="5131"/>
        <v/>
      </c>
      <c r="BZ548" s="91" t="str">
        <f t="shared" si="5132"/>
        <v/>
      </c>
      <c r="CA548" s="91" t="str">
        <f t="shared" si="5133"/>
        <v/>
      </c>
      <c r="CB548" s="91" t="str">
        <f t="shared" si="5134"/>
        <v/>
      </c>
      <c r="CC548" s="91" t="str">
        <f t="shared" si="5135"/>
        <v/>
      </c>
      <c r="CD548" s="91" t="str">
        <f t="shared" si="5136"/>
        <v/>
      </c>
      <c r="CE548" s="91" t="str">
        <f t="shared" si="5137"/>
        <v/>
      </c>
      <c r="CF548" s="91" t="str">
        <f t="shared" si="5138"/>
        <v/>
      </c>
      <c r="CG548" s="91" t="str">
        <f t="shared" si="5139"/>
        <v/>
      </c>
      <c r="CH548" s="91" t="str">
        <f t="shared" si="5140"/>
        <v/>
      </c>
      <c r="CI548" s="91" t="str">
        <f t="shared" si="5141"/>
        <v>нет</v>
      </c>
      <c r="CJ548" s="63" t="e">
        <f>IF(LEN('Описание предлагаемого товара'!#REF!)&gt;0,'Описание предлагаемого товара'!#REF!,"")</f>
        <v>#REF!</v>
      </c>
      <c r="CK548" s="91" t="e">
        <f t="shared" ref="CK548:CL548" si="5307">IFERROR(REPLACE(CJ548,FIND(CHAR(10),CJ548,1),1,""),CJ548)</f>
        <v>#REF!</v>
      </c>
      <c r="CL548" s="91" t="e">
        <f t="shared" si="5307"/>
        <v>#REF!</v>
      </c>
      <c r="CM548" s="91" t="e">
        <f t="shared" si="5143"/>
        <v>#REF!</v>
      </c>
      <c r="CN548" s="91" t="e">
        <f t="shared" si="5144"/>
        <v>#REF!</v>
      </c>
      <c r="CO548" s="91" t="e">
        <f t="shared" si="5145"/>
        <v>#REF!</v>
      </c>
      <c r="CP548" s="90" t="e">
        <f>IF(AU548="Не указан реестровый номер (мера нац.режима Запрет)","",IF(CI548="нет","",IF(CU548="да","исключение(не смотрим баллы)",IFERROR(IF(CI548*1&gt;0,IFERROR(IF(VLOOKUP(CI548*1,Обработ.выгрузка_реестра_РФ!$A:$G,7,)=0,"Баллы не установлены",VLOOKUP(CI548*1,Обработ.выгрузка_реестра_РФ!$A:$G,7,)),IF(LEN(CI548)&gt;14,"","нет номера в реестре РФ")),""),IF(LEN(CI548)=0,"","Некорректный реестровый номер")))))</f>
        <v>#REF!</v>
      </c>
      <c r="CQ548" s="33" t="e">
        <f>IF(LEN(C548)&gt;0,IFERROR(IF(LEN(H548)&gt;0,IF(LEN(VLOOKUP(H548,'исключения(не_смотрим_баллы)'!$A:$C,1,))&gt;0,"да","нет"),"не введен ОКПД2"),"нет"),"")</f>
        <v>#REF!</v>
      </c>
      <c r="CR548" s="33" t="e">
        <f ca="1">IF(CQ548="да",IF(TODAY()&lt;VLOOKUP(H548,'исключения(не_смотрим_баллы)'!$A:$C,3,),"да","нет"),"")</f>
        <v>#REF!</v>
      </c>
      <c r="CS548" s="33" t="str">
        <f>IFERROR(IF(CQ548="да",IF(VLOOKUP(CI548*1,Обработ.выгрузка_реестра_РФ!$A:$G,2,)&lt;VLOOKUP(H548,'исключения(не_смотрим_баллы)'!$A:$C,2,),"да","нет"),""),"")</f>
        <v/>
      </c>
      <c r="CT548" s="24"/>
      <c r="CU548" s="33" t="e">
        <f t="shared" si="5157"/>
        <v>#REF!</v>
      </c>
      <c r="CV548" s="91" t="e">
        <f t="shared" si="5158"/>
        <v>#REF!</v>
      </c>
      <c r="CW548" s="27" t="e">
        <f t="shared" si="5159"/>
        <v>#REF!</v>
      </c>
      <c r="CX548" s="26" t="e">
        <f t="shared" si="5088"/>
        <v>#REF!</v>
      </c>
      <c r="CY548" s="64" t="e">
        <f>IF(LEN('Описание предлагаемого товара'!#REF!)&gt;0,'Описание предлагаемого товара'!#REF!,"")</f>
        <v>#REF!</v>
      </c>
      <c r="CZ548" s="95" t="e">
        <f t="shared" si="5146"/>
        <v>#REF!</v>
      </c>
      <c r="DA548" s="95" t="e">
        <f t="shared" ref="DA548" si="5308">IFERROR(REPLACE(CZ548,FIND(" ",CZ548,1),1,""),CZ548)</f>
        <v>#REF!</v>
      </c>
      <c r="DB548" s="95" t="e">
        <f t="shared" si="5090"/>
        <v>#REF!</v>
      </c>
      <c r="DC548" s="95" t="e">
        <f t="shared" ref="DC548:DD548" si="5309">IFERROR(REPLACE(DB548,FIND("г.",DB548,1),2,""),DB548)</f>
        <v>#REF!</v>
      </c>
      <c r="DD548" s="95" t="e">
        <f t="shared" si="5309"/>
        <v>#REF!</v>
      </c>
      <c r="DE548" s="95" t="e">
        <f t="shared" ref="DE548:DF548" si="5310">IFERROR(REPLACE(DD548,FIND("г",DD548,1),1,""),DD548)</f>
        <v>#REF!</v>
      </c>
      <c r="DF548" s="95" t="e">
        <f t="shared" si="5310"/>
        <v>#REF!</v>
      </c>
      <c r="DG548" s="95" t="e">
        <f t="shared" si="5163"/>
        <v>#REF!</v>
      </c>
      <c r="DH548" s="25" t="str">
        <f>IFERROR(VLOOKUP(CI548*1,Обработ.выгрузка_реестра_РФ!$A:$G,5,),"")</f>
        <v/>
      </c>
      <c r="DI548" s="27" t="str">
        <f t="shared" si="5173"/>
        <v/>
      </c>
      <c r="DJ548" s="27" t="str">
        <f t="shared" ca="1" si="5150"/>
        <v/>
      </c>
      <c r="DK548" s="63" t="e">
        <f>IF(LEN('Описание предлагаемого товара'!#REF!)&gt;0,'Описание предлагаемого товара'!#REF!,"")</f>
        <v>#REF!</v>
      </c>
      <c r="DL548" s="63" t="e">
        <f>IF(LEN('Описание предлагаемого товара'!#REF!)&gt;0,'Описание предлагаемого товара'!#REF!,"")</f>
        <v>#REF!</v>
      </c>
      <c r="DM548" s="32"/>
    </row>
    <row r="549" spans="1:117" ht="48.75" customHeight="1" x14ac:dyDescent="0.25">
      <c r="A549" s="61" t="e">
        <f>IF(LEN('Описание предлагаемого товара'!#REF!)&gt;0,'Описание предлагаемого товара'!#REF!,"")</f>
        <v>#REF!</v>
      </c>
      <c r="B549" s="65" t="e">
        <f>IF(LEN('Описание предлагаемого товара'!#REF!)&gt;0,'Описание предлагаемого товара'!#REF!,"")</f>
        <v>#REF!</v>
      </c>
      <c r="C549" s="61" t="e">
        <f>IF(LEN('Описание предлагаемого товара'!#REF!)&gt;0,'Описание предлагаемого товара'!#REF!,"")</f>
        <v>#REF!</v>
      </c>
      <c r="D549" s="61" t="e">
        <f>IF(LEN('Описание предлагаемого товара'!#REF!)&gt;0,'Описание предлагаемого товара'!#REF!,"")</f>
        <v>#REF!</v>
      </c>
      <c r="E549" s="61" t="e">
        <f>IF(LEN('Описание предлагаемого товара'!#REF!)&gt;0,'Описание предлагаемого товара'!#REF!,"")</f>
        <v>#REF!</v>
      </c>
      <c r="F549" s="61" t="e">
        <f>IF(LEN('Описание предлагаемого товара'!#REF!)&gt;0,'Описание предлагаемого товара'!#REF!,"")</f>
        <v>#REF!</v>
      </c>
      <c r="G549" s="61" t="e">
        <f>IF(LEN('Описание предлагаемого товара'!#REF!)&gt;0,'Описание предлагаемого товара'!#REF!,"")</f>
        <v>#REF!</v>
      </c>
      <c r="H549" s="61" t="e">
        <f>IF(LEN('Описание предлагаемого товара'!#REF!)&gt;0,'Описание предлагаемого товара'!#REF!,"")</f>
        <v>#REF!</v>
      </c>
      <c r="I549" s="61" t="e">
        <f>IF(LEN('Описание предлагаемого товара'!#REF!)&gt;0,'Описание предлагаемого товара'!#REF!,"")</f>
        <v>#REF!</v>
      </c>
      <c r="J549" s="38" t="str">
        <f>IFERROR(VLOOKUP(B549,SAP!$A:$E,5,),"")</f>
        <v/>
      </c>
      <c r="K549" s="40" t="str">
        <f t="shared" si="5093"/>
        <v/>
      </c>
      <c r="L549" s="61" t="e">
        <f>IF(LEN('Описание предлагаемого товара'!#REF!)&gt;0,IFERROR('Описание предлагаемого товара'!#REF!*1,""),"")</f>
        <v>#REF!</v>
      </c>
      <c r="M549" s="39" t="str">
        <f>IFERROR(VLOOKUP(B549,SAP!$A:$E,2,),"")</f>
        <v/>
      </c>
      <c r="N549" s="41" t="str">
        <f t="shared" si="5229"/>
        <v/>
      </c>
      <c r="O549" s="39" t="str">
        <f t="shared" si="5080"/>
        <v/>
      </c>
      <c r="P549" s="36" t="e">
        <f>IF(LEN('Описание предлагаемого товара'!#REF!)&gt;0,'Описание предлагаемого товара'!#REF!,"")</f>
        <v>#REF!</v>
      </c>
      <c r="Q54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49" s="37" t="e">
        <f>IF(LEN('Описание предлагаемого товара'!#REF!)&gt;0,'Описание предлагаемого товара'!#REF!,"")</f>
        <v>#REF!</v>
      </c>
      <c r="S549" s="37" t="e">
        <f>IF(LEN('Описание предлагаемого товара'!#REF!)&gt;0,'Описание предлагаемого товара'!#REF!,"")</f>
        <v>#REF!</v>
      </c>
      <c r="T54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49" s="23" t="str">
        <f>IFERROR(VLOOKUP(CI549*1,Обработ.выгрузка_реестра_РФ!$A:$G,6,),"")</f>
        <v/>
      </c>
      <c r="V549" s="61" t="e">
        <f>IF(LEN('Описание предлагаемого товара'!#REF!)&gt;0,'Описание предлагаемого товара'!#REF!,"")</f>
        <v>#REF!</v>
      </c>
      <c r="W549" s="62" t="e">
        <f>IF(LEN('Описание предлагаемого товара'!#REF!)&gt;0,'Описание предлагаемого товара'!#REF!,"")</f>
        <v>#REF!</v>
      </c>
      <c r="X549" s="91" t="e">
        <f t="shared" ref="X549:Y549" si="5311">IFERROR(REPLACE(W549,FIND(CHAR(10),W549,1),1," "),W549)</f>
        <v>#REF!</v>
      </c>
      <c r="Y549" s="91" t="e">
        <f t="shared" si="5311"/>
        <v>#REF!</v>
      </c>
      <c r="Z549" s="91" t="e">
        <f t="shared" si="5095"/>
        <v>#REF!</v>
      </c>
      <c r="AA549" s="91" t="e">
        <f t="shared" si="5096"/>
        <v>#REF!</v>
      </c>
      <c r="AB549" s="91" t="e">
        <f t="shared" si="5097"/>
        <v>#REF!</v>
      </c>
      <c r="AC549" s="91" t="e">
        <f t="shared" ref="AC549:AF549" si="5312">IFERROR(REPLACE(AB549,FIND("  ",AB549,1),2," "),AB549)</f>
        <v>#REF!</v>
      </c>
      <c r="AD549" s="91" t="e">
        <f t="shared" si="5312"/>
        <v>#REF!</v>
      </c>
      <c r="AE549" s="91" t="e">
        <f t="shared" si="5312"/>
        <v>#REF!</v>
      </c>
      <c r="AF549" s="91" t="e">
        <f t="shared" si="5312"/>
        <v>#REF!</v>
      </c>
      <c r="AG549" s="23" t="str">
        <f>IFERROR(VLOOKUP(CI549*1,Обработ.выгрузка_реестра_РФ!$A:$G,4,),"")</f>
        <v/>
      </c>
      <c r="AH549" s="91" t="str">
        <f t="shared" ref="AH549:AI549" si="5313">IFERROR(REPLACE(AG549,FIND("-",AG549,1),1,"*"),AG549)</f>
        <v/>
      </c>
      <c r="AI549" s="91" t="str">
        <f t="shared" si="5313"/>
        <v/>
      </c>
      <c r="AJ549" s="27" t="str">
        <f t="shared" si="5195"/>
        <v/>
      </c>
      <c r="AK549" s="63" t="e">
        <f>IF(LEN('Описание предлагаемого товара'!#REF!)&gt;0,'Описание предлагаемого товара'!#REF!,"")</f>
        <v>#REF!</v>
      </c>
      <c r="AL549" s="91" t="e">
        <f t="shared" ref="AL549:AM549" si="5314">IFERROR(REPLACE(AK549,FIND(CHAR(10),AK549,1),1,""),AK549)</f>
        <v>#REF!</v>
      </c>
      <c r="AM549" s="91" t="e">
        <f t="shared" si="5314"/>
        <v>#REF!</v>
      </c>
      <c r="AN549" s="91" t="e">
        <f t="shared" ref="AN549:AR549" si="5315">IFERROR(REPLACE(AM549,FIND(" ",AM549,1),1,""),AM549)</f>
        <v>#REF!</v>
      </c>
      <c r="AO549" s="91" t="e">
        <f t="shared" si="5315"/>
        <v>#REF!</v>
      </c>
      <c r="AP549" s="91" t="e">
        <f t="shared" si="5315"/>
        <v>#REF!</v>
      </c>
      <c r="AQ549" s="91" t="e">
        <f t="shared" si="5315"/>
        <v>#REF!</v>
      </c>
      <c r="AR549" s="91" t="e">
        <f t="shared" si="5315"/>
        <v>#REF!</v>
      </c>
      <c r="AS549" s="91" t="e">
        <f t="shared" si="5102"/>
        <v>#REF!</v>
      </c>
      <c r="AT549" s="91" t="e">
        <f t="shared" si="5103"/>
        <v>#REF!</v>
      </c>
      <c r="AU549" s="32" t="e">
        <f t="shared" si="5086"/>
        <v>#REF!</v>
      </c>
      <c r="AV549" s="93" t="e">
        <f>'Описание предлагаемого товара'!#REF!</f>
        <v>#REF!</v>
      </c>
      <c r="AW549" s="91" t="e">
        <f>MIN(SEARCH({0,1,2,3,4,5,6,7,8,9},AV549&amp; "0123456789"))</f>
        <v>#REF!</v>
      </c>
      <c r="AX549" s="91" t="str">
        <f t="shared" si="5104"/>
        <v/>
      </c>
      <c r="AY549" s="91" t="str">
        <f t="shared" si="5105"/>
        <v/>
      </c>
      <c r="AZ549" s="91" t="str">
        <f t="shared" si="5106"/>
        <v/>
      </c>
      <c r="BA549" s="91" t="str">
        <f t="shared" si="5107"/>
        <v/>
      </c>
      <c r="BB549" s="91" t="str">
        <f t="shared" si="5108"/>
        <v/>
      </c>
      <c r="BC549" s="91" t="str">
        <f t="shared" si="5109"/>
        <v/>
      </c>
      <c r="BD549" s="91" t="str">
        <f t="shared" si="5110"/>
        <v/>
      </c>
      <c r="BE549" s="91" t="str">
        <f t="shared" si="5111"/>
        <v/>
      </c>
      <c r="BF549" s="91" t="str">
        <f t="shared" si="5112"/>
        <v/>
      </c>
      <c r="BG549" s="91" t="str">
        <f t="shared" si="5113"/>
        <v/>
      </c>
      <c r="BH549" s="91" t="str">
        <f t="shared" si="5114"/>
        <v/>
      </c>
      <c r="BI549" s="91" t="str">
        <f t="shared" si="5115"/>
        <v/>
      </c>
      <c r="BJ549" s="91" t="str">
        <f t="shared" si="5116"/>
        <v/>
      </c>
      <c r="BK549" s="91" t="str">
        <f t="shared" si="5117"/>
        <v/>
      </c>
      <c r="BL549" s="91" t="str">
        <f t="shared" si="5118"/>
        <v/>
      </c>
      <c r="BM549" s="91" t="str">
        <f t="shared" si="5119"/>
        <v/>
      </c>
      <c r="BN549" s="91" t="str">
        <f t="shared" si="5120"/>
        <v/>
      </c>
      <c r="BO549" s="91" t="str">
        <f t="shared" si="5121"/>
        <v/>
      </c>
      <c r="BP549" s="91" t="str">
        <f t="shared" si="5122"/>
        <v/>
      </c>
      <c r="BQ549" s="91" t="str">
        <f t="shared" si="5123"/>
        <v/>
      </c>
      <c r="BR549" s="91" t="str">
        <f t="shared" si="5124"/>
        <v/>
      </c>
      <c r="BS549" s="91" t="str">
        <f t="shared" si="5125"/>
        <v/>
      </c>
      <c r="BT549" s="91" t="str">
        <f t="shared" si="5126"/>
        <v/>
      </c>
      <c r="BU549" s="91" t="str">
        <f t="shared" si="5127"/>
        <v/>
      </c>
      <c r="BV549" s="91" t="str">
        <f t="shared" si="5128"/>
        <v/>
      </c>
      <c r="BW549" s="91" t="str">
        <f t="shared" si="5129"/>
        <v/>
      </c>
      <c r="BX549" s="91" t="str">
        <f t="shared" si="5130"/>
        <v/>
      </c>
      <c r="BY549" s="91" t="str">
        <f t="shared" si="5131"/>
        <v/>
      </c>
      <c r="BZ549" s="91" t="str">
        <f t="shared" si="5132"/>
        <v/>
      </c>
      <c r="CA549" s="91" t="str">
        <f t="shared" si="5133"/>
        <v/>
      </c>
      <c r="CB549" s="91" t="str">
        <f t="shared" si="5134"/>
        <v/>
      </c>
      <c r="CC549" s="91" t="str">
        <f t="shared" si="5135"/>
        <v/>
      </c>
      <c r="CD549" s="91" t="str">
        <f t="shared" si="5136"/>
        <v/>
      </c>
      <c r="CE549" s="91" t="str">
        <f t="shared" si="5137"/>
        <v/>
      </c>
      <c r="CF549" s="91" t="str">
        <f t="shared" si="5138"/>
        <v/>
      </c>
      <c r="CG549" s="91" t="str">
        <f t="shared" si="5139"/>
        <v/>
      </c>
      <c r="CH549" s="91" t="str">
        <f t="shared" si="5140"/>
        <v/>
      </c>
      <c r="CI549" s="91" t="str">
        <f t="shared" si="5141"/>
        <v>нет</v>
      </c>
      <c r="CJ549" s="63" t="e">
        <f>IF(LEN('Описание предлагаемого товара'!#REF!)&gt;0,'Описание предлагаемого товара'!#REF!,"")</f>
        <v>#REF!</v>
      </c>
      <c r="CK549" s="91" t="e">
        <f t="shared" ref="CK549:CL549" si="5316">IFERROR(REPLACE(CJ549,FIND(CHAR(10),CJ549,1),1,""),CJ549)</f>
        <v>#REF!</v>
      </c>
      <c r="CL549" s="91" t="e">
        <f t="shared" si="5316"/>
        <v>#REF!</v>
      </c>
      <c r="CM549" s="91" t="e">
        <f t="shared" si="5143"/>
        <v>#REF!</v>
      </c>
      <c r="CN549" s="91" t="e">
        <f t="shared" si="5144"/>
        <v>#REF!</v>
      </c>
      <c r="CO549" s="91" t="e">
        <f t="shared" si="5145"/>
        <v>#REF!</v>
      </c>
      <c r="CP549" s="90" t="e">
        <f>IF(AU549="Не указан реестровый номер (мера нац.режима Запрет)","",IF(CI549="нет","",IF(CU549="да","исключение(не смотрим баллы)",IFERROR(IF(CI549*1&gt;0,IFERROR(IF(VLOOKUP(CI549*1,Обработ.выгрузка_реестра_РФ!$A:$G,7,)=0,"Баллы не установлены",VLOOKUP(CI549*1,Обработ.выгрузка_реестра_РФ!$A:$G,7,)),IF(LEN(CI549)&gt;14,"","нет номера в реестре РФ")),""),IF(LEN(CI549)=0,"","Некорректный реестровый номер")))))</f>
        <v>#REF!</v>
      </c>
      <c r="CQ549" s="33" t="e">
        <f>IF(LEN(C549)&gt;0,IFERROR(IF(LEN(H549)&gt;0,IF(LEN(VLOOKUP(H549,'исключения(не_смотрим_баллы)'!$A:$C,1,))&gt;0,"да","нет"),"не введен ОКПД2"),"нет"),"")</f>
        <v>#REF!</v>
      </c>
      <c r="CR549" s="33" t="e">
        <f ca="1">IF(CQ549="да",IF(TODAY()&lt;VLOOKUP(H549,'исключения(не_смотрим_баллы)'!$A:$C,3,),"да","нет"),"")</f>
        <v>#REF!</v>
      </c>
      <c r="CS549" s="33" t="str">
        <f>IFERROR(IF(CQ549="да",IF(VLOOKUP(CI549*1,Обработ.выгрузка_реестра_РФ!$A:$G,2,)&lt;VLOOKUP(H549,'исключения(не_смотрим_баллы)'!$A:$C,2,),"да","нет"),""),"")</f>
        <v/>
      </c>
      <c r="CT549" s="24"/>
      <c r="CU549" s="33" t="e">
        <f t="shared" si="5157"/>
        <v>#REF!</v>
      </c>
      <c r="CV549" s="91" t="e">
        <f t="shared" si="5158"/>
        <v>#REF!</v>
      </c>
      <c r="CW549" s="27" t="e">
        <f t="shared" si="5159"/>
        <v>#REF!</v>
      </c>
      <c r="CX549" s="26" t="e">
        <f t="shared" si="5088"/>
        <v>#REF!</v>
      </c>
      <c r="CY549" s="64" t="e">
        <f>IF(LEN('Описание предлагаемого товара'!#REF!)&gt;0,'Описание предлагаемого товара'!#REF!,"")</f>
        <v>#REF!</v>
      </c>
      <c r="CZ549" s="95" t="e">
        <f t="shared" si="5146"/>
        <v>#REF!</v>
      </c>
      <c r="DA549" s="95" t="e">
        <f t="shared" ref="DA549" si="5317">IFERROR(REPLACE(CZ549,FIND(" ",CZ549,1),1,""),CZ549)</f>
        <v>#REF!</v>
      </c>
      <c r="DB549" s="95" t="e">
        <f t="shared" si="5090"/>
        <v>#REF!</v>
      </c>
      <c r="DC549" s="95" t="e">
        <f t="shared" ref="DC549:DD549" si="5318">IFERROR(REPLACE(DB549,FIND("г.",DB549,1),2,""),DB549)</f>
        <v>#REF!</v>
      </c>
      <c r="DD549" s="95" t="e">
        <f t="shared" si="5318"/>
        <v>#REF!</v>
      </c>
      <c r="DE549" s="95" t="e">
        <f t="shared" ref="DE549:DF549" si="5319">IFERROR(REPLACE(DD549,FIND("г",DD549,1),1,""),DD549)</f>
        <v>#REF!</v>
      </c>
      <c r="DF549" s="95" t="e">
        <f t="shared" si="5319"/>
        <v>#REF!</v>
      </c>
      <c r="DG549" s="95" t="e">
        <f t="shared" si="5163"/>
        <v>#REF!</v>
      </c>
      <c r="DH549" s="25" t="str">
        <f>IFERROR(VLOOKUP(CI549*1,Обработ.выгрузка_реестра_РФ!$A:$G,5,),"")</f>
        <v/>
      </c>
      <c r="DI549" s="27" t="str">
        <f t="shared" si="5173"/>
        <v/>
      </c>
      <c r="DJ549" s="27" t="str">
        <f t="shared" ca="1" si="5150"/>
        <v/>
      </c>
      <c r="DK549" s="63" t="e">
        <f>IF(LEN('Описание предлагаемого товара'!#REF!)&gt;0,'Описание предлагаемого товара'!#REF!,"")</f>
        <v>#REF!</v>
      </c>
      <c r="DL549" s="63" t="e">
        <f>IF(LEN('Описание предлагаемого товара'!#REF!)&gt;0,'Описание предлагаемого товара'!#REF!,"")</f>
        <v>#REF!</v>
      </c>
      <c r="DM549" s="32"/>
    </row>
    <row r="550" spans="1:117" ht="48.75" customHeight="1" x14ac:dyDescent="0.25">
      <c r="A550" s="61" t="e">
        <f>IF(LEN('Описание предлагаемого товара'!#REF!)&gt;0,'Описание предлагаемого товара'!#REF!,"")</f>
        <v>#REF!</v>
      </c>
      <c r="B550" s="65" t="e">
        <f>IF(LEN('Описание предлагаемого товара'!#REF!)&gt;0,'Описание предлагаемого товара'!#REF!,"")</f>
        <v>#REF!</v>
      </c>
      <c r="C550" s="61" t="e">
        <f>IF(LEN('Описание предлагаемого товара'!#REF!)&gt;0,'Описание предлагаемого товара'!#REF!,"")</f>
        <v>#REF!</v>
      </c>
      <c r="D550" s="61" t="e">
        <f>IF(LEN('Описание предлагаемого товара'!#REF!)&gt;0,'Описание предлагаемого товара'!#REF!,"")</f>
        <v>#REF!</v>
      </c>
      <c r="E550" s="61" t="e">
        <f>IF(LEN('Описание предлагаемого товара'!#REF!)&gt;0,'Описание предлагаемого товара'!#REF!,"")</f>
        <v>#REF!</v>
      </c>
      <c r="F550" s="61" t="e">
        <f>IF(LEN('Описание предлагаемого товара'!#REF!)&gt;0,'Описание предлагаемого товара'!#REF!,"")</f>
        <v>#REF!</v>
      </c>
      <c r="G550" s="61" t="e">
        <f>IF(LEN('Описание предлагаемого товара'!#REF!)&gt;0,'Описание предлагаемого товара'!#REF!,"")</f>
        <v>#REF!</v>
      </c>
      <c r="H550" s="61" t="e">
        <f>IF(LEN('Описание предлагаемого товара'!#REF!)&gt;0,'Описание предлагаемого товара'!#REF!,"")</f>
        <v>#REF!</v>
      </c>
      <c r="I550" s="61" t="e">
        <f>IF(LEN('Описание предлагаемого товара'!#REF!)&gt;0,'Описание предлагаемого товара'!#REF!,"")</f>
        <v>#REF!</v>
      </c>
      <c r="J550" s="38" t="str">
        <f>IFERROR(VLOOKUP(B550,SAP!$A:$E,5,),"")</f>
        <v/>
      </c>
      <c r="K550" s="40" t="str">
        <f t="shared" si="5093"/>
        <v/>
      </c>
      <c r="L550" s="61" t="e">
        <f>IF(LEN('Описание предлагаемого товара'!#REF!)&gt;0,IFERROR('Описание предлагаемого товара'!#REF!*1,""),"")</f>
        <v>#REF!</v>
      </c>
      <c r="M550" s="39" t="str">
        <f>IFERROR(VLOOKUP(B550,SAP!$A:$E,2,),"")</f>
        <v/>
      </c>
      <c r="N550" s="41" t="str">
        <f t="shared" si="5229"/>
        <v/>
      </c>
      <c r="O550" s="39" t="str">
        <f t="shared" si="5080"/>
        <v/>
      </c>
      <c r="P550" s="36" t="e">
        <f>IF(LEN('Описание предлагаемого товара'!#REF!)&gt;0,'Описание предлагаемого товара'!#REF!,"")</f>
        <v>#REF!</v>
      </c>
      <c r="Q55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50" s="37" t="e">
        <f>IF(LEN('Описание предлагаемого товара'!#REF!)&gt;0,'Описание предлагаемого товара'!#REF!,"")</f>
        <v>#REF!</v>
      </c>
      <c r="S550" s="37" t="e">
        <f>IF(LEN('Описание предлагаемого товара'!#REF!)&gt;0,'Описание предлагаемого товара'!#REF!,"")</f>
        <v>#REF!</v>
      </c>
      <c r="T55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50" s="23" t="str">
        <f>IFERROR(VLOOKUP(CI550*1,Обработ.выгрузка_реестра_РФ!$A:$G,6,),"")</f>
        <v/>
      </c>
      <c r="V550" s="61" t="e">
        <f>IF(LEN('Описание предлагаемого товара'!#REF!)&gt;0,'Описание предлагаемого товара'!#REF!,"")</f>
        <v>#REF!</v>
      </c>
      <c r="W550" s="62" t="e">
        <f>IF(LEN('Описание предлагаемого товара'!#REF!)&gt;0,'Описание предлагаемого товара'!#REF!,"")</f>
        <v>#REF!</v>
      </c>
      <c r="X550" s="91" t="e">
        <f t="shared" ref="X550:Y550" si="5320">IFERROR(REPLACE(W550,FIND(CHAR(10),W550,1),1," "),W550)</f>
        <v>#REF!</v>
      </c>
      <c r="Y550" s="91" t="e">
        <f t="shared" si="5320"/>
        <v>#REF!</v>
      </c>
      <c r="Z550" s="91" t="e">
        <f t="shared" si="5095"/>
        <v>#REF!</v>
      </c>
      <c r="AA550" s="91" t="e">
        <f t="shared" si="5096"/>
        <v>#REF!</v>
      </c>
      <c r="AB550" s="91" t="e">
        <f t="shared" si="5097"/>
        <v>#REF!</v>
      </c>
      <c r="AC550" s="91" t="e">
        <f t="shared" ref="AC550:AF550" si="5321">IFERROR(REPLACE(AB550,FIND("  ",AB550,1),2," "),AB550)</f>
        <v>#REF!</v>
      </c>
      <c r="AD550" s="91" t="e">
        <f t="shared" si="5321"/>
        <v>#REF!</v>
      </c>
      <c r="AE550" s="91" t="e">
        <f t="shared" si="5321"/>
        <v>#REF!</v>
      </c>
      <c r="AF550" s="91" t="e">
        <f t="shared" si="5321"/>
        <v>#REF!</v>
      </c>
      <c r="AG550" s="23" t="str">
        <f>IFERROR(VLOOKUP(CI550*1,Обработ.выгрузка_реестра_РФ!$A:$G,4,),"")</f>
        <v/>
      </c>
      <c r="AH550" s="91" t="str">
        <f t="shared" ref="AH550:AI550" si="5322">IFERROR(REPLACE(AG550,FIND("-",AG550,1),1,"*"),AG550)</f>
        <v/>
      </c>
      <c r="AI550" s="91" t="str">
        <f t="shared" si="5322"/>
        <v/>
      </c>
      <c r="AJ550" s="27" t="str">
        <f t="shared" si="5195"/>
        <v/>
      </c>
      <c r="AK550" s="63" t="e">
        <f>IF(LEN('Описание предлагаемого товара'!#REF!)&gt;0,'Описание предлагаемого товара'!#REF!,"")</f>
        <v>#REF!</v>
      </c>
      <c r="AL550" s="91" t="e">
        <f t="shared" ref="AL550:AM550" si="5323">IFERROR(REPLACE(AK550,FIND(CHAR(10),AK550,1),1,""),AK550)</f>
        <v>#REF!</v>
      </c>
      <c r="AM550" s="91" t="e">
        <f t="shared" si="5323"/>
        <v>#REF!</v>
      </c>
      <c r="AN550" s="91" t="e">
        <f t="shared" ref="AN550:AR550" si="5324">IFERROR(REPLACE(AM550,FIND(" ",AM550,1),1,""),AM550)</f>
        <v>#REF!</v>
      </c>
      <c r="AO550" s="91" t="e">
        <f t="shared" si="5324"/>
        <v>#REF!</v>
      </c>
      <c r="AP550" s="91" t="e">
        <f t="shared" si="5324"/>
        <v>#REF!</v>
      </c>
      <c r="AQ550" s="91" t="e">
        <f t="shared" si="5324"/>
        <v>#REF!</v>
      </c>
      <c r="AR550" s="91" t="e">
        <f t="shared" si="5324"/>
        <v>#REF!</v>
      </c>
      <c r="AS550" s="91" t="e">
        <f t="shared" si="5102"/>
        <v>#REF!</v>
      </c>
      <c r="AT550" s="91" t="e">
        <f t="shared" si="5103"/>
        <v>#REF!</v>
      </c>
      <c r="AU550" s="32" t="e">
        <f t="shared" si="5086"/>
        <v>#REF!</v>
      </c>
      <c r="AV550" s="93" t="e">
        <f>'Описание предлагаемого товара'!#REF!</f>
        <v>#REF!</v>
      </c>
      <c r="AW550" s="91" t="e">
        <f>MIN(SEARCH({0,1,2,3,4,5,6,7,8,9},AV550&amp; "0123456789"))</f>
        <v>#REF!</v>
      </c>
      <c r="AX550" s="91" t="str">
        <f t="shared" si="5104"/>
        <v/>
      </c>
      <c r="AY550" s="91" t="str">
        <f t="shared" si="5105"/>
        <v/>
      </c>
      <c r="AZ550" s="91" t="str">
        <f t="shared" si="5106"/>
        <v/>
      </c>
      <c r="BA550" s="91" t="str">
        <f t="shared" si="5107"/>
        <v/>
      </c>
      <c r="BB550" s="91" t="str">
        <f t="shared" si="5108"/>
        <v/>
      </c>
      <c r="BC550" s="91" t="str">
        <f t="shared" si="5109"/>
        <v/>
      </c>
      <c r="BD550" s="91" t="str">
        <f t="shared" si="5110"/>
        <v/>
      </c>
      <c r="BE550" s="91" t="str">
        <f t="shared" si="5111"/>
        <v/>
      </c>
      <c r="BF550" s="91" t="str">
        <f t="shared" si="5112"/>
        <v/>
      </c>
      <c r="BG550" s="91" t="str">
        <f t="shared" si="5113"/>
        <v/>
      </c>
      <c r="BH550" s="91" t="str">
        <f t="shared" si="5114"/>
        <v/>
      </c>
      <c r="BI550" s="91" t="str">
        <f t="shared" si="5115"/>
        <v/>
      </c>
      <c r="BJ550" s="91" t="str">
        <f t="shared" si="5116"/>
        <v/>
      </c>
      <c r="BK550" s="91" t="str">
        <f t="shared" si="5117"/>
        <v/>
      </c>
      <c r="BL550" s="91" t="str">
        <f t="shared" si="5118"/>
        <v/>
      </c>
      <c r="BM550" s="91" t="str">
        <f t="shared" si="5119"/>
        <v/>
      </c>
      <c r="BN550" s="91" t="str">
        <f t="shared" si="5120"/>
        <v/>
      </c>
      <c r="BO550" s="91" t="str">
        <f t="shared" si="5121"/>
        <v/>
      </c>
      <c r="BP550" s="91" t="str">
        <f t="shared" si="5122"/>
        <v/>
      </c>
      <c r="BQ550" s="91" t="str">
        <f t="shared" si="5123"/>
        <v/>
      </c>
      <c r="BR550" s="91" t="str">
        <f t="shared" si="5124"/>
        <v/>
      </c>
      <c r="BS550" s="91" t="str">
        <f t="shared" si="5125"/>
        <v/>
      </c>
      <c r="BT550" s="91" t="str">
        <f t="shared" si="5126"/>
        <v/>
      </c>
      <c r="BU550" s="91" t="str">
        <f t="shared" si="5127"/>
        <v/>
      </c>
      <c r="BV550" s="91" t="str">
        <f t="shared" si="5128"/>
        <v/>
      </c>
      <c r="BW550" s="91" t="str">
        <f t="shared" si="5129"/>
        <v/>
      </c>
      <c r="BX550" s="91" t="str">
        <f t="shared" si="5130"/>
        <v/>
      </c>
      <c r="BY550" s="91" t="str">
        <f t="shared" si="5131"/>
        <v/>
      </c>
      <c r="BZ550" s="91" t="str">
        <f t="shared" si="5132"/>
        <v/>
      </c>
      <c r="CA550" s="91" t="str">
        <f t="shared" si="5133"/>
        <v/>
      </c>
      <c r="CB550" s="91" t="str">
        <f t="shared" si="5134"/>
        <v/>
      </c>
      <c r="CC550" s="91" t="str">
        <f t="shared" si="5135"/>
        <v/>
      </c>
      <c r="CD550" s="91" t="str">
        <f t="shared" si="5136"/>
        <v/>
      </c>
      <c r="CE550" s="91" t="str">
        <f t="shared" si="5137"/>
        <v/>
      </c>
      <c r="CF550" s="91" t="str">
        <f t="shared" si="5138"/>
        <v/>
      </c>
      <c r="CG550" s="91" t="str">
        <f t="shared" si="5139"/>
        <v/>
      </c>
      <c r="CH550" s="91" t="str">
        <f t="shared" si="5140"/>
        <v/>
      </c>
      <c r="CI550" s="91" t="str">
        <f t="shared" si="5141"/>
        <v>нет</v>
      </c>
      <c r="CJ550" s="63" t="e">
        <f>IF(LEN('Описание предлагаемого товара'!#REF!)&gt;0,'Описание предлагаемого товара'!#REF!,"")</f>
        <v>#REF!</v>
      </c>
      <c r="CK550" s="91" t="e">
        <f t="shared" ref="CK550:CL550" si="5325">IFERROR(REPLACE(CJ550,FIND(CHAR(10),CJ550,1),1,""),CJ550)</f>
        <v>#REF!</v>
      </c>
      <c r="CL550" s="91" t="e">
        <f t="shared" si="5325"/>
        <v>#REF!</v>
      </c>
      <c r="CM550" s="91" t="e">
        <f t="shared" si="5143"/>
        <v>#REF!</v>
      </c>
      <c r="CN550" s="91" t="e">
        <f t="shared" si="5144"/>
        <v>#REF!</v>
      </c>
      <c r="CO550" s="91" t="e">
        <f t="shared" si="5145"/>
        <v>#REF!</v>
      </c>
      <c r="CP550" s="90" t="e">
        <f>IF(AU550="Не указан реестровый номер (мера нац.режима Запрет)","",IF(CI550="нет","",IF(CU550="да","исключение(не смотрим баллы)",IFERROR(IF(CI550*1&gt;0,IFERROR(IF(VLOOKUP(CI550*1,Обработ.выгрузка_реестра_РФ!$A:$G,7,)=0,"Баллы не установлены",VLOOKUP(CI550*1,Обработ.выгрузка_реестра_РФ!$A:$G,7,)),IF(LEN(CI550)&gt;14,"","нет номера в реестре РФ")),""),IF(LEN(CI550)=0,"","Некорректный реестровый номер")))))</f>
        <v>#REF!</v>
      </c>
      <c r="CQ550" s="33" t="e">
        <f>IF(LEN(C550)&gt;0,IFERROR(IF(LEN(H550)&gt;0,IF(LEN(VLOOKUP(H550,'исключения(не_смотрим_баллы)'!$A:$C,1,))&gt;0,"да","нет"),"не введен ОКПД2"),"нет"),"")</f>
        <v>#REF!</v>
      </c>
      <c r="CR550" s="33" t="e">
        <f ca="1">IF(CQ550="да",IF(TODAY()&lt;VLOOKUP(H550,'исключения(не_смотрим_баллы)'!$A:$C,3,),"да","нет"),"")</f>
        <v>#REF!</v>
      </c>
      <c r="CS550" s="33" t="str">
        <f>IFERROR(IF(CQ550="да",IF(VLOOKUP(CI550*1,Обработ.выгрузка_реестра_РФ!$A:$G,2,)&lt;VLOOKUP(H550,'исключения(не_смотрим_баллы)'!$A:$C,2,),"да","нет"),""),"")</f>
        <v/>
      </c>
      <c r="CT550" s="24"/>
      <c r="CU550" s="33" t="e">
        <f t="shared" si="5157"/>
        <v>#REF!</v>
      </c>
      <c r="CV550" s="91" t="e">
        <f t="shared" si="5158"/>
        <v>#REF!</v>
      </c>
      <c r="CW550" s="27" t="e">
        <f t="shared" si="5159"/>
        <v>#REF!</v>
      </c>
      <c r="CX550" s="26" t="e">
        <f t="shared" si="5088"/>
        <v>#REF!</v>
      </c>
      <c r="CY550" s="64" t="e">
        <f>IF(LEN('Описание предлагаемого товара'!#REF!)&gt;0,'Описание предлагаемого товара'!#REF!,"")</f>
        <v>#REF!</v>
      </c>
      <c r="CZ550" s="95" t="e">
        <f t="shared" si="5146"/>
        <v>#REF!</v>
      </c>
      <c r="DA550" s="95" t="e">
        <f t="shared" ref="DA550" si="5326">IFERROR(REPLACE(CZ550,FIND(" ",CZ550,1),1,""),CZ550)</f>
        <v>#REF!</v>
      </c>
      <c r="DB550" s="95" t="e">
        <f t="shared" si="5090"/>
        <v>#REF!</v>
      </c>
      <c r="DC550" s="95" t="e">
        <f t="shared" ref="DC550:DD550" si="5327">IFERROR(REPLACE(DB550,FIND("г.",DB550,1),2,""),DB550)</f>
        <v>#REF!</v>
      </c>
      <c r="DD550" s="95" t="e">
        <f t="shared" si="5327"/>
        <v>#REF!</v>
      </c>
      <c r="DE550" s="95" t="e">
        <f t="shared" ref="DE550:DF550" si="5328">IFERROR(REPLACE(DD550,FIND("г",DD550,1),1,""),DD550)</f>
        <v>#REF!</v>
      </c>
      <c r="DF550" s="95" t="e">
        <f t="shared" si="5328"/>
        <v>#REF!</v>
      </c>
      <c r="DG550" s="95" t="e">
        <f t="shared" si="5163"/>
        <v>#REF!</v>
      </c>
      <c r="DH550" s="25" t="str">
        <f>IFERROR(VLOOKUP(CI550*1,Обработ.выгрузка_реестра_РФ!$A:$G,5,),"")</f>
        <v/>
      </c>
      <c r="DI550" s="27" t="str">
        <f t="shared" si="5173"/>
        <v/>
      </c>
      <c r="DJ550" s="27" t="str">
        <f t="shared" ca="1" si="5150"/>
        <v/>
      </c>
      <c r="DK550" s="63" t="e">
        <f>IF(LEN('Описание предлагаемого товара'!#REF!)&gt;0,'Описание предлагаемого товара'!#REF!,"")</f>
        <v>#REF!</v>
      </c>
      <c r="DL550" s="63" t="e">
        <f>IF(LEN('Описание предлагаемого товара'!#REF!)&gt;0,'Описание предлагаемого товара'!#REF!,"")</f>
        <v>#REF!</v>
      </c>
      <c r="DM550" s="32"/>
    </row>
    <row r="551" spans="1:117" ht="48.75" customHeight="1" x14ac:dyDescent="0.25">
      <c r="A551" s="61" t="e">
        <f>IF(LEN('Описание предлагаемого товара'!#REF!)&gt;0,'Описание предлагаемого товара'!#REF!,"")</f>
        <v>#REF!</v>
      </c>
      <c r="B551" s="65" t="e">
        <f>IF(LEN('Описание предлагаемого товара'!#REF!)&gt;0,'Описание предлагаемого товара'!#REF!,"")</f>
        <v>#REF!</v>
      </c>
      <c r="C551" s="61" t="e">
        <f>IF(LEN('Описание предлагаемого товара'!#REF!)&gt;0,'Описание предлагаемого товара'!#REF!,"")</f>
        <v>#REF!</v>
      </c>
      <c r="D551" s="61" t="e">
        <f>IF(LEN('Описание предлагаемого товара'!#REF!)&gt;0,'Описание предлагаемого товара'!#REF!,"")</f>
        <v>#REF!</v>
      </c>
      <c r="E551" s="61" t="e">
        <f>IF(LEN('Описание предлагаемого товара'!#REF!)&gt;0,'Описание предлагаемого товара'!#REF!,"")</f>
        <v>#REF!</v>
      </c>
      <c r="F551" s="61" t="e">
        <f>IF(LEN('Описание предлагаемого товара'!#REF!)&gt;0,'Описание предлагаемого товара'!#REF!,"")</f>
        <v>#REF!</v>
      </c>
      <c r="G551" s="61" t="e">
        <f>IF(LEN('Описание предлагаемого товара'!#REF!)&gt;0,'Описание предлагаемого товара'!#REF!,"")</f>
        <v>#REF!</v>
      </c>
      <c r="H551" s="61" t="e">
        <f>IF(LEN('Описание предлагаемого товара'!#REF!)&gt;0,'Описание предлагаемого товара'!#REF!,"")</f>
        <v>#REF!</v>
      </c>
      <c r="I551" s="61" t="e">
        <f>IF(LEN('Описание предлагаемого товара'!#REF!)&gt;0,'Описание предлагаемого товара'!#REF!,"")</f>
        <v>#REF!</v>
      </c>
      <c r="J551" s="38" t="str">
        <f>IFERROR(VLOOKUP(B551,SAP!$A:$E,5,),"")</f>
        <v/>
      </c>
      <c r="K551" s="40" t="str">
        <f t="shared" si="5093"/>
        <v/>
      </c>
      <c r="L551" s="61" t="e">
        <f>IF(LEN('Описание предлагаемого товара'!#REF!)&gt;0,IFERROR('Описание предлагаемого товара'!#REF!*1,""),"")</f>
        <v>#REF!</v>
      </c>
      <c r="M551" s="39" t="str">
        <f>IFERROR(VLOOKUP(B551,SAP!$A:$E,2,),"")</f>
        <v/>
      </c>
      <c r="N551" s="41" t="str">
        <f t="shared" si="5229"/>
        <v/>
      </c>
      <c r="O551" s="39" t="str">
        <f t="shared" si="5080"/>
        <v/>
      </c>
      <c r="P551" s="36" t="e">
        <f>IF(LEN('Описание предлагаемого товара'!#REF!)&gt;0,'Описание предлагаемого товара'!#REF!,"")</f>
        <v>#REF!</v>
      </c>
      <c r="Q55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51" s="37" t="e">
        <f>IF(LEN('Описание предлагаемого товара'!#REF!)&gt;0,'Описание предлагаемого товара'!#REF!,"")</f>
        <v>#REF!</v>
      </c>
      <c r="S551" s="37" t="e">
        <f>IF(LEN('Описание предлагаемого товара'!#REF!)&gt;0,'Описание предлагаемого товара'!#REF!,"")</f>
        <v>#REF!</v>
      </c>
      <c r="T55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51" s="23" t="str">
        <f>IFERROR(VLOOKUP(CI551*1,Обработ.выгрузка_реестра_РФ!$A:$G,6,),"")</f>
        <v/>
      </c>
      <c r="V551" s="61" t="e">
        <f>IF(LEN('Описание предлагаемого товара'!#REF!)&gt;0,'Описание предлагаемого товара'!#REF!,"")</f>
        <v>#REF!</v>
      </c>
      <c r="W551" s="62" t="e">
        <f>IF(LEN('Описание предлагаемого товара'!#REF!)&gt;0,'Описание предлагаемого товара'!#REF!,"")</f>
        <v>#REF!</v>
      </c>
      <c r="X551" s="91" t="e">
        <f t="shared" ref="X551:Y551" si="5329">IFERROR(REPLACE(W551,FIND(CHAR(10),W551,1),1," "),W551)</f>
        <v>#REF!</v>
      </c>
      <c r="Y551" s="91" t="e">
        <f t="shared" si="5329"/>
        <v>#REF!</v>
      </c>
      <c r="Z551" s="91" t="e">
        <f t="shared" si="5095"/>
        <v>#REF!</v>
      </c>
      <c r="AA551" s="91" t="e">
        <f t="shared" si="5096"/>
        <v>#REF!</v>
      </c>
      <c r="AB551" s="91" t="e">
        <f t="shared" si="5097"/>
        <v>#REF!</v>
      </c>
      <c r="AC551" s="91" t="e">
        <f t="shared" ref="AC551:AF551" si="5330">IFERROR(REPLACE(AB551,FIND("  ",AB551,1),2," "),AB551)</f>
        <v>#REF!</v>
      </c>
      <c r="AD551" s="91" t="e">
        <f t="shared" si="5330"/>
        <v>#REF!</v>
      </c>
      <c r="AE551" s="91" t="e">
        <f t="shared" si="5330"/>
        <v>#REF!</v>
      </c>
      <c r="AF551" s="91" t="e">
        <f t="shared" si="5330"/>
        <v>#REF!</v>
      </c>
      <c r="AG551" s="23" t="str">
        <f>IFERROR(VLOOKUP(CI551*1,Обработ.выгрузка_реестра_РФ!$A:$G,4,),"")</f>
        <v/>
      </c>
      <c r="AH551" s="91" t="str">
        <f t="shared" ref="AH551:AI551" si="5331">IFERROR(REPLACE(AG551,FIND("-",AG551,1),1,"*"),AG551)</f>
        <v/>
      </c>
      <c r="AI551" s="91" t="str">
        <f t="shared" si="5331"/>
        <v/>
      </c>
      <c r="AJ551" s="27" t="str">
        <f t="shared" si="5195"/>
        <v/>
      </c>
      <c r="AK551" s="63" t="e">
        <f>IF(LEN('Описание предлагаемого товара'!#REF!)&gt;0,'Описание предлагаемого товара'!#REF!,"")</f>
        <v>#REF!</v>
      </c>
      <c r="AL551" s="91" t="e">
        <f t="shared" ref="AL551:AM551" si="5332">IFERROR(REPLACE(AK551,FIND(CHAR(10),AK551,1),1,""),AK551)</f>
        <v>#REF!</v>
      </c>
      <c r="AM551" s="91" t="e">
        <f t="shared" si="5332"/>
        <v>#REF!</v>
      </c>
      <c r="AN551" s="91" t="e">
        <f t="shared" ref="AN551:AR551" si="5333">IFERROR(REPLACE(AM551,FIND(" ",AM551,1),1,""),AM551)</f>
        <v>#REF!</v>
      </c>
      <c r="AO551" s="91" t="e">
        <f t="shared" si="5333"/>
        <v>#REF!</v>
      </c>
      <c r="AP551" s="91" t="e">
        <f t="shared" si="5333"/>
        <v>#REF!</v>
      </c>
      <c r="AQ551" s="91" t="e">
        <f t="shared" si="5333"/>
        <v>#REF!</v>
      </c>
      <c r="AR551" s="91" t="e">
        <f t="shared" si="5333"/>
        <v>#REF!</v>
      </c>
      <c r="AS551" s="91" t="e">
        <f t="shared" si="5102"/>
        <v>#REF!</v>
      </c>
      <c r="AT551" s="91" t="e">
        <f t="shared" si="5103"/>
        <v>#REF!</v>
      </c>
      <c r="AU551" s="32" t="e">
        <f t="shared" si="5086"/>
        <v>#REF!</v>
      </c>
      <c r="AV551" s="93" t="e">
        <f>'Описание предлагаемого товара'!#REF!</f>
        <v>#REF!</v>
      </c>
      <c r="AW551" s="91" t="e">
        <f>MIN(SEARCH({0,1,2,3,4,5,6,7,8,9},AV551&amp; "0123456789"))</f>
        <v>#REF!</v>
      </c>
      <c r="AX551" s="91" t="str">
        <f t="shared" si="5104"/>
        <v/>
      </c>
      <c r="AY551" s="91" t="str">
        <f t="shared" si="5105"/>
        <v/>
      </c>
      <c r="AZ551" s="91" t="str">
        <f t="shared" si="5106"/>
        <v/>
      </c>
      <c r="BA551" s="91" t="str">
        <f t="shared" si="5107"/>
        <v/>
      </c>
      <c r="BB551" s="91" t="str">
        <f t="shared" si="5108"/>
        <v/>
      </c>
      <c r="BC551" s="91" t="str">
        <f t="shared" si="5109"/>
        <v/>
      </c>
      <c r="BD551" s="91" t="str">
        <f t="shared" si="5110"/>
        <v/>
      </c>
      <c r="BE551" s="91" t="str">
        <f t="shared" si="5111"/>
        <v/>
      </c>
      <c r="BF551" s="91" t="str">
        <f t="shared" si="5112"/>
        <v/>
      </c>
      <c r="BG551" s="91" t="str">
        <f t="shared" si="5113"/>
        <v/>
      </c>
      <c r="BH551" s="91" t="str">
        <f t="shared" si="5114"/>
        <v/>
      </c>
      <c r="BI551" s="91" t="str">
        <f t="shared" si="5115"/>
        <v/>
      </c>
      <c r="BJ551" s="91" t="str">
        <f t="shared" si="5116"/>
        <v/>
      </c>
      <c r="BK551" s="91" t="str">
        <f t="shared" si="5117"/>
        <v/>
      </c>
      <c r="BL551" s="91" t="str">
        <f t="shared" si="5118"/>
        <v/>
      </c>
      <c r="BM551" s="91" t="str">
        <f t="shared" si="5119"/>
        <v/>
      </c>
      <c r="BN551" s="91" t="str">
        <f t="shared" si="5120"/>
        <v/>
      </c>
      <c r="BO551" s="91" t="str">
        <f t="shared" si="5121"/>
        <v/>
      </c>
      <c r="BP551" s="91" t="str">
        <f t="shared" si="5122"/>
        <v/>
      </c>
      <c r="BQ551" s="91" t="str">
        <f t="shared" si="5123"/>
        <v/>
      </c>
      <c r="BR551" s="91" t="str">
        <f t="shared" si="5124"/>
        <v/>
      </c>
      <c r="BS551" s="91" t="str">
        <f t="shared" si="5125"/>
        <v/>
      </c>
      <c r="BT551" s="91" t="str">
        <f t="shared" si="5126"/>
        <v/>
      </c>
      <c r="BU551" s="91" t="str">
        <f t="shared" si="5127"/>
        <v/>
      </c>
      <c r="BV551" s="91" t="str">
        <f t="shared" si="5128"/>
        <v/>
      </c>
      <c r="BW551" s="91" t="str">
        <f t="shared" si="5129"/>
        <v/>
      </c>
      <c r="BX551" s="91" t="str">
        <f t="shared" si="5130"/>
        <v/>
      </c>
      <c r="BY551" s="91" t="str">
        <f t="shared" si="5131"/>
        <v/>
      </c>
      <c r="BZ551" s="91" t="str">
        <f t="shared" si="5132"/>
        <v/>
      </c>
      <c r="CA551" s="91" t="str">
        <f t="shared" si="5133"/>
        <v/>
      </c>
      <c r="CB551" s="91" t="str">
        <f t="shared" si="5134"/>
        <v/>
      </c>
      <c r="CC551" s="91" t="str">
        <f t="shared" si="5135"/>
        <v/>
      </c>
      <c r="CD551" s="91" t="str">
        <f t="shared" si="5136"/>
        <v/>
      </c>
      <c r="CE551" s="91" t="str">
        <f t="shared" si="5137"/>
        <v/>
      </c>
      <c r="CF551" s="91" t="str">
        <f t="shared" si="5138"/>
        <v/>
      </c>
      <c r="CG551" s="91" t="str">
        <f t="shared" si="5139"/>
        <v/>
      </c>
      <c r="CH551" s="91" t="str">
        <f t="shared" si="5140"/>
        <v/>
      </c>
      <c r="CI551" s="91" t="str">
        <f t="shared" si="5141"/>
        <v>нет</v>
      </c>
      <c r="CJ551" s="63" t="e">
        <f>IF(LEN('Описание предлагаемого товара'!#REF!)&gt;0,'Описание предлагаемого товара'!#REF!,"")</f>
        <v>#REF!</v>
      </c>
      <c r="CK551" s="91" t="e">
        <f t="shared" ref="CK551:CL551" si="5334">IFERROR(REPLACE(CJ551,FIND(CHAR(10),CJ551,1),1,""),CJ551)</f>
        <v>#REF!</v>
      </c>
      <c r="CL551" s="91" t="e">
        <f t="shared" si="5334"/>
        <v>#REF!</v>
      </c>
      <c r="CM551" s="91" t="e">
        <f t="shared" si="5143"/>
        <v>#REF!</v>
      </c>
      <c r="CN551" s="91" t="e">
        <f t="shared" si="5144"/>
        <v>#REF!</v>
      </c>
      <c r="CO551" s="91" t="e">
        <f t="shared" si="5145"/>
        <v>#REF!</v>
      </c>
      <c r="CP551" s="90" t="e">
        <f>IF(AU551="Не указан реестровый номер (мера нац.режима Запрет)","",IF(CI551="нет","",IF(CU551="да","исключение(не смотрим баллы)",IFERROR(IF(CI551*1&gt;0,IFERROR(IF(VLOOKUP(CI551*1,Обработ.выгрузка_реестра_РФ!$A:$G,7,)=0,"Баллы не установлены",VLOOKUP(CI551*1,Обработ.выгрузка_реестра_РФ!$A:$G,7,)),IF(LEN(CI551)&gt;14,"","нет номера в реестре РФ")),""),IF(LEN(CI551)=0,"","Некорректный реестровый номер")))))</f>
        <v>#REF!</v>
      </c>
      <c r="CQ551" s="33" t="e">
        <f>IF(LEN(C551)&gt;0,IFERROR(IF(LEN(H551)&gt;0,IF(LEN(VLOOKUP(H551,'исключения(не_смотрим_баллы)'!$A:$C,1,))&gt;0,"да","нет"),"не введен ОКПД2"),"нет"),"")</f>
        <v>#REF!</v>
      </c>
      <c r="CR551" s="33" t="e">
        <f ca="1">IF(CQ551="да",IF(TODAY()&lt;VLOOKUP(H551,'исключения(не_смотрим_баллы)'!$A:$C,3,),"да","нет"),"")</f>
        <v>#REF!</v>
      </c>
      <c r="CS551" s="33" t="str">
        <f>IFERROR(IF(CQ551="да",IF(VLOOKUP(CI551*1,Обработ.выгрузка_реестра_РФ!$A:$G,2,)&lt;VLOOKUP(H551,'исключения(не_смотрим_баллы)'!$A:$C,2,),"да","нет"),""),"")</f>
        <v/>
      </c>
      <c r="CT551" s="24"/>
      <c r="CU551" s="33" t="e">
        <f t="shared" si="5157"/>
        <v>#REF!</v>
      </c>
      <c r="CV551" s="91" t="e">
        <f t="shared" si="5158"/>
        <v>#REF!</v>
      </c>
      <c r="CW551" s="27" t="e">
        <f t="shared" si="5159"/>
        <v>#REF!</v>
      </c>
      <c r="CX551" s="26" t="e">
        <f t="shared" si="5088"/>
        <v>#REF!</v>
      </c>
      <c r="CY551" s="64" t="e">
        <f>IF(LEN('Описание предлагаемого товара'!#REF!)&gt;0,'Описание предлагаемого товара'!#REF!,"")</f>
        <v>#REF!</v>
      </c>
      <c r="CZ551" s="95" t="e">
        <f t="shared" si="5146"/>
        <v>#REF!</v>
      </c>
      <c r="DA551" s="95" t="e">
        <f t="shared" ref="DA551" si="5335">IFERROR(REPLACE(CZ551,FIND(" ",CZ551,1),1,""),CZ551)</f>
        <v>#REF!</v>
      </c>
      <c r="DB551" s="95" t="e">
        <f t="shared" si="5090"/>
        <v>#REF!</v>
      </c>
      <c r="DC551" s="95" t="e">
        <f t="shared" ref="DC551:DD551" si="5336">IFERROR(REPLACE(DB551,FIND("г.",DB551,1),2,""),DB551)</f>
        <v>#REF!</v>
      </c>
      <c r="DD551" s="95" t="e">
        <f t="shared" si="5336"/>
        <v>#REF!</v>
      </c>
      <c r="DE551" s="95" t="e">
        <f t="shared" ref="DE551:DF551" si="5337">IFERROR(REPLACE(DD551,FIND("г",DD551,1),1,""),DD551)</f>
        <v>#REF!</v>
      </c>
      <c r="DF551" s="95" t="e">
        <f t="shared" si="5337"/>
        <v>#REF!</v>
      </c>
      <c r="DG551" s="95" t="e">
        <f t="shared" si="5163"/>
        <v>#REF!</v>
      </c>
      <c r="DH551" s="25" t="str">
        <f>IFERROR(VLOOKUP(CI551*1,Обработ.выгрузка_реестра_РФ!$A:$G,5,),"")</f>
        <v/>
      </c>
      <c r="DI551" s="27" t="str">
        <f t="shared" si="5173"/>
        <v/>
      </c>
      <c r="DJ551" s="27" t="str">
        <f t="shared" ca="1" si="5150"/>
        <v/>
      </c>
      <c r="DK551" s="63" t="e">
        <f>IF(LEN('Описание предлагаемого товара'!#REF!)&gt;0,'Описание предлагаемого товара'!#REF!,"")</f>
        <v>#REF!</v>
      </c>
      <c r="DL551" s="63" t="e">
        <f>IF(LEN('Описание предлагаемого товара'!#REF!)&gt;0,'Описание предлагаемого товара'!#REF!,"")</f>
        <v>#REF!</v>
      </c>
      <c r="DM551" s="32"/>
    </row>
    <row r="552" spans="1:117" ht="48.75" customHeight="1" x14ac:dyDescent="0.25">
      <c r="A552" s="61" t="e">
        <f>IF(LEN('Описание предлагаемого товара'!#REF!)&gt;0,'Описание предлагаемого товара'!#REF!,"")</f>
        <v>#REF!</v>
      </c>
      <c r="B552" s="65" t="e">
        <f>IF(LEN('Описание предлагаемого товара'!#REF!)&gt;0,'Описание предлагаемого товара'!#REF!,"")</f>
        <v>#REF!</v>
      </c>
      <c r="C552" s="61" t="e">
        <f>IF(LEN('Описание предлагаемого товара'!#REF!)&gt;0,'Описание предлагаемого товара'!#REF!,"")</f>
        <v>#REF!</v>
      </c>
      <c r="D552" s="61" t="e">
        <f>IF(LEN('Описание предлагаемого товара'!#REF!)&gt;0,'Описание предлагаемого товара'!#REF!,"")</f>
        <v>#REF!</v>
      </c>
      <c r="E552" s="61" t="e">
        <f>IF(LEN('Описание предлагаемого товара'!#REF!)&gt;0,'Описание предлагаемого товара'!#REF!,"")</f>
        <v>#REF!</v>
      </c>
      <c r="F552" s="61" t="e">
        <f>IF(LEN('Описание предлагаемого товара'!#REF!)&gt;0,'Описание предлагаемого товара'!#REF!,"")</f>
        <v>#REF!</v>
      </c>
      <c r="G552" s="61" t="e">
        <f>IF(LEN('Описание предлагаемого товара'!#REF!)&gt;0,'Описание предлагаемого товара'!#REF!,"")</f>
        <v>#REF!</v>
      </c>
      <c r="H552" s="61" t="e">
        <f>IF(LEN('Описание предлагаемого товара'!#REF!)&gt;0,'Описание предлагаемого товара'!#REF!,"")</f>
        <v>#REF!</v>
      </c>
      <c r="I552" s="61" t="e">
        <f>IF(LEN('Описание предлагаемого товара'!#REF!)&gt;0,'Описание предлагаемого товара'!#REF!,"")</f>
        <v>#REF!</v>
      </c>
      <c r="J552" s="38" t="str">
        <f>IFERROR(VLOOKUP(B552,SAP!$A:$E,5,),"")</f>
        <v/>
      </c>
      <c r="K552" s="40" t="str">
        <f t="shared" si="5093"/>
        <v/>
      </c>
      <c r="L552" s="61" t="e">
        <f>IF(LEN('Описание предлагаемого товара'!#REF!)&gt;0,IFERROR('Описание предлагаемого товара'!#REF!*1,""),"")</f>
        <v>#REF!</v>
      </c>
      <c r="M552" s="39" t="str">
        <f>IFERROR(VLOOKUP(B552,SAP!$A:$E,2,),"")</f>
        <v/>
      </c>
      <c r="N552" s="41" t="str">
        <f t="shared" si="5229"/>
        <v/>
      </c>
      <c r="O552" s="39" t="str">
        <f t="shared" si="5080"/>
        <v/>
      </c>
      <c r="P552" s="36" t="e">
        <f>IF(LEN('Описание предлагаемого товара'!#REF!)&gt;0,'Описание предлагаемого товара'!#REF!,"")</f>
        <v>#REF!</v>
      </c>
      <c r="Q55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52" s="37" t="e">
        <f>IF(LEN('Описание предлагаемого товара'!#REF!)&gt;0,'Описание предлагаемого товара'!#REF!,"")</f>
        <v>#REF!</v>
      </c>
      <c r="S552" s="37" t="e">
        <f>IF(LEN('Описание предлагаемого товара'!#REF!)&gt;0,'Описание предлагаемого товара'!#REF!,"")</f>
        <v>#REF!</v>
      </c>
      <c r="T55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52" s="23" t="str">
        <f>IFERROR(VLOOKUP(CI552*1,Обработ.выгрузка_реестра_РФ!$A:$G,6,),"")</f>
        <v/>
      </c>
      <c r="V552" s="61" t="e">
        <f>IF(LEN('Описание предлагаемого товара'!#REF!)&gt;0,'Описание предлагаемого товара'!#REF!,"")</f>
        <v>#REF!</v>
      </c>
      <c r="W552" s="62" t="e">
        <f>IF(LEN('Описание предлагаемого товара'!#REF!)&gt;0,'Описание предлагаемого товара'!#REF!,"")</f>
        <v>#REF!</v>
      </c>
      <c r="X552" s="91" t="e">
        <f t="shared" ref="X552:Y552" si="5338">IFERROR(REPLACE(W552,FIND(CHAR(10),W552,1),1," "),W552)</f>
        <v>#REF!</v>
      </c>
      <c r="Y552" s="91" t="e">
        <f t="shared" si="5338"/>
        <v>#REF!</v>
      </c>
      <c r="Z552" s="91" t="e">
        <f t="shared" si="5095"/>
        <v>#REF!</v>
      </c>
      <c r="AA552" s="91" t="e">
        <f t="shared" si="5096"/>
        <v>#REF!</v>
      </c>
      <c r="AB552" s="91" t="e">
        <f t="shared" si="5097"/>
        <v>#REF!</v>
      </c>
      <c r="AC552" s="91" t="e">
        <f t="shared" ref="AC552:AF552" si="5339">IFERROR(REPLACE(AB552,FIND("  ",AB552,1),2," "),AB552)</f>
        <v>#REF!</v>
      </c>
      <c r="AD552" s="91" t="e">
        <f t="shared" si="5339"/>
        <v>#REF!</v>
      </c>
      <c r="AE552" s="91" t="e">
        <f t="shared" si="5339"/>
        <v>#REF!</v>
      </c>
      <c r="AF552" s="91" t="e">
        <f t="shared" si="5339"/>
        <v>#REF!</v>
      </c>
      <c r="AG552" s="23" t="str">
        <f>IFERROR(VLOOKUP(CI552*1,Обработ.выгрузка_реестра_РФ!$A:$G,4,),"")</f>
        <v/>
      </c>
      <c r="AH552" s="91" t="str">
        <f t="shared" ref="AH552:AI552" si="5340">IFERROR(REPLACE(AG552,FIND("-",AG552,1),1,"*"),AG552)</f>
        <v/>
      </c>
      <c r="AI552" s="91" t="str">
        <f t="shared" si="5340"/>
        <v/>
      </c>
      <c r="AJ552" s="27" t="str">
        <f t="shared" si="5195"/>
        <v/>
      </c>
      <c r="AK552" s="63" t="e">
        <f>IF(LEN('Описание предлагаемого товара'!#REF!)&gt;0,'Описание предлагаемого товара'!#REF!,"")</f>
        <v>#REF!</v>
      </c>
      <c r="AL552" s="91" t="e">
        <f t="shared" ref="AL552:AM552" si="5341">IFERROR(REPLACE(AK552,FIND(CHAR(10),AK552,1),1,""),AK552)</f>
        <v>#REF!</v>
      </c>
      <c r="AM552" s="91" t="e">
        <f t="shared" si="5341"/>
        <v>#REF!</v>
      </c>
      <c r="AN552" s="91" t="e">
        <f t="shared" ref="AN552:AR552" si="5342">IFERROR(REPLACE(AM552,FIND(" ",AM552,1),1,""),AM552)</f>
        <v>#REF!</v>
      </c>
      <c r="AO552" s="91" t="e">
        <f t="shared" si="5342"/>
        <v>#REF!</v>
      </c>
      <c r="AP552" s="91" t="e">
        <f t="shared" si="5342"/>
        <v>#REF!</v>
      </c>
      <c r="AQ552" s="91" t="e">
        <f t="shared" si="5342"/>
        <v>#REF!</v>
      </c>
      <c r="AR552" s="91" t="e">
        <f t="shared" si="5342"/>
        <v>#REF!</v>
      </c>
      <c r="AS552" s="91" t="e">
        <f t="shared" si="5102"/>
        <v>#REF!</v>
      </c>
      <c r="AT552" s="91" t="e">
        <f t="shared" si="5103"/>
        <v>#REF!</v>
      </c>
      <c r="AU552" s="32" t="e">
        <f t="shared" si="5086"/>
        <v>#REF!</v>
      </c>
      <c r="AV552" s="93" t="e">
        <f>'Описание предлагаемого товара'!#REF!</f>
        <v>#REF!</v>
      </c>
      <c r="AW552" s="91" t="e">
        <f>MIN(SEARCH({0,1,2,3,4,5,6,7,8,9},AV552&amp; "0123456789"))</f>
        <v>#REF!</v>
      </c>
      <c r="AX552" s="91" t="str">
        <f t="shared" si="5104"/>
        <v/>
      </c>
      <c r="AY552" s="91" t="str">
        <f t="shared" si="5105"/>
        <v/>
      </c>
      <c r="AZ552" s="91" t="str">
        <f t="shared" si="5106"/>
        <v/>
      </c>
      <c r="BA552" s="91" t="str">
        <f t="shared" si="5107"/>
        <v/>
      </c>
      <c r="BB552" s="91" t="str">
        <f t="shared" si="5108"/>
        <v/>
      </c>
      <c r="BC552" s="91" t="str">
        <f t="shared" si="5109"/>
        <v/>
      </c>
      <c r="BD552" s="91" t="str">
        <f t="shared" si="5110"/>
        <v/>
      </c>
      <c r="BE552" s="91" t="str">
        <f t="shared" si="5111"/>
        <v/>
      </c>
      <c r="BF552" s="91" t="str">
        <f t="shared" si="5112"/>
        <v/>
      </c>
      <c r="BG552" s="91" t="str">
        <f t="shared" si="5113"/>
        <v/>
      </c>
      <c r="BH552" s="91" t="str">
        <f t="shared" si="5114"/>
        <v/>
      </c>
      <c r="BI552" s="91" t="str">
        <f t="shared" si="5115"/>
        <v/>
      </c>
      <c r="BJ552" s="91" t="str">
        <f t="shared" si="5116"/>
        <v/>
      </c>
      <c r="BK552" s="91" t="str">
        <f t="shared" si="5117"/>
        <v/>
      </c>
      <c r="BL552" s="91" t="str">
        <f t="shared" si="5118"/>
        <v/>
      </c>
      <c r="BM552" s="91" t="str">
        <f t="shared" si="5119"/>
        <v/>
      </c>
      <c r="BN552" s="91" t="str">
        <f t="shared" si="5120"/>
        <v/>
      </c>
      <c r="BO552" s="91" t="str">
        <f t="shared" si="5121"/>
        <v/>
      </c>
      <c r="BP552" s="91" t="str">
        <f t="shared" si="5122"/>
        <v/>
      </c>
      <c r="BQ552" s="91" t="str">
        <f t="shared" si="5123"/>
        <v/>
      </c>
      <c r="BR552" s="91" t="str">
        <f t="shared" si="5124"/>
        <v/>
      </c>
      <c r="BS552" s="91" t="str">
        <f t="shared" si="5125"/>
        <v/>
      </c>
      <c r="BT552" s="91" t="str">
        <f t="shared" si="5126"/>
        <v/>
      </c>
      <c r="BU552" s="91" t="str">
        <f t="shared" si="5127"/>
        <v/>
      </c>
      <c r="BV552" s="91" t="str">
        <f t="shared" si="5128"/>
        <v/>
      </c>
      <c r="BW552" s="91" t="str">
        <f t="shared" si="5129"/>
        <v/>
      </c>
      <c r="BX552" s="91" t="str">
        <f t="shared" si="5130"/>
        <v/>
      </c>
      <c r="BY552" s="91" t="str">
        <f t="shared" si="5131"/>
        <v/>
      </c>
      <c r="BZ552" s="91" t="str">
        <f t="shared" si="5132"/>
        <v/>
      </c>
      <c r="CA552" s="91" t="str">
        <f t="shared" si="5133"/>
        <v/>
      </c>
      <c r="CB552" s="91" t="str">
        <f t="shared" si="5134"/>
        <v/>
      </c>
      <c r="CC552" s="91" t="str">
        <f t="shared" si="5135"/>
        <v/>
      </c>
      <c r="CD552" s="91" t="str">
        <f t="shared" si="5136"/>
        <v/>
      </c>
      <c r="CE552" s="91" t="str">
        <f t="shared" si="5137"/>
        <v/>
      </c>
      <c r="CF552" s="91" t="str">
        <f t="shared" si="5138"/>
        <v/>
      </c>
      <c r="CG552" s="91" t="str">
        <f t="shared" si="5139"/>
        <v/>
      </c>
      <c r="CH552" s="91" t="str">
        <f t="shared" si="5140"/>
        <v/>
      </c>
      <c r="CI552" s="91" t="str">
        <f t="shared" si="5141"/>
        <v>нет</v>
      </c>
      <c r="CJ552" s="63" t="e">
        <f>IF(LEN('Описание предлагаемого товара'!#REF!)&gt;0,'Описание предлагаемого товара'!#REF!,"")</f>
        <v>#REF!</v>
      </c>
      <c r="CK552" s="91" t="e">
        <f t="shared" ref="CK552:CL552" si="5343">IFERROR(REPLACE(CJ552,FIND(CHAR(10),CJ552,1),1,""),CJ552)</f>
        <v>#REF!</v>
      </c>
      <c r="CL552" s="91" t="e">
        <f t="shared" si="5343"/>
        <v>#REF!</v>
      </c>
      <c r="CM552" s="91" t="e">
        <f t="shared" si="5143"/>
        <v>#REF!</v>
      </c>
      <c r="CN552" s="91" t="e">
        <f t="shared" si="5144"/>
        <v>#REF!</v>
      </c>
      <c r="CO552" s="91" t="e">
        <f t="shared" si="5145"/>
        <v>#REF!</v>
      </c>
      <c r="CP552" s="90" t="e">
        <f>IF(AU552="Не указан реестровый номер (мера нац.режима Запрет)","",IF(CI552="нет","",IF(CU552="да","исключение(не смотрим баллы)",IFERROR(IF(CI552*1&gt;0,IFERROR(IF(VLOOKUP(CI552*1,Обработ.выгрузка_реестра_РФ!$A:$G,7,)=0,"Баллы не установлены",VLOOKUP(CI552*1,Обработ.выгрузка_реестра_РФ!$A:$G,7,)),IF(LEN(CI552)&gt;14,"","нет номера в реестре РФ")),""),IF(LEN(CI552)=0,"","Некорректный реестровый номер")))))</f>
        <v>#REF!</v>
      </c>
      <c r="CQ552" s="33" t="e">
        <f>IF(LEN(C552)&gt;0,IFERROR(IF(LEN(H552)&gt;0,IF(LEN(VLOOKUP(H552,'исключения(не_смотрим_баллы)'!$A:$C,1,))&gt;0,"да","нет"),"не введен ОКПД2"),"нет"),"")</f>
        <v>#REF!</v>
      </c>
      <c r="CR552" s="33" t="e">
        <f ca="1">IF(CQ552="да",IF(TODAY()&lt;VLOOKUP(H552,'исключения(не_смотрим_баллы)'!$A:$C,3,),"да","нет"),"")</f>
        <v>#REF!</v>
      </c>
      <c r="CS552" s="33" t="str">
        <f>IFERROR(IF(CQ552="да",IF(VLOOKUP(CI552*1,Обработ.выгрузка_реестра_РФ!$A:$G,2,)&lt;VLOOKUP(H552,'исключения(не_смотрим_баллы)'!$A:$C,2,),"да","нет"),""),"")</f>
        <v/>
      </c>
      <c r="CT552" s="24"/>
      <c r="CU552" s="33" t="e">
        <f t="shared" si="5157"/>
        <v>#REF!</v>
      </c>
      <c r="CV552" s="91" t="e">
        <f t="shared" si="5158"/>
        <v>#REF!</v>
      </c>
      <c r="CW552" s="27" t="e">
        <f t="shared" si="5159"/>
        <v>#REF!</v>
      </c>
      <c r="CX552" s="26" t="e">
        <f t="shared" si="5088"/>
        <v>#REF!</v>
      </c>
      <c r="CY552" s="64" t="e">
        <f>IF(LEN('Описание предлагаемого товара'!#REF!)&gt;0,'Описание предлагаемого товара'!#REF!,"")</f>
        <v>#REF!</v>
      </c>
      <c r="CZ552" s="95" t="e">
        <f t="shared" si="5146"/>
        <v>#REF!</v>
      </c>
      <c r="DA552" s="95" t="e">
        <f t="shared" ref="DA552" si="5344">IFERROR(REPLACE(CZ552,FIND(" ",CZ552,1),1,""),CZ552)</f>
        <v>#REF!</v>
      </c>
      <c r="DB552" s="95" t="e">
        <f t="shared" si="5090"/>
        <v>#REF!</v>
      </c>
      <c r="DC552" s="95" t="e">
        <f t="shared" ref="DC552:DD552" si="5345">IFERROR(REPLACE(DB552,FIND("г.",DB552,1),2,""),DB552)</f>
        <v>#REF!</v>
      </c>
      <c r="DD552" s="95" t="e">
        <f t="shared" si="5345"/>
        <v>#REF!</v>
      </c>
      <c r="DE552" s="95" t="e">
        <f t="shared" ref="DE552:DF552" si="5346">IFERROR(REPLACE(DD552,FIND("г",DD552,1),1,""),DD552)</f>
        <v>#REF!</v>
      </c>
      <c r="DF552" s="95" t="e">
        <f t="shared" si="5346"/>
        <v>#REF!</v>
      </c>
      <c r="DG552" s="95" t="e">
        <f t="shared" si="5163"/>
        <v>#REF!</v>
      </c>
      <c r="DH552" s="25" t="str">
        <f>IFERROR(VLOOKUP(CI552*1,Обработ.выгрузка_реестра_РФ!$A:$G,5,),"")</f>
        <v/>
      </c>
      <c r="DI552" s="27" t="str">
        <f t="shared" si="5173"/>
        <v/>
      </c>
      <c r="DJ552" s="27" t="str">
        <f t="shared" ca="1" si="5150"/>
        <v/>
      </c>
      <c r="DK552" s="63" t="e">
        <f>IF(LEN('Описание предлагаемого товара'!#REF!)&gt;0,'Описание предлагаемого товара'!#REF!,"")</f>
        <v>#REF!</v>
      </c>
      <c r="DL552" s="63" t="e">
        <f>IF(LEN('Описание предлагаемого товара'!#REF!)&gt;0,'Описание предлагаемого товара'!#REF!,"")</f>
        <v>#REF!</v>
      </c>
      <c r="DM552" s="32"/>
    </row>
    <row r="553" spans="1:117" ht="48.75" customHeight="1" x14ac:dyDescent="0.25">
      <c r="A553" s="61" t="e">
        <f>IF(LEN('Описание предлагаемого товара'!#REF!)&gt;0,'Описание предлагаемого товара'!#REF!,"")</f>
        <v>#REF!</v>
      </c>
      <c r="B553" s="65" t="e">
        <f>IF(LEN('Описание предлагаемого товара'!#REF!)&gt;0,'Описание предлагаемого товара'!#REF!,"")</f>
        <v>#REF!</v>
      </c>
      <c r="C553" s="61" t="e">
        <f>IF(LEN('Описание предлагаемого товара'!#REF!)&gt;0,'Описание предлагаемого товара'!#REF!,"")</f>
        <v>#REF!</v>
      </c>
      <c r="D553" s="61" t="e">
        <f>IF(LEN('Описание предлагаемого товара'!#REF!)&gt;0,'Описание предлагаемого товара'!#REF!,"")</f>
        <v>#REF!</v>
      </c>
      <c r="E553" s="61" t="e">
        <f>IF(LEN('Описание предлагаемого товара'!#REF!)&gt;0,'Описание предлагаемого товара'!#REF!,"")</f>
        <v>#REF!</v>
      </c>
      <c r="F553" s="61" t="e">
        <f>IF(LEN('Описание предлагаемого товара'!#REF!)&gt;0,'Описание предлагаемого товара'!#REF!,"")</f>
        <v>#REF!</v>
      </c>
      <c r="G553" s="61" t="e">
        <f>IF(LEN('Описание предлагаемого товара'!#REF!)&gt;0,'Описание предлагаемого товара'!#REF!,"")</f>
        <v>#REF!</v>
      </c>
      <c r="H553" s="61" t="e">
        <f>IF(LEN('Описание предлагаемого товара'!#REF!)&gt;0,'Описание предлагаемого товара'!#REF!,"")</f>
        <v>#REF!</v>
      </c>
      <c r="I553" s="61" t="e">
        <f>IF(LEN('Описание предлагаемого товара'!#REF!)&gt;0,'Описание предлагаемого товара'!#REF!,"")</f>
        <v>#REF!</v>
      </c>
      <c r="J553" s="38" t="str">
        <f>IFERROR(VLOOKUP(B553,SAP!$A:$E,5,),"")</f>
        <v/>
      </c>
      <c r="K553" s="40" t="str">
        <f t="shared" si="5093"/>
        <v/>
      </c>
      <c r="L553" s="61" t="e">
        <f>IF(LEN('Описание предлагаемого товара'!#REF!)&gt;0,IFERROR('Описание предлагаемого товара'!#REF!*1,""),"")</f>
        <v>#REF!</v>
      </c>
      <c r="M553" s="39" t="str">
        <f>IFERROR(VLOOKUP(B553,SAP!$A:$E,2,),"")</f>
        <v/>
      </c>
      <c r="N553" s="41" t="str">
        <f t="shared" si="5229"/>
        <v/>
      </c>
      <c r="O553" s="39" t="str">
        <f t="shared" si="5080"/>
        <v/>
      </c>
      <c r="P553" s="36" t="e">
        <f>IF(LEN('Описание предлагаемого товара'!#REF!)&gt;0,'Описание предлагаемого товара'!#REF!,"")</f>
        <v>#REF!</v>
      </c>
      <c r="Q55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53" s="37" t="e">
        <f>IF(LEN('Описание предлагаемого товара'!#REF!)&gt;0,'Описание предлагаемого товара'!#REF!,"")</f>
        <v>#REF!</v>
      </c>
      <c r="S553" s="37" t="e">
        <f>IF(LEN('Описание предлагаемого товара'!#REF!)&gt;0,'Описание предлагаемого товара'!#REF!,"")</f>
        <v>#REF!</v>
      </c>
      <c r="T55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53" s="23" t="str">
        <f>IFERROR(VLOOKUP(CI553*1,Обработ.выгрузка_реестра_РФ!$A:$G,6,),"")</f>
        <v/>
      </c>
      <c r="V553" s="61" t="e">
        <f>IF(LEN('Описание предлагаемого товара'!#REF!)&gt;0,'Описание предлагаемого товара'!#REF!,"")</f>
        <v>#REF!</v>
      </c>
      <c r="W553" s="62" t="e">
        <f>IF(LEN('Описание предлагаемого товара'!#REF!)&gt;0,'Описание предлагаемого товара'!#REF!,"")</f>
        <v>#REF!</v>
      </c>
      <c r="X553" s="91" t="e">
        <f t="shared" ref="X553:Y553" si="5347">IFERROR(REPLACE(W553,FIND(CHAR(10),W553,1),1," "),W553)</f>
        <v>#REF!</v>
      </c>
      <c r="Y553" s="91" t="e">
        <f t="shared" si="5347"/>
        <v>#REF!</v>
      </c>
      <c r="Z553" s="91" t="e">
        <f t="shared" si="5095"/>
        <v>#REF!</v>
      </c>
      <c r="AA553" s="91" t="e">
        <f t="shared" si="5096"/>
        <v>#REF!</v>
      </c>
      <c r="AB553" s="91" t="e">
        <f t="shared" si="5097"/>
        <v>#REF!</v>
      </c>
      <c r="AC553" s="91" t="e">
        <f t="shared" ref="AC553:AF553" si="5348">IFERROR(REPLACE(AB553,FIND("  ",AB553,1),2," "),AB553)</f>
        <v>#REF!</v>
      </c>
      <c r="AD553" s="91" t="e">
        <f t="shared" si="5348"/>
        <v>#REF!</v>
      </c>
      <c r="AE553" s="91" t="e">
        <f t="shared" si="5348"/>
        <v>#REF!</v>
      </c>
      <c r="AF553" s="91" t="e">
        <f t="shared" si="5348"/>
        <v>#REF!</v>
      </c>
      <c r="AG553" s="23" t="str">
        <f>IFERROR(VLOOKUP(CI553*1,Обработ.выгрузка_реестра_РФ!$A:$G,4,),"")</f>
        <v/>
      </c>
      <c r="AH553" s="91" t="str">
        <f t="shared" ref="AH553:AI553" si="5349">IFERROR(REPLACE(AG553,FIND("-",AG553,1),1,"*"),AG553)</f>
        <v/>
      </c>
      <c r="AI553" s="91" t="str">
        <f t="shared" si="5349"/>
        <v/>
      </c>
      <c r="AJ553" s="27" t="str">
        <f t="shared" si="5195"/>
        <v/>
      </c>
      <c r="AK553" s="63" t="e">
        <f>IF(LEN('Описание предлагаемого товара'!#REF!)&gt;0,'Описание предлагаемого товара'!#REF!,"")</f>
        <v>#REF!</v>
      </c>
      <c r="AL553" s="91" t="e">
        <f t="shared" ref="AL553:AM553" si="5350">IFERROR(REPLACE(AK553,FIND(CHAR(10),AK553,1),1,""),AK553)</f>
        <v>#REF!</v>
      </c>
      <c r="AM553" s="91" t="e">
        <f t="shared" si="5350"/>
        <v>#REF!</v>
      </c>
      <c r="AN553" s="91" t="e">
        <f t="shared" ref="AN553:AR553" si="5351">IFERROR(REPLACE(AM553,FIND(" ",AM553,1),1,""),AM553)</f>
        <v>#REF!</v>
      </c>
      <c r="AO553" s="91" t="e">
        <f t="shared" si="5351"/>
        <v>#REF!</v>
      </c>
      <c r="AP553" s="91" t="e">
        <f t="shared" si="5351"/>
        <v>#REF!</v>
      </c>
      <c r="AQ553" s="91" t="e">
        <f t="shared" si="5351"/>
        <v>#REF!</v>
      </c>
      <c r="AR553" s="91" t="e">
        <f t="shared" si="5351"/>
        <v>#REF!</v>
      </c>
      <c r="AS553" s="91" t="e">
        <f t="shared" si="5102"/>
        <v>#REF!</v>
      </c>
      <c r="AT553" s="91" t="e">
        <f t="shared" si="5103"/>
        <v>#REF!</v>
      </c>
      <c r="AU553" s="32" t="e">
        <f t="shared" si="5086"/>
        <v>#REF!</v>
      </c>
      <c r="AV553" s="93" t="e">
        <f>'Описание предлагаемого товара'!#REF!</f>
        <v>#REF!</v>
      </c>
      <c r="AW553" s="91" t="e">
        <f>MIN(SEARCH({0,1,2,3,4,5,6,7,8,9},AV553&amp; "0123456789"))</f>
        <v>#REF!</v>
      </c>
      <c r="AX553" s="91" t="str">
        <f t="shared" si="5104"/>
        <v/>
      </c>
      <c r="AY553" s="91" t="str">
        <f t="shared" si="5105"/>
        <v/>
      </c>
      <c r="AZ553" s="91" t="str">
        <f t="shared" si="5106"/>
        <v/>
      </c>
      <c r="BA553" s="91" t="str">
        <f t="shared" si="5107"/>
        <v/>
      </c>
      <c r="BB553" s="91" t="str">
        <f t="shared" si="5108"/>
        <v/>
      </c>
      <c r="BC553" s="91" t="str">
        <f t="shared" si="5109"/>
        <v/>
      </c>
      <c r="BD553" s="91" t="str">
        <f t="shared" si="5110"/>
        <v/>
      </c>
      <c r="BE553" s="91" t="str">
        <f t="shared" si="5111"/>
        <v/>
      </c>
      <c r="BF553" s="91" t="str">
        <f t="shared" si="5112"/>
        <v/>
      </c>
      <c r="BG553" s="91" t="str">
        <f t="shared" si="5113"/>
        <v/>
      </c>
      <c r="BH553" s="91" t="str">
        <f t="shared" si="5114"/>
        <v/>
      </c>
      <c r="BI553" s="91" t="str">
        <f t="shared" si="5115"/>
        <v/>
      </c>
      <c r="BJ553" s="91" t="str">
        <f t="shared" si="5116"/>
        <v/>
      </c>
      <c r="BK553" s="91" t="str">
        <f t="shared" si="5117"/>
        <v/>
      </c>
      <c r="BL553" s="91" t="str">
        <f t="shared" si="5118"/>
        <v/>
      </c>
      <c r="BM553" s="91" t="str">
        <f t="shared" si="5119"/>
        <v/>
      </c>
      <c r="BN553" s="91" t="str">
        <f t="shared" si="5120"/>
        <v/>
      </c>
      <c r="BO553" s="91" t="str">
        <f t="shared" si="5121"/>
        <v/>
      </c>
      <c r="BP553" s="91" t="str">
        <f t="shared" si="5122"/>
        <v/>
      </c>
      <c r="BQ553" s="91" t="str">
        <f t="shared" si="5123"/>
        <v/>
      </c>
      <c r="BR553" s="91" t="str">
        <f t="shared" si="5124"/>
        <v/>
      </c>
      <c r="BS553" s="91" t="str">
        <f t="shared" si="5125"/>
        <v/>
      </c>
      <c r="BT553" s="91" t="str">
        <f t="shared" si="5126"/>
        <v/>
      </c>
      <c r="BU553" s="91" t="str">
        <f t="shared" si="5127"/>
        <v/>
      </c>
      <c r="BV553" s="91" t="str">
        <f t="shared" si="5128"/>
        <v/>
      </c>
      <c r="BW553" s="91" t="str">
        <f t="shared" si="5129"/>
        <v/>
      </c>
      <c r="BX553" s="91" t="str">
        <f t="shared" si="5130"/>
        <v/>
      </c>
      <c r="BY553" s="91" t="str">
        <f t="shared" si="5131"/>
        <v/>
      </c>
      <c r="BZ553" s="91" t="str">
        <f t="shared" si="5132"/>
        <v/>
      </c>
      <c r="CA553" s="91" t="str">
        <f t="shared" si="5133"/>
        <v/>
      </c>
      <c r="CB553" s="91" t="str">
        <f t="shared" si="5134"/>
        <v/>
      </c>
      <c r="CC553" s="91" t="str">
        <f t="shared" si="5135"/>
        <v/>
      </c>
      <c r="CD553" s="91" t="str">
        <f t="shared" si="5136"/>
        <v/>
      </c>
      <c r="CE553" s="91" t="str">
        <f t="shared" si="5137"/>
        <v/>
      </c>
      <c r="CF553" s="91" t="str">
        <f t="shared" si="5138"/>
        <v/>
      </c>
      <c r="CG553" s="91" t="str">
        <f t="shared" si="5139"/>
        <v/>
      </c>
      <c r="CH553" s="91" t="str">
        <f t="shared" si="5140"/>
        <v/>
      </c>
      <c r="CI553" s="91" t="str">
        <f t="shared" si="5141"/>
        <v>нет</v>
      </c>
      <c r="CJ553" s="63" t="e">
        <f>IF(LEN('Описание предлагаемого товара'!#REF!)&gt;0,'Описание предлагаемого товара'!#REF!,"")</f>
        <v>#REF!</v>
      </c>
      <c r="CK553" s="91" t="e">
        <f t="shared" ref="CK553:CL553" si="5352">IFERROR(REPLACE(CJ553,FIND(CHAR(10),CJ553,1),1,""),CJ553)</f>
        <v>#REF!</v>
      </c>
      <c r="CL553" s="91" t="e">
        <f t="shared" si="5352"/>
        <v>#REF!</v>
      </c>
      <c r="CM553" s="91" t="e">
        <f t="shared" si="5143"/>
        <v>#REF!</v>
      </c>
      <c r="CN553" s="91" t="e">
        <f t="shared" si="5144"/>
        <v>#REF!</v>
      </c>
      <c r="CO553" s="91" t="e">
        <f t="shared" si="5145"/>
        <v>#REF!</v>
      </c>
      <c r="CP553" s="90" t="e">
        <f>IF(AU553="Не указан реестровый номер (мера нац.режима Запрет)","",IF(CI553="нет","",IF(CU553="да","исключение(не смотрим баллы)",IFERROR(IF(CI553*1&gt;0,IFERROR(IF(VLOOKUP(CI553*1,Обработ.выгрузка_реестра_РФ!$A:$G,7,)=0,"Баллы не установлены",VLOOKUP(CI553*1,Обработ.выгрузка_реестра_РФ!$A:$G,7,)),IF(LEN(CI553)&gt;14,"","нет номера в реестре РФ")),""),IF(LEN(CI553)=0,"","Некорректный реестровый номер")))))</f>
        <v>#REF!</v>
      </c>
      <c r="CQ553" s="33" t="e">
        <f>IF(LEN(C553)&gt;0,IFERROR(IF(LEN(H553)&gt;0,IF(LEN(VLOOKUP(H553,'исключения(не_смотрим_баллы)'!$A:$C,1,))&gt;0,"да","нет"),"не введен ОКПД2"),"нет"),"")</f>
        <v>#REF!</v>
      </c>
      <c r="CR553" s="33" t="e">
        <f ca="1">IF(CQ553="да",IF(TODAY()&lt;VLOOKUP(H553,'исключения(не_смотрим_баллы)'!$A:$C,3,),"да","нет"),"")</f>
        <v>#REF!</v>
      </c>
      <c r="CS553" s="33" t="str">
        <f>IFERROR(IF(CQ553="да",IF(VLOOKUP(CI553*1,Обработ.выгрузка_реестра_РФ!$A:$G,2,)&lt;VLOOKUP(H553,'исключения(не_смотрим_баллы)'!$A:$C,2,),"да","нет"),""),"")</f>
        <v/>
      </c>
      <c r="CT553" s="24"/>
      <c r="CU553" s="33" t="e">
        <f t="shared" si="5157"/>
        <v>#REF!</v>
      </c>
      <c r="CV553" s="91" t="e">
        <f t="shared" si="5158"/>
        <v>#REF!</v>
      </c>
      <c r="CW553" s="27" t="e">
        <f t="shared" si="5159"/>
        <v>#REF!</v>
      </c>
      <c r="CX553" s="26" t="e">
        <f t="shared" si="5088"/>
        <v>#REF!</v>
      </c>
      <c r="CY553" s="64" t="e">
        <f>IF(LEN('Описание предлагаемого товара'!#REF!)&gt;0,'Описание предлагаемого товара'!#REF!,"")</f>
        <v>#REF!</v>
      </c>
      <c r="CZ553" s="95" t="e">
        <f t="shared" si="5146"/>
        <v>#REF!</v>
      </c>
      <c r="DA553" s="95" t="e">
        <f t="shared" ref="DA553" si="5353">IFERROR(REPLACE(CZ553,FIND(" ",CZ553,1),1,""),CZ553)</f>
        <v>#REF!</v>
      </c>
      <c r="DB553" s="95" t="e">
        <f t="shared" si="5090"/>
        <v>#REF!</v>
      </c>
      <c r="DC553" s="95" t="e">
        <f t="shared" ref="DC553:DD553" si="5354">IFERROR(REPLACE(DB553,FIND("г.",DB553,1),2,""),DB553)</f>
        <v>#REF!</v>
      </c>
      <c r="DD553" s="95" t="e">
        <f t="shared" si="5354"/>
        <v>#REF!</v>
      </c>
      <c r="DE553" s="95" t="e">
        <f t="shared" ref="DE553:DF553" si="5355">IFERROR(REPLACE(DD553,FIND("г",DD553,1),1,""),DD553)</f>
        <v>#REF!</v>
      </c>
      <c r="DF553" s="95" t="e">
        <f t="shared" si="5355"/>
        <v>#REF!</v>
      </c>
      <c r="DG553" s="95" t="e">
        <f t="shared" si="5163"/>
        <v>#REF!</v>
      </c>
      <c r="DH553" s="25" t="str">
        <f>IFERROR(VLOOKUP(CI553*1,Обработ.выгрузка_реестра_РФ!$A:$G,5,),"")</f>
        <v/>
      </c>
      <c r="DI553" s="27" t="str">
        <f t="shared" si="5173"/>
        <v/>
      </c>
      <c r="DJ553" s="27" t="str">
        <f t="shared" ca="1" si="5150"/>
        <v/>
      </c>
      <c r="DK553" s="63" t="e">
        <f>IF(LEN('Описание предлагаемого товара'!#REF!)&gt;0,'Описание предлагаемого товара'!#REF!,"")</f>
        <v>#REF!</v>
      </c>
      <c r="DL553" s="63" t="e">
        <f>IF(LEN('Описание предлагаемого товара'!#REF!)&gt;0,'Описание предлагаемого товара'!#REF!,"")</f>
        <v>#REF!</v>
      </c>
      <c r="DM553" s="32"/>
    </row>
    <row r="554" spans="1:117" ht="48.75" customHeight="1" x14ac:dyDescent="0.25">
      <c r="A554" s="61" t="e">
        <f>IF(LEN('Описание предлагаемого товара'!#REF!)&gt;0,'Описание предлагаемого товара'!#REF!,"")</f>
        <v>#REF!</v>
      </c>
      <c r="B554" s="65" t="e">
        <f>IF(LEN('Описание предлагаемого товара'!#REF!)&gt;0,'Описание предлагаемого товара'!#REF!,"")</f>
        <v>#REF!</v>
      </c>
      <c r="C554" s="61" t="e">
        <f>IF(LEN('Описание предлагаемого товара'!#REF!)&gt;0,'Описание предлагаемого товара'!#REF!,"")</f>
        <v>#REF!</v>
      </c>
      <c r="D554" s="61" t="e">
        <f>IF(LEN('Описание предлагаемого товара'!#REF!)&gt;0,'Описание предлагаемого товара'!#REF!,"")</f>
        <v>#REF!</v>
      </c>
      <c r="E554" s="61" t="e">
        <f>IF(LEN('Описание предлагаемого товара'!#REF!)&gt;0,'Описание предлагаемого товара'!#REF!,"")</f>
        <v>#REF!</v>
      </c>
      <c r="F554" s="61" t="e">
        <f>IF(LEN('Описание предлагаемого товара'!#REF!)&gt;0,'Описание предлагаемого товара'!#REF!,"")</f>
        <v>#REF!</v>
      </c>
      <c r="G554" s="61" t="e">
        <f>IF(LEN('Описание предлагаемого товара'!#REF!)&gt;0,'Описание предлагаемого товара'!#REF!,"")</f>
        <v>#REF!</v>
      </c>
      <c r="H554" s="61" t="e">
        <f>IF(LEN('Описание предлагаемого товара'!#REF!)&gt;0,'Описание предлагаемого товара'!#REF!,"")</f>
        <v>#REF!</v>
      </c>
      <c r="I554" s="61" t="e">
        <f>IF(LEN('Описание предлагаемого товара'!#REF!)&gt;0,'Описание предлагаемого товара'!#REF!,"")</f>
        <v>#REF!</v>
      </c>
      <c r="J554" s="38" t="str">
        <f>IFERROR(VLOOKUP(B554,SAP!$A:$E,5,),"")</f>
        <v/>
      </c>
      <c r="K554" s="40" t="str">
        <f t="shared" si="5093"/>
        <v/>
      </c>
      <c r="L554" s="61" t="e">
        <f>IF(LEN('Описание предлагаемого товара'!#REF!)&gt;0,IFERROR('Описание предлагаемого товара'!#REF!*1,""),"")</f>
        <v>#REF!</v>
      </c>
      <c r="M554" s="39" t="str">
        <f>IFERROR(VLOOKUP(B554,SAP!$A:$E,2,),"")</f>
        <v/>
      </c>
      <c r="N554" s="41" t="str">
        <f t="shared" si="5229"/>
        <v/>
      </c>
      <c r="O554" s="39" t="str">
        <f t="shared" si="5080"/>
        <v/>
      </c>
      <c r="P554" s="36" t="e">
        <f>IF(LEN('Описание предлагаемого товара'!#REF!)&gt;0,'Описание предлагаемого товара'!#REF!,"")</f>
        <v>#REF!</v>
      </c>
      <c r="Q55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54" s="37" t="e">
        <f>IF(LEN('Описание предлагаемого товара'!#REF!)&gt;0,'Описание предлагаемого товара'!#REF!,"")</f>
        <v>#REF!</v>
      </c>
      <c r="S554" s="37" t="e">
        <f>IF(LEN('Описание предлагаемого товара'!#REF!)&gt;0,'Описание предлагаемого товара'!#REF!,"")</f>
        <v>#REF!</v>
      </c>
      <c r="T55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54" s="23" t="str">
        <f>IFERROR(VLOOKUP(CI554*1,Обработ.выгрузка_реестра_РФ!$A:$G,6,),"")</f>
        <v/>
      </c>
      <c r="V554" s="61" t="e">
        <f>IF(LEN('Описание предлагаемого товара'!#REF!)&gt;0,'Описание предлагаемого товара'!#REF!,"")</f>
        <v>#REF!</v>
      </c>
      <c r="W554" s="62" t="e">
        <f>IF(LEN('Описание предлагаемого товара'!#REF!)&gt;0,'Описание предлагаемого товара'!#REF!,"")</f>
        <v>#REF!</v>
      </c>
      <c r="X554" s="91" t="e">
        <f t="shared" ref="X554:Y554" si="5356">IFERROR(REPLACE(W554,FIND(CHAR(10),W554,1),1," "),W554)</f>
        <v>#REF!</v>
      </c>
      <c r="Y554" s="91" t="e">
        <f t="shared" si="5356"/>
        <v>#REF!</v>
      </c>
      <c r="Z554" s="91" t="e">
        <f t="shared" si="5095"/>
        <v>#REF!</v>
      </c>
      <c r="AA554" s="91" t="e">
        <f t="shared" si="5096"/>
        <v>#REF!</v>
      </c>
      <c r="AB554" s="91" t="e">
        <f t="shared" si="5097"/>
        <v>#REF!</v>
      </c>
      <c r="AC554" s="91" t="e">
        <f t="shared" ref="AC554:AF554" si="5357">IFERROR(REPLACE(AB554,FIND("  ",AB554,1),2," "),AB554)</f>
        <v>#REF!</v>
      </c>
      <c r="AD554" s="91" t="e">
        <f t="shared" si="5357"/>
        <v>#REF!</v>
      </c>
      <c r="AE554" s="91" t="e">
        <f t="shared" si="5357"/>
        <v>#REF!</v>
      </c>
      <c r="AF554" s="91" t="e">
        <f t="shared" si="5357"/>
        <v>#REF!</v>
      </c>
      <c r="AG554" s="23" t="str">
        <f>IFERROR(VLOOKUP(CI554*1,Обработ.выгрузка_реестра_РФ!$A:$G,4,),"")</f>
        <v/>
      </c>
      <c r="AH554" s="91" t="str">
        <f t="shared" ref="AH554:AI554" si="5358">IFERROR(REPLACE(AG554,FIND("-",AG554,1),1,"*"),AG554)</f>
        <v/>
      </c>
      <c r="AI554" s="91" t="str">
        <f t="shared" si="5358"/>
        <v/>
      </c>
      <c r="AJ554" s="27" t="str">
        <f t="shared" si="5195"/>
        <v/>
      </c>
      <c r="AK554" s="63" t="e">
        <f>IF(LEN('Описание предлагаемого товара'!#REF!)&gt;0,'Описание предлагаемого товара'!#REF!,"")</f>
        <v>#REF!</v>
      </c>
      <c r="AL554" s="91" t="e">
        <f t="shared" ref="AL554:AM554" si="5359">IFERROR(REPLACE(AK554,FIND(CHAR(10),AK554,1),1,""),AK554)</f>
        <v>#REF!</v>
      </c>
      <c r="AM554" s="91" t="e">
        <f t="shared" si="5359"/>
        <v>#REF!</v>
      </c>
      <c r="AN554" s="91" t="e">
        <f t="shared" ref="AN554:AR554" si="5360">IFERROR(REPLACE(AM554,FIND(" ",AM554,1),1,""),AM554)</f>
        <v>#REF!</v>
      </c>
      <c r="AO554" s="91" t="e">
        <f t="shared" si="5360"/>
        <v>#REF!</v>
      </c>
      <c r="AP554" s="91" t="e">
        <f t="shared" si="5360"/>
        <v>#REF!</v>
      </c>
      <c r="AQ554" s="91" t="e">
        <f t="shared" si="5360"/>
        <v>#REF!</v>
      </c>
      <c r="AR554" s="91" t="e">
        <f t="shared" si="5360"/>
        <v>#REF!</v>
      </c>
      <c r="AS554" s="91" t="e">
        <f t="shared" si="5102"/>
        <v>#REF!</v>
      </c>
      <c r="AT554" s="91" t="e">
        <f t="shared" si="5103"/>
        <v>#REF!</v>
      </c>
      <c r="AU554" s="32" t="e">
        <f t="shared" si="5086"/>
        <v>#REF!</v>
      </c>
      <c r="AV554" s="93" t="e">
        <f>'Описание предлагаемого товара'!#REF!</f>
        <v>#REF!</v>
      </c>
      <c r="AW554" s="91" t="e">
        <f>MIN(SEARCH({0,1,2,3,4,5,6,7,8,9},AV554&amp; "0123456789"))</f>
        <v>#REF!</v>
      </c>
      <c r="AX554" s="91" t="str">
        <f t="shared" si="5104"/>
        <v/>
      </c>
      <c r="AY554" s="91" t="str">
        <f t="shared" si="5105"/>
        <v/>
      </c>
      <c r="AZ554" s="91" t="str">
        <f t="shared" si="5106"/>
        <v/>
      </c>
      <c r="BA554" s="91" t="str">
        <f t="shared" si="5107"/>
        <v/>
      </c>
      <c r="BB554" s="91" t="str">
        <f t="shared" si="5108"/>
        <v/>
      </c>
      <c r="BC554" s="91" t="str">
        <f t="shared" si="5109"/>
        <v/>
      </c>
      <c r="BD554" s="91" t="str">
        <f t="shared" si="5110"/>
        <v/>
      </c>
      <c r="BE554" s="91" t="str">
        <f t="shared" si="5111"/>
        <v/>
      </c>
      <c r="BF554" s="91" t="str">
        <f t="shared" si="5112"/>
        <v/>
      </c>
      <c r="BG554" s="91" t="str">
        <f t="shared" si="5113"/>
        <v/>
      </c>
      <c r="BH554" s="91" t="str">
        <f t="shared" si="5114"/>
        <v/>
      </c>
      <c r="BI554" s="91" t="str">
        <f t="shared" si="5115"/>
        <v/>
      </c>
      <c r="BJ554" s="91" t="str">
        <f t="shared" si="5116"/>
        <v/>
      </c>
      <c r="BK554" s="91" t="str">
        <f t="shared" si="5117"/>
        <v/>
      </c>
      <c r="BL554" s="91" t="str">
        <f t="shared" si="5118"/>
        <v/>
      </c>
      <c r="BM554" s="91" t="str">
        <f t="shared" si="5119"/>
        <v/>
      </c>
      <c r="BN554" s="91" t="str">
        <f t="shared" si="5120"/>
        <v/>
      </c>
      <c r="BO554" s="91" t="str">
        <f t="shared" si="5121"/>
        <v/>
      </c>
      <c r="BP554" s="91" t="str">
        <f t="shared" si="5122"/>
        <v/>
      </c>
      <c r="BQ554" s="91" t="str">
        <f t="shared" si="5123"/>
        <v/>
      </c>
      <c r="BR554" s="91" t="str">
        <f t="shared" si="5124"/>
        <v/>
      </c>
      <c r="BS554" s="91" t="str">
        <f t="shared" si="5125"/>
        <v/>
      </c>
      <c r="BT554" s="91" t="str">
        <f t="shared" si="5126"/>
        <v/>
      </c>
      <c r="BU554" s="91" t="str">
        <f t="shared" si="5127"/>
        <v/>
      </c>
      <c r="BV554" s="91" t="str">
        <f t="shared" si="5128"/>
        <v/>
      </c>
      <c r="BW554" s="91" t="str">
        <f t="shared" si="5129"/>
        <v/>
      </c>
      <c r="BX554" s="91" t="str">
        <f t="shared" si="5130"/>
        <v/>
      </c>
      <c r="BY554" s="91" t="str">
        <f t="shared" si="5131"/>
        <v/>
      </c>
      <c r="BZ554" s="91" t="str">
        <f t="shared" si="5132"/>
        <v/>
      </c>
      <c r="CA554" s="91" t="str">
        <f t="shared" si="5133"/>
        <v/>
      </c>
      <c r="CB554" s="91" t="str">
        <f t="shared" si="5134"/>
        <v/>
      </c>
      <c r="CC554" s="91" t="str">
        <f t="shared" si="5135"/>
        <v/>
      </c>
      <c r="CD554" s="91" t="str">
        <f t="shared" si="5136"/>
        <v/>
      </c>
      <c r="CE554" s="91" t="str">
        <f t="shared" si="5137"/>
        <v/>
      </c>
      <c r="CF554" s="91" t="str">
        <f t="shared" si="5138"/>
        <v/>
      </c>
      <c r="CG554" s="91" t="str">
        <f t="shared" si="5139"/>
        <v/>
      </c>
      <c r="CH554" s="91" t="str">
        <f t="shared" si="5140"/>
        <v/>
      </c>
      <c r="CI554" s="91" t="str">
        <f t="shared" si="5141"/>
        <v>нет</v>
      </c>
      <c r="CJ554" s="63" t="e">
        <f>IF(LEN('Описание предлагаемого товара'!#REF!)&gt;0,'Описание предлагаемого товара'!#REF!,"")</f>
        <v>#REF!</v>
      </c>
      <c r="CK554" s="91" t="e">
        <f t="shared" ref="CK554:CL554" si="5361">IFERROR(REPLACE(CJ554,FIND(CHAR(10),CJ554,1),1,""),CJ554)</f>
        <v>#REF!</v>
      </c>
      <c r="CL554" s="91" t="e">
        <f t="shared" si="5361"/>
        <v>#REF!</v>
      </c>
      <c r="CM554" s="91" t="e">
        <f t="shared" si="5143"/>
        <v>#REF!</v>
      </c>
      <c r="CN554" s="91" t="e">
        <f t="shared" si="5144"/>
        <v>#REF!</v>
      </c>
      <c r="CO554" s="91" t="e">
        <f t="shared" si="5145"/>
        <v>#REF!</v>
      </c>
      <c r="CP554" s="90" t="e">
        <f>IF(AU554="Не указан реестровый номер (мера нац.режима Запрет)","",IF(CI554="нет","",IF(CU554="да","исключение(не смотрим баллы)",IFERROR(IF(CI554*1&gt;0,IFERROR(IF(VLOOKUP(CI554*1,Обработ.выгрузка_реестра_РФ!$A:$G,7,)=0,"Баллы не установлены",VLOOKUP(CI554*1,Обработ.выгрузка_реестра_РФ!$A:$G,7,)),IF(LEN(CI554)&gt;14,"","нет номера в реестре РФ")),""),IF(LEN(CI554)=0,"","Некорректный реестровый номер")))))</f>
        <v>#REF!</v>
      </c>
      <c r="CQ554" s="33" t="e">
        <f>IF(LEN(C554)&gt;0,IFERROR(IF(LEN(H554)&gt;0,IF(LEN(VLOOKUP(H554,'исключения(не_смотрим_баллы)'!$A:$C,1,))&gt;0,"да","нет"),"не введен ОКПД2"),"нет"),"")</f>
        <v>#REF!</v>
      </c>
      <c r="CR554" s="33" t="e">
        <f ca="1">IF(CQ554="да",IF(TODAY()&lt;VLOOKUP(H554,'исключения(не_смотрим_баллы)'!$A:$C,3,),"да","нет"),"")</f>
        <v>#REF!</v>
      </c>
      <c r="CS554" s="33" t="str">
        <f>IFERROR(IF(CQ554="да",IF(VLOOKUP(CI554*1,Обработ.выгрузка_реестра_РФ!$A:$G,2,)&lt;VLOOKUP(H554,'исключения(не_смотрим_баллы)'!$A:$C,2,),"да","нет"),""),"")</f>
        <v/>
      </c>
      <c r="CT554" s="24"/>
      <c r="CU554" s="33" t="e">
        <f t="shared" si="5157"/>
        <v>#REF!</v>
      </c>
      <c r="CV554" s="91" t="e">
        <f t="shared" si="5158"/>
        <v>#REF!</v>
      </c>
      <c r="CW554" s="27" t="e">
        <f t="shared" si="5159"/>
        <v>#REF!</v>
      </c>
      <c r="CX554" s="26" t="e">
        <f t="shared" si="5088"/>
        <v>#REF!</v>
      </c>
      <c r="CY554" s="64" t="e">
        <f>IF(LEN('Описание предлагаемого товара'!#REF!)&gt;0,'Описание предлагаемого товара'!#REF!,"")</f>
        <v>#REF!</v>
      </c>
      <c r="CZ554" s="95" t="e">
        <f t="shared" si="5146"/>
        <v>#REF!</v>
      </c>
      <c r="DA554" s="95" t="e">
        <f t="shared" ref="DA554" si="5362">IFERROR(REPLACE(CZ554,FIND(" ",CZ554,1),1,""),CZ554)</f>
        <v>#REF!</v>
      </c>
      <c r="DB554" s="95" t="e">
        <f t="shared" si="5090"/>
        <v>#REF!</v>
      </c>
      <c r="DC554" s="95" t="e">
        <f t="shared" ref="DC554:DD554" si="5363">IFERROR(REPLACE(DB554,FIND("г.",DB554,1),2,""),DB554)</f>
        <v>#REF!</v>
      </c>
      <c r="DD554" s="95" t="e">
        <f t="shared" si="5363"/>
        <v>#REF!</v>
      </c>
      <c r="DE554" s="95" t="e">
        <f t="shared" ref="DE554:DF554" si="5364">IFERROR(REPLACE(DD554,FIND("г",DD554,1),1,""),DD554)</f>
        <v>#REF!</v>
      </c>
      <c r="DF554" s="95" t="e">
        <f t="shared" si="5364"/>
        <v>#REF!</v>
      </c>
      <c r="DG554" s="95" t="e">
        <f t="shared" si="5163"/>
        <v>#REF!</v>
      </c>
      <c r="DH554" s="25" t="str">
        <f>IFERROR(VLOOKUP(CI554*1,Обработ.выгрузка_реестра_РФ!$A:$G,5,),"")</f>
        <v/>
      </c>
      <c r="DI554" s="27" t="str">
        <f t="shared" si="5173"/>
        <v/>
      </c>
      <c r="DJ554" s="27" t="str">
        <f t="shared" ca="1" si="5150"/>
        <v/>
      </c>
      <c r="DK554" s="63" t="e">
        <f>IF(LEN('Описание предлагаемого товара'!#REF!)&gt;0,'Описание предлагаемого товара'!#REF!,"")</f>
        <v>#REF!</v>
      </c>
      <c r="DL554" s="63" t="e">
        <f>IF(LEN('Описание предлагаемого товара'!#REF!)&gt;0,'Описание предлагаемого товара'!#REF!,"")</f>
        <v>#REF!</v>
      </c>
      <c r="DM554" s="32"/>
    </row>
    <row r="555" spans="1:117" ht="48.75" customHeight="1" x14ac:dyDescent="0.25">
      <c r="A555" s="61" t="e">
        <f>IF(LEN('Описание предлагаемого товара'!#REF!)&gt;0,'Описание предлагаемого товара'!#REF!,"")</f>
        <v>#REF!</v>
      </c>
      <c r="B555" s="65" t="e">
        <f>IF(LEN('Описание предлагаемого товара'!#REF!)&gt;0,'Описание предлагаемого товара'!#REF!,"")</f>
        <v>#REF!</v>
      </c>
      <c r="C555" s="61" t="e">
        <f>IF(LEN('Описание предлагаемого товара'!#REF!)&gt;0,'Описание предлагаемого товара'!#REF!,"")</f>
        <v>#REF!</v>
      </c>
      <c r="D555" s="61" t="e">
        <f>IF(LEN('Описание предлагаемого товара'!#REF!)&gt;0,'Описание предлагаемого товара'!#REF!,"")</f>
        <v>#REF!</v>
      </c>
      <c r="E555" s="61" t="e">
        <f>IF(LEN('Описание предлагаемого товара'!#REF!)&gt;0,'Описание предлагаемого товара'!#REF!,"")</f>
        <v>#REF!</v>
      </c>
      <c r="F555" s="61" t="e">
        <f>IF(LEN('Описание предлагаемого товара'!#REF!)&gt;0,'Описание предлагаемого товара'!#REF!,"")</f>
        <v>#REF!</v>
      </c>
      <c r="G555" s="61" t="e">
        <f>IF(LEN('Описание предлагаемого товара'!#REF!)&gt;0,'Описание предлагаемого товара'!#REF!,"")</f>
        <v>#REF!</v>
      </c>
      <c r="H555" s="61" t="e">
        <f>IF(LEN('Описание предлагаемого товара'!#REF!)&gt;0,'Описание предлагаемого товара'!#REF!,"")</f>
        <v>#REF!</v>
      </c>
      <c r="I555" s="61" t="e">
        <f>IF(LEN('Описание предлагаемого товара'!#REF!)&gt;0,'Описание предлагаемого товара'!#REF!,"")</f>
        <v>#REF!</v>
      </c>
      <c r="J555" s="38" t="str">
        <f>IFERROR(VLOOKUP(B555,SAP!$A:$E,5,),"")</f>
        <v/>
      </c>
      <c r="K555" s="40" t="str">
        <f t="shared" si="5093"/>
        <v/>
      </c>
      <c r="L555" s="61" t="e">
        <f>IF(LEN('Описание предлагаемого товара'!#REF!)&gt;0,IFERROR('Описание предлагаемого товара'!#REF!*1,""),"")</f>
        <v>#REF!</v>
      </c>
      <c r="M555" s="39" t="str">
        <f>IFERROR(VLOOKUP(B555,SAP!$A:$E,2,),"")</f>
        <v/>
      </c>
      <c r="N555" s="41" t="str">
        <f t="shared" si="5229"/>
        <v/>
      </c>
      <c r="O555" s="39" t="str">
        <f t="shared" si="5080"/>
        <v/>
      </c>
      <c r="P555" s="36" t="e">
        <f>IF(LEN('Описание предлагаемого товара'!#REF!)&gt;0,'Описание предлагаемого товара'!#REF!,"")</f>
        <v>#REF!</v>
      </c>
      <c r="Q55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55" s="37" t="e">
        <f>IF(LEN('Описание предлагаемого товара'!#REF!)&gt;0,'Описание предлагаемого товара'!#REF!,"")</f>
        <v>#REF!</v>
      </c>
      <c r="S555" s="37" t="e">
        <f>IF(LEN('Описание предлагаемого товара'!#REF!)&gt;0,'Описание предлагаемого товара'!#REF!,"")</f>
        <v>#REF!</v>
      </c>
      <c r="T55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55" s="23" t="str">
        <f>IFERROR(VLOOKUP(CI555*1,Обработ.выгрузка_реестра_РФ!$A:$G,6,),"")</f>
        <v/>
      </c>
      <c r="V555" s="61" t="e">
        <f>IF(LEN('Описание предлагаемого товара'!#REF!)&gt;0,'Описание предлагаемого товара'!#REF!,"")</f>
        <v>#REF!</v>
      </c>
      <c r="W555" s="62" t="e">
        <f>IF(LEN('Описание предлагаемого товара'!#REF!)&gt;0,'Описание предлагаемого товара'!#REF!,"")</f>
        <v>#REF!</v>
      </c>
      <c r="X555" s="91" t="e">
        <f t="shared" ref="X555:Y555" si="5365">IFERROR(REPLACE(W555,FIND(CHAR(10),W555,1),1," "),W555)</f>
        <v>#REF!</v>
      </c>
      <c r="Y555" s="91" t="e">
        <f t="shared" si="5365"/>
        <v>#REF!</v>
      </c>
      <c r="Z555" s="91" t="e">
        <f t="shared" si="5095"/>
        <v>#REF!</v>
      </c>
      <c r="AA555" s="91" t="e">
        <f t="shared" si="5096"/>
        <v>#REF!</v>
      </c>
      <c r="AB555" s="91" t="e">
        <f t="shared" si="5097"/>
        <v>#REF!</v>
      </c>
      <c r="AC555" s="91" t="e">
        <f t="shared" ref="AC555:AF555" si="5366">IFERROR(REPLACE(AB555,FIND("  ",AB555,1),2," "),AB555)</f>
        <v>#REF!</v>
      </c>
      <c r="AD555" s="91" t="e">
        <f t="shared" si="5366"/>
        <v>#REF!</v>
      </c>
      <c r="AE555" s="91" t="e">
        <f t="shared" si="5366"/>
        <v>#REF!</v>
      </c>
      <c r="AF555" s="91" t="e">
        <f t="shared" si="5366"/>
        <v>#REF!</v>
      </c>
      <c r="AG555" s="23" t="str">
        <f>IFERROR(VLOOKUP(CI555*1,Обработ.выгрузка_реестра_РФ!$A:$G,4,),"")</f>
        <v/>
      </c>
      <c r="AH555" s="91" t="str">
        <f t="shared" ref="AH555:AI555" si="5367">IFERROR(REPLACE(AG555,FIND("-",AG555,1),1,"*"),AG555)</f>
        <v/>
      </c>
      <c r="AI555" s="91" t="str">
        <f t="shared" si="5367"/>
        <v/>
      </c>
      <c r="AJ555" s="27" t="str">
        <f t="shared" si="5195"/>
        <v/>
      </c>
      <c r="AK555" s="63" t="e">
        <f>IF(LEN('Описание предлагаемого товара'!#REF!)&gt;0,'Описание предлагаемого товара'!#REF!,"")</f>
        <v>#REF!</v>
      </c>
      <c r="AL555" s="91" t="e">
        <f t="shared" ref="AL555:AM555" si="5368">IFERROR(REPLACE(AK555,FIND(CHAR(10),AK555,1),1,""),AK555)</f>
        <v>#REF!</v>
      </c>
      <c r="AM555" s="91" t="e">
        <f t="shared" si="5368"/>
        <v>#REF!</v>
      </c>
      <c r="AN555" s="91" t="e">
        <f t="shared" ref="AN555:AR555" si="5369">IFERROR(REPLACE(AM555,FIND(" ",AM555,1),1,""),AM555)</f>
        <v>#REF!</v>
      </c>
      <c r="AO555" s="91" t="e">
        <f t="shared" si="5369"/>
        <v>#REF!</v>
      </c>
      <c r="AP555" s="91" t="e">
        <f t="shared" si="5369"/>
        <v>#REF!</v>
      </c>
      <c r="AQ555" s="91" t="e">
        <f t="shared" si="5369"/>
        <v>#REF!</v>
      </c>
      <c r="AR555" s="91" t="e">
        <f t="shared" si="5369"/>
        <v>#REF!</v>
      </c>
      <c r="AS555" s="91" t="e">
        <f t="shared" si="5102"/>
        <v>#REF!</v>
      </c>
      <c r="AT555" s="91" t="e">
        <f t="shared" si="5103"/>
        <v>#REF!</v>
      </c>
      <c r="AU555" s="32" t="e">
        <f t="shared" si="5086"/>
        <v>#REF!</v>
      </c>
      <c r="AV555" s="93" t="e">
        <f>'Описание предлагаемого товара'!#REF!</f>
        <v>#REF!</v>
      </c>
      <c r="AW555" s="91" t="e">
        <f>MIN(SEARCH({0,1,2,3,4,5,6,7,8,9},AV555&amp; "0123456789"))</f>
        <v>#REF!</v>
      </c>
      <c r="AX555" s="91" t="str">
        <f t="shared" si="5104"/>
        <v/>
      </c>
      <c r="AY555" s="91" t="str">
        <f t="shared" si="5105"/>
        <v/>
      </c>
      <c r="AZ555" s="91" t="str">
        <f t="shared" si="5106"/>
        <v/>
      </c>
      <c r="BA555" s="91" t="str">
        <f t="shared" si="5107"/>
        <v/>
      </c>
      <c r="BB555" s="91" t="str">
        <f t="shared" si="5108"/>
        <v/>
      </c>
      <c r="BC555" s="91" t="str">
        <f t="shared" si="5109"/>
        <v/>
      </c>
      <c r="BD555" s="91" t="str">
        <f t="shared" si="5110"/>
        <v/>
      </c>
      <c r="BE555" s="91" t="str">
        <f t="shared" si="5111"/>
        <v/>
      </c>
      <c r="BF555" s="91" t="str">
        <f t="shared" si="5112"/>
        <v/>
      </c>
      <c r="BG555" s="91" t="str">
        <f t="shared" si="5113"/>
        <v/>
      </c>
      <c r="BH555" s="91" t="str">
        <f t="shared" si="5114"/>
        <v/>
      </c>
      <c r="BI555" s="91" t="str">
        <f t="shared" si="5115"/>
        <v/>
      </c>
      <c r="BJ555" s="91" t="str">
        <f t="shared" si="5116"/>
        <v/>
      </c>
      <c r="BK555" s="91" t="str">
        <f t="shared" si="5117"/>
        <v/>
      </c>
      <c r="BL555" s="91" t="str">
        <f t="shared" si="5118"/>
        <v/>
      </c>
      <c r="BM555" s="91" t="str">
        <f t="shared" si="5119"/>
        <v/>
      </c>
      <c r="BN555" s="91" t="str">
        <f t="shared" si="5120"/>
        <v/>
      </c>
      <c r="BO555" s="91" t="str">
        <f t="shared" si="5121"/>
        <v/>
      </c>
      <c r="BP555" s="91" t="str">
        <f t="shared" si="5122"/>
        <v/>
      </c>
      <c r="BQ555" s="91" t="str">
        <f t="shared" si="5123"/>
        <v/>
      </c>
      <c r="BR555" s="91" t="str">
        <f t="shared" si="5124"/>
        <v/>
      </c>
      <c r="BS555" s="91" t="str">
        <f t="shared" si="5125"/>
        <v/>
      </c>
      <c r="BT555" s="91" t="str">
        <f t="shared" si="5126"/>
        <v/>
      </c>
      <c r="BU555" s="91" t="str">
        <f t="shared" si="5127"/>
        <v/>
      </c>
      <c r="BV555" s="91" t="str">
        <f t="shared" si="5128"/>
        <v/>
      </c>
      <c r="BW555" s="91" t="str">
        <f t="shared" si="5129"/>
        <v/>
      </c>
      <c r="BX555" s="91" t="str">
        <f t="shared" si="5130"/>
        <v/>
      </c>
      <c r="BY555" s="91" t="str">
        <f t="shared" si="5131"/>
        <v/>
      </c>
      <c r="BZ555" s="91" t="str">
        <f t="shared" si="5132"/>
        <v/>
      </c>
      <c r="CA555" s="91" t="str">
        <f t="shared" si="5133"/>
        <v/>
      </c>
      <c r="CB555" s="91" t="str">
        <f t="shared" si="5134"/>
        <v/>
      </c>
      <c r="CC555" s="91" t="str">
        <f t="shared" si="5135"/>
        <v/>
      </c>
      <c r="CD555" s="91" t="str">
        <f t="shared" si="5136"/>
        <v/>
      </c>
      <c r="CE555" s="91" t="str">
        <f t="shared" si="5137"/>
        <v/>
      </c>
      <c r="CF555" s="91" t="str">
        <f t="shared" si="5138"/>
        <v/>
      </c>
      <c r="CG555" s="91" t="str">
        <f t="shared" si="5139"/>
        <v/>
      </c>
      <c r="CH555" s="91" t="str">
        <f t="shared" si="5140"/>
        <v/>
      </c>
      <c r="CI555" s="91" t="str">
        <f t="shared" si="5141"/>
        <v>нет</v>
      </c>
      <c r="CJ555" s="63" t="e">
        <f>IF(LEN('Описание предлагаемого товара'!#REF!)&gt;0,'Описание предлагаемого товара'!#REF!,"")</f>
        <v>#REF!</v>
      </c>
      <c r="CK555" s="91" t="e">
        <f t="shared" ref="CK555:CL555" si="5370">IFERROR(REPLACE(CJ555,FIND(CHAR(10),CJ555,1),1,""),CJ555)</f>
        <v>#REF!</v>
      </c>
      <c r="CL555" s="91" t="e">
        <f t="shared" si="5370"/>
        <v>#REF!</v>
      </c>
      <c r="CM555" s="91" t="e">
        <f t="shared" si="5143"/>
        <v>#REF!</v>
      </c>
      <c r="CN555" s="91" t="e">
        <f t="shared" si="5144"/>
        <v>#REF!</v>
      </c>
      <c r="CO555" s="91" t="e">
        <f t="shared" si="5145"/>
        <v>#REF!</v>
      </c>
      <c r="CP555" s="90" t="e">
        <f>IF(AU555="Не указан реестровый номер (мера нац.режима Запрет)","",IF(CI555="нет","",IF(CU555="да","исключение(не смотрим баллы)",IFERROR(IF(CI555*1&gt;0,IFERROR(IF(VLOOKUP(CI555*1,Обработ.выгрузка_реестра_РФ!$A:$G,7,)=0,"Баллы не установлены",VLOOKUP(CI555*1,Обработ.выгрузка_реестра_РФ!$A:$G,7,)),IF(LEN(CI555)&gt;14,"","нет номера в реестре РФ")),""),IF(LEN(CI555)=0,"","Некорректный реестровый номер")))))</f>
        <v>#REF!</v>
      </c>
      <c r="CQ555" s="33" t="e">
        <f>IF(LEN(C555)&gt;0,IFERROR(IF(LEN(H555)&gt;0,IF(LEN(VLOOKUP(H555,'исключения(не_смотрим_баллы)'!$A:$C,1,))&gt;0,"да","нет"),"не введен ОКПД2"),"нет"),"")</f>
        <v>#REF!</v>
      </c>
      <c r="CR555" s="33" t="e">
        <f ca="1">IF(CQ555="да",IF(TODAY()&lt;VLOOKUP(H555,'исключения(не_смотрим_баллы)'!$A:$C,3,),"да","нет"),"")</f>
        <v>#REF!</v>
      </c>
      <c r="CS555" s="33" t="str">
        <f>IFERROR(IF(CQ555="да",IF(VLOOKUP(CI555*1,Обработ.выгрузка_реестра_РФ!$A:$G,2,)&lt;VLOOKUP(H555,'исключения(не_смотрим_баллы)'!$A:$C,2,),"да","нет"),""),"")</f>
        <v/>
      </c>
      <c r="CT555" s="24"/>
      <c r="CU555" s="33" t="e">
        <f t="shared" si="5157"/>
        <v>#REF!</v>
      </c>
      <c r="CV555" s="91" t="e">
        <f t="shared" si="5158"/>
        <v>#REF!</v>
      </c>
      <c r="CW555" s="27" t="e">
        <f t="shared" si="5159"/>
        <v>#REF!</v>
      </c>
      <c r="CX555" s="26" t="e">
        <f t="shared" si="5088"/>
        <v>#REF!</v>
      </c>
      <c r="CY555" s="64" t="e">
        <f>IF(LEN('Описание предлагаемого товара'!#REF!)&gt;0,'Описание предлагаемого товара'!#REF!,"")</f>
        <v>#REF!</v>
      </c>
      <c r="CZ555" s="95" t="e">
        <f t="shared" si="5146"/>
        <v>#REF!</v>
      </c>
      <c r="DA555" s="95" t="e">
        <f t="shared" ref="DA555" si="5371">IFERROR(REPLACE(CZ555,FIND(" ",CZ555,1),1,""),CZ555)</f>
        <v>#REF!</v>
      </c>
      <c r="DB555" s="95" t="e">
        <f t="shared" si="5090"/>
        <v>#REF!</v>
      </c>
      <c r="DC555" s="95" t="e">
        <f t="shared" ref="DC555:DD555" si="5372">IFERROR(REPLACE(DB555,FIND("г.",DB555,1),2,""),DB555)</f>
        <v>#REF!</v>
      </c>
      <c r="DD555" s="95" t="e">
        <f t="shared" si="5372"/>
        <v>#REF!</v>
      </c>
      <c r="DE555" s="95" t="e">
        <f t="shared" ref="DE555:DF555" si="5373">IFERROR(REPLACE(DD555,FIND("г",DD555,1),1,""),DD555)</f>
        <v>#REF!</v>
      </c>
      <c r="DF555" s="95" t="e">
        <f t="shared" si="5373"/>
        <v>#REF!</v>
      </c>
      <c r="DG555" s="95" t="e">
        <f t="shared" si="5163"/>
        <v>#REF!</v>
      </c>
      <c r="DH555" s="25" t="str">
        <f>IFERROR(VLOOKUP(CI555*1,Обработ.выгрузка_реестра_РФ!$A:$G,5,),"")</f>
        <v/>
      </c>
      <c r="DI555" s="27" t="str">
        <f t="shared" si="5173"/>
        <v/>
      </c>
      <c r="DJ555" s="27" t="str">
        <f t="shared" ca="1" si="5150"/>
        <v/>
      </c>
      <c r="DK555" s="63" t="e">
        <f>IF(LEN('Описание предлагаемого товара'!#REF!)&gt;0,'Описание предлагаемого товара'!#REF!,"")</f>
        <v>#REF!</v>
      </c>
      <c r="DL555" s="63" t="e">
        <f>IF(LEN('Описание предлагаемого товара'!#REF!)&gt;0,'Описание предлагаемого товара'!#REF!,"")</f>
        <v>#REF!</v>
      </c>
      <c r="DM555" s="32"/>
    </row>
    <row r="556" spans="1:117" ht="48.75" customHeight="1" x14ac:dyDescent="0.25">
      <c r="A556" s="61" t="e">
        <f>IF(LEN('Описание предлагаемого товара'!#REF!)&gt;0,'Описание предлагаемого товара'!#REF!,"")</f>
        <v>#REF!</v>
      </c>
      <c r="B556" s="65" t="e">
        <f>IF(LEN('Описание предлагаемого товара'!#REF!)&gt;0,'Описание предлагаемого товара'!#REF!,"")</f>
        <v>#REF!</v>
      </c>
      <c r="C556" s="61" t="e">
        <f>IF(LEN('Описание предлагаемого товара'!#REF!)&gt;0,'Описание предлагаемого товара'!#REF!,"")</f>
        <v>#REF!</v>
      </c>
      <c r="D556" s="61" t="e">
        <f>IF(LEN('Описание предлагаемого товара'!#REF!)&gt;0,'Описание предлагаемого товара'!#REF!,"")</f>
        <v>#REF!</v>
      </c>
      <c r="E556" s="61" t="e">
        <f>IF(LEN('Описание предлагаемого товара'!#REF!)&gt;0,'Описание предлагаемого товара'!#REF!,"")</f>
        <v>#REF!</v>
      </c>
      <c r="F556" s="61" t="e">
        <f>IF(LEN('Описание предлагаемого товара'!#REF!)&gt;0,'Описание предлагаемого товара'!#REF!,"")</f>
        <v>#REF!</v>
      </c>
      <c r="G556" s="61" t="e">
        <f>IF(LEN('Описание предлагаемого товара'!#REF!)&gt;0,'Описание предлагаемого товара'!#REF!,"")</f>
        <v>#REF!</v>
      </c>
      <c r="H556" s="61" t="e">
        <f>IF(LEN('Описание предлагаемого товара'!#REF!)&gt;0,'Описание предлагаемого товара'!#REF!,"")</f>
        <v>#REF!</v>
      </c>
      <c r="I556" s="61" t="e">
        <f>IF(LEN('Описание предлагаемого товара'!#REF!)&gt;0,'Описание предлагаемого товара'!#REF!,"")</f>
        <v>#REF!</v>
      </c>
      <c r="J556" s="38" t="str">
        <f>IFERROR(VLOOKUP(B556,SAP!$A:$E,5,),"")</f>
        <v/>
      </c>
      <c r="K556" s="40" t="str">
        <f t="shared" si="5093"/>
        <v/>
      </c>
      <c r="L556" s="61" t="e">
        <f>IF(LEN('Описание предлагаемого товара'!#REF!)&gt;0,IFERROR('Описание предлагаемого товара'!#REF!*1,""),"")</f>
        <v>#REF!</v>
      </c>
      <c r="M556" s="39" t="str">
        <f>IFERROR(VLOOKUP(B556,SAP!$A:$E,2,),"")</f>
        <v/>
      </c>
      <c r="N556" s="41" t="str">
        <f t="shared" si="5229"/>
        <v/>
      </c>
      <c r="O556" s="39" t="str">
        <f t="shared" si="5080"/>
        <v/>
      </c>
      <c r="P556" s="36" t="e">
        <f>IF(LEN('Описание предлагаемого товара'!#REF!)&gt;0,'Описание предлагаемого товара'!#REF!,"")</f>
        <v>#REF!</v>
      </c>
      <c r="Q55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56" s="37" t="e">
        <f>IF(LEN('Описание предлагаемого товара'!#REF!)&gt;0,'Описание предлагаемого товара'!#REF!,"")</f>
        <v>#REF!</v>
      </c>
      <c r="S556" s="37" t="e">
        <f>IF(LEN('Описание предлагаемого товара'!#REF!)&gt;0,'Описание предлагаемого товара'!#REF!,"")</f>
        <v>#REF!</v>
      </c>
      <c r="T55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56" s="23" t="str">
        <f>IFERROR(VLOOKUP(CI556*1,Обработ.выгрузка_реестра_РФ!$A:$G,6,),"")</f>
        <v/>
      </c>
      <c r="V556" s="61" t="e">
        <f>IF(LEN('Описание предлагаемого товара'!#REF!)&gt;0,'Описание предлагаемого товара'!#REF!,"")</f>
        <v>#REF!</v>
      </c>
      <c r="W556" s="62" t="e">
        <f>IF(LEN('Описание предлагаемого товара'!#REF!)&gt;0,'Описание предлагаемого товара'!#REF!,"")</f>
        <v>#REF!</v>
      </c>
      <c r="X556" s="91" t="e">
        <f t="shared" ref="X556:Y556" si="5374">IFERROR(REPLACE(W556,FIND(CHAR(10),W556,1),1," "),W556)</f>
        <v>#REF!</v>
      </c>
      <c r="Y556" s="91" t="e">
        <f t="shared" si="5374"/>
        <v>#REF!</v>
      </c>
      <c r="Z556" s="91" t="e">
        <f t="shared" si="5095"/>
        <v>#REF!</v>
      </c>
      <c r="AA556" s="91" t="e">
        <f t="shared" si="5096"/>
        <v>#REF!</v>
      </c>
      <c r="AB556" s="91" t="e">
        <f t="shared" si="5097"/>
        <v>#REF!</v>
      </c>
      <c r="AC556" s="91" t="e">
        <f t="shared" ref="AC556:AF556" si="5375">IFERROR(REPLACE(AB556,FIND("  ",AB556,1),2," "),AB556)</f>
        <v>#REF!</v>
      </c>
      <c r="AD556" s="91" t="e">
        <f t="shared" si="5375"/>
        <v>#REF!</v>
      </c>
      <c r="AE556" s="91" t="e">
        <f t="shared" si="5375"/>
        <v>#REF!</v>
      </c>
      <c r="AF556" s="91" t="e">
        <f t="shared" si="5375"/>
        <v>#REF!</v>
      </c>
      <c r="AG556" s="23" t="str">
        <f>IFERROR(VLOOKUP(CI556*1,Обработ.выгрузка_реестра_РФ!$A:$G,4,),"")</f>
        <v/>
      </c>
      <c r="AH556" s="91" t="str">
        <f t="shared" ref="AH556:AI556" si="5376">IFERROR(REPLACE(AG556,FIND("-",AG556,1),1,"*"),AG556)</f>
        <v/>
      </c>
      <c r="AI556" s="91" t="str">
        <f t="shared" si="5376"/>
        <v/>
      </c>
      <c r="AJ556" s="27" t="str">
        <f t="shared" si="5195"/>
        <v/>
      </c>
      <c r="AK556" s="63" t="e">
        <f>IF(LEN('Описание предлагаемого товара'!#REF!)&gt;0,'Описание предлагаемого товара'!#REF!,"")</f>
        <v>#REF!</v>
      </c>
      <c r="AL556" s="91" t="e">
        <f t="shared" ref="AL556:AM556" si="5377">IFERROR(REPLACE(AK556,FIND(CHAR(10),AK556,1),1,""),AK556)</f>
        <v>#REF!</v>
      </c>
      <c r="AM556" s="91" t="e">
        <f t="shared" si="5377"/>
        <v>#REF!</v>
      </c>
      <c r="AN556" s="91" t="e">
        <f t="shared" ref="AN556:AR556" si="5378">IFERROR(REPLACE(AM556,FIND(" ",AM556,1),1,""),AM556)</f>
        <v>#REF!</v>
      </c>
      <c r="AO556" s="91" t="e">
        <f t="shared" si="5378"/>
        <v>#REF!</v>
      </c>
      <c r="AP556" s="91" t="e">
        <f t="shared" si="5378"/>
        <v>#REF!</v>
      </c>
      <c r="AQ556" s="91" t="e">
        <f t="shared" si="5378"/>
        <v>#REF!</v>
      </c>
      <c r="AR556" s="91" t="e">
        <f t="shared" si="5378"/>
        <v>#REF!</v>
      </c>
      <c r="AS556" s="91" t="e">
        <f t="shared" si="5102"/>
        <v>#REF!</v>
      </c>
      <c r="AT556" s="91" t="e">
        <f t="shared" si="5103"/>
        <v>#REF!</v>
      </c>
      <c r="AU556" s="32" t="e">
        <f t="shared" si="5086"/>
        <v>#REF!</v>
      </c>
      <c r="AV556" s="93" t="e">
        <f>'Описание предлагаемого товара'!#REF!</f>
        <v>#REF!</v>
      </c>
      <c r="AW556" s="91" t="e">
        <f>MIN(SEARCH({0,1,2,3,4,5,6,7,8,9},AV556&amp; "0123456789"))</f>
        <v>#REF!</v>
      </c>
      <c r="AX556" s="91" t="str">
        <f t="shared" si="5104"/>
        <v/>
      </c>
      <c r="AY556" s="91" t="str">
        <f t="shared" si="5105"/>
        <v/>
      </c>
      <c r="AZ556" s="91" t="str">
        <f t="shared" si="5106"/>
        <v/>
      </c>
      <c r="BA556" s="91" t="str">
        <f t="shared" si="5107"/>
        <v/>
      </c>
      <c r="BB556" s="91" t="str">
        <f t="shared" si="5108"/>
        <v/>
      </c>
      <c r="BC556" s="91" t="str">
        <f t="shared" si="5109"/>
        <v/>
      </c>
      <c r="BD556" s="91" t="str">
        <f t="shared" si="5110"/>
        <v/>
      </c>
      <c r="BE556" s="91" t="str">
        <f t="shared" si="5111"/>
        <v/>
      </c>
      <c r="BF556" s="91" t="str">
        <f t="shared" si="5112"/>
        <v/>
      </c>
      <c r="BG556" s="91" t="str">
        <f t="shared" si="5113"/>
        <v/>
      </c>
      <c r="BH556" s="91" t="str">
        <f t="shared" si="5114"/>
        <v/>
      </c>
      <c r="BI556" s="91" t="str">
        <f t="shared" si="5115"/>
        <v/>
      </c>
      <c r="BJ556" s="91" t="str">
        <f t="shared" si="5116"/>
        <v/>
      </c>
      <c r="BK556" s="91" t="str">
        <f t="shared" si="5117"/>
        <v/>
      </c>
      <c r="BL556" s="91" t="str">
        <f t="shared" si="5118"/>
        <v/>
      </c>
      <c r="BM556" s="91" t="str">
        <f t="shared" si="5119"/>
        <v/>
      </c>
      <c r="BN556" s="91" t="str">
        <f t="shared" si="5120"/>
        <v/>
      </c>
      <c r="BO556" s="91" t="str">
        <f t="shared" si="5121"/>
        <v/>
      </c>
      <c r="BP556" s="91" t="str">
        <f t="shared" si="5122"/>
        <v/>
      </c>
      <c r="BQ556" s="91" t="str">
        <f t="shared" si="5123"/>
        <v/>
      </c>
      <c r="BR556" s="91" t="str">
        <f t="shared" si="5124"/>
        <v/>
      </c>
      <c r="BS556" s="91" t="str">
        <f t="shared" si="5125"/>
        <v/>
      </c>
      <c r="BT556" s="91" t="str">
        <f t="shared" si="5126"/>
        <v/>
      </c>
      <c r="BU556" s="91" t="str">
        <f t="shared" si="5127"/>
        <v/>
      </c>
      <c r="BV556" s="91" t="str">
        <f t="shared" si="5128"/>
        <v/>
      </c>
      <c r="BW556" s="91" t="str">
        <f t="shared" si="5129"/>
        <v/>
      </c>
      <c r="BX556" s="91" t="str">
        <f t="shared" si="5130"/>
        <v/>
      </c>
      <c r="BY556" s="91" t="str">
        <f t="shared" si="5131"/>
        <v/>
      </c>
      <c r="BZ556" s="91" t="str">
        <f t="shared" si="5132"/>
        <v/>
      </c>
      <c r="CA556" s="91" t="str">
        <f t="shared" si="5133"/>
        <v/>
      </c>
      <c r="CB556" s="91" t="str">
        <f t="shared" si="5134"/>
        <v/>
      </c>
      <c r="CC556" s="91" t="str">
        <f t="shared" si="5135"/>
        <v/>
      </c>
      <c r="CD556" s="91" t="str">
        <f t="shared" si="5136"/>
        <v/>
      </c>
      <c r="CE556" s="91" t="str">
        <f t="shared" si="5137"/>
        <v/>
      </c>
      <c r="CF556" s="91" t="str">
        <f t="shared" si="5138"/>
        <v/>
      </c>
      <c r="CG556" s="91" t="str">
        <f t="shared" si="5139"/>
        <v/>
      </c>
      <c r="CH556" s="91" t="str">
        <f t="shared" si="5140"/>
        <v/>
      </c>
      <c r="CI556" s="91" t="str">
        <f t="shared" si="5141"/>
        <v>нет</v>
      </c>
      <c r="CJ556" s="63" t="e">
        <f>IF(LEN('Описание предлагаемого товара'!#REF!)&gt;0,'Описание предлагаемого товара'!#REF!,"")</f>
        <v>#REF!</v>
      </c>
      <c r="CK556" s="91" t="e">
        <f t="shared" ref="CK556:CL556" si="5379">IFERROR(REPLACE(CJ556,FIND(CHAR(10),CJ556,1),1,""),CJ556)</f>
        <v>#REF!</v>
      </c>
      <c r="CL556" s="91" t="e">
        <f t="shared" si="5379"/>
        <v>#REF!</v>
      </c>
      <c r="CM556" s="91" t="e">
        <f t="shared" si="5143"/>
        <v>#REF!</v>
      </c>
      <c r="CN556" s="91" t="e">
        <f t="shared" si="5144"/>
        <v>#REF!</v>
      </c>
      <c r="CO556" s="91" t="e">
        <f t="shared" si="5145"/>
        <v>#REF!</v>
      </c>
      <c r="CP556" s="90" t="e">
        <f>IF(AU556="Не указан реестровый номер (мера нац.режима Запрет)","",IF(CI556="нет","",IF(CU556="да","исключение(не смотрим баллы)",IFERROR(IF(CI556*1&gt;0,IFERROR(IF(VLOOKUP(CI556*1,Обработ.выгрузка_реестра_РФ!$A:$G,7,)=0,"Баллы не установлены",VLOOKUP(CI556*1,Обработ.выгрузка_реестра_РФ!$A:$G,7,)),IF(LEN(CI556)&gt;14,"","нет номера в реестре РФ")),""),IF(LEN(CI556)=0,"","Некорректный реестровый номер")))))</f>
        <v>#REF!</v>
      </c>
      <c r="CQ556" s="33" t="e">
        <f>IF(LEN(C556)&gt;0,IFERROR(IF(LEN(H556)&gt;0,IF(LEN(VLOOKUP(H556,'исключения(не_смотрим_баллы)'!$A:$C,1,))&gt;0,"да","нет"),"не введен ОКПД2"),"нет"),"")</f>
        <v>#REF!</v>
      </c>
      <c r="CR556" s="33" t="e">
        <f ca="1">IF(CQ556="да",IF(TODAY()&lt;VLOOKUP(H556,'исключения(не_смотрим_баллы)'!$A:$C,3,),"да","нет"),"")</f>
        <v>#REF!</v>
      </c>
      <c r="CS556" s="33" t="str">
        <f>IFERROR(IF(CQ556="да",IF(VLOOKUP(CI556*1,Обработ.выгрузка_реестра_РФ!$A:$G,2,)&lt;VLOOKUP(H556,'исключения(не_смотрим_баллы)'!$A:$C,2,),"да","нет"),""),"")</f>
        <v/>
      </c>
      <c r="CT556" s="24"/>
      <c r="CU556" s="33" t="e">
        <f t="shared" si="5157"/>
        <v>#REF!</v>
      </c>
      <c r="CV556" s="91" t="e">
        <f t="shared" si="5158"/>
        <v>#REF!</v>
      </c>
      <c r="CW556" s="27" t="e">
        <f t="shared" si="5159"/>
        <v>#REF!</v>
      </c>
      <c r="CX556" s="26" t="e">
        <f t="shared" si="5088"/>
        <v>#REF!</v>
      </c>
      <c r="CY556" s="64" t="e">
        <f>IF(LEN('Описание предлагаемого товара'!#REF!)&gt;0,'Описание предлагаемого товара'!#REF!,"")</f>
        <v>#REF!</v>
      </c>
      <c r="CZ556" s="95" t="e">
        <f t="shared" si="5146"/>
        <v>#REF!</v>
      </c>
      <c r="DA556" s="95" t="e">
        <f t="shared" ref="DA556" si="5380">IFERROR(REPLACE(CZ556,FIND(" ",CZ556,1),1,""),CZ556)</f>
        <v>#REF!</v>
      </c>
      <c r="DB556" s="95" t="e">
        <f t="shared" si="5090"/>
        <v>#REF!</v>
      </c>
      <c r="DC556" s="95" t="e">
        <f t="shared" ref="DC556:DD556" si="5381">IFERROR(REPLACE(DB556,FIND("г.",DB556,1),2,""),DB556)</f>
        <v>#REF!</v>
      </c>
      <c r="DD556" s="95" t="e">
        <f t="shared" si="5381"/>
        <v>#REF!</v>
      </c>
      <c r="DE556" s="95" t="e">
        <f t="shared" ref="DE556:DF556" si="5382">IFERROR(REPLACE(DD556,FIND("г",DD556,1),1,""),DD556)</f>
        <v>#REF!</v>
      </c>
      <c r="DF556" s="95" t="e">
        <f t="shared" si="5382"/>
        <v>#REF!</v>
      </c>
      <c r="DG556" s="95" t="e">
        <f t="shared" si="5163"/>
        <v>#REF!</v>
      </c>
      <c r="DH556" s="25" t="str">
        <f>IFERROR(VLOOKUP(CI556*1,Обработ.выгрузка_реестра_РФ!$A:$G,5,),"")</f>
        <v/>
      </c>
      <c r="DI556" s="27" t="str">
        <f t="shared" si="5173"/>
        <v/>
      </c>
      <c r="DJ556" s="27" t="str">
        <f t="shared" ca="1" si="5150"/>
        <v/>
      </c>
      <c r="DK556" s="63" t="e">
        <f>IF(LEN('Описание предлагаемого товара'!#REF!)&gt;0,'Описание предлагаемого товара'!#REF!,"")</f>
        <v>#REF!</v>
      </c>
      <c r="DL556" s="63" t="e">
        <f>IF(LEN('Описание предлагаемого товара'!#REF!)&gt;0,'Описание предлагаемого товара'!#REF!,"")</f>
        <v>#REF!</v>
      </c>
      <c r="DM556" s="32"/>
    </row>
    <row r="557" spans="1:117" ht="48.75" customHeight="1" x14ac:dyDescent="0.25">
      <c r="A557" s="61" t="e">
        <f>IF(LEN('Описание предлагаемого товара'!#REF!)&gt;0,'Описание предлагаемого товара'!#REF!,"")</f>
        <v>#REF!</v>
      </c>
      <c r="B557" s="65" t="e">
        <f>IF(LEN('Описание предлагаемого товара'!#REF!)&gt;0,'Описание предлагаемого товара'!#REF!,"")</f>
        <v>#REF!</v>
      </c>
      <c r="C557" s="61" t="e">
        <f>IF(LEN('Описание предлагаемого товара'!#REF!)&gt;0,'Описание предлагаемого товара'!#REF!,"")</f>
        <v>#REF!</v>
      </c>
      <c r="D557" s="61" t="e">
        <f>IF(LEN('Описание предлагаемого товара'!#REF!)&gt;0,'Описание предлагаемого товара'!#REF!,"")</f>
        <v>#REF!</v>
      </c>
      <c r="E557" s="61" t="e">
        <f>IF(LEN('Описание предлагаемого товара'!#REF!)&gt;0,'Описание предлагаемого товара'!#REF!,"")</f>
        <v>#REF!</v>
      </c>
      <c r="F557" s="61" t="e">
        <f>IF(LEN('Описание предлагаемого товара'!#REF!)&gt;0,'Описание предлагаемого товара'!#REF!,"")</f>
        <v>#REF!</v>
      </c>
      <c r="G557" s="61" t="e">
        <f>IF(LEN('Описание предлагаемого товара'!#REF!)&gt;0,'Описание предлагаемого товара'!#REF!,"")</f>
        <v>#REF!</v>
      </c>
      <c r="H557" s="61" t="e">
        <f>IF(LEN('Описание предлагаемого товара'!#REF!)&gt;0,'Описание предлагаемого товара'!#REF!,"")</f>
        <v>#REF!</v>
      </c>
      <c r="I557" s="61" t="e">
        <f>IF(LEN('Описание предлагаемого товара'!#REF!)&gt;0,'Описание предлагаемого товара'!#REF!,"")</f>
        <v>#REF!</v>
      </c>
      <c r="J557" s="38" t="str">
        <f>IFERROR(VLOOKUP(B557,SAP!$A:$E,5,),"")</f>
        <v/>
      </c>
      <c r="K557" s="40" t="str">
        <f t="shared" si="5093"/>
        <v/>
      </c>
      <c r="L557" s="61" t="e">
        <f>IF(LEN('Описание предлагаемого товара'!#REF!)&gt;0,IFERROR('Описание предлагаемого товара'!#REF!*1,""),"")</f>
        <v>#REF!</v>
      </c>
      <c r="M557" s="39" t="str">
        <f>IFERROR(VLOOKUP(B557,SAP!$A:$E,2,),"")</f>
        <v/>
      </c>
      <c r="N557" s="41" t="str">
        <f t="shared" si="5229"/>
        <v/>
      </c>
      <c r="O557" s="39" t="str">
        <f t="shared" si="5080"/>
        <v/>
      </c>
      <c r="P557" s="36" t="e">
        <f>IF(LEN('Описание предлагаемого товара'!#REF!)&gt;0,'Описание предлагаемого товара'!#REF!,"")</f>
        <v>#REF!</v>
      </c>
      <c r="Q55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57" s="37" t="e">
        <f>IF(LEN('Описание предлагаемого товара'!#REF!)&gt;0,'Описание предлагаемого товара'!#REF!,"")</f>
        <v>#REF!</v>
      </c>
      <c r="S557" s="37" t="e">
        <f>IF(LEN('Описание предлагаемого товара'!#REF!)&gt;0,'Описание предлагаемого товара'!#REF!,"")</f>
        <v>#REF!</v>
      </c>
      <c r="T55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57" s="23" t="str">
        <f>IFERROR(VLOOKUP(CI557*1,Обработ.выгрузка_реестра_РФ!$A:$G,6,),"")</f>
        <v/>
      </c>
      <c r="V557" s="61" t="e">
        <f>IF(LEN('Описание предлагаемого товара'!#REF!)&gt;0,'Описание предлагаемого товара'!#REF!,"")</f>
        <v>#REF!</v>
      </c>
      <c r="W557" s="62" t="e">
        <f>IF(LEN('Описание предлагаемого товара'!#REF!)&gt;0,'Описание предлагаемого товара'!#REF!,"")</f>
        <v>#REF!</v>
      </c>
      <c r="X557" s="91" t="e">
        <f t="shared" ref="X557:Y557" si="5383">IFERROR(REPLACE(W557,FIND(CHAR(10),W557,1),1," "),W557)</f>
        <v>#REF!</v>
      </c>
      <c r="Y557" s="91" t="e">
        <f t="shared" si="5383"/>
        <v>#REF!</v>
      </c>
      <c r="Z557" s="91" t="e">
        <f t="shared" si="5095"/>
        <v>#REF!</v>
      </c>
      <c r="AA557" s="91" t="e">
        <f t="shared" si="5096"/>
        <v>#REF!</v>
      </c>
      <c r="AB557" s="91" t="e">
        <f t="shared" si="5097"/>
        <v>#REF!</v>
      </c>
      <c r="AC557" s="91" t="e">
        <f t="shared" ref="AC557:AF557" si="5384">IFERROR(REPLACE(AB557,FIND("  ",AB557,1),2," "),AB557)</f>
        <v>#REF!</v>
      </c>
      <c r="AD557" s="91" t="e">
        <f t="shared" si="5384"/>
        <v>#REF!</v>
      </c>
      <c r="AE557" s="91" t="e">
        <f t="shared" si="5384"/>
        <v>#REF!</v>
      </c>
      <c r="AF557" s="91" t="e">
        <f t="shared" si="5384"/>
        <v>#REF!</v>
      </c>
      <c r="AG557" s="23" t="str">
        <f>IFERROR(VLOOKUP(CI557*1,Обработ.выгрузка_реестра_РФ!$A:$G,4,),"")</f>
        <v/>
      </c>
      <c r="AH557" s="91" t="str">
        <f t="shared" ref="AH557:AI557" si="5385">IFERROR(REPLACE(AG557,FIND("-",AG557,1),1,"*"),AG557)</f>
        <v/>
      </c>
      <c r="AI557" s="91" t="str">
        <f t="shared" si="5385"/>
        <v/>
      </c>
      <c r="AJ557" s="27" t="str">
        <f t="shared" si="5195"/>
        <v/>
      </c>
      <c r="AK557" s="63" t="e">
        <f>IF(LEN('Описание предлагаемого товара'!#REF!)&gt;0,'Описание предлагаемого товара'!#REF!,"")</f>
        <v>#REF!</v>
      </c>
      <c r="AL557" s="91" t="e">
        <f t="shared" ref="AL557:AM557" si="5386">IFERROR(REPLACE(AK557,FIND(CHAR(10),AK557,1),1,""),AK557)</f>
        <v>#REF!</v>
      </c>
      <c r="AM557" s="91" t="e">
        <f t="shared" si="5386"/>
        <v>#REF!</v>
      </c>
      <c r="AN557" s="91" t="e">
        <f t="shared" ref="AN557:AR557" si="5387">IFERROR(REPLACE(AM557,FIND(" ",AM557,1),1,""),AM557)</f>
        <v>#REF!</v>
      </c>
      <c r="AO557" s="91" t="e">
        <f t="shared" si="5387"/>
        <v>#REF!</v>
      </c>
      <c r="AP557" s="91" t="e">
        <f t="shared" si="5387"/>
        <v>#REF!</v>
      </c>
      <c r="AQ557" s="91" t="e">
        <f t="shared" si="5387"/>
        <v>#REF!</v>
      </c>
      <c r="AR557" s="91" t="e">
        <f t="shared" si="5387"/>
        <v>#REF!</v>
      </c>
      <c r="AS557" s="91" t="e">
        <f t="shared" si="5102"/>
        <v>#REF!</v>
      </c>
      <c r="AT557" s="91" t="e">
        <f t="shared" si="5103"/>
        <v>#REF!</v>
      </c>
      <c r="AU557" s="32" t="e">
        <f t="shared" si="5086"/>
        <v>#REF!</v>
      </c>
      <c r="AV557" s="93" t="e">
        <f>'Описание предлагаемого товара'!#REF!</f>
        <v>#REF!</v>
      </c>
      <c r="AW557" s="91" t="e">
        <f>MIN(SEARCH({0,1,2,3,4,5,6,7,8,9},AV557&amp; "0123456789"))</f>
        <v>#REF!</v>
      </c>
      <c r="AX557" s="91" t="str">
        <f t="shared" si="5104"/>
        <v/>
      </c>
      <c r="AY557" s="91" t="str">
        <f t="shared" si="5105"/>
        <v/>
      </c>
      <c r="AZ557" s="91" t="str">
        <f t="shared" si="5106"/>
        <v/>
      </c>
      <c r="BA557" s="91" t="str">
        <f t="shared" si="5107"/>
        <v/>
      </c>
      <c r="BB557" s="91" t="str">
        <f t="shared" si="5108"/>
        <v/>
      </c>
      <c r="BC557" s="91" t="str">
        <f t="shared" si="5109"/>
        <v/>
      </c>
      <c r="BD557" s="91" t="str">
        <f t="shared" si="5110"/>
        <v/>
      </c>
      <c r="BE557" s="91" t="str">
        <f t="shared" si="5111"/>
        <v/>
      </c>
      <c r="BF557" s="91" t="str">
        <f t="shared" si="5112"/>
        <v/>
      </c>
      <c r="BG557" s="91" t="str">
        <f t="shared" si="5113"/>
        <v/>
      </c>
      <c r="BH557" s="91" t="str">
        <f t="shared" si="5114"/>
        <v/>
      </c>
      <c r="BI557" s="91" t="str">
        <f t="shared" si="5115"/>
        <v/>
      </c>
      <c r="BJ557" s="91" t="str">
        <f t="shared" si="5116"/>
        <v/>
      </c>
      <c r="BK557" s="91" t="str">
        <f t="shared" si="5117"/>
        <v/>
      </c>
      <c r="BL557" s="91" t="str">
        <f t="shared" si="5118"/>
        <v/>
      </c>
      <c r="BM557" s="91" t="str">
        <f t="shared" si="5119"/>
        <v/>
      </c>
      <c r="BN557" s="91" t="str">
        <f t="shared" si="5120"/>
        <v/>
      </c>
      <c r="BO557" s="91" t="str">
        <f t="shared" si="5121"/>
        <v/>
      </c>
      <c r="BP557" s="91" t="str">
        <f t="shared" si="5122"/>
        <v/>
      </c>
      <c r="BQ557" s="91" t="str">
        <f t="shared" si="5123"/>
        <v/>
      </c>
      <c r="BR557" s="91" t="str">
        <f t="shared" si="5124"/>
        <v/>
      </c>
      <c r="BS557" s="91" t="str">
        <f t="shared" si="5125"/>
        <v/>
      </c>
      <c r="BT557" s="91" t="str">
        <f t="shared" si="5126"/>
        <v/>
      </c>
      <c r="BU557" s="91" t="str">
        <f t="shared" si="5127"/>
        <v/>
      </c>
      <c r="BV557" s="91" t="str">
        <f t="shared" si="5128"/>
        <v/>
      </c>
      <c r="BW557" s="91" t="str">
        <f t="shared" si="5129"/>
        <v/>
      </c>
      <c r="BX557" s="91" t="str">
        <f t="shared" si="5130"/>
        <v/>
      </c>
      <c r="BY557" s="91" t="str">
        <f t="shared" si="5131"/>
        <v/>
      </c>
      <c r="BZ557" s="91" t="str">
        <f t="shared" si="5132"/>
        <v/>
      </c>
      <c r="CA557" s="91" t="str">
        <f t="shared" si="5133"/>
        <v/>
      </c>
      <c r="CB557" s="91" t="str">
        <f t="shared" si="5134"/>
        <v/>
      </c>
      <c r="CC557" s="91" t="str">
        <f t="shared" si="5135"/>
        <v/>
      </c>
      <c r="CD557" s="91" t="str">
        <f t="shared" si="5136"/>
        <v/>
      </c>
      <c r="CE557" s="91" t="str">
        <f t="shared" si="5137"/>
        <v/>
      </c>
      <c r="CF557" s="91" t="str">
        <f t="shared" si="5138"/>
        <v/>
      </c>
      <c r="CG557" s="91" t="str">
        <f t="shared" si="5139"/>
        <v/>
      </c>
      <c r="CH557" s="91" t="str">
        <f t="shared" si="5140"/>
        <v/>
      </c>
      <c r="CI557" s="91" t="str">
        <f t="shared" si="5141"/>
        <v>нет</v>
      </c>
      <c r="CJ557" s="63" t="e">
        <f>IF(LEN('Описание предлагаемого товара'!#REF!)&gt;0,'Описание предлагаемого товара'!#REF!,"")</f>
        <v>#REF!</v>
      </c>
      <c r="CK557" s="91" t="e">
        <f t="shared" ref="CK557:CL557" si="5388">IFERROR(REPLACE(CJ557,FIND(CHAR(10),CJ557,1),1,""),CJ557)</f>
        <v>#REF!</v>
      </c>
      <c r="CL557" s="91" t="e">
        <f t="shared" si="5388"/>
        <v>#REF!</v>
      </c>
      <c r="CM557" s="91" t="e">
        <f t="shared" si="5143"/>
        <v>#REF!</v>
      </c>
      <c r="CN557" s="91" t="e">
        <f t="shared" si="5144"/>
        <v>#REF!</v>
      </c>
      <c r="CO557" s="91" t="e">
        <f t="shared" si="5145"/>
        <v>#REF!</v>
      </c>
      <c r="CP557" s="90" t="e">
        <f>IF(AU557="Не указан реестровый номер (мера нац.режима Запрет)","",IF(CI557="нет","",IF(CU557="да","исключение(не смотрим баллы)",IFERROR(IF(CI557*1&gt;0,IFERROR(IF(VLOOKUP(CI557*1,Обработ.выгрузка_реестра_РФ!$A:$G,7,)=0,"Баллы не установлены",VLOOKUP(CI557*1,Обработ.выгрузка_реестра_РФ!$A:$G,7,)),IF(LEN(CI557)&gt;14,"","нет номера в реестре РФ")),""),IF(LEN(CI557)=0,"","Некорректный реестровый номер")))))</f>
        <v>#REF!</v>
      </c>
      <c r="CQ557" s="33" t="e">
        <f>IF(LEN(C557)&gt;0,IFERROR(IF(LEN(H557)&gt;0,IF(LEN(VLOOKUP(H557,'исключения(не_смотрим_баллы)'!$A:$C,1,))&gt;0,"да","нет"),"не введен ОКПД2"),"нет"),"")</f>
        <v>#REF!</v>
      </c>
      <c r="CR557" s="33" t="e">
        <f ca="1">IF(CQ557="да",IF(TODAY()&lt;VLOOKUP(H557,'исключения(не_смотрим_баллы)'!$A:$C,3,),"да","нет"),"")</f>
        <v>#REF!</v>
      </c>
      <c r="CS557" s="33" t="str">
        <f>IFERROR(IF(CQ557="да",IF(VLOOKUP(CI557*1,Обработ.выгрузка_реестра_РФ!$A:$G,2,)&lt;VLOOKUP(H557,'исключения(не_смотрим_баллы)'!$A:$C,2,),"да","нет"),""),"")</f>
        <v/>
      </c>
      <c r="CT557" s="24"/>
      <c r="CU557" s="33" t="e">
        <f t="shared" si="5157"/>
        <v>#REF!</v>
      </c>
      <c r="CV557" s="91" t="e">
        <f t="shared" si="5158"/>
        <v>#REF!</v>
      </c>
      <c r="CW557" s="27" t="e">
        <f t="shared" si="5159"/>
        <v>#REF!</v>
      </c>
      <c r="CX557" s="26" t="e">
        <f t="shared" si="5088"/>
        <v>#REF!</v>
      </c>
      <c r="CY557" s="64" t="e">
        <f>IF(LEN('Описание предлагаемого товара'!#REF!)&gt;0,'Описание предлагаемого товара'!#REF!,"")</f>
        <v>#REF!</v>
      </c>
      <c r="CZ557" s="95" t="e">
        <f t="shared" si="5146"/>
        <v>#REF!</v>
      </c>
      <c r="DA557" s="95" t="e">
        <f t="shared" ref="DA557" si="5389">IFERROR(REPLACE(CZ557,FIND(" ",CZ557,1),1,""),CZ557)</f>
        <v>#REF!</v>
      </c>
      <c r="DB557" s="95" t="e">
        <f t="shared" si="5090"/>
        <v>#REF!</v>
      </c>
      <c r="DC557" s="95" t="e">
        <f t="shared" ref="DC557:DD557" si="5390">IFERROR(REPLACE(DB557,FIND("г.",DB557,1),2,""),DB557)</f>
        <v>#REF!</v>
      </c>
      <c r="DD557" s="95" t="e">
        <f t="shared" si="5390"/>
        <v>#REF!</v>
      </c>
      <c r="DE557" s="95" t="e">
        <f t="shared" ref="DE557:DF557" si="5391">IFERROR(REPLACE(DD557,FIND("г",DD557,1),1,""),DD557)</f>
        <v>#REF!</v>
      </c>
      <c r="DF557" s="95" t="e">
        <f t="shared" si="5391"/>
        <v>#REF!</v>
      </c>
      <c r="DG557" s="95" t="e">
        <f t="shared" si="5163"/>
        <v>#REF!</v>
      </c>
      <c r="DH557" s="25" t="str">
        <f>IFERROR(VLOOKUP(CI557*1,Обработ.выгрузка_реестра_РФ!$A:$G,5,),"")</f>
        <v/>
      </c>
      <c r="DI557" s="27" t="str">
        <f t="shared" si="5173"/>
        <v/>
      </c>
      <c r="DJ557" s="27" t="str">
        <f t="shared" ca="1" si="5150"/>
        <v/>
      </c>
      <c r="DK557" s="63" t="e">
        <f>IF(LEN('Описание предлагаемого товара'!#REF!)&gt;0,'Описание предлагаемого товара'!#REF!,"")</f>
        <v>#REF!</v>
      </c>
      <c r="DL557" s="63" t="e">
        <f>IF(LEN('Описание предлагаемого товара'!#REF!)&gt;0,'Описание предлагаемого товара'!#REF!,"")</f>
        <v>#REF!</v>
      </c>
      <c r="DM557" s="32"/>
    </row>
    <row r="558" spans="1:117" ht="48.75" customHeight="1" x14ac:dyDescent="0.25">
      <c r="A558" s="61" t="e">
        <f>IF(LEN('Описание предлагаемого товара'!#REF!)&gt;0,'Описание предлагаемого товара'!#REF!,"")</f>
        <v>#REF!</v>
      </c>
      <c r="B558" s="65" t="e">
        <f>IF(LEN('Описание предлагаемого товара'!#REF!)&gt;0,'Описание предлагаемого товара'!#REF!,"")</f>
        <v>#REF!</v>
      </c>
      <c r="C558" s="61" t="e">
        <f>IF(LEN('Описание предлагаемого товара'!#REF!)&gt;0,'Описание предлагаемого товара'!#REF!,"")</f>
        <v>#REF!</v>
      </c>
      <c r="D558" s="61" t="e">
        <f>IF(LEN('Описание предлагаемого товара'!#REF!)&gt;0,'Описание предлагаемого товара'!#REF!,"")</f>
        <v>#REF!</v>
      </c>
      <c r="E558" s="61" t="e">
        <f>IF(LEN('Описание предлагаемого товара'!#REF!)&gt;0,'Описание предлагаемого товара'!#REF!,"")</f>
        <v>#REF!</v>
      </c>
      <c r="F558" s="61" t="e">
        <f>IF(LEN('Описание предлагаемого товара'!#REF!)&gt;0,'Описание предлагаемого товара'!#REF!,"")</f>
        <v>#REF!</v>
      </c>
      <c r="G558" s="61" t="e">
        <f>IF(LEN('Описание предлагаемого товара'!#REF!)&gt;0,'Описание предлагаемого товара'!#REF!,"")</f>
        <v>#REF!</v>
      </c>
      <c r="H558" s="61" t="e">
        <f>IF(LEN('Описание предлагаемого товара'!#REF!)&gt;0,'Описание предлагаемого товара'!#REF!,"")</f>
        <v>#REF!</v>
      </c>
      <c r="I558" s="61" t="e">
        <f>IF(LEN('Описание предлагаемого товара'!#REF!)&gt;0,'Описание предлагаемого товара'!#REF!,"")</f>
        <v>#REF!</v>
      </c>
      <c r="J558" s="38" t="str">
        <f>IFERROR(VLOOKUP(B558,SAP!$A:$E,5,),"")</f>
        <v/>
      </c>
      <c r="K558" s="40" t="str">
        <f t="shared" si="5093"/>
        <v/>
      </c>
      <c r="L558" s="61" t="e">
        <f>IF(LEN('Описание предлагаемого товара'!#REF!)&gt;0,IFERROR('Описание предлагаемого товара'!#REF!*1,""),"")</f>
        <v>#REF!</v>
      </c>
      <c r="M558" s="39" t="str">
        <f>IFERROR(VLOOKUP(B558,SAP!$A:$E,2,),"")</f>
        <v/>
      </c>
      <c r="N558" s="41" t="str">
        <f t="shared" si="5229"/>
        <v/>
      </c>
      <c r="O558" s="39" t="str">
        <f t="shared" si="5080"/>
        <v/>
      </c>
      <c r="P558" s="36" t="e">
        <f>IF(LEN('Описание предлагаемого товара'!#REF!)&gt;0,'Описание предлагаемого товара'!#REF!,"")</f>
        <v>#REF!</v>
      </c>
      <c r="Q55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58" s="37" t="e">
        <f>IF(LEN('Описание предлагаемого товара'!#REF!)&gt;0,'Описание предлагаемого товара'!#REF!,"")</f>
        <v>#REF!</v>
      </c>
      <c r="S558" s="37" t="e">
        <f>IF(LEN('Описание предлагаемого товара'!#REF!)&gt;0,'Описание предлагаемого товара'!#REF!,"")</f>
        <v>#REF!</v>
      </c>
      <c r="T55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58" s="23" t="str">
        <f>IFERROR(VLOOKUP(CI558*1,Обработ.выгрузка_реестра_РФ!$A:$G,6,),"")</f>
        <v/>
      </c>
      <c r="V558" s="61" t="e">
        <f>IF(LEN('Описание предлагаемого товара'!#REF!)&gt;0,'Описание предлагаемого товара'!#REF!,"")</f>
        <v>#REF!</v>
      </c>
      <c r="W558" s="62" t="e">
        <f>IF(LEN('Описание предлагаемого товара'!#REF!)&gt;0,'Описание предлагаемого товара'!#REF!,"")</f>
        <v>#REF!</v>
      </c>
      <c r="X558" s="91" t="e">
        <f t="shared" ref="X558:Y558" si="5392">IFERROR(REPLACE(W558,FIND(CHAR(10),W558,1),1," "),W558)</f>
        <v>#REF!</v>
      </c>
      <c r="Y558" s="91" t="e">
        <f t="shared" si="5392"/>
        <v>#REF!</v>
      </c>
      <c r="Z558" s="91" t="e">
        <f t="shared" si="5095"/>
        <v>#REF!</v>
      </c>
      <c r="AA558" s="91" t="e">
        <f t="shared" si="5096"/>
        <v>#REF!</v>
      </c>
      <c r="AB558" s="91" t="e">
        <f t="shared" si="5097"/>
        <v>#REF!</v>
      </c>
      <c r="AC558" s="91" t="e">
        <f t="shared" ref="AC558:AF558" si="5393">IFERROR(REPLACE(AB558,FIND("  ",AB558,1),2," "),AB558)</f>
        <v>#REF!</v>
      </c>
      <c r="AD558" s="91" t="e">
        <f t="shared" si="5393"/>
        <v>#REF!</v>
      </c>
      <c r="AE558" s="91" t="e">
        <f t="shared" si="5393"/>
        <v>#REF!</v>
      </c>
      <c r="AF558" s="91" t="e">
        <f t="shared" si="5393"/>
        <v>#REF!</v>
      </c>
      <c r="AG558" s="23" t="str">
        <f>IFERROR(VLOOKUP(CI558*1,Обработ.выгрузка_реестра_РФ!$A:$G,4,),"")</f>
        <v/>
      </c>
      <c r="AH558" s="91" t="str">
        <f t="shared" ref="AH558:AI558" si="5394">IFERROR(REPLACE(AG558,FIND("-",AG558,1),1,"*"),AG558)</f>
        <v/>
      </c>
      <c r="AI558" s="91" t="str">
        <f t="shared" si="5394"/>
        <v/>
      </c>
      <c r="AJ558" s="27" t="str">
        <f t="shared" si="5195"/>
        <v/>
      </c>
      <c r="AK558" s="63" t="e">
        <f>IF(LEN('Описание предлагаемого товара'!#REF!)&gt;0,'Описание предлагаемого товара'!#REF!,"")</f>
        <v>#REF!</v>
      </c>
      <c r="AL558" s="91" t="e">
        <f t="shared" ref="AL558:AM558" si="5395">IFERROR(REPLACE(AK558,FIND(CHAR(10),AK558,1),1,""),AK558)</f>
        <v>#REF!</v>
      </c>
      <c r="AM558" s="91" t="e">
        <f t="shared" si="5395"/>
        <v>#REF!</v>
      </c>
      <c r="AN558" s="91" t="e">
        <f t="shared" ref="AN558:AR558" si="5396">IFERROR(REPLACE(AM558,FIND(" ",AM558,1),1,""),AM558)</f>
        <v>#REF!</v>
      </c>
      <c r="AO558" s="91" t="e">
        <f t="shared" si="5396"/>
        <v>#REF!</v>
      </c>
      <c r="AP558" s="91" t="e">
        <f t="shared" si="5396"/>
        <v>#REF!</v>
      </c>
      <c r="AQ558" s="91" t="e">
        <f t="shared" si="5396"/>
        <v>#REF!</v>
      </c>
      <c r="AR558" s="91" t="e">
        <f t="shared" si="5396"/>
        <v>#REF!</v>
      </c>
      <c r="AS558" s="91" t="e">
        <f t="shared" si="5102"/>
        <v>#REF!</v>
      </c>
      <c r="AT558" s="91" t="e">
        <f t="shared" si="5103"/>
        <v>#REF!</v>
      </c>
      <c r="AU558" s="32" t="e">
        <f t="shared" si="5086"/>
        <v>#REF!</v>
      </c>
      <c r="AV558" s="93" t="e">
        <f>'Описание предлагаемого товара'!#REF!</f>
        <v>#REF!</v>
      </c>
      <c r="AW558" s="91" t="e">
        <f>MIN(SEARCH({0,1,2,3,4,5,6,7,8,9},AV558&amp; "0123456789"))</f>
        <v>#REF!</v>
      </c>
      <c r="AX558" s="91" t="str">
        <f t="shared" si="5104"/>
        <v/>
      </c>
      <c r="AY558" s="91" t="str">
        <f t="shared" si="5105"/>
        <v/>
      </c>
      <c r="AZ558" s="91" t="str">
        <f t="shared" si="5106"/>
        <v/>
      </c>
      <c r="BA558" s="91" t="str">
        <f t="shared" si="5107"/>
        <v/>
      </c>
      <c r="BB558" s="91" t="str">
        <f t="shared" si="5108"/>
        <v/>
      </c>
      <c r="BC558" s="91" t="str">
        <f t="shared" si="5109"/>
        <v/>
      </c>
      <c r="BD558" s="91" t="str">
        <f t="shared" si="5110"/>
        <v/>
      </c>
      <c r="BE558" s="91" t="str">
        <f t="shared" si="5111"/>
        <v/>
      </c>
      <c r="BF558" s="91" t="str">
        <f t="shared" si="5112"/>
        <v/>
      </c>
      <c r="BG558" s="91" t="str">
        <f t="shared" si="5113"/>
        <v/>
      </c>
      <c r="BH558" s="91" t="str">
        <f t="shared" si="5114"/>
        <v/>
      </c>
      <c r="BI558" s="91" t="str">
        <f t="shared" si="5115"/>
        <v/>
      </c>
      <c r="BJ558" s="91" t="str">
        <f t="shared" si="5116"/>
        <v/>
      </c>
      <c r="BK558" s="91" t="str">
        <f t="shared" si="5117"/>
        <v/>
      </c>
      <c r="BL558" s="91" t="str">
        <f t="shared" si="5118"/>
        <v/>
      </c>
      <c r="BM558" s="91" t="str">
        <f t="shared" si="5119"/>
        <v/>
      </c>
      <c r="BN558" s="91" t="str">
        <f t="shared" si="5120"/>
        <v/>
      </c>
      <c r="BO558" s="91" t="str">
        <f t="shared" si="5121"/>
        <v/>
      </c>
      <c r="BP558" s="91" t="str">
        <f t="shared" si="5122"/>
        <v/>
      </c>
      <c r="BQ558" s="91" t="str">
        <f t="shared" si="5123"/>
        <v/>
      </c>
      <c r="BR558" s="91" t="str">
        <f t="shared" si="5124"/>
        <v/>
      </c>
      <c r="BS558" s="91" t="str">
        <f t="shared" si="5125"/>
        <v/>
      </c>
      <c r="BT558" s="91" t="str">
        <f t="shared" si="5126"/>
        <v/>
      </c>
      <c r="BU558" s="91" t="str">
        <f t="shared" si="5127"/>
        <v/>
      </c>
      <c r="BV558" s="91" t="str">
        <f t="shared" si="5128"/>
        <v/>
      </c>
      <c r="BW558" s="91" t="str">
        <f t="shared" si="5129"/>
        <v/>
      </c>
      <c r="BX558" s="91" t="str">
        <f t="shared" si="5130"/>
        <v/>
      </c>
      <c r="BY558" s="91" t="str">
        <f t="shared" si="5131"/>
        <v/>
      </c>
      <c r="BZ558" s="91" t="str">
        <f t="shared" si="5132"/>
        <v/>
      </c>
      <c r="CA558" s="91" t="str">
        <f t="shared" si="5133"/>
        <v/>
      </c>
      <c r="CB558" s="91" t="str">
        <f t="shared" si="5134"/>
        <v/>
      </c>
      <c r="CC558" s="91" t="str">
        <f t="shared" si="5135"/>
        <v/>
      </c>
      <c r="CD558" s="91" t="str">
        <f t="shared" si="5136"/>
        <v/>
      </c>
      <c r="CE558" s="91" t="str">
        <f t="shared" si="5137"/>
        <v/>
      </c>
      <c r="CF558" s="91" t="str">
        <f t="shared" si="5138"/>
        <v/>
      </c>
      <c r="CG558" s="91" t="str">
        <f t="shared" si="5139"/>
        <v/>
      </c>
      <c r="CH558" s="91" t="str">
        <f t="shared" si="5140"/>
        <v/>
      </c>
      <c r="CI558" s="91" t="str">
        <f t="shared" si="5141"/>
        <v>нет</v>
      </c>
      <c r="CJ558" s="63" t="e">
        <f>IF(LEN('Описание предлагаемого товара'!#REF!)&gt;0,'Описание предлагаемого товара'!#REF!,"")</f>
        <v>#REF!</v>
      </c>
      <c r="CK558" s="91" t="e">
        <f t="shared" ref="CK558:CL558" si="5397">IFERROR(REPLACE(CJ558,FIND(CHAR(10),CJ558,1),1,""),CJ558)</f>
        <v>#REF!</v>
      </c>
      <c r="CL558" s="91" t="e">
        <f t="shared" si="5397"/>
        <v>#REF!</v>
      </c>
      <c r="CM558" s="91" t="e">
        <f t="shared" si="5143"/>
        <v>#REF!</v>
      </c>
      <c r="CN558" s="91" t="e">
        <f t="shared" si="5144"/>
        <v>#REF!</v>
      </c>
      <c r="CO558" s="91" t="e">
        <f t="shared" si="5145"/>
        <v>#REF!</v>
      </c>
      <c r="CP558" s="90" t="e">
        <f>IF(AU558="Не указан реестровый номер (мера нац.режима Запрет)","",IF(CI558="нет","",IF(CU558="да","исключение(не смотрим баллы)",IFERROR(IF(CI558*1&gt;0,IFERROR(IF(VLOOKUP(CI558*1,Обработ.выгрузка_реестра_РФ!$A:$G,7,)=0,"Баллы не установлены",VLOOKUP(CI558*1,Обработ.выгрузка_реестра_РФ!$A:$G,7,)),IF(LEN(CI558)&gt;14,"","нет номера в реестре РФ")),""),IF(LEN(CI558)=0,"","Некорректный реестровый номер")))))</f>
        <v>#REF!</v>
      </c>
      <c r="CQ558" s="33" t="e">
        <f>IF(LEN(C558)&gt;0,IFERROR(IF(LEN(H558)&gt;0,IF(LEN(VLOOKUP(H558,'исключения(не_смотрим_баллы)'!$A:$C,1,))&gt;0,"да","нет"),"не введен ОКПД2"),"нет"),"")</f>
        <v>#REF!</v>
      </c>
      <c r="CR558" s="33" t="e">
        <f ca="1">IF(CQ558="да",IF(TODAY()&lt;VLOOKUP(H558,'исключения(не_смотрим_баллы)'!$A:$C,3,),"да","нет"),"")</f>
        <v>#REF!</v>
      </c>
      <c r="CS558" s="33" t="str">
        <f>IFERROR(IF(CQ558="да",IF(VLOOKUP(CI558*1,Обработ.выгрузка_реестра_РФ!$A:$G,2,)&lt;VLOOKUP(H558,'исключения(не_смотрим_баллы)'!$A:$C,2,),"да","нет"),""),"")</f>
        <v/>
      </c>
      <c r="CT558" s="24"/>
      <c r="CU558" s="33" t="e">
        <f t="shared" si="5157"/>
        <v>#REF!</v>
      </c>
      <c r="CV558" s="91" t="e">
        <f t="shared" si="5158"/>
        <v>#REF!</v>
      </c>
      <c r="CW558" s="27" t="e">
        <f t="shared" si="5159"/>
        <v>#REF!</v>
      </c>
      <c r="CX558" s="26" t="e">
        <f t="shared" si="5088"/>
        <v>#REF!</v>
      </c>
      <c r="CY558" s="64" t="e">
        <f>IF(LEN('Описание предлагаемого товара'!#REF!)&gt;0,'Описание предлагаемого товара'!#REF!,"")</f>
        <v>#REF!</v>
      </c>
      <c r="CZ558" s="95" t="e">
        <f t="shared" si="5146"/>
        <v>#REF!</v>
      </c>
      <c r="DA558" s="95" t="e">
        <f t="shared" ref="DA558" si="5398">IFERROR(REPLACE(CZ558,FIND(" ",CZ558,1),1,""),CZ558)</f>
        <v>#REF!</v>
      </c>
      <c r="DB558" s="95" t="e">
        <f t="shared" si="5090"/>
        <v>#REF!</v>
      </c>
      <c r="DC558" s="95" t="e">
        <f t="shared" ref="DC558:DD558" si="5399">IFERROR(REPLACE(DB558,FIND("г.",DB558,1),2,""),DB558)</f>
        <v>#REF!</v>
      </c>
      <c r="DD558" s="95" t="e">
        <f t="shared" si="5399"/>
        <v>#REF!</v>
      </c>
      <c r="DE558" s="95" t="e">
        <f t="shared" ref="DE558:DF558" si="5400">IFERROR(REPLACE(DD558,FIND("г",DD558,1),1,""),DD558)</f>
        <v>#REF!</v>
      </c>
      <c r="DF558" s="95" t="e">
        <f t="shared" si="5400"/>
        <v>#REF!</v>
      </c>
      <c r="DG558" s="95" t="e">
        <f t="shared" si="5163"/>
        <v>#REF!</v>
      </c>
      <c r="DH558" s="25" t="str">
        <f>IFERROR(VLOOKUP(CI558*1,Обработ.выгрузка_реестра_РФ!$A:$G,5,),"")</f>
        <v/>
      </c>
      <c r="DI558" s="27" t="str">
        <f t="shared" si="5173"/>
        <v/>
      </c>
      <c r="DJ558" s="27" t="str">
        <f t="shared" ca="1" si="5150"/>
        <v/>
      </c>
      <c r="DK558" s="63" t="e">
        <f>IF(LEN('Описание предлагаемого товара'!#REF!)&gt;0,'Описание предлагаемого товара'!#REF!,"")</f>
        <v>#REF!</v>
      </c>
      <c r="DL558" s="63" t="e">
        <f>IF(LEN('Описание предлагаемого товара'!#REF!)&gt;0,'Описание предлагаемого товара'!#REF!,"")</f>
        <v>#REF!</v>
      </c>
      <c r="DM558" s="32"/>
    </row>
    <row r="559" spans="1:117" ht="48.75" customHeight="1" x14ac:dyDescent="0.25">
      <c r="A559" s="61" t="e">
        <f>IF(LEN('Описание предлагаемого товара'!#REF!)&gt;0,'Описание предлагаемого товара'!#REF!,"")</f>
        <v>#REF!</v>
      </c>
      <c r="B559" s="65" t="e">
        <f>IF(LEN('Описание предлагаемого товара'!#REF!)&gt;0,'Описание предлагаемого товара'!#REF!,"")</f>
        <v>#REF!</v>
      </c>
      <c r="C559" s="61" t="e">
        <f>IF(LEN('Описание предлагаемого товара'!#REF!)&gt;0,'Описание предлагаемого товара'!#REF!,"")</f>
        <v>#REF!</v>
      </c>
      <c r="D559" s="61" t="e">
        <f>IF(LEN('Описание предлагаемого товара'!#REF!)&gt;0,'Описание предлагаемого товара'!#REF!,"")</f>
        <v>#REF!</v>
      </c>
      <c r="E559" s="61" t="e">
        <f>IF(LEN('Описание предлагаемого товара'!#REF!)&gt;0,'Описание предлагаемого товара'!#REF!,"")</f>
        <v>#REF!</v>
      </c>
      <c r="F559" s="61" t="e">
        <f>IF(LEN('Описание предлагаемого товара'!#REF!)&gt;0,'Описание предлагаемого товара'!#REF!,"")</f>
        <v>#REF!</v>
      </c>
      <c r="G559" s="61" t="e">
        <f>IF(LEN('Описание предлагаемого товара'!#REF!)&gt;0,'Описание предлагаемого товара'!#REF!,"")</f>
        <v>#REF!</v>
      </c>
      <c r="H559" s="61" t="e">
        <f>IF(LEN('Описание предлагаемого товара'!#REF!)&gt;0,'Описание предлагаемого товара'!#REF!,"")</f>
        <v>#REF!</v>
      </c>
      <c r="I559" s="61" t="e">
        <f>IF(LEN('Описание предлагаемого товара'!#REF!)&gt;0,'Описание предлагаемого товара'!#REF!,"")</f>
        <v>#REF!</v>
      </c>
      <c r="J559" s="38" t="str">
        <f>IFERROR(VLOOKUP(B559,SAP!$A:$E,5,),"")</f>
        <v/>
      </c>
      <c r="K559" s="40" t="str">
        <f t="shared" si="5093"/>
        <v/>
      </c>
      <c r="L559" s="61" t="e">
        <f>IF(LEN('Описание предлагаемого товара'!#REF!)&gt;0,IFERROR('Описание предлагаемого товара'!#REF!*1,""),"")</f>
        <v>#REF!</v>
      </c>
      <c r="M559" s="39" t="str">
        <f>IFERROR(VLOOKUP(B559,SAP!$A:$E,2,),"")</f>
        <v/>
      </c>
      <c r="N559" s="41" t="str">
        <f t="shared" si="5229"/>
        <v/>
      </c>
      <c r="O559" s="39" t="str">
        <f t="shared" si="5080"/>
        <v/>
      </c>
      <c r="P559" s="36" t="e">
        <f>IF(LEN('Описание предлагаемого товара'!#REF!)&gt;0,'Описание предлагаемого товара'!#REF!,"")</f>
        <v>#REF!</v>
      </c>
      <c r="Q55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59" s="37" t="e">
        <f>IF(LEN('Описание предлагаемого товара'!#REF!)&gt;0,'Описание предлагаемого товара'!#REF!,"")</f>
        <v>#REF!</v>
      </c>
      <c r="S559" s="37" t="e">
        <f>IF(LEN('Описание предлагаемого товара'!#REF!)&gt;0,'Описание предлагаемого товара'!#REF!,"")</f>
        <v>#REF!</v>
      </c>
      <c r="T55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59" s="23" t="str">
        <f>IFERROR(VLOOKUP(CI559*1,Обработ.выгрузка_реестра_РФ!$A:$G,6,),"")</f>
        <v/>
      </c>
      <c r="V559" s="61" t="e">
        <f>IF(LEN('Описание предлагаемого товара'!#REF!)&gt;0,'Описание предлагаемого товара'!#REF!,"")</f>
        <v>#REF!</v>
      </c>
      <c r="W559" s="62" t="e">
        <f>IF(LEN('Описание предлагаемого товара'!#REF!)&gt;0,'Описание предлагаемого товара'!#REF!,"")</f>
        <v>#REF!</v>
      </c>
      <c r="X559" s="91" t="e">
        <f t="shared" ref="X559:Y559" si="5401">IFERROR(REPLACE(W559,FIND(CHAR(10),W559,1),1," "),W559)</f>
        <v>#REF!</v>
      </c>
      <c r="Y559" s="91" t="e">
        <f t="shared" si="5401"/>
        <v>#REF!</v>
      </c>
      <c r="Z559" s="91" t="e">
        <f t="shared" si="5095"/>
        <v>#REF!</v>
      </c>
      <c r="AA559" s="91" t="e">
        <f t="shared" si="5096"/>
        <v>#REF!</v>
      </c>
      <c r="AB559" s="91" t="e">
        <f t="shared" si="5097"/>
        <v>#REF!</v>
      </c>
      <c r="AC559" s="91" t="e">
        <f t="shared" ref="AC559:AF559" si="5402">IFERROR(REPLACE(AB559,FIND("  ",AB559,1),2," "),AB559)</f>
        <v>#REF!</v>
      </c>
      <c r="AD559" s="91" t="e">
        <f t="shared" si="5402"/>
        <v>#REF!</v>
      </c>
      <c r="AE559" s="91" t="e">
        <f t="shared" si="5402"/>
        <v>#REF!</v>
      </c>
      <c r="AF559" s="91" t="e">
        <f t="shared" si="5402"/>
        <v>#REF!</v>
      </c>
      <c r="AG559" s="23" t="str">
        <f>IFERROR(VLOOKUP(CI559*1,Обработ.выгрузка_реестра_РФ!$A:$G,4,),"")</f>
        <v/>
      </c>
      <c r="AH559" s="91" t="str">
        <f t="shared" ref="AH559:AI559" si="5403">IFERROR(REPLACE(AG559,FIND("-",AG559,1),1,"*"),AG559)</f>
        <v/>
      </c>
      <c r="AI559" s="91" t="str">
        <f t="shared" si="5403"/>
        <v/>
      </c>
      <c r="AJ559" s="27" t="str">
        <f t="shared" si="5195"/>
        <v/>
      </c>
      <c r="AK559" s="63" t="e">
        <f>IF(LEN('Описание предлагаемого товара'!#REF!)&gt;0,'Описание предлагаемого товара'!#REF!,"")</f>
        <v>#REF!</v>
      </c>
      <c r="AL559" s="91" t="e">
        <f t="shared" ref="AL559:AM559" si="5404">IFERROR(REPLACE(AK559,FIND(CHAR(10),AK559,1),1,""),AK559)</f>
        <v>#REF!</v>
      </c>
      <c r="AM559" s="91" t="e">
        <f t="shared" si="5404"/>
        <v>#REF!</v>
      </c>
      <c r="AN559" s="91" t="e">
        <f t="shared" ref="AN559:AR559" si="5405">IFERROR(REPLACE(AM559,FIND(" ",AM559,1),1,""),AM559)</f>
        <v>#REF!</v>
      </c>
      <c r="AO559" s="91" t="e">
        <f t="shared" si="5405"/>
        <v>#REF!</v>
      </c>
      <c r="AP559" s="91" t="e">
        <f t="shared" si="5405"/>
        <v>#REF!</v>
      </c>
      <c r="AQ559" s="91" t="e">
        <f t="shared" si="5405"/>
        <v>#REF!</v>
      </c>
      <c r="AR559" s="91" t="e">
        <f t="shared" si="5405"/>
        <v>#REF!</v>
      </c>
      <c r="AS559" s="91" t="e">
        <f t="shared" si="5102"/>
        <v>#REF!</v>
      </c>
      <c r="AT559" s="91" t="e">
        <f t="shared" si="5103"/>
        <v>#REF!</v>
      </c>
      <c r="AU559" s="32" t="e">
        <f t="shared" si="5086"/>
        <v>#REF!</v>
      </c>
      <c r="AV559" s="93" t="e">
        <f>'Описание предлагаемого товара'!#REF!</f>
        <v>#REF!</v>
      </c>
      <c r="AW559" s="91" t="e">
        <f>MIN(SEARCH({0,1,2,3,4,5,6,7,8,9},AV559&amp; "0123456789"))</f>
        <v>#REF!</v>
      </c>
      <c r="AX559" s="91" t="str">
        <f t="shared" si="5104"/>
        <v/>
      </c>
      <c r="AY559" s="91" t="str">
        <f t="shared" si="5105"/>
        <v/>
      </c>
      <c r="AZ559" s="91" t="str">
        <f t="shared" si="5106"/>
        <v/>
      </c>
      <c r="BA559" s="91" t="str">
        <f t="shared" si="5107"/>
        <v/>
      </c>
      <c r="BB559" s="91" t="str">
        <f t="shared" si="5108"/>
        <v/>
      </c>
      <c r="BC559" s="91" t="str">
        <f t="shared" si="5109"/>
        <v/>
      </c>
      <c r="BD559" s="91" t="str">
        <f t="shared" si="5110"/>
        <v/>
      </c>
      <c r="BE559" s="91" t="str">
        <f t="shared" si="5111"/>
        <v/>
      </c>
      <c r="BF559" s="91" t="str">
        <f t="shared" si="5112"/>
        <v/>
      </c>
      <c r="BG559" s="91" t="str">
        <f t="shared" si="5113"/>
        <v/>
      </c>
      <c r="BH559" s="91" t="str">
        <f t="shared" si="5114"/>
        <v/>
      </c>
      <c r="BI559" s="91" t="str">
        <f t="shared" si="5115"/>
        <v/>
      </c>
      <c r="BJ559" s="91" t="str">
        <f t="shared" si="5116"/>
        <v/>
      </c>
      <c r="BK559" s="91" t="str">
        <f t="shared" si="5117"/>
        <v/>
      </c>
      <c r="BL559" s="91" t="str">
        <f t="shared" si="5118"/>
        <v/>
      </c>
      <c r="BM559" s="91" t="str">
        <f t="shared" si="5119"/>
        <v/>
      </c>
      <c r="BN559" s="91" t="str">
        <f t="shared" si="5120"/>
        <v/>
      </c>
      <c r="BO559" s="91" t="str">
        <f t="shared" si="5121"/>
        <v/>
      </c>
      <c r="BP559" s="91" t="str">
        <f t="shared" si="5122"/>
        <v/>
      </c>
      <c r="BQ559" s="91" t="str">
        <f t="shared" si="5123"/>
        <v/>
      </c>
      <c r="BR559" s="91" t="str">
        <f t="shared" si="5124"/>
        <v/>
      </c>
      <c r="BS559" s="91" t="str">
        <f t="shared" si="5125"/>
        <v/>
      </c>
      <c r="BT559" s="91" t="str">
        <f t="shared" si="5126"/>
        <v/>
      </c>
      <c r="BU559" s="91" t="str">
        <f t="shared" si="5127"/>
        <v/>
      </c>
      <c r="BV559" s="91" t="str">
        <f t="shared" si="5128"/>
        <v/>
      </c>
      <c r="BW559" s="91" t="str">
        <f t="shared" si="5129"/>
        <v/>
      </c>
      <c r="BX559" s="91" t="str">
        <f t="shared" si="5130"/>
        <v/>
      </c>
      <c r="BY559" s="91" t="str">
        <f t="shared" si="5131"/>
        <v/>
      </c>
      <c r="BZ559" s="91" t="str">
        <f t="shared" si="5132"/>
        <v/>
      </c>
      <c r="CA559" s="91" t="str">
        <f t="shared" si="5133"/>
        <v/>
      </c>
      <c r="CB559" s="91" t="str">
        <f t="shared" si="5134"/>
        <v/>
      </c>
      <c r="CC559" s="91" t="str">
        <f t="shared" si="5135"/>
        <v/>
      </c>
      <c r="CD559" s="91" t="str">
        <f t="shared" si="5136"/>
        <v/>
      </c>
      <c r="CE559" s="91" t="str">
        <f t="shared" si="5137"/>
        <v/>
      </c>
      <c r="CF559" s="91" t="str">
        <f t="shared" si="5138"/>
        <v/>
      </c>
      <c r="CG559" s="91" t="str">
        <f t="shared" si="5139"/>
        <v/>
      </c>
      <c r="CH559" s="91" t="str">
        <f t="shared" si="5140"/>
        <v/>
      </c>
      <c r="CI559" s="91" t="str">
        <f t="shared" si="5141"/>
        <v>нет</v>
      </c>
      <c r="CJ559" s="63" t="e">
        <f>IF(LEN('Описание предлагаемого товара'!#REF!)&gt;0,'Описание предлагаемого товара'!#REF!,"")</f>
        <v>#REF!</v>
      </c>
      <c r="CK559" s="91" t="e">
        <f t="shared" ref="CK559:CL559" si="5406">IFERROR(REPLACE(CJ559,FIND(CHAR(10),CJ559,1),1,""),CJ559)</f>
        <v>#REF!</v>
      </c>
      <c r="CL559" s="91" t="e">
        <f t="shared" si="5406"/>
        <v>#REF!</v>
      </c>
      <c r="CM559" s="91" t="e">
        <f t="shared" si="5143"/>
        <v>#REF!</v>
      </c>
      <c r="CN559" s="91" t="e">
        <f t="shared" si="5144"/>
        <v>#REF!</v>
      </c>
      <c r="CO559" s="91" t="e">
        <f t="shared" si="5145"/>
        <v>#REF!</v>
      </c>
      <c r="CP559" s="90" t="e">
        <f>IF(AU559="Не указан реестровый номер (мера нац.режима Запрет)","",IF(CI559="нет","",IF(CU559="да","исключение(не смотрим баллы)",IFERROR(IF(CI559*1&gt;0,IFERROR(IF(VLOOKUP(CI559*1,Обработ.выгрузка_реестра_РФ!$A:$G,7,)=0,"Баллы не установлены",VLOOKUP(CI559*1,Обработ.выгрузка_реестра_РФ!$A:$G,7,)),IF(LEN(CI559)&gt;14,"","нет номера в реестре РФ")),""),IF(LEN(CI559)=0,"","Некорректный реестровый номер")))))</f>
        <v>#REF!</v>
      </c>
      <c r="CQ559" s="33" t="e">
        <f>IF(LEN(C559)&gt;0,IFERROR(IF(LEN(H559)&gt;0,IF(LEN(VLOOKUP(H559,'исключения(не_смотрим_баллы)'!$A:$C,1,))&gt;0,"да","нет"),"не введен ОКПД2"),"нет"),"")</f>
        <v>#REF!</v>
      </c>
      <c r="CR559" s="33" t="e">
        <f ca="1">IF(CQ559="да",IF(TODAY()&lt;VLOOKUP(H559,'исключения(не_смотрим_баллы)'!$A:$C,3,),"да","нет"),"")</f>
        <v>#REF!</v>
      </c>
      <c r="CS559" s="33" t="str">
        <f>IFERROR(IF(CQ559="да",IF(VLOOKUP(CI559*1,Обработ.выгрузка_реестра_РФ!$A:$G,2,)&lt;VLOOKUP(H559,'исключения(не_смотрим_баллы)'!$A:$C,2,),"да","нет"),""),"")</f>
        <v/>
      </c>
      <c r="CT559" s="24"/>
      <c r="CU559" s="33" t="e">
        <f t="shared" si="5157"/>
        <v>#REF!</v>
      </c>
      <c r="CV559" s="91" t="e">
        <f t="shared" si="5158"/>
        <v>#REF!</v>
      </c>
      <c r="CW559" s="27" t="e">
        <f t="shared" si="5159"/>
        <v>#REF!</v>
      </c>
      <c r="CX559" s="26" t="e">
        <f t="shared" si="5088"/>
        <v>#REF!</v>
      </c>
      <c r="CY559" s="64" t="e">
        <f>IF(LEN('Описание предлагаемого товара'!#REF!)&gt;0,'Описание предлагаемого товара'!#REF!,"")</f>
        <v>#REF!</v>
      </c>
      <c r="CZ559" s="95" t="e">
        <f t="shared" si="5146"/>
        <v>#REF!</v>
      </c>
      <c r="DA559" s="95" t="e">
        <f t="shared" ref="DA559" si="5407">IFERROR(REPLACE(CZ559,FIND(" ",CZ559,1),1,""),CZ559)</f>
        <v>#REF!</v>
      </c>
      <c r="DB559" s="95" t="e">
        <f t="shared" si="5090"/>
        <v>#REF!</v>
      </c>
      <c r="DC559" s="95" t="e">
        <f t="shared" ref="DC559:DD559" si="5408">IFERROR(REPLACE(DB559,FIND("г.",DB559,1),2,""),DB559)</f>
        <v>#REF!</v>
      </c>
      <c r="DD559" s="95" t="e">
        <f t="shared" si="5408"/>
        <v>#REF!</v>
      </c>
      <c r="DE559" s="95" t="e">
        <f t="shared" ref="DE559:DF559" si="5409">IFERROR(REPLACE(DD559,FIND("г",DD559,1),1,""),DD559)</f>
        <v>#REF!</v>
      </c>
      <c r="DF559" s="95" t="e">
        <f t="shared" si="5409"/>
        <v>#REF!</v>
      </c>
      <c r="DG559" s="95" t="e">
        <f t="shared" si="5163"/>
        <v>#REF!</v>
      </c>
      <c r="DH559" s="25" t="str">
        <f>IFERROR(VLOOKUP(CI559*1,Обработ.выгрузка_реестра_РФ!$A:$G,5,),"")</f>
        <v/>
      </c>
      <c r="DI559" s="27" t="str">
        <f t="shared" si="5173"/>
        <v/>
      </c>
      <c r="DJ559" s="27" t="str">
        <f t="shared" ca="1" si="5150"/>
        <v/>
      </c>
      <c r="DK559" s="63" t="e">
        <f>IF(LEN('Описание предлагаемого товара'!#REF!)&gt;0,'Описание предлагаемого товара'!#REF!,"")</f>
        <v>#REF!</v>
      </c>
      <c r="DL559" s="63" t="e">
        <f>IF(LEN('Описание предлагаемого товара'!#REF!)&gt;0,'Описание предлагаемого товара'!#REF!,"")</f>
        <v>#REF!</v>
      </c>
      <c r="DM559" s="32"/>
    </row>
    <row r="560" spans="1:117" ht="48.75" customHeight="1" x14ac:dyDescent="0.25">
      <c r="A560" s="61" t="e">
        <f>IF(LEN('Описание предлагаемого товара'!#REF!)&gt;0,'Описание предлагаемого товара'!#REF!,"")</f>
        <v>#REF!</v>
      </c>
      <c r="B560" s="65" t="e">
        <f>IF(LEN('Описание предлагаемого товара'!#REF!)&gt;0,'Описание предлагаемого товара'!#REF!,"")</f>
        <v>#REF!</v>
      </c>
      <c r="C560" s="61" t="e">
        <f>IF(LEN('Описание предлагаемого товара'!#REF!)&gt;0,'Описание предлагаемого товара'!#REF!,"")</f>
        <v>#REF!</v>
      </c>
      <c r="D560" s="61" t="e">
        <f>IF(LEN('Описание предлагаемого товара'!#REF!)&gt;0,'Описание предлагаемого товара'!#REF!,"")</f>
        <v>#REF!</v>
      </c>
      <c r="E560" s="61" t="e">
        <f>IF(LEN('Описание предлагаемого товара'!#REF!)&gt;0,'Описание предлагаемого товара'!#REF!,"")</f>
        <v>#REF!</v>
      </c>
      <c r="F560" s="61" t="e">
        <f>IF(LEN('Описание предлагаемого товара'!#REF!)&gt;0,'Описание предлагаемого товара'!#REF!,"")</f>
        <v>#REF!</v>
      </c>
      <c r="G560" s="61" t="e">
        <f>IF(LEN('Описание предлагаемого товара'!#REF!)&gt;0,'Описание предлагаемого товара'!#REF!,"")</f>
        <v>#REF!</v>
      </c>
      <c r="H560" s="61" t="e">
        <f>IF(LEN('Описание предлагаемого товара'!#REF!)&gt;0,'Описание предлагаемого товара'!#REF!,"")</f>
        <v>#REF!</v>
      </c>
      <c r="I560" s="61" t="e">
        <f>IF(LEN('Описание предлагаемого товара'!#REF!)&gt;0,'Описание предлагаемого товара'!#REF!,"")</f>
        <v>#REF!</v>
      </c>
      <c r="J560" s="38" t="str">
        <f>IFERROR(VLOOKUP(B560,SAP!$A:$E,5,),"")</f>
        <v/>
      </c>
      <c r="K560" s="40" t="str">
        <f t="shared" si="5093"/>
        <v/>
      </c>
      <c r="L560" s="61" t="e">
        <f>IF(LEN('Описание предлагаемого товара'!#REF!)&gt;0,IFERROR('Описание предлагаемого товара'!#REF!*1,""),"")</f>
        <v>#REF!</v>
      </c>
      <c r="M560" s="39" t="str">
        <f>IFERROR(VLOOKUP(B560,SAP!$A:$E,2,),"")</f>
        <v/>
      </c>
      <c r="N560" s="41" t="str">
        <f t="shared" si="5229"/>
        <v/>
      </c>
      <c r="O560" s="39" t="str">
        <f t="shared" si="5080"/>
        <v/>
      </c>
      <c r="P560" s="36" t="e">
        <f>IF(LEN('Описание предлагаемого товара'!#REF!)&gt;0,'Описание предлагаемого товара'!#REF!,"")</f>
        <v>#REF!</v>
      </c>
      <c r="Q56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60" s="37" t="e">
        <f>IF(LEN('Описание предлагаемого товара'!#REF!)&gt;0,'Описание предлагаемого товара'!#REF!,"")</f>
        <v>#REF!</v>
      </c>
      <c r="S560" s="37" t="e">
        <f>IF(LEN('Описание предлагаемого товара'!#REF!)&gt;0,'Описание предлагаемого товара'!#REF!,"")</f>
        <v>#REF!</v>
      </c>
      <c r="T56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60" s="23" t="str">
        <f>IFERROR(VLOOKUP(CI560*1,Обработ.выгрузка_реестра_РФ!$A:$G,6,),"")</f>
        <v/>
      </c>
      <c r="V560" s="61" t="e">
        <f>IF(LEN('Описание предлагаемого товара'!#REF!)&gt;0,'Описание предлагаемого товара'!#REF!,"")</f>
        <v>#REF!</v>
      </c>
      <c r="W560" s="62" t="e">
        <f>IF(LEN('Описание предлагаемого товара'!#REF!)&gt;0,'Описание предлагаемого товара'!#REF!,"")</f>
        <v>#REF!</v>
      </c>
      <c r="X560" s="91" t="e">
        <f t="shared" ref="X560:Y560" si="5410">IFERROR(REPLACE(W560,FIND(CHAR(10),W560,1),1," "),W560)</f>
        <v>#REF!</v>
      </c>
      <c r="Y560" s="91" t="e">
        <f t="shared" si="5410"/>
        <v>#REF!</v>
      </c>
      <c r="Z560" s="91" t="e">
        <f t="shared" si="5095"/>
        <v>#REF!</v>
      </c>
      <c r="AA560" s="91" t="e">
        <f t="shared" si="5096"/>
        <v>#REF!</v>
      </c>
      <c r="AB560" s="91" t="e">
        <f t="shared" si="5097"/>
        <v>#REF!</v>
      </c>
      <c r="AC560" s="91" t="e">
        <f t="shared" ref="AC560:AF560" si="5411">IFERROR(REPLACE(AB560,FIND("  ",AB560,1),2," "),AB560)</f>
        <v>#REF!</v>
      </c>
      <c r="AD560" s="91" t="e">
        <f t="shared" si="5411"/>
        <v>#REF!</v>
      </c>
      <c r="AE560" s="91" t="e">
        <f t="shared" si="5411"/>
        <v>#REF!</v>
      </c>
      <c r="AF560" s="91" t="e">
        <f t="shared" si="5411"/>
        <v>#REF!</v>
      </c>
      <c r="AG560" s="23" t="str">
        <f>IFERROR(VLOOKUP(CI560*1,Обработ.выгрузка_реестра_РФ!$A:$G,4,),"")</f>
        <v/>
      </c>
      <c r="AH560" s="91" t="str">
        <f t="shared" ref="AH560:AI560" si="5412">IFERROR(REPLACE(AG560,FIND("-",AG560,1),1,"*"),AG560)</f>
        <v/>
      </c>
      <c r="AI560" s="91" t="str">
        <f t="shared" si="5412"/>
        <v/>
      </c>
      <c r="AJ560" s="27" t="str">
        <f t="shared" si="5195"/>
        <v/>
      </c>
      <c r="AK560" s="63" t="e">
        <f>IF(LEN('Описание предлагаемого товара'!#REF!)&gt;0,'Описание предлагаемого товара'!#REF!,"")</f>
        <v>#REF!</v>
      </c>
      <c r="AL560" s="91" t="e">
        <f t="shared" ref="AL560:AM560" si="5413">IFERROR(REPLACE(AK560,FIND(CHAR(10),AK560,1),1,""),AK560)</f>
        <v>#REF!</v>
      </c>
      <c r="AM560" s="91" t="e">
        <f t="shared" si="5413"/>
        <v>#REF!</v>
      </c>
      <c r="AN560" s="91" t="e">
        <f t="shared" ref="AN560:AR560" si="5414">IFERROR(REPLACE(AM560,FIND(" ",AM560,1),1,""),AM560)</f>
        <v>#REF!</v>
      </c>
      <c r="AO560" s="91" t="e">
        <f t="shared" si="5414"/>
        <v>#REF!</v>
      </c>
      <c r="AP560" s="91" t="e">
        <f t="shared" si="5414"/>
        <v>#REF!</v>
      </c>
      <c r="AQ560" s="91" t="e">
        <f t="shared" si="5414"/>
        <v>#REF!</v>
      </c>
      <c r="AR560" s="91" t="e">
        <f t="shared" si="5414"/>
        <v>#REF!</v>
      </c>
      <c r="AS560" s="91" t="e">
        <f t="shared" si="5102"/>
        <v>#REF!</v>
      </c>
      <c r="AT560" s="91" t="e">
        <f t="shared" si="5103"/>
        <v>#REF!</v>
      </c>
      <c r="AU560" s="32" t="e">
        <f t="shared" si="5086"/>
        <v>#REF!</v>
      </c>
      <c r="AV560" s="93" t="e">
        <f>'Описание предлагаемого товара'!#REF!</f>
        <v>#REF!</v>
      </c>
      <c r="AW560" s="91" t="e">
        <f>MIN(SEARCH({0,1,2,3,4,5,6,7,8,9},AV560&amp; "0123456789"))</f>
        <v>#REF!</v>
      </c>
      <c r="AX560" s="91" t="str">
        <f t="shared" si="5104"/>
        <v/>
      </c>
      <c r="AY560" s="91" t="str">
        <f t="shared" si="5105"/>
        <v/>
      </c>
      <c r="AZ560" s="91" t="str">
        <f t="shared" si="5106"/>
        <v/>
      </c>
      <c r="BA560" s="91" t="str">
        <f t="shared" si="5107"/>
        <v/>
      </c>
      <c r="BB560" s="91" t="str">
        <f t="shared" si="5108"/>
        <v/>
      </c>
      <c r="BC560" s="91" t="str">
        <f t="shared" si="5109"/>
        <v/>
      </c>
      <c r="BD560" s="91" t="str">
        <f t="shared" si="5110"/>
        <v/>
      </c>
      <c r="BE560" s="91" t="str">
        <f t="shared" si="5111"/>
        <v/>
      </c>
      <c r="BF560" s="91" t="str">
        <f t="shared" si="5112"/>
        <v/>
      </c>
      <c r="BG560" s="91" t="str">
        <f t="shared" si="5113"/>
        <v/>
      </c>
      <c r="BH560" s="91" t="str">
        <f t="shared" si="5114"/>
        <v/>
      </c>
      <c r="BI560" s="91" t="str">
        <f t="shared" si="5115"/>
        <v/>
      </c>
      <c r="BJ560" s="91" t="str">
        <f t="shared" si="5116"/>
        <v/>
      </c>
      <c r="BK560" s="91" t="str">
        <f t="shared" si="5117"/>
        <v/>
      </c>
      <c r="BL560" s="91" t="str">
        <f t="shared" si="5118"/>
        <v/>
      </c>
      <c r="BM560" s="91" t="str">
        <f t="shared" si="5119"/>
        <v/>
      </c>
      <c r="BN560" s="91" t="str">
        <f t="shared" si="5120"/>
        <v/>
      </c>
      <c r="BO560" s="91" t="str">
        <f t="shared" si="5121"/>
        <v/>
      </c>
      <c r="BP560" s="91" t="str">
        <f t="shared" si="5122"/>
        <v/>
      </c>
      <c r="BQ560" s="91" t="str">
        <f t="shared" si="5123"/>
        <v/>
      </c>
      <c r="BR560" s="91" t="str">
        <f t="shared" si="5124"/>
        <v/>
      </c>
      <c r="BS560" s="91" t="str">
        <f t="shared" si="5125"/>
        <v/>
      </c>
      <c r="BT560" s="91" t="str">
        <f t="shared" si="5126"/>
        <v/>
      </c>
      <c r="BU560" s="91" t="str">
        <f t="shared" si="5127"/>
        <v/>
      </c>
      <c r="BV560" s="91" t="str">
        <f t="shared" si="5128"/>
        <v/>
      </c>
      <c r="BW560" s="91" t="str">
        <f t="shared" si="5129"/>
        <v/>
      </c>
      <c r="BX560" s="91" t="str">
        <f t="shared" si="5130"/>
        <v/>
      </c>
      <c r="BY560" s="91" t="str">
        <f t="shared" si="5131"/>
        <v/>
      </c>
      <c r="BZ560" s="91" t="str">
        <f t="shared" si="5132"/>
        <v/>
      </c>
      <c r="CA560" s="91" t="str">
        <f t="shared" si="5133"/>
        <v/>
      </c>
      <c r="CB560" s="91" t="str">
        <f t="shared" si="5134"/>
        <v/>
      </c>
      <c r="CC560" s="91" t="str">
        <f t="shared" si="5135"/>
        <v/>
      </c>
      <c r="CD560" s="91" t="str">
        <f t="shared" si="5136"/>
        <v/>
      </c>
      <c r="CE560" s="91" t="str">
        <f t="shared" si="5137"/>
        <v/>
      </c>
      <c r="CF560" s="91" t="str">
        <f t="shared" si="5138"/>
        <v/>
      </c>
      <c r="CG560" s="91" t="str">
        <f t="shared" si="5139"/>
        <v/>
      </c>
      <c r="CH560" s="91" t="str">
        <f t="shared" si="5140"/>
        <v/>
      </c>
      <c r="CI560" s="91" t="str">
        <f t="shared" si="5141"/>
        <v>нет</v>
      </c>
      <c r="CJ560" s="63" t="e">
        <f>IF(LEN('Описание предлагаемого товара'!#REF!)&gt;0,'Описание предлагаемого товара'!#REF!,"")</f>
        <v>#REF!</v>
      </c>
      <c r="CK560" s="91" t="e">
        <f t="shared" ref="CK560:CL560" si="5415">IFERROR(REPLACE(CJ560,FIND(CHAR(10),CJ560,1),1,""),CJ560)</f>
        <v>#REF!</v>
      </c>
      <c r="CL560" s="91" t="e">
        <f t="shared" si="5415"/>
        <v>#REF!</v>
      </c>
      <c r="CM560" s="91" t="e">
        <f t="shared" si="5143"/>
        <v>#REF!</v>
      </c>
      <c r="CN560" s="91" t="e">
        <f t="shared" si="5144"/>
        <v>#REF!</v>
      </c>
      <c r="CO560" s="91" t="e">
        <f t="shared" si="5145"/>
        <v>#REF!</v>
      </c>
      <c r="CP560" s="90" t="e">
        <f>IF(AU560="Не указан реестровый номер (мера нац.режима Запрет)","",IF(CI560="нет","",IF(CU560="да","исключение(не смотрим баллы)",IFERROR(IF(CI560*1&gt;0,IFERROR(IF(VLOOKUP(CI560*1,Обработ.выгрузка_реестра_РФ!$A:$G,7,)=0,"Баллы не установлены",VLOOKUP(CI560*1,Обработ.выгрузка_реестра_РФ!$A:$G,7,)),IF(LEN(CI560)&gt;14,"","нет номера в реестре РФ")),""),IF(LEN(CI560)=0,"","Некорректный реестровый номер")))))</f>
        <v>#REF!</v>
      </c>
      <c r="CQ560" s="33" t="e">
        <f>IF(LEN(C560)&gt;0,IFERROR(IF(LEN(H560)&gt;0,IF(LEN(VLOOKUP(H560,'исключения(не_смотрим_баллы)'!$A:$C,1,))&gt;0,"да","нет"),"не введен ОКПД2"),"нет"),"")</f>
        <v>#REF!</v>
      </c>
      <c r="CR560" s="33" t="e">
        <f ca="1">IF(CQ560="да",IF(TODAY()&lt;VLOOKUP(H560,'исключения(не_смотрим_баллы)'!$A:$C,3,),"да","нет"),"")</f>
        <v>#REF!</v>
      </c>
      <c r="CS560" s="33" t="str">
        <f>IFERROR(IF(CQ560="да",IF(VLOOKUP(CI560*1,Обработ.выгрузка_реестра_РФ!$A:$G,2,)&lt;VLOOKUP(H560,'исключения(не_смотрим_баллы)'!$A:$C,2,),"да","нет"),""),"")</f>
        <v/>
      </c>
      <c r="CT560" s="24"/>
      <c r="CU560" s="33" t="e">
        <f t="shared" si="5157"/>
        <v>#REF!</v>
      </c>
      <c r="CV560" s="91" t="e">
        <f t="shared" si="5158"/>
        <v>#REF!</v>
      </c>
      <c r="CW560" s="27" t="e">
        <f t="shared" si="5159"/>
        <v>#REF!</v>
      </c>
      <c r="CX560" s="26" t="e">
        <f t="shared" si="5088"/>
        <v>#REF!</v>
      </c>
      <c r="CY560" s="64" t="e">
        <f>IF(LEN('Описание предлагаемого товара'!#REF!)&gt;0,'Описание предлагаемого товара'!#REF!,"")</f>
        <v>#REF!</v>
      </c>
      <c r="CZ560" s="95" t="e">
        <f t="shared" si="5146"/>
        <v>#REF!</v>
      </c>
      <c r="DA560" s="95" t="e">
        <f t="shared" ref="DA560" si="5416">IFERROR(REPLACE(CZ560,FIND(" ",CZ560,1),1,""),CZ560)</f>
        <v>#REF!</v>
      </c>
      <c r="DB560" s="95" t="e">
        <f t="shared" si="5090"/>
        <v>#REF!</v>
      </c>
      <c r="DC560" s="95" t="e">
        <f t="shared" ref="DC560:DD560" si="5417">IFERROR(REPLACE(DB560,FIND("г.",DB560,1),2,""),DB560)</f>
        <v>#REF!</v>
      </c>
      <c r="DD560" s="95" t="e">
        <f t="shared" si="5417"/>
        <v>#REF!</v>
      </c>
      <c r="DE560" s="95" t="e">
        <f t="shared" ref="DE560:DF560" si="5418">IFERROR(REPLACE(DD560,FIND("г",DD560,1),1,""),DD560)</f>
        <v>#REF!</v>
      </c>
      <c r="DF560" s="95" t="e">
        <f t="shared" si="5418"/>
        <v>#REF!</v>
      </c>
      <c r="DG560" s="95" t="e">
        <f t="shared" si="5163"/>
        <v>#REF!</v>
      </c>
      <c r="DH560" s="25" t="str">
        <f>IFERROR(VLOOKUP(CI560*1,Обработ.выгрузка_реестра_РФ!$A:$G,5,),"")</f>
        <v/>
      </c>
      <c r="DI560" s="27" t="str">
        <f t="shared" si="5173"/>
        <v/>
      </c>
      <c r="DJ560" s="27" t="str">
        <f t="shared" ca="1" si="5150"/>
        <v/>
      </c>
      <c r="DK560" s="63" t="e">
        <f>IF(LEN('Описание предлагаемого товара'!#REF!)&gt;0,'Описание предлагаемого товара'!#REF!,"")</f>
        <v>#REF!</v>
      </c>
      <c r="DL560" s="63" t="e">
        <f>IF(LEN('Описание предлагаемого товара'!#REF!)&gt;0,'Описание предлагаемого товара'!#REF!,"")</f>
        <v>#REF!</v>
      </c>
      <c r="DM560" s="32"/>
    </row>
    <row r="561" spans="1:117" ht="48.75" customHeight="1" x14ac:dyDescent="0.25">
      <c r="A561" s="61" t="e">
        <f>IF(LEN('Описание предлагаемого товара'!#REF!)&gt;0,'Описание предлагаемого товара'!#REF!,"")</f>
        <v>#REF!</v>
      </c>
      <c r="B561" s="65" t="e">
        <f>IF(LEN('Описание предлагаемого товара'!#REF!)&gt;0,'Описание предлагаемого товара'!#REF!,"")</f>
        <v>#REF!</v>
      </c>
      <c r="C561" s="61" t="e">
        <f>IF(LEN('Описание предлагаемого товара'!#REF!)&gt;0,'Описание предлагаемого товара'!#REF!,"")</f>
        <v>#REF!</v>
      </c>
      <c r="D561" s="61" t="e">
        <f>IF(LEN('Описание предлагаемого товара'!#REF!)&gt;0,'Описание предлагаемого товара'!#REF!,"")</f>
        <v>#REF!</v>
      </c>
      <c r="E561" s="61" t="e">
        <f>IF(LEN('Описание предлагаемого товара'!#REF!)&gt;0,'Описание предлагаемого товара'!#REF!,"")</f>
        <v>#REF!</v>
      </c>
      <c r="F561" s="61" t="e">
        <f>IF(LEN('Описание предлагаемого товара'!#REF!)&gt;0,'Описание предлагаемого товара'!#REF!,"")</f>
        <v>#REF!</v>
      </c>
      <c r="G561" s="61" t="e">
        <f>IF(LEN('Описание предлагаемого товара'!#REF!)&gt;0,'Описание предлагаемого товара'!#REF!,"")</f>
        <v>#REF!</v>
      </c>
      <c r="H561" s="61" t="e">
        <f>IF(LEN('Описание предлагаемого товара'!#REF!)&gt;0,'Описание предлагаемого товара'!#REF!,"")</f>
        <v>#REF!</v>
      </c>
      <c r="I561" s="61" t="e">
        <f>IF(LEN('Описание предлагаемого товара'!#REF!)&gt;0,'Описание предлагаемого товара'!#REF!,"")</f>
        <v>#REF!</v>
      </c>
      <c r="J561" s="38" t="str">
        <f>IFERROR(VLOOKUP(B561,SAP!$A:$E,5,),"")</f>
        <v/>
      </c>
      <c r="K561" s="40" t="str">
        <f t="shared" si="5093"/>
        <v/>
      </c>
      <c r="L561" s="61" t="e">
        <f>IF(LEN('Описание предлагаемого товара'!#REF!)&gt;0,IFERROR('Описание предлагаемого товара'!#REF!*1,""),"")</f>
        <v>#REF!</v>
      </c>
      <c r="M561" s="39" t="str">
        <f>IFERROR(VLOOKUP(B561,SAP!$A:$E,2,),"")</f>
        <v/>
      </c>
      <c r="N561" s="41" t="str">
        <f t="shared" si="5229"/>
        <v/>
      </c>
      <c r="O561" s="39" t="str">
        <f t="shared" si="5080"/>
        <v/>
      </c>
      <c r="P561" s="36" t="e">
        <f>IF(LEN('Описание предлагаемого товара'!#REF!)&gt;0,'Описание предлагаемого товара'!#REF!,"")</f>
        <v>#REF!</v>
      </c>
      <c r="Q56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61" s="37" t="e">
        <f>IF(LEN('Описание предлагаемого товара'!#REF!)&gt;0,'Описание предлагаемого товара'!#REF!,"")</f>
        <v>#REF!</v>
      </c>
      <c r="S561" s="37" t="e">
        <f>IF(LEN('Описание предлагаемого товара'!#REF!)&gt;0,'Описание предлагаемого товара'!#REF!,"")</f>
        <v>#REF!</v>
      </c>
      <c r="T56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61" s="23" t="str">
        <f>IFERROR(VLOOKUP(CI561*1,Обработ.выгрузка_реестра_РФ!$A:$G,6,),"")</f>
        <v/>
      </c>
      <c r="V561" s="61" t="e">
        <f>IF(LEN('Описание предлагаемого товара'!#REF!)&gt;0,'Описание предлагаемого товара'!#REF!,"")</f>
        <v>#REF!</v>
      </c>
      <c r="W561" s="62" t="e">
        <f>IF(LEN('Описание предлагаемого товара'!#REF!)&gt;0,'Описание предлагаемого товара'!#REF!,"")</f>
        <v>#REF!</v>
      </c>
      <c r="X561" s="91" t="e">
        <f t="shared" ref="X561:Y561" si="5419">IFERROR(REPLACE(W561,FIND(CHAR(10),W561,1),1," "),W561)</f>
        <v>#REF!</v>
      </c>
      <c r="Y561" s="91" t="e">
        <f t="shared" si="5419"/>
        <v>#REF!</v>
      </c>
      <c r="Z561" s="91" t="e">
        <f t="shared" si="5095"/>
        <v>#REF!</v>
      </c>
      <c r="AA561" s="91" t="e">
        <f t="shared" si="5096"/>
        <v>#REF!</v>
      </c>
      <c r="AB561" s="91" t="e">
        <f t="shared" si="5097"/>
        <v>#REF!</v>
      </c>
      <c r="AC561" s="91" t="e">
        <f t="shared" ref="AC561:AF561" si="5420">IFERROR(REPLACE(AB561,FIND("  ",AB561,1),2," "),AB561)</f>
        <v>#REF!</v>
      </c>
      <c r="AD561" s="91" t="e">
        <f t="shared" si="5420"/>
        <v>#REF!</v>
      </c>
      <c r="AE561" s="91" t="e">
        <f t="shared" si="5420"/>
        <v>#REF!</v>
      </c>
      <c r="AF561" s="91" t="e">
        <f t="shared" si="5420"/>
        <v>#REF!</v>
      </c>
      <c r="AG561" s="23" t="str">
        <f>IFERROR(VLOOKUP(CI561*1,Обработ.выгрузка_реестра_РФ!$A:$G,4,),"")</f>
        <v/>
      </c>
      <c r="AH561" s="91" t="str">
        <f t="shared" ref="AH561:AI561" si="5421">IFERROR(REPLACE(AG561,FIND("-",AG561,1),1,"*"),AG561)</f>
        <v/>
      </c>
      <c r="AI561" s="91" t="str">
        <f t="shared" si="5421"/>
        <v/>
      </c>
      <c r="AJ561" s="27" t="str">
        <f t="shared" si="5195"/>
        <v/>
      </c>
      <c r="AK561" s="63" t="e">
        <f>IF(LEN('Описание предлагаемого товара'!#REF!)&gt;0,'Описание предлагаемого товара'!#REF!,"")</f>
        <v>#REF!</v>
      </c>
      <c r="AL561" s="91" t="e">
        <f t="shared" ref="AL561:AM561" si="5422">IFERROR(REPLACE(AK561,FIND(CHAR(10),AK561,1),1,""),AK561)</f>
        <v>#REF!</v>
      </c>
      <c r="AM561" s="91" t="e">
        <f t="shared" si="5422"/>
        <v>#REF!</v>
      </c>
      <c r="AN561" s="91" t="e">
        <f t="shared" ref="AN561:AR561" si="5423">IFERROR(REPLACE(AM561,FIND(" ",AM561,1),1,""),AM561)</f>
        <v>#REF!</v>
      </c>
      <c r="AO561" s="91" t="e">
        <f t="shared" si="5423"/>
        <v>#REF!</v>
      </c>
      <c r="AP561" s="91" t="e">
        <f t="shared" si="5423"/>
        <v>#REF!</v>
      </c>
      <c r="AQ561" s="91" t="e">
        <f t="shared" si="5423"/>
        <v>#REF!</v>
      </c>
      <c r="AR561" s="91" t="e">
        <f t="shared" si="5423"/>
        <v>#REF!</v>
      </c>
      <c r="AS561" s="91" t="e">
        <f t="shared" si="5102"/>
        <v>#REF!</v>
      </c>
      <c r="AT561" s="91" t="e">
        <f t="shared" si="5103"/>
        <v>#REF!</v>
      </c>
      <c r="AU561" s="32" t="e">
        <f t="shared" si="5086"/>
        <v>#REF!</v>
      </c>
      <c r="AV561" s="93" t="e">
        <f>'Описание предлагаемого товара'!#REF!</f>
        <v>#REF!</v>
      </c>
      <c r="AW561" s="91" t="e">
        <f>MIN(SEARCH({0,1,2,3,4,5,6,7,8,9},AV561&amp; "0123456789"))</f>
        <v>#REF!</v>
      </c>
      <c r="AX561" s="91" t="str">
        <f t="shared" si="5104"/>
        <v/>
      </c>
      <c r="AY561" s="91" t="str">
        <f t="shared" si="5105"/>
        <v/>
      </c>
      <c r="AZ561" s="91" t="str">
        <f t="shared" si="5106"/>
        <v/>
      </c>
      <c r="BA561" s="91" t="str">
        <f t="shared" si="5107"/>
        <v/>
      </c>
      <c r="BB561" s="91" t="str">
        <f t="shared" si="5108"/>
        <v/>
      </c>
      <c r="BC561" s="91" t="str">
        <f t="shared" si="5109"/>
        <v/>
      </c>
      <c r="BD561" s="91" t="str">
        <f t="shared" si="5110"/>
        <v/>
      </c>
      <c r="BE561" s="91" t="str">
        <f t="shared" si="5111"/>
        <v/>
      </c>
      <c r="BF561" s="91" t="str">
        <f t="shared" si="5112"/>
        <v/>
      </c>
      <c r="BG561" s="91" t="str">
        <f t="shared" si="5113"/>
        <v/>
      </c>
      <c r="BH561" s="91" t="str">
        <f t="shared" si="5114"/>
        <v/>
      </c>
      <c r="BI561" s="91" t="str">
        <f t="shared" si="5115"/>
        <v/>
      </c>
      <c r="BJ561" s="91" t="str">
        <f t="shared" si="5116"/>
        <v/>
      </c>
      <c r="BK561" s="91" t="str">
        <f t="shared" si="5117"/>
        <v/>
      </c>
      <c r="BL561" s="91" t="str">
        <f t="shared" si="5118"/>
        <v/>
      </c>
      <c r="BM561" s="91" t="str">
        <f t="shared" si="5119"/>
        <v/>
      </c>
      <c r="BN561" s="91" t="str">
        <f t="shared" si="5120"/>
        <v/>
      </c>
      <c r="BO561" s="91" t="str">
        <f t="shared" si="5121"/>
        <v/>
      </c>
      <c r="BP561" s="91" t="str">
        <f t="shared" si="5122"/>
        <v/>
      </c>
      <c r="BQ561" s="91" t="str">
        <f t="shared" si="5123"/>
        <v/>
      </c>
      <c r="BR561" s="91" t="str">
        <f t="shared" si="5124"/>
        <v/>
      </c>
      <c r="BS561" s="91" t="str">
        <f t="shared" si="5125"/>
        <v/>
      </c>
      <c r="BT561" s="91" t="str">
        <f t="shared" si="5126"/>
        <v/>
      </c>
      <c r="BU561" s="91" t="str">
        <f t="shared" si="5127"/>
        <v/>
      </c>
      <c r="BV561" s="91" t="str">
        <f t="shared" si="5128"/>
        <v/>
      </c>
      <c r="BW561" s="91" t="str">
        <f t="shared" si="5129"/>
        <v/>
      </c>
      <c r="BX561" s="91" t="str">
        <f t="shared" si="5130"/>
        <v/>
      </c>
      <c r="BY561" s="91" t="str">
        <f t="shared" si="5131"/>
        <v/>
      </c>
      <c r="BZ561" s="91" t="str">
        <f t="shared" si="5132"/>
        <v/>
      </c>
      <c r="CA561" s="91" t="str">
        <f t="shared" si="5133"/>
        <v/>
      </c>
      <c r="CB561" s="91" t="str">
        <f t="shared" si="5134"/>
        <v/>
      </c>
      <c r="CC561" s="91" t="str">
        <f t="shared" si="5135"/>
        <v/>
      </c>
      <c r="CD561" s="91" t="str">
        <f t="shared" si="5136"/>
        <v/>
      </c>
      <c r="CE561" s="91" t="str">
        <f t="shared" si="5137"/>
        <v/>
      </c>
      <c r="CF561" s="91" t="str">
        <f t="shared" si="5138"/>
        <v/>
      </c>
      <c r="CG561" s="91" t="str">
        <f t="shared" si="5139"/>
        <v/>
      </c>
      <c r="CH561" s="91" t="str">
        <f t="shared" si="5140"/>
        <v/>
      </c>
      <c r="CI561" s="91" t="str">
        <f t="shared" si="5141"/>
        <v>нет</v>
      </c>
      <c r="CJ561" s="63" t="e">
        <f>IF(LEN('Описание предлагаемого товара'!#REF!)&gt;0,'Описание предлагаемого товара'!#REF!,"")</f>
        <v>#REF!</v>
      </c>
      <c r="CK561" s="91" t="e">
        <f t="shared" ref="CK561:CL561" si="5424">IFERROR(REPLACE(CJ561,FIND(CHAR(10),CJ561,1),1,""),CJ561)</f>
        <v>#REF!</v>
      </c>
      <c r="CL561" s="91" t="e">
        <f t="shared" si="5424"/>
        <v>#REF!</v>
      </c>
      <c r="CM561" s="91" t="e">
        <f t="shared" si="5143"/>
        <v>#REF!</v>
      </c>
      <c r="CN561" s="91" t="e">
        <f t="shared" si="5144"/>
        <v>#REF!</v>
      </c>
      <c r="CO561" s="91" t="e">
        <f t="shared" si="5145"/>
        <v>#REF!</v>
      </c>
      <c r="CP561" s="90" t="e">
        <f>IF(AU561="Не указан реестровый номер (мера нац.режима Запрет)","",IF(CI561="нет","",IF(CU561="да","исключение(не смотрим баллы)",IFERROR(IF(CI561*1&gt;0,IFERROR(IF(VLOOKUP(CI561*1,Обработ.выгрузка_реестра_РФ!$A:$G,7,)=0,"Баллы не установлены",VLOOKUP(CI561*1,Обработ.выгрузка_реестра_РФ!$A:$G,7,)),IF(LEN(CI561)&gt;14,"","нет номера в реестре РФ")),""),IF(LEN(CI561)=0,"","Некорректный реестровый номер")))))</f>
        <v>#REF!</v>
      </c>
      <c r="CQ561" s="33" t="e">
        <f>IF(LEN(C561)&gt;0,IFERROR(IF(LEN(H561)&gt;0,IF(LEN(VLOOKUP(H561,'исключения(не_смотрим_баллы)'!$A:$C,1,))&gt;0,"да","нет"),"не введен ОКПД2"),"нет"),"")</f>
        <v>#REF!</v>
      </c>
      <c r="CR561" s="33" t="e">
        <f ca="1">IF(CQ561="да",IF(TODAY()&lt;VLOOKUP(H561,'исключения(не_смотрим_баллы)'!$A:$C,3,),"да","нет"),"")</f>
        <v>#REF!</v>
      </c>
      <c r="CS561" s="33" t="str">
        <f>IFERROR(IF(CQ561="да",IF(VLOOKUP(CI561*1,Обработ.выгрузка_реестра_РФ!$A:$G,2,)&lt;VLOOKUP(H561,'исключения(не_смотрим_баллы)'!$A:$C,2,),"да","нет"),""),"")</f>
        <v/>
      </c>
      <c r="CT561" s="24"/>
      <c r="CU561" s="33" t="e">
        <f t="shared" si="5157"/>
        <v>#REF!</v>
      </c>
      <c r="CV561" s="91" t="e">
        <f t="shared" si="5158"/>
        <v>#REF!</v>
      </c>
      <c r="CW561" s="27" t="e">
        <f t="shared" si="5159"/>
        <v>#REF!</v>
      </c>
      <c r="CX561" s="26" t="e">
        <f t="shared" si="5088"/>
        <v>#REF!</v>
      </c>
      <c r="CY561" s="64" t="e">
        <f>IF(LEN('Описание предлагаемого товара'!#REF!)&gt;0,'Описание предлагаемого товара'!#REF!,"")</f>
        <v>#REF!</v>
      </c>
      <c r="CZ561" s="95" t="e">
        <f t="shared" si="5146"/>
        <v>#REF!</v>
      </c>
      <c r="DA561" s="95" t="e">
        <f t="shared" ref="DA561" si="5425">IFERROR(REPLACE(CZ561,FIND(" ",CZ561,1),1,""),CZ561)</f>
        <v>#REF!</v>
      </c>
      <c r="DB561" s="95" t="e">
        <f t="shared" si="5090"/>
        <v>#REF!</v>
      </c>
      <c r="DC561" s="95" t="e">
        <f t="shared" ref="DC561:DD561" si="5426">IFERROR(REPLACE(DB561,FIND("г.",DB561,1),2,""),DB561)</f>
        <v>#REF!</v>
      </c>
      <c r="DD561" s="95" t="e">
        <f t="shared" si="5426"/>
        <v>#REF!</v>
      </c>
      <c r="DE561" s="95" t="e">
        <f t="shared" ref="DE561:DF561" si="5427">IFERROR(REPLACE(DD561,FIND("г",DD561,1),1,""),DD561)</f>
        <v>#REF!</v>
      </c>
      <c r="DF561" s="95" t="e">
        <f t="shared" si="5427"/>
        <v>#REF!</v>
      </c>
      <c r="DG561" s="95" t="e">
        <f t="shared" si="5163"/>
        <v>#REF!</v>
      </c>
      <c r="DH561" s="25" t="str">
        <f>IFERROR(VLOOKUP(CI561*1,Обработ.выгрузка_реестра_РФ!$A:$G,5,),"")</f>
        <v/>
      </c>
      <c r="DI561" s="27" t="str">
        <f t="shared" si="5173"/>
        <v/>
      </c>
      <c r="DJ561" s="27" t="str">
        <f t="shared" ca="1" si="5150"/>
        <v/>
      </c>
      <c r="DK561" s="63" t="e">
        <f>IF(LEN('Описание предлагаемого товара'!#REF!)&gt;0,'Описание предлагаемого товара'!#REF!,"")</f>
        <v>#REF!</v>
      </c>
      <c r="DL561" s="63" t="e">
        <f>IF(LEN('Описание предлагаемого товара'!#REF!)&gt;0,'Описание предлагаемого товара'!#REF!,"")</f>
        <v>#REF!</v>
      </c>
      <c r="DM561" s="32"/>
    </row>
    <row r="562" spans="1:117" ht="48.75" customHeight="1" x14ac:dyDescent="0.25">
      <c r="A562" s="61" t="e">
        <f>IF(LEN('Описание предлагаемого товара'!#REF!)&gt;0,'Описание предлагаемого товара'!#REF!,"")</f>
        <v>#REF!</v>
      </c>
      <c r="B562" s="65" t="e">
        <f>IF(LEN('Описание предлагаемого товара'!#REF!)&gt;0,'Описание предлагаемого товара'!#REF!,"")</f>
        <v>#REF!</v>
      </c>
      <c r="C562" s="61" t="e">
        <f>IF(LEN('Описание предлагаемого товара'!#REF!)&gt;0,'Описание предлагаемого товара'!#REF!,"")</f>
        <v>#REF!</v>
      </c>
      <c r="D562" s="61" t="e">
        <f>IF(LEN('Описание предлагаемого товара'!#REF!)&gt;0,'Описание предлагаемого товара'!#REF!,"")</f>
        <v>#REF!</v>
      </c>
      <c r="E562" s="61" t="e">
        <f>IF(LEN('Описание предлагаемого товара'!#REF!)&gt;0,'Описание предлагаемого товара'!#REF!,"")</f>
        <v>#REF!</v>
      </c>
      <c r="F562" s="61" t="e">
        <f>IF(LEN('Описание предлагаемого товара'!#REF!)&gt;0,'Описание предлагаемого товара'!#REF!,"")</f>
        <v>#REF!</v>
      </c>
      <c r="G562" s="61" t="e">
        <f>IF(LEN('Описание предлагаемого товара'!#REF!)&gt;0,'Описание предлагаемого товара'!#REF!,"")</f>
        <v>#REF!</v>
      </c>
      <c r="H562" s="61" t="e">
        <f>IF(LEN('Описание предлагаемого товара'!#REF!)&gt;0,'Описание предлагаемого товара'!#REF!,"")</f>
        <v>#REF!</v>
      </c>
      <c r="I562" s="61" t="e">
        <f>IF(LEN('Описание предлагаемого товара'!#REF!)&gt;0,'Описание предлагаемого товара'!#REF!,"")</f>
        <v>#REF!</v>
      </c>
      <c r="J562" s="38" t="str">
        <f>IFERROR(VLOOKUP(B562,SAP!$A:$E,5,),"")</f>
        <v/>
      </c>
      <c r="K562" s="40" t="str">
        <f t="shared" si="5093"/>
        <v/>
      </c>
      <c r="L562" s="61" t="e">
        <f>IF(LEN('Описание предлагаемого товара'!#REF!)&gt;0,IFERROR('Описание предлагаемого товара'!#REF!*1,""),"")</f>
        <v>#REF!</v>
      </c>
      <c r="M562" s="39" t="str">
        <f>IFERROR(VLOOKUP(B562,SAP!$A:$E,2,),"")</f>
        <v/>
      </c>
      <c r="N562" s="41" t="str">
        <f t="shared" si="5229"/>
        <v/>
      </c>
      <c r="O562" s="39" t="str">
        <f t="shared" si="5080"/>
        <v/>
      </c>
      <c r="P562" s="36" t="e">
        <f>IF(LEN('Описание предлагаемого товара'!#REF!)&gt;0,'Описание предлагаемого товара'!#REF!,"")</f>
        <v>#REF!</v>
      </c>
      <c r="Q56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62" s="37" t="e">
        <f>IF(LEN('Описание предлагаемого товара'!#REF!)&gt;0,'Описание предлагаемого товара'!#REF!,"")</f>
        <v>#REF!</v>
      </c>
      <c r="S562" s="37" t="e">
        <f>IF(LEN('Описание предлагаемого товара'!#REF!)&gt;0,'Описание предлагаемого товара'!#REF!,"")</f>
        <v>#REF!</v>
      </c>
      <c r="T56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62" s="23" t="str">
        <f>IFERROR(VLOOKUP(CI562*1,Обработ.выгрузка_реестра_РФ!$A:$G,6,),"")</f>
        <v/>
      </c>
      <c r="V562" s="61" t="e">
        <f>IF(LEN('Описание предлагаемого товара'!#REF!)&gt;0,'Описание предлагаемого товара'!#REF!,"")</f>
        <v>#REF!</v>
      </c>
      <c r="W562" s="62" t="e">
        <f>IF(LEN('Описание предлагаемого товара'!#REF!)&gt;0,'Описание предлагаемого товара'!#REF!,"")</f>
        <v>#REF!</v>
      </c>
      <c r="X562" s="91" t="e">
        <f t="shared" ref="X562:Y562" si="5428">IFERROR(REPLACE(W562,FIND(CHAR(10),W562,1),1," "),W562)</f>
        <v>#REF!</v>
      </c>
      <c r="Y562" s="91" t="e">
        <f t="shared" si="5428"/>
        <v>#REF!</v>
      </c>
      <c r="Z562" s="91" t="e">
        <f t="shared" si="5095"/>
        <v>#REF!</v>
      </c>
      <c r="AA562" s="91" t="e">
        <f t="shared" si="5096"/>
        <v>#REF!</v>
      </c>
      <c r="AB562" s="91" t="e">
        <f t="shared" si="5097"/>
        <v>#REF!</v>
      </c>
      <c r="AC562" s="91" t="e">
        <f t="shared" ref="AC562:AF562" si="5429">IFERROR(REPLACE(AB562,FIND("  ",AB562,1),2," "),AB562)</f>
        <v>#REF!</v>
      </c>
      <c r="AD562" s="91" t="e">
        <f t="shared" si="5429"/>
        <v>#REF!</v>
      </c>
      <c r="AE562" s="91" t="e">
        <f t="shared" si="5429"/>
        <v>#REF!</v>
      </c>
      <c r="AF562" s="91" t="e">
        <f t="shared" si="5429"/>
        <v>#REF!</v>
      </c>
      <c r="AG562" s="23" t="str">
        <f>IFERROR(VLOOKUP(CI562*1,Обработ.выгрузка_реестра_РФ!$A:$G,4,),"")</f>
        <v/>
      </c>
      <c r="AH562" s="91" t="str">
        <f t="shared" ref="AH562:AI562" si="5430">IFERROR(REPLACE(AG562,FIND("-",AG562,1),1,"*"),AG562)</f>
        <v/>
      </c>
      <c r="AI562" s="91" t="str">
        <f t="shared" si="5430"/>
        <v/>
      </c>
      <c r="AJ562" s="27" t="str">
        <f t="shared" si="5195"/>
        <v/>
      </c>
      <c r="AK562" s="63" t="e">
        <f>IF(LEN('Описание предлагаемого товара'!#REF!)&gt;0,'Описание предлагаемого товара'!#REF!,"")</f>
        <v>#REF!</v>
      </c>
      <c r="AL562" s="91" t="e">
        <f t="shared" ref="AL562:AM562" si="5431">IFERROR(REPLACE(AK562,FIND(CHAR(10),AK562,1),1,""),AK562)</f>
        <v>#REF!</v>
      </c>
      <c r="AM562" s="91" t="e">
        <f t="shared" si="5431"/>
        <v>#REF!</v>
      </c>
      <c r="AN562" s="91" t="e">
        <f t="shared" ref="AN562:AR562" si="5432">IFERROR(REPLACE(AM562,FIND(" ",AM562,1),1,""),AM562)</f>
        <v>#REF!</v>
      </c>
      <c r="AO562" s="91" t="e">
        <f t="shared" si="5432"/>
        <v>#REF!</v>
      </c>
      <c r="AP562" s="91" t="e">
        <f t="shared" si="5432"/>
        <v>#REF!</v>
      </c>
      <c r="AQ562" s="91" t="e">
        <f t="shared" si="5432"/>
        <v>#REF!</v>
      </c>
      <c r="AR562" s="91" t="e">
        <f t="shared" si="5432"/>
        <v>#REF!</v>
      </c>
      <c r="AS562" s="91" t="e">
        <f t="shared" si="5102"/>
        <v>#REF!</v>
      </c>
      <c r="AT562" s="91" t="e">
        <f t="shared" si="5103"/>
        <v>#REF!</v>
      </c>
      <c r="AU562" s="32" t="e">
        <f t="shared" si="5086"/>
        <v>#REF!</v>
      </c>
      <c r="AV562" s="93" t="e">
        <f>'Описание предлагаемого товара'!#REF!</f>
        <v>#REF!</v>
      </c>
      <c r="AW562" s="91" t="e">
        <f>MIN(SEARCH({0,1,2,3,4,5,6,7,8,9},AV562&amp; "0123456789"))</f>
        <v>#REF!</v>
      </c>
      <c r="AX562" s="91" t="str">
        <f t="shared" si="5104"/>
        <v/>
      </c>
      <c r="AY562" s="91" t="str">
        <f t="shared" si="5105"/>
        <v/>
      </c>
      <c r="AZ562" s="91" t="str">
        <f t="shared" si="5106"/>
        <v/>
      </c>
      <c r="BA562" s="91" t="str">
        <f t="shared" si="5107"/>
        <v/>
      </c>
      <c r="BB562" s="91" t="str">
        <f t="shared" si="5108"/>
        <v/>
      </c>
      <c r="BC562" s="91" t="str">
        <f t="shared" si="5109"/>
        <v/>
      </c>
      <c r="BD562" s="91" t="str">
        <f t="shared" si="5110"/>
        <v/>
      </c>
      <c r="BE562" s="91" t="str">
        <f t="shared" si="5111"/>
        <v/>
      </c>
      <c r="BF562" s="91" t="str">
        <f t="shared" si="5112"/>
        <v/>
      </c>
      <c r="BG562" s="91" t="str">
        <f t="shared" si="5113"/>
        <v/>
      </c>
      <c r="BH562" s="91" t="str">
        <f t="shared" si="5114"/>
        <v/>
      </c>
      <c r="BI562" s="91" t="str">
        <f t="shared" si="5115"/>
        <v/>
      </c>
      <c r="BJ562" s="91" t="str">
        <f t="shared" si="5116"/>
        <v/>
      </c>
      <c r="BK562" s="91" t="str">
        <f t="shared" si="5117"/>
        <v/>
      </c>
      <c r="BL562" s="91" t="str">
        <f t="shared" si="5118"/>
        <v/>
      </c>
      <c r="BM562" s="91" t="str">
        <f t="shared" si="5119"/>
        <v/>
      </c>
      <c r="BN562" s="91" t="str">
        <f t="shared" si="5120"/>
        <v/>
      </c>
      <c r="BO562" s="91" t="str">
        <f t="shared" si="5121"/>
        <v/>
      </c>
      <c r="BP562" s="91" t="str">
        <f t="shared" si="5122"/>
        <v/>
      </c>
      <c r="BQ562" s="91" t="str">
        <f t="shared" si="5123"/>
        <v/>
      </c>
      <c r="BR562" s="91" t="str">
        <f t="shared" si="5124"/>
        <v/>
      </c>
      <c r="BS562" s="91" t="str">
        <f t="shared" si="5125"/>
        <v/>
      </c>
      <c r="BT562" s="91" t="str">
        <f t="shared" si="5126"/>
        <v/>
      </c>
      <c r="BU562" s="91" t="str">
        <f t="shared" si="5127"/>
        <v/>
      </c>
      <c r="BV562" s="91" t="str">
        <f t="shared" si="5128"/>
        <v/>
      </c>
      <c r="BW562" s="91" t="str">
        <f t="shared" si="5129"/>
        <v/>
      </c>
      <c r="BX562" s="91" t="str">
        <f t="shared" si="5130"/>
        <v/>
      </c>
      <c r="BY562" s="91" t="str">
        <f t="shared" si="5131"/>
        <v/>
      </c>
      <c r="BZ562" s="91" t="str">
        <f t="shared" si="5132"/>
        <v/>
      </c>
      <c r="CA562" s="91" t="str">
        <f t="shared" si="5133"/>
        <v/>
      </c>
      <c r="CB562" s="91" t="str">
        <f t="shared" si="5134"/>
        <v/>
      </c>
      <c r="CC562" s="91" t="str">
        <f t="shared" si="5135"/>
        <v/>
      </c>
      <c r="CD562" s="91" t="str">
        <f t="shared" si="5136"/>
        <v/>
      </c>
      <c r="CE562" s="91" t="str">
        <f t="shared" si="5137"/>
        <v/>
      </c>
      <c r="CF562" s="91" t="str">
        <f t="shared" si="5138"/>
        <v/>
      </c>
      <c r="CG562" s="91" t="str">
        <f t="shared" si="5139"/>
        <v/>
      </c>
      <c r="CH562" s="91" t="str">
        <f t="shared" si="5140"/>
        <v/>
      </c>
      <c r="CI562" s="91" t="str">
        <f t="shared" si="5141"/>
        <v>нет</v>
      </c>
      <c r="CJ562" s="63" t="e">
        <f>IF(LEN('Описание предлагаемого товара'!#REF!)&gt;0,'Описание предлагаемого товара'!#REF!,"")</f>
        <v>#REF!</v>
      </c>
      <c r="CK562" s="91" t="e">
        <f t="shared" ref="CK562:CL562" si="5433">IFERROR(REPLACE(CJ562,FIND(CHAR(10),CJ562,1),1,""),CJ562)</f>
        <v>#REF!</v>
      </c>
      <c r="CL562" s="91" t="e">
        <f t="shared" si="5433"/>
        <v>#REF!</v>
      </c>
      <c r="CM562" s="91" t="e">
        <f t="shared" si="5143"/>
        <v>#REF!</v>
      </c>
      <c r="CN562" s="91" t="e">
        <f t="shared" si="5144"/>
        <v>#REF!</v>
      </c>
      <c r="CO562" s="91" t="e">
        <f t="shared" si="5145"/>
        <v>#REF!</v>
      </c>
      <c r="CP562" s="90" t="e">
        <f>IF(AU562="Не указан реестровый номер (мера нац.режима Запрет)","",IF(CI562="нет","",IF(CU562="да","исключение(не смотрим баллы)",IFERROR(IF(CI562*1&gt;0,IFERROR(IF(VLOOKUP(CI562*1,Обработ.выгрузка_реестра_РФ!$A:$G,7,)=0,"Баллы не установлены",VLOOKUP(CI562*1,Обработ.выгрузка_реестра_РФ!$A:$G,7,)),IF(LEN(CI562)&gt;14,"","нет номера в реестре РФ")),""),IF(LEN(CI562)=0,"","Некорректный реестровый номер")))))</f>
        <v>#REF!</v>
      </c>
      <c r="CQ562" s="33" t="e">
        <f>IF(LEN(C562)&gt;0,IFERROR(IF(LEN(H562)&gt;0,IF(LEN(VLOOKUP(H562,'исключения(не_смотрим_баллы)'!$A:$C,1,))&gt;0,"да","нет"),"не введен ОКПД2"),"нет"),"")</f>
        <v>#REF!</v>
      </c>
      <c r="CR562" s="33" t="e">
        <f ca="1">IF(CQ562="да",IF(TODAY()&lt;VLOOKUP(H562,'исключения(не_смотрим_баллы)'!$A:$C,3,),"да","нет"),"")</f>
        <v>#REF!</v>
      </c>
      <c r="CS562" s="33" t="str">
        <f>IFERROR(IF(CQ562="да",IF(VLOOKUP(CI562*1,Обработ.выгрузка_реестра_РФ!$A:$G,2,)&lt;VLOOKUP(H562,'исключения(не_смотрим_баллы)'!$A:$C,2,),"да","нет"),""),"")</f>
        <v/>
      </c>
      <c r="CT562" s="24"/>
      <c r="CU562" s="33" t="e">
        <f t="shared" si="5157"/>
        <v>#REF!</v>
      </c>
      <c r="CV562" s="91" t="e">
        <f t="shared" si="5158"/>
        <v>#REF!</v>
      </c>
      <c r="CW562" s="27" t="e">
        <f t="shared" si="5159"/>
        <v>#REF!</v>
      </c>
      <c r="CX562" s="26" t="e">
        <f t="shared" si="5088"/>
        <v>#REF!</v>
      </c>
      <c r="CY562" s="64" t="e">
        <f>IF(LEN('Описание предлагаемого товара'!#REF!)&gt;0,'Описание предлагаемого товара'!#REF!,"")</f>
        <v>#REF!</v>
      </c>
      <c r="CZ562" s="95" t="e">
        <f t="shared" si="5146"/>
        <v>#REF!</v>
      </c>
      <c r="DA562" s="95" t="e">
        <f t="shared" ref="DA562" si="5434">IFERROR(REPLACE(CZ562,FIND(" ",CZ562,1),1,""),CZ562)</f>
        <v>#REF!</v>
      </c>
      <c r="DB562" s="95" t="e">
        <f t="shared" si="5090"/>
        <v>#REF!</v>
      </c>
      <c r="DC562" s="95" t="e">
        <f t="shared" ref="DC562:DD562" si="5435">IFERROR(REPLACE(DB562,FIND("г.",DB562,1),2,""),DB562)</f>
        <v>#REF!</v>
      </c>
      <c r="DD562" s="95" t="e">
        <f t="shared" si="5435"/>
        <v>#REF!</v>
      </c>
      <c r="DE562" s="95" t="e">
        <f t="shared" ref="DE562:DF562" si="5436">IFERROR(REPLACE(DD562,FIND("г",DD562,1),1,""),DD562)</f>
        <v>#REF!</v>
      </c>
      <c r="DF562" s="95" t="e">
        <f t="shared" si="5436"/>
        <v>#REF!</v>
      </c>
      <c r="DG562" s="95" t="e">
        <f t="shared" si="5163"/>
        <v>#REF!</v>
      </c>
      <c r="DH562" s="25" t="str">
        <f>IFERROR(VLOOKUP(CI562*1,Обработ.выгрузка_реестра_РФ!$A:$G,5,),"")</f>
        <v/>
      </c>
      <c r="DI562" s="27" t="str">
        <f t="shared" si="5173"/>
        <v/>
      </c>
      <c r="DJ562" s="27" t="str">
        <f t="shared" ca="1" si="5150"/>
        <v/>
      </c>
      <c r="DK562" s="63" t="e">
        <f>IF(LEN('Описание предлагаемого товара'!#REF!)&gt;0,'Описание предлагаемого товара'!#REF!,"")</f>
        <v>#REF!</v>
      </c>
      <c r="DL562" s="63" t="e">
        <f>IF(LEN('Описание предлагаемого товара'!#REF!)&gt;0,'Описание предлагаемого товара'!#REF!,"")</f>
        <v>#REF!</v>
      </c>
      <c r="DM562" s="32"/>
    </row>
    <row r="563" spans="1:117" ht="48.75" customHeight="1" x14ac:dyDescent="0.25">
      <c r="A563" s="61" t="e">
        <f>IF(LEN('Описание предлагаемого товара'!#REF!)&gt;0,'Описание предлагаемого товара'!#REF!,"")</f>
        <v>#REF!</v>
      </c>
      <c r="B563" s="65" t="e">
        <f>IF(LEN('Описание предлагаемого товара'!#REF!)&gt;0,'Описание предлагаемого товара'!#REF!,"")</f>
        <v>#REF!</v>
      </c>
      <c r="C563" s="61" t="e">
        <f>IF(LEN('Описание предлагаемого товара'!#REF!)&gt;0,'Описание предлагаемого товара'!#REF!,"")</f>
        <v>#REF!</v>
      </c>
      <c r="D563" s="61" t="e">
        <f>IF(LEN('Описание предлагаемого товара'!#REF!)&gt;0,'Описание предлагаемого товара'!#REF!,"")</f>
        <v>#REF!</v>
      </c>
      <c r="E563" s="61" t="e">
        <f>IF(LEN('Описание предлагаемого товара'!#REF!)&gt;0,'Описание предлагаемого товара'!#REF!,"")</f>
        <v>#REF!</v>
      </c>
      <c r="F563" s="61" t="e">
        <f>IF(LEN('Описание предлагаемого товара'!#REF!)&gt;0,'Описание предлагаемого товара'!#REF!,"")</f>
        <v>#REF!</v>
      </c>
      <c r="G563" s="61" t="e">
        <f>IF(LEN('Описание предлагаемого товара'!#REF!)&gt;0,'Описание предлагаемого товара'!#REF!,"")</f>
        <v>#REF!</v>
      </c>
      <c r="H563" s="61" t="e">
        <f>IF(LEN('Описание предлагаемого товара'!#REF!)&gt;0,'Описание предлагаемого товара'!#REF!,"")</f>
        <v>#REF!</v>
      </c>
      <c r="I563" s="61" t="e">
        <f>IF(LEN('Описание предлагаемого товара'!#REF!)&gt;0,'Описание предлагаемого товара'!#REF!,"")</f>
        <v>#REF!</v>
      </c>
      <c r="J563" s="38" t="str">
        <f>IFERROR(VLOOKUP(B563,SAP!$A:$E,5,),"")</f>
        <v/>
      </c>
      <c r="K563" s="40" t="str">
        <f t="shared" si="5093"/>
        <v/>
      </c>
      <c r="L563" s="61" t="e">
        <f>IF(LEN('Описание предлагаемого товара'!#REF!)&gt;0,IFERROR('Описание предлагаемого товара'!#REF!*1,""),"")</f>
        <v>#REF!</v>
      </c>
      <c r="M563" s="39" t="str">
        <f>IFERROR(VLOOKUP(B563,SAP!$A:$E,2,),"")</f>
        <v/>
      </c>
      <c r="N563" s="41" t="str">
        <f t="shared" si="5229"/>
        <v/>
      </c>
      <c r="O563" s="39" t="str">
        <f t="shared" si="5080"/>
        <v/>
      </c>
      <c r="P563" s="36" t="e">
        <f>IF(LEN('Описание предлагаемого товара'!#REF!)&gt;0,'Описание предлагаемого товара'!#REF!,"")</f>
        <v>#REF!</v>
      </c>
      <c r="Q56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63" s="37" t="e">
        <f>IF(LEN('Описание предлагаемого товара'!#REF!)&gt;0,'Описание предлагаемого товара'!#REF!,"")</f>
        <v>#REF!</v>
      </c>
      <c r="S563" s="37" t="e">
        <f>IF(LEN('Описание предлагаемого товара'!#REF!)&gt;0,'Описание предлагаемого товара'!#REF!,"")</f>
        <v>#REF!</v>
      </c>
      <c r="T56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63" s="23" t="str">
        <f>IFERROR(VLOOKUP(CI563*1,Обработ.выгрузка_реестра_РФ!$A:$G,6,),"")</f>
        <v/>
      </c>
      <c r="V563" s="61" t="e">
        <f>IF(LEN('Описание предлагаемого товара'!#REF!)&gt;0,'Описание предлагаемого товара'!#REF!,"")</f>
        <v>#REF!</v>
      </c>
      <c r="W563" s="62" t="e">
        <f>IF(LEN('Описание предлагаемого товара'!#REF!)&gt;0,'Описание предлагаемого товара'!#REF!,"")</f>
        <v>#REF!</v>
      </c>
      <c r="X563" s="91" t="e">
        <f t="shared" ref="X563:Y563" si="5437">IFERROR(REPLACE(W563,FIND(CHAR(10),W563,1),1," "),W563)</f>
        <v>#REF!</v>
      </c>
      <c r="Y563" s="91" t="e">
        <f t="shared" si="5437"/>
        <v>#REF!</v>
      </c>
      <c r="Z563" s="91" t="e">
        <f t="shared" si="5095"/>
        <v>#REF!</v>
      </c>
      <c r="AA563" s="91" t="e">
        <f t="shared" si="5096"/>
        <v>#REF!</v>
      </c>
      <c r="AB563" s="91" t="e">
        <f t="shared" si="5097"/>
        <v>#REF!</v>
      </c>
      <c r="AC563" s="91" t="e">
        <f t="shared" ref="AC563:AF563" si="5438">IFERROR(REPLACE(AB563,FIND("  ",AB563,1),2," "),AB563)</f>
        <v>#REF!</v>
      </c>
      <c r="AD563" s="91" t="e">
        <f t="shared" si="5438"/>
        <v>#REF!</v>
      </c>
      <c r="AE563" s="91" t="e">
        <f t="shared" si="5438"/>
        <v>#REF!</v>
      </c>
      <c r="AF563" s="91" t="e">
        <f t="shared" si="5438"/>
        <v>#REF!</v>
      </c>
      <c r="AG563" s="23" t="str">
        <f>IFERROR(VLOOKUP(CI563*1,Обработ.выгрузка_реестра_РФ!$A:$G,4,),"")</f>
        <v/>
      </c>
      <c r="AH563" s="91" t="str">
        <f t="shared" ref="AH563:AI563" si="5439">IFERROR(REPLACE(AG563,FIND("-",AG563,1),1,"*"),AG563)</f>
        <v/>
      </c>
      <c r="AI563" s="91" t="str">
        <f t="shared" si="5439"/>
        <v/>
      </c>
      <c r="AJ563" s="27" t="str">
        <f t="shared" si="5195"/>
        <v/>
      </c>
      <c r="AK563" s="63" t="e">
        <f>IF(LEN('Описание предлагаемого товара'!#REF!)&gt;0,'Описание предлагаемого товара'!#REF!,"")</f>
        <v>#REF!</v>
      </c>
      <c r="AL563" s="91" t="e">
        <f t="shared" ref="AL563:AM563" si="5440">IFERROR(REPLACE(AK563,FIND(CHAR(10),AK563,1),1,""),AK563)</f>
        <v>#REF!</v>
      </c>
      <c r="AM563" s="91" t="e">
        <f t="shared" si="5440"/>
        <v>#REF!</v>
      </c>
      <c r="AN563" s="91" t="e">
        <f t="shared" ref="AN563:AR563" si="5441">IFERROR(REPLACE(AM563,FIND(" ",AM563,1),1,""),AM563)</f>
        <v>#REF!</v>
      </c>
      <c r="AO563" s="91" t="e">
        <f t="shared" si="5441"/>
        <v>#REF!</v>
      </c>
      <c r="AP563" s="91" t="e">
        <f t="shared" si="5441"/>
        <v>#REF!</v>
      </c>
      <c r="AQ563" s="91" t="e">
        <f t="shared" si="5441"/>
        <v>#REF!</v>
      </c>
      <c r="AR563" s="91" t="e">
        <f t="shared" si="5441"/>
        <v>#REF!</v>
      </c>
      <c r="AS563" s="91" t="e">
        <f t="shared" si="5102"/>
        <v>#REF!</v>
      </c>
      <c r="AT563" s="91" t="e">
        <f t="shared" si="5103"/>
        <v>#REF!</v>
      </c>
      <c r="AU563" s="32" t="e">
        <f t="shared" si="5086"/>
        <v>#REF!</v>
      </c>
      <c r="AV563" s="93" t="e">
        <f>'Описание предлагаемого товара'!#REF!</f>
        <v>#REF!</v>
      </c>
      <c r="AW563" s="91" t="e">
        <f>MIN(SEARCH({0,1,2,3,4,5,6,7,8,9},AV563&amp; "0123456789"))</f>
        <v>#REF!</v>
      </c>
      <c r="AX563" s="91" t="str">
        <f t="shared" si="5104"/>
        <v/>
      </c>
      <c r="AY563" s="91" t="str">
        <f t="shared" si="5105"/>
        <v/>
      </c>
      <c r="AZ563" s="91" t="str">
        <f t="shared" si="5106"/>
        <v/>
      </c>
      <c r="BA563" s="91" t="str">
        <f t="shared" si="5107"/>
        <v/>
      </c>
      <c r="BB563" s="91" t="str">
        <f t="shared" si="5108"/>
        <v/>
      </c>
      <c r="BC563" s="91" t="str">
        <f t="shared" si="5109"/>
        <v/>
      </c>
      <c r="BD563" s="91" t="str">
        <f t="shared" si="5110"/>
        <v/>
      </c>
      <c r="BE563" s="91" t="str">
        <f t="shared" si="5111"/>
        <v/>
      </c>
      <c r="BF563" s="91" t="str">
        <f t="shared" si="5112"/>
        <v/>
      </c>
      <c r="BG563" s="91" t="str">
        <f t="shared" si="5113"/>
        <v/>
      </c>
      <c r="BH563" s="91" t="str">
        <f t="shared" si="5114"/>
        <v/>
      </c>
      <c r="BI563" s="91" t="str">
        <f t="shared" si="5115"/>
        <v/>
      </c>
      <c r="BJ563" s="91" t="str">
        <f t="shared" si="5116"/>
        <v/>
      </c>
      <c r="BK563" s="91" t="str">
        <f t="shared" si="5117"/>
        <v/>
      </c>
      <c r="BL563" s="91" t="str">
        <f t="shared" si="5118"/>
        <v/>
      </c>
      <c r="BM563" s="91" t="str">
        <f t="shared" si="5119"/>
        <v/>
      </c>
      <c r="BN563" s="91" t="str">
        <f t="shared" si="5120"/>
        <v/>
      </c>
      <c r="BO563" s="91" t="str">
        <f t="shared" si="5121"/>
        <v/>
      </c>
      <c r="BP563" s="91" t="str">
        <f t="shared" si="5122"/>
        <v/>
      </c>
      <c r="BQ563" s="91" t="str">
        <f t="shared" si="5123"/>
        <v/>
      </c>
      <c r="BR563" s="91" t="str">
        <f t="shared" si="5124"/>
        <v/>
      </c>
      <c r="BS563" s="91" t="str">
        <f t="shared" si="5125"/>
        <v/>
      </c>
      <c r="BT563" s="91" t="str">
        <f t="shared" si="5126"/>
        <v/>
      </c>
      <c r="BU563" s="91" t="str">
        <f t="shared" si="5127"/>
        <v/>
      </c>
      <c r="BV563" s="91" t="str">
        <f t="shared" si="5128"/>
        <v/>
      </c>
      <c r="BW563" s="91" t="str">
        <f t="shared" si="5129"/>
        <v/>
      </c>
      <c r="BX563" s="91" t="str">
        <f t="shared" si="5130"/>
        <v/>
      </c>
      <c r="BY563" s="91" t="str">
        <f t="shared" si="5131"/>
        <v/>
      </c>
      <c r="BZ563" s="91" t="str">
        <f t="shared" si="5132"/>
        <v/>
      </c>
      <c r="CA563" s="91" t="str">
        <f t="shared" si="5133"/>
        <v/>
      </c>
      <c r="CB563" s="91" t="str">
        <f t="shared" si="5134"/>
        <v/>
      </c>
      <c r="CC563" s="91" t="str">
        <f t="shared" si="5135"/>
        <v/>
      </c>
      <c r="CD563" s="91" t="str">
        <f t="shared" si="5136"/>
        <v/>
      </c>
      <c r="CE563" s="91" t="str">
        <f t="shared" si="5137"/>
        <v/>
      </c>
      <c r="CF563" s="91" t="str">
        <f t="shared" si="5138"/>
        <v/>
      </c>
      <c r="CG563" s="91" t="str">
        <f t="shared" si="5139"/>
        <v/>
      </c>
      <c r="CH563" s="91" t="str">
        <f t="shared" si="5140"/>
        <v/>
      </c>
      <c r="CI563" s="91" t="str">
        <f t="shared" si="5141"/>
        <v>нет</v>
      </c>
      <c r="CJ563" s="63" t="e">
        <f>IF(LEN('Описание предлагаемого товара'!#REF!)&gt;0,'Описание предлагаемого товара'!#REF!,"")</f>
        <v>#REF!</v>
      </c>
      <c r="CK563" s="91" t="e">
        <f t="shared" ref="CK563:CL563" si="5442">IFERROR(REPLACE(CJ563,FIND(CHAR(10),CJ563,1),1,""),CJ563)</f>
        <v>#REF!</v>
      </c>
      <c r="CL563" s="91" t="e">
        <f t="shared" si="5442"/>
        <v>#REF!</v>
      </c>
      <c r="CM563" s="91" t="e">
        <f t="shared" si="5143"/>
        <v>#REF!</v>
      </c>
      <c r="CN563" s="91" t="e">
        <f t="shared" si="5144"/>
        <v>#REF!</v>
      </c>
      <c r="CO563" s="91" t="e">
        <f t="shared" si="5145"/>
        <v>#REF!</v>
      </c>
      <c r="CP563" s="90" t="e">
        <f>IF(AU563="Не указан реестровый номер (мера нац.режима Запрет)","",IF(CI563="нет","",IF(CU563="да","исключение(не смотрим баллы)",IFERROR(IF(CI563*1&gt;0,IFERROR(IF(VLOOKUP(CI563*1,Обработ.выгрузка_реестра_РФ!$A:$G,7,)=0,"Баллы не установлены",VLOOKUP(CI563*1,Обработ.выгрузка_реестра_РФ!$A:$G,7,)),IF(LEN(CI563)&gt;14,"","нет номера в реестре РФ")),""),IF(LEN(CI563)=0,"","Некорректный реестровый номер")))))</f>
        <v>#REF!</v>
      </c>
      <c r="CQ563" s="33" t="e">
        <f>IF(LEN(C563)&gt;0,IFERROR(IF(LEN(H563)&gt;0,IF(LEN(VLOOKUP(H563,'исключения(не_смотрим_баллы)'!$A:$C,1,))&gt;0,"да","нет"),"не введен ОКПД2"),"нет"),"")</f>
        <v>#REF!</v>
      </c>
      <c r="CR563" s="33" t="e">
        <f ca="1">IF(CQ563="да",IF(TODAY()&lt;VLOOKUP(H563,'исключения(не_смотрим_баллы)'!$A:$C,3,),"да","нет"),"")</f>
        <v>#REF!</v>
      </c>
      <c r="CS563" s="33" t="str">
        <f>IFERROR(IF(CQ563="да",IF(VLOOKUP(CI563*1,Обработ.выгрузка_реестра_РФ!$A:$G,2,)&lt;VLOOKUP(H563,'исключения(не_смотрим_баллы)'!$A:$C,2,),"да","нет"),""),"")</f>
        <v/>
      </c>
      <c r="CT563" s="24"/>
      <c r="CU563" s="33" t="e">
        <f t="shared" si="5157"/>
        <v>#REF!</v>
      </c>
      <c r="CV563" s="91" t="e">
        <f t="shared" si="5158"/>
        <v>#REF!</v>
      </c>
      <c r="CW563" s="27" t="e">
        <f t="shared" si="5159"/>
        <v>#REF!</v>
      </c>
      <c r="CX563" s="26" t="e">
        <f t="shared" si="5088"/>
        <v>#REF!</v>
      </c>
      <c r="CY563" s="64" t="e">
        <f>IF(LEN('Описание предлагаемого товара'!#REF!)&gt;0,'Описание предлагаемого товара'!#REF!,"")</f>
        <v>#REF!</v>
      </c>
      <c r="CZ563" s="95" t="e">
        <f t="shared" si="5146"/>
        <v>#REF!</v>
      </c>
      <c r="DA563" s="95" t="e">
        <f t="shared" ref="DA563" si="5443">IFERROR(REPLACE(CZ563,FIND(" ",CZ563,1),1,""),CZ563)</f>
        <v>#REF!</v>
      </c>
      <c r="DB563" s="95" t="e">
        <f t="shared" si="5090"/>
        <v>#REF!</v>
      </c>
      <c r="DC563" s="95" t="e">
        <f t="shared" ref="DC563:DD563" si="5444">IFERROR(REPLACE(DB563,FIND("г.",DB563,1),2,""),DB563)</f>
        <v>#REF!</v>
      </c>
      <c r="DD563" s="95" t="e">
        <f t="shared" si="5444"/>
        <v>#REF!</v>
      </c>
      <c r="DE563" s="95" t="e">
        <f t="shared" ref="DE563:DF563" si="5445">IFERROR(REPLACE(DD563,FIND("г",DD563,1),1,""),DD563)</f>
        <v>#REF!</v>
      </c>
      <c r="DF563" s="95" t="e">
        <f t="shared" si="5445"/>
        <v>#REF!</v>
      </c>
      <c r="DG563" s="95" t="e">
        <f t="shared" si="5163"/>
        <v>#REF!</v>
      </c>
      <c r="DH563" s="25" t="str">
        <f>IFERROR(VLOOKUP(CI563*1,Обработ.выгрузка_реестра_РФ!$A:$G,5,),"")</f>
        <v/>
      </c>
      <c r="DI563" s="27" t="str">
        <f t="shared" si="5173"/>
        <v/>
      </c>
      <c r="DJ563" s="27" t="str">
        <f t="shared" ca="1" si="5150"/>
        <v/>
      </c>
      <c r="DK563" s="63" t="e">
        <f>IF(LEN('Описание предлагаемого товара'!#REF!)&gt;0,'Описание предлагаемого товара'!#REF!,"")</f>
        <v>#REF!</v>
      </c>
      <c r="DL563" s="63" t="e">
        <f>IF(LEN('Описание предлагаемого товара'!#REF!)&gt;0,'Описание предлагаемого товара'!#REF!,"")</f>
        <v>#REF!</v>
      </c>
      <c r="DM563" s="32"/>
    </row>
    <row r="564" spans="1:117" ht="48.75" customHeight="1" x14ac:dyDescent="0.25">
      <c r="A564" s="61" t="e">
        <f>IF(LEN('Описание предлагаемого товара'!#REF!)&gt;0,'Описание предлагаемого товара'!#REF!,"")</f>
        <v>#REF!</v>
      </c>
      <c r="B564" s="65" t="e">
        <f>IF(LEN('Описание предлагаемого товара'!#REF!)&gt;0,'Описание предлагаемого товара'!#REF!,"")</f>
        <v>#REF!</v>
      </c>
      <c r="C564" s="61" t="e">
        <f>IF(LEN('Описание предлагаемого товара'!#REF!)&gt;0,'Описание предлагаемого товара'!#REF!,"")</f>
        <v>#REF!</v>
      </c>
      <c r="D564" s="61" t="e">
        <f>IF(LEN('Описание предлагаемого товара'!#REF!)&gt;0,'Описание предлагаемого товара'!#REF!,"")</f>
        <v>#REF!</v>
      </c>
      <c r="E564" s="61" t="e">
        <f>IF(LEN('Описание предлагаемого товара'!#REF!)&gt;0,'Описание предлагаемого товара'!#REF!,"")</f>
        <v>#REF!</v>
      </c>
      <c r="F564" s="61" t="e">
        <f>IF(LEN('Описание предлагаемого товара'!#REF!)&gt;0,'Описание предлагаемого товара'!#REF!,"")</f>
        <v>#REF!</v>
      </c>
      <c r="G564" s="61" t="e">
        <f>IF(LEN('Описание предлагаемого товара'!#REF!)&gt;0,'Описание предлагаемого товара'!#REF!,"")</f>
        <v>#REF!</v>
      </c>
      <c r="H564" s="61" t="e">
        <f>IF(LEN('Описание предлагаемого товара'!#REF!)&gt;0,'Описание предлагаемого товара'!#REF!,"")</f>
        <v>#REF!</v>
      </c>
      <c r="I564" s="61" t="e">
        <f>IF(LEN('Описание предлагаемого товара'!#REF!)&gt;0,'Описание предлагаемого товара'!#REF!,"")</f>
        <v>#REF!</v>
      </c>
      <c r="J564" s="38" t="str">
        <f>IFERROR(VLOOKUP(B564,SAP!$A:$E,5,),"")</f>
        <v/>
      </c>
      <c r="K564" s="40" t="str">
        <f t="shared" si="5093"/>
        <v/>
      </c>
      <c r="L564" s="61" t="e">
        <f>IF(LEN('Описание предлагаемого товара'!#REF!)&gt;0,IFERROR('Описание предлагаемого товара'!#REF!*1,""),"")</f>
        <v>#REF!</v>
      </c>
      <c r="M564" s="39" t="str">
        <f>IFERROR(VLOOKUP(B564,SAP!$A:$E,2,),"")</f>
        <v/>
      </c>
      <c r="N564" s="41" t="str">
        <f t="shared" si="5229"/>
        <v/>
      </c>
      <c r="O564" s="39" t="str">
        <f t="shared" si="5080"/>
        <v/>
      </c>
      <c r="P564" s="36" t="e">
        <f>IF(LEN('Описание предлагаемого товара'!#REF!)&gt;0,'Описание предлагаемого товара'!#REF!,"")</f>
        <v>#REF!</v>
      </c>
      <c r="Q56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64" s="37" t="e">
        <f>IF(LEN('Описание предлагаемого товара'!#REF!)&gt;0,'Описание предлагаемого товара'!#REF!,"")</f>
        <v>#REF!</v>
      </c>
      <c r="S564" s="37" t="e">
        <f>IF(LEN('Описание предлагаемого товара'!#REF!)&gt;0,'Описание предлагаемого товара'!#REF!,"")</f>
        <v>#REF!</v>
      </c>
      <c r="T56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64" s="23" t="str">
        <f>IFERROR(VLOOKUP(CI564*1,Обработ.выгрузка_реестра_РФ!$A:$G,6,),"")</f>
        <v/>
      </c>
      <c r="V564" s="61" t="e">
        <f>IF(LEN('Описание предлагаемого товара'!#REF!)&gt;0,'Описание предлагаемого товара'!#REF!,"")</f>
        <v>#REF!</v>
      </c>
      <c r="W564" s="62" t="e">
        <f>IF(LEN('Описание предлагаемого товара'!#REF!)&gt;0,'Описание предлагаемого товара'!#REF!,"")</f>
        <v>#REF!</v>
      </c>
      <c r="X564" s="91" t="e">
        <f t="shared" ref="X564:Y564" si="5446">IFERROR(REPLACE(W564,FIND(CHAR(10),W564,1),1," "),W564)</f>
        <v>#REF!</v>
      </c>
      <c r="Y564" s="91" t="e">
        <f t="shared" si="5446"/>
        <v>#REF!</v>
      </c>
      <c r="Z564" s="91" t="e">
        <f t="shared" si="5095"/>
        <v>#REF!</v>
      </c>
      <c r="AA564" s="91" t="e">
        <f t="shared" si="5096"/>
        <v>#REF!</v>
      </c>
      <c r="AB564" s="91" t="e">
        <f t="shared" si="5097"/>
        <v>#REF!</v>
      </c>
      <c r="AC564" s="91" t="e">
        <f t="shared" ref="AC564:AF564" si="5447">IFERROR(REPLACE(AB564,FIND("  ",AB564,1),2," "),AB564)</f>
        <v>#REF!</v>
      </c>
      <c r="AD564" s="91" t="e">
        <f t="shared" si="5447"/>
        <v>#REF!</v>
      </c>
      <c r="AE564" s="91" t="e">
        <f t="shared" si="5447"/>
        <v>#REF!</v>
      </c>
      <c r="AF564" s="91" t="e">
        <f t="shared" si="5447"/>
        <v>#REF!</v>
      </c>
      <c r="AG564" s="23" t="str">
        <f>IFERROR(VLOOKUP(CI564*1,Обработ.выгрузка_реестра_РФ!$A:$G,4,),"")</f>
        <v/>
      </c>
      <c r="AH564" s="91" t="str">
        <f t="shared" ref="AH564:AI564" si="5448">IFERROR(REPLACE(AG564,FIND("-",AG564,1),1,"*"),AG564)</f>
        <v/>
      </c>
      <c r="AI564" s="91" t="str">
        <f t="shared" si="5448"/>
        <v/>
      </c>
      <c r="AJ564" s="27" t="str">
        <f t="shared" si="5195"/>
        <v/>
      </c>
      <c r="AK564" s="63" t="e">
        <f>IF(LEN('Описание предлагаемого товара'!#REF!)&gt;0,'Описание предлагаемого товара'!#REF!,"")</f>
        <v>#REF!</v>
      </c>
      <c r="AL564" s="91" t="e">
        <f t="shared" ref="AL564:AM564" si="5449">IFERROR(REPLACE(AK564,FIND(CHAR(10),AK564,1),1,""),AK564)</f>
        <v>#REF!</v>
      </c>
      <c r="AM564" s="91" t="e">
        <f t="shared" si="5449"/>
        <v>#REF!</v>
      </c>
      <c r="AN564" s="91" t="e">
        <f t="shared" ref="AN564:AR564" si="5450">IFERROR(REPLACE(AM564,FIND(" ",AM564,1),1,""),AM564)</f>
        <v>#REF!</v>
      </c>
      <c r="AO564" s="91" t="e">
        <f t="shared" si="5450"/>
        <v>#REF!</v>
      </c>
      <c r="AP564" s="91" t="e">
        <f t="shared" si="5450"/>
        <v>#REF!</v>
      </c>
      <c r="AQ564" s="91" t="e">
        <f t="shared" si="5450"/>
        <v>#REF!</v>
      </c>
      <c r="AR564" s="91" t="e">
        <f t="shared" si="5450"/>
        <v>#REF!</v>
      </c>
      <c r="AS564" s="91" t="e">
        <f t="shared" si="5102"/>
        <v>#REF!</v>
      </c>
      <c r="AT564" s="91" t="e">
        <f t="shared" si="5103"/>
        <v>#REF!</v>
      </c>
      <c r="AU564" s="32" t="e">
        <f t="shared" si="5086"/>
        <v>#REF!</v>
      </c>
      <c r="AV564" s="93" t="e">
        <f>'Описание предлагаемого товара'!#REF!</f>
        <v>#REF!</v>
      </c>
      <c r="AW564" s="91" t="e">
        <f>MIN(SEARCH({0,1,2,3,4,5,6,7,8,9},AV564&amp; "0123456789"))</f>
        <v>#REF!</v>
      </c>
      <c r="AX564" s="91" t="str">
        <f t="shared" si="5104"/>
        <v/>
      </c>
      <c r="AY564" s="91" t="str">
        <f t="shared" si="5105"/>
        <v/>
      </c>
      <c r="AZ564" s="91" t="str">
        <f t="shared" si="5106"/>
        <v/>
      </c>
      <c r="BA564" s="91" t="str">
        <f t="shared" si="5107"/>
        <v/>
      </c>
      <c r="BB564" s="91" t="str">
        <f t="shared" si="5108"/>
        <v/>
      </c>
      <c r="BC564" s="91" t="str">
        <f t="shared" si="5109"/>
        <v/>
      </c>
      <c r="BD564" s="91" t="str">
        <f t="shared" si="5110"/>
        <v/>
      </c>
      <c r="BE564" s="91" t="str">
        <f t="shared" si="5111"/>
        <v/>
      </c>
      <c r="BF564" s="91" t="str">
        <f t="shared" si="5112"/>
        <v/>
      </c>
      <c r="BG564" s="91" t="str">
        <f t="shared" si="5113"/>
        <v/>
      </c>
      <c r="BH564" s="91" t="str">
        <f t="shared" si="5114"/>
        <v/>
      </c>
      <c r="BI564" s="91" t="str">
        <f t="shared" si="5115"/>
        <v/>
      </c>
      <c r="BJ564" s="91" t="str">
        <f t="shared" si="5116"/>
        <v/>
      </c>
      <c r="BK564" s="91" t="str">
        <f t="shared" si="5117"/>
        <v/>
      </c>
      <c r="BL564" s="91" t="str">
        <f t="shared" si="5118"/>
        <v/>
      </c>
      <c r="BM564" s="91" t="str">
        <f t="shared" si="5119"/>
        <v/>
      </c>
      <c r="BN564" s="91" t="str">
        <f t="shared" si="5120"/>
        <v/>
      </c>
      <c r="BO564" s="91" t="str">
        <f t="shared" si="5121"/>
        <v/>
      </c>
      <c r="BP564" s="91" t="str">
        <f t="shared" si="5122"/>
        <v/>
      </c>
      <c r="BQ564" s="91" t="str">
        <f t="shared" si="5123"/>
        <v/>
      </c>
      <c r="BR564" s="91" t="str">
        <f t="shared" si="5124"/>
        <v/>
      </c>
      <c r="BS564" s="91" t="str">
        <f t="shared" si="5125"/>
        <v/>
      </c>
      <c r="BT564" s="91" t="str">
        <f t="shared" si="5126"/>
        <v/>
      </c>
      <c r="BU564" s="91" t="str">
        <f t="shared" si="5127"/>
        <v/>
      </c>
      <c r="BV564" s="91" t="str">
        <f t="shared" si="5128"/>
        <v/>
      </c>
      <c r="BW564" s="91" t="str">
        <f t="shared" si="5129"/>
        <v/>
      </c>
      <c r="BX564" s="91" t="str">
        <f t="shared" si="5130"/>
        <v/>
      </c>
      <c r="BY564" s="91" t="str">
        <f t="shared" si="5131"/>
        <v/>
      </c>
      <c r="BZ564" s="91" t="str">
        <f t="shared" si="5132"/>
        <v/>
      </c>
      <c r="CA564" s="91" t="str">
        <f t="shared" si="5133"/>
        <v/>
      </c>
      <c r="CB564" s="91" t="str">
        <f t="shared" si="5134"/>
        <v/>
      </c>
      <c r="CC564" s="91" t="str">
        <f t="shared" si="5135"/>
        <v/>
      </c>
      <c r="CD564" s="91" t="str">
        <f t="shared" si="5136"/>
        <v/>
      </c>
      <c r="CE564" s="91" t="str">
        <f t="shared" si="5137"/>
        <v/>
      </c>
      <c r="CF564" s="91" t="str">
        <f t="shared" si="5138"/>
        <v/>
      </c>
      <c r="CG564" s="91" t="str">
        <f t="shared" si="5139"/>
        <v/>
      </c>
      <c r="CH564" s="91" t="str">
        <f t="shared" si="5140"/>
        <v/>
      </c>
      <c r="CI564" s="91" t="str">
        <f t="shared" si="5141"/>
        <v>нет</v>
      </c>
      <c r="CJ564" s="63" t="e">
        <f>IF(LEN('Описание предлагаемого товара'!#REF!)&gt;0,'Описание предлагаемого товара'!#REF!,"")</f>
        <v>#REF!</v>
      </c>
      <c r="CK564" s="91" t="e">
        <f t="shared" ref="CK564:CL564" si="5451">IFERROR(REPLACE(CJ564,FIND(CHAR(10),CJ564,1),1,""),CJ564)</f>
        <v>#REF!</v>
      </c>
      <c r="CL564" s="91" t="e">
        <f t="shared" si="5451"/>
        <v>#REF!</v>
      </c>
      <c r="CM564" s="91" t="e">
        <f t="shared" si="5143"/>
        <v>#REF!</v>
      </c>
      <c r="CN564" s="91" t="e">
        <f t="shared" si="5144"/>
        <v>#REF!</v>
      </c>
      <c r="CO564" s="91" t="e">
        <f t="shared" si="5145"/>
        <v>#REF!</v>
      </c>
      <c r="CP564" s="90" t="e">
        <f>IF(AU564="Не указан реестровый номер (мера нац.режима Запрет)","",IF(CI564="нет","",IF(CU564="да","исключение(не смотрим баллы)",IFERROR(IF(CI564*1&gt;0,IFERROR(IF(VLOOKUP(CI564*1,Обработ.выгрузка_реестра_РФ!$A:$G,7,)=0,"Баллы не установлены",VLOOKUP(CI564*1,Обработ.выгрузка_реестра_РФ!$A:$G,7,)),IF(LEN(CI564)&gt;14,"","нет номера в реестре РФ")),""),IF(LEN(CI564)=0,"","Некорректный реестровый номер")))))</f>
        <v>#REF!</v>
      </c>
      <c r="CQ564" s="33" t="e">
        <f>IF(LEN(C564)&gt;0,IFERROR(IF(LEN(H564)&gt;0,IF(LEN(VLOOKUP(H564,'исключения(не_смотрим_баллы)'!$A:$C,1,))&gt;0,"да","нет"),"не введен ОКПД2"),"нет"),"")</f>
        <v>#REF!</v>
      </c>
      <c r="CR564" s="33" t="e">
        <f ca="1">IF(CQ564="да",IF(TODAY()&lt;VLOOKUP(H564,'исключения(не_смотрим_баллы)'!$A:$C,3,),"да","нет"),"")</f>
        <v>#REF!</v>
      </c>
      <c r="CS564" s="33" t="str">
        <f>IFERROR(IF(CQ564="да",IF(VLOOKUP(CI564*1,Обработ.выгрузка_реестра_РФ!$A:$G,2,)&lt;VLOOKUP(H564,'исключения(не_смотрим_баллы)'!$A:$C,2,),"да","нет"),""),"")</f>
        <v/>
      </c>
      <c r="CT564" s="24"/>
      <c r="CU564" s="33" t="e">
        <f t="shared" si="5157"/>
        <v>#REF!</v>
      </c>
      <c r="CV564" s="91" t="e">
        <f t="shared" si="5158"/>
        <v>#REF!</v>
      </c>
      <c r="CW564" s="27" t="e">
        <f t="shared" si="5159"/>
        <v>#REF!</v>
      </c>
      <c r="CX564" s="26" t="e">
        <f t="shared" si="5088"/>
        <v>#REF!</v>
      </c>
      <c r="CY564" s="64" t="e">
        <f>IF(LEN('Описание предлагаемого товара'!#REF!)&gt;0,'Описание предлагаемого товара'!#REF!,"")</f>
        <v>#REF!</v>
      </c>
      <c r="CZ564" s="95" t="e">
        <f t="shared" si="5146"/>
        <v>#REF!</v>
      </c>
      <c r="DA564" s="95" t="e">
        <f t="shared" ref="DA564" si="5452">IFERROR(REPLACE(CZ564,FIND(" ",CZ564,1),1,""),CZ564)</f>
        <v>#REF!</v>
      </c>
      <c r="DB564" s="95" t="e">
        <f t="shared" si="5090"/>
        <v>#REF!</v>
      </c>
      <c r="DC564" s="95" t="e">
        <f t="shared" ref="DC564:DD564" si="5453">IFERROR(REPLACE(DB564,FIND("г.",DB564,1),2,""),DB564)</f>
        <v>#REF!</v>
      </c>
      <c r="DD564" s="95" t="e">
        <f t="shared" si="5453"/>
        <v>#REF!</v>
      </c>
      <c r="DE564" s="95" t="e">
        <f t="shared" ref="DE564:DF564" si="5454">IFERROR(REPLACE(DD564,FIND("г",DD564,1),1,""),DD564)</f>
        <v>#REF!</v>
      </c>
      <c r="DF564" s="95" t="e">
        <f t="shared" si="5454"/>
        <v>#REF!</v>
      </c>
      <c r="DG564" s="95" t="e">
        <f t="shared" si="5163"/>
        <v>#REF!</v>
      </c>
      <c r="DH564" s="25" t="str">
        <f>IFERROR(VLOOKUP(CI564*1,Обработ.выгрузка_реестра_РФ!$A:$G,5,),"")</f>
        <v/>
      </c>
      <c r="DI564" s="27" t="str">
        <f t="shared" si="5173"/>
        <v/>
      </c>
      <c r="DJ564" s="27" t="str">
        <f t="shared" ca="1" si="5150"/>
        <v/>
      </c>
      <c r="DK564" s="63" t="e">
        <f>IF(LEN('Описание предлагаемого товара'!#REF!)&gt;0,'Описание предлагаемого товара'!#REF!,"")</f>
        <v>#REF!</v>
      </c>
      <c r="DL564" s="63" t="e">
        <f>IF(LEN('Описание предлагаемого товара'!#REF!)&gt;0,'Описание предлагаемого товара'!#REF!,"")</f>
        <v>#REF!</v>
      </c>
      <c r="DM564" s="32"/>
    </row>
    <row r="565" spans="1:117" ht="48.75" customHeight="1" x14ac:dyDescent="0.25">
      <c r="A565" s="61" t="e">
        <f>IF(LEN('Описание предлагаемого товара'!#REF!)&gt;0,'Описание предлагаемого товара'!#REF!,"")</f>
        <v>#REF!</v>
      </c>
      <c r="B565" s="65" t="e">
        <f>IF(LEN('Описание предлагаемого товара'!#REF!)&gt;0,'Описание предлагаемого товара'!#REF!,"")</f>
        <v>#REF!</v>
      </c>
      <c r="C565" s="61" t="e">
        <f>IF(LEN('Описание предлагаемого товара'!#REF!)&gt;0,'Описание предлагаемого товара'!#REF!,"")</f>
        <v>#REF!</v>
      </c>
      <c r="D565" s="61" t="e">
        <f>IF(LEN('Описание предлагаемого товара'!#REF!)&gt;0,'Описание предлагаемого товара'!#REF!,"")</f>
        <v>#REF!</v>
      </c>
      <c r="E565" s="61" t="e">
        <f>IF(LEN('Описание предлагаемого товара'!#REF!)&gt;0,'Описание предлагаемого товара'!#REF!,"")</f>
        <v>#REF!</v>
      </c>
      <c r="F565" s="61" t="e">
        <f>IF(LEN('Описание предлагаемого товара'!#REF!)&gt;0,'Описание предлагаемого товара'!#REF!,"")</f>
        <v>#REF!</v>
      </c>
      <c r="G565" s="61" t="e">
        <f>IF(LEN('Описание предлагаемого товара'!#REF!)&gt;0,'Описание предлагаемого товара'!#REF!,"")</f>
        <v>#REF!</v>
      </c>
      <c r="H565" s="61" t="e">
        <f>IF(LEN('Описание предлагаемого товара'!#REF!)&gt;0,'Описание предлагаемого товара'!#REF!,"")</f>
        <v>#REF!</v>
      </c>
      <c r="I565" s="61" t="e">
        <f>IF(LEN('Описание предлагаемого товара'!#REF!)&gt;0,'Описание предлагаемого товара'!#REF!,"")</f>
        <v>#REF!</v>
      </c>
      <c r="J565" s="38" t="str">
        <f>IFERROR(VLOOKUP(B565,SAP!$A:$E,5,),"")</f>
        <v/>
      </c>
      <c r="K565" s="40" t="str">
        <f t="shared" si="5093"/>
        <v/>
      </c>
      <c r="L565" s="61" t="e">
        <f>IF(LEN('Описание предлагаемого товара'!#REF!)&gt;0,IFERROR('Описание предлагаемого товара'!#REF!*1,""),"")</f>
        <v>#REF!</v>
      </c>
      <c r="M565" s="39" t="str">
        <f>IFERROR(VLOOKUP(B565,SAP!$A:$E,2,),"")</f>
        <v/>
      </c>
      <c r="N565" s="41" t="str">
        <f t="shared" si="5229"/>
        <v/>
      </c>
      <c r="O565" s="39" t="str">
        <f t="shared" si="5080"/>
        <v/>
      </c>
      <c r="P565" s="36" t="e">
        <f>IF(LEN('Описание предлагаемого товара'!#REF!)&gt;0,'Описание предлагаемого товара'!#REF!,"")</f>
        <v>#REF!</v>
      </c>
      <c r="Q56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65" s="37" t="e">
        <f>IF(LEN('Описание предлагаемого товара'!#REF!)&gt;0,'Описание предлагаемого товара'!#REF!,"")</f>
        <v>#REF!</v>
      </c>
      <c r="S565" s="37" t="e">
        <f>IF(LEN('Описание предлагаемого товара'!#REF!)&gt;0,'Описание предлагаемого товара'!#REF!,"")</f>
        <v>#REF!</v>
      </c>
      <c r="T56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65" s="23" t="str">
        <f>IFERROR(VLOOKUP(CI565*1,Обработ.выгрузка_реестра_РФ!$A:$G,6,),"")</f>
        <v/>
      </c>
      <c r="V565" s="61" t="e">
        <f>IF(LEN('Описание предлагаемого товара'!#REF!)&gt;0,'Описание предлагаемого товара'!#REF!,"")</f>
        <v>#REF!</v>
      </c>
      <c r="W565" s="62" t="e">
        <f>IF(LEN('Описание предлагаемого товара'!#REF!)&gt;0,'Описание предлагаемого товара'!#REF!,"")</f>
        <v>#REF!</v>
      </c>
      <c r="X565" s="91" t="e">
        <f t="shared" ref="X565:Y565" si="5455">IFERROR(REPLACE(W565,FIND(CHAR(10),W565,1),1," "),W565)</f>
        <v>#REF!</v>
      </c>
      <c r="Y565" s="91" t="e">
        <f t="shared" si="5455"/>
        <v>#REF!</v>
      </c>
      <c r="Z565" s="91" t="e">
        <f t="shared" si="5095"/>
        <v>#REF!</v>
      </c>
      <c r="AA565" s="91" t="e">
        <f t="shared" si="5096"/>
        <v>#REF!</v>
      </c>
      <c r="AB565" s="91" t="e">
        <f t="shared" si="5097"/>
        <v>#REF!</v>
      </c>
      <c r="AC565" s="91" t="e">
        <f t="shared" ref="AC565:AF565" si="5456">IFERROR(REPLACE(AB565,FIND("  ",AB565,1),2," "),AB565)</f>
        <v>#REF!</v>
      </c>
      <c r="AD565" s="91" t="e">
        <f t="shared" si="5456"/>
        <v>#REF!</v>
      </c>
      <c r="AE565" s="91" t="e">
        <f t="shared" si="5456"/>
        <v>#REF!</v>
      </c>
      <c r="AF565" s="91" t="e">
        <f t="shared" si="5456"/>
        <v>#REF!</v>
      </c>
      <c r="AG565" s="23" t="str">
        <f>IFERROR(VLOOKUP(CI565*1,Обработ.выгрузка_реестра_РФ!$A:$G,4,),"")</f>
        <v/>
      </c>
      <c r="AH565" s="91" t="str">
        <f t="shared" ref="AH565:AI565" si="5457">IFERROR(REPLACE(AG565,FIND("-",AG565,1),1,"*"),AG565)</f>
        <v/>
      </c>
      <c r="AI565" s="91" t="str">
        <f t="shared" si="5457"/>
        <v/>
      </c>
      <c r="AJ565" s="27" t="str">
        <f t="shared" si="5195"/>
        <v/>
      </c>
      <c r="AK565" s="63" t="e">
        <f>IF(LEN('Описание предлагаемого товара'!#REF!)&gt;0,'Описание предлагаемого товара'!#REF!,"")</f>
        <v>#REF!</v>
      </c>
      <c r="AL565" s="91" t="e">
        <f t="shared" ref="AL565:AM565" si="5458">IFERROR(REPLACE(AK565,FIND(CHAR(10),AK565,1),1,""),AK565)</f>
        <v>#REF!</v>
      </c>
      <c r="AM565" s="91" t="e">
        <f t="shared" si="5458"/>
        <v>#REF!</v>
      </c>
      <c r="AN565" s="91" t="e">
        <f t="shared" ref="AN565:AR565" si="5459">IFERROR(REPLACE(AM565,FIND(" ",AM565,1),1,""),AM565)</f>
        <v>#REF!</v>
      </c>
      <c r="AO565" s="91" t="e">
        <f t="shared" si="5459"/>
        <v>#REF!</v>
      </c>
      <c r="AP565" s="91" t="e">
        <f t="shared" si="5459"/>
        <v>#REF!</v>
      </c>
      <c r="AQ565" s="91" t="e">
        <f t="shared" si="5459"/>
        <v>#REF!</v>
      </c>
      <c r="AR565" s="91" t="e">
        <f t="shared" si="5459"/>
        <v>#REF!</v>
      </c>
      <c r="AS565" s="91" t="e">
        <f t="shared" si="5102"/>
        <v>#REF!</v>
      </c>
      <c r="AT565" s="91" t="e">
        <f t="shared" si="5103"/>
        <v>#REF!</v>
      </c>
      <c r="AU565" s="32" t="e">
        <f t="shared" si="5086"/>
        <v>#REF!</v>
      </c>
      <c r="AV565" s="93" t="e">
        <f>'Описание предлагаемого товара'!#REF!</f>
        <v>#REF!</v>
      </c>
      <c r="AW565" s="91" t="e">
        <f>MIN(SEARCH({0,1,2,3,4,5,6,7,8,9},AV565&amp; "0123456789"))</f>
        <v>#REF!</v>
      </c>
      <c r="AX565" s="91" t="str">
        <f t="shared" si="5104"/>
        <v/>
      </c>
      <c r="AY565" s="91" t="str">
        <f t="shared" si="5105"/>
        <v/>
      </c>
      <c r="AZ565" s="91" t="str">
        <f t="shared" si="5106"/>
        <v/>
      </c>
      <c r="BA565" s="91" t="str">
        <f t="shared" si="5107"/>
        <v/>
      </c>
      <c r="BB565" s="91" t="str">
        <f t="shared" si="5108"/>
        <v/>
      </c>
      <c r="BC565" s="91" t="str">
        <f t="shared" si="5109"/>
        <v/>
      </c>
      <c r="BD565" s="91" t="str">
        <f t="shared" si="5110"/>
        <v/>
      </c>
      <c r="BE565" s="91" t="str">
        <f t="shared" si="5111"/>
        <v/>
      </c>
      <c r="BF565" s="91" t="str">
        <f t="shared" si="5112"/>
        <v/>
      </c>
      <c r="BG565" s="91" t="str">
        <f t="shared" si="5113"/>
        <v/>
      </c>
      <c r="BH565" s="91" t="str">
        <f t="shared" si="5114"/>
        <v/>
      </c>
      <c r="BI565" s="91" t="str">
        <f t="shared" si="5115"/>
        <v/>
      </c>
      <c r="BJ565" s="91" t="str">
        <f t="shared" si="5116"/>
        <v/>
      </c>
      <c r="BK565" s="91" t="str">
        <f t="shared" si="5117"/>
        <v/>
      </c>
      <c r="BL565" s="91" t="str">
        <f t="shared" si="5118"/>
        <v/>
      </c>
      <c r="BM565" s="91" t="str">
        <f t="shared" si="5119"/>
        <v/>
      </c>
      <c r="BN565" s="91" t="str">
        <f t="shared" si="5120"/>
        <v/>
      </c>
      <c r="BO565" s="91" t="str">
        <f t="shared" si="5121"/>
        <v/>
      </c>
      <c r="BP565" s="91" t="str">
        <f t="shared" si="5122"/>
        <v/>
      </c>
      <c r="BQ565" s="91" t="str">
        <f t="shared" si="5123"/>
        <v/>
      </c>
      <c r="BR565" s="91" t="str">
        <f t="shared" si="5124"/>
        <v/>
      </c>
      <c r="BS565" s="91" t="str">
        <f t="shared" si="5125"/>
        <v/>
      </c>
      <c r="BT565" s="91" t="str">
        <f t="shared" si="5126"/>
        <v/>
      </c>
      <c r="BU565" s="91" t="str">
        <f t="shared" si="5127"/>
        <v/>
      </c>
      <c r="BV565" s="91" t="str">
        <f t="shared" si="5128"/>
        <v/>
      </c>
      <c r="BW565" s="91" t="str">
        <f t="shared" si="5129"/>
        <v/>
      </c>
      <c r="BX565" s="91" t="str">
        <f t="shared" si="5130"/>
        <v/>
      </c>
      <c r="BY565" s="91" t="str">
        <f t="shared" si="5131"/>
        <v/>
      </c>
      <c r="BZ565" s="91" t="str">
        <f t="shared" si="5132"/>
        <v/>
      </c>
      <c r="CA565" s="91" t="str">
        <f t="shared" si="5133"/>
        <v/>
      </c>
      <c r="CB565" s="91" t="str">
        <f t="shared" si="5134"/>
        <v/>
      </c>
      <c r="CC565" s="91" t="str">
        <f t="shared" si="5135"/>
        <v/>
      </c>
      <c r="CD565" s="91" t="str">
        <f t="shared" si="5136"/>
        <v/>
      </c>
      <c r="CE565" s="91" t="str">
        <f t="shared" si="5137"/>
        <v/>
      </c>
      <c r="CF565" s="91" t="str">
        <f t="shared" si="5138"/>
        <v/>
      </c>
      <c r="CG565" s="91" t="str">
        <f t="shared" si="5139"/>
        <v/>
      </c>
      <c r="CH565" s="91" t="str">
        <f t="shared" si="5140"/>
        <v/>
      </c>
      <c r="CI565" s="91" t="str">
        <f t="shared" si="5141"/>
        <v>нет</v>
      </c>
      <c r="CJ565" s="63" t="e">
        <f>IF(LEN('Описание предлагаемого товара'!#REF!)&gt;0,'Описание предлагаемого товара'!#REF!,"")</f>
        <v>#REF!</v>
      </c>
      <c r="CK565" s="91" t="e">
        <f t="shared" ref="CK565:CL565" si="5460">IFERROR(REPLACE(CJ565,FIND(CHAR(10),CJ565,1),1,""),CJ565)</f>
        <v>#REF!</v>
      </c>
      <c r="CL565" s="91" t="e">
        <f t="shared" si="5460"/>
        <v>#REF!</v>
      </c>
      <c r="CM565" s="91" t="e">
        <f t="shared" si="5143"/>
        <v>#REF!</v>
      </c>
      <c r="CN565" s="91" t="e">
        <f t="shared" si="5144"/>
        <v>#REF!</v>
      </c>
      <c r="CO565" s="91" t="e">
        <f t="shared" si="5145"/>
        <v>#REF!</v>
      </c>
      <c r="CP565" s="90" t="e">
        <f>IF(AU565="Не указан реестровый номер (мера нац.режима Запрет)","",IF(CI565="нет","",IF(CU565="да","исключение(не смотрим баллы)",IFERROR(IF(CI565*1&gt;0,IFERROR(IF(VLOOKUP(CI565*1,Обработ.выгрузка_реестра_РФ!$A:$G,7,)=0,"Баллы не установлены",VLOOKUP(CI565*1,Обработ.выгрузка_реестра_РФ!$A:$G,7,)),IF(LEN(CI565)&gt;14,"","нет номера в реестре РФ")),""),IF(LEN(CI565)=0,"","Некорректный реестровый номер")))))</f>
        <v>#REF!</v>
      </c>
      <c r="CQ565" s="33" t="e">
        <f>IF(LEN(C565)&gt;0,IFERROR(IF(LEN(H565)&gt;0,IF(LEN(VLOOKUP(H565,'исключения(не_смотрим_баллы)'!$A:$C,1,))&gt;0,"да","нет"),"не введен ОКПД2"),"нет"),"")</f>
        <v>#REF!</v>
      </c>
      <c r="CR565" s="33" t="e">
        <f ca="1">IF(CQ565="да",IF(TODAY()&lt;VLOOKUP(H565,'исключения(не_смотрим_баллы)'!$A:$C,3,),"да","нет"),"")</f>
        <v>#REF!</v>
      </c>
      <c r="CS565" s="33" t="str">
        <f>IFERROR(IF(CQ565="да",IF(VLOOKUP(CI565*1,Обработ.выгрузка_реестра_РФ!$A:$G,2,)&lt;VLOOKUP(H565,'исключения(не_смотрим_баллы)'!$A:$C,2,),"да","нет"),""),"")</f>
        <v/>
      </c>
      <c r="CT565" s="24"/>
      <c r="CU565" s="33" t="e">
        <f t="shared" si="5157"/>
        <v>#REF!</v>
      </c>
      <c r="CV565" s="91" t="e">
        <f t="shared" si="5158"/>
        <v>#REF!</v>
      </c>
      <c r="CW565" s="27" t="e">
        <f t="shared" si="5159"/>
        <v>#REF!</v>
      </c>
      <c r="CX565" s="26" t="e">
        <f t="shared" si="5088"/>
        <v>#REF!</v>
      </c>
      <c r="CY565" s="64" t="e">
        <f>IF(LEN('Описание предлагаемого товара'!#REF!)&gt;0,'Описание предлагаемого товара'!#REF!,"")</f>
        <v>#REF!</v>
      </c>
      <c r="CZ565" s="95" t="e">
        <f t="shared" si="5146"/>
        <v>#REF!</v>
      </c>
      <c r="DA565" s="95" t="e">
        <f t="shared" ref="DA565" si="5461">IFERROR(REPLACE(CZ565,FIND(" ",CZ565,1),1,""),CZ565)</f>
        <v>#REF!</v>
      </c>
      <c r="DB565" s="95" t="e">
        <f t="shared" si="5090"/>
        <v>#REF!</v>
      </c>
      <c r="DC565" s="95" t="e">
        <f t="shared" ref="DC565:DD565" si="5462">IFERROR(REPLACE(DB565,FIND("г.",DB565,1),2,""),DB565)</f>
        <v>#REF!</v>
      </c>
      <c r="DD565" s="95" t="e">
        <f t="shared" si="5462"/>
        <v>#REF!</v>
      </c>
      <c r="DE565" s="95" t="e">
        <f t="shared" ref="DE565:DF565" si="5463">IFERROR(REPLACE(DD565,FIND("г",DD565,1),1,""),DD565)</f>
        <v>#REF!</v>
      </c>
      <c r="DF565" s="95" t="e">
        <f t="shared" si="5463"/>
        <v>#REF!</v>
      </c>
      <c r="DG565" s="95" t="e">
        <f t="shared" si="5163"/>
        <v>#REF!</v>
      </c>
      <c r="DH565" s="25" t="str">
        <f>IFERROR(VLOOKUP(CI565*1,Обработ.выгрузка_реестра_РФ!$A:$G,5,),"")</f>
        <v/>
      </c>
      <c r="DI565" s="27" t="str">
        <f t="shared" si="5173"/>
        <v/>
      </c>
      <c r="DJ565" s="27" t="str">
        <f t="shared" ca="1" si="5150"/>
        <v/>
      </c>
      <c r="DK565" s="63" t="e">
        <f>IF(LEN('Описание предлагаемого товара'!#REF!)&gt;0,'Описание предлагаемого товара'!#REF!,"")</f>
        <v>#REF!</v>
      </c>
      <c r="DL565" s="63" t="e">
        <f>IF(LEN('Описание предлагаемого товара'!#REF!)&gt;0,'Описание предлагаемого товара'!#REF!,"")</f>
        <v>#REF!</v>
      </c>
      <c r="DM565" s="32"/>
    </row>
    <row r="566" spans="1:117" ht="48.75" customHeight="1" x14ac:dyDescent="0.25">
      <c r="A566" s="61" t="e">
        <f>IF(LEN('Описание предлагаемого товара'!#REF!)&gt;0,'Описание предлагаемого товара'!#REF!,"")</f>
        <v>#REF!</v>
      </c>
      <c r="B566" s="65" t="e">
        <f>IF(LEN('Описание предлагаемого товара'!#REF!)&gt;0,'Описание предлагаемого товара'!#REF!,"")</f>
        <v>#REF!</v>
      </c>
      <c r="C566" s="61" t="e">
        <f>IF(LEN('Описание предлагаемого товара'!#REF!)&gt;0,'Описание предлагаемого товара'!#REF!,"")</f>
        <v>#REF!</v>
      </c>
      <c r="D566" s="61" t="e">
        <f>IF(LEN('Описание предлагаемого товара'!#REF!)&gt;0,'Описание предлагаемого товара'!#REF!,"")</f>
        <v>#REF!</v>
      </c>
      <c r="E566" s="61" t="e">
        <f>IF(LEN('Описание предлагаемого товара'!#REF!)&gt;0,'Описание предлагаемого товара'!#REF!,"")</f>
        <v>#REF!</v>
      </c>
      <c r="F566" s="61" t="e">
        <f>IF(LEN('Описание предлагаемого товара'!#REF!)&gt;0,'Описание предлагаемого товара'!#REF!,"")</f>
        <v>#REF!</v>
      </c>
      <c r="G566" s="61" t="e">
        <f>IF(LEN('Описание предлагаемого товара'!#REF!)&gt;0,'Описание предлагаемого товара'!#REF!,"")</f>
        <v>#REF!</v>
      </c>
      <c r="H566" s="61" t="e">
        <f>IF(LEN('Описание предлагаемого товара'!#REF!)&gt;0,'Описание предлагаемого товара'!#REF!,"")</f>
        <v>#REF!</v>
      </c>
      <c r="I566" s="61" t="e">
        <f>IF(LEN('Описание предлагаемого товара'!#REF!)&gt;0,'Описание предлагаемого товара'!#REF!,"")</f>
        <v>#REF!</v>
      </c>
      <c r="J566" s="38" t="str">
        <f>IFERROR(VLOOKUP(B566,SAP!$A:$E,5,),"")</f>
        <v/>
      </c>
      <c r="K566" s="40" t="str">
        <f t="shared" si="5093"/>
        <v/>
      </c>
      <c r="L566" s="61" t="e">
        <f>IF(LEN('Описание предлагаемого товара'!#REF!)&gt;0,IFERROR('Описание предлагаемого товара'!#REF!*1,""),"")</f>
        <v>#REF!</v>
      </c>
      <c r="M566" s="39" t="str">
        <f>IFERROR(VLOOKUP(B566,SAP!$A:$E,2,),"")</f>
        <v/>
      </c>
      <c r="N566" s="41" t="str">
        <f t="shared" si="5229"/>
        <v/>
      </c>
      <c r="O566" s="39" t="str">
        <f t="shared" si="5080"/>
        <v/>
      </c>
      <c r="P566" s="36" t="e">
        <f>IF(LEN('Описание предлагаемого товара'!#REF!)&gt;0,'Описание предлагаемого товара'!#REF!,"")</f>
        <v>#REF!</v>
      </c>
      <c r="Q56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66" s="37" t="e">
        <f>IF(LEN('Описание предлагаемого товара'!#REF!)&gt;0,'Описание предлагаемого товара'!#REF!,"")</f>
        <v>#REF!</v>
      </c>
      <c r="S566" s="37" t="e">
        <f>IF(LEN('Описание предлагаемого товара'!#REF!)&gt;0,'Описание предлагаемого товара'!#REF!,"")</f>
        <v>#REF!</v>
      </c>
      <c r="T56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66" s="23" t="str">
        <f>IFERROR(VLOOKUP(CI566*1,Обработ.выгрузка_реестра_РФ!$A:$G,6,),"")</f>
        <v/>
      </c>
      <c r="V566" s="61" t="e">
        <f>IF(LEN('Описание предлагаемого товара'!#REF!)&gt;0,'Описание предлагаемого товара'!#REF!,"")</f>
        <v>#REF!</v>
      </c>
      <c r="W566" s="62" t="e">
        <f>IF(LEN('Описание предлагаемого товара'!#REF!)&gt;0,'Описание предлагаемого товара'!#REF!,"")</f>
        <v>#REF!</v>
      </c>
      <c r="X566" s="91" t="e">
        <f t="shared" ref="X566:Y566" si="5464">IFERROR(REPLACE(W566,FIND(CHAR(10),W566,1),1," "),W566)</f>
        <v>#REF!</v>
      </c>
      <c r="Y566" s="91" t="e">
        <f t="shared" si="5464"/>
        <v>#REF!</v>
      </c>
      <c r="Z566" s="91" t="e">
        <f t="shared" si="5095"/>
        <v>#REF!</v>
      </c>
      <c r="AA566" s="91" t="e">
        <f t="shared" si="5096"/>
        <v>#REF!</v>
      </c>
      <c r="AB566" s="91" t="e">
        <f t="shared" si="5097"/>
        <v>#REF!</v>
      </c>
      <c r="AC566" s="91" t="e">
        <f t="shared" ref="AC566:AF566" si="5465">IFERROR(REPLACE(AB566,FIND("  ",AB566,1),2," "),AB566)</f>
        <v>#REF!</v>
      </c>
      <c r="AD566" s="91" t="e">
        <f t="shared" si="5465"/>
        <v>#REF!</v>
      </c>
      <c r="AE566" s="91" t="e">
        <f t="shared" si="5465"/>
        <v>#REF!</v>
      </c>
      <c r="AF566" s="91" t="e">
        <f t="shared" si="5465"/>
        <v>#REF!</v>
      </c>
      <c r="AG566" s="23" t="str">
        <f>IFERROR(VLOOKUP(CI566*1,Обработ.выгрузка_реестра_РФ!$A:$G,4,),"")</f>
        <v/>
      </c>
      <c r="AH566" s="91" t="str">
        <f t="shared" ref="AH566:AI566" si="5466">IFERROR(REPLACE(AG566,FIND("-",AG566,1),1,"*"),AG566)</f>
        <v/>
      </c>
      <c r="AI566" s="91" t="str">
        <f t="shared" si="5466"/>
        <v/>
      </c>
      <c r="AJ566" s="27" t="str">
        <f t="shared" si="5195"/>
        <v/>
      </c>
      <c r="AK566" s="63" t="e">
        <f>IF(LEN('Описание предлагаемого товара'!#REF!)&gt;0,'Описание предлагаемого товара'!#REF!,"")</f>
        <v>#REF!</v>
      </c>
      <c r="AL566" s="91" t="e">
        <f t="shared" ref="AL566:AM566" si="5467">IFERROR(REPLACE(AK566,FIND(CHAR(10),AK566,1),1,""),AK566)</f>
        <v>#REF!</v>
      </c>
      <c r="AM566" s="91" t="e">
        <f t="shared" si="5467"/>
        <v>#REF!</v>
      </c>
      <c r="AN566" s="91" t="e">
        <f t="shared" ref="AN566:AR566" si="5468">IFERROR(REPLACE(AM566,FIND(" ",AM566,1),1,""),AM566)</f>
        <v>#REF!</v>
      </c>
      <c r="AO566" s="91" t="e">
        <f t="shared" si="5468"/>
        <v>#REF!</v>
      </c>
      <c r="AP566" s="91" t="e">
        <f t="shared" si="5468"/>
        <v>#REF!</v>
      </c>
      <c r="AQ566" s="91" t="e">
        <f t="shared" si="5468"/>
        <v>#REF!</v>
      </c>
      <c r="AR566" s="91" t="e">
        <f t="shared" si="5468"/>
        <v>#REF!</v>
      </c>
      <c r="AS566" s="91" t="e">
        <f t="shared" si="5102"/>
        <v>#REF!</v>
      </c>
      <c r="AT566" s="91" t="e">
        <f t="shared" si="5103"/>
        <v>#REF!</v>
      </c>
      <c r="AU566" s="32" t="e">
        <f t="shared" si="5086"/>
        <v>#REF!</v>
      </c>
      <c r="AV566" s="93" t="e">
        <f>'Описание предлагаемого товара'!#REF!</f>
        <v>#REF!</v>
      </c>
      <c r="AW566" s="91" t="e">
        <f>MIN(SEARCH({0,1,2,3,4,5,6,7,8,9},AV566&amp; "0123456789"))</f>
        <v>#REF!</v>
      </c>
      <c r="AX566" s="91" t="str">
        <f t="shared" si="5104"/>
        <v/>
      </c>
      <c r="AY566" s="91" t="str">
        <f t="shared" si="5105"/>
        <v/>
      </c>
      <c r="AZ566" s="91" t="str">
        <f t="shared" si="5106"/>
        <v/>
      </c>
      <c r="BA566" s="91" t="str">
        <f t="shared" si="5107"/>
        <v/>
      </c>
      <c r="BB566" s="91" t="str">
        <f t="shared" si="5108"/>
        <v/>
      </c>
      <c r="BC566" s="91" t="str">
        <f t="shared" si="5109"/>
        <v/>
      </c>
      <c r="BD566" s="91" t="str">
        <f t="shared" si="5110"/>
        <v/>
      </c>
      <c r="BE566" s="91" t="str">
        <f t="shared" si="5111"/>
        <v/>
      </c>
      <c r="BF566" s="91" t="str">
        <f t="shared" si="5112"/>
        <v/>
      </c>
      <c r="BG566" s="91" t="str">
        <f t="shared" si="5113"/>
        <v/>
      </c>
      <c r="BH566" s="91" t="str">
        <f t="shared" si="5114"/>
        <v/>
      </c>
      <c r="BI566" s="91" t="str">
        <f t="shared" si="5115"/>
        <v/>
      </c>
      <c r="BJ566" s="91" t="str">
        <f t="shared" si="5116"/>
        <v/>
      </c>
      <c r="BK566" s="91" t="str">
        <f t="shared" si="5117"/>
        <v/>
      </c>
      <c r="BL566" s="91" t="str">
        <f t="shared" si="5118"/>
        <v/>
      </c>
      <c r="BM566" s="91" t="str">
        <f t="shared" si="5119"/>
        <v/>
      </c>
      <c r="BN566" s="91" t="str">
        <f t="shared" si="5120"/>
        <v/>
      </c>
      <c r="BO566" s="91" t="str">
        <f t="shared" si="5121"/>
        <v/>
      </c>
      <c r="BP566" s="91" t="str">
        <f t="shared" si="5122"/>
        <v/>
      </c>
      <c r="BQ566" s="91" t="str">
        <f t="shared" si="5123"/>
        <v/>
      </c>
      <c r="BR566" s="91" t="str">
        <f t="shared" si="5124"/>
        <v/>
      </c>
      <c r="BS566" s="91" t="str">
        <f t="shared" si="5125"/>
        <v/>
      </c>
      <c r="BT566" s="91" t="str">
        <f t="shared" si="5126"/>
        <v/>
      </c>
      <c r="BU566" s="91" t="str">
        <f t="shared" si="5127"/>
        <v/>
      </c>
      <c r="BV566" s="91" t="str">
        <f t="shared" si="5128"/>
        <v/>
      </c>
      <c r="BW566" s="91" t="str">
        <f t="shared" si="5129"/>
        <v/>
      </c>
      <c r="BX566" s="91" t="str">
        <f t="shared" si="5130"/>
        <v/>
      </c>
      <c r="BY566" s="91" t="str">
        <f t="shared" si="5131"/>
        <v/>
      </c>
      <c r="BZ566" s="91" t="str">
        <f t="shared" si="5132"/>
        <v/>
      </c>
      <c r="CA566" s="91" t="str">
        <f t="shared" si="5133"/>
        <v/>
      </c>
      <c r="CB566" s="91" t="str">
        <f t="shared" si="5134"/>
        <v/>
      </c>
      <c r="CC566" s="91" t="str">
        <f t="shared" si="5135"/>
        <v/>
      </c>
      <c r="CD566" s="91" t="str">
        <f t="shared" si="5136"/>
        <v/>
      </c>
      <c r="CE566" s="91" t="str">
        <f t="shared" si="5137"/>
        <v/>
      </c>
      <c r="CF566" s="91" t="str">
        <f t="shared" si="5138"/>
        <v/>
      </c>
      <c r="CG566" s="91" t="str">
        <f t="shared" si="5139"/>
        <v/>
      </c>
      <c r="CH566" s="91" t="str">
        <f t="shared" si="5140"/>
        <v/>
      </c>
      <c r="CI566" s="91" t="str">
        <f t="shared" si="5141"/>
        <v>нет</v>
      </c>
      <c r="CJ566" s="63" t="e">
        <f>IF(LEN('Описание предлагаемого товара'!#REF!)&gt;0,'Описание предлагаемого товара'!#REF!,"")</f>
        <v>#REF!</v>
      </c>
      <c r="CK566" s="91" t="e">
        <f t="shared" ref="CK566:CL566" si="5469">IFERROR(REPLACE(CJ566,FIND(CHAR(10),CJ566,1),1,""),CJ566)</f>
        <v>#REF!</v>
      </c>
      <c r="CL566" s="91" t="e">
        <f t="shared" si="5469"/>
        <v>#REF!</v>
      </c>
      <c r="CM566" s="91" t="e">
        <f t="shared" si="5143"/>
        <v>#REF!</v>
      </c>
      <c r="CN566" s="91" t="e">
        <f t="shared" si="5144"/>
        <v>#REF!</v>
      </c>
      <c r="CO566" s="91" t="e">
        <f t="shared" si="5145"/>
        <v>#REF!</v>
      </c>
      <c r="CP566" s="90" t="e">
        <f>IF(AU566="Не указан реестровый номер (мера нац.режима Запрет)","",IF(CI566="нет","",IF(CU566="да","исключение(не смотрим баллы)",IFERROR(IF(CI566*1&gt;0,IFERROR(IF(VLOOKUP(CI566*1,Обработ.выгрузка_реестра_РФ!$A:$G,7,)=0,"Баллы не установлены",VLOOKUP(CI566*1,Обработ.выгрузка_реестра_РФ!$A:$G,7,)),IF(LEN(CI566)&gt;14,"","нет номера в реестре РФ")),""),IF(LEN(CI566)=0,"","Некорректный реестровый номер")))))</f>
        <v>#REF!</v>
      </c>
      <c r="CQ566" s="33" t="e">
        <f>IF(LEN(C566)&gt;0,IFERROR(IF(LEN(H566)&gt;0,IF(LEN(VLOOKUP(H566,'исключения(не_смотрим_баллы)'!$A:$C,1,))&gt;0,"да","нет"),"не введен ОКПД2"),"нет"),"")</f>
        <v>#REF!</v>
      </c>
      <c r="CR566" s="33" t="e">
        <f ca="1">IF(CQ566="да",IF(TODAY()&lt;VLOOKUP(H566,'исключения(не_смотрим_баллы)'!$A:$C,3,),"да","нет"),"")</f>
        <v>#REF!</v>
      </c>
      <c r="CS566" s="33" t="str">
        <f>IFERROR(IF(CQ566="да",IF(VLOOKUP(CI566*1,Обработ.выгрузка_реестра_РФ!$A:$G,2,)&lt;VLOOKUP(H566,'исключения(не_смотрим_баллы)'!$A:$C,2,),"да","нет"),""),"")</f>
        <v/>
      </c>
      <c r="CT566" s="24"/>
      <c r="CU566" s="33" t="e">
        <f t="shared" si="5157"/>
        <v>#REF!</v>
      </c>
      <c r="CV566" s="91" t="e">
        <f t="shared" si="5158"/>
        <v>#REF!</v>
      </c>
      <c r="CW566" s="27" t="e">
        <f t="shared" si="5159"/>
        <v>#REF!</v>
      </c>
      <c r="CX566" s="26" t="e">
        <f t="shared" si="5088"/>
        <v>#REF!</v>
      </c>
      <c r="CY566" s="64" t="e">
        <f>IF(LEN('Описание предлагаемого товара'!#REF!)&gt;0,'Описание предлагаемого товара'!#REF!,"")</f>
        <v>#REF!</v>
      </c>
      <c r="CZ566" s="95" t="e">
        <f t="shared" si="5146"/>
        <v>#REF!</v>
      </c>
      <c r="DA566" s="95" t="e">
        <f t="shared" ref="DA566" si="5470">IFERROR(REPLACE(CZ566,FIND(" ",CZ566,1),1,""),CZ566)</f>
        <v>#REF!</v>
      </c>
      <c r="DB566" s="95" t="e">
        <f t="shared" si="5090"/>
        <v>#REF!</v>
      </c>
      <c r="DC566" s="95" t="e">
        <f t="shared" ref="DC566:DD566" si="5471">IFERROR(REPLACE(DB566,FIND("г.",DB566,1),2,""),DB566)</f>
        <v>#REF!</v>
      </c>
      <c r="DD566" s="95" t="e">
        <f t="shared" si="5471"/>
        <v>#REF!</v>
      </c>
      <c r="DE566" s="95" t="e">
        <f t="shared" ref="DE566:DF566" si="5472">IFERROR(REPLACE(DD566,FIND("г",DD566,1),1,""),DD566)</f>
        <v>#REF!</v>
      </c>
      <c r="DF566" s="95" t="e">
        <f t="shared" si="5472"/>
        <v>#REF!</v>
      </c>
      <c r="DG566" s="95" t="e">
        <f t="shared" si="5163"/>
        <v>#REF!</v>
      </c>
      <c r="DH566" s="25" t="str">
        <f>IFERROR(VLOOKUP(CI566*1,Обработ.выгрузка_реестра_РФ!$A:$G,5,),"")</f>
        <v/>
      </c>
      <c r="DI566" s="27" t="str">
        <f t="shared" si="5173"/>
        <v/>
      </c>
      <c r="DJ566" s="27" t="str">
        <f t="shared" ca="1" si="5150"/>
        <v/>
      </c>
      <c r="DK566" s="63" t="e">
        <f>IF(LEN('Описание предлагаемого товара'!#REF!)&gt;0,'Описание предлагаемого товара'!#REF!,"")</f>
        <v>#REF!</v>
      </c>
      <c r="DL566" s="63" t="e">
        <f>IF(LEN('Описание предлагаемого товара'!#REF!)&gt;0,'Описание предлагаемого товара'!#REF!,"")</f>
        <v>#REF!</v>
      </c>
      <c r="DM566" s="32"/>
    </row>
    <row r="567" spans="1:117" ht="48.75" customHeight="1" x14ac:dyDescent="0.25">
      <c r="A567" s="61" t="e">
        <f>IF(LEN('Описание предлагаемого товара'!#REF!)&gt;0,'Описание предлагаемого товара'!#REF!,"")</f>
        <v>#REF!</v>
      </c>
      <c r="B567" s="65" t="e">
        <f>IF(LEN('Описание предлагаемого товара'!#REF!)&gt;0,'Описание предлагаемого товара'!#REF!,"")</f>
        <v>#REF!</v>
      </c>
      <c r="C567" s="61" t="e">
        <f>IF(LEN('Описание предлагаемого товара'!#REF!)&gt;0,'Описание предлагаемого товара'!#REF!,"")</f>
        <v>#REF!</v>
      </c>
      <c r="D567" s="61" t="e">
        <f>IF(LEN('Описание предлагаемого товара'!#REF!)&gt;0,'Описание предлагаемого товара'!#REF!,"")</f>
        <v>#REF!</v>
      </c>
      <c r="E567" s="61" t="e">
        <f>IF(LEN('Описание предлагаемого товара'!#REF!)&gt;0,'Описание предлагаемого товара'!#REF!,"")</f>
        <v>#REF!</v>
      </c>
      <c r="F567" s="61" t="e">
        <f>IF(LEN('Описание предлагаемого товара'!#REF!)&gt;0,'Описание предлагаемого товара'!#REF!,"")</f>
        <v>#REF!</v>
      </c>
      <c r="G567" s="61" t="e">
        <f>IF(LEN('Описание предлагаемого товара'!#REF!)&gt;0,'Описание предлагаемого товара'!#REF!,"")</f>
        <v>#REF!</v>
      </c>
      <c r="H567" s="61" t="e">
        <f>IF(LEN('Описание предлагаемого товара'!#REF!)&gt;0,'Описание предлагаемого товара'!#REF!,"")</f>
        <v>#REF!</v>
      </c>
      <c r="I567" s="61" t="e">
        <f>IF(LEN('Описание предлагаемого товара'!#REF!)&gt;0,'Описание предлагаемого товара'!#REF!,"")</f>
        <v>#REF!</v>
      </c>
      <c r="J567" s="38" t="str">
        <f>IFERROR(VLOOKUP(B567,SAP!$A:$E,5,),"")</f>
        <v/>
      </c>
      <c r="K567" s="40" t="str">
        <f t="shared" si="5093"/>
        <v/>
      </c>
      <c r="L567" s="61" t="e">
        <f>IF(LEN('Описание предлагаемого товара'!#REF!)&gt;0,IFERROR('Описание предлагаемого товара'!#REF!*1,""),"")</f>
        <v>#REF!</v>
      </c>
      <c r="M567" s="39" t="str">
        <f>IFERROR(VLOOKUP(B567,SAP!$A:$E,2,),"")</f>
        <v/>
      </c>
      <c r="N567" s="41" t="str">
        <f t="shared" si="5229"/>
        <v/>
      </c>
      <c r="O567" s="39" t="str">
        <f t="shared" si="5080"/>
        <v/>
      </c>
      <c r="P567" s="36" t="e">
        <f>IF(LEN('Описание предлагаемого товара'!#REF!)&gt;0,'Описание предлагаемого товара'!#REF!,"")</f>
        <v>#REF!</v>
      </c>
      <c r="Q56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67" s="37" t="e">
        <f>IF(LEN('Описание предлагаемого товара'!#REF!)&gt;0,'Описание предлагаемого товара'!#REF!,"")</f>
        <v>#REF!</v>
      </c>
      <c r="S567" s="37" t="e">
        <f>IF(LEN('Описание предлагаемого товара'!#REF!)&gt;0,'Описание предлагаемого товара'!#REF!,"")</f>
        <v>#REF!</v>
      </c>
      <c r="T56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67" s="23" t="str">
        <f>IFERROR(VLOOKUP(CI567*1,Обработ.выгрузка_реестра_РФ!$A:$G,6,),"")</f>
        <v/>
      </c>
      <c r="V567" s="61" t="e">
        <f>IF(LEN('Описание предлагаемого товара'!#REF!)&gt;0,'Описание предлагаемого товара'!#REF!,"")</f>
        <v>#REF!</v>
      </c>
      <c r="W567" s="62" t="e">
        <f>IF(LEN('Описание предлагаемого товара'!#REF!)&gt;0,'Описание предлагаемого товара'!#REF!,"")</f>
        <v>#REF!</v>
      </c>
      <c r="X567" s="91" t="e">
        <f t="shared" ref="X567:Y567" si="5473">IFERROR(REPLACE(W567,FIND(CHAR(10),W567,1),1," "),W567)</f>
        <v>#REF!</v>
      </c>
      <c r="Y567" s="91" t="e">
        <f t="shared" si="5473"/>
        <v>#REF!</v>
      </c>
      <c r="Z567" s="91" t="e">
        <f t="shared" si="5095"/>
        <v>#REF!</v>
      </c>
      <c r="AA567" s="91" t="e">
        <f t="shared" si="5096"/>
        <v>#REF!</v>
      </c>
      <c r="AB567" s="91" t="e">
        <f t="shared" si="5097"/>
        <v>#REF!</v>
      </c>
      <c r="AC567" s="91" t="e">
        <f t="shared" ref="AC567:AF567" si="5474">IFERROR(REPLACE(AB567,FIND("  ",AB567,1),2," "),AB567)</f>
        <v>#REF!</v>
      </c>
      <c r="AD567" s="91" t="e">
        <f t="shared" si="5474"/>
        <v>#REF!</v>
      </c>
      <c r="AE567" s="91" t="e">
        <f t="shared" si="5474"/>
        <v>#REF!</v>
      </c>
      <c r="AF567" s="91" t="e">
        <f t="shared" si="5474"/>
        <v>#REF!</v>
      </c>
      <c r="AG567" s="23" t="str">
        <f>IFERROR(VLOOKUP(CI567*1,Обработ.выгрузка_реестра_РФ!$A:$G,4,),"")</f>
        <v/>
      </c>
      <c r="AH567" s="91" t="str">
        <f t="shared" ref="AH567:AI567" si="5475">IFERROR(REPLACE(AG567,FIND("-",AG567,1),1,"*"),AG567)</f>
        <v/>
      </c>
      <c r="AI567" s="91" t="str">
        <f t="shared" si="5475"/>
        <v/>
      </c>
      <c r="AJ567" s="27" t="str">
        <f t="shared" si="5195"/>
        <v/>
      </c>
      <c r="AK567" s="63" t="e">
        <f>IF(LEN('Описание предлагаемого товара'!#REF!)&gt;0,'Описание предлагаемого товара'!#REF!,"")</f>
        <v>#REF!</v>
      </c>
      <c r="AL567" s="91" t="e">
        <f t="shared" ref="AL567:AM567" si="5476">IFERROR(REPLACE(AK567,FIND(CHAR(10),AK567,1),1,""),AK567)</f>
        <v>#REF!</v>
      </c>
      <c r="AM567" s="91" t="e">
        <f t="shared" si="5476"/>
        <v>#REF!</v>
      </c>
      <c r="AN567" s="91" t="e">
        <f t="shared" ref="AN567:AR567" si="5477">IFERROR(REPLACE(AM567,FIND(" ",AM567,1),1,""),AM567)</f>
        <v>#REF!</v>
      </c>
      <c r="AO567" s="91" t="e">
        <f t="shared" si="5477"/>
        <v>#REF!</v>
      </c>
      <c r="AP567" s="91" t="e">
        <f t="shared" si="5477"/>
        <v>#REF!</v>
      </c>
      <c r="AQ567" s="91" t="e">
        <f t="shared" si="5477"/>
        <v>#REF!</v>
      </c>
      <c r="AR567" s="91" t="e">
        <f t="shared" si="5477"/>
        <v>#REF!</v>
      </c>
      <c r="AS567" s="91" t="e">
        <f t="shared" si="5102"/>
        <v>#REF!</v>
      </c>
      <c r="AT567" s="91" t="e">
        <f t="shared" si="5103"/>
        <v>#REF!</v>
      </c>
      <c r="AU567" s="32" t="e">
        <f t="shared" si="5086"/>
        <v>#REF!</v>
      </c>
      <c r="AV567" s="93" t="e">
        <f>'Описание предлагаемого товара'!#REF!</f>
        <v>#REF!</v>
      </c>
      <c r="AW567" s="91" t="e">
        <f>MIN(SEARCH({0,1,2,3,4,5,6,7,8,9},AV567&amp; "0123456789"))</f>
        <v>#REF!</v>
      </c>
      <c r="AX567" s="91" t="str">
        <f t="shared" si="5104"/>
        <v/>
      </c>
      <c r="AY567" s="91" t="str">
        <f t="shared" si="5105"/>
        <v/>
      </c>
      <c r="AZ567" s="91" t="str">
        <f t="shared" si="5106"/>
        <v/>
      </c>
      <c r="BA567" s="91" t="str">
        <f t="shared" si="5107"/>
        <v/>
      </c>
      <c r="BB567" s="91" t="str">
        <f t="shared" si="5108"/>
        <v/>
      </c>
      <c r="BC567" s="91" t="str">
        <f t="shared" si="5109"/>
        <v/>
      </c>
      <c r="BD567" s="91" t="str">
        <f t="shared" si="5110"/>
        <v/>
      </c>
      <c r="BE567" s="91" t="str">
        <f t="shared" si="5111"/>
        <v/>
      </c>
      <c r="BF567" s="91" t="str">
        <f t="shared" si="5112"/>
        <v/>
      </c>
      <c r="BG567" s="91" t="str">
        <f t="shared" si="5113"/>
        <v/>
      </c>
      <c r="BH567" s="91" t="str">
        <f t="shared" si="5114"/>
        <v/>
      </c>
      <c r="BI567" s="91" t="str">
        <f t="shared" si="5115"/>
        <v/>
      </c>
      <c r="BJ567" s="91" t="str">
        <f t="shared" si="5116"/>
        <v/>
      </c>
      <c r="BK567" s="91" t="str">
        <f t="shared" si="5117"/>
        <v/>
      </c>
      <c r="BL567" s="91" t="str">
        <f t="shared" si="5118"/>
        <v/>
      </c>
      <c r="BM567" s="91" t="str">
        <f t="shared" si="5119"/>
        <v/>
      </c>
      <c r="BN567" s="91" t="str">
        <f t="shared" si="5120"/>
        <v/>
      </c>
      <c r="BO567" s="91" t="str">
        <f t="shared" si="5121"/>
        <v/>
      </c>
      <c r="BP567" s="91" t="str">
        <f t="shared" si="5122"/>
        <v/>
      </c>
      <c r="BQ567" s="91" t="str">
        <f t="shared" si="5123"/>
        <v/>
      </c>
      <c r="BR567" s="91" t="str">
        <f t="shared" si="5124"/>
        <v/>
      </c>
      <c r="BS567" s="91" t="str">
        <f t="shared" si="5125"/>
        <v/>
      </c>
      <c r="BT567" s="91" t="str">
        <f t="shared" si="5126"/>
        <v/>
      </c>
      <c r="BU567" s="91" t="str">
        <f t="shared" si="5127"/>
        <v/>
      </c>
      <c r="BV567" s="91" t="str">
        <f t="shared" si="5128"/>
        <v/>
      </c>
      <c r="BW567" s="91" t="str">
        <f t="shared" si="5129"/>
        <v/>
      </c>
      <c r="BX567" s="91" t="str">
        <f t="shared" si="5130"/>
        <v/>
      </c>
      <c r="BY567" s="91" t="str">
        <f t="shared" si="5131"/>
        <v/>
      </c>
      <c r="BZ567" s="91" t="str">
        <f t="shared" si="5132"/>
        <v/>
      </c>
      <c r="CA567" s="91" t="str">
        <f t="shared" si="5133"/>
        <v/>
      </c>
      <c r="CB567" s="91" t="str">
        <f t="shared" si="5134"/>
        <v/>
      </c>
      <c r="CC567" s="91" t="str">
        <f t="shared" si="5135"/>
        <v/>
      </c>
      <c r="CD567" s="91" t="str">
        <f t="shared" si="5136"/>
        <v/>
      </c>
      <c r="CE567" s="91" t="str">
        <f t="shared" si="5137"/>
        <v/>
      </c>
      <c r="CF567" s="91" t="str">
        <f t="shared" si="5138"/>
        <v/>
      </c>
      <c r="CG567" s="91" t="str">
        <f t="shared" si="5139"/>
        <v/>
      </c>
      <c r="CH567" s="91" t="str">
        <f t="shared" si="5140"/>
        <v/>
      </c>
      <c r="CI567" s="91" t="str">
        <f t="shared" si="5141"/>
        <v>нет</v>
      </c>
      <c r="CJ567" s="63" t="e">
        <f>IF(LEN('Описание предлагаемого товара'!#REF!)&gt;0,'Описание предлагаемого товара'!#REF!,"")</f>
        <v>#REF!</v>
      </c>
      <c r="CK567" s="91" t="e">
        <f t="shared" ref="CK567:CL567" si="5478">IFERROR(REPLACE(CJ567,FIND(CHAR(10),CJ567,1),1,""),CJ567)</f>
        <v>#REF!</v>
      </c>
      <c r="CL567" s="91" t="e">
        <f t="shared" si="5478"/>
        <v>#REF!</v>
      </c>
      <c r="CM567" s="91" t="e">
        <f t="shared" si="5143"/>
        <v>#REF!</v>
      </c>
      <c r="CN567" s="91" t="e">
        <f t="shared" si="5144"/>
        <v>#REF!</v>
      </c>
      <c r="CO567" s="91" t="e">
        <f t="shared" si="5145"/>
        <v>#REF!</v>
      </c>
      <c r="CP567" s="90" t="e">
        <f>IF(AU567="Не указан реестровый номер (мера нац.режима Запрет)","",IF(CI567="нет","",IF(CU567="да","исключение(не смотрим баллы)",IFERROR(IF(CI567*1&gt;0,IFERROR(IF(VLOOKUP(CI567*1,Обработ.выгрузка_реестра_РФ!$A:$G,7,)=0,"Баллы не установлены",VLOOKUP(CI567*1,Обработ.выгрузка_реестра_РФ!$A:$G,7,)),IF(LEN(CI567)&gt;14,"","нет номера в реестре РФ")),""),IF(LEN(CI567)=0,"","Некорректный реестровый номер")))))</f>
        <v>#REF!</v>
      </c>
      <c r="CQ567" s="33" t="e">
        <f>IF(LEN(C567)&gt;0,IFERROR(IF(LEN(H567)&gt;0,IF(LEN(VLOOKUP(H567,'исключения(не_смотрим_баллы)'!$A:$C,1,))&gt;0,"да","нет"),"не введен ОКПД2"),"нет"),"")</f>
        <v>#REF!</v>
      </c>
      <c r="CR567" s="33" t="e">
        <f ca="1">IF(CQ567="да",IF(TODAY()&lt;VLOOKUP(H567,'исключения(не_смотрим_баллы)'!$A:$C,3,),"да","нет"),"")</f>
        <v>#REF!</v>
      </c>
      <c r="CS567" s="33" t="str">
        <f>IFERROR(IF(CQ567="да",IF(VLOOKUP(CI567*1,Обработ.выгрузка_реестра_РФ!$A:$G,2,)&lt;VLOOKUP(H567,'исключения(не_смотрим_баллы)'!$A:$C,2,),"да","нет"),""),"")</f>
        <v/>
      </c>
      <c r="CT567" s="24"/>
      <c r="CU567" s="33" t="e">
        <f t="shared" si="5157"/>
        <v>#REF!</v>
      </c>
      <c r="CV567" s="91" t="e">
        <f t="shared" si="5158"/>
        <v>#REF!</v>
      </c>
      <c r="CW567" s="27" t="e">
        <f t="shared" si="5159"/>
        <v>#REF!</v>
      </c>
      <c r="CX567" s="26" t="e">
        <f t="shared" si="5088"/>
        <v>#REF!</v>
      </c>
      <c r="CY567" s="64" t="e">
        <f>IF(LEN('Описание предлагаемого товара'!#REF!)&gt;0,'Описание предлагаемого товара'!#REF!,"")</f>
        <v>#REF!</v>
      </c>
      <c r="CZ567" s="95" t="e">
        <f t="shared" si="5146"/>
        <v>#REF!</v>
      </c>
      <c r="DA567" s="95" t="e">
        <f t="shared" ref="DA567" si="5479">IFERROR(REPLACE(CZ567,FIND(" ",CZ567,1),1,""),CZ567)</f>
        <v>#REF!</v>
      </c>
      <c r="DB567" s="95" t="e">
        <f t="shared" si="5090"/>
        <v>#REF!</v>
      </c>
      <c r="DC567" s="95" t="e">
        <f t="shared" ref="DC567:DD567" si="5480">IFERROR(REPLACE(DB567,FIND("г.",DB567,1),2,""),DB567)</f>
        <v>#REF!</v>
      </c>
      <c r="DD567" s="95" t="e">
        <f t="shared" si="5480"/>
        <v>#REF!</v>
      </c>
      <c r="DE567" s="95" t="e">
        <f t="shared" ref="DE567:DF567" si="5481">IFERROR(REPLACE(DD567,FIND("г",DD567,1),1,""),DD567)</f>
        <v>#REF!</v>
      </c>
      <c r="DF567" s="95" t="e">
        <f t="shared" si="5481"/>
        <v>#REF!</v>
      </c>
      <c r="DG567" s="95" t="e">
        <f t="shared" si="5163"/>
        <v>#REF!</v>
      </c>
      <c r="DH567" s="25" t="str">
        <f>IFERROR(VLOOKUP(CI567*1,Обработ.выгрузка_реестра_РФ!$A:$G,5,),"")</f>
        <v/>
      </c>
      <c r="DI567" s="27" t="str">
        <f t="shared" si="5173"/>
        <v/>
      </c>
      <c r="DJ567" s="27" t="str">
        <f t="shared" ca="1" si="5150"/>
        <v/>
      </c>
      <c r="DK567" s="63" t="e">
        <f>IF(LEN('Описание предлагаемого товара'!#REF!)&gt;0,'Описание предлагаемого товара'!#REF!,"")</f>
        <v>#REF!</v>
      </c>
      <c r="DL567" s="63" t="e">
        <f>IF(LEN('Описание предлагаемого товара'!#REF!)&gt;0,'Описание предлагаемого товара'!#REF!,"")</f>
        <v>#REF!</v>
      </c>
      <c r="DM567" s="32"/>
    </row>
    <row r="568" spans="1:117" ht="48.75" customHeight="1" x14ac:dyDescent="0.25">
      <c r="A568" s="61" t="e">
        <f>IF(LEN('Описание предлагаемого товара'!#REF!)&gt;0,'Описание предлагаемого товара'!#REF!,"")</f>
        <v>#REF!</v>
      </c>
      <c r="B568" s="65" t="e">
        <f>IF(LEN('Описание предлагаемого товара'!#REF!)&gt;0,'Описание предлагаемого товара'!#REF!,"")</f>
        <v>#REF!</v>
      </c>
      <c r="C568" s="61" t="e">
        <f>IF(LEN('Описание предлагаемого товара'!#REF!)&gt;0,'Описание предлагаемого товара'!#REF!,"")</f>
        <v>#REF!</v>
      </c>
      <c r="D568" s="61" t="e">
        <f>IF(LEN('Описание предлагаемого товара'!#REF!)&gt;0,'Описание предлагаемого товара'!#REF!,"")</f>
        <v>#REF!</v>
      </c>
      <c r="E568" s="61" t="e">
        <f>IF(LEN('Описание предлагаемого товара'!#REF!)&gt;0,'Описание предлагаемого товара'!#REF!,"")</f>
        <v>#REF!</v>
      </c>
      <c r="F568" s="61" t="e">
        <f>IF(LEN('Описание предлагаемого товара'!#REF!)&gt;0,'Описание предлагаемого товара'!#REF!,"")</f>
        <v>#REF!</v>
      </c>
      <c r="G568" s="61" t="e">
        <f>IF(LEN('Описание предлагаемого товара'!#REF!)&gt;0,'Описание предлагаемого товара'!#REF!,"")</f>
        <v>#REF!</v>
      </c>
      <c r="H568" s="61" t="e">
        <f>IF(LEN('Описание предлагаемого товара'!#REF!)&gt;0,'Описание предлагаемого товара'!#REF!,"")</f>
        <v>#REF!</v>
      </c>
      <c r="I568" s="61" t="e">
        <f>IF(LEN('Описание предлагаемого товара'!#REF!)&gt;0,'Описание предлагаемого товара'!#REF!,"")</f>
        <v>#REF!</v>
      </c>
      <c r="J568" s="38" t="str">
        <f>IFERROR(VLOOKUP(B568,SAP!$A:$E,5,),"")</f>
        <v/>
      </c>
      <c r="K568" s="40" t="str">
        <f t="shared" si="5093"/>
        <v/>
      </c>
      <c r="L568" s="61" t="e">
        <f>IF(LEN('Описание предлагаемого товара'!#REF!)&gt;0,IFERROR('Описание предлагаемого товара'!#REF!*1,""),"")</f>
        <v>#REF!</v>
      </c>
      <c r="M568" s="39" t="str">
        <f>IFERROR(VLOOKUP(B568,SAP!$A:$E,2,),"")</f>
        <v/>
      </c>
      <c r="N568" s="41" t="str">
        <f t="shared" si="5229"/>
        <v/>
      </c>
      <c r="O568" s="39" t="str">
        <f t="shared" si="5080"/>
        <v/>
      </c>
      <c r="P568" s="36" t="e">
        <f>IF(LEN('Описание предлагаемого товара'!#REF!)&gt;0,'Описание предлагаемого товара'!#REF!,"")</f>
        <v>#REF!</v>
      </c>
      <c r="Q56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68" s="37" t="e">
        <f>IF(LEN('Описание предлагаемого товара'!#REF!)&gt;0,'Описание предлагаемого товара'!#REF!,"")</f>
        <v>#REF!</v>
      </c>
      <c r="S568" s="37" t="e">
        <f>IF(LEN('Описание предлагаемого товара'!#REF!)&gt;0,'Описание предлагаемого товара'!#REF!,"")</f>
        <v>#REF!</v>
      </c>
      <c r="T56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68" s="23" t="str">
        <f>IFERROR(VLOOKUP(CI568*1,Обработ.выгрузка_реестра_РФ!$A:$G,6,),"")</f>
        <v/>
      </c>
      <c r="V568" s="61" t="e">
        <f>IF(LEN('Описание предлагаемого товара'!#REF!)&gt;0,'Описание предлагаемого товара'!#REF!,"")</f>
        <v>#REF!</v>
      </c>
      <c r="W568" s="62" t="e">
        <f>IF(LEN('Описание предлагаемого товара'!#REF!)&gt;0,'Описание предлагаемого товара'!#REF!,"")</f>
        <v>#REF!</v>
      </c>
      <c r="X568" s="91" t="e">
        <f t="shared" ref="X568:Y568" si="5482">IFERROR(REPLACE(W568,FIND(CHAR(10),W568,1),1," "),W568)</f>
        <v>#REF!</v>
      </c>
      <c r="Y568" s="91" t="e">
        <f t="shared" si="5482"/>
        <v>#REF!</v>
      </c>
      <c r="Z568" s="91" t="e">
        <f t="shared" si="5095"/>
        <v>#REF!</v>
      </c>
      <c r="AA568" s="91" t="e">
        <f t="shared" si="5096"/>
        <v>#REF!</v>
      </c>
      <c r="AB568" s="91" t="e">
        <f t="shared" si="5097"/>
        <v>#REF!</v>
      </c>
      <c r="AC568" s="91" t="e">
        <f t="shared" ref="AC568:AF568" si="5483">IFERROR(REPLACE(AB568,FIND("  ",AB568,1),2," "),AB568)</f>
        <v>#REF!</v>
      </c>
      <c r="AD568" s="91" t="e">
        <f t="shared" si="5483"/>
        <v>#REF!</v>
      </c>
      <c r="AE568" s="91" t="e">
        <f t="shared" si="5483"/>
        <v>#REF!</v>
      </c>
      <c r="AF568" s="91" t="e">
        <f t="shared" si="5483"/>
        <v>#REF!</v>
      </c>
      <c r="AG568" s="23" t="str">
        <f>IFERROR(VLOOKUP(CI568*1,Обработ.выгрузка_реестра_РФ!$A:$G,4,),"")</f>
        <v/>
      </c>
      <c r="AH568" s="91" t="str">
        <f t="shared" ref="AH568:AI568" si="5484">IFERROR(REPLACE(AG568,FIND("-",AG568,1),1,"*"),AG568)</f>
        <v/>
      </c>
      <c r="AI568" s="91" t="str">
        <f t="shared" si="5484"/>
        <v/>
      </c>
      <c r="AJ568" s="27" t="str">
        <f t="shared" si="5195"/>
        <v/>
      </c>
      <c r="AK568" s="63" t="e">
        <f>IF(LEN('Описание предлагаемого товара'!#REF!)&gt;0,'Описание предлагаемого товара'!#REF!,"")</f>
        <v>#REF!</v>
      </c>
      <c r="AL568" s="91" t="e">
        <f t="shared" ref="AL568:AM568" si="5485">IFERROR(REPLACE(AK568,FIND(CHAR(10),AK568,1),1,""),AK568)</f>
        <v>#REF!</v>
      </c>
      <c r="AM568" s="91" t="e">
        <f t="shared" si="5485"/>
        <v>#REF!</v>
      </c>
      <c r="AN568" s="91" t="e">
        <f t="shared" ref="AN568:AR568" si="5486">IFERROR(REPLACE(AM568,FIND(" ",AM568,1),1,""),AM568)</f>
        <v>#REF!</v>
      </c>
      <c r="AO568" s="91" t="e">
        <f t="shared" si="5486"/>
        <v>#REF!</v>
      </c>
      <c r="AP568" s="91" t="e">
        <f t="shared" si="5486"/>
        <v>#REF!</v>
      </c>
      <c r="AQ568" s="91" t="e">
        <f t="shared" si="5486"/>
        <v>#REF!</v>
      </c>
      <c r="AR568" s="91" t="e">
        <f t="shared" si="5486"/>
        <v>#REF!</v>
      </c>
      <c r="AS568" s="91" t="e">
        <f t="shared" si="5102"/>
        <v>#REF!</v>
      </c>
      <c r="AT568" s="91" t="e">
        <f t="shared" si="5103"/>
        <v>#REF!</v>
      </c>
      <c r="AU568" s="32" t="e">
        <f t="shared" si="5086"/>
        <v>#REF!</v>
      </c>
      <c r="AV568" s="93" t="e">
        <f>'Описание предлагаемого товара'!#REF!</f>
        <v>#REF!</v>
      </c>
      <c r="AW568" s="91" t="e">
        <f>MIN(SEARCH({0,1,2,3,4,5,6,7,8,9},AV568&amp; "0123456789"))</f>
        <v>#REF!</v>
      </c>
      <c r="AX568" s="91" t="str">
        <f t="shared" si="5104"/>
        <v/>
      </c>
      <c r="AY568" s="91" t="str">
        <f t="shared" si="5105"/>
        <v/>
      </c>
      <c r="AZ568" s="91" t="str">
        <f t="shared" si="5106"/>
        <v/>
      </c>
      <c r="BA568" s="91" t="str">
        <f t="shared" si="5107"/>
        <v/>
      </c>
      <c r="BB568" s="91" t="str">
        <f t="shared" si="5108"/>
        <v/>
      </c>
      <c r="BC568" s="91" t="str">
        <f t="shared" si="5109"/>
        <v/>
      </c>
      <c r="BD568" s="91" t="str">
        <f t="shared" si="5110"/>
        <v/>
      </c>
      <c r="BE568" s="91" t="str">
        <f t="shared" si="5111"/>
        <v/>
      </c>
      <c r="BF568" s="91" t="str">
        <f t="shared" si="5112"/>
        <v/>
      </c>
      <c r="BG568" s="91" t="str">
        <f t="shared" si="5113"/>
        <v/>
      </c>
      <c r="BH568" s="91" t="str">
        <f t="shared" si="5114"/>
        <v/>
      </c>
      <c r="BI568" s="91" t="str">
        <f t="shared" si="5115"/>
        <v/>
      </c>
      <c r="BJ568" s="91" t="str">
        <f t="shared" si="5116"/>
        <v/>
      </c>
      <c r="BK568" s="91" t="str">
        <f t="shared" si="5117"/>
        <v/>
      </c>
      <c r="BL568" s="91" t="str">
        <f t="shared" si="5118"/>
        <v/>
      </c>
      <c r="BM568" s="91" t="str">
        <f t="shared" si="5119"/>
        <v/>
      </c>
      <c r="BN568" s="91" t="str">
        <f t="shared" si="5120"/>
        <v/>
      </c>
      <c r="BO568" s="91" t="str">
        <f t="shared" si="5121"/>
        <v/>
      </c>
      <c r="BP568" s="91" t="str">
        <f t="shared" si="5122"/>
        <v/>
      </c>
      <c r="BQ568" s="91" t="str">
        <f t="shared" si="5123"/>
        <v/>
      </c>
      <c r="BR568" s="91" t="str">
        <f t="shared" si="5124"/>
        <v/>
      </c>
      <c r="BS568" s="91" t="str">
        <f t="shared" si="5125"/>
        <v/>
      </c>
      <c r="BT568" s="91" t="str">
        <f t="shared" si="5126"/>
        <v/>
      </c>
      <c r="BU568" s="91" t="str">
        <f t="shared" si="5127"/>
        <v/>
      </c>
      <c r="BV568" s="91" t="str">
        <f t="shared" si="5128"/>
        <v/>
      </c>
      <c r="BW568" s="91" t="str">
        <f t="shared" si="5129"/>
        <v/>
      </c>
      <c r="BX568" s="91" t="str">
        <f t="shared" si="5130"/>
        <v/>
      </c>
      <c r="BY568" s="91" t="str">
        <f t="shared" si="5131"/>
        <v/>
      </c>
      <c r="BZ568" s="91" t="str">
        <f t="shared" si="5132"/>
        <v/>
      </c>
      <c r="CA568" s="91" t="str">
        <f t="shared" si="5133"/>
        <v/>
      </c>
      <c r="CB568" s="91" t="str">
        <f t="shared" si="5134"/>
        <v/>
      </c>
      <c r="CC568" s="91" t="str">
        <f t="shared" si="5135"/>
        <v/>
      </c>
      <c r="CD568" s="91" t="str">
        <f t="shared" si="5136"/>
        <v/>
      </c>
      <c r="CE568" s="91" t="str">
        <f t="shared" si="5137"/>
        <v/>
      </c>
      <c r="CF568" s="91" t="str">
        <f t="shared" si="5138"/>
        <v/>
      </c>
      <c r="CG568" s="91" t="str">
        <f t="shared" si="5139"/>
        <v/>
      </c>
      <c r="CH568" s="91" t="str">
        <f t="shared" si="5140"/>
        <v/>
      </c>
      <c r="CI568" s="91" t="str">
        <f t="shared" si="5141"/>
        <v>нет</v>
      </c>
      <c r="CJ568" s="63" t="e">
        <f>IF(LEN('Описание предлагаемого товара'!#REF!)&gt;0,'Описание предлагаемого товара'!#REF!,"")</f>
        <v>#REF!</v>
      </c>
      <c r="CK568" s="91" t="e">
        <f t="shared" ref="CK568:CL568" si="5487">IFERROR(REPLACE(CJ568,FIND(CHAR(10),CJ568,1),1,""),CJ568)</f>
        <v>#REF!</v>
      </c>
      <c r="CL568" s="91" t="e">
        <f t="shared" si="5487"/>
        <v>#REF!</v>
      </c>
      <c r="CM568" s="91" t="e">
        <f t="shared" si="5143"/>
        <v>#REF!</v>
      </c>
      <c r="CN568" s="91" t="e">
        <f t="shared" si="5144"/>
        <v>#REF!</v>
      </c>
      <c r="CO568" s="91" t="e">
        <f t="shared" si="5145"/>
        <v>#REF!</v>
      </c>
      <c r="CP568" s="90" t="e">
        <f>IF(AU568="Не указан реестровый номер (мера нац.режима Запрет)","",IF(CI568="нет","",IF(CU568="да","исключение(не смотрим баллы)",IFERROR(IF(CI568*1&gt;0,IFERROR(IF(VLOOKUP(CI568*1,Обработ.выгрузка_реестра_РФ!$A:$G,7,)=0,"Баллы не установлены",VLOOKUP(CI568*1,Обработ.выгрузка_реестра_РФ!$A:$G,7,)),IF(LEN(CI568)&gt;14,"","нет номера в реестре РФ")),""),IF(LEN(CI568)=0,"","Некорректный реестровый номер")))))</f>
        <v>#REF!</v>
      </c>
      <c r="CQ568" s="33" t="e">
        <f>IF(LEN(C568)&gt;0,IFERROR(IF(LEN(H568)&gt;0,IF(LEN(VLOOKUP(H568,'исключения(не_смотрим_баллы)'!$A:$C,1,))&gt;0,"да","нет"),"не введен ОКПД2"),"нет"),"")</f>
        <v>#REF!</v>
      </c>
      <c r="CR568" s="33" t="e">
        <f ca="1">IF(CQ568="да",IF(TODAY()&lt;VLOOKUP(H568,'исключения(не_смотрим_баллы)'!$A:$C,3,),"да","нет"),"")</f>
        <v>#REF!</v>
      </c>
      <c r="CS568" s="33" t="str">
        <f>IFERROR(IF(CQ568="да",IF(VLOOKUP(CI568*1,Обработ.выгрузка_реестра_РФ!$A:$G,2,)&lt;VLOOKUP(H568,'исключения(не_смотрим_баллы)'!$A:$C,2,),"да","нет"),""),"")</f>
        <v/>
      </c>
      <c r="CT568" s="24"/>
      <c r="CU568" s="33" t="e">
        <f t="shared" si="5157"/>
        <v>#REF!</v>
      </c>
      <c r="CV568" s="91" t="e">
        <f t="shared" si="5158"/>
        <v>#REF!</v>
      </c>
      <c r="CW568" s="27" t="e">
        <f t="shared" si="5159"/>
        <v>#REF!</v>
      </c>
      <c r="CX568" s="26" t="e">
        <f t="shared" si="5088"/>
        <v>#REF!</v>
      </c>
      <c r="CY568" s="64" t="e">
        <f>IF(LEN('Описание предлагаемого товара'!#REF!)&gt;0,'Описание предлагаемого товара'!#REF!,"")</f>
        <v>#REF!</v>
      </c>
      <c r="CZ568" s="95" t="e">
        <f t="shared" si="5146"/>
        <v>#REF!</v>
      </c>
      <c r="DA568" s="95" t="e">
        <f t="shared" ref="DA568" si="5488">IFERROR(REPLACE(CZ568,FIND(" ",CZ568,1),1,""),CZ568)</f>
        <v>#REF!</v>
      </c>
      <c r="DB568" s="95" t="e">
        <f t="shared" si="5090"/>
        <v>#REF!</v>
      </c>
      <c r="DC568" s="95" t="e">
        <f t="shared" ref="DC568:DD568" si="5489">IFERROR(REPLACE(DB568,FIND("г.",DB568,1),2,""),DB568)</f>
        <v>#REF!</v>
      </c>
      <c r="DD568" s="95" t="e">
        <f t="shared" si="5489"/>
        <v>#REF!</v>
      </c>
      <c r="DE568" s="95" t="e">
        <f t="shared" ref="DE568:DF568" si="5490">IFERROR(REPLACE(DD568,FIND("г",DD568,1),1,""),DD568)</f>
        <v>#REF!</v>
      </c>
      <c r="DF568" s="95" t="e">
        <f t="shared" si="5490"/>
        <v>#REF!</v>
      </c>
      <c r="DG568" s="95" t="e">
        <f t="shared" si="5163"/>
        <v>#REF!</v>
      </c>
      <c r="DH568" s="25" t="str">
        <f>IFERROR(VLOOKUP(CI568*1,Обработ.выгрузка_реестра_РФ!$A:$G,5,),"")</f>
        <v/>
      </c>
      <c r="DI568" s="27" t="str">
        <f t="shared" si="5173"/>
        <v/>
      </c>
      <c r="DJ568" s="27" t="str">
        <f t="shared" ca="1" si="5150"/>
        <v/>
      </c>
      <c r="DK568" s="63" t="e">
        <f>IF(LEN('Описание предлагаемого товара'!#REF!)&gt;0,'Описание предлагаемого товара'!#REF!,"")</f>
        <v>#REF!</v>
      </c>
      <c r="DL568" s="63" t="e">
        <f>IF(LEN('Описание предлагаемого товара'!#REF!)&gt;0,'Описание предлагаемого товара'!#REF!,"")</f>
        <v>#REF!</v>
      </c>
      <c r="DM568" s="32"/>
    </row>
    <row r="569" spans="1:117" ht="48.75" customHeight="1" x14ac:dyDescent="0.25">
      <c r="A569" s="61" t="e">
        <f>IF(LEN('Описание предлагаемого товара'!#REF!)&gt;0,'Описание предлагаемого товара'!#REF!,"")</f>
        <v>#REF!</v>
      </c>
      <c r="B569" s="65" t="e">
        <f>IF(LEN('Описание предлагаемого товара'!#REF!)&gt;0,'Описание предлагаемого товара'!#REF!,"")</f>
        <v>#REF!</v>
      </c>
      <c r="C569" s="61" t="e">
        <f>IF(LEN('Описание предлагаемого товара'!#REF!)&gt;0,'Описание предлагаемого товара'!#REF!,"")</f>
        <v>#REF!</v>
      </c>
      <c r="D569" s="61" t="e">
        <f>IF(LEN('Описание предлагаемого товара'!#REF!)&gt;0,'Описание предлагаемого товара'!#REF!,"")</f>
        <v>#REF!</v>
      </c>
      <c r="E569" s="61" t="e">
        <f>IF(LEN('Описание предлагаемого товара'!#REF!)&gt;0,'Описание предлагаемого товара'!#REF!,"")</f>
        <v>#REF!</v>
      </c>
      <c r="F569" s="61" t="e">
        <f>IF(LEN('Описание предлагаемого товара'!#REF!)&gt;0,'Описание предлагаемого товара'!#REF!,"")</f>
        <v>#REF!</v>
      </c>
      <c r="G569" s="61" t="e">
        <f>IF(LEN('Описание предлагаемого товара'!#REF!)&gt;0,'Описание предлагаемого товара'!#REF!,"")</f>
        <v>#REF!</v>
      </c>
      <c r="H569" s="61" t="e">
        <f>IF(LEN('Описание предлагаемого товара'!#REF!)&gt;0,'Описание предлагаемого товара'!#REF!,"")</f>
        <v>#REF!</v>
      </c>
      <c r="I569" s="61" t="e">
        <f>IF(LEN('Описание предлагаемого товара'!#REF!)&gt;0,'Описание предлагаемого товара'!#REF!,"")</f>
        <v>#REF!</v>
      </c>
      <c r="J569" s="38" t="str">
        <f>IFERROR(VLOOKUP(B569,SAP!$A:$E,5,),"")</f>
        <v/>
      </c>
      <c r="K569" s="40" t="str">
        <f t="shared" si="5093"/>
        <v/>
      </c>
      <c r="L569" s="61" t="e">
        <f>IF(LEN('Описание предлагаемого товара'!#REF!)&gt;0,IFERROR('Описание предлагаемого товара'!#REF!*1,""),"")</f>
        <v>#REF!</v>
      </c>
      <c r="M569" s="39" t="str">
        <f>IFERROR(VLOOKUP(B569,SAP!$A:$E,2,),"")</f>
        <v/>
      </c>
      <c r="N569" s="41" t="str">
        <f t="shared" si="5229"/>
        <v/>
      </c>
      <c r="O569" s="39" t="str">
        <f t="shared" si="5080"/>
        <v/>
      </c>
      <c r="P569" s="36" t="e">
        <f>IF(LEN('Описание предлагаемого товара'!#REF!)&gt;0,'Описание предлагаемого товара'!#REF!,"")</f>
        <v>#REF!</v>
      </c>
      <c r="Q56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69" s="37" t="e">
        <f>IF(LEN('Описание предлагаемого товара'!#REF!)&gt;0,'Описание предлагаемого товара'!#REF!,"")</f>
        <v>#REF!</v>
      </c>
      <c r="S569" s="37" t="e">
        <f>IF(LEN('Описание предлагаемого товара'!#REF!)&gt;0,'Описание предлагаемого товара'!#REF!,"")</f>
        <v>#REF!</v>
      </c>
      <c r="T56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69" s="23" t="str">
        <f>IFERROR(VLOOKUP(CI569*1,Обработ.выгрузка_реестра_РФ!$A:$G,6,),"")</f>
        <v/>
      </c>
      <c r="V569" s="61" t="e">
        <f>IF(LEN('Описание предлагаемого товара'!#REF!)&gt;0,'Описание предлагаемого товара'!#REF!,"")</f>
        <v>#REF!</v>
      </c>
      <c r="W569" s="62" t="e">
        <f>IF(LEN('Описание предлагаемого товара'!#REF!)&gt;0,'Описание предлагаемого товара'!#REF!,"")</f>
        <v>#REF!</v>
      </c>
      <c r="X569" s="91" t="e">
        <f t="shared" ref="X569:Y569" si="5491">IFERROR(REPLACE(W569,FIND(CHAR(10),W569,1),1," "),W569)</f>
        <v>#REF!</v>
      </c>
      <c r="Y569" s="91" t="e">
        <f t="shared" si="5491"/>
        <v>#REF!</v>
      </c>
      <c r="Z569" s="91" t="e">
        <f t="shared" si="5095"/>
        <v>#REF!</v>
      </c>
      <c r="AA569" s="91" t="e">
        <f t="shared" si="5096"/>
        <v>#REF!</v>
      </c>
      <c r="AB569" s="91" t="e">
        <f t="shared" si="5097"/>
        <v>#REF!</v>
      </c>
      <c r="AC569" s="91" t="e">
        <f t="shared" ref="AC569:AF569" si="5492">IFERROR(REPLACE(AB569,FIND("  ",AB569,1),2," "),AB569)</f>
        <v>#REF!</v>
      </c>
      <c r="AD569" s="91" t="e">
        <f t="shared" si="5492"/>
        <v>#REF!</v>
      </c>
      <c r="AE569" s="91" t="e">
        <f t="shared" si="5492"/>
        <v>#REF!</v>
      </c>
      <c r="AF569" s="91" t="e">
        <f t="shared" si="5492"/>
        <v>#REF!</v>
      </c>
      <c r="AG569" s="23" t="str">
        <f>IFERROR(VLOOKUP(CI569*1,Обработ.выгрузка_реестра_РФ!$A:$G,4,),"")</f>
        <v/>
      </c>
      <c r="AH569" s="91" t="str">
        <f t="shared" ref="AH569:AI569" si="5493">IFERROR(REPLACE(AG569,FIND("-",AG569,1),1,"*"),AG569)</f>
        <v/>
      </c>
      <c r="AI569" s="91" t="str">
        <f t="shared" si="5493"/>
        <v/>
      </c>
      <c r="AJ569" s="27" t="str">
        <f t="shared" si="5195"/>
        <v/>
      </c>
      <c r="AK569" s="63" t="e">
        <f>IF(LEN('Описание предлагаемого товара'!#REF!)&gt;0,'Описание предлагаемого товара'!#REF!,"")</f>
        <v>#REF!</v>
      </c>
      <c r="AL569" s="91" t="e">
        <f t="shared" ref="AL569:AM569" si="5494">IFERROR(REPLACE(AK569,FIND(CHAR(10),AK569,1),1,""),AK569)</f>
        <v>#REF!</v>
      </c>
      <c r="AM569" s="91" t="e">
        <f t="shared" si="5494"/>
        <v>#REF!</v>
      </c>
      <c r="AN569" s="91" t="e">
        <f t="shared" ref="AN569:AR569" si="5495">IFERROR(REPLACE(AM569,FIND(" ",AM569,1),1,""),AM569)</f>
        <v>#REF!</v>
      </c>
      <c r="AO569" s="91" t="e">
        <f t="shared" si="5495"/>
        <v>#REF!</v>
      </c>
      <c r="AP569" s="91" t="e">
        <f t="shared" si="5495"/>
        <v>#REF!</v>
      </c>
      <c r="AQ569" s="91" t="e">
        <f t="shared" si="5495"/>
        <v>#REF!</v>
      </c>
      <c r="AR569" s="91" t="e">
        <f t="shared" si="5495"/>
        <v>#REF!</v>
      </c>
      <c r="AS569" s="91" t="e">
        <f t="shared" si="5102"/>
        <v>#REF!</v>
      </c>
      <c r="AT569" s="91" t="e">
        <f t="shared" si="5103"/>
        <v>#REF!</v>
      </c>
      <c r="AU569" s="32" t="e">
        <f t="shared" si="5086"/>
        <v>#REF!</v>
      </c>
      <c r="AV569" s="93" t="e">
        <f>'Описание предлагаемого товара'!#REF!</f>
        <v>#REF!</v>
      </c>
      <c r="AW569" s="91" t="e">
        <f>MIN(SEARCH({0,1,2,3,4,5,6,7,8,9},AV569&amp; "0123456789"))</f>
        <v>#REF!</v>
      </c>
      <c r="AX569" s="91" t="str">
        <f t="shared" si="5104"/>
        <v/>
      </c>
      <c r="AY569" s="91" t="str">
        <f t="shared" si="5105"/>
        <v/>
      </c>
      <c r="AZ569" s="91" t="str">
        <f t="shared" si="5106"/>
        <v/>
      </c>
      <c r="BA569" s="91" t="str">
        <f t="shared" si="5107"/>
        <v/>
      </c>
      <c r="BB569" s="91" t="str">
        <f t="shared" si="5108"/>
        <v/>
      </c>
      <c r="BC569" s="91" t="str">
        <f t="shared" si="5109"/>
        <v/>
      </c>
      <c r="BD569" s="91" t="str">
        <f t="shared" si="5110"/>
        <v/>
      </c>
      <c r="BE569" s="91" t="str">
        <f t="shared" si="5111"/>
        <v/>
      </c>
      <c r="BF569" s="91" t="str">
        <f t="shared" si="5112"/>
        <v/>
      </c>
      <c r="BG569" s="91" t="str">
        <f t="shared" si="5113"/>
        <v/>
      </c>
      <c r="BH569" s="91" t="str">
        <f t="shared" si="5114"/>
        <v/>
      </c>
      <c r="BI569" s="91" t="str">
        <f t="shared" si="5115"/>
        <v/>
      </c>
      <c r="BJ569" s="91" t="str">
        <f t="shared" si="5116"/>
        <v/>
      </c>
      <c r="BK569" s="91" t="str">
        <f t="shared" si="5117"/>
        <v/>
      </c>
      <c r="BL569" s="91" t="str">
        <f t="shared" si="5118"/>
        <v/>
      </c>
      <c r="BM569" s="91" t="str">
        <f t="shared" si="5119"/>
        <v/>
      </c>
      <c r="BN569" s="91" t="str">
        <f t="shared" si="5120"/>
        <v/>
      </c>
      <c r="BO569" s="91" t="str">
        <f t="shared" si="5121"/>
        <v/>
      </c>
      <c r="BP569" s="91" t="str">
        <f t="shared" si="5122"/>
        <v/>
      </c>
      <c r="BQ569" s="91" t="str">
        <f t="shared" si="5123"/>
        <v/>
      </c>
      <c r="BR569" s="91" t="str">
        <f t="shared" si="5124"/>
        <v/>
      </c>
      <c r="BS569" s="91" t="str">
        <f t="shared" si="5125"/>
        <v/>
      </c>
      <c r="BT569" s="91" t="str">
        <f t="shared" si="5126"/>
        <v/>
      </c>
      <c r="BU569" s="91" t="str">
        <f t="shared" si="5127"/>
        <v/>
      </c>
      <c r="BV569" s="91" t="str">
        <f t="shared" si="5128"/>
        <v/>
      </c>
      <c r="BW569" s="91" t="str">
        <f t="shared" si="5129"/>
        <v/>
      </c>
      <c r="BX569" s="91" t="str">
        <f t="shared" si="5130"/>
        <v/>
      </c>
      <c r="BY569" s="91" t="str">
        <f t="shared" si="5131"/>
        <v/>
      </c>
      <c r="BZ569" s="91" t="str">
        <f t="shared" si="5132"/>
        <v/>
      </c>
      <c r="CA569" s="91" t="str">
        <f t="shared" si="5133"/>
        <v/>
      </c>
      <c r="CB569" s="91" t="str">
        <f t="shared" si="5134"/>
        <v/>
      </c>
      <c r="CC569" s="91" t="str">
        <f t="shared" si="5135"/>
        <v/>
      </c>
      <c r="CD569" s="91" t="str">
        <f t="shared" si="5136"/>
        <v/>
      </c>
      <c r="CE569" s="91" t="str">
        <f t="shared" si="5137"/>
        <v/>
      </c>
      <c r="CF569" s="91" t="str">
        <f t="shared" si="5138"/>
        <v/>
      </c>
      <c r="CG569" s="91" t="str">
        <f t="shared" si="5139"/>
        <v/>
      </c>
      <c r="CH569" s="91" t="str">
        <f t="shared" si="5140"/>
        <v/>
      </c>
      <c r="CI569" s="91" t="str">
        <f t="shared" si="5141"/>
        <v>нет</v>
      </c>
      <c r="CJ569" s="63" t="e">
        <f>IF(LEN('Описание предлагаемого товара'!#REF!)&gt;0,'Описание предлагаемого товара'!#REF!,"")</f>
        <v>#REF!</v>
      </c>
      <c r="CK569" s="91" t="e">
        <f t="shared" ref="CK569:CL569" si="5496">IFERROR(REPLACE(CJ569,FIND(CHAR(10),CJ569,1),1,""),CJ569)</f>
        <v>#REF!</v>
      </c>
      <c r="CL569" s="91" t="e">
        <f t="shared" si="5496"/>
        <v>#REF!</v>
      </c>
      <c r="CM569" s="91" t="e">
        <f t="shared" si="5143"/>
        <v>#REF!</v>
      </c>
      <c r="CN569" s="91" t="e">
        <f t="shared" si="5144"/>
        <v>#REF!</v>
      </c>
      <c r="CO569" s="91" t="e">
        <f t="shared" si="5145"/>
        <v>#REF!</v>
      </c>
      <c r="CP569" s="90" t="e">
        <f>IF(AU569="Не указан реестровый номер (мера нац.режима Запрет)","",IF(CI569="нет","",IF(CU569="да","исключение(не смотрим баллы)",IFERROR(IF(CI569*1&gt;0,IFERROR(IF(VLOOKUP(CI569*1,Обработ.выгрузка_реестра_РФ!$A:$G,7,)=0,"Баллы не установлены",VLOOKUP(CI569*1,Обработ.выгрузка_реестра_РФ!$A:$G,7,)),IF(LEN(CI569)&gt;14,"","нет номера в реестре РФ")),""),IF(LEN(CI569)=0,"","Некорректный реестровый номер")))))</f>
        <v>#REF!</v>
      </c>
      <c r="CQ569" s="33" t="e">
        <f>IF(LEN(C569)&gt;0,IFERROR(IF(LEN(H569)&gt;0,IF(LEN(VLOOKUP(H569,'исключения(не_смотрим_баллы)'!$A:$C,1,))&gt;0,"да","нет"),"не введен ОКПД2"),"нет"),"")</f>
        <v>#REF!</v>
      </c>
      <c r="CR569" s="33" t="e">
        <f ca="1">IF(CQ569="да",IF(TODAY()&lt;VLOOKUP(H569,'исключения(не_смотрим_баллы)'!$A:$C,3,),"да","нет"),"")</f>
        <v>#REF!</v>
      </c>
      <c r="CS569" s="33" t="str">
        <f>IFERROR(IF(CQ569="да",IF(VLOOKUP(CI569*1,Обработ.выгрузка_реестра_РФ!$A:$G,2,)&lt;VLOOKUP(H569,'исключения(не_смотрим_баллы)'!$A:$C,2,),"да","нет"),""),"")</f>
        <v/>
      </c>
      <c r="CT569" s="24"/>
      <c r="CU569" s="33" t="e">
        <f t="shared" si="5157"/>
        <v>#REF!</v>
      </c>
      <c r="CV569" s="91" t="e">
        <f t="shared" si="5158"/>
        <v>#REF!</v>
      </c>
      <c r="CW569" s="27" t="e">
        <f t="shared" si="5159"/>
        <v>#REF!</v>
      </c>
      <c r="CX569" s="26" t="e">
        <f t="shared" si="5088"/>
        <v>#REF!</v>
      </c>
      <c r="CY569" s="64" t="e">
        <f>IF(LEN('Описание предлагаемого товара'!#REF!)&gt;0,'Описание предлагаемого товара'!#REF!,"")</f>
        <v>#REF!</v>
      </c>
      <c r="CZ569" s="95" t="e">
        <f t="shared" si="5146"/>
        <v>#REF!</v>
      </c>
      <c r="DA569" s="95" t="e">
        <f t="shared" ref="DA569" si="5497">IFERROR(REPLACE(CZ569,FIND(" ",CZ569,1),1,""),CZ569)</f>
        <v>#REF!</v>
      </c>
      <c r="DB569" s="95" t="e">
        <f t="shared" si="5090"/>
        <v>#REF!</v>
      </c>
      <c r="DC569" s="95" t="e">
        <f t="shared" ref="DC569:DD569" si="5498">IFERROR(REPLACE(DB569,FIND("г.",DB569,1),2,""),DB569)</f>
        <v>#REF!</v>
      </c>
      <c r="DD569" s="95" t="e">
        <f t="shared" si="5498"/>
        <v>#REF!</v>
      </c>
      <c r="DE569" s="95" t="e">
        <f t="shared" ref="DE569:DF569" si="5499">IFERROR(REPLACE(DD569,FIND("г",DD569,1),1,""),DD569)</f>
        <v>#REF!</v>
      </c>
      <c r="DF569" s="95" t="e">
        <f t="shared" si="5499"/>
        <v>#REF!</v>
      </c>
      <c r="DG569" s="95" t="e">
        <f t="shared" si="5163"/>
        <v>#REF!</v>
      </c>
      <c r="DH569" s="25" t="str">
        <f>IFERROR(VLOOKUP(CI569*1,Обработ.выгрузка_реестра_РФ!$A:$G,5,),"")</f>
        <v/>
      </c>
      <c r="DI569" s="27" t="str">
        <f t="shared" si="5173"/>
        <v/>
      </c>
      <c r="DJ569" s="27" t="str">
        <f t="shared" ca="1" si="5150"/>
        <v/>
      </c>
      <c r="DK569" s="63" t="e">
        <f>IF(LEN('Описание предлагаемого товара'!#REF!)&gt;0,'Описание предлагаемого товара'!#REF!,"")</f>
        <v>#REF!</v>
      </c>
      <c r="DL569" s="63" t="e">
        <f>IF(LEN('Описание предлагаемого товара'!#REF!)&gt;0,'Описание предлагаемого товара'!#REF!,"")</f>
        <v>#REF!</v>
      </c>
      <c r="DM569" s="32"/>
    </row>
    <row r="570" spans="1:117" ht="48.75" customHeight="1" x14ac:dyDescent="0.25">
      <c r="A570" s="61" t="e">
        <f>IF(LEN('Описание предлагаемого товара'!#REF!)&gt;0,'Описание предлагаемого товара'!#REF!,"")</f>
        <v>#REF!</v>
      </c>
      <c r="B570" s="65" t="e">
        <f>IF(LEN('Описание предлагаемого товара'!#REF!)&gt;0,'Описание предлагаемого товара'!#REF!,"")</f>
        <v>#REF!</v>
      </c>
      <c r="C570" s="61" t="e">
        <f>IF(LEN('Описание предлагаемого товара'!#REF!)&gt;0,'Описание предлагаемого товара'!#REF!,"")</f>
        <v>#REF!</v>
      </c>
      <c r="D570" s="61" t="e">
        <f>IF(LEN('Описание предлагаемого товара'!#REF!)&gt;0,'Описание предлагаемого товара'!#REF!,"")</f>
        <v>#REF!</v>
      </c>
      <c r="E570" s="61" t="e">
        <f>IF(LEN('Описание предлагаемого товара'!#REF!)&gt;0,'Описание предлагаемого товара'!#REF!,"")</f>
        <v>#REF!</v>
      </c>
      <c r="F570" s="61" t="e">
        <f>IF(LEN('Описание предлагаемого товара'!#REF!)&gt;0,'Описание предлагаемого товара'!#REF!,"")</f>
        <v>#REF!</v>
      </c>
      <c r="G570" s="61" t="e">
        <f>IF(LEN('Описание предлагаемого товара'!#REF!)&gt;0,'Описание предлагаемого товара'!#REF!,"")</f>
        <v>#REF!</v>
      </c>
      <c r="H570" s="61" t="e">
        <f>IF(LEN('Описание предлагаемого товара'!#REF!)&gt;0,'Описание предлагаемого товара'!#REF!,"")</f>
        <v>#REF!</v>
      </c>
      <c r="I570" s="61" t="e">
        <f>IF(LEN('Описание предлагаемого товара'!#REF!)&gt;0,'Описание предлагаемого товара'!#REF!,"")</f>
        <v>#REF!</v>
      </c>
      <c r="J570" s="38" t="str">
        <f>IFERROR(VLOOKUP(B570,SAP!$A:$E,5,),"")</f>
        <v/>
      </c>
      <c r="K570" s="40" t="str">
        <f t="shared" si="5093"/>
        <v/>
      </c>
      <c r="L570" s="61" t="e">
        <f>IF(LEN('Описание предлагаемого товара'!#REF!)&gt;0,IFERROR('Описание предлагаемого товара'!#REF!*1,""),"")</f>
        <v>#REF!</v>
      </c>
      <c r="M570" s="39" t="str">
        <f>IFERROR(VLOOKUP(B570,SAP!$A:$E,2,),"")</f>
        <v/>
      </c>
      <c r="N570" s="41" t="str">
        <f t="shared" si="5229"/>
        <v/>
      </c>
      <c r="O570" s="39" t="str">
        <f t="shared" si="5080"/>
        <v/>
      </c>
      <c r="P570" s="36" t="e">
        <f>IF(LEN('Описание предлагаемого товара'!#REF!)&gt;0,'Описание предлагаемого товара'!#REF!,"")</f>
        <v>#REF!</v>
      </c>
      <c r="Q57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70" s="37" t="e">
        <f>IF(LEN('Описание предлагаемого товара'!#REF!)&gt;0,'Описание предлагаемого товара'!#REF!,"")</f>
        <v>#REF!</v>
      </c>
      <c r="S570" s="37" t="e">
        <f>IF(LEN('Описание предлагаемого товара'!#REF!)&gt;0,'Описание предлагаемого товара'!#REF!,"")</f>
        <v>#REF!</v>
      </c>
      <c r="T57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70" s="23" t="str">
        <f>IFERROR(VLOOKUP(CI570*1,Обработ.выгрузка_реестра_РФ!$A:$G,6,),"")</f>
        <v/>
      </c>
      <c r="V570" s="61" t="e">
        <f>IF(LEN('Описание предлагаемого товара'!#REF!)&gt;0,'Описание предлагаемого товара'!#REF!,"")</f>
        <v>#REF!</v>
      </c>
      <c r="W570" s="62" t="e">
        <f>IF(LEN('Описание предлагаемого товара'!#REF!)&gt;0,'Описание предлагаемого товара'!#REF!,"")</f>
        <v>#REF!</v>
      </c>
      <c r="X570" s="91" t="e">
        <f t="shared" ref="X570:Y570" si="5500">IFERROR(REPLACE(W570,FIND(CHAR(10),W570,1),1," "),W570)</f>
        <v>#REF!</v>
      </c>
      <c r="Y570" s="91" t="e">
        <f t="shared" si="5500"/>
        <v>#REF!</v>
      </c>
      <c r="Z570" s="91" t="e">
        <f t="shared" si="5095"/>
        <v>#REF!</v>
      </c>
      <c r="AA570" s="91" t="e">
        <f t="shared" si="5096"/>
        <v>#REF!</v>
      </c>
      <c r="AB570" s="91" t="e">
        <f t="shared" si="5097"/>
        <v>#REF!</v>
      </c>
      <c r="AC570" s="91" t="e">
        <f t="shared" ref="AC570:AF570" si="5501">IFERROR(REPLACE(AB570,FIND("  ",AB570,1),2," "),AB570)</f>
        <v>#REF!</v>
      </c>
      <c r="AD570" s="91" t="e">
        <f t="shared" si="5501"/>
        <v>#REF!</v>
      </c>
      <c r="AE570" s="91" t="e">
        <f t="shared" si="5501"/>
        <v>#REF!</v>
      </c>
      <c r="AF570" s="91" t="e">
        <f t="shared" si="5501"/>
        <v>#REF!</v>
      </c>
      <c r="AG570" s="23" t="str">
        <f>IFERROR(VLOOKUP(CI570*1,Обработ.выгрузка_реестра_РФ!$A:$G,4,),"")</f>
        <v/>
      </c>
      <c r="AH570" s="91" t="str">
        <f t="shared" ref="AH570:AI570" si="5502">IFERROR(REPLACE(AG570,FIND("-",AG570,1),1,"*"),AG570)</f>
        <v/>
      </c>
      <c r="AI570" s="91" t="str">
        <f t="shared" si="5502"/>
        <v/>
      </c>
      <c r="AJ570" s="27" t="str">
        <f t="shared" si="5195"/>
        <v/>
      </c>
      <c r="AK570" s="63" t="e">
        <f>IF(LEN('Описание предлагаемого товара'!#REF!)&gt;0,'Описание предлагаемого товара'!#REF!,"")</f>
        <v>#REF!</v>
      </c>
      <c r="AL570" s="91" t="e">
        <f t="shared" ref="AL570:AM570" si="5503">IFERROR(REPLACE(AK570,FIND(CHAR(10),AK570,1),1,""),AK570)</f>
        <v>#REF!</v>
      </c>
      <c r="AM570" s="91" t="e">
        <f t="shared" si="5503"/>
        <v>#REF!</v>
      </c>
      <c r="AN570" s="91" t="e">
        <f t="shared" ref="AN570:AR570" si="5504">IFERROR(REPLACE(AM570,FIND(" ",AM570,1),1,""),AM570)</f>
        <v>#REF!</v>
      </c>
      <c r="AO570" s="91" t="e">
        <f t="shared" si="5504"/>
        <v>#REF!</v>
      </c>
      <c r="AP570" s="91" t="e">
        <f t="shared" si="5504"/>
        <v>#REF!</v>
      </c>
      <c r="AQ570" s="91" t="e">
        <f t="shared" si="5504"/>
        <v>#REF!</v>
      </c>
      <c r="AR570" s="91" t="e">
        <f t="shared" si="5504"/>
        <v>#REF!</v>
      </c>
      <c r="AS570" s="91" t="e">
        <f t="shared" si="5102"/>
        <v>#REF!</v>
      </c>
      <c r="AT570" s="91" t="e">
        <f t="shared" si="5103"/>
        <v>#REF!</v>
      </c>
      <c r="AU570" s="32" t="e">
        <f t="shared" si="5086"/>
        <v>#REF!</v>
      </c>
      <c r="AV570" s="93" t="e">
        <f>'Описание предлагаемого товара'!#REF!</f>
        <v>#REF!</v>
      </c>
      <c r="AW570" s="91" t="e">
        <f>MIN(SEARCH({0,1,2,3,4,5,6,7,8,9},AV570&amp; "0123456789"))</f>
        <v>#REF!</v>
      </c>
      <c r="AX570" s="91" t="str">
        <f t="shared" si="5104"/>
        <v/>
      </c>
      <c r="AY570" s="91" t="str">
        <f t="shared" si="5105"/>
        <v/>
      </c>
      <c r="AZ570" s="91" t="str">
        <f t="shared" si="5106"/>
        <v/>
      </c>
      <c r="BA570" s="91" t="str">
        <f t="shared" si="5107"/>
        <v/>
      </c>
      <c r="BB570" s="91" t="str">
        <f t="shared" si="5108"/>
        <v/>
      </c>
      <c r="BC570" s="91" t="str">
        <f t="shared" si="5109"/>
        <v/>
      </c>
      <c r="BD570" s="91" t="str">
        <f t="shared" si="5110"/>
        <v/>
      </c>
      <c r="BE570" s="91" t="str">
        <f t="shared" si="5111"/>
        <v/>
      </c>
      <c r="BF570" s="91" t="str">
        <f t="shared" si="5112"/>
        <v/>
      </c>
      <c r="BG570" s="91" t="str">
        <f t="shared" si="5113"/>
        <v/>
      </c>
      <c r="BH570" s="91" t="str">
        <f t="shared" si="5114"/>
        <v/>
      </c>
      <c r="BI570" s="91" t="str">
        <f t="shared" si="5115"/>
        <v/>
      </c>
      <c r="BJ570" s="91" t="str">
        <f t="shared" si="5116"/>
        <v/>
      </c>
      <c r="BK570" s="91" t="str">
        <f t="shared" si="5117"/>
        <v/>
      </c>
      <c r="BL570" s="91" t="str">
        <f t="shared" si="5118"/>
        <v/>
      </c>
      <c r="BM570" s="91" t="str">
        <f t="shared" si="5119"/>
        <v/>
      </c>
      <c r="BN570" s="91" t="str">
        <f t="shared" si="5120"/>
        <v/>
      </c>
      <c r="BO570" s="91" t="str">
        <f t="shared" si="5121"/>
        <v/>
      </c>
      <c r="BP570" s="91" t="str">
        <f t="shared" si="5122"/>
        <v/>
      </c>
      <c r="BQ570" s="91" t="str">
        <f t="shared" si="5123"/>
        <v/>
      </c>
      <c r="BR570" s="91" t="str">
        <f t="shared" si="5124"/>
        <v/>
      </c>
      <c r="BS570" s="91" t="str">
        <f t="shared" si="5125"/>
        <v/>
      </c>
      <c r="BT570" s="91" t="str">
        <f t="shared" si="5126"/>
        <v/>
      </c>
      <c r="BU570" s="91" t="str">
        <f t="shared" si="5127"/>
        <v/>
      </c>
      <c r="BV570" s="91" t="str">
        <f t="shared" si="5128"/>
        <v/>
      </c>
      <c r="BW570" s="91" t="str">
        <f t="shared" si="5129"/>
        <v/>
      </c>
      <c r="BX570" s="91" t="str">
        <f t="shared" si="5130"/>
        <v/>
      </c>
      <c r="BY570" s="91" t="str">
        <f t="shared" si="5131"/>
        <v/>
      </c>
      <c r="BZ570" s="91" t="str">
        <f t="shared" si="5132"/>
        <v/>
      </c>
      <c r="CA570" s="91" t="str">
        <f t="shared" si="5133"/>
        <v/>
      </c>
      <c r="CB570" s="91" t="str">
        <f t="shared" si="5134"/>
        <v/>
      </c>
      <c r="CC570" s="91" t="str">
        <f t="shared" si="5135"/>
        <v/>
      </c>
      <c r="CD570" s="91" t="str">
        <f t="shared" si="5136"/>
        <v/>
      </c>
      <c r="CE570" s="91" t="str">
        <f t="shared" si="5137"/>
        <v/>
      </c>
      <c r="CF570" s="91" t="str">
        <f t="shared" si="5138"/>
        <v/>
      </c>
      <c r="CG570" s="91" t="str">
        <f t="shared" si="5139"/>
        <v/>
      </c>
      <c r="CH570" s="91" t="str">
        <f t="shared" si="5140"/>
        <v/>
      </c>
      <c r="CI570" s="91" t="str">
        <f t="shared" si="5141"/>
        <v>нет</v>
      </c>
      <c r="CJ570" s="63" t="e">
        <f>IF(LEN('Описание предлагаемого товара'!#REF!)&gt;0,'Описание предлагаемого товара'!#REF!,"")</f>
        <v>#REF!</v>
      </c>
      <c r="CK570" s="91" t="e">
        <f t="shared" ref="CK570:CL570" si="5505">IFERROR(REPLACE(CJ570,FIND(CHAR(10),CJ570,1),1,""),CJ570)</f>
        <v>#REF!</v>
      </c>
      <c r="CL570" s="91" t="e">
        <f t="shared" si="5505"/>
        <v>#REF!</v>
      </c>
      <c r="CM570" s="91" t="e">
        <f t="shared" si="5143"/>
        <v>#REF!</v>
      </c>
      <c r="CN570" s="91" t="e">
        <f t="shared" si="5144"/>
        <v>#REF!</v>
      </c>
      <c r="CO570" s="91" t="e">
        <f t="shared" si="5145"/>
        <v>#REF!</v>
      </c>
      <c r="CP570" s="90" t="e">
        <f>IF(AU570="Не указан реестровый номер (мера нац.режима Запрет)","",IF(CI570="нет","",IF(CU570="да","исключение(не смотрим баллы)",IFERROR(IF(CI570*1&gt;0,IFERROR(IF(VLOOKUP(CI570*1,Обработ.выгрузка_реестра_РФ!$A:$G,7,)=0,"Баллы не установлены",VLOOKUP(CI570*1,Обработ.выгрузка_реестра_РФ!$A:$G,7,)),IF(LEN(CI570)&gt;14,"","нет номера в реестре РФ")),""),IF(LEN(CI570)=0,"","Некорректный реестровый номер")))))</f>
        <v>#REF!</v>
      </c>
      <c r="CQ570" s="33" t="e">
        <f>IF(LEN(C570)&gt;0,IFERROR(IF(LEN(H570)&gt;0,IF(LEN(VLOOKUP(H570,'исключения(не_смотрим_баллы)'!$A:$C,1,))&gt;0,"да","нет"),"не введен ОКПД2"),"нет"),"")</f>
        <v>#REF!</v>
      </c>
      <c r="CR570" s="33" t="e">
        <f ca="1">IF(CQ570="да",IF(TODAY()&lt;VLOOKUP(H570,'исключения(не_смотрим_баллы)'!$A:$C,3,),"да","нет"),"")</f>
        <v>#REF!</v>
      </c>
      <c r="CS570" s="33" t="str">
        <f>IFERROR(IF(CQ570="да",IF(VLOOKUP(CI570*1,Обработ.выгрузка_реестра_РФ!$A:$G,2,)&lt;VLOOKUP(H570,'исключения(не_смотрим_баллы)'!$A:$C,2,),"да","нет"),""),"")</f>
        <v/>
      </c>
      <c r="CT570" s="24"/>
      <c r="CU570" s="33" t="e">
        <f t="shared" si="5157"/>
        <v>#REF!</v>
      </c>
      <c r="CV570" s="91" t="e">
        <f t="shared" si="5158"/>
        <v>#REF!</v>
      </c>
      <c r="CW570" s="27" t="e">
        <f t="shared" si="5159"/>
        <v>#REF!</v>
      </c>
      <c r="CX570" s="26" t="e">
        <f t="shared" si="5088"/>
        <v>#REF!</v>
      </c>
      <c r="CY570" s="64" t="e">
        <f>IF(LEN('Описание предлагаемого товара'!#REF!)&gt;0,'Описание предлагаемого товара'!#REF!,"")</f>
        <v>#REF!</v>
      </c>
      <c r="CZ570" s="95" t="e">
        <f t="shared" si="5146"/>
        <v>#REF!</v>
      </c>
      <c r="DA570" s="95" t="e">
        <f t="shared" ref="DA570" si="5506">IFERROR(REPLACE(CZ570,FIND(" ",CZ570,1),1,""),CZ570)</f>
        <v>#REF!</v>
      </c>
      <c r="DB570" s="95" t="e">
        <f t="shared" si="5090"/>
        <v>#REF!</v>
      </c>
      <c r="DC570" s="95" t="e">
        <f t="shared" ref="DC570:DD570" si="5507">IFERROR(REPLACE(DB570,FIND("г.",DB570,1),2,""),DB570)</f>
        <v>#REF!</v>
      </c>
      <c r="DD570" s="95" t="e">
        <f t="shared" si="5507"/>
        <v>#REF!</v>
      </c>
      <c r="DE570" s="95" t="e">
        <f t="shared" ref="DE570:DF570" si="5508">IFERROR(REPLACE(DD570,FIND("г",DD570,1),1,""),DD570)</f>
        <v>#REF!</v>
      </c>
      <c r="DF570" s="95" t="e">
        <f t="shared" si="5508"/>
        <v>#REF!</v>
      </c>
      <c r="DG570" s="95" t="e">
        <f t="shared" si="5163"/>
        <v>#REF!</v>
      </c>
      <c r="DH570" s="25" t="str">
        <f>IFERROR(VLOOKUP(CI570*1,Обработ.выгрузка_реестра_РФ!$A:$G,5,),"")</f>
        <v/>
      </c>
      <c r="DI570" s="27" t="str">
        <f t="shared" si="5173"/>
        <v/>
      </c>
      <c r="DJ570" s="27" t="str">
        <f t="shared" ca="1" si="5150"/>
        <v/>
      </c>
      <c r="DK570" s="63" t="e">
        <f>IF(LEN('Описание предлагаемого товара'!#REF!)&gt;0,'Описание предлагаемого товара'!#REF!,"")</f>
        <v>#REF!</v>
      </c>
      <c r="DL570" s="63" t="e">
        <f>IF(LEN('Описание предлагаемого товара'!#REF!)&gt;0,'Описание предлагаемого товара'!#REF!,"")</f>
        <v>#REF!</v>
      </c>
      <c r="DM570" s="32"/>
    </row>
    <row r="571" spans="1:117" ht="48.75" customHeight="1" x14ac:dyDescent="0.25">
      <c r="A571" s="61" t="e">
        <f>IF(LEN('Описание предлагаемого товара'!#REF!)&gt;0,'Описание предлагаемого товара'!#REF!,"")</f>
        <v>#REF!</v>
      </c>
      <c r="B571" s="65" t="e">
        <f>IF(LEN('Описание предлагаемого товара'!#REF!)&gt;0,'Описание предлагаемого товара'!#REF!,"")</f>
        <v>#REF!</v>
      </c>
      <c r="C571" s="61" t="e">
        <f>IF(LEN('Описание предлагаемого товара'!#REF!)&gt;0,'Описание предлагаемого товара'!#REF!,"")</f>
        <v>#REF!</v>
      </c>
      <c r="D571" s="61" t="e">
        <f>IF(LEN('Описание предлагаемого товара'!#REF!)&gt;0,'Описание предлагаемого товара'!#REF!,"")</f>
        <v>#REF!</v>
      </c>
      <c r="E571" s="61" t="e">
        <f>IF(LEN('Описание предлагаемого товара'!#REF!)&gt;0,'Описание предлагаемого товара'!#REF!,"")</f>
        <v>#REF!</v>
      </c>
      <c r="F571" s="61" t="e">
        <f>IF(LEN('Описание предлагаемого товара'!#REF!)&gt;0,'Описание предлагаемого товара'!#REF!,"")</f>
        <v>#REF!</v>
      </c>
      <c r="G571" s="61" t="e">
        <f>IF(LEN('Описание предлагаемого товара'!#REF!)&gt;0,'Описание предлагаемого товара'!#REF!,"")</f>
        <v>#REF!</v>
      </c>
      <c r="H571" s="61" t="e">
        <f>IF(LEN('Описание предлагаемого товара'!#REF!)&gt;0,'Описание предлагаемого товара'!#REF!,"")</f>
        <v>#REF!</v>
      </c>
      <c r="I571" s="61" t="e">
        <f>IF(LEN('Описание предлагаемого товара'!#REF!)&gt;0,'Описание предлагаемого товара'!#REF!,"")</f>
        <v>#REF!</v>
      </c>
      <c r="J571" s="38" t="str">
        <f>IFERROR(VLOOKUP(B571,SAP!$A:$E,5,),"")</f>
        <v/>
      </c>
      <c r="K571" s="40" t="str">
        <f t="shared" si="5093"/>
        <v/>
      </c>
      <c r="L571" s="61" t="e">
        <f>IF(LEN('Описание предлагаемого товара'!#REF!)&gt;0,IFERROR('Описание предлагаемого товара'!#REF!*1,""),"")</f>
        <v>#REF!</v>
      </c>
      <c r="M571" s="39" t="str">
        <f>IFERROR(VLOOKUP(B571,SAP!$A:$E,2,),"")</f>
        <v/>
      </c>
      <c r="N571" s="41" t="str">
        <f t="shared" si="5229"/>
        <v/>
      </c>
      <c r="O571" s="39" t="str">
        <f t="shared" si="5080"/>
        <v/>
      </c>
      <c r="P571" s="36" t="e">
        <f>IF(LEN('Описание предлагаемого товара'!#REF!)&gt;0,'Описание предлагаемого товара'!#REF!,"")</f>
        <v>#REF!</v>
      </c>
      <c r="Q57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71" s="37" t="e">
        <f>IF(LEN('Описание предлагаемого товара'!#REF!)&gt;0,'Описание предлагаемого товара'!#REF!,"")</f>
        <v>#REF!</v>
      </c>
      <c r="S571" s="37" t="e">
        <f>IF(LEN('Описание предлагаемого товара'!#REF!)&gt;0,'Описание предлагаемого товара'!#REF!,"")</f>
        <v>#REF!</v>
      </c>
      <c r="T57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71" s="23" t="str">
        <f>IFERROR(VLOOKUP(CI571*1,Обработ.выгрузка_реестра_РФ!$A:$G,6,),"")</f>
        <v/>
      </c>
      <c r="V571" s="61" t="e">
        <f>IF(LEN('Описание предлагаемого товара'!#REF!)&gt;0,'Описание предлагаемого товара'!#REF!,"")</f>
        <v>#REF!</v>
      </c>
      <c r="W571" s="62" t="e">
        <f>IF(LEN('Описание предлагаемого товара'!#REF!)&gt;0,'Описание предлагаемого товара'!#REF!,"")</f>
        <v>#REF!</v>
      </c>
      <c r="X571" s="91" t="e">
        <f t="shared" ref="X571:Y571" si="5509">IFERROR(REPLACE(W571,FIND(CHAR(10),W571,1),1," "),W571)</f>
        <v>#REF!</v>
      </c>
      <c r="Y571" s="91" t="e">
        <f t="shared" si="5509"/>
        <v>#REF!</v>
      </c>
      <c r="Z571" s="91" t="e">
        <f t="shared" si="5095"/>
        <v>#REF!</v>
      </c>
      <c r="AA571" s="91" t="e">
        <f t="shared" si="5096"/>
        <v>#REF!</v>
      </c>
      <c r="AB571" s="91" t="e">
        <f t="shared" si="5097"/>
        <v>#REF!</v>
      </c>
      <c r="AC571" s="91" t="e">
        <f t="shared" ref="AC571:AF571" si="5510">IFERROR(REPLACE(AB571,FIND("  ",AB571,1),2," "),AB571)</f>
        <v>#REF!</v>
      </c>
      <c r="AD571" s="91" t="e">
        <f t="shared" si="5510"/>
        <v>#REF!</v>
      </c>
      <c r="AE571" s="91" t="e">
        <f t="shared" si="5510"/>
        <v>#REF!</v>
      </c>
      <c r="AF571" s="91" t="e">
        <f t="shared" si="5510"/>
        <v>#REF!</v>
      </c>
      <c r="AG571" s="23" t="str">
        <f>IFERROR(VLOOKUP(CI571*1,Обработ.выгрузка_реестра_РФ!$A:$G,4,),"")</f>
        <v/>
      </c>
      <c r="AH571" s="91" t="str">
        <f t="shared" ref="AH571:AI571" si="5511">IFERROR(REPLACE(AG571,FIND("-",AG571,1),1,"*"),AG571)</f>
        <v/>
      </c>
      <c r="AI571" s="91" t="str">
        <f t="shared" si="5511"/>
        <v/>
      </c>
      <c r="AJ571" s="27" t="str">
        <f t="shared" si="5195"/>
        <v/>
      </c>
      <c r="AK571" s="63" t="e">
        <f>IF(LEN('Описание предлагаемого товара'!#REF!)&gt;0,'Описание предлагаемого товара'!#REF!,"")</f>
        <v>#REF!</v>
      </c>
      <c r="AL571" s="91" t="e">
        <f t="shared" ref="AL571:AM571" si="5512">IFERROR(REPLACE(AK571,FIND(CHAR(10),AK571,1),1,""),AK571)</f>
        <v>#REF!</v>
      </c>
      <c r="AM571" s="91" t="e">
        <f t="shared" si="5512"/>
        <v>#REF!</v>
      </c>
      <c r="AN571" s="91" t="e">
        <f t="shared" ref="AN571:AR571" si="5513">IFERROR(REPLACE(AM571,FIND(" ",AM571,1),1,""),AM571)</f>
        <v>#REF!</v>
      </c>
      <c r="AO571" s="91" t="e">
        <f t="shared" si="5513"/>
        <v>#REF!</v>
      </c>
      <c r="AP571" s="91" t="e">
        <f t="shared" si="5513"/>
        <v>#REF!</v>
      </c>
      <c r="AQ571" s="91" t="e">
        <f t="shared" si="5513"/>
        <v>#REF!</v>
      </c>
      <c r="AR571" s="91" t="e">
        <f t="shared" si="5513"/>
        <v>#REF!</v>
      </c>
      <c r="AS571" s="91" t="e">
        <f t="shared" si="5102"/>
        <v>#REF!</v>
      </c>
      <c r="AT571" s="91" t="e">
        <f t="shared" si="5103"/>
        <v>#REF!</v>
      </c>
      <c r="AU571" s="32" t="e">
        <f t="shared" si="5086"/>
        <v>#REF!</v>
      </c>
      <c r="AV571" s="93" t="e">
        <f>'Описание предлагаемого товара'!#REF!</f>
        <v>#REF!</v>
      </c>
      <c r="AW571" s="91" t="e">
        <f>MIN(SEARCH({0,1,2,3,4,5,6,7,8,9},AV571&amp; "0123456789"))</f>
        <v>#REF!</v>
      </c>
      <c r="AX571" s="91" t="str">
        <f t="shared" si="5104"/>
        <v/>
      </c>
      <c r="AY571" s="91" t="str">
        <f t="shared" si="5105"/>
        <v/>
      </c>
      <c r="AZ571" s="91" t="str">
        <f t="shared" si="5106"/>
        <v/>
      </c>
      <c r="BA571" s="91" t="str">
        <f t="shared" si="5107"/>
        <v/>
      </c>
      <c r="BB571" s="91" t="str">
        <f t="shared" si="5108"/>
        <v/>
      </c>
      <c r="BC571" s="91" t="str">
        <f t="shared" si="5109"/>
        <v/>
      </c>
      <c r="BD571" s="91" t="str">
        <f t="shared" si="5110"/>
        <v/>
      </c>
      <c r="BE571" s="91" t="str">
        <f t="shared" si="5111"/>
        <v/>
      </c>
      <c r="BF571" s="91" t="str">
        <f t="shared" si="5112"/>
        <v/>
      </c>
      <c r="BG571" s="91" t="str">
        <f t="shared" si="5113"/>
        <v/>
      </c>
      <c r="BH571" s="91" t="str">
        <f t="shared" si="5114"/>
        <v/>
      </c>
      <c r="BI571" s="91" t="str">
        <f t="shared" si="5115"/>
        <v/>
      </c>
      <c r="BJ571" s="91" t="str">
        <f t="shared" si="5116"/>
        <v/>
      </c>
      <c r="BK571" s="91" t="str">
        <f t="shared" si="5117"/>
        <v/>
      </c>
      <c r="BL571" s="91" t="str">
        <f t="shared" si="5118"/>
        <v/>
      </c>
      <c r="BM571" s="91" t="str">
        <f t="shared" si="5119"/>
        <v/>
      </c>
      <c r="BN571" s="91" t="str">
        <f t="shared" si="5120"/>
        <v/>
      </c>
      <c r="BO571" s="91" t="str">
        <f t="shared" si="5121"/>
        <v/>
      </c>
      <c r="BP571" s="91" t="str">
        <f t="shared" si="5122"/>
        <v/>
      </c>
      <c r="BQ571" s="91" t="str">
        <f t="shared" si="5123"/>
        <v/>
      </c>
      <c r="BR571" s="91" t="str">
        <f t="shared" si="5124"/>
        <v/>
      </c>
      <c r="BS571" s="91" t="str">
        <f t="shared" si="5125"/>
        <v/>
      </c>
      <c r="BT571" s="91" t="str">
        <f t="shared" si="5126"/>
        <v/>
      </c>
      <c r="BU571" s="91" t="str">
        <f t="shared" si="5127"/>
        <v/>
      </c>
      <c r="BV571" s="91" t="str">
        <f t="shared" si="5128"/>
        <v/>
      </c>
      <c r="BW571" s="91" t="str">
        <f t="shared" si="5129"/>
        <v/>
      </c>
      <c r="BX571" s="91" t="str">
        <f t="shared" si="5130"/>
        <v/>
      </c>
      <c r="BY571" s="91" t="str">
        <f t="shared" si="5131"/>
        <v/>
      </c>
      <c r="BZ571" s="91" t="str">
        <f t="shared" si="5132"/>
        <v/>
      </c>
      <c r="CA571" s="91" t="str">
        <f t="shared" si="5133"/>
        <v/>
      </c>
      <c r="CB571" s="91" t="str">
        <f t="shared" si="5134"/>
        <v/>
      </c>
      <c r="CC571" s="91" t="str">
        <f t="shared" si="5135"/>
        <v/>
      </c>
      <c r="CD571" s="91" t="str">
        <f t="shared" si="5136"/>
        <v/>
      </c>
      <c r="CE571" s="91" t="str">
        <f t="shared" si="5137"/>
        <v/>
      </c>
      <c r="CF571" s="91" t="str">
        <f t="shared" si="5138"/>
        <v/>
      </c>
      <c r="CG571" s="91" t="str">
        <f t="shared" si="5139"/>
        <v/>
      </c>
      <c r="CH571" s="91" t="str">
        <f t="shared" si="5140"/>
        <v/>
      </c>
      <c r="CI571" s="91" t="str">
        <f t="shared" si="5141"/>
        <v>нет</v>
      </c>
      <c r="CJ571" s="63" t="e">
        <f>IF(LEN('Описание предлагаемого товара'!#REF!)&gt;0,'Описание предлагаемого товара'!#REF!,"")</f>
        <v>#REF!</v>
      </c>
      <c r="CK571" s="91" t="e">
        <f t="shared" ref="CK571:CL571" si="5514">IFERROR(REPLACE(CJ571,FIND(CHAR(10),CJ571,1),1,""),CJ571)</f>
        <v>#REF!</v>
      </c>
      <c r="CL571" s="91" t="e">
        <f t="shared" si="5514"/>
        <v>#REF!</v>
      </c>
      <c r="CM571" s="91" t="e">
        <f t="shared" si="5143"/>
        <v>#REF!</v>
      </c>
      <c r="CN571" s="91" t="e">
        <f t="shared" si="5144"/>
        <v>#REF!</v>
      </c>
      <c r="CO571" s="91" t="e">
        <f t="shared" si="5145"/>
        <v>#REF!</v>
      </c>
      <c r="CP571" s="90" t="e">
        <f>IF(AU571="Не указан реестровый номер (мера нац.режима Запрет)","",IF(CI571="нет","",IF(CU571="да","исключение(не смотрим баллы)",IFERROR(IF(CI571*1&gt;0,IFERROR(IF(VLOOKUP(CI571*1,Обработ.выгрузка_реестра_РФ!$A:$G,7,)=0,"Баллы не установлены",VLOOKUP(CI571*1,Обработ.выгрузка_реестра_РФ!$A:$G,7,)),IF(LEN(CI571)&gt;14,"","нет номера в реестре РФ")),""),IF(LEN(CI571)=0,"","Некорректный реестровый номер")))))</f>
        <v>#REF!</v>
      </c>
      <c r="CQ571" s="33" t="e">
        <f>IF(LEN(C571)&gt;0,IFERROR(IF(LEN(H571)&gt;0,IF(LEN(VLOOKUP(H571,'исключения(не_смотрим_баллы)'!$A:$C,1,))&gt;0,"да","нет"),"не введен ОКПД2"),"нет"),"")</f>
        <v>#REF!</v>
      </c>
      <c r="CR571" s="33" t="e">
        <f ca="1">IF(CQ571="да",IF(TODAY()&lt;VLOOKUP(H571,'исключения(не_смотрим_баллы)'!$A:$C,3,),"да","нет"),"")</f>
        <v>#REF!</v>
      </c>
      <c r="CS571" s="33" t="str">
        <f>IFERROR(IF(CQ571="да",IF(VLOOKUP(CI571*1,Обработ.выгрузка_реестра_РФ!$A:$G,2,)&lt;VLOOKUP(H571,'исключения(не_смотрим_баллы)'!$A:$C,2,),"да","нет"),""),"")</f>
        <v/>
      </c>
      <c r="CT571" s="24"/>
      <c r="CU571" s="33" t="e">
        <f t="shared" si="5157"/>
        <v>#REF!</v>
      </c>
      <c r="CV571" s="91" t="e">
        <f t="shared" si="5158"/>
        <v>#REF!</v>
      </c>
      <c r="CW571" s="27" t="e">
        <f t="shared" si="5159"/>
        <v>#REF!</v>
      </c>
      <c r="CX571" s="26" t="e">
        <f t="shared" si="5088"/>
        <v>#REF!</v>
      </c>
      <c r="CY571" s="64" t="e">
        <f>IF(LEN('Описание предлагаемого товара'!#REF!)&gt;0,'Описание предлагаемого товара'!#REF!,"")</f>
        <v>#REF!</v>
      </c>
      <c r="CZ571" s="95" t="e">
        <f t="shared" si="5146"/>
        <v>#REF!</v>
      </c>
      <c r="DA571" s="95" t="e">
        <f t="shared" ref="DA571" si="5515">IFERROR(REPLACE(CZ571,FIND(" ",CZ571,1),1,""),CZ571)</f>
        <v>#REF!</v>
      </c>
      <c r="DB571" s="95" t="e">
        <f t="shared" si="5090"/>
        <v>#REF!</v>
      </c>
      <c r="DC571" s="95" t="e">
        <f t="shared" ref="DC571:DD571" si="5516">IFERROR(REPLACE(DB571,FIND("г.",DB571,1),2,""),DB571)</f>
        <v>#REF!</v>
      </c>
      <c r="DD571" s="95" t="e">
        <f t="shared" si="5516"/>
        <v>#REF!</v>
      </c>
      <c r="DE571" s="95" t="e">
        <f t="shared" ref="DE571:DF571" si="5517">IFERROR(REPLACE(DD571,FIND("г",DD571,1),1,""),DD571)</f>
        <v>#REF!</v>
      </c>
      <c r="DF571" s="95" t="e">
        <f t="shared" si="5517"/>
        <v>#REF!</v>
      </c>
      <c r="DG571" s="95" t="e">
        <f t="shared" si="5163"/>
        <v>#REF!</v>
      </c>
      <c r="DH571" s="25" t="str">
        <f>IFERROR(VLOOKUP(CI571*1,Обработ.выгрузка_реестра_РФ!$A:$G,5,),"")</f>
        <v/>
      </c>
      <c r="DI571" s="27" t="str">
        <f t="shared" si="5173"/>
        <v/>
      </c>
      <c r="DJ571" s="27" t="str">
        <f t="shared" ca="1" si="5150"/>
        <v/>
      </c>
      <c r="DK571" s="63" t="e">
        <f>IF(LEN('Описание предлагаемого товара'!#REF!)&gt;0,'Описание предлагаемого товара'!#REF!,"")</f>
        <v>#REF!</v>
      </c>
      <c r="DL571" s="63" t="e">
        <f>IF(LEN('Описание предлагаемого товара'!#REF!)&gt;0,'Описание предлагаемого товара'!#REF!,"")</f>
        <v>#REF!</v>
      </c>
      <c r="DM571" s="32"/>
    </row>
    <row r="572" spans="1:117" ht="48.75" customHeight="1" x14ac:dyDescent="0.25">
      <c r="A572" s="61" t="e">
        <f>IF(LEN('Описание предлагаемого товара'!#REF!)&gt;0,'Описание предлагаемого товара'!#REF!,"")</f>
        <v>#REF!</v>
      </c>
      <c r="B572" s="65" t="e">
        <f>IF(LEN('Описание предлагаемого товара'!#REF!)&gt;0,'Описание предлагаемого товара'!#REF!,"")</f>
        <v>#REF!</v>
      </c>
      <c r="C572" s="61" t="e">
        <f>IF(LEN('Описание предлагаемого товара'!#REF!)&gt;0,'Описание предлагаемого товара'!#REF!,"")</f>
        <v>#REF!</v>
      </c>
      <c r="D572" s="61" t="e">
        <f>IF(LEN('Описание предлагаемого товара'!#REF!)&gt;0,'Описание предлагаемого товара'!#REF!,"")</f>
        <v>#REF!</v>
      </c>
      <c r="E572" s="61" t="e">
        <f>IF(LEN('Описание предлагаемого товара'!#REF!)&gt;0,'Описание предлагаемого товара'!#REF!,"")</f>
        <v>#REF!</v>
      </c>
      <c r="F572" s="61" t="e">
        <f>IF(LEN('Описание предлагаемого товара'!#REF!)&gt;0,'Описание предлагаемого товара'!#REF!,"")</f>
        <v>#REF!</v>
      </c>
      <c r="G572" s="61" t="e">
        <f>IF(LEN('Описание предлагаемого товара'!#REF!)&gt;0,'Описание предлагаемого товара'!#REF!,"")</f>
        <v>#REF!</v>
      </c>
      <c r="H572" s="61" t="e">
        <f>IF(LEN('Описание предлагаемого товара'!#REF!)&gt;0,'Описание предлагаемого товара'!#REF!,"")</f>
        <v>#REF!</v>
      </c>
      <c r="I572" s="61" t="e">
        <f>IF(LEN('Описание предлагаемого товара'!#REF!)&gt;0,'Описание предлагаемого товара'!#REF!,"")</f>
        <v>#REF!</v>
      </c>
      <c r="J572" s="38" t="str">
        <f>IFERROR(VLOOKUP(B572,SAP!$A:$E,5,),"")</f>
        <v/>
      </c>
      <c r="K572" s="40" t="str">
        <f t="shared" si="5093"/>
        <v/>
      </c>
      <c r="L572" s="61" t="e">
        <f>IF(LEN('Описание предлагаемого товара'!#REF!)&gt;0,IFERROR('Описание предлагаемого товара'!#REF!*1,""),"")</f>
        <v>#REF!</v>
      </c>
      <c r="M572" s="39" t="str">
        <f>IFERROR(VLOOKUP(B572,SAP!$A:$E,2,),"")</f>
        <v/>
      </c>
      <c r="N572" s="41" t="str">
        <f t="shared" si="5229"/>
        <v/>
      </c>
      <c r="O572" s="39" t="str">
        <f t="shared" si="5080"/>
        <v/>
      </c>
      <c r="P572" s="36" t="e">
        <f>IF(LEN('Описание предлагаемого товара'!#REF!)&gt;0,'Описание предлагаемого товара'!#REF!,"")</f>
        <v>#REF!</v>
      </c>
      <c r="Q57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72" s="37" t="e">
        <f>IF(LEN('Описание предлагаемого товара'!#REF!)&gt;0,'Описание предлагаемого товара'!#REF!,"")</f>
        <v>#REF!</v>
      </c>
      <c r="S572" s="37" t="e">
        <f>IF(LEN('Описание предлагаемого товара'!#REF!)&gt;0,'Описание предлагаемого товара'!#REF!,"")</f>
        <v>#REF!</v>
      </c>
      <c r="T57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72" s="23" t="str">
        <f>IFERROR(VLOOKUP(CI572*1,Обработ.выгрузка_реестра_РФ!$A:$G,6,),"")</f>
        <v/>
      </c>
      <c r="V572" s="61" t="e">
        <f>IF(LEN('Описание предлагаемого товара'!#REF!)&gt;0,'Описание предлагаемого товара'!#REF!,"")</f>
        <v>#REF!</v>
      </c>
      <c r="W572" s="62" t="e">
        <f>IF(LEN('Описание предлагаемого товара'!#REF!)&gt;0,'Описание предлагаемого товара'!#REF!,"")</f>
        <v>#REF!</v>
      </c>
      <c r="X572" s="91" t="e">
        <f t="shared" ref="X572:Y572" si="5518">IFERROR(REPLACE(W572,FIND(CHAR(10),W572,1),1," "),W572)</f>
        <v>#REF!</v>
      </c>
      <c r="Y572" s="91" t="e">
        <f t="shared" si="5518"/>
        <v>#REF!</v>
      </c>
      <c r="Z572" s="91" t="e">
        <f t="shared" si="5095"/>
        <v>#REF!</v>
      </c>
      <c r="AA572" s="91" t="e">
        <f t="shared" si="5096"/>
        <v>#REF!</v>
      </c>
      <c r="AB572" s="91" t="e">
        <f t="shared" si="5097"/>
        <v>#REF!</v>
      </c>
      <c r="AC572" s="91" t="e">
        <f t="shared" ref="AC572:AF572" si="5519">IFERROR(REPLACE(AB572,FIND("  ",AB572,1),2," "),AB572)</f>
        <v>#REF!</v>
      </c>
      <c r="AD572" s="91" t="e">
        <f t="shared" si="5519"/>
        <v>#REF!</v>
      </c>
      <c r="AE572" s="91" t="e">
        <f t="shared" si="5519"/>
        <v>#REF!</v>
      </c>
      <c r="AF572" s="91" t="e">
        <f t="shared" si="5519"/>
        <v>#REF!</v>
      </c>
      <c r="AG572" s="23" t="str">
        <f>IFERROR(VLOOKUP(CI572*1,Обработ.выгрузка_реестра_РФ!$A:$G,4,),"")</f>
        <v/>
      </c>
      <c r="AH572" s="91" t="str">
        <f t="shared" ref="AH572:AI572" si="5520">IFERROR(REPLACE(AG572,FIND("-",AG572,1),1,"*"),AG572)</f>
        <v/>
      </c>
      <c r="AI572" s="91" t="str">
        <f t="shared" si="5520"/>
        <v/>
      </c>
      <c r="AJ572" s="27" t="str">
        <f t="shared" si="5195"/>
        <v/>
      </c>
      <c r="AK572" s="63" t="e">
        <f>IF(LEN('Описание предлагаемого товара'!#REF!)&gt;0,'Описание предлагаемого товара'!#REF!,"")</f>
        <v>#REF!</v>
      </c>
      <c r="AL572" s="91" t="e">
        <f t="shared" ref="AL572:AM572" si="5521">IFERROR(REPLACE(AK572,FIND(CHAR(10),AK572,1),1,""),AK572)</f>
        <v>#REF!</v>
      </c>
      <c r="AM572" s="91" t="e">
        <f t="shared" si="5521"/>
        <v>#REF!</v>
      </c>
      <c r="AN572" s="91" t="e">
        <f t="shared" ref="AN572:AR572" si="5522">IFERROR(REPLACE(AM572,FIND(" ",AM572,1),1,""),AM572)</f>
        <v>#REF!</v>
      </c>
      <c r="AO572" s="91" t="e">
        <f t="shared" si="5522"/>
        <v>#REF!</v>
      </c>
      <c r="AP572" s="91" t="e">
        <f t="shared" si="5522"/>
        <v>#REF!</v>
      </c>
      <c r="AQ572" s="91" t="e">
        <f t="shared" si="5522"/>
        <v>#REF!</v>
      </c>
      <c r="AR572" s="91" t="e">
        <f t="shared" si="5522"/>
        <v>#REF!</v>
      </c>
      <c r="AS572" s="91" t="e">
        <f t="shared" si="5102"/>
        <v>#REF!</v>
      </c>
      <c r="AT572" s="91" t="e">
        <f t="shared" si="5103"/>
        <v>#REF!</v>
      </c>
      <c r="AU572" s="32" t="e">
        <f t="shared" si="5086"/>
        <v>#REF!</v>
      </c>
      <c r="AV572" s="93" t="e">
        <f>'Описание предлагаемого товара'!#REF!</f>
        <v>#REF!</v>
      </c>
      <c r="AW572" s="91" t="e">
        <f>MIN(SEARCH({0,1,2,3,4,5,6,7,8,9},AV572&amp; "0123456789"))</f>
        <v>#REF!</v>
      </c>
      <c r="AX572" s="91" t="str">
        <f t="shared" si="5104"/>
        <v/>
      </c>
      <c r="AY572" s="91" t="str">
        <f t="shared" si="5105"/>
        <v/>
      </c>
      <c r="AZ572" s="91" t="str">
        <f t="shared" si="5106"/>
        <v/>
      </c>
      <c r="BA572" s="91" t="str">
        <f t="shared" si="5107"/>
        <v/>
      </c>
      <c r="BB572" s="91" t="str">
        <f t="shared" si="5108"/>
        <v/>
      </c>
      <c r="BC572" s="91" t="str">
        <f t="shared" si="5109"/>
        <v/>
      </c>
      <c r="BD572" s="91" t="str">
        <f t="shared" si="5110"/>
        <v/>
      </c>
      <c r="BE572" s="91" t="str">
        <f t="shared" si="5111"/>
        <v/>
      </c>
      <c r="BF572" s="91" t="str">
        <f t="shared" si="5112"/>
        <v/>
      </c>
      <c r="BG572" s="91" t="str">
        <f t="shared" si="5113"/>
        <v/>
      </c>
      <c r="BH572" s="91" t="str">
        <f t="shared" si="5114"/>
        <v/>
      </c>
      <c r="BI572" s="91" t="str">
        <f t="shared" si="5115"/>
        <v/>
      </c>
      <c r="BJ572" s="91" t="str">
        <f t="shared" si="5116"/>
        <v/>
      </c>
      <c r="BK572" s="91" t="str">
        <f t="shared" si="5117"/>
        <v/>
      </c>
      <c r="BL572" s="91" t="str">
        <f t="shared" si="5118"/>
        <v/>
      </c>
      <c r="BM572" s="91" t="str">
        <f t="shared" si="5119"/>
        <v/>
      </c>
      <c r="BN572" s="91" t="str">
        <f t="shared" si="5120"/>
        <v/>
      </c>
      <c r="BO572" s="91" t="str">
        <f t="shared" si="5121"/>
        <v/>
      </c>
      <c r="BP572" s="91" t="str">
        <f t="shared" si="5122"/>
        <v/>
      </c>
      <c r="BQ572" s="91" t="str">
        <f t="shared" si="5123"/>
        <v/>
      </c>
      <c r="BR572" s="91" t="str">
        <f t="shared" si="5124"/>
        <v/>
      </c>
      <c r="BS572" s="91" t="str">
        <f t="shared" si="5125"/>
        <v/>
      </c>
      <c r="BT572" s="91" t="str">
        <f t="shared" si="5126"/>
        <v/>
      </c>
      <c r="BU572" s="91" t="str">
        <f t="shared" si="5127"/>
        <v/>
      </c>
      <c r="BV572" s="91" t="str">
        <f t="shared" si="5128"/>
        <v/>
      </c>
      <c r="BW572" s="91" t="str">
        <f t="shared" si="5129"/>
        <v/>
      </c>
      <c r="BX572" s="91" t="str">
        <f t="shared" si="5130"/>
        <v/>
      </c>
      <c r="BY572" s="91" t="str">
        <f t="shared" si="5131"/>
        <v/>
      </c>
      <c r="BZ572" s="91" t="str">
        <f t="shared" si="5132"/>
        <v/>
      </c>
      <c r="CA572" s="91" t="str">
        <f t="shared" si="5133"/>
        <v/>
      </c>
      <c r="CB572" s="91" t="str">
        <f t="shared" si="5134"/>
        <v/>
      </c>
      <c r="CC572" s="91" t="str">
        <f t="shared" si="5135"/>
        <v/>
      </c>
      <c r="CD572" s="91" t="str">
        <f t="shared" si="5136"/>
        <v/>
      </c>
      <c r="CE572" s="91" t="str">
        <f t="shared" si="5137"/>
        <v/>
      </c>
      <c r="CF572" s="91" t="str">
        <f t="shared" si="5138"/>
        <v/>
      </c>
      <c r="CG572" s="91" t="str">
        <f t="shared" si="5139"/>
        <v/>
      </c>
      <c r="CH572" s="91" t="str">
        <f t="shared" si="5140"/>
        <v/>
      </c>
      <c r="CI572" s="91" t="str">
        <f t="shared" si="5141"/>
        <v>нет</v>
      </c>
      <c r="CJ572" s="63" t="e">
        <f>IF(LEN('Описание предлагаемого товара'!#REF!)&gt;0,'Описание предлагаемого товара'!#REF!,"")</f>
        <v>#REF!</v>
      </c>
      <c r="CK572" s="91" t="e">
        <f t="shared" ref="CK572:CL572" si="5523">IFERROR(REPLACE(CJ572,FIND(CHAR(10),CJ572,1),1,""),CJ572)</f>
        <v>#REF!</v>
      </c>
      <c r="CL572" s="91" t="e">
        <f t="shared" si="5523"/>
        <v>#REF!</v>
      </c>
      <c r="CM572" s="91" t="e">
        <f t="shared" si="5143"/>
        <v>#REF!</v>
      </c>
      <c r="CN572" s="91" t="e">
        <f t="shared" si="5144"/>
        <v>#REF!</v>
      </c>
      <c r="CO572" s="91" t="e">
        <f t="shared" si="5145"/>
        <v>#REF!</v>
      </c>
      <c r="CP572" s="90" t="e">
        <f>IF(AU572="Не указан реестровый номер (мера нац.режима Запрет)","",IF(CI572="нет","",IF(CU572="да","исключение(не смотрим баллы)",IFERROR(IF(CI572*1&gt;0,IFERROR(IF(VLOOKUP(CI572*1,Обработ.выгрузка_реестра_РФ!$A:$G,7,)=0,"Баллы не установлены",VLOOKUP(CI572*1,Обработ.выгрузка_реестра_РФ!$A:$G,7,)),IF(LEN(CI572)&gt;14,"","нет номера в реестре РФ")),""),IF(LEN(CI572)=0,"","Некорректный реестровый номер")))))</f>
        <v>#REF!</v>
      </c>
      <c r="CQ572" s="33" t="e">
        <f>IF(LEN(C572)&gt;0,IFERROR(IF(LEN(H572)&gt;0,IF(LEN(VLOOKUP(H572,'исключения(не_смотрим_баллы)'!$A:$C,1,))&gt;0,"да","нет"),"не введен ОКПД2"),"нет"),"")</f>
        <v>#REF!</v>
      </c>
      <c r="CR572" s="33" t="e">
        <f ca="1">IF(CQ572="да",IF(TODAY()&lt;VLOOKUP(H572,'исключения(не_смотрим_баллы)'!$A:$C,3,),"да","нет"),"")</f>
        <v>#REF!</v>
      </c>
      <c r="CS572" s="33" t="str">
        <f>IFERROR(IF(CQ572="да",IF(VLOOKUP(CI572*1,Обработ.выгрузка_реестра_РФ!$A:$G,2,)&lt;VLOOKUP(H572,'исключения(не_смотрим_баллы)'!$A:$C,2,),"да","нет"),""),"")</f>
        <v/>
      </c>
      <c r="CT572" s="24"/>
      <c r="CU572" s="33" t="e">
        <f t="shared" si="5157"/>
        <v>#REF!</v>
      </c>
      <c r="CV572" s="91" t="e">
        <f t="shared" si="5158"/>
        <v>#REF!</v>
      </c>
      <c r="CW572" s="27" t="e">
        <f t="shared" si="5159"/>
        <v>#REF!</v>
      </c>
      <c r="CX572" s="26" t="e">
        <f t="shared" si="5088"/>
        <v>#REF!</v>
      </c>
      <c r="CY572" s="64" t="e">
        <f>IF(LEN('Описание предлагаемого товара'!#REF!)&gt;0,'Описание предлагаемого товара'!#REF!,"")</f>
        <v>#REF!</v>
      </c>
      <c r="CZ572" s="95" t="e">
        <f t="shared" si="5146"/>
        <v>#REF!</v>
      </c>
      <c r="DA572" s="95" t="e">
        <f t="shared" ref="DA572" si="5524">IFERROR(REPLACE(CZ572,FIND(" ",CZ572,1),1,""),CZ572)</f>
        <v>#REF!</v>
      </c>
      <c r="DB572" s="95" t="e">
        <f t="shared" si="5090"/>
        <v>#REF!</v>
      </c>
      <c r="DC572" s="95" t="e">
        <f t="shared" ref="DC572:DD572" si="5525">IFERROR(REPLACE(DB572,FIND("г.",DB572,1),2,""),DB572)</f>
        <v>#REF!</v>
      </c>
      <c r="DD572" s="95" t="e">
        <f t="shared" si="5525"/>
        <v>#REF!</v>
      </c>
      <c r="DE572" s="95" t="e">
        <f t="shared" ref="DE572:DF572" si="5526">IFERROR(REPLACE(DD572,FIND("г",DD572,1),1,""),DD572)</f>
        <v>#REF!</v>
      </c>
      <c r="DF572" s="95" t="e">
        <f t="shared" si="5526"/>
        <v>#REF!</v>
      </c>
      <c r="DG572" s="95" t="e">
        <f t="shared" si="5163"/>
        <v>#REF!</v>
      </c>
      <c r="DH572" s="25" t="str">
        <f>IFERROR(VLOOKUP(CI572*1,Обработ.выгрузка_реестра_РФ!$A:$G,5,),"")</f>
        <v/>
      </c>
      <c r="DI572" s="27" t="str">
        <f t="shared" si="5173"/>
        <v/>
      </c>
      <c r="DJ572" s="27" t="str">
        <f t="shared" ca="1" si="5150"/>
        <v/>
      </c>
      <c r="DK572" s="63" t="e">
        <f>IF(LEN('Описание предлагаемого товара'!#REF!)&gt;0,'Описание предлагаемого товара'!#REF!,"")</f>
        <v>#REF!</v>
      </c>
      <c r="DL572" s="63" t="e">
        <f>IF(LEN('Описание предлагаемого товара'!#REF!)&gt;0,'Описание предлагаемого товара'!#REF!,"")</f>
        <v>#REF!</v>
      </c>
      <c r="DM572" s="32"/>
    </row>
    <row r="573" spans="1:117" ht="48.75" customHeight="1" x14ac:dyDescent="0.25">
      <c r="A573" s="61" t="e">
        <f>IF(LEN('Описание предлагаемого товара'!#REF!)&gt;0,'Описание предлагаемого товара'!#REF!,"")</f>
        <v>#REF!</v>
      </c>
      <c r="B573" s="65" t="e">
        <f>IF(LEN('Описание предлагаемого товара'!#REF!)&gt;0,'Описание предлагаемого товара'!#REF!,"")</f>
        <v>#REF!</v>
      </c>
      <c r="C573" s="61" t="e">
        <f>IF(LEN('Описание предлагаемого товара'!#REF!)&gt;0,'Описание предлагаемого товара'!#REF!,"")</f>
        <v>#REF!</v>
      </c>
      <c r="D573" s="61" t="e">
        <f>IF(LEN('Описание предлагаемого товара'!#REF!)&gt;0,'Описание предлагаемого товара'!#REF!,"")</f>
        <v>#REF!</v>
      </c>
      <c r="E573" s="61" t="e">
        <f>IF(LEN('Описание предлагаемого товара'!#REF!)&gt;0,'Описание предлагаемого товара'!#REF!,"")</f>
        <v>#REF!</v>
      </c>
      <c r="F573" s="61" t="e">
        <f>IF(LEN('Описание предлагаемого товара'!#REF!)&gt;0,'Описание предлагаемого товара'!#REF!,"")</f>
        <v>#REF!</v>
      </c>
      <c r="G573" s="61" t="e">
        <f>IF(LEN('Описание предлагаемого товара'!#REF!)&gt;0,'Описание предлагаемого товара'!#REF!,"")</f>
        <v>#REF!</v>
      </c>
      <c r="H573" s="61" t="e">
        <f>IF(LEN('Описание предлагаемого товара'!#REF!)&gt;0,'Описание предлагаемого товара'!#REF!,"")</f>
        <v>#REF!</v>
      </c>
      <c r="I573" s="61" t="e">
        <f>IF(LEN('Описание предлагаемого товара'!#REF!)&gt;0,'Описание предлагаемого товара'!#REF!,"")</f>
        <v>#REF!</v>
      </c>
      <c r="J573" s="38" t="str">
        <f>IFERROR(VLOOKUP(B573,SAP!$A:$E,5,),"")</f>
        <v/>
      </c>
      <c r="K573" s="40" t="str">
        <f t="shared" si="5093"/>
        <v/>
      </c>
      <c r="L573" s="61" t="e">
        <f>IF(LEN('Описание предлагаемого товара'!#REF!)&gt;0,IFERROR('Описание предлагаемого товара'!#REF!*1,""),"")</f>
        <v>#REF!</v>
      </c>
      <c r="M573" s="39" t="str">
        <f>IFERROR(VLOOKUP(B573,SAP!$A:$E,2,),"")</f>
        <v/>
      </c>
      <c r="N573" s="41" t="str">
        <f t="shared" si="5229"/>
        <v/>
      </c>
      <c r="O573" s="39" t="str">
        <f t="shared" si="5080"/>
        <v/>
      </c>
      <c r="P573" s="36" t="e">
        <f>IF(LEN('Описание предлагаемого товара'!#REF!)&gt;0,'Описание предлагаемого товара'!#REF!,"")</f>
        <v>#REF!</v>
      </c>
      <c r="Q57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73" s="37" t="e">
        <f>IF(LEN('Описание предлагаемого товара'!#REF!)&gt;0,'Описание предлагаемого товара'!#REF!,"")</f>
        <v>#REF!</v>
      </c>
      <c r="S573" s="37" t="e">
        <f>IF(LEN('Описание предлагаемого товара'!#REF!)&gt;0,'Описание предлагаемого товара'!#REF!,"")</f>
        <v>#REF!</v>
      </c>
      <c r="T57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73" s="23" t="str">
        <f>IFERROR(VLOOKUP(CI573*1,Обработ.выгрузка_реестра_РФ!$A:$G,6,),"")</f>
        <v/>
      </c>
      <c r="V573" s="61" t="e">
        <f>IF(LEN('Описание предлагаемого товара'!#REF!)&gt;0,'Описание предлагаемого товара'!#REF!,"")</f>
        <v>#REF!</v>
      </c>
      <c r="W573" s="62" t="e">
        <f>IF(LEN('Описание предлагаемого товара'!#REF!)&gt;0,'Описание предлагаемого товара'!#REF!,"")</f>
        <v>#REF!</v>
      </c>
      <c r="X573" s="91" t="e">
        <f t="shared" ref="X573:Y573" si="5527">IFERROR(REPLACE(W573,FIND(CHAR(10),W573,1),1," "),W573)</f>
        <v>#REF!</v>
      </c>
      <c r="Y573" s="91" t="e">
        <f t="shared" si="5527"/>
        <v>#REF!</v>
      </c>
      <c r="Z573" s="91" t="e">
        <f t="shared" si="5095"/>
        <v>#REF!</v>
      </c>
      <c r="AA573" s="91" t="e">
        <f t="shared" si="5096"/>
        <v>#REF!</v>
      </c>
      <c r="AB573" s="91" t="e">
        <f t="shared" si="5097"/>
        <v>#REF!</v>
      </c>
      <c r="AC573" s="91" t="e">
        <f t="shared" ref="AC573:AF573" si="5528">IFERROR(REPLACE(AB573,FIND("  ",AB573,1),2," "),AB573)</f>
        <v>#REF!</v>
      </c>
      <c r="AD573" s="91" t="e">
        <f t="shared" si="5528"/>
        <v>#REF!</v>
      </c>
      <c r="AE573" s="91" t="e">
        <f t="shared" si="5528"/>
        <v>#REF!</v>
      </c>
      <c r="AF573" s="91" t="e">
        <f t="shared" si="5528"/>
        <v>#REF!</v>
      </c>
      <c r="AG573" s="23" t="str">
        <f>IFERROR(VLOOKUP(CI573*1,Обработ.выгрузка_реестра_РФ!$A:$G,4,),"")</f>
        <v/>
      </c>
      <c r="AH573" s="91" t="str">
        <f t="shared" ref="AH573:AI573" si="5529">IFERROR(REPLACE(AG573,FIND("-",AG573,1),1,"*"),AG573)</f>
        <v/>
      </c>
      <c r="AI573" s="91" t="str">
        <f t="shared" si="5529"/>
        <v/>
      </c>
      <c r="AJ573" s="27" t="str">
        <f t="shared" si="5195"/>
        <v/>
      </c>
      <c r="AK573" s="63" t="e">
        <f>IF(LEN('Описание предлагаемого товара'!#REF!)&gt;0,'Описание предлагаемого товара'!#REF!,"")</f>
        <v>#REF!</v>
      </c>
      <c r="AL573" s="91" t="e">
        <f t="shared" ref="AL573:AM573" si="5530">IFERROR(REPLACE(AK573,FIND(CHAR(10),AK573,1),1,""),AK573)</f>
        <v>#REF!</v>
      </c>
      <c r="AM573" s="91" t="e">
        <f t="shared" si="5530"/>
        <v>#REF!</v>
      </c>
      <c r="AN573" s="91" t="e">
        <f t="shared" ref="AN573:AR573" si="5531">IFERROR(REPLACE(AM573,FIND(" ",AM573,1),1,""),AM573)</f>
        <v>#REF!</v>
      </c>
      <c r="AO573" s="91" t="e">
        <f t="shared" si="5531"/>
        <v>#REF!</v>
      </c>
      <c r="AP573" s="91" t="e">
        <f t="shared" si="5531"/>
        <v>#REF!</v>
      </c>
      <c r="AQ573" s="91" t="e">
        <f t="shared" si="5531"/>
        <v>#REF!</v>
      </c>
      <c r="AR573" s="91" t="e">
        <f t="shared" si="5531"/>
        <v>#REF!</v>
      </c>
      <c r="AS573" s="91" t="e">
        <f t="shared" si="5102"/>
        <v>#REF!</v>
      </c>
      <c r="AT573" s="91" t="e">
        <f t="shared" si="5103"/>
        <v>#REF!</v>
      </c>
      <c r="AU573" s="32" t="e">
        <f t="shared" si="5086"/>
        <v>#REF!</v>
      </c>
      <c r="AV573" s="93" t="e">
        <f>'Описание предлагаемого товара'!#REF!</f>
        <v>#REF!</v>
      </c>
      <c r="AW573" s="91" t="e">
        <f>MIN(SEARCH({0,1,2,3,4,5,6,7,8,9},AV573&amp; "0123456789"))</f>
        <v>#REF!</v>
      </c>
      <c r="AX573" s="91" t="str">
        <f t="shared" si="5104"/>
        <v/>
      </c>
      <c r="AY573" s="91" t="str">
        <f t="shared" si="5105"/>
        <v/>
      </c>
      <c r="AZ573" s="91" t="str">
        <f t="shared" si="5106"/>
        <v/>
      </c>
      <c r="BA573" s="91" t="str">
        <f t="shared" si="5107"/>
        <v/>
      </c>
      <c r="BB573" s="91" t="str">
        <f t="shared" si="5108"/>
        <v/>
      </c>
      <c r="BC573" s="91" t="str">
        <f t="shared" si="5109"/>
        <v/>
      </c>
      <c r="BD573" s="91" t="str">
        <f t="shared" si="5110"/>
        <v/>
      </c>
      <c r="BE573" s="91" t="str">
        <f t="shared" si="5111"/>
        <v/>
      </c>
      <c r="BF573" s="91" t="str">
        <f t="shared" si="5112"/>
        <v/>
      </c>
      <c r="BG573" s="91" t="str">
        <f t="shared" si="5113"/>
        <v/>
      </c>
      <c r="BH573" s="91" t="str">
        <f t="shared" si="5114"/>
        <v/>
      </c>
      <c r="BI573" s="91" t="str">
        <f t="shared" si="5115"/>
        <v/>
      </c>
      <c r="BJ573" s="91" t="str">
        <f t="shared" si="5116"/>
        <v/>
      </c>
      <c r="BK573" s="91" t="str">
        <f t="shared" si="5117"/>
        <v/>
      </c>
      <c r="BL573" s="91" t="str">
        <f t="shared" si="5118"/>
        <v/>
      </c>
      <c r="BM573" s="91" t="str">
        <f t="shared" si="5119"/>
        <v/>
      </c>
      <c r="BN573" s="91" t="str">
        <f t="shared" si="5120"/>
        <v/>
      </c>
      <c r="BO573" s="91" t="str">
        <f t="shared" si="5121"/>
        <v/>
      </c>
      <c r="BP573" s="91" t="str">
        <f t="shared" si="5122"/>
        <v/>
      </c>
      <c r="BQ573" s="91" t="str">
        <f t="shared" si="5123"/>
        <v/>
      </c>
      <c r="BR573" s="91" t="str">
        <f t="shared" si="5124"/>
        <v/>
      </c>
      <c r="BS573" s="91" t="str">
        <f t="shared" si="5125"/>
        <v/>
      </c>
      <c r="BT573" s="91" t="str">
        <f t="shared" si="5126"/>
        <v/>
      </c>
      <c r="BU573" s="91" t="str">
        <f t="shared" si="5127"/>
        <v/>
      </c>
      <c r="BV573" s="91" t="str">
        <f t="shared" si="5128"/>
        <v/>
      </c>
      <c r="BW573" s="91" t="str">
        <f t="shared" si="5129"/>
        <v/>
      </c>
      <c r="BX573" s="91" t="str">
        <f t="shared" si="5130"/>
        <v/>
      </c>
      <c r="BY573" s="91" t="str">
        <f t="shared" si="5131"/>
        <v/>
      </c>
      <c r="BZ573" s="91" t="str">
        <f t="shared" si="5132"/>
        <v/>
      </c>
      <c r="CA573" s="91" t="str">
        <f t="shared" si="5133"/>
        <v/>
      </c>
      <c r="CB573" s="91" t="str">
        <f t="shared" si="5134"/>
        <v/>
      </c>
      <c r="CC573" s="91" t="str">
        <f t="shared" si="5135"/>
        <v/>
      </c>
      <c r="CD573" s="91" t="str">
        <f t="shared" si="5136"/>
        <v/>
      </c>
      <c r="CE573" s="91" t="str">
        <f t="shared" si="5137"/>
        <v/>
      </c>
      <c r="CF573" s="91" t="str">
        <f t="shared" si="5138"/>
        <v/>
      </c>
      <c r="CG573" s="91" t="str">
        <f t="shared" si="5139"/>
        <v/>
      </c>
      <c r="CH573" s="91" t="str">
        <f t="shared" si="5140"/>
        <v/>
      </c>
      <c r="CI573" s="91" t="str">
        <f t="shared" si="5141"/>
        <v>нет</v>
      </c>
      <c r="CJ573" s="63" t="e">
        <f>IF(LEN('Описание предлагаемого товара'!#REF!)&gt;0,'Описание предлагаемого товара'!#REF!,"")</f>
        <v>#REF!</v>
      </c>
      <c r="CK573" s="91" t="e">
        <f t="shared" ref="CK573:CL573" si="5532">IFERROR(REPLACE(CJ573,FIND(CHAR(10),CJ573,1),1,""),CJ573)</f>
        <v>#REF!</v>
      </c>
      <c r="CL573" s="91" t="e">
        <f t="shared" si="5532"/>
        <v>#REF!</v>
      </c>
      <c r="CM573" s="91" t="e">
        <f t="shared" si="5143"/>
        <v>#REF!</v>
      </c>
      <c r="CN573" s="91" t="e">
        <f t="shared" si="5144"/>
        <v>#REF!</v>
      </c>
      <c r="CO573" s="91" t="e">
        <f t="shared" si="5145"/>
        <v>#REF!</v>
      </c>
      <c r="CP573" s="90" t="e">
        <f>IF(AU573="Не указан реестровый номер (мера нац.режима Запрет)","",IF(CI573="нет","",IF(CU573="да","исключение(не смотрим баллы)",IFERROR(IF(CI573*1&gt;0,IFERROR(IF(VLOOKUP(CI573*1,Обработ.выгрузка_реестра_РФ!$A:$G,7,)=0,"Баллы не установлены",VLOOKUP(CI573*1,Обработ.выгрузка_реестра_РФ!$A:$G,7,)),IF(LEN(CI573)&gt;14,"","нет номера в реестре РФ")),""),IF(LEN(CI573)=0,"","Некорректный реестровый номер")))))</f>
        <v>#REF!</v>
      </c>
      <c r="CQ573" s="33" t="e">
        <f>IF(LEN(C573)&gt;0,IFERROR(IF(LEN(H573)&gt;0,IF(LEN(VLOOKUP(H573,'исключения(не_смотрим_баллы)'!$A:$C,1,))&gt;0,"да","нет"),"не введен ОКПД2"),"нет"),"")</f>
        <v>#REF!</v>
      </c>
      <c r="CR573" s="33" t="e">
        <f ca="1">IF(CQ573="да",IF(TODAY()&lt;VLOOKUP(H573,'исключения(не_смотрим_баллы)'!$A:$C,3,),"да","нет"),"")</f>
        <v>#REF!</v>
      </c>
      <c r="CS573" s="33" t="str">
        <f>IFERROR(IF(CQ573="да",IF(VLOOKUP(CI573*1,Обработ.выгрузка_реестра_РФ!$A:$G,2,)&lt;VLOOKUP(H573,'исключения(не_смотрим_баллы)'!$A:$C,2,),"да","нет"),""),"")</f>
        <v/>
      </c>
      <c r="CT573" s="24"/>
      <c r="CU573" s="33" t="e">
        <f t="shared" si="5157"/>
        <v>#REF!</v>
      </c>
      <c r="CV573" s="91" t="e">
        <f t="shared" si="5158"/>
        <v>#REF!</v>
      </c>
      <c r="CW573" s="27" t="e">
        <f t="shared" si="5159"/>
        <v>#REF!</v>
      </c>
      <c r="CX573" s="26" t="e">
        <f t="shared" si="5088"/>
        <v>#REF!</v>
      </c>
      <c r="CY573" s="64" t="e">
        <f>IF(LEN('Описание предлагаемого товара'!#REF!)&gt;0,'Описание предлагаемого товара'!#REF!,"")</f>
        <v>#REF!</v>
      </c>
      <c r="CZ573" s="95" t="e">
        <f t="shared" si="5146"/>
        <v>#REF!</v>
      </c>
      <c r="DA573" s="95" t="e">
        <f t="shared" ref="DA573" si="5533">IFERROR(REPLACE(CZ573,FIND(" ",CZ573,1),1,""),CZ573)</f>
        <v>#REF!</v>
      </c>
      <c r="DB573" s="95" t="e">
        <f t="shared" si="5090"/>
        <v>#REF!</v>
      </c>
      <c r="DC573" s="95" t="e">
        <f t="shared" ref="DC573:DD573" si="5534">IFERROR(REPLACE(DB573,FIND("г.",DB573,1),2,""),DB573)</f>
        <v>#REF!</v>
      </c>
      <c r="DD573" s="95" t="e">
        <f t="shared" si="5534"/>
        <v>#REF!</v>
      </c>
      <c r="DE573" s="95" t="e">
        <f t="shared" ref="DE573:DF573" si="5535">IFERROR(REPLACE(DD573,FIND("г",DD573,1),1,""),DD573)</f>
        <v>#REF!</v>
      </c>
      <c r="DF573" s="95" t="e">
        <f t="shared" si="5535"/>
        <v>#REF!</v>
      </c>
      <c r="DG573" s="95" t="e">
        <f t="shared" si="5163"/>
        <v>#REF!</v>
      </c>
      <c r="DH573" s="25" t="str">
        <f>IFERROR(VLOOKUP(CI573*1,Обработ.выгрузка_реестра_РФ!$A:$G,5,),"")</f>
        <v/>
      </c>
      <c r="DI573" s="27" t="str">
        <f t="shared" si="5173"/>
        <v/>
      </c>
      <c r="DJ573" s="27" t="str">
        <f t="shared" ca="1" si="5150"/>
        <v/>
      </c>
      <c r="DK573" s="63" t="e">
        <f>IF(LEN('Описание предлагаемого товара'!#REF!)&gt;0,'Описание предлагаемого товара'!#REF!,"")</f>
        <v>#REF!</v>
      </c>
      <c r="DL573" s="63" t="e">
        <f>IF(LEN('Описание предлагаемого товара'!#REF!)&gt;0,'Описание предлагаемого товара'!#REF!,"")</f>
        <v>#REF!</v>
      </c>
      <c r="DM573" s="32"/>
    </row>
    <row r="574" spans="1:117" ht="48.75" customHeight="1" x14ac:dyDescent="0.25">
      <c r="A574" s="61" t="e">
        <f>IF(LEN('Описание предлагаемого товара'!#REF!)&gt;0,'Описание предлагаемого товара'!#REF!,"")</f>
        <v>#REF!</v>
      </c>
      <c r="B574" s="65" t="e">
        <f>IF(LEN('Описание предлагаемого товара'!#REF!)&gt;0,'Описание предлагаемого товара'!#REF!,"")</f>
        <v>#REF!</v>
      </c>
      <c r="C574" s="61" t="e">
        <f>IF(LEN('Описание предлагаемого товара'!#REF!)&gt;0,'Описание предлагаемого товара'!#REF!,"")</f>
        <v>#REF!</v>
      </c>
      <c r="D574" s="61" t="e">
        <f>IF(LEN('Описание предлагаемого товара'!#REF!)&gt;0,'Описание предлагаемого товара'!#REF!,"")</f>
        <v>#REF!</v>
      </c>
      <c r="E574" s="61" t="e">
        <f>IF(LEN('Описание предлагаемого товара'!#REF!)&gt;0,'Описание предлагаемого товара'!#REF!,"")</f>
        <v>#REF!</v>
      </c>
      <c r="F574" s="61" t="e">
        <f>IF(LEN('Описание предлагаемого товара'!#REF!)&gt;0,'Описание предлагаемого товара'!#REF!,"")</f>
        <v>#REF!</v>
      </c>
      <c r="G574" s="61" t="e">
        <f>IF(LEN('Описание предлагаемого товара'!#REF!)&gt;0,'Описание предлагаемого товара'!#REF!,"")</f>
        <v>#REF!</v>
      </c>
      <c r="H574" s="61" t="e">
        <f>IF(LEN('Описание предлагаемого товара'!#REF!)&gt;0,'Описание предлагаемого товара'!#REF!,"")</f>
        <v>#REF!</v>
      </c>
      <c r="I574" s="61" t="e">
        <f>IF(LEN('Описание предлагаемого товара'!#REF!)&gt;0,'Описание предлагаемого товара'!#REF!,"")</f>
        <v>#REF!</v>
      </c>
      <c r="J574" s="38" t="str">
        <f>IFERROR(VLOOKUP(B574,SAP!$A:$E,5,),"")</f>
        <v/>
      </c>
      <c r="K574" s="40" t="str">
        <f t="shared" si="5093"/>
        <v/>
      </c>
      <c r="L574" s="61" t="e">
        <f>IF(LEN('Описание предлагаемого товара'!#REF!)&gt;0,IFERROR('Описание предлагаемого товара'!#REF!*1,""),"")</f>
        <v>#REF!</v>
      </c>
      <c r="M574" s="39" t="str">
        <f>IFERROR(VLOOKUP(B574,SAP!$A:$E,2,),"")</f>
        <v/>
      </c>
      <c r="N574" s="41" t="str">
        <f t="shared" si="5229"/>
        <v/>
      </c>
      <c r="O574" s="39" t="str">
        <f t="shared" si="5080"/>
        <v/>
      </c>
      <c r="P574" s="36" t="e">
        <f>IF(LEN('Описание предлагаемого товара'!#REF!)&gt;0,'Описание предлагаемого товара'!#REF!,"")</f>
        <v>#REF!</v>
      </c>
      <c r="Q57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74" s="37" t="e">
        <f>IF(LEN('Описание предлагаемого товара'!#REF!)&gt;0,'Описание предлагаемого товара'!#REF!,"")</f>
        <v>#REF!</v>
      </c>
      <c r="S574" s="37" t="e">
        <f>IF(LEN('Описание предлагаемого товара'!#REF!)&gt;0,'Описание предлагаемого товара'!#REF!,"")</f>
        <v>#REF!</v>
      </c>
      <c r="T57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74" s="23" t="str">
        <f>IFERROR(VLOOKUP(CI574*1,Обработ.выгрузка_реестра_РФ!$A:$G,6,),"")</f>
        <v/>
      </c>
      <c r="V574" s="61" t="e">
        <f>IF(LEN('Описание предлагаемого товара'!#REF!)&gt;0,'Описание предлагаемого товара'!#REF!,"")</f>
        <v>#REF!</v>
      </c>
      <c r="W574" s="62" t="e">
        <f>IF(LEN('Описание предлагаемого товара'!#REF!)&gt;0,'Описание предлагаемого товара'!#REF!,"")</f>
        <v>#REF!</v>
      </c>
      <c r="X574" s="91" t="e">
        <f t="shared" ref="X574:Y574" si="5536">IFERROR(REPLACE(W574,FIND(CHAR(10),W574,1),1," "),W574)</f>
        <v>#REF!</v>
      </c>
      <c r="Y574" s="91" t="e">
        <f t="shared" si="5536"/>
        <v>#REF!</v>
      </c>
      <c r="Z574" s="91" t="e">
        <f t="shared" si="5095"/>
        <v>#REF!</v>
      </c>
      <c r="AA574" s="91" t="e">
        <f t="shared" si="5096"/>
        <v>#REF!</v>
      </c>
      <c r="AB574" s="91" t="e">
        <f t="shared" si="5097"/>
        <v>#REF!</v>
      </c>
      <c r="AC574" s="91" t="e">
        <f t="shared" ref="AC574:AF574" si="5537">IFERROR(REPLACE(AB574,FIND("  ",AB574,1),2," "),AB574)</f>
        <v>#REF!</v>
      </c>
      <c r="AD574" s="91" t="e">
        <f t="shared" si="5537"/>
        <v>#REF!</v>
      </c>
      <c r="AE574" s="91" t="e">
        <f t="shared" si="5537"/>
        <v>#REF!</v>
      </c>
      <c r="AF574" s="91" t="e">
        <f t="shared" si="5537"/>
        <v>#REF!</v>
      </c>
      <c r="AG574" s="23" t="str">
        <f>IFERROR(VLOOKUP(CI574*1,Обработ.выгрузка_реестра_РФ!$A:$G,4,),"")</f>
        <v/>
      </c>
      <c r="AH574" s="91" t="str">
        <f t="shared" ref="AH574:AI574" si="5538">IFERROR(REPLACE(AG574,FIND("-",AG574,1),1,"*"),AG574)</f>
        <v/>
      </c>
      <c r="AI574" s="91" t="str">
        <f t="shared" si="5538"/>
        <v/>
      </c>
      <c r="AJ574" s="27" t="str">
        <f t="shared" si="5195"/>
        <v/>
      </c>
      <c r="AK574" s="63" t="e">
        <f>IF(LEN('Описание предлагаемого товара'!#REF!)&gt;0,'Описание предлагаемого товара'!#REF!,"")</f>
        <v>#REF!</v>
      </c>
      <c r="AL574" s="91" t="e">
        <f t="shared" ref="AL574:AM574" si="5539">IFERROR(REPLACE(AK574,FIND(CHAR(10),AK574,1),1,""),AK574)</f>
        <v>#REF!</v>
      </c>
      <c r="AM574" s="91" t="e">
        <f t="shared" si="5539"/>
        <v>#REF!</v>
      </c>
      <c r="AN574" s="91" t="e">
        <f t="shared" ref="AN574:AR574" si="5540">IFERROR(REPLACE(AM574,FIND(" ",AM574,1),1,""),AM574)</f>
        <v>#REF!</v>
      </c>
      <c r="AO574" s="91" t="e">
        <f t="shared" si="5540"/>
        <v>#REF!</v>
      </c>
      <c r="AP574" s="91" t="e">
        <f t="shared" si="5540"/>
        <v>#REF!</v>
      </c>
      <c r="AQ574" s="91" t="e">
        <f t="shared" si="5540"/>
        <v>#REF!</v>
      </c>
      <c r="AR574" s="91" t="e">
        <f t="shared" si="5540"/>
        <v>#REF!</v>
      </c>
      <c r="AS574" s="91" t="e">
        <f t="shared" si="5102"/>
        <v>#REF!</v>
      </c>
      <c r="AT574" s="91" t="e">
        <f t="shared" si="5103"/>
        <v>#REF!</v>
      </c>
      <c r="AU574" s="32" t="e">
        <f t="shared" si="5086"/>
        <v>#REF!</v>
      </c>
      <c r="AV574" s="93" t="e">
        <f>'Описание предлагаемого товара'!#REF!</f>
        <v>#REF!</v>
      </c>
      <c r="AW574" s="91" t="e">
        <f>MIN(SEARCH({0,1,2,3,4,5,6,7,8,9},AV574&amp; "0123456789"))</f>
        <v>#REF!</v>
      </c>
      <c r="AX574" s="91" t="str">
        <f t="shared" si="5104"/>
        <v/>
      </c>
      <c r="AY574" s="91" t="str">
        <f t="shared" si="5105"/>
        <v/>
      </c>
      <c r="AZ574" s="91" t="str">
        <f t="shared" si="5106"/>
        <v/>
      </c>
      <c r="BA574" s="91" t="str">
        <f t="shared" si="5107"/>
        <v/>
      </c>
      <c r="BB574" s="91" t="str">
        <f t="shared" si="5108"/>
        <v/>
      </c>
      <c r="BC574" s="91" t="str">
        <f t="shared" si="5109"/>
        <v/>
      </c>
      <c r="BD574" s="91" t="str">
        <f t="shared" si="5110"/>
        <v/>
      </c>
      <c r="BE574" s="91" t="str">
        <f t="shared" si="5111"/>
        <v/>
      </c>
      <c r="BF574" s="91" t="str">
        <f t="shared" si="5112"/>
        <v/>
      </c>
      <c r="BG574" s="91" t="str">
        <f t="shared" si="5113"/>
        <v/>
      </c>
      <c r="BH574" s="91" t="str">
        <f t="shared" si="5114"/>
        <v/>
      </c>
      <c r="BI574" s="91" t="str">
        <f t="shared" si="5115"/>
        <v/>
      </c>
      <c r="BJ574" s="91" t="str">
        <f t="shared" si="5116"/>
        <v/>
      </c>
      <c r="BK574" s="91" t="str">
        <f t="shared" si="5117"/>
        <v/>
      </c>
      <c r="BL574" s="91" t="str">
        <f t="shared" si="5118"/>
        <v/>
      </c>
      <c r="BM574" s="91" t="str">
        <f t="shared" si="5119"/>
        <v/>
      </c>
      <c r="BN574" s="91" t="str">
        <f t="shared" si="5120"/>
        <v/>
      </c>
      <c r="BO574" s="91" t="str">
        <f t="shared" si="5121"/>
        <v/>
      </c>
      <c r="BP574" s="91" t="str">
        <f t="shared" si="5122"/>
        <v/>
      </c>
      <c r="BQ574" s="91" t="str">
        <f t="shared" si="5123"/>
        <v/>
      </c>
      <c r="BR574" s="91" t="str">
        <f t="shared" si="5124"/>
        <v/>
      </c>
      <c r="BS574" s="91" t="str">
        <f t="shared" si="5125"/>
        <v/>
      </c>
      <c r="BT574" s="91" t="str">
        <f t="shared" si="5126"/>
        <v/>
      </c>
      <c r="BU574" s="91" t="str">
        <f t="shared" si="5127"/>
        <v/>
      </c>
      <c r="BV574" s="91" t="str">
        <f t="shared" si="5128"/>
        <v/>
      </c>
      <c r="BW574" s="91" t="str">
        <f t="shared" si="5129"/>
        <v/>
      </c>
      <c r="BX574" s="91" t="str">
        <f t="shared" si="5130"/>
        <v/>
      </c>
      <c r="BY574" s="91" t="str">
        <f t="shared" si="5131"/>
        <v/>
      </c>
      <c r="BZ574" s="91" t="str">
        <f t="shared" si="5132"/>
        <v/>
      </c>
      <c r="CA574" s="91" t="str">
        <f t="shared" si="5133"/>
        <v/>
      </c>
      <c r="CB574" s="91" t="str">
        <f t="shared" si="5134"/>
        <v/>
      </c>
      <c r="CC574" s="91" t="str">
        <f t="shared" si="5135"/>
        <v/>
      </c>
      <c r="CD574" s="91" t="str">
        <f t="shared" si="5136"/>
        <v/>
      </c>
      <c r="CE574" s="91" t="str">
        <f t="shared" si="5137"/>
        <v/>
      </c>
      <c r="CF574" s="91" t="str">
        <f t="shared" si="5138"/>
        <v/>
      </c>
      <c r="CG574" s="91" t="str">
        <f t="shared" si="5139"/>
        <v/>
      </c>
      <c r="CH574" s="91" t="str">
        <f t="shared" si="5140"/>
        <v/>
      </c>
      <c r="CI574" s="91" t="str">
        <f t="shared" si="5141"/>
        <v>нет</v>
      </c>
      <c r="CJ574" s="63" t="e">
        <f>IF(LEN('Описание предлагаемого товара'!#REF!)&gt;0,'Описание предлагаемого товара'!#REF!,"")</f>
        <v>#REF!</v>
      </c>
      <c r="CK574" s="91" t="e">
        <f t="shared" ref="CK574:CL574" si="5541">IFERROR(REPLACE(CJ574,FIND(CHAR(10),CJ574,1),1,""),CJ574)</f>
        <v>#REF!</v>
      </c>
      <c r="CL574" s="91" t="e">
        <f t="shared" si="5541"/>
        <v>#REF!</v>
      </c>
      <c r="CM574" s="91" t="e">
        <f t="shared" si="5143"/>
        <v>#REF!</v>
      </c>
      <c r="CN574" s="91" t="e">
        <f t="shared" si="5144"/>
        <v>#REF!</v>
      </c>
      <c r="CO574" s="91" t="e">
        <f t="shared" si="5145"/>
        <v>#REF!</v>
      </c>
      <c r="CP574" s="90" t="e">
        <f>IF(AU574="Не указан реестровый номер (мера нац.режима Запрет)","",IF(CI574="нет","",IF(CU574="да","исключение(не смотрим баллы)",IFERROR(IF(CI574*1&gt;0,IFERROR(IF(VLOOKUP(CI574*1,Обработ.выгрузка_реестра_РФ!$A:$G,7,)=0,"Баллы не установлены",VLOOKUP(CI574*1,Обработ.выгрузка_реестра_РФ!$A:$G,7,)),IF(LEN(CI574)&gt;14,"","нет номера в реестре РФ")),""),IF(LEN(CI574)=0,"","Некорректный реестровый номер")))))</f>
        <v>#REF!</v>
      </c>
      <c r="CQ574" s="33" t="e">
        <f>IF(LEN(C574)&gt;0,IFERROR(IF(LEN(H574)&gt;0,IF(LEN(VLOOKUP(H574,'исключения(не_смотрим_баллы)'!$A:$C,1,))&gt;0,"да","нет"),"не введен ОКПД2"),"нет"),"")</f>
        <v>#REF!</v>
      </c>
      <c r="CR574" s="33" t="e">
        <f ca="1">IF(CQ574="да",IF(TODAY()&lt;VLOOKUP(H574,'исключения(не_смотрим_баллы)'!$A:$C,3,),"да","нет"),"")</f>
        <v>#REF!</v>
      </c>
      <c r="CS574" s="33" t="str">
        <f>IFERROR(IF(CQ574="да",IF(VLOOKUP(CI574*1,Обработ.выгрузка_реестра_РФ!$A:$G,2,)&lt;VLOOKUP(H574,'исключения(не_смотрим_баллы)'!$A:$C,2,),"да","нет"),""),"")</f>
        <v/>
      </c>
      <c r="CT574" s="24"/>
      <c r="CU574" s="33" t="e">
        <f t="shared" si="5157"/>
        <v>#REF!</v>
      </c>
      <c r="CV574" s="91" t="e">
        <f t="shared" si="5158"/>
        <v>#REF!</v>
      </c>
      <c r="CW574" s="27" t="e">
        <f t="shared" si="5159"/>
        <v>#REF!</v>
      </c>
      <c r="CX574" s="26" t="e">
        <f t="shared" si="5088"/>
        <v>#REF!</v>
      </c>
      <c r="CY574" s="64" t="e">
        <f>IF(LEN('Описание предлагаемого товара'!#REF!)&gt;0,'Описание предлагаемого товара'!#REF!,"")</f>
        <v>#REF!</v>
      </c>
      <c r="CZ574" s="95" t="e">
        <f t="shared" si="5146"/>
        <v>#REF!</v>
      </c>
      <c r="DA574" s="95" t="e">
        <f t="shared" ref="DA574" si="5542">IFERROR(REPLACE(CZ574,FIND(" ",CZ574,1),1,""),CZ574)</f>
        <v>#REF!</v>
      </c>
      <c r="DB574" s="95" t="e">
        <f t="shared" si="5090"/>
        <v>#REF!</v>
      </c>
      <c r="DC574" s="95" t="e">
        <f t="shared" ref="DC574:DD574" si="5543">IFERROR(REPLACE(DB574,FIND("г.",DB574,1),2,""),DB574)</f>
        <v>#REF!</v>
      </c>
      <c r="DD574" s="95" t="e">
        <f t="shared" si="5543"/>
        <v>#REF!</v>
      </c>
      <c r="DE574" s="95" t="e">
        <f t="shared" ref="DE574:DF574" si="5544">IFERROR(REPLACE(DD574,FIND("г",DD574,1),1,""),DD574)</f>
        <v>#REF!</v>
      </c>
      <c r="DF574" s="95" t="e">
        <f t="shared" si="5544"/>
        <v>#REF!</v>
      </c>
      <c r="DG574" s="95" t="e">
        <f t="shared" si="5163"/>
        <v>#REF!</v>
      </c>
      <c r="DH574" s="25" t="str">
        <f>IFERROR(VLOOKUP(CI574*1,Обработ.выгрузка_реестра_РФ!$A:$G,5,),"")</f>
        <v/>
      </c>
      <c r="DI574" s="27" t="str">
        <f t="shared" si="5173"/>
        <v/>
      </c>
      <c r="DJ574" s="27" t="str">
        <f t="shared" ca="1" si="5150"/>
        <v/>
      </c>
      <c r="DK574" s="63" t="e">
        <f>IF(LEN('Описание предлагаемого товара'!#REF!)&gt;0,'Описание предлагаемого товара'!#REF!,"")</f>
        <v>#REF!</v>
      </c>
      <c r="DL574" s="63" t="e">
        <f>IF(LEN('Описание предлагаемого товара'!#REF!)&gt;0,'Описание предлагаемого товара'!#REF!,"")</f>
        <v>#REF!</v>
      </c>
      <c r="DM574" s="32"/>
    </row>
    <row r="575" spans="1:117" ht="48.75" customHeight="1" x14ac:dyDescent="0.25">
      <c r="A575" s="61" t="e">
        <f>IF(LEN('Описание предлагаемого товара'!#REF!)&gt;0,'Описание предлагаемого товара'!#REF!,"")</f>
        <v>#REF!</v>
      </c>
      <c r="B575" s="65" t="e">
        <f>IF(LEN('Описание предлагаемого товара'!#REF!)&gt;0,'Описание предлагаемого товара'!#REF!,"")</f>
        <v>#REF!</v>
      </c>
      <c r="C575" s="61" t="e">
        <f>IF(LEN('Описание предлагаемого товара'!#REF!)&gt;0,'Описание предлагаемого товара'!#REF!,"")</f>
        <v>#REF!</v>
      </c>
      <c r="D575" s="61" t="e">
        <f>IF(LEN('Описание предлагаемого товара'!#REF!)&gt;0,'Описание предлагаемого товара'!#REF!,"")</f>
        <v>#REF!</v>
      </c>
      <c r="E575" s="61" t="e">
        <f>IF(LEN('Описание предлагаемого товара'!#REF!)&gt;0,'Описание предлагаемого товара'!#REF!,"")</f>
        <v>#REF!</v>
      </c>
      <c r="F575" s="61" t="e">
        <f>IF(LEN('Описание предлагаемого товара'!#REF!)&gt;0,'Описание предлагаемого товара'!#REF!,"")</f>
        <v>#REF!</v>
      </c>
      <c r="G575" s="61" t="e">
        <f>IF(LEN('Описание предлагаемого товара'!#REF!)&gt;0,'Описание предлагаемого товара'!#REF!,"")</f>
        <v>#REF!</v>
      </c>
      <c r="H575" s="61" t="e">
        <f>IF(LEN('Описание предлагаемого товара'!#REF!)&gt;0,'Описание предлагаемого товара'!#REF!,"")</f>
        <v>#REF!</v>
      </c>
      <c r="I575" s="61" t="e">
        <f>IF(LEN('Описание предлагаемого товара'!#REF!)&gt;0,'Описание предлагаемого товара'!#REF!,"")</f>
        <v>#REF!</v>
      </c>
      <c r="J575" s="38" t="str">
        <f>IFERROR(VLOOKUP(B575,SAP!$A:$E,5,),"")</f>
        <v/>
      </c>
      <c r="K575" s="40" t="str">
        <f t="shared" si="5093"/>
        <v/>
      </c>
      <c r="L575" s="61" t="e">
        <f>IF(LEN('Описание предлагаемого товара'!#REF!)&gt;0,IFERROR('Описание предлагаемого товара'!#REF!*1,""),"")</f>
        <v>#REF!</v>
      </c>
      <c r="M575" s="39" t="str">
        <f>IFERROR(VLOOKUP(B575,SAP!$A:$E,2,),"")</f>
        <v/>
      </c>
      <c r="N575" s="41" t="str">
        <f t="shared" si="5229"/>
        <v/>
      </c>
      <c r="O575" s="39" t="str">
        <f t="shared" si="5080"/>
        <v/>
      </c>
      <c r="P575" s="36" t="e">
        <f>IF(LEN('Описание предлагаемого товара'!#REF!)&gt;0,'Описание предлагаемого товара'!#REF!,"")</f>
        <v>#REF!</v>
      </c>
      <c r="Q57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75" s="37" t="e">
        <f>IF(LEN('Описание предлагаемого товара'!#REF!)&gt;0,'Описание предлагаемого товара'!#REF!,"")</f>
        <v>#REF!</v>
      </c>
      <c r="S575" s="37" t="e">
        <f>IF(LEN('Описание предлагаемого товара'!#REF!)&gt;0,'Описание предлагаемого товара'!#REF!,"")</f>
        <v>#REF!</v>
      </c>
      <c r="T57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75" s="23" t="str">
        <f>IFERROR(VLOOKUP(CI575*1,Обработ.выгрузка_реестра_РФ!$A:$G,6,),"")</f>
        <v/>
      </c>
      <c r="V575" s="61" t="e">
        <f>IF(LEN('Описание предлагаемого товара'!#REF!)&gt;0,'Описание предлагаемого товара'!#REF!,"")</f>
        <v>#REF!</v>
      </c>
      <c r="W575" s="62" t="e">
        <f>IF(LEN('Описание предлагаемого товара'!#REF!)&gt;0,'Описание предлагаемого товара'!#REF!,"")</f>
        <v>#REF!</v>
      </c>
      <c r="X575" s="91" t="e">
        <f t="shared" ref="X575:Y575" si="5545">IFERROR(REPLACE(W575,FIND(CHAR(10),W575,1),1," "),W575)</f>
        <v>#REF!</v>
      </c>
      <c r="Y575" s="91" t="e">
        <f t="shared" si="5545"/>
        <v>#REF!</v>
      </c>
      <c r="Z575" s="91" t="e">
        <f t="shared" si="5095"/>
        <v>#REF!</v>
      </c>
      <c r="AA575" s="91" t="e">
        <f t="shared" si="5096"/>
        <v>#REF!</v>
      </c>
      <c r="AB575" s="91" t="e">
        <f t="shared" si="5097"/>
        <v>#REF!</v>
      </c>
      <c r="AC575" s="91" t="e">
        <f t="shared" ref="AC575:AF575" si="5546">IFERROR(REPLACE(AB575,FIND("  ",AB575,1),2," "),AB575)</f>
        <v>#REF!</v>
      </c>
      <c r="AD575" s="91" t="e">
        <f t="shared" si="5546"/>
        <v>#REF!</v>
      </c>
      <c r="AE575" s="91" t="e">
        <f t="shared" si="5546"/>
        <v>#REF!</v>
      </c>
      <c r="AF575" s="91" t="e">
        <f t="shared" si="5546"/>
        <v>#REF!</v>
      </c>
      <c r="AG575" s="23" t="str">
        <f>IFERROR(VLOOKUP(CI575*1,Обработ.выгрузка_реестра_РФ!$A:$G,4,),"")</f>
        <v/>
      </c>
      <c r="AH575" s="91" t="str">
        <f t="shared" ref="AH575:AI575" si="5547">IFERROR(REPLACE(AG575,FIND("-",AG575,1),1,"*"),AG575)</f>
        <v/>
      </c>
      <c r="AI575" s="91" t="str">
        <f t="shared" si="5547"/>
        <v/>
      </c>
      <c r="AJ575" s="27" t="str">
        <f t="shared" si="5195"/>
        <v/>
      </c>
      <c r="AK575" s="63" t="e">
        <f>IF(LEN('Описание предлагаемого товара'!#REF!)&gt;0,'Описание предлагаемого товара'!#REF!,"")</f>
        <v>#REF!</v>
      </c>
      <c r="AL575" s="91" t="e">
        <f t="shared" ref="AL575:AM575" si="5548">IFERROR(REPLACE(AK575,FIND(CHAR(10),AK575,1),1,""),AK575)</f>
        <v>#REF!</v>
      </c>
      <c r="AM575" s="91" t="e">
        <f t="shared" si="5548"/>
        <v>#REF!</v>
      </c>
      <c r="AN575" s="91" t="e">
        <f t="shared" ref="AN575:AR575" si="5549">IFERROR(REPLACE(AM575,FIND(" ",AM575,1),1,""),AM575)</f>
        <v>#REF!</v>
      </c>
      <c r="AO575" s="91" t="e">
        <f t="shared" si="5549"/>
        <v>#REF!</v>
      </c>
      <c r="AP575" s="91" t="e">
        <f t="shared" si="5549"/>
        <v>#REF!</v>
      </c>
      <c r="AQ575" s="91" t="e">
        <f t="shared" si="5549"/>
        <v>#REF!</v>
      </c>
      <c r="AR575" s="91" t="e">
        <f t="shared" si="5549"/>
        <v>#REF!</v>
      </c>
      <c r="AS575" s="91" t="e">
        <f t="shared" si="5102"/>
        <v>#REF!</v>
      </c>
      <c r="AT575" s="91" t="e">
        <f t="shared" si="5103"/>
        <v>#REF!</v>
      </c>
      <c r="AU575" s="32" t="e">
        <f t="shared" si="5086"/>
        <v>#REF!</v>
      </c>
      <c r="AV575" s="93" t="e">
        <f>'Описание предлагаемого товара'!#REF!</f>
        <v>#REF!</v>
      </c>
      <c r="AW575" s="91" t="e">
        <f>MIN(SEARCH({0,1,2,3,4,5,6,7,8,9},AV575&amp; "0123456789"))</f>
        <v>#REF!</v>
      </c>
      <c r="AX575" s="91" t="str">
        <f t="shared" si="5104"/>
        <v/>
      </c>
      <c r="AY575" s="91" t="str">
        <f t="shared" si="5105"/>
        <v/>
      </c>
      <c r="AZ575" s="91" t="str">
        <f t="shared" si="5106"/>
        <v/>
      </c>
      <c r="BA575" s="91" t="str">
        <f t="shared" si="5107"/>
        <v/>
      </c>
      <c r="BB575" s="91" t="str">
        <f t="shared" si="5108"/>
        <v/>
      </c>
      <c r="BC575" s="91" t="str">
        <f t="shared" si="5109"/>
        <v/>
      </c>
      <c r="BD575" s="91" t="str">
        <f t="shared" si="5110"/>
        <v/>
      </c>
      <c r="BE575" s="91" t="str">
        <f t="shared" si="5111"/>
        <v/>
      </c>
      <c r="BF575" s="91" t="str">
        <f t="shared" si="5112"/>
        <v/>
      </c>
      <c r="BG575" s="91" t="str">
        <f t="shared" si="5113"/>
        <v/>
      </c>
      <c r="BH575" s="91" t="str">
        <f t="shared" si="5114"/>
        <v/>
      </c>
      <c r="BI575" s="91" t="str">
        <f t="shared" si="5115"/>
        <v/>
      </c>
      <c r="BJ575" s="91" t="str">
        <f t="shared" si="5116"/>
        <v/>
      </c>
      <c r="BK575" s="91" t="str">
        <f t="shared" si="5117"/>
        <v/>
      </c>
      <c r="BL575" s="91" t="str">
        <f t="shared" si="5118"/>
        <v/>
      </c>
      <c r="BM575" s="91" t="str">
        <f t="shared" si="5119"/>
        <v/>
      </c>
      <c r="BN575" s="91" t="str">
        <f t="shared" si="5120"/>
        <v/>
      </c>
      <c r="BO575" s="91" t="str">
        <f t="shared" si="5121"/>
        <v/>
      </c>
      <c r="BP575" s="91" t="str">
        <f t="shared" si="5122"/>
        <v/>
      </c>
      <c r="BQ575" s="91" t="str">
        <f t="shared" si="5123"/>
        <v/>
      </c>
      <c r="BR575" s="91" t="str">
        <f t="shared" si="5124"/>
        <v/>
      </c>
      <c r="BS575" s="91" t="str">
        <f t="shared" si="5125"/>
        <v/>
      </c>
      <c r="BT575" s="91" t="str">
        <f t="shared" si="5126"/>
        <v/>
      </c>
      <c r="BU575" s="91" t="str">
        <f t="shared" si="5127"/>
        <v/>
      </c>
      <c r="BV575" s="91" t="str">
        <f t="shared" si="5128"/>
        <v/>
      </c>
      <c r="BW575" s="91" t="str">
        <f t="shared" si="5129"/>
        <v/>
      </c>
      <c r="BX575" s="91" t="str">
        <f t="shared" si="5130"/>
        <v/>
      </c>
      <c r="BY575" s="91" t="str">
        <f t="shared" si="5131"/>
        <v/>
      </c>
      <c r="BZ575" s="91" t="str">
        <f t="shared" si="5132"/>
        <v/>
      </c>
      <c r="CA575" s="91" t="str">
        <f t="shared" si="5133"/>
        <v/>
      </c>
      <c r="CB575" s="91" t="str">
        <f t="shared" si="5134"/>
        <v/>
      </c>
      <c r="CC575" s="91" t="str">
        <f t="shared" si="5135"/>
        <v/>
      </c>
      <c r="CD575" s="91" t="str">
        <f t="shared" si="5136"/>
        <v/>
      </c>
      <c r="CE575" s="91" t="str">
        <f t="shared" si="5137"/>
        <v/>
      </c>
      <c r="CF575" s="91" t="str">
        <f t="shared" si="5138"/>
        <v/>
      </c>
      <c r="CG575" s="91" t="str">
        <f t="shared" si="5139"/>
        <v/>
      </c>
      <c r="CH575" s="91" t="str">
        <f t="shared" si="5140"/>
        <v/>
      </c>
      <c r="CI575" s="91" t="str">
        <f t="shared" si="5141"/>
        <v>нет</v>
      </c>
      <c r="CJ575" s="63" t="e">
        <f>IF(LEN('Описание предлагаемого товара'!#REF!)&gt;0,'Описание предлагаемого товара'!#REF!,"")</f>
        <v>#REF!</v>
      </c>
      <c r="CK575" s="91" t="e">
        <f t="shared" ref="CK575:CL575" si="5550">IFERROR(REPLACE(CJ575,FIND(CHAR(10),CJ575,1),1,""),CJ575)</f>
        <v>#REF!</v>
      </c>
      <c r="CL575" s="91" t="e">
        <f t="shared" si="5550"/>
        <v>#REF!</v>
      </c>
      <c r="CM575" s="91" t="e">
        <f t="shared" si="5143"/>
        <v>#REF!</v>
      </c>
      <c r="CN575" s="91" t="e">
        <f t="shared" si="5144"/>
        <v>#REF!</v>
      </c>
      <c r="CO575" s="91" t="e">
        <f t="shared" si="5145"/>
        <v>#REF!</v>
      </c>
      <c r="CP575" s="90" t="e">
        <f>IF(AU575="Не указан реестровый номер (мера нац.режима Запрет)","",IF(CI575="нет","",IF(CU575="да","исключение(не смотрим баллы)",IFERROR(IF(CI575*1&gt;0,IFERROR(IF(VLOOKUP(CI575*1,Обработ.выгрузка_реестра_РФ!$A:$G,7,)=0,"Баллы не установлены",VLOOKUP(CI575*1,Обработ.выгрузка_реестра_РФ!$A:$G,7,)),IF(LEN(CI575)&gt;14,"","нет номера в реестре РФ")),""),IF(LEN(CI575)=0,"","Некорректный реестровый номер")))))</f>
        <v>#REF!</v>
      </c>
      <c r="CQ575" s="33" t="e">
        <f>IF(LEN(C575)&gt;0,IFERROR(IF(LEN(H575)&gt;0,IF(LEN(VLOOKUP(H575,'исключения(не_смотрим_баллы)'!$A:$C,1,))&gt;0,"да","нет"),"не введен ОКПД2"),"нет"),"")</f>
        <v>#REF!</v>
      </c>
      <c r="CR575" s="33" t="e">
        <f ca="1">IF(CQ575="да",IF(TODAY()&lt;VLOOKUP(H575,'исключения(не_смотрим_баллы)'!$A:$C,3,),"да","нет"),"")</f>
        <v>#REF!</v>
      </c>
      <c r="CS575" s="33" t="str">
        <f>IFERROR(IF(CQ575="да",IF(VLOOKUP(CI575*1,Обработ.выгрузка_реестра_РФ!$A:$G,2,)&lt;VLOOKUP(H575,'исключения(не_смотрим_баллы)'!$A:$C,2,),"да","нет"),""),"")</f>
        <v/>
      </c>
      <c r="CT575" s="24"/>
      <c r="CU575" s="33" t="e">
        <f t="shared" si="5157"/>
        <v>#REF!</v>
      </c>
      <c r="CV575" s="91" t="e">
        <f t="shared" si="5158"/>
        <v>#REF!</v>
      </c>
      <c r="CW575" s="27" t="e">
        <f t="shared" si="5159"/>
        <v>#REF!</v>
      </c>
      <c r="CX575" s="26" t="e">
        <f t="shared" si="5088"/>
        <v>#REF!</v>
      </c>
      <c r="CY575" s="64" t="e">
        <f>IF(LEN('Описание предлагаемого товара'!#REF!)&gt;0,'Описание предлагаемого товара'!#REF!,"")</f>
        <v>#REF!</v>
      </c>
      <c r="CZ575" s="95" t="e">
        <f t="shared" si="5146"/>
        <v>#REF!</v>
      </c>
      <c r="DA575" s="95" t="e">
        <f t="shared" ref="DA575" si="5551">IFERROR(REPLACE(CZ575,FIND(" ",CZ575,1),1,""),CZ575)</f>
        <v>#REF!</v>
      </c>
      <c r="DB575" s="95" t="e">
        <f t="shared" si="5090"/>
        <v>#REF!</v>
      </c>
      <c r="DC575" s="95" t="e">
        <f t="shared" ref="DC575:DD575" si="5552">IFERROR(REPLACE(DB575,FIND("г.",DB575,1),2,""),DB575)</f>
        <v>#REF!</v>
      </c>
      <c r="DD575" s="95" t="e">
        <f t="shared" si="5552"/>
        <v>#REF!</v>
      </c>
      <c r="DE575" s="95" t="e">
        <f t="shared" ref="DE575:DF575" si="5553">IFERROR(REPLACE(DD575,FIND("г",DD575,1),1,""),DD575)</f>
        <v>#REF!</v>
      </c>
      <c r="DF575" s="95" t="e">
        <f t="shared" si="5553"/>
        <v>#REF!</v>
      </c>
      <c r="DG575" s="95" t="e">
        <f t="shared" si="5163"/>
        <v>#REF!</v>
      </c>
      <c r="DH575" s="25" t="str">
        <f>IFERROR(VLOOKUP(CI575*1,Обработ.выгрузка_реестра_РФ!$A:$G,5,),"")</f>
        <v/>
      </c>
      <c r="DI575" s="27" t="str">
        <f t="shared" si="5173"/>
        <v/>
      </c>
      <c r="DJ575" s="27" t="str">
        <f t="shared" ca="1" si="5150"/>
        <v/>
      </c>
      <c r="DK575" s="63" t="e">
        <f>IF(LEN('Описание предлагаемого товара'!#REF!)&gt;0,'Описание предлагаемого товара'!#REF!,"")</f>
        <v>#REF!</v>
      </c>
      <c r="DL575" s="63" t="e">
        <f>IF(LEN('Описание предлагаемого товара'!#REF!)&gt;0,'Описание предлагаемого товара'!#REF!,"")</f>
        <v>#REF!</v>
      </c>
      <c r="DM575" s="32"/>
    </row>
    <row r="576" spans="1:117" ht="48.75" customHeight="1" x14ac:dyDescent="0.25">
      <c r="A576" s="61" t="e">
        <f>IF(LEN('Описание предлагаемого товара'!#REF!)&gt;0,'Описание предлагаемого товара'!#REF!,"")</f>
        <v>#REF!</v>
      </c>
      <c r="B576" s="65" t="e">
        <f>IF(LEN('Описание предлагаемого товара'!#REF!)&gt;0,'Описание предлагаемого товара'!#REF!,"")</f>
        <v>#REF!</v>
      </c>
      <c r="C576" s="61" t="e">
        <f>IF(LEN('Описание предлагаемого товара'!#REF!)&gt;0,'Описание предлагаемого товара'!#REF!,"")</f>
        <v>#REF!</v>
      </c>
      <c r="D576" s="61" t="e">
        <f>IF(LEN('Описание предлагаемого товара'!#REF!)&gt;0,'Описание предлагаемого товара'!#REF!,"")</f>
        <v>#REF!</v>
      </c>
      <c r="E576" s="61" t="e">
        <f>IF(LEN('Описание предлагаемого товара'!#REF!)&gt;0,'Описание предлагаемого товара'!#REF!,"")</f>
        <v>#REF!</v>
      </c>
      <c r="F576" s="61" t="e">
        <f>IF(LEN('Описание предлагаемого товара'!#REF!)&gt;0,'Описание предлагаемого товара'!#REF!,"")</f>
        <v>#REF!</v>
      </c>
      <c r="G576" s="61" t="e">
        <f>IF(LEN('Описание предлагаемого товара'!#REF!)&gt;0,'Описание предлагаемого товара'!#REF!,"")</f>
        <v>#REF!</v>
      </c>
      <c r="H576" s="61" t="e">
        <f>IF(LEN('Описание предлагаемого товара'!#REF!)&gt;0,'Описание предлагаемого товара'!#REF!,"")</f>
        <v>#REF!</v>
      </c>
      <c r="I576" s="61" t="e">
        <f>IF(LEN('Описание предлагаемого товара'!#REF!)&gt;0,'Описание предлагаемого товара'!#REF!,"")</f>
        <v>#REF!</v>
      </c>
      <c r="J576" s="38" t="str">
        <f>IFERROR(VLOOKUP(B576,SAP!$A:$E,5,),"")</f>
        <v/>
      </c>
      <c r="K576" s="40" t="str">
        <f t="shared" si="5093"/>
        <v/>
      </c>
      <c r="L576" s="61" t="e">
        <f>IF(LEN('Описание предлагаемого товара'!#REF!)&gt;0,IFERROR('Описание предлагаемого товара'!#REF!*1,""),"")</f>
        <v>#REF!</v>
      </c>
      <c r="M576" s="39" t="str">
        <f>IFERROR(VLOOKUP(B576,SAP!$A:$E,2,),"")</f>
        <v/>
      </c>
      <c r="N576" s="41" t="str">
        <f t="shared" si="5229"/>
        <v/>
      </c>
      <c r="O576" s="39" t="str">
        <f t="shared" si="5080"/>
        <v/>
      </c>
      <c r="P576" s="36" t="e">
        <f>IF(LEN('Описание предлагаемого товара'!#REF!)&gt;0,'Описание предлагаемого товара'!#REF!,"")</f>
        <v>#REF!</v>
      </c>
      <c r="Q57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76" s="37" t="e">
        <f>IF(LEN('Описание предлагаемого товара'!#REF!)&gt;0,'Описание предлагаемого товара'!#REF!,"")</f>
        <v>#REF!</v>
      </c>
      <c r="S576" s="37" t="e">
        <f>IF(LEN('Описание предлагаемого товара'!#REF!)&gt;0,'Описание предлагаемого товара'!#REF!,"")</f>
        <v>#REF!</v>
      </c>
      <c r="T57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76" s="23" t="str">
        <f>IFERROR(VLOOKUP(CI576*1,Обработ.выгрузка_реестра_РФ!$A:$G,6,),"")</f>
        <v/>
      </c>
      <c r="V576" s="61" t="e">
        <f>IF(LEN('Описание предлагаемого товара'!#REF!)&gt;0,'Описание предлагаемого товара'!#REF!,"")</f>
        <v>#REF!</v>
      </c>
      <c r="W576" s="62" t="e">
        <f>IF(LEN('Описание предлагаемого товара'!#REF!)&gt;0,'Описание предлагаемого товара'!#REF!,"")</f>
        <v>#REF!</v>
      </c>
      <c r="X576" s="91" t="e">
        <f t="shared" ref="X576:Y576" si="5554">IFERROR(REPLACE(W576,FIND(CHAR(10),W576,1),1," "),W576)</f>
        <v>#REF!</v>
      </c>
      <c r="Y576" s="91" t="e">
        <f t="shared" si="5554"/>
        <v>#REF!</v>
      </c>
      <c r="Z576" s="91" t="e">
        <f t="shared" si="5095"/>
        <v>#REF!</v>
      </c>
      <c r="AA576" s="91" t="e">
        <f t="shared" si="5096"/>
        <v>#REF!</v>
      </c>
      <c r="AB576" s="91" t="e">
        <f t="shared" si="5097"/>
        <v>#REF!</v>
      </c>
      <c r="AC576" s="91" t="e">
        <f t="shared" ref="AC576:AF576" si="5555">IFERROR(REPLACE(AB576,FIND("  ",AB576,1),2," "),AB576)</f>
        <v>#REF!</v>
      </c>
      <c r="AD576" s="91" t="e">
        <f t="shared" si="5555"/>
        <v>#REF!</v>
      </c>
      <c r="AE576" s="91" t="e">
        <f t="shared" si="5555"/>
        <v>#REF!</v>
      </c>
      <c r="AF576" s="91" t="e">
        <f t="shared" si="5555"/>
        <v>#REF!</v>
      </c>
      <c r="AG576" s="23" t="str">
        <f>IFERROR(VLOOKUP(CI576*1,Обработ.выгрузка_реестра_РФ!$A:$G,4,),"")</f>
        <v/>
      </c>
      <c r="AH576" s="91" t="str">
        <f t="shared" ref="AH576:AI576" si="5556">IFERROR(REPLACE(AG576,FIND("-",AG576,1),1,"*"),AG576)</f>
        <v/>
      </c>
      <c r="AI576" s="91" t="str">
        <f t="shared" si="5556"/>
        <v/>
      </c>
      <c r="AJ576" s="27" t="str">
        <f t="shared" si="5195"/>
        <v/>
      </c>
      <c r="AK576" s="63" t="e">
        <f>IF(LEN('Описание предлагаемого товара'!#REF!)&gt;0,'Описание предлагаемого товара'!#REF!,"")</f>
        <v>#REF!</v>
      </c>
      <c r="AL576" s="91" t="e">
        <f t="shared" ref="AL576:AM576" si="5557">IFERROR(REPLACE(AK576,FIND(CHAR(10),AK576,1),1,""),AK576)</f>
        <v>#REF!</v>
      </c>
      <c r="AM576" s="91" t="e">
        <f t="shared" si="5557"/>
        <v>#REF!</v>
      </c>
      <c r="AN576" s="91" t="e">
        <f t="shared" ref="AN576:AR576" si="5558">IFERROR(REPLACE(AM576,FIND(" ",AM576,1),1,""),AM576)</f>
        <v>#REF!</v>
      </c>
      <c r="AO576" s="91" t="e">
        <f t="shared" si="5558"/>
        <v>#REF!</v>
      </c>
      <c r="AP576" s="91" t="e">
        <f t="shared" si="5558"/>
        <v>#REF!</v>
      </c>
      <c r="AQ576" s="91" t="e">
        <f t="shared" si="5558"/>
        <v>#REF!</v>
      </c>
      <c r="AR576" s="91" t="e">
        <f t="shared" si="5558"/>
        <v>#REF!</v>
      </c>
      <c r="AS576" s="91" t="e">
        <f t="shared" si="5102"/>
        <v>#REF!</v>
      </c>
      <c r="AT576" s="91" t="e">
        <f t="shared" si="5103"/>
        <v>#REF!</v>
      </c>
      <c r="AU576" s="32" t="e">
        <f t="shared" si="5086"/>
        <v>#REF!</v>
      </c>
      <c r="AV576" s="93" t="e">
        <f>'Описание предлагаемого товара'!#REF!</f>
        <v>#REF!</v>
      </c>
      <c r="AW576" s="91" t="e">
        <f>MIN(SEARCH({0,1,2,3,4,5,6,7,8,9},AV576&amp; "0123456789"))</f>
        <v>#REF!</v>
      </c>
      <c r="AX576" s="91" t="str">
        <f t="shared" si="5104"/>
        <v/>
      </c>
      <c r="AY576" s="91" t="str">
        <f t="shared" si="5105"/>
        <v/>
      </c>
      <c r="AZ576" s="91" t="str">
        <f t="shared" si="5106"/>
        <v/>
      </c>
      <c r="BA576" s="91" t="str">
        <f t="shared" si="5107"/>
        <v/>
      </c>
      <c r="BB576" s="91" t="str">
        <f t="shared" si="5108"/>
        <v/>
      </c>
      <c r="BC576" s="91" t="str">
        <f t="shared" si="5109"/>
        <v/>
      </c>
      <c r="BD576" s="91" t="str">
        <f t="shared" si="5110"/>
        <v/>
      </c>
      <c r="BE576" s="91" t="str">
        <f t="shared" si="5111"/>
        <v/>
      </c>
      <c r="BF576" s="91" t="str">
        <f t="shared" si="5112"/>
        <v/>
      </c>
      <c r="BG576" s="91" t="str">
        <f t="shared" si="5113"/>
        <v/>
      </c>
      <c r="BH576" s="91" t="str">
        <f t="shared" si="5114"/>
        <v/>
      </c>
      <c r="BI576" s="91" t="str">
        <f t="shared" si="5115"/>
        <v/>
      </c>
      <c r="BJ576" s="91" t="str">
        <f t="shared" si="5116"/>
        <v/>
      </c>
      <c r="BK576" s="91" t="str">
        <f t="shared" si="5117"/>
        <v/>
      </c>
      <c r="BL576" s="91" t="str">
        <f t="shared" si="5118"/>
        <v/>
      </c>
      <c r="BM576" s="91" t="str">
        <f t="shared" si="5119"/>
        <v/>
      </c>
      <c r="BN576" s="91" t="str">
        <f t="shared" si="5120"/>
        <v/>
      </c>
      <c r="BO576" s="91" t="str">
        <f t="shared" si="5121"/>
        <v/>
      </c>
      <c r="BP576" s="91" t="str">
        <f t="shared" si="5122"/>
        <v/>
      </c>
      <c r="BQ576" s="91" t="str">
        <f t="shared" si="5123"/>
        <v/>
      </c>
      <c r="BR576" s="91" t="str">
        <f t="shared" si="5124"/>
        <v/>
      </c>
      <c r="BS576" s="91" t="str">
        <f t="shared" si="5125"/>
        <v/>
      </c>
      <c r="BT576" s="91" t="str">
        <f t="shared" si="5126"/>
        <v/>
      </c>
      <c r="BU576" s="91" t="str">
        <f t="shared" si="5127"/>
        <v/>
      </c>
      <c r="BV576" s="91" t="str">
        <f t="shared" si="5128"/>
        <v/>
      </c>
      <c r="BW576" s="91" t="str">
        <f t="shared" si="5129"/>
        <v/>
      </c>
      <c r="BX576" s="91" t="str">
        <f t="shared" si="5130"/>
        <v/>
      </c>
      <c r="BY576" s="91" t="str">
        <f t="shared" si="5131"/>
        <v/>
      </c>
      <c r="BZ576" s="91" t="str">
        <f t="shared" si="5132"/>
        <v/>
      </c>
      <c r="CA576" s="91" t="str">
        <f t="shared" si="5133"/>
        <v/>
      </c>
      <c r="CB576" s="91" t="str">
        <f t="shared" si="5134"/>
        <v/>
      </c>
      <c r="CC576" s="91" t="str">
        <f t="shared" si="5135"/>
        <v/>
      </c>
      <c r="CD576" s="91" t="str">
        <f t="shared" si="5136"/>
        <v/>
      </c>
      <c r="CE576" s="91" t="str">
        <f t="shared" si="5137"/>
        <v/>
      </c>
      <c r="CF576" s="91" t="str">
        <f t="shared" si="5138"/>
        <v/>
      </c>
      <c r="CG576" s="91" t="str">
        <f t="shared" si="5139"/>
        <v/>
      </c>
      <c r="CH576" s="91" t="str">
        <f t="shared" si="5140"/>
        <v/>
      </c>
      <c r="CI576" s="91" t="str">
        <f t="shared" si="5141"/>
        <v>нет</v>
      </c>
      <c r="CJ576" s="63" t="e">
        <f>IF(LEN('Описание предлагаемого товара'!#REF!)&gt;0,'Описание предлагаемого товара'!#REF!,"")</f>
        <v>#REF!</v>
      </c>
      <c r="CK576" s="91" t="e">
        <f t="shared" ref="CK576:CL576" si="5559">IFERROR(REPLACE(CJ576,FIND(CHAR(10),CJ576,1),1,""),CJ576)</f>
        <v>#REF!</v>
      </c>
      <c r="CL576" s="91" t="e">
        <f t="shared" si="5559"/>
        <v>#REF!</v>
      </c>
      <c r="CM576" s="91" t="e">
        <f t="shared" si="5143"/>
        <v>#REF!</v>
      </c>
      <c r="CN576" s="91" t="e">
        <f t="shared" si="5144"/>
        <v>#REF!</v>
      </c>
      <c r="CO576" s="91" t="e">
        <f t="shared" si="5145"/>
        <v>#REF!</v>
      </c>
      <c r="CP576" s="90" t="e">
        <f>IF(AU576="Не указан реестровый номер (мера нац.режима Запрет)","",IF(CI576="нет","",IF(CU576="да","исключение(не смотрим баллы)",IFERROR(IF(CI576*1&gt;0,IFERROR(IF(VLOOKUP(CI576*1,Обработ.выгрузка_реестра_РФ!$A:$G,7,)=0,"Баллы не установлены",VLOOKUP(CI576*1,Обработ.выгрузка_реестра_РФ!$A:$G,7,)),IF(LEN(CI576)&gt;14,"","нет номера в реестре РФ")),""),IF(LEN(CI576)=0,"","Некорректный реестровый номер")))))</f>
        <v>#REF!</v>
      </c>
      <c r="CQ576" s="33" t="e">
        <f>IF(LEN(C576)&gt;0,IFERROR(IF(LEN(H576)&gt;0,IF(LEN(VLOOKUP(H576,'исключения(не_смотрим_баллы)'!$A:$C,1,))&gt;0,"да","нет"),"не введен ОКПД2"),"нет"),"")</f>
        <v>#REF!</v>
      </c>
      <c r="CR576" s="33" t="e">
        <f ca="1">IF(CQ576="да",IF(TODAY()&lt;VLOOKUP(H576,'исключения(не_смотрим_баллы)'!$A:$C,3,),"да","нет"),"")</f>
        <v>#REF!</v>
      </c>
      <c r="CS576" s="33" t="str">
        <f>IFERROR(IF(CQ576="да",IF(VLOOKUP(CI576*1,Обработ.выгрузка_реестра_РФ!$A:$G,2,)&lt;VLOOKUP(H576,'исключения(не_смотрим_баллы)'!$A:$C,2,),"да","нет"),""),"")</f>
        <v/>
      </c>
      <c r="CT576" s="24"/>
      <c r="CU576" s="33" t="e">
        <f t="shared" si="5157"/>
        <v>#REF!</v>
      </c>
      <c r="CV576" s="91" t="e">
        <f t="shared" si="5158"/>
        <v>#REF!</v>
      </c>
      <c r="CW576" s="27" t="e">
        <f t="shared" si="5159"/>
        <v>#REF!</v>
      </c>
      <c r="CX576" s="26" t="e">
        <f t="shared" si="5088"/>
        <v>#REF!</v>
      </c>
      <c r="CY576" s="64" t="e">
        <f>IF(LEN('Описание предлагаемого товара'!#REF!)&gt;0,'Описание предлагаемого товара'!#REF!,"")</f>
        <v>#REF!</v>
      </c>
      <c r="CZ576" s="95" t="e">
        <f t="shared" si="5146"/>
        <v>#REF!</v>
      </c>
      <c r="DA576" s="95" t="e">
        <f t="shared" ref="DA576" si="5560">IFERROR(REPLACE(CZ576,FIND(" ",CZ576,1),1,""),CZ576)</f>
        <v>#REF!</v>
      </c>
      <c r="DB576" s="95" t="e">
        <f t="shared" si="5090"/>
        <v>#REF!</v>
      </c>
      <c r="DC576" s="95" t="e">
        <f t="shared" ref="DC576:DD576" si="5561">IFERROR(REPLACE(DB576,FIND("г.",DB576,1),2,""),DB576)</f>
        <v>#REF!</v>
      </c>
      <c r="DD576" s="95" t="e">
        <f t="shared" si="5561"/>
        <v>#REF!</v>
      </c>
      <c r="DE576" s="95" t="e">
        <f t="shared" ref="DE576:DF576" si="5562">IFERROR(REPLACE(DD576,FIND("г",DD576,1),1,""),DD576)</f>
        <v>#REF!</v>
      </c>
      <c r="DF576" s="95" t="e">
        <f t="shared" si="5562"/>
        <v>#REF!</v>
      </c>
      <c r="DG576" s="95" t="e">
        <f t="shared" si="5163"/>
        <v>#REF!</v>
      </c>
      <c r="DH576" s="25" t="str">
        <f>IFERROR(VLOOKUP(CI576*1,Обработ.выгрузка_реестра_РФ!$A:$G,5,),"")</f>
        <v/>
      </c>
      <c r="DI576" s="27" t="str">
        <f t="shared" si="5173"/>
        <v/>
      </c>
      <c r="DJ576" s="27" t="str">
        <f t="shared" ca="1" si="5150"/>
        <v/>
      </c>
      <c r="DK576" s="63" t="e">
        <f>IF(LEN('Описание предлагаемого товара'!#REF!)&gt;0,'Описание предлагаемого товара'!#REF!,"")</f>
        <v>#REF!</v>
      </c>
      <c r="DL576" s="63" t="e">
        <f>IF(LEN('Описание предлагаемого товара'!#REF!)&gt;0,'Описание предлагаемого товара'!#REF!,"")</f>
        <v>#REF!</v>
      </c>
      <c r="DM576" s="32"/>
    </row>
    <row r="577" spans="1:117" ht="48.75" customHeight="1" x14ac:dyDescent="0.25">
      <c r="A577" s="61" t="e">
        <f>IF(LEN('Описание предлагаемого товара'!#REF!)&gt;0,'Описание предлагаемого товара'!#REF!,"")</f>
        <v>#REF!</v>
      </c>
      <c r="B577" s="65" t="e">
        <f>IF(LEN('Описание предлагаемого товара'!#REF!)&gt;0,'Описание предлагаемого товара'!#REF!,"")</f>
        <v>#REF!</v>
      </c>
      <c r="C577" s="61" t="e">
        <f>IF(LEN('Описание предлагаемого товара'!#REF!)&gt;0,'Описание предлагаемого товара'!#REF!,"")</f>
        <v>#REF!</v>
      </c>
      <c r="D577" s="61" t="e">
        <f>IF(LEN('Описание предлагаемого товара'!#REF!)&gt;0,'Описание предлагаемого товара'!#REF!,"")</f>
        <v>#REF!</v>
      </c>
      <c r="E577" s="61" t="e">
        <f>IF(LEN('Описание предлагаемого товара'!#REF!)&gt;0,'Описание предлагаемого товара'!#REF!,"")</f>
        <v>#REF!</v>
      </c>
      <c r="F577" s="61" t="e">
        <f>IF(LEN('Описание предлагаемого товара'!#REF!)&gt;0,'Описание предлагаемого товара'!#REF!,"")</f>
        <v>#REF!</v>
      </c>
      <c r="G577" s="61" t="e">
        <f>IF(LEN('Описание предлагаемого товара'!#REF!)&gt;0,'Описание предлагаемого товара'!#REF!,"")</f>
        <v>#REF!</v>
      </c>
      <c r="H577" s="61" t="e">
        <f>IF(LEN('Описание предлагаемого товара'!#REF!)&gt;0,'Описание предлагаемого товара'!#REF!,"")</f>
        <v>#REF!</v>
      </c>
      <c r="I577" s="61" t="e">
        <f>IF(LEN('Описание предлагаемого товара'!#REF!)&gt;0,'Описание предлагаемого товара'!#REF!,"")</f>
        <v>#REF!</v>
      </c>
      <c r="J577" s="38" t="str">
        <f>IFERROR(VLOOKUP(B577,SAP!$A:$E,5,),"")</f>
        <v/>
      </c>
      <c r="K577" s="40" t="str">
        <f t="shared" si="5093"/>
        <v/>
      </c>
      <c r="L577" s="61" t="e">
        <f>IF(LEN('Описание предлагаемого товара'!#REF!)&gt;0,IFERROR('Описание предлагаемого товара'!#REF!*1,""),"")</f>
        <v>#REF!</v>
      </c>
      <c r="M577" s="39" t="str">
        <f>IFERROR(VLOOKUP(B577,SAP!$A:$E,2,),"")</f>
        <v/>
      </c>
      <c r="N577" s="41" t="str">
        <f t="shared" si="5229"/>
        <v/>
      </c>
      <c r="O577" s="39" t="str">
        <f t="shared" si="5080"/>
        <v/>
      </c>
      <c r="P577" s="36" t="e">
        <f>IF(LEN('Описание предлагаемого товара'!#REF!)&gt;0,'Описание предлагаемого товара'!#REF!,"")</f>
        <v>#REF!</v>
      </c>
      <c r="Q57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77" s="37" t="e">
        <f>IF(LEN('Описание предлагаемого товара'!#REF!)&gt;0,'Описание предлагаемого товара'!#REF!,"")</f>
        <v>#REF!</v>
      </c>
      <c r="S577" s="37" t="e">
        <f>IF(LEN('Описание предлагаемого товара'!#REF!)&gt;0,'Описание предлагаемого товара'!#REF!,"")</f>
        <v>#REF!</v>
      </c>
      <c r="T57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77" s="23" t="str">
        <f>IFERROR(VLOOKUP(CI577*1,Обработ.выгрузка_реестра_РФ!$A:$G,6,),"")</f>
        <v/>
      </c>
      <c r="V577" s="61" t="e">
        <f>IF(LEN('Описание предлагаемого товара'!#REF!)&gt;0,'Описание предлагаемого товара'!#REF!,"")</f>
        <v>#REF!</v>
      </c>
      <c r="W577" s="62" t="e">
        <f>IF(LEN('Описание предлагаемого товара'!#REF!)&gt;0,'Описание предлагаемого товара'!#REF!,"")</f>
        <v>#REF!</v>
      </c>
      <c r="X577" s="91" t="e">
        <f t="shared" ref="X577:Y577" si="5563">IFERROR(REPLACE(W577,FIND(CHAR(10),W577,1),1," "),W577)</f>
        <v>#REF!</v>
      </c>
      <c r="Y577" s="91" t="e">
        <f t="shared" si="5563"/>
        <v>#REF!</v>
      </c>
      <c r="Z577" s="91" t="e">
        <f t="shared" si="5095"/>
        <v>#REF!</v>
      </c>
      <c r="AA577" s="91" t="e">
        <f t="shared" si="5096"/>
        <v>#REF!</v>
      </c>
      <c r="AB577" s="91" t="e">
        <f t="shared" si="5097"/>
        <v>#REF!</v>
      </c>
      <c r="AC577" s="91" t="e">
        <f t="shared" ref="AC577:AF577" si="5564">IFERROR(REPLACE(AB577,FIND("  ",AB577,1),2," "),AB577)</f>
        <v>#REF!</v>
      </c>
      <c r="AD577" s="91" t="e">
        <f t="shared" si="5564"/>
        <v>#REF!</v>
      </c>
      <c r="AE577" s="91" t="e">
        <f t="shared" si="5564"/>
        <v>#REF!</v>
      </c>
      <c r="AF577" s="91" t="e">
        <f t="shared" si="5564"/>
        <v>#REF!</v>
      </c>
      <c r="AG577" s="23" t="str">
        <f>IFERROR(VLOOKUP(CI577*1,Обработ.выгрузка_реестра_РФ!$A:$G,4,),"")</f>
        <v/>
      </c>
      <c r="AH577" s="91" t="str">
        <f t="shared" ref="AH577:AI577" si="5565">IFERROR(REPLACE(AG577,FIND("-",AG577,1),1,"*"),AG577)</f>
        <v/>
      </c>
      <c r="AI577" s="91" t="str">
        <f t="shared" si="5565"/>
        <v/>
      </c>
      <c r="AJ577" s="27" t="str">
        <f t="shared" si="5195"/>
        <v/>
      </c>
      <c r="AK577" s="63" t="e">
        <f>IF(LEN('Описание предлагаемого товара'!#REF!)&gt;0,'Описание предлагаемого товара'!#REF!,"")</f>
        <v>#REF!</v>
      </c>
      <c r="AL577" s="91" t="e">
        <f t="shared" ref="AL577:AM577" si="5566">IFERROR(REPLACE(AK577,FIND(CHAR(10),AK577,1),1,""),AK577)</f>
        <v>#REF!</v>
      </c>
      <c r="AM577" s="91" t="e">
        <f t="shared" si="5566"/>
        <v>#REF!</v>
      </c>
      <c r="AN577" s="91" t="e">
        <f t="shared" ref="AN577:AR577" si="5567">IFERROR(REPLACE(AM577,FIND(" ",AM577,1),1,""),AM577)</f>
        <v>#REF!</v>
      </c>
      <c r="AO577" s="91" t="e">
        <f t="shared" si="5567"/>
        <v>#REF!</v>
      </c>
      <c r="AP577" s="91" t="e">
        <f t="shared" si="5567"/>
        <v>#REF!</v>
      </c>
      <c r="AQ577" s="91" t="e">
        <f t="shared" si="5567"/>
        <v>#REF!</v>
      </c>
      <c r="AR577" s="91" t="e">
        <f t="shared" si="5567"/>
        <v>#REF!</v>
      </c>
      <c r="AS577" s="91" t="e">
        <f t="shared" si="5102"/>
        <v>#REF!</v>
      </c>
      <c r="AT577" s="91" t="e">
        <f t="shared" si="5103"/>
        <v>#REF!</v>
      </c>
      <c r="AU577" s="32" t="e">
        <f t="shared" si="5086"/>
        <v>#REF!</v>
      </c>
      <c r="AV577" s="93" t="e">
        <f>'Описание предлагаемого товара'!#REF!</f>
        <v>#REF!</v>
      </c>
      <c r="AW577" s="91" t="e">
        <f>MIN(SEARCH({0,1,2,3,4,5,6,7,8,9},AV577&amp; "0123456789"))</f>
        <v>#REF!</v>
      </c>
      <c r="AX577" s="91" t="str">
        <f t="shared" si="5104"/>
        <v/>
      </c>
      <c r="AY577" s="91" t="str">
        <f t="shared" si="5105"/>
        <v/>
      </c>
      <c r="AZ577" s="91" t="str">
        <f t="shared" si="5106"/>
        <v/>
      </c>
      <c r="BA577" s="91" t="str">
        <f t="shared" si="5107"/>
        <v/>
      </c>
      <c r="BB577" s="91" t="str">
        <f t="shared" si="5108"/>
        <v/>
      </c>
      <c r="BC577" s="91" t="str">
        <f t="shared" si="5109"/>
        <v/>
      </c>
      <c r="BD577" s="91" t="str">
        <f t="shared" si="5110"/>
        <v/>
      </c>
      <c r="BE577" s="91" t="str">
        <f t="shared" si="5111"/>
        <v/>
      </c>
      <c r="BF577" s="91" t="str">
        <f t="shared" si="5112"/>
        <v/>
      </c>
      <c r="BG577" s="91" t="str">
        <f t="shared" si="5113"/>
        <v/>
      </c>
      <c r="BH577" s="91" t="str">
        <f t="shared" si="5114"/>
        <v/>
      </c>
      <c r="BI577" s="91" t="str">
        <f t="shared" si="5115"/>
        <v/>
      </c>
      <c r="BJ577" s="91" t="str">
        <f t="shared" si="5116"/>
        <v/>
      </c>
      <c r="BK577" s="91" t="str">
        <f t="shared" si="5117"/>
        <v/>
      </c>
      <c r="BL577" s="91" t="str">
        <f t="shared" si="5118"/>
        <v/>
      </c>
      <c r="BM577" s="91" t="str">
        <f t="shared" si="5119"/>
        <v/>
      </c>
      <c r="BN577" s="91" t="str">
        <f t="shared" si="5120"/>
        <v/>
      </c>
      <c r="BO577" s="91" t="str">
        <f t="shared" si="5121"/>
        <v/>
      </c>
      <c r="BP577" s="91" t="str">
        <f t="shared" si="5122"/>
        <v/>
      </c>
      <c r="BQ577" s="91" t="str">
        <f t="shared" si="5123"/>
        <v/>
      </c>
      <c r="BR577" s="91" t="str">
        <f t="shared" si="5124"/>
        <v/>
      </c>
      <c r="BS577" s="91" t="str">
        <f t="shared" si="5125"/>
        <v/>
      </c>
      <c r="BT577" s="91" t="str">
        <f t="shared" si="5126"/>
        <v/>
      </c>
      <c r="BU577" s="91" t="str">
        <f t="shared" si="5127"/>
        <v/>
      </c>
      <c r="BV577" s="91" t="str">
        <f t="shared" si="5128"/>
        <v/>
      </c>
      <c r="BW577" s="91" t="str">
        <f t="shared" si="5129"/>
        <v/>
      </c>
      <c r="BX577" s="91" t="str">
        <f t="shared" si="5130"/>
        <v/>
      </c>
      <c r="BY577" s="91" t="str">
        <f t="shared" si="5131"/>
        <v/>
      </c>
      <c r="BZ577" s="91" t="str">
        <f t="shared" si="5132"/>
        <v/>
      </c>
      <c r="CA577" s="91" t="str">
        <f t="shared" si="5133"/>
        <v/>
      </c>
      <c r="CB577" s="91" t="str">
        <f t="shared" si="5134"/>
        <v/>
      </c>
      <c r="CC577" s="91" t="str">
        <f t="shared" si="5135"/>
        <v/>
      </c>
      <c r="CD577" s="91" t="str">
        <f t="shared" si="5136"/>
        <v/>
      </c>
      <c r="CE577" s="91" t="str">
        <f t="shared" si="5137"/>
        <v/>
      </c>
      <c r="CF577" s="91" t="str">
        <f t="shared" si="5138"/>
        <v/>
      </c>
      <c r="CG577" s="91" t="str">
        <f t="shared" si="5139"/>
        <v/>
      </c>
      <c r="CH577" s="91" t="str">
        <f t="shared" si="5140"/>
        <v/>
      </c>
      <c r="CI577" s="91" t="str">
        <f t="shared" si="5141"/>
        <v>нет</v>
      </c>
      <c r="CJ577" s="63" t="e">
        <f>IF(LEN('Описание предлагаемого товара'!#REF!)&gt;0,'Описание предлагаемого товара'!#REF!,"")</f>
        <v>#REF!</v>
      </c>
      <c r="CK577" s="91" t="e">
        <f t="shared" ref="CK577:CL577" si="5568">IFERROR(REPLACE(CJ577,FIND(CHAR(10),CJ577,1),1,""),CJ577)</f>
        <v>#REF!</v>
      </c>
      <c r="CL577" s="91" t="e">
        <f t="shared" si="5568"/>
        <v>#REF!</v>
      </c>
      <c r="CM577" s="91" t="e">
        <f t="shared" si="5143"/>
        <v>#REF!</v>
      </c>
      <c r="CN577" s="91" t="e">
        <f t="shared" si="5144"/>
        <v>#REF!</v>
      </c>
      <c r="CO577" s="91" t="e">
        <f t="shared" si="5145"/>
        <v>#REF!</v>
      </c>
      <c r="CP577" s="90" t="e">
        <f>IF(AU577="Не указан реестровый номер (мера нац.режима Запрет)","",IF(CI577="нет","",IF(CU577="да","исключение(не смотрим баллы)",IFERROR(IF(CI577*1&gt;0,IFERROR(IF(VLOOKUP(CI577*1,Обработ.выгрузка_реестра_РФ!$A:$G,7,)=0,"Баллы не установлены",VLOOKUP(CI577*1,Обработ.выгрузка_реестра_РФ!$A:$G,7,)),IF(LEN(CI577)&gt;14,"","нет номера в реестре РФ")),""),IF(LEN(CI577)=0,"","Некорректный реестровый номер")))))</f>
        <v>#REF!</v>
      </c>
      <c r="CQ577" s="33" t="e">
        <f>IF(LEN(C577)&gt;0,IFERROR(IF(LEN(H577)&gt;0,IF(LEN(VLOOKUP(H577,'исключения(не_смотрим_баллы)'!$A:$C,1,))&gt;0,"да","нет"),"не введен ОКПД2"),"нет"),"")</f>
        <v>#REF!</v>
      </c>
      <c r="CR577" s="33" t="e">
        <f ca="1">IF(CQ577="да",IF(TODAY()&lt;VLOOKUP(H577,'исключения(не_смотрим_баллы)'!$A:$C,3,),"да","нет"),"")</f>
        <v>#REF!</v>
      </c>
      <c r="CS577" s="33" t="str">
        <f>IFERROR(IF(CQ577="да",IF(VLOOKUP(CI577*1,Обработ.выгрузка_реестра_РФ!$A:$G,2,)&lt;VLOOKUP(H577,'исключения(не_смотрим_баллы)'!$A:$C,2,),"да","нет"),""),"")</f>
        <v/>
      </c>
      <c r="CT577" s="24"/>
      <c r="CU577" s="33" t="e">
        <f t="shared" si="5157"/>
        <v>#REF!</v>
      </c>
      <c r="CV577" s="91" t="e">
        <f t="shared" si="5158"/>
        <v>#REF!</v>
      </c>
      <c r="CW577" s="27" t="e">
        <f t="shared" si="5159"/>
        <v>#REF!</v>
      </c>
      <c r="CX577" s="26" t="e">
        <f t="shared" si="5088"/>
        <v>#REF!</v>
      </c>
      <c r="CY577" s="64" t="e">
        <f>IF(LEN('Описание предлагаемого товара'!#REF!)&gt;0,'Описание предлагаемого товара'!#REF!,"")</f>
        <v>#REF!</v>
      </c>
      <c r="CZ577" s="95" t="e">
        <f t="shared" si="5146"/>
        <v>#REF!</v>
      </c>
      <c r="DA577" s="95" t="e">
        <f t="shared" ref="DA577" si="5569">IFERROR(REPLACE(CZ577,FIND(" ",CZ577,1),1,""),CZ577)</f>
        <v>#REF!</v>
      </c>
      <c r="DB577" s="95" t="e">
        <f t="shared" si="5090"/>
        <v>#REF!</v>
      </c>
      <c r="DC577" s="95" t="e">
        <f t="shared" ref="DC577:DD577" si="5570">IFERROR(REPLACE(DB577,FIND("г.",DB577,1),2,""),DB577)</f>
        <v>#REF!</v>
      </c>
      <c r="DD577" s="95" t="e">
        <f t="shared" si="5570"/>
        <v>#REF!</v>
      </c>
      <c r="DE577" s="95" t="e">
        <f t="shared" ref="DE577:DF577" si="5571">IFERROR(REPLACE(DD577,FIND("г",DD577,1),1,""),DD577)</f>
        <v>#REF!</v>
      </c>
      <c r="DF577" s="95" t="e">
        <f t="shared" si="5571"/>
        <v>#REF!</v>
      </c>
      <c r="DG577" s="95" t="e">
        <f t="shared" si="5163"/>
        <v>#REF!</v>
      </c>
      <c r="DH577" s="25" t="str">
        <f>IFERROR(VLOOKUP(CI577*1,Обработ.выгрузка_реестра_РФ!$A:$G,5,),"")</f>
        <v/>
      </c>
      <c r="DI577" s="27" t="str">
        <f t="shared" si="5173"/>
        <v/>
      </c>
      <c r="DJ577" s="27" t="str">
        <f t="shared" ca="1" si="5150"/>
        <v/>
      </c>
      <c r="DK577" s="63" t="e">
        <f>IF(LEN('Описание предлагаемого товара'!#REF!)&gt;0,'Описание предлагаемого товара'!#REF!,"")</f>
        <v>#REF!</v>
      </c>
      <c r="DL577" s="63" t="e">
        <f>IF(LEN('Описание предлагаемого товара'!#REF!)&gt;0,'Описание предлагаемого товара'!#REF!,"")</f>
        <v>#REF!</v>
      </c>
      <c r="DM577" s="32"/>
    </row>
    <row r="578" spans="1:117" ht="48.75" customHeight="1" x14ac:dyDescent="0.25">
      <c r="A578" s="61" t="e">
        <f>IF(LEN('Описание предлагаемого товара'!#REF!)&gt;0,'Описание предлагаемого товара'!#REF!,"")</f>
        <v>#REF!</v>
      </c>
      <c r="B578" s="65" t="e">
        <f>IF(LEN('Описание предлагаемого товара'!#REF!)&gt;0,'Описание предлагаемого товара'!#REF!,"")</f>
        <v>#REF!</v>
      </c>
      <c r="C578" s="61" t="e">
        <f>IF(LEN('Описание предлагаемого товара'!#REF!)&gt;0,'Описание предлагаемого товара'!#REF!,"")</f>
        <v>#REF!</v>
      </c>
      <c r="D578" s="61" t="e">
        <f>IF(LEN('Описание предлагаемого товара'!#REF!)&gt;0,'Описание предлагаемого товара'!#REF!,"")</f>
        <v>#REF!</v>
      </c>
      <c r="E578" s="61" t="e">
        <f>IF(LEN('Описание предлагаемого товара'!#REF!)&gt;0,'Описание предлагаемого товара'!#REF!,"")</f>
        <v>#REF!</v>
      </c>
      <c r="F578" s="61" t="e">
        <f>IF(LEN('Описание предлагаемого товара'!#REF!)&gt;0,'Описание предлагаемого товара'!#REF!,"")</f>
        <v>#REF!</v>
      </c>
      <c r="G578" s="61" t="e">
        <f>IF(LEN('Описание предлагаемого товара'!#REF!)&gt;0,'Описание предлагаемого товара'!#REF!,"")</f>
        <v>#REF!</v>
      </c>
      <c r="H578" s="61" t="e">
        <f>IF(LEN('Описание предлагаемого товара'!#REF!)&gt;0,'Описание предлагаемого товара'!#REF!,"")</f>
        <v>#REF!</v>
      </c>
      <c r="I578" s="61" t="e">
        <f>IF(LEN('Описание предлагаемого товара'!#REF!)&gt;0,'Описание предлагаемого товара'!#REF!,"")</f>
        <v>#REF!</v>
      </c>
      <c r="J578" s="38" t="str">
        <f>IFERROR(VLOOKUP(B578,SAP!$A:$E,5,),"")</f>
        <v/>
      </c>
      <c r="K578" s="40" t="str">
        <f t="shared" si="5093"/>
        <v/>
      </c>
      <c r="L578" s="61" t="e">
        <f>IF(LEN('Описание предлагаемого товара'!#REF!)&gt;0,IFERROR('Описание предлагаемого товара'!#REF!*1,""),"")</f>
        <v>#REF!</v>
      </c>
      <c r="M578" s="39" t="str">
        <f>IFERROR(VLOOKUP(B578,SAP!$A:$E,2,),"")</f>
        <v/>
      </c>
      <c r="N578" s="41" t="str">
        <f t="shared" si="5229"/>
        <v/>
      </c>
      <c r="O578" s="39" t="str">
        <f t="shared" si="5080"/>
        <v/>
      </c>
      <c r="P578" s="36" t="e">
        <f>IF(LEN('Описание предлагаемого товара'!#REF!)&gt;0,'Описание предлагаемого товара'!#REF!,"")</f>
        <v>#REF!</v>
      </c>
      <c r="Q57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78" s="37" t="e">
        <f>IF(LEN('Описание предлагаемого товара'!#REF!)&gt;0,'Описание предлагаемого товара'!#REF!,"")</f>
        <v>#REF!</v>
      </c>
      <c r="S578" s="37" t="e">
        <f>IF(LEN('Описание предлагаемого товара'!#REF!)&gt;0,'Описание предлагаемого товара'!#REF!,"")</f>
        <v>#REF!</v>
      </c>
      <c r="T57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78" s="23" t="str">
        <f>IFERROR(VLOOKUP(CI578*1,Обработ.выгрузка_реестра_РФ!$A:$G,6,),"")</f>
        <v/>
      </c>
      <c r="V578" s="61" t="e">
        <f>IF(LEN('Описание предлагаемого товара'!#REF!)&gt;0,'Описание предлагаемого товара'!#REF!,"")</f>
        <v>#REF!</v>
      </c>
      <c r="W578" s="62" t="e">
        <f>IF(LEN('Описание предлагаемого товара'!#REF!)&gt;0,'Описание предлагаемого товара'!#REF!,"")</f>
        <v>#REF!</v>
      </c>
      <c r="X578" s="91" t="e">
        <f t="shared" ref="X578:Y578" si="5572">IFERROR(REPLACE(W578,FIND(CHAR(10),W578,1),1," "),W578)</f>
        <v>#REF!</v>
      </c>
      <c r="Y578" s="91" t="e">
        <f t="shared" si="5572"/>
        <v>#REF!</v>
      </c>
      <c r="Z578" s="91" t="e">
        <f t="shared" si="5095"/>
        <v>#REF!</v>
      </c>
      <c r="AA578" s="91" t="e">
        <f t="shared" si="5096"/>
        <v>#REF!</v>
      </c>
      <c r="AB578" s="91" t="e">
        <f t="shared" si="5097"/>
        <v>#REF!</v>
      </c>
      <c r="AC578" s="91" t="e">
        <f t="shared" ref="AC578:AF578" si="5573">IFERROR(REPLACE(AB578,FIND("  ",AB578,1),2," "),AB578)</f>
        <v>#REF!</v>
      </c>
      <c r="AD578" s="91" t="e">
        <f t="shared" si="5573"/>
        <v>#REF!</v>
      </c>
      <c r="AE578" s="91" t="e">
        <f t="shared" si="5573"/>
        <v>#REF!</v>
      </c>
      <c r="AF578" s="91" t="e">
        <f t="shared" si="5573"/>
        <v>#REF!</v>
      </c>
      <c r="AG578" s="23" t="str">
        <f>IFERROR(VLOOKUP(CI578*1,Обработ.выгрузка_реестра_РФ!$A:$G,4,),"")</f>
        <v/>
      </c>
      <c r="AH578" s="91" t="str">
        <f t="shared" ref="AH578:AI578" si="5574">IFERROR(REPLACE(AG578,FIND("-",AG578,1),1,"*"),AG578)</f>
        <v/>
      </c>
      <c r="AI578" s="91" t="str">
        <f t="shared" si="5574"/>
        <v/>
      </c>
      <c r="AJ578" s="27" t="str">
        <f t="shared" si="5195"/>
        <v/>
      </c>
      <c r="AK578" s="63" t="e">
        <f>IF(LEN('Описание предлагаемого товара'!#REF!)&gt;0,'Описание предлагаемого товара'!#REF!,"")</f>
        <v>#REF!</v>
      </c>
      <c r="AL578" s="91" t="e">
        <f t="shared" ref="AL578:AM578" si="5575">IFERROR(REPLACE(AK578,FIND(CHAR(10),AK578,1),1,""),AK578)</f>
        <v>#REF!</v>
      </c>
      <c r="AM578" s="91" t="e">
        <f t="shared" si="5575"/>
        <v>#REF!</v>
      </c>
      <c r="AN578" s="91" t="e">
        <f t="shared" ref="AN578:AR578" si="5576">IFERROR(REPLACE(AM578,FIND(" ",AM578,1),1,""),AM578)</f>
        <v>#REF!</v>
      </c>
      <c r="AO578" s="91" t="e">
        <f t="shared" si="5576"/>
        <v>#REF!</v>
      </c>
      <c r="AP578" s="91" t="e">
        <f t="shared" si="5576"/>
        <v>#REF!</v>
      </c>
      <c r="AQ578" s="91" t="e">
        <f t="shared" si="5576"/>
        <v>#REF!</v>
      </c>
      <c r="AR578" s="91" t="e">
        <f t="shared" si="5576"/>
        <v>#REF!</v>
      </c>
      <c r="AS578" s="91" t="e">
        <f t="shared" si="5102"/>
        <v>#REF!</v>
      </c>
      <c r="AT578" s="91" t="e">
        <f t="shared" si="5103"/>
        <v>#REF!</v>
      </c>
      <c r="AU578" s="32" t="e">
        <f t="shared" si="5086"/>
        <v>#REF!</v>
      </c>
      <c r="AV578" s="93" t="e">
        <f>'Описание предлагаемого товара'!#REF!</f>
        <v>#REF!</v>
      </c>
      <c r="AW578" s="91" t="e">
        <f>MIN(SEARCH({0,1,2,3,4,5,6,7,8,9},AV578&amp; "0123456789"))</f>
        <v>#REF!</v>
      </c>
      <c r="AX578" s="91" t="str">
        <f t="shared" si="5104"/>
        <v/>
      </c>
      <c r="AY578" s="91" t="str">
        <f t="shared" si="5105"/>
        <v/>
      </c>
      <c r="AZ578" s="91" t="str">
        <f t="shared" si="5106"/>
        <v/>
      </c>
      <c r="BA578" s="91" t="str">
        <f t="shared" si="5107"/>
        <v/>
      </c>
      <c r="BB578" s="91" t="str">
        <f t="shared" si="5108"/>
        <v/>
      </c>
      <c r="BC578" s="91" t="str">
        <f t="shared" si="5109"/>
        <v/>
      </c>
      <c r="BD578" s="91" t="str">
        <f t="shared" si="5110"/>
        <v/>
      </c>
      <c r="BE578" s="91" t="str">
        <f t="shared" si="5111"/>
        <v/>
      </c>
      <c r="BF578" s="91" t="str">
        <f t="shared" si="5112"/>
        <v/>
      </c>
      <c r="BG578" s="91" t="str">
        <f t="shared" si="5113"/>
        <v/>
      </c>
      <c r="BH578" s="91" t="str">
        <f t="shared" si="5114"/>
        <v/>
      </c>
      <c r="BI578" s="91" t="str">
        <f t="shared" si="5115"/>
        <v/>
      </c>
      <c r="BJ578" s="91" t="str">
        <f t="shared" si="5116"/>
        <v/>
      </c>
      <c r="BK578" s="91" t="str">
        <f t="shared" si="5117"/>
        <v/>
      </c>
      <c r="BL578" s="91" t="str">
        <f t="shared" si="5118"/>
        <v/>
      </c>
      <c r="BM578" s="91" t="str">
        <f t="shared" si="5119"/>
        <v/>
      </c>
      <c r="BN578" s="91" t="str">
        <f t="shared" si="5120"/>
        <v/>
      </c>
      <c r="BO578" s="91" t="str">
        <f t="shared" si="5121"/>
        <v/>
      </c>
      <c r="BP578" s="91" t="str">
        <f t="shared" si="5122"/>
        <v/>
      </c>
      <c r="BQ578" s="91" t="str">
        <f t="shared" si="5123"/>
        <v/>
      </c>
      <c r="BR578" s="91" t="str">
        <f t="shared" si="5124"/>
        <v/>
      </c>
      <c r="BS578" s="91" t="str">
        <f t="shared" si="5125"/>
        <v/>
      </c>
      <c r="BT578" s="91" t="str">
        <f t="shared" si="5126"/>
        <v/>
      </c>
      <c r="BU578" s="91" t="str">
        <f t="shared" si="5127"/>
        <v/>
      </c>
      <c r="BV578" s="91" t="str">
        <f t="shared" si="5128"/>
        <v/>
      </c>
      <c r="BW578" s="91" t="str">
        <f t="shared" si="5129"/>
        <v/>
      </c>
      <c r="BX578" s="91" t="str">
        <f t="shared" si="5130"/>
        <v/>
      </c>
      <c r="BY578" s="91" t="str">
        <f t="shared" si="5131"/>
        <v/>
      </c>
      <c r="BZ578" s="91" t="str">
        <f t="shared" si="5132"/>
        <v/>
      </c>
      <c r="CA578" s="91" t="str">
        <f t="shared" si="5133"/>
        <v/>
      </c>
      <c r="CB578" s="91" t="str">
        <f t="shared" si="5134"/>
        <v/>
      </c>
      <c r="CC578" s="91" t="str">
        <f t="shared" si="5135"/>
        <v/>
      </c>
      <c r="CD578" s="91" t="str">
        <f t="shared" si="5136"/>
        <v/>
      </c>
      <c r="CE578" s="91" t="str">
        <f t="shared" si="5137"/>
        <v/>
      </c>
      <c r="CF578" s="91" t="str">
        <f t="shared" si="5138"/>
        <v/>
      </c>
      <c r="CG578" s="91" t="str">
        <f t="shared" si="5139"/>
        <v/>
      </c>
      <c r="CH578" s="91" t="str">
        <f t="shared" si="5140"/>
        <v/>
      </c>
      <c r="CI578" s="91" t="str">
        <f t="shared" si="5141"/>
        <v>нет</v>
      </c>
      <c r="CJ578" s="63" t="e">
        <f>IF(LEN('Описание предлагаемого товара'!#REF!)&gt;0,'Описание предлагаемого товара'!#REF!,"")</f>
        <v>#REF!</v>
      </c>
      <c r="CK578" s="91" t="e">
        <f t="shared" ref="CK578:CL578" si="5577">IFERROR(REPLACE(CJ578,FIND(CHAR(10),CJ578,1),1,""),CJ578)</f>
        <v>#REF!</v>
      </c>
      <c r="CL578" s="91" t="e">
        <f t="shared" si="5577"/>
        <v>#REF!</v>
      </c>
      <c r="CM578" s="91" t="e">
        <f t="shared" si="5143"/>
        <v>#REF!</v>
      </c>
      <c r="CN578" s="91" t="e">
        <f t="shared" si="5144"/>
        <v>#REF!</v>
      </c>
      <c r="CO578" s="91" t="e">
        <f t="shared" si="5145"/>
        <v>#REF!</v>
      </c>
      <c r="CP578" s="90" t="e">
        <f>IF(AU578="Не указан реестровый номер (мера нац.режима Запрет)","",IF(CI578="нет","",IF(CU578="да","исключение(не смотрим баллы)",IFERROR(IF(CI578*1&gt;0,IFERROR(IF(VLOOKUP(CI578*1,Обработ.выгрузка_реестра_РФ!$A:$G,7,)=0,"Баллы не установлены",VLOOKUP(CI578*1,Обработ.выгрузка_реестра_РФ!$A:$G,7,)),IF(LEN(CI578)&gt;14,"","нет номера в реестре РФ")),""),IF(LEN(CI578)=0,"","Некорректный реестровый номер")))))</f>
        <v>#REF!</v>
      </c>
      <c r="CQ578" s="33" t="e">
        <f>IF(LEN(C578)&gt;0,IFERROR(IF(LEN(H578)&gt;0,IF(LEN(VLOOKUP(H578,'исключения(не_смотрим_баллы)'!$A:$C,1,))&gt;0,"да","нет"),"не введен ОКПД2"),"нет"),"")</f>
        <v>#REF!</v>
      </c>
      <c r="CR578" s="33" t="e">
        <f ca="1">IF(CQ578="да",IF(TODAY()&lt;VLOOKUP(H578,'исключения(не_смотрим_баллы)'!$A:$C,3,),"да","нет"),"")</f>
        <v>#REF!</v>
      </c>
      <c r="CS578" s="33" t="str">
        <f>IFERROR(IF(CQ578="да",IF(VLOOKUP(CI578*1,Обработ.выгрузка_реестра_РФ!$A:$G,2,)&lt;VLOOKUP(H578,'исключения(не_смотрим_баллы)'!$A:$C,2,),"да","нет"),""),"")</f>
        <v/>
      </c>
      <c r="CT578" s="24"/>
      <c r="CU578" s="33" t="e">
        <f t="shared" si="5157"/>
        <v>#REF!</v>
      </c>
      <c r="CV578" s="91" t="e">
        <f t="shared" si="5158"/>
        <v>#REF!</v>
      </c>
      <c r="CW578" s="27" t="e">
        <f t="shared" si="5159"/>
        <v>#REF!</v>
      </c>
      <c r="CX578" s="26" t="e">
        <f t="shared" si="5088"/>
        <v>#REF!</v>
      </c>
      <c r="CY578" s="64" t="e">
        <f>IF(LEN('Описание предлагаемого товара'!#REF!)&gt;0,'Описание предлагаемого товара'!#REF!,"")</f>
        <v>#REF!</v>
      </c>
      <c r="CZ578" s="95" t="e">
        <f t="shared" si="5146"/>
        <v>#REF!</v>
      </c>
      <c r="DA578" s="95" t="e">
        <f t="shared" ref="DA578" si="5578">IFERROR(REPLACE(CZ578,FIND(" ",CZ578,1),1,""),CZ578)</f>
        <v>#REF!</v>
      </c>
      <c r="DB578" s="95" t="e">
        <f t="shared" si="5090"/>
        <v>#REF!</v>
      </c>
      <c r="DC578" s="95" t="e">
        <f t="shared" ref="DC578:DD578" si="5579">IFERROR(REPLACE(DB578,FIND("г.",DB578,1),2,""),DB578)</f>
        <v>#REF!</v>
      </c>
      <c r="DD578" s="95" t="e">
        <f t="shared" si="5579"/>
        <v>#REF!</v>
      </c>
      <c r="DE578" s="95" t="e">
        <f t="shared" ref="DE578:DF578" si="5580">IFERROR(REPLACE(DD578,FIND("г",DD578,1),1,""),DD578)</f>
        <v>#REF!</v>
      </c>
      <c r="DF578" s="95" t="e">
        <f t="shared" si="5580"/>
        <v>#REF!</v>
      </c>
      <c r="DG578" s="95" t="e">
        <f t="shared" si="5163"/>
        <v>#REF!</v>
      </c>
      <c r="DH578" s="25" t="str">
        <f>IFERROR(VLOOKUP(CI578*1,Обработ.выгрузка_реестра_РФ!$A:$G,5,),"")</f>
        <v/>
      </c>
      <c r="DI578" s="27" t="str">
        <f t="shared" si="5173"/>
        <v/>
      </c>
      <c r="DJ578" s="27" t="str">
        <f t="shared" ca="1" si="5150"/>
        <v/>
      </c>
      <c r="DK578" s="63" t="e">
        <f>IF(LEN('Описание предлагаемого товара'!#REF!)&gt;0,'Описание предлагаемого товара'!#REF!,"")</f>
        <v>#REF!</v>
      </c>
      <c r="DL578" s="63" t="e">
        <f>IF(LEN('Описание предлагаемого товара'!#REF!)&gt;0,'Описание предлагаемого товара'!#REF!,"")</f>
        <v>#REF!</v>
      </c>
      <c r="DM578" s="32"/>
    </row>
    <row r="579" spans="1:117" ht="48.75" customHeight="1" x14ac:dyDescent="0.25">
      <c r="A579" s="61" t="e">
        <f>IF(LEN('Описание предлагаемого товара'!#REF!)&gt;0,'Описание предлагаемого товара'!#REF!,"")</f>
        <v>#REF!</v>
      </c>
      <c r="B579" s="65" t="e">
        <f>IF(LEN('Описание предлагаемого товара'!#REF!)&gt;0,'Описание предлагаемого товара'!#REF!,"")</f>
        <v>#REF!</v>
      </c>
      <c r="C579" s="61" t="e">
        <f>IF(LEN('Описание предлагаемого товара'!#REF!)&gt;0,'Описание предлагаемого товара'!#REF!,"")</f>
        <v>#REF!</v>
      </c>
      <c r="D579" s="61" t="e">
        <f>IF(LEN('Описание предлагаемого товара'!#REF!)&gt;0,'Описание предлагаемого товара'!#REF!,"")</f>
        <v>#REF!</v>
      </c>
      <c r="E579" s="61" t="e">
        <f>IF(LEN('Описание предлагаемого товара'!#REF!)&gt;0,'Описание предлагаемого товара'!#REF!,"")</f>
        <v>#REF!</v>
      </c>
      <c r="F579" s="61" t="e">
        <f>IF(LEN('Описание предлагаемого товара'!#REF!)&gt;0,'Описание предлагаемого товара'!#REF!,"")</f>
        <v>#REF!</v>
      </c>
      <c r="G579" s="61" t="e">
        <f>IF(LEN('Описание предлагаемого товара'!#REF!)&gt;0,'Описание предлагаемого товара'!#REF!,"")</f>
        <v>#REF!</v>
      </c>
      <c r="H579" s="61" t="e">
        <f>IF(LEN('Описание предлагаемого товара'!#REF!)&gt;0,'Описание предлагаемого товара'!#REF!,"")</f>
        <v>#REF!</v>
      </c>
      <c r="I579" s="61" t="e">
        <f>IF(LEN('Описание предлагаемого товара'!#REF!)&gt;0,'Описание предлагаемого товара'!#REF!,"")</f>
        <v>#REF!</v>
      </c>
      <c r="J579" s="38" t="str">
        <f>IFERROR(VLOOKUP(B579,SAP!$A:$E,5,),"")</f>
        <v/>
      </c>
      <c r="K579" s="40" t="str">
        <f t="shared" si="5093"/>
        <v/>
      </c>
      <c r="L579" s="61" t="e">
        <f>IF(LEN('Описание предлагаемого товара'!#REF!)&gt;0,IFERROR('Описание предлагаемого товара'!#REF!*1,""),"")</f>
        <v>#REF!</v>
      </c>
      <c r="M579" s="39" t="str">
        <f>IFERROR(VLOOKUP(B579,SAP!$A:$E,2,),"")</f>
        <v/>
      </c>
      <c r="N579" s="41" t="str">
        <f t="shared" si="5229"/>
        <v/>
      </c>
      <c r="O579" s="39" t="str">
        <f t="shared" si="5080"/>
        <v/>
      </c>
      <c r="P579" s="36" t="e">
        <f>IF(LEN('Описание предлагаемого товара'!#REF!)&gt;0,'Описание предлагаемого товара'!#REF!,"")</f>
        <v>#REF!</v>
      </c>
      <c r="Q57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79" s="37" t="e">
        <f>IF(LEN('Описание предлагаемого товара'!#REF!)&gt;0,'Описание предлагаемого товара'!#REF!,"")</f>
        <v>#REF!</v>
      </c>
      <c r="S579" s="37" t="e">
        <f>IF(LEN('Описание предлагаемого товара'!#REF!)&gt;0,'Описание предлагаемого товара'!#REF!,"")</f>
        <v>#REF!</v>
      </c>
      <c r="T57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79" s="23" t="str">
        <f>IFERROR(VLOOKUP(CI579*1,Обработ.выгрузка_реестра_РФ!$A:$G,6,),"")</f>
        <v/>
      </c>
      <c r="V579" s="61" t="e">
        <f>IF(LEN('Описание предлагаемого товара'!#REF!)&gt;0,'Описание предлагаемого товара'!#REF!,"")</f>
        <v>#REF!</v>
      </c>
      <c r="W579" s="62" t="e">
        <f>IF(LEN('Описание предлагаемого товара'!#REF!)&gt;0,'Описание предлагаемого товара'!#REF!,"")</f>
        <v>#REF!</v>
      </c>
      <c r="X579" s="91" t="e">
        <f t="shared" ref="X579:Y579" si="5581">IFERROR(REPLACE(W579,FIND(CHAR(10),W579,1),1," "),W579)</f>
        <v>#REF!</v>
      </c>
      <c r="Y579" s="91" t="e">
        <f t="shared" si="5581"/>
        <v>#REF!</v>
      </c>
      <c r="Z579" s="91" t="e">
        <f t="shared" si="5095"/>
        <v>#REF!</v>
      </c>
      <c r="AA579" s="91" t="e">
        <f t="shared" si="5096"/>
        <v>#REF!</v>
      </c>
      <c r="AB579" s="91" t="e">
        <f t="shared" si="5097"/>
        <v>#REF!</v>
      </c>
      <c r="AC579" s="91" t="e">
        <f t="shared" ref="AC579:AF579" si="5582">IFERROR(REPLACE(AB579,FIND("  ",AB579,1),2," "),AB579)</f>
        <v>#REF!</v>
      </c>
      <c r="AD579" s="91" t="e">
        <f t="shared" si="5582"/>
        <v>#REF!</v>
      </c>
      <c r="AE579" s="91" t="e">
        <f t="shared" si="5582"/>
        <v>#REF!</v>
      </c>
      <c r="AF579" s="91" t="e">
        <f t="shared" si="5582"/>
        <v>#REF!</v>
      </c>
      <c r="AG579" s="23" t="str">
        <f>IFERROR(VLOOKUP(CI579*1,Обработ.выгрузка_реестра_РФ!$A:$G,4,),"")</f>
        <v/>
      </c>
      <c r="AH579" s="91" t="str">
        <f t="shared" ref="AH579:AI579" si="5583">IFERROR(REPLACE(AG579,FIND("-",AG579,1),1,"*"),AG579)</f>
        <v/>
      </c>
      <c r="AI579" s="91" t="str">
        <f t="shared" si="5583"/>
        <v/>
      </c>
      <c r="AJ579" s="27" t="str">
        <f t="shared" si="5195"/>
        <v/>
      </c>
      <c r="AK579" s="63" t="e">
        <f>IF(LEN('Описание предлагаемого товара'!#REF!)&gt;0,'Описание предлагаемого товара'!#REF!,"")</f>
        <v>#REF!</v>
      </c>
      <c r="AL579" s="91" t="e">
        <f t="shared" ref="AL579:AM579" si="5584">IFERROR(REPLACE(AK579,FIND(CHAR(10),AK579,1),1,""),AK579)</f>
        <v>#REF!</v>
      </c>
      <c r="AM579" s="91" t="e">
        <f t="shared" si="5584"/>
        <v>#REF!</v>
      </c>
      <c r="AN579" s="91" t="e">
        <f t="shared" ref="AN579:AR579" si="5585">IFERROR(REPLACE(AM579,FIND(" ",AM579,1),1,""),AM579)</f>
        <v>#REF!</v>
      </c>
      <c r="AO579" s="91" t="e">
        <f t="shared" si="5585"/>
        <v>#REF!</v>
      </c>
      <c r="AP579" s="91" t="e">
        <f t="shared" si="5585"/>
        <v>#REF!</v>
      </c>
      <c r="AQ579" s="91" t="e">
        <f t="shared" si="5585"/>
        <v>#REF!</v>
      </c>
      <c r="AR579" s="91" t="e">
        <f t="shared" si="5585"/>
        <v>#REF!</v>
      </c>
      <c r="AS579" s="91" t="e">
        <f t="shared" si="5102"/>
        <v>#REF!</v>
      </c>
      <c r="AT579" s="91" t="e">
        <f t="shared" si="5103"/>
        <v>#REF!</v>
      </c>
      <c r="AU579" s="32" t="e">
        <f t="shared" si="5086"/>
        <v>#REF!</v>
      </c>
      <c r="AV579" s="93" t="e">
        <f>'Описание предлагаемого товара'!#REF!</f>
        <v>#REF!</v>
      </c>
      <c r="AW579" s="91" t="e">
        <f>MIN(SEARCH({0,1,2,3,4,5,6,7,8,9},AV579&amp; "0123456789"))</f>
        <v>#REF!</v>
      </c>
      <c r="AX579" s="91" t="str">
        <f t="shared" si="5104"/>
        <v/>
      </c>
      <c r="AY579" s="91" t="str">
        <f t="shared" si="5105"/>
        <v/>
      </c>
      <c r="AZ579" s="91" t="str">
        <f t="shared" si="5106"/>
        <v/>
      </c>
      <c r="BA579" s="91" t="str">
        <f t="shared" si="5107"/>
        <v/>
      </c>
      <c r="BB579" s="91" t="str">
        <f t="shared" si="5108"/>
        <v/>
      </c>
      <c r="BC579" s="91" t="str">
        <f t="shared" si="5109"/>
        <v/>
      </c>
      <c r="BD579" s="91" t="str">
        <f t="shared" si="5110"/>
        <v/>
      </c>
      <c r="BE579" s="91" t="str">
        <f t="shared" si="5111"/>
        <v/>
      </c>
      <c r="BF579" s="91" t="str">
        <f t="shared" si="5112"/>
        <v/>
      </c>
      <c r="BG579" s="91" t="str">
        <f t="shared" si="5113"/>
        <v/>
      </c>
      <c r="BH579" s="91" t="str">
        <f t="shared" si="5114"/>
        <v/>
      </c>
      <c r="BI579" s="91" t="str">
        <f t="shared" si="5115"/>
        <v/>
      </c>
      <c r="BJ579" s="91" t="str">
        <f t="shared" si="5116"/>
        <v/>
      </c>
      <c r="BK579" s="91" t="str">
        <f t="shared" si="5117"/>
        <v/>
      </c>
      <c r="BL579" s="91" t="str">
        <f t="shared" si="5118"/>
        <v/>
      </c>
      <c r="BM579" s="91" t="str">
        <f t="shared" si="5119"/>
        <v/>
      </c>
      <c r="BN579" s="91" t="str">
        <f t="shared" si="5120"/>
        <v/>
      </c>
      <c r="BO579" s="91" t="str">
        <f t="shared" si="5121"/>
        <v/>
      </c>
      <c r="BP579" s="91" t="str">
        <f t="shared" si="5122"/>
        <v/>
      </c>
      <c r="BQ579" s="91" t="str">
        <f t="shared" si="5123"/>
        <v/>
      </c>
      <c r="BR579" s="91" t="str">
        <f t="shared" si="5124"/>
        <v/>
      </c>
      <c r="BS579" s="91" t="str">
        <f t="shared" si="5125"/>
        <v/>
      </c>
      <c r="BT579" s="91" t="str">
        <f t="shared" si="5126"/>
        <v/>
      </c>
      <c r="BU579" s="91" t="str">
        <f t="shared" si="5127"/>
        <v/>
      </c>
      <c r="BV579" s="91" t="str">
        <f t="shared" si="5128"/>
        <v/>
      </c>
      <c r="BW579" s="91" t="str">
        <f t="shared" si="5129"/>
        <v/>
      </c>
      <c r="BX579" s="91" t="str">
        <f t="shared" si="5130"/>
        <v/>
      </c>
      <c r="BY579" s="91" t="str">
        <f t="shared" si="5131"/>
        <v/>
      </c>
      <c r="BZ579" s="91" t="str">
        <f t="shared" si="5132"/>
        <v/>
      </c>
      <c r="CA579" s="91" t="str">
        <f t="shared" si="5133"/>
        <v/>
      </c>
      <c r="CB579" s="91" t="str">
        <f t="shared" si="5134"/>
        <v/>
      </c>
      <c r="CC579" s="91" t="str">
        <f t="shared" si="5135"/>
        <v/>
      </c>
      <c r="CD579" s="91" t="str">
        <f t="shared" si="5136"/>
        <v/>
      </c>
      <c r="CE579" s="91" t="str">
        <f t="shared" si="5137"/>
        <v/>
      </c>
      <c r="CF579" s="91" t="str">
        <f t="shared" si="5138"/>
        <v/>
      </c>
      <c r="CG579" s="91" t="str">
        <f t="shared" si="5139"/>
        <v/>
      </c>
      <c r="CH579" s="91" t="str">
        <f t="shared" si="5140"/>
        <v/>
      </c>
      <c r="CI579" s="91" t="str">
        <f t="shared" si="5141"/>
        <v>нет</v>
      </c>
      <c r="CJ579" s="63" t="e">
        <f>IF(LEN('Описание предлагаемого товара'!#REF!)&gt;0,'Описание предлагаемого товара'!#REF!,"")</f>
        <v>#REF!</v>
      </c>
      <c r="CK579" s="91" t="e">
        <f t="shared" ref="CK579:CL579" si="5586">IFERROR(REPLACE(CJ579,FIND(CHAR(10),CJ579,1),1,""),CJ579)</f>
        <v>#REF!</v>
      </c>
      <c r="CL579" s="91" t="e">
        <f t="shared" si="5586"/>
        <v>#REF!</v>
      </c>
      <c r="CM579" s="91" t="e">
        <f t="shared" si="5143"/>
        <v>#REF!</v>
      </c>
      <c r="CN579" s="91" t="e">
        <f t="shared" si="5144"/>
        <v>#REF!</v>
      </c>
      <c r="CO579" s="91" t="e">
        <f t="shared" si="5145"/>
        <v>#REF!</v>
      </c>
      <c r="CP579" s="90" t="e">
        <f>IF(AU579="Не указан реестровый номер (мера нац.режима Запрет)","",IF(CI579="нет","",IF(CU579="да","исключение(не смотрим баллы)",IFERROR(IF(CI579*1&gt;0,IFERROR(IF(VLOOKUP(CI579*1,Обработ.выгрузка_реестра_РФ!$A:$G,7,)=0,"Баллы не установлены",VLOOKUP(CI579*1,Обработ.выгрузка_реестра_РФ!$A:$G,7,)),IF(LEN(CI579)&gt;14,"","нет номера в реестре РФ")),""),IF(LEN(CI579)=0,"","Некорректный реестровый номер")))))</f>
        <v>#REF!</v>
      </c>
      <c r="CQ579" s="33" t="e">
        <f>IF(LEN(C579)&gt;0,IFERROR(IF(LEN(H579)&gt;0,IF(LEN(VLOOKUP(H579,'исключения(не_смотрим_баллы)'!$A:$C,1,))&gt;0,"да","нет"),"не введен ОКПД2"),"нет"),"")</f>
        <v>#REF!</v>
      </c>
      <c r="CR579" s="33" t="e">
        <f ca="1">IF(CQ579="да",IF(TODAY()&lt;VLOOKUP(H579,'исключения(не_смотрим_баллы)'!$A:$C,3,),"да","нет"),"")</f>
        <v>#REF!</v>
      </c>
      <c r="CS579" s="33" t="str">
        <f>IFERROR(IF(CQ579="да",IF(VLOOKUP(CI579*1,Обработ.выгрузка_реестра_РФ!$A:$G,2,)&lt;VLOOKUP(H579,'исключения(не_смотрим_баллы)'!$A:$C,2,),"да","нет"),""),"")</f>
        <v/>
      </c>
      <c r="CT579" s="24"/>
      <c r="CU579" s="33" t="e">
        <f t="shared" si="5157"/>
        <v>#REF!</v>
      </c>
      <c r="CV579" s="91" t="e">
        <f t="shared" si="5158"/>
        <v>#REF!</v>
      </c>
      <c r="CW579" s="27" t="e">
        <f t="shared" si="5159"/>
        <v>#REF!</v>
      </c>
      <c r="CX579" s="26" t="e">
        <f t="shared" si="5088"/>
        <v>#REF!</v>
      </c>
      <c r="CY579" s="64" t="e">
        <f>IF(LEN('Описание предлагаемого товара'!#REF!)&gt;0,'Описание предлагаемого товара'!#REF!,"")</f>
        <v>#REF!</v>
      </c>
      <c r="CZ579" s="95" t="e">
        <f t="shared" si="5146"/>
        <v>#REF!</v>
      </c>
      <c r="DA579" s="95" t="e">
        <f t="shared" ref="DA579" si="5587">IFERROR(REPLACE(CZ579,FIND(" ",CZ579,1),1,""),CZ579)</f>
        <v>#REF!</v>
      </c>
      <c r="DB579" s="95" t="e">
        <f t="shared" si="5090"/>
        <v>#REF!</v>
      </c>
      <c r="DC579" s="95" t="e">
        <f t="shared" ref="DC579:DD579" si="5588">IFERROR(REPLACE(DB579,FIND("г.",DB579,1),2,""),DB579)</f>
        <v>#REF!</v>
      </c>
      <c r="DD579" s="95" t="e">
        <f t="shared" si="5588"/>
        <v>#REF!</v>
      </c>
      <c r="DE579" s="95" t="e">
        <f t="shared" ref="DE579:DF579" si="5589">IFERROR(REPLACE(DD579,FIND("г",DD579,1),1,""),DD579)</f>
        <v>#REF!</v>
      </c>
      <c r="DF579" s="95" t="e">
        <f t="shared" si="5589"/>
        <v>#REF!</v>
      </c>
      <c r="DG579" s="95" t="e">
        <f t="shared" si="5163"/>
        <v>#REF!</v>
      </c>
      <c r="DH579" s="25" t="str">
        <f>IFERROR(VLOOKUP(CI579*1,Обработ.выгрузка_реестра_РФ!$A:$G,5,),"")</f>
        <v/>
      </c>
      <c r="DI579" s="27" t="str">
        <f t="shared" si="5173"/>
        <v/>
      </c>
      <c r="DJ579" s="27" t="str">
        <f t="shared" ca="1" si="5150"/>
        <v/>
      </c>
      <c r="DK579" s="63" t="e">
        <f>IF(LEN('Описание предлагаемого товара'!#REF!)&gt;0,'Описание предлагаемого товара'!#REF!,"")</f>
        <v>#REF!</v>
      </c>
      <c r="DL579" s="63" t="e">
        <f>IF(LEN('Описание предлагаемого товара'!#REF!)&gt;0,'Описание предлагаемого товара'!#REF!,"")</f>
        <v>#REF!</v>
      </c>
      <c r="DM579" s="32"/>
    </row>
    <row r="580" spans="1:117" ht="48.75" customHeight="1" x14ac:dyDescent="0.25">
      <c r="A580" s="61" t="e">
        <f>IF(LEN('Описание предлагаемого товара'!#REF!)&gt;0,'Описание предлагаемого товара'!#REF!,"")</f>
        <v>#REF!</v>
      </c>
      <c r="B580" s="65" t="e">
        <f>IF(LEN('Описание предлагаемого товара'!#REF!)&gt;0,'Описание предлагаемого товара'!#REF!,"")</f>
        <v>#REF!</v>
      </c>
      <c r="C580" s="61" t="e">
        <f>IF(LEN('Описание предлагаемого товара'!#REF!)&gt;0,'Описание предлагаемого товара'!#REF!,"")</f>
        <v>#REF!</v>
      </c>
      <c r="D580" s="61" t="e">
        <f>IF(LEN('Описание предлагаемого товара'!#REF!)&gt;0,'Описание предлагаемого товара'!#REF!,"")</f>
        <v>#REF!</v>
      </c>
      <c r="E580" s="61" t="e">
        <f>IF(LEN('Описание предлагаемого товара'!#REF!)&gt;0,'Описание предлагаемого товара'!#REF!,"")</f>
        <v>#REF!</v>
      </c>
      <c r="F580" s="61" t="e">
        <f>IF(LEN('Описание предлагаемого товара'!#REF!)&gt;0,'Описание предлагаемого товара'!#REF!,"")</f>
        <v>#REF!</v>
      </c>
      <c r="G580" s="61" t="e">
        <f>IF(LEN('Описание предлагаемого товара'!#REF!)&gt;0,'Описание предлагаемого товара'!#REF!,"")</f>
        <v>#REF!</v>
      </c>
      <c r="H580" s="61" t="e">
        <f>IF(LEN('Описание предлагаемого товара'!#REF!)&gt;0,'Описание предлагаемого товара'!#REF!,"")</f>
        <v>#REF!</v>
      </c>
      <c r="I580" s="61" t="e">
        <f>IF(LEN('Описание предлагаемого товара'!#REF!)&gt;0,'Описание предлагаемого товара'!#REF!,"")</f>
        <v>#REF!</v>
      </c>
      <c r="J580" s="38" t="str">
        <f>IFERROR(VLOOKUP(B580,SAP!$A:$E,5,),"")</f>
        <v/>
      </c>
      <c r="K580" s="40" t="str">
        <f t="shared" si="5093"/>
        <v/>
      </c>
      <c r="L580" s="61" t="e">
        <f>IF(LEN('Описание предлагаемого товара'!#REF!)&gt;0,IFERROR('Описание предлагаемого товара'!#REF!*1,""),"")</f>
        <v>#REF!</v>
      </c>
      <c r="M580" s="39" t="str">
        <f>IFERROR(VLOOKUP(B580,SAP!$A:$E,2,),"")</f>
        <v/>
      </c>
      <c r="N580" s="41" t="str">
        <f t="shared" si="5229"/>
        <v/>
      </c>
      <c r="O580" s="39" t="str">
        <f t="shared" si="5080"/>
        <v/>
      </c>
      <c r="P580" s="36" t="e">
        <f>IF(LEN('Описание предлагаемого товара'!#REF!)&gt;0,'Описание предлагаемого товара'!#REF!,"")</f>
        <v>#REF!</v>
      </c>
      <c r="Q58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80" s="37" t="e">
        <f>IF(LEN('Описание предлагаемого товара'!#REF!)&gt;0,'Описание предлагаемого товара'!#REF!,"")</f>
        <v>#REF!</v>
      </c>
      <c r="S580" s="37" t="e">
        <f>IF(LEN('Описание предлагаемого товара'!#REF!)&gt;0,'Описание предлагаемого товара'!#REF!,"")</f>
        <v>#REF!</v>
      </c>
      <c r="T58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80" s="23" t="str">
        <f>IFERROR(VLOOKUP(CI580*1,Обработ.выгрузка_реестра_РФ!$A:$G,6,),"")</f>
        <v/>
      </c>
      <c r="V580" s="61" t="e">
        <f>IF(LEN('Описание предлагаемого товара'!#REF!)&gt;0,'Описание предлагаемого товара'!#REF!,"")</f>
        <v>#REF!</v>
      </c>
      <c r="W580" s="62" t="e">
        <f>IF(LEN('Описание предлагаемого товара'!#REF!)&gt;0,'Описание предлагаемого товара'!#REF!,"")</f>
        <v>#REF!</v>
      </c>
      <c r="X580" s="91" t="e">
        <f t="shared" ref="X580:Y580" si="5590">IFERROR(REPLACE(W580,FIND(CHAR(10),W580,1),1," "),W580)</f>
        <v>#REF!</v>
      </c>
      <c r="Y580" s="91" t="e">
        <f t="shared" si="5590"/>
        <v>#REF!</v>
      </c>
      <c r="Z580" s="91" t="e">
        <f t="shared" si="5095"/>
        <v>#REF!</v>
      </c>
      <c r="AA580" s="91" t="e">
        <f t="shared" si="5096"/>
        <v>#REF!</v>
      </c>
      <c r="AB580" s="91" t="e">
        <f t="shared" si="5097"/>
        <v>#REF!</v>
      </c>
      <c r="AC580" s="91" t="e">
        <f t="shared" ref="AC580:AF580" si="5591">IFERROR(REPLACE(AB580,FIND("  ",AB580,1),2," "),AB580)</f>
        <v>#REF!</v>
      </c>
      <c r="AD580" s="91" t="e">
        <f t="shared" si="5591"/>
        <v>#REF!</v>
      </c>
      <c r="AE580" s="91" t="e">
        <f t="shared" si="5591"/>
        <v>#REF!</v>
      </c>
      <c r="AF580" s="91" t="e">
        <f t="shared" si="5591"/>
        <v>#REF!</v>
      </c>
      <c r="AG580" s="23" t="str">
        <f>IFERROR(VLOOKUP(CI580*1,Обработ.выгрузка_реестра_РФ!$A:$G,4,),"")</f>
        <v/>
      </c>
      <c r="AH580" s="91" t="str">
        <f t="shared" ref="AH580:AI580" si="5592">IFERROR(REPLACE(AG580,FIND("-",AG580,1),1,"*"),AG580)</f>
        <v/>
      </c>
      <c r="AI580" s="91" t="str">
        <f t="shared" si="5592"/>
        <v/>
      </c>
      <c r="AJ580" s="27" t="str">
        <f t="shared" si="5195"/>
        <v/>
      </c>
      <c r="AK580" s="63" t="e">
        <f>IF(LEN('Описание предлагаемого товара'!#REF!)&gt;0,'Описание предлагаемого товара'!#REF!,"")</f>
        <v>#REF!</v>
      </c>
      <c r="AL580" s="91" t="e">
        <f t="shared" ref="AL580:AM580" si="5593">IFERROR(REPLACE(AK580,FIND(CHAR(10),AK580,1),1,""),AK580)</f>
        <v>#REF!</v>
      </c>
      <c r="AM580" s="91" t="e">
        <f t="shared" si="5593"/>
        <v>#REF!</v>
      </c>
      <c r="AN580" s="91" t="e">
        <f t="shared" ref="AN580:AR580" si="5594">IFERROR(REPLACE(AM580,FIND(" ",AM580,1),1,""),AM580)</f>
        <v>#REF!</v>
      </c>
      <c r="AO580" s="91" t="e">
        <f t="shared" si="5594"/>
        <v>#REF!</v>
      </c>
      <c r="AP580" s="91" t="e">
        <f t="shared" si="5594"/>
        <v>#REF!</v>
      </c>
      <c r="AQ580" s="91" t="e">
        <f t="shared" si="5594"/>
        <v>#REF!</v>
      </c>
      <c r="AR580" s="91" t="e">
        <f t="shared" si="5594"/>
        <v>#REF!</v>
      </c>
      <c r="AS580" s="91" t="e">
        <f t="shared" si="5102"/>
        <v>#REF!</v>
      </c>
      <c r="AT580" s="91" t="e">
        <f t="shared" si="5103"/>
        <v>#REF!</v>
      </c>
      <c r="AU580" s="32" t="e">
        <f t="shared" si="5086"/>
        <v>#REF!</v>
      </c>
      <c r="AV580" s="93" t="e">
        <f>'Описание предлагаемого товара'!#REF!</f>
        <v>#REF!</v>
      </c>
      <c r="AW580" s="91" t="e">
        <f>MIN(SEARCH({0,1,2,3,4,5,6,7,8,9},AV580&amp; "0123456789"))</f>
        <v>#REF!</v>
      </c>
      <c r="AX580" s="91" t="str">
        <f t="shared" si="5104"/>
        <v/>
      </c>
      <c r="AY580" s="91" t="str">
        <f t="shared" si="5105"/>
        <v/>
      </c>
      <c r="AZ580" s="91" t="str">
        <f t="shared" si="5106"/>
        <v/>
      </c>
      <c r="BA580" s="91" t="str">
        <f t="shared" si="5107"/>
        <v/>
      </c>
      <c r="BB580" s="91" t="str">
        <f t="shared" si="5108"/>
        <v/>
      </c>
      <c r="BC580" s="91" t="str">
        <f t="shared" si="5109"/>
        <v/>
      </c>
      <c r="BD580" s="91" t="str">
        <f t="shared" si="5110"/>
        <v/>
      </c>
      <c r="BE580" s="91" t="str">
        <f t="shared" si="5111"/>
        <v/>
      </c>
      <c r="BF580" s="91" t="str">
        <f t="shared" si="5112"/>
        <v/>
      </c>
      <c r="BG580" s="91" t="str">
        <f t="shared" si="5113"/>
        <v/>
      </c>
      <c r="BH580" s="91" t="str">
        <f t="shared" si="5114"/>
        <v/>
      </c>
      <c r="BI580" s="91" t="str">
        <f t="shared" si="5115"/>
        <v/>
      </c>
      <c r="BJ580" s="91" t="str">
        <f t="shared" si="5116"/>
        <v/>
      </c>
      <c r="BK580" s="91" t="str">
        <f t="shared" si="5117"/>
        <v/>
      </c>
      <c r="BL580" s="91" t="str">
        <f t="shared" si="5118"/>
        <v/>
      </c>
      <c r="BM580" s="91" t="str">
        <f t="shared" si="5119"/>
        <v/>
      </c>
      <c r="BN580" s="91" t="str">
        <f t="shared" si="5120"/>
        <v/>
      </c>
      <c r="BO580" s="91" t="str">
        <f t="shared" si="5121"/>
        <v/>
      </c>
      <c r="BP580" s="91" t="str">
        <f t="shared" si="5122"/>
        <v/>
      </c>
      <c r="BQ580" s="91" t="str">
        <f t="shared" si="5123"/>
        <v/>
      </c>
      <c r="BR580" s="91" t="str">
        <f t="shared" si="5124"/>
        <v/>
      </c>
      <c r="BS580" s="91" t="str">
        <f t="shared" si="5125"/>
        <v/>
      </c>
      <c r="BT580" s="91" t="str">
        <f t="shared" si="5126"/>
        <v/>
      </c>
      <c r="BU580" s="91" t="str">
        <f t="shared" si="5127"/>
        <v/>
      </c>
      <c r="BV580" s="91" t="str">
        <f t="shared" si="5128"/>
        <v/>
      </c>
      <c r="BW580" s="91" t="str">
        <f t="shared" si="5129"/>
        <v/>
      </c>
      <c r="BX580" s="91" t="str">
        <f t="shared" si="5130"/>
        <v/>
      </c>
      <c r="BY580" s="91" t="str">
        <f t="shared" si="5131"/>
        <v/>
      </c>
      <c r="BZ580" s="91" t="str">
        <f t="shared" si="5132"/>
        <v/>
      </c>
      <c r="CA580" s="91" t="str">
        <f t="shared" si="5133"/>
        <v/>
      </c>
      <c r="CB580" s="91" t="str">
        <f t="shared" si="5134"/>
        <v/>
      </c>
      <c r="CC580" s="91" t="str">
        <f t="shared" si="5135"/>
        <v/>
      </c>
      <c r="CD580" s="91" t="str">
        <f t="shared" si="5136"/>
        <v/>
      </c>
      <c r="CE580" s="91" t="str">
        <f t="shared" si="5137"/>
        <v/>
      </c>
      <c r="CF580" s="91" t="str">
        <f t="shared" si="5138"/>
        <v/>
      </c>
      <c r="CG580" s="91" t="str">
        <f t="shared" si="5139"/>
        <v/>
      </c>
      <c r="CH580" s="91" t="str">
        <f t="shared" si="5140"/>
        <v/>
      </c>
      <c r="CI580" s="91" t="str">
        <f t="shared" si="5141"/>
        <v>нет</v>
      </c>
      <c r="CJ580" s="63" t="e">
        <f>IF(LEN('Описание предлагаемого товара'!#REF!)&gt;0,'Описание предлагаемого товара'!#REF!,"")</f>
        <v>#REF!</v>
      </c>
      <c r="CK580" s="91" t="e">
        <f t="shared" ref="CK580:CL580" si="5595">IFERROR(REPLACE(CJ580,FIND(CHAR(10),CJ580,1),1,""),CJ580)</f>
        <v>#REF!</v>
      </c>
      <c r="CL580" s="91" t="e">
        <f t="shared" si="5595"/>
        <v>#REF!</v>
      </c>
      <c r="CM580" s="91" t="e">
        <f t="shared" si="5143"/>
        <v>#REF!</v>
      </c>
      <c r="CN580" s="91" t="e">
        <f t="shared" si="5144"/>
        <v>#REF!</v>
      </c>
      <c r="CO580" s="91" t="e">
        <f t="shared" si="5145"/>
        <v>#REF!</v>
      </c>
      <c r="CP580" s="90" t="e">
        <f>IF(AU580="Не указан реестровый номер (мера нац.режима Запрет)","",IF(CI580="нет","",IF(CU580="да","исключение(не смотрим баллы)",IFERROR(IF(CI580*1&gt;0,IFERROR(IF(VLOOKUP(CI580*1,Обработ.выгрузка_реестра_РФ!$A:$G,7,)=0,"Баллы не установлены",VLOOKUP(CI580*1,Обработ.выгрузка_реестра_РФ!$A:$G,7,)),IF(LEN(CI580)&gt;14,"","нет номера в реестре РФ")),""),IF(LEN(CI580)=0,"","Некорректный реестровый номер")))))</f>
        <v>#REF!</v>
      </c>
      <c r="CQ580" s="33" t="e">
        <f>IF(LEN(C580)&gt;0,IFERROR(IF(LEN(H580)&gt;0,IF(LEN(VLOOKUP(H580,'исключения(не_смотрим_баллы)'!$A:$C,1,))&gt;0,"да","нет"),"не введен ОКПД2"),"нет"),"")</f>
        <v>#REF!</v>
      </c>
      <c r="CR580" s="33" t="e">
        <f ca="1">IF(CQ580="да",IF(TODAY()&lt;VLOOKUP(H580,'исключения(не_смотрим_баллы)'!$A:$C,3,),"да","нет"),"")</f>
        <v>#REF!</v>
      </c>
      <c r="CS580" s="33" t="str">
        <f>IFERROR(IF(CQ580="да",IF(VLOOKUP(CI580*1,Обработ.выгрузка_реестра_РФ!$A:$G,2,)&lt;VLOOKUP(H580,'исключения(не_смотрим_баллы)'!$A:$C,2,),"да","нет"),""),"")</f>
        <v/>
      </c>
      <c r="CT580" s="24"/>
      <c r="CU580" s="33" t="e">
        <f t="shared" si="5157"/>
        <v>#REF!</v>
      </c>
      <c r="CV580" s="91" t="e">
        <f t="shared" si="5158"/>
        <v>#REF!</v>
      </c>
      <c r="CW580" s="27" t="e">
        <f t="shared" si="5159"/>
        <v>#REF!</v>
      </c>
      <c r="CX580" s="26" t="e">
        <f t="shared" si="5088"/>
        <v>#REF!</v>
      </c>
      <c r="CY580" s="64" t="e">
        <f>IF(LEN('Описание предлагаемого товара'!#REF!)&gt;0,'Описание предлагаемого товара'!#REF!,"")</f>
        <v>#REF!</v>
      </c>
      <c r="CZ580" s="95" t="e">
        <f t="shared" si="5146"/>
        <v>#REF!</v>
      </c>
      <c r="DA580" s="95" t="e">
        <f t="shared" ref="DA580" si="5596">IFERROR(REPLACE(CZ580,FIND(" ",CZ580,1),1,""),CZ580)</f>
        <v>#REF!</v>
      </c>
      <c r="DB580" s="95" t="e">
        <f t="shared" si="5090"/>
        <v>#REF!</v>
      </c>
      <c r="DC580" s="95" t="e">
        <f t="shared" ref="DC580:DD580" si="5597">IFERROR(REPLACE(DB580,FIND("г.",DB580,1),2,""),DB580)</f>
        <v>#REF!</v>
      </c>
      <c r="DD580" s="95" t="e">
        <f t="shared" si="5597"/>
        <v>#REF!</v>
      </c>
      <c r="DE580" s="95" t="e">
        <f t="shared" ref="DE580:DF580" si="5598">IFERROR(REPLACE(DD580,FIND("г",DD580,1),1,""),DD580)</f>
        <v>#REF!</v>
      </c>
      <c r="DF580" s="95" t="e">
        <f t="shared" si="5598"/>
        <v>#REF!</v>
      </c>
      <c r="DG580" s="95" t="e">
        <f t="shared" si="5163"/>
        <v>#REF!</v>
      </c>
      <c r="DH580" s="25" t="str">
        <f>IFERROR(VLOOKUP(CI580*1,Обработ.выгрузка_реестра_РФ!$A:$G,5,),"")</f>
        <v/>
      </c>
      <c r="DI580" s="27" t="str">
        <f t="shared" si="5173"/>
        <v/>
      </c>
      <c r="DJ580" s="27" t="str">
        <f t="shared" ca="1" si="5150"/>
        <v/>
      </c>
      <c r="DK580" s="63" t="e">
        <f>IF(LEN('Описание предлагаемого товара'!#REF!)&gt;0,'Описание предлагаемого товара'!#REF!,"")</f>
        <v>#REF!</v>
      </c>
      <c r="DL580" s="63" t="e">
        <f>IF(LEN('Описание предлагаемого товара'!#REF!)&gt;0,'Описание предлагаемого товара'!#REF!,"")</f>
        <v>#REF!</v>
      </c>
      <c r="DM580" s="32"/>
    </row>
    <row r="581" spans="1:117" ht="48.75" customHeight="1" x14ac:dyDescent="0.25">
      <c r="A581" s="61" t="e">
        <f>IF(LEN('Описание предлагаемого товара'!#REF!)&gt;0,'Описание предлагаемого товара'!#REF!,"")</f>
        <v>#REF!</v>
      </c>
      <c r="B581" s="65" t="e">
        <f>IF(LEN('Описание предлагаемого товара'!#REF!)&gt;0,'Описание предлагаемого товара'!#REF!,"")</f>
        <v>#REF!</v>
      </c>
      <c r="C581" s="61" t="e">
        <f>IF(LEN('Описание предлагаемого товара'!#REF!)&gt;0,'Описание предлагаемого товара'!#REF!,"")</f>
        <v>#REF!</v>
      </c>
      <c r="D581" s="61" t="e">
        <f>IF(LEN('Описание предлагаемого товара'!#REF!)&gt;0,'Описание предлагаемого товара'!#REF!,"")</f>
        <v>#REF!</v>
      </c>
      <c r="E581" s="61" t="e">
        <f>IF(LEN('Описание предлагаемого товара'!#REF!)&gt;0,'Описание предлагаемого товара'!#REF!,"")</f>
        <v>#REF!</v>
      </c>
      <c r="F581" s="61" t="e">
        <f>IF(LEN('Описание предлагаемого товара'!#REF!)&gt;0,'Описание предлагаемого товара'!#REF!,"")</f>
        <v>#REF!</v>
      </c>
      <c r="G581" s="61" t="e">
        <f>IF(LEN('Описание предлагаемого товара'!#REF!)&gt;0,'Описание предлагаемого товара'!#REF!,"")</f>
        <v>#REF!</v>
      </c>
      <c r="H581" s="61" t="e">
        <f>IF(LEN('Описание предлагаемого товара'!#REF!)&gt;0,'Описание предлагаемого товара'!#REF!,"")</f>
        <v>#REF!</v>
      </c>
      <c r="I581" s="61" t="e">
        <f>IF(LEN('Описание предлагаемого товара'!#REF!)&gt;0,'Описание предлагаемого товара'!#REF!,"")</f>
        <v>#REF!</v>
      </c>
      <c r="J581" s="38" t="str">
        <f>IFERROR(VLOOKUP(B581,SAP!$A:$E,5,),"")</f>
        <v/>
      </c>
      <c r="K581" s="40" t="str">
        <f t="shared" si="5093"/>
        <v/>
      </c>
      <c r="L581" s="61" t="e">
        <f>IF(LEN('Описание предлагаемого товара'!#REF!)&gt;0,IFERROR('Описание предлагаемого товара'!#REF!*1,""),"")</f>
        <v>#REF!</v>
      </c>
      <c r="M581" s="39" t="str">
        <f>IFERROR(VLOOKUP(B581,SAP!$A:$E,2,),"")</f>
        <v/>
      </c>
      <c r="N581" s="41" t="str">
        <f t="shared" si="5229"/>
        <v/>
      </c>
      <c r="O581" s="39" t="str">
        <f t="shared" si="5080"/>
        <v/>
      </c>
      <c r="P581" s="36" t="e">
        <f>IF(LEN('Описание предлагаемого товара'!#REF!)&gt;0,'Описание предлагаемого товара'!#REF!,"")</f>
        <v>#REF!</v>
      </c>
      <c r="Q58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81" s="37" t="e">
        <f>IF(LEN('Описание предлагаемого товара'!#REF!)&gt;0,'Описание предлагаемого товара'!#REF!,"")</f>
        <v>#REF!</v>
      </c>
      <c r="S581" s="37" t="e">
        <f>IF(LEN('Описание предлагаемого товара'!#REF!)&gt;0,'Описание предлагаемого товара'!#REF!,"")</f>
        <v>#REF!</v>
      </c>
      <c r="T58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81" s="23" t="str">
        <f>IFERROR(VLOOKUP(CI581*1,Обработ.выгрузка_реестра_РФ!$A:$G,6,),"")</f>
        <v/>
      </c>
      <c r="V581" s="61" t="e">
        <f>IF(LEN('Описание предлагаемого товара'!#REF!)&gt;0,'Описание предлагаемого товара'!#REF!,"")</f>
        <v>#REF!</v>
      </c>
      <c r="W581" s="62" t="e">
        <f>IF(LEN('Описание предлагаемого товара'!#REF!)&gt;0,'Описание предлагаемого товара'!#REF!,"")</f>
        <v>#REF!</v>
      </c>
      <c r="X581" s="91" t="e">
        <f t="shared" ref="X581:Y581" si="5599">IFERROR(REPLACE(W581,FIND(CHAR(10),W581,1),1," "),W581)</f>
        <v>#REF!</v>
      </c>
      <c r="Y581" s="91" t="e">
        <f t="shared" si="5599"/>
        <v>#REF!</v>
      </c>
      <c r="Z581" s="91" t="e">
        <f t="shared" si="5095"/>
        <v>#REF!</v>
      </c>
      <c r="AA581" s="91" t="e">
        <f t="shared" si="5096"/>
        <v>#REF!</v>
      </c>
      <c r="AB581" s="91" t="e">
        <f t="shared" si="5097"/>
        <v>#REF!</v>
      </c>
      <c r="AC581" s="91" t="e">
        <f t="shared" ref="AC581:AF581" si="5600">IFERROR(REPLACE(AB581,FIND("  ",AB581,1),2," "),AB581)</f>
        <v>#REF!</v>
      </c>
      <c r="AD581" s="91" t="e">
        <f t="shared" si="5600"/>
        <v>#REF!</v>
      </c>
      <c r="AE581" s="91" t="e">
        <f t="shared" si="5600"/>
        <v>#REF!</v>
      </c>
      <c r="AF581" s="91" t="e">
        <f t="shared" si="5600"/>
        <v>#REF!</v>
      </c>
      <c r="AG581" s="23" t="str">
        <f>IFERROR(VLOOKUP(CI581*1,Обработ.выгрузка_реестра_РФ!$A:$G,4,),"")</f>
        <v/>
      </c>
      <c r="AH581" s="91" t="str">
        <f t="shared" ref="AH581:AI581" si="5601">IFERROR(REPLACE(AG581,FIND("-",AG581,1),1,"*"),AG581)</f>
        <v/>
      </c>
      <c r="AI581" s="91" t="str">
        <f t="shared" si="5601"/>
        <v/>
      </c>
      <c r="AJ581" s="27" t="str">
        <f t="shared" si="5195"/>
        <v/>
      </c>
      <c r="AK581" s="63" t="e">
        <f>IF(LEN('Описание предлагаемого товара'!#REF!)&gt;0,'Описание предлагаемого товара'!#REF!,"")</f>
        <v>#REF!</v>
      </c>
      <c r="AL581" s="91" t="e">
        <f t="shared" ref="AL581:AM581" si="5602">IFERROR(REPLACE(AK581,FIND(CHAR(10),AK581,1),1,""),AK581)</f>
        <v>#REF!</v>
      </c>
      <c r="AM581" s="91" t="e">
        <f t="shared" si="5602"/>
        <v>#REF!</v>
      </c>
      <c r="AN581" s="91" t="e">
        <f t="shared" ref="AN581:AR581" si="5603">IFERROR(REPLACE(AM581,FIND(" ",AM581,1),1,""),AM581)</f>
        <v>#REF!</v>
      </c>
      <c r="AO581" s="91" t="e">
        <f t="shared" si="5603"/>
        <v>#REF!</v>
      </c>
      <c r="AP581" s="91" t="e">
        <f t="shared" si="5603"/>
        <v>#REF!</v>
      </c>
      <c r="AQ581" s="91" t="e">
        <f t="shared" si="5603"/>
        <v>#REF!</v>
      </c>
      <c r="AR581" s="91" t="e">
        <f t="shared" si="5603"/>
        <v>#REF!</v>
      </c>
      <c r="AS581" s="91" t="e">
        <f t="shared" si="5102"/>
        <v>#REF!</v>
      </c>
      <c r="AT581" s="91" t="e">
        <f t="shared" si="5103"/>
        <v>#REF!</v>
      </c>
      <c r="AU581" s="32" t="e">
        <f t="shared" si="5086"/>
        <v>#REF!</v>
      </c>
      <c r="AV581" s="93" t="e">
        <f>'Описание предлагаемого товара'!#REF!</f>
        <v>#REF!</v>
      </c>
      <c r="AW581" s="91" t="e">
        <f>MIN(SEARCH({0,1,2,3,4,5,6,7,8,9},AV581&amp; "0123456789"))</f>
        <v>#REF!</v>
      </c>
      <c r="AX581" s="91" t="str">
        <f t="shared" si="5104"/>
        <v/>
      </c>
      <c r="AY581" s="91" t="str">
        <f t="shared" si="5105"/>
        <v/>
      </c>
      <c r="AZ581" s="91" t="str">
        <f t="shared" si="5106"/>
        <v/>
      </c>
      <c r="BA581" s="91" t="str">
        <f t="shared" si="5107"/>
        <v/>
      </c>
      <c r="BB581" s="91" t="str">
        <f t="shared" si="5108"/>
        <v/>
      </c>
      <c r="BC581" s="91" t="str">
        <f t="shared" si="5109"/>
        <v/>
      </c>
      <c r="BD581" s="91" t="str">
        <f t="shared" si="5110"/>
        <v/>
      </c>
      <c r="BE581" s="91" t="str">
        <f t="shared" si="5111"/>
        <v/>
      </c>
      <c r="BF581" s="91" t="str">
        <f t="shared" si="5112"/>
        <v/>
      </c>
      <c r="BG581" s="91" t="str">
        <f t="shared" si="5113"/>
        <v/>
      </c>
      <c r="BH581" s="91" t="str">
        <f t="shared" si="5114"/>
        <v/>
      </c>
      <c r="BI581" s="91" t="str">
        <f t="shared" si="5115"/>
        <v/>
      </c>
      <c r="BJ581" s="91" t="str">
        <f t="shared" si="5116"/>
        <v/>
      </c>
      <c r="BK581" s="91" t="str">
        <f t="shared" si="5117"/>
        <v/>
      </c>
      <c r="BL581" s="91" t="str">
        <f t="shared" si="5118"/>
        <v/>
      </c>
      <c r="BM581" s="91" t="str">
        <f t="shared" si="5119"/>
        <v/>
      </c>
      <c r="BN581" s="91" t="str">
        <f t="shared" si="5120"/>
        <v/>
      </c>
      <c r="BO581" s="91" t="str">
        <f t="shared" si="5121"/>
        <v/>
      </c>
      <c r="BP581" s="91" t="str">
        <f t="shared" si="5122"/>
        <v/>
      </c>
      <c r="BQ581" s="91" t="str">
        <f t="shared" si="5123"/>
        <v/>
      </c>
      <c r="BR581" s="91" t="str">
        <f t="shared" si="5124"/>
        <v/>
      </c>
      <c r="BS581" s="91" t="str">
        <f t="shared" si="5125"/>
        <v/>
      </c>
      <c r="BT581" s="91" t="str">
        <f t="shared" si="5126"/>
        <v/>
      </c>
      <c r="BU581" s="91" t="str">
        <f t="shared" si="5127"/>
        <v/>
      </c>
      <c r="BV581" s="91" t="str">
        <f t="shared" si="5128"/>
        <v/>
      </c>
      <c r="BW581" s="91" t="str">
        <f t="shared" si="5129"/>
        <v/>
      </c>
      <c r="BX581" s="91" t="str">
        <f t="shared" si="5130"/>
        <v/>
      </c>
      <c r="BY581" s="91" t="str">
        <f t="shared" si="5131"/>
        <v/>
      </c>
      <c r="BZ581" s="91" t="str">
        <f t="shared" si="5132"/>
        <v/>
      </c>
      <c r="CA581" s="91" t="str">
        <f t="shared" si="5133"/>
        <v/>
      </c>
      <c r="CB581" s="91" t="str">
        <f t="shared" si="5134"/>
        <v/>
      </c>
      <c r="CC581" s="91" t="str">
        <f t="shared" si="5135"/>
        <v/>
      </c>
      <c r="CD581" s="91" t="str">
        <f t="shared" si="5136"/>
        <v/>
      </c>
      <c r="CE581" s="91" t="str">
        <f t="shared" si="5137"/>
        <v/>
      </c>
      <c r="CF581" s="91" t="str">
        <f t="shared" si="5138"/>
        <v/>
      </c>
      <c r="CG581" s="91" t="str">
        <f t="shared" si="5139"/>
        <v/>
      </c>
      <c r="CH581" s="91" t="str">
        <f t="shared" si="5140"/>
        <v/>
      </c>
      <c r="CI581" s="91" t="str">
        <f t="shared" si="5141"/>
        <v>нет</v>
      </c>
      <c r="CJ581" s="63" t="e">
        <f>IF(LEN('Описание предлагаемого товара'!#REF!)&gt;0,'Описание предлагаемого товара'!#REF!,"")</f>
        <v>#REF!</v>
      </c>
      <c r="CK581" s="91" t="e">
        <f t="shared" ref="CK581:CL581" si="5604">IFERROR(REPLACE(CJ581,FIND(CHAR(10),CJ581,1),1,""),CJ581)</f>
        <v>#REF!</v>
      </c>
      <c r="CL581" s="91" t="e">
        <f t="shared" si="5604"/>
        <v>#REF!</v>
      </c>
      <c r="CM581" s="91" t="e">
        <f t="shared" si="5143"/>
        <v>#REF!</v>
      </c>
      <c r="CN581" s="91" t="e">
        <f t="shared" si="5144"/>
        <v>#REF!</v>
      </c>
      <c r="CO581" s="91" t="e">
        <f t="shared" si="5145"/>
        <v>#REF!</v>
      </c>
      <c r="CP581" s="90" t="e">
        <f>IF(AU581="Не указан реестровый номер (мера нац.режима Запрет)","",IF(CI581="нет","",IF(CU581="да","исключение(не смотрим баллы)",IFERROR(IF(CI581*1&gt;0,IFERROR(IF(VLOOKUP(CI581*1,Обработ.выгрузка_реестра_РФ!$A:$G,7,)=0,"Баллы не установлены",VLOOKUP(CI581*1,Обработ.выгрузка_реестра_РФ!$A:$G,7,)),IF(LEN(CI581)&gt;14,"","нет номера в реестре РФ")),""),IF(LEN(CI581)=0,"","Некорректный реестровый номер")))))</f>
        <v>#REF!</v>
      </c>
      <c r="CQ581" s="33" t="e">
        <f>IF(LEN(C581)&gt;0,IFERROR(IF(LEN(H581)&gt;0,IF(LEN(VLOOKUP(H581,'исключения(не_смотрим_баллы)'!$A:$C,1,))&gt;0,"да","нет"),"не введен ОКПД2"),"нет"),"")</f>
        <v>#REF!</v>
      </c>
      <c r="CR581" s="33" t="e">
        <f ca="1">IF(CQ581="да",IF(TODAY()&lt;VLOOKUP(H581,'исключения(не_смотрим_баллы)'!$A:$C,3,),"да","нет"),"")</f>
        <v>#REF!</v>
      </c>
      <c r="CS581" s="33" t="str">
        <f>IFERROR(IF(CQ581="да",IF(VLOOKUP(CI581*1,Обработ.выгрузка_реестра_РФ!$A:$G,2,)&lt;VLOOKUP(H581,'исключения(не_смотрим_баллы)'!$A:$C,2,),"да","нет"),""),"")</f>
        <v/>
      </c>
      <c r="CT581" s="24"/>
      <c r="CU581" s="33" t="e">
        <f t="shared" si="5157"/>
        <v>#REF!</v>
      </c>
      <c r="CV581" s="91" t="e">
        <f t="shared" si="5158"/>
        <v>#REF!</v>
      </c>
      <c r="CW581" s="27" t="e">
        <f t="shared" si="5159"/>
        <v>#REF!</v>
      </c>
      <c r="CX581" s="26" t="e">
        <f t="shared" si="5088"/>
        <v>#REF!</v>
      </c>
      <c r="CY581" s="64" t="e">
        <f>IF(LEN('Описание предлагаемого товара'!#REF!)&gt;0,'Описание предлагаемого товара'!#REF!,"")</f>
        <v>#REF!</v>
      </c>
      <c r="CZ581" s="95" t="e">
        <f t="shared" si="5146"/>
        <v>#REF!</v>
      </c>
      <c r="DA581" s="95" t="e">
        <f t="shared" ref="DA581" si="5605">IFERROR(REPLACE(CZ581,FIND(" ",CZ581,1),1,""),CZ581)</f>
        <v>#REF!</v>
      </c>
      <c r="DB581" s="95" t="e">
        <f t="shared" si="5090"/>
        <v>#REF!</v>
      </c>
      <c r="DC581" s="95" t="e">
        <f t="shared" ref="DC581:DD581" si="5606">IFERROR(REPLACE(DB581,FIND("г.",DB581,1),2,""),DB581)</f>
        <v>#REF!</v>
      </c>
      <c r="DD581" s="95" t="e">
        <f t="shared" si="5606"/>
        <v>#REF!</v>
      </c>
      <c r="DE581" s="95" t="e">
        <f t="shared" ref="DE581:DF581" si="5607">IFERROR(REPLACE(DD581,FIND("г",DD581,1),1,""),DD581)</f>
        <v>#REF!</v>
      </c>
      <c r="DF581" s="95" t="e">
        <f t="shared" si="5607"/>
        <v>#REF!</v>
      </c>
      <c r="DG581" s="95" t="e">
        <f t="shared" si="5163"/>
        <v>#REF!</v>
      </c>
      <c r="DH581" s="25" t="str">
        <f>IFERROR(VLOOKUP(CI581*1,Обработ.выгрузка_реестра_РФ!$A:$G,5,),"")</f>
        <v/>
      </c>
      <c r="DI581" s="27" t="str">
        <f t="shared" si="5173"/>
        <v/>
      </c>
      <c r="DJ581" s="27" t="str">
        <f t="shared" ca="1" si="5150"/>
        <v/>
      </c>
      <c r="DK581" s="63" t="e">
        <f>IF(LEN('Описание предлагаемого товара'!#REF!)&gt;0,'Описание предлагаемого товара'!#REF!,"")</f>
        <v>#REF!</v>
      </c>
      <c r="DL581" s="63" t="e">
        <f>IF(LEN('Описание предлагаемого товара'!#REF!)&gt;0,'Описание предлагаемого товара'!#REF!,"")</f>
        <v>#REF!</v>
      </c>
      <c r="DM581" s="32"/>
    </row>
    <row r="582" spans="1:117" ht="48.75" customHeight="1" x14ac:dyDescent="0.25">
      <c r="A582" s="61" t="e">
        <f>IF(LEN('Описание предлагаемого товара'!#REF!)&gt;0,'Описание предлагаемого товара'!#REF!,"")</f>
        <v>#REF!</v>
      </c>
      <c r="B582" s="65" t="e">
        <f>IF(LEN('Описание предлагаемого товара'!#REF!)&gt;0,'Описание предлагаемого товара'!#REF!,"")</f>
        <v>#REF!</v>
      </c>
      <c r="C582" s="61" t="e">
        <f>IF(LEN('Описание предлагаемого товара'!#REF!)&gt;0,'Описание предлагаемого товара'!#REF!,"")</f>
        <v>#REF!</v>
      </c>
      <c r="D582" s="61" t="e">
        <f>IF(LEN('Описание предлагаемого товара'!#REF!)&gt;0,'Описание предлагаемого товара'!#REF!,"")</f>
        <v>#REF!</v>
      </c>
      <c r="E582" s="61" t="e">
        <f>IF(LEN('Описание предлагаемого товара'!#REF!)&gt;0,'Описание предлагаемого товара'!#REF!,"")</f>
        <v>#REF!</v>
      </c>
      <c r="F582" s="61" t="e">
        <f>IF(LEN('Описание предлагаемого товара'!#REF!)&gt;0,'Описание предлагаемого товара'!#REF!,"")</f>
        <v>#REF!</v>
      </c>
      <c r="G582" s="61" t="e">
        <f>IF(LEN('Описание предлагаемого товара'!#REF!)&gt;0,'Описание предлагаемого товара'!#REF!,"")</f>
        <v>#REF!</v>
      </c>
      <c r="H582" s="61" t="e">
        <f>IF(LEN('Описание предлагаемого товара'!#REF!)&gt;0,'Описание предлагаемого товара'!#REF!,"")</f>
        <v>#REF!</v>
      </c>
      <c r="I582" s="61" t="e">
        <f>IF(LEN('Описание предлагаемого товара'!#REF!)&gt;0,'Описание предлагаемого товара'!#REF!,"")</f>
        <v>#REF!</v>
      </c>
      <c r="J582" s="38" t="str">
        <f>IFERROR(VLOOKUP(B582,SAP!$A:$E,5,),"")</f>
        <v/>
      </c>
      <c r="K582" s="40" t="str">
        <f t="shared" si="5093"/>
        <v/>
      </c>
      <c r="L582" s="61" t="e">
        <f>IF(LEN('Описание предлагаемого товара'!#REF!)&gt;0,IFERROR('Описание предлагаемого товара'!#REF!*1,""),"")</f>
        <v>#REF!</v>
      </c>
      <c r="M582" s="39" t="str">
        <f>IFERROR(VLOOKUP(B582,SAP!$A:$E,2,),"")</f>
        <v/>
      </c>
      <c r="N582" s="41" t="str">
        <f t="shared" si="5229"/>
        <v/>
      </c>
      <c r="O582" s="39" t="str">
        <f t="shared" si="5080"/>
        <v/>
      </c>
      <c r="P582" s="36" t="e">
        <f>IF(LEN('Описание предлагаемого товара'!#REF!)&gt;0,'Описание предлагаемого товара'!#REF!,"")</f>
        <v>#REF!</v>
      </c>
      <c r="Q58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82" s="37" t="e">
        <f>IF(LEN('Описание предлагаемого товара'!#REF!)&gt;0,'Описание предлагаемого товара'!#REF!,"")</f>
        <v>#REF!</v>
      </c>
      <c r="S582" s="37" t="e">
        <f>IF(LEN('Описание предлагаемого товара'!#REF!)&gt;0,'Описание предлагаемого товара'!#REF!,"")</f>
        <v>#REF!</v>
      </c>
      <c r="T58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82" s="23" t="str">
        <f>IFERROR(VLOOKUP(CI582*1,Обработ.выгрузка_реестра_РФ!$A:$G,6,),"")</f>
        <v/>
      </c>
      <c r="V582" s="61" t="e">
        <f>IF(LEN('Описание предлагаемого товара'!#REF!)&gt;0,'Описание предлагаемого товара'!#REF!,"")</f>
        <v>#REF!</v>
      </c>
      <c r="W582" s="62" t="e">
        <f>IF(LEN('Описание предлагаемого товара'!#REF!)&gt;0,'Описание предлагаемого товара'!#REF!,"")</f>
        <v>#REF!</v>
      </c>
      <c r="X582" s="91" t="e">
        <f t="shared" ref="X582:Y582" si="5608">IFERROR(REPLACE(W582,FIND(CHAR(10),W582,1),1," "),W582)</f>
        <v>#REF!</v>
      </c>
      <c r="Y582" s="91" t="e">
        <f t="shared" si="5608"/>
        <v>#REF!</v>
      </c>
      <c r="Z582" s="91" t="e">
        <f t="shared" si="5095"/>
        <v>#REF!</v>
      </c>
      <c r="AA582" s="91" t="e">
        <f t="shared" si="5096"/>
        <v>#REF!</v>
      </c>
      <c r="AB582" s="91" t="e">
        <f t="shared" si="5097"/>
        <v>#REF!</v>
      </c>
      <c r="AC582" s="91" t="e">
        <f t="shared" ref="AC582:AF582" si="5609">IFERROR(REPLACE(AB582,FIND("  ",AB582,1),2," "),AB582)</f>
        <v>#REF!</v>
      </c>
      <c r="AD582" s="91" t="e">
        <f t="shared" si="5609"/>
        <v>#REF!</v>
      </c>
      <c r="AE582" s="91" t="e">
        <f t="shared" si="5609"/>
        <v>#REF!</v>
      </c>
      <c r="AF582" s="91" t="e">
        <f t="shared" si="5609"/>
        <v>#REF!</v>
      </c>
      <c r="AG582" s="23" t="str">
        <f>IFERROR(VLOOKUP(CI582*1,Обработ.выгрузка_реестра_РФ!$A:$G,4,),"")</f>
        <v/>
      </c>
      <c r="AH582" s="91" t="str">
        <f t="shared" ref="AH582:AI582" si="5610">IFERROR(REPLACE(AG582,FIND("-",AG582,1),1,"*"),AG582)</f>
        <v/>
      </c>
      <c r="AI582" s="91" t="str">
        <f t="shared" si="5610"/>
        <v/>
      </c>
      <c r="AJ582" s="27" t="str">
        <f t="shared" si="5195"/>
        <v/>
      </c>
      <c r="AK582" s="63" t="e">
        <f>IF(LEN('Описание предлагаемого товара'!#REF!)&gt;0,'Описание предлагаемого товара'!#REF!,"")</f>
        <v>#REF!</v>
      </c>
      <c r="AL582" s="91" t="e">
        <f t="shared" ref="AL582:AM582" si="5611">IFERROR(REPLACE(AK582,FIND(CHAR(10),AK582,1),1,""),AK582)</f>
        <v>#REF!</v>
      </c>
      <c r="AM582" s="91" t="e">
        <f t="shared" si="5611"/>
        <v>#REF!</v>
      </c>
      <c r="AN582" s="91" t="e">
        <f t="shared" ref="AN582:AR582" si="5612">IFERROR(REPLACE(AM582,FIND(" ",AM582,1),1,""),AM582)</f>
        <v>#REF!</v>
      </c>
      <c r="AO582" s="91" t="e">
        <f t="shared" si="5612"/>
        <v>#REF!</v>
      </c>
      <c r="AP582" s="91" t="e">
        <f t="shared" si="5612"/>
        <v>#REF!</v>
      </c>
      <c r="AQ582" s="91" t="e">
        <f t="shared" si="5612"/>
        <v>#REF!</v>
      </c>
      <c r="AR582" s="91" t="e">
        <f t="shared" si="5612"/>
        <v>#REF!</v>
      </c>
      <c r="AS582" s="91" t="e">
        <f t="shared" si="5102"/>
        <v>#REF!</v>
      </c>
      <c r="AT582" s="91" t="e">
        <f t="shared" si="5103"/>
        <v>#REF!</v>
      </c>
      <c r="AU582" s="32" t="e">
        <f t="shared" si="5086"/>
        <v>#REF!</v>
      </c>
      <c r="AV582" s="93" t="e">
        <f>'Описание предлагаемого товара'!#REF!</f>
        <v>#REF!</v>
      </c>
      <c r="AW582" s="91" t="e">
        <f>MIN(SEARCH({0,1,2,3,4,5,6,7,8,9},AV582&amp; "0123456789"))</f>
        <v>#REF!</v>
      </c>
      <c r="AX582" s="91" t="str">
        <f t="shared" si="5104"/>
        <v/>
      </c>
      <c r="AY582" s="91" t="str">
        <f t="shared" si="5105"/>
        <v/>
      </c>
      <c r="AZ582" s="91" t="str">
        <f t="shared" si="5106"/>
        <v/>
      </c>
      <c r="BA582" s="91" t="str">
        <f t="shared" si="5107"/>
        <v/>
      </c>
      <c r="BB582" s="91" t="str">
        <f t="shared" si="5108"/>
        <v/>
      </c>
      <c r="BC582" s="91" t="str">
        <f t="shared" si="5109"/>
        <v/>
      </c>
      <c r="BD582" s="91" t="str">
        <f t="shared" si="5110"/>
        <v/>
      </c>
      <c r="BE582" s="91" t="str">
        <f t="shared" si="5111"/>
        <v/>
      </c>
      <c r="BF582" s="91" t="str">
        <f t="shared" si="5112"/>
        <v/>
      </c>
      <c r="BG582" s="91" t="str">
        <f t="shared" si="5113"/>
        <v/>
      </c>
      <c r="BH582" s="91" t="str">
        <f t="shared" si="5114"/>
        <v/>
      </c>
      <c r="BI582" s="91" t="str">
        <f t="shared" si="5115"/>
        <v/>
      </c>
      <c r="BJ582" s="91" t="str">
        <f t="shared" si="5116"/>
        <v/>
      </c>
      <c r="BK582" s="91" t="str">
        <f t="shared" si="5117"/>
        <v/>
      </c>
      <c r="BL582" s="91" t="str">
        <f t="shared" si="5118"/>
        <v/>
      </c>
      <c r="BM582" s="91" t="str">
        <f t="shared" si="5119"/>
        <v/>
      </c>
      <c r="BN582" s="91" t="str">
        <f t="shared" si="5120"/>
        <v/>
      </c>
      <c r="BO582" s="91" t="str">
        <f t="shared" si="5121"/>
        <v/>
      </c>
      <c r="BP582" s="91" t="str">
        <f t="shared" si="5122"/>
        <v/>
      </c>
      <c r="BQ582" s="91" t="str">
        <f t="shared" si="5123"/>
        <v/>
      </c>
      <c r="BR582" s="91" t="str">
        <f t="shared" si="5124"/>
        <v/>
      </c>
      <c r="BS582" s="91" t="str">
        <f t="shared" si="5125"/>
        <v/>
      </c>
      <c r="BT582" s="91" t="str">
        <f t="shared" si="5126"/>
        <v/>
      </c>
      <c r="BU582" s="91" t="str">
        <f t="shared" si="5127"/>
        <v/>
      </c>
      <c r="BV582" s="91" t="str">
        <f t="shared" si="5128"/>
        <v/>
      </c>
      <c r="BW582" s="91" t="str">
        <f t="shared" si="5129"/>
        <v/>
      </c>
      <c r="BX582" s="91" t="str">
        <f t="shared" si="5130"/>
        <v/>
      </c>
      <c r="BY582" s="91" t="str">
        <f t="shared" si="5131"/>
        <v/>
      </c>
      <c r="BZ582" s="91" t="str">
        <f t="shared" si="5132"/>
        <v/>
      </c>
      <c r="CA582" s="91" t="str">
        <f t="shared" si="5133"/>
        <v/>
      </c>
      <c r="CB582" s="91" t="str">
        <f t="shared" si="5134"/>
        <v/>
      </c>
      <c r="CC582" s="91" t="str">
        <f t="shared" si="5135"/>
        <v/>
      </c>
      <c r="CD582" s="91" t="str">
        <f t="shared" si="5136"/>
        <v/>
      </c>
      <c r="CE582" s="91" t="str">
        <f t="shared" si="5137"/>
        <v/>
      </c>
      <c r="CF582" s="91" t="str">
        <f t="shared" si="5138"/>
        <v/>
      </c>
      <c r="CG582" s="91" t="str">
        <f t="shared" si="5139"/>
        <v/>
      </c>
      <c r="CH582" s="91" t="str">
        <f t="shared" si="5140"/>
        <v/>
      </c>
      <c r="CI582" s="91" t="str">
        <f t="shared" si="5141"/>
        <v>нет</v>
      </c>
      <c r="CJ582" s="63" t="e">
        <f>IF(LEN('Описание предлагаемого товара'!#REF!)&gt;0,'Описание предлагаемого товара'!#REF!,"")</f>
        <v>#REF!</v>
      </c>
      <c r="CK582" s="91" t="e">
        <f t="shared" ref="CK582:CL582" si="5613">IFERROR(REPLACE(CJ582,FIND(CHAR(10),CJ582,1),1,""),CJ582)</f>
        <v>#REF!</v>
      </c>
      <c r="CL582" s="91" t="e">
        <f t="shared" si="5613"/>
        <v>#REF!</v>
      </c>
      <c r="CM582" s="91" t="e">
        <f t="shared" si="5143"/>
        <v>#REF!</v>
      </c>
      <c r="CN582" s="91" t="e">
        <f t="shared" si="5144"/>
        <v>#REF!</v>
      </c>
      <c r="CO582" s="91" t="e">
        <f t="shared" si="5145"/>
        <v>#REF!</v>
      </c>
      <c r="CP582" s="90" t="e">
        <f>IF(AU582="Не указан реестровый номер (мера нац.режима Запрет)","",IF(CI582="нет","",IF(CU582="да","исключение(не смотрим баллы)",IFERROR(IF(CI582*1&gt;0,IFERROR(IF(VLOOKUP(CI582*1,Обработ.выгрузка_реестра_РФ!$A:$G,7,)=0,"Баллы не установлены",VLOOKUP(CI582*1,Обработ.выгрузка_реестра_РФ!$A:$G,7,)),IF(LEN(CI582)&gt;14,"","нет номера в реестре РФ")),""),IF(LEN(CI582)=0,"","Некорректный реестровый номер")))))</f>
        <v>#REF!</v>
      </c>
      <c r="CQ582" s="33" t="e">
        <f>IF(LEN(C582)&gt;0,IFERROR(IF(LEN(H582)&gt;0,IF(LEN(VLOOKUP(H582,'исключения(не_смотрим_баллы)'!$A:$C,1,))&gt;0,"да","нет"),"не введен ОКПД2"),"нет"),"")</f>
        <v>#REF!</v>
      </c>
      <c r="CR582" s="33" t="e">
        <f ca="1">IF(CQ582="да",IF(TODAY()&lt;VLOOKUP(H582,'исключения(не_смотрим_баллы)'!$A:$C,3,),"да","нет"),"")</f>
        <v>#REF!</v>
      </c>
      <c r="CS582" s="33" t="str">
        <f>IFERROR(IF(CQ582="да",IF(VLOOKUP(CI582*1,Обработ.выгрузка_реестра_РФ!$A:$G,2,)&lt;VLOOKUP(H582,'исключения(не_смотрим_баллы)'!$A:$C,2,),"да","нет"),""),"")</f>
        <v/>
      </c>
      <c r="CT582" s="24"/>
      <c r="CU582" s="33" t="e">
        <f t="shared" si="5157"/>
        <v>#REF!</v>
      </c>
      <c r="CV582" s="91" t="e">
        <f t="shared" si="5158"/>
        <v>#REF!</v>
      </c>
      <c r="CW582" s="27" t="e">
        <f t="shared" si="5159"/>
        <v>#REF!</v>
      </c>
      <c r="CX582" s="26" t="e">
        <f t="shared" si="5088"/>
        <v>#REF!</v>
      </c>
      <c r="CY582" s="64" t="e">
        <f>IF(LEN('Описание предлагаемого товара'!#REF!)&gt;0,'Описание предлагаемого товара'!#REF!,"")</f>
        <v>#REF!</v>
      </c>
      <c r="CZ582" s="95" t="e">
        <f t="shared" si="5146"/>
        <v>#REF!</v>
      </c>
      <c r="DA582" s="95" t="e">
        <f t="shared" ref="DA582" si="5614">IFERROR(REPLACE(CZ582,FIND(" ",CZ582,1),1,""),CZ582)</f>
        <v>#REF!</v>
      </c>
      <c r="DB582" s="95" t="e">
        <f t="shared" si="5090"/>
        <v>#REF!</v>
      </c>
      <c r="DC582" s="95" t="e">
        <f t="shared" ref="DC582:DD582" si="5615">IFERROR(REPLACE(DB582,FIND("г.",DB582,1),2,""),DB582)</f>
        <v>#REF!</v>
      </c>
      <c r="DD582" s="95" t="e">
        <f t="shared" si="5615"/>
        <v>#REF!</v>
      </c>
      <c r="DE582" s="95" t="e">
        <f t="shared" ref="DE582:DF582" si="5616">IFERROR(REPLACE(DD582,FIND("г",DD582,1),1,""),DD582)</f>
        <v>#REF!</v>
      </c>
      <c r="DF582" s="95" t="e">
        <f t="shared" si="5616"/>
        <v>#REF!</v>
      </c>
      <c r="DG582" s="95" t="e">
        <f t="shared" si="5163"/>
        <v>#REF!</v>
      </c>
      <c r="DH582" s="25" t="str">
        <f>IFERROR(VLOOKUP(CI582*1,Обработ.выгрузка_реестра_РФ!$A:$G,5,),"")</f>
        <v/>
      </c>
      <c r="DI582" s="27" t="str">
        <f t="shared" si="5173"/>
        <v/>
      </c>
      <c r="DJ582" s="27" t="str">
        <f t="shared" ca="1" si="5150"/>
        <v/>
      </c>
      <c r="DK582" s="63" t="e">
        <f>IF(LEN('Описание предлагаемого товара'!#REF!)&gt;0,'Описание предлагаемого товара'!#REF!,"")</f>
        <v>#REF!</v>
      </c>
      <c r="DL582" s="63" t="e">
        <f>IF(LEN('Описание предлагаемого товара'!#REF!)&gt;0,'Описание предлагаемого товара'!#REF!,"")</f>
        <v>#REF!</v>
      </c>
      <c r="DM582" s="32"/>
    </row>
    <row r="583" spans="1:117" ht="48.75" customHeight="1" x14ac:dyDescent="0.25">
      <c r="A583" s="61" t="e">
        <f>IF(LEN('Описание предлагаемого товара'!#REF!)&gt;0,'Описание предлагаемого товара'!#REF!,"")</f>
        <v>#REF!</v>
      </c>
      <c r="B583" s="65" t="e">
        <f>IF(LEN('Описание предлагаемого товара'!#REF!)&gt;0,'Описание предлагаемого товара'!#REF!,"")</f>
        <v>#REF!</v>
      </c>
      <c r="C583" s="61" t="e">
        <f>IF(LEN('Описание предлагаемого товара'!#REF!)&gt;0,'Описание предлагаемого товара'!#REF!,"")</f>
        <v>#REF!</v>
      </c>
      <c r="D583" s="61" t="e">
        <f>IF(LEN('Описание предлагаемого товара'!#REF!)&gt;0,'Описание предлагаемого товара'!#REF!,"")</f>
        <v>#REF!</v>
      </c>
      <c r="E583" s="61" t="e">
        <f>IF(LEN('Описание предлагаемого товара'!#REF!)&gt;0,'Описание предлагаемого товара'!#REF!,"")</f>
        <v>#REF!</v>
      </c>
      <c r="F583" s="61" t="e">
        <f>IF(LEN('Описание предлагаемого товара'!#REF!)&gt;0,'Описание предлагаемого товара'!#REF!,"")</f>
        <v>#REF!</v>
      </c>
      <c r="G583" s="61" t="e">
        <f>IF(LEN('Описание предлагаемого товара'!#REF!)&gt;0,'Описание предлагаемого товара'!#REF!,"")</f>
        <v>#REF!</v>
      </c>
      <c r="H583" s="61" t="e">
        <f>IF(LEN('Описание предлагаемого товара'!#REF!)&gt;0,'Описание предлагаемого товара'!#REF!,"")</f>
        <v>#REF!</v>
      </c>
      <c r="I583" s="61" t="e">
        <f>IF(LEN('Описание предлагаемого товара'!#REF!)&gt;0,'Описание предлагаемого товара'!#REF!,"")</f>
        <v>#REF!</v>
      </c>
      <c r="J583" s="38" t="str">
        <f>IFERROR(VLOOKUP(B583,SAP!$A:$E,5,),"")</f>
        <v/>
      </c>
      <c r="K583" s="40" t="str">
        <f t="shared" si="5093"/>
        <v/>
      </c>
      <c r="L583" s="61" t="e">
        <f>IF(LEN('Описание предлагаемого товара'!#REF!)&gt;0,IFERROR('Описание предлагаемого товара'!#REF!*1,""),"")</f>
        <v>#REF!</v>
      </c>
      <c r="M583" s="39" t="str">
        <f>IFERROR(VLOOKUP(B583,SAP!$A:$E,2,),"")</f>
        <v/>
      </c>
      <c r="N583" s="41" t="str">
        <f t="shared" si="5229"/>
        <v/>
      </c>
      <c r="O583" s="39" t="str">
        <f t="shared" si="5080"/>
        <v/>
      </c>
      <c r="P583" s="36" t="e">
        <f>IF(LEN('Описание предлагаемого товара'!#REF!)&gt;0,'Описание предлагаемого товара'!#REF!,"")</f>
        <v>#REF!</v>
      </c>
      <c r="Q58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83" s="37" t="e">
        <f>IF(LEN('Описание предлагаемого товара'!#REF!)&gt;0,'Описание предлагаемого товара'!#REF!,"")</f>
        <v>#REF!</v>
      </c>
      <c r="S583" s="37" t="e">
        <f>IF(LEN('Описание предлагаемого товара'!#REF!)&gt;0,'Описание предлагаемого товара'!#REF!,"")</f>
        <v>#REF!</v>
      </c>
      <c r="T58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83" s="23" t="str">
        <f>IFERROR(VLOOKUP(CI583*1,Обработ.выгрузка_реестра_РФ!$A:$G,6,),"")</f>
        <v/>
      </c>
      <c r="V583" s="61" t="e">
        <f>IF(LEN('Описание предлагаемого товара'!#REF!)&gt;0,'Описание предлагаемого товара'!#REF!,"")</f>
        <v>#REF!</v>
      </c>
      <c r="W583" s="62" t="e">
        <f>IF(LEN('Описание предлагаемого товара'!#REF!)&gt;0,'Описание предлагаемого товара'!#REF!,"")</f>
        <v>#REF!</v>
      </c>
      <c r="X583" s="91" t="e">
        <f t="shared" ref="X583:Y583" si="5617">IFERROR(REPLACE(W583,FIND(CHAR(10),W583,1),1," "),W583)</f>
        <v>#REF!</v>
      </c>
      <c r="Y583" s="91" t="e">
        <f t="shared" si="5617"/>
        <v>#REF!</v>
      </c>
      <c r="Z583" s="91" t="e">
        <f t="shared" si="5095"/>
        <v>#REF!</v>
      </c>
      <c r="AA583" s="91" t="e">
        <f t="shared" si="5096"/>
        <v>#REF!</v>
      </c>
      <c r="AB583" s="91" t="e">
        <f t="shared" si="5097"/>
        <v>#REF!</v>
      </c>
      <c r="AC583" s="91" t="e">
        <f t="shared" ref="AC583:AF583" si="5618">IFERROR(REPLACE(AB583,FIND("  ",AB583,1),2," "),AB583)</f>
        <v>#REF!</v>
      </c>
      <c r="AD583" s="91" t="e">
        <f t="shared" si="5618"/>
        <v>#REF!</v>
      </c>
      <c r="AE583" s="91" t="e">
        <f t="shared" si="5618"/>
        <v>#REF!</v>
      </c>
      <c r="AF583" s="91" t="e">
        <f t="shared" si="5618"/>
        <v>#REF!</v>
      </c>
      <c r="AG583" s="23" t="str">
        <f>IFERROR(VLOOKUP(CI583*1,Обработ.выгрузка_реестра_РФ!$A:$G,4,),"")</f>
        <v/>
      </c>
      <c r="AH583" s="91" t="str">
        <f t="shared" ref="AH583:AI583" si="5619">IFERROR(REPLACE(AG583,FIND("-",AG583,1),1,"*"),AG583)</f>
        <v/>
      </c>
      <c r="AI583" s="91" t="str">
        <f t="shared" si="5619"/>
        <v/>
      </c>
      <c r="AJ583" s="27" t="str">
        <f t="shared" si="5195"/>
        <v/>
      </c>
      <c r="AK583" s="63" t="e">
        <f>IF(LEN('Описание предлагаемого товара'!#REF!)&gt;0,'Описание предлагаемого товара'!#REF!,"")</f>
        <v>#REF!</v>
      </c>
      <c r="AL583" s="91" t="e">
        <f t="shared" ref="AL583:AM583" si="5620">IFERROR(REPLACE(AK583,FIND(CHAR(10),AK583,1),1,""),AK583)</f>
        <v>#REF!</v>
      </c>
      <c r="AM583" s="91" t="e">
        <f t="shared" si="5620"/>
        <v>#REF!</v>
      </c>
      <c r="AN583" s="91" t="e">
        <f t="shared" ref="AN583:AR583" si="5621">IFERROR(REPLACE(AM583,FIND(" ",AM583,1),1,""),AM583)</f>
        <v>#REF!</v>
      </c>
      <c r="AO583" s="91" t="e">
        <f t="shared" si="5621"/>
        <v>#REF!</v>
      </c>
      <c r="AP583" s="91" t="e">
        <f t="shared" si="5621"/>
        <v>#REF!</v>
      </c>
      <c r="AQ583" s="91" t="e">
        <f t="shared" si="5621"/>
        <v>#REF!</v>
      </c>
      <c r="AR583" s="91" t="e">
        <f t="shared" si="5621"/>
        <v>#REF!</v>
      </c>
      <c r="AS583" s="91" t="e">
        <f t="shared" si="5102"/>
        <v>#REF!</v>
      </c>
      <c r="AT583" s="91" t="e">
        <f t="shared" si="5103"/>
        <v>#REF!</v>
      </c>
      <c r="AU583" s="32" t="e">
        <f t="shared" si="5086"/>
        <v>#REF!</v>
      </c>
      <c r="AV583" s="93" t="e">
        <f>'Описание предлагаемого товара'!#REF!</f>
        <v>#REF!</v>
      </c>
      <c r="AW583" s="91" t="e">
        <f>MIN(SEARCH({0,1,2,3,4,5,6,7,8,9},AV583&amp; "0123456789"))</f>
        <v>#REF!</v>
      </c>
      <c r="AX583" s="91" t="str">
        <f t="shared" si="5104"/>
        <v/>
      </c>
      <c r="AY583" s="91" t="str">
        <f t="shared" si="5105"/>
        <v/>
      </c>
      <c r="AZ583" s="91" t="str">
        <f t="shared" si="5106"/>
        <v/>
      </c>
      <c r="BA583" s="91" t="str">
        <f t="shared" si="5107"/>
        <v/>
      </c>
      <c r="BB583" s="91" t="str">
        <f t="shared" si="5108"/>
        <v/>
      </c>
      <c r="BC583" s="91" t="str">
        <f t="shared" si="5109"/>
        <v/>
      </c>
      <c r="BD583" s="91" t="str">
        <f t="shared" si="5110"/>
        <v/>
      </c>
      <c r="BE583" s="91" t="str">
        <f t="shared" si="5111"/>
        <v/>
      </c>
      <c r="BF583" s="91" t="str">
        <f t="shared" si="5112"/>
        <v/>
      </c>
      <c r="BG583" s="91" t="str">
        <f t="shared" si="5113"/>
        <v/>
      </c>
      <c r="BH583" s="91" t="str">
        <f t="shared" si="5114"/>
        <v/>
      </c>
      <c r="BI583" s="91" t="str">
        <f t="shared" si="5115"/>
        <v/>
      </c>
      <c r="BJ583" s="91" t="str">
        <f t="shared" si="5116"/>
        <v/>
      </c>
      <c r="BK583" s="91" t="str">
        <f t="shared" si="5117"/>
        <v/>
      </c>
      <c r="BL583" s="91" t="str">
        <f t="shared" si="5118"/>
        <v/>
      </c>
      <c r="BM583" s="91" t="str">
        <f t="shared" si="5119"/>
        <v/>
      </c>
      <c r="BN583" s="91" t="str">
        <f t="shared" si="5120"/>
        <v/>
      </c>
      <c r="BO583" s="91" t="str">
        <f t="shared" si="5121"/>
        <v/>
      </c>
      <c r="BP583" s="91" t="str">
        <f t="shared" si="5122"/>
        <v/>
      </c>
      <c r="BQ583" s="91" t="str">
        <f t="shared" si="5123"/>
        <v/>
      </c>
      <c r="BR583" s="91" t="str">
        <f t="shared" si="5124"/>
        <v/>
      </c>
      <c r="BS583" s="91" t="str">
        <f t="shared" si="5125"/>
        <v/>
      </c>
      <c r="BT583" s="91" t="str">
        <f t="shared" si="5126"/>
        <v/>
      </c>
      <c r="BU583" s="91" t="str">
        <f t="shared" si="5127"/>
        <v/>
      </c>
      <c r="BV583" s="91" t="str">
        <f t="shared" si="5128"/>
        <v/>
      </c>
      <c r="BW583" s="91" t="str">
        <f t="shared" si="5129"/>
        <v/>
      </c>
      <c r="BX583" s="91" t="str">
        <f t="shared" si="5130"/>
        <v/>
      </c>
      <c r="BY583" s="91" t="str">
        <f t="shared" si="5131"/>
        <v/>
      </c>
      <c r="BZ583" s="91" t="str">
        <f t="shared" si="5132"/>
        <v/>
      </c>
      <c r="CA583" s="91" t="str">
        <f t="shared" si="5133"/>
        <v/>
      </c>
      <c r="CB583" s="91" t="str">
        <f t="shared" si="5134"/>
        <v/>
      </c>
      <c r="CC583" s="91" t="str">
        <f t="shared" si="5135"/>
        <v/>
      </c>
      <c r="CD583" s="91" t="str">
        <f t="shared" si="5136"/>
        <v/>
      </c>
      <c r="CE583" s="91" t="str">
        <f t="shared" si="5137"/>
        <v/>
      </c>
      <c r="CF583" s="91" t="str">
        <f t="shared" si="5138"/>
        <v/>
      </c>
      <c r="CG583" s="91" t="str">
        <f t="shared" si="5139"/>
        <v/>
      </c>
      <c r="CH583" s="91" t="str">
        <f t="shared" si="5140"/>
        <v/>
      </c>
      <c r="CI583" s="91" t="str">
        <f t="shared" si="5141"/>
        <v>нет</v>
      </c>
      <c r="CJ583" s="63" t="e">
        <f>IF(LEN('Описание предлагаемого товара'!#REF!)&gt;0,'Описание предлагаемого товара'!#REF!,"")</f>
        <v>#REF!</v>
      </c>
      <c r="CK583" s="91" t="e">
        <f t="shared" ref="CK583:CL583" si="5622">IFERROR(REPLACE(CJ583,FIND(CHAR(10),CJ583,1),1,""),CJ583)</f>
        <v>#REF!</v>
      </c>
      <c r="CL583" s="91" t="e">
        <f t="shared" si="5622"/>
        <v>#REF!</v>
      </c>
      <c r="CM583" s="91" t="e">
        <f t="shared" si="5143"/>
        <v>#REF!</v>
      </c>
      <c r="CN583" s="91" t="e">
        <f t="shared" si="5144"/>
        <v>#REF!</v>
      </c>
      <c r="CO583" s="91" t="e">
        <f t="shared" si="5145"/>
        <v>#REF!</v>
      </c>
      <c r="CP583" s="90" t="e">
        <f>IF(AU583="Не указан реестровый номер (мера нац.режима Запрет)","",IF(CI583="нет","",IF(CU583="да","исключение(не смотрим баллы)",IFERROR(IF(CI583*1&gt;0,IFERROR(IF(VLOOKUP(CI583*1,Обработ.выгрузка_реестра_РФ!$A:$G,7,)=0,"Баллы не установлены",VLOOKUP(CI583*1,Обработ.выгрузка_реестра_РФ!$A:$G,7,)),IF(LEN(CI583)&gt;14,"","нет номера в реестре РФ")),""),IF(LEN(CI583)=0,"","Некорректный реестровый номер")))))</f>
        <v>#REF!</v>
      </c>
      <c r="CQ583" s="33" t="e">
        <f>IF(LEN(C583)&gt;0,IFERROR(IF(LEN(H583)&gt;0,IF(LEN(VLOOKUP(H583,'исключения(не_смотрим_баллы)'!$A:$C,1,))&gt;0,"да","нет"),"не введен ОКПД2"),"нет"),"")</f>
        <v>#REF!</v>
      </c>
      <c r="CR583" s="33" t="e">
        <f ca="1">IF(CQ583="да",IF(TODAY()&lt;VLOOKUP(H583,'исключения(не_смотрим_баллы)'!$A:$C,3,),"да","нет"),"")</f>
        <v>#REF!</v>
      </c>
      <c r="CS583" s="33" t="str">
        <f>IFERROR(IF(CQ583="да",IF(VLOOKUP(CI583*1,Обработ.выгрузка_реестра_РФ!$A:$G,2,)&lt;VLOOKUP(H583,'исключения(не_смотрим_баллы)'!$A:$C,2,),"да","нет"),""),"")</f>
        <v/>
      </c>
      <c r="CT583" s="24"/>
      <c r="CU583" s="33" t="e">
        <f t="shared" si="5157"/>
        <v>#REF!</v>
      </c>
      <c r="CV583" s="91" t="e">
        <f t="shared" si="5158"/>
        <v>#REF!</v>
      </c>
      <c r="CW583" s="27" t="e">
        <f t="shared" si="5159"/>
        <v>#REF!</v>
      </c>
      <c r="CX583" s="26" t="e">
        <f t="shared" si="5088"/>
        <v>#REF!</v>
      </c>
      <c r="CY583" s="64" t="e">
        <f>IF(LEN('Описание предлагаемого товара'!#REF!)&gt;0,'Описание предлагаемого товара'!#REF!,"")</f>
        <v>#REF!</v>
      </c>
      <c r="CZ583" s="95" t="e">
        <f t="shared" si="5146"/>
        <v>#REF!</v>
      </c>
      <c r="DA583" s="95" t="e">
        <f t="shared" ref="DA583" si="5623">IFERROR(REPLACE(CZ583,FIND(" ",CZ583,1),1,""),CZ583)</f>
        <v>#REF!</v>
      </c>
      <c r="DB583" s="95" t="e">
        <f t="shared" si="5090"/>
        <v>#REF!</v>
      </c>
      <c r="DC583" s="95" t="e">
        <f t="shared" ref="DC583:DD583" si="5624">IFERROR(REPLACE(DB583,FIND("г.",DB583,1),2,""),DB583)</f>
        <v>#REF!</v>
      </c>
      <c r="DD583" s="95" t="e">
        <f t="shared" si="5624"/>
        <v>#REF!</v>
      </c>
      <c r="DE583" s="95" t="e">
        <f t="shared" ref="DE583:DF583" si="5625">IFERROR(REPLACE(DD583,FIND("г",DD583,1),1,""),DD583)</f>
        <v>#REF!</v>
      </c>
      <c r="DF583" s="95" t="e">
        <f t="shared" si="5625"/>
        <v>#REF!</v>
      </c>
      <c r="DG583" s="95" t="e">
        <f t="shared" si="5163"/>
        <v>#REF!</v>
      </c>
      <c r="DH583" s="25" t="str">
        <f>IFERROR(VLOOKUP(CI583*1,Обработ.выгрузка_реестра_РФ!$A:$G,5,),"")</f>
        <v/>
      </c>
      <c r="DI583" s="27" t="str">
        <f t="shared" si="5173"/>
        <v/>
      </c>
      <c r="DJ583" s="27" t="str">
        <f t="shared" ca="1" si="5150"/>
        <v/>
      </c>
      <c r="DK583" s="63" t="e">
        <f>IF(LEN('Описание предлагаемого товара'!#REF!)&gt;0,'Описание предлагаемого товара'!#REF!,"")</f>
        <v>#REF!</v>
      </c>
      <c r="DL583" s="63" t="e">
        <f>IF(LEN('Описание предлагаемого товара'!#REF!)&gt;0,'Описание предлагаемого товара'!#REF!,"")</f>
        <v>#REF!</v>
      </c>
      <c r="DM583" s="32"/>
    </row>
    <row r="584" spans="1:117" ht="48.75" customHeight="1" x14ac:dyDescent="0.25">
      <c r="A584" s="61" t="e">
        <f>IF(LEN('Описание предлагаемого товара'!#REF!)&gt;0,'Описание предлагаемого товара'!#REF!,"")</f>
        <v>#REF!</v>
      </c>
      <c r="B584" s="65" t="e">
        <f>IF(LEN('Описание предлагаемого товара'!#REF!)&gt;0,'Описание предлагаемого товара'!#REF!,"")</f>
        <v>#REF!</v>
      </c>
      <c r="C584" s="61" t="e">
        <f>IF(LEN('Описание предлагаемого товара'!#REF!)&gt;0,'Описание предлагаемого товара'!#REF!,"")</f>
        <v>#REF!</v>
      </c>
      <c r="D584" s="61" t="e">
        <f>IF(LEN('Описание предлагаемого товара'!#REF!)&gt;0,'Описание предлагаемого товара'!#REF!,"")</f>
        <v>#REF!</v>
      </c>
      <c r="E584" s="61" t="e">
        <f>IF(LEN('Описание предлагаемого товара'!#REF!)&gt;0,'Описание предлагаемого товара'!#REF!,"")</f>
        <v>#REF!</v>
      </c>
      <c r="F584" s="61" t="e">
        <f>IF(LEN('Описание предлагаемого товара'!#REF!)&gt;0,'Описание предлагаемого товара'!#REF!,"")</f>
        <v>#REF!</v>
      </c>
      <c r="G584" s="61" t="e">
        <f>IF(LEN('Описание предлагаемого товара'!#REF!)&gt;0,'Описание предлагаемого товара'!#REF!,"")</f>
        <v>#REF!</v>
      </c>
      <c r="H584" s="61" t="e">
        <f>IF(LEN('Описание предлагаемого товара'!#REF!)&gt;0,'Описание предлагаемого товара'!#REF!,"")</f>
        <v>#REF!</v>
      </c>
      <c r="I584" s="61" t="e">
        <f>IF(LEN('Описание предлагаемого товара'!#REF!)&gt;0,'Описание предлагаемого товара'!#REF!,"")</f>
        <v>#REF!</v>
      </c>
      <c r="J584" s="38" t="str">
        <f>IFERROR(VLOOKUP(B584,SAP!$A:$E,5,),"")</f>
        <v/>
      </c>
      <c r="K584" s="40" t="str">
        <f t="shared" si="5093"/>
        <v/>
      </c>
      <c r="L584" s="61" t="e">
        <f>IF(LEN('Описание предлагаемого товара'!#REF!)&gt;0,IFERROR('Описание предлагаемого товара'!#REF!*1,""),"")</f>
        <v>#REF!</v>
      </c>
      <c r="M584" s="39" t="str">
        <f>IFERROR(VLOOKUP(B584,SAP!$A:$E,2,),"")</f>
        <v/>
      </c>
      <c r="N584" s="41" t="str">
        <f t="shared" si="5229"/>
        <v/>
      </c>
      <c r="O584" s="39" t="str">
        <f t="shared" si="5080"/>
        <v/>
      </c>
      <c r="P584" s="36" t="e">
        <f>IF(LEN('Описание предлагаемого товара'!#REF!)&gt;0,'Описание предлагаемого товара'!#REF!,"")</f>
        <v>#REF!</v>
      </c>
      <c r="Q58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84" s="37" t="e">
        <f>IF(LEN('Описание предлагаемого товара'!#REF!)&gt;0,'Описание предлагаемого товара'!#REF!,"")</f>
        <v>#REF!</v>
      </c>
      <c r="S584" s="37" t="e">
        <f>IF(LEN('Описание предлагаемого товара'!#REF!)&gt;0,'Описание предлагаемого товара'!#REF!,"")</f>
        <v>#REF!</v>
      </c>
      <c r="T58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84" s="23" t="str">
        <f>IFERROR(VLOOKUP(CI584*1,Обработ.выгрузка_реестра_РФ!$A:$G,6,),"")</f>
        <v/>
      </c>
      <c r="V584" s="61" t="e">
        <f>IF(LEN('Описание предлагаемого товара'!#REF!)&gt;0,'Описание предлагаемого товара'!#REF!,"")</f>
        <v>#REF!</v>
      </c>
      <c r="W584" s="62" t="e">
        <f>IF(LEN('Описание предлагаемого товара'!#REF!)&gt;0,'Описание предлагаемого товара'!#REF!,"")</f>
        <v>#REF!</v>
      </c>
      <c r="X584" s="91" t="e">
        <f t="shared" ref="X584:Y584" si="5626">IFERROR(REPLACE(W584,FIND(CHAR(10),W584,1),1," "),W584)</f>
        <v>#REF!</v>
      </c>
      <c r="Y584" s="91" t="e">
        <f t="shared" si="5626"/>
        <v>#REF!</v>
      </c>
      <c r="Z584" s="91" t="e">
        <f t="shared" si="5095"/>
        <v>#REF!</v>
      </c>
      <c r="AA584" s="91" t="e">
        <f t="shared" si="5096"/>
        <v>#REF!</v>
      </c>
      <c r="AB584" s="91" t="e">
        <f t="shared" si="5097"/>
        <v>#REF!</v>
      </c>
      <c r="AC584" s="91" t="e">
        <f t="shared" ref="AC584:AF584" si="5627">IFERROR(REPLACE(AB584,FIND("  ",AB584,1),2," "),AB584)</f>
        <v>#REF!</v>
      </c>
      <c r="AD584" s="91" t="e">
        <f t="shared" si="5627"/>
        <v>#REF!</v>
      </c>
      <c r="AE584" s="91" t="e">
        <f t="shared" si="5627"/>
        <v>#REF!</v>
      </c>
      <c r="AF584" s="91" t="e">
        <f t="shared" si="5627"/>
        <v>#REF!</v>
      </c>
      <c r="AG584" s="23" t="str">
        <f>IFERROR(VLOOKUP(CI584*1,Обработ.выгрузка_реестра_РФ!$A:$G,4,),"")</f>
        <v/>
      </c>
      <c r="AH584" s="91" t="str">
        <f t="shared" ref="AH584:AI584" si="5628">IFERROR(REPLACE(AG584,FIND("-",AG584,1),1,"*"),AG584)</f>
        <v/>
      </c>
      <c r="AI584" s="91" t="str">
        <f t="shared" si="5628"/>
        <v/>
      </c>
      <c r="AJ584" s="27" t="str">
        <f t="shared" si="5195"/>
        <v/>
      </c>
      <c r="AK584" s="63" t="e">
        <f>IF(LEN('Описание предлагаемого товара'!#REF!)&gt;0,'Описание предлагаемого товара'!#REF!,"")</f>
        <v>#REF!</v>
      </c>
      <c r="AL584" s="91" t="e">
        <f t="shared" ref="AL584:AM584" si="5629">IFERROR(REPLACE(AK584,FIND(CHAR(10),AK584,1),1,""),AK584)</f>
        <v>#REF!</v>
      </c>
      <c r="AM584" s="91" t="e">
        <f t="shared" si="5629"/>
        <v>#REF!</v>
      </c>
      <c r="AN584" s="91" t="e">
        <f t="shared" ref="AN584:AR584" si="5630">IFERROR(REPLACE(AM584,FIND(" ",AM584,1),1,""),AM584)</f>
        <v>#REF!</v>
      </c>
      <c r="AO584" s="91" t="e">
        <f t="shared" si="5630"/>
        <v>#REF!</v>
      </c>
      <c r="AP584" s="91" t="e">
        <f t="shared" si="5630"/>
        <v>#REF!</v>
      </c>
      <c r="AQ584" s="91" t="e">
        <f t="shared" si="5630"/>
        <v>#REF!</v>
      </c>
      <c r="AR584" s="91" t="e">
        <f t="shared" si="5630"/>
        <v>#REF!</v>
      </c>
      <c r="AS584" s="91" t="e">
        <f t="shared" si="5102"/>
        <v>#REF!</v>
      </c>
      <c r="AT584" s="91" t="e">
        <f t="shared" si="5103"/>
        <v>#REF!</v>
      </c>
      <c r="AU584" s="32" t="e">
        <f t="shared" si="5086"/>
        <v>#REF!</v>
      </c>
      <c r="AV584" s="93" t="e">
        <f>'Описание предлагаемого товара'!#REF!</f>
        <v>#REF!</v>
      </c>
      <c r="AW584" s="91" t="e">
        <f>MIN(SEARCH({0,1,2,3,4,5,6,7,8,9},AV584&amp; "0123456789"))</f>
        <v>#REF!</v>
      </c>
      <c r="AX584" s="91" t="str">
        <f t="shared" si="5104"/>
        <v/>
      </c>
      <c r="AY584" s="91" t="str">
        <f t="shared" si="5105"/>
        <v/>
      </c>
      <c r="AZ584" s="91" t="str">
        <f t="shared" si="5106"/>
        <v/>
      </c>
      <c r="BA584" s="91" t="str">
        <f t="shared" si="5107"/>
        <v/>
      </c>
      <c r="BB584" s="91" t="str">
        <f t="shared" si="5108"/>
        <v/>
      </c>
      <c r="BC584" s="91" t="str">
        <f t="shared" si="5109"/>
        <v/>
      </c>
      <c r="BD584" s="91" t="str">
        <f t="shared" si="5110"/>
        <v/>
      </c>
      <c r="BE584" s="91" t="str">
        <f t="shared" si="5111"/>
        <v/>
      </c>
      <c r="BF584" s="91" t="str">
        <f t="shared" si="5112"/>
        <v/>
      </c>
      <c r="BG584" s="91" t="str">
        <f t="shared" si="5113"/>
        <v/>
      </c>
      <c r="BH584" s="91" t="str">
        <f t="shared" si="5114"/>
        <v/>
      </c>
      <c r="BI584" s="91" t="str">
        <f t="shared" si="5115"/>
        <v/>
      </c>
      <c r="BJ584" s="91" t="str">
        <f t="shared" si="5116"/>
        <v/>
      </c>
      <c r="BK584" s="91" t="str">
        <f t="shared" si="5117"/>
        <v/>
      </c>
      <c r="BL584" s="91" t="str">
        <f t="shared" si="5118"/>
        <v/>
      </c>
      <c r="BM584" s="91" t="str">
        <f t="shared" si="5119"/>
        <v/>
      </c>
      <c r="BN584" s="91" t="str">
        <f t="shared" si="5120"/>
        <v/>
      </c>
      <c r="BO584" s="91" t="str">
        <f t="shared" si="5121"/>
        <v/>
      </c>
      <c r="BP584" s="91" t="str">
        <f t="shared" si="5122"/>
        <v/>
      </c>
      <c r="BQ584" s="91" t="str">
        <f t="shared" si="5123"/>
        <v/>
      </c>
      <c r="BR584" s="91" t="str">
        <f t="shared" si="5124"/>
        <v/>
      </c>
      <c r="BS584" s="91" t="str">
        <f t="shared" si="5125"/>
        <v/>
      </c>
      <c r="BT584" s="91" t="str">
        <f t="shared" si="5126"/>
        <v/>
      </c>
      <c r="BU584" s="91" t="str">
        <f t="shared" si="5127"/>
        <v/>
      </c>
      <c r="BV584" s="91" t="str">
        <f t="shared" si="5128"/>
        <v/>
      </c>
      <c r="BW584" s="91" t="str">
        <f t="shared" si="5129"/>
        <v/>
      </c>
      <c r="BX584" s="91" t="str">
        <f t="shared" si="5130"/>
        <v/>
      </c>
      <c r="BY584" s="91" t="str">
        <f t="shared" si="5131"/>
        <v/>
      </c>
      <c r="BZ584" s="91" t="str">
        <f t="shared" si="5132"/>
        <v/>
      </c>
      <c r="CA584" s="91" t="str">
        <f t="shared" si="5133"/>
        <v/>
      </c>
      <c r="CB584" s="91" t="str">
        <f t="shared" si="5134"/>
        <v/>
      </c>
      <c r="CC584" s="91" t="str">
        <f t="shared" si="5135"/>
        <v/>
      </c>
      <c r="CD584" s="91" t="str">
        <f t="shared" si="5136"/>
        <v/>
      </c>
      <c r="CE584" s="91" t="str">
        <f t="shared" si="5137"/>
        <v/>
      </c>
      <c r="CF584" s="91" t="str">
        <f t="shared" si="5138"/>
        <v/>
      </c>
      <c r="CG584" s="91" t="str">
        <f t="shared" si="5139"/>
        <v/>
      </c>
      <c r="CH584" s="91" t="str">
        <f t="shared" si="5140"/>
        <v/>
      </c>
      <c r="CI584" s="91" t="str">
        <f t="shared" si="5141"/>
        <v>нет</v>
      </c>
      <c r="CJ584" s="63" t="e">
        <f>IF(LEN('Описание предлагаемого товара'!#REF!)&gt;0,'Описание предлагаемого товара'!#REF!,"")</f>
        <v>#REF!</v>
      </c>
      <c r="CK584" s="91" t="e">
        <f t="shared" ref="CK584:CL584" si="5631">IFERROR(REPLACE(CJ584,FIND(CHAR(10),CJ584,1),1,""),CJ584)</f>
        <v>#REF!</v>
      </c>
      <c r="CL584" s="91" t="e">
        <f t="shared" si="5631"/>
        <v>#REF!</v>
      </c>
      <c r="CM584" s="91" t="e">
        <f t="shared" si="5143"/>
        <v>#REF!</v>
      </c>
      <c r="CN584" s="91" t="e">
        <f t="shared" si="5144"/>
        <v>#REF!</v>
      </c>
      <c r="CO584" s="91" t="e">
        <f t="shared" si="5145"/>
        <v>#REF!</v>
      </c>
      <c r="CP584" s="90" t="e">
        <f>IF(AU584="Не указан реестровый номер (мера нац.режима Запрет)","",IF(CI584="нет","",IF(CU584="да","исключение(не смотрим баллы)",IFERROR(IF(CI584*1&gt;0,IFERROR(IF(VLOOKUP(CI584*1,Обработ.выгрузка_реестра_РФ!$A:$G,7,)=0,"Баллы не установлены",VLOOKUP(CI584*1,Обработ.выгрузка_реестра_РФ!$A:$G,7,)),IF(LEN(CI584)&gt;14,"","нет номера в реестре РФ")),""),IF(LEN(CI584)=0,"","Некорректный реестровый номер")))))</f>
        <v>#REF!</v>
      </c>
      <c r="CQ584" s="33" t="e">
        <f>IF(LEN(C584)&gt;0,IFERROR(IF(LEN(H584)&gt;0,IF(LEN(VLOOKUP(H584,'исключения(не_смотрим_баллы)'!$A:$C,1,))&gt;0,"да","нет"),"не введен ОКПД2"),"нет"),"")</f>
        <v>#REF!</v>
      </c>
      <c r="CR584" s="33" t="e">
        <f ca="1">IF(CQ584="да",IF(TODAY()&lt;VLOOKUP(H584,'исключения(не_смотрим_баллы)'!$A:$C,3,),"да","нет"),"")</f>
        <v>#REF!</v>
      </c>
      <c r="CS584" s="33" t="str">
        <f>IFERROR(IF(CQ584="да",IF(VLOOKUP(CI584*1,Обработ.выгрузка_реестра_РФ!$A:$G,2,)&lt;VLOOKUP(H584,'исключения(не_смотрим_баллы)'!$A:$C,2,),"да","нет"),""),"")</f>
        <v/>
      </c>
      <c r="CT584" s="24"/>
      <c r="CU584" s="33" t="e">
        <f t="shared" si="5157"/>
        <v>#REF!</v>
      </c>
      <c r="CV584" s="91" t="e">
        <f t="shared" si="5158"/>
        <v>#REF!</v>
      </c>
      <c r="CW584" s="27" t="e">
        <f t="shared" si="5159"/>
        <v>#REF!</v>
      </c>
      <c r="CX584" s="26" t="e">
        <f t="shared" si="5088"/>
        <v>#REF!</v>
      </c>
      <c r="CY584" s="64" t="e">
        <f>IF(LEN('Описание предлагаемого товара'!#REF!)&gt;0,'Описание предлагаемого товара'!#REF!,"")</f>
        <v>#REF!</v>
      </c>
      <c r="CZ584" s="95" t="e">
        <f t="shared" si="5146"/>
        <v>#REF!</v>
      </c>
      <c r="DA584" s="95" t="e">
        <f t="shared" ref="DA584" si="5632">IFERROR(REPLACE(CZ584,FIND(" ",CZ584,1),1,""),CZ584)</f>
        <v>#REF!</v>
      </c>
      <c r="DB584" s="95" t="e">
        <f t="shared" si="5090"/>
        <v>#REF!</v>
      </c>
      <c r="DC584" s="95" t="e">
        <f t="shared" ref="DC584:DD584" si="5633">IFERROR(REPLACE(DB584,FIND("г.",DB584,1),2,""),DB584)</f>
        <v>#REF!</v>
      </c>
      <c r="DD584" s="95" t="e">
        <f t="shared" si="5633"/>
        <v>#REF!</v>
      </c>
      <c r="DE584" s="95" t="e">
        <f t="shared" ref="DE584:DF584" si="5634">IFERROR(REPLACE(DD584,FIND("г",DD584,1),1,""),DD584)</f>
        <v>#REF!</v>
      </c>
      <c r="DF584" s="95" t="e">
        <f t="shared" si="5634"/>
        <v>#REF!</v>
      </c>
      <c r="DG584" s="95" t="e">
        <f t="shared" si="5163"/>
        <v>#REF!</v>
      </c>
      <c r="DH584" s="25" t="str">
        <f>IFERROR(VLOOKUP(CI584*1,Обработ.выгрузка_реестра_РФ!$A:$G,5,),"")</f>
        <v/>
      </c>
      <c r="DI584" s="27" t="str">
        <f t="shared" si="5173"/>
        <v/>
      </c>
      <c r="DJ584" s="27" t="str">
        <f t="shared" ca="1" si="5150"/>
        <v/>
      </c>
      <c r="DK584" s="63" t="e">
        <f>IF(LEN('Описание предлагаемого товара'!#REF!)&gt;0,'Описание предлагаемого товара'!#REF!,"")</f>
        <v>#REF!</v>
      </c>
      <c r="DL584" s="63" t="e">
        <f>IF(LEN('Описание предлагаемого товара'!#REF!)&gt;0,'Описание предлагаемого товара'!#REF!,"")</f>
        <v>#REF!</v>
      </c>
      <c r="DM584" s="32"/>
    </row>
    <row r="585" spans="1:117" ht="48.75" customHeight="1" x14ac:dyDescent="0.25">
      <c r="A585" s="61" t="e">
        <f>IF(LEN('Описание предлагаемого товара'!#REF!)&gt;0,'Описание предлагаемого товара'!#REF!,"")</f>
        <v>#REF!</v>
      </c>
      <c r="B585" s="65" t="e">
        <f>IF(LEN('Описание предлагаемого товара'!#REF!)&gt;0,'Описание предлагаемого товара'!#REF!,"")</f>
        <v>#REF!</v>
      </c>
      <c r="C585" s="61" t="e">
        <f>IF(LEN('Описание предлагаемого товара'!#REF!)&gt;0,'Описание предлагаемого товара'!#REF!,"")</f>
        <v>#REF!</v>
      </c>
      <c r="D585" s="61" t="e">
        <f>IF(LEN('Описание предлагаемого товара'!#REF!)&gt;0,'Описание предлагаемого товара'!#REF!,"")</f>
        <v>#REF!</v>
      </c>
      <c r="E585" s="61" t="e">
        <f>IF(LEN('Описание предлагаемого товара'!#REF!)&gt;0,'Описание предлагаемого товара'!#REF!,"")</f>
        <v>#REF!</v>
      </c>
      <c r="F585" s="61" t="e">
        <f>IF(LEN('Описание предлагаемого товара'!#REF!)&gt;0,'Описание предлагаемого товара'!#REF!,"")</f>
        <v>#REF!</v>
      </c>
      <c r="G585" s="61" t="e">
        <f>IF(LEN('Описание предлагаемого товара'!#REF!)&gt;0,'Описание предлагаемого товара'!#REF!,"")</f>
        <v>#REF!</v>
      </c>
      <c r="H585" s="61" t="e">
        <f>IF(LEN('Описание предлагаемого товара'!#REF!)&gt;0,'Описание предлагаемого товара'!#REF!,"")</f>
        <v>#REF!</v>
      </c>
      <c r="I585" s="61" t="e">
        <f>IF(LEN('Описание предлагаемого товара'!#REF!)&gt;0,'Описание предлагаемого товара'!#REF!,"")</f>
        <v>#REF!</v>
      </c>
      <c r="J585" s="38" t="str">
        <f>IFERROR(VLOOKUP(B585,SAP!$A:$E,5,),"")</f>
        <v/>
      </c>
      <c r="K585" s="40" t="str">
        <f t="shared" si="5093"/>
        <v/>
      </c>
      <c r="L585" s="61" t="e">
        <f>IF(LEN('Описание предлагаемого товара'!#REF!)&gt;0,IFERROR('Описание предлагаемого товара'!#REF!*1,""),"")</f>
        <v>#REF!</v>
      </c>
      <c r="M585" s="39" t="str">
        <f>IFERROR(VLOOKUP(B585,SAP!$A:$E,2,),"")</f>
        <v/>
      </c>
      <c r="N585" s="41" t="str">
        <f t="shared" si="5229"/>
        <v/>
      </c>
      <c r="O585" s="39" t="str">
        <f t="shared" si="5080"/>
        <v/>
      </c>
      <c r="P585" s="36" t="e">
        <f>IF(LEN('Описание предлагаемого товара'!#REF!)&gt;0,'Описание предлагаемого товара'!#REF!,"")</f>
        <v>#REF!</v>
      </c>
      <c r="Q58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85" s="37" t="e">
        <f>IF(LEN('Описание предлагаемого товара'!#REF!)&gt;0,'Описание предлагаемого товара'!#REF!,"")</f>
        <v>#REF!</v>
      </c>
      <c r="S585" s="37" t="e">
        <f>IF(LEN('Описание предлагаемого товара'!#REF!)&gt;0,'Описание предлагаемого товара'!#REF!,"")</f>
        <v>#REF!</v>
      </c>
      <c r="T58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85" s="23" t="str">
        <f>IFERROR(VLOOKUP(CI585*1,Обработ.выгрузка_реестра_РФ!$A:$G,6,),"")</f>
        <v/>
      </c>
      <c r="V585" s="61" t="e">
        <f>IF(LEN('Описание предлагаемого товара'!#REF!)&gt;0,'Описание предлагаемого товара'!#REF!,"")</f>
        <v>#REF!</v>
      </c>
      <c r="W585" s="62" t="e">
        <f>IF(LEN('Описание предлагаемого товара'!#REF!)&gt;0,'Описание предлагаемого товара'!#REF!,"")</f>
        <v>#REF!</v>
      </c>
      <c r="X585" s="91" t="e">
        <f t="shared" ref="X585:Y585" si="5635">IFERROR(REPLACE(W585,FIND(CHAR(10),W585,1),1," "),W585)</f>
        <v>#REF!</v>
      </c>
      <c r="Y585" s="91" t="e">
        <f t="shared" si="5635"/>
        <v>#REF!</v>
      </c>
      <c r="Z585" s="91" t="e">
        <f t="shared" si="5095"/>
        <v>#REF!</v>
      </c>
      <c r="AA585" s="91" t="e">
        <f t="shared" si="5096"/>
        <v>#REF!</v>
      </c>
      <c r="AB585" s="91" t="e">
        <f t="shared" si="5097"/>
        <v>#REF!</v>
      </c>
      <c r="AC585" s="91" t="e">
        <f t="shared" ref="AC585:AF585" si="5636">IFERROR(REPLACE(AB585,FIND("  ",AB585,1),2," "),AB585)</f>
        <v>#REF!</v>
      </c>
      <c r="AD585" s="91" t="e">
        <f t="shared" si="5636"/>
        <v>#REF!</v>
      </c>
      <c r="AE585" s="91" t="e">
        <f t="shared" si="5636"/>
        <v>#REF!</v>
      </c>
      <c r="AF585" s="91" t="e">
        <f t="shared" si="5636"/>
        <v>#REF!</v>
      </c>
      <c r="AG585" s="23" t="str">
        <f>IFERROR(VLOOKUP(CI585*1,Обработ.выгрузка_реестра_РФ!$A:$G,4,),"")</f>
        <v/>
      </c>
      <c r="AH585" s="91" t="str">
        <f t="shared" ref="AH585:AI585" si="5637">IFERROR(REPLACE(AG585,FIND("-",AG585,1),1,"*"),AG585)</f>
        <v/>
      </c>
      <c r="AI585" s="91" t="str">
        <f t="shared" si="5637"/>
        <v/>
      </c>
      <c r="AJ585" s="27" t="str">
        <f t="shared" si="5195"/>
        <v/>
      </c>
      <c r="AK585" s="63" t="e">
        <f>IF(LEN('Описание предлагаемого товара'!#REF!)&gt;0,'Описание предлагаемого товара'!#REF!,"")</f>
        <v>#REF!</v>
      </c>
      <c r="AL585" s="91" t="e">
        <f t="shared" ref="AL585:AM585" si="5638">IFERROR(REPLACE(AK585,FIND(CHAR(10),AK585,1),1,""),AK585)</f>
        <v>#REF!</v>
      </c>
      <c r="AM585" s="91" t="e">
        <f t="shared" si="5638"/>
        <v>#REF!</v>
      </c>
      <c r="AN585" s="91" t="e">
        <f t="shared" ref="AN585:AR585" si="5639">IFERROR(REPLACE(AM585,FIND(" ",AM585,1),1,""),AM585)</f>
        <v>#REF!</v>
      </c>
      <c r="AO585" s="91" t="e">
        <f t="shared" si="5639"/>
        <v>#REF!</v>
      </c>
      <c r="AP585" s="91" t="e">
        <f t="shared" si="5639"/>
        <v>#REF!</v>
      </c>
      <c r="AQ585" s="91" t="e">
        <f t="shared" si="5639"/>
        <v>#REF!</v>
      </c>
      <c r="AR585" s="91" t="e">
        <f t="shared" si="5639"/>
        <v>#REF!</v>
      </c>
      <c r="AS585" s="91" t="e">
        <f t="shared" si="5102"/>
        <v>#REF!</v>
      </c>
      <c r="AT585" s="91" t="e">
        <f t="shared" si="5103"/>
        <v>#REF!</v>
      </c>
      <c r="AU585" s="32" t="e">
        <f t="shared" si="5086"/>
        <v>#REF!</v>
      </c>
      <c r="AV585" s="93" t="e">
        <f>'Описание предлагаемого товара'!#REF!</f>
        <v>#REF!</v>
      </c>
      <c r="AW585" s="91" t="e">
        <f>MIN(SEARCH({0,1,2,3,4,5,6,7,8,9},AV585&amp; "0123456789"))</f>
        <v>#REF!</v>
      </c>
      <c r="AX585" s="91" t="str">
        <f t="shared" si="5104"/>
        <v/>
      </c>
      <c r="AY585" s="91" t="str">
        <f t="shared" si="5105"/>
        <v/>
      </c>
      <c r="AZ585" s="91" t="str">
        <f t="shared" si="5106"/>
        <v/>
      </c>
      <c r="BA585" s="91" t="str">
        <f t="shared" si="5107"/>
        <v/>
      </c>
      <c r="BB585" s="91" t="str">
        <f t="shared" si="5108"/>
        <v/>
      </c>
      <c r="BC585" s="91" t="str">
        <f t="shared" si="5109"/>
        <v/>
      </c>
      <c r="BD585" s="91" t="str">
        <f t="shared" si="5110"/>
        <v/>
      </c>
      <c r="BE585" s="91" t="str">
        <f t="shared" si="5111"/>
        <v/>
      </c>
      <c r="BF585" s="91" t="str">
        <f t="shared" si="5112"/>
        <v/>
      </c>
      <c r="BG585" s="91" t="str">
        <f t="shared" si="5113"/>
        <v/>
      </c>
      <c r="BH585" s="91" t="str">
        <f t="shared" si="5114"/>
        <v/>
      </c>
      <c r="BI585" s="91" t="str">
        <f t="shared" si="5115"/>
        <v/>
      </c>
      <c r="BJ585" s="91" t="str">
        <f t="shared" si="5116"/>
        <v/>
      </c>
      <c r="BK585" s="91" t="str">
        <f t="shared" si="5117"/>
        <v/>
      </c>
      <c r="BL585" s="91" t="str">
        <f t="shared" si="5118"/>
        <v/>
      </c>
      <c r="BM585" s="91" t="str">
        <f t="shared" si="5119"/>
        <v/>
      </c>
      <c r="BN585" s="91" t="str">
        <f t="shared" si="5120"/>
        <v/>
      </c>
      <c r="BO585" s="91" t="str">
        <f t="shared" si="5121"/>
        <v/>
      </c>
      <c r="BP585" s="91" t="str">
        <f t="shared" si="5122"/>
        <v/>
      </c>
      <c r="BQ585" s="91" t="str">
        <f t="shared" si="5123"/>
        <v/>
      </c>
      <c r="BR585" s="91" t="str">
        <f t="shared" si="5124"/>
        <v/>
      </c>
      <c r="BS585" s="91" t="str">
        <f t="shared" si="5125"/>
        <v/>
      </c>
      <c r="BT585" s="91" t="str">
        <f t="shared" si="5126"/>
        <v/>
      </c>
      <c r="BU585" s="91" t="str">
        <f t="shared" si="5127"/>
        <v/>
      </c>
      <c r="BV585" s="91" t="str">
        <f t="shared" si="5128"/>
        <v/>
      </c>
      <c r="BW585" s="91" t="str">
        <f t="shared" si="5129"/>
        <v/>
      </c>
      <c r="BX585" s="91" t="str">
        <f t="shared" si="5130"/>
        <v/>
      </c>
      <c r="BY585" s="91" t="str">
        <f t="shared" si="5131"/>
        <v/>
      </c>
      <c r="BZ585" s="91" t="str">
        <f t="shared" si="5132"/>
        <v/>
      </c>
      <c r="CA585" s="91" t="str">
        <f t="shared" si="5133"/>
        <v/>
      </c>
      <c r="CB585" s="91" t="str">
        <f t="shared" si="5134"/>
        <v/>
      </c>
      <c r="CC585" s="91" t="str">
        <f t="shared" si="5135"/>
        <v/>
      </c>
      <c r="CD585" s="91" t="str">
        <f t="shared" si="5136"/>
        <v/>
      </c>
      <c r="CE585" s="91" t="str">
        <f t="shared" si="5137"/>
        <v/>
      </c>
      <c r="CF585" s="91" t="str">
        <f t="shared" si="5138"/>
        <v/>
      </c>
      <c r="CG585" s="91" t="str">
        <f t="shared" si="5139"/>
        <v/>
      </c>
      <c r="CH585" s="91" t="str">
        <f t="shared" si="5140"/>
        <v/>
      </c>
      <c r="CI585" s="91" t="str">
        <f t="shared" si="5141"/>
        <v>нет</v>
      </c>
      <c r="CJ585" s="63" t="e">
        <f>IF(LEN('Описание предлагаемого товара'!#REF!)&gt;0,'Описание предлагаемого товара'!#REF!,"")</f>
        <v>#REF!</v>
      </c>
      <c r="CK585" s="91" t="e">
        <f t="shared" ref="CK585:CL585" si="5640">IFERROR(REPLACE(CJ585,FIND(CHAR(10),CJ585,1),1,""),CJ585)</f>
        <v>#REF!</v>
      </c>
      <c r="CL585" s="91" t="e">
        <f t="shared" si="5640"/>
        <v>#REF!</v>
      </c>
      <c r="CM585" s="91" t="e">
        <f t="shared" si="5143"/>
        <v>#REF!</v>
      </c>
      <c r="CN585" s="91" t="e">
        <f t="shared" si="5144"/>
        <v>#REF!</v>
      </c>
      <c r="CO585" s="91" t="e">
        <f t="shared" si="5145"/>
        <v>#REF!</v>
      </c>
      <c r="CP585" s="90" t="e">
        <f>IF(AU585="Не указан реестровый номер (мера нац.режима Запрет)","",IF(CI585="нет","",IF(CU585="да","исключение(не смотрим баллы)",IFERROR(IF(CI585*1&gt;0,IFERROR(IF(VLOOKUP(CI585*1,Обработ.выгрузка_реестра_РФ!$A:$G,7,)=0,"Баллы не установлены",VLOOKUP(CI585*1,Обработ.выгрузка_реестра_РФ!$A:$G,7,)),IF(LEN(CI585)&gt;14,"","нет номера в реестре РФ")),""),IF(LEN(CI585)=0,"","Некорректный реестровый номер")))))</f>
        <v>#REF!</v>
      </c>
      <c r="CQ585" s="33" t="e">
        <f>IF(LEN(C585)&gt;0,IFERROR(IF(LEN(H585)&gt;0,IF(LEN(VLOOKUP(H585,'исключения(не_смотрим_баллы)'!$A:$C,1,))&gt;0,"да","нет"),"не введен ОКПД2"),"нет"),"")</f>
        <v>#REF!</v>
      </c>
      <c r="CR585" s="33" t="e">
        <f ca="1">IF(CQ585="да",IF(TODAY()&lt;VLOOKUP(H585,'исключения(не_смотрим_баллы)'!$A:$C,3,),"да","нет"),"")</f>
        <v>#REF!</v>
      </c>
      <c r="CS585" s="33" t="str">
        <f>IFERROR(IF(CQ585="да",IF(VLOOKUP(CI585*1,Обработ.выгрузка_реестра_РФ!$A:$G,2,)&lt;VLOOKUP(H585,'исключения(не_смотрим_баллы)'!$A:$C,2,),"да","нет"),""),"")</f>
        <v/>
      </c>
      <c r="CT585" s="24"/>
      <c r="CU585" s="33" t="e">
        <f t="shared" si="5157"/>
        <v>#REF!</v>
      </c>
      <c r="CV585" s="91" t="e">
        <f t="shared" si="5158"/>
        <v>#REF!</v>
      </c>
      <c r="CW585" s="27" t="e">
        <f t="shared" si="5159"/>
        <v>#REF!</v>
      </c>
      <c r="CX585" s="26" t="e">
        <f t="shared" si="5088"/>
        <v>#REF!</v>
      </c>
      <c r="CY585" s="64" t="e">
        <f>IF(LEN('Описание предлагаемого товара'!#REF!)&gt;0,'Описание предлагаемого товара'!#REF!,"")</f>
        <v>#REF!</v>
      </c>
      <c r="CZ585" s="95" t="e">
        <f t="shared" si="5146"/>
        <v>#REF!</v>
      </c>
      <c r="DA585" s="95" t="e">
        <f t="shared" ref="DA585" si="5641">IFERROR(REPLACE(CZ585,FIND(" ",CZ585,1),1,""),CZ585)</f>
        <v>#REF!</v>
      </c>
      <c r="DB585" s="95" t="e">
        <f t="shared" si="5090"/>
        <v>#REF!</v>
      </c>
      <c r="DC585" s="95" t="e">
        <f t="shared" ref="DC585:DD585" si="5642">IFERROR(REPLACE(DB585,FIND("г.",DB585,1),2,""),DB585)</f>
        <v>#REF!</v>
      </c>
      <c r="DD585" s="95" t="e">
        <f t="shared" si="5642"/>
        <v>#REF!</v>
      </c>
      <c r="DE585" s="95" t="e">
        <f t="shared" ref="DE585:DF585" si="5643">IFERROR(REPLACE(DD585,FIND("г",DD585,1),1,""),DD585)</f>
        <v>#REF!</v>
      </c>
      <c r="DF585" s="95" t="e">
        <f t="shared" si="5643"/>
        <v>#REF!</v>
      </c>
      <c r="DG585" s="95" t="e">
        <f t="shared" si="5163"/>
        <v>#REF!</v>
      </c>
      <c r="DH585" s="25" t="str">
        <f>IFERROR(VLOOKUP(CI585*1,Обработ.выгрузка_реестра_РФ!$A:$G,5,),"")</f>
        <v/>
      </c>
      <c r="DI585" s="27" t="str">
        <f t="shared" si="5173"/>
        <v/>
      </c>
      <c r="DJ585" s="27" t="str">
        <f t="shared" ca="1" si="5150"/>
        <v/>
      </c>
      <c r="DK585" s="63" t="e">
        <f>IF(LEN('Описание предлагаемого товара'!#REF!)&gt;0,'Описание предлагаемого товара'!#REF!,"")</f>
        <v>#REF!</v>
      </c>
      <c r="DL585" s="63" t="e">
        <f>IF(LEN('Описание предлагаемого товара'!#REF!)&gt;0,'Описание предлагаемого товара'!#REF!,"")</f>
        <v>#REF!</v>
      </c>
      <c r="DM585" s="32"/>
    </row>
    <row r="586" spans="1:117" ht="48.75" customHeight="1" x14ac:dyDescent="0.25">
      <c r="A586" s="61" t="e">
        <f>IF(LEN('Описание предлагаемого товара'!#REF!)&gt;0,'Описание предлагаемого товара'!#REF!,"")</f>
        <v>#REF!</v>
      </c>
      <c r="B586" s="65" t="e">
        <f>IF(LEN('Описание предлагаемого товара'!#REF!)&gt;0,'Описание предлагаемого товара'!#REF!,"")</f>
        <v>#REF!</v>
      </c>
      <c r="C586" s="61" t="e">
        <f>IF(LEN('Описание предлагаемого товара'!#REF!)&gt;0,'Описание предлагаемого товара'!#REF!,"")</f>
        <v>#REF!</v>
      </c>
      <c r="D586" s="61" t="e">
        <f>IF(LEN('Описание предлагаемого товара'!#REF!)&gt;0,'Описание предлагаемого товара'!#REF!,"")</f>
        <v>#REF!</v>
      </c>
      <c r="E586" s="61" t="e">
        <f>IF(LEN('Описание предлагаемого товара'!#REF!)&gt;0,'Описание предлагаемого товара'!#REF!,"")</f>
        <v>#REF!</v>
      </c>
      <c r="F586" s="61" t="e">
        <f>IF(LEN('Описание предлагаемого товара'!#REF!)&gt;0,'Описание предлагаемого товара'!#REF!,"")</f>
        <v>#REF!</v>
      </c>
      <c r="G586" s="61" t="e">
        <f>IF(LEN('Описание предлагаемого товара'!#REF!)&gt;0,'Описание предлагаемого товара'!#REF!,"")</f>
        <v>#REF!</v>
      </c>
      <c r="H586" s="61" t="e">
        <f>IF(LEN('Описание предлагаемого товара'!#REF!)&gt;0,'Описание предлагаемого товара'!#REF!,"")</f>
        <v>#REF!</v>
      </c>
      <c r="I586" s="61" t="e">
        <f>IF(LEN('Описание предлагаемого товара'!#REF!)&gt;0,'Описание предлагаемого товара'!#REF!,"")</f>
        <v>#REF!</v>
      </c>
      <c r="J586" s="38" t="str">
        <f>IFERROR(VLOOKUP(B586,SAP!$A:$E,5,),"")</f>
        <v/>
      </c>
      <c r="K586" s="40" t="str">
        <f t="shared" si="5093"/>
        <v/>
      </c>
      <c r="L586" s="61" t="e">
        <f>IF(LEN('Описание предлагаемого товара'!#REF!)&gt;0,IFERROR('Описание предлагаемого товара'!#REF!*1,""),"")</f>
        <v>#REF!</v>
      </c>
      <c r="M586" s="39" t="str">
        <f>IFERROR(VLOOKUP(B586,SAP!$A:$E,2,),"")</f>
        <v/>
      </c>
      <c r="N586" s="41" t="str">
        <f t="shared" si="5229"/>
        <v/>
      </c>
      <c r="O586" s="39" t="str">
        <f t="shared" si="5080"/>
        <v/>
      </c>
      <c r="P586" s="36" t="e">
        <f>IF(LEN('Описание предлагаемого товара'!#REF!)&gt;0,'Описание предлагаемого товара'!#REF!,"")</f>
        <v>#REF!</v>
      </c>
      <c r="Q58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86" s="37" t="e">
        <f>IF(LEN('Описание предлагаемого товара'!#REF!)&gt;0,'Описание предлагаемого товара'!#REF!,"")</f>
        <v>#REF!</v>
      </c>
      <c r="S586" s="37" t="e">
        <f>IF(LEN('Описание предлагаемого товара'!#REF!)&gt;0,'Описание предлагаемого товара'!#REF!,"")</f>
        <v>#REF!</v>
      </c>
      <c r="T58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86" s="23" t="str">
        <f>IFERROR(VLOOKUP(CI586*1,Обработ.выгрузка_реестра_РФ!$A:$G,6,),"")</f>
        <v/>
      </c>
      <c r="V586" s="61" t="e">
        <f>IF(LEN('Описание предлагаемого товара'!#REF!)&gt;0,'Описание предлагаемого товара'!#REF!,"")</f>
        <v>#REF!</v>
      </c>
      <c r="W586" s="62" t="e">
        <f>IF(LEN('Описание предлагаемого товара'!#REF!)&gt;0,'Описание предлагаемого товара'!#REF!,"")</f>
        <v>#REF!</v>
      </c>
      <c r="X586" s="91" t="e">
        <f t="shared" ref="X586:Y586" si="5644">IFERROR(REPLACE(W586,FIND(CHAR(10),W586,1),1," "),W586)</f>
        <v>#REF!</v>
      </c>
      <c r="Y586" s="91" t="e">
        <f t="shared" si="5644"/>
        <v>#REF!</v>
      </c>
      <c r="Z586" s="91" t="e">
        <f t="shared" si="5095"/>
        <v>#REF!</v>
      </c>
      <c r="AA586" s="91" t="e">
        <f t="shared" si="5096"/>
        <v>#REF!</v>
      </c>
      <c r="AB586" s="91" t="e">
        <f t="shared" si="5097"/>
        <v>#REF!</v>
      </c>
      <c r="AC586" s="91" t="e">
        <f t="shared" ref="AC586:AF586" si="5645">IFERROR(REPLACE(AB586,FIND("  ",AB586,1),2," "),AB586)</f>
        <v>#REF!</v>
      </c>
      <c r="AD586" s="91" t="e">
        <f t="shared" si="5645"/>
        <v>#REF!</v>
      </c>
      <c r="AE586" s="91" t="e">
        <f t="shared" si="5645"/>
        <v>#REF!</v>
      </c>
      <c r="AF586" s="91" t="e">
        <f t="shared" si="5645"/>
        <v>#REF!</v>
      </c>
      <c r="AG586" s="23" t="str">
        <f>IFERROR(VLOOKUP(CI586*1,Обработ.выгрузка_реестра_РФ!$A:$G,4,),"")</f>
        <v/>
      </c>
      <c r="AH586" s="91" t="str">
        <f t="shared" ref="AH586:AI586" si="5646">IFERROR(REPLACE(AG586,FIND("-",AG586,1),1,"*"),AG586)</f>
        <v/>
      </c>
      <c r="AI586" s="91" t="str">
        <f t="shared" si="5646"/>
        <v/>
      </c>
      <c r="AJ586" s="27" t="str">
        <f t="shared" si="5195"/>
        <v/>
      </c>
      <c r="AK586" s="63" t="e">
        <f>IF(LEN('Описание предлагаемого товара'!#REF!)&gt;0,'Описание предлагаемого товара'!#REF!,"")</f>
        <v>#REF!</v>
      </c>
      <c r="AL586" s="91" t="e">
        <f t="shared" ref="AL586:AM586" si="5647">IFERROR(REPLACE(AK586,FIND(CHAR(10),AK586,1),1,""),AK586)</f>
        <v>#REF!</v>
      </c>
      <c r="AM586" s="91" t="e">
        <f t="shared" si="5647"/>
        <v>#REF!</v>
      </c>
      <c r="AN586" s="91" t="e">
        <f t="shared" ref="AN586:AR586" si="5648">IFERROR(REPLACE(AM586,FIND(" ",AM586,1),1,""),AM586)</f>
        <v>#REF!</v>
      </c>
      <c r="AO586" s="91" t="e">
        <f t="shared" si="5648"/>
        <v>#REF!</v>
      </c>
      <c r="AP586" s="91" t="e">
        <f t="shared" si="5648"/>
        <v>#REF!</v>
      </c>
      <c r="AQ586" s="91" t="e">
        <f t="shared" si="5648"/>
        <v>#REF!</v>
      </c>
      <c r="AR586" s="91" t="e">
        <f t="shared" si="5648"/>
        <v>#REF!</v>
      </c>
      <c r="AS586" s="91" t="e">
        <f t="shared" si="5102"/>
        <v>#REF!</v>
      </c>
      <c r="AT586" s="91" t="e">
        <f t="shared" si="5103"/>
        <v>#REF!</v>
      </c>
      <c r="AU586" s="32" t="e">
        <f t="shared" si="5086"/>
        <v>#REF!</v>
      </c>
      <c r="AV586" s="93" t="e">
        <f>'Описание предлагаемого товара'!#REF!</f>
        <v>#REF!</v>
      </c>
      <c r="AW586" s="91" t="e">
        <f>MIN(SEARCH({0,1,2,3,4,5,6,7,8,9},AV586&amp; "0123456789"))</f>
        <v>#REF!</v>
      </c>
      <c r="AX586" s="91" t="str">
        <f t="shared" si="5104"/>
        <v/>
      </c>
      <c r="AY586" s="91" t="str">
        <f t="shared" si="5105"/>
        <v/>
      </c>
      <c r="AZ586" s="91" t="str">
        <f t="shared" si="5106"/>
        <v/>
      </c>
      <c r="BA586" s="91" t="str">
        <f t="shared" si="5107"/>
        <v/>
      </c>
      <c r="BB586" s="91" t="str">
        <f t="shared" si="5108"/>
        <v/>
      </c>
      <c r="BC586" s="91" t="str">
        <f t="shared" si="5109"/>
        <v/>
      </c>
      <c r="BD586" s="91" t="str">
        <f t="shared" si="5110"/>
        <v/>
      </c>
      <c r="BE586" s="91" t="str">
        <f t="shared" si="5111"/>
        <v/>
      </c>
      <c r="BF586" s="91" t="str">
        <f t="shared" si="5112"/>
        <v/>
      </c>
      <c r="BG586" s="91" t="str">
        <f t="shared" si="5113"/>
        <v/>
      </c>
      <c r="BH586" s="91" t="str">
        <f t="shared" si="5114"/>
        <v/>
      </c>
      <c r="BI586" s="91" t="str">
        <f t="shared" si="5115"/>
        <v/>
      </c>
      <c r="BJ586" s="91" t="str">
        <f t="shared" si="5116"/>
        <v/>
      </c>
      <c r="BK586" s="91" t="str">
        <f t="shared" si="5117"/>
        <v/>
      </c>
      <c r="BL586" s="91" t="str">
        <f t="shared" si="5118"/>
        <v/>
      </c>
      <c r="BM586" s="91" t="str">
        <f t="shared" si="5119"/>
        <v/>
      </c>
      <c r="BN586" s="91" t="str">
        <f t="shared" si="5120"/>
        <v/>
      </c>
      <c r="BO586" s="91" t="str">
        <f t="shared" si="5121"/>
        <v/>
      </c>
      <c r="BP586" s="91" t="str">
        <f t="shared" si="5122"/>
        <v/>
      </c>
      <c r="BQ586" s="91" t="str">
        <f t="shared" si="5123"/>
        <v/>
      </c>
      <c r="BR586" s="91" t="str">
        <f t="shared" si="5124"/>
        <v/>
      </c>
      <c r="BS586" s="91" t="str">
        <f t="shared" si="5125"/>
        <v/>
      </c>
      <c r="BT586" s="91" t="str">
        <f t="shared" si="5126"/>
        <v/>
      </c>
      <c r="BU586" s="91" t="str">
        <f t="shared" si="5127"/>
        <v/>
      </c>
      <c r="BV586" s="91" t="str">
        <f t="shared" si="5128"/>
        <v/>
      </c>
      <c r="BW586" s="91" t="str">
        <f t="shared" si="5129"/>
        <v/>
      </c>
      <c r="BX586" s="91" t="str">
        <f t="shared" si="5130"/>
        <v/>
      </c>
      <c r="BY586" s="91" t="str">
        <f t="shared" si="5131"/>
        <v/>
      </c>
      <c r="BZ586" s="91" t="str">
        <f t="shared" si="5132"/>
        <v/>
      </c>
      <c r="CA586" s="91" t="str">
        <f t="shared" si="5133"/>
        <v/>
      </c>
      <c r="CB586" s="91" t="str">
        <f t="shared" si="5134"/>
        <v/>
      </c>
      <c r="CC586" s="91" t="str">
        <f t="shared" si="5135"/>
        <v/>
      </c>
      <c r="CD586" s="91" t="str">
        <f t="shared" si="5136"/>
        <v/>
      </c>
      <c r="CE586" s="91" t="str">
        <f t="shared" si="5137"/>
        <v/>
      </c>
      <c r="CF586" s="91" t="str">
        <f t="shared" si="5138"/>
        <v/>
      </c>
      <c r="CG586" s="91" t="str">
        <f t="shared" si="5139"/>
        <v/>
      </c>
      <c r="CH586" s="91" t="str">
        <f t="shared" si="5140"/>
        <v/>
      </c>
      <c r="CI586" s="91" t="str">
        <f t="shared" si="5141"/>
        <v>нет</v>
      </c>
      <c r="CJ586" s="63" t="e">
        <f>IF(LEN('Описание предлагаемого товара'!#REF!)&gt;0,'Описание предлагаемого товара'!#REF!,"")</f>
        <v>#REF!</v>
      </c>
      <c r="CK586" s="91" t="e">
        <f t="shared" ref="CK586:CL586" si="5649">IFERROR(REPLACE(CJ586,FIND(CHAR(10),CJ586,1),1,""),CJ586)</f>
        <v>#REF!</v>
      </c>
      <c r="CL586" s="91" t="e">
        <f t="shared" si="5649"/>
        <v>#REF!</v>
      </c>
      <c r="CM586" s="91" t="e">
        <f t="shared" si="5143"/>
        <v>#REF!</v>
      </c>
      <c r="CN586" s="91" t="e">
        <f t="shared" si="5144"/>
        <v>#REF!</v>
      </c>
      <c r="CO586" s="91" t="e">
        <f t="shared" si="5145"/>
        <v>#REF!</v>
      </c>
      <c r="CP586" s="90" t="e">
        <f>IF(AU586="Не указан реестровый номер (мера нац.режима Запрет)","",IF(CI586="нет","",IF(CU586="да","исключение(не смотрим баллы)",IFERROR(IF(CI586*1&gt;0,IFERROR(IF(VLOOKUP(CI586*1,Обработ.выгрузка_реестра_РФ!$A:$G,7,)=0,"Баллы не установлены",VLOOKUP(CI586*1,Обработ.выгрузка_реестра_РФ!$A:$G,7,)),IF(LEN(CI586)&gt;14,"","нет номера в реестре РФ")),""),IF(LEN(CI586)=0,"","Некорректный реестровый номер")))))</f>
        <v>#REF!</v>
      </c>
      <c r="CQ586" s="33" t="e">
        <f>IF(LEN(C586)&gt;0,IFERROR(IF(LEN(H586)&gt;0,IF(LEN(VLOOKUP(H586,'исключения(не_смотрим_баллы)'!$A:$C,1,))&gt;0,"да","нет"),"не введен ОКПД2"),"нет"),"")</f>
        <v>#REF!</v>
      </c>
      <c r="CR586" s="33" t="e">
        <f ca="1">IF(CQ586="да",IF(TODAY()&lt;VLOOKUP(H586,'исключения(не_смотрим_баллы)'!$A:$C,3,),"да","нет"),"")</f>
        <v>#REF!</v>
      </c>
      <c r="CS586" s="33" t="str">
        <f>IFERROR(IF(CQ586="да",IF(VLOOKUP(CI586*1,Обработ.выгрузка_реестра_РФ!$A:$G,2,)&lt;VLOOKUP(H586,'исключения(не_смотрим_баллы)'!$A:$C,2,),"да","нет"),""),"")</f>
        <v/>
      </c>
      <c r="CT586" s="24"/>
      <c r="CU586" s="33" t="e">
        <f t="shared" si="5157"/>
        <v>#REF!</v>
      </c>
      <c r="CV586" s="91" t="e">
        <f t="shared" si="5158"/>
        <v>#REF!</v>
      </c>
      <c r="CW586" s="27" t="e">
        <f t="shared" si="5159"/>
        <v>#REF!</v>
      </c>
      <c r="CX586" s="26" t="e">
        <f t="shared" si="5088"/>
        <v>#REF!</v>
      </c>
      <c r="CY586" s="64" t="e">
        <f>IF(LEN('Описание предлагаемого товара'!#REF!)&gt;0,'Описание предлагаемого товара'!#REF!,"")</f>
        <v>#REF!</v>
      </c>
      <c r="CZ586" s="95" t="e">
        <f t="shared" si="5146"/>
        <v>#REF!</v>
      </c>
      <c r="DA586" s="95" t="e">
        <f t="shared" ref="DA586" si="5650">IFERROR(REPLACE(CZ586,FIND(" ",CZ586,1),1,""),CZ586)</f>
        <v>#REF!</v>
      </c>
      <c r="DB586" s="95" t="e">
        <f t="shared" si="5090"/>
        <v>#REF!</v>
      </c>
      <c r="DC586" s="95" t="e">
        <f t="shared" ref="DC586:DD586" si="5651">IFERROR(REPLACE(DB586,FIND("г.",DB586,1),2,""),DB586)</f>
        <v>#REF!</v>
      </c>
      <c r="DD586" s="95" t="e">
        <f t="shared" si="5651"/>
        <v>#REF!</v>
      </c>
      <c r="DE586" s="95" t="e">
        <f t="shared" ref="DE586:DF586" si="5652">IFERROR(REPLACE(DD586,FIND("г",DD586,1),1,""),DD586)</f>
        <v>#REF!</v>
      </c>
      <c r="DF586" s="95" t="e">
        <f t="shared" si="5652"/>
        <v>#REF!</v>
      </c>
      <c r="DG586" s="95" t="e">
        <f t="shared" si="5163"/>
        <v>#REF!</v>
      </c>
      <c r="DH586" s="25" t="str">
        <f>IFERROR(VLOOKUP(CI586*1,Обработ.выгрузка_реестра_РФ!$A:$G,5,),"")</f>
        <v/>
      </c>
      <c r="DI586" s="27" t="str">
        <f t="shared" si="5173"/>
        <v/>
      </c>
      <c r="DJ586" s="27" t="str">
        <f t="shared" ca="1" si="5150"/>
        <v/>
      </c>
      <c r="DK586" s="63" t="e">
        <f>IF(LEN('Описание предлагаемого товара'!#REF!)&gt;0,'Описание предлагаемого товара'!#REF!,"")</f>
        <v>#REF!</v>
      </c>
      <c r="DL586" s="63" t="e">
        <f>IF(LEN('Описание предлагаемого товара'!#REF!)&gt;0,'Описание предлагаемого товара'!#REF!,"")</f>
        <v>#REF!</v>
      </c>
      <c r="DM586" s="32"/>
    </row>
    <row r="587" spans="1:117" ht="48.75" customHeight="1" x14ac:dyDescent="0.25">
      <c r="A587" s="61" t="e">
        <f>IF(LEN('Описание предлагаемого товара'!#REF!)&gt;0,'Описание предлагаемого товара'!#REF!,"")</f>
        <v>#REF!</v>
      </c>
      <c r="B587" s="65" t="e">
        <f>IF(LEN('Описание предлагаемого товара'!#REF!)&gt;0,'Описание предлагаемого товара'!#REF!,"")</f>
        <v>#REF!</v>
      </c>
      <c r="C587" s="61" t="e">
        <f>IF(LEN('Описание предлагаемого товара'!#REF!)&gt;0,'Описание предлагаемого товара'!#REF!,"")</f>
        <v>#REF!</v>
      </c>
      <c r="D587" s="61" t="e">
        <f>IF(LEN('Описание предлагаемого товара'!#REF!)&gt;0,'Описание предлагаемого товара'!#REF!,"")</f>
        <v>#REF!</v>
      </c>
      <c r="E587" s="61" t="e">
        <f>IF(LEN('Описание предлагаемого товара'!#REF!)&gt;0,'Описание предлагаемого товара'!#REF!,"")</f>
        <v>#REF!</v>
      </c>
      <c r="F587" s="61" t="e">
        <f>IF(LEN('Описание предлагаемого товара'!#REF!)&gt;0,'Описание предлагаемого товара'!#REF!,"")</f>
        <v>#REF!</v>
      </c>
      <c r="G587" s="61" t="e">
        <f>IF(LEN('Описание предлагаемого товара'!#REF!)&gt;0,'Описание предлагаемого товара'!#REF!,"")</f>
        <v>#REF!</v>
      </c>
      <c r="H587" s="61" t="e">
        <f>IF(LEN('Описание предлагаемого товара'!#REF!)&gt;0,'Описание предлагаемого товара'!#REF!,"")</f>
        <v>#REF!</v>
      </c>
      <c r="I587" s="61" t="e">
        <f>IF(LEN('Описание предлагаемого товара'!#REF!)&gt;0,'Описание предлагаемого товара'!#REF!,"")</f>
        <v>#REF!</v>
      </c>
      <c r="J587" s="38" t="str">
        <f>IFERROR(VLOOKUP(B587,SAP!$A:$E,5,),"")</f>
        <v/>
      </c>
      <c r="K587" s="40" t="str">
        <f t="shared" si="5093"/>
        <v/>
      </c>
      <c r="L587" s="61" t="e">
        <f>IF(LEN('Описание предлагаемого товара'!#REF!)&gt;0,IFERROR('Описание предлагаемого товара'!#REF!*1,""),"")</f>
        <v>#REF!</v>
      </c>
      <c r="M587" s="39" t="str">
        <f>IFERROR(VLOOKUP(B587,SAP!$A:$E,2,),"")</f>
        <v/>
      </c>
      <c r="N587" s="41" t="str">
        <f t="shared" si="5229"/>
        <v/>
      </c>
      <c r="O587" s="39" t="str">
        <f t="shared" si="5080"/>
        <v/>
      </c>
      <c r="P587" s="36" t="e">
        <f>IF(LEN('Описание предлагаемого товара'!#REF!)&gt;0,'Описание предлагаемого товара'!#REF!,"")</f>
        <v>#REF!</v>
      </c>
      <c r="Q58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87" s="37" t="e">
        <f>IF(LEN('Описание предлагаемого товара'!#REF!)&gt;0,'Описание предлагаемого товара'!#REF!,"")</f>
        <v>#REF!</v>
      </c>
      <c r="S587" s="37" t="e">
        <f>IF(LEN('Описание предлагаемого товара'!#REF!)&gt;0,'Описание предлагаемого товара'!#REF!,"")</f>
        <v>#REF!</v>
      </c>
      <c r="T58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87" s="23" t="str">
        <f>IFERROR(VLOOKUP(CI587*1,Обработ.выгрузка_реестра_РФ!$A:$G,6,),"")</f>
        <v/>
      </c>
      <c r="V587" s="61" t="e">
        <f>IF(LEN('Описание предлагаемого товара'!#REF!)&gt;0,'Описание предлагаемого товара'!#REF!,"")</f>
        <v>#REF!</v>
      </c>
      <c r="W587" s="62" t="e">
        <f>IF(LEN('Описание предлагаемого товара'!#REF!)&gt;0,'Описание предлагаемого товара'!#REF!,"")</f>
        <v>#REF!</v>
      </c>
      <c r="X587" s="91" t="e">
        <f t="shared" ref="X587:Y587" si="5653">IFERROR(REPLACE(W587,FIND(CHAR(10),W587,1),1," "),W587)</f>
        <v>#REF!</v>
      </c>
      <c r="Y587" s="91" t="e">
        <f t="shared" si="5653"/>
        <v>#REF!</v>
      </c>
      <c r="Z587" s="91" t="e">
        <f t="shared" si="5095"/>
        <v>#REF!</v>
      </c>
      <c r="AA587" s="91" t="e">
        <f t="shared" si="5096"/>
        <v>#REF!</v>
      </c>
      <c r="AB587" s="91" t="e">
        <f t="shared" si="5097"/>
        <v>#REF!</v>
      </c>
      <c r="AC587" s="91" t="e">
        <f t="shared" ref="AC587:AF587" si="5654">IFERROR(REPLACE(AB587,FIND("  ",AB587,1),2," "),AB587)</f>
        <v>#REF!</v>
      </c>
      <c r="AD587" s="91" t="e">
        <f t="shared" si="5654"/>
        <v>#REF!</v>
      </c>
      <c r="AE587" s="91" t="e">
        <f t="shared" si="5654"/>
        <v>#REF!</v>
      </c>
      <c r="AF587" s="91" t="e">
        <f t="shared" si="5654"/>
        <v>#REF!</v>
      </c>
      <c r="AG587" s="23" t="str">
        <f>IFERROR(VLOOKUP(CI587*1,Обработ.выгрузка_реестра_РФ!$A:$G,4,),"")</f>
        <v/>
      </c>
      <c r="AH587" s="91" t="str">
        <f t="shared" ref="AH587:AI587" si="5655">IFERROR(REPLACE(AG587,FIND("-",AG587,1),1,"*"),AG587)</f>
        <v/>
      </c>
      <c r="AI587" s="91" t="str">
        <f t="shared" si="5655"/>
        <v/>
      </c>
      <c r="AJ587" s="27" t="str">
        <f t="shared" si="5195"/>
        <v/>
      </c>
      <c r="AK587" s="63" t="e">
        <f>IF(LEN('Описание предлагаемого товара'!#REF!)&gt;0,'Описание предлагаемого товара'!#REF!,"")</f>
        <v>#REF!</v>
      </c>
      <c r="AL587" s="91" t="e">
        <f t="shared" ref="AL587:AM587" si="5656">IFERROR(REPLACE(AK587,FIND(CHAR(10),AK587,1),1,""),AK587)</f>
        <v>#REF!</v>
      </c>
      <c r="AM587" s="91" t="e">
        <f t="shared" si="5656"/>
        <v>#REF!</v>
      </c>
      <c r="AN587" s="91" t="e">
        <f t="shared" ref="AN587:AR587" si="5657">IFERROR(REPLACE(AM587,FIND(" ",AM587,1),1,""),AM587)</f>
        <v>#REF!</v>
      </c>
      <c r="AO587" s="91" t="e">
        <f t="shared" si="5657"/>
        <v>#REF!</v>
      </c>
      <c r="AP587" s="91" t="e">
        <f t="shared" si="5657"/>
        <v>#REF!</v>
      </c>
      <c r="AQ587" s="91" t="e">
        <f t="shared" si="5657"/>
        <v>#REF!</v>
      </c>
      <c r="AR587" s="91" t="e">
        <f t="shared" si="5657"/>
        <v>#REF!</v>
      </c>
      <c r="AS587" s="91" t="e">
        <f t="shared" si="5102"/>
        <v>#REF!</v>
      </c>
      <c r="AT587" s="91" t="e">
        <f t="shared" si="5103"/>
        <v>#REF!</v>
      </c>
      <c r="AU587" s="32" t="e">
        <f t="shared" si="5086"/>
        <v>#REF!</v>
      </c>
      <c r="AV587" s="93" t="e">
        <f>'Описание предлагаемого товара'!#REF!</f>
        <v>#REF!</v>
      </c>
      <c r="AW587" s="91" t="e">
        <f>MIN(SEARCH({0,1,2,3,4,5,6,7,8,9},AV587&amp; "0123456789"))</f>
        <v>#REF!</v>
      </c>
      <c r="AX587" s="91" t="str">
        <f t="shared" si="5104"/>
        <v/>
      </c>
      <c r="AY587" s="91" t="str">
        <f t="shared" si="5105"/>
        <v/>
      </c>
      <c r="AZ587" s="91" t="str">
        <f t="shared" si="5106"/>
        <v/>
      </c>
      <c r="BA587" s="91" t="str">
        <f t="shared" si="5107"/>
        <v/>
      </c>
      <c r="BB587" s="91" t="str">
        <f t="shared" si="5108"/>
        <v/>
      </c>
      <c r="BC587" s="91" t="str">
        <f t="shared" si="5109"/>
        <v/>
      </c>
      <c r="BD587" s="91" t="str">
        <f t="shared" si="5110"/>
        <v/>
      </c>
      <c r="BE587" s="91" t="str">
        <f t="shared" si="5111"/>
        <v/>
      </c>
      <c r="BF587" s="91" t="str">
        <f t="shared" si="5112"/>
        <v/>
      </c>
      <c r="BG587" s="91" t="str">
        <f t="shared" si="5113"/>
        <v/>
      </c>
      <c r="BH587" s="91" t="str">
        <f t="shared" si="5114"/>
        <v/>
      </c>
      <c r="BI587" s="91" t="str">
        <f t="shared" si="5115"/>
        <v/>
      </c>
      <c r="BJ587" s="91" t="str">
        <f t="shared" si="5116"/>
        <v/>
      </c>
      <c r="BK587" s="91" t="str">
        <f t="shared" si="5117"/>
        <v/>
      </c>
      <c r="BL587" s="91" t="str">
        <f t="shared" si="5118"/>
        <v/>
      </c>
      <c r="BM587" s="91" t="str">
        <f t="shared" si="5119"/>
        <v/>
      </c>
      <c r="BN587" s="91" t="str">
        <f t="shared" si="5120"/>
        <v/>
      </c>
      <c r="BO587" s="91" t="str">
        <f t="shared" si="5121"/>
        <v/>
      </c>
      <c r="BP587" s="91" t="str">
        <f t="shared" si="5122"/>
        <v/>
      </c>
      <c r="BQ587" s="91" t="str">
        <f t="shared" si="5123"/>
        <v/>
      </c>
      <c r="BR587" s="91" t="str">
        <f t="shared" si="5124"/>
        <v/>
      </c>
      <c r="BS587" s="91" t="str">
        <f t="shared" si="5125"/>
        <v/>
      </c>
      <c r="BT587" s="91" t="str">
        <f t="shared" si="5126"/>
        <v/>
      </c>
      <c r="BU587" s="91" t="str">
        <f t="shared" si="5127"/>
        <v/>
      </c>
      <c r="BV587" s="91" t="str">
        <f t="shared" si="5128"/>
        <v/>
      </c>
      <c r="BW587" s="91" t="str">
        <f t="shared" si="5129"/>
        <v/>
      </c>
      <c r="BX587" s="91" t="str">
        <f t="shared" si="5130"/>
        <v/>
      </c>
      <c r="BY587" s="91" t="str">
        <f t="shared" si="5131"/>
        <v/>
      </c>
      <c r="BZ587" s="91" t="str">
        <f t="shared" si="5132"/>
        <v/>
      </c>
      <c r="CA587" s="91" t="str">
        <f t="shared" si="5133"/>
        <v/>
      </c>
      <c r="CB587" s="91" t="str">
        <f t="shared" si="5134"/>
        <v/>
      </c>
      <c r="CC587" s="91" t="str">
        <f t="shared" si="5135"/>
        <v/>
      </c>
      <c r="CD587" s="91" t="str">
        <f t="shared" si="5136"/>
        <v/>
      </c>
      <c r="CE587" s="91" t="str">
        <f t="shared" si="5137"/>
        <v/>
      </c>
      <c r="CF587" s="91" t="str">
        <f t="shared" si="5138"/>
        <v/>
      </c>
      <c r="CG587" s="91" t="str">
        <f t="shared" si="5139"/>
        <v/>
      </c>
      <c r="CH587" s="91" t="str">
        <f t="shared" si="5140"/>
        <v/>
      </c>
      <c r="CI587" s="91" t="str">
        <f t="shared" si="5141"/>
        <v>нет</v>
      </c>
      <c r="CJ587" s="63" t="e">
        <f>IF(LEN('Описание предлагаемого товара'!#REF!)&gt;0,'Описание предлагаемого товара'!#REF!,"")</f>
        <v>#REF!</v>
      </c>
      <c r="CK587" s="91" t="e">
        <f t="shared" ref="CK587:CL587" si="5658">IFERROR(REPLACE(CJ587,FIND(CHAR(10),CJ587,1),1,""),CJ587)</f>
        <v>#REF!</v>
      </c>
      <c r="CL587" s="91" t="e">
        <f t="shared" si="5658"/>
        <v>#REF!</v>
      </c>
      <c r="CM587" s="91" t="e">
        <f t="shared" si="5143"/>
        <v>#REF!</v>
      </c>
      <c r="CN587" s="91" t="e">
        <f t="shared" si="5144"/>
        <v>#REF!</v>
      </c>
      <c r="CO587" s="91" t="e">
        <f t="shared" si="5145"/>
        <v>#REF!</v>
      </c>
      <c r="CP587" s="90" t="e">
        <f>IF(AU587="Не указан реестровый номер (мера нац.режима Запрет)","",IF(CI587="нет","",IF(CU587="да","исключение(не смотрим баллы)",IFERROR(IF(CI587*1&gt;0,IFERROR(IF(VLOOKUP(CI587*1,Обработ.выгрузка_реестра_РФ!$A:$G,7,)=0,"Баллы не установлены",VLOOKUP(CI587*1,Обработ.выгрузка_реестра_РФ!$A:$G,7,)),IF(LEN(CI587)&gt;14,"","нет номера в реестре РФ")),""),IF(LEN(CI587)=0,"","Некорректный реестровый номер")))))</f>
        <v>#REF!</v>
      </c>
      <c r="CQ587" s="33" t="e">
        <f>IF(LEN(C587)&gt;0,IFERROR(IF(LEN(H587)&gt;0,IF(LEN(VLOOKUP(H587,'исключения(не_смотрим_баллы)'!$A:$C,1,))&gt;0,"да","нет"),"не введен ОКПД2"),"нет"),"")</f>
        <v>#REF!</v>
      </c>
      <c r="CR587" s="33" t="e">
        <f ca="1">IF(CQ587="да",IF(TODAY()&lt;VLOOKUP(H587,'исключения(не_смотрим_баллы)'!$A:$C,3,),"да","нет"),"")</f>
        <v>#REF!</v>
      </c>
      <c r="CS587" s="33" t="str">
        <f>IFERROR(IF(CQ587="да",IF(VLOOKUP(CI587*1,Обработ.выгрузка_реестра_РФ!$A:$G,2,)&lt;VLOOKUP(H587,'исключения(не_смотрим_баллы)'!$A:$C,2,),"да","нет"),""),"")</f>
        <v/>
      </c>
      <c r="CT587" s="24"/>
      <c r="CU587" s="33" t="e">
        <f t="shared" si="5157"/>
        <v>#REF!</v>
      </c>
      <c r="CV587" s="91" t="e">
        <f t="shared" si="5158"/>
        <v>#REF!</v>
      </c>
      <c r="CW587" s="27" t="e">
        <f t="shared" si="5159"/>
        <v>#REF!</v>
      </c>
      <c r="CX587" s="26" t="e">
        <f t="shared" si="5088"/>
        <v>#REF!</v>
      </c>
      <c r="CY587" s="64" t="e">
        <f>IF(LEN('Описание предлагаемого товара'!#REF!)&gt;0,'Описание предлагаемого товара'!#REF!,"")</f>
        <v>#REF!</v>
      </c>
      <c r="CZ587" s="95" t="e">
        <f t="shared" si="5146"/>
        <v>#REF!</v>
      </c>
      <c r="DA587" s="95" t="e">
        <f t="shared" ref="DA587" si="5659">IFERROR(REPLACE(CZ587,FIND(" ",CZ587,1),1,""),CZ587)</f>
        <v>#REF!</v>
      </c>
      <c r="DB587" s="95" t="e">
        <f t="shared" si="5090"/>
        <v>#REF!</v>
      </c>
      <c r="DC587" s="95" t="e">
        <f t="shared" ref="DC587:DD587" si="5660">IFERROR(REPLACE(DB587,FIND("г.",DB587,1),2,""),DB587)</f>
        <v>#REF!</v>
      </c>
      <c r="DD587" s="95" t="e">
        <f t="shared" si="5660"/>
        <v>#REF!</v>
      </c>
      <c r="DE587" s="95" t="e">
        <f t="shared" ref="DE587:DF587" si="5661">IFERROR(REPLACE(DD587,FIND("г",DD587,1),1,""),DD587)</f>
        <v>#REF!</v>
      </c>
      <c r="DF587" s="95" t="e">
        <f t="shared" si="5661"/>
        <v>#REF!</v>
      </c>
      <c r="DG587" s="95" t="e">
        <f t="shared" si="5163"/>
        <v>#REF!</v>
      </c>
      <c r="DH587" s="25" t="str">
        <f>IFERROR(VLOOKUP(CI587*1,Обработ.выгрузка_реестра_РФ!$A:$G,5,),"")</f>
        <v/>
      </c>
      <c r="DI587" s="27" t="str">
        <f t="shared" si="5173"/>
        <v/>
      </c>
      <c r="DJ587" s="27" t="str">
        <f t="shared" ca="1" si="5150"/>
        <v/>
      </c>
      <c r="DK587" s="63" t="e">
        <f>IF(LEN('Описание предлагаемого товара'!#REF!)&gt;0,'Описание предлагаемого товара'!#REF!,"")</f>
        <v>#REF!</v>
      </c>
      <c r="DL587" s="63" t="e">
        <f>IF(LEN('Описание предлагаемого товара'!#REF!)&gt;0,'Описание предлагаемого товара'!#REF!,"")</f>
        <v>#REF!</v>
      </c>
      <c r="DM587" s="32"/>
    </row>
    <row r="588" spans="1:117" ht="48.75" customHeight="1" x14ac:dyDescent="0.25">
      <c r="A588" s="61" t="e">
        <f>IF(LEN('Описание предлагаемого товара'!#REF!)&gt;0,'Описание предлагаемого товара'!#REF!,"")</f>
        <v>#REF!</v>
      </c>
      <c r="B588" s="65" t="e">
        <f>IF(LEN('Описание предлагаемого товара'!#REF!)&gt;0,'Описание предлагаемого товара'!#REF!,"")</f>
        <v>#REF!</v>
      </c>
      <c r="C588" s="61" t="e">
        <f>IF(LEN('Описание предлагаемого товара'!#REF!)&gt;0,'Описание предлагаемого товара'!#REF!,"")</f>
        <v>#REF!</v>
      </c>
      <c r="D588" s="61" t="e">
        <f>IF(LEN('Описание предлагаемого товара'!#REF!)&gt;0,'Описание предлагаемого товара'!#REF!,"")</f>
        <v>#REF!</v>
      </c>
      <c r="E588" s="61" t="e">
        <f>IF(LEN('Описание предлагаемого товара'!#REF!)&gt;0,'Описание предлагаемого товара'!#REF!,"")</f>
        <v>#REF!</v>
      </c>
      <c r="F588" s="61" t="e">
        <f>IF(LEN('Описание предлагаемого товара'!#REF!)&gt;0,'Описание предлагаемого товара'!#REF!,"")</f>
        <v>#REF!</v>
      </c>
      <c r="G588" s="61" t="e">
        <f>IF(LEN('Описание предлагаемого товара'!#REF!)&gt;0,'Описание предлагаемого товара'!#REF!,"")</f>
        <v>#REF!</v>
      </c>
      <c r="H588" s="61" t="e">
        <f>IF(LEN('Описание предлагаемого товара'!#REF!)&gt;0,'Описание предлагаемого товара'!#REF!,"")</f>
        <v>#REF!</v>
      </c>
      <c r="I588" s="61" t="e">
        <f>IF(LEN('Описание предлагаемого товара'!#REF!)&gt;0,'Описание предлагаемого товара'!#REF!,"")</f>
        <v>#REF!</v>
      </c>
      <c r="J588" s="38" t="str">
        <f>IFERROR(VLOOKUP(B588,SAP!$A:$E,5,),"")</f>
        <v/>
      </c>
      <c r="K588" s="40" t="str">
        <f t="shared" si="5093"/>
        <v/>
      </c>
      <c r="L588" s="61" t="e">
        <f>IF(LEN('Описание предлагаемого товара'!#REF!)&gt;0,IFERROR('Описание предлагаемого товара'!#REF!*1,""),"")</f>
        <v>#REF!</v>
      </c>
      <c r="M588" s="39" t="str">
        <f>IFERROR(VLOOKUP(B588,SAP!$A:$E,2,),"")</f>
        <v/>
      </c>
      <c r="N588" s="41" t="str">
        <f t="shared" si="5229"/>
        <v/>
      </c>
      <c r="O588" s="39" t="str">
        <f t="shared" si="5080"/>
        <v/>
      </c>
      <c r="P588" s="36" t="e">
        <f>IF(LEN('Описание предлагаемого товара'!#REF!)&gt;0,'Описание предлагаемого товара'!#REF!,"")</f>
        <v>#REF!</v>
      </c>
      <c r="Q58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88" s="37" t="e">
        <f>IF(LEN('Описание предлагаемого товара'!#REF!)&gt;0,'Описание предлагаемого товара'!#REF!,"")</f>
        <v>#REF!</v>
      </c>
      <c r="S588" s="37" t="e">
        <f>IF(LEN('Описание предлагаемого товара'!#REF!)&gt;0,'Описание предлагаемого товара'!#REF!,"")</f>
        <v>#REF!</v>
      </c>
      <c r="T58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88" s="23" t="str">
        <f>IFERROR(VLOOKUP(CI588*1,Обработ.выгрузка_реестра_РФ!$A:$G,6,),"")</f>
        <v/>
      </c>
      <c r="V588" s="61" t="e">
        <f>IF(LEN('Описание предлагаемого товара'!#REF!)&gt;0,'Описание предлагаемого товара'!#REF!,"")</f>
        <v>#REF!</v>
      </c>
      <c r="W588" s="62" t="e">
        <f>IF(LEN('Описание предлагаемого товара'!#REF!)&gt;0,'Описание предлагаемого товара'!#REF!,"")</f>
        <v>#REF!</v>
      </c>
      <c r="X588" s="91" t="e">
        <f t="shared" ref="X588:Y588" si="5662">IFERROR(REPLACE(W588,FIND(CHAR(10),W588,1),1," "),W588)</f>
        <v>#REF!</v>
      </c>
      <c r="Y588" s="91" t="e">
        <f t="shared" si="5662"/>
        <v>#REF!</v>
      </c>
      <c r="Z588" s="91" t="e">
        <f t="shared" si="5095"/>
        <v>#REF!</v>
      </c>
      <c r="AA588" s="91" t="e">
        <f t="shared" si="5096"/>
        <v>#REF!</v>
      </c>
      <c r="AB588" s="91" t="e">
        <f t="shared" si="5097"/>
        <v>#REF!</v>
      </c>
      <c r="AC588" s="91" t="e">
        <f t="shared" ref="AC588:AF588" si="5663">IFERROR(REPLACE(AB588,FIND("  ",AB588,1),2," "),AB588)</f>
        <v>#REF!</v>
      </c>
      <c r="AD588" s="91" t="e">
        <f t="shared" si="5663"/>
        <v>#REF!</v>
      </c>
      <c r="AE588" s="91" t="e">
        <f t="shared" si="5663"/>
        <v>#REF!</v>
      </c>
      <c r="AF588" s="91" t="e">
        <f t="shared" si="5663"/>
        <v>#REF!</v>
      </c>
      <c r="AG588" s="23" t="str">
        <f>IFERROR(VLOOKUP(CI588*1,Обработ.выгрузка_реестра_РФ!$A:$G,4,),"")</f>
        <v/>
      </c>
      <c r="AH588" s="91" t="str">
        <f t="shared" ref="AH588:AI588" si="5664">IFERROR(REPLACE(AG588,FIND("-",AG588,1),1,"*"),AG588)</f>
        <v/>
      </c>
      <c r="AI588" s="91" t="str">
        <f t="shared" si="5664"/>
        <v/>
      </c>
      <c r="AJ588" s="27" t="str">
        <f t="shared" si="5195"/>
        <v/>
      </c>
      <c r="AK588" s="63" t="e">
        <f>IF(LEN('Описание предлагаемого товара'!#REF!)&gt;0,'Описание предлагаемого товара'!#REF!,"")</f>
        <v>#REF!</v>
      </c>
      <c r="AL588" s="91" t="e">
        <f t="shared" ref="AL588:AM588" si="5665">IFERROR(REPLACE(AK588,FIND(CHAR(10),AK588,1),1,""),AK588)</f>
        <v>#REF!</v>
      </c>
      <c r="AM588" s="91" t="e">
        <f t="shared" si="5665"/>
        <v>#REF!</v>
      </c>
      <c r="AN588" s="91" t="e">
        <f t="shared" ref="AN588:AR588" si="5666">IFERROR(REPLACE(AM588,FIND(" ",AM588,1),1,""),AM588)</f>
        <v>#REF!</v>
      </c>
      <c r="AO588" s="91" t="e">
        <f t="shared" si="5666"/>
        <v>#REF!</v>
      </c>
      <c r="AP588" s="91" t="e">
        <f t="shared" si="5666"/>
        <v>#REF!</v>
      </c>
      <c r="AQ588" s="91" t="e">
        <f t="shared" si="5666"/>
        <v>#REF!</v>
      </c>
      <c r="AR588" s="91" t="e">
        <f t="shared" si="5666"/>
        <v>#REF!</v>
      </c>
      <c r="AS588" s="91" t="e">
        <f t="shared" si="5102"/>
        <v>#REF!</v>
      </c>
      <c r="AT588" s="91" t="e">
        <f t="shared" si="5103"/>
        <v>#REF!</v>
      </c>
      <c r="AU588" s="32" t="e">
        <f t="shared" si="5086"/>
        <v>#REF!</v>
      </c>
      <c r="AV588" s="93" t="e">
        <f>'Описание предлагаемого товара'!#REF!</f>
        <v>#REF!</v>
      </c>
      <c r="AW588" s="91" t="e">
        <f>MIN(SEARCH({0,1,2,3,4,5,6,7,8,9},AV588&amp; "0123456789"))</f>
        <v>#REF!</v>
      </c>
      <c r="AX588" s="91" t="str">
        <f t="shared" si="5104"/>
        <v/>
      </c>
      <c r="AY588" s="91" t="str">
        <f t="shared" si="5105"/>
        <v/>
      </c>
      <c r="AZ588" s="91" t="str">
        <f t="shared" si="5106"/>
        <v/>
      </c>
      <c r="BA588" s="91" t="str">
        <f t="shared" si="5107"/>
        <v/>
      </c>
      <c r="BB588" s="91" t="str">
        <f t="shared" si="5108"/>
        <v/>
      </c>
      <c r="BC588" s="91" t="str">
        <f t="shared" si="5109"/>
        <v/>
      </c>
      <c r="BD588" s="91" t="str">
        <f t="shared" si="5110"/>
        <v/>
      </c>
      <c r="BE588" s="91" t="str">
        <f t="shared" si="5111"/>
        <v/>
      </c>
      <c r="BF588" s="91" t="str">
        <f t="shared" si="5112"/>
        <v/>
      </c>
      <c r="BG588" s="91" t="str">
        <f t="shared" si="5113"/>
        <v/>
      </c>
      <c r="BH588" s="91" t="str">
        <f t="shared" si="5114"/>
        <v/>
      </c>
      <c r="BI588" s="91" t="str">
        <f t="shared" si="5115"/>
        <v/>
      </c>
      <c r="BJ588" s="91" t="str">
        <f t="shared" si="5116"/>
        <v/>
      </c>
      <c r="BK588" s="91" t="str">
        <f t="shared" si="5117"/>
        <v/>
      </c>
      <c r="BL588" s="91" t="str">
        <f t="shared" si="5118"/>
        <v/>
      </c>
      <c r="BM588" s="91" t="str">
        <f t="shared" si="5119"/>
        <v/>
      </c>
      <c r="BN588" s="91" t="str">
        <f t="shared" si="5120"/>
        <v/>
      </c>
      <c r="BO588" s="91" t="str">
        <f t="shared" si="5121"/>
        <v/>
      </c>
      <c r="BP588" s="91" t="str">
        <f t="shared" si="5122"/>
        <v/>
      </c>
      <c r="BQ588" s="91" t="str">
        <f t="shared" si="5123"/>
        <v/>
      </c>
      <c r="BR588" s="91" t="str">
        <f t="shared" si="5124"/>
        <v/>
      </c>
      <c r="BS588" s="91" t="str">
        <f t="shared" si="5125"/>
        <v/>
      </c>
      <c r="BT588" s="91" t="str">
        <f t="shared" si="5126"/>
        <v/>
      </c>
      <c r="BU588" s="91" t="str">
        <f t="shared" si="5127"/>
        <v/>
      </c>
      <c r="BV588" s="91" t="str">
        <f t="shared" si="5128"/>
        <v/>
      </c>
      <c r="BW588" s="91" t="str">
        <f t="shared" si="5129"/>
        <v/>
      </c>
      <c r="BX588" s="91" t="str">
        <f t="shared" si="5130"/>
        <v/>
      </c>
      <c r="BY588" s="91" t="str">
        <f t="shared" si="5131"/>
        <v/>
      </c>
      <c r="BZ588" s="91" t="str">
        <f t="shared" si="5132"/>
        <v/>
      </c>
      <c r="CA588" s="91" t="str">
        <f t="shared" si="5133"/>
        <v/>
      </c>
      <c r="CB588" s="91" t="str">
        <f t="shared" si="5134"/>
        <v/>
      </c>
      <c r="CC588" s="91" t="str">
        <f t="shared" si="5135"/>
        <v/>
      </c>
      <c r="CD588" s="91" t="str">
        <f t="shared" si="5136"/>
        <v/>
      </c>
      <c r="CE588" s="91" t="str">
        <f t="shared" si="5137"/>
        <v/>
      </c>
      <c r="CF588" s="91" t="str">
        <f t="shared" si="5138"/>
        <v/>
      </c>
      <c r="CG588" s="91" t="str">
        <f t="shared" si="5139"/>
        <v/>
      </c>
      <c r="CH588" s="91" t="str">
        <f t="shared" si="5140"/>
        <v/>
      </c>
      <c r="CI588" s="91" t="str">
        <f t="shared" si="5141"/>
        <v>нет</v>
      </c>
      <c r="CJ588" s="63" t="e">
        <f>IF(LEN('Описание предлагаемого товара'!#REF!)&gt;0,'Описание предлагаемого товара'!#REF!,"")</f>
        <v>#REF!</v>
      </c>
      <c r="CK588" s="91" t="e">
        <f t="shared" ref="CK588:CL588" si="5667">IFERROR(REPLACE(CJ588,FIND(CHAR(10),CJ588,1),1,""),CJ588)</f>
        <v>#REF!</v>
      </c>
      <c r="CL588" s="91" t="e">
        <f t="shared" si="5667"/>
        <v>#REF!</v>
      </c>
      <c r="CM588" s="91" t="e">
        <f t="shared" si="5143"/>
        <v>#REF!</v>
      </c>
      <c r="CN588" s="91" t="e">
        <f t="shared" si="5144"/>
        <v>#REF!</v>
      </c>
      <c r="CO588" s="91" t="e">
        <f t="shared" si="5145"/>
        <v>#REF!</v>
      </c>
      <c r="CP588" s="90" t="e">
        <f>IF(AU588="Не указан реестровый номер (мера нац.режима Запрет)","",IF(CI588="нет","",IF(CU588="да","исключение(не смотрим баллы)",IFERROR(IF(CI588*1&gt;0,IFERROR(IF(VLOOKUP(CI588*1,Обработ.выгрузка_реестра_РФ!$A:$G,7,)=0,"Баллы не установлены",VLOOKUP(CI588*1,Обработ.выгрузка_реестра_РФ!$A:$G,7,)),IF(LEN(CI588)&gt;14,"","нет номера в реестре РФ")),""),IF(LEN(CI588)=0,"","Некорректный реестровый номер")))))</f>
        <v>#REF!</v>
      </c>
      <c r="CQ588" s="33" t="e">
        <f>IF(LEN(C588)&gt;0,IFERROR(IF(LEN(H588)&gt;0,IF(LEN(VLOOKUP(H588,'исключения(не_смотрим_баллы)'!$A:$C,1,))&gt;0,"да","нет"),"не введен ОКПД2"),"нет"),"")</f>
        <v>#REF!</v>
      </c>
      <c r="CR588" s="33" t="e">
        <f ca="1">IF(CQ588="да",IF(TODAY()&lt;VLOOKUP(H588,'исключения(не_смотрим_баллы)'!$A:$C,3,),"да","нет"),"")</f>
        <v>#REF!</v>
      </c>
      <c r="CS588" s="33" t="str">
        <f>IFERROR(IF(CQ588="да",IF(VLOOKUP(CI588*1,Обработ.выгрузка_реестра_РФ!$A:$G,2,)&lt;VLOOKUP(H588,'исключения(не_смотрим_баллы)'!$A:$C,2,),"да","нет"),""),"")</f>
        <v/>
      </c>
      <c r="CT588" s="24"/>
      <c r="CU588" s="33" t="e">
        <f t="shared" si="5157"/>
        <v>#REF!</v>
      </c>
      <c r="CV588" s="91" t="e">
        <f t="shared" si="5158"/>
        <v>#REF!</v>
      </c>
      <c r="CW588" s="27" t="e">
        <f t="shared" si="5159"/>
        <v>#REF!</v>
      </c>
      <c r="CX588" s="26" t="e">
        <f t="shared" si="5088"/>
        <v>#REF!</v>
      </c>
      <c r="CY588" s="64" t="e">
        <f>IF(LEN('Описание предлагаемого товара'!#REF!)&gt;0,'Описание предлагаемого товара'!#REF!,"")</f>
        <v>#REF!</v>
      </c>
      <c r="CZ588" s="95" t="e">
        <f t="shared" si="5146"/>
        <v>#REF!</v>
      </c>
      <c r="DA588" s="95" t="e">
        <f t="shared" ref="DA588" si="5668">IFERROR(REPLACE(CZ588,FIND(" ",CZ588,1),1,""),CZ588)</f>
        <v>#REF!</v>
      </c>
      <c r="DB588" s="95" t="e">
        <f t="shared" si="5090"/>
        <v>#REF!</v>
      </c>
      <c r="DC588" s="95" t="e">
        <f t="shared" ref="DC588:DD588" si="5669">IFERROR(REPLACE(DB588,FIND("г.",DB588,1),2,""),DB588)</f>
        <v>#REF!</v>
      </c>
      <c r="DD588" s="95" t="e">
        <f t="shared" si="5669"/>
        <v>#REF!</v>
      </c>
      <c r="DE588" s="95" t="e">
        <f t="shared" ref="DE588:DF588" si="5670">IFERROR(REPLACE(DD588,FIND("г",DD588,1),1,""),DD588)</f>
        <v>#REF!</v>
      </c>
      <c r="DF588" s="95" t="e">
        <f t="shared" si="5670"/>
        <v>#REF!</v>
      </c>
      <c r="DG588" s="95" t="e">
        <f t="shared" si="5163"/>
        <v>#REF!</v>
      </c>
      <c r="DH588" s="25" t="str">
        <f>IFERROR(VLOOKUP(CI588*1,Обработ.выгрузка_реестра_РФ!$A:$G,5,),"")</f>
        <v/>
      </c>
      <c r="DI588" s="27" t="str">
        <f t="shared" si="5173"/>
        <v/>
      </c>
      <c r="DJ588" s="27" t="str">
        <f t="shared" ca="1" si="5150"/>
        <v/>
      </c>
      <c r="DK588" s="63" t="e">
        <f>IF(LEN('Описание предлагаемого товара'!#REF!)&gt;0,'Описание предлагаемого товара'!#REF!,"")</f>
        <v>#REF!</v>
      </c>
      <c r="DL588" s="63" t="e">
        <f>IF(LEN('Описание предлагаемого товара'!#REF!)&gt;0,'Описание предлагаемого товара'!#REF!,"")</f>
        <v>#REF!</v>
      </c>
      <c r="DM588" s="32"/>
    </row>
    <row r="589" spans="1:117" ht="48.75" customHeight="1" x14ac:dyDescent="0.25">
      <c r="A589" s="61" t="e">
        <f>IF(LEN('Описание предлагаемого товара'!#REF!)&gt;0,'Описание предлагаемого товара'!#REF!,"")</f>
        <v>#REF!</v>
      </c>
      <c r="B589" s="65" t="e">
        <f>IF(LEN('Описание предлагаемого товара'!#REF!)&gt;0,'Описание предлагаемого товара'!#REF!,"")</f>
        <v>#REF!</v>
      </c>
      <c r="C589" s="61" t="e">
        <f>IF(LEN('Описание предлагаемого товара'!#REF!)&gt;0,'Описание предлагаемого товара'!#REF!,"")</f>
        <v>#REF!</v>
      </c>
      <c r="D589" s="61" t="e">
        <f>IF(LEN('Описание предлагаемого товара'!#REF!)&gt;0,'Описание предлагаемого товара'!#REF!,"")</f>
        <v>#REF!</v>
      </c>
      <c r="E589" s="61" t="e">
        <f>IF(LEN('Описание предлагаемого товара'!#REF!)&gt;0,'Описание предлагаемого товара'!#REF!,"")</f>
        <v>#REF!</v>
      </c>
      <c r="F589" s="61" t="e">
        <f>IF(LEN('Описание предлагаемого товара'!#REF!)&gt;0,'Описание предлагаемого товара'!#REF!,"")</f>
        <v>#REF!</v>
      </c>
      <c r="G589" s="61" t="e">
        <f>IF(LEN('Описание предлагаемого товара'!#REF!)&gt;0,'Описание предлагаемого товара'!#REF!,"")</f>
        <v>#REF!</v>
      </c>
      <c r="H589" s="61" t="e">
        <f>IF(LEN('Описание предлагаемого товара'!#REF!)&gt;0,'Описание предлагаемого товара'!#REF!,"")</f>
        <v>#REF!</v>
      </c>
      <c r="I589" s="61" t="e">
        <f>IF(LEN('Описание предлагаемого товара'!#REF!)&gt;0,'Описание предлагаемого товара'!#REF!,"")</f>
        <v>#REF!</v>
      </c>
      <c r="J589" s="38" t="str">
        <f>IFERROR(VLOOKUP(B589,SAP!$A:$E,5,),"")</f>
        <v/>
      </c>
      <c r="K589" s="40" t="str">
        <f t="shared" si="5093"/>
        <v/>
      </c>
      <c r="L589" s="61" t="e">
        <f>IF(LEN('Описание предлагаемого товара'!#REF!)&gt;0,IFERROR('Описание предлагаемого товара'!#REF!*1,""),"")</f>
        <v>#REF!</v>
      </c>
      <c r="M589" s="39" t="str">
        <f>IFERROR(VLOOKUP(B589,SAP!$A:$E,2,),"")</f>
        <v/>
      </c>
      <c r="N589" s="41" t="str">
        <f t="shared" si="5229"/>
        <v/>
      </c>
      <c r="O589" s="39" t="str">
        <f t="shared" si="5080"/>
        <v/>
      </c>
      <c r="P589" s="36" t="e">
        <f>IF(LEN('Описание предлагаемого товара'!#REF!)&gt;0,'Описание предлагаемого товара'!#REF!,"")</f>
        <v>#REF!</v>
      </c>
      <c r="Q58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89" s="37" t="e">
        <f>IF(LEN('Описание предлагаемого товара'!#REF!)&gt;0,'Описание предлагаемого товара'!#REF!,"")</f>
        <v>#REF!</v>
      </c>
      <c r="S589" s="37" t="e">
        <f>IF(LEN('Описание предлагаемого товара'!#REF!)&gt;0,'Описание предлагаемого товара'!#REF!,"")</f>
        <v>#REF!</v>
      </c>
      <c r="T58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89" s="23" t="str">
        <f>IFERROR(VLOOKUP(CI589*1,Обработ.выгрузка_реестра_РФ!$A:$G,6,),"")</f>
        <v/>
      </c>
      <c r="V589" s="61" t="e">
        <f>IF(LEN('Описание предлагаемого товара'!#REF!)&gt;0,'Описание предлагаемого товара'!#REF!,"")</f>
        <v>#REF!</v>
      </c>
      <c r="W589" s="62" t="e">
        <f>IF(LEN('Описание предлагаемого товара'!#REF!)&gt;0,'Описание предлагаемого товара'!#REF!,"")</f>
        <v>#REF!</v>
      </c>
      <c r="X589" s="91" t="e">
        <f t="shared" ref="X589:Y589" si="5671">IFERROR(REPLACE(W589,FIND(CHAR(10),W589,1),1," "),W589)</f>
        <v>#REF!</v>
      </c>
      <c r="Y589" s="91" t="e">
        <f t="shared" si="5671"/>
        <v>#REF!</v>
      </c>
      <c r="Z589" s="91" t="e">
        <f t="shared" si="5095"/>
        <v>#REF!</v>
      </c>
      <c r="AA589" s="91" t="e">
        <f t="shared" si="5096"/>
        <v>#REF!</v>
      </c>
      <c r="AB589" s="91" t="e">
        <f t="shared" si="5097"/>
        <v>#REF!</v>
      </c>
      <c r="AC589" s="91" t="e">
        <f t="shared" ref="AC589:AF589" si="5672">IFERROR(REPLACE(AB589,FIND("  ",AB589,1),2," "),AB589)</f>
        <v>#REF!</v>
      </c>
      <c r="AD589" s="91" t="e">
        <f t="shared" si="5672"/>
        <v>#REF!</v>
      </c>
      <c r="AE589" s="91" t="e">
        <f t="shared" si="5672"/>
        <v>#REF!</v>
      </c>
      <c r="AF589" s="91" t="e">
        <f t="shared" si="5672"/>
        <v>#REF!</v>
      </c>
      <c r="AG589" s="23" t="str">
        <f>IFERROR(VLOOKUP(CI589*1,Обработ.выгрузка_реестра_РФ!$A:$G,4,),"")</f>
        <v/>
      </c>
      <c r="AH589" s="91" t="str">
        <f t="shared" ref="AH589:AI589" si="5673">IFERROR(REPLACE(AG589,FIND("-",AG589,1),1,"*"),AG589)</f>
        <v/>
      </c>
      <c r="AI589" s="91" t="str">
        <f t="shared" si="5673"/>
        <v/>
      </c>
      <c r="AJ589" s="27" t="str">
        <f t="shared" si="5195"/>
        <v/>
      </c>
      <c r="AK589" s="63" t="e">
        <f>IF(LEN('Описание предлагаемого товара'!#REF!)&gt;0,'Описание предлагаемого товара'!#REF!,"")</f>
        <v>#REF!</v>
      </c>
      <c r="AL589" s="91" t="e">
        <f t="shared" ref="AL589:AM589" si="5674">IFERROR(REPLACE(AK589,FIND(CHAR(10),AK589,1),1,""),AK589)</f>
        <v>#REF!</v>
      </c>
      <c r="AM589" s="91" t="e">
        <f t="shared" si="5674"/>
        <v>#REF!</v>
      </c>
      <c r="AN589" s="91" t="e">
        <f t="shared" ref="AN589:AR589" si="5675">IFERROR(REPLACE(AM589,FIND(" ",AM589,1),1,""),AM589)</f>
        <v>#REF!</v>
      </c>
      <c r="AO589" s="91" t="e">
        <f t="shared" si="5675"/>
        <v>#REF!</v>
      </c>
      <c r="AP589" s="91" t="e">
        <f t="shared" si="5675"/>
        <v>#REF!</v>
      </c>
      <c r="AQ589" s="91" t="e">
        <f t="shared" si="5675"/>
        <v>#REF!</v>
      </c>
      <c r="AR589" s="91" t="e">
        <f t="shared" si="5675"/>
        <v>#REF!</v>
      </c>
      <c r="AS589" s="91" t="e">
        <f t="shared" si="5102"/>
        <v>#REF!</v>
      </c>
      <c r="AT589" s="91" t="e">
        <f t="shared" si="5103"/>
        <v>#REF!</v>
      </c>
      <c r="AU589" s="32" t="e">
        <f t="shared" si="5086"/>
        <v>#REF!</v>
      </c>
      <c r="AV589" s="93" t="e">
        <f>'Описание предлагаемого товара'!#REF!</f>
        <v>#REF!</v>
      </c>
      <c r="AW589" s="91" t="e">
        <f>MIN(SEARCH({0,1,2,3,4,5,6,7,8,9},AV589&amp; "0123456789"))</f>
        <v>#REF!</v>
      </c>
      <c r="AX589" s="91" t="str">
        <f t="shared" si="5104"/>
        <v/>
      </c>
      <c r="AY589" s="91" t="str">
        <f t="shared" si="5105"/>
        <v/>
      </c>
      <c r="AZ589" s="91" t="str">
        <f t="shared" si="5106"/>
        <v/>
      </c>
      <c r="BA589" s="91" t="str">
        <f t="shared" si="5107"/>
        <v/>
      </c>
      <c r="BB589" s="91" t="str">
        <f t="shared" si="5108"/>
        <v/>
      </c>
      <c r="BC589" s="91" t="str">
        <f t="shared" si="5109"/>
        <v/>
      </c>
      <c r="BD589" s="91" t="str">
        <f t="shared" si="5110"/>
        <v/>
      </c>
      <c r="BE589" s="91" t="str">
        <f t="shared" si="5111"/>
        <v/>
      </c>
      <c r="BF589" s="91" t="str">
        <f t="shared" si="5112"/>
        <v/>
      </c>
      <c r="BG589" s="91" t="str">
        <f t="shared" si="5113"/>
        <v/>
      </c>
      <c r="BH589" s="91" t="str">
        <f t="shared" si="5114"/>
        <v/>
      </c>
      <c r="BI589" s="91" t="str">
        <f t="shared" si="5115"/>
        <v/>
      </c>
      <c r="BJ589" s="91" t="str">
        <f t="shared" si="5116"/>
        <v/>
      </c>
      <c r="BK589" s="91" t="str">
        <f t="shared" si="5117"/>
        <v/>
      </c>
      <c r="BL589" s="91" t="str">
        <f t="shared" si="5118"/>
        <v/>
      </c>
      <c r="BM589" s="91" t="str">
        <f t="shared" si="5119"/>
        <v/>
      </c>
      <c r="BN589" s="91" t="str">
        <f t="shared" si="5120"/>
        <v/>
      </c>
      <c r="BO589" s="91" t="str">
        <f t="shared" si="5121"/>
        <v/>
      </c>
      <c r="BP589" s="91" t="str">
        <f t="shared" si="5122"/>
        <v/>
      </c>
      <c r="BQ589" s="91" t="str">
        <f t="shared" si="5123"/>
        <v/>
      </c>
      <c r="BR589" s="91" t="str">
        <f t="shared" si="5124"/>
        <v/>
      </c>
      <c r="BS589" s="91" t="str">
        <f t="shared" si="5125"/>
        <v/>
      </c>
      <c r="BT589" s="91" t="str">
        <f t="shared" si="5126"/>
        <v/>
      </c>
      <c r="BU589" s="91" t="str">
        <f t="shared" si="5127"/>
        <v/>
      </c>
      <c r="BV589" s="91" t="str">
        <f t="shared" si="5128"/>
        <v/>
      </c>
      <c r="BW589" s="91" t="str">
        <f t="shared" si="5129"/>
        <v/>
      </c>
      <c r="BX589" s="91" t="str">
        <f t="shared" si="5130"/>
        <v/>
      </c>
      <c r="BY589" s="91" t="str">
        <f t="shared" si="5131"/>
        <v/>
      </c>
      <c r="BZ589" s="91" t="str">
        <f t="shared" si="5132"/>
        <v/>
      </c>
      <c r="CA589" s="91" t="str">
        <f t="shared" si="5133"/>
        <v/>
      </c>
      <c r="CB589" s="91" t="str">
        <f t="shared" si="5134"/>
        <v/>
      </c>
      <c r="CC589" s="91" t="str">
        <f t="shared" si="5135"/>
        <v/>
      </c>
      <c r="CD589" s="91" t="str">
        <f t="shared" si="5136"/>
        <v/>
      </c>
      <c r="CE589" s="91" t="str">
        <f t="shared" si="5137"/>
        <v/>
      </c>
      <c r="CF589" s="91" t="str">
        <f t="shared" si="5138"/>
        <v/>
      </c>
      <c r="CG589" s="91" t="str">
        <f t="shared" si="5139"/>
        <v/>
      </c>
      <c r="CH589" s="91" t="str">
        <f t="shared" si="5140"/>
        <v/>
      </c>
      <c r="CI589" s="91" t="str">
        <f t="shared" si="5141"/>
        <v>нет</v>
      </c>
      <c r="CJ589" s="63" t="e">
        <f>IF(LEN('Описание предлагаемого товара'!#REF!)&gt;0,'Описание предлагаемого товара'!#REF!,"")</f>
        <v>#REF!</v>
      </c>
      <c r="CK589" s="91" t="e">
        <f t="shared" ref="CK589:CL589" si="5676">IFERROR(REPLACE(CJ589,FIND(CHAR(10),CJ589,1),1,""),CJ589)</f>
        <v>#REF!</v>
      </c>
      <c r="CL589" s="91" t="e">
        <f t="shared" si="5676"/>
        <v>#REF!</v>
      </c>
      <c r="CM589" s="91" t="e">
        <f t="shared" si="5143"/>
        <v>#REF!</v>
      </c>
      <c r="CN589" s="91" t="e">
        <f t="shared" si="5144"/>
        <v>#REF!</v>
      </c>
      <c r="CO589" s="91" t="e">
        <f t="shared" si="5145"/>
        <v>#REF!</v>
      </c>
      <c r="CP589" s="90" t="e">
        <f>IF(AU589="Не указан реестровый номер (мера нац.режима Запрет)","",IF(CI589="нет","",IF(CU589="да","исключение(не смотрим баллы)",IFERROR(IF(CI589*1&gt;0,IFERROR(IF(VLOOKUP(CI589*1,Обработ.выгрузка_реестра_РФ!$A:$G,7,)=0,"Баллы не установлены",VLOOKUP(CI589*1,Обработ.выгрузка_реестра_РФ!$A:$G,7,)),IF(LEN(CI589)&gt;14,"","нет номера в реестре РФ")),""),IF(LEN(CI589)=0,"","Некорректный реестровый номер")))))</f>
        <v>#REF!</v>
      </c>
      <c r="CQ589" s="33" t="e">
        <f>IF(LEN(C589)&gt;0,IFERROR(IF(LEN(H589)&gt;0,IF(LEN(VLOOKUP(H589,'исключения(не_смотрим_баллы)'!$A:$C,1,))&gt;0,"да","нет"),"не введен ОКПД2"),"нет"),"")</f>
        <v>#REF!</v>
      </c>
      <c r="CR589" s="33" t="e">
        <f ca="1">IF(CQ589="да",IF(TODAY()&lt;VLOOKUP(H589,'исключения(не_смотрим_баллы)'!$A:$C,3,),"да","нет"),"")</f>
        <v>#REF!</v>
      </c>
      <c r="CS589" s="33" t="str">
        <f>IFERROR(IF(CQ589="да",IF(VLOOKUP(CI589*1,Обработ.выгрузка_реестра_РФ!$A:$G,2,)&lt;VLOOKUP(H589,'исключения(не_смотрим_баллы)'!$A:$C,2,),"да","нет"),""),"")</f>
        <v/>
      </c>
      <c r="CT589" s="24"/>
      <c r="CU589" s="33" t="e">
        <f t="shared" si="5157"/>
        <v>#REF!</v>
      </c>
      <c r="CV589" s="91" t="e">
        <f t="shared" si="5158"/>
        <v>#REF!</v>
      </c>
      <c r="CW589" s="27" t="e">
        <f t="shared" si="5159"/>
        <v>#REF!</v>
      </c>
      <c r="CX589" s="26" t="e">
        <f t="shared" si="5088"/>
        <v>#REF!</v>
      </c>
      <c r="CY589" s="64" t="e">
        <f>IF(LEN('Описание предлагаемого товара'!#REF!)&gt;0,'Описание предлагаемого товара'!#REF!,"")</f>
        <v>#REF!</v>
      </c>
      <c r="CZ589" s="95" t="e">
        <f t="shared" si="5146"/>
        <v>#REF!</v>
      </c>
      <c r="DA589" s="95" t="e">
        <f t="shared" ref="DA589" si="5677">IFERROR(REPLACE(CZ589,FIND(" ",CZ589,1),1,""),CZ589)</f>
        <v>#REF!</v>
      </c>
      <c r="DB589" s="95" t="e">
        <f t="shared" si="5090"/>
        <v>#REF!</v>
      </c>
      <c r="DC589" s="95" t="e">
        <f t="shared" ref="DC589:DD589" si="5678">IFERROR(REPLACE(DB589,FIND("г.",DB589,1),2,""),DB589)</f>
        <v>#REF!</v>
      </c>
      <c r="DD589" s="95" t="e">
        <f t="shared" si="5678"/>
        <v>#REF!</v>
      </c>
      <c r="DE589" s="95" t="e">
        <f t="shared" ref="DE589:DF589" si="5679">IFERROR(REPLACE(DD589,FIND("г",DD589,1),1,""),DD589)</f>
        <v>#REF!</v>
      </c>
      <c r="DF589" s="95" t="e">
        <f t="shared" si="5679"/>
        <v>#REF!</v>
      </c>
      <c r="DG589" s="95" t="e">
        <f t="shared" si="5163"/>
        <v>#REF!</v>
      </c>
      <c r="DH589" s="25" t="str">
        <f>IFERROR(VLOOKUP(CI589*1,Обработ.выгрузка_реестра_РФ!$A:$G,5,),"")</f>
        <v/>
      </c>
      <c r="DI589" s="27" t="str">
        <f t="shared" si="5173"/>
        <v/>
      </c>
      <c r="DJ589" s="27" t="str">
        <f t="shared" ca="1" si="5150"/>
        <v/>
      </c>
      <c r="DK589" s="63" t="e">
        <f>IF(LEN('Описание предлагаемого товара'!#REF!)&gt;0,'Описание предлагаемого товара'!#REF!,"")</f>
        <v>#REF!</v>
      </c>
      <c r="DL589" s="63" t="e">
        <f>IF(LEN('Описание предлагаемого товара'!#REF!)&gt;0,'Описание предлагаемого товара'!#REF!,"")</f>
        <v>#REF!</v>
      </c>
      <c r="DM589" s="32"/>
    </row>
    <row r="590" spans="1:117" ht="48.75" customHeight="1" x14ac:dyDescent="0.25">
      <c r="A590" s="61" t="e">
        <f>IF(LEN('Описание предлагаемого товара'!#REF!)&gt;0,'Описание предлагаемого товара'!#REF!,"")</f>
        <v>#REF!</v>
      </c>
      <c r="B590" s="65" t="e">
        <f>IF(LEN('Описание предлагаемого товара'!#REF!)&gt;0,'Описание предлагаемого товара'!#REF!,"")</f>
        <v>#REF!</v>
      </c>
      <c r="C590" s="61" t="e">
        <f>IF(LEN('Описание предлагаемого товара'!#REF!)&gt;0,'Описание предлагаемого товара'!#REF!,"")</f>
        <v>#REF!</v>
      </c>
      <c r="D590" s="61" t="e">
        <f>IF(LEN('Описание предлагаемого товара'!#REF!)&gt;0,'Описание предлагаемого товара'!#REF!,"")</f>
        <v>#REF!</v>
      </c>
      <c r="E590" s="61" t="e">
        <f>IF(LEN('Описание предлагаемого товара'!#REF!)&gt;0,'Описание предлагаемого товара'!#REF!,"")</f>
        <v>#REF!</v>
      </c>
      <c r="F590" s="61" t="e">
        <f>IF(LEN('Описание предлагаемого товара'!#REF!)&gt;0,'Описание предлагаемого товара'!#REF!,"")</f>
        <v>#REF!</v>
      </c>
      <c r="G590" s="61" t="e">
        <f>IF(LEN('Описание предлагаемого товара'!#REF!)&gt;0,'Описание предлагаемого товара'!#REF!,"")</f>
        <v>#REF!</v>
      </c>
      <c r="H590" s="61" t="e">
        <f>IF(LEN('Описание предлагаемого товара'!#REF!)&gt;0,'Описание предлагаемого товара'!#REF!,"")</f>
        <v>#REF!</v>
      </c>
      <c r="I590" s="61" t="e">
        <f>IF(LEN('Описание предлагаемого товара'!#REF!)&gt;0,'Описание предлагаемого товара'!#REF!,"")</f>
        <v>#REF!</v>
      </c>
      <c r="J590" s="38" t="str">
        <f>IFERROR(VLOOKUP(B590,SAP!$A:$E,5,),"")</f>
        <v/>
      </c>
      <c r="K590" s="40" t="str">
        <f t="shared" si="5093"/>
        <v/>
      </c>
      <c r="L590" s="61" t="e">
        <f>IF(LEN('Описание предлагаемого товара'!#REF!)&gt;0,IFERROR('Описание предлагаемого товара'!#REF!*1,""),"")</f>
        <v>#REF!</v>
      </c>
      <c r="M590" s="39" t="str">
        <f>IFERROR(VLOOKUP(B590,SAP!$A:$E,2,),"")</f>
        <v/>
      </c>
      <c r="N590" s="41" t="str">
        <f t="shared" si="5229"/>
        <v/>
      </c>
      <c r="O590" s="39" t="str">
        <f t="shared" si="5080"/>
        <v/>
      </c>
      <c r="P590" s="36" t="e">
        <f>IF(LEN('Описание предлагаемого товара'!#REF!)&gt;0,'Описание предлагаемого товара'!#REF!,"")</f>
        <v>#REF!</v>
      </c>
      <c r="Q59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90" s="37" t="e">
        <f>IF(LEN('Описание предлагаемого товара'!#REF!)&gt;0,'Описание предлагаемого товара'!#REF!,"")</f>
        <v>#REF!</v>
      </c>
      <c r="S590" s="37" t="e">
        <f>IF(LEN('Описание предлагаемого товара'!#REF!)&gt;0,'Описание предлагаемого товара'!#REF!,"")</f>
        <v>#REF!</v>
      </c>
      <c r="T59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90" s="23" t="str">
        <f>IFERROR(VLOOKUP(CI590*1,Обработ.выгрузка_реестра_РФ!$A:$G,6,),"")</f>
        <v/>
      </c>
      <c r="V590" s="61" t="e">
        <f>IF(LEN('Описание предлагаемого товара'!#REF!)&gt;0,'Описание предлагаемого товара'!#REF!,"")</f>
        <v>#REF!</v>
      </c>
      <c r="W590" s="62" t="e">
        <f>IF(LEN('Описание предлагаемого товара'!#REF!)&gt;0,'Описание предлагаемого товара'!#REF!,"")</f>
        <v>#REF!</v>
      </c>
      <c r="X590" s="91" t="e">
        <f t="shared" ref="X590:Y590" si="5680">IFERROR(REPLACE(W590,FIND(CHAR(10),W590,1),1," "),W590)</f>
        <v>#REF!</v>
      </c>
      <c r="Y590" s="91" t="e">
        <f t="shared" si="5680"/>
        <v>#REF!</v>
      </c>
      <c r="Z590" s="91" t="e">
        <f t="shared" si="5095"/>
        <v>#REF!</v>
      </c>
      <c r="AA590" s="91" t="e">
        <f t="shared" si="5096"/>
        <v>#REF!</v>
      </c>
      <c r="AB590" s="91" t="e">
        <f t="shared" si="5097"/>
        <v>#REF!</v>
      </c>
      <c r="AC590" s="91" t="e">
        <f t="shared" ref="AC590:AF590" si="5681">IFERROR(REPLACE(AB590,FIND("  ",AB590,1),2," "),AB590)</f>
        <v>#REF!</v>
      </c>
      <c r="AD590" s="91" t="e">
        <f t="shared" si="5681"/>
        <v>#REF!</v>
      </c>
      <c r="AE590" s="91" t="e">
        <f t="shared" si="5681"/>
        <v>#REF!</v>
      </c>
      <c r="AF590" s="91" t="e">
        <f t="shared" si="5681"/>
        <v>#REF!</v>
      </c>
      <c r="AG590" s="23" t="str">
        <f>IFERROR(VLOOKUP(CI590*1,Обработ.выгрузка_реестра_РФ!$A:$G,4,),"")</f>
        <v/>
      </c>
      <c r="AH590" s="91" t="str">
        <f t="shared" ref="AH590:AI590" si="5682">IFERROR(REPLACE(AG590,FIND("-",AG590,1),1,"*"),AG590)</f>
        <v/>
      </c>
      <c r="AI590" s="91" t="str">
        <f t="shared" si="5682"/>
        <v/>
      </c>
      <c r="AJ590" s="27" t="str">
        <f t="shared" si="5195"/>
        <v/>
      </c>
      <c r="AK590" s="63" t="e">
        <f>IF(LEN('Описание предлагаемого товара'!#REF!)&gt;0,'Описание предлагаемого товара'!#REF!,"")</f>
        <v>#REF!</v>
      </c>
      <c r="AL590" s="91" t="e">
        <f t="shared" ref="AL590:AM590" si="5683">IFERROR(REPLACE(AK590,FIND(CHAR(10),AK590,1),1,""),AK590)</f>
        <v>#REF!</v>
      </c>
      <c r="AM590" s="91" t="e">
        <f t="shared" si="5683"/>
        <v>#REF!</v>
      </c>
      <c r="AN590" s="91" t="e">
        <f t="shared" ref="AN590:AR590" si="5684">IFERROR(REPLACE(AM590,FIND(" ",AM590,1),1,""),AM590)</f>
        <v>#REF!</v>
      </c>
      <c r="AO590" s="91" t="e">
        <f t="shared" si="5684"/>
        <v>#REF!</v>
      </c>
      <c r="AP590" s="91" t="e">
        <f t="shared" si="5684"/>
        <v>#REF!</v>
      </c>
      <c r="AQ590" s="91" t="e">
        <f t="shared" si="5684"/>
        <v>#REF!</v>
      </c>
      <c r="AR590" s="91" t="e">
        <f t="shared" si="5684"/>
        <v>#REF!</v>
      </c>
      <c r="AS590" s="91" t="e">
        <f t="shared" si="5102"/>
        <v>#REF!</v>
      </c>
      <c r="AT590" s="91" t="e">
        <f t="shared" si="5103"/>
        <v>#REF!</v>
      </c>
      <c r="AU590" s="32" t="e">
        <f t="shared" si="5086"/>
        <v>#REF!</v>
      </c>
      <c r="AV590" s="93" t="e">
        <f>'Описание предлагаемого товара'!#REF!</f>
        <v>#REF!</v>
      </c>
      <c r="AW590" s="91" t="e">
        <f>MIN(SEARCH({0,1,2,3,4,5,6,7,8,9},AV590&amp; "0123456789"))</f>
        <v>#REF!</v>
      </c>
      <c r="AX590" s="91" t="str">
        <f t="shared" si="5104"/>
        <v/>
      </c>
      <c r="AY590" s="91" t="str">
        <f t="shared" si="5105"/>
        <v/>
      </c>
      <c r="AZ590" s="91" t="str">
        <f t="shared" si="5106"/>
        <v/>
      </c>
      <c r="BA590" s="91" t="str">
        <f t="shared" si="5107"/>
        <v/>
      </c>
      <c r="BB590" s="91" t="str">
        <f t="shared" si="5108"/>
        <v/>
      </c>
      <c r="BC590" s="91" t="str">
        <f t="shared" si="5109"/>
        <v/>
      </c>
      <c r="BD590" s="91" t="str">
        <f t="shared" si="5110"/>
        <v/>
      </c>
      <c r="BE590" s="91" t="str">
        <f t="shared" si="5111"/>
        <v/>
      </c>
      <c r="BF590" s="91" t="str">
        <f t="shared" si="5112"/>
        <v/>
      </c>
      <c r="BG590" s="91" t="str">
        <f t="shared" si="5113"/>
        <v/>
      </c>
      <c r="BH590" s="91" t="str">
        <f t="shared" si="5114"/>
        <v/>
      </c>
      <c r="BI590" s="91" t="str">
        <f t="shared" si="5115"/>
        <v/>
      </c>
      <c r="BJ590" s="91" t="str">
        <f t="shared" si="5116"/>
        <v/>
      </c>
      <c r="BK590" s="91" t="str">
        <f t="shared" si="5117"/>
        <v/>
      </c>
      <c r="BL590" s="91" t="str">
        <f t="shared" si="5118"/>
        <v/>
      </c>
      <c r="BM590" s="91" t="str">
        <f t="shared" si="5119"/>
        <v/>
      </c>
      <c r="BN590" s="91" t="str">
        <f t="shared" si="5120"/>
        <v/>
      </c>
      <c r="BO590" s="91" t="str">
        <f t="shared" si="5121"/>
        <v/>
      </c>
      <c r="BP590" s="91" t="str">
        <f t="shared" si="5122"/>
        <v/>
      </c>
      <c r="BQ590" s="91" t="str">
        <f t="shared" si="5123"/>
        <v/>
      </c>
      <c r="BR590" s="91" t="str">
        <f t="shared" si="5124"/>
        <v/>
      </c>
      <c r="BS590" s="91" t="str">
        <f t="shared" si="5125"/>
        <v/>
      </c>
      <c r="BT590" s="91" t="str">
        <f t="shared" si="5126"/>
        <v/>
      </c>
      <c r="BU590" s="91" t="str">
        <f t="shared" si="5127"/>
        <v/>
      </c>
      <c r="BV590" s="91" t="str">
        <f t="shared" si="5128"/>
        <v/>
      </c>
      <c r="BW590" s="91" t="str">
        <f t="shared" si="5129"/>
        <v/>
      </c>
      <c r="BX590" s="91" t="str">
        <f t="shared" si="5130"/>
        <v/>
      </c>
      <c r="BY590" s="91" t="str">
        <f t="shared" si="5131"/>
        <v/>
      </c>
      <c r="BZ590" s="91" t="str">
        <f t="shared" si="5132"/>
        <v/>
      </c>
      <c r="CA590" s="91" t="str">
        <f t="shared" si="5133"/>
        <v/>
      </c>
      <c r="CB590" s="91" t="str">
        <f t="shared" si="5134"/>
        <v/>
      </c>
      <c r="CC590" s="91" t="str">
        <f t="shared" si="5135"/>
        <v/>
      </c>
      <c r="CD590" s="91" t="str">
        <f t="shared" si="5136"/>
        <v/>
      </c>
      <c r="CE590" s="91" t="str">
        <f t="shared" si="5137"/>
        <v/>
      </c>
      <c r="CF590" s="91" t="str">
        <f t="shared" si="5138"/>
        <v/>
      </c>
      <c r="CG590" s="91" t="str">
        <f t="shared" si="5139"/>
        <v/>
      </c>
      <c r="CH590" s="91" t="str">
        <f t="shared" si="5140"/>
        <v/>
      </c>
      <c r="CI590" s="91" t="str">
        <f t="shared" si="5141"/>
        <v>нет</v>
      </c>
      <c r="CJ590" s="63" t="e">
        <f>IF(LEN('Описание предлагаемого товара'!#REF!)&gt;0,'Описание предлагаемого товара'!#REF!,"")</f>
        <v>#REF!</v>
      </c>
      <c r="CK590" s="91" t="e">
        <f t="shared" ref="CK590:CL590" si="5685">IFERROR(REPLACE(CJ590,FIND(CHAR(10),CJ590,1),1,""),CJ590)</f>
        <v>#REF!</v>
      </c>
      <c r="CL590" s="91" t="e">
        <f t="shared" si="5685"/>
        <v>#REF!</v>
      </c>
      <c r="CM590" s="91" t="e">
        <f t="shared" si="5143"/>
        <v>#REF!</v>
      </c>
      <c r="CN590" s="91" t="e">
        <f t="shared" si="5144"/>
        <v>#REF!</v>
      </c>
      <c r="CO590" s="91" t="e">
        <f t="shared" si="5145"/>
        <v>#REF!</v>
      </c>
      <c r="CP590" s="90" t="e">
        <f>IF(AU590="Не указан реестровый номер (мера нац.режима Запрет)","",IF(CI590="нет","",IF(CU590="да","исключение(не смотрим баллы)",IFERROR(IF(CI590*1&gt;0,IFERROR(IF(VLOOKUP(CI590*1,Обработ.выгрузка_реестра_РФ!$A:$G,7,)=0,"Баллы не установлены",VLOOKUP(CI590*1,Обработ.выгрузка_реестра_РФ!$A:$G,7,)),IF(LEN(CI590)&gt;14,"","нет номера в реестре РФ")),""),IF(LEN(CI590)=0,"","Некорректный реестровый номер")))))</f>
        <v>#REF!</v>
      </c>
      <c r="CQ590" s="33" t="e">
        <f>IF(LEN(C590)&gt;0,IFERROR(IF(LEN(H590)&gt;0,IF(LEN(VLOOKUP(H590,'исключения(не_смотрим_баллы)'!$A:$C,1,))&gt;0,"да","нет"),"не введен ОКПД2"),"нет"),"")</f>
        <v>#REF!</v>
      </c>
      <c r="CR590" s="33" t="e">
        <f ca="1">IF(CQ590="да",IF(TODAY()&lt;VLOOKUP(H590,'исключения(не_смотрим_баллы)'!$A:$C,3,),"да","нет"),"")</f>
        <v>#REF!</v>
      </c>
      <c r="CS590" s="33" t="str">
        <f>IFERROR(IF(CQ590="да",IF(VLOOKUP(CI590*1,Обработ.выгрузка_реестра_РФ!$A:$G,2,)&lt;VLOOKUP(H590,'исключения(не_смотрим_баллы)'!$A:$C,2,),"да","нет"),""),"")</f>
        <v/>
      </c>
      <c r="CT590" s="24"/>
      <c r="CU590" s="33" t="e">
        <f t="shared" si="5157"/>
        <v>#REF!</v>
      </c>
      <c r="CV590" s="91" t="e">
        <f t="shared" si="5158"/>
        <v>#REF!</v>
      </c>
      <c r="CW590" s="27" t="e">
        <f t="shared" si="5159"/>
        <v>#REF!</v>
      </c>
      <c r="CX590" s="26" t="e">
        <f t="shared" si="5088"/>
        <v>#REF!</v>
      </c>
      <c r="CY590" s="64" t="e">
        <f>IF(LEN('Описание предлагаемого товара'!#REF!)&gt;0,'Описание предлагаемого товара'!#REF!,"")</f>
        <v>#REF!</v>
      </c>
      <c r="CZ590" s="95" t="e">
        <f t="shared" si="5146"/>
        <v>#REF!</v>
      </c>
      <c r="DA590" s="95" t="e">
        <f t="shared" ref="DA590" si="5686">IFERROR(REPLACE(CZ590,FIND(" ",CZ590,1),1,""),CZ590)</f>
        <v>#REF!</v>
      </c>
      <c r="DB590" s="95" t="e">
        <f t="shared" si="5090"/>
        <v>#REF!</v>
      </c>
      <c r="DC590" s="95" t="e">
        <f t="shared" ref="DC590:DD590" si="5687">IFERROR(REPLACE(DB590,FIND("г.",DB590,1),2,""),DB590)</f>
        <v>#REF!</v>
      </c>
      <c r="DD590" s="95" t="e">
        <f t="shared" si="5687"/>
        <v>#REF!</v>
      </c>
      <c r="DE590" s="95" t="e">
        <f t="shared" ref="DE590:DF590" si="5688">IFERROR(REPLACE(DD590,FIND("г",DD590,1),1,""),DD590)</f>
        <v>#REF!</v>
      </c>
      <c r="DF590" s="95" t="e">
        <f t="shared" si="5688"/>
        <v>#REF!</v>
      </c>
      <c r="DG590" s="95" t="e">
        <f t="shared" si="5163"/>
        <v>#REF!</v>
      </c>
      <c r="DH590" s="25" t="str">
        <f>IFERROR(VLOOKUP(CI590*1,Обработ.выгрузка_реестра_РФ!$A:$G,5,),"")</f>
        <v/>
      </c>
      <c r="DI590" s="27" t="str">
        <f t="shared" si="5173"/>
        <v/>
      </c>
      <c r="DJ590" s="27" t="str">
        <f t="shared" ca="1" si="5150"/>
        <v/>
      </c>
      <c r="DK590" s="63" t="e">
        <f>IF(LEN('Описание предлагаемого товара'!#REF!)&gt;0,'Описание предлагаемого товара'!#REF!,"")</f>
        <v>#REF!</v>
      </c>
      <c r="DL590" s="63" t="e">
        <f>IF(LEN('Описание предлагаемого товара'!#REF!)&gt;0,'Описание предлагаемого товара'!#REF!,"")</f>
        <v>#REF!</v>
      </c>
      <c r="DM590" s="32"/>
    </row>
    <row r="591" spans="1:117" ht="48.75" customHeight="1" x14ac:dyDescent="0.25">
      <c r="A591" s="61" t="e">
        <f>IF(LEN('Описание предлагаемого товара'!#REF!)&gt;0,'Описание предлагаемого товара'!#REF!,"")</f>
        <v>#REF!</v>
      </c>
      <c r="B591" s="65" t="e">
        <f>IF(LEN('Описание предлагаемого товара'!#REF!)&gt;0,'Описание предлагаемого товара'!#REF!,"")</f>
        <v>#REF!</v>
      </c>
      <c r="C591" s="61" t="e">
        <f>IF(LEN('Описание предлагаемого товара'!#REF!)&gt;0,'Описание предлагаемого товара'!#REF!,"")</f>
        <v>#REF!</v>
      </c>
      <c r="D591" s="61" t="e">
        <f>IF(LEN('Описание предлагаемого товара'!#REF!)&gt;0,'Описание предлагаемого товара'!#REF!,"")</f>
        <v>#REF!</v>
      </c>
      <c r="E591" s="61" t="e">
        <f>IF(LEN('Описание предлагаемого товара'!#REF!)&gt;0,'Описание предлагаемого товара'!#REF!,"")</f>
        <v>#REF!</v>
      </c>
      <c r="F591" s="61" t="e">
        <f>IF(LEN('Описание предлагаемого товара'!#REF!)&gt;0,'Описание предлагаемого товара'!#REF!,"")</f>
        <v>#REF!</v>
      </c>
      <c r="G591" s="61" t="e">
        <f>IF(LEN('Описание предлагаемого товара'!#REF!)&gt;0,'Описание предлагаемого товара'!#REF!,"")</f>
        <v>#REF!</v>
      </c>
      <c r="H591" s="61" t="e">
        <f>IF(LEN('Описание предлагаемого товара'!#REF!)&gt;0,'Описание предлагаемого товара'!#REF!,"")</f>
        <v>#REF!</v>
      </c>
      <c r="I591" s="61" t="e">
        <f>IF(LEN('Описание предлагаемого товара'!#REF!)&gt;0,'Описание предлагаемого товара'!#REF!,"")</f>
        <v>#REF!</v>
      </c>
      <c r="J591" s="38" t="str">
        <f>IFERROR(VLOOKUP(B591,SAP!$A:$E,5,),"")</f>
        <v/>
      </c>
      <c r="K591" s="40" t="str">
        <f t="shared" si="5093"/>
        <v/>
      </c>
      <c r="L591" s="61" t="e">
        <f>IF(LEN('Описание предлагаемого товара'!#REF!)&gt;0,IFERROR('Описание предлагаемого товара'!#REF!*1,""),"")</f>
        <v>#REF!</v>
      </c>
      <c r="M591" s="39" t="str">
        <f>IFERROR(VLOOKUP(B591,SAP!$A:$E,2,),"")</f>
        <v/>
      </c>
      <c r="N591" s="41" t="str">
        <f t="shared" si="5229"/>
        <v/>
      </c>
      <c r="O591" s="39" t="str">
        <f t="shared" si="5080"/>
        <v/>
      </c>
      <c r="P591" s="36" t="e">
        <f>IF(LEN('Описание предлагаемого товара'!#REF!)&gt;0,'Описание предлагаемого товара'!#REF!,"")</f>
        <v>#REF!</v>
      </c>
      <c r="Q59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91" s="37" t="e">
        <f>IF(LEN('Описание предлагаемого товара'!#REF!)&gt;0,'Описание предлагаемого товара'!#REF!,"")</f>
        <v>#REF!</v>
      </c>
      <c r="S591" s="37" t="e">
        <f>IF(LEN('Описание предлагаемого товара'!#REF!)&gt;0,'Описание предлагаемого товара'!#REF!,"")</f>
        <v>#REF!</v>
      </c>
      <c r="T59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91" s="23" t="str">
        <f>IFERROR(VLOOKUP(CI591*1,Обработ.выгрузка_реестра_РФ!$A:$G,6,),"")</f>
        <v/>
      </c>
      <c r="V591" s="61" t="e">
        <f>IF(LEN('Описание предлагаемого товара'!#REF!)&gt;0,'Описание предлагаемого товара'!#REF!,"")</f>
        <v>#REF!</v>
      </c>
      <c r="W591" s="62" t="e">
        <f>IF(LEN('Описание предлагаемого товара'!#REF!)&gt;0,'Описание предлагаемого товара'!#REF!,"")</f>
        <v>#REF!</v>
      </c>
      <c r="X591" s="91" t="e">
        <f t="shared" ref="X591:Y591" si="5689">IFERROR(REPLACE(W591,FIND(CHAR(10),W591,1),1," "),W591)</f>
        <v>#REF!</v>
      </c>
      <c r="Y591" s="91" t="e">
        <f t="shared" si="5689"/>
        <v>#REF!</v>
      </c>
      <c r="Z591" s="91" t="e">
        <f t="shared" si="5095"/>
        <v>#REF!</v>
      </c>
      <c r="AA591" s="91" t="e">
        <f t="shared" si="5096"/>
        <v>#REF!</v>
      </c>
      <c r="AB591" s="91" t="e">
        <f t="shared" si="5097"/>
        <v>#REF!</v>
      </c>
      <c r="AC591" s="91" t="e">
        <f t="shared" ref="AC591:AF591" si="5690">IFERROR(REPLACE(AB591,FIND("  ",AB591,1),2," "),AB591)</f>
        <v>#REF!</v>
      </c>
      <c r="AD591" s="91" t="e">
        <f t="shared" si="5690"/>
        <v>#REF!</v>
      </c>
      <c r="AE591" s="91" t="e">
        <f t="shared" si="5690"/>
        <v>#REF!</v>
      </c>
      <c r="AF591" s="91" t="e">
        <f t="shared" si="5690"/>
        <v>#REF!</v>
      </c>
      <c r="AG591" s="23" t="str">
        <f>IFERROR(VLOOKUP(CI591*1,Обработ.выгрузка_реестра_РФ!$A:$G,4,),"")</f>
        <v/>
      </c>
      <c r="AH591" s="91" t="str">
        <f t="shared" ref="AH591:AI591" si="5691">IFERROR(REPLACE(AG591,FIND("-",AG591,1),1,"*"),AG591)</f>
        <v/>
      </c>
      <c r="AI591" s="91" t="str">
        <f t="shared" si="5691"/>
        <v/>
      </c>
      <c r="AJ591" s="27" t="str">
        <f t="shared" si="5195"/>
        <v/>
      </c>
      <c r="AK591" s="63" t="e">
        <f>IF(LEN('Описание предлагаемого товара'!#REF!)&gt;0,'Описание предлагаемого товара'!#REF!,"")</f>
        <v>#REF!</v>
      </c>
      <c r="AL591" s="91" t="e">
        <f t="shared" ref="AL591:AM591" si="5692">IFERROR(REPLACE(AK591,FIND(CHAR(10),AK591,1),1,""),AK591)</f>
        <v>#REF!</v>
      </c>
      <c r="AM591" s="91" t="e">
        <f t="shared" si="5692"/>
        <v>#REF!</v>
      </c>
      <c r="AN591" s="91" t="e">
        <f t="shared" ref="AN591:AR591" si="5693">IFERROR(REPLACE(AM591,FIND(" ",AM591,1),1,""),AM591)</f>
        <v>#REF!</v>
      </c>
      <c r="AO591" s="91" t="e">
        <f t="shared" si="5693"/>
        <v>#REF!</v>
      </c>
      <c r="AP591" s="91" t="e">
        <f t="shared" si="5693"/>
        <v>#REF!</v>
      </c>
      <c r="AQ591" s="91" t="e">
        <f t="shared" si="5693"/>
        <v>#REF!</v>
      </c>
      <c r="AR591" s="91" t="e">
        <f t="shared" si="5693"/>
        <v>#REF!</v>
      </c>
      <c r="AS591" s="91" t="e">
        <f t="shared" si="5102"/>
        <v>#REF!</v>
      </c>
      <c r="AT591" s="91" t="e">
        <f t="shared" si="5103"/>
        <v>#REF!</v>
      </c>
      <c r="AU591" s="32" t="e">
        <f t="shared" si="5086"/>
        <v>#REF!</v>
      </c>
      <c r="AV591" s="93" t="e">
        <f>'Описание предлагаемого товара'!#REF!</f>
        <v>#REF!</v>
      </c>
      <c r="AW591" s="91" t="e">
        <f>MIN(SEARCH({0,1,2,3,4,5,6,7,8,9},AV591&amp; "0123456789"))</f>
        <v>#REF!</v>
      </c>
      <c r="AX591" s="91" t="str">
        <f t="shared" si="5104"/>
        <v/>
      </c>
      <c r="AY591" s="91" t="str">
        <f t="shared" si="5105"/>
        <v/>
      </c>
      <c r="AZ591" s="91" t="str">
        <f t="shared" si="5106"/>
        <v/>
      </c>
      <c r="BA591" s="91" t="str">
        <f t="shared" si="5107"/>
        <v/>
      </c>
      <c r="BB591" s="91" t="str">
        <f t="shared" si="5108"/>
        <v/>
      </c>
      <c r="BC591" s="91" t="str">
        <f t="shared" si="5109"/>
        <v/>
      </c>
      <c r="BD591" s="91" t="str">
        <f t="shared" si="5110"/>
        <v/>
      </c>
      <c r="BE591" s="91" t="str">
        <f t="shared" si="5111"/>
        <v/>
      </c>
      <c r="BF591" s="91" t="str">
        <f t="shared" si="5112"/>
        <v/>
      </c>
      <c r="BG591" s="91" t="str">
        <f t="shared" si="5113"/>
        <v/>
      </c>
      <c r="BH591" s="91" t="str">
        <f t="shared" si="5114"/>
        <v/>
      </c>
      <c r="BI591" s="91" t="str">
        <f t="shared" si="5115"/>
        <v/>
      </c>
      <c r="BJ591" s="91" t="str">
        <f t="shared" si="5116"/>
        <v/>
      </c>
      <c r="BK591" s="91" t="str">
        <f t="shared" si="5117"/>
        <v/>
      </c>
      <c r="BL591" s="91" t="str">
        <f t="shared" si="5118"/>
        <v/>
      </c>
      <c r="BM591" s="91" t="str">
        <f t="shared" si="5119"/>
        <v/>
      </c>
      <c r="BN591" s="91" t="str">
        <f t="shared" si="5120"/>
        <v/>
      </c>
      <c r="BO591" s="91" t="str">
        <f t="shared" si="5121"/>
        <v/>
      </c>
      <c r="BP591" s="91" t="str">
        <f t="shared" si="5122"/>
        <v/>
      </c>
      <c r="BQ591" s="91" t="str">
        <f t="shared" si="5123"/>
        <v/>
      </c>
      <c r="BR591" s="91" t="str">
        <f t="shared" si="5124"/>
        <v/>
      </c>
      <c r="BS591" s="91" t="str">
        <f t="shared" si="5125"/>
        <v/>
      </c>
      <c r="BT591" s="91" t="str">
        <f t="shared" si="5126"/>
        <v/>
      </c>
      <c r="BU591" s="91" t="str">
        <f t="shared" si="5127"/>
        <v/>
      </c>
      <c r="BV591" s="91" t="str">
        <f t="shared" si="5128"/>
        <v/>
      </c>
      <c r="BW591" s="91" t="str">
        <f t="shared" si="5129"/>
        <v/>
      </c>
      <c r="BX591" s="91" t="str">
        <f t="shared" si="5130"/>
        <v/>
      </c>
      <c r="BY591" s="91" t="str">
        <f t="shared" si="5131"/>
        <v/>
      </c>
      <c r="BZ591" s="91" t="str">
        <f t="shared" si="5132"/>
        <v/>
      </c>
      <c r="CA591" s="91" t="str">
        <f t="shared" si="5133"/>
        <v/>
      </c>
      <c r="CB591" s="91" t="str">
        <f t="shared" si="5134"/>
        <v/>
      </c>
      <c r="CC591" s="91" t="str">
        <f t="shared" si="5135"/>
        <v/>
      </c>
      <c r="CD591" s="91" t="str">
        <f t="shared" si="5136"/>
        <v/>
      </c>
      <c r="CE591" s="91" t="str">
        <f t="shared" si="5137"/>
        <v/>
      </c>
      <c r="CF591" s="91" t="str">
        <f t="shared" si="5138"/>
        <v/>
      </c>
      <c r="CG591" s="91" t="str">
        <f t="shared" si="5139"/>
        <v/>
      </c>
      <c r="CH591" s="91" t="str">
        <f t="shared" si="5140"/>
        <v/>
      </c>
      <c r="CI591" s="91" t="str">
        <f t="shared" si="5141"/>
        <v>нет</v>
      </c>
      <c r="CJ591" s="63" t="e">
        <f>IF(LEN('Описание предлагаемого товара'!#REF!)&gt;0,'Описание предлагаемого товара'!#REF!,"")</f>
        <v>#REF!</v>
      </c>
      <c r="CK591" s="91" t="e">
        <f t="shared" ref="CK591:CL591" si="5694">IFERROR(REPLACE(CJ591,FIND(CHAR(10),CJ591,1),1,""),CJ591)</f>
        <v>#REF!</v>
      </c>
      <c r="CL591" s="91" t="e">
        <f t="shared" si="5694"/>
        <v>#REF!</v>
      </c>
      <c r="CM591" s="91" t="e">
        <f t="shared" si="5143"/>
        <v>#REF!</v>
      </c>
      <c r="CN591" s="91" t="e">
        <f t="shared" si="5144"/>
        <v>#REF!</v>
      </c>
      <c r="CO591" s="91" t="e">
        <f t="shared" si="5145"/>
        <v>#REF!</v>
      </c>
      <c r="CP591" s="90" t="e">
        <f>IF(AU591="Не указан реестровый номер (мера нац.режима Запрет)","",IF(CI591="нет","",IF(CU591="да","исключение(не смотрим баллы)",IFERROR(IF(CI591*1&gt;0,IFERROR(IF(VLOOKUP(CI591*1,Обработ.выгрузка_реестра_РФ!$A:$G,7,)=0,"Баллы не установлены",VLOOKUP(CI591*1,Обработ.выгрузка_реестра_РФ!$A:$G,7,)),IF(LEN(CI591)&gt;14,"","нет номера в реестре РФ")),""),IF(LEN(CI591)=0,"","Некорректный реестровый номер")))))</f>
        <v>#REF!</v>
      </c>
      <c r="CQ591" s="33" t="e">
        <f>IF(LEN(C591)&gt;0,IFERROR(IF(LEN(H591)&gt;0,IF(LEN(VLOOKUP(H591,'исключения(не_смотрим_баллы)'!$A:$C,1,))&gt;0,"да","нет"),"не введен ОКПД2"),"нет"),"")</f>
        <v>#REF!</v>
      </c>
      <c r="CR591" s="33" t="e">
        <f ca="1">IF(CQ591="да",IF(TODAY()&lt;VLOOKUP(H591,'исключения(не_смотрим_баллы)'!$A:$C,3,),"да","нет"),"")</f>
        <v>#REF!</v>
      </c>
      <c r="CS591" s="33" t="str">
        <f>IFERROR(IF(CQ591="да",IF(VLOOKUP(CI591*1,Обработ.выгрузка_реестра_РФ!$A:$G,2,)&lt;VLOOKUP(H591,'исключения(не_смотрим_баллы)'!$A:$C,2,),"да","нет"),""),"")</f>
        <v/>
      </c>
      <c r="CT591" s="24"/>
      <c r="CU591" s="33" t="e">
        <f t="shared" si="5157"/>
        <v>#REF!</v>
      </c>
      <c r="CV591" s="91" t="e">
        <f t="shared" si="5158"/>
        <v>#REF!</v>
      </c>
      <c r="CW591" s="27" t="e">
        <f t="shared" si="5159"/>
        <v>#REF!</v>
      </c>
      <c r="CX591" s="26" t="e">
        <f t="shared" si="5088"/>
        <v>#REF!</v>
      </c>
      <c r="CY591" s="64" t="e">
        <f>IF(LEN('Описание предлагаемого товара'!#REF!)&gt;0,'Описание предлагаемого товара'!#REF!,"")</f>
        <v>#REF!</v>
      </c>
      <c r="CZ591" s="95" t="e">
        <f t="shared" si="5146"/>
        <v>#REF!</v>
      </c>
      <c r="DA591" s="95" t="e">
        <f t="shared" ref="DA591" si="5695">IFERROR(REPLACE(CZ591,FIND(" ",CZ591,1),1,""),CZ591)</f>
        <v>#REF!</v>
      </c>
      <c r="DB591" s="95" t="e">
        <f t="shared" si="5090"/>
        <v>#REF!</v>
      </c>
      <c r="DC591" s="95" t="e">
        <f t="shared" ref="DC591:DD591" si="5696">IFERROR(REPLACE(DB591,FIND("г.",DB591,1),2,""),DB591)</f>
        <v>#REF!</v>
      </c>
      <c r="DD591" s="95" t="e">
        <f t="shared" si="5696"/>
        <v>#REF!</v>
      </c>
      <c r="DE591" s="95" t="e">
        <f t="shared" ref="DE591:DF591" si="5697">IFERROR(REPLACE(DD591,FIND("г",DD591,1),1,""),DD591)</f>
        <v>#REF!</v>
      </c>
      <c r="DF591" s="95" t="e">
        <f t="shared" si="5697"/>
        <v>#REF!</v>
      </c>
      <c r="DG591" s="95" t="e">
        <f t="shared" si="5163"/>
        <v>#REF!</v>
      </c>
      <c r="DH591" s="25" t="str">
        <f>IFERROR(VLOOKUP(CI591*1,Обработ.выгрузка_реестра_РФ!$A:$G,5,),"")</f>
        <v/>
      </c>
      <c r="DI591" s="27" t="str">
        <f t="shared" si="5173"/>
        <v/>
      </c>
      <c r="DJ591" s="27" t="str">
        <f t="shared" ca="1" si="5150"/>
        <v/>
      </c>
      <c r="DK591" s="63" t="e">
        <f>IF(LEN('Описание предлагаемого товара'!#REF!)&gt;0,'Описание предлагаемого товара'!#REF!,"")</f>
        <v>#REF!</v>
      </c>
      <c r="DL591" s="63" t="e">
        <f>IF(LEN('Описание предлагаемого товара'!#REF!)&gt;0,'Описание предлагаемого товара'!#REF!,"")</f>
        <v>#REF!</v>
      </c>
      <c r="DM591" s="32"/>
    </row>
    <row r="592" spans="1:117" ht="48.75" customHeight="1" x14ac:dyDescent="0.25">
      <c r="A592" s="61" t="e">
        <f>IF(LEN('Описание предлагаемого товара'!#REF!)&gt;0,'Описание предлагаемого товара'!#REF!,"")</f>
        <v>#REF!</v>
      </c>
      <c r="B592" s="65" t="e">
        <f>IF(LEN('Описание предлагаемого товара'!#REF!)&gt;0,'Описание предлагаемого товара'!#REF!,"")</f>
        <v>#REF!</v>
      </c>
      <c r="C592" s="61" t="e">
        <f>IF(LEN('Описание предлагаемого товара'!#REF!)&gt;0,'Описание предлагаемого товара'!#REF!,"")</f>
        <v>#REF!</v>
      </c>
      <c r="D592" s="61" t="e">
        <f>IF(LEN('Описание предлагаемого товара'!#REF!)&gt;0,'Описание предлагаемого товара'!#REF!,"")</f>
        <v>#REF!</v>
      </c>
      <c r="E592" s="61" t="e">
        <f>IF(LEN('Описание предлагаемого товара'!#REF!)&gt;0,'Описание предлагаемого товара'!#REF!,"")</f>
        <v>#REF!</v>
      </c>
      <c r="F592" s="61" t="e">
        <f>IF(LEN('Описание предлагаемого товара'!#REF!)&gt;0,'Описание предлагаемого товара'!#REF!,"")</f>
        <v>#REF!</v>
      </c>
      <c r="G592" s="61" t="e">
        <f>IF(LEN('Описание предлагаемого товара'!#REF!)&gt;0,'Описание предлагаемого товара'!#REF!,"")</f>
        <v>#REF!</v>
      </c>
      <c r="H592" s="61" t="e">
        <f>IF(LEN('Описание предлагаемого товара'!#REF!)&gt;0,'Описание предлагаемого товара'!#REF!,"")</f>
        <v>#REF!</v>
      </c>
      <c r="I592" s="61" t="e">
        <f>IF(LEN('Описание предлагаемого товара'!#REF!)&gt;0,'Описание предлагаемого товара'!#REF!,"")</f>
        <v>#REF!</v>
      </c>
      <c r="J592" s="38" t="str">
        <f>IFERROR(VLOOKUP(B592,SAP!$A:$E,5,),"")</f>
        <v/>
      </c>
      <c r="K592" s="40" t="str">
        <f t="shared" si="5093"/>
        <v/>
      </c>
      <c r="L592" s="61" t="e">
        <f>IF(LEN('Описание предлагаемого товара'!#REF!)&gt;0,IFERROR('Описание предлагаемого товара'!#REF!*1,""),"")</f>
        <v>#REF!</v>
      </c>
      <c r="M592" s="39" t="str">
        <f>IFERROR(VLOOKUP(B592,SAP!$A:$E,2,),"")</f>
        <v/>
      </c>
      <c r="N592" s="41" t="str">
        <f t="shared" si="5229"/>
        <v/>
      </c>
      <c r="O592" s="39" t="str">
        <f t="shared" si="5080"/>
        <v/>
      </c>
      <c r="P592" s="36" t="e">
        <f>IF(LEN('Описание предлагаемого товара'!#REF!)&gt;0,'Описание предлагаемого товара'!#REF!,"")</f>
        <v>#REF!</v>
      </c>
      <c r="Q59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92" s="37" t="e">
        <f>IF(LEN('Описание предлагаемого товара'!#REF!)&gt;0,'Описание предлагаемого товара'!#REF!,"")</f>
        <v>#REF!</v>
      </c>
      <c r="S592" s="37" t="e">
        <f>IF(LEN('Описание предлагаемого товара'!#REF!)&gt;0,'Описание предлагаемого товара'!#REF!,"")</f>
        <v>#REF!</v>
      </c>
      <c r="T59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92" s="23" t="str">
        <f>IFERROR(VLOOKUP(CI592*1,Обработ.выгрузка_реестра_РФ!$A:$G,6,),"")</f>
        <v/>
      </c>
      <c r="V592" s="61" t="e">
        <f>IF(LEN('Описание предлагаемого товара'!#REF!)&gt;0,'Описание предлагаемого товара'!#REF!,"")</f>
        <v>#REF!</v>
      </c>
      <c r="W592" s="62" t="e">
        <f>IF(LEN('Описание предлагаемого товара'!#REF!)&gt;0,'Описание предлагаемого товара'!#REF!,"")</f>
        <v>#REF!</v>
      </c>
      <c r="X592" s="91" t="e">
        <f t="shared" ref="X592:Y592" si="5698">IFERROR(REPLACE(W592,FIND(CHAR(10),W592,1),1," "),W592)</f>
        <v>#REF!</v>
      </c>
      <c r="Y592" s="91" t="e">
        <f t="shared" si="5698"/>
        <v>#REF!</v>
      </c>
      <c r="Z592" s="91" t="e">
        <f t="shared" si="5095"/>
        <v>#REF!</v>
      </c>
      <c r="AA592" s="91" t="e">
        <f t="shared" si="5096"/>
        <v>#REF!</v>
      </c>
      <c r="AB592" s="91" t="e">
        <f t="shared" si="5097"/>
        <v>#REF!</v>
      </c>
      <c r="AC592" s="91" t="e">
        <f t="shared" ref="AC592:AF592" si="5699">IFERROR(REPLACE(AB592,FIND("  ",AB592,1),2," "),AB592)</f>
        <v>#REF!</v>
      </c>
      <c r="AD592" s="91" t="e">
        <f t="shared" si="5699"/>
        <v>#REF!</v>
      </c>
      <c r="AE592" s="91" t="e">
        <f t="shared" si="5699"/>
        <v>#REF!</v>
      </c>
      <c r="AF592" s="91" t="e">
        <f t="shared" si="5699"/>
        <v>#REF!</v>
      </c>
      <c r="AG592" s="23" t="str">
        <f>IFERROR(VLOOKUP(CI592*1,Обработ.выгрузка_реестра_РФ!$A:$G,4,),"")</f>
        <v/>
      </c>
      <c r="AH592" s="91" t="str">
        <f t="shared" ref="AH592:AI592" si="5700">IFERROR(REPLACE(AG592,FIND("-",AG592,1),1,"*"),AG592)</f>
        <v/>
      </c>
      <c r="AI592" s="91" t="str">
        <f t="shared" si="5700"/>
        <v/>
      </c>
      <c r="AJ592" s="27" t="str">
        <f t="shared" si="5195"/>
        <v/>
      </c>
      <c r="AK592" s="63" t="e">
        <f>IF(LEN('Описание предлагаемого товара'!#REF!)&gt;0,'Описание предлагаемого товара'!#REF!,"")</f>
        <v>#REF!</v>
      </c>
      <c r="AL592" s="91" t="e">
        <f t="shared" ref="AL592:AM592" si="5701">IFERROR(REPLACE(AK592,FIND(CHAR(10),AK592,1),1,""),AK592)</f>
        <v>#REF!</v>
      </c>
      <c r="AM592" s="91" t="e">
        <f t="shared" si="5701"/>
        <v>#REF!</v>
      </c>
      <c r="AN592" s="91" t="e">
        <f t="shared" ref="AN592:AR592" si="5702">IFERROR(REPLACE(AM592,FIND(" ",AM592,1),1,""),AM592)</f>
        <v>#REF!</v>
      </c>
      <c r="AO592" s="91" t="e">
        <f t="shared" si="5702"/>
        <v>#REF!</v>
      </c>
      <c r="AP592" s="91" t="e">
        <f t="shared" si="5702"/>
        <v>#REF!</v>
      </c>
      <c r="AQ592" s="91" t="e">
        <f t="shared" si="5702"/>
        <v>#REF!</v>
      </c>
      <c r="AR592" s="91" t="e">
        <f t="shared" si="5702"/>
        <v>#REF!</v>
      </c>
      <c r="AS592" s="91" t="e">
        <f t="shared" si="5102"/>
        <v>#REF!</v>
      </c>
      <c r="AT592" s="91" t="e">
        <f t="shared" si="5103"/>
        <v>#REF!</v>
      </c>
      <c r="AU592" s="32" t="e">
        <f t="shared" si="5086"/>
        <v>#REF!</v>
      </c>
      <c r="AV592" s="93" t="e">
        <f>'Описание предлагаемого товара'!#REF!</f>
        <v>#REF!</v>
      </c>
      <c r="AW592" s="91" t="e">
        <f>MIN(SEARCH({0,1,2,3,4,5,6,7,8,9},AV592&amp; "0123456789"))</f>
        <v>#REF!</v>
      </c>
      <c r="AX592" s="91" t="str">
        <f t="shared" si="5104"/>
        <v/>
      </c>
      <c r="AY592" s="91" t="str">
        <f t="shared" si="5105"/>
        <v/>
      </c>
      <c r="AZ592" s="91" t="str">
        <f t="shared" si="5106"/>
        <v/>
      </c>
      <c r="BA592" s="91" t="str">
        <f t="shared" si="5107"/>
        <v/>
      </c>
      <c r="BB592" s="91" t="str">
        <f t="shared" si="5108"/>
        <v/>
      </c>
      <c r="BC592" s="91" t="str">
        <f t="shared" si="5109"/>
        <v/>
      </c>
      <c r="BD592" s="91" t="str">
        <f t="shared" si="5110"/>
        <v/>
      </c>
      <c r="BE592" s="91" t="str">
        <f t="shared" si="5111"/>
        <v/>
      </c>
      <c r="BF592" s="91" t="str">
        <f t="shared" si="5112"/>
        <v/>
      </c>
      <c r="BG592" s="91" t="str">
        <f t="shared" si="5113"/>
        <v/>
      </c>
      <c r="BH592" s="91" t="str">
        <f t="shared" si="5114"/>
        <v/>
      </c>
      <c r="BI592" s="91" t="str">
        <f t="shared" si="5115"/>
        <v/>
      </c>
      <c r="BJ592" s="91" t="str">
        <f t="shared" si="5116"/>
        <v/>
      </c>
      <c r="BK592" s="91" t="str">
        <f t="shared" si="5117"/>
        <v/>
      </c>
      <c r="BL592" s="91" t="str">
        <f t="shared" si="5118"/>
        <v/>
      </c>
      <c r="BM592" s="91" t="str">
        <f t="shared" si="5119"/>
        <v/>
      </c>
      <c r="BN592" s="91" t="str">
        <f t="shared" si="5120"/>
        <v/>
      </c>
      <c r="BO592" s="91" t="str">
        <f t="shared" si="5121"/>
        <v/>
      </c>
      <c r="BP592" s="91" t="str">
        <f t="shared" si="5122"/>
        <v/>
      </c>
      <c r="BQ592" s="91" t="str">
        <f t="shared" si="5123"/>
        <v/>
      </c>
      <c r="BR592" s="91" t="str">
        <f t="shared" si="5124"/>
        <v/>
      </c>
      <c r="BS592" s="91" t="str">
        <f t="shared" si="5125"/>
        <v/>
      </c>
      <c r="BT592" s="91" t="str">
        <f t="shared" si="5126"/>
        <v/>
      </c>
      <c r="BU592" s="91" t="str">
        <f t="shared" si="5127"/>
        <v/>
      </c>
      <c r="BV592" s="91" t="str">
        <f t="shared" si="5128"/>
        <v/>
      </c>
      <c r="BW592" s="91" t="str">
        <f t="shared" si="5129"/>
        <v/>
      </c>
      <c r="BX592" s="91" t="str">
        <f t="shared" si="5130"/>
        <v/>
      </c>
      <c r="BY592" s="91" t="str">
        <f t="shared" si="5131"/>
        <v/>
      </c>
      <c r="BZ592" s="91" t="str">
        <f t="shared" si="5132"/>
        <v/>
      </c>
      <c r="CA592" s="91" t="str">
        <f t="shared" si="5133"/>
        <v/>
      </c>
      <c r="CB592" s="91" t="str">
        <f t="shared" si="5134"/>
        <v/>
      </c>
      <c r="CC592" s="91" t="str">
        <f t="shared" si="5135"/>
        <v/>
      </c>
      <c r="CD592" s="91" t="str">
        <f t="shared" si="5136"/>
        <v/>
      </c>
      <c r="CE592" s="91" t="str">
        <f t="shared" si="5137"/>
        <v/>
      </c>
      <c r="CF592" s="91" t="str">
        <f t="shared" si="5138"/>
        <v/>
      </c>
      <c r="CG592" s="91" t="str">
        <f t="shared" si="5139"/>
        <v/>
      </c>
      <c r="CH592" s="91" t="str">
        <f t="shared" si="5140"/>
        <v/>
      </c>
      <c r="CI592" s="91" t="str">
        <f t="shared" si="5141"/>
        <v>нет</v>
      </c>
      <c r="CJ592" s="63" t="e">
        <f>IF(LEN('Описание предлагаемого товара'!#REF!)&gt;0,'Описание предлагаемого товара'!#REF!,"")</f>
        <v>#REF!</v>
      </c>
      <c r="CK592" s="91" t="e">
        <f t="shared" ref="CK592:CL592" si="5703">IFERROR(REPLACE(CJ592,FIND(CHAR(10),CJ592,1),1,""),CJ592)</f>
        <v>#REF!</v>
      </c>
      <c r="CL592" s="91" t="e">
        <f t="shared" si="5703"/>
        <v>#REF!</v>
      </c>
      <c r="CM592" s="91" t="e">
        <f t="shared" si="5143"/>
        <v>#REF!</v>
      </c>
      <c r="CN592" s="91" t="e">
        <f t="shared" si="5144"/>
        <v>#REF!</v>
      </c>
      <c r="CO592" s="91" t="e">
        <f t="shared" si="5145"/>
        <v>#REF!</v>
      </c>
      <c r="CP592" s="90" t="e">
        <f>IF(AU592="Не указан реестровый номер (мера нац.режима Запрет)","",IF(CI592="нет","",IF(CU592="да","исключение(не смотрим баллы)",IFERROR(IF(CI592*1&gt;0,IFERROR(IF(VLOOKUP(CI592*1,Обработ.выгрузка_реестра_РФ!$A:$G,7,)=0,"Баллы не установлены",VLOOKUP(CI592*1,Обработ.выгрузка_реестра_РФ!$A:$G,7,)),IF(LEN(CI592)&gt;14,"","нет номера в реестре РФ")),""),IF(LEN(CI592)=0,"","Некорректный реестровый номер")))))</f>
        <v>#REF!</v>
      </c>
      <c r="CQ592" s="33" t="e">
        <f>IF(LEN(C592)&gt;0,IFERROR(IF(LEN(H592)&gt;0,IF(LEN(VLOOKUP(H592,'исключения(не_смотрим_баллы)'!$A:$C,1,))&gt;0,"да","нет"),"не введен ОКПД2"),"нет"),"")</f>
        <v>#REF!</v>
      </c>
      <c r="CR592" s="33" t="e">
        <f ca="1">IF(CQ592="да",IF(TODAY()&lt;VLOOKUP(H592,'исключения(не_смотрим_баллы)'!$A:$C,3,),"да","нет"),"")</f>
        <v>#REF!</v>
      </c>
      <c r="CS592" s="33" t="str">
        <f>IFERROR(IF(CQ592="да",IF(VLOOKUP(CI592*1,Обработ.выгрузка_реестра_РФ!$A:$G,2,)&lt;VLOOKUP(H592,'исключения(не_смотрим_баллы)'!$A:$C,2,),"да","нет"),""),"")</f>
        <v/>
      </c>
      <c r="CT592" s="24"/>
      <c r="CU592" s="33" t="e">
        <f t="shared" si="5157"/>
        <v>#REF!</v>
      </c>
      <c r="CV592" s="91" t="e">
        <f t="shared" si="5158"/>
        <v>#REF!</v>
      </c>
      <c r="CW592" s="27" t="e">
        <f t="shared" si="5159"/>
        <v>#REF!</v>
      </c>
      <c r="CX592" s="26" t="e">
        <f t="shared" si="5088"/>
        <v>#REF!</v>
      </c>
      <c r="CY592" s="64" t="e">
        <f>IF(LEN('Описание предлагаемого товара'!#REF!)&gt;0,'Описание предлагаемого товара'!#REF!,"")</f>
        <v>#REF!</v>
      </c>
      <c r="CZ592" s="95" t="e">
        <f t="shared" si="5146"/>
        <v>#REF!</v>
      </c>
      <c r="DA592" s="95" t="e">
        <f t="shared" ref="DA592" si="5704">IFERROR(REPLACE(CZ592,FIND(" ",CZ592,1),1,""),CZ592)</f>
        <v>#REF!</v>
      </c>
      <c r="DB592" s="95" t="e">
        <f t="shared" si="5090"/>
        <v>#REF!</v>
      </c>
      <c r="DC592" s="95" t="e">
        <f t="shared" ref="DC592:DD592" si="5705">IFERROR(REPLACE(DB592,FIND("г.",DB592,1),2,""),DB592)</f>
        <v>#REF!</v>
      </c>
      <c r="DD592" s="95" t="e">
        <f t="shared" si="5705"/>
        <v>#REF!</v>
      </c>
      <c r="DE592" s="95" t="e">
        <f t="shared" ref="DE592:DF592" si="5706">IFERROR(REPLACE(DD592,FIND("г",DD592,1),1,""),DD592)</f>
        <v>#REF!</v>
      </c>
      <c r="DF592" s="95" t="e">
        <f t="shared" si="5706"/>
        <v>#REF!</v>
      </c>
      <c r="DG592" s="95" t="e">
        <f t="shared" si="5163"/>
        <v>#REF!</v>
      </c>
      <c r="DH592" s="25" t="str">
        <f>IFERROR(VLOOKUP(CI592*1,Обработ.выгрузка_реестра_РФ!$A:$G,5,),"")</f>
        <v/>
      </c>
      <c r="DI592" s="27" t="str">
        <f t="shared" si="5173"/>
        <v/>
      </c>
      <c r="DJ592" s="27" t="str">
        <f t="shared" ca="1" si="5150"/>
        <v/>
      </c>
      <c r="DK592" s="63" t="e">
        <f>IF(LEN('Описание предлагаемого товара'!#REF!)&gt;0,'Описание предлагаемого товара'!#REF!,"")</f>
        <v>#REF!</v>
      </c>
      <c r="DL592" s="63" t="e">
        <f>IF(LEN('Описание предлагаемого товара'!#REF!)&gt;0,'Описание предлагаемого товара'!#REF!,"")</f>
        <v>#REF!</v>
      </c>
      <c r="DM592" s="32"/>
    </row>
    <row r="593" spans="1:117" ht="48.75" customHeight="1" x14ac:dyDescent="0.25">
      <c r="A593" s="61" t="e">
        <f>IF(LEN('Описание предлагаемого товара'!#REF!)&gt;0,'Описание предлагаемого товара'!#REF!,"")</f>
        <v>#REF!</v>
      </c>
      <c r="B593" s="65" t="e">
        <f>IF(LEN('Описание предлагаемого товара'!#REF!)&gt;0,'Описание предлагаемого товара'!#REF!,"")</f>
        <v>#REF!</v>
      </c>
      <c r="C593" s="61" t="e">
        <f>IF(LEN('Описание предлагаемого товара'!#REF!)&gt;0,'Описание предлагаемого товара'!#REF!,"")</f>
        <v>#REF!</v>
      </c>
      <c r="D593" s="61" t="e">
        <f>IF(LEN('Описание предлагаемого товара'!#REF!)&gt;0,'Описание предлагаемого товара'!#REF!,"")</f>
        <v>#REF!</v>
      </c>
      <c r="E593" s="61" t="e">
        <f>IF(LEN('Описание предлагаемого товара'!#REF!)&gt;0,'Описание предлагаемого товара'!#REF!,"")</f>
        <v>#REF!</v>
      </c>
      <c r="F593" s="61" t="e">
        <f>IF(LEN('Описание предлагаемого товара'!#REF!)&gt;0,'Описание предлагаемого товара'!#REF!,"")</f>
        <v>#REF!</v>
      </c>
      <c r="G593" s="61" t="e">
        <f>IF(LEN('Описание предлагаемого товара'!#REF!)&gt;0,'Описание предлагаемого товара'!#REF!,"")</f>
        <v>#REF!</v>
      </c>
      <c r="H593" s="61" t="e">
        <f>IF(LEN('Описание предлагаемого товара'!#REF!)&gt;0,'Описание предлагаемого товара'!#REF!,"")</f>
        <v>#REF!</v>
      </c>
      <c r="I593" s="61" t="e">
        <f>IF(LEN('Описание предлагаемого товара'!#REF!)&gt;0,'Описание предлагаемого товара'!#REF!,"")</f>
        <v>#REF!</v>
      </c>
      <c r="J593" s="38" t="str">
        <f>IFERROR(VLOOKUP(B593,SAP!$A:$E,5,),"")</f>
        <v/>
      </c>
      <c r="K593" s="40" t="str">
        <f t="shared" si="5093"/>
        <v/>
      </c>
      <c r="L593" s="61" t="e">
        <f>IF(LEN('Описание предлагаемого товара'!#REF!)&gt;0,IFERROR('Описание предлагаемого товара'!#REF!*1,""),"")</f>
        <v>#REF!</v>
      </c>
      <c r="M593" s="39" t="str">
        <f>IFERROR(VLOOKUP(B593,SAP!$A:$E,2,),"")</f>
        <v/>
      </c>
      <c r="N593" s="41" t="str">
        <f t="shared" si="5229"/>
        <v/>
      </c>
      <c r="O593" s="39" t="str">
        <f t="shared" si="5080"/>
        <v/>
      </c>
      <c r="P593" s="36" t="e">
        <f>IF(LEN('Описание предлагаемого товара'!#REF!)&gt;0,'Описание предлагаемого товара'!#REF!,"")</f>
        <v>#REF!</v>
      </c>
      <c r="Q59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93" s="37" t="e">
        <f>IF(LEN('Описание предлагаемого товара'!#REF!)&gt;0,'Описание предлагаемого товара'!#REF!,"")</f>
        <v>#REF!</v>
      </c>
      <c r="S593" s="37" t="e">
        <f>IF(LEN('Описание предлагаемого товара'!#REF!)&gt;0,'Описание предлагаемого товара'!#REF!,"")</f>
        <v>#REF!</v>
      </c>
      <c r="T59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93" s="23" t="str">
        <f>IFERROR(VLOOKUP(CI593*1,Обработ.выгрузка_реестра_РФ!$A:$G,6,),"")</f>
        <v/>
      </c>
      <c r="V593" s="61" t="e">
        <f>IF(LEN('Описание предлагаемого товара'!#REF!)&gt;0,'Описание предлагаемого товара'!#REF!,"")</f>
        <v>#REF!</v>
      </c>
      <c r="W593" s="62" t="e">
        <f>IF(LEN('Описание предлагаемого товара'!#REF!)&gt;0,'Описание предлагаемого товара'!#REF!,"")</f>
        <v>#REF!</v>
      </c>
      <c r="X593" s="91" t="e">
        <f t="shared" ref="X593:Y593" si="5707">IFERROR(REPLACE(W593,FIND(CHAR(10),W593,1),1," "),W593)</f>
        <v>#REF!</v>
      </c>
      <c r="Y593" s="91" t="e">
        <f t="shared" si="5707"/>
        <v>#REF!</v>
      </c>
      <c r="Z593" s="91" t="e">
        <f t="shared" si="5095"/>
        <v>#REF!</v>
      </c>
      <c r="AA593" s="91" t="e">
        <f t="shared" si="5096"/>
        <v>#REF!</v>
      </c>
      <c r="AB593" s="91" t="e">
        <f t="shared" si="5097"/>
        <v>#REF!</v>
      </c>
      <c r="AC593" s="91" t="e">
        <f t="shared" ref="AC593:AF593" si="5708">IFERROR(REPLACE(AB593,FIND("  ",AB593,1),2," "),AB593)</f>
        <v>#REF!</v>
      </c>
      <c r="AD593" s="91" t="e">
        <f t="shared" si="5708"/>
        <v>#REF!</v>
      </c>
      <c r="AE593" s="91" t="e">
        <f t="shared" si="5708"/>
        <v>#REF!</v>
      </c>
      <c r="AF593" s="91" t="e">
        <f t="shared" si="5708"/>
        <v>#REF!</v>
      </c>
      <c r="AG593" s="23" t="str">
        <f>IFERROR(VLOOKUP(CI593*1,Обработ.выгрузка_реестра_РФ!$A:$G,4,),"")</f>
        <v/>
      </c>
      <c r="AH593" s="91" t="str">
        <f t="shared" ref="AH593:AI593" si="5709">IFERROR(REPLACE(AG593,FIND("-",AG593,1),1,"*"),AG593)</f>
        <v/>
      </c>
      <c r="AI593" s="91" t="str">
        <f t="shared" si="5709"/>
        <v/>
      </c>
      <c r="AJ593" s="27" t="str">
        <f t="shared" si="5195"/>
        <v/>
      </c>
      <c r="AK593" s="63" t="e">
        <f>IF(LEN('Описание предлагаемого товара'!#REF!)&gt;0,'Описание предлагаемого товара'!#REF!,"")</f>
        <v>#REF!</v>
      </c>
      <c r="AL593" s="91" t="e">
        <f t="shared" ref="AL593:AM593" si="5710">IFERROR(REPLACE(AK593,FIND(CHAR(10),AK593,1),1,""),AK593)</f>
        <v>#REF!</v>
      </c>
      <c r="AM593" s="91" t="e">
        <f t="shared" si="5710"/>
        <v>#REF!</v>
      </c>
      <c r="AN593" s="91" t="e">
        <f t="shared" ref="AN593:AR593" si="5711">IFERROR(REPLACE(AM593,FIND(" ",AM593,1),1,""),AM593)</f>
        <v>#REF!</v>
      </c>
      <c r="AO593" s="91" t="e">
        <f t="shared" si="5711"/>
        <v>#REF!</v>
      </c>
      <c r="AP593" s="91" t="e">
        <f t="shared" si="5711"/>
        <v>#REF!</v>
      </c>
      <c r="AQ593" s="91" t="e">
        <f t="shared" si="5711"/>
        <v>#REF!</v>
      </c>
      <c r="AR593" s="91" t="e">
        <f t="shared" si="5711"/>
        <v>#REF!</v>
      </c>
      <c r="AS593" s="91" t="e">
        <f t="shared" si="5102"/>
        <v>#REF!</v>
      </c>
      <c r="AT593" s="91" t="e">
        <f t="shared" si="5103"/>
        <v>#REF!</v>
      </c>
      <c r="AU593" s="32" t="e">
        <f t="shared" si="5086"/>
        <v>#REF!</v>
      </c>
      <c r="AV593" s="93" t="e">
        <f>'Описание предлагаемого товара'!#REF!</f>
        <v>#REF!</v>
      </c>
      <c r="AW593" s="91" t="e">
        <f>MIN(SEARCH({0,1,2,3,4,5,6,7,8,9},AV593&amp; "0123456789"))</f>
        <v>#REF!</v>
      </c>
      <c r="AX593" s="91" t="str">
        <f t="shared" si="5104"/>
        <v/>
      </c>
      <c r="AY593" s="91" t="str">
        <f t="shared" si="5105"/>
        <v/>
      </c>
      <c r="AZ593" s="91" t="str">
        <f t="shared" si="5106"/>
        <v/>
      </c>
      <c r="BA593" s="91" t="str">
        <f t="shared" si="5107"/>
        <v/>
      </c>
      <c r="BB593" s="91" t="str">
        <f t="shared" si="5108"/>
        <v/>
      </c>
      <c r="BC593" s="91" t="str">
        <f t="shared" si="5109"/>
        <v/>
      </c>
      <c r="BD593" s="91" t="str">
        <f t="shared" si="5110"/>
        <v/>
      </c>
      <c r="BE593" s="91" t="str">
        <f t="shared" si="5111"/>
        <v/>
      </c>
      <c r="BF593" s="91" t="str">
        <f t="shared" si="5112"/>
        <v/>
      </c>
      <c r="BG593" s="91" t="str">
        <f t="shared" si="5113"/>
        <v/>
      </c>
      <c r="BH593" s="91" t="str">
        <f t="shared" si="5114"/>
        <v/>
      </c>
      <c r="BI593" s="91" t="str">
        <f t="shared" si="5115"/>
        <v/>
      </c>
      <c r="BJ593" s="91" t="str">
        <f t="shared" si="5116"/>
        <v/>
      </c>
      <c r="BK593" s="91" t="str">
        <f t="shared" si="5117"/>
        <v/>
      </c>
      <c r="BL593" s="91" t="str">
        <f t="shared" si="5118"/>
        <v/>
      </c>
      <c r="BM593" s="91" t="str">
        <f t="shared" si="5119"/>
        <v/>
      </c>
      <c r="BN593" s="91" t="str">
        <f t="shared" si="5120"/>
        <v/>
      </c>
      <c r="BO593" s="91" t="str">
        <f t="shared" si="5121"/>
        <v/>
      </c>
      <c r="BP593" s="91" t="str">
        <f t="shared" si="5122"/>
        <v/>
      </c>
      <c r="BQ593" s="91" t="str">
        <f t="shared" si="5123"/>
        <v/>
      </c>
      <c r="BR593" s="91" t="str">
        <f t="shared" si="5124"/>
        <v/>
      </c>
      <c r="BS593" s="91" t="str">
        <f t="shared" si="5125"/>
        <v/>
      </c>
      <c r="BT593" s="91" t="str">
        <f t="shared" si="5126"/>
        <v/>
      </c>
      <c r="BU593" s="91" t="str">
        <f t="shared" si="5127"/>
        <v/>
      </c>
      <c r="BV593" s="91" t="str">
        <f t="shared" si="5128"/>
        <v/>
      </c>
      <c r="BW593" s="91" t="str">
        <f t="shared" si="5129"/>
        <v/>
      </c>
      <c r="BX593" s="91" t="str">
        <f t="shared" si="5130"/>
        <v/>
      </c>
      <c r="BY593" s="91" t="str">
        <f t="shared" si="5131"/>
        <v/>
      </c>
      <c r="BZ593" s="91" t="str">
        <f t="shared" si="5132"/>
        <v/>
      </c>
      <c r="CA593" s="91" t="str">
        <f t="shared" si="5133"/>
        <v/>
      </c>
      <c r="CB593" s="91" t="str">
        <f t="shared" si="5134"/>
        <v/>
      </c>
      <c r="CC593" s="91" t="str">
        <f t="shared" si="5135"/>
        <v/>
      </c>
      <c r="CD593" s="91" t="str">
        <f t="shared" si="5136"/>
        <v/>
      </c>
      <c r="CE593" s="91" t="str">
        <f t="shared" si="5137"/>
        <v/>
      </c>
      <c r="CF593" s="91" t="str">
        <f t="shared" si="5138"/>
        <v/>
      </c>
      <c r="CG593" s="91" t="str">
        <f t="shared" si="5139"/>
        <v/>
      </c>
      <c r="CH593" s="91" t="str">
        <f t="shared" si="5140"/>
        <v/>
      </c>
      <c r="CI593" s="91" t="str">
        <f t="shared" si="5141"/>
        <v>нет</v>
      </c>
      <c r="CJ593" s="63" t="e">
        <f>IF(LEN('Описание предлагаемого товара'!#REF!)&gt;0,'Описание предлагаемого товара'!#REF!,"")</f>
        <v>#REF!</v>
      </c>
      <c r="CK593" s="91" t="e">
        <f t="shared" ref="CK593:CL593" si="5712">IFERROR(REPLACE(CJ593,FIND(CHAR(10),CJ593,1),1,""),CJ593)</f>
        <v>#REF!</v>
      </c>
      <c r="CL593" s="91" t="e">
        <f t="shared" si="5712"/>
        <v>#REF!</v>
      </c>
      <c r="CM593" s="91" t="e">
        <f t="shared" si="5143"/>
        <v>#REF!</v>
      </c>
      <c r="CN593" s="91" t="e">
        <f t="shared" si="5144"/>
        <v>#REF!</v>
      </c>
      <c r="CO593" s="91" t="e">
        <f t="shared" si="5145"/>
        <v>#REF!</v>
      </c>
      <c r="CP593" s="90" t="e">
        <f>IF(AU593="Не указан реестровый номер (мера нац.режима Запрет)","",IF(CI593="нет","",IF(CU593="да","исключение(не смотрим баллы)",IFERROR(IF(CI593*1&gt;0,IFERROR(IF(VLOOKUP(CI593*1,Обработ.выгрузка_реестра_РФ!$A:$G,7,)=0,"Баллы не установлены",VLOOKUP(CI593*1,Обработ.выгрузка_реестра_РФ!$A:$G,7,)),IF(LEN(CI593)&gt;14,"","нет номера в реестре РФ")),""),IF(LEN(CI593)=0,"","Некорректный реестровый номер")))))</f>
        <v>#REF!</v>
      </c>
      <c r="CQ593" s="33" t="e">
        <f>IF(LEN(C593)&gt;0,IFERROR(IF(LEN(H593)&gt;0,IF(LEN(VLOOKUP(H593,'исключения(не_смотрим_баллы)'!$A:$C,1,))&gt;0,"да","нет"),"не введен ОКПД2"),"нет"),"")</f>
        <v>#REF!</v>
      </c>
      <c r="CR593" s="33" t="e">
        <f ca="1">IF(CQ593="да",IF(TODAY()&lt;VLOOKUP(H593,'исключения(не_смотрим_баллы)'!$A:$C,3,),"да","нет"),"")</f>
        <v>#REF!</v>
      </c>
      <c r="CS593" s="33" t="str">
        <f>IFERROR(IF(CQ593="да",IF(VLOOKUP(CI593*1,Обработ.выгрузка_реестра_РФ!$A:$G,2,)&lt;VLOOKUP(H593,'исключения(не_смотрим_баллы)'!$A:$C,2,),"да","нет"),""),"")</f>
        <v/>
      </c>
      <c r="CT593" s="24"/>
      <c r="CU593" s="33" t="e">
        <f t="shared" si="5157"/>
        <v>#REF!</v>
      </c>
      <c r="CV593" s="91" t="e">
        <f t="shared" si="5158"/>
        <v>#REF!</v>
      </c>
      <c r="CW593" s="27" t="e">
        <f t="shared" si="5159"/>
        <v>#REF!</v>
      </c>
      <c r="CX593" s="26" t="e">
        <f t="shared" si="5088"/>
        <v>#REF!</v>
      </c>
      <c r="CY593" s="64" t="e">
        <f>IF(LEN('Описание предлагаемого товара'!#REF!)&gt;0,'Описание предлагаемого товара'!#REF!,"")</f>
        <v>#REF!</v>
      </c>
      <c r="CZ593" s="95" t="e">
        <f t="shared" si="5146"/>
        <v>#REF!</v>
      </c>
      <c r="DA593" s="95" t="e">
        <f t="shared" ref="DA593" si="5713">IFERROR(REPLACE(CZ593,FIND(" ",CZ593,1),1,""),CZ593)</f>
        <v>#REF!</v>
      </c>
      <c r="DB593" s="95" t="e">
        <f t="shared" si="5090"/>
        <v>#REF!</v>
      </c>
      <c r="DC593" s="95" t="e">
        <f t="shared" ref="DC593:DD593" si="5714">IFERROR(REPLACE(DB593,FIND("г.",DB593,1),2,""),DB593)</f>
        <v>#REF!</v>
      </c>
      <c r="DD593" s="95" t="e">
        <f t="shared" si="5714"/>
        <v>#REF!</v>
      </c>
      <c r="DE593" s="95" t="e">
        <f t="shared" ref="DE593:DF593" si="5715">IFERROR(REPLACE(DD593,FIND("г",DD593,1),1,""),DD593)</f>
        <v>#REF!</v>
      </c>
      <c r="DF593" s="95" t="e">
        <f t="shared" si="5715"/>
        <v>#REF!</v>
      </c>
      <c r="DG593" s="95" t="e">
        <f t="shared" si="5163"/>
        <v>#REF!</v>
      </c>
      <c r="DH593" s="25" t="str">
        <f>IFERROR(VLOOKUP(CI593*1,Обработ.выгрузка_реестра_РФ!$A:$G,5,),"")</f>
        <v/>
      </c>
      <c r="DI593" s="27" t="str">
        <f t="shared" si="5173"/>
        <v/>
      </c>
      <c r="DJ593" s="27" t="str">
        <f t="shared" ca="1" si="5150"/>
        <v/>
      </c>
      <c r="DK593" s="63" t="e">
        <f>IF(LEN('Описание предлагаемого товара'!#REF!)&gt;0,'Описание предлагаемого товара'!#REF!,"")</f>
        <v>#REF!</v>
      </c>
      <c r="DL593" s="63" t="e">
        <f>IF(LEN('Описание предлагаемого товара'!#REF!)&gt;0,'Описание предлагаемого товара'!#REF!,"")</f>
        <v>#REF!</v>
      </c>
      <c r="DM593" s="32"/>
    </row>
    <row r="594" spans="1:117" ht="48.75" customHeight="1" x14ac:dyDescent="0.25">
      <c r="A594" s="61" t="e">
        <f>IF(LEN('Описание предлагаемого товара'!#REF!)&gt;0,'Описание предлагаемого товара'!#REF!,"")</f>
        <v>#REF!</v>
      </c>
      <c r="B594" s="65" t="e">
        <f>IF(LEN('Описание предлагаемого товара'!#REF!)&gt;0,'Описание предлагаемого товара'!#REF!,"")</f>
        <v>#REF!</v>
      </c>
      <c r="C594" s="61" t="e">
        <f>IF(LEN('Описание предлагаемого товара'!#REF!)&gt;0,'Описание предлагаемого товара'!#REF!,"")</f>
        <v>#REF!</v>
      </c>
      <c r="D594" s="61" t="e">
        <f>IF(LEN('Описание предлагаемого товара'!#REF!)&gt;0,'Описание предлагаемого товара'!#REF!,"")</f>
        <v>#REF!</v>
      </c>
      <c r="E594" s="61" t="e">
        <f>IF(LEN('Описание предлагаемого товара'!#REF!)&gt;0,'Описание предлагаемого товара'!#REF!,"")</f>
        <v>#REF!</v>
      </c>
      <c r="F594" s="61" t="e">
        <f>IF(LEN('Описание предлагаемого товара'!#REF!)&gt;0,'Описание предлагаемого товара'!#REF!,"")</f>
        <v>#REF!</v>
      </c>
      <c r="G594" s="61" t="e">
        <f>IF(LEN('Описание предлагаемого товара'!#REF!)&gt;0,'Описание предлагаемого товара'!#REF!,"")</f>
        <v>#REF!</v>
      </c>
      <c r="H594" s="61" t="e">
        <f>IF(LEN('Описание предлагаемого товара'!#REF!)&gt;0,'Описание предлагаемого товара'!#REF!,"")</f>
        <v>#REF!</v>
      </c>
      <c r="I594" s="61" t="e">
        <f>IF(LEN('Описание предлагаемого товара'!#REF!)&gt;0,'Описание предлагаемого товара'!#REF!,"")</f>
        <v>#REF!</v>
      </c>
      <c r="J594" s="38" t="str">
        <f>IFERROR(VLOOKUP(B594,SAP!$A:$E,5,),"")</f>
        <v/>
      </c>
      <c r="K594" s="40" t="str">
        <f t="shared" si="5093"/>
        <v/>
      </c>
      <c r="L594" s="61" t="e">
        <f>IF(LEN('Описание предлагаемого товара'!#REF!)&gt;0,IFERROR('Описание предлагаемого товара'!#REF!*1,""),"")</f>
        <v>#REF!</v>
      </c>
      <c r="M594" s="39" t="str">
        <f>IFERROR(VLOOKUP(B594,SAP!$A:$E,2,),"")</f>
        <v/>
      </c>
      <c r="N594" s="41" t="str">
        <f t="shared" si="5229"/>
        <v/>
      </c>
      <c r="O594" s="39" t="str">
        <f t="shared" ref="O594:O657" si="5716">IFERROR(IF(B594*1&gt;0,IF(N594=L594,"да","нет"),""),"")</f>
        <v/>
      </c>
      <c r="P594" s="36" t="e">
        <f>IF(LEN('Описание предлагаемого товара'!#REF!)&gt;0,'Описание предлагаемого товара'!#REF!,"")</f>
        <v>#REF!</v>
      </c>
      <c r="Q59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94" s="37" t="e">
        <f>IF(LEN('Описание предлагаемого товара'!#REF!)&gt;0,'Описание предлагаемого товара'!#REF!,"")</f>
        <v>#REF!</v>
      </c>
      <c r="S594" s="37" t="e">
        <f>IF(LEN('Описание предлагаемого товара'!#REF!)&gt;0,'Описание предлагаемого товара'!#REF!,"")</f>
        <v>#REF!</v>
      </c>
      <c r="T59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94" s="23" t="str">
        <f>IFERROR(VLOOKUP(CI594*1,Обработ.выгрузка_реестра_РФ!$A:$G,6,),"")</f>
        <v/>
      </c>
      <c r="V594" s="61" t="e">
        <f>IF(LEN('Описание предлагаемого товара'!#REF!)&gt;0,'Описание предлагаемого товара'!#REF!,"")</f>
        <v>#REF!</v>
      </c>
      <c r="W594" s="62" t="e">
        <f>IF(LEN('Описание предлагаемого товара'!#REF!)&gt;0,'Описание предлагаемого товара'!#REF!,"")</f>
        <v>#REF!</v>
      </c>
      <c r="X594" s="91" t="e">
        <f t="shared" ref="X594:Y594" si="5717">IFERROR(REPLACE(W594,FIND(CHAR(10),W594,1),1," "),W594)</f>
        <v>#REF!</v>
      </c>
      <c r="Y594" s="91" t="e">
        <f t="shared" si="5717"/>
        <v>#REF!</v>
      </c>
      <c r="Z594" s="91" t="e">
        <f t="shared" si="5095"/>
        <v>#REF!</v>
      </c>
      <c r="AA594" s="91" t="e">
        <f t="shared" si="5096"/>
        <v>#REF!</v>
      </c>
      <c r="AB594" s="91" t="e">
        <f t="shared" si="5097"/>
        <v>#REF!</v>
      </c>
      <c r="AC594" s="91" t="e">
        <f t="shared" ref="AC594:AF594" si="5718">IFERROR(REPLACE(AB594,FIND("  ",AB594,1),2," "),AB594)</f>
        <v>#REF!</v>
      </c>
      <c r="AD594" s="91" t="e">
        <f t="shared" si="5718"/>
        <v>#REF!</v>
      </c>
      <c r="AE594" s="91" t="e">
        <f t="shared" si="5718"/>
        <v>#REF!</v>
      </c>
      <c r="AF594" s="91" t="e">
        <f t="shared" si="5718"/>
        <v>#REF!</v>
      </c>
      <c r="AG594" s="23" t="str">
        <f>IFERROR(VLOOKUP(CI594*1,Обработ.выгрузка_реестра_РФ!$A:$G,4,),"")</f>
        <v/>
      </c>
      <c r="AH594" s="91" t="str">
        <f t="shared" ref="AH594:AI594" si="5719">IFERROR(REPLACE(AG594,FIND("-",AG594,1),1,"*"),AG594)</f>
        <v/>
      </c>
      <c r="AI594" s="91" t="str">
        <f t="shared" si="5719"/>
        <v/>
      </c>
      <c r="AJ594" s="27" t="str">
        <f t="shared" si="5195"/>
        <v/>
      </c>
      <c r="AK594" s="63" t="e">
        <f>IF(LEN('Описание предлагаемого товара'!#REF!)&gt;0,'Описание предлагаемого товара'!#REF!,"")</f>
        <v>#REF!</v>
      </c>
      <c r="AL594" s="91" t="e">
        <f t="shared" ref="AL594:AM594" si="5720">IFERROR(REPLACE(AK594,FIND(CHAR(10),AK594,1),1,""),AK594)</f>
        <v>#REF!</v>
      </c>
      <c r="AM594" s="91" t="e">
        <f t="shared" si="5720"/>
        <v>#REF!</v>
      </c>
      <c r="AN594" s="91" t="e">
        <f t="shared" ref="AN594:AR594" si="5721">IFERROR(REPLACE(AM594,FIND(" ",AM594,1),1,""),AM594)</f>
        <v>#REF!</v>
      </c>
      <c r="AO594" s="91" t="e">
        <f t="shared" si="5721"/>
        <v>#REF!</v>
      </c>
      <c r="AP594" s="91" t="e">
        <f t="shared" si="5721"/>
        <v>#REF!</v>
      </c>
      <c r="AQ594" s="91" t="e">
        <f t="shared" si="5721"/>
        <v>#REF!</v>
      </c>
      <c r="AR594" s="91" t="e">
        <f t="shared" si="5721"/>
        <v>#REF!</v>
      </c>
      <c r="AS594" s="91" t="e">
        <f t="shared" si="5102"/>
        <v>#REF!</v>
      </c>
      <c r="AT594" s="91" t="e">
        <f t="shared" si="5103"/>
        <v>#REF!</v>
      </c>
      <c r="AU594" s="32" t="e">
        <f t="shared" ref="AU594:AU657" si="5722">IF(LEN(CI594)&gt;0,IF(CI594="нет",IF(I594="запрет","Не указан реестровый номер (мера нац.режима Запрет)",IF(I594="ограничение","Не указан реестровый номер (мера нац.режима Ограничение)","")),IF(LEN(CI594)&gt;14,"Необходимо указать один реестровый номер",CI594)),"")</f>
        <v>#REF!</v>
      </c>
      <c r="AV594" s="93" t="e">
        <f>'Описание предлагаемого товара'!#REF!</f>
        <v>#REF!</v>
      </c>
      <c r="AW594" s="91" t="e">
        <f>MIN(SEARCH({0,1,2,3,4,5,6,7,8,9},AV594&amp; "0123456789"))</f>
        <v>#REF!</v>
      </c>
      <c r="AX594" s="91" t="str">
        <f t="shared" si="5104"/>
        <v/>
      </c>
      <c r="AY594" s="91" t="str">
        <f t="shared" si="5105"/>
        <v/>
      </c>
      <c r="AZ594" s="91" t="str">
        <f t="shared" si="5106"/>
        <v/>
      </c>
      <c r="BA594" s="91" t="str">
        <f t="shared" si="5107"/>
        <v/>
      </c>
      <c r="BB594" s="91" t="str">
        <f t="shared" si="5108"/>
        <v/>
      </c>
      <c r="BC594" s="91" t="str">
        <f t="shared" si="5109"/>
        <v/>
      </c>
      <c r="BD594" s="91" t="str">
        <f t="shared" si="5110"/>
        <v/>
      </c>
      <c r="BE594" s="91" t="str">
        <f t="shared" si="5111"/>
        <v/>
      </c>
      <c r="BF594" s="91" t="str">
        <f t="shared" si="5112"/>
        <v/>
      </c>
      <c r="BG594" s="91" t="str">
        <f t="shared" si="5113"/>
        <v/>
      </c>
      <c r="BH594" s="91" t="str">
        <f t="shared" si="5114"/>
        <v/>
      </c>
      <c r="BI594" s="91" t="str">
        <f t="shared" si="5115"/>
        <v/>
      </c>
      <c r="BJ594" s="91" t="str">
        <f t="shared" si="5116"/>
        <v/>
      </c>
      <c r="BK594" s="91" t="str">
        <f t="shared" si="5117"/>
        <v/>
      </c>
      <c r="BL594" s="91" t="str">
        <f t="shared" si="5118"/>
        <v/>
      </c>
      <c r="BM594" s="91" t="str">
        <f t="shared" si="5119"/>
        <v/>
      </c>
      <c r="BN594" s="91" t="str">
        <f t="shared" si="5120"/>
        <v/>
      </c>
      <c r="BO594" s="91" t="str">
        <f t="shared" si="5121"/>
        <v/>
      </c>
      <c r="BP594" s="91" t="str">
        <f t="shared" si="5122"/>
        <v/>
      </c>
      <c r="BQ594" s="91" t="str">
        <f t="shared" si="5123"/>
        <v/>
      </c>
      <c r="BR594" s="91" t="str">
        <f t="shared" si="5124"/>
        <v/>
      </c>
      <c r="BS594" s="91" t="str">
        <f t="shared" si="5125"/>
        <v/>
      </c>
      <c r="BT594" s="91" t="str">
        <f t="shared" si="5126"/>
        <v/>
      </c>
      <c r="BU594" s="91" t="str">
        <f t="shared" si="5127"/>
        <v/>
      </c>
      <c r="BV594" s="91" t="str">
        <f t="shared" si="5128"/>
        <v/>
      </c>
      <c r="BW594" s="91" t="str">
        <f t="shared" si="5129"/>
        <v/>
      </c>
      <c r="BX594" s="91" t="str">
        <f t="shared" si="5130"/>
        <v/>
      </c>
      <c r="BY594" s="91" t="str">
        <f t="shared" si="5131"/>
        <v/>
      </c>
      <c r="BZ594" s="91" t="str">
        <f t="shared" si="5132"/>
        <v/>
      </c>
      <c r="CA594" s="91" t="str">
        <f t="shared" si="5133"/>
        <v/>
      </c>
      <c r="CB594" s="91" t="str">
        <f t="shared" si="5134"/>
        <v/>
      </c>
      <c r="CC594" s="91" t="str">
        <f t="shared" si="5135"/>
        <v/>
      </c>
      <c r="CD594" s="91" t="str">
        <f t="shared" si="5136"/>
        <v/>
      </c>
      <c r="CE594" s="91" t="str">
        <f t="shared" si="5137"/>
        <v/>
      </c>
      <c r="CF594" s="91" t="str">
        <f t="shared" si="5138"/>
        <v/>
      </c>
      <c r="CG594" s="91" t="str">
        <f t="shared" si="5139"/>
        <v/>
      </c>
      <c r="CH594" s="91" t="str">
        <f t="shared" si="5140"/>
        <v/>
      </c>
      <c r="CI594" s="91" t="str">
        <f t="shared" si="5141"/>
        <v>нет</v>
      </c>
      <c r="CJ594" s="63" t="e">
        <f>IF(LEN('Описание предлагаемого товара'!#REF!)&gt;0,'Описание предлагаемого товара'!#REF!,"")</f>
        <v>#REF!</v>
      </c>
      <c r="CK594" s="91" t="e">
        <f t="shared" ref="CK594:CL594" si="5723">IFERROR(REPLACE(CJ594,FIND(CHAR(10),CJ594,1),1,""),CJ594)</f>
        <v>#REF!</v>
      </c>
      <c r="CL594" s="91" t="e">
        <f t="shared" si="5723"/>
        <v>#REF!</v>
      </c>
      <c r="CM594" s="91" t="e">
        <f t="shared" si="5143"/>
        <v>#REF!</v>
      </c>
      <c r="CN594" s="91" t="e">
        <f t="shared" si="5144"/>
        <v>#REF!</v>
      </c>
      <c r="CO594" s="91" t="e">
        <f t="shared" si="5145"/>
        <v>#REF!</v>
      </c>
      <c r="CP594" s="90" t="e">
        <f>IF(AU594="Не указан реестровый номер (мера нац.режима Запрет)","",IF(CI594="нет","",IF(CU594="да","исключение(не смотрим баллы)",IFERROR(IF(CI594*1&gt;0,IFERROR(IF(VLOOKUP(CI594*1,Обработ.выгрузка_реестра_РФ!$A:$G,7,)=0,"Баллы не установлены",VLOOKUP(CI594*1,Обработ.выгрузка_реестра_РФ!$A:$G,7,)),IF(LEN(CI594)&gt;14,"","нет номера в реестре РФ")),""),IF(LEN(CI594)=0,"","Некорректный реестровый номер")))))</f>
        <v>#REF!</v>
      </c>
      <c r="CQ594" s="33" t="e">
        <f>IF(LEN(C594)&gt;0,IFERROR(IF(LEN(H594)&gt;0,IF(LEN(VLOOKUP(H594,'исключения(не_смотрим_баллы)'!$A:$C,1,))&gt;0,"да","нет"),"не введен ОКПД2"),"нет"),"")</f>
        <v>#REF!</v>
      </c>
      <c r="CR594" s="33" t="e">
        <f ca="1">IF(CQ594="да",IF(TODAY()&lt;VLOOKUP(H594,'исключения(не_смотрим_баллы)'!$A:$C,3,),"да","нет"),"")</f>
        <v>#REF!</v>
      </c>
      <c r="CS594" s="33" t="str">
        <f>IFERROR(IF(CQ594="да",IF(VLOOKUP(CI594*1,Обработ.выгрузка_реестра_РФ!$A:$G,2,)&lt;VLOOKUP(H594,'исключения(не_смотрим_баллы)'!$A:$C,2,),"да","нет"),""),"")</f>
        <v/>
      </c>
      <c r="CT594" s="24"/>
      <c r="CU594" s="33" t="e">
        <f t="shared" si="5157"/>
        <v>#REF!</v>
      </c>
      <c r="CV594" s="91" t="e">
        <f t="shared" si="5158"/>
        <v>#REF!</v>
      </c>
      <c r="CW594" s="27" t="e">
        <f t="shared" si="5159"/>
        <v>#REF!</v>
      </c>
      <c r="CX594" s="26" t="e">
        <f t="shared" ref="CX594:CX657" si="5724">IF(AU594="Не указан реестровый номер (мера нац.режима Запрет)","Импорт",IF(AU594="Не указан реестровый номер (мера нац.режима Ограничение)","Импорт",IF(CI594="не заполняется","",IF(LEN(CI594)&gt;0,IF(CI594&lt;&gt;"нет",IF(LEN(L594)&gt;0,IFERROR(IF(CP594="исключение(не смотрим баллы)","РФ",IF(CP594*1&gt;0,IF(CP594*1&gt;=L594*1,"РФ","Импорт"),"")),"Импорт"),IF(CP594="исключение(не смотрим баллы)","РФ","не указан мин.балл")),""),""))))</f>
        <v>#REF!</v>
      </c>
      <c r="CY594" s="64" t="e">
        <f>IF(LEN('Описание предлагаемого товара'!#REF!)&gt;0,'Описание предлагаемого товара'!#REF!,"")</f>
        <v>#REF!</v>
      </c>
      <c r="CZ594" s="95" t="e">
        <f t="shared" si="5146"/>
        <v>#REF!</v>
      </c>
      <c r="DA594" s="95" t="e">
        <f t="shared" ref="DA594" si="5725">IFERROR(REPLACE(CZ594,FIND(" ",CZ594,1),1,""),CZ594)</f>
        <v>#REF!</v>
      </c>
      <c r="DB594" s="95" t="e">
        <f t="shared" ref="DB594:DB657" si="5726">IFERROR(REPLACE(CZ594,FIND(" ",CZ594,1),1,""),CZ594)</f>
        <v>#REF!</v>
      </c>
      <c r="DC594" s="95" t="e">
        <f t="shared" ref="DC594:DD594" si="5727">IFERROR(REPLACE(DB594,FIND("г.",DB594,1),2,""),DB594)</f>
        <v>#REF!</v>
      </c>
      <c r="DD594" s="95" t="e">
        <f t="shared" si="5727"/>
        <v>#REF!</v>
      </c>
      <c r="DE594" s="95" t="e">
        <f t="shared" ref="DE594:DF594" si="5728">IFERROR(REPLACE(DD594,FIND("г",DD594,1),1,""),DD594)</f>
        <v>#REF!</v>
      </c>
      <c r="DF594" s="95" t="e">
        <f t="shared" si="5728"/>
        <v>#REF!</v>
      </c>
      <c r="DG594" s="95" t="e">
        <f t="shared" si="5163"/>
        <v>#REF!</v>
      </c>
      <c r="DH594" s="25" t="str">
        <f>IFERROR(VLOOKUP(CI594*1,Обработ.выгрузка_реестра_РФ!$A:$G,5,),"")</f>
        <v/>
      </c>
      <c r="DI594" s="27" t="str">
        <f t="shared" si="5173"/>
        <v/>
      </c>
      <c r="DJ594" s="27" t="str">
        <f t="shared" ca="1" si="5150"/>
        <v/>
      </c>
      <c r="DK594" s="63" t="e">
        <f>IF(LEN('Описание предлагаемого товара'!#REF!)&gt;0,'Описание предлагаемого товара'!#REF!,"")</f>
        <v>#REF!</v>
      </c>
      <c r="DL594" s="63" t="e">
        <f>IF(LEN('Описание предлагаемого товара'!#REF!)&gt;0,'Описание предлагаемого товара'!#REF!,"")</f>
        <v>#REF!</v>
      </c>
      <c r="DM594" s="32"/>
    </row>
    <row r="595" spans="1:117" ht="48.75" customHeight="1" x14ac:dyDescent="0.25">
      <c r="A595" s="61" t="e">
        <f>IF(LEN('Описание предлагаемого товара'!#REF!)&gt;0,'Описание предлагаемого товара'!#REF!,"")</f>
        <v>#REF!</v>
      </c>
      <c r="B595" s="65" t="e">
        <f>IF(LEN('Описание предлагаемого товара'!#REF!)&gt;0,'Описание предлагаемого товара'!#REF!,"")</f>
        <v>#REF!</v>
      </c>
      <c r="C595" s="61" t="e">
        <f>IF(LEN('Описание предлагаемого товара'!#REF!)&gt;0,'Описание предлагаемого товара'!#REF!,"")</f>
        <v>#REF!</v>
      </c>
      <c r="D595" s="61" t="e">
        <f>IF(LEN('Описание предлагаемого товара'!#REF!)&gt;0,'Описание предлагаемого товара'!#REF!,"")</f>
        <v>#REF!</v>
      </c>
      <c r="E595" s="61" t="e">
        <f>IF(LEN('Описание предлагаемого товара'!#REF!)&gt;0,'Описание предлагаемого товара'!#REF!,"")</f>
        <v>#REF!</v>
      </c>
      <c r="F595" s="61" t="e">
        <f>IF(LEN('Описание предлагаемого товара'!#REF!)&gt;0,'Описание предлагаемого товара'!#REF!,"")</f>
        <v>#REF!</v>
      </c>
      <c r="G595" s="61" t="e">
        <f>IF(LEN('Описание предлагаемого товара'!#REF!)&gt;0,'Описание предлагаемого товара'!#REF!,"")</f>
        <v>#REF!</v>
      </c>
      <c r="H595" s="61" t="e">
        <f>IF(LEN('Описание предлагаемого товара'!#REF!)&gt;0,'Описание предлагаемого товара'!#REF!,"")</f>
        <v>#REF!</v>
      </c>
      <c r="I595" s="61" t="e">
        <f>IF(LEN('Описание предлагаемого товара'!#REF!)&gt;0,'Описание предлагаемого товара'!#REF!,"")</f>
        <v>#REF!</v>
      </c>
      <c r="J595" s="38" t="str">
        <f>IFERROR(VLOOKUP(B595,SAP!$A:$E,5,),"")</f>
        <v/>
      </c>
      <c r="K595" s="40" t="str">
        <f t="shared" ref="K595:K658" si="5729">IFERROR(IF(B595*1&gt;0,IF(J595=I595,"да","нет"),""),"")</f>
        <v/>
      </c>
      <c r="L595" s="61" t="e">
        <f>IF(LEN('Описание предлагаемого товара'!#REF!)&gt;0,IFERROR('Описание предлагаемого товара'!#REF!*1,""),"")</f>
        <v>#REF!</v>
      </c>
      <c r="M595" s="39" t="str">
        <f>IFERROR(VLOOKUP(B595,SAP!$A:$E,2,),"")</f>
        <v/>
      </c>
      <c r="N595" s="41" t="str">
        <f t="shared" si="5229"/>
        <v/>
      </c>
      <c r="O595" s="39" t="str">
        <f t="shared" si="5716"/>
        <v/>
      </c>
      <c r="P595" s="36" t="e">
        <f>IF(LEN('Описание предлагаемого товара'!#REF!)&gt;0,'Описание предлагаемого товара'!#REF!,"")</f>
        <v>#REF!</v>
      </c>
      <c r="Q59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95" s="37" t="e">
        <f>IF(LEN('Описание предлагаемого товара'!#REF!)&gt;0,'Описание предлагаемого товара'!#REF!,"")</f>
        <v>#REF!</v>
      </c>
      <c r="S595" s="37" t="e">
        <f>IF(LEN('Описание предлагаемого товара'!#REF!)&gt;0,'Описание предлагаемого товара'!#REF!,"")</f>
        <v>#REF!</v>
      </c>
      <c r="T59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95" s="23" t="str">
        <f>IFERROR(VLOOKUP(CI595*1,Обработ.выгрузка_реестра_РФ!$A:$G,6,),"")</f>
        <v/>
      </c>
      <c r="V595" s="61" t="e">
        <f>IF(LEN('Описание предлагаемого товара'!#REF!)&gt;0,'Описание предлагаемого товара'!#REF!,"")</f>
        <v>#REF!</v>
      </c>
      <c r="W595" s="62" t="e">
        <f>IF(LEN('Описание предлагаемого товара'!#REF!)&gt;0,'Описание предлагаемого товара'!#REF!,"")</f>
        <v>#REF!</v>
      </c>
      <c r="X595" s="91" t="e">
        <f t="shared" ref="X595:Y595" si="5730">IFERROR(REPLACE(W595,FIND(CHAR(10),W595,1),1," "),W595)</f>
        <v>#REF!</v>
      </c>
      <c r="Y595" s="91" t="e">
        <f t="shared" si="5730"/>
        <v>#REF!</v>
      </c>
      <c r="Z595" s="91" t="e">
        <f t="shared" ref="Z595:Z658" si="5731">IFERROR(REPLACE(Y595,FIND("""",Y595,1),1,""),Y595)</f>
        <v>#REF!</v>
      </c>
      <c r="AA595" s="91" t="e">
        <f t="shared" ref="AA595:AA658" si="5732">IFERROR(REPLACE(Z595,FIND("""",Z595,1),1,""),Z595)</f>
        <v>#REF!</v>
      </c>
      <c r="AB595" s="91" t="e">
        <f t="shared" ref="AB595:AB658" si="5733">IFERROR(REPLACE(AA595,FIND("""",AA595,1),1,""),AA595)</f>
        <v>#REF!</v>
      </c>
      <c r="AC595" s="91" t="e">
        <f t="shared" ref="AC595:AF595" si="5734">IFERROR(REPLACE(AB595,FIND("  ",AB595,1),2," "),AB595)</f>
        <v>#REF!</v>
      </c>
      <c r="AD595" s="91" t="e">
        <f t="shared" si="5734"/>
        <v>#REF!</v>
      </c>
      <c r="AE595" s="91" t="e">
        <f t="shared" si="5734"/>
        <v>#REF!</v>
      </c>
      <c r="AF595" s="91" t="e">
        <f t="shared" si="5734"/>
        <v>#REF!</v>
      </c>
      <c r="AG595" s="23" t="str">
        <f>IFERROR(VLOOKUP(CI595*1,Обработ.выгрузка_реестра_РФ!$A:$G,4,),"")</f>
        <v/>
      </c>
      <c r="AH595" s="91" t="str">
        <f t="shared" ref="AH595:AI595" si="5735">IFERROR(REPLACE(AG595,FIND("-",AG595,1),1,"*"),AG595)</f>
        <v/>
      </c>
      <c r="AI595" s="91" t="str">
        <f t="shared" si="5735"/>
        <v/>
      </c>
      <c r="AJ595" s="27" t="str">
        <f t="shared" si="5195"/>
        <v/>
      </c>
      <c r="AK595" s="63" t="e">
        <f>IF(LEN('Описание предлагаемого товара'!#REF!)&gt;0,'Описание предлагаемого товара'!#REF!,"")</f>
        <v>#REF!</v>
      </c>
      <c r="AL595" s="91" t="e">
        <f t="shared" ref="AL595:AM595" si="5736">IFERROR(REPLACE(AK595,FIND(CHAR(10),AK595,1),1,""),AK595)</f>
        <v>#REF!</v>
      </c>
      <c r="AM595" s="91" t="e">
        <f t="shared" si="5736"/>
        <v>#REF!</v>
      </c>
      <c r="AN595" s="91" t="e">
        <f t="shared" ref="AN595:AR595" si="5737">IFERROR(REPLACE(AM595,FIND(" ",AM595,1),1,""),AM595)</f>
        <v>#REF!</v>
      </c>
      <c r="AO595" s="91" t="e">
        <f t="shared" si="5737"/>
        <v>#REF!</v>
      </c>
      <c r="AP595" s="91" t="e">
        <f t="shared" si="5737"/>
        <v>#REF!</v>
      </c>
      <c r="AQ595" s="91" t="e">
        <f t="shared" si="5737"/>
        <v>#REF!</v>
      </c>
      <c r="AR595" s="91" t="e">
        <f t="shared" si="5737"/>
        <v>#REF!</v>
      </c>
      <c r="AS595" s="91" t="e">
        <f t="shared" ref="AS595:AS658" si="5738">IFERROR(REPLACE(AR595,FIND(",",AR595,1),1,""),AR595)</f>
        <v>#REF!</v>
      </c>
      <c r="AT595" s="91" t="e">
        <f t="shared" ref="AT595:AT658" si="5739">IFERROR(REPLACE(AS595,FIND(".",AS595,1),1,""),AS595)</f>
        <v>#REF!</v>
      </c>
      <c r="AU595" s="32" t="e">
        <f t="shared" si="5722"/>
        <v>#REF!</v>
      </c>
      <c r="AV595" s="93" t="e">
        <f>'Описание предлагаемого товара'!#REF!</f>
        <v>#REF!</v>
      </c>
      <c r="AW595" s="91" t="e">
        <f>MIN(SEARCH({0,1,2,3,4,5,6,7,8,9},AV595&amp; "0123456789"))</f>
        <v>#REF!</v>
      </c>
      <c r="AX595" s="91" t="str">
        <f t="shared" ref="AX595:AX658" si="5740">IFERROR(IF(LEN(MID(AV595,AW595,8)*1)=8,MID(AV595,AW595,8)*1,""),"")</f>
        <v/>
      </c>
      <c r="AY595" s="91" t="str">
        <f t="shared" ref="AY595:AY658" si="5741">IFERROR(IF(LEN(MID(AV595,AW595+1,8)*1)=8,MID(AV595,AW595+1,8)*1,""),"")</f>
        <v/>
      </c>
      <c r="AZ595" s="91" t="str">
        <f t="shared" ref="AZ595:AZ658" si="5742">IFERROR(IF(LEN(MID(AV595,AW595+2,8)*1)=8,MID(AV595,AW595+2,8)*1,""),"")</f>
        <v/>
      </c>
      <c r="BA595" s="91" t="str">
        <f t="shared" ref="BA595:BA658" si="5743">IFERROR(IF(LEN(MID(AV595,AW595+3,8)*1)=8,MID(AV595,AW595+3,8)*1,""),"")</f>
        <v/>
      </c>
      <c r="BB595" s="91" t="str">
        <f t="shared" ref="BB595:BB658" si="5744">IFERROR(IF(LEN(MID(AV595,AW595+4,8)*1)=8,MID(AV595,AW595+4,8)*1,""),"")</f>
        <v/>
      </c>
      <c r="BC595" s="91" t="str">
        <f t="shared" ref="BC595:BC658" si="5745">IFERROR(IF(LEN(MID(AV595,AW595+5,8)*1)=8,MID(AV595,AW595+5,8)*1,""),"")</f>
        <v/>
      </c>
      <c r="BD595" s="91" t="str">
        <f t="shared" ref="BD595:BD658" si="5746">IFERROR(IF(LEN(MID(AV595,AW595+6,8)*1)=8,MID(AV595,AW595+6,8)*1,""),"")</f>
        <v/>
      </c>
      <c r="BE595" s="91" t="str">
        <f t="shared" ref="BE595:BE658" si="5747">IFERROR(IF(LEN(MID(AV595,AW595+7,8)*1)=8,MID(AV595,AW595+7,8)*1,""),"")</f>
        <v/>
      </c>
      <c r="BF595" s="91" t="str">
        <f t="shared" ref="BF595:BF658" si="5748">IFERROR(IF(LEN(MID(AV595,AW595+8,8)*1)=8,MID(AV595,AW595+8,8)*1,""),"")</f>
        <v/>
      </c>
      <c r="BG595" s="91" t="str">
        <f t="shared" ref="BG595:BG658" si="5749">IFERROR(IF(LEN(MID(AV595,AW595+9,8)*1)=8,MID(AV595,AW595+9,8)*1,""),"")</f>
        <v/>
      </c>
      <c r="BH595" s="91" t="str">
        <f t="shared" ref="BH595:BH658" si="5750">IFERROR(IF(LEN(MID(AV595,AW595+10,8)*1)=8,MID(AV595,AW595+10,8)*1,""),"")</f>
        <v/>
      </c>
      <c r="BI595" s="91" t="str">
        <f t="shared" ref="BI595:BI658" si="5751">IFERROR(IF(LEN(MID(AV595,AW595+11,8)*1)=8,MID(AV595,AW595+11,8)*1,""),"")</f>
        <v/>
      </c>
      <c r="BJ595" s="91" t="str">
        <f t="shared" ref="BJ595:BJ658" si="5752">IFERROR(IF(LEN(MID(AV595,AW595+12,8)*1)=8,MID(AV595,AW595+12,8)*1,""),"")</f>
        <v/>
      </c>
      <c r="BK595" s="91" t="str">
        <f t="shared" ref="BK595:BK658" si="5753">IFERROR(IF(LEN(MID(AV595,AW595+13,8)*1)=8,MID(AV595,AW595+13,8)*1,""),"")</f>
        <v/>
      </c>
      <c r="BL595" s="91" t="str">
        <f t="shared" ref="BL595:BL658" si="5754">IFERROR(IF(LEN(MID(AV595,AW595+14,8)*1)=8,MID(AV595,AW595+14,8)*1,""),"")</f>
        <v/>
      </c>
      <c r="BM595" s="91" t="str">
        <f t="shared" ref="BM595:BM658" si="5755">IFERROR(IF(LEN(MID(AV595,AW595+15,8)*1)=8,MID(AV595,AW595+15,8)*1,""),"")</f>
        <v/>
      </c>
      <c r="BN595" s="91" t="str">
        <f t="shared" ref="BN595:BN658" si="5756">IFERROR(IF(LEN(MID(AV595,AW595+16,8)*1)=8,MID(AV595,AW595+16,8)*1,""),"")</f>
        <v/>
      </c>
      <c r="BO595" s="91" t="str">
        <f t="shared" ref="BO595:BO658" si="5757">IFERROR(IF(LEN(MID(AV595,AW595+17,8)*1)=8,MID(AV595,AW595+17,8)*1,""),"")</f>
        <v/>
      </c>
      <c r="BP595" s="91" t="str">
        <f t="shared" ref="BP595:BP658" si="5758">IFERROR(IF(LEN(MID(AV595,AW595+18,8)*1)=8,MID(AV595,AW595+18,8)*1,""),"")</f>
        <v/>
      </c>
      <c r="BQ595" s="91" t="str">
        <f t="shared" ref="BQ595:BQ658" si="5759">IFERROR(IF(LEN(MID(AV595,AW595+19,8)*1)=8,MID(AV595,AW595+19,8)*1,""),"")</f>
        <v/>
      </c>
      <c r="BR595" s="91" t="str">
        <f t="shared" ref="BR595:BR658" si="5760">IFERROR(IF(LEN(MID(AV595,AW595+20,8)*1)=8,MID(AV595,AW595+20,8)*1,""),"")</f>
        <v/>
      </c>
      <c r="BS595" s="91" t="str">
        <f t="shared" ref="BS595:BS658" si="5761">IFERROR(IF(LEN(MID(AV595,AW595+21,8)*1)=8,MID(AV595,AW595+21,8)*1,""),"")</f>
        <v/>
      </c>
      <c r="BT595" s="91" t="str">
        <f t="shared" ref="BT595:BT658" si="5762">IFERROR(IF(LEN(MID(AV595,AW595+22,8)*1)=8,MID(AV595,AW595+22,8)*1,""),"")</f>
        <v/>
      </c>
      <c r="BU595" s="91" t="str">
        <f t="shared" ref="BU595:BU658" si="5763">IFERROR(IF(LEN(MID(AV595,AW595+23,8)*1)=8,MID(AV595,AW595+23,8)*1,""),"")</f>
        <v/>
      </c>
      <c r="BV595" s="91" t="str">
        <f t="shared" ref="BV595:BV658" si="5764">IFERROR(IF(LEN(MID(AV595,AW595+24,8)*1)=8,MID(AV595,AW595+24,8)*1,""),"")</f>
        <v/>
      </c>
      <c r="BW595" s="91" t="str">
        <f t="shared" ref="BW595:BW658" si="5765">IFERROR(IF(LEN(MID(AV595,AW595+25,8)*1)=8,MID(AV595,AW595+25,8)*1,""),"")</f>
        <v/>
      </c>
      <c r="BX595" s="91" t="str">
        <f t="shared" ref="BX595:BX658" si="5766">IFERROR(IF(LEN(MID(AV595,AW595+26,8)*1)=8,MID(AV595,AW595+26,8)*1,""),"")</f>
        <v/>
      </c>
      <c r="BY595" s="91" t="str">
        <f t="shared" ref="BY595:BY658" si="5767">IFERROR(IF(LEN(MID(AV595,AW595+27,8)*1)=8,MID(AV595,AW595+27,8)*1,""),"")</f>
        <v/>
      </c>
      <c r="BZ595" s="91" t="str">
        <f t="shared" ref="BZ595:BZ658" si="5768">IFERROR(IF(LEN(MID(AV595,AW595+28,8)*1)=8,MID(AV595,AW595+28,8)*1,""),"")</f>
        <v/>
      </c>
      <c r="CA595" s="91" t="str">
        <f t="shared" ref="CA595:CA658" si="5769">IFERROR(IF(LEN(MID(AV595,AW595+29,8)*1)=8,MID(AV595,AW595+29,8)*1,""),"")</f>
        <v/>
      </c>
      <c r="CB595" s="91" t="str">
        <f t="shared" ref="CB595:CB658" si="5770">IFERROR(IF(LEN(MID(AV595,AW595+30,8)*1)=8,MID(AV595,AW595+30,8)*1,""),"")</f>
        <v/>
      </c>
      <c r="CC595" s="91" t="str">
        <f t="shared" ref="CC595:CC658" si="5771">IFERROR(IF(LEN(MID(AV595,AW595+31,8)*1)=8,MID(AV595,AW595+31,8)*1,""),"")</f>
        <v/>
      </c>
      <c r="CD595" s="91" t="str">
        <f t="shared" ref="CD595:CD658" si="5772">IFERROR(IF(LEN(MID(AV595,AW595+32,8)*1)=8,MID(AV595,AW595+32,8)*1,""),"")</f>
        <v/>
      </c>
      <c r="CE595" s="91" t="str">
        <f t="shared" ref="CE595:CE658" si="5773">IFERROR(IF(LEN(MID(AV595,AW595+33,8)*1)=8,MID(AV595,AW595+33,8)*1,""),"")</f>
        <v/>
      </c>
      <c r="CF595" s="91" t="str">
        <f t="shared" ref="CF595:CF658" si="5774">IFERROR(IF(LEN(MID(AV595,AW595+34,8)*1)=8,MID(AV595,AW595+34,8)*1,""),"")</f>
        <v/>
      </c>
      <c r="CG595" s="91" t="str">
        <f t="shared" ref="CG595:CG658" si="5775">IFERROR(IF(LEN(MID(AV595,AW595+35,8)*1)=8,MID(AV595,AW595+35,8)*1,""),"")</f>
        <v/>
      </c>
      <c r="CH595" s="91" t="str">
        <f t="shared" ref="CH595:CH658" si="5776">CONCATENATE(AX595,AY595,AZ595,BA595,BB595,BC595,BD595,BE595,BF595,BG595,BH595,BI595,BJ595,BK595,BL595,BM595,BN595,BO595,BP595,BQ595,BR595,BS595,BT595,BU595,BV595,BW595,BX595,BY595,BZ595,CA595,CB595,CC595,CD595,CE595,CF595,CG595)</f>
        <v/>
      </c>
      <c r="CI595" s="91" t="str">
        <f t="shared" ref="CI595:CI658" si="5777">IF(LEN(CH595)=0,"нет",CH595)</f>
        <v>нет</v>
      </c>
      <c r="CJ595" s="63" t="e">
        <f>IF(LEN('Описание предлагаемого товара'!#REF!)&gt;0,'Описание предлагаемого товара'!#REF!,"")</f>
        <v>#REF!</v>
      </c>
      <c r="CK595" s="91" t="e">
        <f t="shared" ref="CK595:CL595" si="5778">IFERROR(REPLACE(CJ595,FIND(CHAR(10),CJ595,1),1,""),CJ595)</f>
        <v>#REF!</v>
      </c>
      <c r="CL595" s="91" t="e">
        <f t="shared" si="5778"/>
        <v>#REF!</v>
      </c>
      <c r="CM595" s="91" t="e">
        <f t="shared" ref="CM595:CM658" si="5779">IFERROR(REPLACE(CL595,FIND(" ",CL595,1),1,""),CL595)</f>
        <v>#REF!</v>
      </c>
      <c r="CN595" s="91" t="e">
        <f t="shared" ref="CN595:CN658" si="5780">IFERROR(REPLACE(CL595,FIND(" ",CL595,1),1,""),CL595)</f>
        <v>#REF!</v>
      </c>
      <c r="CO595" s="91" t="e">
        <f t="shared" ref="CO595:CO658" si="5781">IFERROR(CN595*1,CN595)</f>
        <v>#REF!</v>
      </c>
      <c r="CP595" s="90" t="e">
        <f>IF(AU595="Не указан реестровый номер (мера нац.режима Запрет)","",IF(CI595="нет","",IF(CU595="да","исключение(не смотрим баллы)",IFERROR(IF(CI595*1&gt;0,IFERROR(IF(VLOOKUP(CI595*1,Обработ.выгрузка_реестра_РФ!$A:$G,7,)=0,"Баллы не установлены",VLOOKUP(CI595*1,Обработ.выгрузка_реестра_РФ!$A:$G,7,)),IF(LEN(CI595)&gt;14,"","нет номера в реестре РФ")),""),IF(LEN(CI595)=0,"","Некорректный реестровый номер")))))</f>
        <v>#REF!</v>
      </c>
      <c r="CQ595" s="33" t="e">
        <f>IF(LEN(C595)&gt;0,IFERROR(IF(LEN(H595)&gt;0,IF(LEN(VLOOKUP(H595,'исключения(не_смотрим_баллы)'!$A:$C,1,))&gt;0,"да","нет"),"не введен ОКПД2"),"нет"),"")</f>
        <v>#REF!</v>
      </c>
      <c r="CR595" s="33" t="e">
        <f ca="1">IF(CQ595="да",IF(TODAY()&lt;VLOOKUP(H595,'исключения(не_смотрим_баллы)'!$A:$C,3,),"да","нет"),"")</f>
        <v>#REF!</v>
      </c>
      <c r="CS595" s="33" t="str">
        <f>IFERROR(IF(CQ595="да",IF(VLOOKUP(CI595*1,Обработ.выгрузка_реестра_РФ!$A:$G,2,)&lt;VLOOKUP(H595,'исключения(не_смотрим_баллы)'!$A:$C,2,),"да","нет"),""),"")</f>
        <v/>
      </c>
      <c r="CT595" s="24"/>
      <c r="CU595" s="33" t="e">
        <f t="shared" si="5157"/>
        <v>#REF!</v>
      </c>
      <c r="CV595" s="91" t="e">
        <f t="shared" si="5158"/>
        <v>#REF!</v>
      </c>
      <c r="CW595" s="27" t="e">
        <f t="shared" si="5159"/>
        <v>#REF!</v>
      </c>
      <c r="CX595" s="26" t="e">
        <f t="shared" si="5724"/>
        <v>#REF!</v>
      </c>
      <c r="CY595" s="64" t="e">
        <f>IF(LEN('Описание предлагаемого товара'!#REF!)&gt;0,'Описание предлагаемого товара'!#REF!,"")</f>
        <v>#REF!</v>
      </c>
      <c r="CZ595" s="95" t="e">
        <f t="shared" ref="CZ595:CZ658" si="5782">IFERROR(REPLACE(CY595,FIND(CHAR(10),CY595,1),1,""),CY595)</f>
        <v>#REF!</v>
      </c>
      <c r="DA595" s="95" t="e">
        <f t="shared" ref="DA595" si="5783">IFERROR(REPLACE(CZ595,FIND(" ",CZ595,1),1,""),CZ595)</f>
        <v>#REF!</v>
      </c>
      <c r="DB595" s="95" t="e">
        <f t="shared" si="5726"/>
        <v>#REF!</v>
      </c>
      <c r="DC595" s="95" t="e">
        <f t="shared" ref="DC595:DD595" si="5784">IFERROR(REPLACE(DB595,FIND("г.",DB595,1),2,""),DB595)</f>
        <v>#REF!</v>
      </c>
      <c r="DD595" s="95" t="e">
        <f t="shared" si="5784"/>
        <v>#REF!</v>
      </c>
      <c r="DE595" s="95" t="e">
        <f t="shared" ref="DE595:DF595" si="5785">IFERROR(REPLACE(DD595,FIND("г",DD595,1),1,""),DD595)</f>
        <v>#REF!</v>
      </c>
      <c r="DF595" s="95" t="e">
        <f t="shared" si="5785"/>
        <v>#REF!</v>
      </c>
      <c r="DG595" s="95" t="e">
        <f t="shared" si="5163"/>
        <v>#REF!</v>
      </c>
      <c r="DH595" s="25" t="str">
        <f>IFERROR(VLOOKUP(CI595*1,Обработ.выгрузка_реестра_РФ!$A:$G,5,),"")</f>
        <v/>
      </c>
      <c r="DI595" s="27" t="str">
        <f t="shared" si="5173"/>
        <v/>
      </c>
      <c r="DJ595" s="27" t="str">
        <f t="shared" ref="DJ595:DJ658" ca="1" si="5786">IF(LEN(DH595)&gt;0,IF(DH595&gt;TODAY(),"да","нет"),"")</f>
        <v/>
      </c>
      <c r="DK595" s="63" t="e">
        <f>IF(LEN('Описание предлагаемого товара'!#REF!)&gt;0,'Описание предлагаемого товара'!#REF!,"")</f>
        <v>#REF!</v>
      </c>
      <c r="DL595" s="63" t="e">
        <f>IF(LEN('Описание предлагаемого товара'!#REF!)&gt;0,'Описание предлагаемого товара'!#REF!,"")</f>
        <v>#REF!</v>
      </c>
      <c r="DM595" s="32"/>
    </row>
    <row r="596" spans="1:117" ht="48.75" customHeight="1" x14ac:dyDescent="0.25">
      <c r="A596" s="61" t="e">
        <f>IF(LEN('Описание предлагаемого товара'!#REF!)&gt;0,'Описание предлагаемого товара'!#REF!,"")</f>
        <v>#REF!</v>
      </c>
      <c r="B596" s="65" t="e">
        <f>IF(LEN('Описание предлагаемого товара'!#REF!)&gt;0,'Описание предлагаемого товара'!#REF!,"")</f>
        <v>#REF!</v>
      </c>
      <c r="C596" s="61" t="e">
        <f>IF(LEN('Описание предлагаемого товара'!#REF!)&gt;0,'Описание предлагаемого товара'!#REF!,"")</f>
        <v>#REF!</v>
      </c>
      <c r="D596" s="61" t="e">
        <f>IF(LEN('Описание предлагаемого товара'!#REF!)&gt;0,'Описание предлагаемого товара'!#REF!,"")</f>
        <v>#REF!</v>
      </c>
      <c r="E596" s="61" t="e">
        <f>IF(LEN('Описание предлагаемого товара'!#REF!)&gt;0,'Описание предлагаемого товара'!#REF!,"")</f>
        <v>#REF!</v>
      </c>
      <c r="F596" s="61" t="e">
        <f>IF(LEN('Описание предлагаемого товара'!#REF!)&gt;0,'Описание предлагаемого товара'!#REF!,"")</f>
        <v>#REF!</v>
      </c>
      <c r="G596" s="61" t="e">
        <f>IF(LEN('Описание предлагаемого товара'!#REF!)&gt;0,'Описание предлагаемого товара'!#REF!,"")</f>
        <v>#REF!</v>
      </c>
      <c r="H596" s="61" t="e">
        <f>IF(LEN('Описание предлагаемого товара'!#REF!)&gt;0,'Описание предлагаемого товара'!#REF!,"")</f>
        <v>#REF!</v>
      </c>
      <c r="I596" s="61" t="e">
        <f>IF(LEN('Описание предлагаемого товара'!#REF!)&gt;0,'Описание предлагаемого товара'!#REF!,"")</f>
        <v>#REF!</v>
      </c>
      <c r="J596" s="38" t="str">
        <f>IFERROR(VLOOKUP(B596,SAP!$A:$E,5,),"")</f>
        <v/>
      </c>
      <c r="K596" s="40" t="str">
        <f t="shared" si="5729"/>
        <v/>
      </c>
      <c r="L596" s="61" t="e">
        <f>IF(LEN('Описание предлагаемого товара'!#REF!)&gt;0,IFERROR('Описание предлагаемого товара'!#REF!*1,""),"")</f>
        <v>#REF!</v>
      </c>
      <c r="M596" s="39" t="str">
        <f>IFERROR(VLOOKUP(B596,SAP!$A:$E,2,),"")</f>
        <v/>
      </c>
      <c r="N596" s="41" t="str">
        <f t="shared" si="5229"/>
        <v/>
      </c>
      <c r="O596" s="39" t="str">
        <f t="shared" si="5716"/>
        <v/>
      </c>
      <c r="P596" s="36" t="e">
        <f>IF(LEN('Описание предлагаемого товара'!#REF!)&gt;0,'Описание предлагаемого товара'!#REF!,"")</f>
        <v>#REF!</v>
      </c>
      <c r="Q59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96" s="37" t="e">
        <f>IF(LEN('Описание предлагаемого товара'!#REF!)&gt;0,'Описание предлагаемого товара'!#REF!,"")</f>
        <v>#REF!</v>
      </c>
      <c r="S596" s="37" t="e">
        <f>IF(LEN('Описание предлагаемого товара'!#REF!)&gt;0,'Описание предлагаемого товара'!#REF!,"")</f>
        <v>#REF!</v>
      </c>
      <c r="T59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96" s="23" t="str">
        <f>IFERROR(VLOOKUP(CI596*1,Обработ.выгрузка_реестра_РФ!$A:$G,6,),"")</f>
        <v/>
      </c>
      <c r="V596" s="61" t="e">
        <f>IF(LEN('Описание предлагаемого товара'!#REF!)&gt;0,'Описание предлагаемого товара'!#REF!,"")</f>
        <v>#REF!</v>
      </c>
      <c r="W596" s="62" t="e">
        <f>IF(LEN('Описание предлагаемого товара'!#REF!)&gt;0,'Описание предлагаемого товара'!#REF!,"")</f>
        <v>#REF!</v>
      </c>
      <c r="X596" s="91" t="e">
        <f t="shared" ref="X596:Y596" si="5787">IFERROR(REPLACE(W596,FIND(CHAR(10),W596,1),1," "),W596)</f>
        <v>#REF!</v>
      </c>
      <c r="Y596" s="91" t="e">
        <f t="shared" si="5787"/>
        <v>#REF!</v>
      </c>
      <c r="Z596" s="91" t="e">
        <f t="shared" si="5731"/>
        <v>#REF!</v>
      </c>
      <c r="AA596" s="91" t="e">
        <f t="shared" si="5732"/>
        <v>#REF!</v>
      </c>
      <c r="AB596" s="91" t="e">
        <f t="shared" si="5733"/>
        <v>#REF!</v>
      </c>
      <c r="AC596" s="91" t="e">
        <f t="shared" ref="AC596:AF596" si="5788">IFERROR(REPLACE(AB596,FIND("  ",AB596,1),2," "),AB596)</f>
        <v>#REF!</v>
      </c>
      <c r="AD596" s="91" t="e">
        <f t="shared" si="5788"/>
        <v>#REF!</v>
      </c>
      <c r="AE596" s="91" t="e">
        <f t="shared" si="5788"/>
        <v>#REF!</v>
      </c>
      <c r="AF596" s="91" t="e">
        <f t="shared" si="5788"/>
        <v>#REF!</v>
      </c>
      <c r="AG596" s="23" t="str">
        <f>IFERROR(VLOOKUP(CI596*1,Обработ.выгрузка_реестра_РФ!$A:$G,4,),"")</f>
        <v/>
      </c>
      <c r="AH596" s="91" t="str">
        <f t="shared" ref="AH596:AI596" si="5789">IFERROR(REPLACE(AG596,FIND("-",AG596,1),1,"*"),AG596)</f>
        <v/>
      </c>
      <c r="AI596" s="91" t="str">
        <f t="shared" si="5789"/>
        <v/>
      </c>
      <c r="AJ596" s="27" t="str">
        <f t="shared" si="5195"/>
        <v/>
      </c>
      <c r="AK596" s="63" t="e">
        <f>IF(LEN('Описание предлагаемого товара'!#REF!)&gt;0,'Описание предлагаемого товара'!#REF!,"")</f>
        <v>#REF!</v>
      </c>
      <c r="AL596" s="91" t="e">
        <f t="shared" ref="AL596:AM596" si="5790">IFERROR(REPLACE(AK596,FIND(CHAR(10),AK596,1),1,""),AK596)</f>
        <v>#REF!</v>
      </c>
      <c r="AM596" s="91" t="e">
        <f t="shared" si="5790"/>
        <v>#REF!</v>
      </c>
      <c r="AN596" s="91" t="e">
        <f t="shared" ref="AN596:AR596" si="5791">IFERROR(REPLACE(AM596,FIND(" ",AM596,1),1,""),AM596)</f>
        <v>#REF!</v>
      </c>
      <c r="AO596" s="91" t="e">
        <f t="shared" si="5791"/>
        <v>#REF!</v>
      </c>
      <c r="AP596" s="91" t="e">
        <f t="shared" si="5791"/>
        <v>#REF!</v>
      </c>
      <c r="AQ596" s="91" t="e">
        <f t="shared" si="5791"/>
        <v>#REF!</v>
      </c>
      <c r="AR596" s="91" t="e">
        <f t="shared" si="5791"/>
        <v>#REF!</v>
      </c>
      <c r="AS596" s="91" t="e">
        <f t="shared" si="5738"/>
        <v>#REF!</v>
      </c>
      <c r="AT596" s="91" t="e">
        <f t="shared" si="5739"/>
        <v>#REF!</v>
      </c>
      <c r="AU596" s="32" t="e">
        <f t="shared" si="5722"/>
        <v>#REF!</v>
      </c>
      <c r="AV596" s="93" t="e">
        <f>'Описание предлагаемого товара'!#REF!</f>
        <v>#REF!</v>
      </c>
      <c r="AW596" s="91" t="e">
        <f>MIN(SEARCH({0,1,2,3,4,5,6,7,8,9},AV596&amp; "0123456789"))</f>
        <v>#REF!</v>
      </c>
      <c r="AX596" s="91" t="str">
        <f t="shared" si="5740"/>
        <v/>
      </c>
      <c r="AY596" s="91" t="str">
        <f t="shared" si="5741"/>
        <v/>
      </c>
      <c r="AZ596" s="91" t="str">
        <f t="shared" si="5742"/>
        <v/>
      </c>
      <c r="BA596" s="91" t="str">
        <f t="shared" si="5743"/>
        <v/>
      </c>
      <c r="BB596" s="91" t="str">
        <f t="shared" si="5744"/>
        <v/>
      </c>
      <c r="BC596" s="91" t="str">
        <f t="shared" si="5745"/>
        <v/>
      </c>
      <c r="BD596" s="91" t="str">
        <f t="shared" si="5746"/>
        <v/>
      </c>
      <c r="BE596" s="91" t="str">
        <f t="shared" si="5747"/>
        <v/>
      </c>
      <c r="BF596" s="91" t="str">
        <f t="shared" si="5748"/>
        <v/>
      </c>
      <c r="BG596" s="91" t="str">
        <f t="shared" si="5749"/>
        <v/>
      </c>
      <c r="BH596" s="91" t="str">
        <f t="shared" si="5750"/>
        <v/>
      </c>
      <c r="BI596" s="91" t="str">
        <f t="shared" si="5751"/>
        <v/>
      </c>
      <c r="BJ596" s="91" t="str">
        <f t="shared" si="5752"/>
        <v/>
      </c>
      <c r="BK596" s="91" t="str">
        <f t="shared" si="5753"/>
        <v/>
      </c>
      <c r="BL596" s="91" t="str">
        <f t="shared" si="5754"/>
        <v/>
      </c>
      <c r="BM596" s="91" t="str">
        <f t="shared" si="5755"/>
        <v/>
      </c>
      <c r="BN596" s="91" t="str">
        <f t="shared" si="5756"/>
        <v/>
      </c>
      <c r="BO596" s="91" t="str">
        <f t="shared" si="5757"/>
        <v/>
      </c>
      <c r="BP596" s="91" t="str">
        <f t="shared" si="5758"/>
        <v/>
      </c>
      <c r="BQ596" s="91" t="str">
        <f t="shared" si="5759"/>
        <v/>
      </c>
      <c r="BR596" s="91" t="str">
        <f t="shared" si="5760"/>
        <v/>
      </c>
      <c r="BS596" s="91" t="str">
        <f t="shared" si="5761"/>
        <v/>
      </c>
      <c r="BT596" s="91" t="str">
        <f t="shared" si="5762"/>
        <v/>
      </c>
      <c r="BU596" s="91" t="str">
        <f t="shared" si="5763"/>
        <v/>
      </c>
      <c r="BV596" s="91" t="str">
        <f t="shared" si="5764"/>
        <v/>
      </c>
      <c r="BW596" s="91" t="str">
        <f t="shared" si="5765"/>
        <v/>
      </c>
      <c r="BX596" s="91" t="str">
        <f t="shared" si="5766"/>
        <v/>
      </c>
      <c r="BY596" s="91" t="str">
        <f t="shared" si="5767"/>
        <v/>
      </c>
      <c r="BZ596" s="91" t="str">
        <f t="shared" si="5768"/>
        <v/>
      </c>
      <c r="CA596" s="91" t="str">
        <f t="shared" si="5769"/>
        <v/>
      </c>
      <c r="CB596" s="91" t="str">
        <f t="shared" si="5770"/>
        <v/>
      </c>
      <c r="CC596" s="91" t="str">
        <f t="shared" si="5771"/>
        <v/>
      </c>
      <c r="CD596" s="91" t="str">
        <f t="shared" si="5772"/>
        <v/>
      </c>
      <c r="CE596" s="91" t="str">
        <f t="shared" si="5773"/>
        <v/>
      </c>
      <c r="CF596" s="91" t="str">
        <f t="shared" si="5774"/>
        <v/>
      </c>
      <c r="CG596" s="91" t="str">
        <f t="shared" si="5775"/>
        <v/>
      </c>
      <c r="CH596" s="91" t="str">
        <f t="shared" si="5776"/>
        <v/>
      </c>
      <c r="CI596" s="91" t="str">
        <f t="shared" si="5777"/>
        <v>нет</v>
      </c>
      <c r="CJ596" s="63" t="e">
        <f>IF(LEN('Описание предлагаемого товара'!#REF!)&gt;0,'Описание предлагаемого товара'!#REF!,"")</f>
        <v>#REF!</v>
      </c>
      <c r="CK596" s="91" t="e">
        <f t="shared" ref="CK596:CL596" si="5792">IFERROR(REPLACE(CJ596,FIND(CHAR(10),CJ596,1),1,""),CJ596)</f>
        <v>#REF!</v>
      </c>
      <c r="CL596" s="91" t="e">
        <f t="shared" si="5792"/>
        <v>#REF!</v>
      </c>
      <c r="CM596" s="91" t="e">
        <f t="shared" si="5779"/>
        <v>#REF!</v>
      </c>
      <c r="CN596" s="91" t="e">
        <f t="shared" si="5780"/>
        <v>#REF!</v>
      </c>
      <c r="CO596" s="91" t="e">
        <f t="shared" si="5781"/>
        <v>#REF!</v>
      </c>
      <c r="CP596" s="90" t="e">
        <f>IF(AU596="Не указан реестровый номер (мера нац.режима Запрет)","",IF(CI596="нет","",IF(CU596="да","исключение(не смотрим баллы)",IFERROR(IF(CI596*1&gt;0,IFERROR(IF(VLOOKUP(CI596*1,Обработ.выгрузка_реестра_РФ!$A:$G,7,)=0,"Баллы не установлены",VLOOKUP(CI596*1,Обработ.выгрузка_реестра_РФ!$A:$G,7,)),IF(LEN(CI596)&gt;14,"","нет номера в реестре РФ")),""),IF(LEN(CI596)=0,"","Некорректный реестровый номер")))))</f>
        <v>#REF!</v>
      </c>
      <c r="CQ596" s="33" t="e">
        <f>IF(LEN(C596)&gt;0,IFERROR(IF(LEN(H596)&gt;0,IF(LEN(VLOOKUP(H596,'исключения(не_смотрим_баллы)'!$A:$C,1,))&gt;0,"да","нет"),"не введен ОКПД2"),"нет"),"")</f>
        <v>#REF!</v>
      </c>
      <c r="CR596" s="33" t="e">
        <f ca="1">IF(CQ596="да",IF(TODAY()&lt;VLOOKUP(H596,'исключения(не_смотрим_баллы)'!$A:$C,3,),"да","нет"),"")</f>
        <v>#REF!</v>
      </c>
      <c r="CS596" s="33" t="str">
        <f>IFERROR(IF(CQ596="да",IF(VLOOKUP(CI596*1,Обработ.выгрузка_реестра_РФ!$A:$G,2,)&lt;VLOOKUP(H596,'исключения(не_смотрим_баллы)'!$A:$C,2,),"да","нет"),""),"")</f>
        <v/>
      </c>
      <c r="CT596" s="24"/>
      <c r="CU596" s="33" t="e">
        <f t="shared" ref="CU596:CU659" si="5793">IF(CQ596="да",IF(CR596="да",IF(CS596="да","да",""),""),"")</f>
        <v>#REF!</v>
      </c>
      <c r="CV596" s="91" t="e">
        <f t="shared" ref="CV596:CV659" si="5794">IFERROR(REPLACE(CP596,FIND("Баллы не установлены",CP596,1),20,"баллыне установлены"),CP596)</f>
        <v>#REF!</v>
      </c>
      <c r="CW596" s="27" t="e">
        <f t="shared" ref="CW596:CW659" si="5795">IF(LEN(CP596)&gt;0,IF(LEN(CO596)&gt;0,IF(CV596=CO596,"да","нет"),"не введены данные"),"")</f>
        <v>#REF!</v>
      </c>
      <c r="CX596" s="26" t="e">
        <f t="shared" si="5724"/>
        <v>#REF!</v>
      </c>
      <c r="CY596" s="64" t="e">
        <f>IF(LEN('Описание предлагаемого товара'!#REF!)&gt;0,'Описание предлагаемого товара'!#REF!,"")</f>
        <v>#REF!</v>
      </c>
      <c r="CZ596" s="95" t="e">
        <f t="shared" si="5782"/>
        <v>#REF!</v>
      </c>
      <c r="DA596" s="95" t="e">
        <f t="shared" ref="DA596" si="5796">IFERROR(REPLACE(CZ596,FIND(" ",CZ596,1),1,""),CZ596)</f>
        <v>#REF!</v>
      </c>
      <c r="DB596" s="95" t="e">
        <f t="shared" si="5726"/>
        <v>#REF!</v>
      </c>
      <c r="DC596" s="95" t="e">
        <f t="shared" ref="DC596:DD596" si="5797">IFERROR(REPLACE(DB596,FIND("г.",DB596,1),2,""),DB596)</f>
        <v>#REF!</v>
      </c>
      <c r="DD596" s="95" t="e">
        <f t="shared" si="5797"/>
        <v>#REF!</v>
      </c>
      <c r="DE596" s="95" t="e">
        <f t="shared" ref="DE596:DF596" si="5798">IFERROR(REPLACE(DD596,FIND("г",DD596,1),1,""),DD596)</f>
        <v>#REF!</v>
      </c>
      <c r="DF596" s="95" t="e">
        <f t="shared" si="5798"/>
        <v>#REF!</v>
      </c>
      <c r="DG596" s="95" t="e">
        <f t="shared" ref="DG596:DG659" si="5799">TEXT(DF596,"ДД.ММ.ГГГГ")</f>
        <v>#REF!</v>
      </c>
      <c r="DH596" s="25" t="str">
        <f>IFERROR(VLOOKUP(CI596*1,Обработ.выгрузка_реестра_РФ!$A:$G,5,),"")</f>
        <v/>
      </c>
      <c r="DI596" s="27" t="str">
        <f t="shared" si="5173"/>
        <v/>
      </c>
      <c r="DJ596" s="27" t="str">
        <f t="shared" ca="1" si="5786"/>
        <v/>
      </c>
      <c r="DK596" s="63" t="e">
        <f>IF(LEN('Описание предлагаемого товара'!#REF!)&gt;0,'Описание предлагаемого товара'!#REF!,"")</f>
        <v>#REF!</v>
      </c>
      <c r="DL596" s="63" t="e">
        <f>IF(LEN('Описание предлагаемого товара'!#REF!)&gt;0,'Описание предлагаемого товара'!#REF!,"")</f>
        <v>#REF!</v>
      </c>
      <c r="DM596" s="32"/>
    </row>
    <row r="597" spans="1:117" ht="48.75" customHeight="1" x14ac:dyDescent="0.25">
      <c r="A597" s="61" t="e">
        <f>IF(LEN('Описание предлагаемого товара'!#REF!)&gt;0,'Описание предлагаемого товара'!#REF!,"")</f>
        <v>#REF!</v>
      </c>
      <c r="B597" s="65" t="e">
        <f>IF(LEN('Описание предлагаемого товара'!#REF!)&gt;0,'Описание предлагаемого товара'!#REF!,"")</f>
        <v>#REF!</v>
      </c>
      <c r="C597" s="61" t="e">
        <f>IF(LEN('Описание предлагаемого товара'!#REF!)&gt;0,'Описание предлагаемого товара'!#REF!,"")</f>
        <v>#REF!</v>
      </c>
      <c r="D597" s="61" t="e">
        <f>IF(LEN('Описание предлагаемого товара'!#REF!)&gt;0,'Описание предлагаемого товара'!#REF!,"")</f>
        <v>#REF!</v>
      </c>
      <c r="E597" s="61" t="e">
        <f>IF(LEN('Описание предлагаемого товара'!#REF!)&gt;0,'Описание предлагаемого товара'!#REF!,"")</f>
        <v>#REF!</v>
      </c>
      <c r="F597" s="61" t="e">
        <f>IF(LEN('Описание предлагаемого товара'!#REF!)&gt;0,'Описание предлагаемого товара'!#REF!,"")</f>
        <v>#REF!</v>
      </c>
      <c r="G597" s="61" t="e">
        <f>IF(LEN('Описание предлагаемого товара'!#REF!)&gt;0,'Описание предлагаемого товара'!#REF!,"")</f>
        <v>#REF!</v>
      </c>
      <c r="H597" s="61" t="e">
        <f>IF(LEN('Описание предлагаемого товара'!#REF!)&gt;0,'Описание предлагаемого товара'!#REF!,"")</f>
        <v>#REF!</v>
      </c>
      <c r="I597" s="61" t="e">
        <f>IF(LEN('Описание предлагаемого товара'!#REF!)&gt;0,'Описание предлагаемого товара'!#REF!,"")</f>
        <v>#REF!</v>
      </c>
      <c r="J597" s="38" t="str">
        <f>IFERROR(VLOOKUP(B597,SAP!$A:$E,5,),"")</f>
        <v/>
      </c>
      <c r="K597" s="40" t="str">
        <f t="shared" si="5729"/>
        <v/>
      </c>
      <c r="L597" s="61" t="e">
        <f>IF(LEN('Описание предлагаемого товара'!#REF!)&gt;0,IFERROR('Описание предлагаемого товара'!#REF!*1,""),"")</f>
        <v>#REF!</v>
      </c>
      <c r="M597" s="39" t="str">
        <f>IFERROR(VLOOKUP(B597,SAP!$A:$E,2,),"")</f>
        <v/>
      </c>
      <c r="N597" s="41" t="str">
        <f t="shared" si="5229"/>
        <v/>
      </c>
      <c r="O597" s="39" t="str">
        <f t="shared" si="5716"/>
        <v/>
      </c>
      <c r="P597" s="36" t="e">
        <f>IF(LEN('Описание предлагаемого товара'!#REF!)&gt;0,'Описание предлагаемого товара'!#REF!,"")</f>
        <v>#REF!</v>
      </c>
      <c r="Q59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97" s="37" t="e">
        <f>IF(LEN('Описание предлагаемого товара'!#REF!)&gt;0,'Описание предлагаемого товара'!#REF!,"")</f>
        <v>#REF!</v>
      </c>
      <c r="S597" s="37" t="e">
        <f>IF(LEN('Описание предлагаемого товара'!#REF!)&gt;0,'Описание предлагаемого товара'!#REF!,"")</f>
        <v>#REF!</v>
      </c>
      <c r="T59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97" s="23" t="str">
        <f>IFERROR(VLOOKUP(CI597*1,Обработ.выгрузка_реестра_РФ!$A:$G,6,),"")</f>
        <v/>
      </c>
      <c r="V597" s="61" t="e">
        <f>IF(LEN('Описание предлагаемого товара'!#REF!)&gt;0,'Описание предлагаемого товара'!#REF!,"")</f>
        <v>#REF!</v>
      </c>
      <c r="W597" s="62" t="e">
        <f>IF(LEN('Описание предлагаемого товара'!#REF!)&gt;0,'Описание предлагаемого товара'!#REF!,"")</f>
        <v>#REF!</v>
      </c>
      <c r="X597" s="91" t="e">
        <f t="shared" ref="X597:Y597" si="5800">IFERROR(REPLACE(W597,FIND(CHAR(10),W597,1),1," "),W597)</f>
        <v>#REF!</v>
      </c>
      <c r="Y597" s="91" t="e">
        <f t="shared" si="5800"/>
        <v>#REF!</v>
      </c>
      <c r="Z597" s="91" t="e">
        <f t="shared" si="5731"/>
        <v>#REF!</v>
      </c>
      <c r="AA597" s="91" t="e">
        <f t="shared" si="5732"/>
        <v>#REF!</v>
      </c>
      <c r="AB597" s="91" t="e">
        <f t="shared" si="5733"/>
        <v>#REF!</v>
      </c>
      <c r="AC597" s="91" t="e">
        <f t="shared" ref="AC597:AF597" si="5801">IFERROR(REPLACE(AB597,FIND("  ",AB597,1),2," "),AB597)</f>
        <v>#REF!</v>
      </c>
      <c r="AD597" s="91" t="e">
        <f t="shared" si="5801"/>
        <v>#REF!</v>
      </c>
      <c r="AE597" s="91" t="e">
        <f t="shared" si="5801"/>
        <v>#REF!</v>
      </c>
      <c r="AF597" s="91" t="e">
        <f t="shared" si="5801"/>
        <v>#REF!</v>
      </c>
      <c r="AG597" s="23" t="str">
        <f>IFERROR(VLOOKUP(CI597*1,Обработ.выгрузка_реестра_РФ!$A:$G,4,),"")</f>
        <v/>
      </c>
      <c r="AH597" s="91" t="str">
        <f t="shared" ref="AH597:AI597" si="5802">IFERROR(REPLACE(AG597,FIND("-",AG597,1),1,"*"),AG597)</f>
        <v/>
      </c>
      <c r="AI597" s="91" t="str">
        <f t="shared" si="5802"/>
        <v/>
      </c>
      <c r="AJ597" s="27" t="str">
        <f t="shared" si="5195"/>
        <v/>
      </c>
      <c r="AK597" s="63" t="e">
        <f>IF(LEN('Описание предлагаемого товара'!#REF!)&gt;0,'Описание предлагаемого товара'!#REF!,"")</f>
        <v>#REF!</v>
      </c>
      <c r="AL597" s="91" t="e">
        <f t="shared" ref="AL597:AM597" si="5803">IFERROR(REPLACE(AK597,FIND(CHAR(10),AK597,1),1,""),AK597)</f>
        <v>#REF!</v>
      </c>
      <c r="AM597" s="91" t="e">
        <f t="shared" si="5803"/>
        <v>#REF!</v>
      </c>
      <c r="AN597" s="91" t="e">
        <f t="shared" ref="AN597:AR597" si="5804">IFERROR(REPLACE(AM597,FIND(" ",AM597,1),1,""),AM597)</f>
        <v>#REF!</v>
      </c>
      <c r="AO597" s="91" t="e">
        <f t="shared" si="5804"/>
        <v>#REF!</v>
      </c>
      <c r="AP597" s="91" t="e">
        <f t="shared" si="5804"/>
        <v>#REF!</v>
      </c>
      <c r="AQ597" s="91" t="e">
        <f t="shared" si="5804"/>
        <v>#REF!</v>
      </c>
      <c r="AR597" s="91" t="e">
        <f t="shared" si="5804"/>
        <v>#REF!</v>
      </c>
      <c r="AS597" s="91" t="e">
        <f t="shared" si="5738"/>
        <v>#REF!</v>
      </c>
      <c r="AT597" s="91" t="e">
        <f t="shared" si="5739"/>
        <v>#REF!</v>
      </c>
      <c r="AU597" s="32" t="e">
        <f t="shared" si="5722"/>
        <v>#REF!</v>
      </c>
      <c r="AV597" s="93" t="e">
        <f>'Описание предлагаемого товара'!#REF!</f>
        <v>#REF!</v>
      </c>
      <c r="AW597" s="91" t="e">
        <f>MIN(SEARCH({0,1,2,3,4,5,6,7,8,9},AV597&amp; "0123456789"))</f>
        <v>#REF!</v>
      </c>
      <c r="AX597" s="91" t="str">
        <f t="shared" si="5740"/>
        <v/>
      </c>
      <c r="AY597" s="91" t="str">
        <f t="shared" si="5741"/>
        <v/>
      </c>
      <c r="AZ597" s="91" t="str">
        <f t="shared" si="5742"/>
        <v/>
      </c>
      <c r="BA597" s="91" t="str">
        <f t="shared" si="5743"/>
        <v/>
      </c>
      <c r="BB597" s="91" t="str">
        <f t="shared" si="5744"/>
        <v/>
      </c>
      <c r="BC597" s="91" t="str">
        <f t="shared" si="5745"/>
        <v/>
      </c>
      <c r="BD597" s="91" t="str">
        <f t="shared" si="5746"/>
        <v/>
      </c>
      <c r="BE597" s="91" t="str">
        <f t="shared" si="5747"/>
        <v/>
      </c>
      <c r="BF597" s="91" t="str">
        <f t="shared" si="5748"/>
        <v/>
      </c>
      <c r="BG597" s="91" t="str">
        <f t="shared" si="5749"/>
        <v/>
      </c>
      <c r="BH597" s="91" t="str">
        <f t="shared" si="5750"/>
        <v/>
      </c>
      <c r="BI597" s="91" t="str">
        <f t="shared" si="5751"/>
        <v/>
      </c>
      <c r="BJ597" s="91" t="str">
        <f t="shared" si="5752"/>
        <v/>
      </c>
      <c r="BK597" s="91" t="str">
        <f t="shared" si="5753"/>
        <v/>
      </c>
      <c r="BL597" s="91" t="str">
        <f t="shared" si="5754"/>
        <v/>
      </c>
      <c r="BM597" s="91" t="str">
        <f t="shared" si="5755"/>
        <v/>
      </c>
      <c r="BN597" s="91" t="str">
        <f t="shared" si="5756"/>
        <v/>
      </c>
      <c r="BO597" s="91" t="str">
        <f t="shared" si="5757"/>
        <v/>
      </c>
      <c r="BP597" s="91" t="str">
        <f t="shared" si="5758"/>
        <v/>
      </c>
      <c r="BQ597" s="91" t="str">
        <f t="shared" si="5759"/>
        <v/>
      </c>
      <c r="BR597" s="91" t="str">
        <f t="shared" si="5760"/>
        <v/>
      </c>
      <c r="BS597" s="91" t="str">
        <f t="shared" si="5761"/>
        <v/>
      </c>
      <c r="BT597" s="91" t="str">
        <f t="shared" si="5762"/>
        <v/>
      </c>
      <c r="BU597" s="91" t="str">
        <f t="shared" si="5763"/>
        <v/>
      </c>
      <c r="BV597" s="91" t="str">
        <f t="shared" si="5764"/>
        <v/>
      </c>
      <c r="BW597" s="91" t="str">
        <f t="shared" si="5765"/>
        <v/>
      </c>
      <c r="BX597" s="91" t="str">
        <f t="shared" si="5766"/>
        <v/>
      </c>
      <c r="BY597" s="91" t="str">
        <f t="shared" si="5767"/>
        <v/>
      </c>
      <c r="BZ597" s="91" t="str">
        <f t="shared" si="5768"/>
        <v/>
      </c>
      <c r="CA597" s="91" t="str">
        <f t="shared" si="5769"/>
        <v/>
      </c>
      <c r="CB597" s="91" t="str">
        <f t="shared" si="5770"/>
        <v/>
      </c>
      <c r="CC597" s="91" t="str">
        <f t="shared" si="5771"/>
        <v/>
      </c>
      <c r="CD597" s="91" t="str">
        <f t="shared" si="5772"/>
        <v/>
      </c>
      <c r="CE597" s="91" t="str">
        <f t="shared" si="5773"/>
        <v/>
      </c>
      <c r="CF597" s="91" t="str">
        <f t="shared" si="5774"/>
        <v/>
      </c>
      <c r="CG597" s="91" t="str">
        <f t="shared" si="5775"/>
        <v/>
      </c>
      <c r="CH597" s="91" t="str">
        <f t="shared" si="5776"/>
        <v/>
      </c>
      <c r="CI597" s="91" t="str">
        <f t="shared" si="5777"/>
        <v>нет</v>
      </c>
      <c r="CJ597" s="63" t="e">
        <f>IF(LEN('Описание предлагаемого товара'!#REF!)&gt;0,'Описание предлагаемого товара'!#REF!,"")</f>
        <v>#REF!</v>
      </c>
      <c r="CK597" s="91" t="e">
        <f t="shared" ref="CK597:CL597" si="5805">IFERROR(REPLACE(CJ597,FIND(CHAR(10),CJ597,1),1,""),CJ597)</f>
        <v>#REF!</v>
      </c>
      <c r="CL597" s="91" t="e">
        <f t="shared" si="5805"/>
        <v>#REF!</v>
      </c>
      <c r="CM597" s="91" t="e">
        <f t="shared" si="5779"/>
        <v>#REF!</v>
      </c>
      <c r="CN597" s="91" t="e">
        <f t="shared" si="5780"/>
        <v>#REF!</v>
      </c>
      <c r="CO597" s="91" t="e">
        <f t="shared" si="5781"/>
        <v>#REF!</v>
      </c>
      <c r="CP597" s="90" t="e">
        <f>IF(AU597="Не указан реестровый номер (мера нац.режима Запрет)","",IF(CI597="нет","",IF(CU597="да","исключение(не смотрим баллы)",IFERROR(IF(CI597*1&gt;0,IFERROR(IF(VLOOKUP(CI597*1,Обработ.выгрузка_реестра_РФ!$A:$G,7,)=0,"Баллы не установлены",VLOOKUP(CI597*1,Обработ.выгрузка_реестра_РФ!$A:$G,7,)),IF(LEN(CI597)&gt;14,"","нет номера в реестре РФ")),""),IF(LEN(CI597)=0,"","Некорректный реестровый номер")))))</f>
        <v>#REF!</v>
      </c>
      <c r="CQ597" s="33" t="e">
        <f>IF(LEN(C597)&gt;0,IFERROR(IF(LEN(H597)&gt;0,IF(LEN(VLOOKUP(H597,'исключения(не_смотрим_баллы)'!$A:$C,1,))&gt;0,"да","нет"),"не введен ОКПД2"),"нет"),"")</f>
        <v>#REF!</v>
      </c>
      <c r="CR597" s="33" t="e">
        <f ca="1">IF(CQ597="да",IF(TODAY()&lt;VLOOKUP(H597,'исключения(не_смотрим_баллы)'!$A:$C,3,),"да","нет"),"")</f>
        <v>#REF!</v>
      </c>
      <c r="CS597" s="33" t="str">
        <f>IFERROR(IF(CQ597="да",IF(VLOOKUP(CI597*1,Обработ.выгрузка_реестра_РФ!$A:$G,2,)&lt;VLOOKUP(H597,'исключения(не_смотрим_баллы)'!$A:$C,2,),"да","нет"),""),"")</f>
        <v/>
      </c>
      <c r="CT597" s="24"/>
      <c r="CU597" s="33" t="e">
        <f t="shared" si="5793"/>
        <v>#REF!</v>
      </c>
      <c r="CV597" s="91" t="e">
        <f t="shared" si="5794"/>
        <v>#REF!</v>
      </c>
      <c r="CW597" s="27" t="e">
        <f t="shared" si="5795"/>
        <v>#REF!</v>
      </c>
      <c r="CX597" s="26" t="e">
        <f t="shared" si="5724"/>
        <v>#REF!</v>
      </c>
      <c r="CY597" s="64" t="e">
        <f>IF(LEN('Описание предлагаемого товара'!#REF!)&gt;0,'Описание предлагаемого товара'!#REF!,"")</f>
        <v>#REF!</v>
      </c>
      <c r="CZ597" s="95" t="e">
        <f t="shared" si="5782"/>
        <v>#REF!</v>
      </c>
      <c r="DA597" s="95" t="e">
        <f t="shared" ref="DA597" si="5806">IFERROR(REPLACE(CZ597,FIND(" ",CZ597,1),1,""),CZ597)</f>
        <v>#REF!</v>
      </c>
      <c r="DB597" s="95" t="e">
        <f t="shared" si="5726"/>
        <v>#REF!</v>
      </c>
      <c r="DC597" s="95" t="e">
        <f t="shared" ref="DC597:DD597" si="5807">IFERROR(REPLACE(DB597,FIND("г.",DB597,1),2,""),DB597)</f>
        <v>#REF!</v>
      </c>
      <c r="DD597" s="95" t="e">
        <f t="shared" si="5807"/>
        <v>#REF!</v>
      </c>
      <c r="DE597" s="95" t="e">
        <f t="shared" ref="DE597:DF597" si="5808">IFERROR(REPLACE(DD597,FIND("г",DD597,1),1,""),DD597)</f>
        <v>#REF!</v>
      </c>
      <c r="DF597" s="95" t="e">
        <f t="shared" si="5808"/>
        <v>#REF!</v>
      </c>
      <c r="DG597" s="95" t="e">
        <f t="shared" si="5799"/>
        <v>#REF!</v>
      </c>
      <c r="DH597" s="25" t="str">
        <f>IFERROR(VLOOKUP(CI597*1,Обработ.выгрузка_реестра_РФ!$A:$G,5,),"")</f>
        <v/>
      </c>
      <c r="DI597" s="27" t="str">
        <f t="shared" ref="DI597:DI660" si="5809">IF(LEN(DH597)&gt;0,IFERROR(IF(LEN(VLOOKUP("*"&amp;TEXT(DH597,"ДД.ММ.ГГГГ")&amp;"*",DG597,1,))&gt;0,"да",""),"нет"),"")</f>
        <v/>
      </c>
      <c r="DJ597" s="27" t="str">
        <f t="shared" ca="1" si="5786"/>
        <v/>
      </c>
      <c r="DK597" s="63" t="e">
        <f>IF(LEN('Описание предлагаемого товара'!#REF!)&gt;0,'Описание предлагаемого товара'!#REF!,"")</f>
        <v>#REF!</v>
      </c>
      <c r="DL597" s="63" t="e">
        <f>IF(LEN('Описание предлагаемого товара'!#REF!)&gt;0,'Описание предлагаемого товара'!#REF!,"")</f>
        <v>#REF!</v>
      </c>
      <c r="DM597" s="32"/>
    </row>
    <row r="598" spans="1:117" ht="48.75" customHeight="1" x14ac:dyDescent="0.25">
      <c r="A598" s="61" t="e">
        <f>IF(LEN('Описание предлагаемого товара'!#REF!)&gt;0,'Описание предлагаемого товара'!#REF!,"")</f>
        <v>#REF!</v>
      </c>
      <c r="B598" s="65" t="e">
        <f>IF(LEN('Описание предлагаемого товара'!#REF!)&gt;0,'Описание предлагаемого товара'!#REF!,"")</f>
        <v>#REF!</v>
      </c>
      <c r="C598" s="61" t="e">
        <f>IF(LEN('Описание предлагаемого товара'!#REF!)&gt;0,'Описание предлагаемого товара'!#REF!,"")</f>
        <v>#REF!</v>
      </c>
      <c r="D598" s="61" t="e">
        <f>IF(LEN('Описание предлагаемого товара'!#REF!)&gt;0,'Описание предлагаемого товара'!#REF!,"")</f>
        <v>#REF!</v>
      </c>
      <c r="E598" s="61" t="e">
        <f>IF(LEN('Описание предлагаемого товара'!#REF!)&gt;0,'Описание предлагаемого товара'!#REF!,"")</f>
        <v>#REF!</v>
      </c>
      <c r="F598" s="61" t="e">
        <f>IF(LEN('Описание предлагаемого товара'!#REF!)&gt;0,'Описание предлагаемого товара'!#REF!,"")</f>
        <v>#REF!</v>
      </c>
      <c r="G598" s="61" t="e">
        <f>IF(LEN('Описание предлагаемого товара'!#REF!)&gt;0,'Описание предлагаемого товара'!#REF!,"")</f>
        <v>#REF!</v>
      </c>
      <c r="H598" s="61" t="e">
        <f>IF(LEN('Описание предлагаемого товара'!#REF!)&gt;0,'Описание предлагаемого товара'!#REF!,"")</f>
        <v>#REF!</v>
      </c>
      <c r="I598" s="61" t="e">
        <f>IF(LEN('Описание предлагаемого товара'!#REF!)&gt;0,'Описание предлагаемого товара'!#REF!,"")</f>
        <v>#REF!</v>
      </c>
      <c r="J598" s="38" t="str">
        <f>IFERROR(VLOOKUP(B598,SAP!$A:$E,5,),"")</f>
        <v/>
      </c>
      <c r="K598" s="40" t="str">
        <f t="shared" si="5729"/>
        <v/>
      </c>
      <c r="L598" s="61" t="e">
        <f>IF(LEN('Описание предлагаемого товара'!#REF!)&gt;0,IFERROR('Описание предлагаемого товара'!#REF!*1,""),"")</f>
        <v>#REF!</v>
      </c>
      <c r="M598" s="39" t="str">
        <f>IFERROR(VLOOKUP(B598,SAP!$A:$E,2,),"")</f>
        <v/>
      </c>
      <c r="N598" s="41" t="str">
        <f t="shared" si="5229"/>
        <v/>
      </c>
      <c r="O598" s="39" t="str">
        <f t="shared" si="5716"/>
        <v/>
      </c>
      <c r="P598" s="36" t="e">
        <f>IF(LEN('Описание предлагаемого товара'!#REF!)&gt;0,'Описание предлагаемого товара'!#REF!,"")</f>
        <v>#REF!</v>
      </c>
      <c r="Q59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98" s="37" t="e">
        <f>IF(LEN('Описание предлагаемого товара'!#REF!)&gt;0,'Описание предлагаемого товара'!#REF!,"")</f>
        <v>#REF!</v>
      </c>
      <c r="S598" s="37" t="e">
        <f>IF(LEN('Описание предлагаемого товара'!#REF!)&gt;0,'Описание предлагаемого товара'!#REF!,"")</f>
        <v>#REF!</v>
      </c>
      <c r="T59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98" s="23" t="str">
        <f>IFERROR(VLOOKUP(CI598*1,Обработ.выгрузка_реестра_РФ!$A:$G,6,),"")</f>
        <v/>
      </c>
      <c r="V598" s="61" t="e">
        <f>IF(LEN('Описание предлагаемого товара'!#REF!)&gt;0,'Описание предлагаемого товара'!#REF!,"")</f>
        <v>#REF!</v>
      </c>
      <c r="W598" s="62" t="e">
        <f>IF(LEN('Описание предлагаемого товара'!#REF!)&gt;0,'Описание предлагаемого товара'!#REF!,"")</f>
        <v>#REF!</v>
      </c>
      <c r="X598" s="91" t="e">
        <f t="shared" ref="X598:Y598" si="5810">IFERROR(REPLACE(W598,FIND(CHAR(10),W598,1),1," "),W598)</f>
        <v>#REF!</v>
      </c>
      <c r="Y598" s="91" t="e">
        <f t="shared" si="5810"/>
        <v>#REF!</v>
      </c>
      <c r="Z598" s="91" t="e">
        <f t="shared" si="5731"/>
        <v>#REF!</v>
      </c>
      <c r="AA598" s="91" t="e">
        <f t="shared" si="5732"/>
        <v>#REF!</v>
      </c>
      <c r="AB598" s="91" t="e">
        <f t="shared" si="5733"/>
        <v>#REF!</v>
      </c>
      <c r="AC598" s="91" t="e">
        <f t="shared" ref="AC598:AF598" si="5811">IFERROR(REPLACE(AB598,FIND("  ",AB598,1),2," "),AB598)</f>
        <v>#REF!</v>
      </c>
      <c r="AD598" s="91" t="e">
        <f t="shared" si="5811"/>
        <v>#REF!</v>
      </c>
      <c r="AE598" s="91" t="e">
        <f t="shared" si="5811"/>
        <v>#REF!</v>
      </c>
      <c r="AF598" s="91" t="e">
        <f t="shared" si="5811"/>
        <v>#REF!</v>
      </c>
      <c r="AG598" s="23" t="str">
        <f>IFERROR(VLOOKUP(CI598*1,Обработ.выгрузка_реестра_РФ!$A:$G,4,),"")</f>
        <v/>
      </c>
      <c r="AH598" s="91" t="str">
        <f t="shared" ref="AH598:AI598" si="5812">IFERROR(REPLACE(AG598,FIND("-",AG598,1),1,"*"),AG598)</f>
        <v/>
      </c>
      <c r="AI598" s="91" t="str">
        <f t="shared" si="5812"/>
        <v/>
      </c>
      <c r="AJ598" s="27" t="str">
        <f t="shared" si="5195"/>
        <v/>
      </c>
      <c r="AK598" s="63" t="e">
        <f>IF(LEN('Описание предлагаемого товара'!#REF!)&gt;0,'Описание предлагаемого товара'!#REF!,"")</f>
        <v>#REF!</v>
      </c>
      <c r="AL598" s="91" t="e">
        <f t="shared" ref="AL598:AM598" si="5813">IFERROR(REPLACE(AK598,FIND(CHAR(10),AK598,1),1,""),AK598)</f>
        <v>#REF!</v>
      </c>
      <c r="AM598" s="91" t="e">
        <f t="shared" si="5813"/>
        <v>#REF!</v>
      </c>
      <c r="AN598" s="91" t="e">
        <f t="shared" ref="AN598:AR598" si="5814">IFERROR(REPLACE(AM598,FIND(" ",AM598,1),1,""),AM598)</f>
        <v>#REF!</v>
      </c>
      <c r="AO598" s="91" t="e">
        <f t="shared" si="5814"/>
        <v>#REF!</v>
      </c>
      <c r="AP598" s="91" t="e">
        <f t="shared" si="5814"/>
        <v>#REF!</v>
      </c>
      <c r="AQ598" s="91" t="e">
        <f t="shared" si="5814"/>
        <v>#REF!</v>
      </c>
      <c r="AR598" s="91" t="e">
        <f t="shared" si="5814"/>
        <v>#REF!</v>
      </c>
      <c r="AS598" s="91" t="e">
        <f t="shared" si="5738"/>
        <v>#REF!</v>
      </c>
      <c r="AT598" s="91" t="e">
        <f t="shared" si="5739"/>
        <v>#REF!</v>
      </c>
      <c r="AU598" s="32" t="e">
        <f t="shared" si="5722"/>
        <v>#REF!</v>
      </c>
      <c r="AV598" s="93" t="e">
        <f>'Описание предлагаемого товара'!#REF!</f>
        <v>#REF!</v>
      </c>
      <c r="AW598" s="91" t="e">
        <f>MIN(SEARCH({0,1,2,3,4,5,6,7,8,9},AV598&amp; "0123456789"))</f>
        <v>#REF!</v>
      </c>
      <c r="AX598" s="91" t="str">
        <f t="shared" si="5740"/>
        <v/>
      </c>
      <c r="AY598" s="91" t="str">
        <f t="shared" si="5741"/>
        <v/>
      </c>
      <c r="AZ598" s="91" t="str">
        <f t="shared" si="5742"/>
        <v/>
      </c>
      <c r="BA598" s="91" t="str">
        <f t="shared" si="5743"/>
        <v/>
      </c>
      <c r="BB598" s="91" t="str">
        <f t="shared" si="5744"/>
        <v/>
      </c>
      <c r="BC598" s="91" t="str">
        <f t="shared" si="5745"/>
        <v/>
      </c>
      <c r="BD598" s="91" t="str">
        <f t="shared" si="5746"/>
        <v/>
      </c>
      <c r="BE598" s="91" t="str">
        <f t="shared" si="5747"/>
        <v/>
      </c>
      <c r="BF598" s="91" t="str">
        <f t="shared" si="5748"/>
        <v/>
      </c>
      <c r="BG598" s="91" t="str">
        <f t="shared" si="5749"/>
        <v/>
      </c>
      <c r="BH598" s="91" t="str">
        <f t="shared" si="5750"/>
        <v/>
      </c>
      <c r="BI598" s="91" t="str">
        <f t="shared" si="5751"/>
        <v/>
      </c>
      <c r="BJ598" s="91" t="str">
        <f t="shared" si="5752"/>
        <v/>
      </c>
      <c r="BK598" s="91" t="str">
        <f t="shared" si="5753"/>
        <v/>
      </c>
      <c r="BL598" s="91" t="str">
        <f t="shared" si="5754"/>
        <v/>
      </c>
      <c r="BM598" s="91" t="str">
        <f t="shared" si="5755"/>
        <v/>
      </c>
      <c r="BN598" s="91" t="str">
        <f t="shared" si="5756"/>
        <v/>
      </c>
      <c r="BO598" s="91" t="str">
        <f t="shared" si="5757"/>
        <v/>
      </c>
      <c r="BP598" s="91" t="str">
        <f t="shared" si="5758"/>
        <v/>
      </c>
      <c r="BQ598" s="91" t="str">
        <f t="shared" si="5759"/>
        <v/>
      </c>
      <c r="BR598" s="91" t="str">
        <f t="shared" si="5760"/>
        <v/>
      </c>
      <c r="BS598" s="91" t="str">
        <f t="shared" si="5761"/>
        <v/>
      </c>
      <c r="BT598" s="91" t="str">
        <f t="shared" si="5762"/>
        <v/>
      </c>
      <c r="BU598" s="91" t="str">
        <f t="shared" si="5763"/>
        <v/>
      </c>
      <c r="BV598" s="91" t="str">
        <f t="shared" si="5764"/>
        <v/>
      </c>
      <c r="BW598" s="91" t="str">
        <f t="shared" si="5765"/>
        <v/>
      </c>
      <c r="BX598" s="91" t="str">
        <f t="shared" si="5766"/>
        <v/>
      </c>
      <c r="BY598" s="91" t="str">
        <f t="shared" si="5767"/>
        <v/>
      </c>
      <c r="BZ598" s="91" t="str">
        <f t="shared" si="5768"/>
        <v/>
      </c>
      <c r="CA598" s="91" t="str">
        <f t="shared" si="5769"/>
        <v/>
      </c>
      <c r="CB598" s="91" t="str">
        <f t="shared" si="5770"/>
        <v/>
      </c>
      <c r="CC598" s="91" t="str">
        <f t="shared" si="5771"/>
        <v/>
      </c>
      <c r="CD598" s="91" t="str">
        <f t="shared" si="5772"/>
        <v/>
      </c>
      <c r="CE598" s="91" t="str">
        <f t="shared" si="5773"/>
        <v/>
      </c>
      <c r="CF598" s="91" t="str">
        <f t="shared" si="5774"/>
        <v/>
      </c>
      <c r="CG598" s="91" t="str">
        <f t="shared" si="5775"/>
        <v/>
      </c>
      <c r="CH598" s="91" t="str">
        <f t="shared" si="5776"/>
        <v/>
      </c>
      <c r="CI598" s="91" t="str">
        <f t="shared" si="5777"/>
        <v>нет</v>
      </c>
      <c r="CJ598" s="63" t="e">
        <f>IF(LEN('Описание предлагаемого товара'!#REF!)&gt;0,'Описание предлагаемого товара'!#REF!,"")</f>
        <v>#REF!</v>
      </c>
      <c r="CK598" s="91" t="e">
        <f t="shared" ref="CK598:CL598" si="5815">IFERROR(REPLACE(CJ598,FIND(CHAR(10),CJ598,1),1,""),CJ598)</f>
        <v>#REF!</v>
      </c>
      <c r="CL598" s="91" t="e">
        <f t="shared" si="5815"/>
        <v>#REF!</v>
      </c>
      <c r="CM598" s="91" t="e">
        <f t="shared" si="5779"/>
        <v>#REF!</v>
      </c>
      <c r="CN598" s="91" t="e">
        <f t="shared" si="5780"/>
        <v>#REF!</v>
      </c>
      <c r="CO598" s="91" t="e">
        <f t="shared" si="5781"/>
        <v>#REF!</v>
      </c>
      <c r="CP598" s="90" t="e">
        <f>IF(AU598="Не указан реестровый номер (мера нац.режима Запрет)","",IF(CI598="нет","",IF(CU598="да","исключение(не смотрим баллы)",IFERROR(IF(CI598*1&gt;0,IFERROR(IF(VLOOKUP(CI598*1,Обработ.выгрузка_реестра_РФ!$A:$G,7,)=0,"Баллы не установлены",VLOOKUP(CI598*1,Обработ.выгрузка_реестра_РФ!$A:$G,7,)),IF(LEN(CI598)&gt;14,"","нет номера в реестре РФ")),""),IF(LEN(CI598)=0,"","Некорректный реестровый номер")))))</f>
        <v>#REF!</v>
      </c>
      <c r="CQ598" s="33" t="e">
        <f>IF(LEN(C598)&gt;0,IFERROR(IF(LEN(H598)&gt;0,IF(LEN(VLOOKUP(H598,'исключения(не_смотрим_баллы)'!$A:$C,1,))&gt;0,"да","нет"),"не введен ОКПД2"),"нет"),"")</f>
        <v>#REF!</v>
      </c>
      <c r="CR598" s="33" t="e">
        <f ca="1">IF(CQ598="да",IF(TODAY()&lt;VLOOKUP(H598,'исключения(не_смотрим_баллы)'!$A:$C,3,),"да","нет"),"")</f>
        <v>#REF!</v>
      </c>
      <c r="CS598" s="33" t="str">
        <f>IFERROR(IF(CQ598="да",IF(VLOOKUP(CI598*1,Обработ.выгрузка_реестра_РФ!$A:$G,2,)&lt;VLOOKUP(H598,'исключения(не_смотрим_баллы)'!$A:$C,2,),"да","нет"),""),"")</f>
        <v/>
      </c>
      <c r="CT598" s="24"/>
      <c r="CU598" s="33" t="e">
        <f t="shared" si="5793"/>
        <v>#REF!</v>
      </c>
      <c r="CV598" s="91" t="e">
        <f t="shared" si="5794"/>
        <v>#REF!</v>
      </c>
      <c r="CW598" s="27" t="e">
        <f t="shared" si="5795"/>
        <v>#REF!</v>
      </c>
      <c r="CX598" s="26" t="e">
        <f t="shared" si="5724"/>
        <v>#REF!</v>
      </c>
      <c r="CY598" s="64" t="e">
        <f>IF(LEN('Описание предлагаемого товара'!#REF!)&gt;0,'Описание предлагаемого товара'!#REF!,"")</f>
        <v>#REF!</v>
      </c>
      <c r="CZ598" s="95" t="e">
        <f t="shared" si="5782"/>
        <v>#REF!</v>
      </c>
      <c r="DA598" s="95" t="e">
        <f t="shared" ref="DA598" si="5816">IFERROR(REPLACE(CZ598,FIND(" ",CZ598,1),1,""),CZ598)</f>
        <v>#REF!</v>
      </c>
      <c r="DB598" s="95" t="e">
        <f t="shared" si="5726"/>
        <v>#REF!</v>
      </c>
      <c r="DC598" s="95" t="e">
        <f t="shared" ref="DC598:DD598" si="5817">IFERROR(REPLACE(DB598,FIND("г.",DB598,1),2,""),DB598)</f>
        <v>#REF!</v>
      </c>
      <c r="DD598" s="95" t="e">
        <f t="shared" si="5817"/>
        <v>#REF!</v>
      </c>
      <c r="DE598" s="95" t="e">
        <f t="shared" ref="DE598:DF598" si="5818">IFERROR(REPLACE(DD598,FIND("г",DD598,1),1,""),DD598)</f>
        <v>#REF!</v>
      </c>
      <c r="DF598" s="95" t="e">
        <f t="shared" si="5818"/>
        <v>#REF!</v>
      </c>
      <c r="DG598" s="95" t="e">
        <f t="shared" si="5799"/>
        <v>#REF!</v>
      </c>
      <c r="DH598" s="25" t="str">
        <f>IFERROR(VLOOKUP(CI598*1,Обработ.выгрузка_реестра_РФ!$A:$G,5,),"")</f>
        <v/>
      </c>
      <c r="DI598" s="27" t="str">
        <f t="shared" si="5809"/>
        <v/>
      </c>
      <c r="DJ598" s="27" t="str">
        <f t="shared" ca="1" si="5786"/>
        <v/>
      </c>
      <c r="DK598" s="63" t="e">
        <f>IF(LEN('Описание предлагаемого товара'!#REF!)&gt;0,'Описание предлагаемого товара'!#REF!,"")</f>
        <v>#REF!</v>
      </c>
      <c r="DL598" s="63" t="e">
        <f>IF(LEN('Описание предлагаемого товара'!#REF!)&gt;0,'Описание предлагаемого товара'!#REF!,"")</f>
        <v>#REF!</v>
      </c>
      <c r="DM598" s="32"/>
    </row>
    <row r="599" spans="1:117" ht="48.75" customHeight="1" x14ac:dyDescent="0.25">
      <c r="A599" s="61" t="e">
        <f>IF(LEN('Описание предлагаемого товара'!#REF!)&gt;0,'Описание предлагаемого товара'!#REF!,"")</f>
        <v>#REF!</v>
      </c>
      <c r="B599" s="65" t="e">
        <f>IF(LEN('Описание предлагаемого товара'!#REF!)&gt;0,'Описание предлагаемого товара'!#REF!,"")</f>
        <v>#REF!</v>
      </c>
      <c r="C599" s="61" t="e">
        <f>IF(LEN('Описание предлагаемого товара'!#REF!)&gt;0,'Описание предлагаемого товара'!#REF!,"")</f>
        <v>#REF!</v>
      </c>
      <c r="D599" s="61" t="e">
        <f>IF(LEN('Описание предлагаемого товара'!#REF!)&gt;0,'Описание предлагаемого товара'!#REF!,"")</f>
        <v>#REF!</v>
      </c>
      <c r="E599" s="61" t="e">
        <f>IF(LEN('Описание предлагаемого товара'!#REF!)&gt;0,'Описание предлагаемого товара'!#REF!,"")</f>
        <v>#REF!</v>
      </c>
      <c r="F599" s="61" t="e">
        <f>IF(LEN('Описание предлагаемого товара'!#REF!)&gt;0,'Описание предлагаемого товара'!#REF!,"")</f>
        <v>#REF!</v>
      </c>
      <c r="G599" s="61" t="e">
        <f>IF(LEN('Описание предлагаемого товара'!#REF!)&gt;0,'Описание предлагаемого товара'!#REF!,"")</f>
        <v>#REF!</v>
      </c>
      <c r="H599" s="61" t="e">
        <f>IF(LEN('Описание предлагаемого товара'!#REF!)&gt;0,'Описание предлагаемого товара'!#REF!,"")</f>
        <v>#REF!</v>
      </c>
      <c r="I599" s="61" t="e">
        <f>IF(LEN('Описание предлагаемого товара'!#REF!)&gt;0,'Описание предлагаемого товара'!#REF!,"")</f>
        <v>#REF!</v>
      </c>
      <c r="J599" s="38" t="str">
        <f>IFERROR(VLOOKUP(B599,SAP!$A:$E,5,),"")</f>
        <v/>
      </c>
      <c r="K599" s="40" t="str">
        <f t="shared" si="5729"/>
        <v/>
      </c>
      <c r="L599" s="61" t="e">
        <f>IF(LEN('Описание предлагаемого товара'!#REF!)&gt;0,IFERROR('Описание предлагаемого товара'!#REF!*1,""),"")</f>
        <v>#REF!</v>
      </c>
      <c r="M599" s="39" t="str">
        <f>IFERROR(VLOOKUP(B599,SAP!$A:$E,2,),"")</f>
        <v/>
      </c>
      <c r="N599" s="41" t="str">
        <f t="shared" si="5229"/>
        <v/>
      </c>
      <c r="O599" s="39" t="str">
        <f t="shared" si="5716"/>
        <v/>
      </c>
      <c r="P599" s="36" t="e">
        <f>IF(LEN('Описание предлагаемого товара'!#REF!)&gt;0,'Описание предлагаемого товара'!#REF!,"")</f>
        <v>#REF!</v>
      </c>
      <c r="Q59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599" s="37" t="e">
        <f>IF(LEN('Описание предлагаемого товара'!#REF!)&gt;0,'Описание предлагаемого товара'!#REF!,"")</f>
        <v>#REF!</v>
      </c>
      <c r="S599" s="37" t="e">
        <f>IF(LEN('Описание предлагаемого товара'!#REF!)&gt;0,'Описание предлагаемого товара'!#REF!,"")</f>
        <v>#REF!</v>
      </c>
      <c r="T59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599" s="23" t="str">
        <f>IFERROR(VLOOKUP(CI599*1,Обработ.выгрузка_реестра_РФ!$A:$G,6,),"")</f>
        <v/>
      </c>
      <c r="V599" s="61" t="e">
        <f>IF(LEN('Описание предлагаемого товара'!#REF!)&gt;0,'Описание предлагаемого товара'!#REF!,"")</f>
        <v>#REF!</v>
      </c>
      <c r="W599" s="62" t="e">
        <f>IF(LEN('Описание предлагаемого товара'!#REF!)&gt;0,'Описание предлагаемого товара'!#REF!,"")</f>
        <v>#REF!</v>
      </c>
      <c r="X599" s="91" t="e">
        <f t="shared" ref="X599:Y599" si="5819">IFERROR(REPLACE(W599,FIND(CHAR(10),W599,1),1," "),W599)</f>
        <v>#REF!</v>
      </c>
      <c r="Y599" s="91" t="e">
        <f t="shared" si="5819"/>
        <v>#REF!</v>
      </c>
      <c r="Z599" s="91" t="e">
        <f t="shared" si="5731"/>
        <v>#REF!</v>
      </c>
      <c r="AA599" s="91" t="e">
        <f t="shared" si="5732"/>
        <v>#REF!</v>
      </c>
      <c r="AB599" s="91" t="e">
        <f t="shared" si="5733"/>
        <v>#REF!</v>
      </c>
      <c r="AC599" s="91" t="e">
        <f t="shared" ref="AC599:AF599" si="5820">IFERROR(REPLACE(AB599,FIND("  ",AB599,1),2," "),AB599)</f>
        <v>#REF!</v>
      </c>
      <c r="AD599" s="91" t="e">
        <f t="shared" si="5820"/>
        <v>#REF!</v>
      </c>
      <c r="AE599" s="91" t="e">
        <f t="shared" si="5820"/>
        <v>#REF!</v>
      </c>
      <c r="AF599" s="91" t="e">
        <f t="shared" si="5820"/>
        <v>#REF!</v>
      </c>
      <c r="AG599" s="23" t="str">
        <f>IFERROR(VLOOKUP(CI599*1,Обработ.выгрузка_реестра_РФ!$A:$G,4,),"")</f>
        <v/>
      </c>
      <c r="AH599" s="91" t="str">
        <f t="shared" ref="AH599:AI599" si="5821">IFERROR(REPLACE(AG599,FIND("-",AG599,1),1,"*"),AG599)</f>
        <v/>
      </c>
      <c r="AI599" s="91" t="str">
        <f t="shared" si="5821"/>
        <v/>
      </c>
      <c r="AJ599" s="27" t="str">
        <f t="shared" si="5195"/>
        <v/>
      </c>
      <c r="AK599" s="63" t="e">
        <f>IF(LEN('Описание предлагаемого товара'!#REF!)&gt;0,'Описание предлагаемого товара'!#REF!,"")</f>
        <v>#REF!</v>
      </c>
      <c r="AL599" s="91" t="e">
        <f t="shared" ref="AL599:AM599" si="5822">IFERROR(REPLACE(AK599,FIND(CHAR(10),AK599,1),1,""),AK599)</f>
        <v>#REF!</v>
      </c>
      <c r="AM599" s="91" t="e">
        <f t="shared" si="5822"/>
        <v>#REF!</v>
      </c>
      <c r="AN599" s="91" t="e">
        <f t="shared" ref="AN599:AR599" si="5823">IFERROR(REPLACE(AM599,FIND(" ",AM599,1),1,""),AM599)</f>
        <v>#REF!</v>
      </c>
      <c r="AO599" s="91" t="e">
        <f t="shared" si="5823"/>
        <v>#REF!</v>
      </c>
      <c r="AP599" s="91" t="e">
        <f t="shared" si="5823"/>
        <v>#REF!</v>
      </c>
      <c r="AQ599" s="91" t="e">
        <f t="shared" si="5823"/>
        <v>#REF!</v>
      </c>
      <c r="AR599" s="91" t="e">
        <f t="shared" si="5823"/>
        <v>#REF!</v>
      </c>
      <c r="AS599" s="91" t="e">
        <f t="shared" si="5738"/>
        <v>#REF!</v>
      </c>
      <c r="AT599" s="91" t="e">
        <f t="shared" si="5739"/>
        <v>#REF!</v>
      </c>
      <c r="AU599" s="32" t="e">
        <f t="shared" si="5722"/>
        <v>#REF!</v>
      </c>
      <c r="AV599" s="93" t="e">
        <f>'Описание предлагаемого товара'!#REF!</f>
        <v>#REF!</v>
      </c>
      <c r="AW599" s="91" t="e">
        <f>MIN(SEARCH({0,1,2,3,4,5,6,7,8,9},AV599&amp; "0123456789"))</f>
        <v>#REF!</v>
      </c>
      <c r="AX599" s="91" t="str">
        <f t="shared" si="5740"/>
        <v/>
      </c>
      <c r="AY599" s="91" t="str">
        <f t="shared" si="5741"/>
        <v/>
      </c>
      <c r="AZ599" s="91" t="str">
        <f t="shared" si="5742"/>
        <v/>
      </c>
      <c r="BA599" s="91" t="str">
        <f t="shared" si="5743"/>
        <v/>
      </c>
      <c r="BB599" s="91" t="str">
        <f t="shared" si="5744"/>
        <v/>
      </c>
      <c r="BC599" s="91" t="str">
        <f t="shared" si="5745"/>
        <v/>
      </c>
      <c r="BD599" s="91" t="str">
        <f t="shared" si="5746"/>
        <v/>
      </c>
      <c r="BE599" s="91" t="str">
        <f t="shared" si="5747"/>
        <v/>
      </c>
      <c r="BF599" s="91" t="str">
        <f t="shared" si="5748"/>
        <v/>
      </c>
      <c r="BG599" s="91" t="str">
        <f t="shared" si="5749"/>
        <v/>
      </c>
      <c r="BH599" s="91" t="str">
        <f t="shared" si="5750"/>
        <v/>
      </c>
      <c r="BI599" s="91" t="str">
        <f t="shared" si="5751"/>
        <v/>
      </c>
      <c r="BJ599" s="91" t="str">
        <f t="shared" si="5752"/>
        <v/>
      </c>
      <c r="BK599" s="91" t="str">
        <f t="shared" si="5753"/>
        <v/>
      </c>
      <c r="BL599" s="91" t="str">
        <f t="shared" si="5754"/>
        <v/>
      </c>
      <c r="BM599" s="91" t="str">
        <f t="shared" si="5755"/>
        <v/>
      </c>
      <c r="BN599" s="91" t="str">
        <f t="shared" si="5756"/>
        <v/>
      </c>
      <c r="BO599" s="91" t="str">
        <f t="shared" si="5757"/>
        <v/>
      </c>
      <c r="BP599" s="91" t="str">
        <f t="shared" si="5758"/>
        <v/>
      </c>
      <c r="BQ599" s="91" t="str">
        <f t="shared" si="5759"/>
        <v/>
      </c>
      <c r="BR599" s="91" t="str">
        <f t="shared" si="5760"/>
        <v/>
      </c>
      <c r="BS599" s="91" t="str">
        <f t="shared" si="5761"/>
        <v/>
      </c>
      <c r="BT599" s="91" t="str">
        <f t="shared" si="5762"/>
        <v/>
      </c>
      <c r="BU599" s="91" t="str">
        <f t="shared" si="5763"/>
        <v/>
      </c>
      <c r="BV599" s="91" t="str">
        <f t="shared" si="5764"/>
        <v/>
      </c>
      <c r="BW599" s="91" t="str">
        <f t="shared" si="5765"/>
        <v/>
      </c>
      <c r="BX599" s="91" t="str">
        <f t="shared" si="5766"/>
        <v/>
      </c>
      <c r="BY599" s="91" t="str">
        <f t="shared" si="5767"/>
        <v/>
      </c>
      <c r="BZ599" s="91" t="str">
        <f t="shared" si="5768"/>
        <v/>
      </c>
      <c r="CA599" s="91" t="str">
        <f t="shared" si="5769"/>
        <v/>
      </c>
      <c r="CB599" s="91" t="str">
        <f t="shared" si="5770"/>
        <v/>
      </c>
      <c r="CC599" s="91" t="str">
        <f t="shared" si="5771"/>
        <v/>
      </c>
      <c r="CD599" s="91" t="str">
        <f t="shared" si="5772"/>
        <v/>
      </c>
      <c r="CE599" s="91" t="str">
        <f t="shared" si="5773"/>
        <v/>
      </c>
      <c r="CF599" s="91" t="str">
        <f t="shared" si="5774"/>
        <v/>
      </c>
      <c r="CG599" s="91" t="str">
        <f t="shared" si="5775"/>
        <v/>
      </c>
      <c r="CH599" s="91" t="str">
        <f t="shared" si="5776"/>
        <v/>
      </c>
      <c r="CI599" s="91" t="str">
        <f t="shared" si="5777"/>
        <v>нет</v>
      </c>
      <c r="CJ599" s="63" t="e">
        <f>IF(LEN('Описание предлагаемого товара'!#REF!)&gt;0,'Описание предлагаемого товара'!#REF!,"")</f>
        <v>#REF!</v>
      </c>
      <c r="CK599" s="91" t="e">
        <f t="shared" ref="CK599:CL599" si="5824">IFERROR(REPLACE(CJ599,FIND(CHAR(10),CJ599,1),1,""),CJ599)</f>
        <v>#REF!</v>
      </c>
      <c r="CL599" s="91" t="e">
        <f t="shared" si="5824"/>
        <v>#REF!</v>
      </c>
      <c r="CM599" s="91" t="e">
        <f t="shared" si="5779"/>
        <v>#REF!</v>
      </c>
      <c r="CN599" s="91" t="e">
        <f t="shared" si="5780"/>
        <v>#REF!</v>
      </c>
      <c r="CO599" s="91" t="e">
        <f t="shared" si="5781"/>
        <v>#REF!</v>
      </c>
      <c r="CP599" s="90" t="e">
        <f>IF(AU599="Не указан реестровый номер (мера нац.режима Запрет)","",IF(CI599="нет","",IF(CU599="да","исключение(не смотрим баллы)",IFERROR(IF(CI599*1&gt;0,IFERROR(IF(VLOOKUP(CI599*1,Обработ.выгрузка_реестра_РФ!$A:$G,7,)=0,"Баллы не установлены",VLOOKUP(CI599*1,Обработ.выгрузка_реестра_РФ!$A:$G,7,)),IF(LEN(CI599)&gt;14,"","нет номера в реестре РФ")),""),IF(LEN(CI599)=0,"","Некорректный реестровый номер")))))</f>
        <v>#REF!</v>
      </c>
      <c r="CQ599" s="33" t="e">
        <f>IF(LEN(C599)&gt;0,IFERROR(IF(LEN(H599)&gt;0,IF(LEN(VLOOKUP(H599,'исключения(не_смотрим_баллы)'!$A:$C,1,))&gt;0,"да","нет"),"не введен ОКПД2"),"нет"),"")</f>
        <v>#REF!</v>
      </c>
      <c r="CR599" s="33" t="e">
        <f ca="1">IF(CQ599="да",IF(TODAY()&lt;VLOOKUP(H599,'исключения(не_смотрим_баллы)'!$A:$C,3,),"да","нет"),"")</f>
        <v>#REF!</v>
      </c>
      <c r="CS599" s="33" t="str">
        <f>IFERROR(IF(CQ599="да",IF(VLOOKUP(CI599*1,Обработ.выгрузка_реестра_РФ!$A:$G,2,)&lt;VLOOKUP(H599,'исключения(не_смотрим_баллы)'!$A:$C,2,),"да","нет"),""),"")</f>
        <v/>
      </c>
      <c r="CT599" s="24"/>
      <c r="CU599" s="33" t="e">
        <f t="shared" si="5793"/>
        <v>#REF!</v>
      </c>
      <c r="CV599" s="91" t="e">
        <f t="shared" si="5794"/>
        <v>#REF!</v>
      </c>
      <c r="CW599" s="27" t="e">
        <f t="shared" si="5795"/>
        <v>#REF!</v>
      </c>
      <c r="CX599" s="26" t="e">
        <f t="shared" si="5724"/>
        <v>#REF!</v>
      </c>
      <c r="CY599" s="64" t="e">
        <f>IF(LEN('Описание предлагаемого товара'!#REF!)&gt;0,'Описание предлагаемого товара'!#REF!,"")</f>
        <v>#REF!</v>
      </c>
      <c r="CZ599" s="95" t="e">
        <f t="shared" si="5782"/>
        <v>#REF!</v>
      </c>
      <c r="DA599" s="95" t="e">
        <f t="shared" ref="DA599" si="5825">IFERROR(REPLACE(CZ599,FIND(" ",CZ599,1),1,""),CZ599)</f>
        <v>#REF!</v>
      </c>
      <c r="DB599" s="95" t="e">
        <f t="shared" si="5726"/>
        <v>#REF!</v>
      </c>
      <c r="DC599" s="95" t="e">
        <f t="shared" ref="DC599:DD599" si="5826">IFERROR(REPLACE(DB599,FIND("г.",DB599,1),2,""),DB599)</f>
        <v>#REF!</v>
      </c>
      <c r="DD599" s="95" t="e">
        <f t="shared" si="5826"/>
        <v>#REF!</v>
      </c>
      <c r="DE599" s="95" t="e">
        <f t="shared" ref="DE599:DF599" si="5827">IFERROR(REPLACE(DD599,FIND("г",DD599,1),1,""),DD599)</f>
        <v>#REF!</v>
      </c>
      <c r="DF599" s="95" t="e">
        <f t="shared" si="5827"/>
        <v>#REF!</v>
      </c>
      <c r="DG599" s="95" t="e">
        <f t="shared" si="5799"/>
        <v>#REF!</v>
      </c>
      <c r="DH599" s="25" t="str">
        <f>IFERROR(VLOOKUP(CI599*1,Обработ.выгрузка_реестра_РФ!$A:$G,5,),"")</f>
        <v/>
      </c>
      <c r="DI599" s="27" t="str">
        <f t="shared" si="5809"/>
        <v/>
      </c>
      <c r="DJ599" s="27" t="str">
        <f t="shared" ca="1" si="5786"/>
        <v/>
      </c>
      <c r="DK599" s="63" t="e">
        <f>IF(LEN('Описание предлагаемого товара'!#REF!)&gt;0,'Описание предлагаемого товара'!#REF!,"")</f>
        <v>#REF!</v>
      </c>
      <c r="DL599" s="63" t="e">
        <f>IF(LEN('Описание предлагаемого товара'!#REF!)&gt;0,'Описание предлагаемого товара'!#REF!,"")</f>
        <v>#REF!</v>
      </c>
      <c r="DM599" s="32"/>
    </row>
    <row r="600" spans="1:117" ht="48.75" customHeight="1" x14ac:dyDescent="0.25">
      <c r="A600" s="61" t="e">
        <f>IF(LEN('Описание предлагаемого товара'!#REF!)&gt;0,'Описание предлагаемого товара'!#REF!,"")</f>
        <v>#REF!</v>
      </c>
      <c r="B600" s="65" t="e">
        <f>IF(LEN('Описание предлагаемого товара'!#REF!)&gt;0,'Описание предлагаемого товара'!#REF!,"")</f>
        <v>#REF!</v>
      </c>
      <c r="C600" s="61" t="e">
        <f>IF(LEN('Описание предлагаемого товара'!#REF!)&gt;0,'Описание предлагаемого товара'!#REF!,"")</f>
        <v>#REF!</v>
      </c>
      <c r="D600" s="61" t="e">
        <f>IF(LEN('Описание предлагаемого товара'!#REF!)&gt;0,'Описание предлагаемого товара'!#REF!,"")</f>
        <v>#REF!</v>
      </c>
      <c r="E600" s="61" t="e">
        <f>IF(LEN('Описание предлагаемого товара'!#REF!)&gt;0,'Описание предлагаемого товара'!#REF!,"")</f>
        <v>#REF!</v>
      </c>
      <c r="F600" s="61" t="e">
        <f>IF(LEN('Описание предлагаемого товара'!#REF!)&gt;0,'Описание предлагаемого товара'!#REF!,"")</f>
        <v>#REF!</v>
      </c>
      <c r="G600" s="61" t="e">
        <f>IF(LEN('Описание предлагаемого товара'!#REF!)&gt;0,'Описание предлагаемого товара'!#REF!,"")</f>
        <v>#REF!</v>
      </c>
      <c r="H600" s="61" t="e">
        <f>IF(LEN('Описание предлагаемого товара'!#REF!)&gt;0,'Описание предлагаемого товара'!#REF!,"")</f>
        <v>#REF!</v>
      </c>
      <c r="I600" s="61" t="e">
        <f>IF(LEN('Описание предлагаемого товара'!#REF!)&gt;0,'Описание предлагаемого товара'!#REF!,"")</f>
        <v>#REF!</v>
      </c>
      <c r="J600" s="38" t="str">
        <f>IFERROR(VLOOKUP(B600,SAP!$A:$E,5,),"")</f>
        <v/>
      </c>
      <c r="K600" s="40" t="str">
        <f t="shared" si="5729"/>
        <v/>
      </c>
      <c r="L600" s="61" t="e">
        <f>IF(LEN('Описание предлагаемого товара'!#REF!)&gt;0,IFERROR('Описание предлагаемого товара'!#REF!*1,""),"")</f>
        <v>#REF!</v>
      </c>
      <c r="M600" s="39" t="str">
        <f>IFERROR(VLOOKUP(B600,SAP!$A:$E,2,),"")</f>
        <v/>
      </c>
      <c r="N600" s="41" t="str">
        <f t="shared" si="5229"/>
        <v/>
      </c>
      <c r="O600" s="39" t="str">
        <f t="shared" si="5716"/>
        <v/>
      </c>
      <c r="P600" s="36" t="e">
        <f>IF(LEN('Описание предлагаемого товара'!#REF!)&gt;0,'Описание предлагаемого товара'!#REF!,"")</f>
        <v>#REF!</v>
      </c>
      <c r="Q60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00" s="37" t="e">
        <f>IF(LEN('Описание предлагаемого товара'!#REF!)&gt;0,'Описание предлагаемого товара'!#REF!,"")</f>
        <v>#REF!</v>
      </c>
      <c r="S600" s="37" t="e">
        <f>IF(LEN('Описание предлагаемого товара'!#REF!)&gt;0,'Описание предлагаемого товара'!#REF!,"")</f>
        <v>#REF!</v>
      </c>
      <c r="T60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00" s="23" t="str">
        <f>IFERROR(VLOOKUP(CI600*1,Обработ.выгрузка_реестра_РФ!$A:$G,6,),"")</f>
        <v/>
      </c>
      <c r="V600" s="61" t="e">
        <f>IF(LEN('Описание предлагаемого товара'!#REF!)&gt;0,'Описание предлагаемого товара'!#REF!,"")</f>
        <v>#REF!</v>
      </c>
      <c r="W600" s="62" t="e">
        <f>IF(LEN('Описание предлагаемого товара'!#REF!)&gt;0,'Описание предлагаемого товара'!#REF!,"")</f>
        <v>#REF!</v>
      </c>
      <c r="X600" s="91" t="e">
        <f t="shared" ref="X600:Y600" si="5828">IFERROR(REPLACE(W600,FIND(CHAR(10),W600,1),1," "),W600)</f>
        <v>#REF!</v>
      </c>
      <c r="Y600" s="91" t="e">
        <f t="shared" si="5828"/>
        <v>#REF!</v>
      </c>
      <c r="Z600" s="91" t="e">
        <f t="shared" si="5731"/>
        <v>#REF!</v>
      </c>
      <c r="AA600" s="91" t="e">
        <f t="shared" si="5732"/>
        <v>#REF!</v>
      </c>
      <c r="AB600" s="91" t="e">
        <f t="shared" si="5733"/>
        <v>#REF!</v>
      </c>
      <c r="AC600" s="91" t="e">
        <f t="shared" ref="AC600:AF600" si="5829">IFERROR(REPLACE(AB600,FIND("  ",AB600,1),2," "),AB600)</f>
        <v>#REF!</v>
      </c>
      <c r="AD600" s="91" t="e">
        <f t="shared" si="5829"/>
        <v>#REF!</v>
      </c>
      <c r="AE600" s="91" t="e">
        <f t="shared" si="5829"/>
        <v>#REF!</v>
      </c>
      <c r="AF600" s="91" t="e">
        <f t="shared" si="5829"/>
        <v>#REF!</v>
      </c>
      <c r="AG600" s="23" t="str">
        <f>IFERROR(VLOOKUP(CI600*1,Обработ.выгрузка_реестра_РФ!$A:$G,4,),"")</f>
        <v/>
      </c>
      <c r="AH600" s="91" t="str">
        <f t="shared" ref="AH600:AI600" si="5830">IFERROR(REPLACE(AG600,FIND("-",AG600,1),1,"*"),AG600)</f>
        <v/>
      </c>
      <c r="AI600" s="91" t="str">
        <f t="shared" si="5830"/>
        <v/>
      </c>
      <c r="AJ600" s="27" t="str">
        <f t="shared" ref="AJ600:AJ663" si="5831">IF(LEN(AI600)&gt;0,IF(LEN(W600)&gt;0,IFERROR(IF(LEN(VLOOKUP("*"&amp;AI600&amp;"*",AF600,1,FALSE))&gt;0,"да",""),"нет"),"не введены данные"),"")</f>
        <v/>
      </c>
      <c r="AK600" s="63" t="e">
        <f>IF(LEN('Описание предлагаемого товара'!#REF!)&gt;0,'Описание предлагаемого товара'!#REF!,"")</f>
        <v>#REF!</v>
      </c>
      <c r="AL600" s="91" t="e">
        <f t="shared" ref="AL600:AM600" si="5832">IFERROR(REPLACE(AK600,FIND(CHAR(10),AK600,1),1,""),AK600)</f>
        <v>#REF!</v>
      </c>
      <c r="AM600" s="91" t="e">
        <f t="shared" si="5832"/>
        <v>#REF!</v>
      </c>
      <c r="AN600" s="91" t="e">
        <f t="shared" ref="AN600:AR600" si="5833">IFERROR(REPLACE(AM600,FIND(" ",AM600,1),1,""),AM600)</f>
        <v>#REF!</v>
      </c>
      <c r="AO600" s="91" t="e">
        <f t="shared" si="5833"/>
        <v>#REF!</v>
      </c>
      <c r="AP600" s="91" t="e">
        <f t="shared" si="5833"/>
        <v>#REF!</v>
      </c>
      <c r="AQ600" s="91" t="e">
        <f t="shared" si="5833"/>
        <v>#REF!</v>
      </c>
      <c r="AR600" s="91" t="e">
        <f t="shared" si="5833"/>
        <v>#REF!</v>
      </c>
      <c r="AS600" s="91" t="e">
        <f t="shared" si="5738"/>
        <v>#REF!</v>
      </c>
      <c r="AT600" s="91" t="e">
        <f t="shared" si="5739"/>
        <v>#REF!</v>
      </c>
      <c r="AU600" s="32" t="e">
        <f t="shared" si="5722"/>
        <v>#REF!</v>
      </c>
      <c r="AV600" s="93" t="e">
        <f>'Описание предлагаемого товара'!#REF!</f>
        <v>#REF!</v>
      </c>
      <c r="AW600" s="91" t="e">
        <f>MIN(SEARCH({0,1,2,3,4,5,6,7,8,9},AV600&amp; "0123456789"))</f>
        <v>#REF!</v>
      </c>
      <c r="AX600" s="91" t="str">
        <f t="shared" si="5740"/>
        <v/>
      </c>
      <c r="AY600" s="91" t="str">
        <f t="shared" si="5741"/>
        <v/>
      </c>
      <c r="AZ600" s="91" t="str">
        <f t="shared" si="5742"/>
        <v/>
      </c>
      <c r="BA600" s="91" t="str">
        <f t="shared" si="5743"/>
        <v/>
      </c>
      <c r="BB600" s="91" t="str">
        <f t="shared" si="5744"/>
        <v/>
      </c>
      <c r="BC600" s="91" t="str">
        <f t="shared" si="5745"/>
        <v/>
      </c>
      <c r="BD600" s="91" t="str">
        <f t="shared" si="5746"/>
        <v/>
      </c>
      <c r="BE600" s="91" t="str">
        <f t="shared" si="5747"/>
        <v/>
      </c>
      <c r="BF600" s="91" t="str">
        <f t="shared" si="5748"/>
        <v/>
      </c>
      <c r="BG600" s="91" t="str">
        <f t="shared" si="5749"/>
        <v/>
      </c>
      <c r="BH600" s="91" t="str">
        <f t="shared" si="5750"/>
        <v/>
      </c>
      <c r="BI600" s="91" t="str">
        <f t="shared" si="5751"/>
        <v/>
      </c>
      <c r="BJ600" s="91" t="str">
        <f t="shared" si="5752"/>
        <v/>
      </c>
      <c r="BK600" s="91" t="str">
        <f t="shared" si="5753"/>
        <v/>
      </c>
      <c r="BL600" s="91" t="str">
        <f t="shared" si="5754"/>
        <v/>
      </c>
      <c r="BM600" s="91" t="str">
        <f t="shared" si="5755"/>
        <v/>
      </c>
      <c r="BN600" s="91" t="str">
        <f t="shared" si="5756"/>
        <v/>
      </c>
      <c r="BO600" s="91" t="str">
        <f t="shared" si="5757"/>
        <v/>
      </c>
      <c r="BP600" s="91" t="str">
        <f t="shared" si="5758"/>
        <v/>
      </c>
      <c r="BQ600" s="91" t="str">
        <f t="shared" si="5759"/>
        <v/>
      </c>
      <c r="BR600" s="91" t="str">
        <f t="shared" si="5760"/>
        <v/>
      </c>
      <c r="BS600" s="91" t="str">
        <f t="shared" si="5761"/>
        <v/>
      </c>
      <c r="BT600" s="91" t="str">
        <f t="shared" si="5762"/>
        <v/>
      </c>
      <c r="BU600" s="91" t="str">
        <f t="shared" si="5763"/>
        <v/>
      </c>
      <c r="BV600" s="91" t="str">
        <f t="shared" si="5764"/>
        <v/>
      </c>
      <c r="BW600" s="91" t="str">
        <f t="shared" si="5765"/>
        <v/>
      </c>
      <c r="BX600" s="91" t="str">
        <f t="shared" si="5766"/>
        <v/>
      </c>
      <c r="BY600" s="91" t="str">
        <f t="shared" si="5767"/>
        <v/>
      </c>
      <c r="BZ600" s="91" t="str">
        <f t="shared" si="5768"/>
        <v/>
      </c>
      <c r="CA600" s="91" t="str">
        <f t="shared" si="5769"/>
        <v/>
      </c>
      <c r="CB600" s="91" t="str">
        <f t="shared" si="5770"/>
        <v/>
      </c>
      <c r="CC600" s="91" t="str">
        <f t="shared" si="5771"/>
        <v/>
      </c>
      <c r="CD600" s="91" t="str">
        <f t="shared" si="5772"/>
        <v/>
      </c>
      <c r="CE600" s="91" t="str">
        <f t="shared" si="5773"/>
        <v/>
      </c>
      <c r="CF600" s="91" t="str">
        <f t="shared" si="5774"/>
        <v/>
      </c>
      <c r="CG600" s="91" t="str">
        <f t="shared" si="5775"/>
        <v/>
      </c>
      <c r="CH600" s="91" t="str">
        <f t="shared" si="5776"/>
        <v/>
      </c>
      <c r="CI600" s="91" t="str">
        <f t="shared" si="5777"/>
        <v>нет</v>
      </c>
      <c r="CJ600" s="63" t="e">
        <f>IF(LEN('Описание предлагаемого товара'!#REF!)&gt;0,'Описание предлагаемого товара'!#REF!,"")</f>
        <v>#REF!</v>
      </c>
      <c r="CK600" s="91" t="e">
        <f t="shared" ref="CK600:CL600" si="5834">IFERROR(REPLACE(CJ600,FIND(CHAR(10),CJ600,1),1,""),CJ600)</f>
        <v>#REF!</v>
      </c>
      <c r="CL600" s="91" t="e">
        <f t="shared" si="5834"/>
        <v>#REF!</v>
      </c>
      <c r="CM600" s="91" t="e">
        <f t="shared" si="5779"/>
        <v>#REF!</v>
      </c>
      <c r="CN600" s="91" t="e">
        <f t="shared" si="5780"/>
        <v>#REF!</v>
      </c>
      <c r="CO600" s="91" t="e">
        <f t="shared" si="5781"/>
        <v>#REF!</v>
      </c>
      <c r="CP600" s="90" t="e">
        <f>IF(AU600="Не указан реестровый номер (мера нац.режима Запрет)","",IF(CI600="нет","",IF(CU600="да","исключение(не смотрим баллы)",IFERROR(IF(CI600*1&gt;0,IFERROR(IF(VLOOKUP(CI600*1,Обработ.выгрузка_реестра_РФ!$A:$G,7,)=0,"Баллы не установлены",VLOOKUP(CI600*1,Обработ.выгрузка_реестра_РФ!$A:$G,7,)),IF(LEN(CI600)&gt;14,"","нет номера в реестре РФ")),""),IF(LEN(CI600)=0,"","Некорректный реестровый номер")))))</f>
        <v>#REF!</v>
      </c>
      <c r="CQ600" s="33" t="e">
        <f>IF(LEN(C600)&gt;0,IFERROR(IF(LEN(H600)&gt;0,IF(LEN(VLOOKUP(H600,'исключения(не_смотрим_баллы)'!$A:$C,1,))&gt;0,"да","нет"),"не введен ОКПД2"),"нет"),"")</f>
        <v>#REF!</v>
      </c>
      <c r="CR600" s="33" t="e">
        <f ca="1">IF(CQ600="да",IF(TODAY()&lt;VLOOKUP(H600,'исключения(не_смотрим_баллы)'!$A:$C,3,),"да","нет"),"")</f>
        <v>#REF!</v>
      </c>
      <c r="CS600" s="33" t="str">
        <f>IFERROR(IF(CQ600="да",IF(VLOOKUP(CI600*1,Обработ.выгрузка_реестра_РФ!$A:$G,2,)&lt;VLOOKUP(H600,'исключения(не_смотрим_баллы)'!$A:$C,2,),"да","нет"),""),"")</f>
        <v/>
      </c>
      <c r="CT600" s="24"/>
      <c r="CU600" s="33" t="e">
        <f t="shared" si="5793"/>
        <v>#REF!</v>
      </c>
      <c r="CV600" s="91" t="e">
        <f t="shared" si="5794"/>
        <v>#REF!</v>
      </c>
      <c r="CW600" s="27" t="e">
        <f t="shared" si="5795"/>
        <v>#REF!</v>
      </c>
      <c r="CX600" s="26" t="e">
        <f t="shared" si="5724"/>
        <v>#REF!</v>
      </c>
      <c r="CY600" s="64" t="e">
        <f>IF(LEN('Описание предлагаемого товара'!#REF!)&gt;0,'Описание предлагаемого товара'!#REF!,"")</f>
        <v>#REF!</v>
      </c>
      <c r="CZ600" s="95" t="e">
        <f t="shared" si="5782"/>
        <v>#REF!</v>
      </c>
      <c r="DA600" s="95" t="e">
        <f t="shared" ref="DA600" si="5835">IFERROR(REPLACE(CZ600,FIND(" ",CZ600,1),1,""),CZ600)</f>
        <v>#REF!</v>
      </c>
      <c r="DB600" s="95" t="e">
        <f t="shared" si="5726"/>
        <v>#REF!</v>
      </c>
      <c r="DC600" s="95" t="e">
        <f t="shared" ref="DC600:DD600" si="5836">IFERROR(REPLACE(DB600,FIND("г.",DB600,1),2,""),DB600)</f>
        <v>#REF!</v>
      </c>
      <c r="DD600" s="95" t="e">
        <f t="shared" si="5836"/>
        <v>#REF!</v>
      </c>
      <c r="DE600" s="95" t="e">
        <f t="shared" ref="DE600:DF600" si="5837">IFERROR(REPLACE(DD600,FIND("г",DD600,1),1,""),DD600)</f>
        <v>#REF!</v>
      </c>
      <c r="DF600" s="95" t="e">
        <f t="shared" si="5837"/>
        <v>#REF!</v>
      </c>
      <c r="DG600" s="95" t="e">
        <f t="shared" si="5799"/>
        <v>#REF!</v>
      </c>
      <c r="DH600" s="25" t="str">
        <f>IFERROR(VLOOKUP(CI600*1,Обработ.выгрузка_реестра_РФ!$A:$G,5,),"")</f>
        <v/>
      </c>
      <c r="DI600" s="27" t="str">
        <f t="shared" si="5809"/>
        <v/>
      </c>
      <c r="DJ600" s="27" t="str">
        <f t="shared" ca="1" si="5786"/>
        <v/>
      </c>
      <c r="DK600" s="63" t="e">
        <f>IF(LEN('Описание предлагаемого товара'!#REF!)&gt;0,'Описание предлагаемого товара'!#REF!,"")</f>
        <v>#REF!</v>
      </c>
      <c r="DL600" s="63" t="e">
        <f>IF(LEN('Описание предлагаемого товара'!#REF!)&gt;0,'Описание предлагаемого товара'!#REF!,"")</f>
        <v>#REF!</v>
      </c>
      <c r="DM600" s="32"/>
    </row>
    <row r="601" spans="1:117" ht="48.75" customHeight="1" x14ac:dyDescent="0.25">
      <c r="A601" s="61" t="e">
        <f>IF(LEN('Описание предлагаемого товара'!#REF!)&gt;0,'Описание предлагаемого товара'!#REF!,"")</f>
        <v>#REF!</v>
      </c>
      <c r="B601" s="65" t="e">
        <f>IF(LEN('Описание предлагаемого товара'!#REF!)&gt;0,'Описание предлагаемого товара'!#REF!,"")</f>
        <v>#REF!</v>
      </c>
      <c r="C601" s="61" t="e">
        <f>IF(LEN('Описание предлагаемого товара'!#REF!)&gt;0,'Описание предлагаемого товара'!#REF!,"")</f>
        <v>#REF!</v>
      </c>
      <c r="D601" s="61" t="e">
        <f>IF(LEN('Описание предлагаемого товара'!#REF!)&gt;0,'Описание предлагаемого товара'!#REF!,"")</f>
        <v>#REF!</v>
      </c>
      <c r="E601" s="61" t="e">
        <f>IF(LEN('Описание предлагаемого товара'!#REF!)&gt;0,'Описание предлагаемого товара'!#REF!,"")</f>
        <v>#REF!</v>
      </c>
      <c r="F601" s="61" t="e">
        <f>IF(LEN('Описание предлагаемого товара'!#REF!)&gt;0,'Описание предлагаемого товара'!#REF!,"")</f>
        <v>#REF!</v>
      </c>
      <c r="G601" s="61" t="e">
        <f>IF(LEN('Описание предлагаемого товара'!#REF!)&gt;0,'Описание предлагаемого товара'!#REF!,"")</f>
        <v>#REF!</v>
      </c>
      <c r="H601" s="61" t="e">
        <f>IF(LEN('Описание предлагаемого товара'!#REF!)&gt;0,'Описание предлагаемого товара'!#REF!,"")</f>
        <v>#REF!</v>
      </c>
      <c r="I601" s="61" t="e">
        <f>IF(LEN('Описание предлагаемого товара'!#REF!)&gt;0,'Описание предлагаемого товара'!#REF!,"")</f>
        <v>#REF!</v>
      </c>
      <c r="J601" s="38" t="str">
        <f>IFERROR(VLOOKUP(B601,SAP!$A:$E,5,),"")</f>
        <v/>
      </c>
      <c r="K601" s="40" t="str">
        <f t="shared" si="5729"/>
        <v/>
      </c>
      <c r="L601" s="61" t="e">
        <f>IF(LEN('Описание предлагаемого товара'!#REF!)&gt;0,IFERROR('Описание предлагаемого товара'!#REF!*1,""),"")</f>
        <v>#REF!</v>
      </c>
      <c r="M601" s="39" t="str">
        <f>IFERROR(VLOOKUP(B601,SAP!$A:$E,2,),"")</f>
        <v/>
      </c>
      <c r="N601" s="41" t="str">
        <f t="shared" si="5229"/>
        <v/>
      </c>
      <c r="O601" s="39" t="str">
        <f t="shared" si="5716"/>
        <v/>
      </c>
      <c r="P601" s="36" t="e">
        <f>IF(LEN('Описание предлагаемого товара'!#REF!)&gt;0,'Описание предлагаемого товара'!#REF!,"")</f>
        <v>#REF!</v>
      </c>
      <c r="Q60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01" s="37" t="e">
        <f>IF(LEN('Описание предлагаемого товара'!#REF!)&gt;0,'Описание предлагаемого товара'!#REF!,"")</f>
        <v>#REF!</v>
      </c>
      <c r="S601" s="37" t="e">
        <f>IF(LEN('Описание предлагаемого товара'!#REF!)&gt;0,'Описание предлагаемого товара'!#REF!,"")</f>
        <v>#REF!</v>
      </c>
      <c r="T60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01" s="23" t="str">
        <f>IFERROR(VLOOKUP(CI601*1,Обработ.выгрузка_реестра_РФ!$A:$G,6,),"")</f>
        <v/>
      </c>
      <c r="V601" s="61" t="e">
        <f>IF(LEN('Описание предлагаемого товара'!#REF!)&gt;0,'Описание предлагаемого товара'!#REF!,"")</f>
        <v>#REF!</v>
      </c>
      <c r="W601" s="62" t="e">
        <f>IF(LEN('Описание предлагаемого товара'!#REF!)&gt;0,'Описание предлагаемого товара'!#REF!,"")</f>
        <v>#REF!</v>
      </c>
      <c r="X601" s="91" t="e">
        <f t="shared" ref="X601:Y601" si="5838">IFERROR(REPLACE(W601,FIND(CHAR(10),W601,1),1," "),W601)</f>
        <v>#REF!</v>
      </c>
      <c r="Y601" s="91" t="e">
        <f t="shared" si="5838"/>
        <v>#REF!</v>
      </c>
      <c r="Z601" s="91" t="e">
        <f t="shared" si="5731"/>
        <v>#REF!</v>
      </c>
      <c r="AA601" s="91" t="e">
        <f t="shared" si="5732"/>
        <v>#REF!</v>
      </c>
      <c r="AB601" s="91" t="e">
        <f t="shared" si="5733"/>
        <v>#REF!</v>
      </c>
      <c r="AC601" s="91" t="e">
        <f t="shared" ref="AC601:AF601" si="5839">IFERROR(REPLACE(AB601,FIND("  ",AB601,1),2," "),AB601)</f>
        <v>#REF!</v>
      </c>
      <c r="AD601" s="91" t="e">
        <f t="shared" si="5839"/>
        <v>#REF!</v>
      </c>
      <c r="AE601" s="91" t="e">
        <f t="shared" si="5839"/>
        <v>#REF!</v>
      </c>
      <c r="AF601" s="91" t="e">
        <f t="shared" si="5839"/>
        <v>#REF!</v>
      </c>
      <c r="AG601" s="23" t="str">
        <f>IFERROR(VLOOKUP(CI601*1,Обработ.выгрузка_реестра_РФ!$A:$G,4,),"")</f>
        <v/>
      </c>
      <c r="AH601" s="91" t="str">
        <f t="shared" ref="AH601:AI601" si="5840">IFERROR(REPLACE(AG601,FIND("-",AG601,1),1,"*"),AG601)</f>
        <v/>
      </c>
      <c r="AI601" s="91" t="str">
        <f t="shared" si="5840"/>
        <v/>
      </c>
      <c r="AJ601" s="27" t="str">
        <f t="shared" si="5831"/>
        <v/>
      </c>
      <c r="AK601" s="63" t="e">
        <f>IF(LEN('Описание предлагаемого товара'!#REF!)&gt;0,'Описание предлагаемого товара'!#REF!,"")</f>
        <v>#REF!</v>
      </c>
      <c r="AL601" s="91" t="e">
        <f t="shared" ref="AL601:AM601" si="5841">IFERROR(REPLACE(AK601,FIND(CHAR(10),AK601,1),1,""),AK601)</f>
        <v>#REF!</v>
      </c>
      <c r="AM601" s="91" t="e">
        <f t="shared" si="5841"/>
        <v>#REF!</v>
      </c>
      <c r="AN601" s="91" t="e">
        <f t="shared" ref="AN601:AR601" si="5842">IFERROR(REPLACE(AM601,FIND(" ",AM601,1),1,""),AM601)</f>
        <v>#REF!</v>
      </c>
      <c r="AO601" s="91" t="e">
        <f t="shared" si="5842"/>
        <v>#REF!</v>
      </c>
      <c r="AP601" s="91" t="e">
        <f t="shared" si="5842"/>
        <v>#REF!</v>
      </c>
      <c r="AQ601" s="91" t="e">
        <f t="shared" si="5842"/>
        <v>#REF!</v>
      </c>
      <c r="AR601" s="91" t="e">
        <f t="shared" si="5842"/>
        <v>#REF!</v>
      </c>
      <c r="AS601" s="91" t="e">
        <f t="shared" si="5738"/>
        <v>#REF!</v>
      </c>
      <c r="AT601" s="91" t="e">
        <f t="shared" si="5739"/>
        <v>#REF!</v>
      </c>
      <c r="AU601" s="32" t="e">
        <f t="shared" si="5722"/>
        <v>#REF!</v>
      </c>
      <c r="AV601" s="93" t="e">
        <f>'Описание предлагаемого товара'!#REF!</f>
        <v>#REF!</v>
      </c>
      <c r="AW601" s="91" t="e">
        <f>MIN(SEARCH({0,1,2,3,4,5,6,7,8,9},AV601&amp; "0123456789"))</f>
        <v>#REF!</v>
      </c>
      <c r="AX601" s="91" t="str">
        <f t="shared" si="5740"/>
        <v/>
      </c>
      <c r="AY601" s="91" t="str">
        <f t="shared" si="5741"/>
        <v/>
      </c>
      <c r="AZ601" s="91" t="str">
        <f t="shared" si="5742"/>
        <v/>
      </c>
      <c r="BA601" s="91" t="str">
        <f t="shared" si="5743"/>
        <v/>
      </c>
      <c r="BB601" s="91" t="str">
        <f t="shared" si="5744"/>
        <v/>
      </c>
      <c r="BC601" s="91" t="str">
        <f t="shared" si="5745"/>
        <v/>
      </c>
      <c r="BD601" s="91" t="str">
        <f t="shared" si="5746"/>
        <v/>
      </c>
      <c r="BE601" s="91" t="str">
        <f t="shared" si="5747"/>
        <v/>
      </c>
      <c r="BF601" s="91" t="str">
        <f t="shared" si="5748"/>
        <v/>
      </c>
      <c r="BG601" s="91" t="str">
        <f t="shared" si="5749"/>
        <v/>
      </c>
      <c r="BH601" s="91" t="str">
        <f t="shared" si="5750"/>
        <v/>
      </c>
      <c r="BI601" s="91" t="str">
        <f t="shared" si="5751"/>
        <v/>
      </c>
      <c r="BJ601" s="91" t="str">
        <f t="shared" si="5752"/>
        <v/>
      </c>
      <c r="BK601" s="91" t="str">
        <f t="shared" si="5753"/>
        <v/>
      </c>
      <c r="BL601" s="91" t="str">
        <f t="shared" si="5754"/>
        <v/>
      </c>
      <c r="BM601" s="91" t="str">
        <f t="shared" si="5755"/>
        <v/>
      </c>
      <c r="BN601" s="91" t="str">
        <f t="shared" si="5756"/>
        <v/>
      </c>
      <c r="BO601" s="91" t="str">
        <f t="shared" si="5757"/>
        <v/>
      </c>
      <c r="BP601" s="91" t="str">
        <f t="shared" si="5758"/>
        <v/>
      </c>
      <c r="BQ601" s="91" t="str">
        <f t="shared" si="5759"/>
        <v/>
      </c>
      <c r="BR601" s="91" t="str">
        <f t="shared" si="5760"/>
        <v/>
      </c>
      <c r="BS601" s="91" t="str">
        <f t="shared" si="5761"/>
        <v/>
      </c>
      <c r="BT601" s="91" t="str">
        <f t="shared" si="5762"/>
        <v/>
      </c>
      <c r="BU601" s="91" t="str">
        <f t="shared" si="5763"/>
        <v/>
      </c>
      <c r="BV601" s="91" t="str">
        <f t="shared" si="5764"/>
        <v/>
      </c>
      <c r="BW601" s="91" t="str">
        <f t="shared" si="5765"/>
        <v/>
      </c>
      <c r="BX601" s="91" t="str">
        <f t="shared" si="5766"/>
        <v/>
      </c>
      <c r="BY601" s="91" t="str">
        <f t="shared" si="5767"/>
        <v/>
      </c>
      <c r="BZ601" s="91" t="str">
        <f t="shared" si="5768"/>
        <v/>
      </c>
      <c r="CA601" s="91" t="str">
        <f t="shared" si="5769"/>
        <v/>
      </c>
      <c r="CB601" s="91" t="str">
        <f t="shared" si="5770"/>
        <v/>
      </c>
      <c r="CC601" s="91" t="str">
        <f t="shared" si="5771"/>
        <v/>
      </c>
      <c r="CD601" s="91" t="str">
        <f t="shared" si="5772"/>
        <v/>
      </c>
      <c r="CE601" s="91" t="str">
        <f t="shared" si="5773"/>
        <v/>
      </c>
      <c r="CF601" s="91" t="str">
        <f t="shared" si="5774"/>
        <v/>
      </c>
      <c r="CG601" s="91" t="str">
        <f t="shared" si="5775"/>
        <v/>
      </c>
      <c r="CH601" s="91" t="str">
        <f t="shared" si="5776"/>
        <v/>
      </c>
      <c r="CI601" s="91" t="str">
        <f t="shared" si="5777"/>
        <v>нет</v>
      </c>
      <c r="CJ601" s="63" t="e">
        <f>IF(LEN('Описание предлагаемого товара'!#REF!)&gt;0,'Описание предлагаемого товара'!#REF!,"")</f>
        <v>#REF!</v>
      </c>
      <c r="CK601" s="91" t="e">
        <f t="shared" ref="CK601:CL601" si="5843">IFERROR(REPLACE(CJ601,FIND(CHAR(10),CJ601,1),1,""),CJ601)</f>
        <v>#REF!</v>
      </c>
      <c r="CL601" s="91" t="e">
        <f t="shared" si="5843"/>
        <v>#REF!</v>
      </c>
      <c r="CM601" s="91" t="e">
        <f t="shared" si="5779"/>
        <v>#REF!</v>
      </c>
      <c r="CN601" s="91" t="e">
        <f t="shared" si="5780"/>
        <v>#REF!</v>
      </c>
      <c r="CO601" s="91" t="e">
        <f t="shared" si="5781"/>
        <v>#REF!</v>
      </c>
      <c r="CP601" s="90" t="e">
        <f>IF(AU601="Не указан реестровый номер (мера нац.режима Запрет)","",IF(CI601="нет","",IF(CU601="да","исключение(не смотрим баллы)",IFERROR(IF(CI601*1&gt;0,IFERROR(IF(VLOOKUP(CI601*1,Обработ.выгрузка_реестра_РФ!$A:$G,7,)=0,"Баллы не установлены",VLOOKUP(CI601*1,Обработ.выгрузка_реестра_РФ!$A:$G,7,)),IF(LEN(CI601)&gt;14,"","нет номера в реестре РФ")),""),IF(LEN(CI601)=0,"","Некорректный реестровый номер")))))</f>
        <v>#REF!</v>
      </c>
      <c r="CQ601" s="33" t="e">
        <f>IF(LEN(C601)&gt;0,IFERROR(IF(LEN(H601)&gt;0,IF(LEN(VLOOKUP(H601,'исключения(не_смотрим_баллы)'!$A:$C,1,))&gt;0,"да","нет"),"не введен ОКПД2"),"нет"),"")</f>
        <v>#REF!</v>
      </c>
      <c r="CR601" s="33" t="e">
        <f ca="1">IF(CQ601="да",IF(TODAY()&lt;VLOOKUP(H601,'исключения(не_смотрим_баллы)'!$A:$C,3,),"да","нет"),"")</f>
        <v>#REF!</v>
      </c>
      <c r="CS601" s="33" t="str">
        <f>IFERROR(IF(CQ601="да",IF(VLOOKUP(CI601*1,Обработ.выгрузка_реестра_РФ!$A:$G,2,)&lt;VLOOKUP(H601,'исключения(не_смотрим_баллы)'!$A:$C,2,),"да","нет"),""),"")</f>
        <v/>
      </c>
      <c r="CT601" s="24"/>
      <c r="CU601" s="33" t="e">
        <f t="shared" si="5793"/>
        <v>#REF!</v>
      </c>
      <c r="CV601" s="91" t="e">
        <f t="shared" si="5794"/>
        <v>#REF!</v>
      </c>
      <c r="CW601" s="27" t="e">
        <f t="shared" si="5795"/>
        <v>#REF!</v>
      </c>
      <c r="CX601" s="26" t="e">
        <f t="shared" si="5724"/>
        <v>#REF!</v>
      </c>
      <c r="CY601" s="64" t="e">
        <f>IF(LEN('Описание предлагаемого товара'!#REF!)&gt;0,'Описание предлагаемого товара'!#REF!,"")</f>
        <v>#REF!</v>
      </c>
      <c r="CZ601" s="95" t="e">
        <f t="shared" si="5782"/>
        <v>#REF!</v>
      </c>
      <c r="DA601" s="95" t="e">
        <f t="shared" ref="DA601" si="5844">IFERROR(REPLACE(CZ601,FIND(" ",CZ601,1),1,""),CZ601)</f>
        <v>#REF!</v>
      </c>
      <c r="DB601" s="95" t="e">
        <f t="shared" si="5726"/>
        <v>#REF!</v>
      </c>
      <c r="DC601" s="95" t="e">
        <f t="shared" ref="DC601:DD601" si="5845">IFERROR(REPLACE(DB601,FIND("г.",DB601,1),2,""),DB601)</f>
        <v>#REF!</v>
      </c>
      <c r="DD601" s="95" t="e">
        <f t="shared" si="5845"/>
        <v>#REF!</v>
      </c>
      <c r="DE601" s="95" t="e">
        <f t="shared" ref="DE601:DF601" si="5846">IFERROR(REPLACE(DD601,FIND("г",DD601,1),1,""),DD601)</f>
        <v>#REF!</v>
      </c>
      <c r="DF601" s="95" t="e">
        <f t="shared" si="5846"/>
        <v>#REF!</v>
      </c>
      <c r="DG601" s="95" t="e">
        <f t="shared" si="5799"/>
        <v>#REF!</v>
      </c>
      <c r="DH601" s="25" t="str">
        <f>IFERROR(VLOOKUP(CI601*1,Обработ.выгрузка_реестра_РФ!$A:$G,5,),"")</f>
        <v/>
      </c>
      <c r="DI601" s="27" t="str">
        <f t="shared" si="5809"/>
        <v/>
      </c>
      <c r="DJ601" s="27" t="str">
        <f t="shared" ca="1" si="5786"/>
        <v/>
      </c>
      <c r="DK601" s="63" t="e">
        <f>IF(LEN('Описание предлагаемого товара'!#REF!)&gt;0,'Описание предлагаемого товара'!#REF!,"")</f>
        <v>#REF!</v>
      </c>
      <c r="DL601" s="63" t="e">
        <f>IF(LEN('Описание предлагаемого товара'!#REF!)&gt;0,'Описание предлагаемого товара'!#REF!,"")</f>
        <v>#REF!</v>
      </c>
      <c r="DM601" s="32"/>
    </row>
    <row r="602" spans="1:117" ht="48.75" customHeight="1" x14ac:dyDescent="0.25">
      <c r="A602" s="61" t="e">
        <f>IF(LEN('Описание предлагаемого товара'!#REF!)&gt;0,'Описание предлагаемого товара'!#REF!,"")</f>
        <v>#REF!</v>
      </c>
      <c r="B602" s="65" t="e">
        <f>IF(LEN('Описание предлагаемого товара'!#REF!)&gt;0,'Описание предлагаемого товара'!#REF!,"")</f>
        <v>#REF!</v>
      </c>
      <c r="C602" s="61" t="e">
        <f>IF(LEN('Описание предлагаемого товара'!#REF!)&gt;0,'Описание предлагаемого товара'!#REF!,"")</f>
        <v>#REF!</v>
      </c>
      <c r="D602" s="61" t="e">
        <f>IF(LEN('Описание предлагаемого товара'!#REF!)&gt;0,'Описание предлагаемого товара'!#REF!,"")</f>
        <v>#REF!</v>
      </c>
      <c r="E602" s="61" t="e">
        <f>IF(LEN('Описание предлагаемого товара'!#REF!)&gt;0,'Описание предлагаемого товара'!#REF!,"")</f>
        <v>#REF!</v>
      </c>
      <c r="F602" s="61" t="e">
        <f>IF(LEN('Описание предлагаемого товара'!#REF!)&gt;0,'Описание предлагаемого товара'!#REF!,"")</f>
        <v>#REF!</v>
      </c>
      <c r="G602" s="61" t="e">
        <f>IF(LEN('Описание предлагаемого товара'!#REF!)&gt;0,'Описание предлагаемого товара'!#REF!,"")</f>
        <v>#REF!</v>
      </c>
      <c r="H602" s="61" t="e">
        <f>IF(LEN('Описание предлагаемого товара'!#REF!)&gt;0,'Описание предлагаемого товара'!#REF!,"")</f>
        <v>#REF!</v>
      </c>
      <c r="I602" s="61" t="e">
        <f>IF(LEN('Описание предлагаемого товара'!#REF!)&gt;0,'Описание предлагаемого товара'!#REF!,"")</f>
        <v>#REF!</v>
      </c>
      <c r="J602" s="38" t="str">
        <f>IFERROR(VLOOKUP(B602,SAP!$A:$E,5,),"")</f>
        <v/>
      </c>
      <c r="K602" s="40" t="str">
        <f t="shared" si="5729"/>
        <v/>
      </c>
      <c r="L602" s="61" t="e">
        <f>IF(LEN('Описание предлагаемого товара'!#REF!)&gt;0,IFERROR('Описание предлагаемого товара'!#REF!*1,""),"")</f>
        <v>#REF!</v>
      </c>
      <c r="M602" s="39" t="str">
        <f>IFERROR(VLOOKUP(B602,SAP!$A:$E,2,),"")</f>
        <v/>
      </c>
      <c r="N602" s="41" t="str">
        <f t="shared" si="5229"/>
        <v/>
      </c>
      <c r="O602" s="39" t="str">
        <f t="shared" si="5716"/>
        <v/>
      </c>
      <c r="P602" s="36" t="e">
        <f>IF(LEN('Описание предлагаемого товара'!#REF!)&gt;0,'Описание предлагаемого товара'!#REF!,"")</f>
        <v>#REF!</v>
      </c>
      <c r="Q60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02" s="37" t="e">
        <f>IF(LEN('Описание предлагаемого товара'!#REF!)&gt;0,'Описание предлагаемого товара'!#REF!,"")</f>
        <v>#REF!</v>
      </c>
      <c r="S602" s="37" t="e">
        <f>IF(LEN('Описание предлагаемого товара'!#REF!)&gt;0,'Описание предлагаемого товара'!#REF!,"")</f>
        <v>#REF!</v>
      </c>
      <c r="T60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02" s="23" t="str">
        <f>IFERROR(VLOOKUP(CI602*1,Обработ.выгрузка_реестра_РФ!$A:$G,6,),"")</f>
        <v/>
      </c>
      <c r="V602" s="61" t="e">
        <f>IF(LEN('Описание предлагаемого товара'!#REF!)&gt;0,'Описание предлагаемого товара'!#REF!,"")</f>
        <v>#REF!</v>
      </c>
      <c r="W602" s="62" t="e">
        <f>IF(LEN('Описание предлагаемого товара'!#REF!)&gt;0,'Описание предлагаемого товара'!#REF!,"")</f>
        <v>#REF!</v>
      </c>
      <c r="X602" s="91" t="e">
        <f t="shared" ref="X602:Y602" si="5847">IFERROR(REPLACE(W602,FIND(CHAR(10),W602,1),1," "),W602)</f>
        <v>#REF!</v>
      </c>
      <c r="Y602" s="91" t="e">
        <f t="shared" si="5847"/>
        <v>#REF!</v>
      </c>
      <c r="Z602" s="91" t="e">
        <f t="shared" si="5731"/>
        <v>#REF!</v>
      </c>
      <c r="AA602" s="91" t="e">
        <f t="shared" si="5732"/>
        <v>#REF!</v>
      </c>
      <c r="AB602" s="91" t="e">
        <f t="shared" si="5733"/>
        <v>#REF!</v>
      </c>
      <c r="AC602" s="91" t="e">
        <f t="shared" ref="AC602:AF602" si="5848">IFERROR(REPLACE(AB602,FIND("  ",AB602,1),2," "),AB602)</f>
        <v>#REF!</v>
      </c>
      <c r="AD602" s="91" t="e">
        <f t="shared" si="5848"/>
        <v>#REF!</v>
      </c>
      <c r="AE602" s="91" t="e">
        <f t="shared" si="5848"/>
        <v>#REF!</v>
      </c>
      <c r="AF602" s="91" t="e">
        <f t="shared" si="5848"/>
        <v>#REF!</v>
      </c>
      <c r="AG602" s="23" t="str">
        <f>IFERROR(VLOOKUP(CI602*1,Обработ.выгрузка_реестра_РФ!$A:$G,4,),"")</f>
        <v/>
      </c>
      <c r="AH602" s="91" t="str">
        <f t="shared" ref="AH602:AI602" si="5849">IFERROR(REPLACE(AG602,FIND("-",AG602,1),1,"*"),AG602)</f>
        <v/>
      </c>
      <c r="AI602" s="91" t="str">
        <f t="shared" si="5849"/>
        <v/>
      </c>
      <c r="AJ602" s="27" t="str">
        <f t="shared" si="5831"/>
        <v/>
      </c>
      <c r="AK602" s="63" t="e">
        <f>IF(LEN('Описание предлагаемого товара'!#REF!)&gt;0,'Описание предлагаемого товара'!#REF!,"")</f>
        <v>#REF!</v>
      </c>
      <c r="AL602" s="91" t="e">
        <f t="shared" ref="AL602:AM602" si="5850">IFERROR(REPLACE(AK602,FIND(CHAR(10),AK602,1),1,""),AK602)</f>
        <v>#REF!</v>
      </c>
      <c r="AM602" s="91" t="e">
        <f t="shared" si="5850"/>
        <v>#REF!</v>
      </c>
      <c r="AN602" s="91" t="e">
        <f t="shared" ref="AN602:AR602" si="5851">IFERROR(REPLACE(AM602,FIND(" ",AM602,1),1,""),AM602)</f>
        <v>#REF!</v>
      </c>
      <c r="AO602" s="91" t="e">
        <f t="shared" si="5851"/>
        <v>#REF!</v>
      </c>
      <c r="AP602" s="91" t="e">
        <f t="shared" si="5851"/>
        <v>#REF!</v>
      </c>
      <c r="AQ602" s="91" t="e">
        <f t="shared" si="5851"/>
        <v>#REF!</v>
      </c>
      <c r="AR602" s="91" t="e">
        <f t="shared" si="5851"/>
        <v>#REF!</v>
      </c>
      <c r="AS602" s="91" t="e">
        <f t="shared" si="5738"/>
        <v>#REF!</v>
      </c>
      <c r="AT602" s="91" t="e">
        <f t="shared" si="5739"/>
        <v>#REF!</v>
      </c>
      <c r="AU602" s="32" t="e">
        <f t="shared" si="5722"/>
        <v>#REF!</v>
      </c>
      <c r="AV602" s="93" t="e">
        <f>'Описание предлагаемого товара'!#REF!</f>
        <v>#REF!</v>
      </c>
      <c r="AW602" s="91" t="e">
        <f>MIN(SEARCH({0,1,2,3,4,5,6,7,8,9},AV602&amp; "0123456789"))</f>
        <v>#REF!</v>
      </c>
      <c r="AX602" s="91" t="str">
        <f t="shared" si="5740"/>
        <v/>
      </c>
      <c r="AY602" s="91" t="str">
        <f t="shared" si="5741"/>
        <v/>
      </c>
      <c r="AZ602" s="91" t="str">
        <f t="shared" si="5742"/>
        <v/>
      </c>
      <c r="BA602" s="91" t="str">
        <f t="shared" si="5743"/>
        <v/>
      </c>
      <c r="BB602" s="91" t="str">
        <f t="shared" si="5744"/>
        <v/>
      </c>
      <c r="BC602" s="91" t="str">
        <f t="shared" si="5745"/>
        <v/>
      </c>
      <c r="BD602" s="91" t="str">
        <f t="shared" si="5746"/>
        <v/>
      </c>
      <c r="BE602" s="91" t="str">
        <f t="shared" si="5747"/>
        <v/>
      </c>
      <c r="BF602" s="91" t="str">
        <f t="shared" si="5748"/>
        <v/>
      </c>
      <c r="BG602" s="91" t="str">
        <f t="shared" si="5749"/>
        <v/>
      </c>
      <c r="BH602" s="91" t="str">
        <f t="shared" si="5750"/>
        <v/>
      </c>
      <c r="BI602" s="91" t="str">
        <f t="shared" si="5751"/>
        <v/>
      </c>
      <c r="BJ602" s="91" t="str">
        <f t="shared" si="5752"/>
        <v/>
      </c>
      <c r="BK602" s="91" t="str">
        <f t="shared" si="5753"/>
        <v/>
      </c>
      <c r="BL602" s="91" t="str">
        <f t="shared" si="5754"/>
        <v/>
      </c>
      <c r="BM602" s="91" t="str">
        <f t="shared" si="5755"/>
        <v/>
      </c>
      <c r="BN602" s="91" t="str">
        <f t="shared" si="5756"/>
        <v/>
      </c>
      <c r="BO602" s="91" t="str">
        <f t="shared" si="5757"/>
        <v/>
      </c>
      <c r="BP602" s="91" t="str">
        <f t="shared" si="5758"/>
        <v/>
      </c>
      <c r="BQ602" s="91" t="str">
        <f t="shared" si="5759"/>
        <v/>
      </c>
      <c r="BR602" s="91" t="str">
        <f t="shared" si="5760"/>
        <v/>
      </c>
      <c r="BS602" s="91" t="str">
        <f t="shared" si="5761"/>
        <v/>
      </c>
      <c r="BT602" s="91" t="str">
        <f t="shared" si="5762"/>
        <v/>
      </c>
      <c r="BU602" s="91" t="str">
        <f t="shared" si="5763"/>
        <v/>
      </c>
      <c r="BV602" s="91" t="str">
        <f t="shared" si="5764"/>
        <v/>
      </c>
      <c r="BW602" s="91" t="str">
        <f t="shared" si="5765"/>
        <v/>
      </c>
      <c r="BX602" s="91" t="str">
        <f t="shared" si="5766"/>
        <v/>
      </c>
      <c r="BY602" s="91" t="str">
        <f t="shared" si="5767"/>
        <v/>
      </c>
      <c r="BZ602" s="91" t="str">
        <f t="shared" si="5768"/>
        <v/>
      </c>
      <c r="CA602" s="91" t="str">
        <f t="shared" si="5769"/>
        <v/>
      </c>
      <c r="CB602" s="91" t="str">
        <f t="shared" si="5770"/>
        <v/>
      </c>
      <c r="CC602" s="91" t="str">
        <f t="shared" si="5771"/>
        <v/>
      </c>
      <c r="CD602" s="91" t="str">
        <f t="shared" si="5772"/>
        <v/>
      </c>
      <c r="CE602" s="91" t="str">
        <f t="shared" si="5773"/>
        <v/>
      </c>
      <c r="CF602" s="91" t="str">
        <f t="shared" si="5774"/>
        <v/>
      </c>
      <c r="CG602" s="91" t="str">
        <f t="shared" si="5775"/>
        <v/>
      </c>
      <c r="CH602" s="91" t="str">
        <f t="shared" si="5776"/>
        <v/>
      </c>
      <c r="CI602" s="91" t="str">
        <f t="shared" si="5777"/>
        <v>нет</v>
      </c>
      <c r="CJ602" s="63" t="e">
        <f>IF(LEN('Описание предлагаемого товара'!#REF!)&gt;0,'Описание предлагаемого товара'!#REF!,"")</f>
        <v>#REF!</v>
      </c>
      <c r="CK602" s="91" t="e">
        <f t="shared" ref="CK602:CL602" si="5852">IFERROR(REPLACE(CJ602,FIND(CHAR(10),CJ602,1),1,""),CJ602)</f>
        <v>#REF!</v>
      </c>
      <c r="CL602" s="91" t="e">
        <f t="shared" si="5852"/>
        <v>#REF!</v>
      </c>
      <c r="CM602" s="91" t="e">
        <f t="shared" si="5779"/>
        <v>#REF!</v>
      </c>
      <c r="CN602" s="91" t="e">
        <f t="shared" si="5780"/>
        <v>#REF!</v>
      </c>
      <c r="CO602" s="91" t="e">
        <f t="shared" si="5781"/>
        <v>#REF!</v>
      </c>
      <c r="CP602" s="90" t="e">
        <f>IF(AU602="Не указан реестровый номер (мера нац.режима Запрет)","",IF(CI602="нет","",IF(CU602="да","исключение(не смотрим баллы)",IFERROR(IF(CI602*1&gt;0,IFERROR(IF(VLOOKUP(CI602*1,Обработ.выгрузка_реестра_РФ!$A:$G,7,)=0,"Баллы не установлены",VLOOKUP(CI602*1,Обработ.выгрузка_реестра_РФ!$A:$G,7,)),IF(LEN(CI602)&gt;14,"","нет номера в реестре РФ")),""),IF(LEN(CI602)=0,"","Некорректный реестровый номер")))))</f>
        <v>#REF!</v>
      </c>
      <c r="CQ602" s="33" t="e">
        <f>IF(LEN(C602)&gt;0,IFERROR(IF(LEN(H602)&gt;0,IF(LEN(VLOOKUP(H602,'исключения(не_смотрим_баллы)'!$A:$C,1,))&gt;0,"да","нет"),"не введен ОКПД2"),"нет"),"")</f>
        <v>#REF!</v>
      </c>
      <c r="CR602" s="33" t="e">
        <f ca="1">IF(CQ602="да",IF(TODAY()&lt;VLOOKUP(H602,'исключения(не_смотрим_баллы)'!$A:$C,3,),"да","нет"),"")</f>
        <v>#REF!</v>
      </c>
      <c r="CS602" s="33" t="str">
        <f>IFERROR(IF(CQ602="да",IF(VLOOKUP(CI602*1,Обработ.выгрузка_реестра_РФ!$A:$G,2,)&lt;VLOOKUP(H602,'исключения(не_смотрим_баллы)'!$A:$C,2,),"да","нет"),""),"")</f>
        <v/>
      </c>
      <c r="CT602" s="24"/>
      <c r="CU602" s="33" t="e">
        <f t="shared" si="5793"/>
        <v>#REF!</v>
      </c>
      <c r="CV602" s="91" t="e">
        <f t="shared" si="5794"/>
        <v>#REF!</v>
      </c>
      <c r="CW602" s="27" t="e">
        <f t="shared" si="5795"/>
        <v>#REF!</v>
      </c>
      <c r="CX602" s="26" t="e">
        <f t="shared" si="5724"/>
        <v>#REF!</v>
      </c>
      <c r="CY602" s="64" t="e">
        <f>IF(LEN('Описание предлагаемого товара'!#REF!)&gt;0,'Описание предлагаемого товара'!#REF!,"")</f>
        <v>#REF!</v>
      </c>
      <c r="CZ602" s="95" t="e">
        <f t="shared" si="5782"/>
        <v>#REF!</v>
      </c>
      <c r="DA602" s="95" t="e">
        <f t="shared" ref="DA602" si="5853">IFERROR(REPLACE(CZ602,FIND(" ",CZ602,1),1,""),CZ602)</f>
        <v>#REF!</v>
      </c>
      <c r="DB602" s="95" t="e">
        <f t="shared" si="5726"/>
        <v>#REF!</v>
      </c>
      <c r="DC602" s="95" t="e">
        <f t="shared" ref="DC602:DD602" si="5854">IFERROR(REPLACE(DB602,FIND("г.",DB602,1),2,""),DB602)</f>
        <v>#REF!</v>
      </c>
      <c r="DD602" s="95" t="e">
        <f t="shared" si="5854"/>
        <v>#REF!</v>
      </c>
      <c r="DE602" s="95" t="e">
        <f t="shared" ref="DE602:DF602" si="5855">IFERROR(REPLACE(DD602,FIND("г",DD602,1),1,""),DD602)</f>
        <v>#REF!</v>
      </c>
      <c r="DF602" s="95" t="e">
        <f t="shared" si="5855"/>
        <v>#REF!</v>
      </c>
      <c r="DG602" s="95" t="e">
        <f t="shared" si="5799"/>
        <v>#REF!</v>
      </c>
      <c r="DH602" s="25" t="str">
        <f>IFERROR(VLOOKUP(CI602*1,Обработ.выгрузка_реестра_РФ!$A:$G,5,),"")</f>
        <v/>
      </c>
      <c r="DI602" s="27" t="str">
        <f t="shared" si="5809"/>
        <v/>
      </c>
      <c r="DJ602" s="27" t="str">
        <f t="shared" ca="1" si="5786"/>
        <v/>
      </c>
      <c r="DK602" s="63" t="e">
        <f>IF(LEN('Описание предлагаемого товара'!#REF!)&gt;0,'Описание предлагаемого товара'!#REF!,"")</f>
        <v>#REF!</v>
      </c>
      <c r="DL602" s="63" t="e">
        <f>IF(LEN('Описание предлагаемого товара'!#REF!)&gt;0,'Описание предлагаемого товара'!#REF!,"")</f>
        <v>#REF!</v>
      </c>
      <c r="DM602" s="32"/>
    </row>
    <row r="603" spans="1:117" ht="48.75" customHeight="1" x14ac:dyDescent="0.25">
      <c r="A603" s="61" t="e">
        <f>IF(LEN('Описание предлагаемого товара'!#REF!)&gt;0,'Описание предлагаемого товара'!#REF!,"")</f>
        <v>#REF!</v>
      </c>
      <c r="B603" s="65" t="e">
        <f>IF(LEN('Описание предлагаемого товара'!#REF!)&gt;0,'Описание предлагаемого товара'!#REF!,"")</f>
        <v>#REF!</v>
      </c>
      <c r="C603" s="61" t="e">
        <f>IF(LEN('Описание предлагаемого товара'!#REF!)&gt;0,'Описание предлагаемого товара'!#REF!,"")</f>
        <v>#REF!</v>
      </c>
      <c r="D603" s="61" t="e">
        <f>IF(LEN('Описание предлагаемого товара'!#REF!)&gt;0,'Описание предлагаемого товара'!#REF!,"")</f>
        <v>#REF!</v>
      </c>
      <c r="E603" s="61" t="e">
        <f>IF(LEN('Описание предлагаемого товара'!#REF!)&gt;0,'Описание предлагаемого товара'!#REF!,"")</f>
        <v>#REF!</v>
      </c>
      <c r="F603" s="61" t="e">
        <f>IF(LEN('Описание предлагаемого товара'!#REF!)&gt;0,'Описание предлагаемого товара'!#REF!,"")</f>
        <v>#REF!</v>
      </c>
      <c r="G603" s="61" t="e">
        <f>IF(LEN('Описание предлагаемого товара'!#REF!)&gt;0,'Описание предлагаемого товара'!#REF!,"")</f>
        <v>#REF!</v>
      </c>
      <c r="H603" s="61" t="e">
        <f>IF(LEN('Описание предлагаемого товара'!#REF!)&gt;0,'Описание предлагаемого товара'!#REF!,"")</f>
        <v>#REF!</v>
      </c>
      <c r="I603" s="61" t="e">
        <f>IF(LEN('Описание предлагаемого товара'!#REF!)&gt;0,'Описание предлагаемого товара'!#REF!,"")</f>
        <v>#REF!</v>
      </c>
      <c r="J603" s="38" t="str">
        <f>IFERROR(VLOOKUP(B603,SAP!$A:$E,5,),"")</f>
        <v/>
      </c>
      <c r="K603" s="40" t="str">
        <f t="shared" si="5729"/>
        <v/>
      </c>
      <c r="L603" s="61" t="e">
        <f>IF(LEN('Описание предлагаемого товара'!#REF!)&gt;0,IFERROR('Описание предлагаемого товара'!#REF!*1,""),"")</f>
        <v>#REF!</v>
      </c>
      <c r="M603" s="39" t="str">
        <f>IFERROR(VLOOKUP(B603,SAP!$A:$E,2,),"")</f>
        <v/>
      </c>
      <c r="N603" s="41" t="str">
        <f t="shared" si="5229"/>
        <v/>
      </c>
      <c r="O603" s="39" t="str">
        <f t="shared" si="5716"/>
        <v/>
      </c>
      <c r="P603" s="36" t="e">
        <f>IF(LEN('Описание предлагаемого товара'!#REF!)&gt;0,'Описание предлагаемого товара'!#REF!,"")</f>
        <v>#REF!</v>
      </c>
      <c r="Q60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03" s="37" t="e">
        <f>IF(LEN('Описание предлагаемого товара'!#REF!)&gt;0,'Описание предлагаемого товара'!#REF!,"")</f>
        <v>#REF!</v>
      </c>
      <c r="S603" s="37" t="e">
        <f>IF(LEN('Описание предлагаемого товара'!#REF!)&gt;0,'Описание предлагаемого товара'!#REF!,"")</f>
        <v>#REF!</v>
      </c>
      <c r="T60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03" s="23" t="str">
        <f>IFERROR(VLOOKUP(CI603*1,Обработ.выгрузка_реестра_РФ!$A:$G,6,),"")</f>
        <v/>
      </c>
      <c r="V603" s="61" t="e">
        <f>IF(LEN('Описание предлагаемого товара'!#REF!)&gt;0,'Описание предлагаемого товара'!#REF!,"")</f>
        <v>#REF!</v>
      </c>
      <c r="W603" s="62" t="e">
        <f>IF(LEN('Описание предлагаемого товара'!#REF!)&gt;0,'Описание предлагаемого товара'!#REF!,"")</f>
        <v>#REF!</v>
      </c>
      <c r="X603" s="91" t="e">
        <f t="shared" ref="X603:Y603" si="5856">IFERROR(REPLACE(W603,FIND(CHAR(10),W603,1),1," "),W603)</f>
        <v>#REF!</v>
      </c>
      <c r="Y603" s="91" t="e">
        <f t="shared" si="5856"/>
        <v>#REF!</v>
      </c>
      <c r="Z603" s="91" t="e">
        <f t="shared" si="5731"/>
        <v>#REF!</v>
      </c>
      <c r="AA603" s="91" t="e">
        <f t="shared" si="5732"/>
        <v>#REF!</v>
      </c>
      <c r="AB603" s="91" t="e">
        <f t="shared" si="5733"/>
        <v>#REF!</v>
      </c>
      <c r="AC603" s="91" t="e">
        <f t="shared" ref="AC603:AF603" si="5857">IFERROR(REPLACE(AB603,FIND("  ",AB603,1),2," "),AB603)</f>
        <v>#REF!</v>
      </c>
      <c r="AD603" s="91" t="e">
        <f t="shared" si="5857"/>
        <v>#REF!</v>
      </c>
      <c r="AE603" s="91" t="e">
        <f t="shared" si="5857"/>
        <v>#REF!</v>
      </c>
      <c r="AF603" s="91" t="e">
        <f t="shared" si="5857"/>
        <v>#REF!</v>
      </c>
      <c r="AG603" s="23" t="str">
        <f>IFERROR(VLOOKUP(CI603*1,Обработ.выгрузка_реестра_РФ!$A:$G,4,),"")</f>
        <v/>
      </c>
      <c r="AH603" s="91" t="str">
        <f t="shared" ref="AH603:AI603" si="5858">IFERROR(REPLACE(AG603,FIND("-",AG603,1),1,"*"),AG603)</f>
        <v/>
      </c>
      <c r="AI603" s="91" t="str">
        <f t="shared" si="5858"/>
        <v/>
      </c>
      <c r="AJ603" s="27" t="str">
        <f t="shared" si="5831"/>
        <v/>
      </c>
      <c r="AK603" s="63" t="e">
        <f>IF(LEN('Описание предлагаемого товара'!#REF!)&gt;0,'Описание предлагаемого товара'!#REF!,"")</f>
        <v>#REF!</v>
      </c>
      <c r="AL603" s="91" t="e">
        <f t="shared" ref="AL603:AM603" si="5859">IFERROR(REPLACE(AK603,FIND(CHAR(10),AK603,1),1,""),AK603)</f>
        <v>#REF!</v>
      </c>
      <c r="AM603" s="91" t="e">
        <f t="shared" si="5859"/>
        <v>#REF!</v>
      </c>
      <c r="AN603" s="91" t="e">
        <f t="shared" ref="AN603:AR603" si="5860">IFERROR(REPLACE(AM603,FIND(" ",AM603,1),1,""),AM603)</f>
        <v>#REF!</v>
      </c>
      <c r="AO603" s="91" t="e">
        <f t="shared" si="5860"/>
        <v>#REF!</v>
      </c>
      <c r="AP603" s="91" t="e">
        <f t="shared" si="5860"/>
        <v>#REF!</v>
      </c>
      <c r="AQ603" s="91" t="e">
        <f t="shared" si="5860"/>
        <v>#REF!</v>
      </c>
      <c r="AR603" s="91" t="e">
        <f t="shared" si="5860"/>
        <v>#REF!</v>
      </c>
      <c r="AS603" s="91" t="e">
        <f t="shared" si="5738"/>
        <v>#REF!</v>
      </c>
      <c r="AT603" s="91" t="e">
        <f t="shared" si="5739"/>
        <v>#REF!</v>
      </c>
      <c r="AU603" s="32" t="e">
        <f t="shared" si="5722"/>
        <v>#REF!</v>
      </c>
      <c r="AV603" s="93" t="e">
        <f>'Описание предлагаемого товара'!#REF!</f>
        <v>#REF!</v>
      </c>
      <c r="AW603" s="91" t="e">
        <f>MIN(SEARCH({0,1,2,3,4,5,6,7,8,9},AV603&amp; "0123456789"))</f>
        <v>#REF!</v>
      </c>
      <c r="AX603" s="91" t="str">
        <f t="shared" si="5740"/>
        <v/>
      </c>
      <c r="AY603" s="91" t="str">
        <f t="shared" si="5741"/>
        <v/>
      </c>
      <c r="AZ603" s="91" t="str">
        <f t="shared" si="5742"/>
        <v/>
      </c>
      <c r="BA603" s="91" t="str">
        <f t="shared" si="5743"/>
        <v/>
      </c>
      <c r="BB603" s="91" t="str">
        <f t="shared" si="5744"/>
        <v/>
      </c>
      <c r="BC603" s="91" t="str">
        <f t="shared" si="5745"/>
        <v/>
      </c>
      <c r="BD603" s="91" t="str">
        <f t="shared" si="5746"/>
        <v/>
      </c>
      <c r="BE603" s="91" t="str">
        <f t="shared" si="5747"/>
        <v/>
      </c>
      <c r="BF603" s="91" t="str">
        <f t="shared" si="5748"/>
        <v/>
      </c>
      <c r="BG603" s="91" t="str">
        <f t="shared" si="5749"/>
        <v/>
      </c>
      <c r="BH603" s="91" t="str">
        <f t="shared" si="5750"/>
        <v/>
      </c>
      <c r="BI603" s="91" t="str">
        <f t="shared" si="5751"/>
        <v/>
      </c>
      <c r="BJ603" s="91" t="str">
        <f t="shared" si="5752"/>
        <v/>
      </c>
      <c r="BK603" s="91" t="str">
        <f t="shared" si="5753"/>
        <v/>
      </c>
      <c r="BL603" s="91" t="str">
        <f t="shared" si="5754"/>
        <v/>
      </c>
      <c r="BM603" s="91" t="str">
        <f t="shared" si="5755"/>
        <v/>
      </c>
      <c r="BN603" s="91" t="str">
        <f t="shared" si="5756"/>
        <v/>
      </c>
      <c r="BO603" s="91" t="str">
        <f t="shared" si="5757"/>
        <v/>
      </c>
      <c r="BP603" s="91" t="str">
        <f t="shared" si="5758"/>
        <v/>
      </c>
      <c r="BQ603" s="91" t="str">
        <f t="shared" si="5759"/>
        <v/>
      </c>
      <c r="BR603" s="91" t="str">
        <f t="shared" si="5760"/>
        <v/>
      </c>
      <c r="BS603" s="91" t="str">
        <f t="shared" si="5761"/>
        <v/>
      </c>
      <c r="BT603" s="91" t="str">
        <f t="shared" si="5762"/>
        <v/>
      </c>
      <c r="BU603" s="91" t="str">
        <f t="shared" si="5763"/>
        <v/>
      </c>
      <c r="BV603" s="91" t="str">
        <f t="shared" si="5764"/>
        <v/>
      </c>
      <c r="BW603" s="91" t="str">
        <f t="shared" si="5765"/>
        <v/>
      </c>
      <c r="BX603" s="91" t="str">
        <f t="shared" si="5766"/>
        <v/>
      </c>
      <c r="BY603" s="91" t="str">
        <f t="shared" si="5767"/>
        <v/>
      </c>
      <c r="BZ603" s="91" t="str">
        <f t="shared" si="5768"/>
        <v/>
      </c>
      <c r="CA603" s="91" t="str">
        <f t="shared" si="5769"/>
        <v/>
      </c>
      <c r="CB603" s="91" t="str">
        <f t="shared" si="5770"/>
        <v/>
      </c>
      <c r="CC603" s="91" t="str">
        <f t="shared" si="5771"/>
        <v/>
      </c>
      <c r="CD603" s="91" t="str">
        <f t="shared" si="5772"/>
        <v/>
      </c>
      <c r="CE603" s="91" t="str">
        <f t="shared" si="5773"/>
        <v/>
      </c>
      <c r="CF603" s="91" t="str">
        <f t="shared" si="5774"/>
        <v/>
      </c>
      <c r="CG603" s="91" t="str">
        <f t="shared" si="5775"/>
        <v/>
      </c>
      <c r="CH603" s="91" t="str">
        <f t="shared" si="5776"/>
        <v/>
      </c>
      <c r="CI603" s="91" t="str">
        <f t="shared" si="5777"/>
        <v>нет</v>
      </c>
      <c r="CJ603" s="63" t="e">
        <f>IF(LEN('Описание предлагаемого товара'!#REF!)&gt;0,'Описание предлагаемого товара'!#REF!,"")</f>
        <v>#REF!</v>
      </c>
      <c r="CK603" s="91" t="e">
        <f t="shared" ref="CK603:CL603" si="5861">IFERROR(REPLACE(CJ603,FIND(CHAR(10),CJ603,1),1,""),CJ603)</f>
        <v>#REF!</v>
      </c>
      <c r="CL603" s="91" t="e">
        <f t="shared" si="5861"/>
        <v>#REF!</v>
      </c>
      <c r="CM603" s="91" t="e">
        <f t="shared" si="5779"/>
        <v>#REF!</v>
      </c>
      <c r="CN603" s="91" t="e">
        <f t="shared" si="5780"/>
        <v>#REF!</v>
      </c>
      <c r="CO603" s="91" t="e">
        <f t="shared" si="5781"/>
        <v>#REF!</v>
      </c>
      <c r="CP603" s="90" t="e">
        <f>IF(AU603="Не указан реестровый номер (мера нац.режима Запрет)","",IF(CI603="нет","",IF(CU603="да","исключение(не смотрим баллы)",IFERROR(IF(CI603*1&gt;0,IFERROR(IF(VLOOKUP(CI603*1,Обработ.выгрузка_реестра_РФ!$A:$G,7,)=0,"Баллы не установлены",VLOOKUP(CI603*1,Обработ.выгрузка_реестра_РФ!$A:$G,7,)),IF(LEN(CI603)&gt;14,"","нет номера в реестре РФ")),""),IF(LEN(CI603)=0,"","Некорректный реестровый номер")))))</f>
        <v>#REF!</v>
      </c>
      <c r="CQ603" s="33" t="e">
        <f>IF(LEN(C603)&gt;0,IFERROR(IF(LEN(H603)&gt;0,IF(LEN(VLOOKUP(H603,'исключения(не_смотрим_баллы)'!$A:$C,1,))&gt;0,"да","нет"),"не введен ОКПД2"),"нет"),"")</f>
        <v>#REF!</v>
      </c>
      <c r="CR603" s="33" t="e">
        <f ca="1">IF(CQ603="да",IF(TODAY()&lt;VLOOKUP(H603,'исключения(не_смотрим_баллы)'!$A:$C,3,),"да","нет"),"")</f>
        <v>#REF!</v>
      </c>
      <c r="CS603" s="33" t="str">
        <f>IFERROR(IF(CQ603="да",IF(VLOOKUP(CI603*1,Обработ.выгрузка_реестра_РФ!$A:$G,2,)&lt;VLOOKUP(H603,'исключения(не_смотрим_баллы)'!$A:$C,2,),"да","нет"),""),"")</f>
        <v/>
      </c>
      <c r="CT603" s="24"/>
      <c r="CU603" s="33" t="e">
        <f t="shared" si="5793"/>
        <v>#REF!</v>
      </c>
      <c r="CV603" s="91" t="e">
        <f t="shared" si="5794"/>
        <v>#REF!</v>
      </c>
      <c r="CW603" s="27" t="e">
        <f t="shared" si="5795"/>
        <v>#REF!</v>
      </c>
      <c r="CX603" s="26" t="e">
        <f t="shared" si="5724"/>
        <v>#REF!</v>
      </c>
      <c r="CY603" s="64" t="e">
        <f>IF(LEN('Описание предлагаемого товара'!#REF!)&gt;0,'Описание предлагаемого товара'!#REF!,"")</f>
        <v>#REF!</v>
      </c>
      <c r="CZ603" s="95" t="e">
        <f t="shared" si="5782"/>
        <v>#REF!</v>
      </c>
      <c r="DA603" s="95" t="e">
        <f t="shared" ref="DA603" si="5862">IFERROR(REPLACE(CZ603,FIND(" ",CZ603,1),1,""),CZ603)</f>
        <v>#REF!</v>
      </c>
      <c r="DB603" s="95" t="e">
        <f t="shared" si="5726"/>
        <v>#REF!</v>
      </c>
      <c r="DC603" s="95" t="e">
        <f t="shared" ref="DC603:DD603" si="5863">IFERROR(REPLACE(DB603,FIND("г.",DB603,1),2,""),DB603)</f>
        <v>#REF!</v>
      </c>
      <c r="DD603" s="95" t="e">
        <f t="shared" si="5863"/>
        <v>#REF!</v>
      </c>
      <c r="DE603" s="95" t="e">
        <f t="shared" ref="DE603:DF603" si="5864">IFERROR(REPLACE(DD603,FIND("г",DD603,1),1,""),DD603)</f>
        <v>#REF!</v>
      </c>
      <c r="DF603" s="95" t="e">
        <f t="shared" si="5864"/>
        <v>#REF!</v>
      </c>
      <c r="DG603" s="95" t="e">
        <f t="shared" si="5799"/>
        <v>#REF!</v>
      </c>
      <c r="DH603" s="25" t="str">
        <f>IFERROR(VLOOKUP(CI603*1,Обработ.выгрузка_реестра_РФ!$A:$G,5,),"")</f>
        <v/>
      </c>
      <c r="DI603" s="27" t="str">
        <f t="shared" si="5809"/>
        <v/>
      </c>
      <c r="DJ603" s="27" t="str">
        <f t="shared" ca="1" si="5786"/>
        <v/>
      </c>
      <c r="DK603" s="63" t="e">
        <f>IF(LEN('Описание предлагаемого товара'!#REF!)&gt;0,'Описание предлагаемого товара'!#REF!,"")</f>
        <v>#REF!</v>
      </c>
      <c r="DL603" s="63" t="e">
        <f>IF(LEN('Описание предлагаемого товара'!#REF!)&gt;0,'Описание предлагаемого товара'!#REF!,"")</f>
        <v>#REF!</v>
      </c>
      <c r="DM603" s="32"/>
    </row>
    <row r="604" spans="1:117" ht="48.75" customHeight="1" x14ac:dyDescent="0.25">
      <c r="A604" s="61" t="e">
        <f>IF(LEN('Описание предлагаемого товара'!#REF!)&gt;0,'Описание предлагаемого товара'!#REF!,"")</f>
        <v>#REF!</v>
      </c>
      <c r="B604" s="65" t="e">
        <f>IF(LEN('Описание предлагаемого товара'!#REF!)&gt;0,'Описание предлагаемого товара'!#REF!,"")</f>
        <v>#REF!</v>
      </c>
      <c r="C604" s="61" t="e">
        <f>IF(LEN('Описание предлагаемого товара'!#REF!)&gt;0,'Описание предлагаемого товара'!#REF!,"")</f>
        <v>#REF!</v>
      </c>
      <c r="D604" s="61" t="e">
        <f>IF(LEN('Описание предлагаемого товара'!#REF!)&gt;0,'Описание предлагаемого товара'!#REF!,"")</f>
        <v>#REF!</v>
      </c>
      <c r="E604" s="61" t="e">
        <f>IF(LEN('Описание предлагаемого товара'!#REF!)&gt;0,'Описание предлагаемого товара'!#REF!,"")</f>
        <v>#REF!</v>
      </c>
      <c r="F604" s="61" t="e">
        <f>IF(LEN('Описание предлагаемого товара'!#REF!)&gt;0,'Описание предлагаемого товара'!#REF!,"")</f>
        <v>#REF!</v>
      </c>
      <c r="G604" s="61" t="e">
        <f>IF(LEN('Описание предлагаемого товара'!#REF!)&gt;0,'Описание предлагаемого товара'!#REF!,"")</f>
        <v>#REF!</v>
      </c>
      <c r="H604" s="61" t="e">
        <f>IF(LEN('Описание предлагаемого товара'!#REF!)&gt;0,'Описание предлагаемого товара'!#REF!,"")</f>
        <v>#REF!</v>
      </c>
      <c r="I604" s="61" t="e">
        <f>IF(LEN('Описание предлагаемого товара'!#REF!)&gt;0,'Описание предлагаемого товара'!#REF!,"")</f>
        <v>#REF!</v>
      </c>
      <c r="J604" s="38" t="str">
        <f>IFERROR(VLOOKUP(B604,SAP!$A:$E,5,),"")</f>
        <v/>
      </c>
      <c r="K604" s="40" t="str">
        <f t="shared" si="5729"/>
        <v/>
      </c>
      <c r="L604" s="61" t="e">
        <f>IF(LEN('Описание предлагаемого товара'!#REF!)&gt;0,IFERROR('Описание предлагаемого товара'!#REF!*1,""),"")</f>
        <v>#REF!</v>
      </c>
      <c r="M604" s="39" t="str">
        <f>IFERROR(VLOOKUP(B604,SAP!$A:$E,2,),"")</f>
        <v/>
      </c>
      <c r="N604" s="41" t="str">
        <f t="shared" ref="N604:N667" si="5865">IF(M604="нет","",IFERROR(M604*1,""))</f>
        <v/>
      </c>
      <c r="O604" s="39" t="str">
        <f t="shared" si="5716"/>
        <v/>
      </c>
      <c r="P604" s="36" t="e">
        <f>IF(LEN('Описание предлагаемого товара'!#REF!)&gt;0,'Описание предлагаемого товара'!#REF!,"")</f>
        <v>#REF!</v>
      </c>
      <c r="Q60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04" s="37" t="e">
        <f>IF(LEN('Описание предлагаемого товара'!#REF!)&gt;0,'Описание предлагаемого товара'!#REF!,"")</f>
        <v>#REF!</v>
      </c>
      <c r="S604" s="37" t="e">
        <f>IF(LEN('Описание предлагаемого товара'!#REF!)&gt;0,'Описание предлагаемого товара'!#REF!,"")</f>
        <v>#REF!</v>
      </c>
      <c r="T60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04" s="23" t="str">
        <f>IFERROR(VLOOKUP(CI604*1,Обработ.выгрузка_реестра_РФ!$A:$G,6,),"")</f>
        <v/>
      </c>
      <c r="V604" s="61" t="e">
        <f>IF(LEN('Описание предлагаемого товара'!#REF!)&gt;0,'Описание предлагаемого товара'!#REF!,"")</f>
        <v>#REF!</v>
      </c>
      <c r="W604" s="62" t="e">
        <f>IF(LEN('Описание предлагаемого товара'!#REF!)&gt;0,'Описание предлагаемого товара'!#REF!,"")</f>
        <v>#REF!</v>
      </c>
      <c r="X604" s="91" t="e">
        <f t="shared" ref="X604:Y604" si="5866">IFERROR(REPLACE(W604,FIND(CHAR(10),W604,1),1," "),W604)</f>
        <v>#REF!</v>
      </c>
      <c r="Y604" s="91" t="e">
        <f t="shared" si="5866"/>
        <v>#REF!</v>
      </c>
      <c r="Z604" s="91" t="e">
        <f t="shared" si="5731"/>
        <v>#REF!</v>
      </c>
      <c r="AA604" s="91" t="e">
        <f t="shared" si="5732"/>
        <v>#REF!</v>
      </c>
      <c r="AB604" s="91" t="e">
        <f t="shared" si="5733"/>
        <v>#REF!</v>
      </c>
      <c r="AC604" s="91" t="e">
        <f t="shared" ref="AC604:AF604" si="5867">IFERROR(REPLACE(AB604,FIND("  ",AB604,1),2," "),AB604)</f>
        <v>#REF!</v>
      </c>
      <c r="AD604" s="91" t="e">
        <f t="shared" si="5867"/>
        <v>#REF!</v>
      </c>
      <c r="AE604" s="91" t="e">
        <f t="shared" si="5867"/>
        <v>#REF!</v>
      </c>
      <c r="AF604" s="91" t="e">
        <f t="shared" si="5867"/>
        <v>#REF!</v>
      </c>
      <c r="AG604" s="23" t="str">
        <f>IFERROR(VLOOKUP(CI604*1,Обработ.выгрузка_реестра_РФ!$A:$G,4,),"")</f>
        <v/>
      </c>
      <c r="AH604" s="91" t="str">
        <f t="shared" ref="AH604:AI604" si="5868">IFERROR(REPLACE(AG604,FIND("-",AG604,1),1,"*"),AG604)</f>
        <v/>
      </c>
      <c r="AI604" s="91" t="str">
        <f t="shared" si="5868"/>
        <v/>
      </c>
      <c r="AJ604" s="27" t="str">
        <f t="shared" si="5831"/>
        <v/>
      </c>
      <c r="AK604" s="63" t="e">
        <f>IF(LEN('Описание предлагаемого товара'!#REF!)&gt;0,'Описание предлагаемого товара'!#REF!,"")</f>
        <v>#REF!</v>
      </c>
      <c r="AL604" s="91" t="e">
        <f t="shared" ref="AL604:AM604" si="5869">IFERROR(REPLACE(AK604,FIND(CHAR(10),AK604,1),1,""),AK604)</f>
        <v>#REF!</v>
      </c>
      <c r="AM604" s="91" t="e">
        <f t="shared" si="5869"/>
        <v>#REF!</v>
      </c>
      <c r="AN604" s="91" t="e">
        <f t="shared" ref="AN604:AR604" si="5870">IFERROR(REPLACE(AM604,FIND(" ",AM604,1),1,""),AM604)</f>
        <v>#REF!</v>
      </c>
      <c r="AO604" s="91" t="e">
        <f t="shared" si="5870"/>
        <v>#REF!</v>
      </c>
      <c r="AP604" s="91" t="e">
        <f t="shared" si="5870"/>
        <v>#REF!</v>
      </c>
      <c r="AQ604" s="91" t="e">
        <f t="shared" si="5870"/>
        <v>#REF!</v>
      </c>
      <c r="AR604" s="91" t="e">
        <f t="shared" si="5870"/>
        <v>#REF!</v>
      </c>
      <c r="AS604" s="91" t="e">
        <f t="shared" si="5738"/>
        <v>#REF!</v>
      </c>
      <c r="AT604" s="91" t="e">
        <f t="shared" si="5739"/>
        <v>#REF!</v>
      </c>
      <c r="AU604" s="32" t="e">
        <f t="shared" si="5722"/>
        <v>#REF!</v>
      </c>
      <c r="AV604" s="93" t="e">
        <f>'Описание предлагаемого товара'!#REF!</f>
        <v>#REF!</v>
      </c>
      <c r="AW604" s="91" t="e">
        <f>MIN(SEARCH({0,1,2,3,4,5,6,7,8,9},AV604&amp; "0123456789"))</f>
        <v>#REF!</v>
      </c>
      <c r="AX604" s="91" t="str">
        <f t="shared" si="5740"/>
        <v/>
      </c>
      <c r="AY604" s="91" t="str">
        <f t="shared" si="5741"/>
        <v/>
      </c>
      <c r="AZ604" s="91" t="str">
        <f t="shared" si="5742"/>
        <v/>
      </c>
      <c r="BA604" s="91" t="str">
        <f t="shared" si="5743"/>
        <v/>
      </c>
      <c r="BB604" s="91" t="str">
        <f t="shared" si="5744"/>
        <v/>
      </c>
      <c r="BC604" s="91" t="str">
        <f t="shared" si="5745"/>
        <v/>
      </c>
      <c r="BD604" s="91" t="str">
        <f t="shared" si="5746"/>
        <v/>
      </c>
      <c r="BE604" s="91" t="str">
        <f t="shared" si="5747"/>
        <v/>
      </c>
      <c r="BF604" s="91" t="str">
        <f t="shared" si="5748"/>
        <v/>
      </c>
      <c r="BG604" s="91" t="str">
        <f t="shared" si="5749"/>
        <v/>
      </c>
      <c r="BH604" s="91" t="str">
        <f t="shared" si="5750"/>
        <v/>
      </c>
      <c r="BI604" s="91" t="str">
        <f t="shared" si="5751"/>
        <v/>
      </c>
      <c r="BJ604" s="91" t="str">
        <f t="shared" si="5752"/>
        <v/>
      </c>
      <c r="BK604" s="91" t="str">
        <f t="shared" si="5753"/>
        <v/>
      </c>
      <c r="BL604" s="91" t="str">
        <f t="shared" si="5754"/>
        <v/>
      </c>
      <c r="BM604" s="91" t="str">
        <f t="shared" si="5755"/>
        <v/>
      </c>
      <c r="BN604" s="91" t="str">
        <f t="shared" si="5756"/>
        <v/>
      </c>
      <c r="BO604" s="91" t="str">
        <f t="shared" si="5757"/>
        <v/>
      </c>
      <c r="BP604" s="91" t="str">
        <f t="shared" si="5758"/>
        <v/>
      </c>
      <c r="BQ604" s="91" t="str">
        <f t="shared" si="5759"/>
        <v/>
      </c>
      <c r="BR604" s="91" t="str">
        <f t="shared" si="5760"/>
        <v/>
      </c>
      <c r="BS604" s="91" t="str">
        <f t="shared" si="5761"/>
        <v/>
      </c>
      <c r="BT604" s="91" t="str">
        <f t="shared" si="5762"/>
        <v/>
      </c>
      <c r="BU604" s="91" t="str">
        <f t="shared" si="5763"/>
        <v/>
      </c>
      <c r="BV604" s="91" t="str">
        <f t="shared" si="5764"/>
        <v/>
      </c>
      <c r="BW604" s="91" t="str">
        <f t="shared" si="5765"/>
        <v/>
      </c>
      <c r="BX604" s="91" t="str">
        <f t="shared" si="5766"/>
        <v/>
      </c>
      <c r="BY604" s="91" t="str">
        <f t="shared" si="5767"/>
        <v/>
      </c>
      <c r="BZ604" s="91" t="str">
        <f t="shared" si="5768"/>
        <v/>
      </c>
      <c r="CA604" s="91" t="str">
        <f t="shared" si="5769"/>
        <v/>
      </c>
      <c r="CB604" s="91" t="str">
        <f t="shared" si="5770"/>
        <v/>
      </c>
      <c r="CC604" s="91" t="str">
        <f t="shared" si="5771"/>
        <v/>
      </c>
      <c r="CD604" s="91" t="str">
        <f t="shared" si="5772"/>
        <v/>
      </c>
      <c r="CE604" s="91" t="str">
        <f t="shared" si="5773"/>
        <v/>
      </c>
      <c r="CF604" s="91" t="str">
        <f t="shared" si="5774"/>
        <v/>
      </c>
      <c r="CG604" s="91" t="str">
        <f t="shared" si="5775"/>
        <v/>
      </c>
      <c r="CH604" s="91" t="str">
        <f t="shared" si="5776"/>
        <v/>
      </c>
      <c r="CI604" s="91" t="str">
        <f t="shared" si="5777"/>
        <v>нет</v>
      </c>
      <c r="CJ604" s="63" t="e">
        <f>IF(LEN('Описание предлагаемого товара'!#REF!)&gt;0,'Описание предлагаемого товара'!#REF!,"")</f>
        <v>#REF!</v>
      </c>
      <c r="CK604" s="91" t="e">
        <f t="shared" ref="CK604:CL604" si="5871">IFERROR(REPLACE(CJ604,FIND(CHAR(10),CJ604,1),1,""),CJ604)</f>
        <v>#REF!</v>
      </c>
      <c r="CL604" s="91" t="e">
        <f t="shared" si="5871"/>
        <v>#REF!</v>
      </c>
      <c r="CM604" s="91" t="e">
        <f t="shared" si="5779"/>
        <v>#REF!</v>
      </c>
      <c r="CN604" s="91" t="e">
        <f t="shared" si="5780"/>
        <v>#REF!</v>
      </c>
      <c r="CO604" s="91" t="e">
        <f t="shared" si="5781"/>
        <v>#REF!</v>
      </c>
      <c r="CP604" s="90" t="e">
        <f>IF(AU604="Не указан реестровый номер (мера нац.режима Запрет)","",IF(CI604="нет","",IF(CU604="да","исключение(не смотрим баллы)",IFERROR(IF(CI604*1&gt;0,IFERROR(IF(VLOOKUP(CI604*1,Обработ.выгрузка_реестра_РФ!$A:$G,7,)=0,"Баллы не установлены",VLOOKUP(CI604*1,Обработ.выгрузка_реестра_РФ!$A:$G,7,)),IF(LEN(CI604)&gt;14,"","нет номера в реестре РФ")),""),IF(LEN(CI604)=0,"","Некорректный реестровый номер")))))</f>
        <v>#REF!</v>
      </c>
      <c r="CQ604" s="33" t="e">
        <f>IF(LEN(C604)&gt;0,IFERROR(IF(LEN(H604)&gt;0,IF(LEN(VLOOKUP(H604,'исключения(не_смотрим_баллы)'!$A:$C,1,))&gt;0,"да","нет"),"не введен ОКПД2"),"нет"),"")</f>
        <v>#REF!</v>
      </c>
      <c r="CR604" s="33" t="e">
        <f ca="1">IF(CQ604="да",IF(TODAY()&lt;VLOOKUP(H604,'исключения(не_смотрим_баллы)'!$A:$C,3,),"да","нет"),"")</f>
        <v>#REF!</v>
      </c>
      <c r="CS604" s="33" t="str">
        <f>IFERROR(IF(CQ604="да",IF(VLOOKUP(CI604*1,Обработ.выгрузка_реестра_РФ!$A:$G,2,)&lt;VLOOKUP(H604,'исключения(не_смотрим_баллы)'!$A:$C,2,),"да","нет"),""),"")</f>
        <v/>
      </c>
      <c r="CT604" s="24"/>
      <c r="CU604" s="33" t="e">
        <f t="shared" si="5793"/>
        <v>#REF!</v>
      </c>
      <c r="CV604" s="91" t="e">
        <f t="shared" si="5794"/>
        <v>#REF!</v>
      </c>
      <c r="CW604" s="27" t="e">
        <f t="shared" si="5795"/>
        <v>#REF!</v>
      </c>
      <c r="CX604" s="26" t="e">
        <f t="shared" si="5724"/>
        <v>#REF!</v>
      </c>
      <c r="CY604" s="64" t="e">
        <f>IF(LEN('Описание предлагаемого товара'!#REF!)&gt;0,'Описание предлагаемого товара'!#REF!,"")</f>
        <v>#REF!</v>
      </c>
      <c r="CZ604" s="95" t="e">
        <f t="shared" si="5782"/>
        <v>#REF!</v>
      </c>
      <c r="DA604" s="95" t="e">
        <f t="shared" ref="DA604" si="5872">IFERROR(REPLACE(CZ604,FIND(" ",CZ604,1),1,""),CZ604)</f>
        <v>#REF!</v>
      </c>
      <c r="DB604" s="95" t="e">
        <f t="shared" si="5726"/>
        <v>#REF!</v>
      </c>
      <c r="DC604" s="95" t="e">
        <f t="shared" ref="DC604:DD604" si="5873">IFERROR(REPLACE(DB604,FIND("г.",DB604,1),2,""),DB604)</f>
        <v>#REF!</v>
      </c>
      <c r="DD604" s="95" t="e">
        <f t="shared" si="5873"/>
        <v>#REF!</v>
      </c>
      <c r="DE604" s="95" t="e">
        <f t="shared" ref="DE604:DF604" si="5874">IFERROR(REPLACE(DD604,FIND("г",DD604,1),1,""),DD604)</f>
        <v>#REF!</v>
      </c>
      <c r="DF604" s="95" t="e">
        <f t="shared" si="5874"/>
        <v>#REF!</v>
      </c>
      <c r="DG604" s="95" t="e">
        <f t="shared" si="5799"/>
        <v>#REF!</v>
      </c>
      <c r="DH604" s="25" t="str">
        <f>IFERROR(VLOOKUP(CI604*1,Обработ.выгрузка_реестра_РФ!$A:$G,5,),"")</f>
        <v/>
      </c>
      <c r="DI604" s="27" t="str">
        <f t="shared" si="5809"/>
        <v/>
      </c>
      <c r="DJ604" s="27" t="str">
        <f t="shared" ca="1" si="5786"/>
        <v/>
      </c>
      <c r="DK604" s="63" t="e">
        <f>IF(LEN('Описание предлагаемого товара'!#REF!)&gt;0,'Описание предлагаемого товара'!#REF!,"")</f>
        <v>#REF!</v>
      </c>
      <c r="DL604" s="63" t="e">
        <f>IF(LEN('Описание предлагаемого товара'!#REF!)&gt;0,'Описание предлагаемого товара'!#REF!,"")</f>
        <v>#REF!</v>
      </c>
      <c r="DM604" s="32"/>
    </row>
    <row r="605" spans="1:117" ht="48.75" customHeight="1" x14ac:dyDescent="0.25">
      <c r="A605" s="61" t="e">
        <f>IF(LEN('Описание предлагаемого товара'!#REF!)&gt;0,'Описание предлагаемого товара'!#REF!,"")</f>
        <v>#REF!</v>
      </c>
      <c r="B605" s="65" t="e">
        <f>IF(LEN('Описание предлагаемого товара'!#REF!)&gt;0,'Описание предлагаемого товара'!#REF!,"")</f>
        <v>#REF!</v>
      </c>
      <c r="C605" s="61" t="e">
        <f>IF(LEN('Описание предлагаемого товара'!#REF!)&gt;0,'Описание предлагаемого товара'!#REF!,"")</f>
        <v>#REF!</v>
      </c>
      <c r="D605" s="61" t="e">
        <f>IF(LEN('Описание предлагаемого товара'!#REF!)&gt;0,'Описание предлагаемого товара'!#REF!,"")</f>
        <v>#REF!</v>
      </c>
      <c r="E605" s="61" t="e">
        <f>IF(LEN('Описание предлагаемого товара'!#REF!)&gt;0,'Описание предлагаемого товара'!#REF!,"")</f>
        <v>#REF!</v>
      </c>
      <c r="F605" s="61" t="e">
        <f>IF(LEN('Описание предлагаемого товара'!#REF!)&gt;0,'Описание предлагаемого товара'!#REF!,"")</f>
        <v>#REF!</v>
      </c>
      <c r="G605" s="61" t="e">
        <f>IF(LEN('Описание предлагаемого товара'!#REF!)&gt;0,'Описание предлагаемого товара'!#REF!,"")</f>
        <v>#REF!</v>
      </c>
      <c r="H605" s="61" t="e">
        <f>IF(LEN('Описание предлагаемого товара'!#REF!)&gt;0,'Описание предлагаемого товара'!#REF!,"")</f>
        <v>#REF!</v>
      </c>
      <c r="I605" s="61" t="e">
        <f>IF(LEN('Описание предлагаемого товара'!#REF!)&gt;0,'Описание предлагаемого товара'!#REF!,"")</f>
        <v>#REF!</v>
      </c>
      <c r="J605" s="38" t="str">
        <f>IFERROR(VLOOKUP(B605,SAP!$A:$E,5,),"")</f>
        <v/>
      </c>
      <c r="K605" s="40" t="str">
        <f t="shared" si="5729"/>
        <v/>
      </c>
      <c r="L605" s="61" t="e">
        <f>IF(LEN('Описание предлагаемого товара'!#REF!)&gt;0,IFERROR('Описание предлагаемого товара'!#REF!*1,""),"")</f>
        <v>#REF!</v>
      </c>
      <c r="M605" s="39" t="str">
        <f>IFERROR(VLOOKUP(B605,SAP!$A:$E,2,),"")</f>
        <v/>
      </c>
      <c r="N605" s="41" t="str">
        <f t="shared" si="5865"/>
        <v/>
      </c>
      <c r="O605" s="39" t="str">
        <f t="shared" si="5716"/>
        <v/>
      </c>
      <c r="P605" s="36" t="e">
        <f>IF(LEN('Описание предлагаемого товара'!#REF!)&gt;0,'Описание предлагаемого товара'!#REF!,"")</f>
        <v>#REF!</v>
      </c>
      <c r="Q60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05" s="37" t="e">
        <f>IF(LEN('Описание предлагаемого товара'!#REF!)&gt;0,'Описание предлагаемого товара'!#REF!,"")</f>
        <v>#REF!</v>
      </c>
      <c r="S605" s="37" t="e">
        <f>IF(LEN('Описание предлагаемого товара'!#REF!)&gt;0,'Описание предлагаемого товара'!#REF!,"")</f>
        <v>#REF!</v>
      </c>
      <c r="T60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05" s="23" t="str">
        <f>IFERROR(VLOOKUP(CI605*1,Обработ.выгрузка_реестра_РФ!$A:$G,6,),"")</f>
        <v/>
      </c>
      <c r="V605" s="61" t="e">
        <f>IF(LEN('Описание предлагаемого товара'!#REF!)&gt;0,'Описание предлагаемого товара'!#REF!,"")</f>
        <v>#REF!</v>
      </c>
      <c r="W605" s="62" t="e">
        <f>IF(LEN('Описание предлагаемого товара'!#REF!)&gt;0,'Описание предлагаемого товара'!#REF!,"")</f>
        <v>#REF!</v>
      </c>
      <c r="X605" s="91" t="e">
        <f t="shared" ref="X605:Y605" si="5875">IFERROR(REPLACE(W605,FIND(CHAR(10),W605,1),1," "),W605)</f>
        <v>#REF!</v>
      </c>
      <c r="Y605" s="91" t="e">
        <f t="shared" si="5875"/>
        <v>#REF!</v>
      </c>
      <c r="Z605" s="91" t="e">
        <f t="shared" si="5731"/>
        <v>#REF!</v>
      </c>
      <c r="AA605" s="91" t="e">
        <f t="shared" si="5732"/>
        <v>#REF!</v>
      </c>
      <c r="AB605" s="91" t="e">
        <f t="shared" si="5733"/>
        <v>#REF!</v>
      </c>
      <c r="AC605" s="91" t="e">
        <f t="shared" ref="AC605:AF605" si="5876">IFERROR(REPLACE(AB605,FIND("  ",AB605,1),2," "),AB605)</f>
        <v>#REF!</v>
      </c>
      <c r="AD605" s="91" t="e">
        <f t="shared" si="5876"/>
        <v>#REF!</v>
      </c>
      <c r="AE605" s="91" t="e">
        <f t="shared" si="5876"/>
        <v>#REF!</v>
      </c>
      <c r="AF605" s="91" t="e">
        <f t="shared" si="5876"/>
        <v>#REF!</v>
      </c>
      <c r="AG605" s="23" t="str">
        <f>IFERROR(VLOOKUP(CI605*1,Обработ.выгрузка_реестра_РФ!$A:$G,4,),"")</f>
        <v/>
      </c>
      <c r="AH605" s="91" t="str">
        <f t="shared" ref="AH605:AI605" si="5877">IFERROR(REPLACE(AG605,FIND("-",AG605,1),1,"*"),AG605)</f>
        <v/>
      </c>
      <c r="AI605" s="91" t="str">
        <f t="shared" si="5877"/>
        <v/>
      </c>
      <c r="AJ605" s="27" t="str">
        <f t="shared" si="5831"/>
        <v/>
      </c>
      <c r="AK605" s="63" t="e">
        <f>IF(LEN('Описание предлагаемого товара'!#REF!)&gt;0,'Описание предлагаемого товара'!#REF!,"")</f>
        <v>#REF!</v>
      </c>
      <c r="AL605" s="91" t="e">
        <f t="shared" ref="AL605:AM605" si="5878">IFERROR(REPLACE(AK605,FIND(CHAR(10),AK605,1),1,""),AK605)</f>
        <v>#REF!</v>
      </c>
      <c r="AM605" s="91" t="e">
        <f t="shared" si="5878"/>
        <v>#REF!</v>
      </c>
      <c r="AN605" s="91" t="e">
        <f t="shared" ref="AN605:AR605" si="5879">IFERROR(REPLACE(AM605,FIND(" ",AM605,1),1,""),AM605)</f>
        <v>#REF!</v>
      </c>
      <c r="AO605" s="91" t="e">
        <f t="shared" si="5879"/>
        <v>#REF!</v>
      </c>
      <c r="AP605" s="91" t="e">
        <f t="shared" si="5879"/>
        <v>#REF!</v>
      </c>
      <c r="AQ605" s="91" t="e">
        <f t="shared" si="5879"/>
        <v>#REF!</v>
      </c>
      <c r="AR605" s="91" t="e">
        <f t="shared" si="5879"/>
        <v>#REF!</v>
      </c>
      <c r="AS605" s="91" t="e">
        <f t="shared" si="5738"/>
        <v>#REF!</v>
      </c>
      <c r="AT605" s="91" t="e">
        <f t="shared" si="5739"/>
        <v>#REF!</v>
      </c>
      <c r="AU605" s="32" t="e">
        <f t="shared" si="5722"/>
        <v>#REF!</v>
      </c>
      <c r="AV605" s="93" t="e">
        <f>'Описание предлагаемого товара'!#REF!</f>
        <v>#REF!</v>
      </c>
      <c r="AW605" s="91" t="e">
        <f>MIN(SEARCH({0,1,2,3,4,5,6,7,8,9},AV605&amp; "0123456789"))</f>
        <v>#REF!</v>
      </c>
      <c r="AX605" s="91" t="str">
        <f t="shared" si="5740"/>
        <v/>
      </c>
      <c r="AY605" s="91" t="str">
        <f t="shared" si="5741"/>
        <v/>
      </c>
      <c r="AZ605" s="91" t="str">
        <f t="shared" si="5742"/>
        <v/>
      </c>
      <c r="BA605" s="91" t="str">
        <f t="shared" si="5743"/>
        <v/>
      </c>
      <c r="BB605" s="91" t="str">
        <f t="shared" si="5744"/>
        <v/>
      </c>
      <c r="BC605" s="91" t="str">
        <f t="shared" si="5745"/>
        <v/>
      </c>
      <c r="BD605" s="91" t="str">
        <f t="shared" si="5746"/>
        <v/>
      </c>
      <c r="BE605" s="91" t="str">
        <f t="shared" si="5747"/>
        <v/>
      </c>
      <c r="BF605" s="91" t="str">
        <f t="shared" si="5748"/>
        <v/>
      </c>
      <c r="BG605" s="91" t="str">
        <f t="shared" si="5749"/>
        <v/>
      </c>
      <c r="BH605" s="91" t="str">
        <f t="shared" si="5750"/>
        <v/>
      </c>
      <c r="BI605" s="91" t="str">
        <f t="shared" si="5751"/>
        <v/>
      </c>
      <c r="BJ605" s="91" t="str">
        <f t="shared" si="5752"/>
        <v/>
      </c>
      <c r="BK605" s="91" t="str">
        <f t="shared" si="5753"/>
        <v/>
      </c>
      <c r="BL605" s="91" t="str">
        <f t="shared" si="5754"/>
        <v/>
      </c>
      <c r="BM605" s="91" t="str">
        <f t="shared" si="5755"/>
        <v/>
      </c>
      <c r="BN605" s="91" t="str">
        <f t="shared" si="5756"/>
        <v/>
      </c>
      <c r="BO605" s="91" t="str">
        <f t="shared" si="5757"/>
        <v/>
      </c>
      <c r="BP605" s="91" t="str">
        <f t="shared" si="5758"/>
        <v/>
      </c>
      <c r="BQ605" s="91" t="str">
        <f t="shared" si="5759"/>
        <v/>
      </c>
      <c r="BR605" s="91" t="str">
        <f t="shared" si="5760"/>
        <v/>
      </c>
      <c r="BS605" s="91" t="str">
        <f t="shared" si="5761"/>
        <v/>
      </c>
      <c r="BT605" s="91" t="str">
        <f t="shared" si="5762"/>
        <v/>
      </c>
      <c r="BU605" s="91" t="str">
        <f t="shared" si="5763"/>
        <v/>
      </c>
      <c r="BV605" s="91" t="str">
        <f t="shared" si="5764"/>
        <v/>
      </c>
      <c r="BW605" s="91" t="str">
        <f t="shared" si="5765"/>
        <v/>
      </c>
      <c r="BX605" s="91" t="str">
        <f t="shared" si="5766"/>
        <v/>
      </c>
      <c r="BY605" s="91" t="str">
        <f t="shared" si="5767"/>
        <v/>
      </c>
      <c r="BZ605" s="91" t="str">
        <f t="shared" si="5768"/>
        <v/>
      </c>
      <c r="CA605" s="91" t="str">
        <f t="shared" si="5769"/>
        <v/>
      </c>
      <c r="CB605" s="91" t="str">
        <f t="shared" si="5770"/>
        <v/>
      </c>
      <c r="CC605" s="91" t="str">
        <f t="shared" si="5771"/>
        <v/>
      </c>
      <c r="CD605" s="91" t="str">
        <f t="shared" si="5772"/>
        <v/>
      </c>
      <c r="CE605" s="91" t="str">
        <f t="shared" si="5773"/>
        <v/>
      </c>
      <c r="CF605" s="91" t="str">
        <f t="shared" si="5774"/>
        <v/>
      </c>
      <c r="CG605" s="91" t="str">
        <f t="shared" si="5775"/>
        <v/>
      </c>
      <c r="CH605" s="91" t="str">
        <f t="shared" si="5776"/>
        <v/>
      </c>
      <c r="CI605" s="91" t="str">
        <f t="shared" si="5777"/>
        <v>нет</v>
      </c>
      <c r="CJ605" s="63" t="e">
        <f>IF(LEN('Описание предлагаемого товара'!#REF!)&gt;0,'Описание предлагаемого товара'!#REF!,"")</f>
        <v>#REF!</v>
      </c>
      <c r="CK605" s="91" t="e">
        <f t="shared" ref="CK605:CL605" si="5880">IFERROR(REPLACE(CJ605,FIND(CHAR(10),CJ605,1),1,""),CJ605)</f>
        <v>#REF!</v>
      </c>
      <c r="CL605" s="91" t="e">
        <f t="shared" si="5880"/>
        <v>#REF!</v>
      </c>
      <c r="CM605" s="91" t="e">
        <f t="shared" si="5779"/>
        <v>#REF!</v>
      </c>
      <c r="CN605" s="91" t="e">
        <f t="shared" si="5780"/>
        <v>#REF!</v>
      </c>
      <c r="CO605" s="91" t="e">
        <f t="shared" si="5781"/>
        <v>#REF!</v>
      </c>
      <c r="CP605" s="90" t="e">
        <f>IF(AU605="Не указан реестровый номер (мера нац.режима Запрет)","",IF(CI605="нет","",IF(CU605="да","исключение(не смотрим баллы)",IFERROR(IF(CI605*1&gt;0,IFERROR(IF(VLOOKUP(CI605*1,Обработ.выгрузка_реестра_РФ!$A:$G,7,)=0,"Баллы не установлены",VLOOKUP(CI605*1,Обработ.выгрузка_реестра_РФ!$A:$G,7,)),IF(LEN(CI605)&gt;14,"","нет номера в реестре РФ")),""),IF(LEN(CI605)=0,"","Некорректный реестровый номер")))))</f>
        <v>#REF!</v>
      </c>
      <c r="CQ605" s="33" t="e">
        <f>IF(LEN(C605)&gt;0,IFERROR(IF(LEN(H605)&gt;0,IF(LEN(VLOOKUP(H605,'исключения(не_смотрим_баллы)'!$A:$C,1,))&gt;0,"да","нет"),"не введен ОКПД2"),"нет"),"")</f>
        <v>#REF!</v>
      </c>
      <c r="CR605" s="33" t="e">
        <f ca="1">IF(CQ605="да",IF(TODAY()&lt;VLOOKUP(H605,'исключения(не_смотрим_баллы)'!$A:$C,3,),"да","нет"),"")</f>
        <v>#REF!</v>
      </c>
      <c r="CS605" s="33" t="str">
        <f>IFERROR(IF(CQ605="да",IF(VLOOKUP(CI605*1,Обработ.выгрузка_реестра_РФ!$A:$G,2,)&lt;VLOOKUP(H605,'исключения(не_смотрим_баллы)'!$A:$C,2,),"да","нет"),""),"")</f>
        <v/>
      </c>
      <c r="CT605" s="24"/>
      <c r="CU605" s="33" t="e">
        <f t="shared" si="5793"/>
        <v>#REF!</v>
      </c>
      <c r="CV605" s="91" t="e">
        <f t="shared" si="5794"/>
        <v>#REF!</v>
      </c>
      <c r="CW605" s="27" t="e">
        <f t="shared" si="5795"/>
        <v>#REF!</v>
      </c>
      <c r="CX605" s="26" t="e">
        <f t="shared" si="5724"/>
        <v>#REF!</v>
      </c>
      <c r="CY605" s="64" t="e">
        <f>IF(LEN('Описание предлагаемого товара'!#REF!)&gt;0,'Описание предлагаемого товара'!#REF!,"")</f>
        <v>#REF!</v>
      </c>
      <c r="CZ605" s="95" t="e">
        <f t="shared" si="5782"/>
        <v>#REF!</v>
      </c>
      <c r="DA605" s="95" t="e">
        <f t="shared" ref="DA605" si="5881">IFERROR(REPLACE(CZ605,FIND(" ",CZ605,1),1,""),CZ605)</f>
        <v>#REF!</v>
      </c>
      <c r="DB605" s="95" t="e">
        <f t="shared" si="5726"/>
        <v>#REF!</v>
      </c>
      <c r="DC605" s="95" t="e">
        <f t="shared" ref="DC605:DD605" si="5882">IFERROR(REPLACE(DB605,FIND("г.",DB605,1),2,""),DB605)</f>
        <v>#REF!</v>
      </c>
      <c r="DD605" s="95" t="e">
        <f t="shared" si="5882"/>
        <v>#REF!</v>
      </c>
      <c r="DE605" s="95" t="e">
        <f t="shared" ref="DE605:DF605" si="5883">IFERROR(REPLACE(DD605,FIND("г",DD605,1),1,""),DD605)</f>
        <v>#REF!</v>
      </c>
      <c r="DF605" s="95" t="e">
        <f t="shared" si="5883"/>
        <v>#REF!</v>
      </c>
      <c r="DG605" s="95" t="e">
        <f t="shared" si="5799"/>
        <v>#REF!</v>
      </c>
      <c r="DH605" s="25" t="str">
        <f>IFERROR(VLOOKUP(CI605*1,Обработ.выгрузка_реестра_РФ!$A:$G,5,),"")</f>
        <v/>
      </c>
      <c r="DI605" s="27" t="str">
        <f t="shared" si="5809"/>
        <v/>
      </c>
      <c r="DJ605" s="27" t="str">
        <f t="shared" ca="1" si="5786"/>
        <v/>
      </c>
      <c r="DK605" s="63" t="e">
        <f>IF(LEN('Описание предлагаемого товара'!#REF!)&gt;0,'Описание предлагаемого товара'!#REF!,"")</f>
        <v>#REF!</v>
      </c>
      <c r="DL605" s="63" t="e">
        <f>IF(LEN('Описание предлагаемого товара'!#REF!)&gt;0,'Описание предлагаемого товара'!#REF!,"")</f>
        <v>#REF!</v>
      </c>
      <c r="DM605" s="32"/>
    </row>
    <row r="606" spans="1:117" ht="48.75" customHeight="1" x14ac:dyDescent="0.25">
      <c r="A606" s="61" t="e">
        <f>IF(LEN('Описание предлагаемого товара'!#REF!)&gt;0,'Описание предлагаемого товара'!#REF!,"")</f>
        <v>#REF!</v>
      </c>
      <c r="B606" s="65" t="e">
        <f>IF(LEN('Описание предлагаемого товара'!#REF!)&gt;0,'Описание предлагаемого товара'!#REF!,"")</f>
        <v>#REF!</v>
      </c>
      <c r="C606" s="61" t="e">
        <f>IF(LEN('Описание предлагаемого товара'!#REF!)&gt;0,'Описание предлагаемого товара'!#REF!,"")</f>
        <v>#REF!</v>
      </c>
      <c r="D606" s="61" t="e">
        <f>IF(LEN('Описание предлагаемого товара'!#REF!)&gt;0,'Описание предлагаемого товара'!#REF!,"")</f>
        <v>#REF!</v>
      </c>
      <c r="E606" s="61" t="e">
        <f>IF(LEN('Описание предлагаемого товара'!#REF!)&gt;0,'Описание предлагаемого товара'!#REF!,"")</f>
        <v>#REF!</v>
      </c>
      <c r="F606" s="61" t="e">
        <f>IF(LEN('Описание предлагаемого товара'!#REF!)&gt;0,'Описание предлагаемого товара'!#REF!,"")</f>
        <v>#REF!</v>
      </c>
      <c r="G606" s="61" t="e">
        <f>IF(LEN('Описание предлагаемого товара'!#REF!)&gt;0,'Описание предлагаемого товара'!#REF!,"")</f>
        <v>#REF!</v>
      </c>
      <c r="H606" s="61" t="e">
        <f>IF(LEN('Описание предлагаемого товара'!#REF!)&gt;0,'Описание предлагаемого товара'!#REF!,"")</f>
        <v>#REF!</v>
      </c>
      <c r="I606" s="61" t="e">
        <f>IF(LEN('Описание предлагаемого товара'!#REF!)&gt;0,'Описание предлагаемого товара'!#REF!,"")</f>
        <v>#REF!</v>
      </c>
      <c r="J606" s="38" t="str">
        <f>IFERROR(VLOOKUP(B606,SAP!$A:$E,5,),"")</f>
        <v/>
      </c>
      <c r="K606" s="40" t="str">
        <f t="shared" si="5729"/>
        <v/>
      </c>
      <c r="L606" s="61" t="e">
        <f>IF(LEN('Описание предлагаемого товара'!#REF!)&gt;0,IFERROR('Описание предлагаемого товара'!#REF!*1,""),"")</f>
        <v>#REF!</v>
      </c>
      <c r="M606" s="39" t="str">
        <f>IFERROR(VLOOKUP(B606,SAP!$A:$E,2,),"")</f>
        <v/>
      </c>
      <c r="N606" s="41" t="str">
        <f t="shared" si="5865"/>
        <v/>
      </c>
      <c r="O606" s="39" t="str">
        <f t="shared" si="5716"/>
        <v/>
      </c>
      <c r="P606" s="36" t="e">
        <f>IF(LEN('Описание предлагаемого товара'!#REF!)&gt;0,'Описание предлагаемого товара'!#REF!,"")</f>
        <v>#REF!</v>
      </c>
      <c r="Q60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06" s="37" t="e">
        <f>IF(LEN('Описание предлагаемого товара'!#REF!)&gt;0,'Описание предлагаемого товара'!#REF!,"")</f>
        <v>#REF!</v>
      </c>
      <c r="S606" s="37" t="e">
        <f>IF(LEN('Описание предлагаемого товара'!#REF!)&gt;0,'Описание предлагаемого товара'!#REF!,"")</f>
        <v>#REF!</v>
      </c>
      <c r="T60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06" s="23" t="str">
        <f>IFERROR(VLOOKUP(CI606*1,Обработ.выгрузка_реестра_РФ!$A:$G,6,),"")</f>
        <v/>
      </c>
      <c r="V606" s="61" t="e">
        <f>IF(LEN('Описание предлагаемого товара'!#REF!)&gt;0,'Описание предлагаемого товара'!#REF!,"")</f>
        <v>#REF!</v>
      </c>
      <c r="W606" s="62" t="e">
        <f>IF(LEN('Описание предлагаемого товара'!#REF!)&gt;0,'Описание предлагаемого товара'!#REF!,"")</f>
        <v>#REF!</v>
      </c>
      <c r="X606" s="91" t="e">
        <f t="shared" ref="X606:Y606" si="5884">IFERROR(REPLACE(W606,FIND(CHAR(10),W606,1),1," "),W606)</f>
        <v>#REF!</v>
      </c>
      <c r="Y606" s="91" t="e">
        <f t="shared" si="5884"/>
        <v>#REF!</v>
      </c>
      <c r="Z606" s="91" t="e">
        <f t="shared" si="5731"/>
        <v>#REF!</v>
      </c>
      <c r="AA606" s="91" t="e">
        <f t="shared" si="5732"/>
        <v>#REF!</v>
      </c>
      <c r="AB606" s="91" t="e">
        <f t="shared" si="5733"/>
        <v>#REF!</v>
      </c>
      <c r="AC606" s="91" t="e">
        <f t="shared" ref="AC606:AF606" si="5885">IFERROR(REPLACE(AB606,FIND("  ",AB606,1),2," "),AB606)</f>
        <v>#REF!</v>
      </c>
      <c r="AD606" s="91" t="e">
        <f t="shared" si="5885"/>
        <v>#REF!</v>
      </c>
      <c r="AE606" s="91" t="e">
        <f t="shared" si="5885"/>
        <v>#REF!</v>
      </c>
      <c r="AF606" s="91" t="e">
        <f t="shared" si="5885"/>
        <v>#REF!</v>
      </c>
      <c r="AG606" s="23" t="str">
        <f>IFERROR(VLOOKUP(CI606*1,Обработ.выгрузка_реестра_РФ!$A:$G,4,),"")</f>
        <v/>
      </c>
      <c r="AH606" s="91" t="str">
        <f t="shared" ref="AH606:AI606" si="5886">IFERROR(REPLACE(AG606,FIND("-",AG606,1),1,"*"),AG606)</f>
        <v/>
      </c>
      <c r="AI606" s="91" t="str">
        <f t="shared" si="5886"/>
        <v/>
      </c>
      <c r="AJ606" s="27" t="str">
        <f t="shared" si="5831"/>
        <v/>
      </c>
      <c r="AK606" s="63" t="e">
        <f>IF(LEN('Описание предлагаемого товара'!#REF!)&gt;0,'Описание предлагаемого товара'!#REF!,"")</f>
        <v>#REF!</v>
      </c>
      <c r="AL606" s="91" t="e">
        <f t="shared" ref="AL606:AM606" si="5887">IFERROR(REPLACE(AK606,FIND(CHAR(10),AK606,1),1,""),AK606)</f>
        <v>#REF!</v>
      </c>
      <c r="AM606" s="91" t="e">
        <f t="shared" si="5887"/>
        <v>#REF!</v>
      </c>
      <c r="AN606" s="91" t="e">
        <f t="shared" ref="AN606:AR606" si="5888">IFERROR(REPLACE(AM606,FIND(" ",AM606,1),1,""),AM606)</f>
        <v>#REF!</v>
      </c>
      <c r="AO606" s="91" t="e">
        <f t="shared" si="5888"/>
        <v>#REF!</v>
      </c>
      <c r="AP606" s="91" t="e">
        <f t="shared" si="5888"/>
        <v>#REF!</v>
      </c>
      <c r="AQ606" s="91" t="e">
        <f t="shared" si="5888"/>
        <v>#REF!</v>
      </c>
      <c r="AR606" s="91" t="e">
        <f t="shared" si="5888"/>
        <v>#REF!</v>
      </c>
      <c r="AS606" s="91" t="e">
        <f t="shared" si="5738"/>
        <v>#REF!</v>
      </c>
      <c r="AT606" s="91" t="e">
        <f t="shared" si="5739"/>
        <v>#REF!</v>
      </c>
      <c r="AU606" s="32" t="e">
        <f t="shared" si="5722"/>
        <v>#REF!</v>
      </c>
      <c r="AV606" s="93" t="e">
        <f>'Описание предлагаемого товара'!#REF!</f>
        <v>#REF!</v>
      </c>
      <c r="AW606" s="91" t="e">
        <f>MIN(SEARCH({0,1,2,3,4,5,6,7,8,9},AV606&amp; "0123456789"))</f>
        <v>#REF!</v>
      </c>
      <c r="AX606" s="91" t="str">
        <f t="shared" si="5740"/>
        <v/>
      </c>
      <c r="AY606" s="91" t="str">
        <f t="shared" si="5741"/>
        <v/>
      </c>
      <c r="AZ606" s="91" t="str">
        <f t="shared" si="5742"/>
        <v/>
      </c>
      <c r="BA606" s="91" t="str">
        <f t="shared" si="5743"/>
        <v/>
      </c>
      <c r="BB606" s="91" t="str">
        <f t="shared" si="5744"/>
        <v/>
      </c>
      <c r="BC606" s="91" t="str">
        <f t="shared" si="5745"/>
        <v/>
      </c>
      <c r="BD606" s="91" t="str">
        <f t="shared" si="5746"/>
        <v/>
      </c>
      <c r="BE606" s="91" t="str">
        <f t="shared" si="5747"/>
        <v/>
      </c>
      <c r="BF606" s="91" t="str">
        <f t="shared" si="5748"/>
        <v/>
      </c>
      <c r="BG606" s="91" t="str">
        <f t="shared" si="5749"/>
        <v/>
      </c>
      <c r="BH606" s="91" t="str">
        <f t="shared" si="5750"/>
        <v/>
      </c>
      <c r="BI606" s="91" t="str">
        <f t="shared" si="5751"/>
        <v/>
      </c>
      <c r="BJ606" s="91" t="str">
        <f t="shared" si="5752"/>
        <v/>
      </c>
      <c r="BK606" s="91" t="str">
        <f t="shared" si="5753"/>
        <v/>
      </c>
      <c r="BL606" s="91" t="str">
        <f t="shared" si="5754"/>
        <v/>
      </c>
      <c r="BM606" s="91" t="str">
        <f t="shared" si="5755"/>
        <v/>
      </c>
      <c r="BN606" s="91" t="str">
        <f t="shared" si="5756"/>
        <v/>
      </c>
      <c r="BO606" s="91" t="str">
        <f t="shared" si="5757"/>
        <v/>
      </c>
      <c r="BP606" s="91" t="str">
        <f t="shared" si="5758"/>
        <v/>
      </c>
      <c r="BQ606" s="91" t="str">
        <f t="shared" si="5759"/>
        <v/>
      </c>
      <c r="BR606" s="91" t="str">
        <f t="shared" si="5760"/>
        <v/>
      </c>
      <c r="BS606" s="91" t="str">
        <f t="shared" si="5761"/>
        <v/>
      </c>
      <c r="BT606" s="91" t="str">
        <f t="shared" si="5762"/>
        <v/>
      </c>
      <c r="BU606" s="91" t="str">
        <f t="shared" si="5763"/>
        <v/>
      </c>
      <c r="BV606" s="91" t="str">
        <f t="shared" si="5764"/>
        <v/>
      </c>
      <c r="BW606" s="91" t="str">
        <f t="shared" si="5765"/>
        <v/>
      </c>
      <c r="BX606" s="91" t="str">
        <f t="shared" si="5766"/>
        <v/>
      </c>
      <c r="BY606" s="91" t="str">
        <f t="shared" si="5767"/>
        <v/>
      </c>
      <c r="BZ606" s="91" t="str">
        <f t="shared" si="5768"/>
        <v/>
      </c>
      <c r="CA606" s="91" t="str">
        <f t="shared" si="5769"/>
        <v/>
      </c>
      <c r="CB606" s="91" t="str">
        <f t="shared" si="5770"/>
        <v/>
      </c>
      <c r="CC606" s="91" t="str">
        <f t="shared" si="5771"/>
        <v/>
      </c>
      <c r="CD606" s="91" t="str">
        <f t="shared" si="5772"/>
        <v/>
      </c>
      <c r="CE606" s="91" t="str">
        <f t="shared" si="5773"/>
        <v/>
      </c>
      <c r="CF606" s="91" t="str">
        <f t="shared" si="5774"/>
        <v/>
      </c>
      <c r="CG606" s="91" t="str">
        <f t="shared" si="5775"/>
        <v/>
      </c>
      <c r="CH606" s="91" t="str">
        <f t="shared" si="5776"/>
        <v/>
      </c>
      <c r="CI606" s="91" t="str">
        <f t="shared" si="5777"/>
        <v>нет</v>
      </c>
      <c r="CJ606" s="63" t="e">
        <f>IF(LEN('Описание предлагаемого товара'!#REF!)&gt;0,'Описание предлагаемого товара'!#REF!,"")</f>
        <v>#REF!</v>
      </c>
      <c r="CK606" s="91" t="e">
        <f t="shared" ref="CK606:CL606" si="5889">IFERROR(REPLACE(CJ606,FIND(CHAR(10),CJ606,1),1,""),CJ606)</f>
        <v>#REF!</v>
      </c>
      <c r="CL606" s="91" t="e">
        <f t="shared" si="5889"/>
        <v>#REF!</v>
      </c>
      <c r="CM606" s="91" t="e">
        <f t="shared" si="5779"/>
        <v>#REF!</v>
      </c>
      <c r="CN606" s="91" t="e">
        <f t="shared" si="5780"/>
        <v>#REF!</v>
      </c>
      <c r="CO606" s="91" t="e">
        <f t="shared" si="5781"/>
        <v>#REF!</v>
      </c>
      <c r="CP606" s="90" t="e">
        <f>IF(AU606="Не указан реестровый номер (мера нац.режима Запрет)","",IF(CI606="нет","",IF(CU606="да","исключение(не смотрим баллы)",IFERROR(IF(CI606*1&gt;0,IFERROR(IF(VLOOKUP(CI606*1,Обработ.выгрузка_реестра_РФ!$A:$G,7,)=0,"Баллы не установлены",VLOOKUP(CI606*1,Обработ.выгрузка_реестра_РФ!$A:$G,7,)),IF(LEN(CI606)&gt;14,"","нет номера в реестре РФ")),""),IF(LEN(CI606)=0,"","Некорректный реестровый номер")))))</f>
        <v>#REF!</v>
      </c>
      <c r="CQ606" s="33" t="e">
        <f>IF(LEN(C606)&gt;0,IFERROR(IF(LEN(H606)&gt;0,IF(LEN(VLOOKUP(H606,'исключения(не_смотрим_баллы)'!$A:$C,1,))&gt;0,"да","нет"),"не введен ОКПД2"),"нет"),"")</f>
        <v>#REF!</v>
      </c>
      <c r="CR606" s="33" t="e">
        <f ca="1">IF(CQ606="да",IF(TODAY()&lt;VLOOKUP(H606,'исключения(не_смотрим_баллы)'!$A:$C,3,),"да","нет"),"")</f>
        <v>#REF!</v>
      </c>
      <c r="CS606" s="33" t="str">
        <f>IFERROR(IF(CQ606="да",IF(VLOOKUP(CI606*1,Обработ.выгрузка_реестра_РФ!$A:$G,2,)&lt;VLOOKUP(H606,'исключения(не_смотрим_баллы)'!$A:$C,2,),"да","нет"),""),"")</f>
        <v/>
      </c>
      <c r="CT606" s="24"/>
      <c r="CU606" s="33" t="e">
        <f t="shared" si="5793"/>
        <v>#REF!</v>
      </c>
      <c r="CV606" s="91" t="e">
        <f t="shared" si="5794"/>
        <v>#REF!</v>
      </c>
      <c r="CW606" s="27" t="e">
        <f t="shared" si="5795"/>
        <v>#REF!</v>
      </c>
      <c r="CX606" s="26" t="e">
        <f t="shared" si="5724"/>
        <v>#REF!</v>
      </c>
      <c r="CY606" s="64" t="e">
        <f>IF(LEN('Описание предлагаемого товара'!#REF!)&gt;0,'Описание предлагаемого товара'!#REF!,"")</f>
        <v>#REF!</v>
      </c>
      <c r="CZ606" s="95" t="e">
        <f t="shared" si="5782"/>
        <v>#REF!</v>
      </c>
      <c r="DA606" s="95" t="e">
        <f t="shared" ref="DA606" si="5890">IFERROR(REPLACE(CZ606,FIND(" ",CZ606,1),1,""),CZ606)</f>
        <v>#REF!</v>
      </c>
      <c r="DB606" s="95" t="e">
        <f t="shared" si="5726"/>
        <v>#REF!</v>
      </c>
      <c r="DC606" s="95" t="e">
        <f t="shared" ref="DC606:DD606" si="5891">IFERROR(REPLACE(DB606,FIND("г.",DB606,1),2,""),DB606)</f>
        <v>#REF!</v>
      </c>
      <c r="DD606" s="95" t="e">
        <f t="shared" si="5891"/>
        <v>#REF!</v>
      </c>
      <c r="DE606" s="95" t="e">
        <f t="shared" ref="DE606:DF606" si="5892">IFERROR(REPLACE(DD606,FIND("г",DD606,1),1,""),DD606)</f>
        <v>#REF!</v>
      </c>
      <c r="DF606" s="95" t="e">
        <f t="shared" si="5892"/>
        <v>#REF!</v>
      </c>
      <c r="DG606" s="95" t="e">
        <f t="shared" si="5799"/>
        <v>#REF!</v>
      </c>
      <c r="DH606" s="25" t="str">
        <f>IFERROR(VLOOKUP(CI606*1,Обработ.выгрузка_реестра_РФ!$A:$G,5,),"")</f>
        <v/>
      </c>
      <c r="DI606" s="27" t="str">
        <f t="shared" si="5809"/>
        <v/>
      </c>
      <c r="DJ606" s="27" t="str">
        <f t="shared" ca="1" si="5786"/>
        <v/>
      </c>
      <c r="DK606" s="63" t="e">
        <f>IF(LEN('Описание предлагаемого товара'!#REF!)&gt;0,'Описание предлагаемого товара'!#REF!,"")</f>
        <v>#REF!</v>
      </c>
      <c r="DL606" s="63" t="e">
        <f>IF(LEN('Описание предлагаемого товара'!#REF!)&gt;0,'Описание предлагаемого товара'!#REF!,"")</f>
        <v>#REF!</v>
      </c>
      <c r="DM606" s="32"/>
    </row>
    <row r="607" spans="1:117" ht="48.75" customHeight="1" x14ac:dyDescent="0.25">
      <c r="A607" s="61" t="e">
        <f>IF(LEN('Описание предлагаемого товара'!#REF!)&gt;0,'Описание предлагаемого товара'!#REF!,"")</f>
        <v>#REF!</v>
      </c>
      <c r="B607" s="65" t="e">
        <f>IF(LEN('Описание предлагаемого товара'!#REF!)&gt;0,'Описание предлагаемого товара'!#REF!,"")</f>
        <v>#REF!</v>
      </c>
      <c r="C607" s="61" t="e">
        <f>IF(LEN('Описание предлагаемого товара'!#REF!)&gt;0,'Описание предлагаемого товара'!#REF!,"")</f>
        <v>#REF!</v>
      </c>
      <c r="D607" s="61" t="e">
        <f>IF(LEN('Описание предлагаемого товара'!#REF!)&gt;0,'Описание предлагаемого товара'!#REF!,"")</f>
        <v>#REF!</v>
      </c>
      <c r="E607" s="61" t="e">
        <f>IF(LEN('Описание предлагаемого товара'!#REF!)&gt;0,'Описание предлагаемого товара'!#REF!,"")</f>
        <v>#REF!</v>
      </c>
      <c r="F607" s="61" t="e">
        <f>IF(LEN('Описание предлагаемого товара'!#REF!)&gt;0,'Описание предлагаемого товара'!#REF!,"")</f>
        <v>#REF!</v>
      </c>
      <c r="G607" s="61" t="e">
        <f>IF(LEN('Описание предлагаемого товара'!#REF!)&gt;0,'Описание предлагаемого товара'!#REF!,"")</f>
        <v>#REF!</v>
      </c>
      <c r="H607" s="61" t="e">
        <f>IF(LEN('Описание предлагаемого товара'!#REF!)&gt;0,'Описание предлагаемого товара'!#REF!,"")</f>
        <v>#REF!</v>
      </c>
      <c r="I607" s="61" t="e">
        <f>IF(LEN('Описание предлагаемого товара'!#REF!)&gt;0,'Описание предлагаемого товара'!#REF!,"")</f>
        <v>#REF!</v>
      </c>
      <c r="J607" s="38" t="str">
        <f>IFERROR(VLOOKUP(B607,SAP!$A:$E,5,),"")</f>
        <v/>
      </c>
      <c r="K607" s="40" t="str">
        <f t="shared" si="5729"/>
        <v/>
      </c>
      <c r="L607" s="61" t="e">
        <f>IF(LEN('Описание предлагаемого товара'!#REF!)&gt;0,IFERROR('Описание предлагаемого товара'!#REF!*1,""),"")</f>
        <v>#REF!</v>
      </c>
      <c r="M607" s="39" t="str">
        <f>IFERROR(VLOOKUP(B607,SAP!$A:$E,2,),"")</f>
        <v/>
      </c>
      <c r="N607" s="41" t="str">
        <f t="shared" si="5865"/>
        <v/>
      </c>
      <c r="O607" s="39" t="str">
        <f t="shared" si="5716"/>
        <v/>
      </c>
      <c r="P607" s="36" t="e">
        <f>IF(LEN('Описание предлагаемого товара'!#REF!)&gt;0,'Описание предлагаемого товара'!#REF!,"")</f>
        <v>#REF!</v>
      </c>
      <c r="Q60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07" s="37" t="e">
        <f>IF(LEN('Описание предлагаемого товара'!#REF!)&gt;0,'Описание предлагаемого товара'!#REF!,"")</f>
        <v>#REF!</v>
      </c>
      <c r="S607" s="37" t="e">
        <f>IF(LEN('Описание предлагаемого товара'!#REF!)&gt;0,'Описание предлагаемого товара'!#REF!,"")</f>
        <v>#REF!</v>
      </c>
      <c r="T60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07" s="23" t="str">
        <f>IFERROR(VLOOKUP(CI607*1,Обработ.выгрузка_реестра_РФ!$A:$G,6,),"")</f>
        <v/>
      </c>
      <c r="V607" s="61" t="e">
        <f>IF(LEN('Описание предлагаемого товара'!#REF!)&gt;0,'Описание предлагаемого товара'!#REF!,"")</f>
        <v>#REF!</v>
      </c>
      <c r="W607" s="62" t="e">
        <f>IF(LEN('Описание предлагаемого товара'!#REF!)&gt;0,'Описание предлагаемого товара'!#REF!,"")</f>
        <v>#REF!</v>
      </c>
      <c r="X607" s="91" t="e">
        <f t="shared" ref="X607:Y607" si="5893">IFERROR(REPLACE(W607,FIND(CHAR(10),W607,1),1," "),W607)</f>
        <v>#REF!</v>
      </c>
      <c r="Y607" s="91" t="e">
        <f t="shared" si="5893"/>
        <v>#REF!</v>
      </c>
      <c r="Z607" s="91" t="e">
        <f t="shared" si="5731"/>
        <v>#REF!</v>
      </c>
      <c r="AA607" s="91" t="e">
        <f t="shared" si="5732"/>
        <v>#REF!</v>
      </c>
      <c r="AB607" s="91" t="e">
        <f t="shared" si="5733"/>
        <v>#REF!</v>
      </c>
      <c r="AC607" s="91" t="e">
        <f t="shared" ref="AC607:AF607" si="5894">IFERROR(REPLACE(AB607,FIND("  ",AB607,1),2," "),AB607)</f>
        <v>#REF!</v>
      </c>
      <c r="AD607" s="91" t="e">
        <f t="shared" si="5894"/>
        <v>#REF!</v>
      </c>
      <c r="AE607" s="91" t="e">
        <f t="shared" si="5894"/>
        <v>#REF!</v>
      </c>
      <c r="AF607" s="91" t="e">
        <f t="shared" si="5894"/>
        <v>#REF!</v>
      </c>
      <c r="AG607" s="23" t="str">
        <f>IFERROR(VLOOKUP(CI607*1,Обработ.выгрузка_реестра_РФ!$A:$G,4,),"")</f>
        <v/>
      </c>
      <c r="AH607" s="91" t="str">
        <f t="shared" ref="AH607:AI607" si="5895">IFERROR(REPLACE(AG607,FIND("-",AG607,1),1,"*"),AG607)</f>
        <v/>
      </c>
      <c r="AI607" s="91" t="str">
        <f t="shared" si="5895"/>
        <v/>
      </c>
      <c r="AJ607" s="27" t="str">
        <f t="shared" si="5831"/>
        <v/>
      </c>
      <c r="AK607" s="63" t="e">
        <f>IF(LEN('Описание предлагаемого товара'!#REF!)&gt;0,'Описание предлагаемого товара'!#REF!,"")</f>
        <v>#REF!</v>
      </c>
      <c r="AL607" s="91" t="e">
        <f t="shared" ref="AL607:AM607" si="5896">IFERROR(REPLACE(AK607,FIND(CHAR(10),AK607,1),1,""),AK607)</f>
        <v>#REF!</v>
      </c>
      <c r="AM607" s="91" t="e">
        <f t="shared" si="5896"/>
        <v>#REF!</v>
      </c>
      <c r="AN607" s="91" t="e">
        <f t="shared" ref="AN607:AR607" si="5897">IFERROR(REPLACE(AM607,FIND(" ",AM607,1),1,""),AM607)</f>
        <v>#REF!</v>
      </c>
      <c r="AO607" s="91" t="e">
        <f t="shared" si="5897"/>
        <v>#REF!</v>
      </c>
      <c r="AP607" s="91" t="e">
        <f t="shared" si="5897"/>
        <v>#REF!</v>
      </c>
      <c r="AQ607" s="91" t="e">
        <f t="shared" si="5897"/>
        <v>#REF!</v>
      </c>
      <c r="AR607" s="91" t="e">
        <f t="shared" si="5897"/>
        <v>#REF!</v>
      </c>
      <c r="AS607" s="91" t="e">
        <f t="shared" si="5738"/>
        <v>#REF!</v>
      </c>
      <c r="AT607" s="91" t="e">
        <f t="shared" si="5739"/>
        <v>#REF!</v>
      </c>
      <c r="AU607" s="32" t="e">
        <f t="shared" si="5722"/>
        <v>#REF!</v>
      </c>
      <c r="AV607" s="93" t="e">
        <f>'Описание предлагаемого товара'!#REF!</f>
        <v>#REF!</v>
      </c>
      <c r="AW607" s="91" t="e">
        <f>MIN(SEARCH({0,1,2,3,4,5,6,7,8,9},AV607&amp; "0123456789"))</f>
        <v>#REF!</v>
      </c>
      <c r="AX607" s="91" t="str">
        <f t="shared" si="5740"/>
        <v/>
      </c>
      <c r="AY607" s="91" t="str">
        <f t="shared" si="5741"/>
        <v/>
      </c>
      <c r="AZ607" s="91" t="str">
        <f t="shared" si="5742"/>
        <v/>
      </c>
      <c r="BA607" s="91" t="str">
        <f t="shared" si="5743"/>
        <v/>
      </c>
      <c r="BB607" s="91" t="str">
        <f t="shared" si="5744"/>
        <v/>
      </c>
      <c r="BC607" s="91" t="str">
        <f t="shared" si="5745"/>
        <v/>
      </c>
      <c r="BD607" s="91" t="str">
        <f t="shared" si="5746"/>
        <v/>
      </c>
      <c r="BE607" s="91" t="str">
        <f t="shared" si="5747"/>
        <v/>
      </c>
      <c r="BF607" s="91" t="str">
        <f t="shared" si="5748"/>
        <v/>
      </c>
      <c r="BG607" s="91" t="str">
        <f t="shared" si="5749"/>
        <v/>
      </c>
      <c r="BH607" s="91" t="str">
        <f t="shared" si="5750"/>
        <v/>
      </c>
      <c r="BI607" s="91" t="str">
        <f t="shared" si="5751"/>
        <v/>
      </c>
      <c r="BJ607" s="91" t="str">
        <f t="shared" si="5752"/>
        <v/>
      </c>
      <c r="BK607" s="91" t="str">
        <f t="shared" si="5753"/>
        <v/>
      </c>
      <c r="BL607" s="91" t="str">
        <f t="shared" si="5754"/>
        <v/>
      </c>
      <c r="BM607" s="91" t="str">
        <f t="shared" si="5755"/>
        <v/>
      </c>
      <c r="BN607" s="91" t="str">
        <f t="shared" si="5756"/>
        <v/>
      </c>
      <c r="BO607" s="91" t="str">
        <f t="shared" si="5757"/>
        <v/>
      </c>
      <c r="BP607" s="91" t="str">
        <f t="shared" si="5758"/>
        <v/>
      </c>
      <c r="BQ607" s="91" t="str">
        <f t="shared" si="5759"/>
        <v/>
      </c>
      <c r="BR607" s="91" t="str">
        <f t="shared" si="5760"/>
        <v/>
      </c>
      <c r="BS607" s="91" t="str">
        <f t="shared" si="5761"/>
        <v/>
      </c>
      <c r="BT607" s="91" t="str">
        <f t="shared" si="5762"/>
        <v/>
      </c>
      <c r="BU607" s="91" t="str">
        <f t="shared" si="5763"/>
        <v/>
      </c>
      <c r="BV607" s="91" t="str">
        <f t="shared" si="5764"/>
        <v/>
      </c>
      <c r="BW607" s="91" t="str">
        <f t="shared" si="5765"/>
        <v/>
      </c>
      <c r="BX607" s="91" t="str">
        <f t="shared" si="5766"/>
        <v/>
      </c>
      <c r="BY607" s="91" t="str">
        <f t="shared" si="5767"/>
        <v/>
      </c>
      <c r="BZ607" s="91" t="str">
        <f t="shared" si="5768"/>
        <v/>
      </c>
      <c r="CA607" s="91" t="str">
        <f t="shared" si="5769"/>
        <v/>
      </c>
      <c r="CB607" s="91" t="str">
        <f t="shared" si="5770"/>
        <v/>
      </c>
      <c r="CC607" s="91" t="str">
        <f t="shared" si="5771"/>
        <v/>
      </c>
      <c r="CD607" s="91" t="str">
        <f t="shared" si="5772"/>
        <v/>
      </c>
      <c r="CE607" s="91" t="str">
        <f t="shared" si="5773"/>
        <v/>
      </c>
      <c r="CF607" s="91" t="str">
        <f t="shared" si="5774"/>
        <v/>
      </c>
      <c r="CG607" s="91" t="str">
        <f t="shared" si="5775"/>
        <v/>
      </c>
      <c r="CH607" s="91" t="str">
        <f t="shared" si="5776"/>
        <v/>
      </c>
      <c r="CI607" s="91" t="str">
        <f t="shared" si="5777"/>
        <v>нет</v>
      </c>
      <c r="CJ607" s="63" t="e">
        <f>IF(LEN('Описание предлагаемого товара'!#REF!)&gt;0,'Описание предлагаемого товара'!#REF!,"")</f>
        <v>#REF!</v>
      </c>
      <c r="CK607" s="91" t="e">
        <f t="shared" ref="CK607:CL607" si="5898">IFERROR(REPLACE(CJ607,FIND(CHAR(10),CJ607,1),1,""),CJ607)</f>
        <v>#REF!</v>
      </c>
      <c r="CL607" s="91" t="e">
        <f t="shared" si="5898"/>
        <v>#REF!</v>
      </c>
      <c r="CM607" s="91" t="e">
        <f t="shared" si="5779"/>
        <v>#REF!</v>
      </c>
      <c r="CN607" s="91" t="e">
        <f t="shared" si="5780"/>
        <v>#REF!</v>
      </c>
      <c r="CO607" s="91" t="e">
        <f t="shared" si="5781"/>
        <v>#REF!</v>
      </c>
      <c r="CP607" s="90" t="e">
        <f>IF(AU607="Не указан реестровый номер (мера нац.режима Запрет)","",IF(CI607="нет","",IF(CU607="да","исключение(не смотрим баллы)",IFERROR(IF(CI607*1&gt;0,IFERROR(IF(VLOOKUP(CI607*1,Обработ.выгрузка_реестра_РФ!$A:$G,7,)=0,"Баллы не установлены",VLOOKUP(CI607*1,Обработ.выгрузка_реестра_РФ!$A:$G,7,)),IF(LEN(CI607)&gt;14,"","нет номера в реестре РФ")),""),IF(LEN(CI607)=0,"","Некорректный реестровый номер")))))</f>
        <v>#REF!</v>
      </c>
      <c r="CQ607" s="33" t="e">
        <f>IF(LEN(C607)&gt;0,IFERROR(IF(LEN(H607)&gt;0,IF(LEN(VLOOKUP(H607,'исключения(не_смотрим_баллы)'!$A:$C,1,))&gt;0,"да","нет"),"не введен ОКПД2"),"нет"),"")</f>
        <v>#REF!</v>
      </c>
      <c r="CR607" s="33" t="e">
        <f ca="1">IF(CQ607="да",IF(TODAY()&lt;VLOOKUP(H607,'исключения(не_смотрим_баллы)'!$A:$C,3,),"да","нет"),"")</f>
        <v>#REF!</v>
      </c>
      <c r="CS607" s="33" t="str">
        <f>IFERROR(IF(CQ607="да",IF(VLOOKUP(CI607*1,Обработ.выгрузка_реестра_РФ!$A:$G,2,)&lt;VLOOKUP(H607,'исключения(не_смотрим_баллы)'!$A:$C,2,),"да","нет"),""),"")</f>
        <v/>
      </c>
      <c r="CT607" s="24"/>
      <c r="CU607" s="33" t="e">
        <f t="shared" si="5793"/>
        <v>#REF!</v>
      </c>
      <c r="CV607" s="91" t="e">
        <f t="shared" si="5794"/>
        <v>#REF!</v>
      </c>
      <c r="CW607" s="27" t="e">
        <f t="shared" si="5795"/>
        <v>#REF!</v>
      </c>
      <c r="CX607" s="26" t="e">
        <f t="shared" si="5724"/>
        <v>#REF!</v>
      </c>
      <c r="CY607" s="64" t="e">
        <f>IF(LEN('Описание предлагаемого товара'!#REF!)&gt;0,'Описание предлагаемого товара'!#REF!,"")</f>
        <v>#REF!</v>
      </c>
      <c r="CZ607" s="95" t="e">
        <f t="shared" si="5782"/>
        <v>#REF!</v>
      </c>
      <c r="DA607" s="95" t="e">
        <f t="shared" ref="DA607" si="5899">IFERROR(REPLACE(CZ607,FIND(" ",CZ607,1),1,""),CZ607)</f>
        <v>#REF!</v>
      </c>
      <c r="DB607" s="95" t="e">
        <f t="shared" si="5726"/>
        <v>#REF!</v>
      </c>
      <c r="DC607" s="95" t="e">
        <f t="shared" ref="DC607:DD607" si="5900">IFERROR(REPLACE(DB607,FIND("г.",DB607,1),2,""),DB607)</f>
        <v>#REF!</v>
      </c>
      <c r="DD607" s="95" t="e">
        <f t="shared" si="5900"/>
        <v>#REF!</v>
      </c>
      <c r="DE607" s="95" t="e">
        <f t="shared" ref="DE607:DF607" si="5901">IFERROR(REPLACE(DD607,FIND("г",DD607,1),1,""),DD607)</f>
        <v>#REF!</v>
      </c>
      <c r="DF607" s="95" t="e">
        <f t="shared" si="5901"/>
        <v>#REF!</v>
      </c>
      <c r="DG607" s="95" t="e">
        <f t="shared" si="5799"/>
        <v>#REF!</v>
      </c>
      <c r="DH607" s="25" t="str">
        <f>IFERROR(VLOOKUP(CI607*1,Обработ.выгрузка_реестра_РФ!$A:$G,5,),"")</f>
        <v/>
      </c>
      <c r="DI607" s="27" t="str">
        <f t="shared" si="5809"/>
        <v/>
      </c>
      <c r="DJ607" s="27" t="str">
        <f t="shared" ca="1" si="5786"/>
        <v/>
      </c>
      <c r="DK607" s="63" t="e">
        <f>IF(LEN('Описание предлагаемого товара'!#REF!)&gt;0,'Описание предлагаемого товара'!#REF!,"")</f>
        <v>#REF!</v>
      </c>
      <c r="DL607" s="63" t="e">
        <f>IF(LEN('Описание предлагаемого товара'!#REF!)&gt;0,'Описание предлагаемого товара'!#REF!,"")</f>
        <v>#REF!</v>
      </c>
      <c r="DM607" s="32"/>
    </row>
    <row r="608" spans="1:117" ht="48.75" customHeight="1" x14ac:dyDescent="0.25">
      <c r="A608" s="61" t="e">
        <f>IF(LEN('Описание предлагаемого товара'!#REF!)&gt;0,'Описание предлагаемого товара'!#REF!,"")</f>
        <v>#REF!</v>
      </c>
      <c r="B608" s="65" t="e">
        <f>IF(LEN('Описание предлагаемого товара'!#REF!)&gt;0,'Описание предлагаемого товара'!#REF!,"")</f>
        <v>#REF!</v>
      </c>
      <c r="C608" s="61" t="e">
        <f>IF(LEN('Описание предлагаемого товара'!#REF!)&gt;0,'Описание предлагаемого товара'!#REF!,"")</f>
        <v>#REF!</v>
      </c>
      <c r="D608" s="61" t="e">
        <f>IF(LEN('Описание предлагаемого товара'!#REF!)&gt;0,'Описание предлагаемого товара'!#REF!,"")</f>
        <v>#REF!</v>
      </c>
      <c r="E608" s="61" t="e">
        <f>IF(LEN('Описание предлагаемого товара'!#REF!)&gt;0,'Описание предлагаемого товара'!#REF!,"")</f>
        <v>#REF!</v>
      </c>
      <c r="F608" s="61" t="e">
        <f>IF(LEN('Описание предлагаемого товара'!#REF!)&gt;0,'Описание предлагаемого товара'!#REF!,"")</f>
        <v>#REF!</v>
      </c>
      <c r="G608" s="61" t="e">
        <f>IF(LEN('Описание предлагаемого товара'!#REF!)&gt;0,'Описание предлагаемого товара'!#REF!,"")</f>
        <v>#REF!</v>
      </c>
      <c r="H608" s="61" t="e">
        <f>IF(LEN('Описание предлагаемого товара'!#REF!)&gt;0,'Описание предлагаемого товара'!#REF!,"")</f>
        <v>#REF!</v>
      </c>
      <c r="I608" s="61" t="e">
        <f>IF(LEN('Описание предлагаемого товара'!#REF!)&gt;0,'Описание предлагаемого товара'!#REF!,"")</f>
        <v>#REF!</v>
      </c>
      <c r="J608" s="38" t="str">
        <f>IFERROR(VLOOKUP(B608,SAP!$A:$E,5,),"")</f>
        <v/>
      </c>
      <c r="K608" s="40" t="str">
        <f t="shared" si="5729"/>
        <v/>
      </c>
      <c r="L608" s="61" t="e">
        <f>IF(LEN('Описание предлагаемого товара'!#REF!)&gt;0,IFERROR('Описание предлагаемого товара'!#REF!*1,""),"")</f>
        <v>#REF!</v>
      </c>
      <c r="M608" s="39" t="str">
        <f>IFERROR(VLOOKUP(B608,SAP!$A:$E,2,),"")</f>
        <v/>
      </c>
      <c r="N608" s="41" t="str">
        <f t="shared" si="5865"/>
        <v/>
      </c>
      <c r="O608" s="39" t="str">
        <f t="shared" si="5716"/>
        <v/>
      </c>
      <c r="P608" s="36" t="e">
        <f>IF(LEN('Описание предлагаемого товара'!#REF!)&gt;0,'Описание предлагаемого товара'!#REF!,"")</f>
        <v>#REF!</v>
      </c>
      <c r="Q60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08" s="37" t="e">
        <f>IF(LEN('Описание предлагаемого товара'!#REF!)&gt;0,'Описание предлагаемого товара'!#REF!,"")</f>
        <v>#REF!</v>
      </c>
      <c r="S608" s="37" t="e">
        <f>IF(LEN('Описание предлагаемого товара'!#REF!)&gt;0,'Описание предлагаемого товара'!#REF!,"")</f>
        <v>#REF!</v>
      </c>
      <c r="T60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08" s="23" t="str">
        <f>IFERROR(VLOOKUP(CI608*1,Обработ.выгрузка_реестра_РФ!$A:$G,6,),"")</f>
        <v/>
      </c>
      <c r="V608" s="61" t="e">
        <f>IF(LEN('Описание предлагаемого товара'!#REF!)&gt;0,'Описание предлагаемого товара'!#REF!,"")</f>
        <v>#REF!</v>
      </c>
      <c r="W608" s="62" t="e">
        <f>IF(LEN('Описание предлагаемого товара'!#REF!)&gt;0,'Описание предлагаемого товара'!#REF!,"")</f>
        <v>#REF!</v>
      </c>
      <c r="X608" s="91" t="e">
        <f t="shared" ref="X608:Y608" si="5902">IFERROR(REPLACE(W608,FIND(CHAR(10),W608,1),1," "),W608)</f>
        <v>#REF!</v>
      </c>
      <c r="Y608" s="91" t="e">
        <f t="shared" si="5902"/>
        <v>#REF!</v>
      </c>
      <c r="Z608" s="91" t="e">
        <f t="shared" si="5731"/>
        <v>#REF!</v>
      </c>
      <c r="AA608" s="91" t="e">
        <f t="shared" si="5732"/>
        <v>#REF!</v>
      </c>
      <c r="AB608" s="91" t="e">
        <f t="shared" si="5733"/>
        <v>#REF!</v>
      </c>
      <c r="AC608" s="91" t="e">
        <f t="shared" ref="AC608:AF608" si="5903">IFERROR(REPLACE(AB608,FIND("  ",AB608,1),2," "),AB608)</f>
        <v>#REF!</v>
      </c>
      <c r="AD608" s="91" t="e">
        <f t="shared" si="5903"/>
        <v>#REF!</v>
      </c>
      <c r="AE608" s="91" t="e">
        <f t="shared" si="5903"/>
        <v>#REF!</v>
      </c>
      <c r="AF608" s="91" t="e">
        <f t="shared" si="5903"/>
        <v>#REF!</v>
      </c>
      <c r="AG608" s="23" t="str">
        <f>IFERROR(VLOOKUP(CI608*1,Обработ.выгрузка_реестра_РФ!$A:$G,4,),"")</f>
        <v/>
      </c>
      <c r="AH608" s="91" t="str">
        <f t="shared" ref="AH608:AI608" si="5904">IFERROR(REPLACE(AG608,FIND("-",AG608,1),1,"*"),AG608)</f>
        <v/>
      </c>
      <c r="AI608" s="91" t="str">
        <f t="shared" si="5904"/>
        <v/>
      </c>
      <c r="AJ608" s="27" t="str">
        <f t="shared" si="5831"/>
        <v/>
      </c>
      <c r="AK608" s="63" t="e">
        <f>IF(LEN('Описание предлагаемого товара'!#REF!)&gt;0,'Описание предлагаемого товара'!#REF!,"")</f>
        <v>#REF!</v>
      </c>
      <c r="AL608" s="91" t="e">
        <f t="shared" ref="AL608:AM608" si="5905">IFERROR(REPLACE(AK608,FIND(CHAR(10),AK608,1),1,""),AK608)</f>
        <v>#REF!</v>
      </c>
      <c r="AM608" s="91" t="e">
        <f t="shared" si="5905"/>
        <v>#REF!</v>
      </c>
      <c r="AN608" s="91" t="e">
        <f t="shared" ref="AN608:AR608" si="5906">IFERROR(REPLACE(AM608,FIND(" ",AM608,1),1,""),AM608)</f>
        <v>#REF!</v>
      </c>
      <c r="AO608" s="91" t="e">
        <f t="shared" si="5906"/>
        <v>#REF!</v>
      </c>
      <c r="AP608" s="91" t="e">
        <f t="shared" si="5906"/>
        <v>#REF!</v>
      </c>
      <c r="AQ608" s="91" t="e">
        <f t="shared" si="5906"/>
        <v>#REF!</v>
      </c>
      <c r="AR608" s="91" t="e">
        <f t="shared" si="5906"/>
        <v>#REF!</v>
      </c>
      <c r="AS608" s="91" t="e">
        <f t="shared" si="5738"/>
        <v>#REF!</v>
      </c>
      <c r="AT608" s="91" t="e">
        <f t="shared" si="5739"/>
        <v>#REF!</v>
      </c>
      <c r="AU608" s="32" t="e">
        <f t="shared" si="5722"/>
        <v>#REF!</v>
      </c>
      <c r="AV608" s="93" t="e">
        <f>'Описание предлагаемого товара'!#REF!</f>
        <v>#REF!</v>
      </c>
      <c r="AW608" s="91" t="e">
        <f>MIN(SEARCH({0,1,2,3,4,5,6,7,8,9},AV608&amp; "0123456789"))</f>
        <v>#REF!</v>
      </c>
      <c r="AX608" s="91" t="str">
        <f t="shared" si="5740"/>
        <v/>
      </c>
      <c r="AY608" s="91" t="str">
        <f t="shared" si="5741"/>
        <v/>
      </c>
      <c r="AZ608" s="91" t="str">
        <f t="shared" si="5742"/>
        <v/>
      </c>
      <c r="BA608" s="91" t="str">
        <f t="shared" si="5743"/>
        <v/>
      </c>
      <c r="BB608" s="91" t="str">
        <f t="shared" si="5744"/>
        <v/>
      </c>
      <c r="BC608" s="91" t="str">
        <f t="shared" si="5745"/>
        <v/>
      </c>
      <c r="BD608" s="91" t="str">
        <f t="shared" si="5746"/>
        <v/>
      </c>
      <c r="BE608" s="91" t="str">
        <f t="shared" si="5747"/>
        <v/>
      </c>
      <c r="BF608" s="91" t="str">
        <f t="shared" si="5748"/>
        <v/>
      </c>
      <c r="BG608" s="91" t="str">
        <f t="shared" si="5749"/>
        <v/>
      </c>
      <c r="BH608" s="91" t="str">
        <f t="shared" si="5750"/>
        <v/>
      </c>
      <c r="BI608" s="91" t="str">
        <f t="shared" si="5751"/>
        <v/>
      </c>
      <c r="BJ608" s="91" t="str">
        <f t="shared" si="5752"/>
        <v/>
      </c>
      <c r="BK608" s="91" t="str">
        <f t="shared" si="5753"/>
        <v/>
      </c>
      <c r="BL608" s="91" t="str">
        <f t="shared" si="5754"/>
        <v/>
      </c>
      <c r="BM608" s="91" t="str">
        <f t="shared" si="5755"/>
        <v/>
      </c>
      <c r="BN608" s="91" t="str">
        <f t="shared" si="5756"/>
        <v/>
      </c>
      <c r="BO608" s="91" t="str">
        <f t="shared" si="5757"/>
        <v/>
      </c>
      <c r="BP608" s="91" t="str">
        <f t="shared" si="5758"/>
        <v/>
      </c>
      <c r="BQ608" s="91" t="str">
        <f t="shared" si="5759"/>
        <v/>
      </c>
      <c r="BR608" s="91" t="str">
        <f t="shared" si="5760"/>
        <v/>
      </c>
      <c r="BS608" s="91" t="str">
        <f t="shared" si="5761"/>
        <v/>
      </c>
      <c r="BT608" s="91" t="str">
        <f t="shared" si="5762"/>
        <v/>
      </c>
      <c r="BU608" s="91" t="str">
        <f t="shared" si="5763"/>
        <v/>
      </c>
      <c r="BV608" s="91" t="str">
        <f t="shared" si="5764"/>
        <v/>
      </c>
      <c r="BW608" s="91" t="str">
        <f t="shared" si="5765"/>
        <v/>
      </c>
      <c r="BX608" s="91" t="str">
        <f t="shared" si="5766"/>
        <v/>
      </c>
      <c r="BY608" s="91" t="str">
        <f t="shared" si="5767"/>
        <v/>
      </c>
      <c r="BZ608" s="91" t="str">
        <f t="shared" si="5768"/>
        <v/>
      </c>
      <c r="CA608" s="91" t="str">
        <f t="shared" si="5769"/>
        <v/>
      </c>
      <c r="CB608" s="91" t="str">
        <f t="shared" si="5770"/>
        <v/>
      </c>
      <c r="CC608" s="91" t="str">
        <f t="shared" si="5771"/>
        <v/>
      </c>
      <c r="CD608" s="91" t="str">
        <f t="shared" si="5772"/>
        <v/>
      </c>
      <c r="CE608" s="91" t="str">
        <f t="shared" si="5773"/>
        <v/>
      </c>
      <c r="CF608" s="91" t="str">
        <f t="shared" si="5774"/>
        <v/>
      </c>
      <c r="CG608" s="91" t="str">
        <f t="shared" si="5775"/>
        <v/>
      </c>
      <c r="CH608" s="91" t="str">
        <f t="shared" si="5776"/>
        <v/>
      </c>
      <c r="CI608" s="91" t="str">
        <f t="shared" si="5777"/>
        <v>нет</v>
      </c>
      <c r="CJ608" s="63" t="e">
        <f>IF(LEN('Описание предлагаемого товара'!#REF!)&gt;0,'Описание предлагаемого товара'!#REF!,"")</f>
        <v>#REF!</v>
      </c>
      <c r="CK608" s="91" t="e">
        <f t="shared" ref="CK608:CL608" si="5907">IFERROR(REPLACE(CJ608,FIND(CHAR(10),CJ608,1),1,""),CJ608)</f>
        <v>#REF!</v>
      </c>
      <c r="CL608" s="91" t="e">
        <f t="shared" si="5907"/>
        <v>#REF!</v>
      </c>
      <c r="CM608" s="91" t="e">
        <f t="shared" si="5779"/>
        <v>#REF!</v>
      </c>
      <c r="CN608" s="91" t="e">
        <f t="shared" si="5780"/>
        <v>#REF!</v>
      </c>
      <c r="CO608" s="91" t="e">
        <f t="shared" si="5781"/>
        <v>#REF!</v>
      </c>
      <c r="CP608" s="90" t="e">
        <f>IF(AU608="Не указан реестровый номер (мера нац.режима Запрет)","",IF(CI608="нет","",IF(CU608="да","исключение(не смотрим баллы)",IFERROR(IF(CI608*1&gt;0,IFERROR(IF(VLOOKUP(CI608*1,Обработ.выгрузка_реестра_РФ!$A:$G,7,)=0,"Баллы не установлены",VLOOKUP(CI608*1,Обработ.выгрузка_реестра_РФ!$A:$G,7,)),IF(LEN(CI608)&gt;14,"","нет номера в реестре РФ")),""),IF(LEN(CI608)=0,"","Некорректный реестровый номер")))))</f>
        <v>#REF!</v>
      </c>
      <c r="CQ608" s="33" t="e">
        <f>IF(LEN(C608)&gt;0,IFERROR(IF(LEN(H608)&gt;0,IF(LEN(VLOOKUP(H608,'исключения(не_смотрим_баллы)'!$A:$C,1,))&gt;0,"да","нет"),"не введен ОКПД2"),"нет"),"")</f>
        <v>#REF!</v>
      </c>
      <c r="CR608" s="33" t="e">
        <f ca="1">IF(CQ608="да",IF(TODAY()&lt;VLOOKUP(H608,'исключения(не_смотрим_баллы)'!$A:$C,3,),"да","нет"),"")</f>
        <v>#REF!</v>
      </c>
      <c r="CS608" s="33" t="str">
        <f>IFERROR(IF(CQ608="да",IF(VLOOKUP(CI608*1,Обработ.выгрузка_реестра_РФ!$A:$G,2,)&lt;VLOOKUP(H608,'исключения(не_смотрим_баллы)'!$A:$C,2,),"да","нет"),""),"")</f>
        <v/>
      </c>
      <c r="CT608" s="24"/>
      <c r="CU608" s="33" t="e">
        <f t="shared" si="5793"/>
        <v>#REF!</v>
      </c>
      <c r="CV608" s="91" t="e">
        <f t="shared" si="5794"/>
        <v>#REF!</v>
      </c>
      <c r="CW608" s="27" t="e">
        <f t="shared" si="5795"/>
        <v>#REF!</v>
      </c>
      <c r="CX608" s="26" t="e">
        <f t="shared" si="5724"/>
        <v>#REF!</v>
      </c>
      <c r="CY608" s="64" t="e">
        <f>IF(LEN('Описание предлагаемого товара'!#REF!)&gt;0,'Описание предлагаемого товара'!#REF!,"")</f>
        <v>#REF!</v>
      </c>
      <c r="CZ608" s="95" t="e">
        <f t="shared" si="5782"/>
        <v>#REF!</v>
      </c>
      <c r="DA608" s="95" t="e">
        <f t="shared" ref="DA608" si="5908">IFERROR(REPLACE(CZ608,FIND(" ",CZ608,1),1,""),CZ608)</f>
        <v>#REF!</v>
      </c>
      <c r="DB608" s="95" t="e">
        <f t="shared" si="5726"/>
        <v>#REF!</v>
      </c>
      <c r="DC608" s="95" t="e">
        <f t="shared" ref="DC608:DD608" si="5909">IFERROR(REPLACE(DB608,FIND("г.",DB608,1),2,""),DB608)</f>
        <v>#REF!</v>
      </c>
      <c r="DD608" s="95" t="e">
        <f t="shared" si="5909"/>
        <v>#REF!</v>
      </c>
      <c r="DE608" s="95" t="e">
        <f t="shared" ref="DE608:DF608" si="5910">IFERROR(REPLACE(DD608,FIND("г",DD608,1),1,""),DD608)</f>
        <v>#REF!</v>
      </c>
      <c r="DF608" s="95" t="e">
        <f t="shared" si="5910"/>
        <v>#REF!</v>
      </c>
      <c r="DG608" s="95" t="e">
        <f t="shared" si="5799"/>
        <v>#REF!</v>
      </c>
      <c r="DH608" s="25" t="str">
        <f>IFERROR(VLOOKUP(CI608*1,Обработ.выгрузка_реестра_РФ!$A:$G,5,),"")</f>
        <v/>
      </c>
      <c r="DI608" s="27" t="str">
        <f t="shared" si="5809"/>
        <v/>
      </c>
      <c r="DJ608" s="27" t="str">
        <f t="shared" ca="1" si="5786"/>
        <v/>
      </c>
      <c r="DK608" s="63" t="e">
        <f>IF(LEN('Описание предлагаемого товара'!#REF!)&gt;0,'Описание предлагаемого товара'!#REF!,"")</f>
        <v>#REF!</v>
      </c>
      <c r="DL608" s="63" t="e">
        <f>IF(LEN('Описание предлагаемого товара'!#REF!)&gt;0,'Описание предлагаемого товара'!#REF!,"")</f>
        <v>#REF!</v>
      </c>
      <c r="DM608" s="32"/>
    </row>
    <row r="609" spans="1:117" ht="48.75" customHeight="1" x14ac:dyDescent="0.25">
      <c r="A609" s="61" t="e">
        <f>IF(LEN('Описание предлагаемого товара'!#REF!)&gt;0,'Описание предлагаемого товара'!#REF!,"")</f>
        <v>#REF!</v>
      </c>
      <c r="B609" s="65" t="e">
        <f>IF(LEN('Описание предлагаемого товара'!#REF!)&gt;0,'Описание предлагаемого товара'!#REF!,"")</f>
        <v>#REF!</v>
      </c>
      <c r="C609" s="61" t="e">
        <f>IF(LEN('Описание предлагаемого товара'!#REF!)&gt;0,'Описание предлагаемого товара'!#REF!,"")</f>
        <v>#REF!</v>
      </c>
      <c r="D609" s="61" t="e">
        <f>IF(LEN('Описание предлагаемого товара'!#REF!)&gt;0,'Описание предлагаемого товара'!#REF!,"")</f>
        <v>#REF!</v>
      </c>
      <c r="E609" s="61" t="e">
        <f>IF(LEN('Описание предлагаемого товара'!#REF!)&gt;0,'Описание предлагаемого товара'!#REF!,"")</f>
        <v>#REF!</v>
      </c>
      <c r="F609" s="61" t="e">
        <f>IF(LEN('Описание предлагаемого товара'!#REF!)&gt;0,'Описание предлагаемого товара'!#REF!,"")</f>
        <v>#REF!</v>
      </c>
      <c r="G609" s="61" t="e">
        <f>IF(LEN('Описание предлагаемого товара'!#REF!)&gt;0,'Описание предлагаемого товара'!#REF!,"")</f>
        <v>#REF!</v>
      </c>
      <c r="H609" s="61" t="e">
        <f>IF(LEN('Описание предлагаемого товара'!#REF!)&gt;0,'Описание предлагаемого товара'!#REF!,"")</f>
        <v>#REF!</v>
      </c>
      <c r="I609" s="61" t="e">
        <f>IF(LEN('Описание предлагаемого товара'!#REF!)&gt;0,'Описание предлагаемого товара'!#REF!,"")</f>
        <v>#REF!</v>
      </c>
      <c r="J609" s="38" t="str">
        <f>IFERROR(VLOOKUP(B609,SAP!$A:$E,5,),"")</f>
        <v/>
      </c>
      <c r="K609" s="40" t="str">
        <f t="shared" si="5729"/>
        <v/>
      </c>
      <c r="L609" s="61" t="e">
        <f>IF(LEN('Описание предлагаемого товара'!#REF!)&gt;0,IFERROR('Описание предлагаемого товара'!#REF!*1,""),"")</f>
        <v>#REF!</v>
      </c>
      <c r="M609" s="39" t="str">
        <f>IFERROR(VLOOKUP(B609,SAP!$A:$E,2,),"")</f>
        <v/>
      </c>
      <c r="N609" s="41" t="str">
        <f t="shared" si="5865"/>
        <v/>
      </c>
      <c r="O609" s="39" t="str">
        <f t="shared" si="5716"/>
        <v/>
      </c>
      <c r="P609" s="36" t="e">
        <f>IF(LEN('Описание предлагаемого товара'!#REF!)&gt;0,'Описание предлагаемого товара'!#REF!,"")</f>
        <v>#REF!</v>
      </c>
      <c r="Q60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09" s="37" t="e">
        <f>IF(LEN('Описание предлагаемого товара'!#REF!)&gt;0,'Описание предлагаемого товара'!#REF!,"")</f>
        <v>#REF!</v>
      </c>
      <c r="S609" s="37" t="e">
        <f>IF(LEN('Описание предлагаемого товара'!#REF!)&gt;0,'Описание предлагаемого товара'!#REF!,"")</f>
        <v>#REF!</v>
      </c>
      <c r="T60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09" s="23" t="str">
        <f>IFERROR(VLOOKUP(CI609*1,Обработ.выгрузка_реестра_РФ!$A:$G,6,),"")</f>
        <v/>
      </c>
      <c r="V609" s="61" t="e">
        <f>IF(LEN('Описание предлагаемого товара'!#REF!)&gt;0,'Описание предлагаемого товара'!#REF!,"")</f>
        <v>#REF!</v>
      </c>
      <c r="W609" s="62" t="e">
        <f>IF(LEN('Описание предлагаемого товара'!#REF!)&gt;0,'Описание предлагаемого товара'!#REF!,"")</f>
        <v>#REF!</v>
      </c>
      <c r="X609" s="91" t="e">
        <f t="shared" ref="X609:Y609" si="5911">IFERROR(REPLACE(W609,FIND(CHAR(10),W609,1),1," "),W609)</f>
        <v>#REF!</v>
      </c>
      <c r="Y609" s="91" t="e">
        <f t="shared" si="5911"/>
        <v>#REF!</v>
      </c>
      <c r="Z609" s="91" t="e">
        <f t="shared" si="5731"/>
        <v>#REF!</v>
      </c>
      <c r="AA609" s="91" t="e">
        <f t="shared" si="5732"/>
        <v>#REF!</v>
      </c>
      <c r="AB609" s="91" t="e">
        <f t="shared" si="5733"/>
        <v>#REF!</v>
      </c>
      <c r="AC609" s="91" t="e">
        <f t="shared" ref="AC609:AF609" si="5912">IFERROR(REPLACE(AB609,FIND("  ",AB609,1),2," "),AB609)</f>
        <v>#REF!</v>
      </c>
      <c r="AD609" s="91" t="e">
        <f t="shared" si="5912"/>
        <v>#REF!</v>
      </c>
      <c r="AE609" s="91" t="e">
        <f t="shared" si="5912"/>
        <v>#REF!</v>
      </c>
      <c r="AF609" s="91" t="e">
        <f t="shared" si="5912"/>
        <v>#REF!</v>
      </c>
      <c r="AG609" s="23" t="str">
        <f>IFERROR(VLOOKUP(CI609*1,Обработ.выгрузка_реестра_РФ!$A:$G,4,),"")</f>
        <v/>
      </c>
      <c r="AH609" s="91" t="str">
        <f t="shared" ref="AH609:AI609" si="5913">IFERROR(REPLACE(AG609,FIND("-",AG609,1),1,"*"),AG609)</f>
        <v/>
      </c>
      <c r="AI609" s="91" t="str">
        <f t="shared" si="5913"/>
        <v/>
      </c>
      <c r="AJ609" s="27" t="str">
        <f t="shared" si="5831"/>
        <v/>
      </c>
      <c r="AK609" s="63" t="e">
        <f>IF(LEN('Описание предлагаемого товара'!#REF!)&gt;0,'Описание предлагаемого товара'!#REF!,"")</f>
        <v>#REF!</v>
      </c>
      <c r="AL609" s="91" t="e">
        <f t="shared" ref="AL609:AM609" si="5914">IFERROR(REPLACE(AK609,FIND(CHAR(10),AK609,1),1,""),AK609)</f>
        <v>#REF!</v>
      </c>
      <c r="AM609" s="91" t="e">
        <f t="shared" si="5914"/>
        <v>#REF!</v>
      </c>
      <c r="AN609" s="91" t="e">
        <f t="shared" ref="AN609:AR609" si="5915">IFERROR(REPLACE(AM609,FIND(" ",AM609,1),1,""),AM609)</f>
        <v>#REF!</v>
      </c>
      <c r="AO609" s="91" t="e">
        <f t="shared" si="5915"/>
        <v>#REF!</v>
      </c>
      <c r="AP609" s="91" t="e">
        <f t="shared" si="5915"/>
        <v>#REF!</v>
      </c>
      <c r="AQ609" s="91" t="e">
        <f t="shared" si="5915"/>
        <v>#REF!</v>
      </c>
      <c r="AR609" s="91" t="e">
        <f t="shared" si="5915"/>
        <v>#REF!</v>
      </c>
      <c r="AS609" s="91" t="e">
        <f t="shared" si="5738"/>
        <v>#REF!</v>
      </c>
      <c r="AT609" s="91" t="e">
        <f t="shared" si="5739"/>
        <v>#REF!</v>
      </c>
      <c r="AU609" s="32" t="e">
        <f t="shared" si="5722"/>
        <v>#REF!</v>
      </c>
      <c r="AV609" s="93" t="e">
        <f>'Описание предлагаемого товара'!#REF!</f>
        <v>#REF!</v>
      </c>
      <c r="AW609" s="91" t="e">
        <f>MIN(SEARCH({0,1,2,3,4,5,6,7,8,9},AV609&amp; "0123456789"))</f>
        <v>#REF!</v>
      </c>
      <c r="AX609" s="91" t="str">
        <f t="shared" si="5740"/>
        <v/>
      </c>
      <c r="AY609" s="91" t="str">
        <f t="shared" si="5741"/>
        <v/>
      </c>
      <c r="AZ609" s="91" t="str">
        <f t="shared" si="5742"/>
        <v/>
      </c>
      <c r="BA609" s="91" t="str">
        <f t="shared" si="5743"/>
        <v/>
      </c>
      <c r="BB609" s="91" t="str">
        <f t="shared" si="5744"/>
        <v/>
      </c>
      <c r="BC609" s="91" t="str">
        <f t="shared" si="5745"/>
        <v/>
      </c>
      <c r="BD609" s="91" t="str">
        <f t="shared" si="5746"/>
        <v/>
      </c>
      <c r="BE609" s="91" t="str">
        <f t="shared" si="5747"/>
        <v/>
      </c>
      <c r="BF609" s="91" t="str">
        <f t="shared" si="5748"/>
        <v/>
      </c>
      <c r="BG609" s="91" t="str">
        <f t="shared" si="5749"/>
        <v/>
      </c>
      <c r="BH609" s="91" t="str">
        <f t="shared" si="5750"/>
        <v/>
      </c>
      <c r="BI609" s="91" t="str">
        <f t="shared" si="5751"/>
        <v/>
      </c>
      <c r="BJ609" s="91" t="str">
        <f t="shared" si="5752"/>
        <v/>
      </c>
      <c r="BK609" s="91" t="str">
        <f t="shared" si="5753"/>
        <v/>
      </c>
      <c r="BL609" s="91" t="str">
        <f t="shared" si="5754"/>
        <v/>
      </c>
      <c r="BM609" s="91" t="str">
        <f t="shared" si="5755"/>
        <v/>
      </c>
      <c r="BN609" s="91" t="str">
        <f t="shared" si="5756"/>
        <v/>
      </c>
      <c r="BO609" s="91" t="str">
        <f t="shared" si="5757"/>
        <v/>
      </c>
      <c r="BP609" s="91" t="str">
        <f t="shared" si="5758"/>
        <v/>
      </c>
      <c r="BQ609" s="91" t="str">
        <f t="shared" si="5759"/>
        <v/>
      </c>
      <c r="BR609" s="91" t="str">
        <f t="shared" si="5760"/>
        <v/>
      </c>
      <c r="BS609" s="91" t="str">
        <f t="shared" si="5761"/>
        <v/>
      </c>
      <c r="BT609" s="91" t="str">
        <f t="shared" si="5762"/>
        <v/>
      </c>
      <c r="BU609" s="91" t="str">
        <f t="shared" si="5763"/>
        <v/>
      </c>
      <c r="BV609" s="91" t="str">
        <f t="shared" si="5764"/>
        <v/>
      </c>
      <c r="BW609" s="91" t="str">
        <f t="shared" si="5765"/>
        <v/>
      </c>
      <c r="BX609" s="91" t="str">
        <f t="shared" si="5766"/>
        <v/>
      </c>
      <c r="BY609" s="91" t="str">
        <f t="shared" si="5767"/>
        <v/>
      </c>
      <c r="BZ609" s="91" t="str">
        <f t="shared" si="5768"/>
        <v/>
      </c>
      <c r="CA609" s="91" t="str">
        <f t="shared" si="5769"/>
        <v/>
      </c>
      <c r="CB609" s="91" t="str">
        <f t="shared" si="5770"/>
        <v/>
      </c>
      <c r="CC609" s="91" t="str">
        <f t="shared" si="5771"/>
        <v/>
      </c>
      <c r="CD609" s="91" t="str">
        <f t="shared" si="5772"/>
        <v/>
      </c>
      <c r="CE609" s="91" t="str">
        <f t="shared" si="5773"/>
        <v/>
      </c>
      <c r="CF609" s="91" t="str">
        <f t="shared" si="5774"/>
        <v/>
      </c>
      <c r="CG609" s="91" t="str">
        <f t="shared" si="5775"/>
        <v/>
      </c>
      <c r="CH609" s="91" t="str">
        <f t="shared" si="5776"/>
        <v/>
      </c>
      <c r="CI609" s="91" t="str">
        <f t="shared" si="5777"/>
        <v>нет</v>
      </c>
      <c r="CJ609" s="63" t="e">
        <f>IF(LEN('Описание предлагаемого товара'!#REF!)&gt;0,'Описание предлагаемого товара'!#REF!,"")</f>
        <v>#REF!</v>
      </c>
      <c r="CK609" s="91" t="e">
        <f t="shared" ref="CK609:CL609" si="5916">IFERROR(REPLACE(CJ609,FIND(CHAR(10),CJ609,1),1,""),CJ609)</f>
        <v>#REF!</v>
      </c>
      <c r="CL609" s="91" t="e">
        <f t="shared" si="5916"/>
        <v>#REF!</v>
      </c>
      <c r="CM609" s="91" t="e">
        <f t="shared" si="5779"/>
        <v>#REF!</v>
      </c>
      <c r="CN609" s="91" t="e">
        <f t="shared" si="5780"/>
        <v>#REF!</v>
      </c>
      <c r="CO609" s="91" t="e">
        <f t="shared" si="5781"/>
        <v>#REF!</v>
      </c>
      <c r="CP609" s="90" t="e">
        <f>IF(AU609="Не указан реестровый номер (мера нац.режима Запрет)","",IF(CI609="нет","",IF(CU609="да","исключение(не смотрим баллы)",IFERROR(IF(CI609*1&gt;0,IFERROR(IF(VLOOKUP(CI609*1,Обработ.выгрузка_реестра_РФ!$A:$G,7,)=0,"Баллы не установлены",VLOOKUP(CI609*1,Обработ.выгрузка_реестра_РФ!$A:$G,7,)),IF(LEN(CI609)&gt;14,"","нет номера в реестре РФ")),""),IF(LEN(CI609)=0,"","Некорректный реестровый номер")))))</f>
        <v>#REF!</v>
      </c>
      <c r="CQ609" s="33" t="e">
        <f>IF(LEN(C609)&gt;0,IFERROR(IF(LEN(H609)&gt;0,IF(LEN(VLOOKUP(H609,'исключения(не_смотрим_баллы)'!$A:$C,1,))&gt;0,"да","нет"),"не введен ОКПД2"),"нет"),"")</f>
        <v>#REF!</v>
      </c>
      <c r="CR609" s="33" t="e">
        <f ca="1">IF(CQ609="да",IF(TODAY()&lt;VLOOKUP(H609,'исключения(не_смотрим_баллы)'!$A:$C,3,),"да","нет"),"")</f>
        <v>#REF!</v>
      </c>
      <c r="CS609" s="33" t="str">
        <f>IFERROR(IF(CQ609="да",IF(VLOOKUP(CI609*1,Обработ.выгрузка_реестра_РФ!$A:$G,2,)&lt;VLOOKUP(H609,'исключения(не_смотрим_баллы)'!$A:$C,2,),"да","нет"),""),"")</f>
        <v/>
      </c>
      <c r="CT609" s="24"/>
      <c r="CU609" s="33" t="e">
        <f t="shared" si="5793"/>
        <v>#REF!</v>
      </c>
      <c r="CV609" s="91" t="e">
        <f t="shared" si="5794"/>
        <v>#REF!</v>
      </c>
      <c r="CW609" s="27" t="e">
        <f t="shared" si="5795"/>
        <v>#REF!</v>
      </c>
      <c r="CX609" s="26" t="e">
        <f t="shared" si="5724"/>
        <v>#REF!</v>
      </c>
      <c r="CY609" s="64" t="e">
        <f>IF(LEN('Описание предлагаемого товара'!#REF!)&gt;0,'Описание предлагаемого товара'!#REF!,"")</f>
        <v>#REF!</v>
      </c>
      <c r="CZ609" s="95" t="e">
        <f t="shared" si="5782"/>
        <v>#REF!</v>
      </c>
      <c r="DA609" s="95" t="e">
        <f t="shared" ref="DA609" si="5917">IFERROR(REPLACE(CZ609,FIND(" ",CZ609,1),1,""),CZ609)</f>
        <v>#REF!</v>
      </c>
      <c r="DB609" s="95" t="e">
        <f t="shared" si="5726"/>
        <v>#REF!</v>
      </c>
      <c r="DC609" s="95" t="e">
        <f t="shared" ref="DC609:DD609" si="5918">IFERROR(REPLACE(DB609,FIND("г.",DB609,1),2,""),DB609)</f>
        <v>#REF!</v>
      </c>
      <c r="DD609" s="95" t="e">
        <f t="shared" si="5918"/>
        <v>#REF!</v>
      </c>
      <c r="DE609" s="95" t="e">
        <f t="shared" ref="DE609:DF609" si="5919">IFERROR(REPLACE(DD609,FIND("г",DD609,1),1,""),DD609)</f>
        <v>#REF!</v>
      </c>
      <c r="DF609" s="95" t="e">
        <f t="shared" si="5919"/>
        <v>#REF!</v>
      </c>
      <c r="DG609" s="95" t="e">
        <f t="shared" si="5799"/>
        <v>#REF!</v>
      </c>
      <c r="DH609" s="25" t="str">
        <f>IFERROR(VLOOKUP(CI609*1,Обработ.выгрузка_реестра_РФ!$A:$G,5,),"")</f>
        <v/>
      </c>
      <c r="DI609" s="27" t="str">
        <f t="shared" si="5809"/>
        <v/>
      </c>
      <c r="DJ609" s="27" t="str">
        <f t="shared" ca="1" si="5786"/>
        <v/>
      </c>
      <c r="DK609" s="63" t="e">
        <f>IF(LEN('Описание предлагаемого товара'!#REF!)&gt;0,'Описание предлагаемого товара'!#REF!,"")</f>
        <v>#REF!</v>
      </c>
      <c r="DL609" s="63" t="e">
        <f>IF(LEN('Описание предлагаемого товара'!#REF!)&gt;0,'Описание предлагаемого товара'!#REF!,"")</f>
        <v>#REF!</v>
      </c>
      <c r="DM609" s="32"/>
    </row>
    <row r="610" spans="1:117" ht="48.75" customHeight="1" x14ac:dyDescent="0.25">
      <c r="A610" s="61" t="e">
        <f>IF(LEN('Описание предлагаемого товара'!#REF!)&gt;0,'Описание предлагаемого товара'!#REF!,"")</f>
        <v>#REF!</v>
      </c>
      <c r="B610" s="65" t="e">
        <f>IF(LEN('Описание предлагаемого товара'!#REF!)&gt;0,'Описание предлагаемого товара'!#REF!,"")</f>
        <v>#REF!</v>
      </c>
      <c r="C610" s="61" t="e">
        <f>IF(LEN('Описание предлагаемого товара'!#REF!)&gt;0,'Описание предлагаемого товара'!#REF!,"")</f>
        <v>#REF!</v>
      </c>
      <c r="D610" s="61" t="e">
        <f>IF(LEN('Описание предлагаемого товара'!#REF!)&gt;0,'Описание предлагаемого товара'!#REF!,"")</f>
        <v>#REF!</v>
      </c>
      <c r="E610" s="61" t="e">
        <f>IF(LEN('Описание предлагаемого товара'!#REF!)&gt;0,'Описание предлагаемого товара'!#REF!,"")</f>
        <v>#REF!</v>
      </c>
      <c r="F610" s="61" t="e">
        <f>IF(LEN('Описание предлагаемого товара'!#REF!)&gt;0,'Описание предлагаемого товара'!#REF!,"")</f>
        <v>#REF!</v>
      </c>
      <c r="G610" s="61" t="e">
        <f>IF(LEN('Описание предлагаемого товара'!#REF!)&gt;0,'Описание предлагаемого товара'!#REF!,"")</f>
        <v>#REF!</v>
      </c>
      <c r="H610" s="61" t="e">
        <f>IF(LEN('Описание предлагаемого товара'!#REF!)&gt;0,'Описание предлагаемого товара'!#REF!,"")</f>
        <v>#REF!</v>
      </c>
      <c r="I610" s="61" t="e">
        <f>IF(LEN('Описание предлагаемого товара'!#REF!)&gt;0,'Описание предлагаемого товара'!#REF!,"")</f>
        <v>#REF!</v>
      </c>
      <c r="J610" s="38" t="str">
        <f>IFERROR(VLOOKUP(B610,SAP!$A:$E,5,),"")</f>
        <v/>
      </c>
      <c r="K610" s="40" t="str">
        <f t="shared" si="5729"/>
        <v/>
      </c>
      <c r="L610" s="61" t="e">
        <f>IF(LEN('Описание предлагаемого товара'!#REF!)&gt;0,IFERROR('Описание предлагаемого товара'!#REF!*1,""),"")</f>
        <v>#REF!</v>
      </c>
      <c r="M610" s="39" t="str">
        <f>IFERROR(VLOOKUP(B610,SAP!$A:$E,2,),"")</f>
        <v/>
      </c>
      <c r="N610" s="41" t="str">
        <f t="shared" si="5865"/>
        <v/>
      </c>
      <c r="O610" s="39" t="str">
        <f t="shared" si="5716"/>
        <v/>
      </c>
      <c r="P610" s="36" t="e">
        <f>IF(LEN('Описание предлагаемого товара'!#REF!)&gt;0,'Описание предлагаемого товара'!#REF!,"")</f>
        <v>#REF!</v>
      </c>
      <c r="Q61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10" s="37" t="e">
        <f>IF(LEN('Описание предлагаемого товара'!#REF!)&gt;0,'Описание предлагаемого товара'!#REF!,"")</f>
        <v>#REF!</v>
      </c>
      <c r="S610" s="37" t="e">
        <f>IF(LEN('Описание предлагаемого товара'!#REF!)&gt;0,'Описание предлагаемого товара'!#REF!,"")</f>
        <v>#REF!</v>
      </c>
      <c r="T61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10" s="23" t="str">
        <f>IFERROR(VLOOKUP(CI610*1,Обработ.выгрузка_реестра_РФ!$A:$G,6,),"")</f>
        <v/>
      </c>
      <c r="V610" s="61" t="e">
        <f>IF(LEN('Описание предлагаемого товара'!#REF!)&gt;0,'Описание предлагаемого товара'!#REF!,"")</f>
        <v>#REF!</v>
      </c>
      <c r="W610" s="62" t="e">
        <f>IF(LEN('Описание предлагаемого товара'!#REF!)&gt;0,'Описание предлагаемого товара'!#REF!,"")</f>
        <v>#REF!</v>
      </c>
      <c r="X610" s="91" t="e">
        <f t="shared" ref="X610:Y610" si="5920">IFERROR(REPLACE(W610,FIND(CHAR(10),W610,1),1," "),W610)</f>
        <v>#REF!</v>
      </c>
      <c r="Y610" s="91" t="e">
        <f t="shared" si="5920"/>
        <v>#REF!</v>
      </c>
      <c r="Z610" s="91" t="e">
        <f t="shared" si="5731"/>
        <v>#REF!</v>
      </c>
      <c r="AA610" s="91" t="e">
        <f t="shared" si="5732"/>
        <v>#REF!</v>
      </c>
      <c r="AB610" s="91" t="e">
        <f t="shared" si="5733"/>
        <v>#REF!</v>
      </c>
      <c r="AC610" s="91" t="e">
        <f t="shared" ref="AC610:AF610" si="5921">IFERROR(REPLACE(AB610,FIND("  ",AB610,1),2," "),AB610)</f>
        <v>#REF!</v>
      </c>
      <c r="AD610" s="91" t="e">
        <f t="shared" si="5921"/>
        <v>#REF!</v>
      </c>
      <c r="AE610" s="91" t="e">
        <f t="shared" si="5921"/>
        <v>#REF!</v>
      </c>
      <c r="AF610" s="91" t="e">
        <f t="shared" si="5921"/>
        <v>#REF!</v>
      </c>
      <c r="AG610" s="23" t="str">
        <f>IFERROR(VLOOKUP(CI610*1,Обработ.выгрузка_реестра_РФ!$A:$G,4,),"")</f>
        <v/>
      </c>
      <c r="AH610" s="91" t="str">
        <f t="shared" ref="AH610:AI610" si="5922">IFERROR(REPLACE(AG610,FIND("-",AG610,1),1,"*"),AG610)</f>
        <v/>
      </c>
      <c r="AI610" s="91" t="str">
        <f t="shared" si="5922"/>
        <v/>
      </c>
      <c r="AJ610" s="27" t="str">
        <f t="shared" si="5831"/>
        <v/>
      </c>
      <c r="AK610" s="63" t="e">
        <f>IF(LEN('Описание предлагаемого товара'!#REF!)&gt;0,'Описание предлагаемого товара'!#REF!,"")</f>
        <v>#REF!</v>
      </c>
      <c r="AL610" s="91" t="e">
        <f t="shared" ref="AL610:AM610" si="5923">IFERROR(REPLACE(AK610,FIND(CHAR(10),AK610,1),1,""),AK610)</f>
        <v>#REF!</v>
      </c>
      <c r="AM610" s="91" t="e">
        <f t="shared" si="5923"/>
        <v>#REF!</v>
      </c>
      <c r="AN610" s="91" t="e">
        <f t="shared" ref="AN610:AR610" si="5924">IFERROR(REPLACE(AM610,FIND(" ",AM610,1),1,""),AM610)</f>
        <v>#REF!</v>
      </c>
      <c r="AO610" s="91" t="e">
        <f t="shared" si="5924"/>
        <v>#REF!</v>
      </c>
      <c r="AP610" s="91" t="e">
        <f t="shared" si="5924"/>
        <v>#REF!</v>
      </c>
      <c r="AQ610" s="91" t="e">
        <f t="shared" si="5924"/>
        <v>#REF!</v>
      </c>
      <c r="AR610" s="91" t="e">
        <f t="shared" si="5924"/>
        <v>#REF!</v>
      </c>
      <c r="AS610" s="91" t="e">
        <f t="shared" si="5738"/>
        <v>#REF!</v>
      </c>
      <c r="AT610" s="91" t="e">
        <f t="shared" si="5739"/>
        <v>#REF!</v>
      </c>
      <c r="AU610" s="32" t="e">
        <f t="shared" si="5722"/>
        <v>#REF!</v>
      </c>
      <c r="AV610" s="93" t="e">
        <f>'Описание предлагаемого товара'!#REF!</f>
        <v>#REF!</v>
      </c>
      <c r="AW610" s="91" t="e">
        <f>MIN(SEARCH({0,1,2,3,4,5,6,7,8,9},AV610&amp; "0123456789"))</f>
        <v>#REF!</v>
      </c>
      <c r="AX610" s="91" t="str">
        <f t="shared" si="5740"/>
        <v/>
      </c>
      <c r="AY610" s="91" t="str">
        <f t="shared" si="5741"/>
        <v/>
      </c>
      <c r="AZ610" s="91" t="str">
        <f t="shared" si="5742"/>
        <v/>
      </c>
      <c r="BA610" s="91" t="str">
        <f t="shared" si="5743"/>
        <v/>
      </c>
      <c r="BB610" s="91" t="str">
        <f t="shared" si="5744"/>
        <v/>
      </c>
      <c r="BC610" s="91" t="str">
        <f t="shared" si="5745"/>
        <v/>
      </c>
      <c r="BD610" s="91" t="str">
        <f t="shared" si="5746"/>
        <v/>
      </c>
      <c r="BE610" s="91" t="str">
        <f t="shared" si="5747"/>
        <v/>
      </c>
      <c r="BF610" s="91" t="str">
        <f t="shared" si="5748"/>
        <v/>
      </c>
      <c r="BG610" s="91" t="str">
        <f t="shared" si="5749"/>
        <v/>
      </c>
      <c r="BH610" s="91" t="str">
        <f t="shared" si="5750"/>
        <v/>
      </c>
      <c r="BI610" s="91" t="str">
        <f t="shared" si="5751"/>
        <v/>
      </c>
      <c r="BJ610" s="91" t="str">
        <f t="shared" si="5752"/>
        <v/>
      </c>
      <c r="BK610" s="91" t="str">
        <f t="shared" si="5753"/>
        <v/>
      </c>
      <c r="BL610" s="91" t="str">
        <f t="shared" si="5754"/>
        <v/>
      </c>
      <c r="BM610" s="91" t="str">
        <f t="shared" si="5755"/>
        <v/>
      </c>
      <c r="BN610" s="91" t="str">
        <f t="shared" si="5756"/>
        <v/>
      </c>
      <c r="BO610" s="91" t="str">
        <f t="shared" si="5757"/>
        <v/>
      </c>
      <c r="BP610" s="91" t="str">
        <f t="shared" si="5758"/>
        <v/>
      </c>
      <c r="BQ610" s="91" t="str">
        <f t="shared" si="5759"/>
        <v/>
      </c>
      <c r="BR610" s="91" t="str">
        <f t="shared" si="5760"/>
        <v/>
      </c>
      <c r="BS610" s="91" t="str">
        <f t="shared" si="5761"/>
        <v/>
      </c>
      <c r="BT610" s="91" t="str">
        <f t="shared" si="5762"/>
        <v/>
      </c>
      <c r="BU610" s="91" t="str">
        <f t="shared" si="5763"/>
        <v/>
      </c>
      <c r="BV610" s="91" t="str">
        <f t="shared" si="5764"/>
        <v/>
      </c>
      <c r="BW610" s="91" t="str">
        <f t="shared" si="5765"/>
        <v/>
      </c>
      <c r="BX610" s="91" t="str">
        <f t="shared" si="5766"/>
        <v/>
      </c>
      <c r="BY610" s="91" t="str">
        <f t="shared" si="5767"/>
        <v/>
      </c>
      <c r="BZ610" s="91" t="str">
        <f t="shared" si="5768"/>
        <v/>
      </c>
      <c r="CA610" s="91" t="str">
        <f t="shared" si="5769"/>
        <v/>
      </c>
      <c r="CB610" s="91" t="str">
        <f t="shared" si="5770"/>
        <v/>
      </c>
      <c r="CC610" s="91" t="str">
        <f t="shared" si="5771"/>
        <v/>
      </c>
      <c r="CD610" s="91" t="str">
        <f t="shared" si="5772"/>
        <v/>
      </c>
      <c r="CE610" s="91" t="str">
        <f t="shared" si="5773"/>
        <v/>
      </c>
      <c r="CF610" s="91" t="str">
        <f t="shared" si="5774"/>
        <v/>
      </c>
      <c r="CG610" s="91" t="str">
        <f t="shared" si="5775"/>
        <v/>
      </c>
      <c r="CH610" s="91" t="str">
        <f t="shared" si="5776"/>
        <v/>
      </c>
      <c r="CI610" s="91" t="str">
        <f t="shared" si="5777"/>
        <v>нет</v>
      </c>
      <c r="CJ610" s="63" t="e">
        <f>IF(LEN('Описание предлагаемого товара'!#REF!)&gt;0,'Описание предлагаемого товара'!#REF!,"")</f>
        <v>#REF!</v>
      </c>
      <c r="CK610" s="91" t="e">
        <f t="shared" ref="CK610:CL610" si="5925">IFERROR(REPLACE(CJ610,FIND(CHAR(10),CJ610,1),1,""),CJ610)</f>
        <v>#REF!</v>
      </c>
      <c r="CL610" s="91" t="e">
        <f t="shared" si="5925"/>
        <v>#REF!</v>
      </c>
      <c r="CM610" s="91" t="e">
        <f t="shared" si="5779"/>
        <v>#REF!</v>
      </c>
      <c r="CN610" s="91" t="e">
        <f t="shared" si="5780"/>
        <v>#REF!</v>
      </c>
      <c r="CO610" s="91" t="e">
        <f t="shared" si="5781"/>
        <v>#REF!</v>
      </c>
      <c r="CP610" s="90" t="e">
        <f>IF(AU610="Не указан реестровый номер (мера нац.режима Запрет)","",IF(CI610="нет","",IF(CU610="да","исключение(не смотрим баллы)",IFERROR(IF(CI610*1&gt;0,IFERROR(IF(VLOOKUP(CI610*1,Обработ.выгрузка_реестра_РФ!$A:$G,7,)=0,"Баллы не установлены",VLOOKUP(CI610*1,Обработ.выгрузка_реестра_РФ!$A:$G,7,)),IF(LEN(CI610)&gt;14,"","нет номера в реестре РФ")),""),IF(LEN(CI610)=0,"","Некорректный реестровый номер")))))</f>
        <v>#REF!</v>
      </c>
      <c r="CQ610" s="33" t="e">
        <f>IF(LEN(C610)&gt;0,IFERROR(IF(LEN(H610)&gt;0,IF(LEN(VLOOKUP(H610,'исключения(не_смотрим_баллы)'!$A:$C,1,))&gt;0,"да","нет"),"не введен ОКПД2"),"нет"),"")</f>
        <v>#REF!</v>
      </c>
      <c r="CR610" s="33" t="e">
        <f ca="1">IF(CQ610="да",IF(TODAY()&lt;VLOOKUP(H610,'исключения(не_смотрим_баллы)'!$A:$C,3,),"да","нет"),"")</f>
        <v>#REF!</v>
      </c>
      <c r="CS610" s="33" t="str">
        <f>IFERROR(IF(CQ610="да",IF(VLOOKUP(CI610*1,Обработ.выгрузка_реестра_РФ!$A:$G,2,)&lt;VLOOKUP(H610,'исключения(не_смотрим_баллы)'!$A:$C,2,),"да","нет"),""),"")</f>
        <v/>
      </c>
      <c r="CT610" s="24"/>
      <c r="CU610" s="33" t="e">
        <f t="shared" si="5793"/>
        <v>#REF!</v>
      </c>
      <c r="CV610" s="91" t="e">
        <f t="shared" si="5794"/>
        <v>#REF!</v>
      </c>
      <c r="CW610" s="27" t="e">
        <f t="shared" si="5795"/>
        <v>#REF!</v>
      </c>
      <c r="CX610" s="26" t="e">
        <f t="shared" si="5724"/>
        <v>#REF!</v>
      </c>
      <c r="CY610" s="64" t="e">
        <f>IF(LEN('Описание предлагаемого товара'!#REF!)&gt;0,'Описание предлагаемого товара'!#REF!,"")</f>
        <v>#REF!</v>
      </c>
      <c r="CZ610" s="95" t="e">
        <f t="shared" si="5782"/>
        <v>#REF!</v>
      </c>
      <c r="DA610" s="95" t="e">
        <f t="shared" ref="DA610" si="5926">IFERROR(REPLACE(CZ610,FIND(" ",CZ610,1),1,""),CZ610)</f>
        <v>#REF!</v>
      </c>
      <c r="DB610" s="95" t="e">
        <f t="shared" si="5726"/>
        <v>#REF!</v>
      </c>
      <c r="DC610" s="95" t="e">
        <f t="shared" ref="DC610:DD610" si="5927">IFERROR(REPLACE(DB610,FIND("г.",DB610,1),2,""),DB610)</f>
        <v>#REF!</v>
      </c>
      <c r="DD610" s="95" t="e">
        <f t="shared" si="5927"/>
        <v>#REF!</v>
      </c>
      <c r="DE610" s="95" t="e">
        <f t="shared" ref="DE610:DF610" si="5928">IFERROR(REPLACE(DD610,FIND("г",DD610,1),1,""),DD610)</f>
        <v>#REF!</v>
      </c>
      <c r="DF610" s="95" t="e">
        <f t="shared" si="5928"/>
        <v>#REF!</v>
      </c>
      <c r="DG610" s="95" t="e">
        <f t="shared" si="5799"/>
        <v>#REF!</v>
      </c>
      <c r="DH610" s="25" t="str">
        <f>IFERROR(VLOOKUP(CI610*1,Обработ.выгрузка_реестра_РФ!$A:$G,5,),"")</f>
        <v/>
      </c>
      <c r="DI610" s="27" t="str">
        <f t="shared" si="5809"/>
        <v/>
      </c>
      <c r="DJ610" s="27" t="str">
        <f t="shared" ca="1" si="5786"/>
        <v/>
      </c>
      <c r="DK610" s="63" t="e">
        <f>IF(LEN('Описание предлагаемого товара'!#REF!)&gt;0,'Описание предлагаемого товара'!#REF!,"")</f>
        <v>#REF!</v>
      </c>
      <c r="DL610" s="63" t="e">
        <f>IF(LEN('Описание предлагаемого товара'!#REF!)&gt;0,'Описание предлагаемого товара'!#REF!,"")</f>
        <v>#REF!</v>
      </c>
      <c r="DM610" s="32"/>
    </row>
    <row r="611" spans="1:117" ht="48.75" customHeight="1" x14ac:dyDescent="0.25">
      <c r="A611" s="61" t="e">
        <f>IF(LEN('Описание предлагаемого товара'!#REF!)&gt;0,'Описание предлагаемого товара'!#REF!,"")</f>
        <v>#REF!</v>
      </c>
      <c r="B611" s="65" t="e">
        <f>IF(LEN('Описание предлагаемого товара'!#REF!)&gt;0,'Описание предлагаемого товара'!#REF!,"")</f>
        <v>#REF!</v>
      </c>
      <c r="C611" s="61" t="e">
        <f>IF(LEN('Описание предлагаемого товара'!#REF!)&gt;0,'Описание предлагаемого товара'!#REF!,"")</f>
        <v>#REF!</v>
      </c>
      <c r="D611" s="61" t="e">
        <f>IF(LEN('Описание предлагаемого товара'!#REF!)&gt;0,'Описание предлагаемого товара'!#REF!,"")</f>
        <v>#REF!</v>
      </c>
      <c r="E611" s="61" t="e">
        <f>IF(LEN('Описание предлагаемого товара'!#REF!)&gt;0,'Описание предлагаемого товара'!#REF!,"")</f>
        <v>#REF!</v>
      </c>
      <c r="F611" s="61" t="e">
        <f>IF(LEN('Описание предлагаемого товара'!#REF!)&gt;0,'Описание предлагаемого товара'!#REF!,"")</f>
        <v>#REF!</v>
      </c>
      <c r="G611" s="61" t="e">
        <f>IF(LEN('Описание предлагаемого товара'!#REF!)&gt;0,'Описание предлагаемого товара'!#REF!,"")</f>
        <v>#REF!</v>
      </c>
      <c r="H611" s="61" t="e">
        <f>IF(LEN('Описание предлагаемого товара'!#REF!)&gt;0,'Описание предлагаемого товара'!#REF!,"")</f>
        <v>#REF!</v>
      </c>
      <c r="I611" s="61" t="e">
        <f>IF(LEN('Описание предлагаемого товара'!#REF!)&gt;0,'Описание предлагаемого товара'!#REF!,"")</f>
        <v>#REF!</v>
      </c>
      <c r="J611" s="38" t="str">
        <f>IFERROR(VLOOKUP(B611,SAP!$A:$E,5,),"")</f>
        <v/>
      </c>
      <c r="K611" s="40" t="str">
        <f t="shared" si="5729"/>
        <v/>
      </c>
      <c r="L611" s="61" t="e">
        <f>IF(LEN('Описание предлагаемого товара'!#REF!)&gt;0,IFERROR('Описание предлагаемого товара'!#REF!*1,""),"")</f>
        <v>#REF!</v>
      </c>
      <c r="M611" s="39" t="str">
        <f>IFERROR(VLOOKUP(B611,SAP!$A:$E,2,),"")</f>
        <v/>
      </c>
      <c r="N611" s="41" t="str">
        <f t="shared" si="5865"/>
        <v/>
      </c>
      <c r="O611" s="39" t="str">
        <f t="shared" si="5716"/>
        <v/>
      </c>
      <c r="P611" s="36" t="e">
        <f>IF(LEN('Описание предлагаемого товара'!#REF!)&gt;0,'Описание предлагаемого товара'!#REF!,"")</f>
        <v>#REF!</v>
      </c>
      <c r="Q61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11" s="37" t="e">
        <f>IF(LEN('Описание предлагаемого товара'!#REF!)&gt;0,'Описание предлагаемого товара'!#REF!,"")</f>
        <v>#REF!</v>
      </c>
      <c r="S611" s="37" t="e">
        <f>IF(LEN('Описание предлагаемого товара'!#REF!)&gt;0,'Описание предлагаемого товара'!#REF!,"")</f>
        <v>#REF!</v>
      </c>
      <c r="T61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11" s="23" t="str">
        <f>IFERROR(VLOOKUP(CI611*1,Обработ.выгрузка_реестра_РФ!$A:$G,6,),"")</f>
        <v/>
      </c>
      <c r="V611" s="61" t="e">
        <f>IF(LEN('Описание предлагаемого товара'!#REF!)&gt;0,'Описание предлагаемого товара'!#REF!,"")</f>
        <v>#REF!</v>
      </c>
      <c r="W611" s="62" t="e">
        <f>IF(LEN('Описание предлагаемого товара'!#REF!)&gt;0,'Описание предлагаемого товара'!#REF!,"")</f>
        <v>#REF!</v>
      </c>
      <c r="X611" s="91" t="e">
        <f t="shared" ref="X611:Y611" si="5929">IFERROR(REPLACE(W611,FIND(CHAR(10),W611,1),1," "),W611)</f>
        <v>#REF!</v>
      </c>
      <c r="Y611" s="91" t="e">
        <f t="shared" si="5929"/>
        <v>#REF!</v>
      </c>
      <c r="Z611" s="91" t="e">
        <f t="shared" si="5731"/>
        <v>#REF!</v>
      </c>
      <c r="AA611" s="91" t="e">
        <f t="shared" si="5732"/>
        <v>#REF!</v>
      </c>
      <c r="AB611" s="91" t="e">
        <f t="shared" si="5733"/>
        <v>#REF!</v>
      </c>
      <c r="AC611" s="91" t="e">
        <f t="shared" ref="AC611:AF611" si="5930">IFERROR(REPLACE(AB611,FIND("  ",AB611,1),2," "),AB611)</f>
        <v>#REF!</v>
      </c>
      <c r="AD611" s="91" t="e">
        <f t="shared" si="5930"/>
        <v>#REF!</v>
      </c>
      <c r="AE611" s="91" t="e">
        <f t="shared" si="5930"/>
        <v>#REF!</v>
      </c>
      <c r="AF611" s="91" t="e">
        <f t="shared" si="5930"/>
        <v>#REF!</v>
      </c>
      <c r="AG611" s="23" t="str">
        <f>IFERROR(VLOOKUP(CI611*1,Обработ.выгрузка_реестра_РФ!$A:$G,4,),"")</f>
        <v/>
      </c>
      <c r="AH611" s="91" t="str">
        <f t="shared" ref="AH611:AI611" si="5931">IFERROR(REPLACE(AG611,FIND("-",AG611,1),1,"*"),AG611)</f>
        <v/>
      </c>
      <c r="AI611" s="91" t="str">
        <f t="shared" si="5931"/>
        <v/>
      </c>
      <c r="AJ611" s="27" t="str">
        <f t="shared" si="5831"/>
        <v/>
      </c>
      <c r="AK611" s="63" t="e">
        <f>IF(LEN('Описание предлагаемого товара'!#REF!)&gt;0,'Описание предлагаемого товара'!#REF!,"")</f>
        <v>#REF!</v>
      </c>
      <c r="AL611" s="91" t="e">
        <f t="shared" ref="AL611:AM611" si="5932">IFERROR(REPLACE(AK611,FIND(CHAR(10),AK611,1),1,""),AK611)</f>
        <v>#REF!</v>
      </c>
      <c r="AM611" s="91" t="e">
        <f t="shared" si="5932"/>
        <v>#REF!</v>
      </c>
      <c r="AN611" s="91" t="e">
        <f t="shared" ref="AN611:AR611" si="5933">IFERROR(REPLACE(AM611,FIND(" ",AM611,1),1,""),AM611)</f>
        <v>#REF!</v>
      </c>
      <c r="AO611" s="91" t="e">
        <f t="shared" si="5933"/>
        <v>#REF!</v>
      </c>
      <c r="AP611" s="91" t="e">
        <f t="shared" si="5933"/>
        <v>#REF!</v>
      </c>
      <c r="AQ611" s="91" t="e">
        <f t="shared" si="5933"/>
        <v>#REF!</v>
      </c>
      <c r="AR611" s="91" t="e">
        <f t="shared" si="5933"/>
        <v>#REF!</v>
      </c>
      <c r="AS611" s="91" t="e">
        <f t="shared" si="5738"/>
        <v>#REF!</v>
      </c>
      <c r="AT611" s="91" t="e">
        <f t="shared" si="5739"/>
        <v>#REF!</v>
      </c>
      <c r="AU611" s="32" t="e">
        <f t="shared" si="5722"/>
        <v>#REF!</v>
      </c>
      <c r="AV611" s="93" t="e">
        <f>'Описание предлагаемого товара'!#REF!</f>
        <v>#REF!</v>
      </c>
      <c r="AW611" s="91" t="e">
        <f>MIN(SEARCH({0,1,2,3,4,5,6,7,8,9},AV611&amp; "0123456789"))</f>
        <v>#REF!</v>
      </c>
      <c r="AX611" s="91" t="str">
        <f t="shared" si="5740"/>
        <v/>
      </c>
      <c r="AY611" s="91" t="str">
        <f t="shared" si="5741"/>
        <v/>
      </c>
      <c r="AZ611" s="91" t="str">
        <f t="shared" si="5742"/>
        <v/>
      </c>
      <c r="BA611" s="91" t="str">
        <f t="shared" si="5743"/>
        <v/>
      </c>
      <c r="BB611" s="91" t="str">
        <f t="shared" si="5744"/>
        <v/>
      </c>
      <c r="BC611" s="91" t="str">
        <f t="shared" si="5745"/>
        <v/>
      </c>
      <c r="BD611" s="91" t="str">
        <f t="shared" si="5746"/>
        <v/>
      </c>
      <c r="BE611" s="91" t="str">
        <f t="shared" si="5747"/>
        <v/>
      </c>
      <c r="BF611" s="91" t="str">
        <f t="shared" si="5748"/>
        <v/>
      </c>
      <c r="BG611" s="91" t="str">
        <f t="shared" si="5749"/>
        <v/>
      </c>
      <c r="BH611" s="91" t="str">
        <f t="shared" si="5750"/>
        <v/>
      </c>
      <c r="BI611" s="91" t="str">
        <f t="shared" si="5751"/>
        <v/>
      </c>
      <c r="BJ611" s="91" t="str">
        <f t="shared" si="5752"/>
        <v/>
      </c>
      <c r="BK611" s="91" t="str">
        <f t="shared" si="5753"/>
        <v/>
      </c>
      <c r="BL611" s="91" t="str">
        <f t="shared" si="5754"/>
        <v/>
      </c>
      <c r="BM611" s="91" t="str">
        <f t="shared" si="5755"/>
        <v/>
      </c>
      <c r="BN611" s="91" t="str">
        <f t="shared" si="5756"/>
        <v/>
      </c>
      <c r="BO611" s="91" t="str">
        <f t="shared" si="5757"/>
        <v/>
      </c>
      <c r="BP611" s="91" t="str">
        <f t="shared" si="5758"/>
        <v/>
      </c>
      <c r="BQ611" s="91" t="str">
        <f t="shared" si="5759"/>
        <v/>
      </c>
      <c r="BR611" s="91" t="str">
        <f t="shared" si="5760"/>
        <v/>
      </c>
      <c r="BS611" s="91" t="str">
        <f t="shared" si="5761"/>
        <v/>
      </c>
      <c r="BT611" s="91" t="str">
        <f t="shared" si="5762"/>
        <v/>
      </c>
      <c r="BU611" s="91" t="str">
        <f t="shared" si="5763"/>
        <v/>
      </c>
      <c r="BV611" s="91" t="str">
        <f t="shared" si="5764"/>
        <v/>
      </c>
      <c r="BW611" s="91" t="str">
        <f t="shared" si="5765"/>
        <v/>
      </c>
      <c r="BX611" s="91" t="str">
        <f t="shared" si="5766"/>
        <v/>
      </c>
      <c r="BY611" s="91" t="str">
        <f t="shared" si="5767"/>
        <v/>
      </c>
      <c r="BZ611" s="91" t="str">
        <f t="shared" si="5768"/>
        <v/>
      </c>
      <c r="CA611" s="91" t="str">
        <f t="shared" si="5769"/>
        <v/>
      </c>
      <c r="CB611" s="91" t="str">
        <f t="shared" si="5770"/>
        <v/>
      </c>
      <c r="CC611" s="91" t="str">
        <f t="shared" si="5771"/>
        <v/>
      </c>
      <c r="CD611" s="91" t="str">
        <f t="shared" si="5772"/>
        <v/>
      </c>
      <c r="CE611" s="91" t="str">
        <f t="shared" si="5773"/>
        <v/>
      </c>
      <c r="CF611" s="91" t="str">
        <f t="shared" si="5774"/>
        <v/>
      </c>
      <c r="CG611" s="91" t="str">
        <f t="shared" si="5775"/>
        <v/>
      </c>
      <c r="CH611" s="91" t="str">
        <f t="shared" si="5776"/>
        <v/>
      </c>
      <c r="CI611" s="91" t="str">
        <f t="shared" si="5777"/>
        <v>нет</v>
      </c>
      <c r="CJ611" s="63" t="e">
        <f>IF(LEN('Описание предлагаемого товара'!#REF!)&gt;0,'Описание предлагаемого товара'!#REF!,"")</f>
        <v>#REF!</v>
      </c>
      <c r="CK611" s="91" t="e">
        <f t="shared" ref="CK611:CL611" si="5934">IFERROR(REPLACE(CJ611,FIND(CHAR(10),CJ611,1),1,""),CJ611)</f>
        <v>#REF!</v>
      </c>
      <c r="CL611" s="91" t="e">
        <f t="shared" si="5934"/>
        <v>#REF!</v>
      </c>
      <c r="CM611" s="91" t="e">
        <f t="shared" si="5779"/>
        <v>#REF!</v>
      </c>
      <c r="CN611" s="91" t="e">
        <f t="shared" si="5780"/>
        <v>#REF!</v>
      </c>
      <c r="CO611" s="91" t="e">
        <f t="shared" si="5781"/>
        <v>#REF!</v>
      </c>
      <c r="CP611" s="90" t="e">
        <f>IF(AU611="Не указан реестровый номер (мера нац.режима Запрет)","",IF(CI611="нет","",IF(CU611="да","исключение(не смотрим баллы)",IFERROR(IF(CI611*1&gt;0,IFERROR(IF(VLOOKUP(CI611*1,Обработ.выгрузка_реестра_РФ!$A:$G,7,)=0,"Баллы не установлены",VLOOKUP(CI611*1,Обработ.выгрузка_реестра_РФ!$A:$G,7,)),IF(LEN(CI611)&gt;14,"","нет номера в реестре РФ")),""),IF(LEN(CI611)=0,"","Некорректный реестровый номер")))))</f>
        <v>#REF!</v>
      </c>
      <c r="CQ611" s="33" t="e">
        <f>IF(LEN(C611)&gt;0,IFERROR(IF(LEN(H611)&gt;0,IF(LEN(VLOOKUP(H611,'исключения(не_смотрим_баллы)'!$A:$C,1,))&gt;0,"да","нет"),"не введен ОКПД2"),"нет"),"")</f>
        <v>#REF!</v>
      </c>
      <c r="CR611" s="33" t="e">
        <f ca="1">IF(CQ611="да",IF(TODAY()&lt;VLOOKUP(H611,'исключения(не_смотрим_баллы)'!$A:$C,3,),"да","нет"),"")</f>
        <v>#REF!</v>
      </c>
      <c r="CS611" s="33" t="str">
        <f>IFERROR(IF(CQ611="да",IF(VLOOKUP(CI611*1,Обработ.выгрузка_реестра_РФ!$A:$G,2,)&lt;VLOOKUP(H611,'исключения(не_смотрим_баллы)'!$A:$C,2,),"да","нет"),""),"")</f>
        <v/>
      </c>
      <c r="CT611" s="24"/>
      <c r="CU611" s="33" t="e">
        <f t="shared" si="5793"/>
        <v>#REF!</v>
      </c>
      <c r="CV611" s="91" t="e">
        <f t="shared" si="5794"/>
        <v>#REF!</v>
      </c>
      <c r="CW611" s="27" t="e">
        <f t="shared" si="5795"/>
        <v>#REF!</v>
      </c>
      <c r="CX611" s="26" t="e">
        <f t="shared" si="5724"/>
        <v>#REF!</v>
      </c>
      <c r="CY611" s="64" t="e">
        <f>IF(LEN('Описание предлагаемого товара'!#REF!)&gt;0,'Описание предлагаемого товара'!#REF!,"")</f>
        <v>#REF!</v>
      </c>
      <c r="CZ611" s="95" t="e">
        <f t="shared" si="5782"/>
        <v>#REF!</v>
      </c>
      <c r="DA611" s="95" t="e">
        <f t="shared" ref="DA611" si="5935">IFERROR(REPLACE(CZ611,FIND(" ",CZ611,1),1,""),CZ611)</f>
        <v>#REF!</v>
      </c>
      <c r="DB611" s="95" t="e">
        <f t="shared" si="5726"/>
        <v>#REF!</v>
      </c>
      <c r="DC611" s="95" t="e">
        <f t="shared" ref="DC611:DD611" si="5936">IFERROR(REPLACE(DB611,FIND("г.",DB611,1),2,""),DB611)</f>
        <v>#REF!</v>
      </c>
      <c r="DD611" s="95" t="e">
        <f t="shared" si="5936"/>
        <v>#REF!</v>
      </c>
      <c r="DE611" s="95" t="e">
        <f t="shared" ref="DE611:DF611" si="5937">IFERROR(REPLACE(DD611,FIND("г",DD611,1),1,""),DD611)</f>
        <v>#REF!</v>
      </c>
      <c r="DF611" s="95" t="e">
        <f t="shared" si="5937"/>
        <v>#REF!</v>
      </c>
      <c r="DG611" s="95" t="e">
        <f t="shared" si="5799"/>
        <v>#REF!</v>
      </c>
      <c r="DH611" s="25" t="str">
        <f>IFERROR(VLOOKUP(CI611*1,Обработ.выгрузка_реестра_РФ!$A:$G,5,),"")</f>
        <v/>
      </c>
      <c r="DI611" s="27" t="str">
        <f t="shared" si="5809"/>
        <v/>
      </c>
      <c r="DJ611" s="27" t="str">
        <f t="shared" ca="1" si="5786"/>
        <v/>
      </c>
      <c r="DK611" s="63" t="e">
        <f>IF(LEN('Описание предлагаемого товара'!#REF!)&gt;0,'Описание предлагаемого товара'!#REF!,"")</f>
        <v>#REF!</v>
      </c>
      <c r="DL611" s="63" t="e">
        <f>IF(LEN('Описание предлагаемого товара'!#REF!)&gt;0,'Описание предлагаемого товара'!#REF!,"")</f>
        <v>#REF!</v>
      </c>
      <c r="DM611" s="32"/>
    </row>
    <row r="612" spans="1:117" ht="48.75" customHeight="1" x14ac:dyDescent="0.25">
      <c r="A612" s="61" t="e">
        <f>IF(LEN('Описание предлагаемого товара'!#REF!)&gt;0,'Описание предлагаемого товара'!#REF!,"")</f>
        <v>#REF!</v>
      </c>
      <c r="B612" s="65" t="e">
        <f>IF(LEN('Описание предлагаемого товара'!#REF!)&gt;0,'Описание предлагаемого товара'!#REF!,"")</f>
        <v>#REF!</v>
      </c>
      <c r="C612" s="61" t="e">
        <f>IF(LEN('Описание предлагаемого товара'!#REF!)&gt;0,'Описание предлагаемого товара'!#REF!,"")</f>
        <v>#REF!</v>
      </c>
      <c r="D612" s="61" t="e">
        <f>IF(LEN('Описание предлагаемого товара'!#REF!)&gt;0,'Описание предлагаемого товара'!#REF!,"")</f>
        <v>#REF!</v>
      </c>
      <c r="E612" s="61" t="e">
        <f>IF(LEN('Описание предлагаемого товара'!#REF!)&gt;0,'Описание предлагаемого товара'!#REF!,"")</f>
        <v>#REF!</v>
      </c>
      <c r="F612" s="61" t="e">
        <f>IF(LEN('Описание предлагаемого товара'!#REF!)&gt;0,'Описание предлагаемого товара'!#REF!,"")</f>
        <v>#REF!</v>
      </c>
      <c r="G612" s="61" t="e">
        <f>IF(LEN('Описание предлагаемого товара'!#REF!)&gt;0,'Описание предлагаемого товара'!#REF!,"")</f>
        <v>#REF!</v>
      </c>
      <c r="H612" s="61" t="e">
        <f>IF(LEN('Описание предлагаемого товара'!#REF!)&gt;0,'Описание предлагаемого товара'!#REF!,"")</f>
        <v>#REF!</v>
      </c>
      <c r="I612" s="61" t="e">
        <f>IF(LEN('Описание предлагаемого товара'!#REF!)&gt;0,'Описание предлагаемого товара'!#REF!,"")</f>
        <v>#REF!</v>
      </c>
      <c r="J612" s="38" t="str">
        <f>IFERROR(VLOOKUP(B612,SAP!$A:$E,5,),"")</f>
        <v/>
      </c>
      <c r="K612" s="40" t="str">
        <f t="shared" si="5729"/>
        <v/>
      </c>
      <c r="L612" s="61" t="e">
        <f>IF(LEN('Описание предлагаемого товара'!#REF!)&gt;0,IFERROR('Описание предлагаемого товара'!#REF!*1,""),"")</f>
        <v>#REF!</v>
      </c>
      <c r="M612" s="39" t="str">
        <f>IFERROR(VLOOKUP(B612,SAP!$A:$E,2,),"")</f>
        <v/>
      </c>
      <c r="N612" s="41" t="str">
        <f t="shared" si="5865"/>
        <v/>
      </c>
      <c r="O612" s="39" t="str">
        <f t="shared" si="5716"/>
        <v/>
      </c>
      <c r="P612" s="36" t="e">
        <f>IF(LEN('Описание предлагаемого товара'!#REF!)&gt;0,'Описание предлагаемого товара'!#REF!,"")</f>
        <v>#REF!</v>
      </c>
      <c r="Q61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12" s="37" t="e">
        <f>IF(LEN('Описание предлагаемого товара'!#REF!)&gt;0,'Описание предлагаемого товара'!#REF!,"")</f>
        <v>#REF!</v>
      </c>
      <c r="S612" s="37" t="e">
        <f>IF(LEN('Описание предлагаемого товара'!#REF!)&gt;0,'Описание предлагаемого товара'!#REF!,"")</f>
        <v>#REF!</v>
      </c>
      <c r="T61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12" s="23" t="str">
        <f>IFERROR(VLOOKUP(CI612*1,Обработ.выгрузка_реестра_РФ!$A:$G,6,),"")</f>
        <v/>
      </c>
      <c r="V612" s="61" t="e">
        <f>IF(LEN('Описание предлагаемого товара'!#REF!)&gt;0,'Описание предлагаемого товара'!#REF!,"")</f>
        <v>#REF!</v>
      </c>
      <c r="W612" s="62" t="e">
        <f>IF(LEN('Описание предлагаемого товара'!#REF!)&gt;0,'Описание предлагаемого товара'!#REF!,"")</f>
        <v>#REF!</v>
      </c>
      <c r="X612" s="91" t="e">
        <f t="shared" ref="X612:Y612" si="5938">IFERROR(REPLACE(W612,FIND(CHAR(10),W612,1),1," "),W612)</f>
        <v>#REF!</v>
      </c>
      <c r="Y612" s="91" t="e">
        <f t="shared" si="5938"/>
        <v>#REF!</v>
      </c>
      <c r="Z612" s="91" t="e">
        <f t="shared" si="5731"/>
        <v>#REF!</v>
      </c>
      <c r="AA612" s="91" t="e">
        <f t="shared" si="5732"/>
        <v>#REF!</v>
      </c>
      <c r="AB612" s="91" t="e">
        <f t="shared" si="5733"/>
        <v>#REF!</v>
      </c>
      <c r="AC612" s="91" t="e">
        <f t="shared" ref="AC612:AF612" si="5939">IFERROR(REPLACE(AB612,FIND("  ",AB612,1),2," "),AB612)</f>
        <v>#REF!</v>
      </c>
      <c r="AD612" s="91" t="e">
        <f t="shared" si="5939"/>
        <v>#REF!</v>
      </c>
      <c r="AE612" s="91" t="e">
        <f t="shared" si="5939"/>
        <v>#REF!</v>
      </c>
      <c r="AF612" s="91" t="e">
        <f t="shared" si="5939"/>
        <v>#REF!</v>
      </c>
      <c r="AG612" s="23" t="str">
        <f>IFERROR(VLOOKUP(CI612*1,Обработ.выгрузка_реестра_РФ!$A:$G,4,),"")</f>
        <v/>
      </c>
      <c r="AH612" s="91" t="str">
        <f t="shared" ref="AH612:AI612" si="5940">IFERROR(REPLACE(AG612,FIND("-",AG612,1),1,"*"),AG612)</f>
        <v/>
      </c>
      <c r="AI612" s="91" t="str">
        <f t="shared" si="5940"/>
        <v/>
      </c>
      <c r="AJ612" s="27" t="str">
        <f t="shared" si="5831"/>
        <v/>
      </c>
      <c r="AK612" s="63" t="e">
        <f>IF(LEN('Описание предлагаемого товара'!#REF!)&gt;0,'Описание предлагаемого товара'!#REF!,"")</f>
        <v>#REF!</v>
      </c>
      <c r="AL612" s="91" t="e">
        <f t="shared" ref="AL612:AM612" si="5941">IFERROR(REPLACE(AK612,FIND(CHAR(10),AK612,1),1,""),AK612)</f>
        <v>#REF!</v>
      </c>
      <c r="AM612" s="91" t="e">
        <f t="shared" si="5941"/>
        <v>#REF!</v>
      </c>
      <c r="AN612" s="91" t="e">
        <f t="shared" ref="AN612:AR612" si="5942">IFERROR(REPLACE(AM612,FIND(" ",AM612,1),1,""),AM612)</f>
        <v>#REF!</v>
      </c>
      <c r="AO612" s="91" t="e">
        <f t="shared" si="5942"/>
        <v>#REF!</v>
      </c>
      <c r="AP612" s="91" t="e">
        <f t="shared" si="5942"/>
        <v>#REF!</v>
      </c>
      <c r="AQ612" s="91" t="e">
        <f t="shared" si="5942"/>
        <v>#REF!</v>
      </c>
      <c r="AR612" s="91" t="e">
        <f t="shared" si="5942"/>
        <v>#REF!</v>
      </c>
      <c r="AS612" s="91" t="e">
        <f t="shared" si="5738"/>
        <v>#REF!</v>
      </c>
      <c r="AT612" s="91" t="e">
        <f t="shared" si="5739"/>
        <v>#REF!</v>
      </c>
      <c r="AU612" s="32" t="e">
        <f t="shared" si="5722"/>
        <v>#REF!</v>
      </c>
      <c r="AV612" s="93" t="e">
        <f>'Описание предлагаемого товара'!#REF!</f>
        <v>#REF!</v>
      </c>
      <c r="AW612" s="91" t="e">
        <f>MIN(SEARCH({0,1,2,3,4,5,6,7,8,9},AV612&amp; "0123456789"))</f>
        <v>#REF!</v>
      </c>
      <c r="AX612" s="91" t="str">
        <f t="shared" si="5740"/>
        <v/>
      </c>
      <c r="AY612" s="91" t="str">
        <f t="shared" si="5741"/>
        <v/>
      </c>
      <c r="AZ612" s="91" t="str">
        <f t="shared" si="5742"/>
        <v/>
      </c>
      <c r="BA612" s="91" t="str">
        <f t="shared" si="5743"/>
        <v/>
      </c>
      <c r="BB612" s="91" t="str">
        <f t="shared" si="5744"/>
        <v/>
      </c>
      <c r="BC612" s="91" t="str">
        <f t="shared" si="5745"/>
        <v/>
      </c>
      <c r="BD612" s="91" t="str">
        <f t="shared" si="5746"/>
        <v/>
      </c>
      <c r="BE612" s="91" t="str">
        <f t="shared" si="5747"/>
        <v/>
      </c>
      <c r="BF612" s="91" t="str">
        <f t="shared" si="5748"/>
        <v/>
      </c>
      <c r="BG612" s="91" t="str">
        <f t="shared" si="5749"/>
        <v/>
      </c>
      <c r="BH612" s="91" t="str">
        <f t="shared" si="5750"/>
        <v/>
      </c>
      <c r="BI612" s="91" t="str">
        <f t="shared" si="5751"/>
        <v/>
      </c>
      <c r="BJ612" s="91" t="str">
        <f t="shared" si="5752"/>
        <v/>
      </c>
      <c r="BK612" s="91" t="str">
        <f t="shared" si="5753"/>
        <v/>
      </c>
      <c r="BL612" s="91" t="str">
        <f t="shared" si="5754"/>
        <v/>
      </c>
      <c r="BM612" s="91" t="str">
        <f t="shared" si="5755"/>
        <v/>
      </c>
      <c r="BN612" s="91" t="str">
        <f t="shared" si="5756"/>
        <v/>
      </c>
      <c r="BO612" s="91" t="str">
        <f t="shared" si="5757"/>
        <v/>
      </c>
      <c r="BP612" s="91" t="str">
        <f t="shared" si="5758"/>
        <v/>
      </c>
      <c r="BQ612" s="91" t="str">
        <f t="shared" si="5759"/>
        <v/>
      </c>
      <c r="BR612" s="91" t="str">
        <f t="shared" si="5760"/>
        <v/>
      </c>
      <c r="BS612" s="91" t="str">
        <f t="shared" si="5761"/>
        <v/>
      </c>
      <c r="BT612" s="91" t="str">
        <f t="shared" si="5762"/>
        <v/>
      </c>
      <c r="BU612" s="91" t="str">
        <f t="shared" si="5763"/>
        <v/>
      </c>
      <c r="BV612" s="91" t="str">
        <f t="shared" si="5764"/>
        <v/>
      </c>
      <c r="BW612" s="91" t="str">
        <f t="shared" si="5765"/>
        <v/>
      </c>
      <c r="BX612" s="91" t="str">
        <f t="shared" si="5766"/>
        <v/>
      </c>
      <c r="BY612" s="91" t="str">
        <f t="shared" si="5767"/>
        <v/>
      </c>
      <c r="BZ612" s="91" t="str">
        <f t="shared" si="5768"/>
        <v/>
      </c>
      <c r="CA612" s="91" t="str">
        <f t="shared" si="5769"/>
        <v/>
      </c>
      <c r="CB612" s="91" t="str">
        <f t="shared" si="5770"/>
        <v/>
      </c>
      <c r="CC612" s="91" t="str">
        <f t="shared" si="5771"/>
        <v/>
      </c>
      <c r="CD612" s="91" t="str">
        <f t="shared" si="5772"/>
        <v/>
      </c>
      <c r="CE612" s="91" t="str">
        <f t="shared" si="5773"/>
        <v/>
      </c>
      <c r="CF612" s="91" t="str">
        <f t="shared" si="5774"/>
        <v/>
      </c>
      <c r="CG612" s="91" t="str">
        <f t="shared" si="5775"/>
        <v/>
      </c>
      <c r="CH612" s="91" t="str">
        <f t="shared" si="5776"/>
        <v/>
      </c>
      <c r="CI612" s="91" t="str">
        <f t="shared" si="5777"/>
        <v>нет</v>
      </c>
      <c r="CJ612" s="63" t="e">
        <f>IF(LEN('Описание предлагаемого товара'!#REF!)&gt;0,'Описание предлагаемого товара'!#REF!,"")</f>
        <v>#REF!</v>
      </c>
      <c r="CK612" s="91" t="e">
        <f t="shared" ref="CK612:CL612" si="5943">IFERROR(REPLACE(CJ612,FIND(CHAR(10),CJ612,1),1,""),CJ612)</f>
        <v>#REF!</v>
      </c>
      <c r="CL612" s="91" t="e">
        <f t="shared" si="5943"/>
        <v>#REF!</v>
      </c>
      <c r="CM612" s="91" t="e">
        <f t="shared" si="5779"/>
        <v>#REF!</v>
      </c>
      <c r="CN612" s="91" t="e">
        <f t="shared" si="5780"/>
        <v>#REF!</v>
      </c>
      <c r="CO612" s="91" t="e">
        <f t="shared" si="5781"/>
        <v>#REF!</v>
      </c>
      <c r="CP612" s="90" t="e">
        <f>IF(AU612="Не указан реестровый номер (мера нац.режима Запрет)","",IF(CI612="нет","",IF(CU612="да","исключение(не смотрим баллы)",IFERROR(IF(CI612*1&gt;0,IFERROR(IF(VLOOKUP(CI612*1,Обработ.выгрузка_реестра_РФ!$A:$G,7,)=0,"Баллы не установлены",VLOOKUP(CI612*1,Обработ.выгрузка_реестра_РФ!$A:$G,7,)),IF(LEN(CI612)&gt;14,"","нет номера в реестре РФ")),""),IF(LEN(CI612)=0,"","Некорректный реестровый номер")))))</f>
        <v>#REF!</v>
      </c>
      <c r="CQ612" s="33" t="e">
        <f>IF(LEN(C612)&gt;0,IFERROR(IF(LEN(H612)&gt;0,IF(LEN(VLOOKUP(H612,'исключения(не_смотрим_баллы)'!$A:$C,1,))&gt;0,"да","нет"),"не введен ОКПД2"),"нет"),"")</f>
        <v>#REF!</v>
      </c>
      <c r="CR612" s="33" t="e">
        <f ca="1">IF(CQ612="да",IF(TODAY()&lt;VLOOKUP(H612,'исключения(не_смотрим_баллы)'!$A:$C,3,),"да","нет"),"")</f>
        <v>#REF!</v>
      </c>
      <c r="CS612" s="33" t="str">
        <f>IFERROR(IF(CQ612="да",IF(VLOOKUP(CI612*1,Обработ.выгрузка_реестра_РФ!$A:$G,2,)&lt;VLOOKUP(H612,'исключения(не_смотрим_баллы)'!$A:$C,2,),"да","нет"),""),"")</f>
        <v/>
      </c>
      <c r="CT612" s="24"/>
      <c r="CU612" s="33" t="e">
        <f t="shared" si="5793"/>
        <v>#REF!</v>
      </c>
      <c r="CV612" s="91" t="e">
        <f t="shared" si="5794"/>
        <v>#REF!</v>
      </c>
      <c r="CW612" s="27" t="e">
        <f t="shared" si="5795"/>
        <v>#REF!</v>
      </c>
      <c r="CX612" s="26" t="e">
        <f t="shared" si="5724"/>
        <v>#REF!</v>
      </c>
      <c r="CY612" s="64" t="e">
        <f>IF(LEN('Описание предлагаемого товара'!#REF!)&gt;0,'Описание предлагаемого товара'!#REF!,"")</f>
        <v>#REF!</v>
      </c>
      <c r="CZ612" s="95" t="e">
        <f t="shared" si="5782"/>
        <v>#REF!</v>
      </c>
      <c r="DA612" s="95" t="e">
        <f t="shared" ref="DA612" si="5944">IFERROR(REPLACE(CZ612,FIND(" ",CZ612,1),1,""),CZ612)</f>
        <v>#REF!</v>
      </c>
      <c r="DB612" s="95" t="e">
        <f t="shared" si="5726"/>
        <v>#REF!</v>
      </c>
      <c r="DC612" s="95" t="e">
        <f t="shared" ref="DC612:DD612" si="5945">IFERROR(REPLACE(DB612,FIND("г.",DB612,1),2,""),DB612)</f>
        <v>#REF!</v>
      </c>
      <c r="DD612" s="95" t="e">
        <f t="shared" si="5945"/>
        <v>#REF!</v>
      </c>
      <c r="DE612" s="95" t="e">
        <f t="shared" ref="DE612:DF612" si="5946">IFERROR(REPLACE(DD612,FIND("г",DD612,1),1,""),DD612)</f>
        <v>#REF!</v>
      </c>
      <c r="DF612" s="95" t="e">
        <f t="shared" si="5946"/>
        <v>#REF!</v>
      </c>
      <c r="DG612" s="95" t="e">
        <f t="shared" si="5799"/>
        <v>#REF!</v>
      </c>
      <c r="DH612" s="25" t="str">
        <f>IFERROR(VLOOKUP(CI612*1,Обработ.выгрузка_реестра_РФ!$A:$G,5,),"")</f>
        <v/>
      </c>
      <c r="DI612" s="27" t="str">
        <f t="shared" si="5809"/>
        <v/>
      </c>
      <c r="DJ612" s="27" t="str">
        <f t="shared" ca="1" si="5786"/>
        <v/>
      </c>
      <c r="DK612" s="63" t="e">
        <f>IF(LEN('Описание предлагаемого товара'!#REF!)&gt;0,'Описание предлагаемого товара'!#REF!,"")</f>
        <v>#REF!</v>
      </c>
      <c r="DL612" s="63" t="e">
        <f>IF(LEN('Описание предлагаемого товара'!#REF!)&gt;0,'Описание предлагаемого товара'!#REF!,"")</f>
        <v>#REF!</v>
      </c>
      <c r="DM612" s="32"/>
    </row>
    <row r="613" spans="1:117" ht="48.75" customHeight="1" x14ac:dyDescent="0.25">
      <c r="A613" s="61" t="e">
        <f>IF(LEN('Описание предлагаемого товара'!#REF!)&gt;0,'Описание предлагаемого товара'!#REF!,"")</f>
        <v>#REF!</v>
      </c>
      <c r="B613" s="65" t="e">
        <f>IF(LEN('Описание предлагаемого товара'!#REF!)&gt;0,'Описание предлагаемого товара'!#REF!,"")</f>
        <v>#REF!</v>
      </c>
      <c r="C613" s="61" t="e">
        <f>IF(LEN('Описание предлагаемого товара'!#REF!)&gt;0,'Описание предлагаемого товара'!#REF!,"")</f>
        <v>#REF!</v>
      </c>
      <c r="D613" s="61" t="e">
        <f>IF(LEN('Описание предлагаемого товара'!#REF!)&gt;0,'Описание предлагаемого товара'!#REF!,"")</f>
        <v>#REF!</v>
      </c>
      <c r="E613" s="61" t="e">
        <f>IF(LEN('Описание предлагаемого товара'!#REF!)&gt;0,'Описание предлагаемого товара'!#REF!,"")</f>
        <v>#REF!</v>
      </c>
      <c r="F613" s="61" t="e">
        <f>IF(LEN('Описание предлагаемого товара'!#REF!)&gt;0,'Описание предлагаемого товара'!#REF!,"")</f>
        <v>#REF!</v>
      </c>
      <c r="G613" s="61" t="e">
        <f>IF(LEN('Описание предлагаемого товара'!#REF!)&gt;0,'Описание предлагаемого товара'!#REF!,"")</f>
        <v>#REF!</v>
      </c>
      <c r="H613" s="61" t="e">
        <f>IF(LEN('Описание предлагаемого товара'!#REF!)&gt;0,'Описание предлагаемого товара'!#REF!,"")</f>
        <v>#REF!</v>
      </c>
      <c r="I613" s="61" t="e">
        <f>IF(LEN('Описание предлагаемого товара'!#REF!)&gt;0,'Описание предлагаемого товара'!#REF!,"")</f>
        <v>#REF!</v>
      </c>
      <c r="J613" s="38" t="str">
        <f>IFERROR(VLOOKUP(B613,SAP!$A:$E,5,),"")</f>
        <v/>
      </c>
      <c r="K613" s="40" t="str">
        <f t="shared" si="5729"/>
        <v/>
      </c>
      <c r="L613" s="61" t="e">
        <f>IF(LEN('Описание предлагаемого товара'!#REF!)&gt;0,IFERROR('Описание предлагаемого товара'!#REF!*1,""),"")</f>
        <v>#REF!</v>
      </c>
      <c r="M613" s="39" t="str">
        <f>IFERROR(VLOOKUP(B613,SAP!$A:$E,2,),"")</f>
        <v/>
      </c>
      <c r="N613" s="41" t="str">
        <f t="shared" si="5865"/>
        <v/>
      </c>
      <c r="O613" s="39" t="str">
        <f t="shared" si="5716"/>
        <v/>
      </c>
      <c r="P613" s="36" t="e">
        <f>IF(LEN('Описание предлагаемого товара'!#REF!)&gt;0,'Описание предлагаемого товара'!#REF!,"")</f>
        <v>#REF!</v>
      </c>
      <c r="Q61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13" s="37" t="e">
        <f>IF(LEN('Описание предлагаемого товара'!#REF!)&gt;0,'Описание предлагаемого товара'!#REF!,"")</f>
        <v>#REF!</v>
      </c>
      <c r="S613" s="37" t="e">
        <f>IF(LEN('Описание предлагаемого товара'!#REF!)&gt;0,'Описание предлагаемого товара'!#REF!,"")</f>
        <v>#REF!</v>
      </c>
      <c r="T61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13" s="23" t="str">
        <f>IFERROR(VLOOKUP(CI613*1,Обработ.выгрузка_реестра_РФ!$A:$G,6,),"")</f>
        <v/>
      </c>
      <c r="V613" s="61" t="e">
        <f>IF(LEN('Описание предлагаемого товара'!#REF!)&gt;0,'Описание предлагаемого товара'!#REF!,"")</f>
        <v>#REF!</v>
      </c>
      <c r="W613" s="62" t="e">
        <f>IF(LEN('Описание предлагаемого товара'!#REF!)&gt;0,'Описание предлагаемого товара'!#REF!,"")</f>
        <v>#REF!</v>
      </c>
      <c r="X613" s="91" t="e">
        <f t="shared" ref="X613:Y613" si="5947">IFERROR(REPLACE(W613,FIND(CHAR(10),W613,1),1," "),W613)</f>
        <v>#REF!</v>
      </c>
      <c r="Y613" s="91" t="e">
        <f t="shared" si="5947"/>
        <v>#REF!</v>
      </c>
      <c r="Z613" s="91" t="e">
        <f t="shared" si="5731"/>
        <v>#REF!</v>
      </c>
      <c r="AA613" s="91" t="e">
        <f t="shared" si="5732"/>
        <v>#REF!</v>
      </c>
      <c r="AB613" s="91" t="e">
        <f t="shared" si="5733"/>
        <v>#REF!</v>
      </c>
      <c r="AC613" s="91" t="e">
        <f t="shared" ref="AC613:AF613" si="5948">IFERROR(REPLACE(AB613,FIND("  ",AB613,1),2," "),AB613)</f>
        <v>#REF!</v>
      </c>
      <c r="AD613" s="91" t="e">
        <f t="shared" si="5948"/>
        <v>#REF!</v>
      </c>
      <c r="AE613" s="91" t="e">
        <f t="shared" si="5948"/>
        <v>#REF!</v>
      </c>
      <c r="AF613" s="91" t="e">
        <f t="shared" si="5948"/>
        <v>#REF!</v>
      </c>
      <c r="AG613" s="23" t="str">
        <f>IFERROR(VLOOKUP(CI613*1,Обработ.выгрузка_реестра_РФ!$A:$G,4,),"")</f>
        <v/>
      </c>
      <c r="AH613" s="91" t="str">
        <f t="shared" ref="AH613:AI613" si="5949">IFERROR(REPLACE(AG613,FIND("-",AG613,1),1,"*"),AG613)</f>
        <v/>
      </c>
      <c r="AI613" s="91" t="str">
        <f t="shared" si="5949"/>
        <v/>
      </c>
      <c r="AJ613" s="27" t="str">
        <f t="shared" si="5831"/>
        <v/>
      </c>
      <c r="AK613" s="63" t="e">
        <f>IF(LEN('Описание предлагаемого товара'!#REF!)&gt;0,'Описание предлагаемого товара'!#REF!,"")</f>
        <v>#REF!</v>
      </c>
      <c r="AL613" s="91" t="e">
        <f t="shared" ref="AL613:AM613" si="5950">IFERROR(REPLACE(AK613,FIND(CHAR(10),AK613,1),1,""),AK613)</f>
        <v>#REF!</v>
      </c>
      <c r="AM613" s="91" t="e">
        <f t="shared" si="5950"/>
        <v>#REF!</v>
      </c>
      <c r="AN613" s="91" t="e">
        <f t="shared" ref="AN613:AR613" si="5951">IFERROR(REPLACE(AM613,FIND(" ",AM613,1),1,""),AM613)</f>
        <v>#REF!</v>
      </c>
      <c r="AO613" s="91" t="e">
        <f t="shared" si="5951"/>
        <v>#REF!</v>
      </c>
      <c r="AP613" s="91" t="e">
        <f t="shared" si="5951"/>
        <v>#REF!</v>
      </c>
      <c r="AQ613" s="91" t="e">
        <f t="shared" si="5951"/>
        <v>#REF!</v>
      </c>
      <c r="AR613" s="91" t="e">
        <f t="shared" si="5951"/>
        <v>#REF!</v>
      </c>
      <c r="AS613" s="91" t="e">
        <f t="shared" si="5738"/>
        <v>#REF!</v>
      </c>
      <c r="AT613" s="91" t="e">
        <f t="shared" si="5739"/>
        <v>#REF!</v>
      </c>
      <c r="AU613" s="32" t="e">
        <f t="shared" si="5722"/>
        <v>#REF!</v>
      </c>
      <c r="AV613" s="93" t="e">
        <f>'Описание предлагаемого товара'!#REF!</f>
        <v>#REF!</v>
      </c>
      <c r="AW613" s="91" t="e">
        <f>MIN(SEARCH({0,1,2,3,4,5,6,7,8,9},AV613&amp; "0123456789"))</f>
        <v>#REF!</v>
      </c>
      <c r="AX613" s="91" t="str">
        <f t="shared" si="5740"/>
        <v/>
      </c>
      <c r="AY613" s="91" t="str">
        <f t="shared" si="5741"/>
        <v/>
      </c>
      <c r="AZ613" s="91" t="str">
        <f t="shared" si="5742"/>
        <v/>
      </c>
      <c r="BA613" s="91" t="str">
        <f t="shared" si="5743"/>
        <v/>
      </c>
      <c r="BB613" s="91" t="str">
        <f t="shared" si="5744"/>
        <v/>
      </c>
      <c r="BC613" s="91" t="str">
        <f t="shared" si="5745"/>
        <v/>
      </c>
      <c r="BD613" s="91" t="str">
        <f t="shared" si="5746"/>
        <v/>
      </c>
      <c r="BE613" s="91" t="str">
        <f t="shared" si="5747"/>
        <v/>
      </c>
      <c r="BF613" s="91" t="str">
        <f t="shared" si="5748"/>
        <v/>
      </c>
      <c r="BG613" s="91" t="str">
        <f t="shared" si="5749"/>
        <v/>
      </c>
      <c r="BH613" s="91" t="str">
        <f t="shared" si="5750"/>
        <v/>
      </c>
      <c r="BI613" s="91" t="str">
        <f t="shared" si="5751"/>
        <v/>
      </c>
      <c r="BJ613" s="91" t="str">
        <f t="shared" si="5752"/>
        <v/>
      </c>
      <c r="BK613" s="91" t="str">
        <f t="shared" si="5753"/>
        <v/>
      </c>
      <c r="BL613" s="91" t="str">
        <f t="shared" si="5754"/>
        <v/>
      </c>
      <c r="BM613" s="91" t="str">
        <f t="shared" si="5755"/>
        <v/>
      </c>
      <c r="BN613" s="91" t="str">
        <f t="shared" si="5756"/>
        <v/>
      </c>
      <c r="BO613" s="91" t="str">
        <f t="shared" si="5757"/>
        <v/>
      </c>
      <c r="BP613" s="91" t="str">
        <f t="shared" si="5758"/>
        <v/>
      </c>
      <c r="BQ613" s="91" t="str">
        <f t="shared" si="5759"/>
        <v/>
      </c>
      <c r="BR613" s="91" t="str">
        <f t="shared" si="5760"/>
        <v/>
      </c>
      <c r="BS613" s="91" t="str">
        <f t="shared" si="5761"/>
        <v/>
      </c>
      <c r="BT613" s="91" t="str">
        <f t="shared" si="5762"/>
        <v/>
      </c>
      <c r="BU613" s="91" t="str">
        <f t="shared" si="5763"/>
        <v/>
      </c>
      <c r="BV613" s="91" t="str">
        <f t="shared" si="5764"/>
        <v/>
      </c>
      <c r="BW613" s="91" t="str">
        <f t="shared" si="5765"/>
        <v/>
      </c>
      <c r="BX613" s="91" t="str">
        <f t="shared" si="5766"/>
        <v/>
      </c>
      <c r="BY613" s="91" t="str">
        <f t="shared" si="5767"/>
        <v/>
      </c>
      <c r="BZ613" s="91" t="str">
        <f t="shared" si="5768"/>
        <v/>
      </c>
      <c r="CA613" s="91" t="str">
        <f t="shared" si="5769"/>
        <v/>
      </c>
      <c r="CB613" s="91" t="str">
        <f t="shared" si="5770"/>
        <v/>
      </c>
      <c r="CC613" s="91" t="str">
        <f t="shared" si="5771"/>
        <v/>
      </c>
      <c r="CD613" s="91" t="str">
        <f t="shared" si="5772"/>
        <v/>
      </c>
      <c r="CE613" s="91" t="str">
        <f t="shared" si="5773"/>
        <v/>
      </c>
      <c r="CF613" s="91" t="str">
        <f t="shared" si="5774"/>
        <v/>
      </c>
      <c r="CG613" s="91" t="str">
        <f t="shared" si="5775"/>
        <v/>
      </c>
      <c r="CH613" s="91" t="str">
        <f t="shared" si="5776"/>
        <v/>
      </c>
      <c r="CI613" s="91" t="str">
        <f t="shared" si="5777"/>
        <v>нет</v>
      </c>
      <c r="CJ613" s="63" t="e">
        <f>IF(LEN('Описание предлагаемого товара'!#REF!)&gt;0,'Описание предлагаемого товара'!#REF!,"")</f>
        <v>#REF!</v>
      </c>
      <c r="CK613" s="91" t="e">
        <f t="shared" ref="CK613:CL613" si="5952">IFERROR(REPLACE(CJ613,FIND(CHAR(10),CJ613,1),1,""),CJ613)</f>
        <v>#REF!</v>
      </c>
      <c r="CL613" s="91" t="e">
        <f t="shared" si="5952"/>
        <v>#REF!</v>
      </c>
      <c r="CM613" s="91" t="e">
        <f t="shared" si="5779"/>
        <v>#REF!</v>
      </c>
      <c r="CN613" s="91" t="e">
        <f t="shared" si="5780"/>
        <v>#REF!</v>
      </c>
      <c r="CO613" s="91" t="e">
        <f t="shared" si="5781"/>
        <v>#REF!</v>
      </c>
      <c r="CP613" s="90" t="e">
        <f>IF(AU613="Не указан реестровый номер (мера нац.режима Запрет)","",IF(CI613="нет","",IF(CU613="да","исключение(не смотрим баллы)",IFERROR(IF(CI613*1&gt;0,IFERROR(IF(VLOOKUP(CI613*1,Обработ.выгрузка_реестра_РФ!$A:$G,7,)=0,"Баллы не установлены",VLOOKUP(CI613*1,Обработ.выгрузка_реестра_РФ!$A:$G,7,)),IF(LEN(CI613)&gt;14,"","нет номера в реестре РФ")),""),IF(LEN(CI613)=0,"","Некорректный реестровый номер")))))</f>
        <v>#REF!</v>
      </c>
      <c r="CQ613" s="33" t="e">
        <f>IF(LEN(C613)&gt;0,IFERROR(IF(LEN(H613)&gt;0,IF(LEN(VLOOKUP(H613,'исключения(не_смотрим_баллы)'!$A:$C,1,))&gt;0,"да","нет"),"не введен ОКПД2"),"нет"),"")</f>
        <v>#REF!</v>
      </c>
      <c r="CR613" s="33" t="e">
        <f ca="1">IF(CQ613="да",IF(TODAY()&lt;VLOOKUP(H613,'исключения(не_смотрим_баллы)'!$A:$C,3,),"да","нет"),"")</f>
        <v>#REF!</v>
      </c>
      <c r="CS613" s="33" t="str">
        <f>IFERROR(IF(CQ613="да",IF(VLOOKUP(CI613*1,Обработ.выгрузка_реестра_РФ!$A:$G,2,)&lt;VLOOKUP(H613,'исключения(не_смотрим_баллы)'!$A:$C,2,),"да","нет"),""),"")</f>
        <v/>
      </c>
      <c r="CT613" s="24"/>
      <c r="CU613" s="33" t="e">
        <f t="shared" si="5793"/>
        <v>#REF!</v>
      </c>
      <c r="CV613" s="91" t="e">
        <f t="shared" si="5794"/>
        <v>#REF!</v>
      </c>
      <c r="CW613" s="27" t="e">
        <f t="shared" si="5795"/>
        <v>#REF!</v>
      </c>
      <c r="CX613" s="26" t="e">
        <f t="shared" si="5724"/>
        <v>#REF!</v>
      </c>
      <c r="CY613" s="64" t="e">
        <f>IF(LEN('Описание предлагаемого товара'!#REF!)&gt;0,'Описание предлагаемого товара'!#REF!,"")</f>
        <v>#REF!</v>
      </c>
      <c r="CZ613" s="95" t="e">
        <f t="shared" si="5782"/>
        <v>#REF!</v>
      </c>
      <c r="DA613" s="95" t="e">
        <f t="shared" ref="DA613" si="5953">IFERROR(REPLACE(CZ613,FIND(" ",CZ613,1),1,""),CZ613)</f>
        <v>#REF!</v>
      </c>
      <c r="DB613" s="95" t="e">
        <f t="shared" si="5726"/>
        <v>#REF!</v>
      </c>
      <c r="DC613" s="95" t="e">
        <f t="shared" ref="DC613:DD613" si="5954">IFERROR(REPLACE(DB613,FIND("г.",DB613,1),2,""),DB613)</f>
        <v>#REF!</v>
      </c>
      <c r="DD613" s="95" t="e">
        <f t="shared" si="5954"/>
        <v>#REF!</v>
      </c>
      <c r="DE613" s="95" t="e">
        <f t="shared" ref="DE613:DF613" si="5955">IFERROR(REPLACE(DD613,FIND("г",DD613,1),1,""),DD613)</f>
        <v>#REF!</v>
      </c>
      <c r="DF613" s="95" t="e">
        <f t="shared" si="5955"/>
        <v>#REF!</v>
      </c>
      <c r="DG613" s="95" t="e">
        <f t="shared" si="5799"/>
        <v>#REF!</v>
      </c>
      <c r="DH613" s="25" t="str">
        <f>IFERROR(VLOOKUP(CI613*1,Обработ.выгрузка_реестра_РФ!$A:$G,5,),"")</f>
        <v/>
      </c>
      <c r="DI613" s="27" t="str">
        <f t="shared" si="5809"/>
        <v/>
      </c>
      <c r="DJ613" s="27" t="str">
        <f t="shared" ca="1" si="5786"/>
        <v/>
      </c>
      <c r="DK613" s="63" t="e">
        <f>IF(LEN('Описание предлагаемого товара'!#REF!)&gt;0,'Описание предлагаемого товара'!#REF!,"")</f>
        <v>#REF!</v>
      </c>
      <c r="DL613" s="63" t="e">
        <f>IF(LEN('Описание предлагаемого товара'!#REF!)&gt;0,'Описание предлагаемого товара'!#REF!,"")</f>
        <v>#REF!</v>
      </c>
      <c r="DM613" s="32"/>
    </row>
    <row r="614" spans="1:117" ht="48.75" customHeight="1" x14ac:dyDescent="0.25">
      <c r="A614" s="61" t="e">
        <f>IF(LEN('Описание предлагаемого товара'!#REF!)&gt;0,'Описание предлагаемого товара'!#REF!,"")</f>
        <v>#REF!</v>
      </c>
      <c r="B614" s="65" t="e">
        <f>IF(LEN('Описание предлагаемого товара'!#REF!)&gt;0,'Описание предлагаемого товара'!#REF!,"")</f>
        <v>#REF!</v>
      </c>
      <c r="C614" s="61" t="e">
        <f>IF(LEN('Описание предлагаемого товара'!#REF!)&gt;0,'Описание предлагаемого товара'!#REF!,"")</f>
        <v>#REF!</v>
      </c>
      <c r="D614" s="61" t="e">
        <f>IF(LEN('Описание предлагаемого товара'!#REF!)&gt;0,'Описание предлагаемого товара'!#REF!,"")</f>
        <v>#REF!</v>
      </c>
      <c r="E614" s="61" t="e">
        <f>IF(LEN('Описание предлагаемого товара'!#REF!)&gt;0,'Описание предлагаемого товара'!#REF!,"")</f>
        <v>#REF!</v>
      </c>
      <c r="F614" s="61" t="e">
        <f>IF(LEN('Описание предлагаемого товара'!#REF!)&gt;0,'Описание предлагаемого товара'!#REF!,"")</f>
        <v>#REF!</v>
      </c>
      <c r="G614" s="61" t="e">
        <f>IF(LEN('Описание предлагаемого товара'!#REF!)&gt;0,'Описание предлагаемого товара'!#REF!,"")</f>
        <v>#REF!</v>
      </c>
      <c r="H614" s="61" t="e">
        <f>IF(LEN('Описание предлагаемого товара'!#REF!)&gt;0,'Описание предлагаемого товара'!#REF!,"")</f>
        <v>#REF!</v>
      </c>
      <c r="I614" s="61" t="e">
        <f>IF(LEN('Описание предлагаемого товара'!#REF!)&gt;0,'Описание предлагаемого товара'!#REF!,"")</f>
        <v>#REF!</v>
      </c>
      <c r="J614" s="38" t="str">
        <f>IFERROR(VLOOKUP(B614,SAP!$A:$E,5,),"")</f>
        <v/>
      </c>
      <c r="K614" s="40" t="str">
        <f t="shared" si="5729"/>
        <v/>
      </c>
      <c r="L614" s="61" t="e">
        <f>IF(LEN('Описание предлагаемого товара'!#REF!)&gt;0,IFERROR('Описание предлагаемого товара'!#REF!*1,""),"")</f>
        <v>#REF!</v>
      </c>
      <c r="M614" s="39" t="str">
        <f>IFERROR(VLOOKUP(B614,SAP!$A:$E,2,),"")</f>
        <v/>
      </c>
      <c r="N614" s="41" t="str">
        <f t="shared" si="5865"/>
        <v/>
      </c>
      <c r="O614" s="39" t="str">
        <f t="shared" si="5716"/>
        <v/>
      </c>
      <c r="P614" s="36" t="e">
        <f>IF(LEN('Описание предлагаемого товара'!#REF!)&gt;0,'Описание предлагаемого товара'!#REF!,"")</f>
        <v>#REF!</v>
      </c>
      <c r="Q61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14" s="37" t="e">
        <f>IF(LEN('Описание предлагаемого товара'!#REF!)&gt;0,'Описание предлагаемого товара'!#REF!,"")</f>
        <v>#REF!</v>
      </c>
      <c r="S614" s="37" t="e">
        <f>IF(LEN('Описание предлагаемого товара'!#REF!)&gt;0,'Описание предлагаемого товара'!#REF!,"")</f>
        <v>#REF!</v>
      </c>
      <c r="T61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14" s="23" t="str">
        <f>IFERROR(VLOOKUP(CI614*1,Обработ.выгрузка_реестра_РФ!$A:$G,6,),"")</f>
        <v/>
      </c>
      <c r="V614" s="61" t="e">
        <f>IF(LEN('Описание предлагаемого товара'!#REF!)&gt;0,'Описание предлагаемого товара'!#REF!,"")</f>
        <v>#REF!</v>
      </c>
      <c r="W614" s="62" t="e">
        <f>IF(LEN('Описание предлагаемого товара'!#REF!)&gt;0,'Описание предлагаемого товара'!#REF!,"")</f>
        <v>#REF!</v>
      </c>
      <c r="X614" s="91" t="e">
        <f t="shared" ref="X614:Y614" si="5956">IFERROR(REPLACE(W614,FIND(CHAR(10),W614,1),1," "),W614)</f>
        <v>#REF!</v>
      </c>
      <c r="Y614" s="91" t="e">
        <f t="shared" si="5956"/>
        <v>#REF!</v>
      </c>
      <c r="Z614" s="91" t="e">
        <f t="shared" si="5731"/>
        <v>#REF!</v>
      </c>
      <c r="AA614" s="91" t="e">
        <f t="shared" si="5732"/>
        <v>#REF!</v>
      </c>
      <c r="AB614" s="91" t="e">
        <f t="shared" si="5733"/>
        <v>#REF!</v>
      </c>
      <c r="AC614" s="91" t="e">
        <f t="shared" ref="AC614:AF614" si="5957">IFERROR(REPLACE(AB614,FIND("  ",AB614,1),2," "),AB614)</f>
        <v>#REF!</v>
      </c>
      <c r="AD614" s="91" t="e">
        <f t="shared" si="5957"/>
        <v>#REF!</v>
      </c>
      <c r="AE614" s="91" t="e">
        <f t="shared" si="5957"/>
        <v>#REF!</v>
      </c>
      <c r="AF614" s="91" t="e">
        <f t="shared" si="5957"/>
        <v>#REF!</v>
      </c>
      <c r="AG614" s="23" t="str">
        <f>IFERROR(VLOOKUP(CI614*1,Обработ.выгрузка_реестра_РФ!$A:$G,4,),"")</f>
        <v/>
      </c>
      <c r="AH614" s="91" t="str">
        <f t="shared" ref="AH614:AI614" si="5958">IFERROR(REPLACE(AG614,FIND("-",AG614,1),1,"*"),AG614)</f>
        <v/>
      </c>
      <c r="AI614" s="91" t="str">
        <f t="shared" si="5958"/>
        <v/>
      </c>
      <c r="AJ614" s="27" t="str">
        <f t="shared" si="5831"/>
        <v/>
      </c>
      <c r="AK614" s="63" t="e">
        <f>IF(LEN('Описание предлагаемого товара'!#REF!)&gt;0,'Описание предлагаемого товара'!#REF!,"")</f>
        <v>#REF!</v>
      </c>
      <c r="AL614" s="91" t="e">
        <f t="shared" ref="AL614:AM614" si="5959">IFERROR(REPLACE(AK614,FIND(CHAR(10),AK614,1),1,""),AK614)</f>
        <v>#REF!</v>
      </c>
      <c r="AM614" s="91" t="e">
        <f t="shared" si="5959"/>
        <v>#REF!</v>
      </c>
      <c r="AN614" s="91" t="e">
        <f t="shared" ref="AN614:AR614" si="5960">IFERROR(REPLACE(AM614,FIND(" ",AM614,1),1,""),AM614)</f>
        <v>#REF!</v>
      </c>
      <c r="AO614" s="91" t="e">
        <f t="shared" si="5960"/>
        <v>#REF!</v>
      </c>
      <c r="AP614" s="91" t="e">
        <f t="shared" si="5960"/>
        <v>#REF!</v>
      </c>
      <c r="AQ614" s="91" t="e">
        <f t="shared" si="5960"/>
        <v>#REF!</v>
      </c>
      <c r="AR614" s="91" t="e">
        <f t="shared" si="5960"/>
        <v>#REF!</v>
      </c>
      <c r="AS614" s="91" t="e">
        <f t="shared" si="5738"/>
        <v>#REF!</v>
      </c>
      <c r="AT614" s="91" t="e">
        <f t="shared" si="5739"/>
        <v>#REF!</v>
      </c>
      <c r="AU614" s="32" t="e">
        <f t="shared" si="5722"/>
        <v>#REF!</v>
      </c>
      <c r="AV614" s="93" t="e">
        <f>'Описание предлагаемого товара'!#REF!</f>
        <v>#REF!</v>
      </c>
      <c r="AW614" s="91" t="e">
        <f>MIN(SEARCH({0,1,2,3,4,5,6,7,8,9},AV614&amp; "0123456789"))</f>
        <v>#REF!</v>
      </c>
      <c r="AX614" s="91" t="str">
        <f t="shared" si="5740"/>
        <v/>
      </c>
      <c r="AY614" s="91" t="str">
        <f t="shared" si="5741"/>
        <v/>
      </c>
      <c r="AZ614" s="91" t="str">
        <f t="shared" si="5742"/>
        <v/>
      </c>
      <c r="BA614" s="91" t="str">
        <f t="shared" si="5743"/>
        <v/>
      </c>
      <c r="BB614" s="91" t="str">
        <f t="shared" si="5744"/>
        <v/>
      </c>
      <c r="BC614" s="91" t="str">
        <f t="shared" si="5745"/>
        <v/>
      </c>
      <c r="BD614" s="91" t="str">
        <f t="shared" si="5746"/>
        <v/>
      </c>
      <c r="BE614" s="91" t="str">
        <f t="shared" si="5747"/>
        <v/>
      </c>
      <c r="BF614" s="91" t="str">
        <f t="shared" si="5748"/>
        <v/>
      </c>
      <c r="BG614" s="91" t="str">
        <f t="shared" si="5749"/>
        <v/>
      </c>
      <c r="BH614" s="91" t="str">
        <f t="shared" si="5750"/>
        <v/>
      </c>
      <c r="BI614" s="91" t="str">
        <f t="shared" si="5751"/>
        <v/>
      </c>
      <c r="BJ614" s="91" t="str">
        <f t="shared" si="5752"/>
        <v/>
      </c>
      <c r="BK614" s="91" t="str">
        <f t="shared" si="5753"/>
        <v/>
      </c>
      <c r="BL614" s="91" t="str">
        <f t="shared" si="5754"/>
        <v/>
      </c>
      <c r="BM614" s="91" t="str">
        <f t="shared" si="5755"/>
        <v/>
      </c>
      <c r="BN614" s="91" t="str">
        <f t="shared" si="5756"/>
        <v/>
      </c>
      <c r="BO614" s="91" t="str">
        <f t="shared" si="5757"/>
        <v/>
      </c>
      <c r="BP614" s="91" t="str">
        <f t="shared" si="5758"/>
        <v/>
      </c>
      <c r="BQ614" s="91" t="str">
        <f t="shared" si="5759"/>
        <v/>
      </c>
      <c r="BR614" s="91" t="str">
        <f t="shared" si="5760"/>
        <v/>
      </c>
      <c r="BS614" s="91" t="str">
        <f t="shared" si="5761"/>
        <v/>
      </c>
      <c r="BT614" s="91" t="str">
        <f t="shared" si="5762"/>
        <v/>
      </c>
      <c r="BU614" s="91" t="str">
        <f t="shared" si="5763"/>
        <v/>
      </c>
      <c r="BV614" s="91" t="str">
        <f t="shared" si="5764"/>
        <v/>
      </c>
      <c r="BW614" s="91" t="str">
        <f t="shared" si="5765"/>
        <v/>
      </c>
      <c r="BX614" s="91" t="str">
        <f t="shared" si="5766"/>
        <v/>
      </c>
      <c r="BY614" s="91" t="str">
        <f t="shared" si="5767"/>
        <v/>
      </c>
      <c r="BZ614" s="91" t="str">
        <f t="shared" si="5768"/>
        <v/>
      </c>
      <c r="CA614" s="91" t="str">
        <f t="shared" si="5769"/>
        <v/>
      </c>
      <c r="CB614" s="91" t="str">
        <f t="shared" si="5770"/>
        <v/>
      </c>
      <c r="CC614" s="91" t="str">
        <f t="shared" si="5771"/>
        <v/>
      </c>
      <c r="CD614" s="91" t="str">
        <f t="shared" si="5772"/>
        <v/>
      </c>
      <c r="CE614" s="91" t="str">
        <f t="shared" si="5773"/>
        <v/>
      </c>
      <c r="CF614" s="91" t="str">
        <f t="shared" si="5774"/>
        <v/>
      </c>
      <c r="CG614" s="91" t="str">
        <f t="shared" si="5775"/>
        <v/>
      </c>
      <c r="CH614" s="91" t="str">
        <f t="shared" si="5776"/>
        <v/>
      </c>
      <c r="CI614" s="91" t="str">
        <f t="shared" si="5777"/>
        <v>нет</v>
      </c>
      <c r="CJ614" s="63" t="e">
        <f>IF(LEN('Описание предлагаемого товара'!#REF!)&gt;0,'Описание предлагаемого товара'!#REF!,"")</f>
        <v>#REF!</v>
      </c>
      <c r="CK614" s="91" t="e">
        <f t="shared" ref="CK614:CL614" si="5961">IFERROR(REPLACE(CJ614,FIND(CHAR(10),CJ614,1),1,""),CJ614)</f>
        <v>#REF!</v>
      </c>
      <c r="CL614" s="91" t="e">
        <f t="shared" si="5961"/>
        <v>#REF!</v>
      </c>
      <c r="CM614" s="91" t="e">
        <f t="shared" si="5779"/>
        <v>#REF!</v>
      </c>
      <c r="CN614" s="91" t="e">
        <f t="shared" si="5780"/>
        <v>#REF!</v>
      </c>
      <c r="CO614" s="91" t="e">
        <f t="shared" si="5781"/>
        <v>#REF!</v>
      </c>
      <c r="CP614" s="90" t="e">
        <f>IF(AU614="Не указан реестровый номер (мера нац.режима Запрет)","",IF(CI614="нет","",IF(CU614="да","исключение(не смотрим баллы)",IFERROR(IF(CI614*1&gt;0,IFERROR(IF(VLOOKUP(CI614*1,Обработ.выгрузка_реестра_РФ!$A:$G,7,)=0,"Баллы не установлены",VLOOKUP(CI614*1,Обработ.выгрузка_реестра_РФ!$A:$G,7,)),IF(LEN(CI614)&gt;14,"","нет номера в реестре РФ")),""),IF(LEN(CI614)=0,"","Некорректный реестровый номер")))))</f>
        <v>#REF!</v>
      </c>
      <c r="CQ614" s="33" t="e">
        <f>IF(LEN(C614)&gt;0,IFERROR(IF(LEN(H614)&gt;0,IF(LEN(VLOOKUP(H614,'исключения(не_смотрим_баллы)'!$A:$C,1,))&gt;0,"да","нет"),"не введен ОКПД2"),"нет"),"")</f>
        <v>#REF!</v>
      </c>
      <c r="CR614" s="33" t="e">
        <f ca="1">IF(CQ614="да",IF(TODAY()&lt;VLOOKUP(H614,'исключения(не_смотрим_баллы)'!$A:$C,3,),"да","нет"),"")</f>
        <v>#REF!</v>
      </c>
      <c r="CS614" s="33" t="str">
        <f>IFERROR(IF(CQ614="да",IF(VLOOKUP(CI614*1,Обработ.выгрузка_реестра_РФ!$A:$G,2,)&lt;VLOOKUP(H614,'исключения(не_смотрим_баллы)'!$A:$C,2,),"да","нет"),""),"")</f>
        <v/>
      </c>
      <c r="CT614" s="24"/>
      <c r="CU614" s="33" t="e">
        <f t="shared" si="5793"/>
        <v>#REF!</v>
      </c>
      <c r="CV614" s="91" t="e">
        <f t="shared" si="5794"/>
        <v>#REF!</v>
      </c>
      <c r="CW614" s="27" t="e">
        <f t="shared" si="5795"/>
        <v>#REF!</v>
      </c>
      <c r="CX614" s="26" t="e">
        <f t="shared" si="5724"/>
        <v>#REF!</v>
      </c>
      <c r="CY614" s="64" t="e">
        <f>IF(LEN('Описание предлагаемого товара'!#REF!)&gt;0,'Описание предлагаемого товара'!#REF!,"")</f>
        <v>#REF!</v>
      </c>
      <c r="CZ614" s="95" t="e">
        <f t="shared" si="5782"/>
        <v>#REF!</v>
      </c>
      <c r="DA614" s="95" t="e">
        <f t="shared" ref="DA614" si="5962">IFERROR(REPLACE(CZ614,FIND(" ",CZ614,1),1,""),CZ614)</f>
        <v>#REF!</v>
      </c>
      <c r="DB614" s="95" t="e">
        <f t="shared" si="5726"/>
        <v>#REF!</v>
      </c>
      <c r="DC614" s="95" t="e">
        <f t="shared" ref="DC614:DD614" si="5963">IFERROR(REPLACE(DB614,FIND("г.",DB614,1),2,""),DB614)</f>
        <v>#REF!</v>
      </c>
      <c r="DD614" s="95" t="e">
        <f t="shared" si="5963"/>
        <v>#REF!</v>
      </c>
      <c r="DE614" s="95" t="e">
        <f t="shared" ref="DE614:DF614" si="5964">IFERROR(REPLACE(DD614,FIND("г",DD614,1),1,""),DD614)</f>
        <v>#REF!</v>
      </c>
      <c r="DF614" s="95" t="e">
        <f t="shared" si="5964"/>
        <v>#REF!</v>
      </c>
      <c r="DG614" s="95" t="e">
        <f t="shared" si="5799"/>
        <v>#REF!</v>
      </c>
      <c r="DH614" s="25" t="str">
        <f>IFERROR(VLOOKUP(CI614*1,Обработ.выгрузка_реестра_РФ!$A:$G,5,),"")</f>
        <v/>
      </c>
      <c r="DI614" s="27" t="str">
        <f t="shared" si="5809"/>
        <v/>
      </c>
      <c r="DJ614" s="27" t="str">
        <f t="shared" ca="1" si="5786"/>
        <v/>
      </c>
      <c r="DK614" s="63" t="e">
        <f>IF(LEN('Описание предлагаемого товара'!#REF!)&gt;0,'Описание предлагаемого товара'!#REF!,"")</f>
        <v>#REF!</v>
      </c>
      <c r="DL614" s="63" t="e">
        <f>IF(LEN('Описание предлагаемого товара'!#REF!)&gt;0,'Описание предлагаемого товара'!#REF!,"")</f>
        <v>#REF!</v>
      </c>
      <c r="DM614" s="32"/>
    </row>
    <row r="615" spans="1:117" ht="48.75" customHeight="1" x14ac:dyDescent="0.25">
      <c r="A615" s="61" t="e">
        <f>IF(LEN('Описание предлагаемого товара'!#REF!)&gt;0,'Описание предлагаемого товара'!#REF!,"")</f>
        <v>#REF!</v>
      </c>
      <c r="B615" s="65" t="e">
        <f>IF(LEN('Описание предлагаемого товара'!#REF!)&gt;0,'Описание предлагаемого товара'!#REF!,"")</f>
        <v>#REF!</v>
      </c>
      <c r="C615" s="61" t="e">
        <f>IF(LEN('Описание предлагаемого товара'!#REF!)&gt;0,'Описание предлагаемого товара'!#REF!,"")</f>
        <v>#REF!</v>
      </c>
      <c r="D615" s="61" t="e">
        <f>IF(LEN('Описание предлагаемого товара'!#REF!)&gt;0,'Описание предлагаемого товара'!#REF!,"")</f>
        <v>#REF!</v>
      </c>
      <c r="E615" s="61" t="e">
        <f>IF(LEN('Описание предлагаемого товара'!#REF!)&gt;0,'Описание предлагаемого товара'!#REF!,"")</f>
        <v>#REF!</v>
      </c>
      <c r="F615" s="61" t="e">
        <f>IF(LEN('Описание предлагаемого товара'!#REF!)&gt;0,'Описание предлагаемого товара'!#REF!,"")</f>
        <v>#REF!</v>
      </c>
      <c r="G615" s="61" t="e">
        <f>IF(LEN('Описание предлагаемого товара'!#REF!)&gt;0,'Описание предлагаемого товара'!#REF!,"")</f>
        <v>#REF!</v>
      </c>
      <c r="H615" s="61" t="e">
        <f>IF(LEN('Описание предлагаемого товара'!#REF!)&gt;0,'Описание предлагаемого товара'!#REF!,"")</f>
        <v>#REF!</v>
      </c>
      <c r="I615" s="61" t="e">
        <f>IF(LEN('Описание предлагаемого товара'!#REF!)&gt;0,'Описание предлагаемого товара'!#REF!,"")</f>
        <v>#REF!</v>
      </c>
      <c r="J615" s="38" t="str">
        <f>IFERROR(VLOOKUP(B615,SAP!$A:$E,5,),"")</f>
        <v/>
      </c>
      <c r="K615" s="40" t="str">
        <f t="shared" si="5729"/>
        <v/>
      </c>
      <c r="L615" s="61" t="e">
        <f>IF(LEN('Описание предлагаемого товара'!#REF!)&gt;0,IFERROR('Описание предлагаемого товара'!#REF!*1,""),"")</f>
        <v>#REF!</v>
      </c>
      <c r="M615" s="39" t="str">
        <f>IFERROR(VLOOKUP(B615,SAP!$A:$E,2,),"")</f>
        <v/>
      </c>
      <c r="N615" s="41" t="str">
        <f t="shared" si="5865"/>
        <v/>
      </c>
      <c r="O615" s="39" t="str">
        <f t="shared" si="5716"/>
        <v/>
      </c>
      <c r="P615" s="36" t="e">
        <f>IF(LEN('Описание предлагаемого товара'!#REF!)&gt;0,'Описание предлагаемого товара'!#REF!,"")</f>
        <v>#REF!</v>
      </c>
      <c r="Q61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15" s="37" t="e">
        <f>IF(LEN('Описание предлагаемого товара'!#REF!)&gt;0,'Описание предлагаемого товара'!#REF!,"")</f>
        <v>#REF!</v>
      </c>
      <c r="S615" s="37" t="e">
        <f>IF(LEN('Описание предлагаемого товара'!#REF!)&gt;0,'Описание предлагаемого товара'!#REF!,"")</f>
        <v>#REF!</v>
      </c>
      <c r="T61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15" s="23" t="str">
        <f>IFERROR(VLOOKUP(CI615*1,Обработ.выгрузка_реестра_РФ!$A:$G,6,),"")</f>
        <v/>
      </c>
      <c r="V615" s="61" t="e">
        <f>IF(LEN('Описание предлагаемого товара'!#REF!)&gt;0,'Описание предлагаемого товара'!#REF!,"")</f>
        <v>#REF!</v>
      </c>
      <c r="W615" s="62" t="e">
        <f>IF(LEN('Описание предлагаемого товара'!#REF!)&gt;0,'Описание предлагаемого товара'!#REF!,"")</f>
        <v>#REF!</v>
      </c>
      <c r="X615" s="91" t="e">
        <f t="shared" ref="X615:Y615" si="5965">IFERROR(REPLACE(W615,FIND(CHAR(10),W615,1),1," "),W615)</f>
        <v>#REF!</v>
      </c>
      <c r="Y615" s="91" t="e">
        <f t="shared" si="5965"/>
        <v>#REF!</v>
      </c>
      <c r="Z615" s="91" t="e">
        <f t="shared" si="5731"/>
        <v>#REF!</v>
      </c>
      <c r="AA615" s="91" t="e">
        <f t="shared" si="5732"/>
        <v>#REF!</v>
      </c>
      <c r="AB615" s="91" t="e">
        <f t="shared" si="5733"/>
        <v>#REF!</v>
      </c>
      <c r="AC615" s="91" t="e">
        <f t="shared" ref="AC615:AF615" si="5966">IFERROR(REPLACE(AB615,FIND("  ",AB615,1),2," "),AB615)</f>
        <v>#REF!</v>
      </c>
      <c r="AD615" s="91" t="e">
        <f t="shared" si="5966"/>
        <v>#REF!</v>
      </c>
      <c r="AE615" s="91" t="e">
        <f t="shared" si="5966"/>
        <v>#REF!</v>
      </c>
      <c r="AF615" s="91" t="e">
        <f t="shared" si="5966"/>
        <v>#REF!</v>
      </c>
      <c r="AG615" s="23" t="str">
        <f>IFERROR(VLOOKUP(CI615*1,Обработ.выгрузка_реестра_РФ!$A:$G,4,),"")</f>
        <v/>
      </c>
      <c r="AH615" s="91" t="str">
        <f t="shared" ref="AH615:AI615" si="5967">IFERROR(REPLACE(AG615,FIND("-",AG615,1),1,"*"),AG615)</f>
        <v/>
      </c>
      <c r="AI615" s="91" t="str">
        <f t="shared" si="5967"/>
        <v/>
      </c>
      <c r="AJ615" s="27" t="str">
        <f t="shared" si="5831"/>
        <v/>
      </c>
      <c r="AK615" s="63" t="e">
        <f>IF(LEN('Описание предлагаемого товара'!#REF!)&gt;0,'Описание предлагаемого товара'!#REF!,"")</f>
        <v>#REF!</v>
      </c>
      <c r="AL615" s="91" t="e">
        <f t="shared" ref="AL615:AM615" si="5968">IFERROR(REPLACE(AK615,FIND(CHAR(10),AK615,1),1,""),AK615)</f>
        <v>#REF!</v>
      </c>
      <c r="AM615" s="91" t="e">
        <f t="shared" si="5968"/>
        <v>#REF!</v>
      </c>
      <c r="AN615" s="91" t="e">
        <f t="shared" ref="AN615:AR615" si="5969">IFERROR(REPLACE(AM615,FIND(" ",AM615,1),1,""),AM615)</f>
        <v>#REF!</v>
      </c>
      <c r="AO615" s="91" t="e">
        <f t="shared" si="5969"/>
        <v>#REF!</v>
      </c>
      <c r="AP615" s="91" t="e">
        <f t="shared" si="5969"/>
        <v>#REF!</v>
      </c>
      <c r="AQ615" s="91" t="e">
        <f t="shared" si="5969"/>
        <v>#REF!</v>
      </c>
      <c r="AR615" s="91" t="e">
        <f t="shared" si="5969"/>
        <v>#REF!</v>
      </c>
      <c r="AS615" s="91" t="e">
        <f t="shared" si="5738"/>
        <v>#REF!</v>
      </c>
      <c r="AT615" s="91" t="e">
        <f t="shared" si="5739"/>
        <v>#REF!</v>
      </c>
      <c r="AU615" s="32" t="e">
        <f t="shared" si="5722"/>
        <v>#REF!</v>
      </c>
      <c r="AV615" s="93" t="e">
        <f>'Описание предлагаемого товара'!#REF!</f>
        <v>#REF!</v>
      </c>
      <c r="AW615" s="91" t="e">
        <f>MIN(SEARCH({0,1,2,3,4,5,6,7,8,9},AV615&amp; "0123456789"))</f>
        <v>#REF!</v>
      </c>
      <c r="AX615" s="91" t="str">
        <f t="shared" si="5740"/>
        <v/>
      </c>
      <c r="AY615" s="91" t="str">
        <f t="shared" si="5741"/>
        <v/>
      </c>
      <c r="AZ615" s="91" t="str">
        <f t="shared" si="5742"/>
        <v/>
      </c>
      <c r="BA615" s="91" t="str">
        <f t="shared" si="5743"/>
        <v/>
      </c>
      <c r="BB615" s="91" t="str">
        <f t="shared" si="5744"/>
        <v/>
      </c>
      <c r="BC615" s="91" t="str">
        <f t="shared" si="5745"/>
        <v/>
      </c>
      <c r="BD615" s="91" t="str">
        <f t="shared" si="5746"/>
        <v/>
      </c>
      <c r="BE615" s="91" t="str">
        <f t="shared" si="5747"/>
        <v/>
      </c>
      <c r="BF615" s="91" t="str">
        <f t="shared" si="5748"/>
        <v/>
      </c>
      <c r="BG615" s="91" t="str">
        <f t="shared" si="5749"/>
        <v/>
      </c>
      <c r="BH615" s="91" t="str">
        <f t="shared" si="5750"/>
        <v/>
      </c>
      <c r="BI615" s="91" t="str">
        <f t="shared" si="5751"/>
        <v/>
      </c>
      <c r="BJ615" s="91" t="str">
        <f t="shared" si="5752"/>
        <v/>
      </c>
      <c r="BK615" s="91" t="str">
        <f t="shared" si="5753"/>
        <v/>
      </c>
      <c r="BL615" s="91" t="str">
        <f t="shared" si="5754"/>
        <v/>
      </c>
      <c r="BM615" s="91" t="str">
        <f t="shared" si="5755"/>
        <v/>
      </c>
      <c r="BN615" s="91" t="str">
        <f t="shared" si="5756"/>
        <v/>
      </c>
      <c r="BO615" s="91" t="str">
        <f t="shared" si="5757"/>
        <v/>
      </c>
      <c r="BP615" s="91" t="str">
        <f t="shared" si="5758"/>
        <v/>
      </c>
      <c r="BQ615" s="91" t="str">
        <f t="shared" si="5759"/>
        <v/>
      </c>
      <c r="BR615" s="91" t="str">
        <f t="shared" si="5760"/>
        <v/>
      </c>
      <c r="BS615" s="91" t="str">
        <f t="shared" si="5761"/>
        <v/>
      </c>
      <c r="BT615" s="91" t="str">
        <f t="shared" si="5762"/>
        <v/>
      </c>
      <c r="BU615" s="91" t="str">
        <f t="shared" si="5763"/>
        <v/>
      </c>
      <c r="BV615" s="91" t="str">
        <f t="shared" si="5764"/>
        <v/>
      </c>
      <c r="BW615" s="91" t="str">
        <f t="shared" si="5765"/>
        <v/>
      </c>
      <c r="BX615" s="91" t="str">
        <f t="shared" si="5766"/>
        <v/>
      </c>
      <c r="BY615" s="91" t="str">
        <f t="shared" si="5767"/>
        <v/>
      </c>
      <c r="BZ615" s="91" t="str">
        <f t="shared" si="5768"/>
        <v/>
      </c>
      <c r="CA615" s="91" t="str">
        <f t="shared" si="5769"/>
        <v/>
      </c>
      <c r="CB615" s="91" t="str">
        <f t="shared" si="5770"/>
        <v/>
      </c>
      <c r="CC615" s="91" t="str">
        <f t="shared" si="5771"/>
        <v/>
      </c>
      <c r="CD615" s="91" t="str">
        <f t="shared" si="5772"/>
        <v/>
      </c>
      <c r="CE615" s="91" t="str">
        <f t="shared" si="5773"/>
        <v/>
      </c>
      <c r="CF615" s="91" t="str">
        <f t="shared" si="5774"/>
        <v/>
      </c>
      <c r="CG615" s="91" t="str">
        <f t="shared" si="5775"/>
        <v/>
      </c>
      <c r="CH615" s="91" t="str">
        <f t="shared" si="5776"/>
        <v/>
      </c>
      <c r="CI615" s="91" t="str">
        <f t="shared" si="5777"/>
        <v>нет</v>
      </c>
      <c r="CJ615" s="63" t="e">
        <f>IF(LEN('Описание предлагаемого товара'!#REF!)&gt;0,'Описание предлагаемого товара'!#REF!,"")</f>
        <v>#REF!</v>
      </c>
      <c r="CK615" s="91" t="e">
        <f t="shared" ref="CK615:CL615" si="5970">IFERROR(REPLACE(CJ615,FIND(CHAR(10),CJ615,1),1,""),CJ615)</f>
        <v>#REF!</v>
      </c>
      <c r="CL615" s="91" t="e">
        <f t="shared" si="5970"/>
        <v>#REF!</v>
      </c>
      <c r="CM615" s="91" t="e">
        <f t="shared" si="5779"/>
        <v>#REF!</v>
      </c>
      <c r="CN615" s="91" t="e">
        <f t="shared" si="5780"/>
        <v>#REF!</v>
      </c>
      <c r="CO615" s="91" t="e">
        <f t="shared" si="5781"/>
        <v>#REF!</v>
      </c>
      <c r="CP615" s="90" t="e">
        <f>IF(AU615="Не указан реестровый номер (мера нац.режима Запрет)","",IF(CI615="нет","",IF(CU615="да","исключение(не смотрим баллы)",IFERROR(IF(CI615*1&gt;0,IFERROR(IF(VLOOKUP(CI615*1,Обработ.выгрузка_реестра_РФ!$A:$G,7,)=0,"Баллы не установлены",VLOOKUP(CI615*1,Обработ.выгрузка_реестра_РФ!$A:$G,7,)),IF(LEN(CI615)&gt;14,"","нет номера в реестре РФ")),""),IF(LEN(CI615)=0,"","Некорректный реестровый номер")))))</f>
        <v>#REF!</v>
      </c>
      <c r="CQ615" s="33" t="e">
        <f>IF(LEN(C615)&gt;0,IFERROR(IF(LEN(H615)&gt;0,IF(LEN(VLOOKUP(H615,'исключения(не_смотрим_баллы)'!$A:$C,1,))&gt;0,"да","нет"),"не введен ОКПД2"),"нет"),"")</f>
        <v>#REF!</v>
      </c>
      <c r="CR615" s="33" t="e">
        <f ca="1">IF(CQ615="да",IF(TODAY()&lt;VLOOKUP(H615,'исключения(не_смотрим_баллы)'!$A:$C,3,),"да","нет"),"")</f>
        <v>#REF!</v>
      </c>
      <c r="CS615" s="33" t="str">
        <f>IFERROR(IF(CQ615="да",IF(VLOOKUP(CI615*1,Обработ.выгрузка_реестра_РФ!$A:$G,2,)&lt;VLOOKUP(H615,'исключения(не_смотрим_баллы)'!$A:$C,2,),"да","нет"),""),"")</f>
        <v/>
      </c>
      <c r="CT615" s="24"/>
      <c r="CU615" s="33" t="e">
        <f t="shared" si="5793"/>
        <v>#REF!</v>
      </c>
      <c r="CV615" s="91" t="e">
        <f t="shared" si="5794"/>
        <v>#REF!</v>
      </c>
      <c r="CW615" s="27" t="e">
        <f t="shared" si="5795"/>
        <v>#REF!</v>
      </c>
      <c r="CX615" s="26" t="e">
        <f t="shared" si="5724"/>
        <v>#REF!</v>
      </c>
      <c r="CY615" s="64" t="e">
        <f>IF(LEN('Описание предлагаемого товара'!#REF!)&gt;0,'Описание предлагаемого товара'!#REF!,"")</f>
        <v>#REF!</v>
      </c>
      <c r="CZ615" s="95" t="e">
        <f t="shared" si="5782"/>
        <v>#REF!</v>
      </c>
      <c r="DA615" s="95" t="e">
        <f t="shared" ref="DA615" si="5971">IFERROR(REPLACE(CZ615,FIND(" ",CZ615,1),1,""),CZ615)</f>
        <v>#REF!</v>
      </c>
      <c r="DB615" s="95" t="e">
        <f t="shared" si="5726"/>
        <v>#REF!</v>
      </c>
      <c r="DC615" s="95" t="e">
        <f t="shared" ref="DC615:DD615" si="5972">IFERROR(REPLACE(DB615,FIND("г.",DB615,1),2,""),DB615)</f>
        <v>#REF!</v>
      </c>
      <c r="DD615" s="95" t="e">
        <f t="shared" si="5972"/>
        <v>#REF!</v>
      </c>
      <c r="DE615" s="95" t="e">
        <f t="shared" ref="DE615:DF615" si="5973">IFERROR(REPLACE(DD615,FIND("г",DD615,1),1,""),DD615)</f>
        <v>#REF!</v>
      </c>
      <c r="DF615" s="95" t="e">
        <f t="shared" si="5973"/>
        <v>#REF!</v>
      </c>
      <c r="DG615" s="95" t="e">
        <f t="shared" si="5799"/>
        <v>#REF!</v>
      </c>
      <c r="DH615" s="25" t="str">
        <f>IFERROR(VLOOKUP(CI615*1,Обработ.выгрузка_реестра_РФ!$A:$G,5,),"")</f>
        <v/>
      </c>
      <c r="DI615" s="27" t="str">
        <f t="shared" si="5809"/>
        <v/>
      </c>
      <c r="DJ615" s="27" t="str">
        <f t="shared" ca="1" si="5786"/>
        <v/>
      </c>
      <c r="DK615" s="63" t="e">
        <f>IF(LEN('Описание предлагаемого товара'!#REF!)&gt;0,'Описание предлагаемого товара'!#REF!,"")</f>
        <v>#REF!</v>
      </c>
      <c r="DL615" s="63" t="e">
        <f>IF(LEN('Описание предлагаемого товара'!#REF!)&gt;0,'Описание предлагаемого товара'!#REF!,"")</f>
        <v>#REF!</v>
      </c>
      <c r="DM615" s="32"/>
    </row>
    <row r="616" spans="1:117" ht="48.75" customHeight="1" x14ac:dyDescent="0.25">
      <c r="A616" s="61" t="e">
        <f>IF(LEN('Описание предлагаемого товара'!#REF!)&gt;0,'Описание предлагаемого товара'!#REF!,"")</f>
        <v>#REF!</v>
      </c>
      <c r="B616" s="65" t="e">
        <f>IF(LEN('Описание предлагаемого товара'!#REF!)&gt;0,'Описание предлагаемого товара'!#REF!,"")</f>
        <v>#REF!</v>
      </c>
      <c r="C616" s="61" t="e">
        <f>IF(LEN('Описание предлагаемого товара'!#REF!)&gt;0,'Описание предлагаемого товара'!#REF!,"")</f>
        <v>#REF!</v>
      </c>
      <c r="D616" s="61" t="e">
        <f>IF(LEN('Описание предлагаемого товара'!#REF!)&gt;0,'Описание предлагаемого товара'!#REF!,"")</f>
        <v>#REF!</v>
      </c>
      <c r="E616" s="61" t="e">
        <f>IF(LEN('Описание предлагаемого товара'!#REF!)&gt;0,'Описание предлагаемого товара'!#REF!,"")</f>
        <v>#REF!</v>
      </c>
      <c r="F616" s="61" t="e">
        <f>IF(LEN('Описание предлагаемого товара'!#REF!)&gt;0,'Описание предлагаемого товара'!#REF!,"")</f>
        <v>#REF!</v>
      </c>
      <c r="G616" s="61" t="e">
        <f>IF(LEN('Описание предлагаемого товара'!#REF!)&gt;0,'Описание предлагаемого товара'!#REF!,"")</f>
        <v>#REF!</v>
      </c>
      <c r="H616" s="61" t="e">
        <f>IF(LEN('Описание предлагаемого товара'!#REF!)&gt;0,'Описание предлагаемого товара'!#REF!,"")</f>
        <v>#REF!</v>
      </c>
      <c r="I616" s="61" t="e">
        <f>IF(LEN('Описание предлагаемого товара'!#REF!)&gt;0,'Описание предлагаемого товара'!#REF!,"")</f>
        <v>#REF!</v>
      </c>
      <c r="J616" s="38" t="str">
        <f>IFERROR(VLOOKUP(B616,SAP!$A:$E,5,),"")</f>
        <v/>
      </c>
      <c r="K616" s="40" t="str">
        <f t="shared" si="5729"/>
        <v/>
      </c>
      <c r="L616" s="61" t="e">
        <f>IF(LEN('Описание предлагаемого товара'!#REF!)&gt;0,IFERROR('Описание предлагаемого товара'!#REF!*1,""),"")</f>
        <v>#REF!</v>
      </c>
      <c r="M616" s="39" t="str">
        <f>IFERROR(VLOOKUP(B616,SAP!$A:$E,2,),"")</f>
        <v/>
      </c>
      <c r="N616" s="41" t="str">
        <f t="shared" si="5865"/>
        <v/>
      </c>
      <c r="O616" s="39" t="str">
        <f t="shared" si="5716"/>
        <v/>
      </c>
      <c r="P616" s="36" t="e">
        <f>IF(LEN('Описание предлагаемого товара'!#REF!)&gt;0,'Описание предлагаемого товара'!#REF!,"")</f>
        <v>#REF!</v>
      </c>
      <c r="Q61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16" s="37" t="e">
        <f>IF(LEN('Описание предлагаемого товара'!#REF!)&gt;0,'Описание предлагаемого товара'!#REF!,"")</f>
        <v>#REF!</v>
      </c>
      <c r="S616" s="37" t="e">
        <f>IF(LEN('Описание предлагаемого товара'!#REF!)&gt;0,'Описание предлагаемого товара'!#REF!,"")</f>
        <v>#REF!</v>
      </c>
      <c r="T61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16" s="23" t="str">
        <f>IFERROR(VLOOKUP(CI616*1,Обработ.выгрузка_реестра_РФ!$A:$G,6,),"")</f>
        <v/>
      </c>
      <c r="V616" s="61" t="e">
        <f>IF(LEN('Описание предлагаемого товара'!#REF!)&gt;0,'Описание предлагаемого товара'!#REF!,"")</f>
        <v>#REF!</v>
      </c>
      <c r="W616" s="62" t="e">
        <f>IF(LEN('Описание предлагаемого товара'!#REF!)&gt;0,'Описание предлагаемого товара'!#REF!,"")</f>
        <v>#REF!</v>
      </c>
      <c r="X616" s="91" t="e">
        <f t="shared" ref="X616:Y616" si="5974">IFERROR(REPLACE(W616,FIND(CHAR(10),W616,1),1," "),W616)</f>
        <v>#REF!</v>
      </c>
      <c r="Y616" s="91" t="e">
        <f t="shared" si="5974"/>
        <v>#REF!</v>
      </c>
      <c r="Z616" s="91" t="e">
        <f t="shared" si="5731"/>
        <v>#REF!</v>
      </c>
      <c r="AA616" s="91" t="e">
        <f t="shared" si="5732"/>
        <v>#REF!</v>
      </c>
      <c r="AB616" s="91" t="e">
        <f t="shared" si="5733"/>
        <v>#REF!</v>
      </c>
      <c r="AC616" s="91" t="e">
        <f t="shared" ref="AC616:AF616" si="5975">IFERROR(REPLACE(AB616,FIND("  ",AB616,1),2," "),AB616)</f>
        <v>#REF!</v>
      </c>
      <c r="AD616" s="91" t="e">
        <f t="shared" si="5975"/>
        <v>#REF!</v>
      </c>
      <c r="AE616" s="91" t="e">
        <f t="shared" si="5975"/>
        <v>#REF!</v>
      </c>
      <c r="AF616" s="91" t="e">
        <f t="shared" si="5975"/>
        <v>#REF!</v>
      </c>
      <c r="AG616" s="23" t="str">
        <f>IFERROR(VLOOKUP(CI616*1,Обработ.выгрузка_реестра_РФ!$A:$G,4,),"")</f>
        <v/>
      </c>
      <c r="AH616" s="91" t="str">
        <f t="shared" ref="AH616:AI616" si="5976">IFERROR(REPLACE(AG616,FIND("-",AG616,1),1,"*"),AG616)</f>
        <v/>
      </c>
      <c r="AI616" s="91" t="str">
        <f t="shared" si="5976"/>
        <v/>
      </c>
      <c r="AJ616" s="27" t="str">
        <f t="shared" si="5831"/>
        <v/>
      </c>
      <c r="AK616" s="63" t="e">
        <f>IF(LEN('Описание предлагаемого товара'!#REF!)&gt;0,'Описание предлагаемого товара'!#REF!,"")</f>
        <v>#REF!</v>
      </c>
      <c r="AL616" s="91" t="e">
        <f t="shared" ref="AL616:AM616" si="5977">IFERROR(REPLACE(AK616,FIND(CHAR(10),AK616,1),1,""),AK616)</f>
        <v>#REF!</v>
      </c>
      <c r="AM616" s="91" t="e">
        <f t="shared" si="5977"/>
        <v>#REF!</v>
      </c>
      <c r="AN616" s="91" t="e">
        <f t="shared" ref="AN616:AR616" si="5978">IFERROR(REPLACE(AM616,FIND(" ",AM616,1),1,""),AM616)</f>
        <v>#REF!</v>
      </c>
      <c r="AO616" s="91" t="e">
        <f t="shared" si="5978"/>
        <v>#REF!</v>
      </c>
      <c r="AP616" s="91" t="e">
        <f t="shared" si="5978"/>
        <v>#REF!</v>
      </c>
      <c r="AQ616" s="91" t="e">
        <f t="shared" si="5978"/>
        <v>#REF!</v>
      </c>
      <c r="AR616" s="91" t="e">
        <f t="shared" si="5978"/>
        <v>#REF!</v>
      </c>
      <c r="AS616" s="91" t="e">
        <f t="shared" si="5738"/>
        <v>#REF!</v>
      </c>
      <c r="AT616" s="91" t="e">
        <f t="shared" si="5739"/>
        <v>#REF!</v>
      </c>
      <c r="AU616" s="32" t="e">
        <f t="shared" si="5722"/>
        <v>#REF!</v>
      </c>
      <c r="AV616" s="93" t="e">
        <f>'Описание предлагаемого товара'!#REF!</f>
        <v>#REF!</v>
      </c>
      <c r="AW616" s="91" t="e">
        <f>MIN(SEARCH({0,1,2,3,4,5,6,7,8,9},AV616&amp; "0123456789"))</f>
        <v>#REF!</v>
      </c>
      <c r="AX616" s="91" t="str">
        <f t="shared" si="5740"/>
        <v/>
      </c>
      <c r="AY616" s="91" t="str">
        <f t="shared" si="5741"/>
        <v/>
      </c>
      <c r="AZ616" s="91" t="str">
        <f t="shared" si="5742"/>
        <v/>
      </c>
      <c r="BA616" s="91" t="str">
        <f t="shared" si="5743"/>
        <v/>
      </c>
      <c r="BB616" s="91" t="str">
        <f t="shared" si="5744"/>
        <v/>
      </c>
      <c r="BC616" s="91" t="str">
        <f t="shared" si="5745"/>
        <v/>
      </c>
      <c r="BD616" s="91" t="str">
        <f t="shared" si="5746"/>
        <v/>
      </c>
      <c r="BE616" s="91" t="str">
        <f t="shared" si="5747"/>
        <v/>
      </c>
      <c r="BF616" s="91" t="str">
        <f t="shared" si="5748"/>
        <v/>
      </c>
      <c r="BG616" s="91" t="str">
        <f t="shared" si="5749"/>
        <v/>
      </c>
      <c r="BH616" s="91" t="str">
        <f t="shared" si="5750"/>
        <v/>
      </c>
      <c r="BI616" s="91" t="str">
        <f t="shared" si="5751"/>
        <v/>
      </c>
      <c r="BJ616" s="91" t="str">
        <f t="shared" si="5752"/>
        <v/>
      </c>
      <c r="BK616" s="91" t="str">
        <f t="shared" si="5753"/>
        <v/>
      </c>
      <c r="BL616" s="91" t="str">
        <f t="shared" si="5754"/>
        <v/>
      </c>
      <c r="BM616" s="91" t="str">
        <f t="shared" si="5755"/>
        <v/>
      </c>
      <c r="BN616" s="91" t="str">
        <f t="shared" si="5756"/>
        <v/>
      </c>
      <c r="BO616" s="91" t="str">
        <f t="shared" si="5757"/>
        <v/>
      </c>
      <c r="BP616" s="91" t="str">
        <f t="shared" si="5758"/>
        <v/>
      </c>
      <c r="BQ616" s="91" t="str">
        <f t="shared" si="5759"/>
        <v/>
      </c>
      <c r="BR616" s="91" t="str">
        <f t="shared" si="5760"/>
        <v/>
      </c>
      <c r="BS616" s="91" t="str">
        <f t="shared" si="5761"/>
        <v/>
      </c>
      <c r="BT616" s="91" t="str">
        <f t="shared" si="5762"/>
        <v/>
      </c>
      <c r="BU616" s="91" t="str">
        <f t="shared" si="5763"/>
        <v/>
      </c>
      <c r="BV616" s="91" t="str">
        <f t="shared" si="5764"/>
        <v/>
      </c>
      <c r="BW616" s="91" t="str">
        <f t="shared" si="5765"/>
        <v/>
      </c>
      <c r="BX616" s="91" t="str">
        <f t="shared" si="5766"/>
        <v/>
      </c>
      <c r="BY616" s="91" t="str">
        <f t="shared" si="5767"/>
        <v/>
      </c>
      <c r="BZ616" s="91" t="str">
        <f t="shared" si="5768"/>
        <v/>
      </c>
      <c r="CA616" s="91" t="str">
        <f t="shared" si="5769"/>
        <v/>
      </c>
      <c r="CB616" s="91" t="str">
        <f t="shared" si="5770"/>
        <v/>
      </c>
      <c r="CC616" s="91" t="str">
        <f t="shared" si="5771"/>
        <v/>
      </c>
      <c r="CD616" s="91" t="str">
        <f t="shared" si="5772"/>
        <v/>
      </c>
      <c r="CE616" s="91" t="str">
        <f t="shared" si="5773"/>
        <v/>
      </c>
      <c r="CF616" s="91" t="str">
        <f t="shared" si="5774"/>
        <v/>
      </c>
      <c r="CG616" s="91" t="str">
        <f t="shared" si="5775"/>
        <v/>
      </c>
      <c r="CH616" s="91" t="str">
        <f t="shared" si="5776"/>
        <v/>
      </c>
      <c r="CI616" s="91" t="str">
        <f t="shared" si="5777"/>
        <v>нет</v>
      </c>
      <c r="CJ616" s="63" t="e">
        <f>IF(LEN('Описание предлагаемого товара'!#REF!)&gt;0,'Описание предлагаемого товара'!#REF!,"")</f>
        <v>#REF!</v>
      </c>
      <c r="CK616" s="91" t="e">
        <f t="shared" ref="CK616:CL616" si="5979">IFERROR(REPLACE(CJ616,FIND(CHAR(10),CJ616,1),1,""),CJ616)</f>
        <v>#REF!</v>
      </c>
      <c r="CL616" s="91" t="e">
        <f t="shared" si="5979"/>
        <v>#REF!</v>
      </c>
      <c r="CM616" s="91" t="e">
        <f t="shared" si="5779"/>
        <v>#REF!</v>
      </c>
      <c r="CN616" s="91" t="e">
        <f t="shared" si="5780"/>
        <v>#REF!</v>
      </c>
      <c r="CO616" s="91" t="e">
        <f t="shared" si="5781"/>
        <v>#REF!</v>
      </c>
      <c r="CP616" s="90" t="e">
        <f>IF(AU616="Не указан реестровый номер (мера нац.режима Запрет)","",IF(CI616="нет","",IF(CU616="да","исключение(не смотрим баллы)",IFERROR(IF(CI616*1&gt;0,IFERROR(IF(VLOOKUP(CI616*1,Обработ.выгрузка_реестра_РФ!$A:$G,7,)=0,"Баллы не установлены",VLOOKUP(CI616*1,Обработ.выгрузка_реестра_РФ!$A:$G,7,)),IF(LEN(CI616)&gt;14,"","нет номера в реестре РФ")),""),IF(LEN(CI616)=0,"","Некорректный реестровый номер")))))</f>
        <v>#REF!</v>
      </c>
      <c r="CQ616" s="33" t="e">
        <f>IF(LEN(C616)&gt;0,IFERROR(IF(LEN(H616)&gt;0,IF(LEN(VLOOKUP(H616,'исключения(не_смотрим_баллы)'!$A:$C,1,))&gt;0,"да","нет"),"не введен ОКПД2"),"нет"),"")</f>
        <v>#REF!</v>
      </c>
      <c r="CR616" s="33" t="e">
        <f ca="1">IF(CQ616="да",IF(TODAY()&lt;VLOOKUP(H616,'исключения(не_смотрим_баллы)'!$A:$C,3,),"да","нет"),"")</f>
        <v>#REF!</v>
      </c>
      <c r="CS616" s="33" t="str">
        <f>IFERROR(IF(CQ616="да",IF(VLOOKUP(CI616*1,Обработ.выгрузка_реестра_РФ!$A:$G,2,)&lt;VLOOKUP(H616,'исключения(не_смотрим_баллы)'!$A:$C,2,),"да","нет"),""),"")</f>
        <v/>
      </c>
      <c r="CT616" s="24"/>
      <c r="CU616" s="33" t="e">
        <f t="shared" si="5793"/>
        <v>#REF!</v>
      </c>
      <c r="CV616" s="91" t="e">
        <f t="shared" si="5794"/>
        <v>#REF!</v>
      </c>
      <c r="CW616" s="27" t="e">
        <f t="shared" si="5795"/>
        <v>#REF!</v>
      </c>
      <c r="CX616" s="26" t="e">
        <f t="shared" si="5724"/>
        <v>#REF!</v>
      </c>
      <c r="CY616" s="64" t="e">
        <f>IF(LEN('Описание предлагаемого товара'!#REF!)&gt;0,'Описание предлагаемого товара'!#REF!,"")</f>
        <v>#REF!</v>
      </c>
      <c r="CZ616" s="95" t="e">
        <f t="shared" si="5782"/>
        <v>#REF!</v>
      </c>
      <c r="DA616" s="95" t="e">
        <f t="shared" ref="DA616" si="5980">IFERROR(REPLACE(CZ616,FIND(" ",CZ616,1),1,""),CZ616)</f>
        <v>#REF!</v>
      </c>
      <c r="DB616" s="95" t="e">
        <f t="shared" si="5726"/>
        <v>#REF!</v>
      </c>
      <c r="DC616" s="95" t="e">
        <f t="shared" ref="DC616:DD616" si="5981">IFERROR(REPLACE(DB616,FIND("г.",DB616,1),2,""),DB616)</f>
        <v>#REF!</v>
      </c>
      <c r="DD616" s="95" t="e">
        <f t="shared" si="5981"/>
        <v>#REF!</v>
      </c>
      <c r="DE616" s="95" t="e">
        <f t="shared" ref="DE616:DF616" si="5982">IFERROR(REPLACE(DD616,FIND("г",DD616,1),1,""),DD616)</f>
        <v>#REF!</v>
      </c>
      <c r="DF616" s="95" t="e">
        <f t="shared" si="5982"/>
        <v>#REF!</v>
      </c>
      <c r="DG616" s="95" t="e">
        <f t="shared" si="5799"/>
        <v>#REF!</v>
      </c>
      <c r="DH616" s="25" t="str">
        <f>IFERROR(VLOOKUP(CI616*1,Обработ.выгрузка_реестра_РФ!$A:$G,5,),"")</f>
        <v/>
      </c>
      <c r="DI616" s="27" t="str">
        <f t="shared" si="5809"/>
        <v/>
      </c>
      <c r="DJ616" s="27" t="str">
        <f t="shared" ca="1" si="5786"/>
        <v/>
      </c>
      <c r="DK616" s="63" t="e">
        <f>IF(LEN('Описание предлагаемого товара'!#REF!)&gt;0,'Описание предлагаемого товара'!#REF!,"")</f>
        <v>#REF!</v>
      </c>
      <c r="DL616" s="63" t="e">
        <f>IF(LEN('Описание предлагаемого товара'!#REF!)&gt;0,'Описание предлагаемого товара'!#REF!,"")</f>
        <v>#REF!</v>
      </c>
      <c r="DM616" s="32"/>
    </row>
    <row r="617" spans="1:117" ht="48.75" customHeight="1" x14ac:dyDescent="0.25">
      <c r="A617" s="61" t="e">
        <f>IF(LEN('Описание предлагаемого товара'!#REF!)&gt;0,'Описание предлагаемого товара'!#REF!,"")</f>
        <v>#REF!</v>
      </c>
      <c r="B617" s="65" t="e">
        <f>IF(LEN('Описание предлагаемого товара'!#REF!)&gt;0,'Описание предлагаемого товара'!#REF!,"")</f>
        <v>#REF!</v>
      </c>
      <c r="C617" s="61" t="e">
        <f>IF(LEN('Описание предлагаемого товара'!#REF!)&gt;0,'Описание предлагаемого товара'!#REF!,"")</f>
        <v>#REF!</v>
      </c>
      <c r="D617" s="61" t="e">
        <f>IF(LEN('Описание предлагаемого товара'!#REF!)&gt;0,'Описание предлагаемого товара'!#REF!,"")</f>
        <v>#REF!</v>
      </c>
      <c r="E617" s="61" t="e">
        <f>IF(LEN('Описание предлагаемого товара'!#REF!)&gt;0,'Описание предлагаемого товара'!#REF!,"")</f>
        <v>#REF!</v>
      </c>
      <c r="F617" s="61" t="e">
        <f>IF(LEN('Описание предлагаемого товара'!#REF!)&gt;0,'Описание предлагаемого товара'!#REF!,"")</f>
        <v>#REF!</v>
      </c>
      <c r="G617" s="61" t="e">
        <f>IF(LEN('Описание предлагаемого товара'!#REF!)&gt;0,'Описание предлагаемого товара'!#REF!,"")</f>
        <v>#REF!</v>
      </c>
      <c r="H617" s="61" t="e">
        <f>IF(LEN('Описание предлагаемого товара'!#REF!)&gt;0,'Описание предлагаемого товара'!#REF!,"")</f>
        <v>#REF!</v>
      </c>
      <c r="I617" s="61" t="e">
        <f>IF(LEN('Описание предлагаемого товара'!#REF!)&gt;0,'Описание предлагаемого товара'!#REF!,"")</f>
        <v>#REF!</v>
      </c>
      <c r="J617" s="38" t="str">
        <f>IFERROR(VLOOKUP(B617,SAP!$A:$E,5,),"")</f>
        <v/>
      </c>
      <c r="K617" s="40" t="str">
        <f t="shared" si="5729"/>
        <v/>
      </c>
      <c r="L617" s="61" t="e">
        <f>IF(LEN('Описание предлагаемого товара'!#REF!)&gt;0,IFERROR('Описание предлагаемого товара'!#REF!*1,""),"")</f>
        <v>#REF!</v>
      </c>
      <c r="M617" s="39" t="str">
        <f>IFERROR(VLOOKUP(B617,SAP!$A:$E,2,),"")</f>
        <v/>
      </c>
      <c r="N617" s="41" t="str">
        <f t="shared" si="5865"/>
        <v/>
      </c>
      <c r="O617" s="39" t="str">
        <f t="shared" si="5716"/>
        <v/>
      </c>
      <c r="P617" s="36" t="e">
        <f>IF(LEN('Описание предлагаемого товара'!#REF!)&gt;0,'Описание предлагаемого товара'!#REF!,"")</f>
        <v>#REF!</v>
      </c>
      <c r="Q61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17" s="37" t="e">
        <f>IF(LEN('Описание предлагаемого товара'!#REF!)&gt;0,'Описание предлагаемого товара'!#REF!,"")</f>
        <v>#REF!</v>
      </c>
      <c r="S617" s="37" t="e">
        <f>IF(LEN('Описание предлагаемого товара'!#REF!)&gt;0,'Описание предлагаемого товара'!#REF!,"")</f>
        <v>#REF!</v>
      </c>
      <c r="T61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17" s="23" t="str">
        <f>IFERROR(VLOOKUP(CI617*1,Обработ.выгрузка_реестра_РФ!$A:$G,6,),"")</f>
        <v/>
      </c>
      <c r="V617" s="61" t="e">
        <f>IF(LEN('Описание предлагаемого товара'!#REF!)&gt;0,'Описание предлагаемого товара'!#REF!,"")</f>
        <v>#REF!</v>
      </c>
      <c r="W617" s="62" t="e">
        <f>IF(LEN('Описание предлагаемого товара'!#REF!)&gt;0,'Описание предлагаемого товара'!#REF!,"")</f>
        <v>#REF!</v>
      </c>
      <c r="X617" s="91" t="e">
        <f t="shared" ref="X617:Y617" si="5983">IFERROR(REPLACE(W617,FIND(CHAR(10),W617,1),1," "),W617)</f>
        <v>#REF!</v>
      </c>
      <c r="Y617" s="91" t="e">
        <f t="shared" si="5983"/>
        <v>#REF!</v>
      </c>
      <c r="Z617" s="91" t="e">
        <f t="shared" si="5731"/>
        <v>#REF!</v>
      </c>
      <c r="AA617" s="91" t="e">
        <f t="shared" si="5732"/>
        <v>#REF!</v>
      </c>
      <c r="AB617" s="91" t="e">
        <f t="shared" si="5733"/>
        <v>#REF!</v>
      </c>
      <c r="AC617" s="91" t="e">
        <f t="shared" ref="AC617:AF617" si="5984">IFERROR(REPLACE(AB617,FIND("  ",AB617,1),2," "),AB617)</f>
        <v>#REF!</v>
      </c>
      <c r="AD617" s="91" t="e">
        <f t="shared" si="5984"/>
        <v>#REF!</v>
      </c>
      <c r="AE617" s="91" t="e">
        <f t="shared" si="5984"/>
        <v>#REF!</v>
      </c>
      <c r="AF617" s="91" t="e">
        <f t="shared" si="5984"/>
        <v>#REF!</v>
      </c>
      <c r="AG617" s="23" t="str">
        <f>IFERROR(VLOOKUP(CI617*1,Обработ.выгрузка_реестра_РФ!$A:$G,4,),"")</f>
        <v/>
      </c>
      <c r="AH617" s="91" t="str">
        <f t="shared" ref="AH617:AI617" si="5985">IFERROR(REPLACE(AG617,FIND("-",AG617,1),1,"*"),AG617)</f>
        <v/>
      </c>
      <c r="AI617" s="91" t="str">
        <f t="shared" si="5985"/>
        <v/>
      </c>
      <c r="AJ617" s="27" t="str">
        <f t="shared" si="5831"/>
        <v/>
      </c>
      <c r="AK617" s="63" t="e">
        <f>IF(LEN('Описание предлагаемого товара'!#REF!)&gt;0,'Описание предлагаемого товара'!#REF!,"")</f>
        <v>#REF!</v>
      </c>
      <c r="AL617" s="91" t="e">
        <f t="shared" ref="AL617:AM617" si="5986">IFERROR(REPLACE(AK617,FIND(CHAR(10),AK617,1),1,""),AK617)</f>
        <v>#REF!</v>
      </c>
      <c r="AM617" s="91" t="e">
        <f t="shared" si="5986"/>
        <v>#REF!</v>
      </c>
      <c r="AN617" s="91" t="e">
        <f t="shared" ref="AN617:AR617" si="5987">IFERROR(REPLACE(AM617,FIND(" ",AM617,1),1,""),AM617)</f>
        <v>#REF!</v>
      </c>
      <c r="AO617" s="91" t="e">
        <f t="shared" si="5987"/>
        <v>#REF!</v>
      </c>
      <c r="AP617" s="91" t="e">
        <f t="shared" si="5987"/>
        <v>#REF!</v>
      </c>
      <c r="AQ617" s="91" t="e">
        <f t="shared" si="5987"/>
        <v>#REF!</v>
      </c>
      <c r="AR617" s="91" t="e">
        <f t="shared" si="5987"/>
        <v>#REF!</v>
      </c>
      <c r="AS617" s="91" t="e">
        <f t="shared" si="5738"/>
        <v>#REF!</v>
      </c>
      <c r="AT617" s="91" t="e">
        <f t="shared" si="5739"/>
        <v>#REF!</v>
      </c>
      <c r="AU617" s="32" t="e">
        <f t="shared" si="5722"/>
        <v>#REF!</v>
      </c>
      <c r="AV617" s="93" t="e">
        <f>'Описание предлагаемого товара'!#REF!</f>
        <v>#REF!</v>
      </c>
      <c r="AW617" s="91" t="e">
        <f>MIN(SEARCH({0,1,2,3,4,5,6,7,8,9},AV617&amp; "0123456789"))</f>
        <v>#REF!</v>
      </c>
      <c r="AX617" s="91" t="str">
        <f t="shared" si="5740"/>
        <v/>
      </c>
      <c r="AY617" s="91" t="str">
        <f t="shared" si="5741"/>
        <v/>
      </c>
      <c r="AZ617" s="91" t="str">
        <f t="shared" si="5742"/>
        <v/>
      </c>
      <c r="BA617" s="91" t="str">
        <f t="shared" si="5743"/>
        <v/>
      </c>
      <c r="BB617" s="91" t="str">
        <f t="shared" si="5744"/>
        <v/>
      </c>
      <c r="BC617" s="91" t="str">
        <f t="shared" si="5745"/>
        <v/>
      </c>
      <c r="BD617" s="91" t="str">
        <f t="shared" si="5746"/>
        <v/>
      </c>
      <c r="BE617" s="91" t="str">
        <f t="shared" si="5747"/>
        <v/>
      </c>
      <c r="BF617" s="91" t="str">
        <f t="shared" si="5748"/>
        <v/>
      </c>
      <c r="BG617" s="91" t="str">
        <f t="shared" si="5749"/>
        <v/>
      </c>
      <c r="BH617" s="91" t="str">
        <f t="shared" si="5750"/>
        <v/>
      </c>
      <c r="BI617" s="91" t="str">
        <f t="shared" si="5751"/>
        <v/>
      </c>
      <c r="BJ617" s="91" t="str">
        <f t="shared" si="5752"/>
        <v/>
      </c>
      <c r="BK617" s="91" t="str">
        <f t="shared" si="5753"/>
        <v/>
      </c>
      <c r="BL617" s="91" t="str">
        <f t="shared" si="5754"/>
        <v/>
      </c>
      <c r="BM617" s="91" t="str">
        <f t="shared" si="5755"/>
        <v/>
      </c>
      <c r="BN617" s="91" t="str">
        <f t="shared" si="5756"/>
        <v/>
      </c>
      <c r="BO617" s="91" t="str">
        <f t="shared" si="5757"/>
        <v/>
      </c>
      <c r="BP617" s="91" t="str">
        <f t="shared" si="5758"/>
        <v/>
      </c>
      <c r="BQ617" s="91" t="str">
        <f t="shared" si="5759"/>
        <v/>
      </c>
      <c r="BR617" s="91" t="str">
        <f t="shared" si="5760"/>
        <v/>
      </c>
      <c r="BS617" s="91" t="str">
        <f t="shared" si="5761"/>
        <v/>
      </c>
      <c r="BT617" s="91" t="str">
        <f t="shared" si="5762"/>
        <v/>
      </c>
      <c r="BU617" s="91" t="str">
        <f t="shared" si="5763"/>
        <v/>
      </c>
      <c r="BV617" s="91" t="str">
        <f t="shared" si="5764"/>
        <v/>
      </c>
      <c r="BW617" s="91" t="str">
        <f t="shared" si="5765"/>
        <v/>
      </c>
      <c r="BX617" s="91" t="str">
        <f t="shared" si="5766"/>
        <v/>
      </c>
      <c r="BY617" s="91" t="str">
        <f t="shared" si="5767"/>
        <v/>
      </c>
      <c r="BZ617" s="91" t="str">
        <f t="shared" si="5768"/>
        <v/>
      </c>
      <c r="CA617" s="91" t="str">
        <f t="shared" si="5769"/>
        <v/>
      </c>
      <c r="CB617" s="91" t="str">
        <f t="shared" si="5770"/>
        <v/>
      </c>
      <c r="CC617" s="91" t="str">
        <f t="shared" si="5771"/>
        <v/>
      </c>
      <c r="CD617" s="91" t="str">
        <f t="shared" si="5772"/>
        <v/>
      </c>
      <c r="CE617" s="91" t="str">
        <f t="shared" si="5773"/>
        <v/>
      </c>
      <c r="CF617" s="91" t="str">
        <f t="shared" si="5774"/>
        <v/>
      </c>
      <c r="CG617" s="91" t="str">
        <f t="shared" si="5775"/>
        <v/>
      </c>
      <c r="CH617" s="91" t="str">
        <f t="shared" si="5776"/>
        <v/>
      </c>
      <c r="CI617" s="91" t="str">
        <f t="shared" si="5777"/>
        <v>нет</v>
      </c>
      <c r="CJ617" s="63" t="e">
        <f>IF(LEN('Описание предлагаемого товара'!#REF!)&gt;0,'Описание предлагаемого товара'!#REF!,"")</f>
        <v>#REF!</v>
      </c>
      <c r="CK617" s="91" t="e">
        <f t="shared" ref="CK617:CL617" si="5988">IFERROR(REPLACE(CJ617,FIND(CHAR(10),CJ617,1),1,""),CJ617)</f>
        <v>#REF!</v>
      </c>
      <c r="CL617" s="91" t="e">
        <f t="shared" si="5988"/>
        <v>#REF!</v>
      </c>
      <c r="CM617" s="91" t="e">
        <f t="shared" si="5779"/>
        <v>#REF!</v>
      </c>
      <c r="CN617" s="91" t="e">
        <f t="shared" si="5780"/>
        <v>#REF!</v>
      </c>
      <c r="CO617" s="91" t="e">
        <f t="shared" si="5781"/>
        <v>#REF!</v>
      </c>
      <c r="CP617" s="90" t="e">
        <f>IF(AU617="Не указан реестровый номер (мера нац.режима Запрет)","",IF(CI617="нет","",IF(CU617="да","исключение(не смотрим баллы)",IFERROR(IF(CI617*1&gt;0,IFERROR(IF(VLOOKUP(CI617*1,Обработ.выгрузка_реестра_РФ!$A:$G,7,)=0,"Баллы не установлены",VLOOKUP(CI617*1,Обработ.выгрузка_реестра_РФ!$A:$G,7,)),IF(LEN(CI617)&gt;14,"","нет номера в реестре РФ")),""),IF(LEN(CI617)=0,"","Некорректный реестровый номер")))))</f>
        <v>#REF!</v>
      </c>
      <c r="CQ617" s="33" t="e">
        <f>IF(LEN(C617)&gt;0,IFERROR(IF(LEN(H617)&gt;0,IF(LEN(VLOOKUP(H617,'исключения(не_смотрим_баллы)'!$A:$C,1,))&gt;0,"да","нет"),"не введен ОКПД2"),"нет"),"")</f>
        <v>#REF!</v>
      </c>
      <c r="CR617" s="33" t="e">
        <f ca="1">IF(CQ617="да",IF(TODAY()&lt;VLOOKUP(H617,'исключения(не_смотрим_баллы)'!$A:$C,3,),"да","нет"),"")</f>
        <v>#REF!</v>
      </c>
      <c r="CS617" s="33" t="str">
        <f>IFERROR(IF(CQ617="да",IF(VLOOKUP(CI617*1,Обработ.выгрузка_реестра_РФ!$A:$G,2,)&lt;VLOOKUP(H617,'исключения(не_смотрим_баллы)'!$A:$C,2,),"да","нет"),""),"")</f>
        <v/>
      </c>
      <c r="CT617" s="24"/>
      <c r="CU617" s="33" t="e">
        <f t="shared" si="5793"/>
        <v>#REF!</v>
      </c>
      <c r="CV617" s="91" t="e">
        <f t="shared" si="5794"/>
        <v>#REF!</v>
      </c>
      <c r="CW617" s="27" t="e">
        <f t="shared" si="5795"/>
        <v>#REF!</v>
      </c>
      <c r="CX617" s="26" t="e">
        <f t="shared" si="5724"/>
        <v>#REF!</v>
      </c>
      <c r="CY617" s="64" t="e">
        <f>IF(LEN('Описание предлагаемого товара'!#REF!)&gt;0,'Описание предлагаемого товара'!#REF!,"")</f>
        <v>#REF!</v>
      </c>
      <c r="CZ617" s="95" t="e">
        <f t="shared" si="5782"/>
        <v>#REF!</v>
      </c>
      <c r="DA617" s="95" t="e">
        <f t="shared" ref="DA617" si="5989">IFERROR(REPLACE(CZ617,FIND(" ",CZ617,1),1,""),CZ617)</f>
        <v>#REF!</v>
      </c>
      <c r="DB617" s="95" t="e">
        <f t="shared" si="5726"/>
        <v>#REF!</v>
      </c>
      <c r="DC617" s="95" t="e">
        <f t="shared" ref="DC617:DD617" si="5990">IFERROR(REPLACE(DB617,FIND("г.",DB617,1),2,""),DB617)</f>
        <v>#REF!</v>
      </c>
      <c r="DD617" s="95" t="e">
        <f t="shared" si="5990"/>
        <v>#REF!</v>
      </c>
      <c r="DE617" s="95" t="e">
        <f t="shared" ref="DE617:DF617" si="5991">IFERROR(REPLACE(DD617,FIND("г",DD617,1),1,""),DD617)</f>
        <v>#REF!</v>
      </c>
      <c r="DF617" s="95" t="e">
        <f t="shared" si="5991"/>
        <v>#REF!</v>
      </c>
      <c r="DG617" s="95" t="e">
        <f t="shared" si="5799"/>
        <v>#REF!</v>
      </c>
      <c r="DH617" s="25" t="str">
        <f>IFERROR(VLOOKUP(CI617*1,Обработ.выгрузка_реестра_РФ!$A:$G,5,),"")</f>
        <v/>
      </c>
      <c r="DI617" s="27" t="str">
        <f t="shared" si="5809"/>
        <v/>
      </c>
      <c r="DJ617" s="27" t="str">
        <f t="shared" ca="1" si="5786"/>
        <v/>
      </c>
      <c r="DK617" s="63" t="e">
        <f>IF(LEN('Описание предлагаемого товара'!#REF!)&gt;0,'Описание предлагаемого товара'!#REF!,"")</f>
        <v>#REF!</v>
      </c>
      <c r="DL617" s="63" t="e">
        <f>IF(LEN('Описание предлагаемого товара'!#REF!)&gt;0,'Описание предлагаемого товара'!#REF!,"")</f>
        <v>#REF!</v>
      </c>
      <c r="DM617" s="32"/>
    </row>
    <row r="618" spans="1:117" ht="48.75" customHeight="1" x14ac:dyDescent="0.25">
      <c r="A618" s="61" t="e">
        <f>IF(LEN('Описание предлагаемого товара'!#REF!)&gt;0,'Описание предлагаемого товара'!#REF!,"")</f>
        <v>#REF!</v>
      </c>
      <c r="B618" s="65" t="e">
        <f>IF(LEN('Описание предлагаемого товара'!#REF!)&gt;0,'Описание предлагаемого товара'!#REF!,"")</f>
        <v>#REF!</v>
      </c>
      <c r="C618" s="61" t="e">
        <f>IF(LEN('Описание предлагаемого товара'!#REF!)&gt;0,'Описание предлагаемого товара'!#REF!,"")</f>
        <v>#REF!</v>
      </c>
      <c r="D618" s="61" t="e">
        <f>IF(LEN('Описание предлагаемого товара'!#REF!)&gt;0,'Описание предлагаемого товара'!#REF!,"")</f>
        <v>#REF!</v>
      </c>
      <c r="E618" s="61" t="e">
        <f>IF(LEN('Описание предлагаемого товара'!#REF!)&gt;0,'Описание предлагаемого товара'!#REF!,"")</f>
        <v>#REF!</v>
      </c>
      <c r="F618" s="61" t="e">
        <f>IF(LEN('Описание предлагаемого товара'!#REF!)&gt;0,'Описание предлагаемого товара'!#REF!,"")</f>
        <v>#REF!</v>
      </c>
      <c r="G618" s="61" t="e">
        <f>IF(LEN('Описание предлагаемого товара'!#REF!)&gt;0,'Описание предлагаемого товара'!#REF!,"")</f>
        <v>#REF!</v>
      </c>
      <c r="H618" s="61" t="e">
        <f>IF(LEN('Описание предлагаемого товара'!#REF!)&gt;0,'Описание предлагаемого товара'!#REF!,"")</f>
        <v>#REF!</v>
      </c>
      <c r="I618" s="61" t="e">
        <f>IF(LEN('Описание предлагаемого товара'!#REF!)&gt;0,'Описание предлагаемого товара'!#REF!,"")</f>
        <v>#REF!</v>
      </c>
      <c r="J618" s="38" t="str">
        <f>IFERROR(VLOOKUP(B618,SAP!$A:$E,5,),"")</f>
        <v/>
      </c>
      <c r="K618" s="40" t="str">
        <f t="shared" si="5729"/>
        <v/>
      </c>
      <c r="L618" s="61" t="e">
        <f>IF(LEN('Описание предлагаемого товара'!#REF!)&gt;0,IFERROR('Описание предлагаемого товара'!#REF!*1,""),"")</f>
        <v>#REF!</v>
      </c>
      <c r="M618" s="39" t="str">
        <f>IFERROR(VLOOKUP(B618,SAP!$A:$E,2,),"")</f>
        <v/>
      </c>
      <c r="N618" s="41" t="str">
        <f t="shared" si="5865"/>
        <v/>
      </c>
      <c r="O618" s="39" t="str">
        <f t="shared" si="5716"/>
        <v/>
      </c>
      <c r="P618" s="36" t="e">
        <f>IF(LEN('Описание предлагаемого товара'!#REF!)&gt;0,'Описание предлагаемого товара'!#REF!,"")</f>
        <v>#REF!</v>
      </c>
      <c r="Q61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18" s="37" t="e">
        <f>IF(LEN('Описание предлагаемого товара'!#REF!)&gt;0,'Описание предлагаемого товара'!#REF!,"")</f>
        <v>#REF!</v>
      </c>
      <c r="S618" s="37" t="e">
        <f>IF(LEN('Описание предлагаемого товара'!#REF!)&gt;0,'Описание предлагаемого товара'!#REF!,"")</f>
        <v>#REF!</v>
      </c>
      <c r="T61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18" s="23" t="str">
        <f>IFERROR(VLOOKUP(CI618*1,Обработ.выгрузка_реестра_РФ!$A:$G,6,),"")</f>
        <v/>
      </c>
      <c r="V618" s="61" t="e">
        <f>IF(LEN('Описание предлагаемого товара'!#REF!)&gt;0,'Описание предлагаемого товара'!#REF!,"")</f>
        <v>#REF!</v>
      </c>
      <c r="W618" s="62" t="e">
        <f>IF(LEN('Описание предлагаемого товара'!#REF!)&gt;0,'Описание предлагаемого товара'!#REF!,"")</f>
        <v>#REF!</v>
      </c>
      <c r="X618" s="91" t="e">
        <f t="shared" ref="X618:Y618" si="5992">IFERROR(REPLACE(W618,FIND(CHAR(10),W618,1),1," "),W618)</f>
        <v>#REF!</v>
      </c>
      <c r="Y618" s="91" t="e">
        <f t="shared" si="5992"/>
        <v>#REF!</v>
      </c>
      <c r="Z618" s="91" t="e">
        <f t="shared" si="5731"/>
        <v>#REF!</v>
      </c>
      <c r="AA618" s="91" t="e">
        <f t="shared" si="5732"/>
        <v>#REF!</v>
      </c>
      <c r="AB618" s="91" t="e">
        <f t="shared" si="5733"/>
        <v>#REF!</v>
      </c>
      <c r="AC618" s="91" t="e">
        <f t="shared" ref="AC618:AF618" si="5993">IFERROR(REPLACE(AB618,FIND("  ",AB618,1),2," "),AB618)</f>
        <v>#REF!</v>
      </c>
      <c r="AD618" s="91" t="e">
        <f t="shared" si="5993"/>
        <v>#REF!</v>
      </c>
      <c r="AE618" s="91" t="e">
        <f t="shared" si="5993"/>
        <v>#REF!</v>
      </c>
      <c r="AF618" s="91" t="e">
        <f t="shared" si="5993"/>
        <v>#REF!</v>
      </c>
      <c r="AG618" s="23" t="str">
        <f>IFERROR(VLOOKUP(CI618*1,Обработ.выгрузка_реестра_РФ!$A:$G,4,),"")</f>
        <v/>
      </c>
      <c r="AH618" s="91" t="str">
        <f t="shared" ref="AH618:AI618" si="5994">IFERROR(REPLACE(AG618,FIND("-",AG618,1),1,"*"),AG618)</f>
        <v/>
      </c>
      <c r="AI618" s="91" t="str">
        <f t="shared" si="5994"/>
        <v/>
      </c>
      <c r="AJ618" s="27" t="str">
        <f t="shared" si="5831"/>
        <v/>
      </c>
      <c r="AK618" s="63" t="e">
        <f>IF(LEN('Описание предлагаемого товара'!#REF!)&gt;0,'Описание предлагаемого товара'!#REF!,"")</f>
        <v>#REF!</v>
      </c>
      <c r="AL618" s="91" t="e">
        <f t="shared" ref="AL618:AM618" si="5995">IFERROR(REPLACE(AK618,FIND(CHAR(10),AK618,1),1,""),AK618)</f>
        <v>#REF!</v>
      </c>
      <c r="AM618" s="91" t="e">
        <f t="shared" si="5995"/>
        <v>#REF!</v>
      </c>
      <c r="AN618" s="91" t="e">
        <f t="shared" ref="AN618:AR618" si="5996">IFERROR(REPLACE(AM618,FIND(" ",AM618,1),1,""),AM618)</f>
        <v>#REF!</v>
      </c>
      <c r="AO618" s="91" t="e">
        <f t="shared" si="5996"/>
        <v>#REF!</v>
      </c>
      <c r="AP618" s="91" t="e">
        <f t="shared" si="5996"/>
        <v>#REF!</v>
      </c>
      <c r="AQ618" s="91" t="e">
        <f t="shared" si="5996"/>
        <v>#REF!</v>
      </c>
      <c r="AR618" s="91" t="e">
        <f t="shared" si="5996"/>
        <v>#REF!</v>
      </c>
      <c r="AS618" s="91" t="e">
        <f t="shared" si="5738"/>
        <v>#REF!</v>
      </c>
      <c r="AT618" s="91" t="e">
        <f t="shared" si="5739"/>
        <v>#REF!</v>
      </c>
      <c r="AU618" s="32" t="e">
        <f t="shared" si="5722"/>
        <v>#REF!</v>
      </c>
      <c r="AV618" s="93" t="e">
        <f>'Описание предлагаемого товара'!#REF!</f>
        <v>#REF!</v>
      </c>
      <c r="AW618" s="91" t="e">
        <f>MIN(SEARCH({0,1,2,3,4,5,6,7,8,9},AV618&amp; "0123456789"))</f>
        <v>#REF!</v>
      </c>
      <c r="AX618" s="91" t="str">
        <f t="shared" si="5740"/>
        <v/>
      </c>
      <c r="AY618" s="91" t="str">
        <f t="shared" si="5741"/>
        <v/>
      </c>
      <c r="AZ618" s="91" t="str">
        <f t="shared" si="5742"/>
        <v/>
      </c>
      <c r="BA618" s="91" t="str">
        <f t="shared" si="5743"/>
        <v/>
      </c>
      <c r="BB618" s="91" t="str">
        <f t="shared" si="5744"/>
        <v/>
      </c>
      <c r="BC618" s="91" t="str">
        <f t="shared" si="5745"/>
        <v/>
      </c>
      <c r="BD618" s="91" t="str">
        <f t="shared" si="5746"/>
        <v/>
      </c>
      <c r="BE618" s="91" t="str">
        <f t="shared" si="5747"/>
        <v/>
      </c>
      <c r="BF618" s="91" t="str">
        <f t="shared" si="5748"/>
        <v/>
      </c>
      <c r="BG618" s="91" t="str">
        <f t="shared" si="5749"/>
        <v/>
      </c>
      <c r="BH618" s="91" t="str">
        <f t="shared" si="5750"/>
        <v/>
      </c>
      <c r="BI618" s="91" t="str">
        <f t="shared" si="5751"/>
        <v/>
      </c>
      <c r="BJ618" s="91" t="str">
        <f t="shared" si="5752"/>
        <v/>
      </c>
      <c r="BK618" s="91" t="str">
        <f t="shared" si="5753"/>
        <v/>
      </c>
      <c r="BL618" s="91" t="str">
        <f t="shared" si="5754"/>
        <v/>
      </c>
      <c r="BM618" s="91" t="str">
        <f t="shared" si="5755"/>
        <v/>
      </c>
      <c r="BN618" s="91" t="str">
        <f t="shared" si="5756"/>
        <v/>
      </c>
      <c r="BO618" s="91" t="str">
        <f t="shared" si="5757"/>
        <v/>
      </c>
      <c r="BP618" s="91" t="str">
        <f t="shared" si="5758"/>
        <v/>
      </c>
      <c r="BQ618" s="91" t="str">
        <f t="shared" si="5759"/>
        <v/>
      </c>
      <c r="BR618" s="91" t="str">
        <f t="shared" si="5760"/>
        <v/>
      </c>
      <c r="BS618" s="91" t="str">
        <f t="shared" si="5761"/>
        <v/>
      </c>
      <c r="BT618" s="91" t="str">
        <f t="shared" si="5762"/>
        <v/>
      </c>
      <c r="BU618" s="91" t="str">
        <f t="shared" si="5763"/>
        <v/>
      </c>
      <c r="BV618" s="91" t="str">
        <f t="shared" si="5764"/>
        <v/>
      </c>
      <c r="BW618" s="91" t="str">
        <f t="shared" si="5765"/>
        <v/>
      </c>
      <c r="BX618" s="91" t="str">
        <f t="shared" si="5766"/>
        <v/>
      </c>
      <c r="BY618" s="91" t="str">
        <f t="shared" si="5767"/>
        <v/>
      </c>
      <c r="BZ618" s="91" t="str">
        <f t="shared" si="5768"/>
        <v/>
      </c>
      <c r="CA618" s="91" t="str">
        <f t="shared" si="5769"/>
        <v/>
      </c>
      <c r="CB618" s="91" t="str">
        <f t="shared" si="5770"/>
        <v/>
      </c>
      <c r="CC618" s="91" t="str">
        <f t="shared" si="5771"/>
        <v/>
      </c>
      <c r="CD618" s="91" t="str">
        <f t="shared" si="5772"/>
        <v/>
      </c>
      <c r="CE618" s="91" t="str">
        <f t="shared" si="5773"/>
        <v/>
      </c>
      <c r="CF618" s="91" t="str">
        <f t="shared" si="5774"/>
        <v/>
      </c>
      <c r="CG618" s="91" t="str">
        <f t="shared" si="5775"/>
        <v/>
      </c>
      <c r="CH618" s="91" t="str">
        <f t="shared" si="5776"/>
        <v/>
      </c>
      <c r="CI618" s="91" t="str">
        <f t="shared" si="5777"/>
        <v>нет</v>
      </c>
      <c r="CJ618" s="63" t="e">
        <f>IF(LEN('Описание предлагаемого товара'!#REF!)&gt;0,'Описание предлагаемого товара'!#REF!,"")</f>
        <v>#REF!</v>
      </c>
      <c r="CK618" s="91" t="e">
        <f t="shared" ref="CK618:CL618" si="5997">IFERROR(REPLACE(CJ618,FIND(CHAR(10),CJ618,1),1,""),CJ618)</f>
        <v>#REF!</v>
      </c>
      <c r="CL618" s="91" t="e">
        <f t="shared" si="5997"/>
        <v>#REF!</v>
      </c>
      <c r="CM618" s="91" t="e">
        <f t="shared" si="5779"/>
        <v>#REF!</v>
      </c>
      <c r="CN618" s="91" t="e">
        <f t="shared" si="5780"/>
        <v>#REF!</v>
      </c>
      <c r="CO618" s="91" t="e">
        <f t="shared" si="5781"/>
        <v>#REF!</v>
      </c>
      <c r="CP618" s="90" t="e">
        <f>IF(AU618="Не указан реестровый номер (мера нац.режима Запрет)","",IF(CI618="нет","",IF(CU618="да","исключение(не смотрим баллы)",IFERROR(IF(CI618*1&gt;0,IFERROR(IF(VLOOKUP(CI618*1,Обработ.выгрузка_реестра_РФ!$A:$G,7,)=0,"Баллы не установлены",VLOOKUP(CI618*1,Обработ.выгрузка_реестра_РФ!$A:$G,7,)),IF(LEN(CI618)&gt;14,"","нет номера в реестре РФ")),""),IF(LEN(CI618)=0,"","Некорректный реестровый номер")))))</f>
        <v>#REF!</v>
      </c>
      <c r="CQ618" s="33" t="e">
        <f>IF(LEN(C618)&gt;0,IFERROR(IF(LEN(H618)&gt;0,IF(LEN(VLOOKUP(H618,'исключения(не_смотрим_баллы)'!$A:$C,1,))&gt;0,"да","нет"),"не введен ОКПД2"),"нет"),"")</f>
        <v>#REF!</v>
      </c>
      <c r="CR618" s="33" t="e">
        <f ca="1">IF(CQ618="да",IF(TODAY()&lt;VLOOKUP(H618,'исключения(не_смотрим_баллы)'!$A:$C,3,),"да","нет"),"")</f>
        <v>#REF!</v>
      </c>
      <c r="CS618" s="33" t="str">
        <f>IFERROR(IF(CQ618="да",IF(VLOOKUP(CI618*1,Обработ.выгрузка_реестра_РФ!$A:$G,2,)&lt;VLOOKUP(H618,'исключения(не_смотрим_баллы)'!$A:$C,2,),"да","нет"),""),"")</f>
        <v/>
      </c>
      <c r="CT618" s="24"/>
      <c r="CU618" s="33" t="e">
        <f t="shared" si="5793"/>
        <v>#REF!</v>
      </c>
      <c r="CV618" s="91" t="e">
        <f t="shared" si="5794"/>
        <v>#REF!</v>
      </c>
      <c r="CW618" s="27" t="e">
        <f t="shared" si="5795"/>
        <v>#REF!</v>
      </c>
      <c r="CX618" s="26" t="e">
        <f t="shared" si="5724"/>
        <v>#REF!</v>
      </c>
      <c r="CY618" s="64" t="e">
        <f>IF(LEN('Описание предлагаемого товара'!#REF!)&gt;0,'Описание предлагаемого товара'!#REF!,"")</f>
        <v>#REF!</v>
      </c>
      <c r="CZ618" s="95" t="e">
        <f t="shared" si="5782"/>
        <v>#REF!</v>
      </c>
      <c r="DA618" s="95" t="e">
        <f t="shared" ref="DA618" si="5998">IFERROR(REPLACE(CZ618,FIND(" ",CZ618,1),1,""),CZ618)</f>
        <v>#REF!</v>
      </c>
      <c r="DB618" s="95" t="e">
        <f t="shared" si="5726"/>
        <v>#REF!</v>
      </c>
      <c r="DC618" s="95" t="e">
        <f t="shared" ref="DC618:DD618" si="5999">IFERROR(REPLACE(DB618,FIND("г.",DB618,1),2,""),DB618)</f>
        <v>#REF!</v>
      </c>
      <c r="DD618" s="95" t="e">
        <f t="shared" si="5999"/>
        <v>#REF!</v>
      </c>
      <c r="DE618" s="95" t="e">
        <f t="shared" ref="DE618:DF618" si="6000">IFERROR(REPLACE(DD618,FIND("г",DD618,1),1,""),DD618)</f>
        <v>#REF!</v>
      </c>
      <c r="DF618" s="95" t="e">
        <f t="shared" si="6000"/>
        <v>#REF!</v>
      </c>
      <c r="DG618" s="95" t="e">
        <f t="shared" si="5799"/>
        <v>#REF!</v>
      </c>
      <c r="DH618" s="25" t="str">
        <f>IFERROR(VLOOKUP(CI618*1,Обработ.выгрузка_реестра_РФ!$A:$G,5,),"")</f>
        <v/>
      </c>
      <c r="DI618" s="27" t="str">
        <f t="shared" si="5809"/>
        <v/>
      </c>
      <c r="DJ618" s="27" t="str">
        <f t="shared" ca="1" si="5786"/>
        <v/>
      </c>
      <c r="DK618" s="63" t="e">
        <f>IF(LEN('Описание предлагаемого товара'!#REF!)&gt;0,'Описание предлагаемого товара'!#REF!,"")</f>
        <v>#REF!</v>
      </c>
      <c r="DL618" s="63" t="e">
        <f>IF(LEN('Описание предлагаемого товара'!#REF!)&gt;0,'Описание предлагаемого товара'!#REF!,"")</f>
        <v>#REF!</v>
      </c>
      <c r="DM618" s="32"/>
    </row>
    <row r="619" spans="1:117" ht="48.75" customHeight="1" x14ac:dyDescent="0.25">
      <c r="A619" s="61" t="e">
        <f>IF(LEN('Описание предлагаемого товара'!#REF!)&gt;0,'Описание предлагаемого товара'!#REF!,"")</f>
        <v>#REF!</v>
      </c>
      <c r="B619" s="65" t="e">
        <f>IF(LEN('Описание предлагаемого товара'!#REF!)&gt;0,'Описание предлагаемого товара'!#REF!,"")</f>
        <v>#REF!</v>
      </c>
      <c r="C619" s="61" t="e">
        <f>IF(LEN('Описание предлагаемого товара'!#REF!)&gt;0,'Описание предлагаемого товара'!#REF!,"")</f>
        <v>#REF!</v>
      </c>
      <c r="D619" s="61" t="e">
        <f>IF(LEN('Описание предлагаемого товара'!#REF!)&gt;0,'Описание предлагаемого товара'!#REF!,"")</f>
        <v>#REF!</v>
      </c>
      <c r="E619" s="61" t="e">
        <f>IF(LEN('Описание предлагаемого товара'!#REF!)&gt;0,'Описание предлагаемого товара'!#REF!,"")</f>
        <v>#REF!</v>
      </c>
      <c r="F619" s="61" t="e">
        <f>IF(LEN('Описание предлагаемого товара'!#REF!)&gt;0,'Описание предлагаемого товара'!#REF!,"")</f>
        <v>#REF!</v>
      </c>
      <c r="G619" s="61" t="e">
        <f>IF(LEN('Описание предлагаемого товара'!#REF!)&gt;0,'Описание предлагаемого товара'!#REF!,"")</f>
        <v>#REF!</v>
      </c>
      <c r="H619" s="61" t="e">
        <f>IF(LEN('Описание предлагаемого товара'!#REF!)&gt;0,'Описание предлагаемого товара'!#REF!,"")</f>
        <v>#REF!</v>
      </c>
      <c r="I619" s="61" t="e">
        <f>IF(LEN('Описание предлагаемого товара'!#REF!)&gt;0,'Описание предлагаемого товара'!#REF!,"")</f>
        <v>#REF!</v>
      </c>
      <c r="J619" s="38" t="str">
        <f>IFERROR(VLOOKUP(B619,SAP!$A:$E,5,),"")</f>
        <v/>
      </c>
      <c r="K619" s="40" t="str">
        <f t="shared" si="5729"/>
        <v/>
      </c>
      <c r="L619" s="61" t="e">
        <f>IF(LEN('Описание предлагаемого товара'!#REF!)&gt;0,IFERROR('Описание предлагаемого товара'!#REF!*1,""),"")</f>
        <v>#REF!</v>
      </c>
      <c r="M619" s="39" t="str">
        <f>IFERROR(VLOOKUP(B619,SAP!$A:$E,2,),"")</f>
        <v/>
      </c>
      <c r="N619" s="41" t="str">
        <f t="shared" si="5865"/>
        <v/>
      </c>
      <c r="O619" s="39" t="str">
        <f t="shared" si="5716"/>
        <v/>
      </c>
      <c r="P619" s="36" t="e">
        <f>IF(LEN('Описание предлагаемого товара'!#REF!)&gt;0,'Описание предлагаемого товара'!#REF!,"")</f>
        <v>#REF!</v>
      </c>
      <c r="Q61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19" s="37" t="e">
        <f>IF(LEN('Описание предлагаемого товара'!#REF!)&gt;0,'Описание предлагаемого товара'!#REF!,"")</f>
        <v>#REF!</v>
      </c>
      <c r="S619" s="37" t="e">
        <f>IF(LEN('Описание предлагаемого товара'!#REF!)&gt;0,'Описание предлагаемого товара'!#REF!,"")</f>
        <v>#REF!</v>
      </c>
      <c r="T61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19" s="23" t="str">
        <f>IFERROR(VLOOKUP(CI619*1,Обработ.выгрузка_реестра_РФ!$A:$G,6,),"")</f>
        <v/>
      </c>
      <c r="V619" s="61" t="e">
        <f>IF(LEN('Описание предлагаемого товара'!#REF!)&gt;0,'Описание предлагаемого товара'!#REF!,"")</f>
        <v>#REF!</v>
      </c>
      <c r="W619" s="62" t="e">
        <f>IF(LEN('Описание предлагаемого товара'!#REF!)&gt;0,'Описание предлагаемого товара'!#REF!,"")</f>
        <v>#REF!</v>
      </c>
      <c r="X619" s="91" t="e">
        <f t="shared" ref="X619:Y619" si="6001">IFERROR(REPLACE(W619,FIND(CHAR(10),W619,1),1," "),W619)</f>
        <v>#REF!</v>
      </c>
      <c r="Y619" s="91" t="e">
        <f t="shared" si="6001"/>
        <v>#REF!</v>
      </c>
      <c r="Z619" s="91" t="e">
        <f t="shared" si="5731"/>
        <v>#REF!</v>
      </c>
      <c r="AA619" s="91" t="e">
        <f t="shared" si="5732"/>
        <v>#REF!</v>
      </c>
      <c r="AB619" s="91" t="e">
        <f t="shared" si="5733"/>
        <v>#REF!</v>
      </c>
      <c r="AC619" s="91" t="e">
        <f t="shared" ref="AC619:AF619" si="6002">IFERROR(REPLACE(AB619,FIND("  ",AB619,1),2," "),AB619)</f>
        <v>#REF!</v>
      </c>
      <c r="AD619" s="91" t="e">
        <f t="shared" si="6002"/>
        <v>#REF!</v>
      </c>
      <c r="AE619" s="91" t="e">
        <f t="shared" si="6002"/>
        <v>#REF!</v>
      </c>
      <c r="AF619" s="91" t="e">
        <f t="shared" si="6002"/>
        <v>#REF!</v>
      </c>
      <c r="AG619" s="23" t="str">
        <f>IFERROR(VLOOKUP(CI619*1,Обработ.выгрузка_реестра_РФ!$A:$G,4,),"")</f>
        <v/>
      </c>
      <c r="AH619" s="91" t="str">
        <f t="shared" ref="AH619:AI619" si="6003">IFERROR(REPLACE(AG619,FIND("-",AG619,1),1,"*"),AG619)</f>
        <v/>
      </c>
      <c r="AI619" s="91" t="str">
        <f t="shared" si="6003"/>
        <v/>
      </c>
      <c r="AJ619" s="27" t="str">
        <f t="shared" si="5831"/>
        <v/>
      </c>
      <c r="AK619" s="63" t="e">
        <f>IF(LEN('Описание предлагаемого товара'!#REF!)&gt;0,'Описание предлагаемого товара'!#REF!,"")</f>
        <v>#REF!</v>
      </c>
      <c r="AL619" s="91" t="e">
        <f t="shared" ref="AL619:AM619" si="6004">IFERROR(REPLACE(AK619,FIND(CHAR(10),AK619,1),1,""),AK619)</f>
        <v>#REF!</v>
      </c>
      <c r="AM619" s="91" t="e">
        <f t="shared" si="6004"/>
        <v>#REF!</v>
      </c>
      <c r="AN619" s="91" t="e">
        <f t="shared" ref="AN619:AR619" si="6005">IFERROR(REPLACE(AM619,FIND(" ",AM619,1),1,""),AM619)</f>
        <v>#REF!</v>
      </c>
      <c r="AO619" s="91" t="e">
        <f t="shared" si="6005"/>
        <v>#REF!</v>
      </c>
      <c r="AP619" s="91" t="e">
        <f t="shared" si="6005"/>
        <v>#REF!</v>
      </c>
      <c r="AQ619" s="91" t="e">
        <f t="shared" si="6005"/>
        <v>#REF!</v>
      </c>
      <c r="AR619" s="91" t="e">
        <f t="shared" si="6005"/>
        <v>#REF!</v>
      </c>
      <c r="AS619" s="91" t="e">
        <f t="shared" si="5738"/>
        <v>#REF!</v>
      </c>
      <c r="AT619" s="91" t="e">
        <f t="shared" si="5739"/>
        <v>#REF!</v>
      </c>
      <c r="AU619" s="32" t="e">
        <f t="shared" si="5722"/>
        <v>#REF!</v>
      </c>
      <c r="AV619" s="93" t="e">
        <f>'Описание предлагаемого товара'!#REF!</f>
        <v>#REF!</v>
      </c>
      <c r="AW619" s="91" t="e">
        <f>MIN(SEARCH({0,1,2,3,4,5,6,7,8,9},AV619&amp; "0123456789"))</f>
        <v>#REF!</v>
      </c>
      <c r="AX619" s="91" t="str">
        <f t="shared" si="5740"/>
        <v/>
      </c>
      <c r="AY619" s="91" t="str">
        <f t="shared" si="5741"/>
        <v/>
      </c>
      <c r="AZ619" s="91" t="str">
        <f t="shared" si="5742"/>
        <v/>
      </c>
      <c r="BA619" s="91" t="str">
        <f t="shared" si="5743"/>
        <v/>
      </c>
      <c r="BB619" s="91" t="str">
        <f t="shared" si="5744"/>
        <v/>
      </c>
      <c r="BC619" s="91" t="str">
        <f t="shared" si="5745"/>
        <v/>
      </c>
      <c r="BD619" s="91" t="str">
        <f t="shared" si="5746"/>
        <v/>
      </c>
      <c r="BE619" s="91" t="str">
        <f t="shared" si="5747"/>
        <v/>
      </c>
      <c r="BF619" s="91" t="str">
        <f t="shared" si="5748"/>
        <v/>
      </c>
      <c r="BG619" s="91" t="str">
        <f t="shared" si="5749"/>
        <v/>
      </c>
      <c r="BH619" s="91" t="str">
        <f t="shared" si="5750"/>
        <v/>
      </c>
      <c r="BI619" s="91" t="str">
        <f t="shared" si="5751"/>
        <v/>
      </c>
      <c r="BJ619" s="91" t="str">
        <f t="shared" si="5752"/>
        <v/>
      </c>
      <c r="BK619" s="91" t="str">
        <f t="shared" si="5753"/>
        <v/>
      </c>
      <c r="BL619" s="91" t="str">
        <f t="shared" si="5754"/>
        <v/>
      </c>
      <c r="BM619" s="91" t="str">
        <f t="shared" si="5755"/>
        <v/>
      </c>
      <c r="BN619" s="91" t="str">
        <f t="shared" si="5756"/>
        <v/>
      </c>
      <c r="BO619" s="91" t="str">
        <f t="shared" si="5757"/>
        <v/>
      </c>
      <c r="BP619" s="91" t="str">
        <f t="shared" si="5758"/>
        <v/>
      </c>
      <c r="BQ619" s="91" t="str">
        <f t="shared" si="5759"/>
        <v/>
      </c>
      <c r="BR619" s="91" t="str">
        <f t="shared" si="5760"/>
        <v/>
      </c>
      <c r="BS619" s="91" t="str">
        <f t="shared" si="5761"/>
        <v/>
      </c>
      <c r="BT619" s="91" t="str">
        <f t="shared" si="5762"/>
        <v/>
      </c>
      <c r="BU619" s="91" t="str">
        <f t="shared" si="5763"/>
        <v/>
      </c>
      <c r="BV619" s="91" t="str">
        <f t="shared" si="5764"/>
        <v/>
      </c>
      <c r="BW619" s="91" t="str">
        <f t="shared" si="5765"/>
        <v/>
      </c>
      <c r="BX619" s="91" t="str">
        <f t="shared" si="5766"/>
        <v/>
      </c>
      <c r="BY619" s="91" t="str">
        <f t="shared" si="5767"/>
        <v/>
      </c>
      <c r="BZ619" s="91" t="str">
        <f t="shared" si="5768"/>
        <v/>
      </c>
      <c r="CA619" s="91" t="str">
        <f t="shared" si="5769"/>
        <v/>
      </c>
      <c r="CB619" s="91" t="str">
        <f t="shared" si="5770"/>
        <v/>
      </c>
      <c r="CC619" s="91" t="str">
        <f t="shared" si="5771"/>
        <v/>
      </c>
      <c r="CD619" s="91" t="str">
        <f t="shared" si="5772"/>
        <v/>
      </c>
      <c r="CE619" s="91" t="str">
        <f t="shared" si="5773"/>
        <v/>
      </c>
      <c r="CF619" s="91" t="str">
        <f t="shared" si="5774"/>
        <v/>
      </c>
      <c r="CG619" s="91" t="str">
        <f t="shared" si="5775"/>
        <v/>
      </c>
      <c r="CH619" s="91" t="str">
        <f t="shared" si="5776"/>
        <v/>
      </c>
      <c r="CI619" s="91" t="str">
        <f t="shared" si="5777"/>
        <v>нет</v>
      </c>
      <c r="CJ619" s="63" t="e">
        <f>IF(LEN('Описание предлагаемого товара'!#REF!)&gt;0,'Описание предлагаемого товара'!#REF!,"")</f>
        <v>#REF!</v>
      </c>
      <c r="CK619" s="91" t="e">
        <f t="shared" ref="CK619:CL619" si="6006">IFERROR(REPLACE(CJ619,FIND(CHAR(10),CJ619,1),1,""),CJ619)</f>
        <v>#REF!</v>
      </c>
      <c r="CL619" s="91" t="e">
        <f t="shared" si="6006"/>
        <v>#REF!</v>
      </c>
      <c r="CM619" s="91" t="e">
        <f t="shared" si="5779"/>
        <v>#REF!</v>
      </c>
      <c r="CN619" s="91" t="e">
        <f t="shared" si="5780"/>
        <v>#REF!</v>
      </c>
      <c r="CO619" s="91" t="e">
        <f t="shared" si="5781"/>
        <v>#REF!</v>
      </c>
      <c r="CP619" s="90" t="e">
        <f>IF(AU619="Не указан реестровый номер (мера нац.режима Запрет)","",IF(CI619="нет","",IF(CU619="да","исключение(не смотрим баллы)",IFERROR(IF(CI619*1&gt;0,IFERROR(IF(VLOOKUP(CI619*1,Обработ.выгрузка_реестра_РФ!$A:$G,7,)=0,"Баллы не установлены",VLOOKUP(CI619*1,Обработ.выгрузка_реестра_РФ!$A:$G,7,)),IF(LEN(CI619)&gt;14,"","нет номера в реестре РФ")),""),IF(LEN(CI619)=0,"","Некорректный реестровый номер")))))</f>
        <v>#REF!</v>
      </c>
      <c r="CQ619" s="33" t="e">
        <f>IF(LEN(C619)&gt;0,IFERROR(IF(LEN(H619)&gt;0,IF(LEN(VLOOKUP(H619,'исключения(не_смотрим_баллы)'!$A:$C,1,))&gt;0,"да","нет"),"не введен ОКПД2"),"нет"),"")</f>
        <v>#REF!</v>
      </c>
      <c r="CR619" s="33" t="e">
        <f ca="1">IF(CQ619="да",IF(TODAY()&lt;VLOOKUP(H619,'исключения(не_смотрим_баллы)'!$A:$C,3,),"да","нет"),"")</f>
        <v>#REF!</v>
      </c>
      <c r="CS619" s="33" t="str">
        <f>IFERROR(IF(CQ619="да",IF(VLOOKUP(CI619*1,Обработ.выгрузка_реестра_РФ!$A:$G,2,)&lt;VLOOKUP(H619,'исключения(не_смотрим_баллы)'!$A:$C,2,),"да","нет"),""),"")</f>
        <v/>
      </c>
      <c r="CT619" s="24"/>
      <c r="CU619" s="33" t="e">
        <f t="shared" si="5793"/>
        <v>#REF!</v>
      </c>
      <c r="CV619" s="91" t="e">
        <f t="shared" si="5794"/>
        <v>#REF!</v>
      </c>
      <c r="CW619" s="27" t="e">
        <f t="shared" si="5795"/>
        <v>#REF!</v>
      </c>
      <c r="CX619" s="26" t="e">
        <f t="shared" si="5724"/>
        <v>#REF!</v>
      </c>
      <c r="CY619" s="64" t="e">
        <f>IF(LEN('Описание предлагаемого товара'!#REF!)&gt;0,'Описание предлагаемого товара'!#REF!,"")</f>
        <v>#REF!</v>
      </c>
      <c r="CZ619" s="95" t="e">
        <f t="shared" si="5782"/>
        <v>#REF!</v>
      </c>
      <c r="DA619" s="95" t="e">
        <f t="shared" ref="DA619" si="6007">IFERROR(REPLACE(CZ619,FIND(" ",CZ619,1),1,""),CZ619)</f>
        <v>#REF!</v>
      </c>
      <c r="DB619" s="95" t="e">
        <f t="shared" si="5726"/>
        <v>#REF!</v>
      </c>
      <c r="DC619" s="95" t="e">
        <f t="shared" ref="DC619:DD619" si="6008">IFERROR(REPLACE(DB619,FIND("г.",DB619,1),2,""),DB619)</f>
        <v>#REF!</v>
      </c>
      <c r="DD619" s="95" t="e">
        <f t="shared" si="6008"/>
        <v>#REF!</v>
      </c>
      <c r="DE619" s="95" t="e">
        <f t="shared" ref="DE619:DF619" si="6009">IFERROR(REPLACE(DD619,FIND("г",DD619,1),1,""),DD619)</f>
        <v>#REF!</v>
      </c>
      <c r="DF619" s="95" t="e">
        <f t="shared" si="6009"/>
        <v>#REF!</v>
      </c>
      <c r="DG619" s="95" t="e">
        <f t="shared" si="5799"/>
        <v>#REF!</v>
      </c>
      <c r="DH619" s="25" t="str">
        <f>IFERROR(VLOOKUP(CI619*1,Обработ.выгрузка_реестра_РФ!$A:$G,5,),"")</f>
        <v/>
      </c>
      <c r="DI619" s="27" t="str">
        <f t="shared" si="5809"/>
        <v/>
      </c>
      <c r="DJ619" s="27" t="str">
        <f t="shared" ca="1" si="5786"/>
        <v/>
      </c>
      <c r="DK619" s="63" t="e">
        <f>IF(LEN('Описание предлагаемого товара'!#REF!)&gt;0,'Описание предлагаемого товара'!#REF!,"")</f>
        <v>#REF!</v>
      </c>
      <c r="DL619" s="63" t="e">
        <f>IF(LEN('Описание предлагаемого товара'!#REF!)&gt;0,'Описание предлагаемого товара'!#REF!,"")</f>
        <v>#REF!</v>
      </c>
      <c r="DM619" s="32"/>
    </row>
    <row r="620" spans="1:117" ht="48.75" customHeight="1" x14ac:dyDescent="0.25">
      <c r="A620" s="61" t="e">
        <f>IF(LEN('Описание предлагаемого товара'!#REF!)&gt;0,'Описание предлагаемого товара'!#REF!,"")</f>
        <v>#REF!</v>
      </c>
      <c r="B620" s="65" t="e">
        <f>IF(LEN('Описание предлагаемого товара'!#REF!)&gt;0,'Описание предлагаемого товара'!#REF!,"")</f>
        <v>#REF!</v>
      </c>
      <c r="C620" s="61" t="e">
        <f>IF(LEN('Описание предлагаемого товара'!#REF!)&gt;0,'Описание предлагаемого товара'!#REF!,"")</f>
        <v>#REF!</v>
      </c>
      <c r="D620" s="61" t="e">
        <f>IF(LEN('Описание предлагаемого товара'!#REF!)&gt;0,'Описание предлагаемого товара'!#REF!,"")</f>
        <v>#REF!</v>
      </c>
      <c r="E620" s="61" t="e">
        <f>IF(LEN('Описание предлагаемого товара'!#REF!)&gt;0,'Описание предлагаемого товара'!#REF!,"")</f>
        <v>#REF!</v>
      </c>
      <c r="F620" s="61" t="e">
        <f>IF(LEN('Описание предлагаемого товара'!#REF!)&gt;0,'Описание предлагаемого товара'!#REF!,"")</f>
        <v>#REF!</v>
      </c>
      <c r="G620" s="61" t="e">
        <f>IF(LEN('Описание предлагаемого товара'!#REF!)&gt;0,'Описание предлагаемого товара'!#REF!,"")</f>
        <v>#REF!</v>
      </c>
      <c r="H620" s="61" t="e">
        <f>IF(LEN('Описание предлагаемого товара'!#REF!)&gt;0,'Описание предлагаемого товара'!#REF!,"")</f>
        <v>#REF!</v>
      </c>
      <c r="I620" s="61" t="e">
        <f>IF(LEN('Описание предлагаемого товара'!#REF!)&gt;0,'Описание предлагаемого товара'!#REF!,"")</f>
        <v>#REF!</v>
      </c>
      <c r="J620" s="38" t="str">
        <f>IFERROR(VLOOKUP(B620,SAP!$A:$E,5,),"")</f>
        <v/>
      </c>
      <c r="K620" s="40" t="str">
        <f t="shared" si="5729"/>
        <v/>
      </c>
      <c r="L620" s="61" t="e">
        <f>IF(LEN('Описание предлагаемого товара'!#REF!)&gt;0,IFERROR('Описание предлагаемого товара'!#REF!*1,""),"")</f>
        <v>#REF!</v>
      </c>
      <c r="M620" s="39" t="str">
        <f>IFERROR(VLOOKUP(B620,SAP!$A:$E,2,),"")</f>
        <v/>
      </c>
      <c r="N620" s="41" t="str">
        <f t="shared" si="5865"/>
        <v/>
      </c>
      <c r="O620" s="39" t="str">
        <f t="shared" si="5716"/>
        <v/>
      </c>
      <c r="P620" s="36" t="e">
        <f>IF(LEN('Описание предлагаемого товара'!#REF!)&gt;0,'Описание предлагаемого товара'!#REF!,"")</f>
        <v>#REF!</v>
      </c>
      <c r="Q62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20" s="37" t="e">
        <f>IF(LEN('Описание предлагаемого товара'!#REF!)&gt;0,'Описание предлагаемого товара'!#REF!,"")</f>
        <v>#REF!</v>
      </c>
      <c r="S620" s="37" t="e">
        <f>IF(LEN('Описание предлагаемого товара'!#REF!)&gt;0,'Описание предлагаемого товара'!#REF!,"")</f>
        <v>#REF!</v>
      </c>
      <c r="T62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20" s="23" t="str">
        <f>IFERROR(VLOOKUP(CI620*1,Обработ.выгрузка_реестра_РФ!$A:$G,6,),"")</f>
        <v/>
      </c>
      <c r="V620" s="61" t="e">
        <f>IF(LEN('Описание предлагаемого товара'!#REF!)&gt;0,'Описание предлагаемого товара'!#REF!,"")</f>
        <v>#REF!</v>
      </c>
      <c r="W620" s="62" t="e">
        <f>IF(LEN('Описание предлагаемого товара'!#REF!)&gt;0,'Описание предлагаемого товара'!#REF!,"")</f>
        <v>#REF!</v>
      </c>
      <c r="X620" s="91" t="e">
        <f t="shared" ref="X620:Y620" si="6010">IFERROR(REPLACE(W620,FIND(CHAR(10),W620,1),1," "),W620)</f>
        <v>#REF!</v>
      </c>
      <c r="Y620" s="91" t="e">
        <f t="shared" si="6010"/>
        <v>#REF!</v>
      </c>
      <c r="Z620" s="91" t="e">
        <f t="shared" si="5731"/>
        <v>#REF!</v>
      </c>
      <c r="AA620" s="91" t="e">
        <f t="shared" si="5732"/>
        <v>#REF!</v>
      </c>
      <c r="AB620" s="91" t="e">
        <f t="shared" si="5733"/>
        <v>#REF!</v>
      </c>
      <c r="AC620" s="91" t="e">
        <f t="shared" ref="AC620:AF620" si="6011">IFERROR(REPLACE(AB620,FIND("  ",AB620,1),2," "),AB620)</f>
        <v>#REF!</v>
      </c>
      <c r="AD620" s="91" t="e">
        <f t="shared" si="6011"/>
        <v>#REF!</v>
      </c>
      <c r="AE620" s="91" t="e">
        <f t="shared" si="6011"/>
        <v>#REF!</v>
      </c>
      <c r="AF620" s="91" t="e">
        <f t="shared" si="6011"/>
        <v>#REF!</v>
      </c>
      <c r="AG620" s="23" t="str">
        <f>IFERROR(VLOOKUP(CI620*1,Обработ.выгрузка_реестра_РФ!$A:$G,4,),"")</f>
        <v/>
      </c>
      <c r="AH620" s="91" t="str">
        <f t="shared" ref="AH620:AI620" si="6012">IFERROR(REPLACE(AG620,FIND("-",AG620,1),1,"*"),AG620)</f>
        <v/>
      </c>
      <c r="AI620" s="91" t="str">
        <f t="shared" si="6012"/>
        <v/>
      </c>
      <c r="AJ620" s="27" t="str">
        <f t="shared" si="5831"/>
        <v/>
      </c>
      <c r="AK620" s="63" t="e">
        <f>IF(LEN('Описание предлагаемого товара'!#REF!)&gt;0,'Описание предлагаемого товара'!#REF!,"")</f>
        <v>#REF!</v>
      </c>
      <c r="AL620" s="91" t="e">
        <f t="shared" ref="AL620:AM620" si="6013">IFERROR(REPLACE(AK620,FIND(CHAR(10),AK620,1),1,""),AK620)</f>
        <v>#REF!</v>
      </c>
      <c r="AM620" s="91" t="e">
        <f t="shared" si="6013"/>
        <v>#REF!</v>
      </c>
      <c r="AN620" s="91" t="e">
        <f t="shared" ref="AN620:AR620" si="6014">IFERROR(REPLACE(AM620,FIND(" ",AM620,1),1,""),AM620)</f>
        <v>#REF!</v>
      </c>
      <c r="AO620" s="91" t="e">
        <f t="shared" si="6014"/>
        <v>#REF!</v>
      </c>
      <c r="AP620" s="91" t="e">
        <f t="shared" si="6014"/>
        <v>#REF!</v>
      </c>
      <c r="AQ620" s="91" t="e">
        <f t="shared" si="6014"/>
        <v>#REF!</v>
      </c>
      <c r="AR620" s="91" t="e">
        <f t="shared" si="6014"/>
        <v>#REF!</v>
      </c>
      <c r="AS620" s="91" t="e">
        <f t="shared" si="5738"/>
        <v>#REF!</v>
      </c>
      <c r="AT620" s="91" t="e">
        <f t="shared" si="5739"/>
        <v>#REF!</v>
      </c>
      <c r="AU620" s="32" t="e">
        <f t="shared" si="5722"/>
        <v>#REF!</v>
      </c>
      <c r="AV620" s="93" t="e">
        <f>'Описание предлагаемого товара'!#REF!</f>
        <v>#REF!</v>
      </c>
      <c r="AW620" s="91" t="e">
        <f>MIN(SEARCH({0,1,2,3,4,5,6,7,8,9},AV620&amp; "0123456789"))</f>
        <v>#REF!</v>
      </c>
      <c r="AX620" s="91" t="str">
        <f t="shared" si="5740"/>
        <v/>
      </c>
      <c r="AY620" s="91" t="str">
        <f t="shared" si="5741"/>
        <v/>
      </c>
      <c r="AZ620" s="91" t="str">
        <f t="shared" si="5742"/>
        <v/>
      </c>
      <c r="BA620" s="91" t="str">
        <f t="shared" si="5743"/>
        <v/>
      </c>
      <c r="BB620" s="91" t="str">
        <f t="shared" si="5744"/>
        <v/>
      </c>
      <c r="BC620" s="91" t="str">
        <f t="shared" si="5745"/>
        <v/>
      </c>
      <c r="BD620" s="91" t="str">
        <f t="shared" si="5746"/>
        <v/>
      </c>
      <c r="BE620" s="91" t="str">
        <f t="shared" si="5747"/>
        <v/>
      </c>
      <c r="BF620" s="91" t="str">
        <f t="shared" si="5748"/>
        <v/>
      </c>
      <c r="BG620" s="91" t="str">
        <f t="shared" si="5749"/>
        <v/>
      </c>
      <c r="BH620" s="91" t="str">
        <f t="shared" si="5750"/>
        <v/>
      </c>
      <c r="BI620" s="91" t="str">
        <f t="shared" si="5751"/>
        <v/>
      </c>
      <c r="BJ620" s="91" t="str">
        <f t="shared" si="5752"/>
        <v/>
      </c>
      <c r="BK620" s="91" t="str">
        <f t="shared" si="5753"/>
        <v/>
      </c>
      <c r="BL620" s="91" t="str">
        <f t="shared" si="5754"/>
        <v/>
      </c>
      <c r="BM620" s="91" t="str">
        <f t="shared" si="5755"/>
        <v/>
      </c>
      <c r="BN620" s="91" t="str">
        <f t="shared" si="5756"/>
        <v/>
      </c>
      <c r="BO620" s="91" t="str">
        <f t="shared" si="5757"/>
        <v/>
      </c>
      <c r="BP620" s="91" t="str">
        <f t="shared" si="5758"/>
        <v/>
      </c>
      <c r="BQ620" s="91" t="str">
        <f t="shared" si="5759"/>
        <v/>
      </c>
      <c r="BR620" s="91" t="str">
        <f t="shared" si="5760"/>
        <v/>
      </c>
      <c r="BS620" s="91" t="str">
        <f t="shared" si="5761"/>
        <v/>
      </c>
      <c r="BT620" s="91" t="str">
        <f t="shared" si="5762"/>
        <v/>
      </c>
      <c r="BU620" s="91" t="str">
        <f t="shared" si="5763"/>
        <v/>
      </c>
      <c r="BV620" s="91" t="str">
        <f t="shared" si="5764"/>
        <v/>
      </c>
      <c r="BW620" s="91" t="str">
        <f t="shared" si="5765"/>
        <v/>
      </c>
      <c r="BX620" s="91" t="str">
        <f t="shared" si="5766"/>
        <v/>
      </c>
      <c r="BY620" s="91" t="str">
        <f t="shared" si="5767"/>
        <v/>
      </c>
      <c r="BZ620" s="91" t="str">
        <f t="shared" si="5768"/>
        <v/>
      </c>
      <c r="CA620" s="91" t="str">
        <f t="shared" si="5769"/>
        <v/>
      </c>
      <c r="CB620" s="91" t="str">
        <f t="shared" si="5770"/>
        <v/>
      </c>
      <c r="CC620" s="91" t="str">
        <f t="shared" si="5771"/>
        <v/>
      </c>
      <c r="CD620" s="91" t="str">
        <f t="shared" si="5772"/>
        <v/>
      </c>
      <c r="CE620" s="91" t="str">
        <f t="shared" si="5773"/>
        <v/>
      </c>
      <c r="CF620" s="91" t="str">
        <f t="shared" si="5774"/>
        <v/>
      </c>
      <c r="CG620" s="91" t="str">
        <f t="shared" si="5775"/>
        <v/>
      </c>
      <c r="CH620" s="91" t="str">
        <f t="shared" si="5776"/>
        <v/>
      </c>
      <c r="CI620" s="91" t="str">
        <f t="shared" si="5777"/>
        <v>нет</v>
      </c>
      <c r="CJ620" s="63" t="e">
        <f>IF(LEN('Описание предлагаемого товара'!#REF!)&gt;0,'Описание предлагаемого товара'!#REF!,"")</f>
        <v>#REF!</v>
      </c>
      <c r="CK620" s="91" t="e">
        <f t="shared" ref="CK620:CL620" si="6015">IFERROR(REPLACE(CJ620,FIND(CHAR(10),CJ620,1),1,""),CJ620)</f>
        <v>#REF!</v>
      </c>
      <c r="CL620" s="91" t="e">
        <f t="shared" si="6015"/>
        <v>#REF!</v>
      </c>
      <c r="CM620" s="91" t="e">
        <f t="shared" si="5779"/>
        <v>#REF!</v>
      </c>
      <c r="CN620" s="91" t="e">
        <f t="shared" si="5780"/>
        <v>#REF!</v>
      </c>
      <c r="CO620" s="91" t="e">
        <f t="shared" si="5781"/>
        <v>#REF!</v>
      </c>
      <c r="CP620" s="90" t="e">
        <f>IF(AU620="Не указан реестровый номер (мера нац.режима Запрет)","",IF(CI620="нет","",IF(CU620="да","исключение(не смотрим баллы)",IFERROR(IF(CI620*1&gt;0,IFERROR(IF(VLOOKUP(CI620*1,Обработ.выгрузка_реестра_РФ!$A:$G,7,)=0,"Баллы не установлены",VLOOKUP(CI620*1,Обработ.выгрузка_реестра_РФ!$A:$G,7,)),IF(LEN(CI620)&gt;14,"","нет номера в реестре РФ")),""),IF(LEN(CI620)=0,"","Некорректный реестровый номер")))))</f>
        <v>#REF!</v>
      </c>
      <c r="CQ620" s="33" t="e">
        <f>IF(LEN(C620)&gt;0,IFERROR(IF(LEN(H620)&gt;0,IF(LEN(VLOOKUP(H620,'исключения(не_смотрим_баллы)'!$A:$C,1,))&gt;0,"да","нет"),"не введен ОКПД2"),"нет"),"")</f>
        <v>#REF!</v>
      </c>
      <c r="CR620" s="33" t="e">
        <f ca="1">IF(CQ620="да",IF(TODAY()&lt;VLOOKUP(H620,'исключения(не_смотрим_баллы)'!$A:$C,3,),"да","нет"),"")</f>
        <v>#REF!</v>
      </c>
      <c r="CS620" s="33" t="str">
        <f>IFERROR(IF(CQ620="да",IF(VLOOKUP(CI620*1,Обработ.выгрузка_реестра_РФ!$A:$G,2,)&lt;VLOOKUP(H620,'исключения(не_смотрим_баллы)'!$A:$C,2,),"да","нет"),""),"")</f>
        <v/>
      </c>
      <c r="CT620" s="24"/>
      <c r="CU620" s="33" t="e">
        <f t="shared" si="5793"/>
        <v>#REF!</v>
      </c>
      <c r="CV620" s="91" t="e">
        <f t="shared" si="5794"/>
        <v>#REF!</v>
      </c>
      <c r="CW620" s="27" t="e">
        <f t="shared" si="5795"/>
        <v>#REF!</v>
      </c>
      <c r="CX620" s="26" t="e">
        <f t="shared" si="5724"/>
        <v>#REF!</v>
      </c>
      <c r="CY620" s="64" t="e">
        <f>IF(LEN('Описание предлагаемого товара'!#REF!)&gt;0,'Описание предлагаемого товара'!#REF!,"")</f>
        <v>#REF!</v>
      </c>
      <c r="CZ620" s="95" t="e">
        <f t="shared" si="5782"/>
        <v>#REF!</v>
      </c>
      <c r="DA620" s="95" t="e">
        <f t="shared" ref="DA620" si="6016">IFERROR(REPLACE(CZ620,FIND(" ",CZ620,1),1,""),CZ620)</f>
        <v>#REF!</v>
      </c>
      <c r="DB620" s="95" t="e">
        <f t="shared" si="5726"/>
        <v>#REF!</v>
      </c>
      <c r="DC620" s="95" t="e">
        <f t="shared" ref="DC620:DD620" si="6017">IFERROR(REPLACE(DB620,FIND("г.",DB620,1),2,""),DB620)</f>
        <v>#REF!</v>
      </c>
      <c r="DD620" s="95" t="e">
        <f t="shared" si="6017"/>
        <v>#REF!</v>
      </c>
      <c r="DE620" s="95" t="e">
        <f t="shared" ref="DE620:DF620" si="6018">IFERROR(REPLACE(DD620,FIND("г",DD620,1),1,""),DD620)</f>
        <v>#REF!</v>
      </c>
      <c r="DF620" s="95" t="e">
        <f t="shared" si="6018"/>
        <v>#REF!</v>
      </c>
      <c r="DG620" s="95" t="e">
        <f t="shared" si="5799"/>
        <v>#REF!</v>
      </c>
      <c r="DH620" s="25" t="str">
        <f>IFERROR(VLOOKUP(CI620*1,Обработ.выгрузка_реестра_РФ!$A:$G,5,),"")</f>
        <v/>
      </c>
      <c r="DI620" s="27" t="str">
        <f t="shared" si="5809"/>
        <v/>
      </c>
      <c r="DJ620" s="27" t="str">
        <f t="shared" ca="1" si="5786"/>
        <v/>
      </c>
      <c r="DK620" s="63" t="e">
        <f>IF(LEN('Описание предлагаемого товара'!#REF!)&gt;0,'Описание предлагаемого товара'!#REF!,"")</f>
        <v>#REF!</v>
      </c>
      <c r="DL620" s="63" t="e">
        <f>IF(LEN('Описание предлагаемого товара'!#REF!)&gt;0,'Описание предлагаемого товара'!#REF!,"")</f>
        <v>#REF!</v>
      </c>
      <c r="DM620" s="32"/>
    </row>
    <row r="621" spans="1:117" ht="48.75" customHeight="1" x14ac:dyDescent="0.25">
      <c r="A621" s="61" t="e">
        <f>IF(LEN('Описание предлагаемого товара'!#REF!)&gt;0,'Описание предлагаемого товара'!#REF!,"")</f>
        <v>#REF!</v>
      </c>
      <c r="B621" s="65" t="e">
        <f>IF(LEN('Описание предлагаемого товара'!#REF!)&gt;0,'Описание предлагаемого товара'!#REF!,"")</f>
        <v>#REF!</v>
      </c>
      <c r="C621" s="61" t="e">
        <f>IF(LEN('Описание предлагаемого товара'!#REF!)&gt;0,'Описание предлагаемого товара'!#REF!,"")</f>
        <v>#REF!</v>
      </c>
      <c r="D621" s="61" t="e">
        <f>IF(LEN('Описание предлагаемого товара'!#REF!)&gt;0,'Описание предлагаемого товара'!#REF!,"")</f>
        <v>#REF!</v>
      </c>
      <c r="E621" s="61" t="e">
        <f>IF(LEN('Описание предлагаемого товара'!#REF!)&gt;0,'Описание предлагаемого товара'!#REF!,"")</f>
        <v>#REF!</v>
      </c>
      <c r="F621" s="61" t="e">
        <f>IF(LEN('Описание предлагаемого товара'!#REF!)&gt;0,'Описание предлагаемого товара'!#REF!,"")</f>
        <v>#REF!</v>
      </c>
      <c r="G621" s="61" t="e">
        <f>IF(LEN('Описание предлагаемого товара'!#REF!)&gt;0,'Описание предлагаемого товара'!#REF!,"")</f>
        <v>#REF!</v>
      </c>
      <c r="H621" s="61" t="e">
        <f>IF(LEN('Описание предлагаемого товара'!#REF!)&gt;0,'Описание предлагаемого товара'!#REF!,"")</f>
        <v>#REF!</v>
      </c>
      <c r="I621" s="61" t="e">
        <f>IF(LEN('Описание предлагаемого товара'!#REF!)&gt;0,'Описание предлагаемого товара'!#REF!,"")</f>
        <v>#REF!</v>
      </c>
      <c r="J621" s="38" t="str">
        <f>IFERROR(VLOOKUP(B621,SAP!$A:$E,5,),"")</f>
        <v/>
      </c>
      <c r="K621" s="40" t="str">
        <f t="shared" si="5729"/>
        <v/>
      </c>
      <c r="L621" s="61" t="e">
        <f>IF(LEN('Описание предлагаемого товара'!#REF!)&gt;0,IFERROR('Описание предлагаемого товара'!#REF!*1,""),"")</f>
        <v>#REF!</v>
      </c>
      <c r="M621" s="39" t="str">
        <f>IFERROR(VLOOKUP(B621,SAP!$A:$E,2,),"")</f>
        <v/>
      </c>
      <c r="N621" s="41" t="str">
        <f t="shared" si="5865"/>
        <v/>
      </c>
      <c r="O621" s="39" t="str">
        <f t="shared" si="5716"/>
        <v/>
      </c>
      <c r="P621" s="36" t="e">
        <f>IF(LEN('Описание предлагаемого товара'!#REF!)&gt;0,'Описание предлагаемого товара'!#REF!,"")</f>
        <v>#REF!</v>
      </c>
      <c r="Q62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21" s="37" t="e">
        <f>IF(LEN('Описание предлагаемого товара'!#REF!)&gt;0,'Описание предлагаемого товара'!#REF!,"")</f>
        <v>#REF!</v>
      </c>
      <c r="S621" s="37" t="e">
        <f>IF(LEN('Описание предлагаемого товара'!#REF!)&gt;0,'Описание предлагаемого товара'!#REF!,"")</f>
        <v>#REF!</v>
      </c>
      <c r="T62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21" s="23" t="str">
        <f>IFERROR(VLOOKUP(CI621*1,Обработ.выгрузка_реестра_РФ!$A:$G,6,),"")</f>
        <v/>
      </c>
      <c r="V621" s="61" t="e">
        <f>IF(LEN('Описание предлагаемого товара'!#REF!)&gt;0,'Описание предлагаемого товара'!#REF!,"")</f>
        <v>#REF!</v>
      </c>
      <c r="W621" s="62" t="e">
        <f>IF(LEN('Описание предлагаемого товара'!#REF!)&gt;0,'Описание предлагаемого товара'!#REF!,"")</f>
        <v>#REF!</v>
      </c>
      <c r="X621" s="91" t="e">
        <f t="shared" ref="X621:Y621" si="6019">IFERROR(REPLACE(W621,FIND(CHAR(10),W621,1),1," "),W621)</f>
        <v>#REF!</v>
      </c>
      <c r="Y621" s="91" t="e">
        <f t="shared" si="6019"/>
        <v>#REF!</v>
      </c>
      <c r="Z621" s="91" t="e">
        <f t="shared" si="5731"/>
        <v>#REF!</v>
      </c>
      <c r="AA621" s="91" t="e">
        <f t="shared" si="5732"/>
        <v>#REF!</v>
      </c>
      <c r="AB621" s="91" t="e">
        <f t="shared" si="5733"/>
        <v>#REF!</v>
      </c>
      <c r="AC621" s="91" t="e">
        <f t="shared" ref="AC621:AF621" si="6020">IFERROR(REPLACE(AB621,FIND("  ",AB621,1),2," "),AB621)</f>
        <v>#REF!</v>
      </c>
      <c r="AD621" s="91" t="e">
        <f t="shared" si="6020"/>
        <v>#REF!</v>
      </c>
      <c r="AE621" s="91" t="e">
        <f t="shared" si="6020"/>
        <v>#REF!</v>
      </c>
      <c r="AF621" s="91" t="e">
        <f t="shared" si="6020"/>
        <v>#REF!</v>
      </c>
      <c r="AG621" s="23" t="str">
        <f>IFERROR(VLOOKUP(CI621*1,Обработ.выгрузка_реестра_РФ!$A:$G,4,),"")</f>
        <v/>
      </c>
      <c r="AH621" s="91" t="str">
        <f t="shared" ref="AH621:AI621" si="6021">IFERROR(REPLACE(AG621,FIND("-",AG621,1),1,"*"),AG621)</f>
        <v/>
      </c>
      <c r="AI621" s="91" t="str">
        <f t="shared" si="6021"/>
        <v/>
      </c>
      <c r="AJ621" s="27" t="str">
        <f t="shared" si="5831"/>
        <v/>
      </c>
      <c r="AK621" s="63" t="e">
        <f>IF(LEN('Описание предлагаемого товара'!#REF!)&gt;0,'Описание предлагаемого товара'!#REF!,"")</f>
        <v>#REF!</v>
      </c>
      <c r="AL621" s="91" t="e">
        <f t="shared" ref="AL621:AM621" si="6022">IFERROR(REPLACE(AK621,FIND(CHAR(10),AK621,1),1,""),AK621)</f>
        <v>#REF!</v>
      </c>
      <c r="AM621" s="91" t="e">
        <f t="shared" si="6022"/>
        <v>#REF!</v>
      </c>
      <c r="AN621" s="91" t="e">
        <f t="shared" ref="AN621:AR621" si="6023">IFERROR(REPLACE(AM621,FIND(" ",AM621,1),1,""),AM621)</f>
        <v>#REF!</v>
      </c>
      <c r="AO621" s="91" t="e">
        <f t="shared" si="6023"/>
        <v>#REF!</v>
      </c>
      <c r="AP621" s="91" t="e">
        <f t="shared" si="6023"/>
        <v>#REF!</v>
      </c>
      <c r="AQ621" s="91" t="e">
        <f t="shared" si="6023"/>
        <v>#REF!</v>
      </c>
      <c r="AR621" s="91" t="e">
        <f t="shared" si="6023"/>
        <v>#REF!</v>
      </c>
      <c r="AS621" s="91" t="e">
        <f t="shared" si="5738"/>
        <v>#REF!</v>
      </c>
      <c r="AT621" s="91" t="e">
        <f t="shared" si="5739"/>
        <v>#REF!</v>
      </c>
      <c r="AU621" s="32" t="e">
        <f t="shared" si="5722"/>
        <v>#REF!</v>
      </c>
      <c r="AV621" s="93" t="e">
        <f>'Описание предлагаемого товара'!#REF!</f>
        <v>#REF!</v>
      </c>
      <c r="AW621" s="91" t="e">
        <f>MIN(SEARCH({0,1,2,3,4,5,6,7,8,9},AV621&amp; "0123456789"))</f>
        <v>#REF!</v>
      </c>
      <c r="AX621" s="91" t="str">
        <f t="shared" si="5740"/>
        <v/>
      </c>
      <c r="AY621" s="91" t="str">
        <f t="shared" si="5741"/>
        <v/>
      </c>
      <c r="AZ621" s="91" t="str">
        <f t="shared" si="5742"/>
        <v/>
      </c>
      <c r="BA621" s="91" t="str">
        <f t="shared" si="5743"/>
        <v/>
      </c>
      <c r="BB621" s="91" t="str">
        <f t="shared" si="5744"/>
        <v/>
      </c>
      <c r="BC621" s="91" t="str">
        <f t="shared" si="5745"/>
        <v/>
      </c>
      <c r="BD621" s="91" t="str">
        <f t="shared" si="5746"/>
        <v/>
      </c>
      <c r="BE621" s="91" t="str">
        <f t="shared" si="5747"/>
        <v/>
      </c>
      <c r="BF621" s="91" t="str">
        <f t="shared" si="5748"/>
        <v/>
      </c>
      <c r="BG621" s="91" t="str">
        <f t="shared" si="5749"/>
        <v/>
      </c>
      <c r="BH621" s="91" t="str">
        <f t="shared" si="5750"/>
        <v/>
      </c>
      <c r="BI621" s="91" t="str">
        <f t="shared" si="5751"/>
        <v/>
      </c>
      <c r="BJ621" s="91" t="str">
        <f t="shared" si="5752"/>
        <v/>
      </c>
      <c r="BK621" s="91" t="str">
        <f t="shared" si="5753"/>
        <v/>
      </c>
      <c r="BL621" s="91" t="str">
        <f t="shared" si="5754"/>
        <v/>
      </c>
      <c r="BM621" s="91" t="str">
        <f t="shared" si="5755"/>
        <v/>
      </c>
      <c r="BN621" s="91" t="str">
        <f t="shared" si="5756"/>
        <v/>
      </c>
      <c r="BO621" s="91" t="str">
        <f t="shared" si="5757"/>
        <v/>
      </c>
      <c r="BP621" s="91" t="str">
        <f t="shared" si="5758"/>
        <v/>
      </c>
      <c r="BQ621" s="91" t="str">
        <f t="shared" si="5759"/>
        <v/>
      </c>
      <c r="BR621" s="91" t="str">
        <f t="shared" si="5760"/>
        <v/>
      </c>
      <c r="BS621" s="91" t="str">
        <f t="shared" si="5761"/>
        <v/>
      </c>
      <c r="BT621" s="91" t="str">
        <f t="shared" si="5762"/>
        <v/>
      </c>
      <c r="BU621" s="91" t="str">
        <f t="shared" si="5763"/>
        <v/>
      </c>
      <c r="BV621" s="91" t="str">
        <f t="shared" si="5764"/>
        <v/>
      </c>
      <c r="BW621" s="91" t="str">
        <f t="shared" si="5765"/>
        <v/>
      </c>
      <c r="BX621" s="91" t="str">
        <f t="shared" si="5766"/>
        <v/>
      </c>
      <c r="BY621" s="91" t="str">
        <f t="shared" si="5767"/>
        <v/>
      </c>
      <c r="BZ621" s="91" t="str">
        <f t="shared" si="5768"/>
        <v/>
      </c>
      <c r="CA621" s="91" t="str">
        <f t="shared" si="5769"/>
        <v/>
      </c>
      <c r="CB621" s="91" t="str">
        <f t="shared" si="5770"/>
        <v/>
      </c>
      <c r="CC621" s="91" t="str">
        <f t="shared" si="5771"/>
        <v/>
      </c>
      <c r="CD621" s="91" t="str">
        <f t="shared" si="5772"/>
        <v/>
      </c>
      <c r="CE621" s="91" t="str">
        <f t="shared" si="5773"/>
        <v/>
      </c>
      <c r="CF621" s="91" t="str">
        <f t="shared" si="5774"/>
        <v/>
      </c>
      <c r="CG621" s="91" t="str">
        <f t="shared" si="5775"/>
        <v/>
      </c>
      <c r="CH621" s="91" t="str">
        <f t="shared" si="5776"/>
        <v/>
      </c>
      <c r="CI621" s="91" t="str">
        <f t="shared" si="5777"/>
        <v>нет</v>
      </c>
      <c r="CJ621" s="63" t="e">
        <f>IF(LEN('Описание предлагаемого товара'!#REF!)&gt;0,'Описание предлагаемого товара'!#REF!,"")</f>
        <v>#REF!</v>
      </c>
      <c r="CK621" s="91" t="e">
        <f t="shared" ref="CK621:CL621" si="6024">IFERROR(REPLACE(CJ621,FIND(CHAR(10),CJ621,1),1,""),CJ621)</f>
        <v>#REF!</v>
      </c>
      <c r="CL621" s="91" t="e">
        <f t="shared" si="6024"/>
        <v>#REF!</v>
      </c>
      <c r="CM621" s="91" t="e">
        <f t="shared" si="5779"/>
        <v>#REF!</v>
      </c>
      <c r="CN621" s="91" t="e">
        <f t="shared" si="5780"/>
        <v>#REF!</v>
      </c>
      <c r="CO621" s="91" t="e">
        <f t="shared" si="5781"/>
        <v>#REF!</v>
      </c>
      <c r="CP621" s="90" t="e">
        <f>IF(AU621="Не указан реестровый номер (мера нац.режима Запрет)","",IF(CI621="нет","",IF(CU621="да","исключение(не смотрим баллы)",IFERROR(IF(CI621*1&gt;0,IFERROR(IF(VLOOKUP(CI621*1,Обработ.выгрузка_реестра_РФ!$A:$G,7,)=0,"Баллы не установлены",VLOOKUP(CI621*1,Обработ.выгрузка_реестра_РФ!$A:$G,7,)),IF(LEN(CI621)&gt;14,"","нет номера в реестре РФ")),""),IF(LEN(CI621)=0,"","Некорректный реестровый номер")))))</f>
        <v>#REF!</v>
      </c>
      <c r="CQ621" s="33" t="e">
        <f>IF(LEN(C621)&gt;0,IFERROR(IF(LEN(H621)&gt;0,IF(LEN(VLOOKUP(H621,'исключения(не_смотрим_баллы)'!$A:$C,1,))&gt;0,"да","нет"),"не введен ОКПД2"),"нет"),"")</f>
        <v>#REF!</v>
      </c>
      <c r="CR621" s="33" t="e">
        <f ca="1">IF(CQ621="да",IF(TODAY()&lt;VLOOKUP(H621,'исключения(не_смотрим_баллы)'!$A:$C,3,),"да","нет"),"")</f>
        <v>#REF!</v>
      </c>
      <c r="CS621" s="33" t="str">
        <f>IFERROR(IF(CQ621="да",IF(VLOOKUP(CI621*1,Обработ.выгрузка_реестра_РФ!$A:$G,2,)&lt;VLOOKUP(H621,'исключения(не_смотрим_баллы)'!$A:$C,2,),"да","нет"),""),"")</f>
        <v/>
      </c>
      <c r="CT621" s="24"/>
      <c r="CU621" s="33" t="e">
        <f t="shared" si="5793"/>
        <v>#REF!</v>
      </c>
      <c r="CV621" s="91" t="e">
        <f t="shared" si="5794"/>
        <v>#REF!</v>
      </c>
      <c r="CW621" s="27" t="e">
        <f t="shared" si="5795"/>
        <v>#REF!</v>
      </c>
      <c r="CX621" s="26" t="e">
        <f t="shared" si="5724"/>
        <v>#REF!</v>
      </c>
      <c r="CY621" s="64" t="e">
        <f>IF(LEN('Описание предлагаемого товара'!#REF!)&gt;0,'Описание предлагаемого товара'!#REF!,"")</f>
        <v>#REF!</v>
      </c>
      <c r="CZ621" s="95" t="e">
        <f t="shared" si="5782"/>
        <v>#REF!</v>
      </c>
      <c r="DA621" s="95" t="e">
        <f t="shared" ref="DA621" si="6025">IFERROR(REPLACE(CZ621,FIND(" ",CZ621,1),1,""),CZ621)</f>
        <v>#REF!</v>
      </c>
      <c r="DB621" s="95" t="e">
        <f t="shared" si="5726"/>
        <v>#REF!</v>
      </c>
      <c r="DC621" s="95" t="e">
        <f t="shared" ref="DC621:DD621" si="6026">IFERROR(REPLACE(DB621,FIND("г.",DB621,1),2,""),DB621)</f>
        <v>#REF!</v>
      </c>
      <c r="DD621" s="95" t="e">
        <f t="shared" si="6026"/>
        <v>#REF!</v>
      </c>
      <c r="DE621" s="95" t="e">
        <f t="shared" ref="DE621:DF621" si="6027">IFERROR(REPLACE(DD621,FIND("г",DD621,1),1,""),DD621)</f>
        <v>#REF!</v>
      </c>
      <c r="DF621" s="95" t="e">
        <f t="shared" si="6027"/>
        <v>#REF!</v>
      </c>
      <c r="DG621" s="95" t="e">
        <f t="shared" si="5799"/>
        <v>#REF!</v>
      </c>
      <c r="DH621" s="25" t="str">
        <f>IFERROR(VLOOKUP(CI621*1,Обработ.выгрузка_реестра_РФ!$A:$G,5,),"")</f>
        <v/>
      </c>
      <c r="DI621" s="27" t="str">
        <f t="shared" si="5809"/>
        <v/>
      </c>
      <c r="DJ621" s="27" t="str">
        <f t="shared" ca="1" si="5786"/>
        <v/>
      </c>
      <c r="DK621" s="63" t="e">
        <f>IF(LEN('Описание предлагаемого товара'!#REF!)&gt;0,'Описание предлагаемого товара'!#REF!,"")</f>
        <v>#REF!</v>
      </c>
      <c r="DL621" s="63" t="e">
        <f>IF(LEN('Описание предлагаемого товара'!#REF!)&gt;0,'Описание предлагаемого товара'!#REF!,"")</f>
        <v>#REF!</v>
      </c>
      <c r="DM621" s="32"/>
    </row>
    <row r="622" spans="1:117" ht="48.75" customHeight="1" x14ac:dyDescent="0.25">
      <c r="A622" s="61" t="e">
        <f>IF(LEN('Описание предлагаемого товара'!#REF!)&gt;0,'Описание предлагаемого товара'!#REF!,"")</f>
        <v>#REF!</v>
      </c>
      <c r="B622" s="65" t="e">
        <f>IF(LEN('Описание предлагаемого товара'!#REF!)&gt;0,'Описание предлагаемого товара'!#REF!,"")</f>
        <v>#REF!</v>
      </c>
      <c r="C622" s="61" t="e">
        <f>IF(LEN('Описание предлагаемого товара'!#REF!)&gt;0,'Описание предлагаемого товара'!#REF!,"")</f>
        <v>#REF!</v>
      </c>
      <c r="D622" s="61" t="e">
        <f>IF(LEN('Описание предлагаемого товара'!#REF!)&gt;0,'Описание предлагаемого товара'!#REF!,"")</f>
        <v>#REF!</v>
      </c>
      <c r="E622" s="61" t="e">
        <f>IF(LEN('Описание предлагаемого товара'!#REF!)&gt;0,'Описание предлагаемого товара'!#REF!,"")</f>
        <v>#REF!</v>
      </c>
      <c r="F622" s="61" t="e">
        <f>IF(LEN('Описание предлагаемого товара'!#REF!)&gt;0,'Описание предлагаемого товара'!#REF!,"")</f>
        <v>#REF!</v>
      </c>
      <c r="G622" s="61" t="e">
        <f>IF(LEN('Описание предлагаемого товара'!#REF!)&gt;0,'Описание предлагаемого товара'!#REF!,"")</f>
        <v>#REF!</v>
      </c>
      <c r="H622" s="61" t="e">
        <f>IF(LEN('Описание предлагаемого товара'!#REF!)&gt;0,'Описание предлагаемого товара'!#REF!,"")</f>
        <v>#REF!</v>
      </c>
      <c r="I622" s="61" t="e">
        <f>IF(LEN('Описание предлагаемого товара'!#REF!)&gt;0,'Описание предлагаемого товара'!#REF!,"")</f>
        <v>#REF!</v>
      </c>
      <c r="J622" s="38" t="str">
        <f>IFERROR(VLOOKUP(B622,SAP!$A:$E,5,),"")</f>
        <v/>
      </c>
      <c r="K622" s="40" t="str">
        <f t="shared" si="5729"/>
        <v/>
      </c>
      <c r="L622" s="61" t="e">
        <f>IF(LEN('Описание предлагаемого товара'!#REF!)&gt;0,IFERROR('Описание предлагаемого товара'!#REF!*1,""),"")</f>
        <v>#REF!</v>
      </c>
      <c r="M622" s="39" t="str">
        <f>IFERROR(VLOOKUP(B622,SAP!$A:$E,2,),"")</f>
        <v/>
      </c>
      <c r="N622" s="41" t="str">
        <f t="shared" si="5865"/>
        <v/>
      </c>
      <c r="O622" s="39" t="str">
        <f t="shared" si="5716"/>
        <v/>
      </c>
      <c r="P622" s="36" t="e">
        <f>IF(LEN('Описание предлагаемого товара'!#REF!)&gt;0,'Описание предлагаемого товара'!#REF!,"")</f>
        <v>#REF!</v>
      </c>
      <c r="Q62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22" s="37" t="e">
        <f>IF(LEN('Описание предлагаемого товара'!#REF!)&gt;0,'Описание предлагаемого товара'!#REF!,"")</f>
        <v>#REF!</v>
      </c>
      <c r="S622" s="37" t="e">
        <f>IF(LEN('Описание предлагаемого товара'!#REF!)&gt;0,'Описание предлагаемого товара'!#REF!,"")</f>
        <v>#REF!</v>
      </c>
      <c r="T62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22" s="23" t="str">
        <f>IFERROR(VLOOKUP(CI622*1,Обработ.выгрузка_реестра_РФ!$A:$G,6,),"")</f>
        <v/>
      </c>
      <c r="V622" s="61" t="e">
        <f>IF(LEN('Описание предлагаемого товара'!#REF!)&gt;0,'Описание предлагаемого товара'!#REF!,"")</f>
        <v>#REF!</v>
      </c>
      <c r="W622" s="62" t="e">
        <f>IF(LEN('Описание предлагаемого товара'!#REF!)&gt;0,'Описание предлагаемого товара'!#REF!,"")</f>
        <v>#REF!</v>
      </c>
      <c r="X622" s="91" t="e">
        <f t="shared" ref="X622:Y622" si="6028">IFERROR(REPLACE(W622,FIND(CHAR(10),W622,1),1," "),W622)</f>
        <v>#REF!</v>
      </c>
      <c r="Y622" s="91" t="e">
        <f t="shared" si="6028"/>
        <v>#REF!</v>
      </c>
      <c r="Z622" s="91" t="e">
        <f t="shared" si="5731"/>
        <v>#REF!</v>
      </c>
      <c r="AA622" s="91" t="e">
        <f t="shared" si="5732"/>
        <v>#REF!</v>
      </c>
      <c r="AB622" s="91" t="e">
        <f t="shared" si="5733"/>
        <v>#REF!</v>
      </c>
      <c r="AC622" s="91" t="e">
        <f t="shared" ref="AC622:AF622" si="6029">IFERROR(REPLACE(AB622,FIND("  ",AB622,1),2," "),AB622)</f>
        <v>#REF!</v>
      </c>
      <c r="AD622" s="91" t="e">
        <f t="shared" si="6029"/>
        <v>#REF!</v>
      </c>
      <c r="AE622" s="91" t="e">
        <f t="shared" si="6029"/>
        <v>#REF!</v>
      </c>
      <c r="AF622" s="91" t="e">
        <f t="shared" si="6029"/>
        <v>#REF!</v>
      </c>
      <c r="AG622" s="23" t="str">
        <f>IFERROR(VLOOKUP(CI622*1,Обработ.выгрузка_реестра_РФ!$A:$G,4,),"")</f>
        <v/>
      </c>
      <c r="AH622" s="91" t="str">
        <f t="shared" ref="AH622:AI622" si="6030">IFERROR(REPLACE(AG622,FIND("-",AG622,1),1,"*"),AG622)</f>
        <v/>
      </c>
      <c r="AI622" s="91" t="str">
        <f t="shared" si="6030"/>
        <v/>
      </c>
      <c r="AJ622" s="27" t="str">
        <f t="shared" si="5831"/>
        <v/>
      </c>
      <c r="AK622" s="63" t="e">
        <f>IF(LEN('Описание предлагаемого товара'!#REF!)&gt;0,'Описание предлагаемого товара'!#REF!,"")</f>
        <v>#REF!</v>
      </c>
      <c r="AL622" s="91" t="e">
        <f t="shared" ref="AL622:AM622" si="6031">IFERROR(REPLACE(AK622,FIND(CHAR(10),AK622,1),1,""),AK622)</f>
        <v>#REF!</v>
      </c>
      <c r="AM622" s="91" t="e">
        <f t="shared" si="6031"/>
        <v>#REF!</v>
      </c>
      <c r="AN622" s="91" t="e">
        <f t="shared" ref="AN622:AR622" si="6032">IFERROR(REPLACE(AM622,FIND(" ",AM622,1),1,""),AM622)</f>
        <v>#REF!</v>
      </c>
      <c r="AO622" s="91" t="e">
        <f t="shared" si="6032"/>
        <v>#REF!</v>
      </c>
      <c r="AP622" s="91" t="e">
        <f t="shared" si="6032"/>
        <v>#REF!</v>
      </c>
      <c r="AQ622" s="91" t="e">
        <f t="shared" si="6032"/>
        <v>#REF!</v>
      </c>
      <c r="AR622" s="91" t="e">
        <f t="shared" si="6032"/>
        <v>#REF!</v>
      </c>
      <c r="AS622" s="91" t="e">
        <f t="shared" si="5738"/>
        <v>#REF!</v>
      </c>
      <c r="AT622" s="91" t="e">
        <f t="shared" si="5739"/>
        <v>#REF!</v>
      </c>
      <c r="AU622" s="32" t="e">
        <f t="shared" si="5722"/>
        <v>#REF!</v>
      </c>
      <c r="AV622" s="93" t="e">
        <f>'Описание предлагаемого товара'!#REF!</f>
        <v>#REF!</v>
      </c>
      <c r="AW622" s="91" t="e">
        <f>MIN(SEARCH({0,1,2,3,4,5,6,7,8,9},AV622&amp; "0123456789"))</f>
        <v>#REF!</v>
      </c>
      <c r="AX622" s="91" t="str">
        <f t="shared" si="5740"/>
        <v/>
      </c>
      <c r="AY622" s="91" t="str">
        <f t="shared" si="5741"/>
        <v/>
      </c>
      <c r="AZ622" s="91" t="str">
        <f t="shared" si="5742"/>
        <v/>
      </c>
      <c r="BA622" s="91" t="str">
        <f t="shared" si="5743"/>
        <v/>
      </c>
      <c r="BB622" s="91" t="str">
        <f t="shared" si="5744"/>
        <v/>
      </c>
      <c r="BC622" s="91" t="str">
        <f t="shared" si="5745"/>
        <v/>
      </c>
      <c r="BD622" s="91" t="str">
        <f t="shared" si="5746"/>
        <v/>
      </c>
      <c r="BE622" s="91" t="str">
        <f t="shared" si="5747"/>
        <v/>
      </c>
      <c r="BF622" s="91" t="str">
        <f t="shared" si="5748"/>
        <v/>
      </c>
      <c r="BG622" s="91" t="str">
        <f t="shared" si="5749"/>
        <v/>
      </c>
      <c r="BH622" s="91" t="str">
        <f t="shared" si="5750"/>
        <v/>
      </c>
      <c r="BI622" s="91" t="str">
        <f t="shared" si="5751"/>
        <v/>
      </c>
      <c r="BJ622" s="91" t="str">
        <f t="shared" si="5752"/>
        <v/>
      </c>
      <c r="BK622" s="91" t="str">
        <f t="shared" si="5753"/>
        <v/>
      </c>
      <c r="BL622" s="91" t="str">
        <f t="shared" si="5754"/>
        <v/>
      </c>
      <c r="BM622" s="91" t="str">
        <f t="shared" si="5755"/>
        <v/>
      </c>
      <c r="BN622" s="91" t="str">
        <f t="shared" si="5756"/>
        <v/>
      </c>
      <c r="BO622" s="91" t="str">
        <f t="shared" si="5757"/>
        <v/>
      </c>
      <c r="BP622" s="91" t="str">
        <f t="shared" si="5758"/>
        <v/>
      </c>
      <c r="BQ622" s="91" t="str">
        <f t="shared" si="5759"/>
        <v/>
      </c>
      <c r="BR622" s="91" t="str">
        <f t="shared" si="5760"/>
        <v/>
      </c>
      <c r="BS622" s="91" t="str">
        <f t="shared" si="5761"/>
        <v/>
      </c>
      <c r="BT622" s="91" t="str">
        <f t="shared" si="5762"/>
        <v/>
      </c>
      <c r="BU622" s="91" t="str">
        <f t="shared" si="5763"/>
        <v/>
      </c>
      <c r="BV622" s="91" t="str">
        <f t="shared" si="5764"/>
        <v/>
      </c>
      <c r="BW622" s="91" t="str">
        <f t="shared" si="5765"/>
        <v/>
      </c>
      <c r="BX622" s="91" t="str">
        <f t="shared" si="5766"/>
        <v/>
      </c>
      <c r="BY622" s="91" t="str">
        <f t="shared" si="5767"/>
        <v/>
      </c>
      <c r="BZ622" s="91" t="str">
        <f t="shared" si="5768"/>
        <v/>
      </c>
      <c r="CA622" s="91" t="str">
        <f t="shared" si="5769"/>
        <v/>
      </c>
      <c r="CB622" s="91" t="str">
        <f t="shared" si="5770"/>
        <v/>
      </c>
      <c r="CC622" s="91" t="str">
        <f t="shared" si="5771"/>
        <v/>
      </c>
      <c r="CD622" s="91" t="str">
        <f t="shared" si="5772"/>
        <v/>
      </c>
      <c r="CE622" s="91" t="str">
        <f t="shared" si="5773"/>
        <v/>
      </c>
      <c r="CF622" s="91" t="str">
        <f t="shared" si="5774"/>
        <v/>
      </c>
      <c r="CG622" s="91" t="str">
        <f t="shared" si="5775"/>
        <v/>
      </c>
      <c r="CH622" s="91" t="str">
        <f t="shared" si="5776"/>
        <v/>
      </c>
      <c r="CI622" s="91" t="str">
        <f t="shared" si="5777"/>
        <v>нет</v>
      </c>
      <c r="CJ622" s="63" t="e">
        <f>IF(LEN('Описание предлагаемого товара'!#REF!)&gt;0,'Описание предлагаемого товара'!#REF!,"")</f>
        <v>#REF!</v>
      </c>
      <c r="CK622" s="91" t="e">
        <f t="shared" ref="CK622:CL622" si="6033">IFERROR(REPLACE(CJ622,FIND(CHAR(10),CJ622,1),1,""),CJ622)</f>
        <v>#REF!</v>
      </c>
      <c r="CL622" s="91" t="e">
        <f t="shared" si="6033"/>
        <v>#REF!</v>
      </c>
      <c r="CM622" s="91" t="e">
        <f t="shared" si="5779"/>
        <v>#REF!</v>
      </c>
      <c r="CN622" s="91" t="e">
        <f t="shared" si="5780"/>
        <v>#REF!</v>
      </c>
      <c r="CO622" s="91" t="e">
        <f t="shared" si="5781"/>
        <v>#REF!</v>
      </c>
      <c r="CP622" s="90" t="e">
        <f>IF(AU622="Не указан реестровый номер (мера нац.режима Запрет)","",IF(CI622="нет","",IF(CU622="да","исключение(не смотрим баллы)",IFERROR(IF(CI622*1&gt;0,IFERROR(IF(VLOOKUP(CI622*1,Обработ.выгрузка_реестра_РФ!$A:$G,7,)=0,"Баллы не установлены",VLOOKUP(CI622*1,Обработ.выгрузка_реестра_РФ!$A:$G,7,)),IF(LEN(CI622)&gt;14,"","нет номера в реестре РФ")),""),IF(LEN(CI622)=0,"","Некорректный реестровый номер")))))</f>
        <v>#REF!</v>
      </c>
      <c r="CQ622" s="33" t="e">
        <f>IF(LEN(C622)&gt;0,IFERROR(IF(LEN(H622)&gt;0,IF(LEN(VLOOKUP(H622,'исключения(не_смотрим_баллы)'!$A:$C,1,))&gt;0,"да","нет"),"не введен ОКПД2"),"нет"),"")</f>
        <v>#REF!</v>
      </c>
      <c r="CR622" s="33" t="e">
        <f ca="1">IF(CQ622="да",IF(TODAY()&lt;VLOOKUP(H622,'исключения(не_смотрим_баллы)'!$A:$C,3,),"да","нет"),"")</f>
        <v>#REF!</v>
      </c>
      <c r="CS622" s="33" t="str">
        <f>IFERROR(IF(CQ622="да",IF(VLOOKUP(CI622*1,Обработ.выгрузка_реестра_РФ!$A:$G,2,)&lt;VLOOKUP(H622,'исключения(не_смотрим_баллы)'!$A:$C,2,),"да","нет"),""),"")</f>
        <v/>
      </c>
      <c r="CT622" s="24"/>
      <c r="CU622" s="33" t="e">
        <f t="shared" si="5793"/>
        <v>#REF!</v>
      </c>
      <c r="CV622" s="91" t="e">
        <f t="shared" si="5794"/>
        <v>#REF!</v>
      </c>
      <c r="CW622" s="27" t="e">
        <f t="shared" si="5795"/>
        <v>#REF!</v>
      </c>
      <c r="CX622" s="26" t="e">
        <f t="shared" si="5724"/>
        <v>#REF!</v>
      </c>
      <c r="CY622" s="64" t="e">
        <f>IF(LEN('Описание предлагаемого товара'!#REF!)&gt;0,'Описание предлагаемого товара'!#REF!,"")</f>
        <v>#REF!</v>
      </c>
      <c r="CZ622" s="95" t="e">
        <f t="shared" si="5782"/>
        <v>#REF!</v>
      </c>
      <c r="DA622" s="95" t="e">
        <f t="shared" ref="DA622" si="6034">IFERROR(REPLACE(CZ622,FIND(" ",CZ622,1),1,""),CZ622)</f>
        <v>#REF!</v>
      </c>
      <c r="DB622" s="95" t="e">
        <f t="shared" si="5726"/>
        <v>#REF!</v>
      </c>
      <c r="DC622" s="95" t="e">
        <f t="shared" ref="DC622:DD622" si="6035">IFERROR(REPLACE(DB622,FIND("г.",DB622,1),2,""),DB622)</f>
        <v>#REF!</v>
      </c>
      <c r="DD622" s="95" t="e">
        <f t="shared" si="6035"/>
        <v>#REF!</v>
      </c>
      <c r="DE622" s="95" t="e">
        <f t="shared" ref="DE622:DF622" si="6036">IFERROR(REPLACE(DD622,FIND("г",DD622,1),1,""),DD622)</f>
        <v>#REF!</v>
      </c>
      <c r="DF622" s="95" t="e">
        <f t="shared" si="6036"/>
        <v>#REF!</v>
      </c>
      <c r="DG622" s="95" t="e">
        <f t="shared" si="5799"/>
        <v>#REF!</v>
      </c>
      <c r="DH622" s="25" t="str">
        <f>IFERROR(VLOOKUP(CI622*1,Обработ.выгрузка_реестра_РФ!$A:$G,5,),"")</f>
        <v/>
      </c>
      <c r="DI622" s="27" t="str">
        <f t="shared" si="5809"/>
        <v/>
      </c>
      <c r="DJ622" s="27" t="str">
        <f t="shared" ca="1" si="5786"/>
        <v/>
      </c>
      <c r="DK622" s="63" t="e">
        <f>IF(LEN('Описание предлагаемого товара'!#REF!)&gt;0,'Описание предлагаемого товара'!#REF!,"")</f>
        <v>#REF!</v>
      </c>
      <c r="DL622" s="63" t="e">
        <f>IF(LEN('Описание предлагаемого товара'!#REF!)&gt;0,'Описание предлагаемого товара'!#REF!,"")</f>
        <v>#REF!</v>
      </c>
      <c r="DM622" s="32"/>
    </row>
    <row r="623" spans="1:117" ht="48.75" customHeight="1" x14ac:dyDescent="0.25">
      <c r="A623" s="61" t="e">
        <f>IF(LEN('Описание предлагаемого товара'!#REF!)&gt;0,'Описание предлагаемого товара'!#REF!,"")</f>
        <v>#REF!</v>
      </c>
      <c r="B623" s="65" t="e">
        <f>IF(LEN('Описание предлагаемого товара'!#REF!)&gt;0,'Описание предлагаемого товара'!#REF!,"")</f>
        <v>#REF!</v>
      </c>
      <c r="C623" s="61" t="e">
        <f>IF(LEN('Описание предлагаемого товара'!#REF!)&gt;0,'Описание предлагаемого товара'!#REF!,"")</f>
        <v>#REF!</v>
      </c>
      <c r="D623" s="61" t="e">
        <f>IF(LEN('Описание предлагаемого товара'!#REF!)&gt;0,'Описание предлагаемого товара'!#REF!,"")</f>
        <v>#REF!</v>
      </c>
      <c r="E623" s="61" t="e">
        <f>IF(LEN('Описание предлагаемого товара'!#REF!)&gt;0,'Описание предлагаемого товара'!#REF!,"")</f>
        <v>#REF!</v>
      </c>
      <c r="F623" s="61" t="e">
        <f>IF(LEN('Описание предлагаемого товара'!#REF!)&gt;0,'Описание предлагаемого товара'!#REF!,"")</f>
        <v>#REF!</v>
      </c>
      <c r="G623" s="61" t="e">
        <f>IF(LEN('Описание предлагаемого товара'!#REF!)&gt;0,'Описание предлагаемого товара'!#REF!,"")</f>
        <v>#REF!</v>
      </c>
      <c r="H623" s="61" t="e">
        <f>IF(LEN('Описание предлагаемого товара'!#REF!)&gt;0,'Описание предлагаемого товара'!#REF!,"")</f>
        <v>#REF!</v>
      </c>
      <c r="I623" s="61" t="e">
        <f>IF(LEN('Описание предлагаемого товара'!#REF!)&gt;0,'Описание предлагаемого товара'!#REF!,"")</f>
        <v>#REF!</v>
      </c>
      <c r="J623" s="38" t="str">
        <f>IFERROR(VLOOKUP(B623,SAP!$A:$E,5,),"")</f>
        <v/>
      </c>
      <c r="K623" s="40" t="str">
        <f t="shared" si="5729"/>
        <v/>
      </c>
      <c r="L623" s="61" t="e">
        <f>IF(LEN('Описание предлагаемого товара'!#REF!)&gt;0,IFERROR('Описание предлагаемого товара'!#REF!*1,""),"")</f>
        <v>#REF!</v>
      </c>
      <c r="M623" s="39" t="str">
        <f>IFERROR(VLOOKUP(B623,SAP!$A:$E,2,),"")</f>
        <v/>
      </c>
      <c r="N623" s="41" t="str">
        <f t="shared" si="5865"/>
        <v/>
      </c>
      <c r="O623" s="39" t="str">
        <f t="shared" si="5716"/>
        <v/>
      </c>
      <c r="P623" s="36" t="e">
        <f>IF(LEN('Описание предлагаемого товара'!#REF!)&gt;0,'Описание предлагаемого товара'!#REF!,"")</f>
        <v>#REF!</v>
      </c>
      <c r="Q62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23" s="37" t="e">
        <f>IF(LEN('Описание предлагаемого товара'!#REF!)&gt;0,'Описание предлагаемого товара'!#REF!,"")</f>
        <v>#REF!</v>
      </c>
      <c r="S623" s="37" t="e">
        <f>IF(LEN('Описание предлагаемого товара'!#REF!)&gt;0,'Описание предлагаемого товара'!#REF!,"")</f>
        <v>#REF!</v>
      </c>
      <c r="T62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23" s="23" t="str">
        <f>IFERROR(VLOOKUP(CI623*1,Обработ.выгрузка_реестра_РФ!$A:$G,6,),"")</f>
        <v/>
      </c>
      <c r="V623" s="61" t="e">
        <f>IF(LEN('Описание предлагаемого товара'!#REF!)&gt;0,'Описание предлагаемого товара'!#REF!,"")</f>
        <v>#REF!</v>
      </c>
      <c r="W623" s="62" t="e">
        <f>IF(LEN('Описание предлагаемого товара'!#REF!)&gt;0,'Описание предлагаемого товара'!#REF!,"")</f>
        <v>#REF!</v>
      </c>
      <c r="X623" s="91" t="e">
        <f t="shared" ref="X623:Y623" si="6037">IFERROR(REPLACE(W623,FIND(CHAR(10),W623,1),1," "),W623)</f>
        <v>#REF!</v>
      </c>
      <c r="Y623" s="91" t="e">
        <f t="shared" si="6037"/>
        <v>#REF!</v>
      </c>
      <c r="Z623" s="91" t="e">
        <f t="shared" si="5731"/>
        <v>#REF!</v>
      </c>
      <c r="AA623" s="91" t="e">
        <f t="shared" si="5732"/>
        <v>#REF!</v>
      </c>
      <c r="AB623" s="91" t="e">
        <f t="shared" si="5733"/>
        <v>#REF!</v>
      </c>
      <c r="AC623" s="91" t="e">
        <f t="shared" ref="AC623:AF623" si="6038">IFERROR(REPLACE(AB623,FIND("  ",AB623,1),2," "),AB623)</f>
        <v>#REF!</v>
      </c>
      <c r="AD623" s="91" t="e">
        <f t="shared" si="6038"/>
        <v>#REF!</v>
      </c>
      <c r="AE623" s="91" t="e">
        <f t="shared" si="6038"/>
        <v>#REF!</v>
      </c>
      <c r="AF623" s="91" t="e">
        <f t="shared" si="6038"/>
        <v>#REF!</v>
      </c>
      <c r="AG623" s="23" t="str">
        <f>IFERROR(VLOOKUP(CI623*1,Обработ.выгрузка_реестра_РФ!$A:$G,4,),"")</f>
        <v/>
      </c>
      <c r="AH623" s="91" t="str">
        <f t="shared" ref="AH623:AI623" si="6039">IFERROR(REPLACE(AG623,FIND("-",AG623,1),1,"*"),AG623)</f>
        <v/>
      </c>
      <c r="AI623" s="91" t="str">
        <f t="shared" si="6039"/>
        <v/>
      </c>
      <c r="AJ623" s="27" t="str">
        <f t="shared" si="5831"/>
        <v/>
      </c>
      <c r="AK623" s="63" t="e">
        <f>IF(LEN('Описание предлагаемого товара'!#REF!)&gt;0,'Описание предлагаемого товара'!#REF!,"")</f>
        <v>#REF!</v>
      </c>
      <c r="AL623" s="91" t="e">
        <f t="shared" ref="AL623:AM623" si="6040">IFERROR(REPLACE(AK623,FIND(CHAR(10),AK623,1),1,""),AK623)</f>
        <v>#REF!</v>
      </c>
      <c r="AM623" s="91" t="e">
        <f t="shared" si="6040"/>
        <v>#REF!</v>
      </c>
      <c r="AN623" s="91" t="e">
        <f t="shared" ref="AN623:AR623" si="6041">IFERROR(REPLACE(AM623,FIND(" ",AM623,1),1,""),AM623)</f>
        <v>#REF!</v>
      </c>
      <c r="AO623" s="91" t="e">
        <f t="shared" si="6041"/>
        <v>#REF!</v>
      </c>
      <c r="AP623" s="91" t="e">
        <f t="shared" si="6041"/>
        <v>#REF!</v>
      </c>
      <c r="AQ623" s="91" t="e">
        <f t="shared" si="6041"/>
        <v>#REF!</v>
      </c>
      <c r="AR623" s="91" t="e">
        <f t="shared" si="6041"/>
        <v>#REF!</v>
      </c>
      <c r="AS623" s="91" t="e">
        <f t="shared" si="5738"/>
        <v>#REF!</v>
      </c>
      <c r="AT623" s="91" t="e">
        <f t="shared" si="5739"/>
        <v>#REF!</v>
      </c>
      <c r="AU623" s="32" t="e">
        <f t="shared" si="5722"/>
        <v>#REF!</v>
      </c>
      <c r="AV623" s="93" t="e">
        <f>'Описание предлагаемого товара'!#REF!</f>
        <v>#REF!</v>
      </c>
      <c r="AW623" s="91" t="e">
        <f>MIN(SEARCH({0,1,2,3,4,5,6,7,8,9},AV623&amp; "0123456789"))</f>
        <v>#REF!</v>
      </c>
      <c r="AX623" s="91" t="str">
        <f t="shared" si="5740"/>
        <v/>
      </c>
      <c r="AY623" s="91" t="str">
        <f t="shared" si="5741"/>
        <v/>
      </c>
      <c r="AZ623" s="91" t="str">
        <f t="shared" si="5742"/>
        <v/>
      </c>
      <c r="BA623" s="91" t="str">
        <f t="shared" si="5743"/>
        <v/>
      </c>
      <c r="BB623" s="91" t="str">
        <f t="shared" si="5744"/>
        <v/>
      </c>
      <c r="BC623" s="91" t="str">
        <f t="shared" si="5745"/>
        <v/>
      </c>
      <c r="BD623" s="91" t="str">
        <f t="shared" si="5746"/>
        <v/>
      </c>
      <c r="BE623" s="91" t="str">
        <f t="shared" si="5747"/>
        <v/>
      </c>
      <c r="BF623" s="91" t="str">
        <f t="shared" si="5748"/>
        <v/>
      </c>
      <c r="BG623" s="91" t="str">
        <f t="shared" si="5749"/>
        <v/>
      </c>
      <c r="BH623" s="91" t="str">
        <f t="shared" si="5750"/>
        <v/>
      </c>
      <c r="BI623" s="91" t="str">
        <f t="shared" si="5751"/>
        <v/>
      </c>
      <c r="BJ623" s="91" t="str">
        <f t="shared" si="5752"/>
        <v/>
      </c>
      <c r="BK623" s="91" t="str">
        <f t="shared" si="5753"/>
        <v/>
      </c>
      <c r="BL623" s="91" t="str">
        <f t="shared" si="5754"/>
        <v/>
      </c>
      <c r="BM623" s="91" t="str">
        <f t="shared" si="5755"/>
        <v/>
      </c>
      <c r="BN623" s="91" t="str">
        <f t="shared" si="5756"/>
        <v/>
      </c>
      <c r="BO623" s="91" t="str">
        <f t="shared" si="5757"/>
        <v/>
      </c>
      <c r="BP623" s="91" t="str">
        <f t="shared" si="5758"/>
        <v/>
      </c>
      <c r="BQ623" s="91" t="str">
        <f t="shared" si="5759"/>
        <v/>
      </c>
      <c r="BR623" s="91" t="str">
        <f t="shared" si="5760"/>
        <v/>
      </c>
      <c r="BS623" s="91" t="str">
        <f t="shared" si="5761"/>
        <v/>
      </c>
      <c r="BT623" s="91" t="str">
        <f t="shared" si="5762"/>
        <v/>
      </c>
      <c r="BU623" s="91" t="str">
        <f t="shared" si="5763"/>
        <v/>
      </c>
      <c r="BV623" s="91" t="str">
        <f t="shared" si="5764"/>
        <v/>
      </c>
      <c r="BW623" s="91" t="str">
        <f t="shared" si="5765"/>
        <v/>
      </c>
      <c r="BX623" s="91" t="str">
        <f t="shared" si="5766"/>
        <v/>
      </c>
      <c r="BY623" s="91" t="str">
        <f t="shared" si="5767"/>
        <v/>
      </c>
      <c r="BZ623" s="91" t="str">
        <f t="shared" si="5768"/>
        <v/>
      </c>
      <c r="CA623" s="91" t="str">
        <f t="shared" si="5769"/>
        <v/>
      </c>
      <c r="CB623" s="91" t="str">
        <f t="shared" si="5770"/>
        <v/>
      </c>
      <c r="CC623" s="91" t="str">
        <f t="shared" si="5771"/>
        <v/>
      </c>
      <c r="CD623" s="91" t="str">
        <f t="shared" si="5772"/>
        <v/>
      </c>
      <c r="CE623" s="91" t="str">
        <f t="shared" si="5773"/>
        <v/>
      </c>
      <c r="CF623" s="91" t="str">
        <f t="shared" si="5774"/>
        <v/>
      </c>
      <c r="CG623" s="91" t="str">
        <f t="shared" si="5775"/>
        <v/>
      </c>
      <c r="CH623" s="91" t="str">
        <f t="shared" si="5776"/>
        <v/>
      </c>
      <c r="CI623" s="91" t="str">
        <f t="shared" si="5777"/>
        <v>нет</v>
      </c>
      <c r="CJ623" s="63" t="e">
        <f>IF(LEN('Описание предлагаемого товара'!#REF!)&gt;0,'Описание предлагаемого товара'!#REF!,"")</f>
        <v>#REF!</v>
      </c>
      <c r="CK623" s="91" t="e">
        <f t="shared" ref="CK623:CL623" si="6042">IFERROR(REPLACE(CJ623,FIND(CHAR(10),CJ623,1),1,""),CJ623)</f>
        <v>#REF!</v>
      </c>
      <c r="CL623" s="91" t="e">
        <f t="shared" si="6042"/>
        <v>#REF!</v>
      </c>
      <c r="CM623" s="91" t="e">
        <f t="shared" si="5779"/>
        <v>#REF!</v>
      </c>
      <c r="CN623" s="91" t="e">
        <f t="shared" si="5780"/>
        <v>#REF!</v>
      </c>
      <c r="CO623" s="91" t="e">
        <f t="shared" si="5781"/>
        <v>#REF!</v>
      </c>
      <c r="CP623" s="90" t="e">
        <f>IF(AU623="Не указан реестровый номер (мера нац.режима Запрет)","",IF(CI623="нет","",IF(CU623="да","исключение(не смотрим баллы)",IFERROR(IF(CI623*1&gt;0,IFERROR(IF(VLOOKUP(CI623*1,Обработ.выгрузка_реестра_РФ!$A:$G,7,)=0,"Баллы не установлены",VLOOKUP(CI623*1,Обработ.выгрузка_реестра_РФ!$A:$G,7,)),IF(LEN(CI623)&gt;14,"","нет номера в реестре РФ")),""),IF(LEN(CI623)=0,"","Некорректный реестровый номер")))))</f>
        <v>#REF!</v>
      </c>
      <c r="CQ623" s="33" t="e">
        <f>IF(LEN(C623)&gt;0,IFERROR(IF(LEN(H623)&gt;0,IF(LEN(VLOOKUP(H623,'исключения(не_смотрим_баллы)'!$A:$C,1,))&gt;0,"да","нет"),"не введен ОКПД2"),"нет"),"")</f>
        <v>#REF!</v>
      </c>
      <c r="CR623" s="33" t="e">
        <f ca="1">IF(CQ623="да",IF(TODAY()&lt;VLOOKUP(H623,'исключения(не_смотрим_баллы)'!$A:$C,3,),"да","нет"),"")</f>
        <v>#REF!</v>
      </c>
      <c r="CS623" s="33" t="str">
        <f>IFERROR(IF(CQ623="да",IF(VLOOKUP(CI623*1,Обработ.выгрузка_реестра_РФ!$A:$G,2,)&lt;VLOOKUP(H623,'исключения(не_смотрим_баллы)'!$A:$C,2,),"да","нет"),""),"")</f>
        <v/>
      </c>
      <c r="CT623" s="24"/>
      <c r="CU623" s="33" t="e">
        <f t="shared" si="5793"/>
        <v>#REF!</v>
      </c>
      <c r="CV623" s="91" t="e">
        <f t="shared" si="5794"/>
        <v>#REF!</v>
      </c>
      <c r="CW623" s="27" t="e">
        <f t="shared" si="5795"/>
        <v>#REF!</v>
      </c>
      <c r="CX623" s="26" t="e">
        <f t="shared" si="5724"/>
        <v>#REF!</v>
      </c>
      <c r="CY623" s="64" t="e">
        <f>IF(LEN('Описание предлагаемого товара'!#REF!)&gt;0,'Описание предлагаемого товара'!#REF!,"")</f>
        <v>#REF!</v>
      </c>
      <c r="CZ623" s="95" t="e">
        <f t="shared" si="5782"/>
        <v>#REF!</v>
      </c>
      <c r="DA623" s="95" t="e">
        <f t="shared" ref="DA623" si="6043">IFERROR(REPLACE(CZ623,FIND(" ",CZ623,1),1,""),CZ623)</f>
        <v>#REF!</v>
      </c>
      <c r="DB623" s="95" t="e">
        <f t="shared" si="5726"/>
        <v>#REF!</v>
      </c>
      <c r="DC623" s="95" t="e">
        <f t="shared" ref="DC623:DD623" si="6044">IFERROR(REPLACE(DB623,FIND("г.",DB623,1),2,""),DB623)</f>
        <v>#REF!</v>
      </c>
      <c r="DD623" s="95" t="e">
        <f t="shared" si="6044"/>
        <v>#REF!</v>
      </c>
      <c r="DE623" s="95" t="e">
        <f t="shared" ref="DE623:DF623" si="6045">IFERROR(REPLACE(DD623,FIND("г",DD623,1),1,""),DD623)</f>
        <v>#REF!</v>
      </c>
      <c r="DF623" s="95" t="e">
        <f t="shared" si="6045"/>
        <v>#REF!</v>
      </c>
      <c r="DG623" s="95" t="e">
        <f t="shared" si="5799"/>
        <v>#REF!</v>
      </c>
      <c r="DH623" s="25" t="str">
        <f>IFERROR(VLOOKUP(CI623*1,Обработ.выгрузка_реестра_РФ!$A:$G,5,),"")</f>
        <v/>
      </c>
      <c r="DI623" s="27" t="str">
        <f t="shared" si="5809"/>
        <v/>
      </c>
      <c r="DJ623" s="27" t="str">
        <f t="shared" ca="1" si="5786"/>
        <v/>
      </c>
      <c r="DK623" s="63" t="e">
        <f>IF(LEN('Описание предлагаемого товара'!#REF!)&gt;0,'Описание предлагаемого товара'!#REF!,"")</f>
        <v>#REF!</v>
      </c>
      <c r="DL623" s="63" t="e">
        <f>IF(LEN('Описание предлагаемого товара'!#REF!)&gt;0,'Описание предлагаемого товара'!#REF!,"")</f>
        <v>#REF!</v>
      </c>
      <c r="DM623" s="32"/>
    </row>
    <row r="624" spans="1:117" ht="48.75" customHeight="1" x14ac:dyDescent="0.25">
      <c r="A624" s="61" t="e">
        <f>IF(LEN('Описание предлагаемого товара'!#REF!)&gt;0,'Описание предлагаемого товара'!#REF!,"")</f>
        <v>#REF!</v>
      </c>
      <c r="B624" s="65" t="e">
        <f>IF(LEN('Описание предлагаемого товара'!#REF!)&gt;0,'Описание предлагаемого товара'!#REF!,"")</f>
        <v>#REF!</v>
      </c>
      <c r="C624" s="61" t="e">
        <f>IF(LEN('Описание предлагаемого товара'!#REF!)&gt;0,'Описание предлагаемого товара'!#REF!,"")</f>
        <v>#REF!</v>
      </c>
      <c r="D624" s="61" t="e">
        <f>IF(LEN('Описание предлагаемого товара'!#REF!)&gt;0,'Описание предлагаемого товара'!#REF!,"")</f>
        <v>#REF!</v>
      </c>
      <c r="E624" s="61" t="e">
        <f>IF(LEN('Описание предлагаемого товара'!#REF!)&gt;0,'Описание предлагаемого товара'!#REF!,"")</f>
        <v>#REF!</v>
      </c>
      <c r="F624" s="61" t="e">
        <f>IF(LEN('Описание предлагаемого товара'!#REF!)&gt;0,'Описание предлагаемого товара'!#REF!,"")</f>
        <v>#REF!</v>
      </c>
      <c r="G624" s="61" t="e">
        <f>IF(LEN('Описание предлагаемого товара'!#REF!)&gt;0,'Описание предлагаемого товара'!#REF!,"")</f>
        <v>#REF!</v>
      </c>
      <c r="H624" s="61" t="e">
        <f>IF(LEN('Описание предлагаемого товара'!#REF!)&gt;0,'Описание предлагаемого товара'!#REF!,"")</f>
        <v>#REF!</v>
      </c>
      <c r="I624" s="61" t="e">
        <f>IF(LEN('Описание предлагаемого товара'!#REF!)&gt;0,'Описание предлагаемого товара'!#REF!,"")</f>
        <v>#REF!</v>
      </c>
      <c r="J624" s="38" t="str">
        <f>IFERROR(VLOOKUP(B624,SAP!$A:$E,5,),"")</f>
        <v/>
      </c>
      <c r="K624" s="40" t="str">
        <f t="shared" si="5729"/>
        <v/>
      </c>
      <c r="L624" s="61" t="e">
        <f>IF(LEN('Описание предлагаемого товара'!#REF!)&gt;0,IFERROR('Описание предлагаемого товара'!#REF!*1,""),"")</f>
        <v>#REF!</v>
      </c>
      <c r="M624" s="39" t="str">
        <f>IFERROR(VLOOKUP(B624,SAP!$A:$E,2,),"")</f>
        <v/>
      </c>
      <c r="N624" s="41" t="str">
        <f t="shared" si="5865"/>
        <v/>
      </c>
      <c r="O624" s="39" t="str">
        <f t="shared" si="5716"/>
        <v/>
      </c>
      <c r="P624" s="36" t="e">
        <f>IF(LEN('Описание предлагаемого товара'!#REF!)&gt;0,'Описание предлагаемого товара'!#REF!,"")</f>
        <v>#REF!</v>
      </c>
      <c r="Q62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24" s="37" t="e">
        <f>IF(LEN('Описание предлагаемого товара'!#REF!)&gt;0,'Описание предлагаемого товара'!#REF!,"")</f>
        <v>#REF!</v>
      </c>
      <c r="S624" s="37" t="e">
        <f>IF(LEN('Описание предлагаемого товара'!#REF!)&gt;0,'Описание предлагаемого товара'!#REF!,"")</f>
        <v>#REF!</v>
      </c>
      <c r="T62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24" s="23" t="str">
        <f>IFERROR(VLOOKUP(CI624*1,Обработ.выгрузка_реестра_РФ!$A:$G,6,),"")</f>
        <v/>
      </c>
      <c r="V624" s="61" t="e">
        <f>IF(LEN('Описание предлагаемого товара'!#REF!)&gt;0,'Описание предлагаемого товара'!#REF!,"")</f>
        <v>#REF!</v>
      </c>
      <c r="W624" s="62" t="e">
        <f>IF(LEN('Описание предлагаемого товара'!#REF!)&gt;0,'Описание предлагаемого товара'!#REF!,"")</f>
        <v>#REF!</v>
      </c>
      <c r="X624" s="91" t="e">
        <f t="shared" ref="X624:Y624" si="6046">IFERROR(REPLACE(W624,FIND(CHAR(10),W624,1),1," "),W624)</f>
        <v>#REF!</v>
      </c>
      <c r="Y624" s="91" t="e">
        <f t="shared" si="6046"/>
        <v>#REF!</v>
      </c>
      <c r="Z624" s="91" t="e">
        <f t="shared" si="5731"/>
        <v>#REF!</v>
      </c>
      <c r="AA624" s="91" t="e">
        <f t="shared" si="5732"/>
        <v>#REF!</v>
      </c>
      <c r="AB624" s="91" t="e">
        <f t="shared" si="5733"/>
        <v>#REF!</v>
      </c>
      <c r="AC624" s="91" t="e">
        <f t="shared" ref="AC624:AF624" si="6047">IFERROR(REPLACE(AB624,FIND("  ",AB624,1),2," "),AB624)</f>
        <v>#REF!</v>
      </c>
      <c r="AD624" s="91" t="e">
        <f t="shared" si="6047"/>
        <v>#REF!</v>
      </c>
      <c r="AE624" s="91" t="e">
        <f t="shared" si="6047"/>
        <v>#REF!</v>
      </c>
      <c r="AF624" s="91" t="e">
        <f t="shared" si="6047"/>
        <v>#REF!</v>
      </c>
      <c r="AG624" s="23" t="str">
        <f>IFERROR(VLOOKUP(CI624*1,Обработ.выгрузка_реестра_РФ!$A:$G,4,),"")</f>
        <v/>
      </c>
      <c r="AH624" s="91" t="str">
        <f t="shared" ref="AH624:AI624" si="6048">IFERROR(REPLACE(AG624,FIND("-",AG624,1),1,"*"),AG624)</f>
        <v/>
      </c>
      <c r="AI624" s="91" t="str">
        <f t="shared" si="6048"/>
        <v/>
      </c>
      <c r="AJ624" s="27" t="str">
        <f t="shared" si="5831"/>
        <v/>
      </c>
      <c r="AK624" s="63" t="e">
        <f>IF(LEN('Описание предлагаемого товара'!#REF!)&gt;0,'Описание предлагаемого товара'!#REF!,"")</f>
        <v>#REF!</v>
      </c>
      <c r="AL624" s="91" t="e">
        <f t="shared" ref="AL624:AM624" si="6049">IFERROR(REPLACE(AK624,FIND(CHAR(10),AK624,1),1,""),AK624)</f>
        <v>#REF!</v>
      </c>
      <c r="AM624" s="91" t="e">
        <f t="shared" si="6049"/>
        <v>#REF!</v>
      </c>
      <c r="AN624" s="91" t="e">
        <f t="shared" ref="AN624:AR624" si="6050">IFERROR(REPLACE(AM624,FIND(" ",AM624,1),1,""),AM624)</f>
        <v>#REF!</v>
      </c>
      <c r="AO624" s="91" t="e">
        <f t="shared" si="6050"/>
        <v>#REF!</v>
      </c>
      <c r="AP624" s="91" t="e">
        <f t="shared" si="6050"/>
        <v>#REF!</v>
      </c>
      <c r="AQ624" s="91" t="e">
        <f t="shared" si="6050"/>
        <v>#REF!</v>
      </c>
      <c r="AR624" s="91" t="e">
        <f t="shared" si="6050"/>
        <v>#REF!</v>
      </c>
      <c r="AS624" s="91" t="e">
        <f t="shared" si="5738"/>
        <v>#REF!</v>
      </c>
      <c r="AT624" s="91" t="e">
        <f t="shared" si="5739"/>
        <v>#REF!</v>
      </c>
      <c r="AU624" s="32" t="e">
        <f t="shared" si="5722"/>
        <v>#REF!</v>
      </c>
      <c r="AV624" s="93" t="e">
        <f>'Описание предлагаемого товара'!#REF!</f>
        <v>#REF!</v>
      </c>
      <c r="AW624" s="91" t="e">
        <f>MIN(SEARCH({0,1,2,3,4,5,6,7,8,9},AV624&amp; "0123456789"))</f>
        <v>#REF!</v>
      </c>
      <c r="AX624" s="91" t="str">
        <f t="shared" si="5740"/>
        <v/>
      </c>
      <c r="AY624" s="91" t="str">
        <f t="shared" si="5741"/>
        <v/>
      </c>
      <c r="AZ624" s="91" t="str">
        <f t="shared" si="5742"/>
        <v/>
      </c>
      <c r="BA624" s="91" t="str">
        <f t="shared" si="5743"/>
        <v/>
      </c>
      <c r="BB624" s="91" t="str">
        <f t="shared" si="5744"/>
        <v/>
      </c>
      <c r="BC624" s="91" t="str">
        <f t="shared" si="5745"/>
        <v/>
      </c>
      <c r="BD624" s="91" t="str">
        <f t="shared" si="5746"/>
        <v/>
      </c>
      <c r="BE624" s="91" t="str">
        <f t="shared" si="5747"/>
        <v/>
      </c>
      <c r="BF624" s="91" t="str">
        <f t="shared" si="5748"/>
        <v/>
      </c>
      <c r="BG624" s="91" t="str">
        <f t="shared" si="5749"/>
        <v/>
      </c>
      <c r="BH624" s="91" t="str">
        <f t="shared" si="5750"/>
        <v/>
      </c>
      <c r="BI624" s="91" t="str">
        <f t="shared" si="5751"/>
        <v/>
      </c>
      <c r="BJ624" s="91" t="str">
        <f t="shared" si="5752"/>
        <v/>
      </c>
      <c r="BK624" s="91" t="str">
        <f t="shared" si="5753"/>
        <v/>
      </c>
      <c r="BL624" s="91" t="str">
        <f t="shared" si="5754"/>
        <v/>
      </c>
      <c r="BM624" s="91" t="str">
        <f t="shared" si="5755"/>
        <v/>
      </c>
      <c r="BN624" s="91" t="str">
        <f t="shared" si="5756"/>
        <v/>
      </c>
      <c r="BO624" s="91" t="str">
        <f t="shared" si="5757"/>
        <v/>
      </c>
      <c r="BP624" s="91" t="str">
        <f t="shared" si="5758"/>
        <v/>
      </c>
      <c r="BQ624" s="91" t="str">
        <f t="shared" si="5759"/>
        <v/>
      </c>
      <c r="BR624" s="91" t="str">
        <f t="shared" si="5760"/>
        <v/>
      </c>
      <c r="BS624" s="91" t="str">
        <f t="shared" si="5761"/>
        <v/>
      </c>
      <c r="BT624" s="91" t="str">
        <f t="shared" si="5762"/>
        <v/>
      </c>
      <c r="BU624" s="91" t="str">
        <f t="shared" si="5763"/>
        <v/>
      </c>
      <c r="BV624" s="91" t="str">
        <f t="shared" si="5764"/>
        <v/>
      </c>
      <c r="BW624" s="91" t="str">
        <f t="shared" si="5765"/>
        <v/>
      </c>
      <c r="BX624" s="91" t="str">
        <f t="shared" si="5766"/>
        <v/>
      </c>
      <c r="BY624" s="91" t="str">
        <f t="shared" si="5767"/>
        <v/>
      </c>
      <c r="BZ624" s="91" t="str">
        <f t="shared" si="5768"/>
        <v/>
      </c>
      <c r="CA624" s="91" t="str">
        <f t="shared" si="5769"/>
        <v/>
      </c>
      <c r="CB624" s="91" t="str">
        <f t="shared" si="5770"/>
        <v/>
      </c>
      <c r="CC624" s="91" t="str">
        <f t="shared" si="5771"/>
        <v/>
      </c>
      <c r="CD624" s="91" t="str">
        <f t="shared" si="5772"/>
        <v/>
      </c>
      <c r="CE624" s="91" t="str">
        <f t="shared" si="5773"/>
        <v/>
      </c>
      <c r="CF624" s="91" t="str">
        <f t="shared" si="5774"/>
        <v/>
      </c>
      <c r="CG624" s="91" t="str">
        <f t="shared" si="5775"/>
        <v/>
      </c>
      <c r="CH624" s="91" t="str">
        <f t="shared" si="5776"/>
        <v/>
      </c>
      <c r="CI624" s="91" t="str">
        <f t="shared" si="5777"/>
        <v>нет</v>
      </c>
      <c r="CJ624" s="63" t="e">
        <f>IF(LEN('Описание предлагаемого товара'!#REF!)&gt;0,'Описание предлагаемого товара'!#REF!,"")</f>
        <v>#REF!</v>
      </c>
      <c r="CK624" s="91" t="e">
        <f t="shared" ref="CK624:CL624" si="6051">IFERROR(REPLACE(CJ624,FIND(CHAR(10),CJ624,1),1,""),CJ624)</f>
        <v>#REF!</v>
      </c>
      <c r="CL624" s="91" t="e">
        <f t="shared" si="6051"/>
        <v>#REF!</v>
      </c>
      <c r="CM624" s="91" t="e">
        <f t="shared" si="5779"/>
        <v>#REF!</v>
      </c>
      <c r="CN624" s="91" t="e">
        <f t="shared" si="5780"/>
        <v>#REF!</v>
      </c>
      <c r="CO624" s="91" t="e">
        <f t="shared" si="5781"/>
        <v>#REF!</v>
      </c>
      <c r="CP624" s="90" t="e">
        <f>IF(AU624="Не указан реестровый номер (мера нац.режима Запрет)","",IF(CI624="нет","",IF(CU624="да","исключение(не смотрим баллы)",IFERROR(IF(CI624*1&gt;0,IFERROR(IF(VLOOKUP(CI624*1,Обработ.выгрузка_реестра_РФ!$A:$G,7,)=0,"Баллы не установлены",VLOOKUP(CI624*1,Обработ.выгрузка_реестра_РФ!$A:$G,7,)),IF(LEN(CI624)&gt;14,"","нет номера в реестре РФ")),""),IF(LEN(CI624)=0,"","Некорректный реестровый номер")))))</f>
        <v>#REF!</v>
      </c>
      <c r="CQ624" s="33" t="e">
        <f>IF(LEN(C624)&gt;0,IFERROR(IF(LEN(H624)&gt;0,IF(LEN(VLOOKUP(H624,'исключения(не_смотрим_баллы)'!$A:$C,1,))&gt;0,"да","нет"),"не введен ОКПД2"),"нет"),"")</f>
        <v>#REF!</v>
      </c>
      <c r="CR624" s="33" t="e">
        <f ca="1">IF(CQ624="да",IF(TODAY()&lt;VLOOKUP(H624,'исключения(не_смотрим_баллы)'!$A:$C,3,),"да","нет"),"")</f>
        <v>#REF!</v>
      </c>
      <c r="CS624" s="33" t="str">
        <f>IFERROR(IF(CQ624="да",IF(VLOOKUP(CI624*1,Обработ.выгрузка_реестра_РФ!$A:$G,2,)&lt;VLOOKUP(H624,'исключения(не_смотрим_баллы)'!$A:$C,2,),"да","нет"),""),"")</f>
        <v/>
      </c>
      <c r="CT624" s="24"/>
      <c r="CU624" s="33" t="e">
        <f t="shared" si="5793"/>
        <v>#REF!</v>
      </c>
      <c r="CV624" s="91" t="e">
        <f t="shared" si="5794"/>
        <v>#REF!</v>
      </c>
      <c r="CW624" s="27" t="e">
        <f t="shared" si="5795"/>
        <v>#REF!</v>
      </c>
      <c r="CX624" s="26" t="e">
        <f t="shared" si="5724"/>
        <v>#REF!</v>
      </c>
      <c r="CY624" s="64" t="e">
        <f>IF(LEN('Описание предлагаемого товара'!#REF!)&gt;0,'Описание предлагаемого товара'!#REF!,"")</f>
        <v>#REF!</v>
      </c>
      <c r="CZ624" s="95" t="e">
        <f t="shared" si="5782"/>
        <v>#REF!</v>
      </c>
      <c r="DA624" s="95" t="e">
        <f t="shared" ref="DA624" si="6052">IFERROR(REPLACE(CZ624,FIND(" ",CZ624,1),1,""),CZ624)</f>
        <v>#REF!</v>
      </c>
      <c r="DB624" s="95" t="e">
        <f t="shared" si="5726"/>
        <v>#REF!</v>
      </c>
      <c r="DC624" s="95" t="e">
        <f t="shared" ref="DC624:DD624" si="6053">IFERROR(REPLACE(DB624,FIND("г.",DB624,1),2,""),DB624)</f>
        <v>#REF!</v>
      </c>
      <c r="DD624" s="95" t="e">
        <f t="shared" si="6053"/>
        <v>#REF!</v>
      </c>
      <c r="DE624" s="95" t="e">
        <f t="shared" ref="DE624:DF624" si="6054">IFERROR(REPLACE(DD624,FIND("г",DD624,1),1,""),DD624)</f>
        <v>#REF!</v>
      </c>
      <c r="DF624" s="95" t="e">
        <f t="shared" si="6054"/>
        <v>#REF!</v>
      </c>
      <c r="DG624" s="95" t="e">
        <f t="shared" si="5799"/>
        <v>#REF!</v>
      </c>
      <c r="DH624" s="25" t="str">
        <f>IFERROR(VLOOKUP(CI624*1,Обработ.выгрузка_реестра_РФ!$A:$G,5,),"")</f>
        <v/>
      </c>
      <c r="DI624" s="27" t="str">
        <f t="shared" si="5809"/>
        <v/>
      </c>
      <c r="DJ624" s="27" t="str">
        <f t="shared" ca="1" si="5786"/>
        <v/>
      </c>
      <c r="DK624" s="63" t="e">
        <f>IF(LEN('Описание предлагаемого товара'!#REF!)&gt;0,'Описание предлагаемого товара'!#REF!,"")</f>
        <v>#REF!</v>
      </c>
      <c r="DL624" s="63" t="e">
        <f>IF(LEN('Описание предлагаемого товара'!#REF!)&gt;0,'Описание предлагаемого товара'!#REF!,"")</f>
        <v>#REF!</v>
      </c>
      <c r="DM624" s="32"/>
    </row>
    <row r="625" spans="1:117" ht="48.75" customHeight="1" x14ac:dyDescent="0.25">
      <c r="A625" s="61" t="e">
        <f>IF(LEN('Описание предлагаемого товара'!#REF!)&gt;0,'Описание предлагаемого товара'!#REF!,"")</f>
        <v>#REF!</v>
      </c>
      <c r="B625" s="65" t="e">
        <f>IF(LEN('Описание предлагаемого товара'!#REF!)&gt;0,'Описание предлагаемого товара'!#REF!,"")</f>
        <v>#REF!</v>
      </c>
      <c r="C625" s="61" t="e">
        <f>IF(LEN('Описание предлагаемого товара'!#REF!)&gt;0,'Описание предлагаемого товара'!#REF!,"")</f>
        <v>#REF!</v>
      </c>
      <c r="D625" s="61" t="e">
        <f>IF(LEN('Описание предлагаемого товара'!#REF!)&gt;0,'Описание предлагаемого товара'!#REF!,"")</f>
        <v>#REF!</v>
      </c>
      <c r="E625" s="61" t="e">
        <f>IF(LEN('Описание предлагаемого товара'!#REF!)&gt;0,'Описание предлагаемого товара'!#REF!,"")</f>
        <v>#REF!</v>
      </c>
      <c r="F625" s="61" t="e">
        <f>IF(LEN('Описание предлагаемого товара'!#REF!)&gt;0,'Описание предлагаемого товара'!#REF!,"")</f>
        <v>#REF!</v>
      </c>
      <c r="G625" s="61" t="e">
        <f>IF(LEN('Описание предлагаемого товара'!#REF!)&gt;0,'Описание предлагаемого товара'!#REF!,"")</f>
        <v>#REF!</v>
      </c>
      <c r="H625" s="61" t="e">
        <f>IF(LEN('Описание предлагаемого товара'!#REF!)&gt;0,'Описание предлагаемого товара'!#REF!,"")</f>
        <v>#REF!</v>
      </c>
      <c r="I625" s="61" t="e">
        <f>IF(LEN('Описание предлагаемого товара'!#REF!)&gt;0,'Описание предлагаемого товара'!#REF!,"")</f>
        <v>#REF!</v>
      </c>
      <c r="J625" s="38" t="str">
        <f>IFERROR(VLOOKUP(B625,SAP!$A:$E,5,),"")</f>
        <v/>
      </c>
      <c r="K625" s="40" t="str">
        <f t="shared" si="5729"/>
        <v/>
      </c>
      <c r="L625" s="61" t="e">
        <f>IF(LEN('Описание предлагаемого товара'!#REF!)&gt;0,IFERROR('Описание предлагаемого товара'!#REF!*1,""),"")</f>
        <v>#REF!</v>
      </c>
      <c r="M625" s="39" t="str">
        <f>IFERROR(VLOOKUP(B625,SAP!$A:$E,2,),"")</f>
        <v/>
      </c>
      <c r="N625" s="41" t="str">
        <f t="shared" si="5865"/>
        <v/>
      </c>
      <c r="O625" s="39" t="str">
        <f t="shared" si="5716"/>
        <v/>
      </c>
      <c r="P625" s="36" t="e">
        <f>IF(LEN('Описание предлагаемого товара'!#REF!)&gt;0,'Описание предлагаемого товара'!#REF!,"")</f>
        <v>#REF!</v>
      </c>
      <c r="Q62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25" s="37" t="e">
        <f>IF(LEN('Описание предлагаемого товара'!#REF!)&gt;0,'Описание предлагаемого товара'!#REF!,"")</f>
        <v>#REF!</v>
      </c>
      <c r="S625" s="37" t="e">
        <f>IF(LEN('Описание предлагаемого товара'!#REF!)&gt;0,'Описание предлагаемого товара'!#REF!,"")</f>
        <v>#REF!</v>
      </c>
      <c r="T62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25" s="23" t="str">
        <f>IFERROR(VLOOKUP(CI625*1,Обработ.выгрузка_реестра_РФ!$A:$G,6,),"")</f>
        <v/>
      </c>
      <c r="V625" s="61" t="e">
        <f>IF(LEN('Описание предлагаемого товара'!#REF!)&gt;0,'Описание предлагаемого товара'!#REF!,"")</f>
        <v>#REF!</v>
      </c>
      <c r="W625" s="62" t="e">
        <f>IF(LEN('Описание предлагаемого товара'!#REF!)&gt;0,'Описание предлагаемого товара'!#REF!,"")</f>
        <v>#REF!</v>
      </c>
      <c r="X625" s="91" t="e">
        <f t="shared" ref="X625:Y625" si="6055">IFERROR(REPLACE(W625,FIND(CHAR(10),W625,1),1," "),W625)</f>
        <v>#REF!</v>
      </c>
      <c r="Y625" s="91" t="e">
        <f t="shared" si="6055"/>
        <v>#REF!</v>
      </c>
      <c r="Z625" s="91" t="e">
        <f t="shared" si="5731"/>
        <v>#REF!</v>
      </c>
      <c r="AA625" s="91" t="e">
        <f t="shared" si="5732"/>
        <v>#REF!</v>
      </c>
      <c r="AB625" s="91" t="e">
        <f t="shared" si="5733"/>
        <v>#REF!</v>
      </c>
      <c r="AC625" s="91" t="e">
        <f t="shared" ref="AC625:AF625" si="6056">IFERROR(REPLACE(AB625,FIND("  ",AB625,1),2," "),AB625)</f>
        <v>#REF!</v>
      </c>
      <c r="AD625" s="91" t="e">
        <f t="shared" si="6056"/>
        <v>#REF!</v>
      </c>
      <c r="AE625" s="91" t="e">
        <f t="shared" si="6056"/>
        <v>#REF!</v>
      </c>
      <c r="AF625" s="91" t="e">
        <f t="shared" si="6056"/>
        <v>#REF!</v>
      </c>
      <c r="AG625" s="23" t="str">
        <f>IFERROR(VLOOKUP(CI625*1,Обработ.выгрузка_реестра_РФ!$A:$G,4,),"")</f>
        <v/>
      </c>
      <c r="AH625" s="91" t="str">
        <f t="shared" ref="AH625:AI625" si="6057">IFERROR(REPLACE(AG625,FIND("-",AG625,1),1,"*"),AG625)</f>
        <v/>
      </c>
      <c r="AI625" s="91" t="str">
        <f t="shared" si="6057"/>
        <v/>
      </c>
      <c r="AJ625" s="27" t="str">
        <f t="shared" si="5831"/>
        <v/>
      </c>
      <c r="AK625" s="63" t="e">
        <f>IF(LEN('Описание предлагаемого товара'!#REF!)&gt;0,'Описание предлагаемого товара'!#REF!,"")</f>
        <v>#REF!</v>
      </c>
      <c r="AL625" s="91" t="e">
        <f t="shared" ref="AL625:AM625" si="6058">IFERROR(REPLACE(AK625,FIND(CHAR(10),AK625,1),1,""),AK625)</f>
        <v>#REF!</v>
      </c>
      <c r="AM625" s="91" t="e">
        <f t="shared" si="6058"/>
        <v>#REF!</v>
      </c>
      <c r="AN625" s="91" t="e">
        <f t="shared" ref="AN625:AR625" si="6059">IFERROR(REPLACE(AM625,FIND(" ",AM625,1),1,""),AM625)</f>
        <v>#REF!</v>
      </c>
      <c r="AO625" s="91" t="e">
        <f t="shared" si="6059"/>
        <v>#REF!</v>
      </c>
      <c r="AP625" s="91" t="e">
        <f t="shared" si="6059"/>
        <v>#REF!</v>
      </c>
      <c r="AQ625" s="91" t="e">
        <f t="shared" si="6059"/>
        <v>#REF!</v>
      </c>
      <c r="AR625" s="91" t="e">
        <f t="shared" si="6059"/>
        <v>#REF!</v>
      </c>
      <c r="AS625" s="91" t="e">
        <f t="shared" si="5738"/>
        <v>#REF!</v>
      </c>
      <c r="AT625" s="91" t="e">
        <f t="shared" si="5739"/>
        <v>#REF!</v>
      </c>
      <c r="AU625" s="32" t="e">
        <f t="shared" si="5722"/>
        <v>#REF!</v>
      </c>
      <c r="AV625" s="93" t="e">
        <f>'Описание предлагаемого товара'!#REF!</f>
        <v>#REF!</v>
      </c>
      <c r="AW625" s="91" t="e">
        <f>MIN(SEARCH({0,1,2,3,4,5,6,7,8,9},AV625&amp; "0123456789"))</f>
        <v>#REF!</v>
      </c>
      <c r="AX625" s="91" t="str">
        <f t="shared" si="5740"/>
        <v/>
      </c>
      <c r="AY625" s="91" t="str">
        <f t="shared" si="5741"/>
        <v/>
      </c>
      <c r="AZ625" s="91" t="str">
        <f t="shared" si="5742"/>
        <v/>
      </c>
      <c r="BA625" s="91" t="str">
        <f t="shared" si="5743"/>
        <v/>
      </c>
      <c r="BB625" s="91" t="str">
        <f t="shared" si="5744"/>
        <v/>
      </c>
      <c r="BC625" s="91" t="str">
        <f t="shared" si="5745"/>
        <v/>
      </c>
      <c r="BD625" s="91" t="str">
        <f t="shared" si="5746"/>
        <v/>
      </c>
      <c r="BE625" s="91" t="str">
        <f t="shared" si="5747"/>
        <v/>
      </c>
      <c r="BF625" s="91" t="str">
        <f t="shared" si="5748"/>
        <v/>
      </c>
      <c r="BG625" s="91" t="str">
        <f t="shared" si="5749"/>
        <v/>
      </c>
      <c r="BH625" s="91" t="str">
        <f t="shared" si="5750"/>
        <v/>
      </c>
      <c r="BI625" s="91" t="str">
        <f t="shared" si="5751"/>
        <v/>
      </c>
      <c r="BJ625" s="91" t="str">
        <f t="shared" si="5752"/>
        <v/>
      </c>
      <c r="BK625" s="91" t="str">
        <f t="shared" si="5753"/>
        <v/>
      </c>
      <c r="BL625" s="91" t="str">
        <f t="shared" si="5754"/>
        <v/>
      </c>
      <c r="BM625" s="91" t="str">
        <f t="shared" si="5755"/>
        <v/>
      </c>
      <c r="BN625" s="91" t="str">
        <f t="shared" si="5756"/>
        <v/>
      </c>
      <c r="BO625" s="91" t="str">
        <f t="shared" si="5757"/>
        <v/>
      </c>
      <c r="BP625" s="91" t="str">
        <f t="shared" si="5758"/>
        <v/>
      </c>
      <c r="BQ625" s="91" t="str">
        <f t="shared" si="5759"/>
        <v/>
      </c>
      <c r="BR625" s="91" t="str">
        <f t="shared" si="5760"/>
        <v/>
      </c>
      <c r="BS625" s="91" t="str">
        <f t="shared" si="5761"/>
        <v/>
      </c>
      <c r="BT625" s="91" t="str">
        <f t="shared" si="5762"/>
        <v/>
      </c>
      <c r="BU625" s="91" t="str">
        <f t="shared" si="5763"/>
        <v/>
      </c>
      <c r="BV625" s="91" t="str">
        <f t="shared" si="5764"/>
        <v/>
      </c>
      <c r="BW625" s="91" t="str">
        <f t="shared" si="5765"/>
        <v/>
      </c>
      <c r="BX625" s="91" t="str">
        <f t="shared" si="5766"/>
        <v/>
      </c>
      <c r="BY625" s="91" t="str">
        <f t="shared" si="5767"/>
        <v/>
      </c>
      <c r="BZ625" s="91" t="str">
        <f t="shared" si="5768"/>
        <v/>
      </c>
      <c r="CA625" s="91" t="str">
        <f t="shared" si="5769"/>
        <v/>
      </c>
      <c r="CB625" s="91" t="str">
        <f t="shared" si="5770"/>
        <v/>
      </c>
      <c r="CC625" s="91" t="str">
        <f t="shared" si="5771"/>
        <v/>
      </c>
      <c r="CD625" s="91" t="str">
        <f t="shared" si="5772"/>
        <v/>
      </c>
      <c r="CE625" s="91" t="str">
        <f t="shared" si="5773"/>
        <v/>
      </c>
      <c r="CF625" s="91" t="str">
        <f t="shared" si="5774"/>
        <v/>
      </c>
      <c r="CG625" s="91" t="str">
        <f t="shared" si="5775"/>
        <v/>
      </c>
      <c r="CH625" s="91" t="str">
        <f t="shared" si="5776"/>
        <v/>
      </c>
      <c r="CI625" s="91" t="str">
        <f t="shared" si="5777"/>
        <v>нет</v>
      </c>
      <c r="CJ625" s="63" t="e">
        <f>IF(LEN('Описание предлагаемого товара'!#REF!)&gt;0,'Описание предлагаемого товара'!#REF!,"")</f>
        <v>#REF!</v>
      </c>
      <c r="CK625" s="91" t="e">
        <f t="shared" ref="CK625:CL625" si="6060">IFERROR(REPLACE(CJ625,FIND(CHAR(10),CJ625,1),1,""),CJ625)</f>
        <v>#REF!</v>
      </c>
      <c r="CL625" s="91" t="e">
        <f t="shared" si="6060"/>
        <v>#REF!</v>
      </c>
      <c r="CM625" s="91" t="e">
        <f t="shared" si="5779"/>
        <v>#REF!</v>
      </c>
      <c r="CN625" s="91" t="e">
        <f t="shared" si="5780"/>
        <v>#REF!</v>
      </c>
      <c r="CO625" s="91" t="e">
        <f t="shared" si="5781"/>
        <v>#REF!</v>
      </c>
      <c r="CP625" s="90" t="e">
        <f>IF(AU625="Не указан реестровый номер (мера нац.режима Запрет)","",IF(CI625="нет","",IF(CU625="да","исключение(не смотрим баллы)",IFERROR(IF(CI625*1&gt;0,IFERROR(IF(VLOOKUP(CI625*1,Обработ.выгрузка_реестра_РФ!$A:$G,7,)=0,"Баллы не установлены",VLOOKUP(CI625*1,Обработ.выгрузка_реестра_РФ!$A:$G,7,)),IF(LEN(CI625)&gt;14,"","нет номера в реестре РФ")),""),IF(LEN(CI625)=0,"","Некорректный реестровый номер")))))</f>
        <v>#REF!</v>
      </c>
      <c r="CQ625" s="33" t="e">
        <f>IF(LEN(C625)&gt;0,IFERROR(IF(LEN(H625)&gt;0,IF(LEN(VLOOKUP(H625,'исключения(не_смотрим_баллы)'!$A:$C,1,))&gt;0,"да","нет"),"не введен ОКПД2"),"нет"),"")</f>
        <v>#REF!</v>
      </c>
      <c r="CR625" s="33" t="e">
        <f ca="1">IF(CQ625="да",IF(TODAY()&lt;VLOOKUP(H625,'исключения(не_смотрим_баллы)'!$A:$C,3,),"да","нет"),"")</f>
        <v>#REF!</v>
      </c>
      <c r="CS625" s="33" t="str">
        <f>IFERROR(IF(CQ625="да",IF(VLOOKUP(CI625*1,Обработ.выгрузка_реестра_РФ!$A:$G,2,)&lt;VLOOKUP(H625,'исключения(не_смотрим_баллы)'!$A:$C,2,),"да","нет"),""),"")</f>
        <v/>
      </c>
      <c r="CT625" s="24"/>
      <c r="CU625" s="33" t="e">
        <f t="shared" si="5793"/>
        <v>#REF!</v>
      </c>
      <c r="CV625" s="91" t="e">
        <f t="shared" si="5794"/>
        <v>#REF!</v>
      </c>
      <c r="CW625" s="27" t="e">
        <f t="shared" si="5795"/>
        <v>#REF!</v>
      </c>
      <c r="CX625" s="26" t="e">
        <f t="shared" si="5724"/>
        <v>#REF!</v>
      </c>
      <c r="CY625" s="64" t="e">
        <f>IF(LEN('Описание предлагаемого товара'!#REF!)&gt;0,'Описание предлагаемого товара'!#REF!,"")</f>
        <v>#REF!</v>
      </c>
      <c r="CZ625" s="95" t="e">
        <f t="shared" si="5782"/>
        <v>#REF!</v>
      </c>
      <c r="DA625" s="95" t="e">
        <f t="shared" ref="DA625" si="6061">IFERROR(REPLACE(CZ625,FIND(" ",CZ625,1),1,""),CZ625)</f>
        <v>#REF!</v>
      </c>
      <c r="DB625" s="95" t="e">
        <f t="shared" si="5726"/>
        <v>#REF!</v>
      </c>
      <c r="DC625" s="95" t="e">
        <f t="shared" ref="DC625:DD625" si="6062">IFERROR(REPLACE(DB625,FIND("г.",DB625,1),2,""),DB625)</f>
        <v>#REF!</v>
      </c>
      <c r="DD625" s="95" t="e">
        <f t="shared" si="6062"/>
        <v>#REF!</v>
      </c>
      <c r="DE625" s="95" t="e">
        <f t="shared" ref="DE625:DF625" si="6063">IFERROR(REPLACE(DD625,FIND("г",DD625,1),1,""),DD625)</f>
        <v>#REF!</v>
      </c>
      <c r="DF625" s="95" t="e">
        <f t="shared" si="6063"/>
        <v>#REF!</v>
      </c>
      <c r="DG625" s="95" t="e">
        <f t="shared" si="5799"/>
        <v>#REF!</v>
      </c>
      <c r="DH625" s="25" t="str">
        <f>IFERROR(VLOOKUP(CI625*1,Обработ.выгрузка_реестра_РФ!$A:$G,5,),"")</f>
        <v/>
      </c>
      <c r="DI625" s="27" t="str">
        <f t="shared" si="5809"/>
        <v/>
      </c>
      <c r="DJ625" s="27" t="str">
        <f t="shared" ca="1" si="5786"/>
        <v/>
      </c>
      <c r="DK625" s="63" t="e">
        <f>IF(LEN('Описание предлагаемого товара'!#REF!)&gt;0,'Описание предлагаемого товара'!#REF!,"")</f>
        <v>#REF!</v>
      </c>
      <c r="DL625" s="63" t="e">
        <f>IF(LEN('Описание предлагаемого товара'!#REF!)&gt;0,'Описание предлагаемого товара'!#REF!,"")</f>
        <v>#REF!</v>
      </c>
      <c r="DM625" s="32"/>
    </row>
    <row r="626" spans="1:117" ht="48.75" customHeight="1" x14ac:dyDescent="0.25">
      <c r="A626" s="61" t="e">
        <f>IF(LEN('Описание предлагаемого товара'!#REF!)&gt;0,'Описание предлагаемого товара'!#REF!,"")</f>
        <v>#REF!</v>
      </c>
      <c r="B626" s="65" t="e">
        <f>IF(LEN('Описание предлагаемого товара'!#REF!)&gt;0,'Описание предлагаемого товара'!#REF!,"")</f>
        <v>#REF!</v>
      </c>
      <c r="C626" s="61" t="e">
        <f>IF(LEN('Описание предлагаемого товара'!#REF!)&gt;0,'Описание предлагаемого товара'!#REF!,"")</f>
        <v>#REF!</v>
      </c>
      <c r="D626" s="61" t="e">
        <f>IF(LEN('Описание предлагаемого товара'!#REF!)&gt;0,'Описание предлагаемого товара'!#REF!,"")</f>
        <v>#REF!</v>
      </c>
      <c r="E626" s="61" t="e">
        <f>IF(LEN('Описание предлагаемого товара'!#REF!)&gt;0,'Описание предлагаемого товара'!#REF!,"")</f>
        <v>#REF!</v>
      </c>
      <c r="F626" s="61" t="e">
        <f>IF(LEN('Описание предлагаемого товара'!#REF!)&gt;0,'Описание предлагаемого товара'!#REF!,"")</f>
        <v>#REF!</v>
      </c>
      <c r="G626" s="61" t="e">
        <f>IF(LEN('Описание предлагаемого товара'!#REF!)&gt;0,'Описание предлагаемого товара'!#REF!,"")</f>
        <v>#REF!</v>
      </c>
      <c r="H626" s="61" t="e">
        <f>IF(LEN('Описание предлагаемого товара'!#REF!)&gt;0,'Описание предлагаемого товара'!#REF!,"")</f>
        <v>#REF!</v>
      </c>
      <c r="I626" s="61" t="e">
        <f>IF(LEN('Описание предлагаемого товара'!#REF!)&gt;0,'Описание предлагаемого товара'!#REF!,"")</f>
        <v>#REF!</v>
      </c>
      <c r="J626" s="38" t="str">
        <f>IFERROR(VLOOKUP(B626,SAP!$A:$E,5,),"")</f>
        <v/>
      </c>
      <c r="K626" s="40" t="str">
        <f t="shared" si="5729"/>
        <v/>
      </c>
      <c r="L626" s="61" t="e">
        <f>IF(LEN('Описание предлагаемого товара'!#REF!)&gt;0,IFERROR('Описание предлагаемого товара'!#REF!*1,""),"")</f>
        <v>#REF!</v>
      </c>
      <c r="M626" s="39" t="str">
        <f>IFERROR(VLOOKUP(B626,SAP!$A:$E,2,),"")</f>
        <v/>
      </c>
      <c r="N626" s="41" t="str">
        <f t="shared" si="5865"/>
        <v/>
      </c>
      <c r="O626" s="39" t="str">
        <f t="shared" si="5716"/>
        <v/>
      </c>
      <c r="P626" s="36" t="e">
        <f>IF(LEN('Описание предлагаемого товара'!#REF!)&gt;0,'Описание предлагаемого товара'!#REF!,"")</f>
        <v>#REF!</v>
      </c>
      <c r="Q62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26" s="37" t="e">
        <f>IF(LEN('Описание предлагаемого товара'!#REF!)&gt;0,'Описание предлагаемого товара'!#REF!,"")</f>
        <v>#REF!</v>
      </c>
      <c r="S626" s="37" t="e">
        <f>IF(LEN('Описание предлагаемого товара'!#REF!)&gt;0,'Описание предлагаемого товара'!#REF!,"")</f>
        <v>#REF!</v>
      </c>
      <c r="T62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26" s="23" t="str">
        <f>IFERROR(VLOOKUP(CI626*1,Обработ.выгрузка_реестра_РФ!$A:$G,6,),"")</f>
        <v/>
      </c>
      <c r="V626" s="61" t="e">
        <f>IF(LEN('Описание предлагаемого товара'!#REF!)&gt;0,'Описание предлагаемого товара'!#REF!,"")</f>
        <v>#REF!</v>
      </c>
      <c r="W626" s="62" t="e">
        <f>IF(LEN('Описание предлагаемого товара'!#REF!)&gt;0,'Описание предлагаемого товара'!#REF!,"")</f>
        <v>#REF!</v>
      </c>
      <c r="X626" s="91" t="e">
        <f t="shared" ref="X626:Y626" si="6064">IFERROR(REPLACE(W626,FIND(CHAR(10),W626,1),1," "),W626)</f>
        <v>#REF!</v>
      </c>
      <c r="Y626" s="91" t="e">
        <f t="shared" si="6064"/>
        <v>#REF!</v>
      </c>
      <c r="Z626" s="91" t="e">
        <f t="shared" si="5731"/>
        <v>#REF!</v>
      </c>
      <c r="AA626" s="91" t="e">
        <f t="shared" si="5732"/>
        <v>#REF!</v>
      </c>
      <c r="AB626" s="91" t="e">
        <f t="shared" si="5733"/>
        <v>#REF!</v>
      </c>
      <c r="AC626" s="91" t="e">
        <f t="shared" ref="AC626:AF626" si="6065">IFERROR(REPLACE(AB626,FIND("  ",AB626,1),2," "),AB626)</f>
        <v>#REF!</v>
      </c>
      <c r="AD626" s="91" t="e">
        <f t="shared" si="6065"/>
        <v>#REF!</v>
      </c>
      <c r="AE626" s="91" t="e">
        <f t="shared" si="6065"/>
        <v>#REF!</v>
      </c>
      <c r="AF626" s="91" t="e">
        <f t="shared" si="6065"/>
        <v>#REF!</v>
      </c>
      <c r="AG626" s="23" t="str">
        <f>IFERROR(VLOOKUP(CI626*1,Обработ.выгрузка_реестра_РФ!$A:$G,4,),"")</f>
        <v/>
      </c>
      <c r="AH626" s="91" t="str">
        <f t="shared" ref="AH626:AI626" si="6066">IFERROR(REPLACE(AG626,FIND("-",AG626,1),1,"*"),AG626)</f>
        <v/>
      </c>
      <c r="AI626" s="91" t="str">
        <f t="shared" si="6066"/>
        <v/>
      </c>
      <c r="AJ626" s="27" t="str">
        <f t="shared" si="5831"/>
        <v/>
      </c>
      <c r="AK626" s="63" t="e">
        <f>IF(LEN('Описание предлагаемого товара'!#REF!)&gt;0,'Описание предлагаемого товара'!#REF!,"")</f>
        <v>#REF!</v>
      </c>
      <c r="AL626" s="91" t="e">
        <f t="shared" ref="AL626:AM626" si="6067">IFERROR(REPLACE(AK626,FIND(CHAR(10),AK626,1),1,""),AK626)</f>
        <v>#REF!</v>
      </c>
      <c r="AM626" s="91" t="e">
        <f t="shared" si="6067"/>
        <v>#REF!</v>
      </c>
      <c r="AN626" s="91" t="e">
        <f t="shared" ref="AN626:AR626" si="6068">IFERROR(REPLACE(AM626,FIND(" ",AM626,1),1,""),AM626)</f>
        <v>#REF!</v>
      </c>
      <c r="AO626" s="91" t="e">
        <f t="shared" si="6068"/>
        <v>#REF!</v>
      </c>
      <c r="AP626" s="91" t="e">
        <f t="shared" si="6068"/>
        <v>#REF!</v>
      </c>
      <c r="AQ626" s="91" t="e">
        <f t="shared" si="6068"/>
        <v>#REF!</v>
      </c>
      <c r="AR626" s="91" t="e">
        <f t="shared" si="6068"/>
        <v>#REF!</v>
      </c>
      <c r="AS626" s="91" t="e">
        <f t="shared" si="5738"/>
        <v>#REF!</v>
      </c>
      <c r="AT626" s="91" t="e">
        <f t="shared" si="5739"/>
        <v>#REF!</v>
      </c>
      <c r="AU626" s="32" t="e">
        <f t="shared" si="5722"/>
        <v>#REF!</v>
      </c>
      <c r="AV626" s="93" t="e">
        <f>'Описание предлагаемого товара'!#REF!</f>
        <v>#REF!</v>
      </c>
      <c r="AW626" s="91" t="e">
        <f>MIN(SEARCH({0,1,2,3,4,5,6,7,8,9},AV626&amp; "0123456789"))</f>
        <v>#REF!</v>
      </c>
      <c r="AX626" s="91" t="str">
        <f t="shared" si="5740"/>
        <v/>
      </c>
      <c r="AY626" s="91" t="str">
        <f t="shared" si="5741"/>
        <v/>
      </c>
      <c r="AZ626" s="91" t="str">
        <f t="shared" si="5742"/>
        <v/>
      </c>
      <c r="BA626" s="91" t="str">
        <f t="shared" si="5743"/>
        <v/>
      </c>
      <c r="BB626" s="91" t="str">
        <f t="shared" si="5744"/>
        <v/>
      </c>
      <c r="BC626" s="91" t="str">
        <f t="shared" si="5745"/>
        <v/>
      </c>
      <c r="BD626" s="91" t="str">
        <f t="shared" si="5746"/>
        <v/>
      </c>
      <c r="BE626" s="91" t="str">
        <f t="shared" si="5747"/>
        <v/>
      </c>
      <c r="BF626" s="91" t="str">
        <f t="shared" si="5748"/>
        <v/>
      </c>
      <c r="BG626" s="91" t="str">
        <f t="shared" si="5749"/>
        <v/>
      </c>
      <c r="BH626" s="91" t="str">
        <f t="shared" si="5750"/>
        <v/>
      </c>
      <c r="BI626" s="91" t="str">
        <f t="shared" si="5751"/>
        <v/>
      </c>
      <c r="BJ626" s="91" t="str">
        <f t="shared" si="5752"/>
        <v/>
      </c>
      <c r="BK626" s="91" t="str">
        <f t="shared" si="5753"/>
        <v/>
      </c>
      <c r="BL626" s="91" t="str">
        <f t="shared" si="5754"/>
        <v/>
      </c>
      <c r="BM626" s="91" t="str">
        <f t="shared" si="5755"/>
        <v/>
      </c>
      <c r="BN626" s="91" t="str">
        <f t="shared" si="5756"/>
        <v/>
      </c>
      <c r="BO626" s="91" t="str">
        <f t="shared" si="5757"/>
        <v/>
      </c>
      <c r="BP626" s="91" t="str">
        <f t="shared" si="5758"/>
        <v/>
      </c>
      <c r="BQ626" s="91" t="str">
        <f t="shared" si="5759"/>
        <v/>
      </c>
      <c r="BR626" s="91" t="str">
        <f t="shared" si="5760"/>
        <v/>
      </c>
      <c r="BS626" s="91" t="str">
        <f t="shared" si="5761"/>
        <v/>
      </c>
      <c r="BT626" s="91" t="str">
        <f t="shared" si="5762"/>
        <v/>
      </c>
      <c r="BU626" s="91" t="str">
        <f t="shared" si="5763"/>
        <v/>
      </c>
      <c r="BV626" s="91" t="str">
        <f t="shared" si="5764"/>
        <v/>
      </c>
      <c r="BW626" s="91" t="str">
        <f t="shared" si="5765"/>
        <v/>
      </c>
      <c r="BX626" s="91" t="str">
        <f t="shared" si="5766"/>
        <v/>
      </c>
      <c r="BY626" s="91" t="str">
        <f t="shared" si="5767"/>
        <v/>
      </c>
      <c r="BZ626" s="91" t="str">
        <f t="shared" si="5768"/>
        <v/>
      </c>
      <c r="CA626" s="91" t="str">
        <f t="shared" si="5769"/>
        <v/>
      </c>
      <c r="CB626" s="91" t="str">
        <f t="shared" si="5770"/>
        <v/>
      </c>
      <c r="CC626" s="91" t="str">
        <f t="shared" si="5771"/>
        <v/>
      </c>
      <c r="CD626" s="91" t="str">
        <f t="shared" si="5772"/>
        <v/>
      </c>
      <c r="CE626" s="91" t="str">
        <f t="shared" si="5773"/>
        <v/>
      </c>
      <c r="CF626" s="91" t="str">
        <f t="shared" si="5774"/>
        <v/>
      </c>
      <c r="CG626" s="91" t="str">
        <f t="shared" si="5775"/>
        <v/>
      </c>
      <c r="CH626" s="91" t="str">
        <f t="shared" si="5776"/>
        <v/>
      </c>
      <c r="CI626" s="91" t="str">
        <f t="shared" si="5777"/>
        <v>нет</v>
      </c>
      <c r="CJ626" s="63" t="e">
        <f>IF(LEN('Описание предлагаемого товара'!#REF!)&gt;0,'Описание предлагаемого товара'!#REF!,"")</f>
        <v>#REF!</v>
      </c>
      <c r="CK626" s="91" t="e">
        <f t="shared" ref="CK626:CL626" si="6069">IFERROR(REPLACE(CJ626,FIND(CHAR(10),CJ626,1),1,""),CJ626)</f>
        <v>#REF!</v>
      </c>
      <c r="CL626" s="91" t="e">
        <f t="shared" si="6069"/>
        <v>#REF!</v>
      </c>
      <c r="CM626" s="91" t="e">
        <f t="shared" si="5779"/>
        <v>#REF!</v>
      </c>
      <c r="CN626" s="91" t="e">
        <f t="shared" si="5780"/>
        <v>#REF!</v>
      </c>
      <c r="CO626" s="91" t="e">
        <f t="shared" si="5781"/>
        <v>#REF!</v>
      </c>
      <c r="CP626" s="90" t="e">
        <f>IF(AU626="Не указан реестровый номер (мера нац.режима Запрет)","",IF(CI626="нет","",IF(CU626="да","исключение(не смотрим баллы)",IFERROR(IF(CI626*1&gt;0,IFERROR(IF(VLOOKUP(CI626*1,Обработ.выгрузка_реестра_РФ!$A:$G,7,)=0,"Баллы не установлены",VLOOKUP(CI626*1,Обработ.выгрузка_реестра_РФ!$A:$G,7,)),IF(LEN(CI626)&gt;14,"","нет номера в реестре РФ")),""),IF(LEN(CI626)=0,"","Некорректный реестровый номер")))))</f>
        <v>#REF!</v>
      </c>
      <c r="CQ626" s="33" t="e">
        <f>IF(LEN(C626)&gt;0,IFERROR(IF(LEN(H626)&gt;0,IF(LEN(VLOOKUP(H626,'исключения(не_смотрим_баллы)'!$A:$C,1,))&gt;0,"да","нет"),"не введен ОКПД2"),"нет"),"")</f>
        <v>#REF!</v>
      </c>
      <c r="CR626" s="33" t="e">
        <f ca="1">IF(CQ626="да",IF(TODAY()&lt;VLOOKUP(H626,'исключения(не_смотрим_баллы)'!$A:$C,3,),"да","нет"),"")</f>
        <v>#REF!</v>
      </c>
      <c r="CS626" s="33" t="str">
        <f>IFERROR(IF(CQ626="да",IF(VLOOKUP(CI626*1,Обработ.выгрузка_реестра_РФ!$A:$G,2,)&lt;VLOOKUP(H626,'исключения(не_смотрим_баллы)'!$A:$C,2,),"да","нет"),""),"")</f>
        <v/>
      </c>
      <c r="CT626" s="24"/>
      <c r="CU626" s="33" t="e">
        <f t="shared" si="5793"/>
        <v>#REF!</v>
      </c>
      <c r="CV626" s="91" t="e">
        <f t="shared" si="5794"/>
        <v>#REF!</v>
      </c>
      <c r="CW626" s="27" t="e">
        <f t="shared" si="5795"/>
        <v>#REF!</v>
      </c>
      <c r="CX626" s="26" t="e">
        <f t="shared" si="5724"/>
        <v>#REF!</v>
      </c>
      <c r="CY626" s="64" t="e">
        <f>IF(LEN('Описание предлагаемого товара'!#REF!)&gt;0,'Описание предлагаемого товара'!#REF!,"")</f>
        <v>#REF!</v>
      </c>
      <c r="CZ626" s="95" t="e">
        <f t="shared" si="5782"/>
        <v>#REF!</v>
      </c>
      <c r="DA626" s="95" t="e">
        <f t="shared" ref="DA626" si="6070">IFERROR(REPLACE(CZ626,FIND(" ",CZ626,1),1,""),CZ626)</f>
        <v>#REF!</v>
      </c>
      <c r="DB626" s="95" t="e">
        <f t="shared" si="5726"/>
        <v>#REF!</v>
      </c>
      <c r="DC626" s="95" t="e">
        <f t="shared" ref="DC626:DD626" si="6071">IFERROR(REPLACE(DB626,FIND("г.",DB626,1),2,""),DB626)</f>
        <v>#REF!</v>
      </c>
      <c r="DD626" s="95" t="e">
        <f t="shared" si="6071"/>
        <v>#REF!</v>
      </c>
      <c r="DE626" s="95" t="e">
        <f t="shared" ref="DE626:DF626" si="6072">IFERROR(REPLACE(DD626,FIND("г",DD626,1),1,""),DD626)</f>
        <v>#REF!</v>
      </c>
      <c r="DF626" s="95" t="e">
        <f t="shared" si="6072"/>
        <v>#REF!</v>
      </c>
      <c r="DG626" s="95" t="e">
        <f t="shared" si="5799"/>
        <v>#REF!</v>
      </c>
      <c r="DH626" s="25" t="str">
        <f>IFERROR(VLOOKUP(CI626*1,Обработ.выгрузка_реестра_РФ!$A:$G,5,),"")</f>
        <v/>
      </c>
      <c r="DI626" s="27" t="str">
        <f t="shared" si="5809"/>
        <v/>
      </c>
      <c r="DJ626" s="27" t="str">
        <f t="shared" ca="1" si="5786"/>
        <v/>
      </c>
      <c r="DK626" s="63" t="e">
        <f>IF(LEN('Описание предлагаемого товара'!#REF!)&gt;0,'Описание предлагаемого товара'!#REF!,"")</f>
        <v>#REF!</v>
      </c>
      <c r="DL626" s="63" t="e">
        <f>IF(LEN('Описание предлагаемого товара'!#REF!)&gt;0,'Описание предлагаемого товара'!#REF!,"")</f>
        <v>#REF!</v>
      </c>
      <c r="DM626" s="32"/>
    </row>
    <row r="627" spans="1:117" ht="48.75" customHeight="1" x14ac:dyDescent="0.25">
      <c r="A627" s="61" t="e">
        <f>IF(LEN('Описание предлагаемого товара'!#REF!)&gt;0,'Описание предлагаемого товара'!#REF!,"")</f>
        <v>#REF!</v>
      </c>
      <c r="B627" s="65" t="e">
        <f>IF(LEN('Описание предлагаемого товара'!#REF!)&gt;0,'Описание предлагаемого товара'!#REF!,"")</f>
        <v>#REF!</v>
      </c>
      <c r="C627" s="61" t="e">
        <f>IF(LEN('Описание предлагаемого товара'!#REF!)&gt;0,'Описание предлагаемого товара'!#REF!,"")</f>
        <v>#REF!</v>
      </c>
      <c r="D627" s="61" t="e">
        <f>IF(LEN('Описание предлагаемого товара'!#REF!)&gt;0,'Описание предлагаемого товара'!#REF!,"")</f>
        <v>#REF!</v>
      </c>
      <c r="E627" s="61" t="e">
        <f>IF(LEN('Описание предлагаемого товара'!#REF!)&gt;0,'Описание предлагаемого товара'!#REF!,"")</f>
        <v>#REF!</v>
      </c>
      <c r="F627" s="61" t="e">
        <f>IF(LEN('Описание предлагаемого товара'!#REF!)&gt;0,'Описание предлагаемого товара'!#REF!,"")</f>
        <v>#REF!</v>
      </c>
      <c r="G627" s="61" t="e">
        <f>IF(LEN('Описание предлагаемого товара'!#REF!)&gt;0,'Описание предлагаемого товара'!#REF!,"")</f>
        <v>#REF!</v>
      </c>
      <c r="H627" s="61" t="e">
        <f>IF(LEN('Описание предлагаемого товара'!#REF!)&gt;0,'Описание предлагаемого товара'!#REF!,"")</f>
        <v>#REF!</v>
      </c>
      <c r="I627" s="61" t="e">
        <f>IF(LEN('Описание предлагаемого товара'!#REF!)&gt;0,'Описание предлагаемого товара'!#REF!,"")</f>
        <v>#REF!</v>
      </c>
      <c r="J627" s="38" t="str">
        <f>IFERROR(VLOOKUP(B627,SAP!$A:$E,5,),"")</f>
        <v/>
      </c>
      <c r="K627" s="40" t="str">
        <f t="shared" si="5729"/>
        <v/>
      </c>
      <c r="L627" s="61" t="e">
        <f>IF(LEN('Описание предлагаемого товара'!#REF!)&gt;0,IFERROR('Описание предлагаемого товара'!#REF!*1,""),"")</f>
        <v>#REF!</v>
      </c>
      <c r="M627" s="39" t="str">
        <f>IFERROR(VLOOKUP(B627,SAP!$A:$E,2,),"")</f>
        <v/>
      </c>
      <c r="N627" s="41" t="str">
        <f t="shared" si="5865"/>
        <v/>
      </c>
      <c r="O627" s="39" t="str">
        <f t="shared" si="5716"/>
        <v/>
      </c>
      <c r="P627" s="36" t="e">
        <f>IF(LEN('Описание предлагаемого товара'!#REF!)&gt;0,'Описание предлагаемого товара'!#REF!,"")</f>
        <v>#REF!</v>
      </c>
      <c r="Q62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27" s="37" t="e">
        <f>IF(LEN('Описание предлагаемого товара'!#REF!)&gt;0,'Описание предлагаемого товара'!#REF!,"")</f>
        <v>#REF!</v>
      </c>
      <c r="S627" s="37" t="e">
        <f>IF(LEN('Описание предлагаемого товара'!#REF!)&gt;0,'Описание предлагаемого товара'!#REF!,"")</f>
        <v>#REF!</v>
      </c>
      <c r="T62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27" s="23" t="str">
        <f>IFERROR(VLOOKUP(CI627*1,Обработ.выгрузка_реестра_РФ!$A:$G,6,),"")</f>
        <v/>
      </c>
      <c r="V627" s="61" t="e">
        <f>IF(LEN('Описание предлагаемого товара'!#REF!)&gt;0,'Описание предлагаемого товара'!#REF!,"")</f>
        <v>#REF!</v>
      </c>
      <c r="W627" s="62" t="e">
        <f>IF(LEN('Описание предлагаемого товара'!#REF!)&gt;0,'Описание предлагаемого товара'!#REF!,"")</f>
        <v>#REF!</v>
      </c>
      <c r="X627" s="91" t="e">
        <f t="shared" ref="X627:Y627" si="6073">IFERROR(REPLACE(W627,FIND(CHAR(10),W627,1),1," "),W627)</f>
        <v>#REF!</v>
      </c>
      <c r="Y627" s="91" t="e">
        <f t="shared" si="6073"/>
        <v>#REF!</v>
      </c>
      <c r="Z627" s="91" t="e">
        <f t="shared" si="5731"/>
        <v>#REF!</v>
      </c>
      <c r="AA627" s="91" t="e">
        <f t="shared" si="5732"/>
        <v>#REF!</v>
      </c>
      <c r="AB627" s="91" t="e">
        <f t="shared" si="5733"/>
        <v>#REF!</v>
      </c>
      <c r="AC627" s="91" t="e">
        <f t="shared" ref="AC627:AF627" si="6074">IFERROR(REPLACE(AB627,FIND("  ",AB627,1),2," "),AB627)</f>
        <v>#REF!</v>
      </c>
      <c r="AD627" s="91" t="e">
        <f t="shared" si="6074"/>
        <v>#REF!</v>
      </c>
      <c r="AE627" s="91" t="e">
        <f t="shared" si="6074"/>
        <v>#REF!</v>
      </c>
      <c r="AF627" s="91" t="e">
        <f t="shared" si="6074"/>
        <v>#REF!</v>
      </c>
      <c r="AG627" s="23" t="str">
        <f>IFERROR(VLOOKUP(CI627*1,Обработ.выгрузка_реестра_РФ!$A:$G,4,),"")</f>
        <v/>
      </c>
      <c r="AH627" s="91" t="str">
        <f t="shared" ref="AH627:AI627" si="6075">IFERROR(REPLACE(AG627,FIND("-",AG627,1),1,"*"),AG627)</f>
        <v/>
      </c>
      <c r="AI627" s="91" t="str">
        <f t="shared" si="6075"/>
        <v/>
      </c>
      <c r="AJ627" s="27" t="str">
        <f t="shared" si="5831"/>
        <v/>
      </c>
      <c r="AK627" s="63" t="e">
        <f>IF(LEN('Описание предлагаемого товара'!#REF!)&gt;0,'Описание предлагаемого товара'!#REF!,"")</f>
        <v>#REF!</v>
      </c>
      <c r="AL627" s="91" t="e">
        <f t="shared" ref="AL627:AM627" si="6076">IFERROR(REPLACE(AK627,FIND(CHAR(10),AK627,1),1,""),AK627)</f>
        <v>#REF!</v>
      </c>
      <c r="AM627" s="91" t="e">
        <f t="shared" si="6076"/>
        <v>#REF!</v>
      </c>
      <c r="AN627" s="91" t="e">
        <f t="shared" ref="AN627:AR627" si="6077">IFERROR(REPLACE(AM627,FIND(" ",AM627,1),1,""),AM627)</f>
        <v>#REF!</v>
      </c>
      <c r="AO627" s="91" t="e">
        <f t="shared" si="6077"/>
        <v>#REF!</v>
      </c>
      <c r="AP627" s="91" t="e">
        <f t="shared" si="6077"/>
        <v>#REF!</v>
      </c>
      <c r="AQ627" s="91" t="e">
        <f t="shared" si="6077"/>
        <v>#REF!</v>
      </c>
      <c r="AR627" s="91" t="e">
        <f t="shared" si="6077"/>
        <v>#REF!</v>
      </c>
      <c r="AS627" s="91" t="e">
        <f t="shared" si="5738"/>
        <v>#REF!</v>
      </c>
      <c r="AT627" s="91" t="e">
        <f t="shared" si="5739"/>
        <v>#REF!</v>
      </c>
      <c r="AU627" s="32" t="e">
        <f t="shared" si="5722"/>
        <v>#REF!</v>
      </c>
      <c r="AV627" s="93" t="e">
        <f>'Описание предлагаемого товара'!#REF!</f>
        <v>#REF!</v>
      </c>
      <c r="AW627" s="91" t="e">
        <f>MIN(SEARCH({0,1,2,3,4,5,6,7,8,9},AV627&amp; "0123456789"))</f>
        <v>#REF!</v>
      </c>
      <c r="AX627" s="91" t="str">
        <f t="shared" si="5740"/>
        <v/>
      </c>
      <c r="AY627" s="91" t="str">
        <f t="shared" si="5741"/>
        <v/>
      </c>
      <c r="AZ627" s="91" t="str">
        <f t="shared" si="5742"/>
        <v/>
      </c>
      <c r="BA627" s="91" t="str">
        <f t="shared" si="5743"/>
        <v/>
      </c>
      <c r="BB627" s="91" t="str">
        <f t="shared" si="5744"/>
        <v/>
      </c>
      <c r="BC627" s="91" t="str">
        <f t="shared" si="5745"/>
        <v/>
      </c>
      <c r="BD627" s="91" t="str">
        <f t="shared" si="5746"/>
        <v/>
      </c>
      <c r="BE627" s="91" t="str">
        <f t="shared" si="5747"/>
        <v/>
      </c>
      <c r="BF627" s="91" t="str">
        <f t="shared" si="5748"/>
        <v/>
      </c>
      <c r="BG627" s="91" t="str">
        <f t="shared" si="5749"/>
        <v/>
      </c>
      <c r="BH627" s="91" t="str">
        <f t="shared" si="5750"/>
        <v/>
      </c>
      <c r="BI627" s="91" t="str">
        <f t="shared" si="5751"/>
        <v/>
      </c>
      <c r="BJ627" s="91" t="str">
        <f t="shared" si="5752"/>
        <v/>
      </c>
      <c r="BK627" s="91" t="str">
        <f t="shared" si="5753"/>
        <v/>
      </c>
      <c r="BL627" s="91" t="str">
        <f t="shared" si="5754"/>
        <v/>
      </c>
      <c r="BM627" s="91" t="str">
        <f t="shared" si="5755"/>
        <v/>
      </c>
      <c r="BN627" s="91" t="str">
        <f t="shared" si="5756"/>
        <v/>
      </c>
      <c r="BO627" s="91" t="str">
        <f t="shared" si="5757"/>
        <v/>
      </c>
      <c r="BP627" s="91" t="str">
        <f t="shared" si="5758"/>
        <v/>
      </c>
      <c r="BQ627" s="91" t="str">
        <f t="shared" si="5759"/>
        <v/>
      </c>
      <c r="BR627" s="91" t="str">
        <f t="shared" si="5760"/>
        <v/>
      </c>
      <c r="BS627" s="91" t="str">
        <f t="shared" si="5761"/>
        <v/>
      </c>
      <c r="BT627" s="91" t="str">
        <f t="shared" si="5762"/>
        <v/>
      </c>
      <c r="BU627" s="91" t="str">
        <f t="shared" si="5763"/>
        <v/>
      </c>
      <c r="BV627" s="91" t="str">
        <f t="shared" si="5764"/>
        <v/>
      </c>
      <c r="BW627" s="91" t="str">
        <f t="shared" si="5765"/>
        <v/>
      </c>
      <c r="BX627" s="91" t="str">
        <f t="shared" si="5766"/>
        <v/>
      </c>
      <c r="BY627" s="91" t="str">
        <f t="shared" si="5767"/>
        <v/>
      </c>
      <c r="BZ627" s="91" t="str">
        <f t="shared" si="5768"/>
        <v/>
      </c>
      <c r="CA627" s="91" t="str">
        <f t="shared" si="5769"/>
        <v/>
      </c>
      <c r="CB627" s="91" t="str">
        <f t="shared" si="5770"/>
        <v/>
      </c>
      <c r="CC627" s="91" t="str">
        <f t="shared" si="5771"/>
        <v/>
      </c>
      <c r="CD627" s="91" t="str">
        <f t="shared" si="5772"/>
        <v/>
      </c>
      <c r="CE627" s="91" t="str">
        <f t="shared" si="5773"/>
        <v/>
      </c>
      <c r="CF627" s="91" t="str">
        <f t="shared" si="5774"/>
        <v/>
      </c>
      <c r="CG627" s="91" t="str">
        <f t="shared" si="5775"/>
        <v/>
      </c>
      <c r="CH627" s="91" t="str">
        <f t="shared" si="5776"/>
        <v/>
      </c>
      <c r="CI627" s="91" t="str">
        <f t="shared" si="5777"/>
        <v>нет</v>
      </c>
      <c r="CJ627" s="63" t="e">
        <f>IF(LEN('Описание предлагаемого товара'!#REF!)&gt;0,'Описание предлагаемого товара'!#REF!,"")</f>
        <v>#REF!</v>
      </c>
      <c r="CK627" s="91" t="e">
        <f t="shared" ref="CK627:CL627" si="6078">IFERROR(REPLACE(CJ627,FIND(CHAR(10),CJ627,1),1,""),CJ627)</f>
        <v>#REF!</v>
      </c>
      <c r="CL627" s="91" t="e">
        <f t="shared" si="6078"/>
        <v>#REF!</v>
      </c>
      <c r="CM627" s="91" t="e">
        <f t="shared" si="5779"/>
        <v>#REF!</v>
      </c>
      <c r="CN627" s="91" t="e">
        <f t="shared" si="5780"/>
        <v>#REF!</v>
      </c>
      <c r="CO627" s="91" t="e">
        <f t="shared" si="5781"/>
        <v>#REF!</v>
      </c>
      <c r="CP627" s="90" t="e">
        <f>IF(AU627="Не указан реестровый номер (мера нац.режима Запрет)","",IF(CI627="нет","",IF(CU627="да","исключение(не смотрим баллы)",IFERROR(IF(CI627*1&gt;0,IFERROR(IF(VLOOKUP(CI627*1,Обработ.выгрузка_реестра_РФ!$A:$G,7,)=0,"Баллы не установлены",VLOOKUP(CI627*1,Обработ.выгрузка_реестра_РФ!$A:$G,7,)),IF(LEN(CI627)&gt;14,"","нет номера в реестре РФ")),""),IF(LEN(CI627)=0,"","Некорректный реестровый номер")))))</f>
        <v>#REF!</v>
      </c>
      <c r="CQ627" s="33" t="e">
        <f>IF(LEN(C627)&gt;0,IFERROR(IF(LEN(H627)&gt;0,IF(LEN(VLOOKUP(H627,'исключения(не_смотрим_баллы)'!$A:$C,1,))&gt;0,"да","нет"),"не введен ОКПД2"),"нет"),"")</f>
        <v>#REF!</v>
      </c>
      <c r="CR627" s="33" t="e">
        <f ca="1">IF(CQ627="да",IF(TODAY()&lt;VLOOKUP(H627,'исключения(не_смотрим_баллы)'!$A:$C,3,),"да","нет"),"")</f>
        <v>#REF!</v>
      </c>
      <c r="CS627" s="33" t="str">
        <f>IFERROR(IF(CQ627="да",IF(VLOOKUP(CI627*1,Обработ.выгрузка_реестра_РФ!$A:$G,2,)&lt;VLOOKUP(H627,'исключения(не_смотрим_баллы)'!$A:$C,2,),"да","нет"),""),"")</f>
        <v/>
      </c>
      <c r="CT627" s="24"/>
      <c r="CU627" s="33" t="e">
        <f t="shared" si="5793"/>
        <v>#REF!</v>
      </c>
      <c r="CV627" s="91" t="e">
        <f t="shared" si="5794"/>
        <v>#REF!</v>
      </c>
      <c r="CW627" s="27" t="e">
        <f t="shared" si="5795"/>
        <v>#REF!</v>
      </c>
      <c r="CX627" s="26" t="e">
        <f t="shared" si="5724"/>
        <v>#REF!</v>
      </c>
      <c r="CY627" s="64" t="e">
        <f>IF(LEN('Описание предлагаемого товара'!#REF!)&gt;0,'Описание предлагаемого товара'!#REF!,"")</f>
        <v>#REF!</v>
      </c>
      <c r="CZ627" s="95" t="e">
        <f t="shared" si="5782"/>
        <v>#REF!</v>
      </c>
      <c r="DA627" s="95" t="e">
        <f t="shared" ref="DA627" si="6079">IFERROR(REPLACE(CZ627,FIND(" ",CZ627,1),1,""),CZ627)</f>
        <v>#REF!</v>
      </c>
      <c r="DB627" s="95" t="e">
        <f t="shared" si="5726"/>
        <v>#REF!</v>
      </c>
      <c r="DC627" s="95" t="e">
        <f t="shared" ref="DC627:DD627" si="6080">IFERROR(REPLACE(DB627,FIND("г.",DB627,1),2,""),DB627)</f>
        <v>#REF!</v>
      </c>
      <c r="DD627" s="95" t="e">
        <f t="shared" si="6080"/>
        <v>#REF!</v>
      </c>
      <c r="DE627" s="95" t="e">
        <f t="shared" ref="DE627:DF627" si="6081">IFERROR(REPLACE(DD627,FIND("г",DD627,1),1,""),DD627)</f>
        <v>#REF!</v>
      </c>
      <c r="DF627" s="95" t="e">
        <f t="shared" si="6081"/>
        <v>#REF!</v>
      </c>
      <c r="DG627" s="95" t="e">
        <f t="shared" si="5799"/>
        <v>#REF!</v>
      </c>
      <c r="DH627" s="25" t="str">
        <f>IFERROR(VLOOKUP(CI627*1,Обработ.выгрузка_реестра_РФ!$A:$G,5,),"")</f>
        <v/>
      </c>
      <c r="DI627" s="27" t="str">
        <f t="shared" si="5809"/>
        <v/>
      </c>
      <c r="DJ627" s="27" t="str">
        <f t="shared" ca="1" si="5786"/>
        <v/>
      </c>
      <c r="DK627" s="63" t="e">
        <f>IF(LEN('Описание предлагаемого товара'!#REF!)&gt;0,'Описание предлагаемого товара'!#REF!,"")</f>
        <v>#REF!</v>
      </c>
      <c r="DL627" s="63" t="e">
        <f>IF(LEN('Описание предлагаемого товара'!#REF!)&gt;0,'Описание предлагаемого товара'!#REF!,"")</f>
        <v>#REF!</v>
      </c>
      <c r="DM627" s="32"/>
    </row>
    <row r="628" spans="1:117" ht="48.75" customHeight="1" x14ac:dyDescent="0.25">
      <c r="A628" s="61" t="e">
        <f>IF(LEN('Описание предлагаемого товара'!#REF!)&gt;0,'Описание предлагаемого товара'!#REF!,"")</f>
        <v>#REF!</v>
      </c>
      <c r="B628" s="65" t="e">
        <f>IF(LEN('Описание предлагаемого товара'!#REF!)&gt;0,'Описание предлагаемого товара'!#REF!,"")</f>
        <v>#REF!</v>
      </c>
      <c r="C628" s="61" t="e">
        <f>IF(LEN('Описание предлагаемого товара'!#REF!)&gt;0,'Описание предлагаемого товара'!#REF!,"")</f>
        <v>#REF!</v>
      </c>
      <c r="D628" s="61" t="e">
        <f>IF(LEN('Описание предлагаемого товара'!#REF!)&gt;0,'Описание предлагаемого товара'!#REF!,"")</f>
        <v>#REF!</v>
      </c>
      <c r="E628" s="61" t="e">
        <f>IF(LEN('Описание предлагаемого товара'!#REF!)&gt;0,'Описание предлагаемого товара'!#REF!,"")</f>
        <v>#REF!</v>
      </c>
      <c r="F628" s="61" t="e">
        <f>IF(LEN('Описание предлагаемого товара'!#REF!)&gt;0,'Описание предлагаемого товара'!#REF!,"")</f>
        <v>#REF!</v>
      </c>
      <c r="G628" s="61" t="e">
        <f>IF(LEN('Описание предлагаемого товара'!#REF!)&gt;0,'Описание предлагаемого товара'!#REF!,"")</f>
        <v>#REF!</v>
      </c>
      <c r="H628" s="61" t="e">
        <f>IF(LEN('Описание предлагаемого товара'!#REF!)&gt;0,'Описание предлагаемого товара'!#REF!,"")</f>
        <v>#REF!</v>
      </c>
      <c r="I628" s="61" t="e">
        <f>IF(LEN('Описание предлагаемого товара'!#REF!)&gt;0,'Описание предлагаемого товара'!#REF!,"")</f>
        <v>#REF!</v>
      </c>
      <c r="J628" s="38" t="str">
        <f>IFERROR(VLOOKUP(B628,SAP!$A:$E,5,),"")</f>
        <v/>
      </c>
      <c r="K628" s="40" t="str">
        <f t="shared" si="5729"/>
        <v/>
      </c>
      <c r="L628" s="61" t="e">
        <f>IF(LEN('Описание предлагаемого товара'!#REF!)&gt;0,IFERROR('Описание предлагаемого товара'!#REF!*1,""),"")</f>
        <v>#REF!</v>
      </c>
      <c r="M628" s="39" t="str">
        <f>IFERROR(VLOOKUP(B628,SAP!$A:$E,2,),"")</f>
        <v/>
      </c>
      <c r="N628" s="41" t="str">
        <f t="shared" si="5865"/>
        <v/>
      </c>
      <c r="O628" s="39" t="str">
        <f t="shared" si="5716"/>
        <v/>
      </c>
      <c r="P628" s="36" t="e">
        <f>IF(LEN('Описание предлагаемого товара'!#REF!)&gt;0,'Описание предлагаемого товара'!#REF!,"")</f>
        <v>#REF!</v>
      </c>
      <c r="Q62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28" s="37" t="e">
        <f>IF(LEN('Описание предлагаемого товара'!#REF!)&gt;0,'Описание предлагаемого товара'!#REF!,"")</f>
        <v>#REF!</v>
      </c>
      <c r="S628" s="37" t="e">
        <f>IF(LEN('Описание предлагаемого товара'!#REF!)&gt;0,'Описание предлагаемого товара'!#REF!,"")</f>
        <v>#REF!</v>
      </c>
      <c r="T62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28" s="23" t="str">
        <f>IFERROR(VLOOKUP(CI628*1,Обработ.выгрузка_реестра_РФ!$A:$G,6,),"")</f>
        <v/>
      </c>
      <c r="V628" s="61" t="e">
        <f>IF(LEN('Описание предлагаемого товара'!#REF!)&gt;0,'Описание предлагаемого товара'!#REF!,"")</f>
        <v>#REF!</v>
      </c>
      <c r="W628" s="62" t="e">
        <f>IF(LEN('Описание предлагаемого товара'!#REF!)&gt;0,'Описание предлагаемого товара'!#REF!,"")</f>
        <v>#REF!</v>
      </c>
      <c r="X628" s="91" t="e">
        <f t="shared" ref="X628:Y628" si="6082">IFERROR(REPLACE(W628,FIND(CHAR(10),W628,1),1," "),W628)</f>
        <v>#REF!</v>
      </c>
      <c r="Y628" s="91" t="e">
        <f t="shared" si="6082"/>
        <v>#REF!</v>
      </c>
      <c r="Z628" s="91" t="e">
        <f t="shared" si="5731"/>
        <v>#REF!</v>
      </c>
      <c r="AA628" s="91" t="e">
        <f t="shared" si="5732"/>
        <v>#REF!</v>
      </c>
      <c r="AB628" s="91" t="e">
        <f t="shared" si="5733"/>
        <v>#REF!</v>
      </c>
      <c r="AC628" s="91" t="e">
        <f t="shared" ref="AC628:AF628" si="6083">IFERROR(REPLACE(AB628,FIND("  ",AB628,1),2," "),AB628)</f>
        <v>#REF!</v>
      </c>
      <c r="AD628" s="91" t="e">
        <f t="shared" si="6083"/>
        <v>#REF!</v>
      </c>
      <c r="AE628" s="91" t="e">
        <f t="shared" si="6083"/>
        <v>#REF!</v>
      </c>
      <c r="AF628" s="91" t="e">
        <f t="shared" si="6083"/>
        <v>#REF!</v>
      </c>
      <c r="AG628" s="23" t="str">
        <f>IFERROR(VLOOKUP(CI628*1,Обработ.выгрузка_реестра_РФ!$A:$G,4,),"")</f>
        <v/>
      </c>
      <c r="AH628" s="91" t="str">
        <f t="shared" ref="AH628:AI628" si="6084">IFERROR(REPLACE(AG628,FIND("-",AG628,1),1,"*"),AG628)</f>
        <v/>
      </c>
      <c r="AI628" s="91" t="str">
        <f t="shared" si="6084"/>
        <v/>
      </c>
      <c r="AJ628" s="27" t="str">
        <f t="shared" si="5831"/>
        <v/>
      </c>
      <c r="AK628" s="63" t="e">
        <f>IF(LEN('Описание предлагаемого товара'!#REF!)&gt;0,'Описание предлагаемого товара'!#REF!,"")</f>
        <v>#REF!</v>
      </c>
      <c r="AL628" s="91" t="e">
        <f t="shared" ref="AL628:AM628" si="6085">IFERROR(REPLACE(AK628,FIND(CHAR(10),AK628,1),1,""),AK628)</f>
        <v>#REF!</v>
      </c>
      <c r="AM628" s="91" t="e">
        <f t="shared" si="6085"/>
        <v>#REF!</v>
      </c>
      <c r="AN628" s="91" t="e">
        <f t="shared" ref="AN628:AR628" si="6086">IFERROR(REPLACE(AM628,FIND(" ",AM628,1),1,""),AM628)</f>
        <v>#REF!</v>
      </c>
      <c r="AO628" s="91" t="e">
        <f t="shared" si="6086"/>
        <v>#REF!</v>
      </c>
      <c r="AP628" s="91" t="e">
        <f t="shared" si="6086"/>
        <v>#REF!</v>
      </c>
      <c r="AQ628" s="91" t="e">
        <f t="shared" si="6086"/>
        <v>#REF!</v>
      </c>
      <c r="AR628" s="91" t="e">
        <f t="shared" si="6086"/>
        <v>#REF!</v>
      </c>
      <c r="AS628" s="91" t="e">
        <f t="shared" si="5738"/>
        <v>#REF!</v>
      </c>
      <c r="AT628" s="91" t="e">
        <f t="shared" si="5739"/>
        <v>#REF!</v>
      </c>
      <c r="AU628" s="32" t="e">
        <f t="shared" si="5722"/>
        <v>#REF!</v>
      </c>
      <c r="AV628" s="93" t="e">
        <f>'Описание предлагаемого товара'!#REF!</f>
        <v>#REF!</v>
      </c>
      <c r="AW628" s="91" t="e">
        <f>MIN(SEARCH({0,1,2,3,4,5,6,7,8,9},AV628&amp; "0123456789"))</f>
        <v>#REF!</v>
      </c>
      <c r="AX628" s="91" t="str">
        <f t="shared" si="5740"/>
        <v/>
      </c>
      <c r="AY628" s="91" t="str">
        <f t="shared" si="5741"/>
        <v/>
      </c>
      <c r="AZ628" s="91" t="str">
        <f t="shared" si="5742"/>
        <v/>
      </c>
      <c r="BA628" s="91" t="str">
        <f t="shared" si="5743"/>
        <v/>
      </c>
      <c r="BB628" s="91" t="str">
        <f t="shared" si="5744"/>
        <v/>
      </c>
      <c r="BC628" s="91" t="str">
        <f t="shared" si="5745"/>
        <v/>
      </c>
      <c r="BD628" s="91" t="str">
        <f t="shared" si="5746"/>
        <v/>
      </c>
      <c r="BE628" s="91" t="str">
        <f t="shared" si="5747"/>
        <v/>
      </c>
      <c r="BF628" s="91" t="str">
        <f t="shared" si="5748"/>
        <v/>
      </c>
      <c r="BG628" s="91" t="str">
        <f t="shared" si="5749"/>
        <v/>
      </c>
      <c r="BH628" s="91" t="str">
        <f t="shared" si="5750"/>
        <v/>
      </c>
      <c r="BI628" s="91" t="str">
        <f t="shared" si="5751"/>
        <v/>
      </c>
      <c r="BJ628" s="91" t="str">
        <f t="shared" si="5752"/>
        <v/>
      </c>
      <c r="BK628" s="91" t="str">
        <f t="shared" si="5753"/>
        <v/>
      </c>
      <c r="BL628" s="91" t="str">
        <f t="shared" si="5754"/>
        <v/>
      </c>
      <c r="BM628" s="91" t="str">
        <f t="shared" si="5755"/>
        <v/>
      </c>
      <c r="BN628" s="91" t="str">
        <f t="shared" si="5756"/>
        <v/>
      </c>
      <c r="BO628" s="91" t="str">
        <f t="shared" si="5757"/>
        <v/>
      </c>
      <c r="BP628" s="91" t="str">
        <f t="shared" si="5758"/>
        <v/>
      </c>
      <c r="BQ628" s="91" t="str">
        <f t="shared" si="5759"/>
        <v/>
      </c>
      <c r="BR628" s="91" t="str">
        <f t="shared" si="5760"/>
        <v/>
      </c>
      <c r="BS628" s="91" t="str">
        <f t="shared" si="5761"/>
        <v/>
      </c>
      <c r="BT628" s="91" t="str">
        <f t="shared" si="5762"/>
        <v/>
      </c>
      <c r="BU628" s="91" t="str">
        <f t="shared" si="5763"/>
        <v/>
      </c>
      <c r="BV628" s="91" t="str">
        <f t="shared" si="5764"/>
        <v/>
      </c>
      <c r="BW628" s="91" t="str">
        <f t="shared" si="5765"/>
        <v/>
      </c>
      <c r="BX628" s="91" t="str">
        <f t="shared" si="5766"/>
        <v/>
      </c>
      <c r="BY628" s="91" t="str">
        <f t="shared" si="5767"/>
        <v/>
      </c>
      <c r="BZ628" s="91" t="str">
        <f t="shared" si="5768"/>
        <v/>
      </c>
      <c r="CA628" s="91" t="str">
        <f t="shared" si="5769"/>
        <v/>
      </c>
      <c r="CB628" s="91" t="str">
        <f t="shared" si="5770"/>
        <v/>
      </c>
      <c r="CC628" s="91" t="str">
        <f t="shared" si="5771"/>
        <v/>
      </c>
      <c r="CD628" s="91" t="str">
        <f t="shared" si="5772"/>
        <v/>
      </c>
      <c r="CE628" s="91" t="str">
        <f t="shared" si="5773"/>
        <v/>
      </c>
      <c r="CF628" s="91" t="str">
        <f t="shared" si="5774"/>
        <v/>
      </c>
      <c r="CG628" s="91" t="str">
        <f t="shared" si="5775"/>
        <v/>
      </c>
      <c r="CH628" s="91" t="str">
        <f t="shared" si="5776"/>
        <v/>
      </c>
      <c r="CI628" s="91" t="str">
        <f t="shared" si="5777"/>
        <v>нет</v>
      </c>
      <c r="CJ628" s="63" t="e">
        <f>IF(LEN('Описание предлагаемого товара'!#REF!)&gt;0,'Описание предлагаемого товара'!#REF!,"")</f>
        <v>#REF!</v>
      </c>
      <c r="CK628" s="91" t="e">
        <f t="shared" ref="CK628:CL628" si="6087">IFERROR(REPLACE(CJ628,FIND(CHAR(10),CJ628,1),1,""),CJ628)</f>
        <v>#REF!</v>
      </c>
      <c r="CL628" s="91" t="e">
        <f t="shared" si="6087"/>
        <v>#REF!</v>
      </c>
      <c r="CM628" s="91" t="e">
        <f t="shared" si="5779"/>
        <v>#REF!</v>
      </c>
      <c r="CN628" s="91" t="e">
        <f t="shared" si="5780"/>
        <v>#REF!</v>
      </c>
      <c r="CO628" s="91" t="e">
        <f t="shared" si="5781"/>
        <v>#REF!</v>
      </c>
      <c r="CP628" s="90" t="e">
        <f>IF(AU628="Не указан реестровый номер (мера нац.режима Запрет)","",IF(CI628="нет","",IF(CU628="да","исключение(не смотрим баллы)",IFERROR(IF(CI628*1&gt;0,IFERROR(IF(VLOOKUP(CI628*1,Обработ.выгрузка_реестра_РФ!$A:$G,7,)=0,"Баллы не установлены",VLOOKUP(CI628*1,Обработ.выгрузка_реестра_РФ!$A:$G,7,)),IF(LEN(CI628)&gt;14,"","нет номера в реестре РФ")),""),IF(LEN(CI628)=0,"","Некорректный реестровый номер")))))</f>
        <v>#REF!</v>
      </c>
      <c r="CQ628" s="33" t="e">
        <f>IF(LEN(C628)&gt;0,IFERROR(IF(LEN(H628)&gt;0,IF(LEN(VLOOKUP(H628,'исключения(не_смотрим_баллы)'!$A:$C,1,))&gt;0,"да","нет"),"не введен ОКПД2"),"нет"),"")</f>
        <v>#REF!</v>
      </c>
      <c r="CR628" s="33" t="e">
        <f ca="1">IF(CQ628="да",IF(TODAY()&lt;VLOOKUP(H628,'исключения(не_смотрим_баллы)'!$A:$C,3,),"да","нет"),"")</f>
        <v>#REF!</v>
      </c>
      <c r="CS628" s="33" t="str">
        <f>IFERROR(IF(CQ628="да",IF(VLOOKUP(CI628*1,Обработ.выгрузка_реестра_РФ!$A:$G,2,)&lt;VLOOKUP(H628,'исключения(не_смотрим_баллы)'!$A:$C,2,),"да","нет"),""),"")</f>
        <v/>
      </c>
      <c r="CT628" s="24"/>
      <c r="CU628" s="33" t="e">
        <f t="shared" si="5793"/>
        <v>#REF!</v>
      </c>
      <c r="CV628" s="91" t="e">
        <f t="shared" si="5794"/>
        <v>#REF!</v>
      </c>
      <c r="CW628" s="27" t="e">
        <f t="shared" si="5795"/>
        <v>#REF!</v>
      </c>
      <c r="CX628" s="26" t="e">
        <f t="shared" si="5724"/>
        <v>#REF!</v>
      </c>
      <c r="CY628" s="64" t="e">
        <f>IF(LEN('Описание предлагаемого товара'!#REF!)&gt;0,'Описание предлагаемого товара'!#REF!,"")</f>
        <v>#REF!</v>
      </c>
      <c r="CZ628" s="95" t="e">
        <f t="shared" si="5782"/>
        <v>#REF!</v>
      </c>
      <c r="DA628" s="95" t="e">
        <f t="shared" ref="DA628" si="6088">IFERROR(REPLACE(CZ628,FIND(" ",CZ628,1),1,""),CZ628)</f>
        <v>#REF!</v>
      </c>
      <c r="DB628" s="95" t="e">
        <f t="shared" si="5726"/>
        <v>#REF!</v>
      </c>
      <c r="DC628" s="95" t="e">
        <f t="shared" ref="DC628:DD628" si="6089">IFERROR(REPLACE(DB628,FIND("г.",DB628,1),2,""),DB628)</f>
        <v>#REF!</v>
      </c>
      <c r="DD628" s="95" t="e">
        <f t="shared" si="6089"/>
        <v>#REF!</v>
      </c>
      <c r="DE628" s="95" t="e">
        <f t="shared" ref="DE628:DF628" si="6090">IFERROR(REPLACE(DD628,FIND("г",DD628,1),1,""),DD628)</f>
        <v>#REF!</v>
      </c>
      <c r="DF628" s="95" t="e">
        <f t="shared" si="6090"/>
        <v>#REF!</v>
      </c>
      <c r="DG628" s="95" t="e">
        <f t="shared" si="5799"/>
        <v>#REF!</v>
      </c>
      <c r="DH628" s="25" t="str">
        <f>IFERROR(VLOOKUP(CI628*1,Обработ.выгрузка_реестра_РФ!$A:$G,5,),"")</f>
        <v/>
      </c>
      <c r="DI628" s="27" t="str">
        <f t="shared" si="5809"/>
        <v/>
      </c>
      <c r="DJ628" s="27" t="str">
        <f t="shared" ca="1" si="5786"/>
        <v/>
      </c>
      <c r="DK628" s="63" t="e">
        <f>IF(LEN('Описание предлагаемого товара'!#REF!)&gt;0,'Описание предлагаемого товара'!#REF!,"")</f>
        <v>#REF!</v>
      </c>
      <c r="DL628" s="63" t="e">
        <f>IF(LEN('Описание предлагаемого товара'!#REF!)&gt;0,'Описание предлагаемого товара'!#REF!,"")</f>
        <v>#REF!</v>
      </c>
      <c r="DM628" s="32"/>
    </row>
    <row r="629" spans="1:117" ht="48.75" customHeight="1" x14ac:dyDescent="0.25">
      <c r="A629" s="61" t="e">
        <f>IF(LEN('Описание предлагаемого товара'!#REF!)&gt;0,'Описание предлагаемого товара'!#REF!,"")</f>
        <v>#REF!</v>
      </c>
      <c r="B629" s="65" t="e">
        <f>IF(LEN('Описание предлагаемого товара'!#REF!)&gt;0,'Описание предлагаемого товара'!#REF!,"")</f>
        <v>#REF!</v>
      </c>
      <c r="C629" s="61" t="e">
        <f>IF(LEN('Описание предлагаемого товара'!#REF!)&gt;0,'Описание предлагаемого товара'!#REF!,"")</f>
        <v>#REF!</v>
      </c>
      <c r="D629" s="61" t="e">
        <f>IF(LEN('Описание предлагаемого товара'!#REF!)&gt;0,'Описание предлагаемого товара'!#REF!,"")</f>
        <v>#REF!</v>
      </c>
      <c r="E629" s="61" t="e">
        <f>IF(LEN('Описание предлагаемого товара'!#REF!)&gt;0,'Описание предлагаемого товара'!#REF!,"")</f>
        <v>#REF!</v>
      </c>
      <c r="F629" s="61" t="e">
        <f>IF(LEN('Описание предлагаемого товара'!#REF!)&gt;0,'Описание предлагаемого товара'!#REF!,"")</f>
        <v>#REF!</v>
      </c>
      <c r="G629" s="61" t="e">
        <f>IF(LEN('Описание предлагаемого товара'!#REF!)&gt;0,'Описание предлагаемого товара'!#REF!,"")</f>
        <v>#REF!</v>
      </c>
      <c r="H629" s="61" t="e">
        <f>IF(LEN('Описание предлагаемого товара'!#REF!)&gt;0,'Описание предлагаемого товара'!#REF!,"")</f>
        <v>#REF!</v>
      </c>
      <c r="I629" s="61" t="e">
        <f>IF(LEN('Описание предлагаемого товара'!#REF!)&gt;0,'Описание предлагаемого товара'!#REF!,"")</f>
        <v>#REF!</v>
      </c>
      <c r="J629" s="38" t="str">
        <f>IFERROR(VLOOKUP(B629,SAP!$A:$E,5,),"")</f>
        <v/>
      </c>
      <c r="K629" s="40" t="str">
        <f t="shared" si="5729"/>
        <v/>
      </c>
      <c r="L629" s="61" t="e">
        <f>IF(LEN('Описание предлагаемого товара'!#REF!)&gt;0,IFERROR('Описание предлагаемого товара'!#REF!*1,""),"")</f>
        <v>#REF!</v>
      </c>
      <c r="M629" s="39" t="str">
        <f>IFERROR(VLOOKUP(B629,SAP!$A:$E,2,),"")</f>
        <v/>
      </c>
      <c r="N629" s="41" t="str">
        <f t="shared" si="5865"/>
        <v/>
      </c>
      <c r="O629" s="39" t="str">
        <f t="shared" si="5716"/>
        <v/>
      </c>
      <c r="P629" s="36" t="e">
        <f>IF(LEN('Описание предлагаемого товара'!#REF!)&gt;0,'Описание предлагаемого товара'!#REF!,"")</f>
        <v>#REF!</v>
      </c>
      <c r="Q62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29" s="37" t="e">
        <f>IF(LEN('Описание предлагаемого товара'!#REF!)&gt;0,'Описание предлагаемого товара'!#REF!,"")</f>
        <v>#REF!</v>
      </c>
      <c r="S629" s="37" t="e">
        <f>IF(LEN('Описание предлагаемого товара'!#REF!)&gt;0,'Описание предлагаемого товара'!#REF!,"")</f>
        <v>#REF!</v>
      </c>
      <c r="T62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29" s="23" t="str">
        <f>IFERROR(VLOOKUP(CI629*1,Обработ.выгрузка_реестра_РФ!$A:$G,6,),"")</f>
        <v/>
      </c>
      <c r="V629" s="61" t="e">
        <f>IF(LEN('Описание предлагаемого товара'!#REF!)&gt;0,'Описание предлагаемого товара'!#REF!,"")</f>
        <v>#REF!</v>
      </c>
      <c r="W629" s="62" t="e">
        <f>IF(LEN('Описание предлагаемого товара'!#REF!)&gt;0,'Описание предлагаемого товара'!#REF!,"")</f>
        <v>#REF!</v>
      </c>
      <c r="X629" s="91" t="e">
        <f t="shared" ref="X629:Y629" si="6091">IFERROR(REPLACE(W629,FIND(CHAR(10),W629,1),1," "),W629)</f>
        <v>#REF!</v>
      </c>
      <c r="Y629" s="91" t="e">
        <f t="shared" si="6091"/>
        <v>#REF!</v>
      </c>
      <c r="Z629" s="91" t="e">
        <f t="shared" si="5731"/>
        <v>#REF!</v>
      </c>
      <c r="AA629" s="91" t="e">
        <f t="shared" si="5732"/>
        <v>#REF!</v>
      </c>
      <c r="AB629" s="91" t="e">
        <f t="shared" si="5733"/>
        <v>#REF!</v>
      </c>
      <c r="AC629" s="91" t="e">
        <f t="shared" ref="AC629:AF629" si="6092">IFERROR(REPLACE(AB629,FIND("  ",AB629,1),2," "),AB629)</f>
        <v>#REF!</v>
      </c>
      <c r="AD629" s="91" t="e">
        <f t="shared" si="6092"/>
        <v>#REF!</v>
      </c>
      <c r="AE629" s="91" t="e">
        <f t="shared" si="6092"/>
        <v>#REF!</v>
      </c>
      <c r="AF629" s="91" t="e">
        <f t="shared" si="6092"/>
        <v>#REF!</v>
      </c>
      <c r="AG629" s="23" t="str">
        <f>IFERROR(VLOOKUP(CI629*1,Обработ.выгрузка_реестра_РФ!$A:$G,4,),"")</f>
        <v/>
      </c>
      <c r="AH629" s="91" t="str">
        <f t="shared" ref="AH629:AI629" si="6093">IFERROR(REPLACE(AG629,FIND("-",AG629,1),1,"*"),AG629)</f>
        <v/>
      </c>
      <c r="AI629" s="91" t="str">
        <f t="shared" si="6093"/>
        <v/>
      </c>
      <c r="AJ629" s="27" t="str">
        <f t="shared" si="5831"/>
        <v/>
      </c>
      <c r="AK629" s="63" t="e">
        <f>IF(LEN('Описание предлагаемого товара'!#REF!)&gt;0,'Описание предлагаемого товара'!#REF!,"")</f>
        <v>#REF!</v>
      </c>
      <c r="AL629" s="91" t="e">
        <f t="shared" ref="AL629:AM629" si="6094">IFERROR(REPLACE(AK629,FIND(CHAR(10),AK629,1),1,""),AK629)</f>
        <v>#REF!</v>
      </c>
      <c r="AM629" s="91" t="e">
        <f t="shared" si="6094"/>
        <v>#REF!</v>
      </c>
      <c r="AN629" s="91" t="e">
        <f t="shared" ref="AN629:AR629" si="6095">IFERROR(REPLACE(AM629,FIND(" ",AM629,1),1,""),AM629)</f>
        <v>#REF!</v>
      </c>
      <c r="AO629" s="91" t="e">
        <f t="shared" si="6095"/>
        <v>#REF!</v>
      </c>
      <c r="AP629" s="91" t="e">
        <f t="shared" si="6095"/>
        <v>#REF!</v>
      </c>
      <c r="AQ629" s="91" t="e">
        <f t="shared" si="6095"/>
        <v>#REF!</v>
      </c>
      <c r="AR629" s="91" t="e">
        <f t="shared" si="6095"/>
        <v>#REF!</v>
      </c>
      <c r="AS629" s="91" t="e">
        <f t="shared" si="5738"/>
        <v>#REF!</v>
      </c>
      <c r="AT629" s="91" t="e">
        <f t="shared" si="5739"/>
        <v>#REF!</v>
      </c>
      <c r="AU629" s="32" t="e">
        <f t="shared" si="5722"/>
        <v>#REF!</v>
      </c>
      <c r="AV629" s="93" t="e">
        <f>'Описание предлагаемого товара'!#REF!</f>
        <v>#REF!</v>
      </c>
      <c r="AW629" s="91" t="e">
        <f>MIN(SEARCH({0,1,2,3,4,5,6,7,8,9},AV629&amp; "0123456789"))</f>
        <v>#REF!</v>
      </c>
      <c r="AX629" s="91" t="str">
        <f t="shared" si="5740"/>
        <v/>
      </c>
      <c r="AY629" s="91" t="str">
        <f t="shared" si="5741"/>
        <v/>
      </c>
      <c r="AZ629" s="91" t="str">
        <f t="shared" si="5742"/>
        <v/>
      </c>
      <c r="BA629" s="91" t="str">
        <f t="shared" si="5743"/>
        <v/>
      </c>
      <c r="BB629" s="91" t="str">
        <f t="shared" si="5744"/>
        <v/>
      </c>
      <c r="BC629" s="91" t="str">
        <f t="shared" si="5745"/>
        <v/>
      </c>
      <c r="BD629" s="91" t="str">
        <f t="shared" si="5746"/>
        <v/>
      </c>
      <c r="BE629" s="91" t="str">
        <f t="shared" si="5747"/>
        <v/>
      </c>
      <c r="BF629" s="91" t="str">
        <f t="shared" si="5748"/>
        <v/>
      </c>
      <c r="BG629" s="91" t="str">
        <f t="shared" si="5749"/>
        <v/>
      </c>
      <c r="BH629" s="91" t="str">
        <f t="shared" si="5750"/>
        <v/>
      </c>
      <c r="BI629" s="91" t="str">
        <f t="shared" si="5751"/>
        <v/>
      </c>
      <c r="BJ629" s="91" t="str">
        <f t="shared" si="5752"/>
        <v/>
      </c>
      <c r="BK629" s="91" t="str">
        <f t="shared" si="5753"/>
        <v/>
      </c>
      <c r="BL629" s="91" t="str">
        <f t="shared" si="5754"/>
        <v/>
      </c>
      <c r="BM629" s="91" t="str">
        <f t="shared" si="5755"/>
        <v/>
      </c>
      <c r="BN629" s="91" t="str">
        <f t="shared" si="5756"/>
        <v/>
      </c>
      <c r="BO629" s="91" t="str">
        <f t="shared" si="5757"/>
        <v/>
      </c>
      <c r="BP629" s="91" t="str">
        <f t="shared" si="5758"/>
        <v/>
      </c>
      <c r="BQ629" s="91" t="str">
        <f t="shared" si="5759"/>
        <v/>
      </c>
      <c r="BR629" s="91" t="str">
        <f t="shared" si="5760"/>
        <v/>
      </c>
      <c r="BS629" s="91" t="str">
        <f t="shared" si="5761"/>
        <v/>
      </c>
      <c r="BT629" s="91" t="str">
        <f t="shared" si="5762"/>
        <v/>
      </c>
      <c r="BU629" s="91" t="str">
        <f t="shared" si="5763"/>
        <v/>
      </c>
      <c r="BV629" s="91" t="str">
        <f t="shared" si="5764"/>
        <v/>
      </c>
      <c r="BW629" s="91" t="str">
        <f t="shared" si="5765"/>
        <v/>
      </c>
      <c r="BX629" s="91" t="str">
        <f t="shared" si="5766"/>
        <v/>
      </c>
      <c r="BY629" s="91" t="str">
        <f t="shared" si="5767"/>
        <v/>
      </c>
      <c r="BZ629" s="91" t="str">
        <f t="shared" si="5768"/>
        <v/>
      </c>
      <c r="CA629" s="91" t="str">
        <f t="shared" si="5769"/>
        <v/>
      </c>
      <c r="CB629" s="91" t="str">
        <f t="shared" si="5770"/>
        <v/>
      </c>
      <c r="CC629" s="91" t="str">
        <f t="shared" si="5771"/>
        <v/>
      </c>
      <c r="CD629" s="91" t="str">
        <f t="shared" si="5772"/>
        <v/>
      </c>
      <c r="CE629" s="91" t="str">
        <f t="shared" si="5773"/>
        <v/>
      </c>
      <c r="CF629" s="91" t="str">
        <f t="shared" si="5774"/>
        <v/>
      </c>
      <c r="CG629" s="91" t="str">
        <f t="shared" si="5775"/>
        <v/>
      </c>
      <c r="CH629" s="91" t="str">
        <f t="shared" si="5776"/>
        <v/>
      </c>
      <c r="CI629" s="91" t="str">
        <f t="shared" si="5777"/>
        <v>нет</v>
      </c>
      <c r="CJ629" s="63" t="e">
        <f>IF(LEN('Описание предлагаемого товара'!#REF!)&gt;0,'Описание предлагаемого товара'!#REF!,"")</f>
        <v>#REF!</v>
      </c>
      <c r="CK629" s="91" t="e">
        <f t="shared" ref="CK629:CL629" si="6096">IFERROR(REPLACE(CJ629,FIND(CHAR(10),CJ629,1),1,""),CJ629)</f>
        <v>#REF!</v>
      </c>
      <c r="CL629" s="91" t="e">
        <f t="shared" si="6096"/>
        <v>#REF!</v>
      </c>
      <c r="CM629" s="91" t="e">
        <f t="shared" si="5779"/>
        <v>#REF!</v>
      </c>
      <c r="CN629" s="91" t="e">
        <f t="shared" si="5780"/>
        <v>#REF!</v>
      </c>
      <c r="CO629" s="91" t="e">
        <f t="shared" si="5781"/>
        <v>#REF!</v>
      </c>
      <c r="CP629" s="90" t="e">
        <f>IF(AU629="Не указан реестровый номер (мера нац.режима Запрет)","",IF(CI629="нет","",IF(CU629="да","исключение(не смотрим баллы)",IFERROR(IF(CI629*1&gt;0,IFERROR(IF(VLOOKUP(CI629*1,Обработ.выгрузка_реестра_РФ!$A:$G,7,)=0,"Баллы не установлены",VLOOKUP(CI629*1,Обработ.выгрузка_реестра_РФ!$A:$G,7,)),IF(LEN(CI629)&gt;14,"","нет номера в реестре РФ")),""),IF(LEN(CI629)=0,"","Некорректный реестровый номер")))))</f>
        <v>#REF!</v>
      </c>
      <c r="CQ629" s="33" t="e">
        <f>IF(LEN(C629)&gt;0,IFERROR(IF(LEN(H629)&gt;0,IF(LEN(VLOOKUP(H629,'исключения(не_смотрим_баллы)'!$A:$C,1,))&gt;0,"да","нет"),"не введен ОКПД2"),"нет"),"")</f>
        <v>#REF!</v>
      </c>
      <c r="CR629" s="33" t="e">
        <f ca="1">IF(CQ629="да",IF(TODAY()&lt;VLOOKUP(H629,'исключения(не_смотрим_баллы)'!$A:$C,3,),"да","нет"),"")</f>
        <v>#REF!</v>
      </c>
      <c r="CS629" s="33" t="str">
        <f>IFERROR(IF(CQ629="да",IF(VLOOKUP(CI629*1,Обработ.выгрузка_реестра_РФ!$A:$G,2,)&lt;VLOOKUP(H629,'исключения(не_смотрим_баллы)'!$A:$C,2,),"да","нет"),""),"")</f>
        <v/>
      </c>
      <c r="CT629" s="24"/>
      <c r="CU629" s="33" t="e">
        <f t="shared" si="5793"/>
        <v>#REF!</v>
      </c>
      <c r="CV629" s="91" t="e">
        <f t="shared" si="5794"/>
        <v>#REF!</v>
      </c>
      <c r="CW629" s="27" t="e">
        <f t="shared" si="5795"/>
        <v>#REF!</v>
      </c>
      <c r="CX629" s="26" t="e">
        <f t="shared" si="5724"/>
        <v>#REF!</v>
      </c>
      <c r="CY629" s="64" t="e">
        <f>IF(LEN('Описание предлагаемого товара'!#REF!)&gt;0,'Описание предлагаемого товара'!#REF!,"")</f>
        <v>#REF!</v>
      </c>
      <c r="CZ629" s="95" t="e">
        <f t="shared" si="5782"/>
        <v>#REF!</v>
      </c>
      <c r="DA629" s="95" t="e">
        <f t="shared" ref="DA629" si="6097">IFERROR(REPLACE(CZ629,FIND(" ",CZ629,1),1,""),CZ629)</f>
        <v>#REF!</v>
      </c>
      <c r="DB629" s="95" t="e">
        <f t="shared" si="5726"/>
        <v>#REF!</v>
      </c>
      <c r="DC629" s="95" t="e">
        <f t="shared" ref="DC629:DD629" si="6098">IFERROR(REPLACE(DB629,FIND("г.",DB629,1),2,""),DB629)</f>
        <v>#REF!</v>
      </c>
      <c r="DD629" s="95" t="e">
        <f t="shared" si="6098"/>
        <v>#REF!</v>
      </c>
      <c r="DE629" s="95" t="e">
        <f t="shared" ref="DE629:DF629" si="6099">IFERROR(REPLACE(DD629,FIND("г",DD629,1),1,""),DD629)</f>
        <v>#REF!</v>
      </c>
      <c r="DF629" s="95" t="e">
        <f t="shared" si="6099"/>
        <v>#REF!</v>
      </c>
      <c r="DG629" s="95" t="e">
        <f t="shared" si="5799"/>
        <v>#REF!</v>
      </c>
      <c r="DH629" s="25" t="str">
        <f>IFERROR(VLOOKUP(CI629*1,Обработ.выгрузка_реестра_РФ!$A:$G,5,),"")</f>
        <v/>
      </c>
      <c r="DI629" s="27" t="str">
        <f t="shared" si="5809"/>
        <v/>
      </c>
      <c r="DJ629" s="27" t="str">
        <f t="shared" ca="1" si="5786"/>
        <v/>
      </c>
      <c r="DK629" s="63" t="e">
        <f>IF(LEN('Описание предлагаемого товара'!#REF!)&gt;0,'Описание предлагаемого товара'!#REF!,"")</f>
        <v>#REF!</v>
      </c>
      <c r="DL629" s="63" t="e">
        <f>IF(LEN('Описание предлагаемого товара'!#REF!)&gt;0,'Описание предлагаемого товара'!#REF!,"")</f>
        <v>#REF!</v>
      </c>
      <c r="DM629" s="32"/>
    </row>
    <row r="630" spans="1:117" ht="48.75" customHeight="1" x14ac:dyDescent="0.25">
      <c r="A630" s="61" t="e">
        <f>IF(LEN('Описание предлагаемого товара'!#REF!)&gt;0,'Описание предлагаемого товара'!#REF!,"")</f>
        <v>#REF!</v>
      </c>
      <c r="B630" s="65" t="e">
        <f>IF(LEN('Описание предлагаемого товара'!#REF!)&gt;0,'Описание предлагаемого товара'!#REF!,"")</f>
        <v>#REF!</v>
      </c>
      <c r="C630" s="61" t="e">
        <f>IF(LEN('Описание предлагаемого товара'!#REF!)&gt;0,'Описание предлагаемого товара'!#REF!,"")</f>
        <v>#REF!</v>
      </c>
      <c r="D630" s="61" t="e">
        <f>IF(LEN('Описание предлагаемого товара'!#REF!)&gt;0,'Описание предлагаемого товара'!#REF!,"")</f>
        <v>#REF!</v>
      </c>
      <c r="E630" s="61" t="e">
        <f>IF(LEN('Описание предлагаемого товара'!#REF!)&gt;0,'Описание предлагаемого товара'!#REF!,"")</f>
        <v>#REF!</v>
      </c>
      <c r="F630" s="61" t="e">
        <f>IF(LEN('Описание предлагаемого товара'!#REF!)&gt;0,'Описание предлагаемого товара'!#REF!,"")</f>
        <v>#REF!</v>
      </c>
      <c r="G630" s="61" t="e">
        <f>IF(LEN('Описание предлагаемого товара'!#REF!)&gt;0,'Описание предлагаемого товара'!#REF!,"")</f>
        <v>#REF!</v>
      </c>
      <c r="H630" s="61" t="e">
        <f>IF(LEN('Описание предлагаемого товара'!#REF!)&gt;0,'Описание предлагаемого товара'!#REF!,"")</f>
        <v>#REF!</v>
      </c>
      <c r="I630" s="61" t="e">
        <f>IF(LEN('Описание предлагаемого товара'!#REF!)&gt;0,'Описание предлагаемого товара'!#REF!,"")</f>
        <v>#REF!</v>
      </c>
      <c r="J630" s="38" t="str">
        <f>IFERROR(VLOOKUP(B630,SAP!$A:$E,5,),"")</f>
        <v/>
      </c>
      <c r="K630" s="40" t="str">
        <f t="shared" si="5729"/>
        <v/>
      </c>
      <c r="L630" s="61" t="e">
        <f>IF(LEN('Описание предлагаемого товара'!#REF!)&gt;0,IFERROR('Описание предлагаемого товара'!#REF!*1,""),"")</f>
        <v>#REF!</v>
      </c>
      <c r="M630" s="39" t="str">
        <f>IFERROR(VLOOKUP(B630,SAP!$A:$E,2,),"")</f>
        <v/>
      </c>
      <c r="N630" s="41" t="str">
        <f t="shared" si="5865"/>
        <v/>
      </c>
      <c r="O630" s="39" t="str">
        <f t="shared" si="5716"/>
        <v/>
      </c>
      <c r="P630" s="36" t="e">
        <f>IF(LEN('Описание предлагаемого товара'!#REF!)&gt;0,'Описание предлагаемого товара'!#REF!,"")</f>
        <v>#REF!</v>
      </c>
      <c r="Q63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30" s="37" t="e">
        <f>IF(LEN('Описание предлагаемого товара'!#REF!)&gt;0,'Описание предлагаемого товара'!#REF!,"")</f>
        <v>#REF!</v>
      </c>
      <c r="S630" s="37" t="e">
        <f>IF(LEN('Описание предлагаемого товара'!#REF!)&gt;0,'Описание предлагаемого товара'!#REF!,"")</f>
        <v>#REF!</v>
      </c>
      <c r="T63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30" s="23" t="str">
        <f>IFERROR(VLOOKUP(CI630*1,Обработ.выгрузка_реестра_РФ!$A:$G,6,),"")</f>
        <v/>
      </c>
      <c r="V630" s="61" t="e">
        <f>IF(LEN('Описание предлагаемого товара'!#REF!)&gt;0,'Описание предлагаемого товара'!#REF!,"")</f>
        <v>#REF!</v>
      </c>
      <c r="W630" s="62" t="e">
        <f>IF(LEN('Описание предлагаемого товара'!#REF!)&gt;0,'Описание предлагаемого товара'!#REF!,"")</f>
        <v>#REF!</v>
      </c>
      <c r="X630" s="91" t="e">
        <f t="shared" ref="X630:Y630" si="6100">IFERROR(REPLACE(W630,FIND(CHAR(10),W630,1),1," "),W630)</f>
        <v>#REF!</v>
      </c>
      <c r="Y630" s="91" t="e">
        <f t="shared" si="6100"/>
        <v>#REF!</v>
      </c>
      <c r="Z630" s="91" t="e">
        <f t="shared" si="5731"/>
        <v>#REF!</v>
      </c>
      <c r="AA630" s="91" t="e">
        <f t="shared" si="5732"/>
        <v>#REF!</v>
      </c>
      <c r="AB630" s="91" t="e">
        <f t="shared" si="5733"/>
        <v>#REF!</v>
      </c>
      <c r="AC630" s="91" t="e">
        <f t="shared" ref="AC630:AF630" si="6101">IFERROR(REPLACE(AB630,FIND("  ",AB630,1),2," "),AB630)</f>
        <v>#REF!</v>
      </c>
      <c r="AD630" s="91" t="e">
        <f t="shared" si="6101"/>
        <v>#REF!</v>
      </c>
      <c r="AE630" s="91" t="e">
        <f t="shared" si="6101"/>
        <v>#REF!</v>
      </c>
      <c r="AF630" s="91" t="e">
        <f t="shared" si="6101"/>
        <v>#REF!</v>
      </c>
      <c r="AG630" s="23" t="str">
        <f>IFERROR(VLOOKUP(CI630*1,Обработ.выгрузка_реестра_РФ!$A:$G,4,),"")</f>
        <v/>
      </c>
      <c r="AH630" s="91" t="str">
        <f t="shared" ref="AH630:AI630" si="6102">IFERROR(REPLACE(AG630,FIND("-",AG630,1),1,"*"),AG630)</f>
        <v/>
      </c>
      <c r="AI630" s="91" t="str">
        <f t="shared" si="6102"/>
        <v/>
      </c>
      <c r="AJ630" s="27" t="str">
        <f t="shared" si="5831"/>
        <v/>
      </c>
      <c r="AK630" s="63" t="e">
        <f>IF(LEN('Описание предлагаемого товара'!#REF!)&gt;0,'Описание предлагаемого товара'!#REF!,"")</f>
        <v>#REF!</v>
      </c>
      <c r="AL630" s="91" t="e">
        <f t="shared" ref="AL630:AM630" si="6103">IFERROR(REPLACE(AK630,FIND(CHAR(10),AK630,1),1,""),AK630)</f>
        <v>#REF!</v>
      </c>
      <c r="AM630" s="91" t="e">
        <f t="shared" si="6103"/>
        <v>#REF!</v>
      </c>
      <c r="AN630" s="91" t="e">
        <f t="shared" ref="AN630:AR630" si="6104">IFERROR(REPLACE(AM630,FIND(" ",AM630,1),1,""),AM630)</f>
        <v>#REF!</v>
      </c>
      <c r="AO630" s="91" t="e">
        <f t="shared" si="6104"/>
        <v>#REF!</v>
      </c>
      <c r="AP630" s="91" t="e">
        <f t="shared" si="6104"/>
        <v>#REF!</v>
      </c>
      <c r="AQ630" s="91" t="e">
        <f t="shared" si="6104"/>
        <v>#REF!</v>
      </c>
      <c r="AR630" s="91" t="e">
        <f t="shared" si="6104"/>
        <v>#REF!</v>
      </c>
      <c r="AS630" s="91" t="e">
        <f t="shared" si="5738"/>
        <v>#REF!</v>
      </c>
      <c r="AT630" s="91" t="e">
        <f t="shared" si="5739"/>
        <v>#REF!</v>
      </c>
      <c r="AU630" s="32" t="e">
        <f t="shared" si="5722"/>
        <v>#REF!</v>
      </c>
      <c r="AV630" s="93" t="e">
        <f>'Описание предлагаемого товара'!#REF!</f>
        <v>#REF!</v>
      </c>
      <c r="AW630" s="91" t="e">
        <f>MIN(SEARCH({0,1,2,3,4,5,6,7,8,9},AV630&amp; "0123456789"))</f>
        <v>#REF!</v>
      </c>
      <c r="AX630" s="91" t="str">
        <f t="shared" si="5740"/>
        <v/>
      </c>
      <c r="AY630" s="91" t="str">
        <f t="shared" si="5741"/>
        <v/>
      </c>
      <c r="AZ630" s="91" t="str">
        <f t="shared" si="5742"/>
        <v/>
      </c>
      <c r="BA630" s="91" t="str">
        <f t="shared" si="5743"/>
        <v/>
      </c>
      <c r="BB630" s="91" t="str">
        <f t="shared" si="5744"/>
        <v/>
      </c>
      <c r="BC630" s="91" t="str">
        <f t="shared" si="5745"/>
        <v/>
      </c>
      <c r="BD630" s="91" t="str">
        <f t="shared" si="5746"/>
        <v/>
      </c>
      <c r="BE630" s="91" t="str">
        <f t="shared" si="5747"/>
        <v/>
      </c>
      <c r="BF630" s="91" t="str">
        <f t="shared" si="5748"/>
        <v/>
      </c>
      <c r="BG630" s="91" t="str">
        <f t="shared" si="5749"/>
        <v/>
      </c>
      <c r="BH630" s="91" t="str">
        <f t="shared" si="5750"/>
        <v/>
      </c>
      <c r="BI630" s="91" t="str">
        <f t="shared" si="5751"/>
        <v/>
      </c>
      <c r="BJ630" s="91" t="str">
        <f t="shared" si="5752"/>
        <v/>
      </c>
      <c r="BK630" s="91" t="str">
        <f t="shared" si="5753"/>
        <v/>
      </c>
      <c r="BL630" s="91" t="str">
        <f t="shared" si="5754"/>
        <v/>
      </c>
      <c r="BM630" s="91" t="str">
        <f t="shared" si="5755"/>
        <v/>
      </c>
      <c r="BN630" s="91" t="str">
        <f t="shared" si="5756"/>
        <v/>
      </c>
      <c r="BO630" s="91" t="str">
        <f t="shared" si="5757"/>
        <v/>
      </c>
      <c r="BP630" s="91" t="str">
        <f t="shared" si="5758"/>
        <v/>
      </c>
      <c r="BQ630" s="91" t="str">
        <f t="shared" si="5759"/>
        <v/>
      </c>
      <c r="BR630" s="91" t="str">
        <f t="shared" si="5760"/>
        <v/>
      </c>
      <c r="BS630" s="91" t="str">
        <f t="shared" si="5761"/>
        <v/>
      </c>
      <c r="BT630" s="91" t="str">
        <f t="shared" si="5762"/>
        <v/>
      </c>
      <c r="BU630" s="91" t="str">
        <f t="shared" si="5763"/>
        <v/>
      </c>
      <c r="BV630" s="91" t="str">
        <f t="shared" si="5764"/>
        <v/>
      </c>
      <c r="BW630" s="91" t="str">
        <f t="shared" si="5765"/>
        <v/>
      </c>
      <c r="BX630" s="91" t="str">
        <f t="shared" si="5766"/>
        <v/>
      </c>
      <c r="BY630" s="91" t="str">
        <f t="shared" si="5767"/>
        <v/>
      </c>
      <c r="BZ630" s="91" t="str">
        <f t="shared" si="5768"/>
        <v/>
      </c>
      <c r="CA630" s="91" t="str">
        <f t="shared" si="5769"/>
        <v/>
      </c>
      <c r="CB630" s="91" t="str">
        <f t="shared" si="5770"/>
        <v/>
      </c>
      <c r="CC630" s="91" t="str">
        <f t="shared" si="5771"/>
        <v/>
      </c>
      <c r="CD630" s="91" t="str">
        <f t="shared" si="5772"/>
        <v/>
      </c>
      <c r="CE630" s="91" t="str">
        <f t="shared" si="5773"/>
        <v/>
      </c>
      <c r="CF630" s="91" t="str">
        <f t="shared" si="5774"/>
        <v/>
      </c>
      <c r="CG630" s="91" t="str">
        <f t="shared" si="5775"/>
        <v/>
      </c>
      <c r="CH630" s="91" t="str">
        <f t="shared" si="5776"/>
        <v/>
      </c>
      <c r="CI630" s="91" t="str">
        <f t="shared" si="5777"/>
        <v>нет</v>
      </c>
      <c r="CJ630" s="63" t="e">
        <f>IF(LEN('Описание предлагаемого товара'!#REF!)&gt;0,'Описание предлагаемого товара'!#REF!,"")</f>
        <v>#REF!</v>
      </c>
      <c r="CK630" s="91" t="e">
        <f t="shared" ref="CK630:CL630" si="6105">IFERROR(REPLACE(CJ630,FIND(CHAR(10),CJ630,1),1,""),CJ630)</f>
        <v>#REF!</v>
      </c>
      <c r="CL630" s="91" t="e">
        <f t="shared" si="6105"/>
        <v>#REF!</v>
      </c>
      <c r="CM630" s="91" t="e">
        <f t="shared" si="5779"/>
        <v>#REF!</v>
      </c>
      <c r="CN630" s="91" t="e">
        <f t="shared" si="5780"/>
        <v>#REF!</v>
      </c>
      <c r="CO630" s="91" t="e">
        <f t="shared" si="5781"/>
        <v>#REF!</v>
      </c>
      <c r="CP630" s="90" t="e">
        <f>IF(AU630="Не указан реестровый номер (мера нац.режима Запрет)","",IF(CI630="нет","",IF(CU630="да","исключение(не смотрим баллы)",IFERROR(IF(CI630*1&gt;0,IFERROR(IF(VLOOKUP(CI630*1,Обработ.выгрузка_реестра_РФ!$A:$G,7,)=0,"Баллы не установлены",VLOOKUP(CI630*1,Обработ.выгрузка_реестра_РФ!$A:$G,7,)),IF(LEN(CI630)&gt;14,"","нет номера в реестре РФ")),""),IF(LEN(CI630)=0,"","Некорректный реестровый номер")))))</f>
        <v>#REF!</v>
      </c>
      <c r="CQ630" s="33" t="e">
        <f>IF(LEN(C630)&gt;0,IFERROR(IF(LEN(H630)&gt;0,IF(LEN(VLOOKUP(H630,'исключения(не_смотрим_баллы)'!$A:$C,1,))&gt;0,"да","нет"),"не введен ОКПД2"),"нет"),"")</f>
        <v>#REF!</v>
      </c>
      <c r="CR630" s="33" t="e">
        <f ca="1">IF(CQ630="да",IF(TODAY()&lt;VLOOKUP(H630,'исключения(не_смотрим_баллы)'!$A:$C,3,),"да","нет"),"")</f>
        <v>#REF!</v>
      </c>
      <c r="CS630" s="33" t="str">
        <f>IFERROR(IF(CQ630="да",IF(VLOOKUP(CI630*1,Обработ.выгрузка_реестра_РФ!$A:$G,2,)&lt;VLOOKUP(H630,'исключения(не_смотрим_баллы)'!$A:$C,2,),"да","нет"),""),"")</f>
        <v/>
      </c>
      <c r="CT630" s="24"/>
      <c r="CU630" s="33" t="e">
        <f t="shared" si="5793"/>
        <v>#REF!</v>
      </c>
      <c r="CV630" s="91" t="e">
        <f t="shared" si="5794"/>
        <v>#REF!</v>
      </c>
      <c r="CW630" s="27" t="e">
        <f t="shared" si="5795"/>
        <v>#REF!</v>
      </c>
      <c r="CX630" s="26" t="e">
        <f t="shared" si="5724"/>
        <v>#REF!</v>
      </c>
      <c r="CY630" s="64" t="e">
        <f>IF(LEN('Описание предлагаемого товара'!#REF!)&gt;0,'Описание предлагаемого товара'!#REF!,"")</f>
        <v>#REF!</v>
      </c>
      <c r="CZ630" s="95" t="e">
        <f t="shared" si="5782"/>
        <v>#REF!</v>
      </c>
      <c r="DA630" s="95" t="e">
        <f t="shared" ref="DA630" si="6106">IFERROR(REPLACE(CZ630,FIND(" ",CZ630,1),1,""),CZ630)</f>
        <v>#REF!</v>
      </c>
      <c r="DB630" s="95" t="e">
        <f t="shared" si="5726"/>
        <v>#REF!</v>
      </c>
      <c r="DC630" s="95" t="e">
        <f t="shared" ref="DC630:DD630" si="6107">IFERROR(REPLACE(DB630,FIND("г.",DB630,1),2,""),DB630)</f>
        <v>#REF!</v>
      </c>
      <c r="DD630" s="95" t="e">
        <f t="shared" si="6107"/>
        <v>#REF!</v>
      </c>
      <c r="DE630" s="95" t="e">
        <f t="shared" ref="DE630:DF630" si="6108">IFERROR(REPLACE(DD630,FIND("г",DD630,1),1,""),DD630)</f>
        <v>#REF!</v>
      </c>
      <c r="DF630" s="95" t="e">
        <f t="shared" si="6108"/>
        <v>#REF!</v>
      </c>
      <c r="DG630" s="95" t="e">
        <f t="shared" si="5799"/>
        <v>#REF!</v>
      </c>
      <c r="DH630" s="25" t="str">
        <f>IFERROR(VLOOKUP(CI630*1,Обработ.выгрузка_реестра_РФ!$A:$G,5,),"")</f>
        <v/>
      </c>
      <c r="DI630" s="27" t="str">
        <f t="shared" si="5809"/>
        <v/>
      </c>
      <c r="DJ630" s="27" t="str">
        <f t="shared" ca="1" si="5786"/>
        <v/>
      </c>
      <c r="DK630" s="63" t="e">
        <f>IF(LEN('Описание предлагаемого товара'!#REF!)&gt;0,'Описание предлагаемого товара'!#REF!,"")</f>
        <v>#REF!</v>
      </c>
      <c r="DL630" s="63" t="e">
        <f>IF(LEN('Описание предлагаемого товара'!#REF!)&gt;0,'Описание предлагаемого товара'!#REF!,"")</f>
        <v>#REF!</v>
      </c>
      <c r="DM630" s="32"/>
    </row>
    <row r="631" spans="1:117" ht="48.75" customHeight="1" x14ac:dyDescent="0.25">
      <c r="A631" s="61" t="e">
        <f>IF(LEN('Описание предлагаемого товара'!#REF!)&gt;0,'Описание предлагаемого товара'!#REF!,"")</f>
        <v>#REF!</v>
      </c>
      <c r="B631" s="65" t="e">
        <f>IF(LEN('Описание предлагаемого товара'!#REF!)&gt;0,'Описание предлагаемого товара'!#REF!,"")</f>
        <v>#REF!</v>
      </c>
      <c r="C631" s="61" t="e">
        <f>IF(LEN('Описание предлагаемого товара'!#REF!)&gt;0,'Описание предлагаемого товара'!#REF!,"")</f>
        <v>#REF!</v>
      </c>
      <c r="D631" s="61" t="e">
        <f>IF(LEN('Описание предлагаемого товара'!#REF!)&gt;0,'Описание предлагаемого товара'!#REF!,"")</f>
        <v>#REF!</v>
      </c>
      <c r="E631" s="61" t="e">
        <f>IF(LEN('Описание предлагаемого товара'!#REF!)&gt;0,'Описание предлагаемого товара'!#REF!,"")</f>
        <v>#REF!</v>
      </c>
      <c r="F631" s="61" t="e">
        <f>IF(LEN('Описание предлагаемого товара'!#REF!)&gt;0,'Описание предлагаемого товара'!#REF!,"")</f>
        <v>#REF!</v>
      </c>
      <c r="G631" s="61" t="e">
        <f>IF(LEN('Описание предлагаемого товара'!#REF!)&gt;0,'Описание предлагаемого товара'!#REF!,"")</f>
        <v>#REF!</v>
      </c>
      <c r="H631" s="61" t="e">
        <f>IF(LEN('Описание предлагаемого товара'!#REF!)&gt;0,'Описание предлагаемого товара'!#REF!,"")</f>
        <v>#REF!</v>
      </c>
      <c r="I631" s="61" t="e">
        <f>IF(LEN('Описание предлагаемого товара'!#REF!)&gt;0,'Описание предлагаемого товара'!#REF!,"")</f>
        <v>#REF!</v>
      </c>
      <c r="J631" s="38" t="str">
        <f>IFERROR(VLOOKUP(B631,SAP!$A:$E,5,),"")</f>
        <v/>
      </c>
      <c r="K631" s="40" t="str">
        <f t="shared" si="5729"/>
        <v/>
      </c>
      <c r="L631" s="61" t="e">
        <f>IF(LEN('Описание предлагаемого товара'!#REF!)&gt;0,IFERROR('Описание предлагаемого товара'!#REF!*1,""),"")</f>
        <v>#REF!</v>
      </c>
      <c r="M631" s="39" t="str">
        <f>IFERROR(VLOOKUP(B631,SAP!$A:$E,2,),"")</f>
        <v/>
      </c>
      <c r="N631" s="41" t="str">
        <f t="shared" si="5865"/>
        <v/>
      </c>
      <c r="O631" s="39" t="str">
        <f t="shared" si="5716"/>
        <v/>
      </c>
      <c r="P631" s="36" t="e">
        <f>IF(LEN('Описание предлагаемого товара'!#REF!)&gt;0,'Описание предлагаемого товара'!#REF!,"")</f>
        <v>#REF!</v>
      </c>
      <c r="Q63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31" s="37" t="e">
        <f>IF(LEN('Описание предлагаемого товара'!#REF!)&gt;0,'Описание предлагаемого товара'!#REF!,"")</f>
        <v>#REF!</v>
      </c>
      <c r="S631" s="37" t="e">
        <f>IF(LEN('Описание предлагаемого товара'!#REF!)&gt;0,'Описание предлагаемого товара'!#REF!,"")</f>
        <v>#REF!</v>
      </c>
      <c r="T63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31" s="23" t="str">
        <f>IFERROR(VLOOKUP(CI631*1,Обработ.выгрузка_реестра_РФ!$A:$G,6,),"")</f>
        <v/>
      </c>
      <c r="V631" s="61" t="e">
        <f>IF(LEN('Описание предлагаемого товара'!#REF!)&gt;0,'Описание предлагаемого товара'!#REF!,"")</f>
        <v>#REF!</v>
      </c>
      <c r="W631" s="62" t="e">
        <f>IF(LEN('Описание предлагаемого товара'!#REF!)&gt;0,'Описание предлагаемого товара'!#REF!,"")</f>
        <v>#REF!</v>
      </c>
      <c r="X631" s="91" t="e">
        <f t="shared" ref="X631:Y631" si="6109">IFERROR(REPLACE(W631,FIND(CHAR(10),W631,1),1," "),W631)</f>
        <v>#REF!</v>
      </c>
      <c r="Y631" s="91" t="e">
        <f t="shared" si="6109"/>
        <v>#REF!</v>
      </c>
      <c r="Z631" s="91" t="e">
        <f t="shared" si="5731"/>
        <v>#REF!</v>
      </c>
      <c r="AA631" s="91" t="e">
        <f t="shared" si="5732"/>
        <v>#REF!</v>
      </c>
      <c r="AB631" s="91" t="e">
        <f t="shared" si="5733"/>
        <v>#REF!</v>
      </c>
      <c r="AC631" s="91" t="e">
        <f t="shared" ref="AC631:AF631" si="6110">IFERROR(REPLACE(AB631,FIND("  ",AB631,1),2," "),AB631)</f>
        <v>#REF!</v>
      </c>
      <c r="AD631" s="91" t="e">
        <f t="shared" si="6110"/>
        <v>#REF!</v>
      </c>
      <c r="AE631" s="91" t="e">
        <f t="shared" si="6110"/>
        <v>#REF!</v>
      </c>
      <c r="AF631" s="91" t="e">
        <f t="shared" si="6110"/>
        <v>#REF!</v>
      </c>
      <c r="AG631" s="23" t="str">
        <f>IFERROR(VLOOKUP(CI631*1,Обработ.выгрузка_реестра_РФ!$A:$G,4,),"")</f>
        <v/>
      </c>
      <c r="AH631" s="91" t="str">
        <f t="shared" ref="AH631:AI631" si="6111">IFERROR(REPLACE(AG631,FIND("-",AG631,1),1,"*"),AG631)</f>
        <v/>
      </c>
      <c r="AI631" s="91" t="str">
        <f t="shared" si="6111"/>
        <v/>
      </c>
      <c r="AJ631" s="27" t="str">
        <f t="shared" si="5831"/>
        <v/>
      </c>
      <c r="AK631" s="63" t="e">
        <f>IF(LEN('Описание предлагаемого товара'!#REF!)&gt;0,'Описание предлагаемого товара'!#REF!,"")</f>
        <v>#REF!</v>
      </c>
      <c r="AL631" s="91" t="e">
        <f t="shared" ref="AL631:AM631" si="6112">IFERROR(REPLACE(AK631,FIND(CHAR(10),AK631,1),1,""),AK631)</f>
        <v>#REF!</v>
      </c>
      <c r="AM631" s="91" t="e">
        <f t="shared" si="6112"/>
        <v>#REF!</v>
      </c>
      <c r="AN631" s="91" t="e">
        <f t="shared" ref="AN631:AR631" si="6113">IFERROR(REPLACE(AM631,FIND(" ",AM631,1),1,""),AM631)</f>
        <v>#REF!</v>
      </c>
      <c r="AO631" s="91" t="e">
        <f t="shared" si="6113"/>
        <v>#REF!</v>
      </c>
      <c r="AP631" s="91" t="e">
        <f t="shared" si="6113"/>
        <v>#REF!</v>
      </c>
      <c r="AQ631" s="91" t="e">
        <f t="shared" si="6113"/>
        <v>#REF!</v>
      </c>
      <c r="AR631" s="91" t="e">
        <f t="shared" si="6113"/>
        <v>#REF!</v>
      </c>
      <c r="AS631" s="91" t="e">
        <f t="shared" si="5738"/>
        <v>#REF!</v>
      </c>
      <c r="AT631" s="91" t="e">
        <f t="shared" si="5739"/>
        <v>#REF!</v>
      </c>
      <c r="AU631" s="32" t="e">
        <f t="shared" si="5722"/>
        <v>#REF!</v>
      </c>
      <c r="AV631" s="93" t="e">
        <f>'Описание предлагаемого товара'!#REF!</f>
        <v>#REF!</v>
      </c>
      <c r="AW631" s="91" t="e">
        <f>MIN(SEARCH({0,1,2,3,4,5,6,7,8,9},AV631&amp; "0123456789"))</f>
        <v>#REF!</v>
      </c>
      <c r="AX631" s="91" t="str">
        <f t="shared" si="5740"/>
        <v/>
      </c>
      <c r="AY631" s="91" t="str">
        <f t="shared" si="5741"/>
        <v/>
      </c>
      <c r="AZ631" s="91" t="str">
        <f t="shared" si="5742"/>
        <v/>
      </c>
      <c r="BA631" s="91" t="str">
        <f t="shared" si="5743"/>
        <v/>
      </c>
      <c r="BB631" s="91" t="str">
        <f t="shared" si="5744"/>
        <v/>
      </c>
      <c r="BC631" s="91" t="str">
        <f t="shared" si="5745"/>
        <v/>
      </c>
      <c r="BD631" s="91" t="str">
        <f t="shared" si="5746"/>
        <v/>
      </c>
      <c r="BE631" s="91" t="str">
        <f t="shared" si="5747"/>
        <v/>
      </c>
      <c r="BF631" s="91" t="str">
        <f t="shared" si="5748"/>
        <v/>
      </c>
      <c r="BG631" s="91" t="str">
        <f t="shared" si="5749"/>
        <v/>
      </c>
      <c r="BH631" s="91" t="str">
        <f t="shared" si="5750"/>
        <v/>
      </c>
      <c r="BI631" s="91" t="str">
        <f t="shared" si="5751"/>
        <v/>
      </c>
      <c r="BJ631" s="91" t="str">
        <f t="shared" si="5752"/>
        <v/>
      </c>
      <c r="BK631" s="91" t="str">
        <f t="shared" si="5753"/>
        <v/>
      </c>
      <c r="BL631" s="91" t="str">
        <f t="shared" si="5754"/>
        <v/>
      </c>
      <c r="BM631" s="91" t="str">
        <f t="shared" si="5755"/>
        <v/>
      </c>
      <c r="BN631" s="91" t="str">
        <f t="shared" si="5756"/>
        <v/>
      </c>
      <c r="BO631" s="91" t="str">
        <f t="shared" si="5757"/>
        <v/>
      </c>
      <c r="BP631" s="91" t="str">
        <f t="shared" si="5758"/>
        <v/>
      </c>
      <c r="BQ631" s="91" t="str">
        <f t="shared" si="5759"/>
        <v/>
      </c>
      <c r="BR631" s="91" t="str">
        <f t="shared" si="5760"/>
        <v/>
      </c>
      <c r="BS631" s="91" t="str">
        <f t="shared" si="5761"/>
        <v/>
      </c>
      <c r="BT631" s="91" t="str">
        <f t="shared" si="5762"/>
        <v/>
      </c>
      <c r="BU631" s="91" t="str">
        <f t="shared" si="5763"/>
        <v/>
      </c>
      <c r="BV631" s="91" t="str">
        <f t="shared" si="5764"/>
        <v/>
      </c>
      <c r="BW631" s="91" t="str">
        <f t="shared" si="5765"/>
        <v/>
      </c>
      <c r="BX631" s="91" t="str">
        <f t="shared" si="5766"/>
        <v/>
      </c>
      <c r="BY631" s="91" t="str">
        <f t="shared" si="5767"/>
        <v/>
      </c>
      <c r="BZ631" s="91" t="str">
        <f t="shared" si="5768"/>
        <v/>
      </c>
      <c r="CA631" s="91" t="str">
        <f t="shared" si="5769"/>
        <v/>
      </c>
      <c r="CB631" s="91" t="str">
        <f t="shared" si="5770"/>
        <v/>
      </c>
      <c r="CC631" s="91" t="str">
        <f t="shared" si="5771"/>
        <v/>
      </c>
      <c r="CD631" s="91" t="str">
        <f t="shared" si="5772"/>
        <v/>
      </c>
      <c r="CE631" s="91" t="str">
        <f t="shared" si="5773"/>
        <v/>
      </c>
      <c r="CF631" s="91" t="str">
        <f t="shared" si="5774"/>
        <v/>
      </c>
      <c r="CG631" s="91" t="str">
        <f t="shared" si="5775"/>
        <v/>
      </c>
      <c r="CH631" s="91" t="str">
        <f t="shared" si="5776"/>
        <v/>
      </c>
      <c r="CI631" s="91" t="str">
        <f t="shared" si="5777"/>
        <v>нет</v>
      </c>
      <c r="CJ631" s="63" t="e">
        <f>IF(LEN('Описание предлагаемого товара'!#REF!)&gt;0,'Описание предлагаемого товара'!#REF!,"")</f>
        <v>#REF!</v>
      </c>
      <c r="CK631" s="91" t="e">
        <f t="shared" ref="CK631:CL631" si="6114">IFERROR(REPLACE(CJ631,FIND(CHAR(10),CJ631,1),1,""),CJ631)</f>
        <v>#REF!</v>
      </c>
      <c r="CL631" s="91" t="e">
        <f t="shared" si="6114"/>
        <v>#REF!</v>
      </c>
      <c r="CM631" s="91" t="e">
        <f t="shared" si="5779"/>
        <v>#REF!</v>
      </c>
      <c r="CN631" s="91" t="e">
        <f t="shared" si="5780"/>
        <v>#REF!</v>
      </c>
      <c r="CO631" s="91" t="e">
        <f t="shared" si="5781"/>
        <v>#REF!</v>
      </c>
      <c r="CP631" s="90" t="e">
        <f>IF(AU631="Не указан реестровый номер (мера нац.режима Запрет)","",IF(CI631="нет","",IF(CU631="да","исключение(не смотрим баллы)",IFERROR(IF(CI631*1&gt;0,IFERROR(IF(VLOOKUP(CI631*1,Обработ.выгрузка_реестра_РФ!$A:$G,7,)=0,"Баллы не установлены",VLOOKUP(CI631*1,Обработ.выгрузка_реестра_РФ!$A:$G,7,)),IF(LEN(CI631)&gt;14,"","нет номера в реестре РФ")),""),IF(LEN(CI631)=0,"","Некорректный реестровый номер")))))</f>
        <v>#REF!</v>
      </c>
      <c r="CQ631" s="33" t="e">
        <f>IF(LEN(C631)&gt;0,IFERROR(IF(LEN(H631)&gt;0,IF(LEN(VLOOKUP(H631,'исключения(не_смотрим_баллы)'!$A:$C,1,))&gt;0,"да","нет"),"не введен ОКПД2"),"нет"),"")</f>
        <v>#REF!</v>
      </c>
      <c r="CR631" s="33" t="e">
        <f ca="1">IF(CQ631="да",IF(TODAY()&lt;VLOOKUP(H631,'исключения(не_смотрим_баллы)'!$A:$C,3,),"да","нет"),"")</f>
        <v>#REF!</v>
      </c>
      <c r="CS631" s="33" t="str">
        <f>IFERROR(IF(CQ631="да",IF(VLOOKUP(CI631*1,Обработ.выгрузка_реестра_РФ!$A:$G,2,)&lt;VLOOKUP(H631,'исключения(не_смотрим_баллы)'!$A:$C,2,),"да","нет"),""),"")</f>
        <v/>
      </c>
      <c r="CT631" s="24"/>
      <c r="CU631" s="33" t="e">
        <f t="shared" si="5793"/>
        <v>#REF!</v>
      </c>
      <c r="CV631" s="91" t="e">
        <f t="shared" si="5794"/>
        <v>#REF!</v>
      </c>
      <c r="CW631" s="27" t="e">
        <f t="shared" si="5795"/>
        <v>#REF!</v>
      </c>
      <c r="CX631" s="26" t="e">
        <f t="shared" si="5724"/>
        <v>#REF!</v>
      </c>
      <c r="CY631" s="64" t="e">
        <f>IF(LEN('Описание предлагаемого товара'!#REF!)&gt;0,'Описание предлагаемого товара'!#REF!,"")</f>
        <v>#REF!</v>
      </c>
      <c r="CZ631" s="95" t="e">
        <f t="shared" si="5782"/>
        <v>#REF!</v>
      </c>
      <c r="DA631" s="95" t="e">
        <f t="shared" ref="DA631" si="6115">IFERROR(REPLACE(CZ631,FIND(" ",CZ631,1),1,""),CZ631)</f>
        <v>#REF!</v>
      </c>
      <c r="DB631" s="95" t="e">
        <f t="shared" si="5726"/>
        <v>#REF!</v>
      </c>
      <c r="DC631" s="95" t="e">
        <f t="shared" ref="DC631:DD631" si="6116">IFERROR(REPLACE(DB631,FIND("г.",DB631,1),2,""),DB631)</f>
        <v>#REF!</v>
      </c>
      <c r="DD631" s="95" t="e">
        <f t="shared" si="6116"/>
        <v>#REF!</v>
      </c>
      <c r="DE631" s="95" t="e">
        <f t="shared" ref="DE631:DF631" si="6117">IFERROR(REPLACE(DD631,FIND("г",DD631,1),1,""),DD631)</f>
        <v>#REF!</v>
      </c>
      <c r="DF631" s="95" t="e">
        <f t="shared" si="6117"/>
        <v>#REF!</v>
      </c>
      <c r="DG631" s="95" t="e">
        <f t="shared" si="5799"/>
        <v>#REF!</v>
      </c>
      <c r="DH631" s="25" t="str">
        <f>IFERROR(VLOOKUP(CI631*1,Обработ.выгрузка_реестра_РФ!$A:$G,5,),"")</f>
        <v/>
      </c>
      <c r="DI631" s="27" t="str">
        <f t="shared" si="5809"/>
        <v/>
      </c>
      <c r="DJ631" s="27" t="str">
        <f t="shared" ca="1" si="5786"/>
        <v/>
      </c>
      <c r="DK631" s="63" t="e">
        <f>IF(LEN('Описание предлагаемого товара'!#REF!)&gt;0,'Описание предлагаемого товара'!#REF!,"")</f>
        <v>#REF!</v>
      </c>
      <c r="DL631" s="63" t="e">
        <f>IF(LEN('Описание предлагаемого товара'!#REF!)&gt;0,'Описание предлагаемого товара'!#REF!,"")</f>
        <v>#REF!</v>
      </c>
      <c r="DM631" s="32"/>
    </row>
    <row r="632" spans="1:117" ht="48.75" customHeight="1" x14ac:dyDescent="0.25">
      <c r="A632" s="61" t="e">
        <f>IF(LEN('Описание предлагаемого товара'!#REF!)&gt;0,'Описание предлагаемого товара'!#REF!,"")</f>
        <v>#REF!</v>
      </c>
      <c r="B632" s="65" t="e">
        <f>IF(LEN('Описание предлагаемого товара'!#REF!)&gt;0,'Описание предлагаемого товара'!#REF!,"")</f>
        <v>#REF!</v>
      </c>
      <c r="C632" s="61" t="e">
        <f>IF(LEN('Описание предлагаемого товара'!#REF!)&gt;0,'Описание предлагаемого товара'!#REF!,"")</f>
        <v>#REF!</v>
      </c>
      <c r="D632" s="61" t="e">
        <f>IF(LEN('Описание предлагаемого товара'!#REF!)&gt;0,'Описание предлагаемого товара'!#REF!,"")</f>
        <v>#REF!</v>
      </c>
      <c r="E632" s="61" t="e">
        <f>IF(LEN('Описание предлагаемого товара'!#REF!)&gt;0,'Описание предлагаемого товара'!#REF!,"")</f>
        <v>#REF!</v>
      </c>
      <c r="F632" s="61" t="e">
        <f>IF(LEN('Описание предлагаемого товара'!#REF!)&gt;0,'Описание предлагаемого товара'!#REF!,"")</f>
        <v>#REF!</v>
      </c>
      <c r="G632" s="61" t="e">
        <f>IF(LEN('Описание предлагаемого товара'!#REF!)&gt;0,'Описание предлагаемого товара'!#REF!,"")</f>
        <v>#REF!</v>
      </c>
      <c r="H632" s="61" t="e">
        <f>IF(LEN('Описание предлагаемого товара'!#REF!)&gt;0,'Описание предлагаемого товара'!#REF!,"")</f>
        <v>#REF!</v>
      </c>
      <c r="I632" s="61" t="e">
        <f>IF(LEN('Описание предлагаемого товара'!#REF!)&gt;0,'Описание предлагаемого товара'!#REF!,"")</f>
        <v>#REF!</v>
      </c>
      <c r="J632" s="38" t="str">
        <f>IFERROR(VLOOKUP(B632,SAP!$A:$E,5,),"")</f>
        <v/>
      </c>
      <c r="K632" s="40" t="str">
        <f t="shared" si="5729"/>
        <v/>
      </c>
      <c r="L632" s="61" t="e">
        <f>IF(LEN('Описание предлагаемого товара'!#REF!)&gt;0,IFERROR('Описание предлагаемого товара'!#REF!*1,""),"")</f>
        <v>#REF!</v>
      </c>
      <c r="M632" s="39" t="str">
        <f>IFERROR(VLOOKUP(B632,SAP!$A:$E,2,),"")</f>
        <v/>
      </c>
      <c r="N632" s="41" t="str">
        <f t="shared" si="5865"/>
        <v/>
      </c>
      <c r="O632" s="39" t="str">
        <f t="shared" si="5716"/>
        <v/>
      </c>
      <c r="P632" s="36" t="e">
        <f>IF(LEN('Описание предлагаемого товара'!#REF!)&gt;0,'Описание предлагаемого товара'!#REF!,"")</f>
        <v>#REF!</v>
      </c>
      <c r="Q63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32" s="37" t="e">
        <f>IF(LEN('Описание предлагаемого товара'!#REF!)&gt;0,'Описание предлагаемого товара'!#REF!,"")</f>
        <v>#REF!</v>
      </c>
      <c r="S632" s="37" t="e">
        <f>IF(LEN('Описание предлагаемого товара'!#REF!)&gt;0,'Описание предлагаемого товара'!#REF!,"")</f>
        <v>#REF!</v>
      </c>
      <c r="T63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32" s="23" t="str">
        <f>IFERROR(VLOOKUP(CI632*1,Обработ.выгрузка_реестра_РФ!$A:$G,6,),"")</f>
        <v/>
      </c>
      <c r="V632" s="61" t="e">
        <f>IF(LEN('Описание предлагаемого товара'!#REF!)&gt;0,'Описание предлагаемого товара'!#REF!,"")</f>
        <v>#REF!</v>
      </c>
      <c r="W632" s="62" t="e">
        <f>IF(LEN('Описание предлагаемого товара'!#REF!)&gt;0,'Описание предлагаемого товара'!#REF!,"")</f>
        <v>#REF!</v>
      </c>
      <c r="X632" s="91" t="e">
        <f t="shared" ref="X632:Y632" si="6118">IFERROR(REPLACE(W632,FIND(CHAR(10),W632,1),1," "),W632)</f>
        <v>#REF!</v>
      </c>
      <c r="Y632" s="91" t="e">
        <f t="shared" si="6118"/>
        <v>#REF!</v>
      </c>
      <c r="Z632" s="91" t="e">
        <f t="shared" si="5731"/>
        <v>#REF!</v>
      </c>
      <c r="AA632" s="91" t="e">
        <f t="shared" si="5732"/>
        <v>#REF!</v>
      </c>
      <c r="AB632" s="91" t="e">
        <f t="shared" si="5733"/>
        <v>#REF!</v>
      </c>
      <c r="AC632" s="91" t="e">
        <f t="shared" ref="AC632:AF632" si="6119">IFERROR(REPLACE(AB632,FIND("  ",AB632,1),2," "),AB632)</f>
        <v>#REF!</v>
      </c>
      <c r="AD632" s="91" t="e">
        <f t="shared" si="6119"/>
        <v>#REF!</v>
      </c>
      <c r="AE632" s="91" t="e">
        <f t="shared" si="6119"/>
        <v>#REF!</v>
      </c>
      <c r="AF632" s="91" t="e">
        <f t="shared" si="6119"/>
        <v>#REF!</v>
      </c>
      <c r="AG632" s="23" t="str">
        <f>IFERROR(VLOOKUP(CI632*1,Обработ.выгрузка_реестра_РФ!$A:$G,4,),"")</f>
        <v/>
      </c>
      <c r="AH632" s="91" t="str">
        <f t="shared" ref="AH632:AI632" si="6120">IFERROR(REPLACE(AG632,FIND("-",AG632,1),1,"*"),AG632)</f>
        <v/>
      </c>
      <c r="AI632" s="91" t="str">
        <f t="shared" si="6120"/>
        <v/>
      </c>
      <c r="AJ632" s="27" t="str">
        <f t="shared" si="5831"/>
        <v/>
      </c>
      <c r="AK632" s="63" t="e">
        <f>IF(LEN('Описание предлагаемого товара'!#REF!)&gt;0,'Описание предлагаемого товара'!#REF!,"")</f>
        <v>#REF!</v>
      </c>
      <c r="AL632" s="91" t="e">
        <f t="shared" ref="AL632:AM632" si="6121">IFERROR(REPLACE(AK632,FIND(CHAR(10),AK632,1),1,""),AK632)</f>
        <v>#REF!</v>
      </c>
      <c r="AM632" s="91" t="e">
        <f t="shared" si="6121"/>
        <v>#REF!</v>
      </c>
      <c r="AN632" s="91" t="e">
        <f t="shared" ref="AN632:AR632" si="6122">IFERROR(REPLACE(AM632,FIND(" ",AM632,1),1,""),AM632)</f>
        <v>#REF!</v>
      </c>
      <c r="AO632" s="91" t="e">
        <f t="shared" si="6122"/>
        <v>#REF!</v>
      </c>
      <c r="AP632" s="91" t="e">
        <f t="shared" si="6122"/>
        <v>#REF!</v>
      </c>
      <c r="AQ632" s="91" t="e">
        <f t="shared" si="6122"/>
        <v>#REF!</v>
      </c>
      <c r="AR632" s="91" t="e">
        <f t="shared" si="6122"/>
        <v>#REF!</v>
      </c>
      <c r="AS632" s="91" t="e">
        <f t="shared" si="5738"/>
        <v>#REF!</v>
      </c>
      <c r="AT632" s="91" t="e">
        <f t="shared" si="5739"/>
        <v>#REF!</v>
      </c>
      <c r="AU632" s="32" t="e">
        <f t="shared" si="5722"/>
        <v>#REF!</v>
      </c>
      <c r="AV632" s="93" t="e">
        <f>'Описание предлагаемого товара'!#REF!</f>
        <v>#REF!</v>
      </c>
      <c r="AW632" s="91" t="e">
        <f>MIN(SEARCH({0,1,2,3,4,5,6,7,8,9},AV632&amp; "0123456789"))</f>
        <v>#REF!</v>
      </c>
      <c r="AX632" s="91" t="str">
        <f t="shared" si="5740"/>
        <v/>
      </c>
      <c r="AY632" s="91" t="str">
        <f t="shared" si="5741"/>
        <v/>
      </c>
      <c r="AZ632" s="91" t="str">
        <f t="shared" si="5742"/>
        <v/>
      </c>
      <c r="BA632" s="91" t="str">
        <f t="shared" si="5743"/>
        <v/>
      </c>
      <c r="BB632" s="91" t="str">
        <f t="shared" si="5744"/>
        <v/>
      </c>
      <c r="BC632" s="91" t="str">
        <f t="shared" si="5745"/>
        <v/>
      </c>
      <c r="BD632" s="91" t="str">
        <f t="shared" si="5746"/>
        <v/>
      </c>
      <c r="BE632" s="91" t="str">
        <f t="shared" si="5747"/>
        <v/>
      </c>
      <c r="BF632" s="91" t="str">
        <f t="shared" si="5748"/>
        <v/>
      </c>
      <c r="BG632" s="91" t="str">
        <f t="shared" si="5749"/>
        <v/>
      </c>
      <c r="BH632" s="91" t="str">
        <f t="shared" si="5750"/>
        <v/>
      </c>
      <c r="BI632" s="91" t="str">
        <f t="shared" si="5751"/>
        <v/>
      </c>
      <c r="BJ632" s="91" t="str">
        <f t="shared" si="5752"/>
        <v/>
      </c>
      <c r="BK632" s="91" t="str">
        <f t="shared" si="5753"/>
        <v/>
      </c>
      <c r="BL632" s="91" t="str">
        <f t="shared" si="5754"/>
        <v/>
      </c>
      <c r="BM632" s="91" t="str">
        <f t="shared" si="5755"/>
        <v/>
      </c>
      <c r="BN632" s="91" t="str">
        <f t="shared" si="5756"/>
        <v/>
      </c>
      <c r="BO632" s="91" t="str">
        <f t="shared" si="5757"/>
        <v/>
      </c>
      <c r="BP632" s="91" t="str">
        <f t="shared" si="5758"/>
        <v/>
      </c>
      <c r="BQ632" s="91" t="str">
        <f t="shared" si="5759"/>
        <v/>
      </c>
      <c r="BR632" s="91" t="str">
        <f t="shared" si="5760"/>
        <v/>
      </c>
      <c r="BS632" s="91" t="str">
        <f t="shared" si="5761"/>
        <v/>
      </c>
      <c r="BT632" s="91" t="str">
        <f t="shared" si="5762"/>
        <v/>
      </c>
      <c r="BU632" s="91" t="str">
        <f t="shared" si="5763"/>
        <v/>
      </c>
      <c r="BV632" s="91" t="str">
        <f t="shared" si="5764"/>
        <v/>
      </c>
      <c r="BW632" s="91" t="str">
        <f t="shared" si="5765"/>
        <v/>
      </c>
      <c r="BX632" s="91" t="str">
        <f t="shared" si="5766"/>
        <v/>
      </c>
      <c r="BY632" s="91" t="str">
        <f t="shared" si="5767"/>
        <v/>
      </c>
      <c r="BZ632" s="91" t="str">
        <f t="shared" si="5768"/>
        <v/>
      </c>
      <c r="CA632" s="91" t="str">
        <f t="shared" si="5769"/>
        <v/>
      </c>
      <c r="CB632" s="91" t="str">
        <f t="shared" si="5770"/>
        <v/>
      </c>
      <c r="CC632" s="91" t="str">
        <f t="shared" si="5771"/>
        <v/>
      </c>
      <c r="CD632" s="91" t="str">
        <f t="shared" si="5772"/>
        <v/>
      </c>
      <c r="CE632" s="91" t="str">
        <f t="shared" si="5773"/>
        <v/>
      </c>
      <c r="CF632" s="91" t="str">
        <f t="shared" si="5774"/>
        <v/>
      </c>
      <c r="CG632" s="91" t="str">
        <f t="shared" si="5775"/>
        <v/>
      </c>
      <c r="CH632" s="91" t="str">
        <f t="shared" si="5776"/>
        <v/>
      </c>
      <c r="CI632" s="91" t="str">
        <f t="shared" si="5777"/>
        <v>нет</v>
      </c>
      <c r="CJ632" s="63" t="e">
        <f>IF(LEN('Описание предлагаемого товара'!#REF!)&gt;0,'Описание предлагаемого товара'!#REF!,"")</f>
        <v>#REF!</v>
      </c>
      <c r="CK632" s="91" t="e">
        <f t="shared" ref="CK632:CL632" si="6123">IFERROR(REPLACE(CJ632,FIND(CHAR(10),CJ632,1),1,""),CJ632)</f>
        <v>#REF!</v>
      </c>
      <c r="CL632" s="91" t="e">
        <f t="shared" si="6123"/>
        <v>#REF!</v>
      </c>
      <c r="CM632" s="91" t="e">
        <f t="shared" si="5779"/>
        <v>#REF!</v>
      </c>
      <c r="CN632" s="91" t="e">
        <f t="shared" si="5780"/>
        <v>#REF!</v>
      </c>
      <c r="CO632" s="91" t="e">
        <f t="shared" si="5781"/>
        <v>#REF!</v>
      </c>
      <c r="CP632" s="90" t="e">
        <f>IF(AU632="Не указан реестровый номер (мера нац.режима Запрет)","",IF(CI632="нет","",IF(CU632="да","исключение(не смотрим баллы)",IFERROR(IF(CI632*1&gt;0,IFERROR(IF(VLOOKUP(CI632*1,Обработ.выгрузка_реестра_РФ!$A:$G,7,)=0,"Баллы не установлены",VLOOKUP(CI632*1,Обработ.выгрузка_реестра_РФ!$A:$G,7,)),IF(LEN(CI632)&gt;14,"","нет номера в реестре РФ")),""),IF(LEN(CI632)=0,"","Некорректный реестровый номер")))))</f>
        <v>#REF!</v>
      </c>
      <c r="CQ632" s="33" t="e">
        <f>IF(LEN(C632)&gt;0,IFERROR(IF(LEN(H632)&gt;0,IF(LEN(VLOOKUP(H632,'исключения(не_смотрим_баллы)'!$A:$C,1,))&gt;0,"да","нет"),"не введен ОКПД2"),"нет"),"")</f>
        <v>#REF!</v>
      </c>
      <c r="CR632" s="33" t="e">
        <f ca="1">IF(CQ632="да",IF(TODAY()&lt;VLOOKUP(H632,'исключения(не_смотрим_баллы)'!$A:$C,3,),"да","нет"),"")</f>
        <v>#REF!</v>
      </c>
      <c r="CS632" s="33" t="str">
        <f>IFERROR(IF(CQ632="да",IF(VLOOKUP(CI632*1,Обработ.выгрузка_реестра_РФ!$A:$G,2,)&lt;VLOOKUP(H632,'исключения(не_смотрим_баллы)'!$A:$C,2,),"да","нет"),""),"")</f>
        <v/>
      </c>
      <c r="CT632" s="24"/>
      <c r="CU632" s="33" t="e">
        <f t="shared" si="5793"/>
        <v>#REF!</v>
      </c>
      <c r="CV632" s="91" t="e">
        <f t="shared" si="5794"/>
        <v>#REF!</v>
      </c>
      <c r="CW632" s="27" t="e">
        <f t="shared" si="5795"/>
        <v>#REF!</v>
      </c>
      <c r="CX632" s="26" t="e">
        <f t="shared" si="5724"/>
        <v>#REF!</v>
      </c>
      <c r="CY632" s="64" t="e">
        <f>IF(LEN('Описание предлагаемого товара'!#REF!)&gt;0,'Описание предлагаемого товара'!#REF!,"")</f>
        <v>#REF!</v>
      </c>
      <c r="CZ632" s="95" t="e">
        <f t="shared" si="5782"/>
        <v>#REF!</v>
      </c>
      <c r="DA632" s="95" t="e">
        <f t="shared" ref="DA632" si="6124">IFERROR(REPLACE(CZ632,FIND(" ",CZ632,1),1,""),CZ632)</f>
        <v>#REF!</v>
      </c>
      <c r="DB632" s="95" t="e">
        <f t="shared" si="5726"/>
        <v>#REF!</v>
      </c>
      <c r="DC632" s="95" t="e">
        <f t="shared" ref="DC632:DD632" si="6125">IFERROR(REPLACE(DB632,FIND("г.",DB632,1),2,""),DB632)</f>
        <v>#REF!</v>
      </c>
      <c r="DD632" s="95" t="e">
        <f t="shared" si="6125"/>
        <v>#REF!</v>
      </c>
      <c r="DE632" s="95" t="e">
        <f t="shared" ref="DE632:DF632" si="6126">IFERROR(REPLACE(DD632,FIND("г",DD632,1),1,""),DD632)</f>
        <v>#REF!</v>
      </c>
      <c r="DF632" s="95" t="e">
        <f t="shared" si="6126"/>
        <v>#REF!</v>
      </c>
      <c r="DG632" s="95" t="e">
        <f t="shared" si="5799"/>
        <v>#REF!</v>
      </c>
      <c r="DH632" s="25" t="str">
        <f>IFERROR(VLOOKUP(CI632*1,Обработ.выгрузка_реестра_РФ!$A:$G,5,),"")</f>
        <v/>
      </c>
      <c r="DI632" s="27" t="str">
        <f t="shared" si="5809"/>
        <v/>
      </c>
      <c r="DJ632" s="27" t="str">
        <f t="shared" ca="1" si="5786"/>
        <v/>
      </c>
      <c r="DK632" s="63" t="e">
        <f>IF(LEN('Описание предлагаемого товара'!#REF!)&gt;0,'Описание предлагаемого товара'!#REF!,"")</f>
        <v>#REF!</v>
      </c>
      <c r="DL632" s="63" t="e">
        <f>IF(LEN('Описание предлагаемого товара'!#REF!)&gt;0,'Описание предлагаемого товара'!#REF!,"")</f>
        <v>#REF!</v>
      </c>
      <c r="DM632" s="32"/>
    </row>
    <row r="633" spans="1:117" ht="48.75" customHeight="1" x14ac:dyDescent="0.25">
      <c r="A633" s="61" t="e">
        <f>IF(LEN('Описание предлагаемого товара'!#REF!)&gt;0,'Описание предлагаемого товара'!#REF!,"")</f>
        <v>#REF!</v>
      </c>
      <c r="B633" s="65" t="e">
        <f>IF(LEN('Описание предлагаемого товара'!#REF!)&gt;0,'Описание предлагаемого товара'!#REF!,"")</f>
        <v>#REF!</v>
      </c>
      <c r="C633" s="61" t="e">
        <f>IF(LEN('Описание предлагаемого товара'!#REF!)&gt;0,'Описание предлагаемого товара'!#REF!,"")</f>
        <v>#REF!</v>
      </c>
      <c r="D633" s="61" t="e">
        <f>IF(LEN('Описание предлагаемого товара'!#REF!)&gt;0,'Описание предлагаемого товара'!#REF!,"")</f>
        <v>#REF!</v>
      </c>
      <c r="E633" s="61" t="e">
        <f>IF(LEN('Описание предлагаемого товара'!#REF!)&gt;0,'Описание предлагаемого товара'!#REF!,"")</f>
        <v>#REF!</v>
      </c>
      <c r="F633" s="61" t="e">
        <f>IF(LEN('Описание предлагаемого товара'!#REF!)&gt;0,'Описание предлагаемого товара'!#REF!,"")</f>
        <v>#REF!</v>
      </c>
      <c r="G633" s="61" t="e">
        <f>IF(LEN('Описание предлагаемого товара'!#REF!)&gt;0,'Описание предлагаемого товара'!#REF!,"")</f>
        <v>#REF!</v>
      </c>
      <c r="H633" s="61" t="e">
        <f>IF(LEN('Описание предлагаемого товара'!#REF!)&gt;0,'Описание предлагаемого товара'!#REF!,"")</f>
        <v>#REF!</v>
      </c>
      <c r="I633" s="61" t="e">
        <f>IF(LEN('Описание предлагаемого товара'!#REF!)&gt;0,'Описание предлагаемого товара'!#REF!,"")</f>
        <v>#REF!</v>
      </c>
      <c r="J633" s="38" t="str">
        <f>IFERROR(VLOOKUP(B633,SAP!$A:$E,5,),"")</f>
        <v/>
      </c>
      <c r="K633" s="40" t="str">
        <f t="shared" si="5729"/>
        <v/>
      </c>
      <c r="L633" s="61" t="e">
        <f>IF(LEN('Описание предлагаемого товара'!#REF!)&gt;0,IFERROR('Описание предлагаемого товара'!#REF!*1,""),"")</f>
        <v>#REF!</v>
      </c>
      <c r="M633" s="39" t="str">
        <f>IFERROR(VLOOKUP(B633,SAP!$A:$E,2,),"")</f>
        <v/>
      </c>
      <c r="N633" s="41" t="str">
        <f t="shared" si="5865"/>
        <v/>
      </c>
      <c r="O633" s="39" t="str">
        <f t="shared" si="5716"/>
        <v/>
      </c>
      <c r="P633" s="36" t="e">
        <f>IF(LEN('Описание предлагаемого товара'!#REF!)&gt;0,'Описание предлагаемого товара'!#REF!,"")</f>
        <v>#REF!</v>
      </c>
      <c r="Q63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33" s="37" t="e">
        <f>IF(LEN('Описание предлагаемого товара'!#REF!)&gt;0,'Описание предлагаемого товара'!#REF!,"")</f>
        <v>#REF!</v>
      </c>
      <c r="S633" s="37" t="e">
        <f>IF(LEN('Описание предлагаемого товара'!#REF!)&gt;0,'Описание предлагаемого товара'!#REF!,"")</f>
        <v>#REF!</v>
      </c>
      <c r="T63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33" s="23" t="str">
        <f>IFERROR(VLOOKUP(CI633*1,Обработ.выгрузка_реестра_РФ!$A:$G,6,),"")</f>
        <v/>
      </c>
      <c r="V633" s="61" t="e">
        <f>IF(LEN('Описание предлагаемого товара'!#REF!)&gt;0,'Описание предлагаемого товара'!#REF!,"")</f>
        <v>#REF!</v>
      </c>
      <c r="W633" s="62" t="e">
        <f>IF(LEN('Описание предлагаемого товара'!#REF!)&gt;0,'Описание предлагаемого товара'!#REF!,"")</f>
        <v>#REF!</v>
      </c>
      <c r="X633" s="91" t="e">
        <f t="shared" ref="X633:Y633" si="6127">IFERROR(REPLACE(W633,FIND(CHAR(10),W633,1),1," "),W633)</f>
        <v>#REF!</v>
      </c>
      <c r="Y633" s="91" t="e">
        <f t="shared" si="6127"/>
        <v>#REF!</v>
      </c>
      <c r="Z633" s="91" t="e">
        <f t="shared" si="5731"/>
        <v>#REF!</v>
      </c>
      <c r="AA633" s="91" t="e">
        <f t="shared" si="5732"/>
        <v>#REF!</v>
      </c>
      <c r="AB633" s="91" t="e">
        <f t="shared" si="5733"/>
        <v>#REF!</v>
      </c>
      <c r="AC633" s="91" t="e">
        <f t="shared" ref="AC633:AF633" si="6128">IFERROR(REPLACE(AB633,FIND("  ",AB633,1),2," "),AB633)</f>
        <v>#REF!</v>
      </c>
      <c r="AD633" s="91" t="e">
        <f t="shared" si="6128"/>
        <v>#REF!</v>
      </c>
      <c r="AE633" s="91" t="e">
        <f t="shared" si="6128"/>
        <v>#REF!</v>
      </c>
      <c r="AF633" s="91" t="e">
        <f t="shared" si="6128"/>
        <v>#REF!</v>
      </c>
      <c r="AG633" s="23" t="str">
        <f>IFERROR(VLOOKUP(CI633*1,Обработ.выгрузка_реестра_РФ!$A:$G,4,),"")</f>
        <v/>
      </c>
      <c r="AH633" s="91" t="str">
        <f t="shared" ref="AH633:AI633" si="6129">IFERROR(REPLACE(AG633,FIND("-",AG633,1),1,"*"),AG633)</f>
        <v/>
      </c>
      <c r="AI633" s="91" t="str">
        <f t="shared" si="6129"/>
        <v/>
      </c>
      <c r="AJ633" s="27" t="str">
        <f t="shared" si="5831"/>
        <v/>
      </c>
      <c r="AK633" s="63" t="e">
        <f>IF(LEN('Описание предлагаемого товара'!#REF!)&gt;0,'Описание предлагаемого товара'!#REF!,"")</f>
        <v>#REF!</v>
      </c>
      <c r="AL633" s="91" t="e">
        <f t="shared" ref="AL633:AM633" si="6130">IFERROR(REPLACE(AK633,FIND(CHAR(10),AK633,1),1,""),AK633)</f>
        <v>#REF!</v>
      </c>
      <c r="AM633" s="91" t="e">
        <f t="shared" si="6130"/>
        <v>#REF!</v>
      </c>
      <c r="AN633" s="91" t="e">
        <f t="shared" ref="AN633:AR633" si="6131">IFERROR(REPLACE(AM633,FIND(" ",AM633,1),1,""),AM633)</f>
        <v>#REF!</v>
      </c>
      <c r="AO633" s="91" t="e">
        <f t="shared" si="6131"/>
        <v>#REF!</v>
      </c>
      <c r="AP633" s="91" t="e">
        <f t="shared" si="6131"/>
        <v>#REF!</v>
      </c>
      <c r="AQ633" s="91" t="e">
        <f t="shared" si="6131"/>
        <v>#REF!</v>
      </c>
      <c r="AR633" s="91" t="e">
        <f t="shared" si="6131"/>
        <v>#REF!</v>
      </c>
      <c r="AS633" s="91" t="e">
        <f t="shared" si="5738"/>
        <v>#REF!</v>
      </c>
      <c r="AT633" s="91" t="e">
        <f t="shared" si="5739"/>
        <v>#REF!</v>
      </c>
      <c r="AU633" s="32" t="e">
        <f t="shared" si="5722"/>
        <v>#REF!</v>
      </c>
      <c r="AV633" s="93" t="e">
        <f>'Описание предлагаемого товара'!#REF!</f>
        <v>#REF!</v>
      </c>
      <c r="AW633" s="91" t="e">
        <f>MIN(SEARCH({0,1,2,3,4,5,6,7,8,9},AV633&amp; "0123456789"))</f>
        <v>#REF!</v>
      </c>
      <c r="AX633" s="91" t="str">
        <f t="shared" si="5740"/>
        <v/>
      </c>
      <c r="AY633" s="91" t="str">
        <f t="shared" si="5741"/>
        <v/>
      </c>
      <c r="AZ633" s="91" t="str">
        <f t="shared" si="5742"/>
        <v/>
      </c>
      <c r="BA633" s="91" t="str">
        <f t="shared" si="5743"/>
        <v/>
      </c>
      <c r="BB633" s="91" t="str">
        <f t="shared" si="5744"/>
        <v/>
      </c>
      <c r="BC633" s="91" t="str">
        <f t="shared" si="5745"/>
        <v/>
      </c>
      <c r="BD633" s="91" t="str">
        <f t="shared" si="5746"/>
        <v/>
      </c>
      <c r="BE633" s="91" t="str">
        <f t="shared" si="5747"/>
        <v/>
      </c>
      <c r="BF633" s="91" t="str">
        <f t="shared" si="5748"/>
        <v/>
      </c>
      <c r="BG633" s="91" t="str">
        <f t="shared" si="5749"/>
        <v/>
      </c>
      <c r="BH633" s="91" t="str">
        <f t="shared" si="5750"/>
        <v/>
      </c>
      <c r="BI633" s="91" t="str">
        <f t="shared" si="5751"/>
        <v/>
      </c>
      <c r="BJ633" s="91" t="str">
        <f t="shared" si="5752"/>
        <v/>
      </c>
      <c r="BK633" s="91" t="str">
        <f t="shared" si="5753"/>
        <v/>
      </c>
      <c r="BL633" s="91" t="str">
        <f t="shared" si="5754"/>
        <v/>
      </c>
      <c r="BM633" s="91" t="str">
        <f t="shared" si="5755"/>
        <v/>
      </c>
      <c r="BN633" s="91" t="str">
        <f t="shared" si="5756"/>
        <v/>
      </c>
      <c r="BO633" s="91" t="str">
        <f t="shared" si="5757"/>
        <v/>
      </c>
      <c r="BP633" s="91" t="str">
        <f t="shared" si="5758"/>
        <v/>
      </c>
      <c r="BQ633" s="91" t="str">
        <f t="shared" si="5759"/>
        <v/>
      </c>
      <c r="BR633" s="91" t="str">
        <f t="shared" si="5760"/>
        <v/>
      </c>
      <c r="BS633" s="91" t="str">
        <f t="shared" si="5761"/>
        <v/>
      </c>
      <c r="BT633" s="91" t="str">
        <f t="shared" si="5762"/>
        <v/>
      </c>
      <c r="BU633" s="91" t="str">
        <f t="shared" si="5763"/>
        <v/>
      </c>
      <c r="BV633" s="91" t="str">
        <f t="shared" si="5764"/>
        <v/>
      </c>
      <c r="BW633" s="91" t="str">
        <f t="shared" si="5765"/>
        <v/>
      </c>
      <c r="BX633" s="91" t="str">
        <f t="shared" si="5766"/>
        <v/>
      </c>
      <c r="BY633" s="91" t="str">
        <f t="shared" si="5767"/>
        <v/>
      </c>
      <c r="BZ633" s="91" t="str">
        <f t="shared" si="5768"/>
        <v/>
      </c>
      <c r="CA633" s="91" t="str">
        <f t="shared" si="5769"/>
        <v/>
      </c>
      <c r="CB633" s="91" t="str">
        <f t="shared" si="5770"/>
        <v/>
      </c>
      <c r="CC633" s="91" t="str">
        <f t="shared" si="5771"/>
        <v/>
      </c>
      <c r="CD633" s="91" t="str">
        <f t="shared" si="5772"/>
        <v/>
      </c>
      <c r="CE633" s="91" t="str">
        <f t="shared" si="5773"/>
        <v/>
      </c>
      <c r="CF633" s="91" t="str">
        <f t="shared" si="5774"/>
        <v/>
      </c>
      <c r="CG633" s="91" t="str">
        <f t="shared" si="5775"/>
        <v/>
      </c>
      <c r="CH633" s="91" t="str">
        <f t="shared" si="5776"/>
        <v/>
      </c>
      <c r="CI633" s="91" t="str">
        <f t="shared" si="5777"/>
        <v>нет</v>
      </c>
      <c r="CJ633" s="63" t="e">
        <f>IF(LEN('Описание предлагаемого товара'!#REF!)&gt;0,'Описание предлагаемого товара'!#REF!,"")</f>
        <v>#REF!</v>
      </c>
      <c r="CK633" s="91" t="e">
        <f t="shared" ref="CK633:CL633" si="6132">IFERROR(REPLACE(CJ633,FIND(CHAR(10),CJ633,1),1,""),CJ633)</f>
        <v>#REF!</v>
      </c>
      <c r="CL633" s="91" t="e">
        <f t="shared" si="6132"/>
        <v>#REF!</v>
      </c>
      <c r="CM633" s="91" t="e">
        <f t="shared" si="5779"/>
        <v>#REF!</v>
      </c>
      <c r="CN633" s="91" t="e">
        <f t="shared" si="5780"/>
        <v>#REF!</v>
      </c>
      <c r="CO633" s="91" t="e">
        <f t="shared" si="5781"/>
        <v>#REF!</v>
      </c>
      <c r="CP633" s="90" t="e">
        <f>IF(AU633="Не указан реестровый номер (мера нац.режима Запрет)","",IF(CI633="нет","",IF(CU633="да","исключение(не смотрим баллы)",IFERROR(IF(CI633*1&gt;0,IFERROR(IF(VLOOKUP(CI633*1,Обработ.выгрузка_реестра_РФ!$A:$G,7,)=0,"Баллы не установлены",VLOOKUP(CI633*1,Обработ.выгрузка_реестра_РФ!$A:$G,7,)),IF(LEN(CI633)&gt;14,"","нет номера в реестре РФ")),""),IF(LEN(CI633)=0,"","Некорректный реестровый номер")))))</f>
        <v>#REF!</v>
      </c>
      <c r="CQ633" s="33" t="e">
        <f>IF(LEN(C633)&gt;0,IFERROR(IF(LEN(H633)&gt;0,IF(LEN(VLOOKUP(H633,'исключения(не_смотрим_баллы)'!$A:$C,1,))&gt;0,"да","нет"),"не введен ОКПД2"),"нет"),"")</f>
        <v>#REF!</v>
      </c>
      <c r="CR633" s="33" t="e">
        <f ca="1">IF(CQ633="да",IF(TODAY()&lt;VLOOKUP(H633,'исключения(не_смотрим_баллы)'!$A:$C,3,),"да","нет"),"")</f>
        <v>#REF!</v>
      </c>
      <c r="CS633" s="33" t="str">
        <f>IFERROR(IF(CQ633="да",IF(VLOOKUP(CI633*1,Обработ.выгрузка_реестра_РФ!$A:$G,2,)&lt;VLOOKUP(H633,'исключения(не_смотрим_баллы)'!$A:$C,2,),"да","нет"),""),"")</f>
        <v/>
      </c>
      <c r="CT633" s="24"/>
      <c r="CU633" s="33" t="e">
        <f t="shared" si="5793"/>
        <v>#REF!</v>
      </c>
      <c r="CV633" s="91" t="e">
        <f t="shared" si="5794"/>
        <v>#REF!</v>
      </c>
      <c r="CW633" s="27" t="e">
        <f t="shared" si="5795"/>
        <v>#REF!</v>
      </c>
      <c r="CX633" s="26" t="e">
        <f t="shared" si="5724"/>
        <v>#REF!</v>
      </c>
      <c r="CY633" s="64" t="e">
        <f>IF(LEN('Описание предлагаемого товара'!#REF!)&gt;0,'Описание предлагаемого товара'!#REF!,"")</f>
        <v>#REF!</v>
      </c>
      <c r="CZ633" s="95" t="e">
        <f t="shared" si="5782"/>
        <v>#REF!</v>
      </c>
      <c r="DA633" s="95" t="e">
        <f t="shared" ref="DA633" si="6133">IFERROR(REPLACE(CZ633,FIND(" ",CZ633,1),1,""),CZ633)</f>
        <v>#REF!</v>
      </c>
      <c r="DB633" s="95" t="e">
        <f t="shared" si="5726"/>
        <v>#REF!</v>
      </c>
      <c r="DC633" s="95" t="e">
        <f t="shared" ref="DC633:DD633" si="6134">IFERROR(REPLACE(DB633,FIND("г.",DB633,1),2,""),DB633)</f>
        <v>#REF!</v>
      </c>
      <c r="DD633" s="95" t="e">
        <f t="shared" si="6134"/>
        <v>#REF!</v>
      </c>
      <c r="DE633" s="95" t="e">
        <f t="shared" ref="DE633:DF633" si="6135">IFERROR(REPLACE(DD633,FIND("г",DD633,1),1,""),DD633)</f>
        <v>#REF!</v>
      </c>
      <c r="DF633" s="95" t="e">
        <f t="shared" si="6135"/>
        <v>#REF!</v>
      </c>
      <c r="DG633" s="95" t="e">
        <f t="shared" si="5799"/>
        <v>#REF!</v>
      </c>
      <c r="DH633" s="25" t="str">
        <f>IFERROR(VLOOKUP(CI633*1,Обработ.выгрузка_реестра_РФ!$A:$G,5,),"")</f>
        <v/>
      </c>
      <c r="DI633" s="27" t="str">
        <f t="shared" si="5809"/>
        <v/>
      </c>
      <c r="DJ633" s="27" t="str">
        <f t="shared" ca="1" si="5786"/>
        <v/>
      </c>
      <c r="DK633" s="63" t="e">
        <f>IF(LEN('Описание предлагаемого товара'!#REF!)&gt;0,'Описание предлагаемого товара'!#REF!,"")</f>
        <v>#REF!</v>
      </c>
      <c r="DL633" s="63" t="e">
        <f>IF(LEN('Описание предлагаемого товара'!#REF!)&gt;0,'Описание предлагаемого товара'!#REF!,"")</f>
        <v>#REF!</v>
      </c>
      <c r="DM633" s="32"/>
    </row>
    <row r="634" spans="1:117" ht="48.75" customHeight="1" x14ac:dyDescent="0.25">
      <c r="A634" s="61" t="e">
        <f>IF(LEN('Описание предлагаемого товара'!#REF!)&gt;0,'Описание предлагаемого товара'!#REF!,"")</f>
        <v>#REF!</v>
      </c>
      <c r="B634" s="65" t="e">
        <f>IF(LEN('Описание предлагаемого товара'!#REF!)&gt;0,'Описание предлагаемого товара'!#REF!,"")</f>
        <v>#REF!</v>
      </c>
      <c r="C634" s="61" t="e">
        <f>IF(LEN('Описание предлагаемого товара'!#REF!)&gt;0,'Описание предлагаемого товара'!#REF!,"")</f>
        <v>#REF!</v>
      </c>
      <c r="D634" s="61" t="e">
        <f>IF(LEN('Описание предлагаемого товара'!#REF!)&gt;0,'Описание предлагаемого товара'!#REF!,"")</f>
        <v>#REF!</v>
      </c>
      <c r="E634" s="61" t="e">
        <f>IF(LEN('Описание предлагаемого товара'!#REF!)&gt;0,'Описание предлагаемого товара'!#REF!,"")</f>
        <v>#REF!</v>
      </c>
      <c r="F634" s="61" t="e">
        <f>IF(LEN('Описание предлагаемого товара'!#REF!)&gt;0,'Описание предлагаемого товара'!#REF!,"")</f>
        <v>#REF!</v>
      </c>
      <c r="G634" s="61" t="e">
        <f>IF(LEN('Описание предлагаемого товара'!#REF!)&gt;0,'Описание предлагаемого товара'!#REF!,"")</f>
        <v>#REF!</v>
      </c>
      <c r="H634" s="61" t="e">
        <f>IF(LEN('Описание предлагаемого товара'!#REF!)&gt;0,'Описание предлагаемого товара'!#REF!,"")</f>
        <v>#REF!</v>
      </c>
      <c r="I634" s="61" t="e">
        <f>IF(LEN('Описание предлагаемого товара'!#REF!)&gt;0,'Описание предлагаемого товара'!#REF!,"")</f>
        <v>#REF!</v>
      </c>
      <c r="J634" s="38" t="str">
        <f>IFERROR(VLOOKUP(B634,SAP!$A:$E,5,),"")</f>
        <v/>
      </c>
      <c r="K634" s="40" t="str">
        <f t="shared" si="5729"/>
        <v/>
      </c>
      <c r="L634" s="61" t="e">
        <f>IF(LEN('Описание предлагаемого товара'!#REF!)&gt;0,IFERROR('Описание предлагаемого товара'!#REF!*1,""),"")</f>
        <v>#REF!</v>
      </c>
      <c r="M634" s="39" t="str">
        <f>IFERROR(VLOOKUP(B634,SAP!$A:$E,2,),"")</f>
        <v/>
      </c>
      <c r="N634" s="41" t="str">
        <f t="shared" si="5865"/>
        <v/>
      </c>
      <c r="O634" s="39" t="str">
        <f t="shared" si="5716"/>
        <v/>
      </c>
      <c r="P634" s="36" t="e">
        <f>IF(LEN('Описание предлагаемого товара'!#REF!)&gt;0,'Описание предлагаемого товара'!#REF!,"")</f>
        <v>#REF!</v>
      </c>
      <c r="Q63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34" s="37" t="e">
        <f>IF(LEN('Описание предлагаемого товара'!#REF!)&gt;0,'Описание предлагаемого товара'!#REF!,"")</f>
        <v>#REF!</v>
      </c>
      <c r="S634" s="37" t="e">
        <f>IF(LEN('Описание предлагаемого товара'!#REF!)&gt;0,'Описание предлагаемого товара'!#REF!,"")</f>
        <v>#REF!</v>
      </c>
      <c r="T63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34" s="23" t="str">
        <f>IFERROR(VLOOKUP(CI634*1,Обработ.выгрузка_реестра_РФ!$A:$G,6,),"")</f>
        <v/>
      </c>
      <c r="V634" s="61" t="e">
        <f>IF(LEN('Описание предлагаемого товара'!#REF!)&gt;0,'Описание предлагаемого товара'!#REF!,"")</f>
        <v>#REF!</v>
      </c>
      <c r="W634" s="62" t="e">
        <f>IF(LEN('Описание предлагаемого товара'!#REF!)&gt;0,'Описание предлагаемого товара'!#REF!,"")</f>
        <v>#REF!</v>
      </c>
      <c r="X634" s="91" t="e">
        <f t="shared" ref="X634:Y634" si="6136">IFERROR(REPLACE(W634,FIND(CHAR(10),W634,1),1," "),W634)</f>
        <v>#REF!</v>
      </c>
      <c r="Y634" s="91" t="e">
        <f t="shared" si="6136"/>
        <v>#REF!</v>
      </c>
      <c r="Z634" s="91" t="e">
        <f t="shared" si="5731"/>
        <v>#REF!</v>
      </c>
      <c r="AA634" s="91" t="e">
        <f t="shared" si="5732"/>
        <v>#REF!</v>
      </c>
      <c r="AB634" s="91" t="e">
        <f t="shared" si="5733"/>
        <v>#REF!</v>
      </c>
      <c r="AC634" s="91" t="e">
        <f t="shared" ref="AC634:AF634" si="6137">IFERROR(REPLACE(AB634,FIND("  ",AB634,1),2," "),AB634)</f>
        <v>#REF!</v>
      </c>
      <c r="AD634" s="91" t="e">
        <f t="shared" si="6137"/>
        <v>#REF!</v>
      </c>
      <c r="AE634" s="91" t="e">
        <f t="shared" si="6137"/>
        <v>#REF!</v>
      </c>
      <c r="AF634" s="91" t="e">
        <f t="shared" si="6137"/>
        <v>#REF!</v>
      </c>
      <c r="AG634" s="23" t="str">
        <f>IFERROR(VLOOKUP(CI634*1,Обработ.выгрузка_реестра_РФ!$A:$G,4,),"")</f>
        <v/>
      </c>
      <c r="AH634" s="91" t="str">
        <f t="shared" ref="AH634:AI634" si="6138">IFERROR(REPLACE(AG634,FIND("-",AG634,1),1,"*"),AG634)</f>
        <v/>
      </c>
      <c r="AI634" s="91" t="str">
        <f t="shared" si="6138"/>
        <v/>
      </c>
      <c r="AJ634" s="27" t="str">
        <f t="shared" si="5831"/>
        <v/>
      </c>
      <c r="AK634" s="63" t="e">
        <f>IF(LEN('Описание предлагаемого товара'!#REF!)&gt;0,'Описание предлагаемого товара'!#REF!,"")</f>
        <v>#REF!</v>
      </c>
      <c r="AL634" s="91" t="e">
        <f t="shared" ref="AL634:AM634" si="6139">IFERROR(REPLACE(AK634,FIND(CHAR(10),AK634,1),1,""),AK634)</f>
        <v>#REF!</v>
      </c>
      <c r="AM634" s="91" t="e">
        <f t="shared" si="6139"/>
        <v>#REF!</v>
      </c>
      <c r="AN634" s="91" t="e">
        <f t="shared" ref="AN634:AR634" si="6140">IFERROR(REPLACE(AM634,FIND(" ",AM634,1),1,""),AM634)</f>
        <v>#REF!</v>
      </c>
      <c r="AO634" s="91" t="e">
        <f t="shared" si="6140"/>
        <v>#REF!</v>
      </c>
      <c r="AP634" s="91" t="e">
        <f t="shared" si="6140"/>
        <v>#REF!</v>
      </c>
      <c r="AQ634" s="91" t="e">
        <f t="shared" si="6140"/>
        <v>#REF!</v>
      </c>
      <c r="AR634" s="91" t="e">
        <f t="shared" si="6140"/>
        <v>#REF!</v>
      </c>
      <c r="AS634" s="91" t="e">
        <f t="shared" si="5738"/>
        <v>#REF!</v>
      </c>
      <c r="AT634" s="91" t="e">
        <f t="shared" si="5739"/>
        <v>#REF!</v>
      </c>
      <c r="AU634" s="32" t="e">
        <f t="shared" si="5722"/>
        <v>#REF!</v>
      </c>
      <c r="AV634" s="93" t="e">
        <f>'Описание предлагаемого товара'!#REF!</f>
        <v>#REF!</v>
      </c>
      <c r="AW634" s="91" t="e">
        <f>MIN(SEARCH({0,1,2,3,4,5,6,7,8,9},AV634&amp; "0123456789"))</f>
        <v>#REF!</v>
      </c>
      <c r="AX634" s="91" t="str">
        <f t="shared" si="5740"/>
        <v/>
      </c>
      <c r="AY634" s="91" t="str">
        <f t="shared" si="5741"/>
        <v/>
      </c>
      <c r="AZ634" s="91" t="str">
        <f t="shared" si="5742"/>
        <v/>
      </c>
      <c r="BA634" s="91" t="str">
        <f t="shared" si="5743"/>
        <v/>
      </c>
      <c r="BB634" s="91" t="str">
        <f t="shared" si="5744"/>
        <v/>
      </c>
      <c r="BC634" s="91" t="str">
        <f t="shared" si="5745"/>
        <v/>
      </c>
      <c r="BD634" s="91" t="str">
        <f t="shared" si="5746"/>
        <v/>
      </c>
      <c r="BE634" s="91" t="str">
        <f t="shared" si="5747"/>
        <v/>
      </c>
      <c r="BF634" s="91" t="str">
        <f t="shared" si="5748"/>
        <v/>
      </c>
      <c r="BG634" s="91" t="str">
        <f t="shared" si="5749"/>
        <v/>
      </c>
      <c r="BH634" s="91" t="str">
        <f t="shared" si="5750"/>
        <v/>
      </c>
      <c r="BI634" s="91" t="str">
        <f t="shared" si="5751"/>
        <v/>
      </c>
      <c r="BJ634" s="91" t="str">
        <f t="shared" si="5752"/>
        <v/>
      </c>
      <c r="BK634" s="91" t="str">
        <f t="shared" si="5753"/>
        <v/>
      </c>
      <c r="BL634" s="91" t="str">
        <f t="shared" si="5754"/>
        <v/>
      </c>
      <c r="BM634" s="91" t="str">
        <f t="shared" si="5755"/>
        <v/>
      </c>
      <c r="BN634" s="91" t="str">
        <f t="shared" si="5756"/>
        <v/>
      </c>
      <c r="BO634" s="91" t="str">
        <f t="shared" si="5757"/>
        <v/>
      </c>
      <c r="BP634" s="91" t="str">
        <f t="shared" si="5758"/>
        <v/>
      </c>
      <c r="BQ634" s="91" t="str">
        <f t="shared" si="5759"/>
        <v/>
      </c>
      <c r="BR634" s="91" t="str">
        <f t="shared" si="5760"/>
        <v/>
      </c>
      <c r="BS634" s="91" t="str">
        <f t="shared" si="5761"/>
        <v/>
      </c>
      <c r="BT634" s="91" t="str">
        <f t="shared" si="5762"/>
        <v/>
      </c>
      <c r="BU634" s="91" t="str">
        <f t="shared" si="5763"/>
        <v/>
      </c>
      <c r="BV634" s="91" t="str">
        <f t="shared" si="5764"/>
        <v/>
      </c>
      <c r="BW634" s="91" t="str">
        <f t="shared" si="5765"/>
        <v/>
      </c>
      <c r="BX634" s="91" t="str">
        <f t="shared" si="5766"/>
        <v/>
      </c>
      <c r="BY634" s="91" t="str">
        <f t="shared" si="5767"/>
        <v/>
      </c>
      <c r="BZ634" s="91" t="str">
        <f t="shared" si="5768"/>
        <v/>
      </c>
      <c r="CA634" s="91" t="str">
        <f t="shared" si="5769"/>
        <v/>
      </c>
      <c r="CB634" s="91" t="str">
        <f t="shared" si="5770"/>
        <v/>
      </c>
      <c r="CC634" s="91" t="str">
        <f t="shared" si="5771"/>
        <v/>
      </c>
      <c r="CD634" s="91" t="str">
        <f t="shared" si="5772"/>
        <v/>
      </c>
      <c r="CE634" s="91" t="str">
        <f t="shared" si="5773"/>
        <v/>
      </c>
      <c r="CF634" s="91" t="str">
        <f t="shared" si="5774"/>
        <v/>
      </c>
      <c r="CG634" s="91" t="str">
        <f t="shared" si="5775"/>
        <v/>
      </c>
      <c r="CH634" s="91" t="str">
        <f t="shared" si="5776"/>
        <v/>
      </c>
      <c r="CI634" s="91" t="str">
        <f t="shared" si="5777"/>
        <v>нет</v>
      </c>
      <c r="CJ634" s="63" t="e">
        <f>IF(LEN('Описание предлагаемого товара'!#REF!)&gt;0,'Описание предлагаемого товара'!#REF!,"")</f>
        <v>#REF!</v>
      </c>
      <c r="CK634" s="91" t="e">
        <f t="shared" ref="CK634:CL634" si="6141">IFERROR(REPLACE(CJ634,FIND(CHAR(10),CJ634,1),1,""),CJ634)</f>
        <v>#REF!</v>
      </c>
      <c r="CL634" s="91" t="e">
        <f t="shared" si="6141"/>
        <v>#REF!</v>
      </c>
      <c r="CM634" s="91" t="e">
        <f t="shared" si="5779"/>
        <v>#REF!</v>
      </c>
      <c r="CN634" s="91" t="e">
        <f t="shared" si="5780"/>
        <v>#REF!</v>
      </c>
      <c r="CO634" s="91" t="e">
        <f t="shared" si="5781"/>
        <v>#REF!</v>
      </c>
      <c r="CP634" s="90" t="e">
        <f>IF(AU634="Не указан реестровый номер (мера нац.режима Запрет)","",IF(CI634="нет","",IF(CU634="да","исключение(не смотрим баллы)",IFERROR(IF(CI634*1&gt;0,IFERROR(IF(VLOOKUP(CI634*1,Обработ.выгрузка_реестра_РФ!$A:$G,7,)=0,"Баллы не установлены",VLOOKUP(CI634*1,Обработ.выгрузка_реестра_РФ!$A:$G,7,)),IF(LEN(CI634)&gt;14,"","нет номера в реестре РФ")),""),IF(LEN(CI634)=0,"","Некорректный реестровый номер")))))</f>
        <v>#REF!</v>
      </c>
      <c r="CQ634" s="33" t="e">
        <f>IF(LEN(C634)&gt;0,IFERROR(IF(LEN(H634)&gt;0,IF(LEN(VLOOKUP(H634,'исключения(не_смотрим_баллы)'!$A:$C,1,))&gt;0,"да","нет"),"не введен ОКПД2"),"нет"),"")</f>
        <v>#REF!</v>
      </c>
      <c r="CR634" s="33" t="e">
        <f ca="1">IF(CQ634="да",IF(TODAY()&lt;VLOOKUP(H634,'исключения(не_смотрим_баллы)'!$A:$C,3,),"да","нет"),"")</f>
        <v>#REF!</v>
      </c>
      <c r="CS634" s="33" t="str">
        <f>IFERROR(IF(CQ634="да",IF(VLOOKUP(CI634*1,Обработ.выгрузка_реестра_РФ!$A:$G,2,)&lt;VLOOKUP(H634,'исключения(не_смотрим_баллы)'!$A:$C,2,),"да","нет"),""),"")</f>
        <v/>
      </c>
      <c r="CT634" s="24"/>
      <c r="CU634" s="33" t="e">
        <f t="shared" si="5793"/>
        <v>#REF!</v>
      </c>
      <c r="CV634" s="91" t="e">
        <f t="shared" si="5794"/>
        <v>#REF!</v>
      </c>
      <c r="CW634" s="27" t="e">
        <f t="shared" si="5795"/>
        <v>#REF!</v>
      </c>
      <c r="CX634" s="26" t="e">
        <f t="shared" si="5724"/>
        <v>#REF!</v>
      </c>
      <c r="CY634" s="64" t="e">
        <f>IF(LEN('Описание предлагаемого товара'!#REF!)&gt;0,'Описание предлагаемого товара'!#REF!,"")</f>
        <v>#REF!</v>
      </c>
      <c r="CZ634" s="95" t="e">
        <f t="shared" si="5782"/>
        <v>#REF!</v>
      </c>
      <c r="DA634" s="95" t="e">
        <f t="shared" ref="DA634" si="6142">IFERROR(REPLACE(CZ634,FIND(" ",CZ634,1),1,""),CZ634)</f>
        <v>#REF!</v>
      </c>
      <c r="DB634" s="95" t="e">
        <f t="shared" si="5726"/>
        <v>#REF!</v>
      </c>
      <c r="DC634" s="95" t="e">
        <f t="shared" ref="DC634:DD634" si="6143">IFERROR(REPLACE(DB634,FIND("г.",DB634,1),2,""),DB634)</f>
        <v>#REF!</v>
      </c>
      <c r="DD634" s="95" t="e">
        <f t="shared" si="6143"/>
        <v>#REF!</v>
      </c>
      <c r="DE634" s="95" t="e">
        <f t="shared" ref="DE634:DF634" si="6144">IFERROR(REPLACE(DD634,FIND("г",DD634,1),1,""),DD634)</f>
        <v>#REF!</v>
      </c>
      <c r="DF634" s="95" t="e">
        <f t="shared" si="6144"/>
        <v>#REF!</v>
      </c>
      <c r="DG634" s="95" t="e">
        <f t="shared" si="5799"/>
        <v>#REF!</v>
      </c>
      <c r="DH634" s="25" t="str">
        <f>IFERROR(VLOOKUP(CI634*1,Обработ.выгрузка_реестра_РФ!$A:$G,5,),"")</f>
        <v/>
      </c>
      <c r="DI634" s="27" t="str">
        <f t="shared" si="5809"/>
        <v/>
      </c>
      <c r="DJ634" s="27" t="str">
        <f t="shared" ca="1" si="5786"/>
        <v/>
      </c>
      <c r="DK634" s="63" t="e">
        <f>IF(LEN('Описание предлагаемого товара'!#REF!)&gt;0,'Описание предлагаемого товара'!#REF!,"")</f>
        <v>#REF!</v>
      </c>
      <c r="DL634" s="63" t="e">
        <f>IF(LEN('Описание предлагаемого товара'!#REF!)&gt;0,'Описание предлагаемого товара'!#REF!,"")</f>
        <v>#REF!</v>
      </c>
      <c r="DM634" s="32"/>
    </row>
    <row r="635" spans="1:117" ht="48.75" customHeight="1" x14ac:dyDescent="0.25">
      <c r="A635" s="61" t="e">
        <f>IF(LEN('Описание предлагаемого товара'!#REF!)&gt;0,'Описание предлагаемого товара'!#REF!,"")</f>
        <v>#REF!</v>
      </c>
      <c r="B635" s="65" t="e">
        <f>IF(LEN('Описание предлагаемого товара'!#REF!)&gt;0,'Описание предлагаемого товара'!#REF!,"")</f>
        <v>#REF!</v>
      </c>
      <c r="C635" s="61" t="e">
        <f>IF(LEN('Описание предлагаемого товара'!#REF!)&gt;0,'Описание предлагаемого товара'!#REF!,"")</f>
        <v>#REF!</v>
      </c>
      <c r="D635" s="61" t="e">
        <f>IF(LEN('Описание предлагаемого товара'!#REF!)&gt;0,'Описание предлагаемого товара'!#REF!,"")</f>
        <v>#REF!</v>
      </c>
      <c r="E635" s="61" t="e">
        <f>IF(LEN('Описание предлагаемого товара'!#REF!)&gt;0,'Описание предлагаемого товара'!#REF!,"")</f>
        <v>#REF!</v>
      </c>
      <c r="F635" s="61" t="e">
        <f>IF(LEN('Описание предлагаемого товара'!#REF!)&gt;0,'Описание предлагаемого товара'!#REF!,"")</f>
        <v>#REF!</v>
      </c>
      <c r="G635" s="61" t="e">
        <f>IF(LEN('Описание предлагаемого товара'!#REF!)&gt;0,'Описание предлагаемого товара'!#REF!,"")</f>
        <v>#REF!</v>
      </c>
      <c r="H635" s="61" t="e">
        <f>IF(LEN('Описание предлагаемого товара'!#REF!)&gt;0,'Описание предлагаемого товара'!#REF!,"")</f>
        <v>#REF!</v>
      </c>
      <c r="I635" s="61" t="e">
        <f>IF(LEN('Описание предлагаемого товара'!#REF!)&gt;0,'Описание предлагаемого товара'!#REF!,"")</f>
        <v>#REF!</v>
      </c>
      <c r="J635" s="38" t="str">
        <f>IFERROR(VLOOKUP(B635,SAP!$A:$E,5,),"")</f>
        <v/>
      </c>
      <c r="K635" s="40" t="str">
        <f t="shared" si="5729"/>
        <v/>
      </c>
      <c r="L635" s="61" t="e">
        <f>IF(LEN('Описание предлагаемого товара'!#REF!)&gt;0,IFERROR('Описание предлагаемого товара'!#REF!*1,""),"")</f>
        <v>#REF!</v>
      </c>
      <c r="M635" s="39" t="str">
        <f>IFERROR(VLOOKUP(B635,SAP!$A:$E,2,),"")</f>
        <v/>
      </c>
      <c r="N635" s="41" t="str">
        <f t="shared" si="5865"/>
        <v/>
      </c>
      <c r="O635" s="39" t="str">
        <f t="shared" si="5716"/>
        <v/>
      </c>
      <c r="P635" s="36" t="e">
        <f>IF(LEN('Описание предлагаемого товара'!#REF!)&gt;0,'Описание предлагаемого товара'!#REF!,"")</f>
        <v>#REF!</v>
      </c>
      <c r="Q63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35" s="37" t="e">
        <f>IF(LEN('Описание предлагаемого товара'!#REF!)&gt;0,'Описание предлагаемого товара'!#REF!,"")</f>
        <v>#REF!</v>
      </c>
      <c r="S635" s="37" t="e">
        <f>IF(LEN('Описание предлагаемого товара'!#REF!)&gt;0,'Описание предлагаемого товара'!#REF!,"")</f>
        <v>#REF!</v>
      </c>
      <c r="T63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35" s="23" t="str">
        <f>IFERROR(VLOOKUP(CI635*1,Обработ.выгрузка_реестра_РФ!$A:$G,6,),"")</f>
        <v/>
      </c>
      <c r="V635" s="61" t="e">
        <f>IF(LEN('Описание предлагаемого товара'!#REF!)&gt;0,'Описание предлагаемого товара'!#REF!,"")</f>
        <v>#REF!</v>
      </c>
      <c r="W635" s="62" t="e">
        <f>IF(LEN('Описание предлагаемого товара'!#REF!)&gt;0,'Описание предлагаемого товара'!#REF!,"")</f>
        <v>#REF!</v>
      </c>
      <c r="X635" s="91" t="e">
        <f t="shared" ref="X635:Y635" si="6145">IFERROR(REPLACE(W635,FIND(CHAR(10),W635,1),1," "),W635)</f>
        <v>#REF!</v>
      </c>
      <c r="Y635" s="91" t="e">
        <f t="shared" si="6145"/>
        <v>#REF!</v>
      </c>
      <c r="Z635" s="91" t="e">
        <f t="shared" si="5731"/>
        <v>#REF!</v>
      </c>
      <c r="AA635" s="91" t="e">
        <f t="shared" si="5732"/>
        <v>#REF!</v>
      </c>
      <c r="AB635" s="91" t="e">
        <f t="shared" si="5733"/>
        <v>#REF!</v>
      </c>
      <c r="AC635" s="91" t="e">
        <f t="shared" ref="AC635:AF635" si="6146">IFERROR(REPLACE(AB635,FIND("  ",AB635,1),2," "),AB635)</f>
        <v>#REF!</v>
      </c>
      <c r="AD635" s="91" t="e">
        <f t="shared" si="6146"/>
        <v>#REF!</v>
      </c>
      <c r="AE635" s="91" t="e">
        <f t="shared" si="6146"/>
        <v>#REF!</v>
      </c>
      <c r="AF635" s="91" t="e">
        <f t="shared" si="6146"/>
        <v>#REF!</v>
      </c>
      <c r="AG635" s="23" t="str">
        <f>IFERROR(VLOOKUP(CI635*1,Обработ.выгрузка_реестра_РФ!$A:$G,4,),"")</f>
        <v/>
      </c>
      <c r="AH635" s="91" t="str">
        <f t="shared" ref="AH635:AI635" si="6147">IFERROR(REPLACE(AG635,FIND("-",AG635,1),1,"*"),AG635)</f>
        <v/>
      </c>
      <c r="AI635" s="91" t="str">
        <f t="shared" si="6147"/>
        <v/>
      </c>
      <c r="AJ635" s="27" t="str">
        <f t="shared" si="5831"/>
        <v/>
      </c>
      <c r="AK635" s="63" t="e">
        <f>IF(LEN('Описание предлагаемого товара'!#REF!)&gt;0,'Описание предлагаемого товара'!#REF!,"")</f>
        <v>#REF!</v>
      </c>
      <c r="AL635" s="91" t="e">
        <f t="shared" ref="AL635:AM635" si="6148">IFERROR(REPLACE(AK635,FIND(CHAR(10),AK635,1),1,""),AK635)</f>
        <v>#REF!</v>
      </c>
      <c r="AM635" s="91" t="e">
        <f t="shared" si="6148"/>
        <v>#REF!</v>
      </c>
      <c r="AN635" s="91" t="e">
        <f t="shared" ref="AN635:AR635" si="6149">IFERROR(REPLACE(AM635,FIND(" ",AM635,1),1,""),AM635)</f>
        <v>#REF!</v>
      </c>
      <c r="AO635" s="91" t="e">
        <f t="shared" si="6149"/>
        <v>#REF!</v>
      </c>
      <c r="AP635" s="91" t="e">
        <f t="shared" si="6149"/>
        <v>#REF!</v>
      </c>
      <c r="AQ635" s="91" t="e">
        <f t="shared" si="6149"/>
        <v>#REF!</v>
      </c>
      <c r="AR635" s="91" t="e">
        <f t="shared" si="6149"/>
        <v>#REF!</v>
      </c>
      <c r="AS635" s="91" t="e">
        <f t="shared" si="5738"/>
        <v>#REF!</v>
      </c>
      <c r="AT635" s="91" t="e">
        <f t="shared" si="5739"/>
        <v>#REF!</v>
      </c>
      <c r="AU635" s="32" t="e">
        <f t="shared" si="5722"/>
        <v>#REF!</v>
      </c>
      <c r="AV635" s="93" t="e">
        <f>'Описание предлагаемого товара'!#REF!</f>
        <v>#REF!</v>
      </c>
      <c r="AW635" s="91" t="e">
        <f>MIN(SEARCH({0,1,2,3,4,5,6,7,8,9},AV635&amp; "0123456789"))</f>
        <v>#REF!</v>
      </c>
      <c r="AX635" s="91" t="str">
        <f t="shared" si="5740"/>
        <v/>
      </c>
      <c r="AY635" s="91" t="str">
        <f t="shared" si="5741"/>
        <v/>
      </c>
      <c r="AZ635" s="91" t="str">
        <f t="shared" si="5742"/>
        <v/>
      </c>
      <c r="BA635" s="91" t="str">
        <f t="shared" si="5743"/>
        <v/>
      </c>
      <c r="BB635" s="91" t="str">
        <f t="shared" si="5744"/>
        <v/>
      </c>
      <c r="BC635" s="91" t="str">
        <f t="shared" si="5745"/>
        <v/>
      </c>
      <c r="BD635" s="91" t="str">
        <f t="shared" si="5746"/>
        <v/>
      </c>
      <c r="BE635" s="91" t="str">
        <f t="shared" si="5747"/>
        <v/>
      </c>
      <c r="BF635" s="91" t="str">
        <f t="shared" si="5748"/>
        <v/>
      </c>
      <c r="BG635" s="91" t="str">
        <f t="shared" si="5749"/>
        <v/>
      </c>
      <c r="BH635" s="91" t="str">
        <f t="shared" si="5750"/>
        <v/>
      </c>
      <c r="BI635" s="91" t="str">
        <f t="shared" si="5751"/>
        <v/>
      </c>
      <c r="BJ635" s="91" t="str">
        <f t="shared" si="5752"/>
        <v/>
      </c>
      <c r="BK635" s="91" t="str">
        <f t="shared" si="5753"/>
        <v/>
      </c>
      <c r="BL635" s="91" t="str">
        <f t="shared" si="5754"/>
        <v/>
      </c>
      <c r="BM635" s="91" t="str">
        <f t="shared" si="5755"/>
        <v/>
      </c>
      <c r="BN635" s="91" t="str">
        <f t="shared" si="5756"/>
        <v/>
      </c>
      <c r="BO635" s="91" t="str">
        <f t="shared" si="5757"/>
        <v/>
      </c>
      <c r="BP635" s="91" t="str">
        <f t="shared" si="5758"/>
        <v/>
      </c>
      <c r="BQ635" s="91" t="str">
        <f t="shared" si="5759"/>
        <v/>
      </c>
      <c r="BR635" s="91" t="str">
        <f t="shared" si="5760"/>
        <v/>
      </c>
      <c r="BS635" s="91" t="str">
        <f t="shared" si="5761"/>
        <v/>
      </c>
      <c r="BT635" s="91" t="str">
        <f t="shared" si="5762"/>
        <v/>
      </c>
      <c r="BU635" s="91" t="str">
        <f t="shared" si="5763"/>
        <v/>
      </c>
      <c r="BV635" s="91" t="str">
        <f t="shared" si="5764"/>
        <v/>
      </c>
      <c r="BW635" s="91" t="str">
        <f t="shared" si="5765"/>
        <v/>
      </c>
      <c r="BX635" s="91" t="str">
        <f t="shared" si="5766"/>
        <v/>
      </c>
      <c r="BY635" s="91" t="str">
        <f t="shared" si="5767"/>
        <v/>
      </c>
      <c r="BZ635" s="91" t="str">
        <f t="shared" si="5768"/>
        <v/>
      </c>
      <c r="CA635" s="91" t="str">
        <f t="shared" si="5769"/>
        <v/>
      </c>
      <c r="CB635" s="91" t="str">
        <f t="shared" si="5770"/>
        <v/>
      </c>
      <c r="CC635" s="91" t="str">
        <f t="shared" si="5771"/>
        <v/>
      </c>
      <c r="CD635" s="91" t="str">
        <f t="shared" si="5772"/>
        <v/>
      </c>
      <c r="CE635" s="91" t="str">
        <f t="shared" si="5773"/>
        <v/>
      </c>
      <c r="CF635" s="91" t="str">
        <f t="shared" si="5774"/>
        <v/>
      </c>
      <c r="CG635" s="91" t="str">
        <f t="shared" si="5775"/>
        <v/>
      </c>
      <c r="CH635" s="91" t="str">
        <f t="shared" si="5776"/>
        <v/>
      </c>
      <c r="CI635" s="91" t="str">
        <f t="shared" si="5777"/>
        <v>нет</v>
      </c>
      <c r="CJ635" s="63" t="e">
        <f>IF(LEN('Описание предлагаемого товара'!#REF!)&gt;0,'Описание предлагаемого товара'!#REF!,"")</f>
        <v>#REF!</v>
      </c>
      <c r="CK635" s="91" t="e">
        <f t="shared" ref="CK635:CL635" si="6150">IFERROR(REPLACE(CJ635,FIND(CHAR(10),CJ635,1),1,""),CJ635)</f>
        <v>#REF!</v>
      </c>
      <c r="CL635" s="91" t="e">
        <f t="shared" si="6150"/>
        <v>#REF!</v>
      </c>
      <c r="CM635" s="91" t="e">
        <f t="shared" si="5779"/>
        <v>#REF!</v>
      </c>
      <c r="CN635" s="91" t="e">
        <f t="shared" si="5780"/>
        <v>#REF!</v>
      </c>
      <c r="CO635" s="91" t="e">
        <f t="shared" si="5781"/>
        <v>#REF!</v>
      </c>
      <c r="CP635" s="90" t="e">
        <f>IF(AU635="Не указан реестровый номер (мера нац.режима Запрет)","",IF(CI635="нет","",IF(CU635="да","исключение(не смотрим баллы)",IFERROR(IF(CI635*1&gt;0,IFERROR(IF(VLOOKUP(CI635*1,Обработ.выгрузка_реестра_РФ!$A:$G,7,)=0,"Баллы не установлены",VLOOKUP(CI635*1,Обработ.выгрузка_реестра_РФ!$A:$G,7,)),IF(LEN(CI635)&gt;14,"","нет номера в реестре РФ")),""),IF(LEN(CI635)=0,"","Некорректный реестровый номер")))))</f>
        <v>#REF!</v>
      </c>
      <c r="CQ635" s="33" t="e">
        <f>IF(LEN(C635)&gt;0,IFERROR(IF(LEN(H635)&gt;0,IF(LEN(VLOOKUP(H635,'исключения(не_смотрим_баллы)'!$A:$C,1,))&gt;0,"да","нет"),"не введен ОКПД2"),"нет"),"")</f>
        <v>#REF!</v>
      </c>
      <c r="CR635" s="33" t="e">
        <f ca="1">IF(CQ635="да",IF(TODAY()&lt;VLOOKUP(H635,'исключения(не_смотрим_баллы)'!$A:$C,3,),"да","нет"),"")</f>
        <v>#REF!</v>
      </c>
      <c r="CS635" s="33" t="str">
        <f>IFERROR(IF(CQ635="да",IF(VLOOKUP(CI635*1,Обработ.выгрузка_реестра_РФ!$A:$G,2,)&lt;VLOOKUP(H635,'исключения(не_смотрим_баллы)'!$A:$C,2,),"да","нет"),""),"")</f>
        <v/>
      </c>
      <c r="CT635" s="24"/>
      <c r="CU635" s="33" t="e">
        <f t="shared" si="5793"/>
        <v>#REF!</v>
      </c>
      <c r="CV635" s="91" t="e">
        <f t="shared" si="5794"/>
        <v>#REF!</v>
      </c>
      <c r="CW635" s="27" t="e">
        <f t="shared" si="5795"/>
        <v>#REF!</v>
      </c>
      <c r="CX635" s="26" t="e">
        <f t="shared" si="5724"/>
        <v>#REF!</v>
      </c>
      <c r="CY635" s="64" t="e">
        <f>IF(LEN('Описание предлагаемого товара'!#REF!)&gt;0,'Описание предлагаемого товара'!#REF!,"")</f>
        <v>#REF!</v>
      </c>
      <c r="CZ635" s="95" t="e">
        <f t="shared" si="5782"/>
        <v>#REF!</v>
      </c>
      <c r="DA635" s="95" t="e">
        <f t="shared" ref="DA635" si="6151">IFERROR(REPLACE(CZ635,FIND(" ",CZ635,1),1,""),CZ635)</f>
        <v>#REF!</v>
      </c>
      <c r="DB635" s="95" t="e">
        <f t="shared" si="5726"/>
        <v>#REF!</v>
      </c>
      <c r="DC635" s="95" t="e">
        <f t="shared" ref="DC635:DD635" si="6152">IFERROR(REPLACE(DB635,FIND("г.",DB635,1),2,""),DB635)</f>
        <v>#REF!</v>
      </c>
      <c r="DD635" s="95" t="e">
        <f t="shared" si="6152"/>
        <v>#REF!</v>
      </c>
      <c r="DE635" s="95" t="e">
        <f t="shared" ref="DE635:DF635" si="6153">IFERROR(REPLACE(DD635,FIND("г",DD635,1),1,""),DD635)</f>
        <v>#REF!</v>
      </c>
      <c r="DF635" s="95" t="e">
        <f t="shared" si="6153"/>
        <v>#REF!</v>
      </c>
      <c r="DG635" s="95" t="e">
        <f t="shared" si="5799"/>
        <v>#REF!</v>
      </c>
      <c r="DH635" s="25" t="str">
        <f>IFERROR(VLOOKUP(CI635*1,Обработ.выгрузка_реестра_РФ!$A:$G,5,),"")</f>
        <v/>
      </c>
      <c r="DI635" s="27" t="str">
        <f t="shared" si="5809"/>
        <v/>
      </c>
      <c r="DJ635" s="27" t="str">
        <f t="shared" ca="1" si="5786"/>
        <v/>
      </c>
      <c r="DK635" s="63" t="e">
        <f>IF(LEN('Описание предлагаемого товара'!#REF!)&gt;0,'Описание предлагаемого товара'!#REF!,"")</f>
        <v>#REF!</v>
      </c>
      <c r="DL635" s="63" t="e">
        <f>IF(LEN('Описание предлагаемого товара'!#REF!)&gt;0,'Описание предлагаемого товара'!#REF!,"")</f>
        <v>#REF!</v>
      </c>
      <c r="DM635" s="32"/>
    </row>
    <row r="636" spans="1:117" ht="48.75" customHeight="1" x14ac:dyDescent="0.25">
      <c r="A636" s="61" t="e">
        <f>IF(LEN('Описание предлагаемого товара'!#REF!)&gt;0,'Описание предлагаемого товара'!#REF!,"")</f>
        <v>#REF!</v>
      </c>
      <c r="B636" s="65" t="e">
        <f>IF(LEN('Описание предлагаемого товара'!#REF!)&gt;0,'Описание предлагаемого товара'!#REF!,"")</f>
        <v>#REF!</v>
      </c>
      <c r="C636" s="61" t="e">
        <f>IF(LEN('Описание предлагаемого товара'!#REF!)&gt;0,'Описание предлагаемого товара'!#REF!,"")</f>
        <v>#REF!</v>
      </c>
      <c r="D636" s="61" t="e">
        <f>IF(LEN('Описание предлагаемого товара'!#REF!)&gt;0,'Описание предлагаемого товара'!#REF!,"")</f>
        <v>#REF!</v>
      </c>
      <c r="E636" s="61" t="e">
        <f>IF(LEN('Описание предлагаемого товара'!#REF!)&gt;0,'Описание предлагаемого товара'!#REF!,"")</f>
        <v>#REF!</v>
      </c>
      <c r="F636" s="61" t="e">
        <f>IF(LEN('Описание предлагаемого товара'!#REF!)&gt;0,'Описание предлагаемого товара'!#REF!,"")</f>
        <v>#REF!</v>
      </c>
      <c r="G636" s="61" t="e">
        <f>IF(LEN('Описание предлагаемого товара'!#REF!)&gt;0,'Описание предлагаемого товара'!#REF!,"")</f>
        <v>#REF!</v>
      </c>
      <c r="H636" s="61" t="e">
        <f>IF(LEN('Описание предлагаемого товара'!#REF!)&gt;0,'Описание предлагаемого товара'!#REF!,"")</f>
        <v>#REF!</v>
      </c>
      <c r="I636" s="61" t="e">
        <f>IF(LEN('Описание предлагаемого товара'!#REF!)&gt;0,'Описание предлагаемого товара'!#REF!,"")</f>
        <v>#REF!</v>
      </c>
      <c r="J636" s="38" t="str">
        <f>IFERROR(VLOOKUP(B636,SAP!$A:$E,5,),"")</f>
        <v/>
      </c>
      <c r="K636" s="40" t="str">
        <f t="shared" si="5729"/>
        <v/>
      </c>
      <c r="L636" s="61" t="e">
        <f>IF(LEN('Описание предлагаемого товара'!#REF!)&gt;0,IFERROR('Описание предлагаемого товара'!#REF!*1,""),"")</f>
        <v>#REF!</v>
      </c>
      <c r="M636" s="39" t="str">
        <f>IFERROR(VLOOKUP(B636,SAP!$A:$E,2,),"")</f>
        <v/>
      </c>
      <c r="N636" s="41" t="str">
        <f t="shared" si="5865"/>
        <v/>
      </c>
      <c r="O636" s="39" t="str">
        <f t="shared" si="5716"/>
        <v/>
      </c>
      <c r="P636" s="36" t="e">
        <f>IF(LEN('Описание предлагаемого товара'!#REF!)&gt;0,'Описание предлагаемого товара'!#REF!,"")</f>
        <v>#REF!</v>
      </c>
      <c r="Q63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36" s="37" t="e">
        <f>IF(LEN('Описание предлагаемого товара'!#REF!)&gt;0,'Описание предлагаемого товара'!#REF!,"")</f>
        <v>#REF!</v>
      </c>
      <c r="S636" s="37" t="e">
        <f>IF(LEN('Описание предлагаемого товара'!#REF!)&gt;0,'Описание предлагаемого товара'!#REF!,"")</f>
        <v>#REF!</v>
      </c>
      <c r="T63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36" s="23" t="str">
        <f>IFERROR(VLOOKUP(CI636*1,Обработ.выгрузка_реестра_РФ!$A:$G,6,),"")</f>
        <v/>
      </c>
      <c r="V636" s="61" t="e">
        <f>IF(LEN('Описание предлагаемого товара'!#REF!)&gt;0,'Описание предлагаемого товара'!#REF!,"")</f>
        <v>#REF!</v>
      </c>
      <c r="W636" s="62" t="e">
        <f>IF(LEN('Описание предлагаемого товара'!#REF!)&gt;0,'Описание предлагаемого товара'!#REF!,"")</f>
        <v>#REF!</v>
      </c>
      <c r="X636" s="91" t="e">
        <f t="shared" ref="X636:Y636" si="6154">IFERROR(REPLACE(W636,FIND(CHAR(10),W636,1),1," "),W636)</f>
        <v>#REF!</v>
      </c>
      <c r="Y636" s="91" t="e">
        <f t="shared" si="6154"/>
        <v>#REF!</v>
      </c>
      <c r="Z636" s="91" t="e">
        <f t="shared" si="5731"/>
        <v>#REF!</v>
      </c>
      <c r="AA636" s="91" t="e">
        <f t="shared" si="5732"/>
        <v>#REF!</v>
      </c>
      <c r="AB636" s="91" t="e">
        <f t="shared" si="5733"/>
        <v>#REF!</v>
      </c>
      <c r="AC636" s="91" t="e">
        <f t="shared" ref="AC636:AF636" si="6155">IFERROR(REPLACE(AB636,FIND("  ",AB636,1),2," "),AB636)</f>
        <v>#REF!</v>
      </c>
      <c r="AD636" s="91" t="e">
        <f t="shared" si="6155"/>
        <v>#REF!</v>
      </c>
      <c r="AE636" s="91" t="e">
        <f t="shared" si="6155"/>
        <v>#REF!</v>
      </c>
      <c r="AF636" s="91" t="e">
        <f t="shared" si="6155"/>
        <v>#REF!</v>
      </c>
      <c r="AG636" s="23" t="str">
        <f>IFERROR(VLOOKUP(CI636*1,Обработ.выгрузка_реестра_РФ!$A:$G,4,),"")</f>
        <v/>
      </c>
      <c r="AH636" s="91" t="str">
        <f t="shared" ref="AH636:AI636" si="6156">IFERROR(REPLACE(AG636,FIND("-",AG636,1),1,"*"),AG636)</f>
        <v/>
      </c>
      <c r="AI636" s="91" t="str">
        <f t="shared" si="6156"/>
        <v/>
      </c>
      <c r="AJ636" s="27" t="str">
        <f t="shared" si="5831"/>
        <v/>
      </c>
      <c r="AK636" s="63" t="e">
        <f>IF(LEN('Описание предлагаемого товара'!#REF!)&gt;0,'Описание предлагаемого товара'!#REF!,"")</f>
        <v>#REF!</v>
      </c>
      <c r="AL636" s="91" t="e">
        <f t="shared" ref="AL636:AM636" si="6157">IFERROR(REPLACE(AK636,FIND(CHAR(10),AK636,1),1,""),AK636)</f>
        <v>#REF!</v>
      </c>
      <c r="AM636" s="91" t="e">
        <f t="shared" si="6157"/>
        <v>#REF!</v>
      </c>
      <c r="AN636" s="91" t="e">
        <f t="shared" ref="AN636:AR636" si="6158">IFERROR(REPLACE(AM636,FIND(" ",AM636,1),1,""),AM636)</f>
        <v>#REF!</v>
      </c>
      <c r="AO636" s="91" t="e">
        <f t="shared" si="6158"/>
        <v>#REF!</v>
      </c>
      <c r="AP636" s="91" t="e">
        <f t="shared" si="6158"/>
        <v>#REF!</v>
      </c>
      <c r="AQ636" s="91" t="e">
        <f t="shared" si="6158"/>
        <v>#REF!</v>
      </c>
      <c r="AR636" s="91" t="e">
        <f t="shared" si="6158"/>
        <v>#REF!</v>
      </c>
      <c r="AS636" s="91" t="e">
        <f t="shared" si="5738"/>
        <v>#REF!</v>
      </c>
      <c r="AT636" s="91" t="e">
        <f t="shared" si="5739"/>
        <v>#REF!</v>
      </c>
      <c r="AU636" s="32" t="e">
        <f t="shared" si="5722"/>
        <v>#REF!</v>
      </c>
      <c r="AV636" s="93" t="e">
        <f>'Описание предлагаемого товара'!#REF!</f>
        <v>#REF!</v>
      </c>
      <c r="AW636" s="91" t="e">
        <f>MIN(SEARCH({0,1,2,3,4,5,6,7,8,9},AV636&amp; "0123456789"))</f>
        <v>#REF!</v>
      </c>
      <c r="AX636" s="91" t="str">
        <f t="shared" si="5740"/>
        <v/>
      </c>
      <c r="AY636" s="91" t="str">
        <f t="shared" si="5741"/>
        <v/>
      </c>
      <c r="AZ636" s="91" t="str">
        <f t="shared" si="5742"/>
        <v/>
      </c>
      <c r="BA636" s="91" t="str">
        <f t="shared" si="5743"/>
        <v/>
      </c>
      <c r="BB636" s="91" t="str">
        <f t="shared" si="5744"/>
        <v/>
      </c>
      <c r="BC636" s="91" t="str">
        <f t="shared" si="5745"/>
        <v/>
      </c>
      <c r="BD636" s="91" t="str">
        <f t="shared" si="5746"/>
        <v/>
      </c>
      <c r="BE636" s="91" t="str">
        <f t="shared" si="5747"/>
        <v/>
      </c>
      <c r="BF636" s="91" t="str">
        <f t="shared" si="5748"/>
        <v/>
      </c>
      <c r="BG636" s="91" t="str">
        <f t="shared" si="5749"/>
        <v/>
      </c>
      <c r="BH636" s="91" t="str">
        <f t="shared" si="5750"/>
        <v/>
      </c>
      <c r="BI636" s="91" t="str">
        <f t="shared" si="5751"/>
        <v/>
      </c>
      <c r="BJ636" s="91" t="str">
        <f t="shared" si="5752"/>
        <v/>
      </c>
      <c r="BK636" s="91" t="str">
        <f t="shared" si="5753"/>
        <v/>
      </c>
      <c r="BL636" s="91" t="str">
        <f t="shared" si="5754"/>
        <v/>
      </c>
      <c r="BM636" s="91" t="str">
        <f t="shared" si="5755"/>
        <v/>
      </c>
      <c r="BN636" s="91" t="str">
        <f t="shared" si="5756"/>
        <v/>
      </c>
      <c r="BO636" s="91" t="str">
        <f t="shared" si="5757"/>
        <v/>
      </c>
      <c r="BP636" s="91" t="str">
        <f t="shared" si="5758"/>
        <v/>
      </c>
      <c r="BQ636" s="91" t="str">
        <f t="shared" si="5759"/>
        <v/>
      </c>
      <c r="BR636" s="91" t="str">
        <f t="shared" si="5760"/>
        <v/>
      </c>
      <c r="BS636" s="91" t="str">
        <f t="shared" si="5761"/>
        <v/>
      </c>
      <c r="BT636" s="91" t="str">
        <f t="shared" si="5762"/>
        <v/>
      </c>
      <c r="BU636" s="91" t="str">
        <f t="shared" si="5763"/>
        <v/>
      </c>
      <c r="BV636" s="91" t="str">
        <f t="shared" si="5764"/>
        <v/>
      </c>
      <c r="BW636" s="91" t="str">
        <f t="shared" si="5765"/>
        <v/>
      </c>
      <c r="BX636" s="91" t="str">
        <f t="shared" si="5766"/>
        <v/>
      </c>
      <c r="BY636" s="91" t="str">
        <f t="shared" si="5767"/>
        <v/>
      </c>
      <c r="BZ636" s="91" t="str">
        <f t="shared" si="5768"/>
        <v/>
      </c>
      <c r="CA636" s="91" t="str">
        <f t="shared" si="5769"/>
        <v/>
      </c>
      <c r="CB636" s="91" t="str">
        <f t="shared" si="5770"/>
        <v/>
      </c>
      <c r="CC636" s="91" t="str">
        <f t="shared" si="5771"/>
        <v/>
      </c>
      <c r="CD636" s="91" t="str">
        <f t="shared" si="5772"/>
        <v/>
      </c>
      <c r="CE636" s="91" t="str">
        <f t="shared" si="5773"/>
        <v/>
      </c>
      <c r="CF636" s="91" t="str">
        <f t="shared" si="5774"/>
        <v/>
      </c>
      <c r="CG636" s="91" t="str">
        <f t="shared" si="5775"/>
        <v/>
      </c>
      <c r="CH636" s="91" t="str">
        <f t="shared" si="5776"/>
        <v/>
      </c>
      <c r="CI636" s="91" t="str">
        <f t="shared" si="5777"/>
        <v>нет</v>
      </c>
      <c r="CJ636" s="63" t="e">
        <f>IF(LEN('Описание предлагаемого товара'!#REF!)&gt;0,'Описание предлагаемого товара'!#REF!,"")</f>
        <v>#REF!</v>
      </c>
      <c r="CK636" s="91" t="e">
        <f t="shared" ref="CK636:CL636" si="6159">IFERROR(REPLACE(CJ636,FIND(CHAR(10),CJ636,1),1,""),CJ636)</f>
        <v>#REF!</v>
      </c>
      <c r="CL636" s="91" t="e">
        <f t="shared" si="6159"/>
        <v>#REF!</v>
      </c>
      <c r="CM636" s="91" t="e">
        <f t="shared" si="5779"/>
        <v>#REF!</v>
      </c>
      <c r="CN636" s="91" t="e">
        <f t="shared" si="5780"/>
        <v>#REF!</v>
      </c>
      <c r="CO636" s="91" t="e">
        <f t="shared" si="5781"/>
        <v>#REF!</v>
      </c>
      <c r="CP636" s="90" t="e">
        <f>IF(AU636="Не указан реестровый номер (мера нац.режима Запрет)","",IF(CI636="нет","",IF(CU636="да","исключение(не смотрим баллы)",IFERROR(IF(CI636*1&gt;0,IFERROR(IF(VLOOKUP(CI636*1,Обработ.выгрузка_реестра_РФ!$A:$G,7,)=0,"Баллы не установлены",VLOOKUP(CI636*1,Обработ.выгрузка_реестра_РФ!$A:$G,7,)),IF(LEN(CI636)&gt;14,"","нет номера в реестре РФ")),""),IF(LEN(CI636)=0,"","Некорректный реестровый номер")))))</f>
        <v>#REF!</v>
      </c>
      <c r="CQ636" s="33" t="e">
        <f>IF(LEN(C636)&gt;0,IFERROR(IF(LEN(H636)&gt;0,IF(LEN(VLOOKUP(H636,'исключения(не_смотрим_баллы)'!$A:$C,1,))&gt;0,"да","нет"),"не введен ОКПД2"),"нет"),"")</f>
        <v>#REF!</v>
      </c>
      <c r="CR636" s="33" t="e">
        <f ca="1">IF(CQ636="да",IF(TODAY()&lt;VLOOKUP(H636,'исключения(не_смотрим_баллы)'!$A:$C,3,),"да","нет"),"")</f>
        <v>#REF!</v>
      </c>
      <c r="CS636" s="33" t="str">
        <f>IFERROR(IF(CQ636="да",IF(VLOOKUP(CI636*1,Обработ.выгрузка_реестра_РФ!$A:$G,2,)&lt;VLOOKUP(H636,'исключения(не_смотрим_баллы)'!$A:$C,2,),"да","нет"),""),"")</f>
        <v/>
      </c>
      <c r="CT636" s="24"/>
      <c r="CU636" s="33" t="e">
        <f t="shared" si="5793"/>
        <v>#REF!</v>
      </c>
      <c r="CV636" s="91" t="e">
        <f t="shared" si="5794"/>
        <v>#REF!</v>
      </c>
      <c r="CW636" s="27" t="e">
        <f t="shared" si="5795"/>
        <v>#REF!</v>
      </c>
      <c r="CX636" s="26" t="e">
        <f t="shared" si="5724"/>
        <v>#REF!</v>
      </c>
      <c r="CY636" s="64" t="e">
        <f>IF(LEN('Описание предлагаемого товара'!#REF!)&gt;0,'Описание предлагаемого товара'!#REF!,"")</f>
        <v>#REF!</v>
      </c>
      <c r="CZ636" s="95" t="e">
        <f t="shared" si="5782"/>
        <v>#REF!</v>
      </c>
      <c r="DA636" s="95" t="e">
        <f t="shared" ref="DA636" si="6160">IFERROR(REPLACE(CZ636,FIND(" ",CZ636,1),1,""),CZ636)</f>
        <v>#REF!</v>
      </c>
      <c r="DB636" s="95" t="e">
        <f t="shared" si="5726"/>
        <v>#REF!</v>
      </c>
      <c r="DC636" s="95" t="e">
        <f t="shared" ref="DC636:DD636" si="6161">IFERROR(REPLACE(DB636,FIND("г.",DB636,1),2,""),DB636)</f>
        <v>#REF!</v>
      </c>
      <c r="DD636" s="95" t="e">
        <f t="shared" si="6161"/>
        <v>#REF!</v>
      </c>
      <c r="DE636" s="95" t="e">
        <f t="shared" ref="DE636:DF636" si="6162">IFERROR(REPLACE(DD636,FIND("г",DD636,1),1,""),DD636)</f>
        <v>#REF!</v>
      </c>
      <c r="DF636" s="95" t="e">
        <f t="shared" si="6162"/>
        <v>#REF!</v>
      </c>
      <c r="DG636" s="95" t="e">
        <f t="shared" si="5799"/>
        <v>#REF!</v>
      </c>
      <c r="DH636" s="25" t="str">
        <f>IFERROR(VLOOKUP(CI636*1,Обработ.выгрузка_реестра_РФ!$A:$G,5,),"")</f>
        <v/>
      </c>
      <c r="DI636" s="27" t="str">
        <f t="shared" si="5809"/>
        <v/>
      </c>
      <c r="DJ636" s="27" t="str">
        <f t="shared" ca="1" si="5786"/>
        <v/>
      </c>
      <c r="DK636" s="63" t="e">
        <f>IF(LEN('Описание предлагаемого товара'!#REF!)&gt;0,'Описание предлагаемого товара'!#REF!,"")</f>
        <v>#REF!</v>
      </c>
      <c r="DL636" s="63" t="e">
        <f>IF(LEN('Описание предлагаемого товара'!#REF!)&gt;0,'Описание предлагаемого товара'!#REF!,"")</f>
        <v>#REF!</v>
      </c>
      <c r="DM636" s="32"/>
    </row>
    <row r="637" spans="1:117" ht="48.75" customHeight="1" x14ac:dyDescent="0.25">
      <c r="A637" s="61" t="e">
        <f>IF(LEN('Описание предлагаемого товара'!#REF!)&gt;0,'Описание предлагаемого товара'!#REF!,"")</f>
        <v>#REF!</v>
      </c>
      <c r="B637" s="65" t="e">
        <f>IF(LEN('Описание предлагаемого товара'!#REF!)&gt;0,'Описание предлагаемого товара'!#REF!,"")</f>
        <v>#REF!</v>
      </c>
      <c r="C637" s="61" t="e">
        <f>IF(LEN('Описание предлагаемого товара'!#REF!)&gt;0,'Описание предлагаемого товара'!#REF!,"")</f>
        <v>#REF!</v>
      </c>
      <c r="D637" s="61" t="e">
        <f>IF(LEN('Описание предлагаемого товара'!#REF!)&gt;0,'Описание предлагаемого товара'!#REF!,"")</f>
        <v>#REF!</v>
      </c>
      <c r="E637" s="61" t="e">
        <f>IF(LEN('Описание предлагаемого товара'!#REF!)&gt;0,'Описание предлагаемого товара'!#REF!,"")</f>
        <v>#REF!</v>
      </c>
      <c r="F637" s="61" t="e">
        <f>IF(LEN('Описание предлагаемого товара'!#REF!)&gt;0,'Описание предлагаемого товара'!#REF!,"")</f>
        <v>#REF!</v>
      </c>
      <c r="G637" s="61" t="e">
        <f>IF(LEN('Описание предлагаемого товара'!#REF!)&gt;0,'Описание предлагаемого товара'!#REF!,"")</f>
        <v>#REF!</v>
      </c>
      <c r="H637" s="61" t="e">
        <f>IF(LEN('Описание предлагаемого товара'!#REF!)&gt;0,'Описание предлагаемого товара'!#REF!,"")</f>
        <v>#REF!</v>
      </c>
      <c r="I637" s="61" t="e">
        <f>IF(LEN('Описание предлагаемого товара'!#REF!)&gt;0,'Описание предлагаемого товара'!#REF!,"")</f>
        <v>#REF!</v>
      </c>
      <c r="J637" s="38" t="str">
        <f>IFERROR(VLOOKUP(B637,SAP!$A:$E,5,),"")</f>
        <v/>
      </c>
      <c r="K637" s="40" t="str">
        <f t="shared" si="5729"/>
        <v/>
      </c>
      <c r="L637" s="61" t="e">
        <f>IF(LEN('Описание предлагаемого товара'!#REF!)&gt;0,IFERROR('Описание предлагаемого товара'!#REF!*1,""),"")</f>
        <v>#REF!</v>
      </c>
      <c r="M637" s="39" t="str">
        <f>IFERROR(VLOOKUP(B637,SAP!$A:$E,2,),"")</f>
        <v/>
      </c>
      <c r="N637" s="41" t="str">
        <f t="shared" si="5865"/>
        <v/>
      </c>
      <c r="O637" s="39" t="str">
        <f t="shared" si="5716"/>
        <v/>
      </c>
      <c r="P637" s="36" t="e">
        <f>IF(LEN('Описание предлагаемого товара'!#REF!)&gt;0,'Описание предлагаемого товара'!#REF!,"")</f>
        <v>#REF!</v>
      </c>
      <c r="Q63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37" s="37" t="e">
        <f>IF(LEN('Описание предлагаемого товара'!#REF!)&gt;0,'Описание предлагаемого товара'!#REF!,"")</f>
        <v>#REF!</v>
      </c>
      <c r="S637" s="37" t="e">
        <f>IF(LEN('Описание предлагаемого товара'!#REF!)&gt;0,'Описание предлагаемого товара'!#REF!,"")</f>
        <v>#REF!</v>
      </c>
      <c r="T63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37" s="23" t="str">
        <f>IFERROR(VLOOKUP(CI637*1,Обработ.выгрузка_реестра_РФ!$A:$G,6,),"")</f>
        <v/>
      </c>
      <c r="V637" s="61" t="e">
        <f>IF(LEN('Описание предлагаемого товара'!#REF!)&gt;0,'Описание предлагаемого товара'!#REF!,"")</f>
        <v>#REF!</v>
      </c>
      <c r="W637" s="62" t="e">
        <f>IF(LEN('Описание предлагаемого товара'!#REF!)&gt;0,'Описание предлагаемого товара'!#REF!,"")</f>
        <v>#REF!</v>
      </c>
      <c r="X637" s="91" t="e">
        <f t="shared" ref="X637:Y637" si="6163">IFERROR(REPLACE(W637,FIND(CHAR(10),W637,1),1," "),W637)</f>
        <v>#REF!</v>
      </c>
      <c r="Y637" s="91" t="e">
        <f t="shared" si="6163"/>
        <v>#REF!</v>
      </c>
      <c r="Z637" s="91" t="e">
        <f t="shared" si="5731"/>
        <v>#REF!</v>
      </c>
      <c r="AA637" s="91" t="e">
        <f t="shared" si="5732"/>
        <v>#REF!</v>
      </c>
      <c r="AB637" s="91" t="e">
        <f t="shared" si="5733"/>
        <v>#REF!</v>
      </c>
      <c r="AC637" s="91" t="e">
        <f t="shared" ref="AC637:AF637" si="6164">IFERROR(REPLACE(AB637,FIND("  ",AB637,1),2," "),AB637)</f>
        <v>#REF!</v>
      </c>
      <c r="AD637" s="91" t="e">
        <f t="shared" si="6164"/>
        <v>#REF!</v>
      </c>
      <c r="AE637" s="91" t="e">
        <f t="shared" si="6164"/>
        <v>#REF!</v>
      </c>
      <c r="AF637" s="91" t="e">
        <f t="shared" si="6164"/>
        <v>#REF!</v>
      </c>
      <c r="AG637" s="23" t="str">
        <f>IFERROR(VLOOKUP(CI637*1,Обработ.выгрузка_реестра_РФ!$A:$G,4,),"")</f>
        <v/>
      </c>
      <c r="AH637" s="91" t="str">
        <f t="shared" ref="AH637:AI637" si="6165">IFERROR(REPLACE(AG637,FIND("-",AG637,1),1,"*"),AG637)</f>
        <v/>
      </c>
      <c r="AI637" s="91" t="str">
        <f t="shared" si="6165"/>
        <v/>
      </c>
      <c r="AJ637" s="27" t="str">
        <f t="shared" si="5831"/>
        <v/>
      </c>
      <c r="AK637" s="63" t="e">
        <f>IF(LEN('Описание предлагаемого товара'!#REF!)&gt;0,'Описание предлагаемого товара'!#REF!,"")</f>
        <v>#REF!</v>
      </c>
      <c r="AL637" s="91" t="e">
        <f t="shared" ref="AL637:AM637" si="6166">IFERROR(REPLACE(AK637,FIND(CHAR(10),AK637,1),1,""),AK637)</f>
        <v>#REF!</v>
      </c>
      <c r="AM637" s="91" t="e">
        <f t="shared" si="6166"/>
        <v>#REF!</v>
      </c>
      <c r="AN637" s="91" t="e">
        <f t="shared" ref="AN637:AR637" si="6167">IFERROR(REPLACE(AM637,FIND(" ",AM637,1),1,""),AM637)</f>
        <v>#REF!</v>
      </c>
      <c r="AO637" s="91" t="e">
        <f t="shared" si="6167"/>
        <v>#REF!</v>
      </c>
      <c r="AP637" s="91" t="e">
        <f t="shared" si="6167"/>
        <v>#REF!</v>
      </c>
      <c r="AQ637" s="91" t="e">
        <f t="shared" si="6167"/>
        <v>#REF!</v>
      </c>
      <c r="AR637" s="91" t="e">
        <f t="shared" si="6167"/>
        <v>#REF!</v>
      </c>
      <c r="AS637" s="91" t="e">
        <f t="shared" si="5738"/>
        <v>#REF!</v>
      </c>
      <c r="AT637" s="91" t="e">
        <f t="shared" si="5739"/>
        <v>#REF!</v>
      </c>
      <c r="AU637" s="32" t="e">
        <f t="shared" si="5722"/>
        <v>#REF!</v>
      </c>
      <c r="AV637" s="93" t="e">
        <f>'Описание предлагаемого товара'!#REF!</f>
        <v>#REF!</v>
      </c>
      <c r="AW637" s="91" t="e">
        <f>MIN(SEARCH({0,1,2,3,4,5,6,7,8,9},AV637&amp; "0123456789"))</f>
        <v>#REF!</v>
      </c>
      <c r="AX637" s="91" t="str">
        <f t="shared" si="5740"/>
        <v/>
      </c>
      <c r="AY637" s="91" t="str">
        <f t="shared" si="5741"/>
        <v/>
      </c>
      <c r="AZ637" s="91" t="str">
        <f t="shared" si="5742"/>
        <v/>
      </c>
      <c r="BA637" s="91" t="str">
        <f t="shared" si="5743"/>
        <v/>
      </c>
      <c r="BB637" s="91" t="str">
        <f t="shared" si="5744"/>
        <v/>
      </c>
      <c r="BC637" s="91" t="str">
        <f t="shared" si="5745"/>
        <v/>
      </c>
      <c r="BD637" s="91" t="str">
        <f t="shared" si="5746"/>
        <v/>
      </c>
      <c r="BE637" s="91" t="str">
        <f t="shared" si="5747"/>
        <v/>
      </c>
      <c r="BF637" s="91" t="str">
        <f t="shared" si="5748"/>
        <v/>
      </c>
      <c r="BG637" s="91" t="str">
        <f t="shared" si="5749"/>
        <v/>
      </c>
      <c r="BH637" s="91" t="str">
        <f t="shared" si="5750"/>
        <v/>
      </c>
      <c r="BI637" s="91" t="str">
        <f t="shared" si="5751"/>
        <v/>
      </c>
      <c r="BJ637" s="91" t="str">
        <f t="shared" si="5752"/>
        <v/>
      </c>
      <c r="BK637" s="91" t="str">
        <f t="shared" si="5753"/>
        <v/>
      </c>
      <c r="BL637" s="91" t="str">
        <f t="shared" si="5754"/>
        <v/>
      </c>
      <c r="BM637" s="91" t="str">
        <f t="shared" si="5755"/>
        <v/>
      </c>
      <c r="BN637" s="91" t="str">
        <f t="shared" si="5756"/>
        <v/>
      </c>
      <c r="BO637" s="91" t="str">
        <f t="shared" si="5757"/>
        <v/>
      </c>
      <c r="BP637" s="91" t="str">
        <f t="shared" si="5758"/>
        <v/>
      </c>
      <c r="BQ637" s="91" t="str">
        <f t="shared" si="5759"/>
        <v/>
      </c>
      <c r="BR637" s="91" t="str">
        <f t="shared" si="5760"/>
        <v/>
      </c>
      <c r="BS637" s="91" t="str">
        <f t="shared" si="5761"/>
        <v/>
      </c>
      <c r="BT637" s="91" t="str">
        <f t="shared" si="5762"/>
        <v/>
      </c>
      <c r="BU637" s="91" t="str">
        <f t="shared" si="5763"/>
        <v/>
      </c>
      <c r="BV637" s="91" t="str">
        <f t="shared" si="5764"/>
        <v/>
      </c>
      <c r="BW637" s="91" t="str">
        <f t="shared" si="5765"/>
        <v/>
      </c>
      <c r="BX637" s="91" t="str">
        <f t="shared" si="5766"/>
        <v/>
      </c>
      <c r="BY637" s="91" t="str">
        <f t="shared" si="5767"/>
        <v/>
      </c>
      <c r="BZ637" s="91" t="str">
        <f t="shared" si="5768"/>
        <v/>
      </c>
      <c r="CA637" s="91" t="str">
        <f t="shared" si="5769"/>
        <v/>
      </c>
      <c r="CB637" s="91" t="str">
        <f t="shared" si="5770"/>
        <v/>
      </c>
      <c r="CC637" s="91" t="str">
        <f t="shared" si="5771"/>
        <v/>
      </c>
      <c r="CD637" s="91" t="str">
        <f t="shared" si="5772"/>
        <v/>
      </c>
      <c r="CE637" s="91" t="str">
        <f t="shared" si="5773"/>
        <v/>
      </c>
      <c r="CF637" s="91" t="str">
        <f t="shared" si="5774"/>
        <v/>
      </c>
      <c r="CG637" s="91" t="str">
        <f t="shared" si="5775"/>
        <v/>
      </c>
      <c r="CH637" s="91" t="str">
        <f t="shared" si="5776"/>
        <v/>
      </c>
      <c r="CI637" s="91" t="str">
        <f t="shared" si="5777"/>
        <v>нет</v>
      </c>
      <c r="CJ637" s="63" t="e">
        <f>IF(LEN('Описание предлагаемого товара'!#REF!)&gt;0,'Описание предлагаемого товара'!#REF!,"")</f>
        <v>#REF!</v>
      </c>
      <c r="CK637" s="91" t="e">
        <f t="shared" ref="CK637:CL637" si="6168">IFERROR(REPLACE(CJ637,FIND(CHAR(10),CJ637,1),1,""),CJ637)</f>
        <v>#REF!</v>
      </c>
      <c r="CL637" s="91" t="e">
        <f t="shared" si="6168"/>
        <v>#REF!</v>
      </c>
      <c r="CM637" s="91" t="e">
        <f t="shared" si="5779"/>
        <v>#REF!</v>
      </c>
      <c r="CN637" s="91" t="e">
        <f t="shared" si="5780"/>
        <v>#REF!</v>
      </c>
      <c r="CO637" s="91" t="e">
        <f t="shared" si="5781"/>
        <v>#REF!</v>
      </c>
      <c r="CP637" s="90" t="e">
        <f>IF(AU637="Не указан реестровый номер (мера нац.режима Запрет)","",IF(CI637="нет","",IF(CU637="да","исключение(не смотрим баллы)",IFERROR(IF(CI637*1&gt;0,IFERROR(IF(VLOOKUP(CI637*1,Обработ.выгрузка_реестра_РФ!$A:$G,7,)=0,"Баллы не установлены",VLOOKUP(CI637*1,Обработ.выгрузка_реестра_РФ!$A:$G,7,)),IF(LEN(CI637)&gt;14,"","нет номера в реестре РФ")),""),IF(LEN(CI637)=0,"","Некорректный реестровый номер")))))</f>
        <v>#REF!</v>
      </c>
      <c r="CQ637" s="33" t="e">
        <f>IF(LEN(C637)&gt;0,IFERROR(IF(LEN(H637)&gt;0,IF(LEN(VLOOKUP(H637,'исключения(не_смотрим_баллы)'!$A:$C,1,))&gt;0,"да","нет"),"не введен ОКПД2"),"нет"),"")</f>
        <v>#REF!</v>
      </c>
      <c r="CR637" s="33" t="e">
        <f ca="1">IF(CQ637="да",IF(TODAY()&lt;VLOOKUP(H637,'исключения(не_смотрим_баллы)'!$A:$C,3,),"да","нет"),"")</f>
        <v>#REF!</v>
      </c>
      <c r="CS637" s="33" t="str">
        <f>IFERROR(IF(CQ637="да",IF(VLOOKUP(CI637*1,Обработ.выгрузка_реестра_РФ!$A:$G,2,)&lt;VLOOKUP(H637,'исключения(не_смотрим_баллы)'!$A:$C,2,),"да","нет"),""),"")</f>
        <v/>
      </c>
      <c r="CT637" s="24"/>
      <c r="CU637" s="33" t="e">
        <f t="shared" si="5793"/>
        <v>#REF!</v>
      </c>
      <c r="CV637" s="91" t="e">
        <f t="shared" si="5794"/>
        <v>#REF!</v>
      </c>
      <c r="CW637" s="27" t="e">
        <f t="shared" si="5795"/>
        <v>#REF!</v>
      </c>
      <c r="CX637" s="26" t="e">
        <f t="shared" si="5724"/>
        <v>#REF!</v>
      </c>
      <c r="CY637" s="64" t="e">
        <f>IF(LEN('Описание предлагаемого товара'!#REF!)&gt;0,'Описание предлагаемого товара'!#REF!,"")</f>
        <v>#REF!</v>
      </c>
      <c r="CZ637" s="95" t="e">
        <f t="shared" si="5782"/>
        <v>#REF!</v>
      </c>
      <c r="DA637" s="95" t="e">
        <f t="shared" ref="DA637" si="6169">IFERROR(REPLACE(CZ637,FIND(" ",CZ637,1),1,""),CZ637)</f>
        <v>#REF!</v>
      </c>
      <c r="DB637" s="95" t="e">
        <f t="shared" si="5726"/>
        <v>#REF!</v>
      </c>
      <c r="DC637" s="95" t="e">
        <f t="shared" ref="DC637:DD637" si="6170">IFERROR(REPLACE(DB637,FIND("г.",DB637,1),2,""),DB637)</f>
        <v>#REF!</v>
      </c>
      <c r="DD637" s="95" t="e">
        <f t="shared" si="6170"/>
        <v>#REF!</v>
      </c>
      <c r="DE637" s="95" t="e">
        <f t="shared" ref="DE637:DF637" si="6171">IFERROR(REPLACE(DD637,FIND("г",DD637,1),1,""),DD637)</f>
        <v>#REF!</v>
      </c>
      <c r="DF637" s="95" t="e">
        <f t="shared" si="6171"/>
        <v>#REF!</v>
      </c>
      <c r="DG637" s="95" t="e">
        <f t="shared" si="5799"/>
        <v>#REF!</v>
      </c>
      <c r="DH637" s="25" t="str">
        <f>IFERROR(VLOOKUP(CI637*1,Обработ.выгрузка_реестра_РФ!$A:$G,5,),"")</f>
        <v/>
      </c>
      <c r="DI637" s="27" t="str">
        <f t="shared" si="5809"/>
        <v/>
      </c>
      <c r="DJ637" s="27" t="str">
        <f t="shared" ca="1" si="5786"/>
        <v/>
      </c>
      <c r="DK637" s="63" t="e">
        <f>IF(LEN('Описание предлагаемого товара'!#REF!)&gt;0,'Описание предлагаемого товара'!#REF!,"")</f>
        <v>#REF!</v>
      </c>
      <c r="DL637" s="63" t="e">
        <f>IF(LEN('Описание предлагаемого товара'!#REF!)&gt;0,'Описание предлагаемого товара'!#REF!,"")</f>
        <v>#REF!</v>
      </c>
      <c r="DM637" s="32"/>
    </row>
    <row r="638" spans="1:117" ht="48.75" customHeight="1" x14ac:dyDescent="0.25">
      <c r="A638" s="61" t="e">
        <f>IF(LEN('Описание предлагаемого товара'!#REF!)&gt;0,'Описание предлагаемого товара'!#REF!,"")</f>
        <v>#REF!</v>
      </c>
      <c r="B638" s="65" t="e">
        <f>IF(LEN('Описание предлагаемого товара'!#REF!)&gt;0,'Описание предлагаемого товара'!#REF!,"")</f>
        <v>#REF!</v>
      </c>
      <c r="C638" s="61" t="e">
        <f>IF(LEN('Описание предлагаемого товара'!#REF!)&gt;0,'Описание предлагаемого товара'!#REF!,"")</f>
        <v>#REF!</v>
      </c>
      <c r="D638" s="61" t="e">
        <f>IF(LEN('Описание предлагаемого товара'!#REF!)&gt;0,'Описание предлагаемого товара'!#REF!,"")</f>
        <v>#REF!</v>
      </c>
      <c r="E638" s="61" t="e">
        <f>IF(LEN('Описание предлагаемого товара'!#REF!)&gt;0,'Описание предлагаемого товара'!#REF!,"")</f>
        <v>#REF!</v>
      </c>
      <c r="F638" s="61" t="e">
        <f>IF(LEN('Описание предлагаемого товара'!#REF!)&gt;0,'Описание предлагаемого товара'!#REF!,"")</f>
        <v>#REF!</v>
      </c>
      <c r="G638" s="61" t="e">
        <f>IF(LEN('Описание предлагаемого товара'!#REF!)&gt;0,'Описание предлагаемого товара'!#REF!,"")</f>
        <v>#REF!</v>
      </c>
      <c r="H638" s="61" t="e">
        <f>IF(LEN('Описание предлагаемого товара'!#REF!)&gt;0,'Описание предлагаемого товара'!#REF!,"")</f>
        <v>#REF!</v>
      </c>
      <c r="I638" s="61" t="e">
        <f>IF(LEN('Описание предлагаемого товара'!#REF!)&gt;0,'Описание предлагаемого товара'!#REF!,"")</f>
        <v>#REF!</v>
      </c>
      <c r="J638" s="38" t="str">
        <f>IFERROR(VLOOKUP(B638,SAP!$A:$E,5,),"")</f>
        <v/>
      </c>
      <c r="K638" s="40" t="str">
        <f t="shared" si="5729"/>
        <v/>
      </c>
      <c r="L638" s="61" t="e">
        <f>IF(LEN('Описание предлагаемого товара'!#REF!)&gt;0,IFERROR('Описание предлагаемого товара'!#REF!*1,""),"")</f>
        <v>#REF!</v>
      </c>
      <c r="M638" s="39" t="str">
        <f>IFERROR(VLOOKUP(B638,SAP!$A:$E,2,),"")</f>
        <v/>
      </c>
      <c r="N638" s="41" t="str">
        <f t="shared" si="5865"/>
        <v/>
      </c>
      <c r="O638" s="39" t="str">
        <f t="shared" si="5716"/>
        <v/>
      </c>
      <c r="P638" s="36" t="e">
        <f>IF(LEN('Описание предлагаемого товара'!#REF!)&gt;0,'Описание предлагаемого товара'!#REF!,"")</f>
        <v>#REF!</v>
      </c>
      <c r="Q63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38" s="37" t="e">
        <f>IF(LEN('Описание предлагаемого товара'!#REF!)&gt;0,'Описание предлагаемого товара'!#REF!,"")</f>
        <v>#REF!</v>
      </c>
      <c r="S638" s="37" t="e">
        <f>IF(LEN('Описание предлагаемого товара'!#REF!)&gt;0,'Описание предлагаемого товара'!#REF!,"")</f>
        <v>#REF!</v>
      </c>
      <c r="T63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38" s="23" t="str">
        <f>IFERROR(VLOOKUP(CI638*1,Обработ.выгрузка_реестра_РФ!$A:$G,6,),"")</f>
        <v/>
      </c>
      <c r="V638" s="61" t="e">
        <f>IF(LEN('Описание предлагаемого товара'!#REF!)&gt;0,'Описание предлагаемого товара'!#REF!,"")</f>
        <v>#REF!</v>
      </c>
      <c r="W638" s="62" t="e">
        <f>IF(LEN('Описание предлагаемого товара'!#REF!)&gt;0,'Описание предлагаемого товара'!#REF!,"")</f>
        <v>#REF!</v>
      </c>
      <c r="X638" s="91" t="e">
        <f t="shared" ref="X638:Y638" si="6172">IFERROR(REPLACE(W638,FIND(CHAR(10),W638,1),1," "),W638)</f>
        <v>#REF!</v>
      </c>
      <c r="Y638" s="91" t="e">
        <f t="shared" si="6172"/>
        <v>#REF!</v>
      </c>
      <c r="Z638" s="91" t="e">
        <f t="shared" si="5731"/>
        <v>#REF!</v>
      </c>
      <c r="AA638" s="91" t="e">
        <f t="shared" si="5732"/>
        <v>#REF!</v>
      </c>
      <c r="AB638" s="91" t="e">
        <f t="shared" si="5733"/>
        <v>#REF!</v>
      </c>
      <c r="AC638" s="91" t="e">
        <f t="shared" ref="AC638:AF638" si="6173">IFERROR(REPLACE(AB638,FIND("  ",AB638,1),2," "),AB638)</f>
        <v>#REF!</v>
      </c>
      <c r="AD638" s="91" t="e">
        <f t="shared" si="6173"/>
        <v>#REF!</v>
      </c>
      <c r="AE638" s="91" t="e">
        <f t="shared" si="6173"/>
        <v>#REF!</v>
      </c>
      <c r="AF638" s="91" t="e">
        <f t="shared" si="6173"/>
        <v>#REF!</v>
      </c>
      <c r="AG638" s="23" t="str">
        <f>IFERROR(VLOOKUP(CI638*1,Обработ.выгрузка_реестра_РФ!$A:$G,4,),"")</f>
        <v/>
      </c>
      <c r="AH638" s="91" t="str">
        <f t="shared" ref="AH638:AI638" si="6174">IFERROR(REPLACE(AG638,FIND("-",AG638,1),1,"*"),AG638)</f>
        <v/>
      </c>
      <c r="AI638" s="91" t="str">
        <f t="shared" si="6174"/>
        <v/>
      </c>
      <c r="AJ638" s="27" t="str">
        <f t="shared" si="5831"/>
        <v/>
      </c>
      <c r="AK638" s="63" t="e">
        <f>IF(LEN('Описание предлагаемого товара'!#REF!)&gt;0,'Описание предлагаемого товара'!#REF!,"")</f>
        <v>#REF!</v>
      </c>
      <c r="AL638" s="91" t="e">
        <f t="shared" ref="AL638:AM638" si="6175">IFERROR(REPLACE(AK638,FIND(CHAR(10),AK638,1),1,""),AK638)</f>
        <v>#REF!</v>
      </c>
      <c r="AM638" s="91" t="e">
        <f t="shared" si="6175"/>
        <v>#REF!</v>
      </c>
      <c r="AN638" s="91" t="e">
        <f t="shared" ref="AN638:AR638" si="6176">IFERROR(REPLACE(AM638,FIND(" ",AM638,1),1,""),AM638)</f>
        <v>#REF!</v>
      </c>
      <c r="AO638" s="91" t="e">
        <f t="shared" si="6176"/>
        <v>#REF!</v>
      </c>
      <c r="AP638" s="91" t="e">
        <f t="shared" si="6176"/>
        <v>#REF!</v>
      </c>
      <c r="AQ638" s="91" t="e">
        <f t="shared" si="6176"/>
        <v>#REF!</v>
      </c>
      <c r="AR638" s="91" t="e">
        <f t="shared" si="6176"/>
        <v>#REF!</v>
      </c>
      <c r="AS638" s="91" t="e">
        <f t="shared" si="5738"/>
        <v>#REF!</v>
      </c>
      <c r="AT638" s="91" t="e">
        <f t="shared" si="5739"/>
        <v>#REF!</v>
      </c>
      <c r="AU638" s="32" t="e">
        <f t="shared" si="5722"/>
        <v>#REF!</v>
      </c>
      <c r="AV638" s="93" t="e">
        <f>'Описание предлагаемого товара'!#REF!</f>
        <v>#REF!</v>
      </c>
      <c r="AW638" s="91" t="e">
        <f>MIN(SEARCH({0,1,2,3,4,5,6,7,8,9},AV638&amp; "0123456789"))</f>
        <v>#REF!</v>
      </c>
      <c r="AX638" s="91" t="str">
        <f t="shared" si="5740"/>
        <v/>
      </c>
      <c r="AY638" s="91" t="str">
        <f t="shared" si="5741"/>
        <v/>
      </c>
      <c r="AZ638" s="91" t="str">
        <f t="shared" si="5742"/>
        <v/>
      </c>
      <c r="BA638" s="91" t="str">
        <f t="shared" si="5743"/>
        <v/>
      </c>
      <c r="BB638" s="91" t="str">
        <f t="shared" si="5744"/>
        <v/>
      </c>
      <c r="BC638" s="91" t="str">
        <f t="shared" si="5745"/>
        <v/>
      </c>
      <c r="BD638" s="91" t="str">
        <f t="shared" si="5746"/>
        <v/>
      </c>
      <c r="BE638" s="91" t="str">
        <f t="shared" si="5747"/>
        <v/>
      </c>
      <c r="BF638" s="91" t="str">
        <f t="shared" si="5748"/>
        <v/>
      </c>
      <c r="BG638" s="91" t="str">
        <f t="shared" si="5749"/>
        <v/>
      </c>
      <c r="BH638" s="91" t="str">
        <f t="shared" si="5750"/>
        <v/>
      </c>
      <c r="BI638" s="91" t="str">
        <f t="shared" si="5751"/>
        <v/>
      </c>
      <c r="BJ638" s="91" t="str">
        <f t="shared" si="5752"/>
        <v/>
      </c>
      <c r="BK638" s="91" t="str">
        <f t="shared" si="5753"/>
        <v/>
      </c>
      <c r="BL638" s="91" t="str">
        <f t="shared" si="5754"/>
        <v/>
      </c>
      <c r="BM638" s="91" t="str">
        <f t="shared" si="5755"/>
        <v/>
      </c>
      <c r="BN638" s="91" t="str">
        <f t="shared" si="5756"/>
        <v/>
      </c>
      <c r="BO638" s="91" t="str">
        <f t="shared" si="5757"/>
        <v/>
      </c>
      <c r="BP638" s="91" t="str">
        <f t="shared" si="5758"/>
        <v/>
      </c>
      <c r="BQ638" s="91" t="str">
        <f t="shared" si="5759"/>
        <v/>
      </c>
      <c r="BR638" s="91" t="str">
        <f t="shared" si="5760"/>
        <v/>
      </c>
      <c r="BS638" s="91" t="str">
        <f t="shared" si="5761"/>
        <v/>
      </c>
      <c r="BT638" s="91" t="str">
        <f t="shared" si="5762"/>
        <v/>
      </c>
      <c r="BU638" s="91" t="str">
        <f t="shared" si="5763"/>
        <v/>
      </c>
      <c r="BV638" s="91" t="str">
        <f t="shared" si="5764"/>
        <v/>
      </c>
      <c r="BW638" s="91" t="str">
        <f t="shared" si="5765"/>
        <v/>
      </c>
      <c r="BX638" s="91" t="str">
        <f t="shared" si="5766"/>
        <v/>
      </c>
      <c r="BY638" s="91" t="str">
        <f t="shared" si="5767"/>
        <v/>
      </c>
      <c r="BZ638" s="91" t="str">
        <f t="shared" si="5768"/>
        <v/>
      </c>
      <c r="CA638" s="91" t="str">
        <f t="shared" si="5769"/>
        <v/>
      </c>
      <c r="CB638" s="91" t="str">
        <f t="shared" si="5770"/>
        <v/>
      </c>
      <c r="CC638" s="91" t="str">
        <f t="shared" si="5771"/>
        <v/>
      </c>
      <c r="CD638" s="91" t="str">
        <f t="shared" si="5772"/>
        <v/>
      </c>
      <c r="CE638" s="91" t="str">
        <f t="shared" si="5773"/>
        <v/>
      </c>
      <c r="CF638" s="91" t="str">
        <f t="shared" si="5774"/>
        <v/>
      </c>
      <c r="CG638" s="91" t="str">
        <f t="shared" si="5775"/>
        <v/>
      </c>
      <c r="CH638" s="91" t="str">
        <f t="shared" si="5776"/>
        <v/>
      </c>
      <c r="CI638" s="91" t="str">
        <f t="shared" si="5777"/>
        <v>нет</v>
      </c>
      <c r="CJ638" s="63" t="e">
        <f>IF(LEN('Описание предлагаемого товара'!#REF!)&gt;0,'Описание предлагаемого товара'!#REF!,"")</f>
        <v>#REF!</v>
      </c>
      <c r="CK638" s="91" t="e">
        <f t="shared" ref="CK638:CL638" si="6177">IFERROR(REPLACE(CJ638,FIND(CHAR(10),CJ638,1),1,""),CJ638)</f>
        <v>#REF!</v>
      </c>
      <c r="CL638" s="91" t="e">
        <f t="shared" si="6177"/>
        <v>#REF!</v>
      </c>
      <c r="CM638" s="91" t="e">
        <f t="shared" si="5779"/>
        <v>#REF!</v>
      </c>
      <c r="CN638" s="91" t="e">
        <f t="shared" si="5780"/>
        <v>#REF!</v>
      </c>
      <c r="CO638" s="91" t="e">
        <f t="shared" si="5781"/>
        <v>#REF!</v>
      </c>
      <c r="CP638" s="90" t="e">
        <f>IF(AU638="Не указан реестровый номер (мера нац.режима Запрет)","",IF(CI638="нет","",IF(CU638="да","исключение(не смотрим баллы)",IFERROR(IF(CI638*1&gt;0,IFERROR(IF(VLOOKUP(CI638*1,Обработ.выгрузка_реестра_РФ!$A:$G,7,)=0,"Баллы не установлены",VLOOKUP(CI638*1,Обработ.выгрузка_реестра_РФ!$A:$G,7,)),IF(LEN(CI638)&gt;14,"","нет номера в реестре РФ")),""),IF(LEN(CI638)=0,"","Некорректный реестровый номер")))))</f>
        <v>#REF!</v>
      </c>
      <c r="CQ638" s="33" t="e">
        <f>IF(LEN(C638)&gt;0,IFERROR(IF(LEN(H638)&gt;0,IF(LEN(VLOOKUP(H638,'исключения(не_смотрим_баллы)'!$A:$C,1,))&gt;0,"да","нет"),"не введен ОКПД2"),"нет"),"")</f>
        <v>#REF!</v>
      </c>
      <c r="CR638" s="33" t="e">
        <f ca="1">IF(CQ638="да",IF(TODAY()&lt;VLOOKUP(H638,'исключения(не_смотрим_баллы)'!$A:$C,3,),"да","нет"),"")</f>
        <v>#REF!</v>
      </c>
      <c r="CS638" s="33" t="str">
        <f>IFERROR(IF(CQ638="да",IF(VLOOKUP(CI638*1,Обработ.выгрузка_реестра_РФ!$A:$G,2,)&lt;VLOOKUP(H638,'исключения(не_смотрим_баллы)'!$A:$C,2,),"да","нет"),""),"")</f>
        <v/>
      </c>
      <c r="CT638" s="24"/>
      <c r="CU638" s="33" t="e">
        <f t="shared" si="5793"/>
        <v>#REF!</v>
      </c>
      <c r="CV638" s="91" t="e">
        <f t="shared" si="5794"/>
        <v>#REF!</v>
      </c>
      <c r="CW638" s="27" t="e">
        <f t="shared" si="5795"/>
        <v>#REF!</v>
      </c>
      <c r="CX638" s="26" t="e">
        <f t="shared" si="5724"/>
        <v>#REF!</v>
      </c>
      <c r="CY638" s="64" t="e">
        <f>IF(LEN('Описание предлагаемого товара'!#REF!)&gt;0,'Описание предлагаемого товара'!#REF!,"")</f>
        <v>#REF!</v>
      </c>
      <c r="CZ638" s="95" t="e">
        <f t="shared" si="5782"/>
        <v>#REF!</v>
      </c>
      <c r="DA638" s="95" t="e">
        <f t="shared" ref="DA638" si="6178">IFERROR(REPLACE(CZ638,FIND(" ",CZ638,1),1,""),CZ638)</f>
        <v>#REF!</v>
      </c>
      <c r="DB638" s="95" t="e">
        <f t="shared" si="5726"/>
        <v>#REF!</v>
      </c>
      <c r="DC638" s="95" t="e">
        <f t="shared" ref="DC638:DD638" si="6179">IFERROR(REPLACE(DB638,FIND("г.",DB638,1),2,""),DB638)</f>
        <v>#REF!</v>
      </c>
      <c r="DD638" s="95" t="e">
        <f t="shared" si="6179"/>
        <v>#REF!</v>
      </c>
      <c r="DE638" s="95" t="e">
        <f t="shared" ref="DE638:DF638" si="6180">IFERROR(REPLACE(DD638,FIND("г",DD638,1),1,""),DD638)</f>
        <v>#REF!</v>
      </c>
      <c r="DF638" s="95" t="e">
        <f t="shared" si="6180"/>
        <v>#REF!</v>
      </c>
      <c r="DG638" s="95" t="e">
        <f t="shared" si="5799"/>
        <v>#REF!</v>
      </c>
      <c r="DH638" s="25" t="str">
        <f>IFERROR(VLOOKUP(CI638*1,Обработ.выгрузка_реестра_РФ!$A:$G,5,),"")</f>
        <v/>
      </c>
      <c r="DI638" s="27" t="str">
        <f t="shared" si="5809"/>
        <v/>
      </c>
      <c r="DJ638" s="27" t="str">
        <f t="shared" ca="1" si="5786"/>
        <v/>
      </c>
      <c r="DK638" s="63" t="e">
        <f>IF(LEN('Описание предлагаемого товара'!#REF!)&gt;0,'Описание предлагаемого товара'!#REF!,"")</f>
        <v>#REF!</v>
      </c>
      <c r="DL638" s="63" t="e">
        <f>IF(LEN('Описание предлагаемого товара'!#REF!)&gt;0,'Описание предлагаемого товара'!#REF!,"")</f>
        <v>#REF!</v>
      </c>
      <c r="DM638" s="32"/>
    </row>
    <row r="639" spans="1:117" ht="48.75" customHeight="1" x14ac:dyDescent="0.25">
      <c r="A639" s="61" t="e">
        <f>IF(LEN('Описание предлагаемого товара'!#REF!)&gt;0,'Описание предлагаемого товара'!#REF!,"")</f>
        <v>#REF!</v>
      </c>
      <c r="B639" s="65" t="e">
        <f>IF(LEN('Описание предлагаемого товара'!#REF!)&gt;0,'Описание предлагаемого товара'!#REF!,"")</f>
        <v>#REF!</v>
      </c>
      <c r="C639" s="61" t="e">
        <f>IF(LEN('Описание предлагаемого товара'!#REF!)&gt;0,'Описание предлагаемого товара'!#REF!,"")</f>
        <v>#REF!</v>
      </c>
      <c r="D639" s="61" t="e">
        <f>IF(LEN('Описание предлагаемого товара'!#REF!)&gt;0,'Описание предлагаемого товара'!#REF!,"")</f>
        <v>#REF!</v>
      </c>
      <c r="E639" s="61" t="e">
        <f>IF(LEN('Описание предлагаемого товара'!#REF!)&gt;0,'Описание предлагаемого товара'!#REF!,"")</f>
        <v>#REF!</v>
      </c>
      <c r="F639" s="61" t="e">
        <f>IF(LEN('Описание предлагаемого товара'!#REF!)&gt;0,'Описание предлагаемого товара'!#REF!,"")</f>
        <v>#REF!</v>
      </c>
      <c r="G639" s="61" t="e">
        <f>IF(LEN('Описание предлагаемого товара'!#REF!)&gt;0,'Описание предлагаемого товара'!#REF!,"")</f>
        <v>#REF!</v>
      </c>
      <c r="H639" s="61" t="e">
        <f>IF(LEN('Описание предлагаемого товара'!#REF!)&gt;0,'Описание предлагаемого товара'!#REF!,"")</f>
        <v>#REF!</v>
      </c>
      <c r="I639" s="61" t="e">
        <f>IF(LEN('Описание предлагаемого товара'!#REF!)&gt;0,'Описание предлагаемого товара'!#REF!,"")</f>
        <v>#REF!</v>
      </c>
      <c r="J639" s="38" t="str">
        <f>IFERROR(VLOOKUP(B639,SAP!$A:$E,5,),"")</f>
        <v/>
      </c>
      <c r="K639" s="40" t="str">
        <f t="shared" si="5729"/>
        <v/>
      </c>
      <c r="L639" s="61" t="e">
        <f>IF(LEN('Описание предлагаемого товара'!#REF!)&gt;0,IFERROR('Описание предлагаемого товара'!#REF!*1,""),"")</f>
        <v>#REF!</v>
      </c>
      <c r="M639" s="39" t="str">
        <f>IFERROR(VLOOKUP(B639,SAP!$A:$E,2,),"")</f>
        <v/>
      </c>
      <c r="N639" s="41" t="str">
        <f t="shared" si="5865"/>
        <v/>
      </c>
      <c r="O639" s="39" t="str">
        <f t="shared" si="5716"/>
        <v/>
      </c>
      <c r="P639" s="36" t="e">
        <f>IF(LEN('Описание предлагаемого товара'!#REF!)&gt;0,'Описание предлагаемого товара'!#REF!,"")</f>
        <v>#REF!</v>
      </c>
      <c r="Q63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39" s="37" t="e">
        <f>IF(LEN('Описание предлагаемого товара'!#REF!)&gt;0,'Описание предлагаемого товара'!#REF!,"")</f>
        <v>#REF!</v>
      </c>
      <c r="S639" s="37" t="e">
        <f>IF(LEN('Описание предлагаемого товара'!#REF!)&gt;0,'Описание предлагаемого товара'!#REF!,"")</f>
        <v>#REF!</v>
      </c>
      <c r="T63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39" s="23" t="str">
        <f>IFERROR(VLOOKUP(CI639*1,Обработ.выгрузка_реестра_РФ!$A:$G,6,),"")</f>
        <v/>
      </c>
      <c r="V639" s="61" t="e">
        <f>IF(LEN('Описание предлагаемого товара'!#REF!)&gt;0,'Описание предлагаемого товара'!#REF!,"")</f>
        <v>#REF!</v>
      </c>
      <c r="W639" s="62" t="e">
        <f>IF(LEN('Описание предлагаемого товара'!#REF!)&gt;0,'Описание предлагаемого товара'!#REF!,"")</f>
        <v>#REF!</v>
      </c>
      <c r="X639" s="91" t="e">
        <f t="shared" ref="X639:Y639" si="6181">IFERROR(REPLACE(W639,FIND(CHAR(10),W639,1),1," "),W639)</f>
        <v>#REF!</v>
      </c>
      <c r="Y639" s="91" t="e">
        <f t="shared" si="6181"/>
        <v>#REF!</v>
      </c>
      <c r="Z639" s="91" t="e">
        <f t="shared" si="5731"/>
        <v>#REF!</v>
      </c>
      <c r="AA639" s="91" t="e">
        <f t="shared" si="5732"/>
        <v>#REF!</v>
      </c>
      <c r="AB639" s="91" t="e">
        <f t="shared" si="5733"/>
        <v>#REF!</v>
      </c>
      <c r="AC639" s="91" t="e">
        <f t="shared" ref="AC639:AF639" si="6182">IFERROR(REPLACE(AB639,FIND("  ",AB639,1),2," "),AB639)</f>
        <v>#REF!</v>
      </c>
      <c r="AD639" s="91" t="e">
        <f t="shared" si="6182"/>
        <v>#REF!</v>
      </c>
      <c r="AE639" s="91" t="e">
        <f t="shared" si="6182"/>
        <v>#REF!</v>
      </c>
      <c r="AF639" s="91" t="e">
        <f t="shared" si="6182"/>
        <v>#REF!</v>
      </c>
      <c r="AG639" s="23" t="str">
        <f>IFERROR(VLOOKUP(CI639*1,Обработ.выгрузка_реестра_РФ!$A:$G,4,),"")</f>
        <v/>
      </c>
      <c r="AH639" s="91" t="str">
        <f t="shared" ref="AH639:AI639" si="6183">IFERROR(REPLACE(AG639,FIND("-",AG639,1),1,"*"),AG639)</f>
        <v/>
      </c>
      <c r="AI639" s="91" t="str">
        <f t="shared" si="6183"/>
        <v/>
      </c>
      <c r="AJ639" s="27" t="str">
        <f t="shared" si="5831"/>
        <v/>
      </c>
      <c r="AK639" s="63" t="e">
        <f>IF(LEN('Описание предлагаемого товара'!#REF!)&gt;0,'Описание предлагаемого товара'!#REF!,"")</f>
        <v>#REF!</v>
      </c>
      <c r="AL639" s="91" t="e">
        <f t="shared" ref="AL639:AM639" si="6184">IFERROR(REPLACE(AK639,FIND(CHAR(10),AK639,1),1,""),AK639)</f>
        <v>#REF!</v>
      </c>
      <c r="AM639" s="91" t="e">
        <f t="shared" si="6184"/>
        <v>#REF!</v>
      </c>
      <c r="AN639" s="91" t="e">
        <f t="shared" ref="AN639:AR639" si="6185">IFERROR(REPLACE(AM639,FIND(" ",AM639,1),1,""),AM639)</f>
        <v>#REF!</v>
      </c>
      <c r="AO639" s="91" t="e">
        <f t="shared" si="6185"/>
        <v>#REF!</v>
      </c>
      <c r="AP639" s="91" t="e">
        <f t="shared" si="6185"/>
        <v>#REF!</v>
      </c>
      <c r="AQ639" s="91" t="e">
        <f t="shared" si="6185"/>
        <v>#REF!</v>
      </c>
      <c r="AR639" s="91" t="e">
        <f t="shared" si="6185"/>
        <v>#REF!</v>
      </c>
      <c r="AS639" s="91" t="e">
        <f t="shared" si="5738"/>
        <v>#REF!</v>
      </c>
      <c r="AT639" s="91" t="e">
        <f t="shared" si="5739"/>
        <v>#REF!</v>
      </c>
      <c r="AU639" s="32" t="e">
        <f t="shared" si="5722"/>
        <v>#REF!</v>
      </c>
      <c r="AV639" s="93" t="e">
        <f>'Описание предлагаемого товара'!#REF!</f>
        <v>#REF!</v>
      </c>
      <c r="AW639" s="91" t="e">
        <f>MIN(SEARCH({0,1,2,3,4,5,6,7,8,9},AV639&amp; "0123456789"))</f>
        <v>#REF!</v>
      </c>
      <c r="AX639" s="91" t="str">
        <f t="shared" si="5740"/>
        <v/>
      </c>
      <c r="AY639" s="91" t="str">
        <f t="shared" si="5741"/>
        <v/>
      </c>
      <c r="AZ639" s="91" t="str">
        <f t="shared" si="5742"/>
        <v/>
      </c>
      <c r="BA639" s="91" t="str">
        <f t="shared" si="5743"/>
        <v/>
      </c>
      <c r="BB639" s="91" t="str">
        <f t="shared" si="5744"/>
        <v/>
      </c>
      <c r="BC639" s="91" t="str">
        <f t="shared" si="5745"/>
        <v/>
      </c>
      <c r="BD639" s="91" t="str">
        <f t="shared" si="5746"/>
        <v/>
      </c>
      <c r="BE639" s="91" t="str">
        <f t="shared" si="5747"/>
        <v/>
      </c>
      <c r="BF639" s="91" t="str">
        <f t="shared" si="5748"/>
        <v/>
      </c>
      <c r="BG639" s="91" t="str">
        <f t="shared" si="5749"/>
        <v/>
      </c>
      <c r="BH639" s="91" t="str">
        <f t="shared" si="5750"/>
        <v/>
      </c>
      <c r="BI639" s="91" t="str">
        <f t="shared" si="5751"/>
        <v/>
      </c>
      <c r="BJ639" s="91" t="str">
        <f t="shared" si="5752"/>
        <v/>
      </c>
      <c r="BK639" s="91" t="str">
        <f t="shared" si="5753"/>
        <v/>
      </c>
      <c r="BL639" s="91" t="str">
        <f t="shared" si="5754"/>
        <v/>
      </c>
      <c r="BM639" s="91" t="str">
        <f t="shared" si="5755"/>
        <v/>
      </c>
      <c r="BN639" s="91" t="str">
        <f t="shared" si="5756"/>
        <v/>
      </c>
      <c r="BO639" s="91" t="str">
        <f t="shared" si="5757"/>
        <v/>
      </c>
      <c r="BP639" s="91" t="str">
        <f t="shared" si="5758"/>
        <v/>
      </c>
      <c r="BQ639" s="91" t="str">
        <f t="shared" si="5759"/>
        <v/>
      </c>
      <c r="BR639" s="91" t="str">
        <f t="shared" si="5760"/>
        <v/>
      </c>
      <c r="BS639" s="91" t="str">
        <f t="shared" si="5761"/>
        <v/>
      </c>
      <c r="BT639" s="91" t="str">
        <f t="shared" si="5762"/>
        <v/>
      </c>
      <c r="BU639" s="91" t="str">
        <f t="shared" si="5763"/>
        <v/>
      </c>
      <c r="BV639" s="91" t="str">
        <f t="shared" si="5764"/>
        <v/>
      </c>
      <c r="BW639" s="91" t="str">
        <f t="shared" si="5765"/>
        <v/>
      </c>
      <c r="BX639" s="91" t="str">
        <f t="shared" si="5766"/>
        <v/>
      </c>
      <c r="BY639" s="91" t="str">
        <f t="shared" si="5767"/>
        <v/>
      </c>
      <c r="BZ639" s="91" t="str">
        <f t="shared" si="5768"/>
        <v/>
      </c>
      <c r="CA639" s="91" t="str">
        <f t="shared" si="5769"/>
        <v/>
      </c>
      <c r="CB639" s="91" t="str">
        <f t="shared" si="5770"/>
        <v/>
      </c>
      <c r="CC639" s="91" t="str">
        <f t="shared" si="5771"/>
        <v/>
      </c>
      <c r="CD639" s="91" t="str">
        <f t="shared" si="5772"/>
        <v/>
      </c>
      <c r="CE639" s="91" t="str">
        <f t="shared" si="5773"/>
        <v/>
      </c>
      <c r="CF639" s="91" t="str">
        <f t="shared" si="5774"/>
        <v/>
      </c>
      <c r="CG639" s="91" t="str">
        <f t="shared" si="5775"/>
        <v/>
      </c>
      <c r="CH639" s="91" t="str">
        <f t="shared" si="5776"/>
        <v/>
      </c>
      <c r="CI639" s="91" t="str">
        <f t="shared" si="5777"/>
        <v>нет</v>
      </c>
      <c r="CJ639" s="63" t="e">
        <f>IF(LEN('Описание предлагаемого товара'!#REF!)&gt;0,'Описание предлагаемого товара'!#REF!,"")</f>
        <v>#REF!</v>
      </c>
      <c r="CK639" s="91" t="e">
        <f t="shared" ref="CK639:CL639" si="6186">IFERROR(REPLACE(CJ639,FIND(CHAR(10),CJ639,1),1,""),CJ639)</f>
        <v>#REF!</v>
      </c>
      <c r="CL639" s="91" t="e">
        <f t="shared" si="6186"/>
        <v>#REF!</v>
      </c>
      <c r="CM639" s="91" t="e">
        <f t="shared" si="5779"/>
        <v>#REF!</v>
      </c>
      <c r="CN639" s="91" t="e">
        <f t="shared" si="5780"/>
        <v>#REF!</v>
      </c>
      <c r="CO639" s="91" t="e">
        <f t="shared" si="5781"/>
        <v>#REF!</v>
      </c>
      <c r="CP639" s="90" t="e">
        <f>IF(AU639="Не указан реестровый номер (мера нац.режима Запрет)","",IF(CI639="нет","",IF(CU639="да","исключение(не смотрим баллы)",IFERROR(IF(CI639*1&gt;0,IFERROR(IF(VLOOKUP(CI639*1,Обработ.выгрузка_реестра_РФ!$A:$G,7,)=0,"Баллы не установлены",VLOOKUP(CI639*1,Обработ.выгрузка_реестра_РФ!$A:$G,7,)),IF(LEN(CI639)&gt;14,"","нет номера в реестре РФ")),""),IF(LEN(CI639)=0,"","Некорректный реестровый номер")))))</f>
        <v>#REF!</v>
      </c>
      <c r="CQ639" s="33" t="e">
        <f>IF(LEN(C639)&gt;0,IFERROR(IF(LEN(H639)&gt;0,IF(LEN(VLOOKUP(H639,'исключения(не_смотрим_баллы)'!$A:$C,1,))&gt;0,"да","нет"),"не введен ОКПД2"),"нет"),"")</f>
        <v>#REF!</v>
      </c>
      <c r="CR639" s="33" t="e">
        <f ca="1">IF(CQ639="да",IF(TODAY()&lt;VLOOKUP(H639,'исключения(не_смотрим_баллы)'!$A:$C,3,),"да","нет"),"")</f>
        <v>#REF!</v>
      </c>
      <c r="CS639" s="33" t="str">
        <f>IFERROR(IF(CQ639="да",IF(VLOOKUP(CI639*1,Обработ.выгрузка_реестра_РФ!$A:$G,2,)&lt;VLOOKUP(H639,'исключения(не_смотрим_баллы)'!$A:$C,2,),"да","нет"),""),"")</f>
        <v/>
      </c>
      <c r="CT639" s="24"/>
      <c r="CU639" s="33" t="e">
        <f t="shared" si="5793"/>
        <v>#REF!</v>
      </c>
      <c r="CV639" s="91" t="e">
        <f t="shared" si="5794"/>
        <v>#REF!</v>
      </c>
      <c r="CW639" s="27" t="e">
        <f t="shared" si="5795"/>
        <v>#REF!</v>
      </c>
      <c r="CX639" s="26" t="e">
        <f t="shared" si="5724"/>
        <v>#REF!</v>
      </c>
      <c r="CY639" s="64" t="e">
        <f>IF(LEN('Описание предлагаемого товара'!#REF!)&gt;0,'Описание предлагаемого товара'!#REF!,"")</f>
        <v>#REF!</v>
      </c>
      <c r="CZ639" s="95" t="e">
        <f t="shared" si="5782"/>
        <v>#REF!</v>
      </c>
      <c r="DA639" s="95" t="e">
        <f t="shared" ref="DA639" si="6187">IFERROR(REPLACE(CZ639,FIND(" ",CZ639,1),1,""),CZ639)</f>
        <v>#REF!</v>
      </c>
      <c r="DB639" s="95" t="e">
        <f t="shared" si="5726"/>
        <v>#REF!</v>
      </c>
      <c r="DC639" s="95" t="e">
        <f t="shared" ref="DC639:DD639" si="6188">IFERROR(REPLACE(DB639,FIND("г.",DB639,1),2,""),DB639)</f>
        <v>#REF!</v>
      </c>
      <c r="DD639" s="95" t="e">
        <f t="shared" si="6188"/>
        <v>#REF!</v>
      </c>
      <c r="DE639" s="95" t="e">
        <f t="shared" ref="DE639:DF639" si="6189">IFERROR(REPLACE(DD639,FIND("г",DD639,1),1,""),DD639)</f>
        <v>#REF!</v>
      </c>
      <c r="DF639" s="95" t="e">
        <f t="shared" si="6189"/>
        <v>#REF!</v>
      </c>
      <c r="DG639" s="95" t="e">
        <f t="shared" si="5799"/>
        <v>#REF!</v>
      </c>
      <c r="DH639" s="25" t="str">
        <f>IFERROR(VLOOKUP(CI639*1,Обработ.выгрузка_реестра_РФ!$A:$G,5,),"")</f>
        <v/>
      </c>
      <c r="DI639" s="27" t="str">
        <f t="shared" si="5809"/>
        <v/>
      </c>
      <c r="DJ639" s="27" t="str">
        <f t="shared" ca="1" si="5786"/>
        <v/>
      </c>
      <c r="DK639" s="63" t="e">
        <f>IF(LEN('Описание предлагаемого товара'!#REF!)&gt;0,'Описание предлагаемого товара'!#REF!,"")</f>
        <v>#REF!</v>
      </c>
      <c r="DL639" s="63" t="e">
        <f>IF(LEN('Описание предлагаемого товара'!#REF!)&gt;0,'Описание предлагаемого товара'!#REF!,"")</f>
        <v>#REF!</v>
      </c>
      <c r="DM639" s="32"/>
    </row>
    <row r="640" spans="1:117" ht="48.75" customHeight="1" x14ac:dyDescent="0.25">
      <c r="A640" s="61" t="e">
        <f>IF(LEN('Описание предлагаемого товара'!#REF!)&gt;0,'Описание предлагаемого товара'!#REF!,"")</f>
        <v>#REF!</v>
      </c>
      <c r="B640" s="65" t="e">
        <f>IF(LEN('Описание предлагаемого товара'!#REF!)&gt;0,'Описание предлагаемого товара'!#REF!,"")</f>
        <v>#REF!</v>
      </c>
      <c r="C640" s="61" t="e">
        <f>IF(LEN('Описание предлагаемого товара'!#REF!)&gt;0,'Описание предлагаемого товара'!#REF!,"")</f>
        <v>#REF!</v>
      </c>
      <c r="D640" s="61" t="e">
        <f>IF(LEN('Описание предлагаемого товара'!#REF!)&gt;0,'Описание предлагаемого товара'!#REF!,"")</f>
        <v>#REF!</v>
      </c>
      <c r="E640" s="61" t="e">
        <f>IF(LEN('Описание предлагаемого товара'!#REF!)&gt;0,'Описание предлагаемого товара'!#REF!,"")</f>
        <v>#REF!</v>
      </c>
      <c r="F640" s="61" t="e">
        <f>IF(LEN('Описание предлагаемого товара'!#REF!)&gt;0,'Описание предлагаемого товара'!#REF!,"")</f>
        <v>#REF!</v>
      </c>
      <c r="G640" s="61" t="e">
        <f>IF(LEN('Описание предлагаемого товара'!#REF!)&gt;0,'Описание предлагаемого товара'!#REF!,"")</f>
        <v>#REF!</v>
      </c>
      <c r="H640" s="61" t="e">
        <f>IF(LEN('Описание предлагаемого товара'!#REF!)&gt;0,'Описание предлагаемого товара'!#REF!,"")</f>
        <v>#REF!</v>
      </c>
      <c r="I640" s="61" t="e">
        <f>IF(LEN('Описание предлагаемого товара'!#REF!)&gt;0,'Описание предлагаемого товара'!#REF!,"")</f>
        <v>#REF!</v>
      </c>
      <c r="J640" s="38" t="str">
        <f>IFERROR(VLOOKUP(B640,SAP!$A:$E,5,),"")</f>
        <v/>
      </c>
      <c r="K640" s="40" t="str">
        <f t="shared" si="5729"/>
        <v/>
      </c>
      <c r="L640" s="61" t="e">
        <f>IF(LEN('Описание предлагаемого товара'!#REF!)&gt;0,IFERROR('Описание предлагаемого товара'!#REF!*1,""),"")</f>
        <v>#REF!</v>
      </c>
      <c r="M640" s="39" t="str">
        <f>IFERROR(VLOOKUP(B640,SAP!$A:$E,2,),"")</f>
        <v/>
      </c>
      <c r="N640" s="41" t="str">
        <f t="shared" si="5865"/>
        <v/>
      </c>
      <c r="O640" s="39" t="str">
        <f t="shared" si="5716"/>
        <v/>
      </c>
      <c r="P640" s="36" t="e">
        <f>IF(LEN('Описание предлагаемого товара'!#REF!)&gt;0,'Описание предлагаемого товара'!#REF!,"")</f>
        <v>#REF!</v>
      </c>
      <c r="Q64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40" s="37" t="e">
        <f>IF(LEN('Описание предлагаемого товара'!#REF!)&gt;0,'Описание предлагаемого товара'!#REF!,"")</f>
        <v>#REF!</v>
      </c>
      <c r="S640" s="37" t="e">
        <f>IF(LEN('Описание предлагаемого товара'!#REF!)&gt;0,'Описание предлагаемого товара'!#REF!,"")</f>
        <v>#REF!</v>
      </c>
      <c r="T64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40" s="23" t="str">
        <f>IFERROR(VLOOKUP(CI640*1,Обработ.выгрузка_реестра_РФ!$A:$G,6,),"")</f>
        <v/>
      </c>
      <c r="V640" s="61" t="e">
        <f>IF(LEN('Описание предлагаемого товара'!#REF!)&gt;0,'Описание предлагаемого товара'!#REF!,"")</f>
        <v>#REF!</v>
      </c>
      <c r="W640" s="62" t="e">
        <f>IF(LEN('Описание предлагаемого товара'!#REF!)&gt;0,'Описание предлагаемого товара'!#REF!,"")</f>
        <v>#REF!</v>
      </c>
      <c r="X640" s="91" t="e">
        <f t="shared" ref="X640:Y640" si="6190">IFERROR(REPLACE(W640,FIND(CHAR(10),W640,1),1," "),W640)</f>
        <v>#REF!</v>
      </c>
      <c r="Y640" s="91" t="e">
        <f t="shared" si="6190"/>
        <v>#REF!</v>
      </c>
      <c r="Z640" s="91" t="e">
        <f t="shared" si="5731"/>
        <v>#REF!</v>
      </c>
      <c r="AA640" s="91" t="e">
        <f t="shared" si="5732"/>
        <v>#REF!</v>
      </c>
      <c r="AB640" s="91" t="e">
        <f t="shared" si="5733"/>
        <v>#REF!</v>
      </c>
      <c r="AC640" s="91" t="e">
        <f t="shared" ref="AC640:AF640" si="6191">IFERROR(REPLACE(AB640,FIND("  ",AB640,1),2," "),AB640)</f>
        <v>#REF!</v>
      </c>
      <c r="AD640" s="91" t="e">
        <f t="shared" si="6191"/>
        <v>#REF!</v>
      </c>
      <c r="AE640" s="91" t="e">
        <f t="shared" si="6191"/>
        <v>#REF!</v>
      </c>
      <c r="AF640" s="91" t="e">
        <f t="shared" si="6191"/>
        <v>#REF!</v>
      </c>
      <c r="AG640" s="23" t="str">
        <f>IFERROR(VLOOKUP(CI640*1,Обработ.выгрузка_реестра_РФ!$A:$G,4,),"")</f>
        <v/>
      </c>
      <c r="AH640" s="91" t="str">
        <f t="shared" ref="AH640:AI640" si="6192">IFERROR(REPLACE(AG640,FIND("-",AG640,1),1,"*"),AG640)</f>
        <v/>
      </c>
      <c r="AI640" s="91" t="str">
        <f t="shared" si="6192"/>
        <v/>
      </c>
      <c r="AJ640" s="27" t="str">
        <f t="shared" si="5831"/>
        <v/>
      </c>
      <c r="AK640" s="63" t="e">
        <f>IF(LEN('Описание предлагаемого товара'!#REF!)&gt;0,'Описание предлагаемого товара'!#REF!,"")</f>
        <v>#REF!</v>
      </c>
      <c r="AL640" s="91" t="e">
        <f t="shared" ref="AL640:AM640" si="6193">IFERROR(REPLACE(AK640,FIND(CHAR(10),AK640,1),1,""),AK640)</f>
        <v>#REF!</v>
      </c>
      <c r="AM640" s="91" t="e">
        <f t="shared" si="6193"/>
        <v>#REF!</v>
      </c>
      <c r="AN640" s="91" t="e">
        <f t="shared" ref="AN640:AR640" si="6194">IFERROR(REPLACE(AM640,FIND(" ",AM640,1),1,""),AM640)</f>
        <v>#REF!</v>
      </c>
      <c r="AO640" s="91" t="e">
        <f t="shared" si="6194"/>
        <v>#REF!</v>
      </c>
      <c r="AP640" s="91" t="e">
        <f t="shared" si="6194"/>
        <v>#REF!</v>
      </c>
      <c r="AQ640" s="91" t="e">
        <f t="shared" si="6194"/>
        <v>#REF!</v>
      </c>
      <c r="AR640" s="91" t="e">
        <f t="shared" si="6194"/>
        <v>#REF!</v>
      </c>
      <c r="AS640" s="91" t="e">
        <f t="shared" si="5738"/>
        <v>#REF!</v>
      </c>
      <c r="AT640" s="91" t="e">
        <f t="shared" si="5739"/>
        <v>#REF!</v>
      </c>
      <c r="AU640" s="32" t="e">
        <f t="shared" si="5722"/>
        <v>#REF!</v>
      </c>
      <c r="AV640" s="93" t="e">
        <f>'Описание предлагаемого товара'!#REF!</f>
        <v>#REF!</v>
      </c>
      <c r="AW640" s="91" t="e">
        <f>MIN(SEARCH({0,1,2,3,4,5,6,7,8,9},AV640&amp; "0123456789"))</f>
        <v>#REF!</v>
      </c>
      <c r="AX640" s="91" t="str">
        <f t="shared" si="5740"/>
        <v/>
      </c>
      <c r="AY640" s="91" t="str">
        <f t="shared" si="5741"/>
        <v/>
      </c>
      <c r="AZ640" s="91" t="str">
        <f t="shared" si="5742"/>
        <v/>
      </c>
      <c r="BA640" s="91" t="str">
        <f t="shared" si="5743"/>
        <v/>
      </c>
      <c r="BB640" s="91" t="str">
        <f t="shared" si="5744"/>
        <v/>
      </c>
      <c r="BC640" s="91" t="str">
        <f t="shared" si="5745"/>
        <v/>
      </c>
      <c r="BD640" s="91" t="str">
        <f t="shared" si="5746"/>
        <v/>
      </c>
      <c r="BE640" s="91" t="str">
        <f t="shared" si="5747"/>
        <v/>
      </c>
      <c r="BF640" s="91" t="str">
        <f t="shared" si="5748"/>
        <v/>
      </c>
      <c r="BG640" s="91" t="str">
        <f t="shared" si="5749"/>
        <v/>
      </c>
      <c r="BH640" s="91" t="str">
        <f t="shared" si="5750"/>
        <v/>
      </c>
      <c r="BI640" s="91" t="str">
        <f t="shared" si="5751"/>
        <v/>
      </c>
      <c r="BJ640" s="91" t="str">
        <f t="shared" si="5752"/>
        <v/>
      </c>
      <c r="BK640" s="91" t="str">
        <f t="shared" si="5753"/>
        <v/>
      </c>
      <c r="BL640" s="91" t="str">
        <f t="shared" si="5754"/>
        <v/>
      </c>
      <c r="BM640" s="91" t="str">
        <f t="shared" si="5755"/>
        <v/>
      </c>
      <c r="BN640" s="91" t="str">
        <f t="shared" si="5756"/>
        <v/>
      </c>
      <c r="BO640" s="91" t="str">
        <f t="shared" si="5757"/>
        <v/>
      </c>
      <c r="BP640" s="91" t="str">
        <f t="shared" si="5758"/>
        <v/>
      </c>
      <c r="BQ640" s="91" t="str">
        <f t="shared" si="5759"/>
        <v/>
      </c>
      <c r="BR640" s="91" t="str">
        <f t="shared" si="5760"/>
        <v/>
      </c>
      <c r="BS640" s="91" t="str">
        <f t="shared" si="5761"/>
        <v/>
      </c>
      <c r="BT640" s="91" t="str">
        <f t="shared" si="5762"/>
        <v/>
      </c>
      <c r="BU640" s="91" t="str">
        <f t="shared" si="5763"/>
        <v/>
      </c>
      <c r="BV640" s="91" t="str">
        <f t="shared" si="5764"/>
        <v/>
      </c>
      <c r="BW640" s="91" t="str">
        <f t="shared" si="5765"/>
        <v/>
      </c>
      <c r="BX640" s="91" t="str">
        <f t="shared" si="5766"/>
        <v/>
      </c>
      <c r="BY640" s="91" t="str">
        <f t="shared" si="5767"/>
        <v/>
      </c>
      <c r="BZ640" s="91" t="str">
        <f t="shared" si="5768"/>
        <v/>
      </c>
      <c r="CA640" s="91" t="str">
        <f t="shared" si="5769"/>
        <v/>
      </c>
      <c r="CB640" s="91" t="str">
        <f t="shared" si="5770"/>
        <v/>
      </c>
      <c r="CC640" s="91" t="str">
        <f t="shared" si="5771"/>
        <v/>
      </c>
      <c r="CD640" s="91" t="str">
        <f t="shared" si="5772"/>
        <v/>
      </c>
      <c r="CE640" s="91" t="str">
        <f t="shared" si="5773"/>
        <v/>
      </c>
      <c r="CF640" s="91" t="str">
        <f t="shared" si="5774"/>
        <v/>
      </c>
      <c r="CG640" s="91" t="str">
        <f t="shared" si="5775"/>
        <v/>
      </c>
      <c r="CH640" s="91" t="str">
        <f t="shared" si="5776"/>
        <v/>
      </c>
      <c r="CI640" s="91" t="str">
        <f t="shared" si="5777"/>
        <v>нет</v>
      </c>
      <c r="CJ640" s="63" t="e">
        <f>IF(LEN('Описание предлагаемого товара'!#REF!)&gt;0,'Описание предлагаемого товара'!#REF!,"")</f>
        <v>#REF!</v>
      </c>
      <c r="CK640" s="91" t="e">
        <f t="shared" ref="CK640:CL640" si="6195">IFERROR(REPLACE(CJ640,FIND(CHAR(10),CJ640,1),1,""),CJ640)</f>
        <v>#REF!</v>
      </c>
      <c r="CL640" s="91" t="e">
        <f t="shared" si="6195"/>
        <v>#REF!</v>
      </c>
      <c r="CM640" s="91" t="e">
        <f t="shared" si="5779"/>
        <v>#REF!</v>
      </c>
      <c r="CN640" s="91" t="e">
        <f t="shared" si="5780"/>
        <v>#REF!</v>
      </c>
      <c r="CO640" s="91" t="e">
        <f t="shared" si="5781"/>
        <v>#REF!</v>
      </c>
      <c r="CP640" s="90" t="e">
        <f>IF(AU640="Не указан реестровый номер (мера нац.режима Запрет)","",IF(CI640="нет","",IF(CU640="да","исключение(не смотрим баллы)",IFERROR(IF(CI640*1&gt;0,IFERROR(IF(VLOOKUP(CI640*1,Обработ.выгрузка_реестра_РФ!$A:$G,7,)=0,"Баллы не установлены",VLOOKUP(CI640*1,Обработ.выгрузка_реестра_РФ!$A:$G,7,)),IF(LEN(CI640)&gt;14,"","нет номера в реестре РФ")),""),IF(LEN(CI640)=0,"","Некорректный реестровый номер")))))</f>
        <v>#REF!</v>
      </c>
      <c r="CQ640" s="33" t="e">
        <f>IF(LEN(C640)&gt;0,IFERROR(IF(LEN(H640)&gt;0,IF(LEN(VLOOKUP(H640,'исключения(не_смотрим_баллы)'!$A:$C,1,))&gt;0,"да","нет"),"не введен ОКПД2"),"нет"),"")</f>
        <v>#REF!</v>
      </c>
      <c r="CR640" s="33" t="e">
        <f ca="1">IF(CQ640="да",IF(TODAY()&lt;VLOOKUP(H640,'исключения(не_смотрим_баллы)'!$A:$C,3,),"да","нет"),"")</f>
        <v>#REF!</v>
      </c>
      <c r="CS640" s="33" t="str">
        <f>IFERROR(IF(CQ640="да",IF(VLOOKUP(CI640*1,Обработ.выгрузка_реестра_РФ!$A:$G,2,)&lt;VLOOKUP(H640,'исключения(не_смотрим_баллы)'!$A:$C,2,),"да","нет"),""),"")</f>
        <v/>
      </c>
      <c r="CT640" s="24"/>
      <c r="CU640" s="33" t="e">
        <f t="shared" si="5793"/>
        <v>#REF!</v>
      </c>
      <c r="CV640" s="91" t="e">
        <f t="shared" si="5794"/>
        <v>#REF!</v>
      </c>
      <c r="CW640" s="27" t="e">
        <f t="shared" si="5795"/>
        <v>#REF!</v>
      </c>
      <c r="CX640" s="26" t="e">
        <f t="shared" si="5724"/>
        <v>#REF!</v>
      </c>
      <c r="CY640" s="64" t="e">
        <f>IF(LEN('Описание предлагаемого товара'!#REF!)&gt;0,'Описание предлагаемого товара'!#REF!,"")</f>
        <v>#REF!</v>
      </c>
      <c r="CZ640" s="95" t="e">
        <f t="shared" si="5782"/>
        <v>#REF!</v>
      </c>
      <c r="DA640" s="95" t="e">
        <f t="shared" ref="DA640" si="6196">IFERROR(REPLACE(CZ640,FIND(" ",CZ640,1),1,""),CZ640)</f>
        <v>#REF!</v>
      </c>
      <c r="DB640" s="95" t="e">
        <f t="shared" si="5726"/>
        <v>#REF!</v>
      </c>
      <c r="DC640" s="95" t="e">
        <f t="shared" ref="DC640:DD640" si="6197">IFERROR(REPLACE(DB640,FIND("г.",DB640,1),2,""),DB640)</f>
        <v>#REF!</v>
      </c>
      <c r="DD640" s="95" t="e">
        <f t="shared" si="6197"/>
        <v>#REF!</v>
      </c>
      <c r="DE640" s="95" t="e">
        <f t="shared" ref="DE640:DF640" si="6198">IFERROR(REPLACE(DD640,FIND("г",DD640,1),1,""),DD640)</f>
        <v>#REF!</v>
      </c>
      <c r="DF640" s="95" t="e">
        <f t="shared" si="6198"/>
        <v>#REF!</v>
      </c>
      <c r="DG640" s="95" t="e">
        <f t="shared" si="5799"/>
        <v>#REF!</v>
      </c>
      <c r="DH640" s="25" t="str">
        <f>IFERROR(VLOOKUP(CI640*1,Обработ.выгрузка_реестра_РФ!$A:$G,5,),"")</f>
        <v/>
      </c>
      <c r="DI640" s="27" t="str">
        <f t="shared" si="5809"/>
        <v/>
      </c>
      <c r="DJ640" s="27" t="str">
        <f t="shared" ca="1" si="5786"/>
        <v/>
      </c>
      <c r="DK640" s="63" t="e">
        <f>IF(LEN('Описание предлагаемого товара'!#REF!)&gt;0,'Описание предлагаемого товара'!#REF!,"")</f>
        <v>#REF!</v>
      </c>
      <c r="DL640" s="63" t="e">
        <f>IF(LEN('Описание предлагаемого товара'!#REF!)&gt;0,'Описание предлагаемого товара'!#REF!,"")</f>
        <v>#REF!</v>
      </c>
      <c r="DM640" s="32"/>
    </row>
    <row r="641" spans="1:117" ht="48.75" customHeight="1" x14ac:dyDescent="0.25">
      <c r="A641" s="61" t="e">
        <f>IF(LEN('Описание предлагаемого товара'!#REF!)&gt;0,'Описание предлагаемого товара'!#REF!,"")</f>
        <v>#REF!</v>
      </c>
      <c r="B641" s="65" t="e">
        <f>IF(LEN('Описание предлагаемого товара'!#REF!)&gt;0,'Описание предлагаемого товара'!#REF!,"")</f>
        <v>#REF!</v>
      </c>
      <c r="C641" s="61" t="e">
        <f>IF(LEN('Описание предлагаемого товара'!#REF!)&gt;0,'Описание предлагаемого товара'!#REF!,"")</f>
        <v>#REF!</v>
      </c>
      <c r="D641" s="61" t="e">
        <f>IF(LEN('Описание предлагаемого товара'!#REF!)&gt;0,'Описание предлагаемого товара'!#REF!,"")</f>
        <v>#REF!</v>
      </c>
      <c r="E641" s="61" t="e">
        <f>IF(LEN('Описание предлагаемого товара'!#REF!)&gt;0,'Описание предлагаемого товара'!#REF!,"")</f>
        <v>#REF!</v>
      </c>
      <c r="F641" s="61" t="e">
        <f>IF(LEN('Описание предлагаемого товара'!#REF!)&gt;0,'Описание предлагаемого товара'!#REF!,"")</f>
        <v>#REF!</v>
      </c>
      <c r="G641" s="61" t="e">
        <f>IF(LEN('Описание предлагаемого товара'!#REF!)&gt;0,'Описание предлагаемого товара'!#REF!,"")</f>
        <v>#REF!</v>
      </c>
      <c r="H641" s="61" t="e">
        <f>IF(LEN('Описание предлагаемого товара'!#REF!)&gt;0,'Описание предлагаемого товара'!#REF!,"")</f>
        <v>#REF!</v>
      </c>
      <c r="I641" s="61" t="e">
        <f>IF(LEN('Описание предлагаемого товара'!#REF!)&gt;0,'Описание предлагаемого товара'!#REF!,"")</f>
        <v>#REF!</v>
      </c>
      <c r="J641" s="38" t="str">
        <f>IFERROR(VLOOKUP(B641,SAP!$A:$E,5,),"")</f>
        <v/>
      </c>
      <c r="K641" s="40" t="str">
        <f t="shared" si="5729"/>
        <v/>
      </c>
      <c r="L641" s="61" t="e">
        <f>IF(LEN('Описание предлагаемого товара'!#REF!)&gt;0,IFERROR('Описание предлагаемого товара'!#REF!*1,""),"")</f>
        <v>#REF!</v>
      </c>
      <c r="M641" s="39" t="str">
        <f>IFERROR(VLOOKUP(B641,SAP!$A:$E,2,),"")</f>
        <v/>
      </c>
      <c r="N641" s="41" t="str">
        <f t="shared" si="5865"/>
        <v/>
      </c>
      <c r="O641" s="39" t="str">
        <f t="shared" si="5716"/>
        <v/>
      </c>
      <c r="P641" s="36" t="e">
        <f>IF(LEN('Описание предлагаемого товара'!#REF!)&gt;0,'Описание предлагаемого товара'!#REF!,"")</f>
        <v>#REF!</v>
      </c>
      <c r="Q64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41" s="37" t="e">
        <f>IF(LEN('Описание предлагаемого товара'!#REF!)&gt;0,'Описание предлагаемого товара'!#REF!,"")</f>
        <v>#REF!</v>
      </c>
      <c r="S641" s="37" t="e">
        <f>IF(LEN('Описание предлагаемого товара'!#REF!)&gt;0,'Описание предлагаемого товара'!#REF!,"")</f>
        <v>#REF!</v>
      </c>
      <c r="T64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41" s="23" t="str">
        <f>IFERROR(VLOOKUP(CI641*1,Обработ.выгрузка_реестра_РФ!$A:$G,6,),"")</f>
        <v/>
      </c>
      <c r="V641" s="61" t="e">
        <f>IF(LEN('Описание предлагаемого товара'!#REF!)&gt;0,'Описание предлагаемого товара'!#REF!,"")</f>
        <v>#REF!</v>
      </c>
      <c r="W641" s="62" t="e">
        <f>IF(LEN('Описание предлагаемого товара'!#REF!)&gt;0,'Описание предлагаемого товара'!#REF!,"")</f>
        <v>#REF!</v>
      </c>
      <c r="X641" s="91" t="e">
        <f t="shared" ref="X641:Y641" si="6199">IFERROR(REPLACE(W641,FIND(CHAR(10),W641,1),1," "),W641)</f>
        <v>#REF!</v>
      </c>
      <c r="Y641" s="91" t="e">
        <f t="shared" si="6199"/>
        <v>#REF!</v>
      </c>
      <c r="Z641" s="91" t="e">
        <f t="shared" si="5731"/>
        <v>#REF!</v>
      </c>
      <c r="AA641" s="91" t="e">
        <f t="shared" si="5732"/>
        <v>#REF!</v>
      </c>
      <c r="AB641" s="91" t="e">
        <f t="shared" si="5733"/>
        <v>#REF!</v>
      </c>
      <c r="AC641" s="91" t="e">
        <f t="shared" ref="AC641:AF641" si="6200">IFERROR(REPLACE(AB641,FIND("  ",AB641,1),2," "),AB641)</f>
        <v>#REF!</v>
      </c>
      <c r="AD641" s="91" t="e">
        <f t="shared" si="6200"/>
        <v>#REF!</v>
      </c>
      <c r="AE641" s="91" t="e">
        <f t="shared" si="6200"/>
        <v>#REF!</v>
      </c>
      <c r="AF641" s="91" t="e">
        <f t="shared" si="6200"/>
        <v>#REF!</v>
      </c>
      <c r="AG641" s="23" t="str">
        <f>IFERROR(VLOOKUP(CI641*1,Обработ.выгрузка_реестра_РФ!$A:$G,4,),"")</f>
        <v/>
      </c>
      <c r="AH641" s="91" t="str">
        <f t="shared" ref="AH641:AI641" si="6201">IFERROR(REPLACE(AG641,FIND("-",AG641,1),1,"*"),AG641)</f>
        <v/>
      </c>
      <c r="AI641" s="91" t="str">
        <f t="shared" si="6201"/>
        <v/>
      </c>
      <c r="AJ641" s="27" t="str">
        <f t="shared" si="5831"/>
        <v/>
      </c>
      <c r="AK641" s="63" t="e">
        <f>IF(LEN('Описание предлагаемого товара'!#REF!)&gt;0,'Описание предлагаемого товара'!#REF!,"")</f>
        <v>#REF!</v>
      </c>
      <c r="AL641" s="91" t="e">
        <f t="shared" ref="AL641:AM641" si="6202">IFERROR(REPLACE(AK641,FIND(CHAR(10),AK641,1),1,""),AK641)</f>
        <v>#REF!</v>
      </c>
      <c r="AM641" s="91" t="e">
        <f t="shared" si="6202"/>
        <v>#REF!</v>
      </c>
      <c r="AN641" s="91" t="e">
        <f t="shared" ref="AN641:AR641" si="6203">IFERROR(REPLACE(AM641,FIND(" ",AM641,1),1,""),AM641)</f>
        <v>#REF!</v>
      </c>
      <c r="AO641" s="91" t="e">
        <f t="shared" si="6203"/>
        <v>#REF!</v>
      </c>
      <c r="AP641" s="91" t="e">
        <f t="shared" si="6203"/>
        <v>#REF!</v>
      </c>
      <c r="AQ641" s="91" t="e">
        <f t="shared" si="6203"/>
        <v>#REF!</v>
      </c>
      <c r="AR641" s="91" t="e">
        <f t="shared" si="6203"/>
        <v>#REF!</v>
      </c>
      <c r="AS641" s="91" t="e">
        <f t="shared" si="5738"/>
        <v>#REF!</v>
      </c>
      <c r="AT641" s="91" t="e">
        <f t="shared" si="5739"/>
        <v>#REF!</v>
      </c>
      <c r="AU641" s="32" t="e">
        <f t="shared" si="5722"/>
        <v>#REF!</v>
      </c>
      <c r="AV641" s="93" t="e">
        <f>'Описание предлагаемого товара'!#REF!</f>
        <v>#REF!</v>
      </c>
      <c r="AW641" s="91" t="e">
        <f>MIN(SEARCH({0,1,2,3,4,5,6,7,8,9},AV641&amp; "0123456789"))</f>
        <v>#REF!</v>
      </c>
      <c r="AX641" s="91" t="str">
        <f t="shared" si="5740"/>
        <v/>
      </c>
      <c r="AY641" s="91" t="str">
        <f t="shared" si="5741"/>
        <v/>
      </c>
      <c r="AZ641" s="91" t="str">
        <f t="shared" si="5742"/>
        <v/>
      </c>
      <c r="BA641" s="91" t="str">
        <f t="shared" si="5743"/>
        <v/>
      </c>
      <c r="BB641" s="91" t="str">
        <f t="shared" si="5744"/>
        <v/>
      </c>
      <c r="BC641" s="91" t="str">
        <f t="shared" si="5745"/>
        <v/>
      </c>
      <c r="BD641" s="91" t="str">
        <f t="shared" si="5746"/>
        <v/>
      </c>
      <c r="BE641" s="91" t="str">
        <f t="shared" si="5747"/>
        <v/>
      </c>
      <c r="BF641" s="91" t="str">
        <f t="shared" si="5748"/>
        <v/>
      </c>
      <c r="BG641" s="91" t="str">
        <f t="shared" si="5749"/>
        <v/>
      </c>
      <c r="BH641" s="91" t="str">
        <f t="shared" si="5750"/>
        <v/>
      </c>
      <c r="BI641" s="91" t="str">
        <f t="shared" si="5751"/>
        <v/>
      </c>
      <c r="BJ641" s="91" t="str">
        <f t="shared" si="5752"/>
        <v/>
      </c>
      <c r="BK641" s="91" t="str">
        <f t="shared" si="5753"/>
        <v/>
      </c>
      <c r="BL641" s="91" t="str">
        <f t="shared" si="5754"/>
        <v/>
      </c>
      <c r="BM641" s="91" t="str">
        <f t="shared" si="5755"/>
        <v/>
      </c>
      <c r="BN641" s="91" t="str">
        <f t="shared" si="5756"/>
        <v/>
      </c>
      <c r="BO641" s="91" t="str">
        <f t="shared" si="5757"/>
        <v/>
      </c>
      <c r="BP641" s="91" t="str">
        <f t="shared" si="5758"/>
        <v/>
      </c>
      <c r="BQ641" s="91" t="str">
        <f t="shared" si="5759"/>
        <v/>
      </c>
      <c r="BR641" s="91" t="str">
        <f t="shared" si="5760"/>
        <v/>
      </c>
      <c r="BS641" s="91" t="str">
        <f t="shared" si="5761"/>
        <v/>
      </c>
      <c r="BT641" s="91" t="str">
        <f t="shared" si="5762"/>
        <v/>
      </c>
      <c r="BU641" s="91" t="str">
        <f t="shared" si="5763"/>
        <v/>
      </c>
      <c r="BV641" s="91" t="str">
        <f t="shared" si="5764"/>
        <v/>
      </c>
      <c r="BW641" s="91" t="str">
        <f t="shared" si="5765"/>
        <v/>
      </c>
      <c r="BX641" s="91" t="str">
        <f t="shared" si="5766"/>
        <v/>
      </c>
      <c r="BY641" s="91" t="str">
        <f t="shared" si="5767"/>
        <v/>
      </c>
      <c r="BZ641" s="91" t="str">
        <f t="shared" si="5768"/>
        <v/>
      </c>
      <c r="CA641" s="91" t="str">
        <f t="shared" si="5769"/>
        <v/>
      </c>
      <c r="CB641" s="91" t="str">
        <f t="shared" si="5770"/>
        <v/>
      </c>
      <c r="CC641" s="91" t="str">
        <f t="shared" si="5771"/>
        <v/>
      </c>
      <c r="CD641" s="91" t="str">
        <f t="shared" si="5772"/>
        <v/>
      </c>
      <c r="CE641" s="91" t="str">
        <f t="shared" si="5773"/>
        <v/>
      </c>
      <c r="CF641" s="91" t="str">
        <f t="shared" si="5774"/>
        <v/>
      </c>
      <c r="CG641" s="91" t="str">
        <f t="shared" si="5775"/>
        <v/>
      </c>
      <c r="CH641" s="91" t="str">
        <f t="shared" si="5776"/>
        <v/>
      </c>
      <c r="CI641" s="91" t="str">
        <f t="shared" si="5777"/>
        <v>нет</v>
      </c>
      <c r="CJ641" s="63" t="e">
        <f>IF(LEN('Описание предлагаемого товара'!#REF!)&gt;0,'Описание предлагаемого товара'!#REF!,"")</f>
        <v>#REF!</v>
      </c>
      <c r="CK641" s="91" t="e">
        <f t="shared" ref="CK641:CL641" si="6204">IFERROR(REPLACE(CJ641,FIND(CHAR(10),CJ641,1),1,""),CJ641)</f>
        <v>#REF!</v>
      </c>
      <c r="CL641" s="91" t="e">
        <f t="shared" si="6204"/>
        <v>#REF!</v>
      </c>
      <c r="CM641" s="91" t="e">
        <f t="shared" si="5779"/>
        <v>#REF!</v>
      </c>
      <c r="CN641" s="91" t="e">
        <f t="shared" si="5780"/>
        <v>#REF!</v>
      </c>
      <c r="CO641" s="91" t="e">
        <f t="shared" si="5781"/>
        <v>#REF!</v>
      </c>
      <c r="CP641" s="90" t="e">
        <f>IF(AU641="Не указан реестровый номер (мера нац.режима Запрет)","",IF(CI641="нет","",IF(CU641="да","исключение(не смотрим баллы)",IFERROR(IF(CI641*1&gt;0,IFERROR(IF(VLOOKUP(CI641*1,Обработ.выгрузка_реестра_РФ!$A:$G,7,)=0,"Баллы не установлены",VLOOKUP(CI641*1,Обработ.выгрузка_реестра_РФ!$A:$G,7,)),IF(LEN(CI641)&gt;14,"","нет номера в реестре РФ")),""),IF(LEN(CI641)=0,"","Некорректный реестровый номер")))))</f>
        <v>#REF!</v>
      </c>
      <c r="CQ641" s="33" t="e">
        <f>IF(LEN(C641)&gt;0,IFERROR(IF(LEN(H641)&gt;0,IF(LEN(VLOOKUP(H641,'исключения(не_смотрим_баллы)'!$A:$C,1,))&gt;0,"да","нет"),"не введен ОКПД2"),"нет"),"")</f>
        <v>#REF!</v>
      </c>
      <c r="CR641" s="33" t="e">
        <f ca="1">IF(CQ641="да",IF(TODAY()&lt;VLOOKUP(H641,'исключения(не_смотрим_баллы)'!$A:$C,3,),"да","нет"),"")</f>
        <v>#REF!</v>
      </c>
      <c r="CS641" s="33" t="str">
        <f>IFERROR(IF(CQ641="да",IF(VLOOKUP(CI641*1,Обработ.выгрузка_реестра_РФ!$A:$G,2,)&lt;VLOOKUP(H641,'исключения(не_смотрим_баллы)'!$A:$C,2,),"да","нет"),""),"")</f>
        <v/>
      </c>
      <c r="CT641" s="24"/>
      <c r="CU641" s="33" t="e">
        <f t="shared" si="5793"/>
        <v>#REF!</v>
      </c>
      <c r="CV641" s="91" t="e">
        <f t="shared" si="5794"/>
        <v>#REF!</v>
      </c>
      <c r="CW641" s="27" t="e">
        <f t="shared" si="5795"/>
        <v>#REF!</v>
      </c>
      <c r="CX641" s="26" t="e">
        <f t="shared" si="5724"/>
        <v>#REF!</v>
      </c>
      <c r="CY641" s="64" t="e">
        <f>IF(LEN('Описание предлагаемого товара'!#REF!)&gt;0,'Описание предлагаемого товара'!#REF!,"")</f>
        <v>#REF!</v>
      </c>
      <c r="CZ641" s="95" t="e">
        <f t="shared" si="5782"/>
        <v>#REF!</v>
      </c>
      <c r="DA641" s="95" t="e">
        <f t="shared" ref="DA641" si="6205">IFERROR(REPLACE(CZ641,FIND(" ",CZ641,1),1,""),CZ641)</f>
        <v>#REF!</v>
      </c>
      <c r="DB641" s="95" t="e">
        <f t="shared" si="5726"/>
        <v>#REF!</v>
      </c>
      <c r="DC641" s="95" t="e">
        <f t="shared" ref="DC641:DD641" si="6206">IFERROR(REPLACE(DB641,FIND("г.",DB641,1),2,""),DB641)</f>
        <v>#REF!</v>
      </c>
      <c r="DD641" s="95" t="e">
        <f t="shared" si="6206"/>
        <v>#REF!</v>
      </c>
      <c r="DE641" s="95" t="e">
        <f t="shared" ref="DE641:DF641" si="6207">IFERROR(REPLACE(DD641,FIND("г",DD641,1),1,""),DD641)</f>
        <v>#REF!</v>
      </c>
      <c r="DF641" s="95" t="e">
        <f t="shared" si="6207"/>
        <v>#REF!</v>
      </c>
      <c r="DG641" s="95" t="e">
        <f t="shared" si="5799"/>
        <v>#REF!</v>
      </c>
      <c r="DH641" s="25" t="str">
        <f>IFERROR(VLOOKUP(CI641*1,Обработ.выгрузка_реестра_РФ!$A:$G,5,),"")</f>
        <v/>
      </c>
      <c r="DI641" s="27" t="str">
        <f t="shared" si="5809"/>
        <v/>
      </c>
      <c r="DJ641" s="27" t="str">
        <f t="shared" ca="1" si="5786"/>
        <v/>
      </c>
      <c r="DK641" s="63" t="e">
        <f>IF(LEN('Описание предлагаемого товара'!#REF!)&gt;0,'Описание предлагаемого товара'!#REF!,"")</f>
        <v>#REF!</v>
      </c>
      <c r="DL641" s="63" t="e">
        <f>IF(LEN('Описание предлагаемого товара'!#REF!)&gt;0,'Описание предлагаемого товара'!#REF!,"")</f>
        <v>#REF!</v>
      </c>
      <c r="DM641" s="32"/>
    </row>
    <row r="642" spans="1:117" ht="48.75" customHeight="1" x14ac:dyDescent="0.25">
      <c r="A642" s="61" t="e">
        <f>IF(LEN('Описание предлагаемого товара'!#REF!)&gt;0,'Описание предлагаемого товара'!#REF!,"")</f>
        <v>#REF!</v>
      </c>
      <c r="B642" s="65" t="e">
        <f>IF(LEN('Описание предлагаемого товара'!#REF!)&gt;0,'Описание предлагаемого товара'!#REF!,"")</f>
        <v>#REF!</v>
      </c>
      <c r="C642" s="61" t="e">
        <f>IF(LEN('Описание предлагаемого товара'!#REF!)&gt;0,'Описание предлагаемого товара'!#REF!,"")</f>
        <v>#REF!</v>
      </c>
      <c r="D642" s="61" t="e">
        <f>IF(LEN('Описание предлагаемого товара'!#REF!)&gt;0,'Описание предлагаемого товара'!#REF!,"")</f>
        <v>#REF!</v>
      </c>
      <c r="E642" s="61" t="e">
        <f>IF(LEN('Описание предлагаемого товара'!#REF!)&gt;0,'Описание предлагаемого товара'!#REF!,"")</f>
        <v>#REF!</v>
      </c>
      <c r="F642" s="61" t="e">
        <f>IF(LEN('Описание предлагаемого товара'!#REF!)&gt;0,'Описание предлагаемого товара'!#REF!,"")</f>
        <v>#REF!</v>
      </c>
      <c r="G642" s="61" t="e">
        <f>IF(LEN('Описание предлагаемого товара'!#REF!)&gt;0,'Описание предлагаемого товара'!#REF!,"")</f>
        <v>#REF!</v>
      </c>
      <c r="H642" s="61" t="e">
        <f>IF(LEN('Описание предлагаемого товара'!#REF!)&gt;0,'Описание предлагаемого товара'!#REF!,"")</f>
        <v>#REF!</v>
      </c>
      <c r="I642" s="61" t="e">
        <f>IF(LEN('Описание предлагаемого товара'!#REF!)&gt;0,'Описание предлагаемого товара'!#REF!,"")</f>
        <v>#REF!</v>
      </c>
      <c r="J642" s="38" t="str">
        <f>IFERROR(VLOOKUP(B642,SAP!$A:$E,5,),"")</f>
        <v/>
      </c>
      <c r="K642" s="40" t="str">
        <f t="shared" si="5729"/>
        <v/>
      </c>
      <c r="L642" s="61" t="e">
        <f>IF(LEN('Описание предлагаемого товара'!#REF!)&gt;0,IFERROR('Описание предлагаемого товара'!#REF!*1,""),"")</f>
        <v>#REF!</v>
      </c>
      <c r="M642" s="39" t="str">
        <f>IFERROR(VLOOKUP(B642,SAP!$A:$E,2,),"")</f>
        <v/>
      </c>
      <c r="N642" s="41" t="str">
        <f t="shared" si="5865"/>
        <v/>
      </c>
      <c r="O642" s="39" t="str">
        <f t="shared" si="5716"/>
        <v/>
      </c>
      <c r="P642" s="36" t="e">
        <f>IF(LEN('Описание предлагаемого товара'!#REF!)&gt;0,'Описание предлагаемого товара'!#REF!,"")</f>
        <v>#REF!</v>
      </c>
      <c r="Q64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42" s="37" t="e">
        <f>IF(LEN('Описание предлагаемого товара'!#REF!)&gt;0,'Описание предлагаемого товара'!#REF!,"")</f>
        <v>#REF!</v>
      </c>
      <c r="S642" s="37" t="e">
        <f>IF(LEN('Описание предлагаемого товара'!#REF!)&gt;0,'Описание предлагаемого товара'!#REF!,"")</f>
        <v>#REF!</v>
      </c>
      <c r="T64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42" s="23" t="str">
        <f>IFERROR(VLOOKUP(CI642*1,Обработ.выгрузка_реестра_РФ!$A:$G,6,),"")</f>
        <v/>
      </c>
      <c r="V642" s="61" t="e">
        <f>IF(LEN('Описание предлагаемого товара'!#REF!)&gt;0,'Описание предлагаемого товара'!#REF!,"")</f>
        <v>#REF!</v>
      </c>
      <c r="W642" s="62" t="e">
        <f>IF(LEN('Описание предлагаемого товара'!#REF!)&gt;0,'Описание предлагаемого товара'!#REF!,"")</f>
        <v>#REF!</v>
      </c>
      <c r="X642" s="91" t="e">
        <f t="shared" ref="X642:Y642" si="6208">IFERROR(REPLACE(W642,FIND(CHAR(10),W642,1),1," "),W642)</f>
        <v>#REF!</v>
      </c>
      <c r="Y642" s="91" t="e">
        <f t="shared" si="6208"/>
        <v>#REF!</v>
      </c>
      <c r="Z642" s="91" t="e">
        <f t="shared" si="5731"/>
        <v>#REF!</v>
      </c>
      <c r="AA642" s="91" t="e">
        <f t="shared" si="5732"/>
        <v>#REF!</v>
      </c>
      <c r="AB642" s="91" t="e">
        <f t="shared" si="5733"/>
        <v>#REF!</v>
      </c>
      <c r="AC642" s="91" t="e">
        <f t="shared" ref="AC642:AF642" si="6209">IFERROR(REPLACE(AB642,FIND("  ",AB642,1),2," "),AB642)</f>
        <v>#REF!</v>
      </c>
      <c r="AD642" s="91" t="e">
        <f t="shared" si="6209"/>
        <v>#REF!</v>
      </c>
      <c r="AE642" s="91" t="e">
        <f t="shared" si="6209"/>
        <v>#REF!</v>
      </c>
      <c r="AF642" s="91" t="e">
        <f t="shared" si="6209"/>
        <v>#REF!</v>
      </c>
      <c r="AG642" s="23" t="str">
        <f>IFERROR(VLOOKUP(CI642*1,Обработ.выгрузка_реестра_РФ!$A:$G,4,),"")</f>
        <v/>
      </c>
      <c r="AH642" s="91" t="str">
        <f t="shared" ref="AH642:AI642" si="6210">IFERROR(REPLACE(AG642,FIND("-",AG642,1),1,"*"),AG642)</f>
        <v/>
      </c>
      <c r="AI642" s="91" t="str">
        <f t="shared" si="6210"/>
        <v/>
      </c>
      <c r="AJ642" s="27" t="str">
        <f t="shared" si="5831"/>
        <v/>
      </c>
      <c r="AK642" s="63" t="e">
        <f>IF(LEN('Описание предлагаемого товара'!#REF!)&gt;0,'Описание предлагаемого товара'!#REF!,"")</f>
        <v>#REF!</v>
      </c>
      <c r="AL642" s="91" t="e">
        <f t="shared" ref="AL642:AM642" si="6211">IFERROR(REPLACE(AK642,FIND(CHAR(10),AK642,1),1,""),AK642)</f>
        <v>#REF!</v>
      </c>
      <c r="AM642" s="91" t="e">
        <f t="shared" si="6211"/>
        <v>#REF!</v>
      </c>
      <c r="AN642" s="91" t="e">
        <f t="shared" ref="AN642:AR642" si="6212">IFERROR(REPLACE(AM642,FIND(" ",AM642,1),1,""),AM642)</f>
        <v>#REF!</v>
      </c>
      <c r="AO642" s="91" t="e">
        <f t="shared" si="6212"/>
        <v>#REF!</v>
      </c>
      <c r="AP642" s="91" t="e">
        <f t="shared" si="6212"/>
        <v>#REF!</v>
      </c>
      <c r="AQ642" s="91" t="e">
        <f t="shared" si="6212"/>
        <v>#REF!</v>
      </c>
      <c r="AR642" s="91" t="e">
        <f t="shared" si="6212"/>
        <v>#REF!</v>
      </c>
      <c r="AS642" s="91" t="e">
        <f t="shared" si="5738"/>
        <v>#REF!</v>
      </c>
      <c r="AT642" s="91" t="e">
        <f t="shared" si="5739"/>
        <v>#REF!</v>
      </c>
      <c r="AU642" s="32" t="e">
        <f t="shared" si="5722"/>
        <v>#REF!</v>
      </c>
      <c r="AV642" s="93" t="e">
        <f>'Описание предлагаемого товара'!#REF!</f>
        <v>#REF!</v>
      </c>
      <c r="AW642" s="91" t="e">
        <f>MIN(SEARCH({0,1,2,3,4,5,6,7,8,9},AV642&amp; "0123456789"))</f>
        <v>#REF!</v>
      </c>
      <c r="AX642" s="91" t="str">
        <f t="shared" si="5740"/>
        <v/>
      </c>
      <c r="AY642" s="91" t="str">
        <f t="shared" si="5741"/>
        <v/>
      </c>
      <c r="AZ642" s="91" t="str">
        <f t="shared" si="5742"/>
        <v/>
      </c>
      <c r="BA642" s="91" t="str">
        <f t="shared" si="5743"/>
        <v/>
      </c>
      <c r="BB642" s="91" t="str">
        <f t="shared" si="5744"/>
        <v/>
      </c>
      <c r="BC642" s="91" t="str">
        <f t="shared" si="5745"/>
        <v/>
      </c>
      <c r="BD642" s="91" t="str">
        <f t="shared" si="5746"/>
        <v/>
      </c>
      <c r="BE642" s="91" t="str">
        <f t="shared" si="5747"/>
        <v/>
      </c>
      <c r="BF642" s="91" t="str">
        <f t="shared" si="5748"/>
        <v/>
      </c>
      <c r="BG642" s="91" t="str">
        <f t="shared" si="5749"/>
        <v/>
      </c>
      <c r="BH642" s="91" t="str">
        <f t="shared" si="5750"/>
        <v/>
      </c>
      <c r="BI642" s="91" t="str">
        <f t="shared" si="5751"/>
        <v/>
      </c>
      <c r="BJ642" s="91" t="str">
        <f t="shared" si="5752"/>
        <v/>
      </c>
      <c r="BK642" s="91" t="str">
        <f t="shared" si="5753"/>
        <v/>
      </c>
      <c r="BL642" s="91" t="str">
        <f t="shared" si="5754"/>
        <v/>
      </c>
      <c r="BM642" s="91" t="str">
        <f t="shared" si="5755"/>
        <v/>
      </c>
      <c r="BN642" s="91" t="str">
        <f t="shared" si="5756"/>
        <v/>
      </c>
      <c r="BO642" s="91" t="str">
        <f t="shared" si="5757"/>
        <v/>
      </c>
      <c r="BP642" s="91" t="str">
        <f t="shared" si="5758"/>
        <v/>
      </c>
      <c r="BQ642" s="91" t="str">
        <f t="shared" si="5759"/>
        <v/>
      </c>
      <c r="BR642" s="91" t="str">
        <f t="shared" si="5760"/>
        <v/>
      </c>
      <c r="BS642" s="91" t="str">
        <f t="shared" si="5761"/>
        <v/>
      </c>
      <c r="BT642" s="91" t="str">
        <f t="shared" si="5762"/>
        <v/>
      </c>
      <c r="BU642" s="91" t="str">
        <f t="shared" si="5763"/>
        <v/>
      </c>
      <c r="BV642" s="91" t="str">
        <f t="shared" si="5764"/>
        <v/>
      </c>
      <c r="BW642" s="91" t="str">
        <f t="shared" si="5765"/>
        <v/>
      </c>
      <c r="BX642" s="91" t="str">
        <f t="shared" si="5766"/>
        <v/>
      </c>
      <c r="BY642" s="91" t="str">
        <f t="shared" si="5767"/>
        <v/>
      </c>
      <c r="BZ642" s="91" t="str">
        <f t="shared" si="5768"/>
        <v/>
      </c>
      <c r="CA642" s="91" t="str">
        <f t="shared" si="5769"/>
        <v/>
      </c>
      <c r="CB642" s="91" t="str">
        <f t="shared" si="5770"/>
        <v/>
      </c>
      <c r="CC642" s="91" t="str">
        <f t="shared" si="5771"/>
        <v/>
      </c>
      <c r="CD642" s="91" t="str">
        <f t="shared" si="5772"/>
        <v/>
      </c>
      <c r="CE642" s="91" t="str">
        <f t="shared" si="5773"/>
        <v/>
      </c>
      <c r="CF642" s="91" t="str">
        <f t="shared" si="5774"/>
        <v/>
      </c>
      <c r="CG642" s="91" t="str">
        <f t="shared" si="5775"/>
        <v/>
      </c>
      <c r="CH642" s="91" t="str">
        <f t="shared" si="5776"/>
        <v/>
      </c>
      <c r="CI642" s="91" t="str">
        <f t="shared" si="5777"/>
        <v>нет</v>
      </c>
      <c r="CJ642" s="63" t="e">
        <f>IF(LEN('Описание предлагаемого товара'!#REF!)&gt;0,'Описание предлагаемого товара'!#REF!,"")</f>
        <v>#REF!</v>
      </c>
      <c r="CK642" s="91" t="e">
        <f t="shared" ref="CK642:CL642" si="6213">IFERROR(REPLACE(CJ642,FIND(CHAR(10),CJ642,1),1,""),CJ642)</f>
        <v>#REF!</v>
      </c>
      <c r="CL642" s="91" t="e">
        <f t="shared" si="6213"/>
        <v>#REF!</v>
      </c>
      <c r="CM642" s="91" t="e">
        <f t="shared" si="5779"/>
        <v>#REF!</v>
      </c>
      <c r="CN642" s="91" t="e">
        <f t="shared" si="5780"/>
        <v>#REF!</v>
      </c>
      <c r="CO642" s="91" t="e">
        <f t="shared" si="5781"/>
        <v>#REF!</v>
      </c>
      <c r="CP642" s="90" t="e">
        <f>IF(AU642="Не указан реестровый номер (мера нац.режима Запрет)","",IF(CI642="нет","",IF(CU642="да","исключение(не смотрим баллы)",IFERROR(IF(CI642*1&gt;0,IFERROR(IF(VLOOKUP(CI642*1,Обработ.выгрузка_реестра_РФ!$A:$G,7,)=0,"Баллы не установлены",VLOOKUP(CI642*1,Обработ.выгрузка_реестра_РФ!$A:$G,7,)),IF(LEN(CI642)&gt;14,"","нет номера в реестре РФ")),""),IF(LEN(CI642)=0,"","Некорректный реестровый номер")))))</f>
        <v>#REF!</v>
      </c>
      <c r="CQ642" s="33" t="e">
        <f>IF(LEN(C642)&gt;0,IFERROR(IF(LEN(H642)&gt;0,IF(LEN(VLOOKUP(H642,'исключения(не_смотрим_баллы)'!$A:$C,1,))&gt;0,"да","нет"),"не введен ОКПД2"),"нет"),"")</f>
        <v>#REF!</v>
      </c>
      <c r="CR642" s="33" t="e">
        <f ca="1">IF(CQ642="да",IF(TODAY()&lt;VLOOKUP(H642,'исключения(не_смотрим_баллы)'!$A:$C,3,),"да","нет"),"")</f>
        <v>#REF!</v>
      </c>
      <c r="CS642" s="33" t="str">
        <f>IFERROR(IF(CQ642="да",IF(VLOOKUP(CI642*1,Обработ.выгрузка_реестра_РФ!$A:$G,2,)&lt;VLOOKUP(H642,'исключения(не_смотрим_баллы)'!$A:$C,2,),"да","нет"),""),"")</f>
        <v/>
      </c>
      <c r="CT642" s="24"/>
      <c r="CU642" s="33" t="e">
        <f t="shared" si="5793"/>
        <v>#REF!</v>
      </c>
      <c r="CV642" s="91" t="e">
        <f t="shared" si="5794"/>
        <v>#REF!</v>
      </c>
      <c r="CW642" s="27" t="e">
        <f t="shared" si="5795"/>
        <v>#REF!</v>
      </c>
      <c r="CX642" s="26" t="e">
        <f t="shared" si="5724"/>
        <v>#REF!</v>
      </c>
      <c r="CY642" s="64" t="e">
        <f>IF(LEN('Описание предлагаемого товара'!#REF!)&gt;0,'Описание предлагаемого товара'!#REF!,"")</f>
        <v>#REF!</v>
      </c>
      <c r="CZ642" s="95" t="e">
        <f t="shared" si="5782"/>
        <v>#REF!</v>
      </c>
      <c r="DA642" s="95" t="e">
        <f t="shared" ref="DA642" si="6214">IFERROR(REPLACE(CZ642,FIND(" ",CZ642,1),1,""),CZ642)</f>
        <v>#REF!</v>
      </c>
      <c r="DB642" s="95" t="e">
        <f t="shared" si="5726"/>
        <v>#REF!</v>
      </c>
      <c r="DC642" s="95" t="e">
        <f t="shared" ref="DC642:DD642" si="6215">IFERROR(REPLACE(DB642,FIND("г.",DB642,1),2,""),DB642)</f>
        <v>#REF!</v>
      </c>
      <c r="DD642" s="95" t="e">
        <f t="shared" si="6215"/>
        <v>#REF!</v>
      </c>
      <c r="DE642" s="95" t="e">
        <f t="shared" ref="DE642:DF642" si="6216">IFERROR(REPLACE(DD642,FIND("г",DD642,1),1,""),DD642)</f>
        <v>#REF!</v>
      </c>
      <c r="DF642" s="95" t="e">
        <f t="shared" si="6216"/>
        <v>#REF!</v>
      </c>
      <c r="DG642" s="95" t="e">
        <f t="shared" si="5799"/>
        <v>#REF!</v>
      </c>
      <c r="DH642" s="25" t="str">
        <f>IFERROR(VLOOKUP(CI642*1,Обработ.выгрузка_реестра_РФ!$A:$G,5,),"")</f>
        <v/>
      </c>
      <c r="DI642" s="27" t="str">
        <f t="shared" si="5809"/>
        <v/>
      </c>
      <c r="DJ642" s="27" t="str">
        <f t="shared" ca="1" si="5786"/>
        <v/>
      </c>
      <c r="DK642" s="63" t="e">
        <f>IF(LEN('Описание предлагаемого товара'!#REF!)&gt;0,'Описание предлагаемого товара'!#REF!,"")</f>
        <v>#REF!</v>
      </c>
      <c r="DL642" s="63" t="e">
        <f>IF(LEN('Описание предлагаемого товара'!#REF!)&gt;0,'Описание предлагаемого товара'!#REF!,"")</f>
        <v>#REF!</v>
      </c>
      <c r="DM642" s="32"/>
    </row>
    <row r="643" spans="1:117" ht="48.75" customHeight="1" x14ac:dyDescent="0.25">
      <c r="A643" s="61" t="e">
        <f>IF(LEN('Описание предлагаемого товара'!#REF!)&gt;0,'Описание предлагаемого товара'!#REF!,"")</f>
        <v>#REF!</v>
      </c>
      <c r="B643" s="65" t="e">
        <f>IF(LEN('Описание предлагаемого товара'!#REF!)&gt;0,'Описание предлагаемого товара'!#REF!,"")</f>
        <v>#REF!</v>
      </c>
      <c r="C643" s="61" t="e">
        <f>IF(LEN('Описание предлагаемого товара'!#REF!)&gt;0,'Описание предлагаемого товара'!#REF!,"")</f>
        <v>#REF!</v>
      </c>
      <c r="D643" s="61" t="e">
        <f>IF(LEN('Описание предлагаемого товара'!#REF!)&gt;0,'Описание предлагаемого товара'!#REF!,"")</f>
        <v>#REF!</v>
      </c>
      <c r="E643" s="61" t="e">
        <f>IF(LEN('Описание предлагаемого товара'!#REF!)&gt;0,'Описание предлагаемого товара'!#REF!,"")</f>
        <v>#REF!</v>
      </c>
      <c r="F643" s="61" t="e">
        <f>IF(LEN('Описание предлагаемого товара'!#REF!)&gt;0,'Описание предлагаемого товара'!#REF!,"")</f>
        <v>#REF!</v>
      </c>
      <c r="G643" s="61" t="e">
        <f>IF(LEN('Описание предлагаемого товара'!#REF!)&gt;0,'Описание предлагаемого товара'!#REF!,"")</f>
        <v>#REF!</v>
      </c>
      <c r="H643" s="61" t="e">
        <f>IF(LEN('Описание предлагаемого товара'!#REF!)&gt;0,'Описание предлагаемого товара'!#REF!,"")</f>
        <v>#REF!</v>
      </c>
      <c r="I643" s="61" t="e">
        <f>IF(LEN('Описание предлагаемого товара'!#REF!)&gt;0,'Описание предлагаемого товара'!#REF!,"")</f>
        <v>#REF!</v>
      </c>
      <c r="J643" s="38" t="str">
        <f>IFERROR(VLOOKUP(B643,SAP!$A:$E,5,),"")</f>
        <v/>
      </c>
      <c r="K643" s="40" t="str">
        <f t="shared" si="5729"/>
        <v/>
      </c>
      <c r="L643" s="61" t="e">
        <f>IF(LEN('Описание предлагаемого товара'!#REF!)&gt;0,IFERROR('Описание предлагаемого товара'!#REF!*1,""),"")</f>
        <v>#REF!</v>
      </c>
      <c r="M643" s="39" t="str">
        <f>IFERROR(VLOOKUP(B643,SAP!$A:$E,2,),"")</f>
        <v/>
      </c>
      <c r="N643" s="41" t="str">
        <f t="shared" si="5865"/>
        <v/>
      </c>
      <c r="O643" s="39" t="str">
        <f t="shared" si="5716"/>
        <v/>
      </c>
      <c r="P643" s="36" t="e">
        <f>IF(LEN('Описание предлагаемого товара'!#REF!)&gt;0,'Описание предлагаемого товара'!#REF!,"")</f>
        <v>#REF!</v>
      </c>
      <c r="Q64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43" s="37" t="e">
        <f>IF(LEN('Описание предлагаемого товара'!#REF!)&gt;0,'Описание предлагаемого товара'!#REF!,"")</f>
        <v>#REF!</v>
      </c>
      <c r="S643" s="37" t="e">
        <f>IF(LEN('Описание предлагаемого товара'!#REF!)&gt;0,'Описание предлагаемого товара'!#REF!,"")</f>
        <v>#REF!</v>
      </c>
      <c r="T64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43" s="23" t="str">
        <f>IFERROR(VLOOKUP(CI643*1,Обработ.выгрузка_реестра_РФ!$A:$G,6,),"")</f>
        <v/>
      </c>
      <c r="V643" s="61" t="e">
        <f>IF(LEN('Описание предлагаемого товара'!#REF!)&gt;0,'Описание предлагаемого товара'!#REF!,"")</f>
        <v>#REF!</v>
      </c>
      <c r="W643" s="62" t="e">
        <f>IF(LEN('Описание предлагаемого товара'!#REF!)&gt;0,'Описание предлагаемого товара'!#REF!,"")</f>
        <v>#REF!</v>
      </c>
      <c r="X643" s="91" t="e">
        <f t="shared" ref="X643:Y643" si="6217">IFERROR(REPLACE(W643,FIND(CHAR(10),W643,1),1," "),W643)</f>
        <v>#REF!</v>
      </c>
      <c r="Y643" s="91" t="e">
        <f t="shared" si="6217"/>
        <v>#REF!</v>
      </c>
      <c r="Z643" s="91" t="e">
        <f t="shared" si="5731"/>
        <v>#REF!</v>
      </c>
      <c r="AA643" s="91" t="e">
        <f t="shared" si="5732"/>
        <v>#REF!</v>
      </c>
      <c r="AB643" s="91" t="e">
        <f t="shared" si="5733"/>
        <v>#REF!</v>
      </c>
      <c r="AC643" s="91" t="e">
        <f t="shared" ref="AC643:AF643" si="6218">IFERROR(REPLACE(AB643,FIND("  ",AB643,1),2," "),AB643)</f>
        <v>#REF!</v>
      </c>
      <c r="AD643" s="91" t="e">
        <f t="shared" si="6218"/>
        <v>#REF!</v>
      </c>
      <c r="AE643" s="91" t="e">
        <f t="shared" si="6218"/>
        <v>#REF!</v>
      </c>
      <c r="AF643" s="91" t="e">
        <f t="shared" si="6218"/>
        <v>#REF!</v>
      </c>
      <c r="AG643" s="23" t="str">
        <f>IFERROR(VLOOKUP(CI643*1,Обработ.выгрузка_реестра_РФ!$A:$G,4,),"")</f>
        <v/>
      </c>
      <c r="AH643" s="91" t="str">
        <f t="shared" ref="AH643:AI643" si="6219">IFERROR(REPLACE(AG643,FIND("-",AG643,1),1,"*"),AG643)</f>
        <v/>
      </c>
      <c r="AI643" s="91" t="str">
        <f t="shared" si="6219"/>
        <v/>
      </c>
      <c r="AJ643" s="27" t="str">
        <f t="shared" si="5831"/>
        <v/>
      </c>
      <c r="AK643" s="63" t="e">
        <f>IF(LEN('Описание предлагаемого товара'!#REF!)&gt;0,'Описание предлагаемого товара'!#REF!,"")</f>
        <v>#REF!</v>
      </c>
      <c r="AL643" s="91" t="e">
        <f t="shared" ref="AL643:AM643" si="6220">IFERROR(REPLACE(AK643,FIND(CHAR(10),AK643,1),1,""),AK643)</f>
        <v>#REF!</v>
      </c>
      <c r="AM643" s="91" t="e">
        <f t="shared" si="6220"/>
        <v>#REF!</v>
      </c>
      <c r="AN643" s="91" t="e">
        <f t="shared" ref="AN643:AR643" si="6221">IFERROR(REPLACE(AM643,FIND(" ",AM643,1),1,""),AM643)</f>
        <v>#REF!</v>
      </c>
      <c r="AO643" s="91" t="e">
        <f t="shared" si="6221"/>
        <v>#REF!</v>
      </c>
      <c r="AP643" s="91" t="e">
        <f t="shared" si="6221"/>
        <v>#REF!</v>
      </c>
      <c r="AQ643" s="91" t="e">
        <f t="shared" si="6221"/>
        <v>#REF!</v>
      </c>
      <c r="AR643" s="91" t="e">
        <f t="shared" si="6221"/>
        <v>#REF!</v>
      </c>
      <c r="AS643" s="91" t="e">
        <f t="shared" si="5738"/>
        <v>#REF!</v>
      </c>
      <c r="AT643" s="91" t="e">
        <f t="shared" si="5739"/>
        <v>#REF!</v>
      </c>
      <c r="AU643" s="32" t="e">
        <f t="shared" si="5722"/>
        <v>#REF!</v>
      </c>
      <c r="AV643" s="93" t="e">
        <f>'Описание предлагаемого товара'!#REF!</f>
        <v>#REF!</v>
      </c>
      <c r="AW643" s="91" t="e">
        <f>MIN(SEARCH({0,1,2,3,4,5,6,7,8,9},AV643&amp; "0123456789"))</f>
        <v>#REF!</v>
      </c>
      <c r="AX643" s="91" t="str">
        <f t="shared" si="5740"/>
        <v/>
      </c>
      <c r="AY643" s="91" t="str">
        <f t="shared" si="5741"/>
        <v/>
      </c>
      <c r="AZ643" s="91" t="str">
        <f t="shared" si="5742"/>
        <v/>
      </c>
      <c r="BA643" s="91" t="str">
        <f t="shared" si="5743"/>
        <v/>
      </c>
      <c r="BB643" s="91" t="str">
        <f t="shared" si="5744"/>
        <v/>
      </c>
      <c r="BC643" s="91" t="str">
        <f t="shared" si="5745"/>
        <v/>
      </c>
      <c r="BD643" s="91" t="str">
        <f t="shared" si="5746"/>
        <v/>
      </c>
      <c r="BE643" s="91" t="str">
        <f t="shared" si="5747"/>
        <v/>
      </c>
      <c r="BF643" s="91" t="str">
        <f t="shared" si="5748"/>
        <v/>
      </c>
      <c r="BG643" s="91" t="str">
        <f t="shared" si="5749"/>
        <v/>
      </c>
      <c r="BH643" s="91" t="str">
        <f t="shared" si="5750"/>
        <v/>
      </c>
      <c r="BI643" s="91" t="str">
        <f t="shared" si="5751"/>
        <v/>
      </c>
      <c r="BJ643" s="91" t="str">
        <f t="shared" si="5752"/>
        <v/>
      </c>
      <c r="BK643" s="91" t="str">
        <f t="shared" si="5753"/>
        <v/>
      </c>
      <c r="BL643" s="91" t="str">
        <f t="shared" si="5754"/>
        <v/>
      </c>
      <c r="BM643" s="91" t="str">
        <f t="shared" si="5755"/>
        <v/>
      </c>
      <c r="BN643" s="91" t="str">
        <f t="shared" si="5756"/>
        <v/>
      </c>
      <c r="BO643" s="91" t="str">
        <f t="shared" si="5757"/>
        <v/>
      </c>
      <c r="BP643" s="91" t="str">
        <f t="shared" si="5758"/>
        <v/>
      </c>
      <c r="BQ643" s="91" t="str">
        <f t="shared" si="5759"/>
        <v/>
      </c>
      <c r="BR643" s="91" t="str">
        <f t="shared" si="5760"/>
        <v/>
      </c>
      <c r="BS643" s="91" t="str">
        <f t="shared" si="5761"/>
        <v/>
      </c>
      <c r="BT643" s="91" t="str">
        <f t="shared" si="5762"/>
        <v/>
      </c>
      <c r="BU643" s="91" t="str">
        <f t="shared" si="5763"/>
        <v/>
      </c>
      <c r="BV643" s="91" t="str">
        <f t="shared" si="5764"/>
        <v/>
      </c>
      <c r="BW643" s="91" t="str">
        <f t="shared" si="5765"/>
        <v/>
      </c>
      <c r="BX643" s="91" t="str">
        <f t="shared" si="5766"/>
        <v/>
      </c>
      <c r="BY643" s="91" t="str">
        <f t="shared" si="5767"/>
        <v/>
      </c>
      <c r="BZ643" s="91" t="str">
        <f t="shared" si="5768"/>
        <v/>
      </c>
      <c r="CA643" s="91" t="str">
        <f t="shared" si="5769"/>
        <v/>
      </c>
      <c r="CB643" s="91" t="str">
        <f t="shared" si="5770"/>
        <v/>
      </c>
      <c r="CC643" s="91" t="str">
        <f t="shared" si="5771"/>
        <v/>
      </c>
      <c r="CD643" s="91" t="str">
        <f t="shared" si="5772"/>
        <v/>
      </c>
      <c r="CE643" s="91" t="str">
        <f t="shared" si="5773"/>
        <v/>
      </c>
      <c r="CF643" s="91" t="str">
        <f t="shared" si="5774"/>
        <v/>
      </c>
      <c r="CG643" s="91" t="str">
        <f t="shared" si="5775"/>
        <v/>
      </c>
      <c r="CH643" s="91" t="str">
        <f t="shared" si="5776"/>
        <v/>
      </c>
      <c r="CI643" s="91" t="str">
        <f t="shared" si="5777"/>
        <v>нет</v>
      </c>
      <c r="CJ643" s="63" t="e">
        <f>IF(LEN('Описание предлагаемого товара'!#REF!)&gt;0,'Описание предлагаемого товара'!#REF!,"")</f>
        <v>#REF!</v>
      </c>
      <c r="CK643" s="91" t="e">
        <f t="shared" ref="CK643:CL643" si="6222">IFERROR(REPLACE(CJ643,FIND(CHAR(10),CJ643,1),1,""),CJ643)</f>
        <v>#REF!</v>
      </c>
      <c r="CL643" s="91" t="e">
        <f t="shared" si="6222"/>
        <v>#REF!</v>
      </c>
      <c r="CM643" s="91" t="e">
        <f t="shared" si="5779"/>
        <v>#REF!</v>
      </c>
      <c r="CN643" s="91" t="e">
        <f t="shared" si="5780"/>
        <v>#REF!</v>
      </c>
      <c r="CO643" s="91" t="e">
        <f t="shared" si="5781"/>
        <v>#REF!</v>
      </c>
      <c r="CP643" s="90" t="e">
        <f>IF(AU643="Не указан реестровый номер (мера нац.режима Запрет)","",IF(CI643="нет","",IF(CU643="да","исключение(не смотрим баллы)",IFERROR(IF(CI643*1&gt;0,IFERROR(IF(VLOOKUP(CI643*1,Обработ.выгрузка_реестра_РФ!$A:$G,7,)=0,"Баллы не установлены",VLOOKUP(CI643*1,Обработ.выгрузка_реестра_РФ!$A:$G,7,)),IF(LEN(CI643)&gt;14,"","нет номера в реестре РФ")),""),IF(LEN(CI643)=0,"","Некорректный реестровый номер")))))</f>
        <v>#REF!</v>
      </c>
      <c r="CQ643" s="33" t="e">
        <f>IF(LEN(C643)&gt;0,IFERROR(IF(LEN(H643)&gt;0,IF(LEN(VLOOKUP(H643,'исключения(не_смотрим_баллы)'!$A:$C,1,))&gt;0,"да","нет"),"не введен ОКПД2"),"нет"),"")</f>
        <v>#REF!</v>
      </c>
      <c r="CR643" s="33" t="e">
        <f ca="1">IF(CQ643="да",IF(TODAY()&lt;VLOOKUP(H643,'исключения(не_смотрим_баллы)'!$A:$C,3,),"да","нет"),"")</f>
        <v>#REF!</v>
      </c>
      <c r="CS643" s="33" t="str">
        <f>IFERROR(IF(CQ643="да",IF(VLOOKUP(CI643*1,Обработ.выгрузка_реестра_РФ!$A:$G,2,)&lt;VLOOKUP(H643,'исключения(не_смотрим_баллы)'!$A:$C,2,),"да","нет"),""),"")</f>
        <v/>
      </c>
      <c r="CT643" s="24"/>
      <c r="CU643" s="33" t="e">
        <f t="shared" si="5793"/>
        <v>#REF!</v>
      </c>
      <c r="CV643" s="91" t="e">
        <f t="shared" si="5794"/>
        <v>#REF!</v>
      </c>
      <c r="CW643" s="27" t="e">
        <f t="shared" si="5795"/>
        <v>#REF!</v>
      </c>
      <c r="CX643" s="26" t="e">
        <f t="shared" si="5724"/>
        <v>#REF!</v>
      </c>
      <c r="CY643" s="64" t="e">
        <f>IF(LEN('Описание предлагаемого товара'!#REF!)&gt;0,'Описание предлагаемого товара'!#REF!,"")</f>
        <v>#REF!</v>
      </c>
      <c r="CZ643" s="95" t="e">
        <f t="shared" si="5782"/>
        <v>#REF!</v>
      </c>
      <c r="DA643" s="95" t="e">
        <f t="shared" ref="DA643" si="6223">IFERROR(REPLACE(CZ643,FIND(" ",CZ643,1),1,""),CZ643)</f>
        <v>#REF!</v>
      </c>
      <c r="DB643" s="95" t="e">
        <f t="shared" si="5726"/>
        <v>#REF!</v>
      </c>
      <c r="DC643" s="95" t="e">
        <f t="shared" ref="DC643:DD643" si="6224">IFERROR(REPLACE(DB643,FIND("г.",DB643,1),2,""),DB643)</f>
        <v>#REF!</v>
      </c>
      <c r="DD643" s="95" t="e">
        <f t="shared" si="6224"/>
        <v>#REF!</v>
      </c>
      <c r="DE643" s="95" t="e">
        <f t="shared" ref="DE643:DF643" si="6225">IFERROR(REPLACE(DD643,FIND("г",DD643,1),1,""),DD643)</f>
        <v>#REF!</v>
      </c>
      <c r="DF643" s="95" t="e">
        <f t="shared" si="6225"/>
        <v>#REF!</v>
      </c>
      <c r="DG643" s="95" t="e">
        <f t="shared" si="5799"/>
        <v>#REF!</v>
      </c>
      <c r="DH643" s="25" t="str">
        <f>IFERROR(VLOOKUP(CI643*1,Обработ.выгрузка_реестра_РФ!$A:$G,5,),"")</f>
        <v/>
      </c>
      <c r="DI643" s="27" t="str">
        <f t="shared" si="5809"/>
        <v/>
      </c>
      <c r="DJ643" s="27" t="str">
        <f t="shared" ca="1" si="5786"/>
        <v/>
      </c>
      <c r="DK643" s="63" t="e">
        <f>IF(LEN('Описание предлагаемого товара'!#REF!)&gt;0,'Описание предлагаемого товара'!#REF!,"")</f>
        <v>#REF!</v>
      </c>
      <c r="DL643" s="63" t="e">
        <f>IF(LEN('Описание предлагаемого товара'!#REF!)&gt;0,'Описание предлагаемого товара'!#REF!,"")</f>
        <v>#REF!</v>
      </c>
      <c r="DM643" s="32"/>
    </row>
    <row r="644" spans="1:117" ht="48.75" customHeight="1" x14ac:dyDescent="0.25">
      <c r="A644" s="61" t="e">
        <f>IF(LEN('Описание предлагаемого товара'!#REF!)&gt;0,'Описание предлагаемого товара'!#REF!,"")</f>
        <v>#REF!</v>
      </c>
      <c r="B644" s="65" t="e">
        <f>IF(LEN('Описание предлагаемого товара'!#REF!)&gt;0,'Описание предлагаемого товара'!#REF!,"")</f>
        <v>#REF!</v>
      </c>
      <c r="C644" s="61" t="e">
        <f>IF(LEN('Описание предлагаемого товара'!#REF!)&gt;0,'Описание предлагаемого товара'!#REF!,"")</f>
        <v>#REF!</v>
      </c>
      <c r="D644" s="61" t="e">
        <f>IF(LEN('Описание предлагаемого товара'!#REF!)&gt;0,'Описание предлагаемого товара'!#REF!,"")</f>
        <v>#REF!</v>
      </c>
      <c r="E644" s="61" t="e">
        <f>IF(LEN('Описание предлагаемого товара'!#REF!)&gt;0,'Описание предлагаемого товара'!#REF!,"")</f>
        <v>#REF!</v>
      </c>
      <c r="F644" s="61" t="e">
        <f>IF(LEN('Описание предлагаемого товара'!#REF!)&gt;0,'Описание предлагаемого товара'!#REF!,"")</f>
        <v>#REF!</v>
      </c>
      <c r="G644" s="61" t="e">
        <f>IF(LEN('Описание предлагаемого товара'!#REF!)&gt;0,'Описание предлагаемого товара'!#REF!,"")</f>
        <v>#REF!</v>
      </c>
      <c r="H644" s="61" t="e">
        <f>IF(LEN('Описание предлагаемого товара'!#REF!)&gt;0,'Описание предлагаемого товара'!#REF!,"")</f>
        <v>#REF!</v>
      </c>
      <c r="I644" s="61" t="e">
        <f>IF(LEN('Описание предлагаемого товара'!#REF!)&gt;0,'Описание предлагаемого товара'!#REF!,"")</f>
        <v>#REF!</v>
      </c>
      <c r="J644" s="38" t="str">
        <f>IFERROR(VLOOKUP(B644,SAP!$A:$E,5,),"")</f>
        <v/>
      </c>
      <c r="K644" s="40" t="str">
        <f t="shared" si="5729"/>
        <v/>
      </c>
      <c r="L644" s="61" t="e">
        <f>IF(LEN('Описание предлагаемого товара'!#REF!)&gt;0,IFERROR('Описание предлагаемого товара'!#REF!*1,""),"")</f>
        <v>#REF!</v>
      </c>
      <c r="M644" s="39" t="str">
        <f>IFERROR(VLOOKUP(B644,SAP!$A:$E,2,),"")</f>
        <v/>
      </c>
      <c r="N644" s="41" t="str">
        <f t="shared" si="5865"/>
        <v/>
      </c>
      <c r="O644" s="39" t="str">
        <f t="shared" si="5716"/>
        <v/>
      </c>
      <c r="P644" s="36" t="e">
        <f>IF(LEN('Описание предлагаемого товара'!#REF!)&gt;0,'Описание предлагаемого товара'!#REF!,"")</f>
        <v>#REF!</v>
      </c>
      <c r="Q64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44" s="37" t="e">
        <f>IF(LEN('Описание предлагаемого товара'!#REF!)&gt;0,'Описание предлагаемого товара'!#REF!,"")</f>
        <v>#REF!</v>
      </c>
      <c r="S644" s="37" t="e">
        <f>IF(LEN('Описание предлагаемого товара'!#REF!)&gt;0,'Описание предлагаемого товара'!#REF!,"")</f>
        <v>#REF!</v>
      </c>
      <c r="T64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44" s="23" t="str">
        <f>IFERROR(VLOOKUP(CI644*1,Обработ.выгрузка_реестра_РФ!$A:$G,6,),"")</f>
        <v/>
      </c>
      <c r="V644" s="61" t="e">
        <f>IF(LEN('Описание предлагаемого товара'!#REF!)&gt;0,'Описание предлагаемого товара'!#REF!,"")</f>
        <v>#REF!</v>
      </c>
      <c r="W644" s="62" t="e">
        <f>IF(LEN('Описание предлагаемого товара'!#REF!)&gt;0,'Описание предлагаемого товара'!#REF!,"")</f>
        <v>#REF!</v>
      </c>
      <c r="X644" s="91" t="e">
        <f t="shared" ref="X644:Y644" si="6226">IFERROR(REPLACE(W644,FIND(CHAR(10),W644,1),1," "),W644)</f>
        <v>#REF!</v>
      </c>
      <c r="Y644" s="91" t="e">
        <f t="shared" si="6226"/>
        <v>#REF!</v>
      </c>
      <c r="Z644" s="91" t="e">
        <f t="shared" si="5731"/>
        <v>#REF!</v>
      </c>
      <c r="AA644" s="91" t="e">
        <f t="shared" si="5732"/>
        <v>#REF!</v>
      </c>
      <c r="AB644" s="91" t="e">
        <f t="shared" si="5733"/>
        <v>#REF!</v>
      </c>
      <c r="AC644" s="91" t="e">
        <f t="shared" ref="AC644:AF644" si="6227">IFERROR(REPLACE(AB644,FIND("  ",AB644,1),2," "),AB644)</f>
        <v>#REF!</v>
      </c>
      <c r="AD644" s="91" t="e">
        <f t="shared" si="6227"/>
        <v>#REF!</v>
      </c>
      <c r="AE644" s="91" t="e">
        <f t="shared" si="6227"/>
        <v>#REF!</v>
      </c>
      <c r="AF644" s="91" t="e">
        <f t="shared" si="6227"/>
        <v>#REF!</v>
      </c>
      <c r="AG644" s="23" t="str">
        <f>IFERROR(VLOOKUP(CI644*1,Обработ.выгрузка_реестра_РФ!$A:$G,4,),"")</f>
        <v/>
      </c>
      <c r="AH644" s="91" t="str">
        <f t="shared" ref="AH644:AI644" si="6228">IFERROR(REPLACE(AG644,FIND("-",AG644,1),1,"*"),AG644)</f>
        <v/>
      </c>
      <c r="AI644" s="91" t="str">
        <f t="shared" si="6228"/>
        <v/>
      </c>
      <c r="AJ644" s="27" t="str">
        <f t="shared" si="5831"/>
        <v/>
      </c>
      <c r="AK644" s="63" t="e">
        <f>IF(LEN('Описание предлагаемого товара'!#REF!)&gt;0,'Описание предлагаемого товара'!#REF!,"")</f>
        <v>#REF!</v>
      </c>
      <c r="AL644" s="91" t="e">
        <f t="shared" ref="AL644:AM644" si="6229">IFERROR(REPLACE(AK644,FIND(CHAR(10),AK644,1),1,""),AK644)</f>
        <v>#REF!</v>
      </c>
      <c r="AM644" s="91" t="e">
        <f t="shared" si="6229"/>
        <v>#REF!</v>
      </c>
      <c r="AN644" s="91" t="e">
        <f t="shared" ref="AN644:AR644" si="6230">IFERROR(REPLACE(AM644,FIND(" ",AM644,1),1,""),AM644)</f>
        <v>#REF!</v>
      </c>
      <c r="AO644" s="91" t="e">
        <f t="shared" si="6230"/>
        <v>#REF!</v>
      </c>
      <c r="AP644" s="91" t="e">
        <f t="shared" si="6230"/>
        <v>#REF!</v>
      </c>
      <c r="AQ644" s="91" t="e">
        <f t="shared" si="6230"/>
        <v>#REF!</v>
      </c>
      <c r="AR644" s="91" t="e">
        <f t="shared" si="6230"/>
        <v>#REF!</v>
      </c>
      <c r="AS644" s="91" t="e">
        <f t="shared" si="5738"/>
        <v>#REF!</v>
      </c>
      <c r="AT644" s="91" t="e">
        <f t="shared" si="5739"/>
        <v>#REF!</v>
      </c>
      <c r="AU644" s="32" t="e">
        <f t="shared" si="5722"/>
        <v>#REF!</v>
      </c>
      <c r="AV644" s="93" t="e">
        <f>'Описание предлагаемого товара'!#REF!</f>
        <v>#REF!</v>
      </c>
      <c r="AW644" s="91" t="e">
        <f>MIN(SEARCH({0,1,2,3,4,5,6,7,8,9},AV644&amp; "0123456789"))</f>
        <v>#REF!</v>
      </c>
      <c r="AX644" s="91" t="str">
        <f t="shared" si="5740"/>
        <v/>
      </c>
      <c r="AY644" s="91" t="str">
        <f t="shared" si="5741"/>
        <v/>
      </c>
      <c r="AZ644" s="91" t="str">
        <f t="shared" si="5742"/>
        <v/>
      </c>
      <c r="BA644" s="91" t="str">
        <f t="shared" si="5743"/>
        <v/>
      </c>
      <c r="BB644" s="91" t="str">
        <f t="shared" si="5744"/>
        <v/>
      </c>
      <c r="BC644" s="91" t="str">
        <f t="shared" si="5745"/>
        <v/>
      </c>
      <c r="BD644" s="91" t="str">
        <f t="shared" si="5746"/>
        <v/>
      </c>
      <c r="BE644" s="91" t="str">
        <f t="shared" si="5747"/>
        <v/>
      </c>
      <c r="BF644" s="91" t="str">
        <f t="shared" si="5748"/>
        <v/>
      </c>
      <c r="BG644" s="91" t="str">
        <f t="shared" si="5749"/>
        <v/>
      </c>
      <c r="BH644" s="91" t="str">
        <f t="shared" si="5750"/>
        <v/>
      </c>
      <c r="BI644" s="91" t="str">
        <f t="shared" si="5751"/>
        <v/>
      </c>
      <c r="BJ644" s="91" t="str">
        <f t="shared" si="5752"/>
        <v/>
      </c>
      <c r="BK644" s="91" t="str">
        <f t="shared" si="5753"/>
        <v/>
      </c>
      <c r="BL644" s="91" t="str">
        <f t="shared" si="5754"/>
        <v/>
      </c>
      <c r="BM644" s="91" t="str">
        <f t="shared" si="5755"/>
        <v/>
      </c>
      <c r="BN644" s="91" t="str">
        <f t="shared" si="5756"/>
        <v/>
      </c>
      <c r="BO644" s="91" t="str">
        <f t="shared" si="5757"/>
        <v/>
      </c>
      <c r="BP644" s="91" t="str">
        <f t="shared" si="5758"/>
        <v/>
      </c>
      <c r="BQ644" s="91" t="str">
        <f t="shared" si="5759"/>
        <v/>
      </c>
      <c r="BR644" s="91" t="str">
        <f t="shared" si="5760"/>
        <v/>
      </c>
      <c r="BS644" s="91" t="str">
        <f t="shared" si="5761"/>
        <v/>
      </c>
      <c r="BT644" s="91" t="str">
        <f t="shared" si="5762"/>
        <v/>
      </c>
      <c r="BU644" s="91" t="str">
        <f t="shared" si="5763"/>
        <v/>
      </c>
      <c r="BV644" s="91" t="str">
        <f t="shared" si="5764"/>
        <v/>
      </c>
      <c r="BW644" s="91" t="str">
        <f t="shared" si="5765"/>
        <v/>
      </c>
      <c r="BX644" s="91" t="str">
        <f t="shared" si="5766"/>
        <v/>
      </c>
      <c r="BY644" s="91" t="str">
        <f t="shared" si="5767"/>
        <v/>
      </c>
      <c r="BZ644" s="91" t="str">
        <f t="shared" si="5768"/>
        <v/>
      </c>
      <c r="CA644" s="91" t="str">
        <f t="shared" si="5769"/>
        <v/>
      </c>
      <c r="CB644" s="91" t="str">
        <f t="shared" si="5770"/>
        <v/>
      </c>
      <c r="CC644" s="91" t="str">
        <f t="shared" si="5771"/>
        <v/>
      </c>
      <c r="CD644" s="91" t="str">
        <f t="shared" si="5772"/>
        <v/>
      </c>
      <c r="CE644" s="91" t="str">
        <f t="shared" si="5773"/>
        <v/>
      </c>
      <c r="CF644" s="91" t="str">
        <f t="shared" si="5774"/>
        <v/>
      </c>
      <c r="CG644" s="91" t="str">
        <f t="shared" si="5775"/>
        <v/>
      </c>
      <c r="CH644" s="91" t="str">
        <f t="shared" si="5776"/>
        <v/>
      </c>
      <c r="CI644" s="91" t="str">
        <f t="shared" si="5777"/>
        <v>нет</v>
      </c>
      <c r="CJ644" s="63" t="e">
        <f>IF(LEN('Описание предлагаемого товара'!#REF!)&gt;0,'Описание предлагаемого товара'!#REF!,"")</f>
        <v>#REF!</v>
      </c>
      <c r="CK644" s="91" t="e">
        <f t="shared" ref="CK644:CL644" si="6231">IFERROR(REPLACE(CJ644,FIND(CHAR(10),CJ644,1),1,""),CJ644)</f>
        <v>#REF!</v>
      </c>
      <c r="CL644" s="91" t="e">
        <f t="shared" si="6231"/>
        <v>#REF!</v>
      </c>
      <c r="CM644" s="91" t="e">
        <f t="shared" si="5779"/>
        <v>#REF!</v>
      </c>
      <c r="CN644" s="91" t="e">
        <f t="shared" si="5780"/>
        <v>#REF!</v>
      </c>
      <c r="CO644" s="91" t="e">
        <f t="shared" si="5781"/>
        <v>#REF!</v>
      </c>
      <c r="CP644" s="90" t="e">
        <f>IF(AU644="Не указан реестровый номер (мера нац.режима Запрет)","",IF(CI644="нет","",IF(CU644="да","исключение(не смотрим баллы)",IFERROR(IF(CI644*1&gt;0,IFERROR(IF(VLOOKUP(CI644*1,Обработ.выгрузка_реестра_РФ!$A:$G,7,)=0,"Баллы не установлены",VLOOKUP(CI644*1,Обработ.выгрузка_реестра_РФ!$A:$G,7,)),IF(LEN(CI644)&gt;14,"","нет номера в реестре РФ")),""),IF(LEN(CI644)=0,"","Некорректный реестровый номер")))))</f>
        <v>#REF!</v>
      </c>
      <c r="CQ644" s="33" t="e">
        <f>IF(LEN(C644)&gt;0,IFERROR(IF(LEN(H644)&gt;0,IF(LEN(VLOOKUP(H644,'исключения(не_смотрим_баллы)'!$A:$C,1,))&gt;0,"да","нет"),"не введен ОКПД2"),"нет"),"")</f>
        <v>#REF!</v>
      </c>
      <c r="CR644" s="33" t="e">
        <f ca="1">IF(CQ644="да",IF(TODAY()&lt;VLOOKUP(H644,'исключения(не_смотрим_баллы)'!$A:$C,3,),"да","нет"),"")</f>
        <v>#REF!</v>
      </c>
      <c r="CS644" s="33" t="str">
        <f>IFERROR(IF(CQ644="да",IF(VLOOKUP(CI644*1,Обработ.выгрузка_реестра_РФ!$A:$G,2,)&lt;VLOOKUP(H644,'исключения(не_смотрим_баллы)'!$A:$C,2,),"да","нет"),""),"")</f>
        <v/>
      </c>
      <c r="CT644" s="24"/>
      <c r="CU644" s="33" t="e">
        <f t="shared" si="5793"/>
        <v>#REF!</v>
      </c>
      <c r="CV644" s="91" t="e">
        <f t="shared" si="5794"/>
        <v>#REF!</v>
      </c>
      <c r="CW644" s="27" t="e">
        <f t="shared" si="5795"/>
        <v>#REF!</v>
      </c>
      <c r="CX644" s="26" t="e">
        <f t="shared" si="5724"/>
        <v>#REF!</v>
      </c>
      <c r="CY644" s="64" t="e">
        <f>IF(LEN('Описание предлагаемого товара'!#REF!)&gt;0,'Описание предлагаемого товара'!#REF!,"")</f>
        <v>#REF!</v>
      </c>
      <c r="CZ644" s="95" t="e">
        <f t="shared" si="5782"/>
        <v>#REF!</v>
      </c>
      <c r="DA644" s="95" t="e">
        <f t="shared" ref="DA644" si="6232">IFERROR(REPLACE(CZ644,FIND(" ",CZ644,1),1,""),CZ644)</f>
        <v>#REF!</v>
      </c>
      <c r="DB644" s="95" t="e">
        <f t="shared" si="5726"/>
        <v>#REF!</v>
      </c>
      <c r="DC644" s="95" t="e">
        <f t="shared" ref="DC644:DD644" si="6233">IFERROR(REPLACE(DB644,FIND("г.",DB644,1),2,""),DB644)</f>
        <v>#REF!</v>
      </c>
      <c r="DD644" s="95" t="e">
        <f t="shared" si="6233"/>
        <v>#REF!</v>
      </c>
      <c r="DE644" s="95" t="e">
        <f t="shared" ref="DE644:DF644" si="6234">IFERROR(REPLACE(DD644,FIND("г",DD644,1),1,""),DD644)</f>
        <v>#REF!</v>
      </c>
      <c r="DF644" s="95" t="e">
        <f t="shared" si="6234"/>
        <v>#REF!</v>
      </c>
      <c r="DG644" s="95" t="e">
        <f t="shared" si="5799"/>
        <v>#REF!</v>
      </c>
      <c r="DH644" s="25" t="str">
        <f>IFERROR(VLOOKUP(CI644*1,Обработ.выгрузка_реестра_РФ!$A:$G,5,),"")</f>
        <v/>
      </c>
      <c r="DI644" s="27" t="str">
        <f t="shared" si="5809"/>
        <v/>
      </c>
      <c r="DJ644" s="27" t="str">
        <f t="shared" ca="1" si="5786"/>
        <v/>
      </c>
      <c r="DK644" s="63" t="e">
        <f>IF(LEN('Описание предлагаемого товара'!#REF!)&gt;0,'Описание предлагаемого товара'!#REF!,"")</f>
        <v>#REF!</v>
      </c>
      <c r="DL644" s="63" t="e">
        <f>IF(LEN('Описание предлагаемого товара'!#REF!)&gt;0,'Описание предлагаемого товара'!#REF!,"")</f>
        <v>#REF!</v>
      </c>
      <c r="DM644" s="32"/>
    </row>
    <row r="645" spans="1:117" ht="48.75" customHeight="1" x14ac:dyDescent="0.25">
      <c r="A645" s="61" t="e">
        <f>IF(LEN('Описание предлагаемого товара'!#REF!)&gt;0,'Описание предлагаемого товара'!#REF!,"")</f>
        <v>#REF!</v>
      </c>
      <c r="B645" s="65" t="e">
        <f>IF(LEN('Описание предлагаемого товара'!#REF!)&gt;0,'Описание предлагаемого товара'!#REF!,"")</f>
        <v>#REF!</v>
      </c>
      <c r="C645" s="61" t="e">
        <f>IF(LEN('Описание предлагаемого товара'!#REF!)&gt;0,'Описание предлагаемого товара'!#REF!,"")</f>
        <v>#REF!</v>
      </c>
      <c r="D645" s="61" t="e">
        <f>IF(LEN('Описание предлагаемого товара'!#REF!)&gt;0,'Описание предлагаемого товара'!#REF!,"")</f>
        <v>#REF!</v>
      </c>
      <c r="E645" s="61" t="e">
        <f>IF(LEN('Описание предлагаемого товара'!#REF!)&gt;0,'Описание предлагаемого товара'!#REF!,"")</f>
        <v>#REF!</v>
      </c>
      <c r="F645" s="61" t="e">
        <f>IF(LEN('Описание предлагаемого товара'!#REF!)&gt;0,'Описание предлагаемого товара'!#REF!,"")</f>
        <v>#REF!</v>
      </c>
      <c r="G645" s="61" t="e">
        <f>IF(LEN('Описание предлагаемого товара'!#REF!)&gt;0,'Описание предлагаемого товара'!#REF!,"")</f>
        <v>#REF!</v>
      </c>
      <c r="H645" s="61" t="e">
        <f>IF(LEN('Описание предлагаемого товара'!#REF!)&gt;0,'Описание предлагаемого товара'!#REF!,"")</f>
        <v>#REF!</v>
      </c>
      <c r="I645" s="61" t="e">
        <f>IF(LEN('Описание предлагаемого товара'!#REF!)&gt;0,'Описание предлагаемого товара'!#REF!,"")</f>
        <v>#REF!</v>
      </c>
      <c r="J645" s="38" t="str">
        <f>IFERROR(VLOOKUP(B645,SAP!$A:$E,5,),"")</f>
        <v/>
      </c>
      <c r="K645" s="40" t="str">
        <f t="shared" si="5729"/>
        <v/>
      </c>
      <c r="L645" s="61" t="e">
        <f>IF(LEN('Описание предлагаемого товара'!#REF!)&gt;0,IFERROR('Описание предлагаемого товара'!#REF!*1,""),"")</f>
        <v>#REF!</v>
      </c>
      <c r="M645" s="39" t="str">
        <f>IFERROR(VLOOKUP(B645,SAP!$A:$E,2,),"")</f>
        <v/>
      </c>
      <c r="N645" s="41" t="str">
        <f t="shared" si="5865"/>
        <v/>
      </c>
      <c r="O645" s="39" t="str">
        <f t="shared" si="5716"/>
        <v/>
      </c>
      <c r="P645" s="36" t="e">
        <f>IF(LEN('Описание предлагаемого товара'!#REF!)&gt;0,'Описание предлагаемого товара'!#REF!,"")</f>
        <v>#REF!</v>
      </c>
      <c r="Q64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45" s="37" t="e">
        <f>IF(LEN('Описание предлагаемого товара'!#REF!)&gt;0,'Описание предлагаемого товара'!#REF!,"")</f>
        <v>#REF!</v>
      </c>
      <c r="S645" s="37" t="e">
        <f>IF(LEN('Описание предлагаемого товара'!#REF!)&gt;0,'Описание предлагаемого товара'!#REF!,"")</f>
        <v>#REF!</v>
      </c>
      <c r="T64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45" s="23" t="str">
        <f>IFERROR(VLOOKUP(CI645*1,Обработ.выгрузка_реестра_РФ!$A:$G,6,),"")</f>
        <v/>
      </c>
      <c r="V645" s="61" t="e">
        <f>IF(LEN('Описание предлагаемого товара'!#REF!)&gt;0,'Описание предлагаемого товара'!#REF!,"")</f>
        <v>#REF!</v>
      </c>
      <c r="W645" s="62" t="e">
        <f>IF(LEN('Описание предлагаемого товара'!#REF!)&gt;0,'Описание предлагаемого товара'!#REF!,"")</f>
        <v>#REF!</v>
      </c>
      <c r="X645" s="91" t="e">
        <f t="shared" ref="X645:Y645" si="6235">IFERROR(REPLACE(W645,FIND(CHAR(10),W645,1),1," "),W645)</f>
        <v>#REF!</v>
      </c>
      <c r="Y645" s="91" t="e">
        <f t="shared" si="6235"/>
        <v>#REF!</v>
      </c>
      <c r="Z645" s="91" t="e">
        <f t="shared" si="5731"/>
        <v>#REF!</v>
      </c>
      <c r="AA645" s="91" t="e">
        <f t="shared" si="5732"/>
        <v>#REF!</v>
      </c>
      <c r="AB645" s="91" t="e">
        <f t="shared" si="5733"/>
        <v>#REF!</v>
      </c>
      <c r="AC645" s="91" t="e">
        <f t="shared" ref="AC645:AF645" si="6236">IFERROR(REPLACE(AB645,FIND("  ",AB645,1),2," "),AB645)</f>
        <v>#REF!</v>
      </c>
      <c r="AD645" s="91" t="e">
        <f t="shared" si="6236"/>
        <v>#REF!</v>
      </c>
      <c r="AE645" s="91" t="e">
        <f t="shared" si="6236"/>
        <v>#REF!</v>
      </c>
      <c r="AF645" s="91" t="e">
        <f t="shared" si="6236"/>
        <v>#REF!</v>
      </c>
      <c r="AG645" s="23" t="str">
        <f>IFERROR(VLOOKUP(CI645*1,Обработ.выгрузка_реестра_РФ!$A:$G,4,),"")</f>
        <v/>
      </c>
      <c r="AH645" s="91" t="str">
        <f t="shared" ref="AH645:AI645" si="6237">IFERROR(REPLACE(AG645,FIND("-",AG645,1),1,"*"),AG645)</f>
        <v/>
      </c>
      <c r="AI645" s="91" t="str">
        <f t="shared" si="6237"/>
        <v/>
      </c>
      <c r="AJ645" s="27" t="str">
        <f t="shared" si="5831"/>
        <v/>
      </c>
      <c r="AK645" s="63" t="e">
        <f>IF(LEN('Описание предлагаемого товара'!#REF!)&gt;0,'Описание предлагаемого товара'!#REF!,"")</f>
        <v>#REF!</v>
      </c>
      <c r="AL645" s="91" t="e">
        <f t="shared" ref="AL645:AM645" si="6238">IFERROR(REPLACE(AK645,FIND(CHAR(10),AK645,1),1,""),AK645)</f>
        <v>#REF!</v>
      </c>
      <c r="AM645" s="91" t="e">
        <f t="shared" si="6238"/>
        <v>#REF!</v>
      </c>
      <c r="AN645" s="91" t="e">
        <f t="shared" ref="AN645:AR645" si="6239">IFERROR(REPLACE(AM645,FIND(" ",AM645,1),1,""),AM645)</f>
        <v>#REF!</v>
      </c>
      <c r="AO645" s="91" t="e">
        <f t="shared" si="6239"/>
        <v>#REF!</v>
      </c>
      <c r="AP645" s="91" t="e">
        <f t="shared" si="6239"/>
        <v>#REF!</v>
      </c>
      <c r="AQ645" s="91" t="e">
        <f t="shared" si="6239"/>
        <v>#REF!</v>
      </c>
      <c r="AR645" s="91" t="e">
        <f t="shared" si="6239"/>
        <v>#REF!</v>
      </c>
      <c r="AS645" s="91" t="e">
        <f t="shared" si="5738"/>
        <v>#REF!</v>
      </c>
      <c r="AT645" s="91" t="e">
        <f t="shared" si="5739"/>
        <v>#REF!</v>
      </c>
      <c r="AU645" s="32" t="e">
        <f t="shared" si="5722"/>
        <v>#REF!</v>
      </c>
      <c r="AV645" s="93" t="e">
        <f>'Описание предлагаемого товара'!#REF!</f>
        <v>#REF!</v>
      </c>
      <c r="AW645" s="91" t="e">
        <f>MIN(SEARCH({0,1,2,3,4,5,6,7,8,9},AV645&amp; "0123456789"))</f>
        <v>#REF!</v>
      </c>
      <c r="AX645" s="91" t="str">
        <f t="shared" si="5740"/>
        <v/>
      </c>
      <c r="AY645" s="91" t="str">
        <f t="shared" si="5741"/>
        <v/>
      </c>
      <c r="AZ645" s="91" t="str">
        <f t="shared" si="5742"/>
        <v/>
      </c>
      <c r="BA645" s="91" t="str">
        <f t="shared" si="5743"/>
        <v/>
      </c>
      <c r="BB645" s="91" t="str">
        <f t="shared" si="5744"/>
        <v/>
      </c>
      <c r="BC645" s="91" t="str">
        <f t="shared" si="5745"/>
        <v/>
      </c>
      <c r="BD645" s="91" t="str">
        <f t="shared" si="5746"/>
        <v/>
      </c>
      <c r="BE645" s="91" t="str">
        <f t="shared" si="5747"/>
        <v/>
      </c>
      <c r="BF645" s="91" t="str">
        <f t="shared" si="5748"/>
        <v/>
      </c>
      <c r="BG645" s="91" t="str">
        <f t="shared" si="5749"/>
        <v/>
      </c>
      <c r="BH645" s="91" t="str">
        <f t="shared" si="5750"/>
        <v/>
      </c>
      <c r="BI645" s="91" t="str">
        <f t="shared" si="5751"/>
        <v/>
      </c>
      <c r="BJ645" s="91" t="str">
        <f t="shared" si="5752"/>
        <v/>
      </c>
      <c r="BK645" s="91" t="str">
        <f t="shared" si="5753"/>
        <v/>
      </c>
      <c r="BL645" s="91" t="str">
        <f t="shared" si="5754"/>
        <v/>
      </c>
      <c r="BM645" s="91" t="str">
        <f t="shared" si="5755"/>
        <v/>
      </c>
      <c r="BN645" s="91" t="str">
        <f t="shared" si="5756"/>
        <v/>
      </c>
      <c r="BO645" s="91" t="str">
        <f t="shared" si="5757"/>
        <v/>
      </c>
      <c r="BP645" s="91" t="str">
        <f t="shared" si="5758"/>
        <v/>
      </c>
      <c r="BQ645" s="91" t="str">
        <f t="shared" si="5759"/>
        <v/>
      </c>
      <c r="BR645" s="91" t="str">
        <f t="shared" si="5760"/>
        <v/>
      </c>
      <c r="BS645" s="91" t="str">
        <f t="shared" si="5761"/>
        <v/>
      </c>
      <c r="BT645" s="91" t="str">
        <f t="shared" si="5762"/>
        <v/>
      </c>
      <c r="BU645" s="91" t="str">
        <f t="shared" si="5763"/>
        <v/>
      </c>
      <c r="BV645" s="91" t="str">
        <f t="shared" si="5764"/>
        <v/>
      </c>
      <c r="BW645" s="91" t="str">
        <f t="shared" si="5765"/>
        <v/>
      </c>
      <c r="BX645" s="91" t="str">
        <f t="shared" si="5766"/>
        <v/>
      </c>
      <c r="BY645" s="91" t="str">
        <f t="shared" si="5767"/>
        <v/>
      </c>
      <c r="BZ645" s="91" t="str">
        <f t="shared" si="5768"/>
        <v/>
      </c>
      <c r="CA645" s="91" t="str">
        <f t="shared" si="5769"/>
        <v/>
      </c>
      <c r="CB645" s="91" t="str">
        <f t="shared" si="5770"/>
        <v/>
      </c>
      <c r="CC645" s="91" t="str">
        <f t="shared" si="5771"/>
        <v/>
      </c>
      <c r="CD645" s="91" t="str">
        <f t="shared" si="5772"/>
        <v/>
      </c>
      <c r="CE645" s="91" t="str">
        <f t="shared" si="5773"/>
        <v/>
      </c>
      <c r="CF645" s="91" t="str">
        <f t="shared" si="5774"/>
        <v/>
      </c>
      <c r="CG645" s="91" t="str">
        <f t="shared" si="5775"/>
        <v/>
      </c>
      <c r="CH645" s="91" t="str">
        <f t="shared" si="5776"/>
        <v/>
      </c>
      <c r="CI645" s="91" t="str">
        <f t="shared" si="5777"/>
        <v>нет</v>
      </c>
      <c r="CJ645" s="63" t="e">
        <f>IF(LEN('Описание предлагаемого товара'!#REF!)&gt;0,'Описание предлагаемого товара'!#REF!,"")</f>
        <v>#REF!</v>
      </c>
      <c r="CK645" s="91" t="e">
        <f t="shared" ref="CK645:CL645" si="6240">IFERROR(REPLACE(CJ645,FIND(CHAR(10),CJ645,1),1,""),CJ645)</f>
        <v>#REF!</v>
      </c>
      <c r="CL645" s="91" t="e">
        <f t="shared" si="6240"/>
        <v>#REF!</v>
      </c>
      <c r="CM645" s="91" t="e">
        <f t="shared" si="5779"/>
        <v>#REF!</v>
      </c>
      <c r="CN645" s="91" t="e">
        <f t="shared" si="5780"/>
        <v>#REF!</v>
      </c>
      <c r="CO645" s="91" t="e">
        <f t="shared" si="5781"/>
        <v>#REF!</v>
      </c>
      <c r="CP645" s="90" t="e">
        <f>IF(AU645="Не указан реестровый номер (мера нац.режима Запрет)","",IF(CI645="нет","",IF(CU645="да","исключение(не смотрим баллы)",IFERROR(IF(CI645*1&gt;0,IFERROR(IF(VLOOKUP(CI645*1,Обработ.выгрузка_реестра_РФ!$A:$G,7,)=0,"Баллы не установлены",VLOOKUP(CI645*1,Обработ.выгрузка_реестра_РФ!$A:$G,7,)),IF(LEN(CI645)&gt;14,"","нет номера в реестре РФ")),""),IF(LEN(CI645)=0,"","Некорректный реестровый номер")))))</f>
        <v>#REF!</v>
      </c>
      <c r="CQ645" s="33" t="e">
        <f>IF(LEN(C645)&gt;0,IFERROR(IF(LEN(H645)&gt;0,IF(LEN(VLOOKUP(H645,'исключения(не_смотрим_баллы)'!$A:$C,1,))&gt;0,"да","нет"),"не введен ОКПД2"),"нет"),"")</f>
        <v>#REF!</v>
      </c>
      <c r="CR645" s="33" t="e">
        <f ca="1">IF(CQ645="да",IF(TODAY()&lt;VLOOKUP(H645,'исключения(не_смотрим_баллы)'!$A:$C,3,),"да","нет"),"")</f>
        <v>#REF!</v>
      </c>
      <c r="CS645" s="33" t="str">
        <f>IFERROR(IF(CQ645="да",IF(VLOOKUP(CI645*1,Обработ.выгрузка_реестра_РФ!$A:$G,2,)&lt;VLOOKUP(H645,'исключения(не_смотрим_баллы)'!$A:$C,2,),"да","нет"),""),"")</f>
        <v/>
      </c>
      <c r="CT645" s="24"/>
      <c r="CU645" s="33" t="e">
        <f t="shared" si="5793"/>
        <v>#REF!</v>
      </c>
      <c r="CV645" s="91" t="e">
        <f t="shared" si="5794"/>
        <v>#REF!</v>
      </c>
      <c r="CW645" s="27" t="e">
        <f t="shared" si="5795"/>
        <v>#REF!</v>
      </c>
      <c r="CX645" s="26" t="e">
        <f t="shared" si="5724"/>
        <v>#REF!</v>
      </c>
      <c r="CY645" s="64" t="e">
        <f>IF(LEN('Описание предлагаемого товара'!#REF!)&gt;0,'Описание предлагаемого товара'!#REF!,"")</f>
        <v>#REF!</v>
      </c>
      <c r="CZ645" s="95" t="e">
        <f t="shared" si="5782"/>
        <v>#REF!</v>
      </c>
      <c r="DA645" s="95" t="e">
        <f t="shared" ref="DA645" si="6241">IFERROR(REPLACE(CZ645,FIND(" ",CZ645,1),1,""),CZ645)</f>
        <v>#REF!</v>
      </c>
      <c r="DB645" s="95" t="e">
        <f t="shared" si="5726"/>
        <v>#REF!</v>
      </c>
      <c r="DC645" s="95" t="e">
        <f t="shared" ref="DC645:DD645" si="6242">IFERROR(REPLACE(DB645,FIND("г.",DB645,1),2,""),DB645)</f>
        <v>#REF!</v>
      </c>
      <c r="DD645" s="95" t="e">
        <f t="shared" si="6242"/>
        <v>#REF!</v>
      </c>
      <c r="DE645" s="95" t="e">
        <f t="shared" ref="DE645:DF645" si="6243">IFERROR(REPLACE(DD645,FIND("г",DD645,1),1,""),DD645)</f>
        <v>#REF!</v>
      </c>
      <c r="DF645" s="95" t="e">
        <f t="shared" si="6243"/>
        <v>#REF!</v>
      </c>
      <c r="DG645" s="95" t="e">
        <f t="shared" si="5799"/>
        <v>#REF!</v>
      </c>
      <c r="DH645" s="25" t="str">
        <f>IFERROR(VLOOKUP(CI645*1,Обработ.выгрузка_реестра_РФ!$A:$G,5,),"")</f>
        <v/>
      </c>
      <c r="DI645" s="27" t="str">
        <f t="shared" si="5809"/>
        <v/>
      </c>
      <c r="DJ645" s="27" t="str">
        <f t="shared" ca="1" si="5786"/>
        <v/>
      </c>
      <c r="DK645" s="63" t="e">
        <f>IF(LEN('Описание предлагаемого товара'!#REF!)&gt;0,'Описание предлагаемого товара'!#REF!,"")</f>
        <v>#REF!</v>
      </c>
      <c r="DL645" s="63" t="e">
        <f>IF(LEN('Описание предлагаемого товара'!#REF!)&gt;0,'Описание предлагаемого товара'!#REF!,"")</f>
        <v>#REF!</v>
      </c>
      <c r="DM645" s="32"/>
    </row>
    <row r="646" spans="1:117" ht="48.75" customHeight="1" x14ac:dyDescent="0.25">
      <c r="A646" s="61" t="e">
        <f>IF(LEN('Описание предлагаемого товара'!#REF!)&gt;0,'Описание предлагаемого товара'!#REF!,"")</f>
        <v>#REF!</v>
      </c>
      <c r="B646" s="65" t="e">
        <f>IF(LEN('Описание предлагаемого товара'!#REF!)&gt;0,'Описание предлагаемого товара'!#REF!,"")</f>
        <v>#REF!</v>
      </c>
      <c r="C646" s="61" t="e">
        <f>IF(LEN('Описание предлагаемого товара'!#REF!)&gt;0,'Описание предлагаемого товара'!#REF!,"")</f>
        <v>#REF!</v>
      </c>
      <c r="D646" s="61" t="e">
        <f>IF(LEN('Описание предлагаемого товара'!#REF!)&gt;0,'Описание предлагаемого товара'!#REF!,"")</f>
        <v>#REF!</v>
      </c>
      <c r="E646" s="61" t="e">
        <f>IF(LEN('Описание предлагаемого товара'!#REF!)&gt;0,'Описание предлагаемого товара'!#REF!,"")</f>
        <v>#REF!</v>
      </c>
      <c r="F646" s="61" t="e">
        <f>IF(LEN('Описание предлагаемого товара'!#REF!)&gt;0,'Описание предлагаемого товара'!#REF!,"")</f>
        <v>#REF!</v>
      </c>
      <c r="G646" s="61" t="e">
        <f>IF(LEN('Описание предлагаемого товара'!#REF!)&gt;0,'Описание предлагаемого товара'!#REF!,"")</f>
        <v>#REF!</v>
      </c>
      <c r="H646" s="61" t="e">
        <f>IF(LEN('Описание предлагаемого товара'!#REF!)&gt;0,'Описание предлагаемого товара'!#REF!,"")</f>
        <v>#REF!</v>
      </c>
      <c r="I646" s="61" t="e">
        <f>IF(LEN('Описание предлагаемого товара'!#REF!)&gt;0,'Описание предлагаемого товара'!#REF!,"")</f>
        <v>#REF!</v>
      </c>
      <c r="J646" s="38" t="str">
        <f>IFERROR(VLOOKUP(B646,SAP!$A:$E,5,),"")</f>
        <v/>
      </c>
      <c r="K646" s="40" t="str">
        <f t="shared" si="5729"/>
        <v/>
      </c>
      <c r="L646" s="61" t="e">
        <f>IF(LEN('Описание предлагаемого товара'!#REF!)&gt;0,IFERROR('Описание предлагаемого товара'!#REF!*1,""),"")</f>
        <v>#REF!</v>
      </c>
      <c r="M646" s="39" t="str">
        <f>IFERROR(VLOOKUP(B646,SAP!$A:$E,2,),"")</f>
        <v/>
      </c>
      <c r="N646" s="41" t="str">
        <f t="shared" si="5865"/>
        <v/>
      </c>
      <c r="O646" s="39" t="str">
        <f t="shared" si="5716"/>
        <v/>
      </c>
      <c r="P646" s="36" t="e">
        <f>IF(LEN('Описание предлагаемого товара'!#REF!)&gt;0,'Описание предлагаемого товара'!#REF!,"")</f>
        <v>#REF!</v>
      </c>
      <c r="Q64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46" s="37" t="e">
        <f>IF(LEN('Описание предлагаемого товара'!#REF!)&gt;0,'Описание предлагаемого товара'!#REF!,"")</f>
        <v>#REF!</v>
      </c>
      <c r="S646" s="37" t="e">
        <f>IF(LEN('Описание предлагаемого товара'!#REF!)&gt;0,'Описание предлагаемого товара'!#REF!,"")</f>
        <v>#REF!</v>
      </c>
      <c r="T64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46" s="23" t="str">
        <f>IFERROR(VLOOKUP(CI646*1,Обработ.выгрузка_реестра_РФ!$A:$G,6,),"")</f>
        <v/>
      </c>
      <c r="V646" s="61" t="e">
        <f>IF(LEN('Описание предлагаемого товара'!#REF!)&gt;0,'Описание предлагаемого товара'!#REF!,"")</f>
        <v>#REF!</v>
      </c>
      <c r="W646" s="62" t="e">
        <f>IF(LEN('Описание предлагаемого товара'!#REF!)&gt;0,'Описание предлагаемого товара'!#REF!,"")</f>
        <v>#REF!</v>
      </c>
      <c r="X646" s="91" t="e">
        <f t="shared" ref="X646:Y646" si="6244">IFERROR(REPLACE(W646,FIND(CHAR(10),W646,1),1," "),W646)</f>
        <v>#REF!</v>
      </c>
      <c r="Y646" s="91" t="e">
        <f t="shared" si="6244"/>
        <v>#REF!</v>
      </c>
      <c r="Z646" s="91" t="e">
        <f t="shared" si="5731"/>
        <v>#REF!</v>
      </c>
      <c r="AA646" s="91" t="e">
        <f t="shared" si="5732"/>
        <v>#REF!</v>
      </c>
      <c r="AB646" s="91" t="e">
        <f t="shared" si="5733"/>
        <v>#REF!</v>
      </c>
      <c r="AC646" s="91" t="e">
        <f t="shared" ref="AC646:AF646" si="6245">IFERROR(REPLACE(AB646,FIND("  ",AB646,1),2," "),AB646)</f>
        <v>#REF!</v>
      </c>
      <c r="AD646" s="91" t="e">
        <f t="shared" si="6245"/>
        <v>#REF!</v>
      </c>
      <c r="AE646" s="91" t="e">
        <f t="shared" si="6245"/>
        <v>#REF!</v>
      </c>
      <c r="AF646" s="91" t="e">
        <f t="shared" si="6245"/>
        <v>#REF!</v>
      </c>
      <c r="AG646" s="23" t="str">
        <f>IFERROR(VLOOKUP(CI646*1,Обработ.выгрузка_реестра_РФ!$A:$G,4,),"")</f>
        <v/>
      </c>
      <c r="AH646" s="91" t="str">
        <f t="shared" ref="AH646:AI646" si="6246">IFERROR(REPLACE(AG646,FIND("-",AG646,1),1,"*"),AG646)</f>
        <v/>
      </c>
      <c r="AI646" s="91" t="str">
        <f t="shared" si="6246"/>
        <v/>
      </c>
      <c r="AJ646" s="27" t="str">
        <f t="shared" si="5831"/>
        <v/>
      </c>
      <c r="AK646" s="63" t="e">
        <f>IF(LEN('Описание предлагаемого товара'!#REF!)&gt;0,'Описание предлагаемого товара'!#REF!,"")</f>
        <v>#REF!</v>
      </c>
      <c r="AL646" s="91" t="e">
        <f t="shared" ref="AL646:AM646" si="6247">IFERROR(REPLACE(AK646,FIND(CHAR(10),AK646,1),1,""),AK646)</f>
        <v>#REF!</v>
      </c>
      <c r="AM646" s="91" t="e">
        <f t="shared" si="6247"/>
        <v>#REF!</v>
      </c>
      <c r="AN646" s="91" t="e">
        <f t="shared" ref="AN646:AR646" si="6248">IFERROR(REPLACE(AM646,FIND(" ",AM646,1),1,""),AM646)</f>
        <v>#REF!</v>
      </c>
      <c r="AO646" s="91" t="e">
        <f t="shared" si="6248"/>
        <v>#REF!</v>
      </c>
      <c r="AP646" s="91" t="e">
        <f t="shared" si="6248"/>
        <v>#REF!</v>
      </c>
      <c r="AQ646" s="91" t="e">
        <f t="shared" si="6248"/>
        <v>#REF!</v>
      </c>
      <c r="AR646" s="91" t="e">
        <f t="shared" si="6248"/>
        <v>#REF!</v>
      </c>
      <c r="AS646" s="91" t="e">
        <f t="shared" si="5738"/>
        <v>#REF!</v>
      </c>
      <c r="AT646" s="91" t="e">
        <f t="shared" si="5739"/>
        <v>#REF!</v>
      </c>
      <c r="AU646" s="32" t="e">
        <f t="shared" si="5722"/>
        <v>#REF!</v>
      </c>
      <c r="AV646" s="93" t="e">
        <f>'Описание предлагаемого товара'!#REF!</f>
        <v>#REF!</v>
      </c>
      <c r="AW646" s="91" t="e">
        <f>MIN(SEARCH({0,1,2,3,4,5,6,7,8,9},AV646&amp; "0123456789"))</f>
        <v>#REF!</v>
      </c>
      <c r="AX646" s="91" t="str">
        <f t="shared" si="5740"/>
        <v/>
      </c>
      <c r="AY646" s="91" t="str">
        <f t="shared" si="5741"/>
        <v/>
      </c>
      <c r="AZ646" s="91" t="str">
        <f t="shared" si="5742"/>
        <v/>
      </c>
      <c r="BA646" s="91" t="str">
        <f t="shared" si="5743"/>
        <v/>
      </c>
      <c r="BB646" s="91" t="str">
        <f t="shared" si="5744"/>
        <v/>
      </c>
      <c r="BC646" s="91" t="str">
        <f t="shared" si="5745"/>
        <v/>
      </c>
      <c r="BD646" s="91" t="str">
        <f t="shared" si="5746"/>
        <v/>
      </c>
      <c r="BE646" s="91" t="str">
        <f t="shared" si="5747"/>
        <v/>
      </c>
      <c r="BF646" s="91" t="str">
        <f t="shared" si="5748"/>
        <v/>
      </c>
      <c r="BG646" s="91" t="str">
        <f t="shared" si="5749"/>
        <v/>
      </c>
      <c r="BH646" s="91" t="str">
        <f t="shared" si="5750"/>
        <v/>
      </c>
      <c r="BI646" s="91" t="str">
        <f t="shared" si="5751"/>
        <v/>
      </c>
      <c r="BJ646" s="91" t="str">
        <f t="shared" si="5752"/>
        <v/>
      </c>
      <c r="BK646" s="91" t="str">
        <f t="shared" si="5753"/>
        <v/>
      </c>
      <c r="BL646" s="91" t="str">
        <f t="shared" si="5754"/>
        <v/>
      </c>
      <c r="BM646" s="91" t="str">
        <f t="shared" si="5755"/>
        <v/>
      </c>
      <c r="BN646" s="91" t="str">
        <f t="shared" si="5756"/>
        <v/>
      </c>
      <c r="BO646" s="91" t="str">
        <f t="shared" si="5757"/>
        <v/>
      </c>
      <c r="BP646" s="91" t="str">
        <f t="shared" si="5758"/>
        <v/>
      </c>
      <c r="BQ646" s="91" t="str">
        <f t="shared" si="5759"/>
        <v/>
      </c>
      <c r="BR646" s="91" t="str">
        <f t="shared" si="5760"/>
        <v/>
      </c>
      <c r="BS646" s="91" t="str">
        <f t="shared" si="5761"/>
        <v/>
      </c>
      <c r="BT646" s="91" t="str">
        <f t="shared" si="5762"/>
        <v/>
      </c>
      <c r="BU646" s="91" t="str">
        <f t="shared" si="5763"/>
        <v/>
      </c>
      <c r="BV646" s="91" t="str">
        <f t="shared" si="5764"/>
        <v/>
      </c>
      <c r="BW646" s="91" t="str">
        <f t="shared" si="5765"/>
        <v/>
      </c>
      <c r="BX646" s="91" t="str">
        <f t="shared" si="5766"/>
        <v/>
      </c>
      <c r="BY646" s="91" t="str">
        <f t="shared" si="5767"/>
        <v/>
      </c>
      <c r="BZ646" s="91" t="str">
        <f t="shared" si="5768"/>
        <v/>
      </c>
      <c r="CA646" s="91" t="str">
        <f t="shared" si="5769"/>
        <v/>
      </c>
      <c r="CB646" s="91" t="str">
        <f t="shared" si="5770"/>
        <v/>
      </c>
      <c r="CC646" s="91" t="str">
        <f t="shared" si="5771"/>
        <v/>
      </c>
      <c r="CD646" s="91" t="str">
        <f t="shared" si="5772"/>
        <v/>
      </c>
      <c r="CE646" s="91" t="str">
        <f t="shared" si="5773"/>
        <v/>
      </c>
      <c r="CF646" s="91" t="str">
        <f t="shared" si="5774"/>
        <v/>
      </c>
      <c r="CG646" s="91" t="str">
        <f t="shared" si="5775"/>
        <v/>
      </c>
      <c r="CH646" s="91" t="str">
        <f t="shared" si="5776"/>
        <v/>
      </c>
      <c r="CI646" s="91" t="str">
        <f t="shared" si="5777"/>
        <v>нет</v>
      </c>
      <c r="CJ646" s="63" t="e">
        <f>IF(LEN('Описание предлагаемого товара'!#REF!)&gt;0,'Описание предлагаемого товара'!#REF!,"")</f>
        <v>#REF!</v>
      </c>
      <c r="CK646" s="91" t="e">
        <f t="shared" ref="CK646:CL646" si="6249">IFERROR(REPLACE(CJ646,FIND(CHAR(10),CJ646,1),1,""),CJ646)</f>
        <v>#REF!</v>
      </c>
      <c r="CL646" s="91" t="e">
        <f t="shared" si="6249"/>
        <v>#REF!</v>
      </c>
      <c r="CM646" s="91" t="e">
        <f t="shared" si="5779"/>
        <v>#REF!</v>
      </c>
      <c r="CN646" s="91" t="e">
        <f t="shared" si="5780"/>
        <v>#REF!</v>
      </c>
      <c r="CO646" s="91" t="e">
        <f t="shared" si="5781"/>
        <v>#REF!</v>
      </c>
      <c r="CP646" s="90" t="e">
        <f>IF(AU646="Не указан реестровый номер (мера нац.режима Запрет)","",IF(CI646="нет","",IF(CU646="да","исключение(не смотрим баллы)",IFERROR(IF(CI646*1&gt;0,IFERROR(IF(VLOOKUP(CI646*1,Обработ.выгрузка_реестра_РФ!$A:$G,7,)=0,"Баллы не установлены",VLOOKUP(CI646*1,Обработ.выгрузка_реестра_РФ!$A:$G,7,)),IF(LEN(CI646)&gt;14,"","нет номера в реестре РФ")),""),IF(LEN(CI646)=0,"","Некорректный реестровый номер")))))</f>
        <v>#REF!</v>
      </c>
      <c r="CQ646" s="33" t="e">
        <f>IF(LEN(C646)&gt;0,IFERROR(IF(LEN(H646)&gt;0,IF(LEN(VLOOKUP(H646,'исключения(не_смотрим_баллы)'!$A:$C,1,))&gt;0,"да","нет"),"не введен ОКПД2"),"нет"),"")</f>
        <v>#REF!</v>
      </c>
      <c r="CR646" s="33" t="e">
        <f ca="1">IF(CQ646="да",IF(TODAY()&lt;VLOOKUP(H646,'исключения(не_смотрим_баллы)'!$A:$C,3,),"да","нет"),"")</f>
        <v>#REF!</v>
      </c>
      <c r="CS646" s="33" t="str">
        <f>IFERROR(IF(CQ646="да",IF(VLOOKUP(CI646*1,Обработ.выгрузка_реестра_РФ!$A:$G,2,)&lt;VLOOKUP(H646,'исключения(не_смотрим_баллы)'!$A:$C,2,),"да","нет"),""),"")</f>
        <v/>
      </c>
      <c r="CT646" s="24"/>
      <c r="CU646" s="33" t="e">
        <f t="shared" si="5793"/>
        <v>#REF!</v>
      </c>
      <c r="CV646" s="91" t="e">
        <f t="shared" si="5794"/>
        <v>#REF!</v>
      </c>
      <c r="CW646" s="27" t="e">
        <f t="shared" si="5795"/>
        <v>#REF!</v>
      </c>
      <c r="CX646" s="26" t="e">
        <f t="shared" si="5724"/>
        <v>#REF!</v>
      </c>
      <c r="CY646" s="64" t="e">
        <f>IF(LEN('Описание предлагаемого товара'!#REF!)&gt;0,'Описание предлагаемого товара'!#REF!,"")</f>
        <v>#REF!</v>
      </c>
      <c r="CZ646" s="95" t="e">
        <f t="shared" si="5782"/>
        <v>#REF!</v>
      </c>
      <c r="DA646" s="95" t="e">
        <f t="shared" ref="DA646" si="6250">IFERROR(REPLACE(CZ646,FIND(" ",CZ646,1),1,""),CZ646)</f>
        <v>#REF!</v>
      </c>
      <c r="DB646" s="95" t="e">
        <f t="shared" si="5726"/>
        <v>#REF!</v>
      </c>
      <c r="DC646" s="95" t="e">
        <f t="shared" ref="DC646:DD646" si="6251">IFERROR(REPLACE(DB646,FIND("г.",DB646,1),2,""),DB646)</f>
        <v>#REF!</v>
      </c>
      <c r="DD646" s="95" t="e">
        <f t="shared" si="6251"/>
        <v>#REF!</v>
      </c>
      <c r="DE646" s="95" t="e">
        <f t="shared" ref="DE646:DF646" si="6252">IFERROR(REPLACE(DD646,FIND("г",DD646,1),1,""),DD646)</f>
        <v>#REF!</v>
      </c>
      <c r="DF646" s="95" t="e">
        <f t="shared" si="6252"/>
        <v>#REF!</v>
      </c>
      <c r="DG646" s="95" t="e">
        <f t="shared" si="5799"/>
        <v>#REF!</v>
      </c>
      <c r="DH646" s="25" t="str">
        <f>IFERROR(VLOOKUP(CI646*1,Обработ.выгрузка_реестра_РФ!$A:$G,5,),"")</f>
        <v/>
      </c>
      <c r="DI646" s="27" t="str">
        <f t="shared" si="5809"/>
        <v/>
      </c>
      <c r="DJ646" s="27" t="str">
        <f t="shared" ca="1" si="5786"/>
        <v/>
      </c>
      <c r="DK646" s="63" t="e">
        <f>IF(LEN('Описание предлагаемого товара'!#REF!)&gt;0,'Описание предлагаемого товара'!#REF!,"")</f>
        <v>#REF!</v>
      </c>
      <c r="DL646" s="63" t="e">
        <f>IF(LEN('Описание предлагаемого товара'!#REF!)&gt;0,'Описание предлагаемого товара'!#REF!,"")</f>
        <v>#REF!</v>
      </c>
      <c r="DM646" s="32"/>
    </row>
    <row r="647" spans="1:117" ht="48.75" customHeight="1" x14ac:dyDescent="0.25">
      <c r="A647" s="61" t="e">
        <f>IF(LEN('Описание предлагаемого товара'!#REF!)&gt;0,'Описание предлагаемого товара'!#REF!,"")</f>
        <v>#REF!</v>
      </c>
      <c r="B647" s="65" t="e">
        <f>IF(LEN('Описание предлагаемого товара'!#REF!)&gt;0,'Описание предлагаемого товара'!#REF!,"")</f>
        <v>#REF!</v>
      </c>
      <c r="C647" s="61" t="e">
        <f>IF(LEN('Описание предлагаемого товара'!#REF!)&gt;0,'Описание предлагаемого товара'!#REF!,"")</f>
        <v>#REF!</v>
      </c>
      <c r="D647" s="61" t="e">
        <f>IF(LEN('Описание предлагаемого товара'!#REF!)&gt;0,'Описание предлагаемого товара'!#REF!,"")</f>
        <v>#REF!</v>
      </c>
      <c r="E647" s="61" t="e">
        <f>IF(LEN('Описание предлагаемого товара'!#REF!)&gt;0,'Описание предлагаемого товара'!#REF!,"")</f>
        <v>#REF!</v>
      </c>
      <c r="F647" s="61" t="e">
        <f>IF(LEN('Описание предлагаемого товара'!#REF!)&gt;0,'Описание предлагаемого товара'!#REF!,"")</f>
        <v>#REF!</v>
      </c>
      <c r="G647" s="61" t="e">
        <f>IF(LEN('Описание предлагаемого товара'!#REF!)&gt;0,'Описание предлагаемого товара'!#REF!,"")</f>
        <v>#REF!</v>
      </c>
      <c r="H647" s="61" t="e">
        <f>IF(LEN('Описание предлагаемого товара'!#REF!)&gt;0,'Описание предлагаемого товара'!#REF!,"")</f>
        <v>#REF!</v>
      </c>
      <c r="I647" s="61" t="e">
        <f>IF(LEN('Описание предлагаемого товара'!#REF!)&gt;0,'Описание предлагаемого товара'!#REF!,"")</f>
        <v>#REF!</v>
      </c>
      <c r="J647" s="38" t="str">
        <f>IFERROR(VLOOKUP(B647,SAP!$A:$E,5,),"")</f>
        <v/>
      </c>
      <c r="K647" s="40" t="str">
        <f t="shared" si="5729"/>
        <v/>
      </c>
      <c r="L647" s="61" t="e">
        <f>IF(LEN('Описание предлагаемого товара'!#REF!)&gt;0,IFERROR('Описание предлагаемого товара'!#REF!*1,""),"")</f>
        <v>#REF!</v>
      </c>
      <c r="M647" s="39" t="str">
        <f>IFERROR(VLOOKUP(B647,SAP!$A:$E,2,),"")</f>
        <v/>
      </c>
      <c r="N647" s="41" t="str">
        <f t="shared" si="5865"/>
        <v/>
      </c>
      <c r="O647" s="39" t="str">
        <f t="shared" si="5716"/>
        <v/>
      </c>
      <c r="P647" s="36" t="e">
        <f>IF(LEN('Описание предлагаемого товара'!#REF!)&gt;0,'Описание предлагаемого товара'!#REF!,"")</f>
        <v>#REF!</v>
      </c>
      <c r="Q64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47" s="37" t="e">
        <f>IF(LEN('Описание предлагаемого товара'!#REF!)&gt;0,'Описание предлагаемого товара'!#REF!,"")</f>
        <v>#REF!</v>
      </c>
      <c r="S647" s="37" t="e">
        <f>IF(LEN('Описание предлагаемого товара'!#REF!)&gt;0,'Описание предлагаемого товара'!#REF!,"")</f>
        <v>#REF!</v>
      </c>
      <c r="T64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47" s="23" t="str">
        <f>IFERROR(VLOOKUP(CI647*1,Обработ.выгрузка_реестра_РФ!$A:$G,6,),"")</f>
        <v/>
      </c>
      <c r="V647" s="61" t="e">
        <f>IF(LEN('Описание предлагаемого товара'!#REF!)&gt;0,'Описание предлагаемого товара'!#REF!,"")</f>
        <v>#REF!</v>
      </c>
      <c r="W647" s="62" t="e">
        <f>IF(LEN('Описание предлагаемого товара'!#REF!)&gt;0,'Описание предлагаемого товара'!#REF!,"")</f>
        <v>#REF!</v>
      </c>
      <c r="X647" s="91" t="e">
        <f t="shared" ref="X647:Y647" si="6253">IFERROR(REPLACE(W647,FIND(CHAR(10),W647,1),1," "),W647)</f>
        <v>#REF!</v>
      </c>
      <c r="Y647" s="91" t="e">
        <f t="shared" si="6253"/>
        <v>#REF!</v>
      </c>
      <c r="Z647" s="91" t="e">
        <f t="shared" si="5731"/>
        <v>#REF!</v>
      </c>
      <c r="AA647" s="91" t="e">
        <f t="shared" si="5732"/>
        <v>#REF!</v>
      </c>
      <c r="AB647" s="91" t="e">
        <f t="shared" si="5733"/>
        <v>#REF!</v>
      </c>
      <c r="AC647" s="91" t="e">
        <f t="shared" ref="AC647:AF647" si="6254">IFERROR(REPLACE(AB647,FIND("  ",AB647,1),2," "),AB647)</f>
        <v>#REF!</v>
      </c>
      <c r="AD647" s="91" t="e">
        <f t="shared" si="6254"/>
        <v>#REF!</v>
      </c>
      <c r="AE647" s="91" t="e">
        <f t="shared" si="6254"/>
        <v>#REF!</v>
      </c>
      <c r="AF647" s="91" t="e">
        <f t="shared" si="6254"/>
        <v>#REF!</v>
      </c>
      <c r="AG647" s="23" t="str">
        <f>IFERROR(VLOOKUP(CI647*1,Обработ.выгрузка_реестра_РФ!$A:$G,4,),"")</f>
        <v/>
      </c>
      <c r="AH647" s="91" t="str">
        <f t="shared" ref="AH647:AI647" si="6255">IFERROR(REPLACE(AG647,FIND("-",AG647,1),1,"*"),AG647)</f>
        <v/>
      </c>
      <c r="AI647" s="91" t="str">
        <f t="shared" si="6255"/>
        <v/>
      </c>
      <c r="AJ647" s="27" t="str">
        <f t="shared" si="5831"/>
        <v/>
      </c>
      <c r="AK647" s="63" t="e">
        <f>IF(LEN('Описание предлагаемого товара'!#REF!)&gt;0,'Описание предлагаемого товара'!#REF!,"")</f>
        <v>#REF!</v>
      </c>
      <c r="AL647" s="91" t="e">
        <f t="shared" ref="AL647:AM647" si="6256">IFERROR(REPLACE(AK647,FIND(CHAR(10),AK647,1),1,""),AK647)</f>
        <v>#REF!</v>
      </c>
      <c r="AM647" s="91" t="e">
        <f t="shared" si="6256"/>
        <v>#REF!</v>
      </c>
      <c r="AN647" s="91" t="e">
        <f t="shared" ref="AN647:AR647" si="6257">IFERROR(REPLACE(AM647,FIND(" ",AM647,1),1,""),AM647)</f>
        <v>#REF!</v>
      </c>
      <c r="AO647" s="91" t="e">
        <f t="shared" si="6257"/>
        <v>#REF!</v>
      </c>
      <c r="AP647" s="91" t="e">
        <f t="shared" si="6257"/>
        <v>#REF!</v>
      </c>
      <c r="AQ647" s="91" t="e">
        <f t="shared" si="6257"/>
        <v>#REF!</v>
      </c>
      <c r="AR647" s="91" t="e">
        <f t="shared" si="6257"/>
        <v>#REF!</v>
      </c>
      <c r="AS647" s="91" t="e">
        <f t="shared" si="5738"/>
        <v>#REF!</v>
      </c>
      <c r="AT647" s="91" t="e">
        <f t="shared" si="5739"/>
        <v>#REF!</v>
      </c>
      <c r="AU647" s="32" t="e">
        <f t="shared" si="5722"/>
        <v>#REF!</v>
      </c>
      <c r="AV647" s="93" t="e">
        <f>'Описание предлагаемого товара'!#REF!</f>
        <v>#REF!</v>
      </c>
      <c r="AW647" s="91" t="e">
        <f>MIN(SEARCH({0,1,2,3,4,5,6,7,8,9},AV647&amp; "0123456789"))</f>
        <v>#REF!</v>
      </c>
      <c r="AX647" s="91" t="str">
        <f t="shared" si="5740"/>
        <v/>
      </c>
      <c r="AY647" s="91" t="str">
        <f t="shared" si="5741"/>
        <v/>
      </c>
      <c r="AZ647" s="91" t="str">
        <f t="shared" si="5742"/>
        <v/>
      </c>
      <c r="BA647" s="91" t="str">
        <f t="shared" si="5743"/>
        <v/>
      </c>
      <c r="BB647" s="91" t="str">
        <f t="shared" si="5744"/>
        <v/>
      </c>
      <c r="BC647" s="91" t="str">
        <f t="shared" si="5745"/>
        <v/>
      </c>
      <c r="BD647" s="91" t="str">
        <f t="shared" si="5746"/>
        <v/>
      </c>
      <c r="BE647" s="91" t="str">
        <f t="shared" si="5747"/>
        <v/>
      </c>
      <c r="BF647" s="91" t="str">
        <f t="shared" si="5748"/>
        <v/>
      </c>
      <c r="BG647" s="91" t="str">
        <f t="shared" si="5749"/>
        <v/>
      </c>
      <c r="BH647" s="91" t="str">
        <f t="shared" si="5750"/>
        <v/>
      </c>
      <c r="BI647" s="91" t="str">
        <f t="shared" si="5751"/>
        <v/>
      </c>
      <c r="BJ647" s="91" t="str">
        <f t="shared" si="5752"/>
        <v/>
      </c>
      <c r="BK647" s="91" t="str">
        <f t="shared" si="5753"/>
        <v/>
      </c>
      <c r="BL647" s="91" t="str">
        <f t="shared" si="5754"/>
        <v/>
      </c>
      <c r="BM647" s="91" t="str">
        <f t="shared" si="5755"/>
        <v/>
      </c>
      <c r="BN647" s="91" t="str">
        <f t="shared" si="5756"/>
        <v/>
      </c>
      <c r="BO647" s="91" t="str">
        <f t="shared" si="5757"/>
        <v/>
      </c>
      <c r="BP647" s="91" t="str">
        <f t="shared" si="5758"/>
        <v/>
      </c>
      <c r="BQ647" s="91" t="str">
        <f t="shared" si="5759"/>
        <v/>
      </c>
      <c r="BR647" s="91" t="str">
        <f t="shared" si="5760"/>
        <v/>
      </c>
      <c r="BS647" s="91" t="str">
        <f t="shared" si="5761"/>
        <v/>
      </c>
      <c r="BT647" s="91" t="str">
        <f t="shared" si="5762"/>
        <v/>
      </c>
      <c r="BU647" s="91" t="str">
        <f t="shared" si="5763"/>
        <v/>
      </c>
      <c r="BV647" s="91" t="str">
        <f t="shared" si="5764"/>
        <v/>
      </c>
      <c r="BW647" s="91" t="str">
        <f t="shared" si="5765"/>
        <v/>
      </c>
      <c r="BX647" s="91" t="str">
        <f t="shared" si="5766"/>
        <v/>
      </c>
      <c r="BY647" s="91" t="str">
        <f t="shared" si="5767"/>
        <v/>
      </c>
      <c r="BZ647" s="91" t="str">
        <f t="shared" si="5768"/>
        <v/>
      </c>
      <c r="CA647" s="91" t="str">
        <f t="shared" si="5769"/>
        <v/>
      </c>
      <c r="CB647" s="91" t="str">
        <f t="shared" si="5770"/>
        <v/>
      </c>
      <c r="CC647" s="91" t="str">
        <f t="shared" si="5771"/>
        <v/>
      </c>
      <c r="CD647" s="91" t="str">
        <f t="shared" si="5772"/>
        <v/>
      </c>
      <c r="CE647" s="91" t="str">
        <f t="shared" si="5773"/>
        <v/>
      </c>
      <c r="CF647" s="91" t="str">
        <f t="shared" si="5774"/>
        <v/>
      </c>
      <c r="CG647" s="91" t="str">
        <f t="shared" si="5775"/>
        <v/>
      </c>
      <c r="CH647" s="91" t="str">
        <f t="shared" si="5776"/>
        <v/>
      </c>
      <c r="CI647" s="91" t="str">
        <f t="shared" si="5777"/>
        <v>нет</v>
      </c>
      <c r="CJ647" s="63" t="e">
        <f>IF(LEN('Описание предлагаемого товара'!#REF!)&gt;0,'Описание предлагаемого товара'!#REF!,"")</f>
        <v>#REF!</v>
      </c>
      <c r="CK647" s="91" t="e">
        <f t="shared" ref="CK647:CL647" si="6258">IFERROR(REPLACE(CJ647,FIND(CHAR(10),CJ647,1),1,""),CJ647)</f>
        <v>#REF!</v>
      </c>
      <c r="CL647" s="91" t="e">
        <f t="shared" si="6258"/>
        <v>#REF!</v>
      </c>
      <c r="CM647" s="91" t="e">
        <f t="shared" si="5779"/>
        <v>#REF!</v>
      </c>
      <c r="CN647" s="91" t="e">
        <f t="shared" si="5780"/>
        <v>#REF!</v>
      </c>
      <c r="CO647" s="91" t="e">
        <f t="shared" si="5781"/>
        <v>#REF!</v>
      </c>
      <c r="CP647" s="90" t="e">
        <f>IF(AU647="Не указан реестровый номер (мера нац.режима Запрет)","",IF(CI647="нет","",IF(CU647="да","исключение(не смотрим баллы)",IFERROR(IF(CI647*1&gt;0,IFERROR(IF(VLOOKUP(CI647*1,Обработ.выгрузка_реестра_РФ!$A:$G,7,)=0,"Баллы не установлены",VLOOKUP(CI647*1,Обработ.выгрузка_реестра_РФ!$A:$G,7,)),IF(LEN(CI647)&gt;14,"","нет номера в реестре РФ")),""),IF(LEN(CI647)=0,"","Некорректный реестровый номер")))))</f>
        <v>#REF!</v>
      </c>
      <c r="CQ647" s="33" t="e">
        <f>IF(LEN(C647)&gt;0,IFERROR(IF(LEN(H647)&gt;0,IF(LEN(VLOOKUP(H647,'исключения(не_смотрим_баллы)'!$A:$C,1,))&gt;0,"да","нет"),"не введен ОКПД2"),"нет"),"")</f>
        <v>#REF!</v>
      </c>
      <c r="CR647" s="33" t="e">
        <f ca="1">IF(CQ647="да",IF(TODAY()&lt;VLOOKUP(H647,'исключения(не_смотрим_баллы)'!$A:$C,3,),"да","нет"),"")</f>
        <v>#REF!</v>
      </c>
      <c r="CS647" s="33" t="str">
        <f>IFERROR(IF(CQ647="да",IF(VLOOKUP(CI647*1,Обработ.выгрузка_реестра_РФ!$A:$G,2,)&lt;VLOOKUP(H647,'исключения(не_смотрим_баллы)'!$A:$C,2,),"да","нет"),""),"")</f>
        <v/>
      </c>
      <c r="CT647" s="24"/>
      <c r="CU647" s="33" t="e">
        <f t="shared" si="5793"/>
        <v>#REF!</v>
      </c>
      <c r="CV647" s="91" t="e">
        <f t="shared" si="5794"/>
        <v>#REF!</v>
      </c>
      <c r="CW647" s="27" t="e">
        <f t="shared" si="5795"/>
        <v>#REF!</v>
      </c>
      <c r="CX647" s="26" t="e">
        <f t="shared" si="5724"/>
        <v>#REF!</v>
      </c>
      <c r="CY647" s="64" t="e">
        <f>IF(LEN('Описание предлагаемого товара'!#REF!)&gt;0,'Описание предлагаемого товара'!#REF!,"")</f>
        <v>#REF!</v>
      </c>
      <c r="CZ647" s="95" t="e">
        <f t="shared" si="5782"/>
        <v>#REF!</v>
      </c>
      <c r="DA647" s="95" t="e">
        <f t="shared" ref="DA647" si="6259">IFERROR(REPLACE(CZ647,FIND(" ",CZ647,1),1,""),CZ647)</f>
        <v>#REF!</v>
      </c>
      <c r="DB647" s="95" t="e">
        <f t="shared" si="5726"/>
        <v>#REF!</v>
      </c>
      <c r="DC647" s="95" t="e">
        <f t="shared" ref="DC647:DD647" si="6260">IFERROR(REPLACE(DB647,FIND("г.",DB647,1),2,""),DB647)</f>
        <v>#REF!</v>
      </c>
      <c r="DD647" s="95" t="e">
        <f t="shared" si="6260"/>
        <v>#REF!</v>
      </c>
      <c r="DE647" s="95" t="e">
        <f t="shared" ref="DE647:DF647" si="6261">IFERROR(REPLACE(DD647,FIND("г",DD647,1),1,""),DD647)</f>
        <v>#REF!</v>
      </c>
      <c r="DF647" s="95" t="e">
        <f t="shared" si="6261"/>
        <v>#REF!</v>
      </c>
      <c r="DG647" s="95" t="e">
        <f t="shared" si="5799"/>
        <v>#REF!</v>
      </c>
      <c r="DH647" s="25" t="str">
        <f>IFERROR(VLOOKUP(CI647*1,Обработ.выгрузка_реестра_РФ!$A:$G,5,),"")</f>
        <v/>
      </c>
      <c r="DI647" s="27" t="str">
        <f t="shared" si="5809"/>
        <v/>
      </c>
      <c r="DJ647" s="27" t="str">
        <f t="shared" ca="1" si="5786"/>
        <v/>
      </c>
      <c r="DK647" s="63" t="e">
        <f>IF(LEN('Описание предлагаемого товара'!#REF!)&gt;0,'Описание предлагаемого товара'!#REF!,"")</f>
        <v>#REF!</v>
      </c>
      <c r="DL647" s="63" t="e">
        <f>IF(LEN('Описание предлагаемого товара'!#REF!)&gt;0,'Описание предлагаемого товара'!#REF!,"")</f>
        <v>#REF!</v>
      </c>
      <c r="DM647" s="32"/>
    </row>
    <row r="648" spans="1:117" ht="48.75" customHeight="1" x14ac:dyDescent="0.25">
      <c r="A648" s="61" t="e">
        <f>IF(LEN('Описание предлагаемого товара'!#REF!)&gt;0,'Описание предлагаемого товара'!#REF!,"")</f>
        <v>#REF!</v>
      </c>
      <c r="B648" s="65" t="e">
        <f>IF(LEN('Описание предлагаемого товара'!#REF!)&gt;0,'Описание предлагаемого товара'!#REF!,"")</f>
        <v>#REF!</v>
      </c>
      <c r="C648" s="61" t="e">
        <f>IF(LEN('Описание предлагаемого товара'!#REF!)&gt;0,'Описание предлагаемого товара'!#REF!,"")</f>
        <v>#REF!</v>
      </c>
      <c r="D648" s="61" t="e">
        <f>IF(LEN('Описание предлагаемого товара'!#REF!)&gt;0,'Описание предлагаемого товара'!#REF!,"")</f>
        <v>#REF!</v>
      </c>
      <c r="E648" s="61" t="e">
        <f>IF(LEN('Описание предлагаемого товара'!#REF!)&gt;0,'Описание предлагаемого товара'!#REF!,"")</f>
        <v>#REF!</v>
      </c>
      <c r="F648" s="61" t="e">
        <f>IF(LEN('Описание предлагаемого товара'!#REF!)&gt;0,'Описание предлагаемого товара'!#REF!,"")</f>
        <v>#REF!</v>
      </c>
      <c r="G648" s="61" t="e">
        <f>IF(LEN('Описание предлагаемого товара'!#REF!)&gt;0,'Описание предлагаемого товара'!#REF!,"")</f>
        <v>#REF!</v>
      </c>
      <c r="H648" s="61" t="e">
        <f>IF(LEN('Описание предлагаемого товара'!#REF!)&gt;0,'Описание предлагаемого товара'!#REF!,"")</f>
        <v>#REF!</v>
      </c>
      <c r="I648" s="61" t="e">
        <f>IF(LEN('Описание предлагаемого товара'!#REF!)&gt;0,'Описание предлагаемого товара'!#REF!,"")</f>
        <v>#REF!</v>
      </c>
      <c r="J648" s="38" t="str">
        <f>IFERROR(VLOOKUP(B648,SAP!$A:$E,5,),"")</f>
        <v/>
      </c>
      <c r="K648" s="40" t="str">
        <f t="shared" si="5729"/>
        <v/>
      </c>
      <c r="L648" s="61" t="e">
        <f>IF(LEN('Описание предлагаемого товара'!#REF!)&gt;0,IFERROR('Описание предлагаемого товара'!#REF!*1,""),"")</f>
        <v>#REF!</v>
      </c>
      <c r="M648" s="39" t="str">
        <f>IFERROR(VLOOKUP(B648,SAP!$A:$E,2,),"")</f>
        <v/>
      </c>
      <c r="N648" s="41" t="str">
        <f t="shared" si="5865"/>
        <v/>
      </c>
      <c r="O648" s="39" t="str">
        <f t="shared" si="5716"/>
        <v/>
      </c>
      <c r="P648" s="36" t="e">
        <f>IF(LEN('Описание предлагаемого товара'!#REF!)&gt;0,'Описание предлагаемого товара'!#REF!,"")</f>
        <v>#REF!</v>
      </c>
      <c r="Q64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48" s="37" t="e">
        <f>IF(LEN('Описание предлагаемого товара'!#REF!)&gt;0,'Описание предлагаемого товара'!#REF!,"")</f>
        <v>#REF!</v>
      </c>
      <c r="S648" s="37" t="e">
        <f>IF(LEN('Описание предлагаемого товара'!#REF!)&gt;0,'Описание предлагаемого товара'!#REF!,"")</f>
        <v>#REF!</v>
      </c>
      <c r="T64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48" s="23" t="str">
        <f>IFERROR(VLOOKUP(CI648*1,Обработ.выгрузка_реестра_РФ!$A:$G,6,),"")</f>
        <v/>
      </c>
      <c r="V648" s="61" t="e">
        <f>IF(LEN('Описание предлагаемого товара'!#REF!)&gt;0,'Описание предлагаемого товара'!#REF!,"")</f>
        <v>#REF!</v>
      </c>
      <c r="W648" s="62" t="e">
        <f>IF(LEN('Описание предлагаемого товара'!#REF!)&gt;0,'Описание предлагаемого товара'!#REF!,"")</f>
        <v>#REF!</v>
      </c>
      <c r="X648" s="91" t="e">
        <f t="shared" ref="X648:Y648" si="6262">IFERROR(REPLACE(W648,FIND(CHAR(10),W648,1),1," "),W648)</f>
        <v>#REF!</v>
      </c>
      <c r="Y648" s="91" t="e">
        <f t="shared" si="6262"/>
        <v>#REF!</v>
      </c>
      <c r="Z648" s="91" t="e">
        <f t="shared" si="5731"/>
        <v>#REF!</v>
      </c>
      <c r="AA648" s="91" t="e">
        <f t="shared" si="5732"/>
        <v>#REF!</v>
      </c>
      <c r="AB648" s="91" t="e">
        <f t="shared" si="5733"/>
        <v>#REF!</v>
      </c>
      <c r="AC648" s="91" t="e">
        <f t="shared" ref="AC648:AF648" si="6263">IFERROR(REPLACE(AB648,FIND("  ",AB648,1),2," "),AB648)</f>
        <v>#REF!</v>
      </c>
      <c r="AD648" s="91" t="e">
        <f t="shared" si="6263"/>
        <v>#REF!</v>
      </c>
      <c r="AE648" s="91" t="e">
        <f t="shared" si="6263"/>
        <v>#REF!</v>
      </c>
      <c r="AF648" s="91" t="e">
        <f t="shared" si="6263"/>
        <v>#REF!</v>
      </c>
      <c r="AG648" s="23" t="str">
        <f>IFERROR(VLOOKUP(CI648*1,Обработ.выгрузка_реестра_РФ!$A:$G,4,),"")</f>
        <v/>
      </c>
      <c r="AH648" s="91" t="str">
        <f t="shared" ref="AH648:AI648" si="6264">IFERROR(REPLACE(AG648,FIND("-",AG648,1),1,"*"),AG648)</f>
        <v/>
      </c>
      <c r="AI648" s="91" t="str">
        <f t="shared" si="6264"/>
        <v/>
      </c>
      <c r="AJ648" s="27" t="str">
        <f t="shared" si="5831"/>
        <v/>
      </c>
      <c r="AK648" s="63" t="e">
        <f>IF(LEN('Описание предлагаемого товара'!#REF!)&gt;0,'Описание предлагаемого товара'!#REF!,"")</f>
        <v>#REF!</v>
      </c>
      <c r="AL648" s="91" t="e">
        <f t="shared" ref="AL648:AM648" si="6265">IFERROR(REPLACE(AK648,FIND(CHAR(10),AK648,1),1,""),AK648)</f>
        <v>#REF!</v>
      </c>
      <c r="AM648" s="91" t="e">
        <f t="shared" si="6265"/>
        <v>#REF!</v>
      </c>
      <c r="AN648" s="91" t="e">
        <f t="shared" ref="AN648:AR648" si="6266">IFERROR(REPLACE(AM648,FIND(" ",AM648,1),1,""),AM648)</f>
        <v>#REF!</v>
      </c>
      <c r="AO648" s="91" t="e">
        <f t="shared" si="6266"/>
        <v>#REF!</v>
      </c>
      <c r="AP648" s="91" t="e">
        <f t="shared" si="6266"/>
        <v>#REF!</v>
      </c>
      <c r="AQ648" s="91" t="e">
        <f t="shared" si="6266"/>
        <v>#REF!</v>
      </c>
      <c r="AR648" s="91" t="e">
        <f t="shared" si="6266"/>
        <v>#REF!</v>
      </c>
      <c r="AS648" s="91" t="e">
        <f t="shared" si="5738"/>
        <v>#REF!</v>
      </c>
      <c r="AT648" s="91" t="e">
        <f t="shared" si="5739"/>
        <v>#REF!</v>
      </c>
      <c r="AU648" s="32" t="e">
        <f t="shared" si="5722"/>
        <v>#REF!</v>
      </c>
      <c r="AV648" s="93" t="e">
        <f>'Описание предлагаемого товара'!#REF!</f>
        <v>#REF!</v>
      </c>
      <c r="AW648" s="91" t="e">
        <f>MIN(SEARCH({0,1,2,3,4,5,6,7,8,9},AV648&amp; "0123456789"))</f>
        <v>#REF!</v>
      </c>
      <c r="AX648" s="91" t="str">
        <f t="shared" si="5740"/>
        <v/>
      </c>
      <c r="AY648" s="91" t="str">
        <f t="shared" si="5741"/>
        <v/>
      </c>
      <c r="AZ648" s="91" t="str">
        <f t="shared" si="5742"/>
        <v/>
      </c>
      <c r="BA648" s="91" t="str">
        <f t="shared" si="5743"/>
        <v/>
      </c>
      <c r="BB648" s="91" t="str">
        <f t="shared" si="5744"/>
        <v/>
      </c>
      <c r="BC648" s="91" t="str">
        <f t="shared" si="5745"/>
        <v/>
      </c>
      <c r="BD648" s="91" t="str">
        <f t="shared" si="5746"/>
        <v/>
      </c>
      <c r="BE648" s="91" t="str">
        <f t="shared" si="5747"/>
        <v/>
      </c>
      <c r="BF648" s="91" t="str">
        <f t="shared" si="5748"/>
        <v/>
      </c>
      <c r="BG648" s="91" t="str">
        <f t="shared" si="5749"/>
        <v/>
      </c>
      <c r="BH648" s="91" t="str">
        <f t="shared" si="5750"/>
        <v/>
      </c>
      <c r="BI648" s="91" t="str">
        <f t="shared" si="5751"/>
        <v/>
      </c>
      <c r="BJ648" s="91" t="str">
        <f t="shared" si="5752"/>
        <v/>
      </c>
      <c r="BK648" s="91" t="str">
        <f t="shared" si="5753"/>
        <v/>
      </c>
      <c r="BL648" s="91" t="str">
        <f t="shared" si="5754"/>
        <v/>
      </c>
      <c r="BM648" s="91" t="str">
        <f t="shared" si="5755"/>
        <v/>
      </c>
      <c r="BN648" s="91" t="str">
        <f t="shared" si="5756"/>
        <v/>
      </c>
      <c r="BO648" s="91" t="str">
        <f t="shared" si="5757"/>
        <v/>
      </c>
      <c r="BP648" s="91" t="str">
        <f t="shared" si="5758"/>
        <v/>
      </c>
      <c r="BQ648" s="91" t="str">
        <f t="shared" si="5759"/>
        <v/>
      </c>
      <c r="BR648" s="91" t="str">
        <f t="shared" si="5760"/>
        <v/>
      </c>
      <c r="BS648" s="91" t="str">
        <f t="shared" si="5761"/>
        <v/>
      </c>
      <c r="BT648" s="91" t="str">
        <f t="shared" si="5762"/>
        <v/>
      </c>
      <c r="BU648" s="91" t="str">
        <f t="shared" si="5763"/>
        <v/>
      </c>
      <c r="BV648" s="91" t="str">
        <f t="shared" si="5764"/>
        <v/>
      </c>
      <c r="BW648" s="91" t="str">
        <f t="shared" si="5765"/>
        <v/>
      </c>
      <c r="BX648" s="91" t="str">
        <f t="shared" si="5766"/>
        <v/>
      </c>
      <c r="BY648" s="91" t="str">
        <f t="shared" si="5767"/>
        <v/>
      </c>
      <c r="BZ648" s="91" t="str">
        <f t="shared" si="5768"/>
        <v/>
      </c>
      <c r="CA648" s="91" t="str">
        <f t="shared" si="5769"/>
        <v/>
      </c>
      <c r="CB648" s="91" t="str">
        <f t="shared" si="5770"/>
        <v/>
      </c>
      <c r="CC648" s="91" t="str">
        <f t="shared" si="5771"/>
        <v/>
      </c>
      <c r="CD648" s="91" t="str">
        <f t="shared" si="5772"/>
        <v/>
      </c>
      <c r="CE648" s="91" t="str">
        <f t="shared" si="5773"/>
        <v/>
      </c>
      <c r="CF648" s="91" t="str">
        <f t="shared" si="5774"/>
        <v/>
      </c>
      <c r="CG648" s="91" t="str">
        <f t="shared" si="5775"/>
        <v/>
      </c>
      <c r="CH648" s="91" t="str">
        <f t="shared" si="5776"/>
        <v/>
      </c>
      <c r="CI648" s="91" t="str">
        <f t="shared" si="5777"/>
        <v>нет</v>
      </c>
      <c r="CJ648" s="63" t="e">
        <f>IF(LEN('Описание предлагаемого товара'!#REF!)&gt;0,'Описание предлагаемого товара'!#REF!,"")</f>
        <v>#REF!</v>
      </c>
      <c r="CK648" s="91" t="e">
        <f t="shared" ref="CK648:CL648" si="6267">IFERROR(REPLACE(CJ648,FIND(CHAR(10),CJ648,1),1,""),CJ648)</f>
        <v>#REF!</v>
      </c>
      <c r="CL648" s="91" t="e">
        <f t="shared" si="6267"/>
        <v>#REF!</v>
      </c>
      <c r="CM648" s="91" t="e">
        <f t="shared" si="5779"/>
        <v>#REF!</v>
      </c>
      <c r="CN648" s="91" t="e">
        <f t="shared" si="5780"/>
        <v>#REF!</v>
      </c>
      <c r="CO648" s="91" t="e">
        <f t="shared" si="5781"/>
        <v>#REF!</v>
      </c>
      <c r="CP648" s="90" t="e">
        <f>IF(AU648="Не указан реестровый номер (мера нац.режима Запрет)","",IF(CI648="нет","",IF(CU648="да","исключение(не смотрим баллы)",IFERROR(IF(CI648*1&gt;0,IFERROR(IF(VLOOKUP(CI648*1,Обработ.выгрузка_реестра_РФ!$A:$G,7,)=0,"Баллы не установлены",VLOOKUP(CI648*1,Обработ.выгрузка_реестра_РФ!$A:$G,7,)),IF(LEN(CI648)&gt;14,"","нет номера в реестре РФ")),""),IF(LEN(CI648)=0,"","Некорректный реестровый номер")))))</f>
        <v>#REF!</v>
      </c>
      <c r="CQ648" s="33" t="e">
        <f>IF(LEN(C648)&gt;0,IFERROR(IF(LEN(H648)&gt;0,IF(LEN(VLOOKUP(H648,'исключения(не_смотрим_баллы)'!$A:$C,1,))&gt;0,"да","нет"),"не введен ОКПД2"),"нет"),"")</f>
        <v>#REF!</v>
      </c>
      <c r="CR648" s="33" t="e">
        <f ca="1">IF(CQ648="да",IF(TODAY()&lt;VLOOKUP(H648,'исключения(не_смотрим_баллы)'!$A:$C,3,),"да","нет"),"")</f>
        <v>#REF!</v>
      </c>
      <c r="CS648" s="33" t="str">
        <f>IFERROR(IF(CQ648="да",IF(VLOOKUP(CI648*1,Обработ.выгрузка_реестра_РФ!$A:$G,2,)&lt;VLOOKUP(H648,'исключения(не_смотрим_баллы)'!$A:$C,2,),"да","нет"),""),"")</f>
        <v/>
      </c>
      <c r="CT648" s="24"/>
      <c r="CU648" s="33" t="e">
        <f t="shared" si="5793"/>
        <v>#REF!</v>
      </c>
      <c r="CV648" s="91" t="e">
        <f t="shared" si="5794"/>
        <v>#REF!</v>
      </c>
      <c r="CW648" s="27" t="e">
        <f t="shared" si="5795"/>
        <v>#REF!</v>
      </c>
      <c r="CX648" s="26" t="e">
        <f t="shared" si="5724"/>
        <v>#REF!</v>
      </c>
      <c r="CY648" s="64" t="e">
        <f>IF(LEN('Описание предлагаемого товара'!#REF!)&gt;0,'Описание предлагаемого товара'!#REF!,"")</f>
        <v>#REF!</v>
      </c>
      <c r="CZ648" s="95" t="e">
        <f t="shared" si="5782"/>
        <v>#REF!</v>
      </c>
      <c r="DA648" s="95" t="e">
        <f t="shared" ref="DA648" si="6268">IFERROR(REPLACE(CZ648,FIND(" ",CZ648,1),1,""),CZ648)</f>
        <v>#REF!</v>
      </c>
      <c r="DB648" s="95" t="e">
        <f t="shared" si="5726"/>
        <v>#REF!</v>
      </c>
      <c r="DC648" s="95" t="e">
        <f t="shared" ref="DC648:DD648" si="6269">IFERROR(REPLACE(DB648,FIND("г.",DB648,1),2,""),DB648)</f>
        <v>#REF!</v>
      </c>
      <c r="DD648" s="95" t="e">
        <f t="shared" si="6269"/>
        <v>#REF!</v>
      </c>
      <c r="DE648" s="95" t="e">
        <f t="shared" ref="DE648:DF648" si="6270">IFERROR(REPLACE(DD648,FIND("г",DD648,1),1,""),DD648)</f>
        <v>#REF!</v>
      </c>
      <c r="DF648" s="95" t="e">
        <f t="shared" si="6270"/>
        <v>#REF!</v>
      </c>
      <c r="DG648" s="95" t="e">
        <f t="shared" si="5799"/>
        <v>#REF!</v>
      </c>
      <c r="DH648" s="25" t="str">
        <f>IFERROR(VLOOKUP(CI648*1,Обработ.выгрузка_реестра_РФ!$A:$G,5,),"")</f>
        <v/>
      </c>
      <c r="DI648" s="27" t="str">
        <f t="shared" si="5809"/>
        <v/>
      </c>
      <c r="DJ648" s="27" t="str">
        <f t="shared" ca="1" si="5786"/>
        <v/>
      </c>
      <c r="DK648" s="63" t="e">
        <f>IF(LEN('Описание предлагаемого товара'!#REF!)&gt;0,'Описание предлагаемого товара'!#REF!,"")</f>
        <v>#REF!</v>
      </c>
      <c r="DL648" s="63" t="e">
        <f>IF(LEN('Описание предлагаемого товара'!#REF!)&gt;0,'Описание предлагаемого товара'!#REF!,"")</f>
        <v>#REF!</v>
      </c>
      <c r="DM648" s="32"/>
    </row>
    <row r="649" spans="1:117" ht="48.75" customHeight="1" x14ac:dyDescent="0.25">
      <c r="A649" s="61" t="e">
        <f>IF(LEN('Описание предлагаемого товара'!#REF!)&gt;0,'Описание предлагаемого товара'!#REF!,"")</f>
        <v>#REF!</v>
      </c>
      <c r="B649" s="65" t="e">
        <f>IF(LEN('Описание предлагаемого товара'!#REF!)&gt;0,'Описание предлагаемого товара'!#REF!,"")</f>
        <v>#REF!</v>
      </c>
      <c r="C649" s="61" t="e">
        <f>IF(LEN('Описание предлагаемого товара'!#REF!)&gt;0,'Описание предлагаемого товара'!#REF!,"")</f>
        <v>#REF!</v>
      </c>
      <c r="D649" s="61" t="e">
        <f>IF(LEN('Описание предлагаемого товара'!#REF!)&gt;0,'Описание предлагаемого товара'!#REF!,"")</f>
        <v>#REF!</v>
      </c>
      <c r="E649" s="61" t="e">
        <f>IF(LEN('Описание предлагаемого товара'!#REF!)&gt;0,'Описание предлагаемого товара'!#REF!,"")</f>
        <v>#REF!</v>
      </c>
      <c r="F649" s="61" t="e">
        <f>IF(LEN('Описание предлагаемого товара'!#REF!)&gt;0,'Описание предлагаемого товара'!#REF!,"")</f>
        <v>#REF!</v>
      </c>
      <c r="G649" s="61" t="e">
        <f>IF(LEN('Описание предлагаемого товара'!#REF!)&gt;0,'Описание предлагаемого товара'!#REF!,"")</f>
        <v>#REF!</v>
      </c>
      <c r="H649" s="61" t="e">
        <f>IF(LEN('Описание предлагаемого товара'!#REF!)&gt;0,'Описание предлагаемого товара'!#REF!,"")</f>
        <v>#REF!</v>
      </c>
      <c r="I649" s="61" t="e">
        <f>IF(LEN('Описание предлагаемого товара'!#REF!)&gt;0,'Описание предлагаемого товара'!#REF!,"")</f>
        <v>#REF!</v>
      </c>
      <c r="J649" s="38" t="str">
        <f>IFERROR(VLOOKUP(B649,SAP!$A:$E,5,),"")</f>
        <v/>
      </c>
      <c r="K649" s="40" t="str">
        <f t="shared" si="5729"/>
        <v/>
      </c>
      <c r="L649" s="61" t="e">
        <f>IF(LEN('Описание предлагаемого товара'!#REF!)&gt;0,IFERROR('Описание предлагаемого товара'!#REF!*1,""),"")</f>
        <v>#REF!</v>
      </c>
      <c r="M649" s="39" t="str">
        <f>IFERROR(VLOOKUP(B649,SAP!$A:$E,2,),"")</f>
        <v/>
      </c>
      <c r="N649" s="41" t="str">
        <f t="shared" si="5865"/>
        <v/>
      </c>
      <c r="O649" s="39" t="str">
        <f t="shared" si="5716"/>
        <v/>
      </c>
      <c r="P649" s="36" t="e">
        <f>IF(LEN('Описание предлагаемого товара'!#REF!)&gt;0,'Описание предлагаемого товара'!#REF!,"")</f>
        <v>#REF!</v>
      </c>
      <c r="Q64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49" s="37" t="e">
        <f>IF(LEN('Описание предлагаемого товара'!#REF!)&gt;0,'Описание предлагаемого товара'!#REF!,"")</f>
        <v>#REF!</v>
      </c>
      <c r="S649" s="37" t="e">
        <f>IF(LEN('Описание предлагаемого товара'!#REF!)&gt;0,'Описание предлагаемого товара'!#REF!,"")</f>
        <v>#REF!</v>
      </c>
      <c r="T64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49" s="23" t="str">
        <f>IFERROR(VLOOKUP(CI649*1,Обработ.выгрузка_реестра_РФ!$A:$G,6,),"")</f>
        <v/>
      </c>
      <c r="V649" s="61" t="e">
        <f>IF(LEN('Описание предлагаемого товара'!#REF!)&gt;0,'Описание предлагаемого товара'!#REF!,"")</f>
        <v>#REF!</v>
      </c>
      <c r="W649" s="62" t="e">
        <f>IF(LEN('Описание предлагаемого товара'!#REF!)&gt;0,'Описание предлагаемого товара'!#REF!,"")</f>
        <v>#REF!</v>
      </c>
      <c r="X649" s="91" t="e">
        <f t="shared" ref="X649:Y649" si="6271">IFERROR(REPLACE(W649,FIND(CHAR(10),W649,1),1," "),W649)</f>
        <v>#REF!</v>
      </c>
      <c r="Y649" s="91" t="e">
        <f t="shared" si="6271"/>
        <v>#REF!</v>
      </c>
      <c r="Z649" s="91" t="e">
        <f t="shared" si="5731"/>
        <v>#REF!</v>
      </c>
      <c r="AA649" s="91" t="e">
        <f t="shared" si="5732"/>
        <v>#REF!</v>
      </c>
      <c r="AB649" s="91" t="e">
        <f t="shared" si="5733"/>
        <v>#REF!</v>
      </c>
      <c r="AC649" s="91" t="e">
        <f t="shared" ref="AC649:AF649" si="6272">IFERROR(REPLACE(AB649,FIND("  ",AB649,1),2," "),AB649)</f>
        <v>#REF!</v>
      </c>
      <c r="AD649" s="91" t="e">
        <f t="shared" si="6272"/>
        <v>#REF!</v>
      </c>
      <c r="AE649" s="91" t="e">
        <f t="shared" si="6272"/>
        <v>#REF!</v>
      </c>
      <c r="AF649" s="91" t="e">
        <f t="shared" si="6272"/>
        <v>#REF!</v>
      </c>
      <c r="AG649" s="23" t="str">
        <f>IFERROR(VLOOKUP(CI649*1,Обработ.выгрузка_реестра_РФ!$A:$G,4,),"")</f>
        <v/>
      </c>
      <c r="AH649" s="91" t="str">
        <f t="shared" ref="AH649:AI649" si="6273">IFERROR(REPLACE(AG649,FIND("-",AG649,1),1,"*"),AG649)</f>
        <v/>
      </c>
      <c r="AI649" s="91" t="str">
        <f t="shared" si="6273"/>
        <v/>
      </c>
      <c r="AJ649" s="27" t="str">
        <f t="shared" si="5831"/>
        <v/>
      </c>
      <c r="AK649" s="63" t="e">
        <f>IF(LEN('Описание предлагаемого товара'!#REF!)&gt;0,'Описание предлагаемого товара'!#REF!,"")</f>
        <v>#REF!</v>
      </c>
      <c r="AL649" s="91" t="e">
        <f t="shared" ref="AL649:AM649" si="6274">IFERROR(REPLACE(AK649,FIND(CHAR(10),AK649,1),1,""),AK649)</f>
        <v>#REF!</v>
      </c>
      <c r="AM649" s="91" t="e">
        <f t="shared" si="6274"/>
        <v>#REF!</v>
      </c>
      <c r="AN649" s="91" t="e">
        <f t="shared" ref="AN649:AR649" si="6275">IFERROR(REPLACE(AM649,FIND(" ",AM649,1),1,""),AM649)</f>
        <v>#REF!</v>
      </c>
      <c r="AO649" s="91" t="e">
        <f t="shared" si="6275"/>
        <v>#REF!</v>
      </c>
      <c r="AP649" s="91" t="e">
        <f t="shared" si="6275"/>
        <v>#REF!</v>
      </c>
      <c r="AQ649" s="91" t="e">
        <f t="shared" si="6275"/>
        <v>#REF!</v>
      </c>
      <c r="AR649" s="91" t="e">
        <f t="shared" si="6275"/>
        <v>#REF!</v>
      </c>
      <c r="AS649" s="91" t="e">
        <f t="shared" si="5738"/>
        <v>#REF!</v>
      </c>
      <c r="AT649" s="91" t="e">
        <f t="shared" si="5739"/>
        <v>#REF!</v>
      </c>
      <c r="AU649" s="32" t="e">
        <f t="shared" si="5722"/>
        <v>#REF!</v>
      </c>
      <c r="AV649" s="93" t="e">
        <f>'Описание предлагаемого товара'!#REF!</f>
        <v>#REF!</v>
      </c>
      <c r="AW649" s="91" t="e">
        <f>MIN(SEARCH({0,1,2,3,4,5,6,7,8,9},AV649&amp; "0123456789"))</f>
        <v>#REF!</v>
      </c>
      <c r="AX649" s="91" t="str">
        <f t="shared" si="5740"/>
        <v/>
      </c>
      <c r="AY649" s="91" t="str">
        <f t="shared" si="5741"/>
        <v/>
      </c>
      <c r="AZ649" s="91" t="str">
        <f t="shared" si="5742"/>
        <v/>
      </c>
      <c r="BA649" s="91" t="str">
        <f t="shared" si="5743"/>
        <v/>
      </c>
      <c r="BB649" s="91" t="str">
        <f t="shared" si="5744"/>
        <v/>
      </c>
      <c r="BC649" s="91" t="str">
        <f t="shared" si="5745"/>
        <v/>
      </c>
      <c r="BD649" s="91" t="str">
        <f t="shared" si="5746"/>
        <v/>
      </c>
      <c r="BE649" s="91" t="str">
        <f t="shared" si="5747"/>
        <v/>
      </c>
      <c r="BF649" s="91" t="str">
        <f t="shared" si="5748"/>
        <v/>
      </c>
      <c r="BG649" s="91" t="str">
        <f t="shared" si="5749"/>
        <v/>
      </c>
      <c r="BH649" s="91" t="str">
        <f t="shared" si="5750"/>
        <v/>
      </c>
      <c r="BI649" s="91" t="str">
        <f t="shared" si="5751"/>
        <v/>
      </c>
      <c r="BJ649" s="91" t="str">
        <f t="shared" si="5752"/>
        <v/>
      </c>
      <c r="BK649" s="91" t="str">
        <f t="shared" si="5753"/>
        <v/>
      </c>
      <c r="BL649" s="91" t="str">
        <f t="shared" si="5754"/>
        <v/>
      </c>
      <c r="BM649" s="91" t="str">
        <f t="shared" si="5755"/>
        <v/>
      </c>
      <c r="BN649" s="91" t="str">
        <f t="shared" si="5756"/>
        <v/>
      </c>
      <c r="BO649" s="91" t="str">
        <f t="shared" si="5757"/>
        <v/>
      </c>
      <c r="BP649" s="91" t="str">
        <f t="shared" si="5758"/>
        <v/>
      </c>
      <c r="BQ649" s="91" t="str">
        <f t="shared" si="5759"/>
        <v/>
      </c>
      <c r="BR649" s="91" t="str">
        <f t="shared" si="5760"/>
        <v/>
      </c>
      <c r="BS649" s="91" t="str">
        <f t="shared" si="5761"/>
        <v/>
      </c>
      <c r="BT649" s="91" t="str">
        <f t="shared" si="5762"/>
        <v/>
      </c>
      <c r="BU649" s="91" t="str">
        <f t="shared" si="5763"/>
        <v/>
      </c>
      <c r="BV649" s="91" t="str">
        <f t="shared" si="5764"/>
        <v/>
      </c>
      <c r="BW649" s="91" t="str">
        <f t="shared" si="5765"/>
        <v/>
      </c>
      <c r="BX649" s="91" t="str">
        <f t="shared" si="5766"/>
        <v/>
      </c>
      <c r="BY649" s="91" t="str">
        <f t="shared" si="5767"/>
        <v/>
      </c>
      <c r="BZ649" s="91" t="str">
        <f t="shared" si="5768"/>
        <v/>
      </c>
      <c r="CA649" s="91" t="str">
        <f t="shared" si="5769"/>
        <v/>
      </c>
      <c r="CB649" s="91" t="str">
        <f t="shared" si="5770"/>
        <v/>
      </c>
      <c r="CC649" s="91" t="str">
        <f t="shared" si="5771"/>
        <v/>
      </c>
      <c r="CD649" s="91" t="str">
        <f t="shared" si="5772"/>
        <v/>
      </c>
      <c r="CE649" s="91" t="str">
        <f t="shared" si="5773"/>
        <v/>
      </c>
      <c r="CF649" s="91" t="str">
        <f t="shared" si="5774"/>
        <v/>
      </c>
      <c r="CG649" s="91" t="str">
        <f t="shared" si="5775"/>
        <v/>
      </c>
      <c r="CH649" s="91" t="str">
        <f t="shared" si="5776"/>
        <v/>
      </c>
      <c r="CI649" s="91" t="str">
        <f t="shared" si="5777"/>
        <v>нет</v>
      </c>
      <c r="CJ649" s="63" t="e">
        <f>IF(LEN('Описание предлагаемого товара'!#REF!)&gt;0,'Описание предлагаемого товара'!#REF!,"")</f>
        <v>#REF!</v>
      </c>
      <c r="CK649" s="91" t="e">
        <f t="shared" ref="CK649:CL649" si="6276">IFERROR(REPLACE(CJ649,FIND(CHAR(10),CJ649,1),1,""),CJ649)</f>
        <v>#REF!</v>
      </c>
      <c r="CL649" s="91" t="e">
        <f t="shared" si="6276"/>
        <v>#REF!</v>
      </c>
      <c r="CM649" s="91" t="e">
        <f t="shared" si="5779"/>
        <v>#REF!</v>
      </c>
      <c r="CN649" s="91" t="e">
        <f t="shared" si="5780"/>
        <v>#REF!</v>
      </c>
      <c r="CO649" s="91" t="e">
        <f t="shared" si="5781"/>
        <v>#REF!</v>
      </c>
      <c r="CP649" s="90" t="e">
        <f>IF(AU649="Не указан реестровый номер (мера нац.режима Запрет)","",IF(CI649="нет","",IF(CU649="да","исключение(не смотрим баллы)",IFERROR(IF(CI649*1&gt;0,IFERROR(IF(VLOOKUP(CI649*1,Обработ.выгрузка_реестра_РФ!$A:$G,7,)=0,"Баллы не установлены",VLOOKUP(CI649*1,Обработ.выгрузка_реестра_РФ!$A:$G,7,)),IF(LEN(CI649)&gt;14,"","нет номера в реестре РФ")),""),IF(LEN(CI649)=0,"","Некорректный реестровый номер")))))</f>
        <v>#REF!</v>
      </c>
      <c r="CQ649" s="33" t="e">
        <f>IF(LEN(C649)&gt;0,IFERROR(IF(LEN(H649)&gt;0,IF(LEN(VLOOKUP(H649,'исключения(не_смотрим_баллы)'!$A:$C,1,))&gt;0,"да","нет"),"не введен ОКПД2"),"нет"),"")</f>
        <v>#REF!</v>
      </c>
      <c r="CR649" s="33" t="e">
        <f ca="1">IF(CQ649="да",IF(TODAY()&lt;VLOOKUP(H649,'исключения(не_смотрим_баллы)'!$A:$C,3,),"да","нет"),"")</f>
        <v>#REF!</v>
      </c>
      <c r="CS649" s="33" t="str">
        <f>IFERROR(IF(CQ649="да",IF(VLOOKUP(CI649*1,Обработ.выгрузка_реестра_РФ!$A:$G,2,)&lt;VLOOKUP(H649,'исключения(не_смотрим_баллы)'!$A:$C,2,),"да","нет"),""),"")</f>
        <v/>
      </c>
      <c r="CT649" s="24"/>
      <c r="CU649" s="33" t="e">
        <f t="shared" si="5793"/>
        <v>#REF!</v>
      </c>
      <c r="CV649" s="91" t="e">
        <f t="shared" si="5794"/>
        <v>#REF!</v>
      </c>
      <c r="CW649" s="27" t="e">
        <f t="shared" si="5795"/>
        <v>#REF!</v>
      </c>
      <c r="CX649" s="26" t="e">
        <f t="shared" si="5724"/>
        <v>#REF!</v>
      </c>
      <c r="CY649" s="64" t="e">
        <f>IF(LEN('Описание предлагаемого товара'!#REF!)&gt;0,'Описание предлагаемого товара'!#REF!,"")</f>
        <v>#REF!</v>
      </c>
      <c r="CZ649" s="95" t="e">
        <f t="shared" si="5782"/>
        <v>#REF!</v>
      </c>
      <c r="DA649" s="95" t="e">
        <f t="shared" ref="DA649" si="6277">IFERROR(REPLACE(CZ649,FIND(" ",CZ649,1),1,""),CZ649)</f>
        <v>#REF!</v>
      </c>
      <c r="DB649" s="95" t="e">
        <f t="shared" si="5726"/>
        <v>#REF!</v>
      </c>
      <c r="DC649" s="95" t="e">
        <f t="shared" ref="DC649:DD649" si="6278">IFERROR(REPLACE(DB649,FIND("г.",DB649,1),2,""),DB649)</f>
        <v>#REF!</v>
      </c>
      <c r="DD649" s="95" t="e">
        <f t="shared" si="6278"/>
        <v>#REF!</v>
      </c>
      <c r="DE649" s="95" t="e">
        <f t="shared" ref="DE649:DF649" si="6279">IFERROR(REPLACE(DD649,FIND("г",DD649,1),1,""),DD649)</f>
        <v>#REF!</v>
      </c>
      <c r="DF649" s="95" t="e">
        <f t="shared" si="6279"/>
        <v>#REF!</v>
      </c>
      <c r="DG649" s="95" t="e">
        <f t="shared" si="5799"/>
        <v>#REF!</v>
      </c>
      <c r="DH649" s="25" t="str">
        <f>IFERROR(VLOOKUP(CI649*1,Обработ.выгрузка_реестра_РФ!$A:$G,5,),"")</f>
        <v/>
      </c>
      <c r="DI649" s="27" t="str">
        <f t="shared" si="5809"/>
        <v/>
      </c>
      <c r="DJ649" s="27" t="str">
        <f t="shared" ca="1" si="5786"/>
        <v/>
      </c>
      <c r="DK649" s="63" t="e">
        <f>IF(LEN('Описание предлагаемого товара'!#REF!)&gt;0,'Описание предлагаемого товара'!#REF!,"")</f>
        <v>#REF!</v>
      </c>
      <c r="DL649" s="63" t="e">
        <f>IF(LEN('Описание предлагаемого товара'!#REF!)&gt;0,'Описание предлагаемого товара'!#REF!,"")</f>
        <v>#REF!</v>
      </c>
      <c r="DM649" s="32"/>
    </row>
    <row r="650" spans="1:117" ht="48.75" customHeight="1" x14ac:dyDescent="0.25">
      <c r="A650" s="61" t="e">
        <f>IF(LEN('Описание предлагаемого товара'!#REF!)&gt;0,'Описание предлагаемого товара'!#REF!,"")</f>
        <v>#REF!</v>
      </c>
      <c r="B650" s="65" t="e">
        <f>IF(LEN('Описание предлагаемого товара'!#REF!)&gt;0,'Описание предлагаемого товара'!#REF!,"")</f>
        <v>#REF!</v>
      </c>
      <c r="C650" s="61" t="e">
        <f>IF(LEN('Описание предлагаемого товара'!#REF!)&gt;0,'Описание предлагаемого товара'!#REF!,"")</f>
        <v>#REF!</v>
      </c>
      <c r="D650" s="61" t="e">
        <f>IF(LEN('Описание предлагаемого товара'!#REF!)&gt;0,'Описание предлагаемого товара'!#REF!,"")</f>
        <v>#REF!</v>
      </c>
      <c r="E650" s="61" t="e">
        <f>IF(LEN('Описание предлагаемого товара'!#REF!)&gt;0,'Описание предлагаемого товара'!#REF!,"")</f>
        <v>#REF!</v>
      </c>
      <c r="F650" s="61" t="e">
        <f>IF(LEN('Описание предлагаемого товара'!#REF!)&gt;0,'Описание предлагаемого товара'!#REF!,"")</f>
        <v>#REF!</v>
      </c>
      <c r="G650" s="61" t="e">
        <f>IF(LEN('Описание предлагаемого товара'!#REF!)&gt;0,'Описание предлагаемого товара'!#REF!,"")</f>
        <v>#REF!</v>
      </c>
      <c r="H650" s="61" t="e">
        <f>IF(LEN('Описание предлагаемого товара'!#REF!)&gt;0,'Описание предлагаемого товара'!#REF!,"")</f>
        <v>#REF!</v>
      </c>
      <c r="I650" s="61" t="e">
        <f>IF(LEN('Описание предлагаемого товара'!#REF!)&gt;0,'Описание предлагаемого товара'!#REF!,"")</f>
        <v>#REF!</v>
      </c>
      <c r="J650" s="38" t="str">
        <f>IFERROR(VLOOKUP(B650,SAP!$A:$E,5,),"")</f>
        <v/>
      </c>
      <c r="K650" s="40" t="str">
        <f t="shared" si="5729"/>
        <v/>
      </c>
      <c r="L650" s="61" t="e">
        <f>IF(LEN('Описание предлагаемого товара'!#REF!)&gt;0,IFERROR('Описание предлагаемого товара'!#REF!*1,""),"")</f>
        <v>#REF!</v>
      </c>
      <c r="M650" s="39" t="str">
        <f>IFERROR(VLOOKUP(B650,SAP!$A:$E,2,),"")</f>
        <v/>
      </c>
      <c r="N650" s="41" t="str">
        <f t="shared" si="5865"/>
        <v/>
      </c>
      <c r="O650" s="39" t="str">
        <f t="shared" si="5716"/>
        <v/>
      </c>
      <c r="P650" s="36" t="e">
        <f>IF(LEN('Описание предлагаемого товара'!#REF!)&gt;0,'Описание предлагаемого товара'!#REF!,"")</f>
        <v>#REF!</v>
      </c>
      <c r="Q65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50" s="37" t="e">
        <f>IF(LEN('Описание предлагаемого товара'!#REF!)&gt;0,'Описание предлагаемого товара'!#REF!,"")</f>
        <v>#REF!</v>
      </c>
      <c r="S650" s="37" t="e">
        <f>IF(LEN('Описание предлагаемого товара'!#REF!)&gt;0,'Описание предлагаемого товара'!#REF!,"")</f>
        <v>#REF!</v>
      </c>
      <c r="T65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50" s="23" t="str">
        <f>IFERROR(VLOOKUP(CI650*1,Обработ.выгрузка_реестра_РФ!$A:$G,6,),"")</f>
        <v/>
      </c>
      <c r="V650" s="61" t="e">
        <f>IF(LEN('Описание предлагаемого товара'!#REF!)&gt;0,'Описание предлагаемого товара'!#REF!,"")</f>
        <v>#REF!</v>
      </c>
      <c r="W650" s="62" t="e">
        <f>IF(LEN('Описание предлагаемого товара'!#REF!)&gt;0,'Описание предлагаемого товара'!#REF!,"")</f>
        <v>#REF!</v>
      </c>
      <c r="X650" s="91" t="e">
        <f t="shared" ref="X650:Y650" si="6280">IFERROR(REPLACE(W650,FIND(CHAR(10),W650,1),1," "),W650)</f>
        <v>#REF!</v>
      </c>
      <c r="Y650" s="91" t="e">
        <f t="shared" si="6280"/>
        <v>#REF!</v>
      </c>
      <c r="Z650" s="91" t="e">
        <f t="shared" si="5731"/>
        <v>#REF!</v>
      </c>
      <c r="AA650" s="91" t="e">
        <f t="shared" si="5732"/>
        <v>#REF!</v>
      </c>
      <c r="AB650" s="91" t="e">
        <f t="shared" si="5733"/>
        <v>#REF!</v>
      </c>
      <c r="AC650" s="91" t="e">
        <f t="shared" ref="AC650:AF650" si="6281">IFERROR(REPLACE(AB650,FIND("  ",AB650,1),2," "),AB650)</f>
        <v>#REF!</v>
      </c>
      <c r="AD650" s="91" t="e">
        <f t="shared" si="6281"/>
        <v>#REF!</v>
      </c>
      <c r="AE650" s="91" t="e">
        <f t="shared" si="6281"/>
        <v>#REF!</v>
      </c>
      <c r="AF650" s="91" t="e">
        <f t="shared" si="6281"/>
        <v>#REF!</v>
      </c>
      <c r="AG650" s="23" t="str">
        <f>IFERROR(VLOOKUP(CI650*1,Обработ.выгрузка_реестра_РФ!$A:$G,4,),"")</f>
        <v/>
      </c>
      <c r="AH650" s="91" t="str">
        <f t="shared" ref="AH650:AI650" si="6282">IFERROR(REPLACE(AG650,FIND("-",AG650,1),1,"*"),AG650)</f>
        <v/>
      </c>
      <c r="AI650" s="91" t="str">
        <f t="shared" si="6282"/>
        <v/>
      </c>
      <c r="AJ650" s="27" t="str">
        <f t="shared" si="5831"/>
        <v/>
      </c>
      <c r="AK650" s="63" t="e">
        <f>IF(LEN('Описание предлагаемого товара'!#REF!)&gt;0,'Описание предлагаемого товара'!#REF!,"")</f>
        <v>#REF!</v>
      </c>
      <c r="AL650" s="91" t="e">
        <f t="shared" ref="AL650:AM650" si="6283">IFERROR(REPLACE(AK650,FIND(CHAR(10),AK650,1),1,""),AK650)</f>
        <v>#REF!</v>
      </c>
      <c r="AM650" s="91" t="e">
        <f t="shared" si="6283"/>
        <v>#REF!</v>
      </c>
      <c r="AN650" s="91" t="e">
        <f t="shared" ref="AN650:AR650" si="6284">IFERROR(REPLACE(AM650,FIND(" ",AM650,1),1,""),AM650)</f>
        <v>#REF!</v>
      </c>
      <c r="AO650" s="91" t="e">
        <f t="shared" si="6284"/>
        <v>#REF!</v>
      </c>
      <c r="AP650" s="91" t="e">
        <f t="shared" si="6284"/>
        <v>#REF!</v>
      </c>
      <c r="AQ650" s="91" t="e">
        <f t="shared" si="6284"/>
        <v>#REF!</v>
      </c>
      <c r="AR650" s="91" t="e">
        <f t="shared" si="6284"/>
        <v>#REF!</v>
      </c>
      <c r="AS650" s="91" t="e">
        <f t="shared" si="5738"/>
        <v>#REF!</v>
      </c>
      <c r="AT650" s="91" t="e">
        <f t="shared" si="5739"/>
        <v>#REF!</v>
      </c>
      <c r="AU650" s="32" t="e">
        <f t="shared" si="5722"/>
        <v>#REF!</v>
      </c>
      <c r="AV650" s="93" t="e">
        <f>'Описание предлагаемого товара'!#REF!</f>
        <v>#REF!</v>
      </c>
      <c r="AW650" s="91" t="e">
        <f>MIN(SEARCH({0,1,2,3,4,5,6,7,8,9},AV650&amp; "0123456789"))</f>
        <v>#REF!</v>
      </c>
      <c r="AX650" s="91" t="str">
        <f t="shared" si="5740"/>
        <v/>
      </c>
      <c r="AY650" s="91" t="str">
        <f t="shared" si="5741"/>
        <v/>
      </c>
      <c r="AZ650" s="91" t="str">
        <f t="shared" si="5742"/>
        <v/>
      </c>
      <c r="BA650" s="91" t="str">
        <f t="shared" si="5743"/>
        <v/>
      </c>
      <c r="BB650" s="91" t="str">
        <f t="shared" si="5744"/>
        <v/>
      </c>
      <c r="BC650" s="91" t="str">
        <f t="shared" si="5745"/>
        <v/>
      </c>
      <c r="BD650" s="91" t="str">
        <f t="shared" si="5746"/>
        <v/>
      </c>
      <c r="BE650" s="91" t="str">
        <f t="shared" si="5747"/>
        <v/>
      </c>
      <c r="BF650" s="91" t="str">
        <f t="shared" si="5748"/>
        <v/>
      </c>
      <c r="BG650" s="91" t="str">
        <f t="shared" si="5749"/>
        <v/>
      </c>
      <c r="BH650" s="91" t="str">
        <f t="shared" si="5750"/>
        <v/>
      </c>
      <c r="BI650" s="91" t="str">
        <f t="shared" si="5751"/>
        <v/>
      </c>
      <c r="BJ650" s="91" t="str">
        <f t="shared" si="5752"/>
        <v/>
      </c>
      <c r="BK650" s="91" t="str">
        <f t="shared" si="5753"/>
        <v/>
      </c>
      <c r="BL650" s="91" t="str">
        <f t="shared" si="5754"/>
        <v/>
      </c>
      <c r="BM650" s="91" t="str">
        <f t="shared" si="5755"/>
        <v/>
      </c>
      <c r="BN650" s="91" t="str">
        <f t="shared" si="5756"/>
        <v/>
      </c>
      <c r="BO650" s="91" t="str">
        <f t="shared" si="5757"/>
        <v/>
      </c>
      <c r="BP650" s="91" t="str">
        <f t="shared" si="5758"/>
        <v/>
      </c>
      <c r="BQ650" s="91" t="str">
        <f t="shared" si="5759"/>
        <v/>
      </c>
      <c r="BR650" s="91" t="str">
        <f t="shared" si="5760"/>
        <v/>
      </c>
      <c r="BS650" s="91" t="str">
        <f t="shared" si="5761"/>
        <v/>
      </c>
      <c r="BT650" s="91" t="str">
        <f t="shared" si="5762"/>
        <v/>
      </c>
      <c r="BU650" s="91" t="str">
        <f t="shared" si="5763"/>
        <v/>
      </c>
      <c r="BV650" s="91" t="str">
        <f t="shared" si="5764"/>
        <v/>
      </c>
      <c r="BW650" s="91" t="str">
        <f t="shared" si="5765"/>
        <v/>
      </c>
      <c r="BX650" s="91" t="str">
        <f t="shared" si="5766"/>
        <v/>
      </c>
      <c r="BY650" s="91" t="str">
        <f t="shared" si="5767"/>
        <v/>
      </c>
      <c r="BZ650" s="91" t="str">
        <f t="shared" si="5768"/>
        <v/>
      </c>
      <c r="CA650" s="91" t="str">
        <f t="shared" si="5769"/>
        <v/>
      </c>
      <c r="CB650" s="91" t="str">
        <f t="shared" si="5770"/>
        <v/>
      </c>
      <c r="CC650" s="91" t="str">
        <f t="shared" si="5771"/>
        <v/>
      </c>
      <c r="CD650" s="91" t="str">
        <f t="shared" si="5772"/>
        <v/>
      </c>
      <c r="CE650" s="91" t="str">
        <f t="shared" si="5773"/>
        <v/>
      </c>
      <c r="CF650" s="91" t="str">
        <f t="shared" si="5774"/>
        <v/>
      </c>
      <c r="CG650" s="91" t="str">
        <f t="shared" si="5775"/>
        <v/>
      </c>
      <c r="CH650" s="91" t="str">
        <f t="shared" si="5776"/>
        <v/>
      </c>
      <c r="CI650" s="91" t="str">
        <f t="shared" si="5777"/>
        <v>нет</v>
      </c>
      <c r="CJ650" s="63" t="e">
        <f>IF(LEN('Описание предлагаемого товара'!#REF!)&gt;0,'Описание предлагаемого товара'!#REF!,"")</f>
        <v>#REF!</v>
      </c>
      <c r="CK650" s="91" t="e">
        <f t="shared" ref="CK650:CL650" si="6285">IFERROR(REPLACE(CJ650,FIND(CHAR(10),CJ650,1),1,""),CJ650)</f>
        <v>#REF!</v>
      </c>
      <c r="CL650" s="91" t="e">
        <f t="shared" si="6285"/>
        <v>#REF!</v>
      </c>
      <c r="CM650" s="91" t="e">
        <f t="shared" si="5779"/>
        <v>#REF!</v>
      </c>
      <c r="CN650" s="91" t="e">
        <f t="shared" si="5780"/>
        <v>#REF!</v>
      </c>
      <c r="CO650" s="91" t="e">
        <f t="shared" si="5781"/>
        <v>#REF!</v>
      </c>
      <c r="CP650" s="90" t="e">
        <f>IF(AU650="Не указан реестровый номер (мера нац.режима Запрет)","",IF(CI650="нет","",IF(CU650="да","исключение(не смотрим баллы)",IFERROR(IF(CI650*1&gt;0,IFERROR(IF(VLOOKUP(CI650*1,Обработ.выгрузка_реестра_РФ!$A:$G,7,)=0,"Баллы не установлены",VLOOKUP(CI650*1,Обработ.выгрузка_реестра_РФ!$A:$G,7,)),IF(LEN(CI650)&gt;14,"","нет номера в реестре РФ")),""),IF(LEN(CI650)=0,"","Некорректный реестровый номер")))))</f>
        <v>#REF!</v>
      </c>
      <c r="CQ650" s="33" t="e">
        <f>IF(LEN(C650)&gt;0,IFERROR(IF(LEN(H650)&gt;0,IF(LEN(VLOOKUP(H650,'исключения(не_смотрим_баллы)'!$A:$C,1,))&gt;0,"да","нет"),"не введен ОКПД2"),"нет"),"")</f>
        <v>#REF!</v>
      </c>
      <c r="CR650" s="33" t="e">
        <f ca="1">IF(CQ650="да",IF(TODAY()&lt;VLOOKUP(H650,'исключения(не_смотрим_баллы)'!$A:$C,3,),"да","нет"),"")</f>
        <v>#REF!</v>
      </c>
      <c r="CS650" s="33" t="str">
        <f>IFERROR(IF(CQ650="да",IF(VLOOKUP(CI650*1,Обработ.выгрузка_реестра_РФ!$A:$G,2,)&lt;VLOOKUP(H650,'исключения(не_смотрим_баллы)'!$A:$C,2,),"да","нет"),""),"")</f>
        <v/>
      </c>
      <c r="CT650" s="24"/>
      <c r="CU650" s="33" t="e">
        <f t="shared" si="5793"/>
        <v>#REF!</v>
      </c>
      <c r="CV650" s="91" t="e">
        <f t="shared" si="5794"/>
        <v>#REF!</v>
      </c>
      <c r="CW650" s="27" t="e">
        <f t="shared" si="5795"/>
        <v>#REF!</v>
      </c>
      <c r="CX650" s="26" t="e">
        <f t="shared" si="5724"/>
        <v>#REF!</v>
      </c>
      <c r="CY650" s="64" t="e">
        <f>IF(LEN('Описание предлагаемого товара'!#REF!)&gt;0,'Описание предлагаемого товара'!#REF!,"")</f>
        <v>#REF!</v>
      </c>
      <c r="CZ650" s="95" t="e">
        <f t="shared" si="5782"/>
        <v>#REF!</v>
      </c>
      <c r="DA650" s="95" t="e">
        <f t="shared" ref="DA650" si="6286">IFERROR(REPLACE(CZ650,FIND(" ",CZ650,1),1,""),CZ650)</f>
        <v>#REF!</v>
      </c>
      <c r="DB650" s="95" t="e">
        <f t="shared" si="5726"/>
        <v>#REF!</v>
      </c>
      <c r="DC650" s="95" t="e">
        <f t="shared" ref="DC650:DD650" si="6287">IFERROR(REPLACE(DB650,FIND("г.",DB650,1),2,""),DB650)</f>
        <v>#REF!</v>
      </c>
      <c r="DD650" s="95" t="e">
        <f t="shared" si="6287"/>
        <v>#REF!</v>
      </c>
      <c r="DE650" s="95" t="e">
        <f t="shared" ref="DE650:DF650" si="6288">IFERROR(REPLACE(DD650,FIND("г",DD650,1),1,""),DD650)</f>
        <v>#REF!</v>
      </c>
      <c r="DF650" s="95" t="e">
        <f t="shared" si="6288"/>
        <v>#REF!</v>
      </c>
      <c r="DG650" s="95" t="e">
        <f t="shared" si="5799"/>
        <v>#REF!</v>
      </c>
      <c r="DH650" s="25" t="str">
        <f>IFERROR(VLOOKUP(CI650*1,Обработ.выгрузка_реестра_РФ!$A:$G,5,),"")</f>
        <v/>
      </c>
      <c r="DI650" s="27" t="str">
        <f t="shared" si="5809"/>
        <v/>
      </c>
      <c r="DJ650" s="27" t="str">
        <f t="shared" ca="1" si="5786"/>
        <v/>
      </c>
      <c r="DK650" s="63" t="e">
        <f>IF(LEN('Описание предлагаемого товара'!#REF!)&gt;0,'Описание предлагаемого товара'!#REF!,"")</f>
        <v>#REF!</v>
      </c>
      <c r="DL650" s="63" t="e">
        <f>IF(LEN('Описание предлагаемого товара'!#REF!)&gt;0,'Описание предлагаемого товара'!#REF!,"")</f>
        <v>#REF!</v>
      </c>
      <c r="DM650" s="32"/>
    </row>
    <row r="651" spans="1:117" ht="48.75" customHeight="1" x14ac:dyDescent="0.25">
      <c r="A651" s="61" t="e">
        <f>IF(LEN('Описание предлагаемого товара'!#REF!)&gt;0,'Описание предлагаемого товара'!#REF!,"")</f>
        <v>#REF!</v>
      </c>
      <c r="B651" s="65" t="e">
        <f>IF(LEN('Описание предлагаемого товара'!#REF!)&gt;0,'Описание предлагаемого товара'!#REF!,"")</f>
        <v>#REF!</v>
      </c>
      <c r="C651" s="61" t="e">
        <f>IF(LEN('Описание предлагаемого товара'!#REF!)&gt;0,'Описание предлагаемого товара'!#REF!,"")</f>
        <v>#REF!</v>
      </c>
      <c r="D651" s="61" t="e">
        <f>IF(LEN('Описание предлагаемого товара'!#REF!)&gt;0,'Описание предлагаемого товара'!#REF!,"")</f>
        <v>#REF!</v>
      </c>
      <c r="E651" s="61" t="e">
        <f>IF(LEN('Описание предлагаемого товара'!#REF!)&gt;0,'Описание предлагаемого товара'!#REF!,"")</f>
        <v>#REF!</v>
      </c>
      <c r="F651" s="61" t="e">
        <f>IF(LEN('Описание предлагаемого товара'!#REF!)&gt;0,'Описание предлагаемого товара'!#REF!,"")</f>
        <v>#REF!</v>
      </c>
      <c r="G651" s="61" t="e">
        <f>IF(LEN('Описание предлагаемого товара'!#REF!)&gt;0,'Описание предлагаемого товара'!#REF!,"")</f>
        <v>#REF!</v>
      </c>
      <c r="H651" s="61" t="e">
        <f>IF(LEN('Описание предлагаемого товара'!#REF!)&gt;0,'Описание предлагаемого товара'!#REF!,"")</f>
        <v>#REF!</v>
      </c>
      <c r="I651" s="61" t="e">
        <f>IF(LEN('Описание предлагаемого товара'!#REF!)&gt;0,'Описание предлагаемого товара'!#REF!,"")</f>
        <v>#REF!</v>
      </c>
      <c r="J651" s="38" t="str">
        <f>IFERROR(VLOOKUP(B651,SAP!$A:$E,5,),"")</f>
        <v/>
      </c>
      <c r="K651" s="40" t="str">
        <f t="shared" si="5729"/>
        <v/>
      </c>
      <c r="L651" s="61" t="e">
        <f>IF(LEN('Описание предлагаемого товара'!#REF!)&gt;0,IFERROR('Описание предлагаемого товара'!#REF!*1,""),"")</f>
        <v>#REF!</v>
      </c>
      <c r="M651" s="39" t="str">
        <f>IFERROR(VLOOKUP(B651,SAP!$A:$E,2,),"")</f>
        <v/>
      </c>
      <c r="N651" s="41" t="str">
        <f t="shared" si="5865"/>
        <v/>
      </c>
      <c r="O651" s="39" t="str">
        <f t="shared" si="5716"/>
        <v/>
      </c>
      <c r="P651" s="36" t="e">
        <f>IF(LEN('Описание предлагаемого товара'!#REF!)&gt;0,'Описание предлагаемого товара'!#REF!,"")</f>
        <v>#REF!</v>
      </c>
      <c r="Q65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51" s="37" t="e">
        <f>IF(LEN('Описание предлагаемого товара'!#REF!)&gt;0,'Описание предлагаемого товара'!#REF!,"")</f>
        <v>#REF!</v>
      </c>
      <c r="S651" s="37" t="e">
        <f>IF(LEN('Описание предлагаемого товара'!#REF!)&gt;0,'Описание предлагаемого товара'!#REF!,"")</f>
        <v>#REF!</v>
      </c>
      <c r="T65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51" s="23" t="str">
        <f>IFERROR(VLOOKUP(CI651*1,Обработ.выгрузка_реестра_РФ!$A:$G,6,),"")</f>
        <v/>
      </c>
      <c r="V651" s="61" t="e">
        <f>IF(LEN('Описание предлагаемого товара'!#REF!)&gt;0,'Описание предлагаемого товара'!#REF!,"")</f>
        <v>#REF!</v>
      </c>
      <c r="W651" s="62" t="e">
        <f>IF(LEN('Описание предлагаемого товара'!#REF!)&gt;0,'Описание предлагаемого товара'!#REF!,"")</f>
        <v>#REF!</v>
      </c>
      <c r="X651" s="91" t="e">
        <f t="shared" ref="X651:Y651" si="6289">IFERROR(REPLACE(W651,FIND(CHAR(10),W651,1),1," "),W651)</f>
        <v>#REF!</v>
      </c>
      <c r="Y651" s="91" t="e">
        <f t="shared" si="6289"/>
        <v>#REF!</v>
      </c>
      <c r="Z651" s="91" t="e">
        <f t="shared" si="5731"/>
        <v>#REF!</v>
      </c>
      <c r="AA651" s="91" t="e">
        <f t="shared" si="5732"/>
        <v>#REF!</v>
      </c>
      <c r="AB651" s="91" t="e">
        <f t="shared" si="5733"/>
        <v>#REF!</v>
      </c>
      <c r="AC651" s="91" t="e">
        <f t="shared" ref="AC651:AF651" si="6290">IFERROR(REPLACE(AB651,FIND("  ",AB651,1),2," "),AB651)</f>
        <v>#REF!</v>
      </c>
      <c r="AD651" s="91" t="e">
        <f t="shared" si="6290"/>
        <v>#REF!</v>
      </c>
      <c r="AE651" s="91" t="e">
        <f t="shared" si="6290"/>
        <v>#REF!</v>
      </c>
      <c r="AF651" s="91" t="e">
        <f t="shared" si="6290"/>
        <v>#REF!</v>
      </c>
      <c r="AG651" s="23" t="str">
        <f>IFERROR(VLOOKUP(CI651*1,Обработ.выгрузка_реестра_РФ!$A:$G,4,),"")</f>
        <v/>
      </c>
      <c r="AH651" s="91" t="str">
        <f t="shared" ref="AH651:AI651" si="6291">IFERROR(REPLACE(AG651,FIND("-",AG651,1),1,"*"),AG651)</f>
        <v/>
      </c>
      <c r="AI651" s="91" t="str">
        <f t="shared" si="6291"/>
        <v/>
      </c>
      <c r="AJ651" s="27" t="str">
        <f t="shared" si="5831"/>
        <v/>
      </c>
      <c r="AK651" s="63" t="e">
        <f>IF(LEN('Описание предлагаемого товара'!#REF!)&gt;0,'Описание предлагаемого товара'!#REF!,"")</f>
        <v>#REF!</v>
      </c>
      <c r="AL651" s="91" t="e">
        <f t="shared" ref="AL651:AM651" si="6292">IFERROR(REPLACE(AK651,FIND(CHAR(10),AK651,1),1,""),AK651)</f>
        <v>#REF!</v>
      </c>
      <c r="AM651" s="91" t="e">
        <f t="shared" si="6292"/>
        <v>#REF!</v>
      </c>
      <c r="AN651" s="91" t="e">
        <f t="shared" ref="AN651:AR651" si="6293">IFERROR(REPLACE(AM651,FIND(" ",AM651,1),1,""),AM651)</f>
        <v>#REF!</v>
      </c>
      <c r="AO651" s="91" t="e">
        <f t="shared" si="6293"/>
        <v>#REF!</v>
      </c>
      <c r="AP651" s="91" t="e">
        <f t="shared" si="6293"/>
        <v>#REF!</v>
      </c>
      <c r="AQ651" s="91" t="e">
        <f t="shared" si="6293"/>
        <v>#REF!</v>
      </c>
      <c r="AR651" s="91" t="e">
        <f t="shared" si="6293"/>
        <v>#REF!</v>
      </c>
      <c r="AS651" s="91" t="e">
        <f t="shared" si="5738"/>
        <v>#REF!</v>
      </c>
      <c r="AT651" s="91" t="e">
        <f t="shared" si="5739"/>
        <v>#REF!</v>
      </c>
      <c r="AU651" s="32" t="e">
        <f t="shared" si="5722"/>
        <v>#REF!</v>
      </c>
      <c r="AV651" s="93" t="e">
        <f>'Описание предлагаемого товара'!#REF!</f>
        <v>#REF!</v>
      </c>
      <c r="AW651" s="91" t="e">
        <f>MIN(SEARCH({0,1,2,3,4,5,6,7,8,9},AV651&amp; "0123456789"))</f>
        <v>#REF!</v>
      </c>
      <c r="AX651" s="91" t="str">
        <f t="shared" si="5740"/>
        <v/>
      </c>
      <c r="AY651" s="91" t="str">
        <f t="shared" si="5741"/>
        <v/>
      </c>
      <c r="AZ651" s="91" t="str">
        <f t="shared" si="5742"/>
        <v/>
      </c>
      <c r="BA651" s="91" t="str">
        <f t="shared" si="5743"/>
        <v/>
      </c>
      <c r="BB651" s="91" t="str">
        <f t="shared" si="5744"/>
        <v/>
      </c>
      <c r="BC651" s="91" t="str">
        <f t="shared" si="5745"/>
        <v/>
      </c>
      <c r="BD651" s="91" t="str">
        <f t="shared" si="5746"/>
        <v/>
      </c>
      <c r="BE651" s="91" t="str">
        <f t="shared" si="5747"/>
        <v/>
      </c>
      <c r="BF651" s="91" t="str">
        <f t="shared" si="5748"/>
        <v/>
      </c>
      <c r="BG651" s="91" t="str">
        <f t="shared" si="5749"/>
        <v/>
      </c>
      <c r="BH651" s="91" t="str">
        <f t="shared" si="5750"/>
        <v/>
      </c>
      <c r="BI651" s="91" t="str">
        <f t="shared" si="5751"/>
        <v/>
      </c>
      <c r="BJ651" s="91" t="str">
        <f t="shared" si="5752"/>
        <v/>
      </c>
      <c r="BK651" s="91" t="str">
        <f t="shared" si="5753"/>
        <v/>
      </c>
      <c r="BL651" s="91" t="str">
        <f t="shared" si="5754"/>
        <v/>
      </c>
      <c r="BM651" s="91" t="str">
        <f t="shared" si="5755"/>
        <v/>
      </c>
      <c r="BN651" s="91" t="str">
        <f t="shared" si="5756"/>
        <v/>
      </c>
      <c r="BO651" s="91" t="str">
        <f t="shared" si="5757"/>
        <v/>
      </c>
      <c r="BP651" s="91" t="str">
        <f t="shared" si="5758"/>
        <v/>
      </c>
      <c r="BQ651" s="91" t="str">
        <f t="shared" si="5759"/>
        <v/>
      </c>
      <c r="BR651" s="91" t="str">
        <f t="shared" si="5760"/>
        <v/>
      </c>
      <c r="BS651" s="91" t="str">
        <f t="shared" si="5761"/>
        <v/>
      </c>
      <c r="BT651" s="91" t="str">
        <f t="shared" si="5762"/>
        <v/>
      </c>
      <c r="BU651" s="91" t="str">
        <f t="shared" si="5763"/>
        <v/>
      </c>
      <c r="BV651" s="91" t="str">
        <f t="shared" si="5764"/>
        <v/>
      </c>
      <c r="BW651" s="91" t="str">
        <f t="shared" si="5765"/>
        <v/>
      </c>
      <c r="BX651" s="91" t="str">
        <f t="shared" si="5766"/>
        <v/>
      </c>
      <c r="BY651" s="91" t="str">
        <f t="shared" si="5767"/>
        <v/>
      </c>
      <c r="BZ651" s="91" t="str">
        <f t="shared" si="5768"/>
        <v/>
      </c>
      <c r="CA651" s="91" t="str">
        <f t="shared" si="5769"/>
        <v/>
      </c>
      <c r="CB651" s="91" t="str">
        <f t="shared" si="5770"/>
        <v/>
      </c>
      <c r="CC651" s="91" t="str">
        <f t="shared" si="5771"/>
        <v/>
      </c>
      <c r="CD651" s="91" t="str">
        <f t="shared" si="5772"/>
        <v/>
      </c>
      <c r="CE651" s="91" t="str">
        <f t="shared" si="5773"/>
        <v/>
      </c>
      <c r="CF651" s="91" t="str">
        <f t="shared" si="5774"/>
        <v/>
      </c>
      <c r="CG651" s="91" t="str">
        <f t="shared" si="5775"/>
        <v/>
      </c>
      <c r="CH651" s="91" t="str">
        <f t="shared" si="5776"/>
        <v/>
      </c>
      <c r="CI651" s="91" t="str">
        <f t="shared" si="5777"/>
        <v>нет</v>
      </c>
      <c r="CJ651" s="63" t="e">
        <f>IF(LEN('Описание предлагаемого товара'!#REF!)&gt;0,'Описание предлагаемого товара'!#REF!,"")</f>
        <v>#REF!</v>
      </c>
      <c r="CK651" s="91" t="e">
        <f t="shared" ref="CK651:CL651" si="6294">IFERROR(REPLACE(CJ651,FIND(CHAR(10),CJ651,1),1,""),CJ651)</f>
        <v>#REF!</v>
      </c>
      <c r="CL651" s="91" t="e">
        <f t="shared" si="6294"/>
        <v>#REF!</v>
      </c>
      <c r="CM651" s="91" t="e">
        <f t="shared" si="5779"/>
        <v>#REF!</v>
      </c>
      <c r="CN651" s="91" t="e">
        <f t="shared" si="5780"/>
        <v>#REF!</v>
      </c>
      <c r="CO651" s="91" t="e">
        <f t="shared" si="5781"/>
        <v>#REF!</v>
      </c>
      <c r="CP651" s="90" t="e">
        <f>IF(AU651="Не указан реестровый номер (мера нац.режима Запрет)","",IF(CI651="нет","",IF(CU651="да","исключение(не смотрим баллы)",IFERROR(IF(CI651*1&gt;0,IFERROR(IF(VLOOKUP(CI651*1,Обработ.выгрузка_реестра_РФ!$A:$G,7,)=0,"Баллы не установлены",VLOOKUP(CI651*1,Обработ.выгрузка_реестра_РФ!$A:$G,7,)),IF(LEN(CI651)&gt;14,"","нет номера в реестре РФ")),""),IF(LEN(CI651)=0,"","Некорректный реестровый номер")))))</f>
        <v>#REF!</v>
      </c>
      <c r="CQ651" s="33" t="e">
        <f>IF(LEN(C651)&gt;0,IFERROR(IF(LEN(H651)&gt;0,IF(LEN(VLOOKUP(H651,'исключения(не_смотрим_баллы)'!$A:$C,1,))&gt;0,"да","нет"),"не введен ОКПД2"),"нет"),"")</f>
        <v>#REF!</v>
      </c>
      <c r="CR651" s="33" t="e">
        <f ca="1">IF(CQ651="да",IF(TODAY()&lt;VLOOKUP(H651,'исключения(не_смотрим_баллы)'!$A:$C,3,),"да","нет"),"")</f>
        <v>#REF!</v>
      </c>
      <c r="CS651" s="33" t="str">
        <f>IFERROR(IF(CQ651="да",IF(VLOOKUP(CI651*1,Обработ.выгрузка_реестра_РФ!$A:$G,2,)&lt;VLOOKUP(H651,'исключения(не_смотрим_баллы)'!$A:$C,2,),"да","нет"),""),"")</f>
        <v/>
      </c>
      <c r="CT651" s="24"/>
      <c r="CU651" s="33" t="e">
        <f t="shared" si="5793"/>
        <v>#REF!</v>
      </c>
      <c r="CV651" s="91" t="e">
        <f t="shared" si="5794"/>
        <v>#REF!</v>
      </c>
      <c r="CW651" s="27" t="e">
        <f t="shared" si="5795"/>
        <v>#REF!</v>
      </c>
      <c r="CX651" s="26" t="e">
        <f t="shared" si="5724"/>
        <v>#REF!</v>
      </c>
      <c r="CY651" s="64" t="e">
        <f>IF(LEN('Описание предлагаемого товара'!#REF!)&gt;0,'Описание предлагаемого товара'!#REF!,"")</f>
        <v>#REF!</v>
      </c>
      <c r="CZ651" s="95" t="e">
        <f t="shared" si="5782"/>
        <v>#REF!</v>
      </c>
      <c r="DA651" s="95" t="e">
        <f t="shared" ref="DA651" si="6295">IFERROR(REPLACE(CZ651,FIND(" ",CZ651,1),1,""),CZ651)</f>
        <v>#REF!</v>
      </c>
      <c r="DB651" s="95" t="e">
        <f t="shared" si="5726"/>
        <v>#REF!</v>
      </c>
      <c r="DC651" s="95" t="e">
        <f t="shared" ref="DC651:DD651" si="6296">IFERROR(REPLACE(DB651,FIND("г.",DB651,1),2,""),DB651)</f>
        <v>#REF!</v>
      </c>
      <c r="DD651" s="95" t="e">
        <f t="shared" si="6296"/>
        <v>#REF!</v>
      </c>
      <c r="DE651" s="95" t="e">
        <f t="shared" ref="DE651:DF651" si="6297">IFERROR(REPLACE(DD651,FIND("г",DD651,1),1,""),DD651)</f>
        <v>#REF!</v>
      </c>
      <c r="DF651" s="95" t="e">
        <f t="shared" si="6297"/>
        <v>#REF!</v>
      </c>
      <c r="DG651" s="95" t="e">
        <f t="shared" si="5799"/>
        <v>#REF!</v>
      </c>
      <c r="DH651" s="25" t="str">
        <f>IFERROR(VLOOKUP(CI651*1,Обработ.выгрузка_реестра_РФ!$A:$G,5,),"")</f>
        <v/>
      </c>
      <c r="DI651" s="27" t="str">
        <f t="shared" si="5809"/>
        <v/>
      </c>
      <c r="DJ651" s="27" t="str">
        <f t="shared" ca="1" si="5786"/>
        <v/>
      </c>
      <c r="DK651" s="63" t="e">
        <f>IF(LEN('Описание предлагаемого товара'!#REF!)&gt;0,'Описание предлагаемого товара'!#REF!,"")</f>
        <v>#REF!</v>
      </c>
      <c r="DL651" s="63" t="e">
        <f>IF(LEN('Описание предлагаемого товара'!#REF!)&gt;0,'Описание предлагаемого товара'!#REF!,"")</f>
        <v>#REF!</v>
      </c>
      <c r="DM651" s="32"/>
    </row>
    <row r="652" spans="1:117" ht="48.75" customHeight="1" x14ac:dyDescent="0.25">
      <c r="A652" s="61" t="e">
        <f>IF(LEN('Описание предлагаемого товара'!#REF!)&gt;0,'Описание предлагаемого товара'!#REF!,"")</f>
        <v>#REF!</v>
      </c>
      <c r="B652" s="65" t="e">
        <f>IF(LEN('Описание предлагаемого товара'!#REF!)&gt;0,'Описание предлагаемого товара'!#REF!,"")</f>
        <v>#REF!</v>
      </c>
      <c r="C652" s="61" t="e">
        <f>IF(LEN('Описание предлагаемого товара'!#REF!)&gt;0,'Описание предлагаемого товара'!#REF!,"")</f>
        <v>#REF!</v>
      </c>
      <c r="D652" s="61" t="e">
        <f>IF(LEN('Описание предлагаемого товара'!#REF!)&gt;0,'Описание предлагаемого товара'!#REF!,"")</f>
        <v>#REF!</v>
      </c>
      <c r="E652" s="61" t="e">
        <f>IF(LEN('Описание предлагаемого товара'!#REF!)&gt;0,'Описание предлагаемого товара'!#REF!,"")</f>
        <v>#REF!</v>
      </c>
      <c r="F652" s="61" t="e">
        <f>IF(LEN('Описание предлагаемого товара'!#REF!)&gt;0,'Описание предлагаемого товара'!#REF!,"")</f>
        <v>#REF!</v>
      </c>
      <c r="G652" s="61" t="e">
        <f>IF(LEN('Описание предлагаемого товара'!#REF!)&gt;0,'Описание предлагаемого товара'!#REF!,"")</f>
        <v>#REF!</v>
      </c>
      <c r="H652" s="61" t="e">
        <f>IF(LEN('Описание предлагаемого товара'!#REF!)&gt;0,'Описание предлагаемого товара'!#REF!,"")</f>
        <v>#REF!</v>
      </c>
      <c r="I652" s="61" t="e">
        <f>IF(LEN('Описание предлагаемого товара'!#REF!)&gt;0,'Описание предлагаемого товара'!#REF!,"")</f>
        <v>#REF!</v>
      </c>
      <c r="J652" s="38" t="str">
        <f>IFERROR(VLOOKUP(B652,SAP!$A:$E,5,),"")</f>
        <v/>
      </c>
      <c r="K652" s="40" t="str">
        <f t="shared" si="5729"/>
        <v/>
      </c>
      <c r="L652" s="61" t="e">
        <f>IF(LEN('Описание предлагаемого товара'!#REF!)&gt;0,IFERROR('Описание предлагаемого товара'!#REF!*1,""),"")</f>
        <v>#REF!</v>
      </c>
      <c r="M652" s="39" t="str">
        <f>IFERROR(VLOOKUP(B652,SAP!$A:$E,2,),"")</f>
        <v/>
      </c>
      <c r="N652" s="41" t="str">
        <f t="shared" si="5865"/>
        <v/>
      </c>
      <c r="O652" s="39" t="str">
        <f t="shared" si="5716"/>
        <v/>
      </c>
      <c r="P652" s="36" t="e">
        <f>IF(LEN('Описание предлагаемого товара'!#REF!)&gt;0,'Описание предлагаемого товара'!#REF!,"")</f>
        <v>#REF!</v>
      </c>
      <c r="Q65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52" s="37" t="e">
        <f>IF(LEN('Описание предлагаемого товара'!#REF!)&gt;0,'Описание предлагаемого товара'!#REF!,"")</f>
        <v>#REF!</v>
      </c>
      <c r="S652" s="37" t="e">
        <f>IF(LEN('Описание предлагаемого товара'!#REF!)&gt;0,'Описание предлагаемого товара'!#REF!,"")</f>
        <v>#REF!</v>
      </c>
      <c r="T65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52" s="23" t="str">
        <f>IFERROR(VLOOKUP(CI652*1,Обработ.выгрузка_реестра_РФ!$A:$G,6,),"")</f>
        <v/>
      </c>
      <c r="V652" s="61" t="e">
        <f>IF(LEN('Описание предлагаемого товара'!#REF!)&gt;0,'Описание предлагаемого товара'!#REF!,"")</f>
        <v>#REF!</v>
      </c>
      <c r="W652" s="62" t="e">
        <f>IF(LEN('Описание предлагаемого товара'!#REF!)&gt;0,'Описание предлагаемого товара'!#REF!,"")</f>
        <v>#REF!</v>
      </c>
      <c r="X652" s="91" t="e">
        <f t="shared" ref="X652:Y652" si="6298">IFERROR(REPLACE(W652,FIND(CHAR(10),W652,1),1," "),W652)</f>
        <v>#REF!</v>
      </c>
      <c r="Y652" s="91" t="e">
        <f t="shared" si="6298"/>
        <v>#REF!</v>
      </c>
      <c r="Z652" s="91" t="e">
        <f t="shared" si="5731"/>
        <v>#REF!</v>
      </c>
      <c r="AA652" s="91" t="e">
        <f t="shared" si="5732"/>
        <v>#REF!</v>
      </c>
      <c r="AB652" s="91" t="e">
        <f t="shared" si="5733"/>
        <v>#REF!</v>
      </c>
      <c r="AC652" s="91" t="e">
        <f t="shared" ref="AC652:AF652" si="6299">IFERROR(REPLACE(AB652,FIND("  ",AB652,1),2," "),AB652)</f>
        <v>#REF!</v>
      </c>
      <c r="AD652" s="91" t="e">
        <f t="shared" si="6299"/>
        <v>#REF!</v>
      </c>
      <c r="AE652" s="91" t="e">
        <f t="shared" si="6299"/>
        <v>#REF!</v>
      </c>
      <c r="AF652" s="91" t="e">
        <f t="shared" si="6299"/>
        <v>#REF!</v>
      </c>
      <c r="AG652" s="23" t="str">
        <f>IFERROR(VLOOKUP(CI652*1,Обработ.выгрузка_реестра_РФ!$A:$G,4,),"")</f>
        <v/>
      </c>
      <c r="AH652" s="91" t="str">
        <f t="shared" ref="AH652:AI652" si="6300">IFERROR(REPLACE(AG652,FIND("-",AG652,1),1,"*"),AG652)</f>
        <v/>
      </c>
      <c r="AI652" s="91" t="str">
        <f t="shared" si="6300"/>
        <v/>
      </c>
      <c r="AJ652" s="27" t="str">
        <f t="shared" si="5831"/>
        <v/>
      </c>
      <c r="AK652" s="63" t="e">
        <f>IF(LEN('Описание предлагаемого товара'!#REF!)&gt;0,'Описание предлагаемого товара'!#REF!,"")</f>
        <v>#REF!</v>
      </c>
      <c r="AL652" s="91" t="e">
        <f t="shared" ref="AL652:AM652" si="6301">IFERROR(REPLACE(AK652,FIND(CHAR(10),AK652,1),1,""),AK652)</f>
        <v>#REF!</v>
      </c>
      <c r="AM652" s="91" t="e">
        <f t="shared" si="6301"/>
        <v>#REF!</v>
      </c>
      <c r="AN652" s="91" t="e">
        <f t="shared" ref="AN652:AR652" si="6302">IFERROR(REPLACE(AM652,FIND(" ",AM652,1),1,""),AM652)</f>
        <v>#REF!</v>
      </c>
      <c r="AO652" s="91" t="e">
        <f t="shared" si="6302"/>
        <v>#REF!</v>
      </c>
      <c r="AP652" s="91" t="e">
        <f t="shared" si="6302"/>
        <v>#REF!</v>
      </c>
      <c r="AQ652" s="91" t="e">
        <f t="shared" si="6302"/>
        <v>#REF!</v>
      </c>
      <c r="AR652" s="91" t="e">
        <f t="shared" si="6302"/>
        <v>#REF!</v>
      </c>
      <c r="AS652" s="91" t="e">
        <f t="shared" si="5738"/>
        <v>#REF!</v>
      </c>
      <c r="AT652" s="91" t="e">
        <f t="shared" si="5739"/>
        <v>#REF!</v>
      </c>
      <c r="AU652" s="32" t="e">
        <f t="shared" si="5722"/>
        <v>#REF!</v>
      </c>
      <c r="AV652" s="93" t="e">
        <f>'Описание предлагаемого товара'!#REF!</f>
        <v>#REF!</v>
      </c>
      <c r="AW652" s="91" t="e">
        <f>MIN(SEARCH({0,1,2,3,4,5,6,7,8,9},AV652&amp; "0123456789"))</f>
        <v>#REF!</v>
      </c>
      <c r="AX652" s="91" t="str">
        <f t="shared" si="5740"/>
        <v/>
      </c>
      <c r="AY652" s="91" t="str">
        <f t="shared" si="5741"/>
        <v/>
      </c>
      <c r="AZ652" s="91" t="str">
        <f t="shared" si="5742"/>
        <v/>
      </c>
      <c r="BA652" s="91" t="str">
        <f t="shared" si="5743"/>
        <v/>
      </c>
      <c r="BB652" s="91" t="str">
        <f t="shared" si="5744"/>
        <v/>
      </c>
      <c r="BC652" s="91" t="str">
        <f t="shared" si="5745"/>
        <v/>
      </c>
      <c r="BD652" s="91" t="str">
        <f t="shared" si="5746"/>
        <v/>
      </c>
      <c r="BE652" s="91" t="str">
        <f t="shared" si="5747"/>
        <v/>
      </c>
      <c r="BF652" s="91" t="str">
        <f t="shared" si="5748"/>
        <v/>
      </c>
      <c r="BG652" s="91" t="str">
        <f t="shared" si="5749"/>
        <v/>
      </c>
      <c r="BH652" s="91" t="str">
        <f t="shared" si="5750"/>
        <v/>
      </c>
      <c r="BI652" s="91" t="str">
        <f t="shared" si="5751"/>
        <v/>
      </c>
      <c r="BJ652" s="91" t="str">
        <f t="shared" si="5752"/>
        <v/>
      </c>
      <c r="BK652" s="91" t="str">
        <f t="shared" si="5753"/>
        <v/>
      </c>
      <c r="BL652" s="91" t="str">
        <f t="shared" si="5754"/>
        <v/>
      </c>
      <c r="BM652" s="91" t="str">
        <f t="shared" si="5755"/>
        <v/>
      </c>
      <c r="BN652" s="91" t="str">
        <f t="shared" si="5756"/>
        <v/>
      </c>
      <c r="BO652" s="91" t="str">
        <f t="shared" si="5757"/>
        <v/>
      </c>
      <c r="BP652" s="91" t="str">
        <f t="shared" si="5758"/>
        <v/>
      </c>
      <c r="BQ652" s="91" t="str">
        <f t="shared" si="5759"/>
        <v/>
      </c>
      <c r="BR652" s="91" t="str">
        <f t="shared" si="5760"/>
        <v/>
      </c>
      <c r="BS652" s="91" t="str">
        <f t="shared" si="5761"/>
        <v/>
      </c>
      <c r="BT652" s="91" t="str">
        <f t="shared" si="5762"/>
        <v/>
      </c>
      <c r="BU652" s="91" t="str">
        <f t="shared" si="5763"/>
        <v/>
      </c>
      <c r="BV652" s="91" t="str">
        <f t="shared" si="5764"/>
        <v/>
      </c>
      <c r="BW652" s="91" t="str">
        <f t="shared" si="5765"/>
        <v/>
      </c>
      <c r="BX652" s="91" t="str">
        <f t="shared" si="5766"/>
        <v/>
      </c>
      <c r="BY652" s="91" t="str">
        <f t="shared" si="5767"/>
        <v/>
      </c>
      <c r="BZ652" s="91" t="str">
        <f t="shared" si="5768"/>
        <v/>
      </c>
      <c r="CA652" s="91" t="str">
        <f t="shared" si="5769"/>
        <v/>
      </c>
      <c r="CB652" s="91" t="str">
        <f t="shared" si="5770"/>
        <v/>
      </c>
      <c r="CC652" s="91" t="str">
        <f t="shared" si="5771"/>
        <v/>
      </c>
      <c r="CD652" s="91" t="str">
        <f t="shared" si="5772"/>
        <v/>
      </c>
      <c r="CE652" s="91" t="str">
        <f t="shared" si="5773"/>
        <v/>
      </c>
      <c r="CF652" s="91" t="str">
        <f t="shared" si="5774"/>
        <v/>
      </c>
      <c r="CG652" s="91" t="str">
        <f t="shared" si="5775"/>
        <v/>
      </c>
      <c r="CH652" s="91" t="str">
        <f t="shared" si="5776"/>
        <v/>
      </c>
      <c r="CI652" s="91" t="str">
        <f t="shared" si="5777"/>
        <v>нет</v>
      </c>
      <c r="CJ652" s="63" t="e">
        <f>IF(LEN('Описание предлагаемого товара'!#REF!)&gt;0,'Описание предлагаемого товара'!#REF!,"")</f>
        <v>#REF!</v>
      </c>
      <c r="CK652" s="91" t="e">
        <f t="shared" ref="CK652:CL652" si="6303">IFERROR(REPLACE(CJ652,FIND(CHAR(10),CJ652,1),1,""),CJ652)</f>
        <v>#REF!</v>
      </c>
      <c r="CL652" s="91" t="e">
        <f t="shared" si="6303"/>
        <v>#REF!</v>
      </c>
      <c r="CM652" s="91" t="e">
        <f t="shared" si="5779"/>
        <v>#REF!</v>
      </c>
      <c r="CN652" s="91" t="e">
        <f t="shared" si="5780"/>
        <v>#REF!</v>
      </c>
      <c r="CO652" s="91" t="e">
        <f t="shared" si="5781"/>
        <v>#REF!</v>
      </c>
      <c r="CP652" s="90" t="e">
        <f>IF(AU652="Не указан реестровый номер (мера нац.режима Запрет)","",IF(CI652="нет","",IF(CU652="да","исключение(не смотрим баллы)",IFERROR(IF(CI652*1&gt;0,IFERROR(IF(VLOOKUP(CI652*1,Обработ.выгрузка_реестра_РФ!$A:$G,7,)=0,"Баллы не установлены",VLOOKUP(CI652*1,Обработ.выгрузка_реестра_РФ!$A:$G,7,)),IF(LEN(CI652)&gt;14,"","нет номера в реестре РФ")),""),IF(LEN(CI652)=0,"","Некорректный реестровый номер")))))</f>
        <v>#REF!</v>
      </c>
      <c r="CQ652" s="33" t="e">
        <f>IF(LEN(C652)&gt;0,IFERROR(IF(LEN(H652)&gt;0,IF(LEN(VLOOKUP(H652,'исключения(не_смотрим_баллы)'!$A:$C,1,))&gt;0,"да","нет"),"не введен ОКПД2"),"нет"),"")</f>
        <v>#REF!</v>
      </c>
      <c r="CR652" s="33" t="e">
        <f ca="1">IF(CQ652="да",IF(TODAY()&lt;VLOOKUP(H652,'исключения(не_смотрим_баллы)'!$A:$C,3,),"да","нет"),"")</f>
        <v>#REF!</v>
      </c>
      <c r="CS652" s="33" t="str">
        <f>IFERROR(IF(CQ652="да",IF(VLOOKUP(CI652*1,Обработ.выгрузка_реестра_РФ!$A:$G,2,)&lt;VLOOKUP(H652,'исключения(не_смотрим_баллы)'!$A:$C,2,),"да","нет"),""),"")</f>
        <v/>
      </c>
      <c r="CT652" s="24"/>
      <c r="CU652" s="33" t="e">
        <f t="shared" si="5793"/>
        <v>#REF!</v>
      </c>
      <c r="CV652" s="91" t="e">
        <f t="shared" si="5794"/>
        <v>#REF!</v>
      </c>
      <c r="CW652" s="27" t="e">
        <f t="shared" si="5795"/>
        <v>#REF!</v>
      </c>
      <c r="CX652" s="26" t="e">
        <f t="shared" si="5724"/>
        <v>#REF!</v>
      </c>
      <c r="CY652" s="64" t="e">
        <f>IF(LEN('Описание предлагаемого товара'!#REF!)&gt;0,'Описание предлагаемого товара'!#REF!,"")</f>
        <v>#REF!</v>
      </c>
      <c r="CZ652" s="95" t="e">
        <f t="shared" si="5782"/>
        <v>#REF!</v>
      </c>
      <c r="DA652" s="95" t="e">
        <f t="shared" ref="DA652" si="6304">IFERROR(REPLACE(CZ652,FIND(" ",CZ652,1),1,""),CZ652)</f>
        <v>#REF!</v>
      </c>
      <c r="DB652" s="95" t="e">
        <f t="shared" si="5726"/>
        <v>#REF!</v>
      </c>
      <c r="DC652" s="95" t="e">
        <f t="shared" ref="DC652:DD652" si="6305">IFERROR(REPLACE(DB652,FIND("г.",DB652,1),2,""),DB652)</f>
        <v>#REF!</v>
      </c>
      <c r="DD652" s="95" t="e">
        <f t="shared" si="6305"/>
        <v>#REF!</v>
      </c>
      <c r="DE652" s="95" t="e">
        <f t="shared" ref="DE652:DF652" si="6306">IFERROR(REPLACE(DD652,FIND("г",DD652,1),1,""),DD652)</f>
        <v>#REF!</v>
      </c>
      <c r="DF652" s="95" t="e">
        <f t="shared" si="6306"/>
        <v>#REF!</v>
      </c>
      <c r="DG652" s="95" t="e">
        <f t="shared" si="5799"/>
        <v>#REF!</v>
      </c>
      <c r="DH652" s="25" t="str">
        <f>IFERROR(VLOOKUP(CI652*1,Обработ.выгрузка_реестра_РФ!$A:$G,5,),"")</f>
        <v/>
      </c>
      <c r="DI652" s="27" t="str">
        <f t="shared" si="5809"/>
        <v/>
      </c>
      <c r="DJ652" s="27" t="str">
        <f t="shared" ca="1" si="5786"/>
        <v/>
      </c>
      <c r="DK652" s="63" t="e">
        <f>IF(LEN('Описание предлагаемого товара'!#REF!)&gt;0,'Описание предлагаемого товара'!#REF!,"")</f>
        <v>#REF!</v>
      </c>
      <c r="DL652" s="63" t="e">
        <f>IF(LEN('Описание предлагаемого товара'!#REF!)&gt;0,'Описание предлагаемого товара'!#REF!,"")</f>
        <v>#REF!</v>
      </c>
      <c r="DM652" s="32"/>
    </row>
    <row r="653" spans="1:117" ht="48.75" customHeight="1" x14ac:dyDescent="0.25">
      <c r="A653" s="61" t="e">
        <f>IF(LEN('Описание предлагаемого товара'!#REF!)&gt;0,'Описание предлагаемого товара'!#REF!,"")</f>
        <v>#REF!</v>
      </c>
      <c r="B653" s="65" t="e">
        <f>IF(LEN('Описание предлагаемого товара'!#REF!)&gt;0,'Описание предлагаемого товара'!#REF!,"")</f>
        <v>#REF!</v>
      </c>
      <c r="C653" s="61" t="e">
        <f>IF(LEN('Описание предлагаемого товара'!#REF!)&gt;0,'Описание предлагаемого товара'!#REF!,"")</f>
        <v>#REF!</v>
      </c>
      <c r="D653" s="61" t="e">
        <f>IF(LEN('Описание предлагаемого товара'!#REF!)&gt;0,'Описание предлагаемого товара'!#REF!,"")</f>
        <v>#REF!</v>
      </c>
      <c r="E653" s="61" t="e">
        <f>IF(LEN('Описание предлагаемого товара'!#REF!)&gt;0,'Описание предлагаемого товара'!#REF!,"")</f>
        <v>#REF!</v>
      </c>
      <c r="F653" s="61" t="e">
        <f>IF(LEN('Описание предлагаемого товара'!#REF!)&gt;0,'Описание предлагаемого товара'!#REF!,"")</f>
        <v>#REF!</v>
      </c>
      <c r="G653" s="61" t="e">
        <f>IF(LEN('Описание предлагаемого товара'!#REF!)&gt;0,'Описание предлагаемого товара'!#REF!,"")</f>
        <v>#REF!</v>
      </c>
      <c r="H653" s="61" t="e">
        <f>IF(LEN('Описание предлагаемого товара'!#REF!)&gt;0,'Описание предлагаемого товара'!#REF!,"")</f>
        <v>#REF!</v>
      </c>
      <c r="I653" s="61" t="e">
        <f>IF(LEN('Описание предлагаемого товара'!#REF!)&gt;0,'Описание предлагаемого товара'!#REF!,"")</f>
        <v>#REF!</v>
      </c>
      <c r="J653" s="38" t="str">
        <f>IFERROR(VLOOKUP(B653,SAP!$A:$E,5,),"")</f>
        <v/>
      </c>
      <c r="K653" s="40" t="str">
        <f t="shared" si="5729"/>
        <v/>
      </c>
      <c r="L653" s="61" t="e">
        <f>IF(LEN('Описание предлагаемого товара'!#REF!)&gt;0,IFERROR('Описание предлагаемого товара'!#REF!*1,""),"")</f>
        <v>#REF!</v>
      </c>
      <c r="M653" s="39" t="str">
        <f>IFERROR(VLOOKUP(B653,SAP!$A:$E,2,),"")</f>
        <v/>
      </c>
      <c r="N653" s="41" t="str">
        <f t="shared" si="5865"/>
        <v/>
      </c>
      <c r="O653" s="39" t="str">
        <f t="shared" si="5716"/>
        <v/>
      </c>
      <c r="P653" s="36" t="e">
        <f>IF(LEN('Описание предлагаемого товара'!#REF!)&gt;0,'Описание предлагаемого товара'!#REF!,"")</f>
        <v>#REF!</v>
      </c>
      <c r="Q65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53" s="37" t="e">
        <f>IF(LEN('Описание предлагаемого товара'!#REF!)&gt;0,'Описание предлагаемого товара'!#REF!,"")</f>
        <v>#REF!</v>
      </c>
      <c r="S653" s="37" t="e">
        <f>IF(LEN('Описание предлагаемого товара'!#REF!)&gt;0,'Описание предлагаемого товара'!#REF!,"")</f>
        <v>#REF!</v>
      </c>
      <c r="T65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53" s="23" t="str">
        <f>IFERROR(VLOOKUP(CI653*1,Обработ.выгрузка_реестра_РФ!$A:$G,6,),"")</f>
        <v/>
      </c>
      <c r="V653" s="61" t="e">
        <f>IF(LEN('Описание предлагаемого товара'!#REF!)&gt;0,'Описание предлагаемого товара'!#REF!,"")</f>
        <v>#REF!</v>
      </c>
      <c r="W653" s="62" t="e">
        <f>IF(LEN('Описание предлагаемого товара'!#REF!)&gt;0,'Описание предлагаемого товара'!#REF!,"")</f>
        <v>#REF!</v>
      </c>
      <c r="X653" s="91" t="e">
        <f t="shared" ref="X653:Y653" si="6307">IFERROR(REPLACE(W653,FIND(CHAR(10),W653,1),1," "),W653)</f>
        <v>#REF!</v>
      </c>
      <c r="Y653" s="91" t="e">
        <f t="shared" si="6307"/>
        <v>#REF!</v>
      </c>
      <c r="Z653" s="91" t="e">
        <f t="shared" si="5731"/>
        <v>#REF!</v>
      </c>
      <c r="AA653" s="91" t="e">
        <f t="shared" si="5732"/>
        <v>#REF!</v>
      </c>
      <c r="AB653" s="91" t="e">
        <f t="shared" si="5733"/>
        <v>#REF!</v>
      </c>
      <c r="AC653" s="91" t="e">
        <f t="shared" ref="AC653:AF653" si="6308">IFERROR(REPLACE(AB653,FIND("  ",AB653,1),2," "),AB653)</f>
        <v>#REF!</v>
      </c>
      <c r="AD653" s="91" t="e">
        <f t="shared" si="6308"/>
        <v>#REF!</v>
      </c>
      <c r="AE653" s="91" t="e">
        <f t="shared" si="6308"/>
        <v>#REF!</v>
      </c>
      <c r="AF653" s="91" t="e">
        <f t="shared" si="6308"/>
        <v>#REF!</v>
      </c>
      <c r="AG653" s="23" t="str">
        <f>IFERROR(VLOOKUP(CI653*1,Обработ.выгрузка_реестра_РФ!$A:$G,4,),"")</f>
        <v/>
      </c>
      <c r="AH653" s="91" t="str">
        <f t="shared" ref="AH653:AI653" si="6309">IFERROR(REPLACE(AG653,FIND("-",AG653,1),1,"*"),AG653)</f>
        <v/>
      </c>
      <c r="AI653" s="91" t="str">
        <f t="shared" si="6309"/>
        <v/>
      </c>
      <c r="AJ653" s="27" t="str">
        <f t="shared" si="5831"/>
        <v/>
      </c>
      <c r="AK653" s="63" t="e">
        <f>IF(LEN('Описание предлагаемого товара'!#REF!)&gt;0,'Описание предлагаемого товара'!#REF!,"")</f>
        <v>#REF!</v>
      </c>
      <c r="AL653" s="91" t="e">
        <f t="shared" ref="AL653:AM653" si="6310">IFERROR(REPLACE(AK653,FIND(CHAR(10),AK653,1),1,""),AK653)</f>
        <v>#REF!</v>
      </c>
      <c r="AM653" s="91" t="e">
        <f t="shared" si="6310"/>
        <v>#REF!</v>
      </c>
      <c r="AN653" s="91" t="e">
        <f t="shared" ref="AN653:AR653" si="6311">IFERROR(REPLACE(AM653,FIND(" ",AM653,1),1,""),AM653)</f>
        <v>#REF!</v>
      </c>
      <c r="AO653" s="91" t="e">
        <f t="shared" si="6311"/>
        <v>#REF!</v>
      </c>
      <c r="AP653" s="91" t="e">
        <f t="shared" si="6311"/>
        <v>#REF!</v>
      </c>
      <c r="AQ653" s="91" t="e">
        <f t="shared" si="6311"/>
        <v>#REF!</v>
      </c>
      <c r="AR653" s="91" t="e">
        <f t="shared" si="6311"/>
        <v>#REF!</v>
      </c>
      <c r="AS653" s="91" t="e">
        <f t="shared" si="5738"/>
        <v>#REF!</v>
      </c>
      <c r="AT653" s="91" t="e">
        <f t="shared" si="5739"/>
        <v>#REF!</v>
      </c>
      <c r="AU653" s="32" t="e">
        <f t="shared" si="5722"/>
        <v>#REF!</v>
      </c>
      <c r="AV653" s="93" t="e">
        <f>'Описание предлагаемого товара'!#REF!</f>
        <v>#REF!</v>
      </c>
      <c r="AW653" s="91" t="e">
        <f>MIN(SEARCH({0,1,2,3,4,5,6,7,8,9},AV653&amp; "0123456789"))</f>
        <v>#REF!</v>
      </c>
      <c r="AX653" s="91" t="str">
        <f t="shared" si="5740"/>
        <v/>
      </c>
      <c r="AY653" s="91" t="str">
        <f t="shared" si="5741"/>
        <v/>
      </c>
      <c r="AZ653" s="91" t="str">
        <f t="shared" si="5742"/>
        <v/>
      </c>
      <c r="BA653" s="91" t="str">
        <f t="shared" si="5743"/>
        <v/>
      </c>
      <c r="BB653" s="91" t="str">
        <f t="shared" si="5744"/>
        <v/>
      </c>
      <c r="BC653" s="91" t="str">
        <f t="shared" si="5745"/>
        <v/>
      </c>
      <c r="BD653" s="91" t="str">
        <f t="shared" si="5746"/>
        <v/>
      </c>
      <c r="BE653" s="91" t="str">
        <f t="shared" si="5747"/>
        <v/>
      </c>
      <c r="BF653" s="91" t="str">
        <f t="shared" si="5748"/>
        <v/>
      </c>
      <c r="BG653" s="91" t="str">
        <f t="shared" si="5749"/>
        <v/>
      </c>
      <c r="BH653" s="91" t="str">
        <f t="shared" si="5750"/>
        <v/>
      </c>
      <c r="BI653" s="91" t="str">
        <f t="shared" si="5751"/>
        <v/>
      </c>
      <c r="BJ653" s="91" t="str">
        <f t="shared" si="5752"/>
        <v/>
      </c>
      <c r="BK653" s="91" t="str">
        <f t="shared" si="5753"/>
        <v/>
      </c>
      <c r="BL653" s="91" t="str">
        <f t="shared" si="5754"/>
        <v/>
      </c>
      <c r="BM653" s="91" t="str">
        <f t="shared" si="5755"/>
        <v/>
      </c>
      <c r="BN653" s="91" t="str">
        <f t="shared" si="5756"/>
        <v/>
      </c>
      <c r="BO653" s="91" t="str">
        <f t="shared" si="5757"/>
        <v/>
      </c>
      <c r="BP653" s="91" t="str">
        <f t="shared" si="5758"/>
        <v/>
      </c>
      <c r="BQ653" s="91" t="str">
        <f t="shared" si="5759"/>
        <v/>
      </c>
      <c r="BR653" s="91" t="str">
        <f t="shared" si="5760"/>
        <v/>
      </c>
      <c r="BS653" s="91" t="str">
        <f t="shared" si="5761"/>
        <v/>
      </c>
      <c r="BT653" s="91" t="str">
        <f t="shared" si="5762"/>
        <v/>
      </c>
      <c r="BU653" s="91" t="str">
        <f t="shared" si="5763"/>
        <v/>
      </c>
      <c r="BV653" s="91" t="str">
        <f t="shared" si="5764"/>
        <v/>
      </c>
      <c r="BW653" s="91" t="str">
        <f t="shared" si="5765"/>
        <v/>
      </c>
      <c r="BX653" s="91" t="str">
        <f t="shared" si="5766"/>
        <v/>
      </c>
      <c r="BY653" s="91" t="str">
        <f t="shared" si="5767"/>
        <v/>
      </c>
      <c r="BZ653" s="91" t="str">
        <f t="shared" si="5768"/>
        <v/>
      </c>
      <c r="CA653" s="91" t="str">
        <f t="shared" si="5769"/>
        <v/>
      </c>
      <c r="CB653" s="91" t="str">
        <f t="shared" si="5770"/>
        <v/>
      </c>
      <c r="CC653" s="91" t="str">
        <f t="shared" si="5771"/>
        <v/>
      </c>
      <c r="CD653" s="91" t="str">
        <f t="shared" si="5772"/>
        <v/>
      </c>
      <c r="CE653" s="91" t="str">
        <f t="shared" si="5773"/>
        <v/>
      </c>
      <c r="CF653" s="91" t="str">
        <f t="shared" si="5774"/>
        <v/>
      </c>
      <c r="CG653" s="91" t="str">
        <f t="shared" si="5775"/>
        <v/>
      </c>
      <c r="CH653" s="91" t="str">
        <f t="shared" si="5776"/>
        <v/>
      </c>
      <c r="CI653" s="91" t="str">
        <f t="shared" si="5777"/>
        <v>нет</v>
      </c>
      <c r="CJ653" s="63" t="e">
        <f>IF(LEN('Описание предлагаемого товара'!#REF!)&gt;0,'Описание предлагаемого товара'!#REF!,"")</f>
        <v>#REF!</v>
      </c>
      <c r="CK653" s="91" t="e">
        <f t="shared" ref="CK653:CL653" si="6312">IFERROR(REPLACE(CJ653,FIND(CHAR(10),CJ653,1),1,""),CJ653)</f>
        <v>#REF!</v>
      </c>
      <c r="CL653" s="91" t="e">
        <f t="shared" si="6312"/>
        <v>#REF!</v>
      </c>
      <c r="CM653" s="91" t="e">
        <f t="shared" si="5779"/>
        <v>#REF!</v>
      </c>
      <c r="CN653" s="91" t="e">
        <f t="shared" si="5780"/>
        <v>#REF!</v>
      </c>
      <c r="CO653" s="91" t="e">
        <f t="shared" si="5781"/>
        <v>#REF!</v>
      </c>
      <c r="CP653" s="90" t="e">
        <f>IF(AU653="Не указан реестровый номер (мера нац.режима Запрет)","",IF(CI653="нет","",IF(CU653="да","исключение(не смотрим баллы)",IFERROR(IF(CI653*1&gt;0,IFERROR(IF(VLOOKUP(CI653*1,Обработ.выгрузка_реестра_РФ!$A:$G,7,)=0,"Баллы не установлены",VLOOKUP(CI653*1,Обработ.выгрузка_реестра_РФ!$A:$G,7,)),IF(LEN(CI653)&gt;14,"","нет номера в реестре РФ")),""),IF(LEN(CI653)=0,"","Некорректный реестровый номер")))))</f>
        <v>#REF!</v>
      </c>
      <c r="CQ653" s="33" t="e">
        <f>IF(LEN(C653)&gt;0,IFERROR(IF(LEN(H653)&gt;0,IF(LEN(VLOOKUP(H653,'исключения(не_смотрим_баллы)'!$A:$C,1,))&gt;0,"да","нет"),"не введен ОКПД2"),"нет"),"")</f>
        <v>#REF!</v>
      </c>
      <c r="CR653" s="33" t="e">
        <f ca="1">IF(CQ653="да",IF(TODAY()&lt;VLOOKUP(H653,'исключения(не_смотрим_баллы)'!$A:$C,3,),"да","нет"),"")</f>
        <v>#REF!</v>
      </c>
      <c r="CS653" s="33" t="str">
        <f>IFERROR(IF(CQ653="да",IF(VLOOKUP(CI653*1,Обработ.выгрузка_реестра_РФ!$A:$G,2,)&lt;VLOOKUP(H653,'исключения(не_смотрим_баллы)'!$A:$C,2,),"да","нет"),""),"")</f>
        <v/>
      </c>
      <c r="CT653" s="24"/>
      <c r="CU653" s="33" t="e">
        <f t="shared" si="5793"/>
        <v>#REF!</v>
      </c>
      <c r="CV653" s="91" t="e">
        <f t="shared" si="5794"/>
        <v>#REF!</v>
      </c>
      <c r="CW653" s="27" t="e">
        <f t="shared" si="5795"/>
        <v>#REF!</v>
      </c>
      <c r="CX653" s="26" t="e">
        <f t="shared" si="5724"/>
        <v>#REF!</v>
      </c>
      <c r="CY653" s="64" t="e">
        <f>IF(LEN('Описание предлагаемого товара'!#REF!)&gt;0,'Описание предлагаемого товара'!#REF!,"")</f>
        <v>#REF!</v>
      </c>
      <c r="CZ653" s="95" t="e">
        <f t="shared" si="5782"/>
        <v>#REF!</v>
      </c>
      <c r="DA653" s="95" t="e">
        <f t="shared" ref="DA653" si="6313">IFERROR(REPLACE(CZ653,FIND(" ",CZ653,1),1,""),CZ653)</f>
        <v>#REF!</v>
      </c>
      <c r="DB653" s="95" t="e">
        <f t="shared" si="5726"/>
        <v>#REF!</v>
      </c>
      <c r="DC653" s="95" t="e">
        <f t="shared" ref="DC653:DD653" si="6314">IFERROR(REPLACE(DB653,FIND("г.",DB653,1),2,""),DB653)</f>
        <v>#REF!</v>
      </c>
      <c r="DD653" s="95" t="e">
        <f t="shared" si="6314"/>
        <v>#REF!</v>
      </c>
      <c r="DE653" s="95" t="e">
        <f t="shared" ref="DE653:DF653" si="6315">IFERROR(REPLACE(DD653,FIND("г",DD653,1),1,""),DD653)</f>
        <v>#REF!</v>
      </c>
      <c r="DF653" s="95" t="e">
        <f t="shared" si="6315"/>
        <v>#REF!</v>
      </c>
      <c r="DG653" s="95" t="e">
        <f t="shared" si="5799"/>
        <v>#REF!</v>
      </c>
      <c r="DH653" s="25" t="str">
        <f>IFERROR(VLOOKUP(CI653*1,Обработ.выгрузка_реестра_РФ!$A:$G,5,),"")</f>
        <v/>
      </c>
      <c r="DI653" s="27" t="str">
        <f t="shared" si="5809"/>
        <v/>
      </c>
      <c r="DJ653" s="27" t="str">
        <f t="shared" ca="1" si="5786"/>
        <v/>
      </c>
      <c r="DK653" s="63" t="e">
        <f>IF(LEN('Описание предлагаемого товара'!#REF!)&gt;0,'Описание предлагаемого товара'!#REF!,"")</f>
        <v>#REF!</v>
      </c>
      <c r="DL653" s="63" t="e">
        <f>IF(LEN('Описание предлагаемого товара'!#REF!)&gt;0,'Описание предлагаемого товара'!#REF!,"")</f>
        <v>#REF!</v>
      </c>
      <c r="DM653" s="32"/>
    </row>
    <row r="654" spans="1:117" ht="48.75" customHeight="1" x14ac:dyDescent="0.25">
      <c r="A654" s="61" t="e">
        <f>IF(LEN('Описание предлагаемого товара'!#REF!)&gt;0,'Описание предлагаемого товара'!#REF!,"")</f>
        <v>#REF!</v>
      </c>
      <c r="B654" s="65" t="e">
        <f>IF(LEN('Описание предлагаемого товара'!#REF!)&gt;0,'Описание предлагаемого товара'!#REF!,"")</f>
        <v>#REF!</v>
      </c>
      <c r="C654" s="61" t="e">
        <f>IF(LEN('Описание предлагаемого товара'!#REF!)&gt;0,'Описание предлагаемого товара'!#REF!,"")</f>
        <v>#REF!</v>
      </c>
      <c r="D654" s="61" t="e">
        <f>IF(LEN('Описание предлагаемого товара'!#REF!)&gt;0,'Описание предлагаемого товара'!#REF!,"")</f>
        <v>#REF!</v>
      </c>
      <c r="E654" s="61" t="e">
        <f>IF(LEN('Описание предлагаемого товара'!#REF!)&gt;0,'Описание предлагаемого товара'!#REF!,"")</f>
        <v>#REF!</v>
      </c>
      <c r="F654" s="61" t="e">
        <f>IF(LEN('Описание предлагаемого товара'!#REF!)&gt;0,'Описание предлагаемого товара'!#REF!,"")</f>
        <v>#REF!</v>
      </c>
      <c r="G654" s="61" t="e">
        <f>IF(LEN('Описание предлагаемого товара'!#REF!)&gt;0,'Описание предлагаемого товара'!#REF!,"")</f>
        <v>#REF!</v>
      </c>
      <c r="H654" s="61" t="e">
        <f>IF(LEN('Описание предлагаемого товара'!#REF!)&gt;0,'Описание предлагаемого товара'!#REF!,"")</f>
        <v>#REF!</v>
      </c>
      <c r="I654" s="61" t="e">
        <f>IF(LEN('Описание предлагаемого товара'!#REF!)&gt;0,'Описание предлагаемого товара'!#REF!,"")</f>
        <v>#REF!</v>
      </c>
      <c r="J654" s="38" t="str">
        <f>IFERROR(VLOOKUP(B654,SAP!$A:$E,5,),"")</f>
        <v/>
      </c>
      <c r="K654" s="40" t="str">
        <f t="shared" si="5729"/>
        <v/>
      </c>
      <c r="L654" s="61" t="e">
        <f>IF(LEN('Описание предлагаемого товара'!#REF!)&gt;0,IFERROR('Описание предлагаемого товара'!#REF!*1,""),"")</f>
        <v>#REF!</v>
      </c>
      <c r="M654" s="39" t="str">
        <f>IFERROR(VLOOKUP(B654,SAP!$A:$E,2,),"")</f>
        <v/>
      </c>
      <c r="N654" s="41" t="str">
        <f t="shared" si="5865"/>
        <v/>
      </c>
      <c r="O654" s="39" t="str">
        <f t="shared" si="5716"/>
        <v/>
      </c>
      <c r="P654" s="36" t="e">
        <f>IF(LEN('Описание предлагаемого товара'!#REF!)&gt;0,'Описание предлагаемого товара'!#REF!,"")</f>
        <v>#REF!</v>
      </c>
      <c r="Q65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54" s="37" t="e">
        <f>IF(LEN('Описание предлагаемого товара'!#REF!)&gt;0,'Описание предлагаемого товара'!#REF!,"")</f>
        <v>#REF!</v>
      </c>
      <c r="S654" s="37" t="e">
        <f>IF(LEN('Описание предлагаемого товара'!#REF!)&gt;0,'Описание предлагаемого товара'!#REF!,"")</f>
        <v>#REF!</v>
      </c>
      <c r="T65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54" s="23" t="str">
        <f>IFERROR(VLOOKUP(CI654*1,Обработ.выгрузка_реестра_РФ!$A:$G,6,),"")</f>
        <v/>
      </c>
      <c r="V654" s="61" t="e">
        <f>IF(LEN('Описание предлагаемого товара'!#REF!)&gt;0,'Описание предлагаемого товара'!#REF!,"")</f>
        <v>#REF!</v>
      </c>
      <c r="W654" s="62" t="e">
        <f>IF(LEN('Описание предлагаемого товара'!#REF!)&gt;0,'Описание предлагаемого товара'!#REF!,"")</f>
        <v>#REF!</v>
      </c>
      <c r="X654" s="91" t="e">
        <f t="shared" ref="X654:Y654" si="6316">IFERROR(REPLACE(W654,FIND(CHAR(10),W654,1),1," "),W654)</f>
        <v>#REF!</v>
      </c>
      <c r="Y654" s="91" t="e">
        <f t="shared" si="6316"/>
        <v>#REF!</v>
      </c>
      <c r="Z654" s="91" t="e">
        <f t="shared" si="5731"/>
        <v>#REF!</v>
      </c>
      <c r="AA654" s="91" t="e">
        <f t="shared" si="5732"/>
        <v>#REF!</v>
      </c>
      <c r="AB654" s="91" t="e">
        <f t="shared" si="5733"/>
        <v>#REF!</v>
      </c>
      <c r="AC654" s="91" t="e">
        <f t="shared" ref="AC654:AF654" si="6317">IFERROR(REPLACE(AB654,FIND("  ",AB654,1),2," "),AB654)</f>
        <v>#REF!</v>
      </c>
      <c r="AD654" s="91" t="e">
        <f t="shared" si="6317"/>
        <v>#REF!</v>
      </c>
      <c r="AE654" s="91" t="e">
        <f t="shared" si="6317"/>
        <v>#REF!</v>
      </c>
      <c r="AF654" s="91" t="e">
        <f t="shared" si="6317"/>
        <v>#REF!</v>
      </c>
      <c r="AG654" s="23" t="str">
        <f>IFERROR(VLOOKUP(CI654*1,Обработ.выгрузка_реестра_РФ!$A:$G,4,),"")</f>
        <v/>
      </c>
      <c r="AH654" s="91" t="str">
        <f t="shared" ref="AH654:AI654" si="6318">IFERROR(REPLACE(AG654,FIND("-",AG654,1),1,"*"),AG654)</f>
        <v/>
      </c>
      <c r="AI654" s="91" t="str">
        <f t="shared" si="6318"/>
        <v/>
      </c>
      <c r="AJ654" s="27" t="str">
        <f t="shared" si="5831"/>
        <v/>
      </c>
      <c r="AK654" s="63" t="e">
        <f>IF(LEN('Описание предлагаемого товара'!#REF!)&gt;0,'Описание предлагаемого товара'!#REF!,"")</f>
        <v>#REF!</v>
      </c>
      <c r="AL654" s="91" t="e">
        <f t="shared" ref="AL654:AM654" si="6319">IFERROR(REPLACE(AK654,FIND(CHAR(10),AK654,1),1,""),AK654)</f>
        <v>#REF!</v>
      </c>
      <c r="AM654" s="91" t="e">
        <f t="shared" si="6319"/>
        <v>#REF!</v>
      </c>
      <c r="AN654" s="91" t="e">
        <f t="shared" ref="AN654:AR654" si="6320">IFERROR(REPLACE(AM654,FIND(" ",AM654,1),1,""),AM654)</f>
        <v>#REF!</v>
      </c>
      <c r="AO654" s="91" t="e">
        <f t="shared" si="6320"/>
        <v>#REF!</v>
      </c>
      <c r="AP654" s="91" t="e">
        <f t="shared" si="6320"/>
        <v>#REF!</v>
      </c>
      <c r="AQ654" s="91" t="e">
        <f t="shared" si="6320"/>
        <v>#REF!</v>
      </c>
      <c r="AR654" s="91" t="e">
        <f t="shared" si="6320"/>
        <v>#REF!</v>
      </c>
      <c r="AS654" s="91" t="e">
        <f t="shared" si="5738"/>
        <v>#REF!</v>
      </c>
      <c r="AT654" s="91" t="e">
        <f t="shared" si="5739"/>
        <v>#REF!</v>
      </c>
      <c r="AU654" s="32" t="e">
        <f t="shared" si="5722"/>
        <v>#REF!</v>
      </c>
      <c r="AV654" s="93" t="e">
        <f>'Описание предлагаемого товара'!#REF!</f>
        <v>#REF!</v>
      </c>
      <c r="AW654" s="91" t="e">
        <f>MIN(SEARCH({0,1,2,3,4,5,6,7,8,9},AV654&amp; "0123456789"))</f>
        <v>#REF!</v>
      </c>
      <c r="AX654" s="91" t="str">
        <f t="shared" si="5740"/>
        <v/>
      </c>
      <c r="AY654" s="91" t="str">
        <f t="shared" si="5741"/>
        <v/>
      </c>
      <c r="AZ654" s="91" t="str">
        <f t="shared" si="5742"/>
        <v/>
      </c>
      <c r="BA654" s="91" t="str">
        <f t="shared" si="5743"/>
        <v/>
      </c>
      <c r="BB654" s="91" t="str">
        <f t="shared" si="5744"/>
        <v/>
      </c>
      <c r="BC654" s="91" t="str">
        <f t="shared" si="5745"/>
        <v/>
      </c>
      <c r="BD654" s="91" t="str">
        <f t="shared" si="5746"/>
        <v/>
      </c>
      <c r="BE654" s="91" t="str">
        <f t="shared" si="5747"/>
        <v/>
      </c>
      <c r="BF654" s="91" t="str">
        <f t="shared" si="5748"/>
        <v/>
      </c>
      <c r="BG654" s="91" t="str">
        <f t="shared" si="5749"/>
        <v/>
      </c>
      <c r="BH654" s="91" t="str">
        <f t="shared" si="5750"/>
        <v/>
      </c>
      <c r="BI654" s="91" t="str">
        <f t="shared" si="5751"/>
        <v/>
      </c>
      <c r="BJ654" s="91" t="str">
        <f t="shared" si="5752"/>
        <v/>
      </c>
      <c r="BK654" s="91" t="str">
        <f t="shared" si="5753"/>
        <v/>
      </c>
      <c r="BL654" s="91" t="str">
        <f t="shared" si="5754"/>
        <v/>
      </c>
      <c r="BM654" s="91" t="str">
        <f t="shared" si="5755"/>
        <v/>
      </c>
      <c r="BN654" s="91" t="str">
        <f t="shared" si="5756"/>
        <v/>
      </c>
      <c r="BO654" s="91" t="str">
        <f t="shared" si="5757"/>
        <v/>
      </c>
      <c r="BP654" s="91" t="str">
        <f t="shared" si="5758"/>
        <v/>
      </c>
      <c r="BQ654" s="91" t="str">
        <f t="shared" si="5759"/>
        <v/>
      </c>
      <c r="BR654" s="91" t="str">
        <f t="shared" si="5760"/>
        <v/>
      </c>
      <c r="BS654" s="91" t="str">
        <f t="shared" si="5761"/>
        <v/>
      </c>
      <c r="BT654" s="91" t="str">
        <f t="shared" si="5762"/>
        <v/>
      </c>
      <c r="BU654" s="91" t="str">
        <f t="shared" si="5763"/>
        <v/>
      </c>
      <c r="BV654" s="91" t="str">
        <f t="shared" si="5764"/>
        <v/>
      </c>
      <c r="BW654" s="91" t="str">
        <f t="shared" si="5765"/>
        <v/>
      </c>
      <c r="BX654" s="91" t="str">
        <f t="shared" si="5766"/>
        <v/>
      </c>
      <c r="BY654" s="91" t="str">
        <f t="shared" si="5767"/>
        <v/>
      </c>
      <c r="BZ654" s="91" t="str">
        <f t="shared" si="5768"/>
        <v/>
      </c>
      <c r="CA654" s="91" t="str">
        <f t="shared" si="5769"/>
        <v/>
      </c>
      <c r="CB654" s="91" t="str">
        <f t="shared" si="5770"/>
        <v/>
      </c>
      <c r="CC654" s="91" t="str">
        <f t="shared" si="5771"/>
        <v/>
      </c>
      <c r="CD654" s="91" t="str">
        <f t="shared" si="5772"/>
        <v/>
      </c>
      <c r="CE654" s="91" t="str">
        <f t="shared" si="5773"/>
        <v/>
      </c>
      <c r="CF654" s="91" t="str">
        <f t="shared" si="5774"/>
        <v/>
      </c>
      <c r="CG654" s="91" t="str">
        <f t="shared" si="5775"/>
        <v/>
      </c>
      <c r="CH654" s="91" t="str">
        <f t="shared" si="5776"/>
        <v/>
      </c>
      <c r="CI654" s="91" t="str">
        <f t="shared" si="5777"/>
        <v>нет</v>
      </c>
      <c r="CJ654" s="63" t="e">
        <f>IF(LEN('Описание предлагаемого товара'!#REF!)&gt;0,'Описание предлагаемого товара'!#REF!,"")</f>
        <v>#REF!</v>
      </c>
      <c r="CK654" s="91" t="e">
        <f t="shared" ref="CK654:CL654" si="6321">IFERROR(REPLACE(CJ654,FIND(CHAR(10),CJ654,1),1,""),CJ654)</f>
        <v>#REF!</v>
      </c>
      <c r="CL654" s="91" t="e">
        <f t="shared" si="6321"/>
        <v>#REF!</v>
      </c>
      <c r="CM654" s="91" t="e">
        <f t="shared" si="5779"/>
        <v>#REF!</v>
      </c>
      <c r="CN654" s="91" t="e">
        <f t="shared" si="5780"/>
        <v>#REF!</v>
      </c>
      <c r="CO654" s="91" t="e">
        <f t="shared" si="5781"/>
        <v>#REF!</v>
      </c>
      <c r="CP654" s="90" t="e">
        <f>IF(AU654="Не указан реестровый номер (мера нац.режима Запрет)","",IF(CI654="нет","",IF(CU654="да","исключение(не смотрим баллы)",IFERROR(IF(CI654*1&gt;0,IFERROR(IF(VLOOKUP(CI654*1,Обработ.выгрузка_реестра_РФ!$A:$G,7,)=0,"Баллы не установлены",VLOOKUP(CI654*1,Обработ.выгрузка_реестра_РФ!$A:$G,7,)),IF(LEN(CI654)&gt;14,"","нет номера в реестре РФ")),""),IF(LEN(CI654)=0,"","Некорректный реестровый номер")))))</f>
        <v>#REF!</v>
      </c>
      <c r="CQ654" s="33" t="e">
        <f>IF(LEN(C654)&gt;0,IFERROR(IF(LEN(H654)&gt;0,IF(LEN(VLOOKUP(H654,'исключения(не_смотрим_баллы)'!$A:$C,1,))&gt;0,"да","нет"),"не введен ОКПД2"),"нет"),"")</f>
        <v>#REF!</v>
      </c>
      <c r="CR654" s="33" t="e">
        <f ca="1">IF(CQ654="да",IF(TODAY()&lt;VLOOKUP(H654,'исключения(не_смотрим_баллы)'!$A:$C,3,),"да","нет"),"")</f>
        <v>#REF!</v>
      </c>
      <c r="CS654" s="33" t="str">
        <f>IFERROR(IF(CQ654="да",IF(VLOOKUP(CI654*1,Обработ.выгрузка_реестра_РФ!$A:$G,2,)&lt;VLOOKUP(H654,'исключения(не_смотрим_баллы)'!$A:$C,2,),"да","нет"),""),"")</f>
        <v/>
      </c>
      <c r="CT654" s="24"/>
      <c r="CU654" s="33" t="e">
        <f t="shared" si="5793"/>
        <v>#REF!</v>
      </c>
      <c r="CV654" s="91" t="e">
        <f t="shared" si="5794"/>
        <v>#REF!</v>
      </c>
      <c r="CW654" s="27" t="e">
        <f t="shared" si="5795"/>
        <v>#REF!</v>
      </c>
      <c r="CX654" s="26" t="e">
        <f t="shared" si="5724"/>
        <v>#REF!</v>
      </c>
      <c r="CY654" s="64" t="e">
        <f>IF(LEN('Описание предлагаемого товара'!#REF!)&gt;0,'Описание предлагаемого товара'!#REF!,"")</f>
        <v>#REF!</v>
      </c>
      <c r="CZ654" s="95" t="e">
        <f t="shared" si="5782"/>
        <v>#REF!</v>
      </c>
      <c r="DA654" s="95" t="e">
        <f t="shared" ref="DA654" si="6322">IFERROR(REPLACE(CZ654,FIND(" ",CZ654,1),1,""),CZ654)</f>
        <v>#REF!</v>
      </c>
      <c r="DB654" s="95" t="e">
        <f t="shared" si="5726"/>
        <v>#REF!</v>
      </c>
      <c r="DC654" s="95" t="e">
        <f t="shared" ref="DC654:DD654" si="6323">IFERROR(REPLACE(DB654,FIND("г.",DB654,1),2,""),DB654)</f>
        <v>#REF!</v>
      </c>
      <c r="DD654" s="95" t="e">
        <f t="shared" si="6323"/>
        <v>#REF!</v>
      </c>
      <c r="DE654" s="95" t="e">
        <f t="shared" ref="DE654:DF654" si="6324">IFERROR(REPLACE(DD654,FIND("г",DD654,1),1,""),DD654)</f>
        <v>#REF!</v>
      </c>
      <c r="DF654" s="95" t="e">
        <f t="shared" si="6324"/>
        <v>#REF!</v>
      </c>
      <c r="DG654" s="95" t="e">
        <f t="shared" si="5799"/>
        <v>#REF!</v>
      </c>
      <c r="DH654" s="25" t="str">
        <f>IFERROR(VLOOKUP(CI654*1,Обработ.выгрузка_реестра_РФ!$A:$G,5,),"")</f>
        <v/>
      </c>
      <c r="DI654" s="27" t="str">
        <f t="shared" si="5809"/>
        <v/>
      </c>
      <c r="DJ654" s="27" t="str">
        <f t="shared" ca="1" si="5786"/>
        <v/>
      </c>
      <c r="DK654" s="63" t="e">
        <f>IF(LEN('Описание предлагаемого товара'!#REF!)&gt;0,'Описание предлагаемого товара'!#REF!,"")</f>
        <v>#REF!</v>
      </c>
      <c r="DL654" s="63" t="e">
        <f>IF(LEN('Описание предлагаемого товара'!#REF!)&gt;0,'Описание предлагаемого товара'!#REF!,"")</f>
        <v>#REF!</v>
      </c>
      <c r="DM654" s="32"/>
    </row>
    <row r="655" spans="1:117" ht="48.75" customHeight="1" x14ac:dyDescent="0.25">
      <c r="A655" s="61" t="e">
        <f>IF(LEN('Описание предлагаемого товара'!#REF!)&gt;0,'Описание предлагаемого товара'!#REF!,"")</f>
        <v>#REF!</v>
      </c>
      <c r="B655" s="65" t="e">
        <f>IF(LEN('Описание предлагаемого товара'!#REF!)&gt;0,'Описание предлагаемого товара'!#REF!,"")</f>
        <v>#REF!</v>
      </c>
      <c r="C655" s="61" t="e">
        <f>IF(LEN('Описание предлагаемого товара'!#REF!)&gt;0,'Описание предлагаемого товара'!#REF!,"")</f>
        <v>#REF!</v>
      </c>
      <c r="D655" s="61" t="e">
        <f>IF(LEN('Описание предлагаемого товара'!#REF!)&gt;0,'Описание предлагаемого товара'!#REF!,"")</f>
        <v>#REF!</v>
      </c>
      <c r="E655" s="61" t="e">
        <f>IF(LEN('Описание предлагаемого товара'!#REF!)&gt;0,'Описание предлагаемого товара'!#REF!,"")</f>
        <v>#REF!</v>
      </c>
      <c r="F655" s="61" t="e">
        <f>IF(LEN('Описание предлагаемого товара'!#REF!)&gt;0,'Описание предлагаемого товара'!#REF!,"")</f>
        <v>#REF!</v>
      </c>
      <c r="G655" s="61" t="e">
        <f>IF(LEN('Описание предлагаемого товара'!#REF!)&gt;0,'Описание предлагаемого товара'!#REF!,"")</f>
        <v>#REF!</v>
      </c>
      <c r="H655" s="61" t="e">
        <f>IF(LEN('Описание предлагаемого товара'!#REF!)&gt;0,'Описание предлагаемого товара'!#REF!,"")</f>
        <v>#REF!</v>
      </c>
      <c r="I655" s="61" t="e">
        <f>IF(LEN('Описание предлагаемого товара'!#REF!)&gt;0,'Описание предлагаемого товара'!#REF!,"")</f>
        <v>#REF!</v>
      </c>
      <c r="J655" s="38" t="str">
        <f>IFERROR(VLOOKUP(B655,SAP!$A:$E,5,),"")</f>
        <v/>
      </c>
      <c r="K655" s="40" t="str">
        <f t="shared" si="5729"/>
        <v/>
      </c>
      <c r="L655" s="61" t="e">
        <f>IF(LEN('Описание предлагаемого товара'!#REF!)&gt;0,IFERROR('Описание предлагаемого товара'!#REF!*1,""),"")</f>
        <v>#REF!</v>
      </c>
      <c r="M655" s="39" t="str">
        <f>IFERROR(VLOOKUP(B655,SAP!$A:$E,2,),"")</f>
        <v/>
      </c>
      <c r="N655" s="41" t="str">
        <f t="shared" si="5865"/>
        <v/>
      </c>
      <c r="O655" s="39" t="str">
        <f t="shared" si="5716"/>
        <v/>
      </c>
      <c r="P655" s="36" t="e">
        <f>IF(LEN('Описание предлагаемого товара'!#REF!)&gt;0,'Описание предлагаемого товара'!#REF!,"")</f>
        <v>#REF!</v>
      </c>
      <c r="Q65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55" s="37" t="e">
        <f>IF(LEN('Описание предлагаемого товара'!#REF!)&gt;0,'Описание предлагаемого товара'!#REF!,"")</f>
        <v>#REF!</v>
      </c>
      <c r="S655" s="37" t="e">
        <f>IF(LEN('Описание предлагаемого товара'!#REF!)&gt;0,'Описание предлагаемого товара'!#REF!,"")</f>
        <v>#REF!</v>
      </c>
      <c r="T65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55" s="23" t="str">
        <f>IFERROR(VLOOKUP(CI655*1,Обработ.выгрузка_реестра_РФ!$A:$G,6,),"")</f>
        <v/>
      </c>
      <c r="V655" s="61" t="e">
        <f>IF(LEN('Описание предлагаемого товара'!#REF!)&gt;0,'Описание предлагаемого товара'!#REF!,"")</f>
        <v>#REF!</v>
      </c>
      <c r="W655" s="62" t="e">
        <f>IF(LEN('Описание предлагаемого товара'!#REF!)&gt;0,'Описание предлагаемого товара'!#REF!,"")</f>
        <v>#REF!</v>
      </c>
      <c r="X655" s="91" t="e">
        <f t="shared" ref="X655:Y655" si="6325">IFERROR(REPLACE(W655,FIND(CHAR(10),W655,1),1," "),W655)</f>
        <v>#REF!</v>
      </c>
      <c r="Y655" s="91" t="e">
        <f t="shared" si="6325"/>
        <v>#REF!</v>
      </c>
      <c r="Z655" s="91" t="e">
        <f t="shared" si="5731"/>
        <v>#REF!</v>
      </c>
      <c r="AA655" s="91" t="e">
        <f t="shared" si="5732"/>
        <v>#REF!</v>
      </c>
      <c r="AB655" s="91" t="e">
        <f t="shared" si="5733"/>
        <v>#REF!</v>
      </c>
      <c r="AC655" s="91" t="e">
        <f t="shared" ref="AC655:AF655" si="6326">IFERROR(REPLACE(AB655,FIND("  ",AB655,1),2," "),AB655)</f>
        <v>#REF!</v>
      </c>
      <c r="AD655" s="91" t="e">
        <f t="shared" si="6326"/>
        <v>#REF!</v>
      </c>
      <c r="AE655" s="91" t="e">
        <f t="shared" si="6326"/>
        <v>#REF!</v>
      </c>
      <c r="AF655" s="91" t="e">
        <f t="shared" si="6326"/>
        <v>#REF!</v>
      </c>
      <c r="AG655" s="23" t="str">
        <f>IFERROR(VLOOKUP(CI655*1,Обработ.выгрузка_реестра_РФ!$A:$G,4,),"")</f>
        <v/>
      </c>
      <c r="AH655" s="91" t="str">
        <f t="shared" ref="AH655:AI655" si="6327">IFERROR(REPLACE(AG655,FIND("-",AG655,1),1,"*"),AG655)</f>
        <v/>
      </c>
      <c r="AI655" s="91" t="str">
        <f t="shared" si="6327"/>
        <v/>
      </c>
      <c r="AJ655" s="27" t="str">
        <f t="shared" si="5831"/>
        <v/>
      </c>
      <c r="AK655" s="63" t="e">
        <f>IF(LEN('Описание предлагаемого товара'!#REF!)&gt;0,'Описание предлагаемого товара'!#REF!,"")</f>
        <v>#REF!</v>
      </c>
      <c r="AL655" s="91" t="e">
        <f t="shared" ref="AL655:AM655" si="6328">IFERROR(REPLACE(AK655,FIND(CHAR(10),AK655,1),1,""),AK655)</f>
        <v>#REF!</v>
      </c>
      <c r="AM655" s="91" t="e">
        <f t="shared" si="6328"/>
        <v>#REF!</v>
      </c>
      <c r="AN655" s="91" t="e">
        <f t="shared" ref="AN655:AR655" si="6329">IFERROR(REPLACE(AM655,FIND(" ",AM655,1),1,""),AM655)</f>
        <v>#REF!</v>
      </c>
      <c r="AO655" s="91" t="e">
        <f t="shared" si="6329"/>
        <v>#REF!</v>
      </c>
      <c r="AP655" s="91" t="e">
        <f t="shared" si="6329"/>
        <v>#REF!</v>
      </c>
      <c r="AQ655" s="91" t="e">
        <f t="shared" si="6329"/>
        <v>#REF!</v>
      </c>
      <c r="AR655" s="91" t="e">
        <f t="shared" si="6329"/>
        <v>#REF!</v>
      </c>
      <c r="AS655" s="91" t="e">
        <f t="shared" si="5738"/>
        <v>#REF!</v>
      </c>
      <c r="AT655" s="91" t="e">
        <f t="shared" si="5739"/>
        <v>#REF!</v>
      </c>
      <c r="AU655" s="32" t="e">
        <f t="shared" si="5722"/>
        <v>#REF!</v>
      </c>
      <c r="AV655" s="93" t="e">
        <f>'Описание предлагаемого товара'!#REF!</f>
        <v>#REF!</v>
      </c>
      <c r="AW655" s="91" t="e">
        <f>MIN(SEARCH({0,1,2,3,4,5,6,7,8,9},AV655&amp; "0123456789"))</f>
        <v>#REF!</v>
      </c>
      <c r="AX655" s="91" t="str">
        <f t="shared" si="5740"/>
        <v/>
      </c>
      <c r="AY655" s="91" t="str">
        <f t="shared" si="5741"/>
        <v/>
      </c>
      <c r="AZ655" s="91" t="str">
        <f t="shared" si="5742"/>
        <v/>
      </c>
      <c r="BA655" s="91" t="str">
        <f t="shared" si="5743"/>
        <v/>
      </c>
      <c r="BB655" s="91" t="str">
        <f t="shared" si="5744"/>
        <v/>
      </c>
      <c r="BC655" s="91" t="str">
        <f t="shared" si="5745"/>
        <v/>
      </c>
      <c r="BD655" s="91" t="str">
        <f t="shared" si="5746"/>
        <v/>
      </c>
      <c r="BE655" s="91" t="str">
        <f t="shared" si="5747"/>
        <v/>
      </c>
      <c r="BF655" s="91" t="str">
        <f t="shared" si="5748"/>
        <v/>
      </c>
      <c r="BG655" s="91" t="str">
        <f t="shared" si="5749"/>
        <v/>
      </c>
      <c r="BH655" s="91" t="str">
        <f t="shared" si="5750"/>
        <v/>
      </c>
      <c r="BI655" s="91" t="str">
        <f t="shared" si="5751"/>
        <v/>
      </c>
      <c r="BJ655" s="91" t="str">
        <f t="shared" si="5752"/>
        <v/>
      </c>
      <c r="BK655" s="91" t="str">
        <f t="shared" si="5753"/>
        <v/>
      </c>
      <c r="BL655" s="91" t="str">
        <f t="shared" si="5754"/>
        <v/>
      </c>
      <c r="BM655" s="91" t="str">
        <f t="shared" si="5755"/>
        <v/>
      </c>
      <c r="BN655" s="91" t="str">
        <f t="shared" si="5756"/>
        <v/>
      </c>
      <c r="BO655" s="91" t="str">
        <f t="shared" si="5757"/>
        <v/>
      </c>
      <c r="BP655" s="91" t="str">
        <f t="shared" si="5758"/>
        <v/>
      </c>
      <c r="BQ655" s="91" t="str">
        <f t="shared" si="5759"/>
        <v/>
      </c>
      <c r="BR655" s="91" t="str">
        <f t="shared" si="5760"/>
        <v/>
      </c>
      <c r="BS655" s="91" t="str">
        <f t="shared" si="5761"/>
        <v/>
      </c>
      <c r="BT655" s="91" t="str">
        <f t="shared" si="5762"/>
        <v/>
      </c>
      <c r="BU655" s="91" t="str">
        <f t="shared" si="5763"/>
        <v/>
      </c>
      <c r="BV655" s="91" t="str">
        <f t="shared" si="5764"/>
        <v/>
      </c>
      <c r="BW655" s="91" t="str">
        <f t="shared" si="5765"/>
        <v/>
      </c>
      <c r="BX655" s="91" t="str">
        <f t="shared" si="5766"/>
        <v/>
      </c>
      <c r="BY655" s="91" t="str">
        <f t="shared" si="5767"/>
        <v/>
      </c>
      <c r="BZ655" s="91" t="str">
        <f t="shared" si="5768"/>
        <v/>
      </c>
      <c r="CA655" s="91" t="str">
        <f t="shared" si="5769"/>
        <v/>
      </c>
      <c r="CB655" s="91" t="str">
        <f t="shared" si="5770"/>
        <v/>
      </c>
      <c r="CC655" s="91" t="str">
        <f t="shared" si="5771"/>
        <v/>
      </c>
      <c r="CD655" s="91" t="str">
        <f t="shared" si="5772"/>
        <v/>
      </c>
      <c r="CE655" s="91" t="str">
        <f t="shared" si="5773"/>
        <v/>
      </c>
      <c r="CF655" s="91" t="str">
        <f t="shared" si="5774"/>
        <v/>
      </c>
      <c r="CG655" s="91" t="str">
        <f t="shared" si="5775"/>
        <v/>
      </c>
      <c r="CH655" s="91" t="str">
        <f t="shared" si="5776"/>
        <v/>
      </c>
      <c r="CI655" s="91" t="str">
        <f t="shared" si="5777"/>
        <v>нет</v>
      </c>
      <c r="CJ655" s="63" t="e">
        <f>IF(LEN('Описание предлагаемого товара'!#REF!)&gt;0,'Описание предлагаемого товара'!#REF!,"")</f>
        <v>#REF!</v>
      </c>
      <c r="CK655" s="91" t="e">
        <f t="shared" ref="CK655:CL655" si="6330">IFERROR(REPLACE(CJ655,FIND(CHAR(10),CJ655,1),1,""),CJ655)</f>
        <v>#REF!</v>
      </c>
      <c r="CL655" s="91" t="e">
        <f t="shared" si="6330"/>
        <v>#REF!</v>
      </c>
      <c r="CM655" s="91" t="e">
        <f t="shared" si="5779"/>
        <v>#REF!</v>
      </c>
      <c r="CN655" s="91" t="e">
        <f t="shared" si="5780"/>
        <v>#REF!</v>
      </c>
      <c r="CO655" s="91" t="e">
        <f t="shared" si="5781"/>
        <v>#REF!</v>
      </c>
      <c r="CP655" s="90" t="e">
        <f>IF(AU655="Не указан реестровый номер (мера нац.режима Запрет)","",IF(CI655="нет","",IF(CU655="да","исключение(не смотрим баллы)",IFERROR(IF(CI655*1&gt;0,IFERROR(IF(VLOOKUP(CI655*1,Обработ.выгрузка_реестра_РФ!$A:$G,7,)=0,"Баллы не установлены",VLOOKUP(CI655*1,Обработ.выгрузка_реестра_РФ!$A:$G,7,)),IF(LEN(CI655)&gt;14,"","нет номера в реестре РФ")),""),IF(LEN(CI655)=0,"","Некорректный реестровый номер")))))</f>
        <v>#REF!</v>
      </c>
      <c r="CQ655" s="33" t="e">
        <f>IF(LEN(C655)&gt;0,IFERROR(IF(LEN(H655)&gt;0,IF(LEN(VLOOKUP(H655,'исключения(не_смотрим_баллы)'!$A:$C,1,))&gt;0,"да","нет"),"не введен ОКПД2"),"нет"),"")</f>
        <v>#REF!</v>
      </c>
      <c r="CR655" s="33" t="e">
        <f ca="1">IF(CQ655="да",IF(TODAY()&lt;VLOOKUP(H655,'исключения(не_смотрим_баллы)'!$A:$C,3,),"да","нет"),"")</f>
        <v>#REF!</v>
      </c>
      <c r="CS655" s="33" t="str">
        <f>IFERROR(IF(CQ655="да",IF(VLOOKUP(CI655*1,Обработ.выгрузка_реестра_РФ!$A:$G,2,)&lt;VLOOKUP(H655,'исключения(не_смотрим_баллы)'!$A:$C,2,),"да","нет"),""),"")</f>
        <v/>
      </c>
      <c r="CT655" s="24"/>
      <c r="CU655" s="33" t="e">
        <f t="shared" si="5793"/>
        <v>#REF!</v>
      </c>
      <c r="CV655" s="91" t="e">
        <f t="shared" si="5794"/>
        <v>#REF!</v>
      </c>
      <c r="CW655" s="27" t="e">
        <f t="shared" si="5795"/>
        <v>#REF!</v>
      </c>
      <c r="CX655" s="26" t="e">
        <f t="shared" si="5724"/>
        <v>#REF!</v>
      </c>
      <c r="CY655" s="64" t="e">
        <f>IF(LEN('Описание предлагаемого товара'!#REF!)&gt;0,'Описание предлагаемого товара'!#REF!,"")</f>
        <v>#REF!</v>
      </c>
      <c r="CZ655" s="95" t="e">
        <f t="shared" si="5782"/>
        <v>#REF!</v>
      </c>
      <c r="DA655" s="95" t="e">
        <f t="shared" ref="DA655" si="6331">IFERROR(REPLACE(CZ655,FIND(" ",CZ655,1),1,""),CZ655)</f>
        <v>#REF!</v>
      </c>
      <c r="DB655" s="95" t="e">
        <f t="shared" si="5726"/>
        <v>#REF!</v>
      </c>
      <c r="DC655" s="95" t="e">
        <f t="shared" ref="DC655:DD655" si="6332">IFERROR(REPLACE(DB655,FIND("г.",DB655,1),2,""),DB655)</f>
        <v>#REF!</v>
      </c>
      <c r="DD655" s="95" t="e">
        <f t="shared" si="6332"/>
        <v>#REF!</v>
      </c>
      <c r="DE655" s="95" t="e">
        <f t="shared" ref="DE655:DF655" si="6333">IFERROR(REPLACE(DD655,FIND("г",DD655,1),1,""),DD655)</f>
        <v>#REF!</v>
      </c>
      <c r="DF655" s="95" t="e">
        <f t="shared" si="6333"/>
        <v>#REF!</v>
      </c>
      <c r="DG655" s="95" t="e">
        <f t="shared" si="5799"/>
        <v>#REF!</v>
      </c>
      <c r="DH655" s="25" t="str">
        <f>IFERROR(VLOOKUP(CI655*1,Обработ.выгрузка_реестра_РФ!$A:$G,5,),"")</f>
        <v/>
      </c>
      <c r="DI655" s="27" t="str">
        <f t="shared" si="5809"/>
        <v/>
      </c>
      <c r="DJ655" s="27" t="str">
        <f t="shared" ca="1" si="5786"/>
        <v/>
      </c>
      <c r="DK655" s="63" t="e">
        <f>IF(LEN('Описание предлагаемого товара'!#REF!)&gt;0,'Описание предлагаемого товара'!#REF!,"")</f>
        <v>#REF!</v>
      </c>
      <c r="DL655" s="63" t="e">
        <f>IF(LEN('Описание предлагаемого товара'!#REF!)&gt;0,'Описание предлагаемого товара'!#REF!,"")</f>
        <v>#REF!</v>
      </c>
      <c r="DM655" s="32"/>
    </row>
    <row r="656" spans="1:117" ht="48.75" customHeight="1" x14ac:dyDescent="0.25">
      <c r="A656" s="61" t="e">
        <f>IF(LEN('Описание предлагаемого товара'!#REF!)&gt;0,'Описание предлагаемого товара'!#REF!,"")</f>
        <v>#REF!</v>
      </c>
      <c r="B656" s="65" t="e">
        <f>IF(LEN('Описание предлагаемого товара'!#REF!)&gt;0,'Описание предлагаемого товара'!#REF!,"")</f>
        <v>#REF!</v>
      </c>
      <c r="C656" s="61" t="e">
        <f>IF(LEN('Описание предлагаемого товара'!#REF!)&gt;0,'Описание предлагаемого товара'!#REF!,"")</f>
        <v>#REF!</v>
      </c>
      <c r="D656" s="61" t="e">
        <f>IF(LEN('Описание предлагаемого товара'!#REF!)&gt;0,'Описание предлагаемого товара'!#REF!,"")</f>
        <v>#REF!</v>
      </c>
      <c r="E656" s="61" t="e">
        <f>IF(LEN('Описание предлагаемого товара'!#REF!)&gt;0,'Описание предлагаемого товара'!#REF!,"")</f>
        <v>#REF!</v>
      </c>
      <c r="F656" s="61" t="e">
        <f>IF(LEN('Описание предлагаемого товара'!#REF!)&gt;0,'Описание предлагаемого товара'!#REF!,"")</f>
        <v>#REF!</v>
      </c>
      <c r="G656" s="61" t="e">
        <f>IF(LEN('Описание предлагаемого товара'!#REF!)&gt;0,'Описание предлагаемого товара'!#REF!,"")</f>
        <v>#REF!</v>
      </c>
      <c r="H656" s="61" t="e">
        <f>IF(LEN('Описание предлагаемого товара'!#REF!)&gt;0,'Описание предлагаемого товара'!#REF!,"")</f>
        <v>#REF!</v>
      </c>
      <c r="I656" s="61" t="e">
        <f>IF(LEN('Описание предлагаемого товара'!#REF!)&gt;0,'Описание предлагаемого товара'!#REF!,"")</f>
        <v>#REF!</v>
      </c>
      <c r="J656" s="38" t="str">
        <f>IFERROR(VLOOKUP(B656,SAP!$A:$E,5,),"")</f>
        <v/>
      </c>
      <c r="K656" s="40" t="str">
        <f t="shared" si="5729"/>
        <v/>
      </c>
      <c r="L656" s="61" t="e">
        <f>IF(LEN('Описание предлагаемого товара'!#REF!)&gt;0,IFERROR('Описание предлагаемого товара'!#REF!*1,""),"")</f>
        <v>#REF!</v>
      </c>
      <c r="M656" s="39" t="str">
        <f>IFERROR(VLOOKUP(B656,SAP!$A:$E,2,),"")</f>
        <v/>
      </c>
      <c r="N656" s="41" t="str">
        <f t="shared" si="5865"/>
        <v/>
      </c>
      <c r="O656" s="39" t="str">
        <f t="shared" si="5716"/>
        <v/>
      </c>
      <c r="P656" s="36" t="e">
        <f>IF(LEN('Описание предлагаемого товара'!#REF!)&gt;0,'Описание предлагаемого товара'!#REF!,"")</f>
        <v>#REF!</v>
      </c>
      <c r="Q65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56" s="37" t="e">
        <f>IF(LEN('Описание предлагаемого товара'!#REF!)&gt;0,'Описание предлагаемого товара'!#REF!,"")</f>
        <v>#REF!</v>
      </c>
      <c r="S656" s="37" t="e">
        <f>IF(LEN('Описание предлагаемого товара'!#REF!)&gt;0,'Описание предлагаемого товара'!#REF!,"")</f>
        <v>#REF!</v>
      </c>
      <c r="T65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56" s="23" t="str">
        <f>IFERROR(VLOOKUP(CI656*1,Обработ.выгрузка_реестра_РФ!$A:$G,6,),"")</f>
        <v/>
      </c>
      <c r="V656" s="61" t="e">
        <f>IF(LEN('Описание предлагаемого товара'!#REF!)&gt;0,'Описание предлагаемого товара'!#REF!,"")</f>
        <v>#REF!</v>
      </c>
      <c r="W656" s="62" t="e">
        <f>IF(LEN('Описание предлагаемого товара'!#REF!)&gt;0,'Описание предлагаемого товара'!#REF!,"")</f>
        <v>#REF!</v>
      </c>
      <c r="X656" s="91" t="e">
        <f t="shared" ref="X656:Y656" si="6334">IFERROR(REPLACE(W656,FIND(CHAR(10),W656,1),1," "),W656)</f>
        <v>#REF!</v>
      </c>
      <c r="Y656" s="91" t="e">
        <f t="shared" si="6334"/>
        <v>#REF!</v>
      </c>
      <c r="Z656" s="91" t="e">
        <f t="shared" si="5731"/>
        <v>#REF!</v>
      </c>
      <c r="AA656" s="91" t="e">
        <f t="shared" si="5732"/>
        <v>#REF!</v>
      </c>
      <c r="AB656" s="91" t="e">
        <f t="shared" si="5733"/>
        <v>#REF!</v>
      </c>
      <c r="AC656" s="91" t="e">
        <f t="shared" ref="AC656:AF656" si="6335">IFERROR(REPLACE(AB656,FIND("  ",AB656,1),2," "),AB656)</f>
        <v>#REF!</v>
      </c>
      <c r="AD656" s="91" t="e">
        <f t="shared" si="6335"/>
        <v>#REF!</v>
      </c>
      <c r="AE656" s="91" t="e">
        <f t="shared" si="6335"/>
        <v>#REF!</v>
      </c>
      <c r="AF656" s="91" t="e">
        <f t="shared" si="6335"/>
        <v>#REF!</v>
      </c>
      <c r="AG656" s="23" t="str">
        <f>IFERROR(VLOOKUP(CI656*1,Обработ.выгрузка_реестра_РФ!$A:$G,4,),"")</f>
        <v/>
      </c>
      <c r="AH656" s="91" t="str">
        <f t="shared" ref="AH656:AI656" si="6336">IFERROR(REPLACE(AG656,FIND("-",AG656,1),1,"*"),AG656)</f>
        <v/>
      </c>
      <c r="AI656" s="91" t="str">
        <f t="shared" si="6336"/>
        <v/>
      </c>
      <c r="AJ656" s="27" t="str">
        <f t="shared" si="5831"/>
        <v/>
      </c>
      <c r="AK656" s="63" t="e">
        <f>IF(LEN('Описание предлагаемого товара'!#REF!)&gt;0,'Описание предлагаемого товара'!#REF!,"")</f>
        <v>#REF!</v>
      </c>
      <c r="AL656" s="91" t="e">
        <f t="shared" ref="AL656:AM656" si="6337">IFERROR(REPLACE(AK656,FIND(CHAR(10),AK656,1),1,""),AK656)</f>
        <v>#REF!</v>
      </c>
      <c r="AM656" s="91" t="e">
        <f t="shared" si="6337"/>
        <v>#REF!</v>
      </c>
      <c r="AN656" s="91" t="e">
        <f t="shared" ref="AN656:AR656" si="6338">IFERROR(REPLACE(AM656,FIND(" ",AM656,1),1,""),AM656)</f>
        <v>#REF!</v>
      </c>
      <c r="AO656" s="91" t="e">
        <f t="shared" si="6338"/>
        <v>#REF!</v>
      </c>
      <c r="AP656" s="91" t="e">
        <f t="shared" si="6338"/>
        <v>#REF!</v>
      </c>
      <c r="AQ656" s="91" t="e">
        <f t="shared" si="6338"/>
        <v>#REF!</v>
      </c>
      <c r="AR656" s="91" t="e">
        <f t="shared" si="6338"/>
        <v>#REF!</v>
      </c>
      <c r="AS656" s="91" t="e">
        <f t="shared" si="5738"/>
        <v>#REF!</v>
      </c>
      <c r="AT656" s="91" t="e">
        <f t="shared" si="5739"/>
        <v>#REF!</v>
      </c>
      <c r="AU656" s="32" t="e">
        <f t="shared" si="5722"/>
        <v>#REF!</v>
      </c>
      <c r="AV656" s="93" t="e">
        <f>'Описание предлагаемого товара'!#REF!</f>
        <v>#REF!</v>
      </c>
      <c r="AW656" s="91" t="e">
        <f>MIN(SEARCH({0,1,2,3,4,5,6,7,8,9},AV656&amp; "0123456789"))</f>
        <v>#REF!</v>
      </c>
      <c r="AX656" s="91" t="str">
        <f t="shared" si="5740"/>
        <v/>
      </c>
      <c r="AY656" s="91" t="str">
        <f t="shared" si="5741"/>
        <v/>
      </c>
      <c r="AZ656" s="91" t="str">
        <f t="shared" si="5742"/>
        <v/>
      </c>
      <c r="BA656" s="91" t="str">
        <f t="shared" si="5743"/>
        <v/>
      </c>
      <c r="BB656" s="91" t="str">
        <f t="shared" si="5744"/>
        <v/>
      </c>
      <c r="BC656" s="91" t="str">
        <f t="shared" si="5745"/>
        <v/>
      </c>
      <c r="BD656" s="91" t="str">
        <f t="shared" si="5746"/>
        <v/>
      </c>
      <c r="BE656" s="91" t="str">
        <f t="shared" si="5747"/>
        <v/>
      </c>
      <c r="BF656" s="91" t="str">
        <f t="shared" si="5748"/>
        <v/>
      </c>
      <c r="BG656" s="91" t="str">
        <f t="shared" si="5749"/>
        <v/>
      </c>
      <c r="BH656" s="91" t="str">
        <f t="shared" si="5750"/>
        <v/>
      </c>
      <c r="BI656" s="91" t="str">
        <f t="shared" si="5751"/>
        <v/>
      </c>
      <c r="BJ656" s="91" t="str">
        <f t="shared" si="5752"/>
        <v/>
      </c>
      <c r="BK656" s="91" t="str">
        <f t="shared" si="5753"/>
        <v/>
      </c>
      <c r="BL656" s="91" t="str">
        <f t="shared" si="5754"/>
        <v/>
      </c>
      <c r="BM656" s="91" t="str">
        <f t="shared" si="5755"/>
        <v/>
      </c>
      <c r="BN656" s="91" t="str">
        <f t="shared" si="5756"/>
        <v/>
      </c>
      <c r="BO656" s="91" t="str">
        <f t="shared" si="5757"/>
        <v/>
      </c>
      <c r="BP656" s="91" t="str">
        <f t="shared" si="5758"/>
        <v/>
      </c>
      <c r="BQ656" s="91" t="str">
        <f t="shared" si="5759"/>
        <v/>
      </c>
      <c r="BR656" s="91" t="str">
        <f t="shared" si="5760"/>
        <v/>
      </c>
      <c r="BS656" s="91" t="str">
        <f t="shared" si="5761"/>
        <v/>
      </c>
      <c r="BT656" s="91" t="str">
        <f t="shared" si="5762"/>
        <v/>
      </c>
      <c r="BU656" s="91" t="str">
        <f t="shared" si="5763"/>
        <v/>
      </c>
      <c r="BV656" s="91" t="str">
        <f t="shared" si="5764"/>
        <v/>
      </c>
      <c r="BW656" s="91" t="str">
        <f t="shared" si="5765"/>
        <v/>
      </c>
      <c r="BX656" s="91" t="str">
        <f t="shared" si="5766"/>
        <v/>
      </c>
      <c r="BY656" s="91" t="str">
        <f t="shared" si="5767"/>
        <v/>
      </c>
      <c r="BZ656" s="91" t="str">
        <f t="shared" si="5768"/>
        <v/>
      </c>
      <c r="CA656" s="91" t="str">
        <f t="shared" si="5769"/>
        <v/>
      </c>
      <c r="CB656" s="91" t="str">
        <f t="shared" si="5770"/>
        <v/>
      </c>
      <c r="CC656" s="91" t="str">
        <f t="shared" si="5771"/>
        <v/>
      </c>
      <c r="CD656" s="91" t="str">
        <f t="shared" si="5772"/>
        <v/>
      </c>
      <c r="CE656" s="91" t="str">
        <f t="shared" si="5773"/>
        <v/>
      </c>
      <c r="CF656" s="91" t="str">
        <f t="shared" si="5774"/>
        <v/>
      </c>
      <c r="CG656" s="91" t="str">
        <f t="shared" si="5775"/>
        <v/>
      </c>
      <c r="CH656" s="91" t="str">
        <f t="shared" si="5776"/>
        <v/>
      </c>
      <c r="CI656" s="91" t="str">
        <f t="shared" si="5777"/>
        <v>нет</v>
      </c>
      <c r="CJ656" s="63" t="e">
        <f>IF(LEN('Описание предлагаемого товара'!#REF!)&gt;0,'Описание предлагаемого товара'!#REF!,"")</f>
        <v>#REF!</v>
      </c>
      <c r="CK656" s="91" t="e">
        <f t="shared" ref="CK656:CL656" si="6339">IFERROR(REPLACE(CJ656,FIND(CHAR(10),CJ656,1),1,""),CJ656)</f>
        <v>#REF!</v>
      </c>
      <c r="CL656" s="91" t="e">
        <f t="shared" si="6339"/>
        <v>#REF!</v>
      </c>
      <c r="CM656" s="91" t="e">
        <f t="shared" si="5779"/>
        <v>#REF!</v>
      </c>
      <c r="CN656" s="91" t="e">
        <f t="shared" si="5780"/>
        <v>#REF!</v>
      </c>
      <c r="CO656" s="91" t="e">
        <f t="shared" si="5781"/>
        <v>#REF!</v>
      </c>
      <c r="CP656" s="90" t="e">
        <f>IF(AU656="Не указан реестровый номер (мера нац.режима Запрет)","",IF(CI656="нет","",IF(CU656="да","исключение(не смотрим баллы)",IFERROR(IF(CI656*1&gt;0,IFERROR(IF(VLOOKUP(CI656*1,Обработ.выгрузка_реестра_РФ!$A:$G,7,)=0,"Баллы не установлены",VLOOKUP(CI656*1,Обработ.выгрузка_реестра_РФ!$A:$G,7,)),IF(LEN(CI656)&gt;14,"","нет номера в реестре РФ")),""),IF(LEN(CI656)=0,"","Некорректный реестровый номер")))))</f>
        <v>#REF!</v>
      </c>
      <c r="CQ656" s="33" t="e">
        <f>IF(LEN(C656)&gt;0,IFERROR(IF(LEN(H656)&gt;0,IF(LEN(VLOOKUP(H656,'исключения(не_смотрим_баллы)'!$A:$C,1,))&gt;0,"да","нет"),"не введен ОКПД2"),"нет"),"")</f>
        <v>#REF!</v>
      </c>
      <c r="CR656" s="33" t="e">
        <f ca="1">IF(CQ656="да",IF(TODAY()&lt;VLOOKUP(H656,'исключения(не_смотрим_баллы)'!$A:$C,3,),"да","нет"),"")</f>
        <v>#REF!</v>
      </c>
      <c r="CS656" s="33" t="str">
        <f>IFERROR(IF(CQ656="да",IF(VLOOKUP(CI656*1,Обработ.выгрузка_реестра_РФ!$A:$G,2,)&lt;VLOOKUP(H656,'исключения(не_смотрим_баллы)'!$A:$C,2,),"да","нет"),""),"")</f>
        <v/>
      </c>
      <c r="CT656" s="24"/>
      <c r="CU656" s="33" t="e">
        <f t="shared" si="5793"/>
        <v>#REF!</v>
      </c>
      <c r="CV656" s="91" t="e">
        <f t="shared" si="5794"/>
        <v>#REF!</v>
      </c>
      <c r="CW656" s="27" t="e">
        <f t="shared" si="5795"/>
        <v>#REF!</v>
      </c>
      <c r="CX656" s="26" t="e">
        <f t="shared" si="5724"/>
        <v>#REF!</v>
      </c>
      <c r="CY656" s="64" t="e">
        <f>IF(LEN('Описание предлагаемого товара'!#REF!)&gt;0,'Описание предлагаемого товара'!#REF!,"")</f>
        <v>#REF!</v>
      </c>
      <c r="CZ656" s="95" t="e">
        <f t="shared" si="5782"/>
        <v>#REF!</v>
      </c>
      <c r="DA656" s="95" t="e">
        <f t="shared" ref="DA656" si="6340">IFERROR(REPLACE(CZ656,FIND(" ",CZ656,1),1,""),CZ656)</f>
        <v>#REF!</v>
      </c>
      <c r="DB656" s="95" t="e">
        <f t="shared" si="5726"/>
        <v>#REF!</v>
      </c>
      <c r="DC656" s="95" t="e">
        <f t="shared" ref="DC656:DD656" si="6341">IFERROR(REPLACE(DB656,FIND("г.",DB656,1),2,""),DB656)</f>
        <v>#REF!</v>
      </c>
      <c r="DD656" s="95" t="e">
        <f t="shared" si="6341"/>
        <v>#REF!</v>
      </c>
      <c r="DE656" s="95" t="e">
        <f t="shared" ref="DE656:DF656" si="6342">IFERROR(REPLACE(DD656,FIND("г",DD656,1),1,""),DD656)</f>
        <v>#REF!</v>
      </c>
      <c r="DF656" s="95" t="e">
        <f t="shared" si="6342"/>
        <v>#REF!</v>
      </c>
      <c r="DG656" s="95" t="e">
        <f t="shared" si="5799"/>
        <v>#REF!</v>
      </c>
      <c r="DH656" s="25" t="str">
        <f>IFERROR(VLOOKUP(CI656*1,Обработ.выгрузка_реестра_РФ!$A:$G,5,),"")</f>
        <v/>
      </c>
      <c r="DI656" s="27" t="str">
        <f t="shared" si="5809"/>
        <v/>
      </c>
      <c r="DJ656" s="27" t="str">
        <f t="shared" ca="1" si="5786"/>
        <v/>
      </c>
      <c r="DK656" s="63" t="e">
        <f>IF(LEN('Описание предлагаемого товара'!#REF!)&gt;0,'Описание предлагаемого товара'!#REF!,"")</f>
        <v>#REF!</v>
      </c>
      <c r="DL656" s="63" t="e">
        <f>IF(LEN('Описание предлагаемого товара'!#REF!)&gt;0,'Описание предлагаемого товара'!#REF!,"")</f>
        <v>#REF!</v>
      </c>
      <c r="DM656" s="32"/>
    </row>
    <row r="657" spans="1:117" ht="48.75" customHeight="1" x14ac:dyDescent="0.25">
      <c r="A657" s="61" t="e">
        <f>IF(LEN('Описание предлагаемого товара'!#REF!)&gt;0,'Описание предлагаемого товара'!#REF!,"")</f>
        <v>#REF!</v>
      </c>
      <c r="B657" s="65" t="e">
        <f>IF(LEN('Описание предлагаемого товара'!#REF!)&gt;0,'Описание предлагаемого товара'!#REF!,"")</f>
        <v>#REF!</v>
      </c>
      <c r="C657" s="61" t="e">
        <f>IF(LEN('Описание предлагаемого товара'!#REF!)&gt;0,'Описание предлагаемого товара'!#REF!,"")</f>
        <v>#REF!</v>
      </c>
      <c r="D657" s="61" t="e">
        <f>IF(LEN('Описание предлагаемого товара'!#REF!)&gt;0,'Описание предлагаемого товара'!#REF!,"")</f>
        <v>#REF!</v>
      </c>
      <c r="E657" s="61" t="e">
        <f>IF(LEN('Описание предлагаемого товара'!#REF!)&gt;0,'Описание предлагаемого товара'!#REF!,"")</f>
        <v>#REF!</v>
      </c>
      <c r="F657" s="61" t="e">
        <f>IF(LEN('Описание предлагаемого товара'!#REF!)&gt;0,'Описание предлагаемого товара'!#REF!,"")</f>
        <v>#REF!</v>
      </c>
      <c r="G657" s="61" t="e">
        <f>IF(LEN('Описание предлагаемого товара'!#REF!)&gt;0,'Описание предлагаемого товара'!#REF!,"")</f>
        <v>#REF!</v>
      </c>
      <c r="H657" s="61" t="e">
        <f>IF(LEN('Описание предлагаемого товара'!#REF!)&gt;0,'Описание предлагаемого товара'!#REF!,"")</f>
        <v>#REF!</v>
      </c>
      <c r="I657" s="61" t="e">
        <f>IF(LEN('Описание предлагаемого товара'!#REF!)&gt;0,'Описание предлагаемого товара'!#REF!,"")</f>
        <v>#REF!</v>
      </c>
      <c r="J657" s="38" t="str">
        <f>IFERROR(VLOOKUP(B657,SAP!$A:$E,5,),"")</f>
        <v/>
      </c>
      <c r="K657" s="40" t="str">
        <f t="shared" si="5729"/>
        <v/>
      </c>
      <c r="L657" s="61" t="e">
        <f>IF(LEN('Описание предлагаемого товара'!#REF!)&gt;0,IFERROR('Описание предлагаемого товара'!#REF!*1,""),"")</f>
        <v>#REF!</v>
      </c>
      <c r="M657" s="39" t="str">
        <f>IFERROR(VLOOKUP(B657,SAP!$A:$E,2,),"")</f>
        <v/>
      </c>
      <c r="N657" s="41" t="str">
        <f t="shared" si="5865"/>
        <v/>
      </c>
      <c r="O657" s="39" t="str">
        <f t="shared" si="5716"/>
        <v/>
      </c>
      <c r="P657" s="36" t="e">
        <f>IF(LEN('Описание предлагаемого товара'!#REF!)&gt;0,'Описание предлагаемого товара'!#REF!,"")</f>
        <v>#REF!</v>
      </c>
      <c r="Q65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57" s="37" t="e">
        <f>IF(LEN('Описание предлагаемого товара'!#REF!)&gt;0,'Описание предлагаемого товара'!#REF!,"")</f>
        <v>#REF!</v>
      </c>
      <c r="S657" s="37" t="e">
        <f>IF(LEN('Описание предлагаемого товара'!#REF!)&gt;0,'Описание предлагаемого товара'!#REF!,"")</f>
        <v>#REF!</v>
      </c>
      <c r="T65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57" s="23" t="str">
        <f>IFERROR(VLOOKUP(CI657*1,Обработ.выгрузка_реестра_РФ!$A:$G,6,),"")</f>
        <v/>
      </c>
      <c r="V657" s="61" t="e">
        <f>IF(LEN('Описание предлагаемого товара'!#REF!)&gt;0,'Описание предлагаемого товара'!#REF!,"")</f>
        <v>#REF!</v>
      </c>
      <c r="W657" s="62" t="e">
        <f>IF(LEN('Описание предлагаемого товара'!#REF!)&gt;0,'Описание предлагаемого товара'!#REF!,"")</f>
        <v>#REF!</v>
      </c>
      <c r="X657" s="91" t="e">
        <f t="shared" ref="X657:Y657" si="6343">IFERROR(REPLACE(W657,FIND(CHAR(10),W657,1),1," "),W657)</f>
        <v>#REF!</v>
      </c>
      <c r="Y657" s="91" t="e">
        <f t="shared" si="6343"/>
        <v>#REF!</v>
      </c>
      <c r="Z657" s="91" t="e">
        <f t="shared" si="5731"/>
        <v>#REF!</v>
      </c>
      <c r="AA657" s="91" t="e">
        <f t="shared" si="5732"/>
        <v>#REF!</v>
      </c>
      <c r="AB657" s="91" t="e">
        <f t="shared" si="5733"/>
        <v>#REF!</v>
      </c>
      <c r="AC657" s="91" t="e">
        <f t="shared" ref="AC657:AF657" si="6344">IFERROR(REPLACE(AB657,FIND("  ",AB657,1),2," "),AB657)</f>
        <v>#REF!</v>
      </c>
      <c r="AD657" s="91" t="e">
        <f t="shared" si="6344"/>
        <v>#REF!</v>
      </c>
      <c r="AE657" s="91" t="e">
        <f t="shared" si="6344"/>
        <v>#REF!</v>
      </c>
      <c r="AF657" s="91" t="e">
        <f t="shared" si="6344"/>
        <v>#REF!</v>
      </c>
      <c r="AG657" s="23" t="str">
        <f>IFERROR(VLOOKUP(CI657*1,Обработ.выгрузка_реестра_РФ!$A:$G,4,),"")</f>
        <v/>
      </c>
      <c r="AH657" s="91" t="str">
        <f t="shared" ref="AH657:AI657" si="6345">IFERROR(REPLACE(AG657,FIND("-",AG657,1),1,"*"),AG657)</f>
        <v/>
      </c>
      <c r="AI657" s="91" t="str">
        <f t="shared" si="6345"/>
        <v/>
      </c>
      <c r="AJ657" s="27" t="str">
        <f t="shared" si="5831"/>
        <v/>
      </c>
      <c r="AK657" s="63" t="e">
        <f>IF(LEN('Описание предлагаемого товара'!#REF!)&gt;0,'Описание предлагаемого товара'!#REF!,"")</f>
        <v>#REF!</v>
      </c>
      <c r="AL657" s="91" t="e">
        <f t="shared" ref="AL657:AM657" si="6346">IFERROR(REPLACE(AK657,FIND(CHAR(10),AK657,1),1,""),AK657)</f>
        <v>#REF!</v>
      </c>
      <c r="AM657" s="91" t="e">
        <f t="shared" si="6346"/>
        <v>#REF!</v>
      </c>
      <c r="AN657" s="91" t="e">
        <f t="shared" ref="AN657:AR657" si="6347">IFERROR(REPLACE(AM657,FIND(" ",AM657,1),1,""),AM657)</f>
        <v>#REF!</v>
      </c>
      <c r="AO657" s="91" t="e">
        <f t="shared" si="6347"/>
        <v>#REF!</v>
      </c>
      <c r="AP657" s="91" t="e">
        <f t="shared" si="6347"/>
        <v>#REF!</v>
      </c>
      <c r="AQ657" s="91" t="e">
        <f t="shared" si="6347"/>
        <v>#REF!</v>
      </c>
      <c r="AR657" s="91" t="e">
        <f t="shared" si="6347"/>
        <v>#REF!</v>
      </c>
      <c r="AS657" s="91" t="e">
        <f t="shared" si="5738"/>
        <v>#REF!</v>
      </c>
      <c r="AT657" s="91" t="e">
        <f t="shared" si="5739"/>
        <v>#REF!</v>
      </c>
      <c r="AU657" s="32" t="e">
        <f t="shared" si="5722"/>
        <v>#REF!</v>
      </c>
      <c r="AV657" s="93" t="e">
        <f>'Описание предлагаемого товара'!#REF!</f>
        <v>#REF!</v>
      </c>
      <c r="AW657" s="91" t="e">
        <f>MIN(SEARCH({0,1,2,3,4,5,6,7,8,9},AV657&amp; "0123456789"))</f>
        <v>#REF!</v>
      </c>
      <c r="AX657" s="91" t="str">
        <f t="shared" si="5740"/>
        <v/>
      </c>
      <c r="AY657" s="91" t="str">
        <f t="shared" si="5741"/>
        <v/>
      </c>
      <c r="AZ657" s="91" t="str">
        <f t="shared" si="5742"/>
        <v/>
      </c>
      <c r="BA657" s="91" t="str">
        <f t="shared" si="5743"/>
        <v/>
      </c>
      <c r="BB657" s="91" t="str">
        <f t="shared" si="5744"/>
        <v/>
      </c>
      <c r="BC657" s="91" t="str">
        <f t="shared" si="5745"/>
        <v/>
      </c>
      <c r="BD657" s="91" t="str">
        <f t="shared" si="5746"/>
        <v/>
      </c>
      <c r="BE657" s="91" t="str">
        <f t="shared" si="5747"/>
        <v/>
      </c>
      <c r="BF657" s="91" t="str">
        <f t="shared" si="5748"/>
        <v/>
      </c>
      <c r="BG657" s="91" t="str">
        <f t="shared" si="5749"/>
        <v/>
      </c>
      <c r="BH657" s="91" t="str">
        <f t="shared" si="5750"/>
        <v/>
      </c>
      <c r="BI657" s="91" t="str">
        <f t="shared" si="5751"/>
        <v/>
      </c>
      <c r="BJ657" s="91" t="str">
        <f t="shared" si="5752"/>
        <v/>
      </c>
      <c r="BK657" s="91" t="str">
        <f t="shared" si="5753"/>
        <v/>
      </c>
      <c r="BL657" s="91" t="str">
        <f t="shared" si="5754"/>
        <v/>
      </c>
      <c r="BM657" s="91" t="str">
        <f t="shared" si="5755"/>
        <v/>
      </c>
      <c r="BN657" s="91" t="str">
        <f t="shared" si="5756"/>
        <v/>
      </c>
      <c r="BO657" s="91" t="str">
        <f t="shared" si="5757"/>
        <v/>
      </c>
      <c r="BP657" s="91" t="str">
        <f t="shared" si="5758"/>
        <v/>
      </c>
      <c r="BQ657" s="91" t="str">
        <f t="shared" si="5759"/>
        <v/>
      </c>
      <c r="BR657" s="91" t="str">
        <f t="shared" si="5760"/>
        <v/>
      </c>
      <c r="BS657" s="91" t="str">
        <f t="shared" si="5761"/>
        <v/>
      </c>
      <c r="BT657" s="91" t="str">
        <f t="shared" si="5762"/>
        <v/>
      </c>
      <c r="BU657" s="91" t="str">
        <f t="shared" si="5763"/>
        <v/>
      </c>
      <c r="BV657" s="91" t="str">
        <f t="shared" si="5764"/>
        <v/>
      </c>
      <c r="BW657" s="91" t="str">
        <f t="shared" si="5765"/>
        <v/>
      </c>
      <c r="BX657" s="91" t="str">
        <f t="shared" si="5766"/>
        <v/>
      </c>
      <c r="BY657" s="91" t="str">
        <f t="shared" si="5767"/>
        <v/>
      </c>
      <c r="BZ657" s="91" t="str">
        <f t="shared" si="5768"/>
        <v/>
      </c>
      <c r="CA657" s="91" t="str">
        <f t="shared" si="5769"/>
        <v/>
      </c>
      <c r="CB657" s="91" t="str">
        <f t="shared" si="5770"/>
        <v/>
      </c>
      <c r="CC657" s="91" t="str">
        <f t="shared" si="5771"/>
        <v/>
      </c>
      <c r="CD657" s="91" t="str">
        <f t="shared" si="5772"/>
        <v/>
      </c>
      <c r="CE657" s="91" t="str">
        <f t="shared" si="5773"/>
        <v/>
      </c>
      <c r="CF657" s="91" t="str">
        <f t="shared" si="5774"/>
        <v/>
      </c>
      <c r="CG657" s="91" t="str">
        <f t="shared" si="5775"/>
        <v/>
      </c>
      <c r="CH657" s="91" t="str">
        <f t="shared" si="5776"/>
        <v/>
      </c>
      <c r="CI657" s="91" t="str">
        <f t="shared" si="5777"/>
        <v>нет</v>
      </c>
      <c r="CJ657" s="63" t="e">
        <f>IF(LEN('Описание предлагаемого товара'!#REF!)&gt;0,'Описание предлагаемого товара'!#REF!,"")</f>
        <v>#REF!</v>
      </c>
      <c r="CK657" s="91" t="e">
        <f t="shared" ref="CK657:CL657" si="6348">IFERROR(REPLACE(CJ657,FIND(CHAR(10),CJ657,1),1,""),CJ657)</f>
        <v>#REF!</v>
      </c>
      <c r="CL657" s="91" t="e">
        <f t="shared" si="6348"/>
        <v>#REF!</v>
      </c>
      <c r="CM657" s="91" t="e">
        <f t="shared" si="5779"/>
        <v>#REF!</v>
      </c>
      <c r="CN657" s="91" t="e">
        <f t="shared" si="5780"/>
        <v>#REF!</v>
      </c>
      <c r="CO657" s="91" t="e">
        <f t="shared" si="5781"/>
        <v>#REF!</v>
      </c>
      <c r="CP657" s="90" t="e">
        <f>IF(AU657="Не указан реестровый номер (мера нац.режима Запрет)","",IF(CI657="нет","",IF(CU657="да","исключение(не смотрим баллы)",IFERROR(IF(CI657*1&gt;0,IFERROR(IF(VLOOKUP(CI657*1,Обработ.выгрузка_реестра_РФ!$A:$G,7,)=0,"Баллы не установлены",VLOOKUP(CI657*1,Обработ.выгрузка_реестра_РФ!$A:$G,7,)),IF(LEN(CI657)&gt;14,"","нет номера в реестре РФ")),""),IF(LEN(CI657)=0,"","Некорректный реестровый номер")))))</f>
        <v>#REF!</v>
      </c>
      <c r="CQ657" s="33" t="e">
        <f>IF(LEN(C657)&gt;0,IFERROR(IF(LEN(H657)&gt;0,IF(LEN(VLOOKUP(H657,'исключения(не_смотрим_баллы)'!$A:$C,1,))&gt;0,"да","нет"),"не введен ОКПД2"),"нет"),"")</f>
        <v>#REF!</v>
      </c>
      <c r="CR657" s="33" t="e">
        <f ca="1">IF(CQ657="да",IF(TODAY()&lt;VLOOKUP(H657,'исключения(не_смотрим_баллы)'!$A:$C,3,),"да","нет"),"")</f>
        <v>#REF!</v>
      </c>
      <c r="CS657" s="33" t="str">
        <f>IFERROR(IF(CQ657="да",IF(VLOOKUP(CI657*1,Обработ.выгрузка_реестра_РФ!$A:$G,2,)&lt;VLOOKUP(H657,'исключения(не_смотрим_баллы)'!$A:$C,2,),"да","нет"),""),"")</f>
        <v/>
      </c>
      <c r="CT657" s="24"/>
      <c r="CU657" s="33" t="e">
        <f t="shared" si="5793"/>
        <v>#REF!</v>
      </c>
      <c r="CV657" s="91" t="e">
        <f t="shared" si="5794"/>
        <v>#REF!</v>
      </c>
      <c r="CW657" s="27" t="e">
        <f t="shared" si="5795"/>
        <v>#REF!</v>
      </c>
      <c r="CX657" s="26" t="e">
        <f t="shared" si="5724"/>
        <v>#REF!</v>
      </c>
      <c r="CY657" s="64" t="e">
        <f>IF(LEN('Описание предлагаемого товара'!#REF!)&gt;0,'Описание предлагаемого товара'!#REF!,"")</f>
        <v>#REF!</v>
      </c>
      <c r="CZ657" s="95" t="e">
        <f t="shared" si="5782"/>
        <v>#REF!</v>
      </c>
      <c r="DA657" s="95" t="e">
        <f t="shared" ref="DA657" si="6349">IFERROR(REPLACE(CZ657,FIND(" ",CZ657,1),1,""),CZ657)</f>
        <v>#REF!</v>
      </c>
      <c r="DB657" s="95" t="e">
        <f t="shared" si="5726"/>
        <v>#REF!</v>
      </c>
      <c r="DC657" s="95" t="e">
        <f t="shared" ref="DC657:DD657" si="6350">IFERROR(REPLACE(DB657,FIND("г.",DB657,1),2,""),DB657)</f>
        <v>#REF!</v>
      </c>
      <c r="DD657" s="95" t="e">
        <f t="shared" si="6350"/>
        <v>#REF!</v>
      </c>
      <c r="DE657" s="95" t="e">
        <f t="shared" ref="DE657:DF657" si="6351">IFERROR(REPLACE(DD657,FIND("г",DD657,1),1,""),DD657)</f>
        <v>#REF!</v>
      </c>
      <c r="DF657" s="95" t="e">
        <f t="shared" si="6351"/>
        <v>#REF!</v>
      </c>
      <c r="DG657" s="95" t="e">
        <f t="shared" si="5799"/>
        <v>#REF!</v>
      </c>
      <c r="DH657" s="25" t="str">
        <f>IFERROR(VLOOKUP(CI657*1,Обработ.выгрузка_реестра_РФ!$A:$G,5,),"")</f>
        <v/>
      </c>
      <c r="DI657" s="27" t="str">
        <f t="shared" si="5809"/>
        <v/>
      </c>
      <c r="DJ657" s="27" t="str">
        <f t="shared" ca="1" si="5786"/>
        <v/>
      </c>
      <c r="DK657" s="63" t="e">
        <f>IF(LEN('Описание предлагаемого товара'!#REF!)&gt;0,'Описание предлагаемого товара'!#REF!,"")</f>
        <v>#REF!</v>
      </c>
      <c r="DL657" s="63" t="e">
        <f>IF(LEN('Описание предлагаемого товара'!#REF!)&gt;0,'Описание предлагаемого товара'!#REF!,"")</f>
        <v>#REF!</v>
      </c>
      <c r="DM657" s="32"/>
    </row>
    <row r="658" spans="1:117" ht="48.75" customHeight="1" x14ac:dyDescent="0.25">
      <c r="A658" s="61" t="e">
        <f>IF(LEN('Описание предлагаемого товара'!#REF!)&gt;0,'Описание предлагаемого товара'!#REF!,"")</f>
        <v>#REF!</v>
      </c>
      <c r="B658" s="65" t="e">
        <f>IF(LEN('Описание предлагаемого товара'!#REF!)&gt;0,'Описание предлагаемого товара'!#REF!,"")</f>
        <v>#REF!</v>
      </c>
      <c r="C658" s="61" t="e">
        <f>IF(LEN('Описание предлагаемого товара'!#REF!)&gt;0,'Описание предлагаемого товара'!#REF!,"")</f>
        <v>#REF!</v>
      </c>
      <c r="D658" s="61" t="e">
        <f>IF(LEN('Описание предлагаемого товара'!#REF!)&gt;0,'Описание предлагаемого товара'!#REF!,"")</f>
        <v>#REF!</v>
      </c>
      <c r="E658" s="61" t="e">
        <f>IF(LEN('Описание предлагаемого товара'!#REF!)&gt;0,'Описание предлагаемого товара'!#REF!,"")</f>
        <v>#REF!</v>
      </c>
      <c r="F658" s="61" t="e">
        <f>IF(LEN('Описание предлагаемого товара'!#REF!)&gt;0,'Описание предлагаемого товара'!#REF!,"")</f>
        <v>#REF!</v>
      </c>
      <c r="G658" s="61" t="e">
        <f>IF(LEN('Описание предлагаемого товара'!#REF!)&gt;0,'Описание предлагаемого товара'!#REF!,"")</f>
        <v>#REF!</v>
      </c>
      <c r="H658" s="61" t="e">
        <f>IF(LEN('Описание предлагаемого товара'!#REF!)&gt;0,'Описание предлагаемого товара'!#REF!,"")</f>
        <v>#REF!</v>
      </c>
      <c r="I658" s="61" t="e">
        <f>IF(LEN('Описание предлагаемого товара'!#REF!)&gt;0,'Описание предлагаемого товара'!#REF!,"")</f>
        <v>#REF!</v>
      </c>
      <c r="J658" s="38" t="str">
        <f>IFERROR(VLOOKUP(B658,SAP!$A:$E,5,),"")</f>
        <v/>
      </c>
      <c r="K658" s="40" t="str">
        <f t="shared" si="5729"/>
        <v/>
      </c>
      <c r="L658" s="61" t="e">
        <f>IF(LEN('Описание предлагаемого товара'!#REF!)&gt;0,IFERROR('Описание предлагаемого товара'!#REF!*1,""),"")</f>
        <v>#REF!</v>
      </c>
      <c r="M658" s="39" t="str">
        <f>IFERROR(VLOOKUP(B658,SAP!$A:$E,2,),"")</f>
        <v/>
      </c>
      <c r="N658" s="41" t="str">
        <f t="shared" si="5865"/>
        <v/>
      </c>
      <c r="O658" s="39" t="str">
        <f t="shared" ref="O658:O721" si="6352">IFERROR(IF(B658*1&gt;0,IF(N658=L658,"да","нет"),""),"")</f>
        <v/>
      </c>
      <c r="P658" s="36" t="e">
        <f>IF(LEN('Описание предлагаемого товара'!#REF!)&gt;0,'Описание предлагаемого товара'!#REF!,"")</f>
        <v>#REF!</v>
      </c>
      <c r="Q65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58" s="37" t="e">
        <f>IF(LEN('Описание предлагаемого товара'!#REF!)&gt;0,'Описание предлагаемого товара'!#REF!,"")</f>
        <v>#REF!</v>
      </c>
      <c r="S658" s="37" t="e">
        <f>IF(LEN('Описание предлагаемого товара'!#REF!)&gt;0,'Описание предлагаемого товара'!#REF!,"")</f>
        <v>#REF!</v>
      </c>
      <c r="T65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58" s="23" t="str">
        <f>IFERROR(VLOOKUP(CI658*1,Обработ.выгрузка_реестра_РФ!$A:$G,6,),"")</f>
        <v/>
      </c>
      <c r="V658" s="61" t="e">
        <f>IF(LEN('Описание предлагаемого товара'!#REF!)&gt;0,'Описание предлагаемого товара'!#REF!,"")</f>
        <v>#REF!</v>
      </c>
      <c r="W658" s="62" t="e">
        <f>IF(LEN('Описание предлагаемого товара'!#REF!)&gt;0,'Описание предлагаемого товара'!#REF!,"")</f>
        <v>#REF!</v>
      </c>
      <c r="X658" s="91" t="e">
        <f t="shared" ref="X658:Y658" si="6353">IFERROR(REPLACE(W658,FIND(CHAR(10),W658,1),1," "),W658)</f>
        <v>#REF!</v>
      </c>
      <c r="Y658" s="91" t="e">
        <f t="shared" si="6353"/>
        <v>#REF!</v>
      </c>
      <c r="Z658" s="91" t="e">
        <f t="shared" si="5731"/>
        <v>#REF!</v>
      </c>
      <c r="AA658" s="91" t="e">
        <f t="shared" si="5732"/>
        <v>#REF!</v>
      </c>
      <c r="AB658" s="91" t="e">
        <f t="shared" si="5733"/>
        <v>#REF!</v>
      </c>
      <c r="AC658" s="91" t="e">
        <f t="shared" ref="AC658:AF658" si="6354">IFERROR(REPLACE(AB658,FIND("  ",AB658,1),2," "),AB658)</f>
        <v>#REF!</v>
      </c>
      <c r="AD658" s="91" t="e">
        <f t="shared" si="6354"/>
        <v>#REF!</v>
      </c>
      <c r="AE658" s="91" t="e">
        <f t="shared" si="6354"/>
        <v>#REF!</v>
      </c>
      <c r="AF658" s="91" t="e">
        <f t="shared" si="6354"/>
        <v>#REF!</v>
      </c>
      <c r="AG658" s="23" t="str">
        <f>IFERROR(VLOOKUP(CI658*1,Обработ.выгрузка_реестра_РФ!$A:$G,4,),"")</f>
        <v/>
      </c>
      <c r="AH658" s="91" t="str">
        <f t="shared" ref="AH658:AI658" si="6355">IFERROR(REPLACE(AG658,FIND("-",AG658,1),1,"*"),AG658)</f>
        <v/>
      </c>
      <c r="AI658" s="91" t="str">
        <f t="shared" si="6355"/>
        <v/>
      </c>
      <c r="AJ658" s="27" t="str">
        <f t="shared" si="5831"/>
        <v/>
      </c>
      <c r="AK658" s="63" t="e">
        <f>IF(LEN('Описание предлагаемого товара'!#REF!)&gt;0,'Описание предлагаемого товара'!#REF!,"")</f>
        <v>#REF!</v>
      </c>
      <c r="AL658" s="91" t="e">
        <f t="shared" ref="AL658:AM658" si="6356">IFERROR(REPLACE(AK658,FIND(CHAR(10),AK658,1),1,""),AK658)</f>
        <v>#REF!</v>
      </c>
      <c r="AM658" s="91" t="e">
        <f t="shared" si="6356"/>
        <v>#REF!</v>
      </c>
      <c r="AN658" s="91" t="e">
        <f t="shared" ref="AN658:AR658" si="6357">IFERROR(REPLACE(AM658,FIND(" ",AM658,1),1,""),AM658)</f>
        <v>#REF!</v>
      </c>
      <c r="AO658" s="91" t="e">
        <f t="shared" si="6357"/>
        <v>#REF!</v>
      </c>
      <c r="AP658" s="91" t="e">
        <f t="shared" si="6357"/>
        <v>#REF!</v>
      </c>
      <c r="AQ658" s="91" t="e">
        <f t="shared" si="6357"/>
        <v>#REF!</v>
      </c>
      <c r="AR658" s="91" t="e">
        <f t="shared" si="6357"/>
        <v>#REF!</v>
      </c>
      <c r="AS658" s="91" t="e">
        <f t="shared" si="5738"/>
        <v>#REF!</v>
      </c>
      <c r="AT658" s="91" t="e">
        <f t="shared" si="5739"/>
        <v>#REF!</v>
      </c>
      <c r="AU658" s="32" t="e">
        <f t="shared" ref="AU658:AU721" si="6358">IF(LEN(CI658)&gt;0,IF(CI658="нет",IF(I658="запрет","Не указан реестровый номер (мера нац.режима Запрет)",IF(I658="ограничение","Не указан реестровый номер (мера нац.режима Ограничение)","")),IF(LEN(CI658)&gt;14,"Необходимо указать один реестровый номер",CI658)),"")</f>
        <v>#REF!</v>
      </c>
      <c r="AV658" s="93" t="e">
        <f>'Описание предлагаемого товара'!#REF!</f>
        <v>#REF!</v>
      </c>
      <c r="AW658" s="91" t="e">
        <f>MIN(SEARCH({0,1,2,3,4,5,6,7,8,9},AV658&amp; "0123456789"))</f>
        <v>#REF!</v>
      </c>
      <c r="AX658" s="91" t="str">
        <f t="shared" si="5740"/>
        <v/>
      </c>
      <c r="AY658" s="91" t="str">
        <f t="shared" si="5741"/>
        <v/>
      </c>
      <c r="AZ658" s="91" t="str">
        <f t="shared" si="5742"/>
        <v/>
      </c>
      <c r="BA658" s="91" t="str">
        <f t="shared" si="5743"/>
        <v/>
      </c>
      <c r="BB658" s="91" t="str">
        <f t="shared" si="5744"/>
        <v/>
      </c>
      <c r="BC658" s="91" t="str">
        <f t="shared" si="5745"/>
        <v/>
      </c>
      <c r="BD658" s="91" t="str">
        <f t="shared" si="5746"/>
        <v/>
      </c>
      <c r="BE658" s="91" t="str">
        <f t="shared" si="5747"/>
        <v/>
      </c>
      <c r="BF658" s="91" t="str">
        <f t="shared" si="5748"/>
        <v/>
      </c>
      <c r="BG658" s="91" t="str">
        <f t="shared" si="5749"/>
        <v/>
      </c>
      <c r="BH658" s="91" t="str">
        <f t="shared" si="5750"/>
        <v/>
      </c>
      <c r="BI658" s="91" t="str">
        <f t="shared" si="5751"/>
        <v/>
      </c>
      <c r="BJ658" s="91" t="str">
        <f t="shared" si="5752"/>
        <v/>
      </c>
      <c r="BK658" s="91" t="str">
        <f t="shared" si="5753"/>
        <v/>
      </c>
      <c r="BL658" s="91" t="str">
        <f t="shared" si="5754"/>
        <v/>
      </c>
      <c r="BM658" s="91" t="str">
        <f t="shared" si="5755"/>
        <v/>
      </c>
      <c r="BN658" s="91" t="str">
        <f t="shared" si="5756"/>
        <v/>
      </c>
      <c r="BO658" s="91" t="str">
        <f t="shared" si="5757"/>
        <v/>
      </c>
      <c r="BP658" s="91" t="str">
        <f t="shared" si="5758"/>
        <v/>
      </c>
      <c r="BQ658" s="91" t="str">
        <f t="shared" si="5759"/>
        <v/>
      </c>
      <c r="BR658" s="91" t="str">
        <f t="shared" si="5760"/>
        <v/>
      </c>
      <c r="BS658" s="91" t="str">
        <f t="shared" si="5761"/>
        <v/>
      </c>
      <c r="BT658" s="91" t="str">
        <f t="shared" si="5762"/>
        <v/>
      </c>
      <c r="BU658" s="91" t="str">
        <f t="shared" si="5763"/>
        <v/>
      </c>
      <c r="BV658" s="91" t="str">
        <f t="shared" si="5764"/>
        <v/>
      </c>
      <c r="BW658" s="91" t="str">
        <f t="shared" si="5765"/>
        <v/>
      </c>
      <c r="BX658" s="91" t="str">
        <f t="shared" si="5766"/>
        <v/>
      </c>
      <c r="BY658" s="91" t="str">
        <f t="shared" si="5767"/>
        <v/>
      </c>
      <c r="BZ658" s="91" t="str">
        <f t="shared" si="5768"/>
        <v/>
      </c>
      <c r="CA658" s="91" t="str">
        <f t="shared" si="5769"/>
        <v/>
      </c>
      <c r="CB658" s="91" t="str">
        <f t="shared" si="5770"/>
        <v/>
      </c>
      <c r="CC658" s="91" t="str">
        <f t="shared" si="5771"/>
        <v/>
      </c>
      <c r="CD658" s="91" t="str">
        <f t="shared" si="5772"/>
        <v/>
      </c>
      <c r="CE658" s="91" t="str">
        <f t="shared" si="5773"/>
        <v/>
      </c>
      <c r="CF658" s="91" t="str">
        <f t="shared" si="5774"/>
        <v/>
      </c>
      <c r="CG658" s="91" t="str">
        <f t="shared" si="5775"/>
        <v/>
      </c>
      <c r="CH658" s="91" t="str">
        <f t="shared" si="5776"/>
        <v/>
      </c>
      <c r="CI658" s="91" t="str">
        <f t="shared" si="5777"/>
        <v>нет</v>
      </c>
      <c r="CJ658" s="63" t="e">
        <f>IF(LEN('Описание предлагаемого товара'!#REF!)&gt;0,'Описание предлагаемого товара'!#REF!,"")</f>
        <v>#REF!</v>
      </c>
      <c r="CK658" s="91" t="e">
        <f t="shared" ref="CK658:CL658" si="6359">IFERROR(REPLACE(CJ658,FIND(CHAR(10),CJ658,1),1,""),CJ658)</f>
        <v>#REF!</v>
      </c>
      <c r="CL658" s="91" t="e">
        <f t="shared" si="6359"/>
        <v>#REF!</v>
      </c>
      <c r="CM658" s="91" t="e">
        <f t="shared" si="5779"/>
        <v>#REF!</v>
      </c>
      <c r="CN658" s="91" t="e">
        <f t="shared" si="5780"/>
        <v>#REF!</v>
      </c>
      <c r="CO658" s="91" t="e">
        <f t="shared" si="5781"/>
        <v>#REF!</v>
      </c>
      <c r="CP658" s="90" t="e">
        <f>IF(AU658="Не указан реестровый номер (мера нац.режима Запрет)","",IF(CI658="нет","",IF(CU658="да","исключение(не смотрим баллы)",IFERROR(IF(CI658*1&gt;0,IFERROR(IF(VLOOKUP(CI658*1,Обработ.выгрузка_реестра_РФ!$A:$G,7,)=0,"Баллы не установлены",VLOOKUP(CI658*1,Обработ.выгрузка_реестра_РФ!$A:$G,7,)),IF(LEN(CI658)&gt;14,"","нет номера в реестре РФ")),""),IF(LEN(CI658)=0,"","Некорректный реестровый номер")))))</f>
        <v>#REF!</v>
      </c>
      <c r="CQ658" s="33" t="e">
        <f>IF(LEN(C658)&gt;0,IFERROR(IF(LEN(H658)&gt;0,IF(LEN(VLOOKUP(H658,'исключения(не_смотрим_баллы)'!$A:$C,1,))&gt;0,"да","нет"),"не введен ОКПД2"),"нет"),"")</f>
        <v>#REF!</v>
      </c>
      <c r="CR658" s="33" t="e">
        <f ca="1">IF(CQ658="да",IF(TODAY()&lt;VLOOKUP(H658,'исключения(не_смотрим_баллы)'!$A:$C,3,),"да","нет"),"")</f>
        <v>#REF!</v>
      </c>
      <c r="CS658" s="33" t="str">
        <f>IFERROR(IF(CQ658="да",IF(VLOOKUP(CI658*1,Обработ.выгрузка_реестра_РФ!$A:$G,2,)&lt;VLOOKUP(H658,'исключения(не_смотрим_баллы)'!$A:$C,2,),"да","нет"),""),"")</f>
        <v/>
      </c>
      <c r="CT658" s="24"/>
      <c r="CU658" s="33" t="e">
        <f t="shared" si="5793"/>
        <v>#REF!</v>
      </c>
      <c r="CV658" s="91" t="e">
        <f t="shared" si="5794"/>
        <v>#REF!</v>
      </c>
      <c r="CW658" s="27" t="e">
        <f t="shared" si="5795"/>
        <v>#REF!</v>
      </c>
      <c r="CX658" s="26" t="e">
        <f t="shared" ref="CX658:CX721" si="6360">IF(AU658="Не указан реестровый номер (мера нац.режима Запрет)","Импорт",IF(AU658="Не указан реестровый номер (мера нац.режима Ограничение)","Импорт",IF(CI658="не заполняется","",IF(LEN(CI658)&gt;0,IF(CI658&lt;&gt;"нет",IF(LEN(L658)&gt;0,IFERROR(IF(CP658="исключение(не смотрим баллы)","РФ",IF(CP658*1&gt;0,IF(CP658*1&gt;=L658*1,"РФ","Импорт"),"")),"Импорт"),IF(CP658="исключение(не смотрим баллы)","РФ","не указан мин.балл")),""),""))))</f>
        <v>#REF!</v>
      </c>
      <c r="CY658" s="64" t="e">
        <f>IF(LEN('Описание предлагаемого товара'!#REF!)&gt;0,'Описание предлагаемого товара'!#REF!,"")</f>
        <v>#REF!</v>
      </c>
      <c r="CZ658" s="95" t="e">
        <f t="shared" si="5782"/>
        <v>#REF!</v>
      </c>
      <c r="DA658" s="95" t="e">
        <f t="shared" ref="DA658" si="6361">IFERROR(REPLACE(CZ658,FIND(" ",CZ658,1),1,""),CZ658)</f>
        <v>#REF!</v>
      </c>
      <c r="DB658" s="95" t="e">
        <f t="shared" ref="DB658:DB721" si="6362">IFERROR(REPLACE(CZ658,FIND(" ",CZ658,1),1,""),CZ658)</f>
        <v>#REF!</v>
      </c>
      <c r="DC658" s="95" t="e">
        <f t="shared" ref="DC658:DD658" si="6363">IFERROR(REPLACE(DB658,FIND("г.",DB658,1),2,""),DB658)</f>
        <v>#REF!</v>
      </c>
      <c r="DD658" s="95" t="e">
        <f t="shared" si="6363"/>
        <v>#REF!</v>
      </c>
      <c r="DE658" s="95" t="e">
        <f t="shared" ref="DE658:DF658" si="6364">IFERROR(REPLACE(DD658,FIND("г",DD658,1),1,""),DD658)</f>
        <v>#REF!</v>
      </c>
      <c r="DF658" s="95" t="e">
        <f t="shared" si="6364"/>
        <v>#REF!</v>
      </c>
      <c r="DG658" s="95" t="e">
        <f t="shared" si="5799"/>
        <v>#REF!</v>
      </c>
      <c r="DH658" s="25" t="str">
        <f>IFERROR(VLOOKUP(CI658*1,Обработ.выгрузка_реестра_РФ!$A:$G,5,),"")</f>
        <v/>
      </c>
      <c r="DI658" s="27" t="str">
        <f t="shared" si="5809"/>
        <v/>
      </c>
      <c r="DJ658" s="27" t="str">
        <f t="shared" ca="1" si="5786"/>
        <v/>
      </c>
      <c r="DK658" s="63" t="e">
        <f>IF(LEN('Описание предлагаемого товара'!#REF!)&gt;0,'Описание предлагаемого товара'!#REF!,"")</f>
        <v>#REF!</v>
      </c>
      <c r="DL658" s="63" t="e">
        <f>IF(LEN('Описание предлагаемого товара'!#REF!)&gt;0,'Описание предлагаемого товара'!#REF!,"")</f>
        <v>#REF!</v>
      </c>
      <c r="DM658" s="32"/>
    </row>
    <row r="659" spans="1:117" ht="48.75" customHeight="1" x14ac:dyDescent="0.25">
      <c r="A659" s="61" t="e">
        <f>IF(LEN('Описание предлагаемого товара'!#REF!)&gt;0,'Описание предлагаемого товара'!#REF!,"")</f>
        <v>#REF!</v>
      </c>
      <c r="B659" s="65" t="e">
        <f>IF(LEN('Описание предлагаемого товара'!#REF!)&gt;0,'Описание предлагаемого товара'!#REF!,"")</f>
        <v>#REF!</v>
      </c>
      <c r="C659" s="61" t="e">
        <f>IF(LEN('Описание предлагаемого товара'!#REF!)&gt;0,'Описание предлагаемого товара'!#REF!,"")</f>
        <v>#REF!</v>
      </c>
      <c r="D659" s="61" t="e">
        <f>IF(LEN('Описание предлагаемого товара'!#REF!)&gt;0,'Описание предлагаемого товара'!#REF!,"")</f>
        <v>#REF!</v>
      </c>
      <c r="E659" s="61" t="e">
        <f>IF(LEN('Описание предлагаемого товара'!#REF!)&gt;0,'Описание предлагаемого товара'!#REF!,"")</f>
        <v>#REF!</v>
      </c>
      <c r="F659" s="61" t="e">
        <f>IF(LEN('Описание предлагаемого товара'!#REF!)&gt;0,'Описание предлагаемого товара'!#REF!,"")</f>
        <v>#REF!</v>
      </c>
      <c r="G659" s="61" t="e">
        <f>IF(LEN('Описание предлагаемого товара'!#REF!)&gt;0,'Описание предлагаемого товара'!#REF!,"")</f>
        <v>#REF!</v>
      </c>
      <c r="H659" s="61" t="e">
        <f>IF(LEN('Описание предлагаемого товара'!#REF!)&gt;0,'Описание предлагаемого товара'!#REF!,"")</f>
        <v>#REF!</v>
      </c>
      <c r="I659" s="61" t="e">
        <f>IF(LEN('Описание предлагаемого товара'!#REF!)&gt;0,'Описание предлагаемого товара'!#REF!,"")</f>
        <v>#REF!</v>
      </c>
      <c r="J659" s="38" t="str">
        <f>IFERROR(VLOOKUP(B659,SAP!$A:$E,5,),"")</f>
        <v/>
      </c>
      <c r="K659" s="40" t="str">
        <f t="shared" ref="K659:K722" si="6365">IFERROR(IF(B659*1&gt;0,IF(J659=I659,"да","нет"),""),"")</f>
        <v/>
      </c>
      <c r="L659" s="61" t="e">
        <f>IF(LEN('Описание предлагаемого товара'!#REF!)&gt;0,IFERROR('Описание предлагаемого товара'!#REF!*1,""),"")</f>
        <v>#REF!</v>
      </c>
      <c r="M659" s="39" t="str">
        <f>IFERROR(VLOOKUP(B659,SAP!$A:$E,2,),"")</f>
        <v/>
      </c>
      <c r="N659" s="41" t="str">
        <f t="shared" si="5865"/>
        <v/>
      </c>
      <c r="O659" s="39" t="str">
        <f t="shared" si="6352"/>
        <v/>
      </c>
      <c r="P659" s="36" t="e">
        <f>IF(LEN('Описание предлагаемого товара'!#REF!)&gt;0,'Описание предлагаемого товара'!#REF!,"")</f>
        <v>#REF!</v>
      </c>
      <c r="Q65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59" s="37" t="e">
        <f>IF(LEN('Описание предлагаемого товара'!#REF!)&gt;0,'Описание предлагаемого товара'!#REF!,"")</f>
        <v>#REF!</v>
      </c>
      <c r="S659" s="37" t="e">
        <f>IF(LEN('Описание предлагаемого товара'!#REF!)&gt;0,'Описание предлагаемого товара'!#REF!,"")</f>
        <v>#REF!</v>
      </c>
      <c r="T65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59" s="23" t="str">
        <f>IFERROR(VLOOKUP(CI659*1,Обработ.выгрузка_реестра_РФ!$A:$G,6,),"")</f>
        <v/>
      </c>
      <c r="V659" s="61" t="e">
        <f>IF(LEN('Описание предлагаемого товара'!#REF!)&gt;0,'Описание предлагаемого товара'!#REF!,"")</f>
        <v>#REF!</v>
      </c>
      <c r="W659" s="62" t="e">
        <f>IF(LEN('Описание предлагаемого товара'!#REF!)&gt;0,'Описание предлагаемого товара'!#REF!,"")</f>
        <v>#REF!</v>
      </c>
      <c r="X659" s="91" t="e">
        <f t="shared" ref="X659:Y659" si="6366">IFERROR(REPLACE(W659,FIND(CHAR(10),W659,1),1," "),W659)</f>
        <v>#REF!</v>
      </c>
      <c r="Y659" s="91" t="e">
        <f t="shared" si="6366"/>
        <v>#REF!</v>
      </c>
      <c r="Z659" s="91" t="e">
        <f t="shared" ref="Z659:Z722" si="6367">IFERROR(REPLACE(Y659,FIND("""",Y659,1),1,""),Y659)</f>
        <v>#REF!</v>
      </c>
      <c r="AA659" s="91" t="e">
        <f t="shared" ref="AA659:AA722" si="6368">IFERROR(REPLACE(Z659,FIND("""",Z659,1),1,""),Z659)</f>
        <v>#REF!</v>
      </c>
      <c r="AB659" s="91" t="e">
        <f t="shared" ref="AB659:AB722" si="6369">IFERROR(REPLACE(AA659,FIND("""",AA659,1),1,""),AA659)</f>
        <v>#REF!</v>
      </c>
      <c r="AC659" s="91" t="e">
        <f t="shared" ref="AC659:AF659" si="6370">IFERROR(REPLACE(AB659,FIND("  ",AB659,1),2," "),AB659)</f>
        <v>#REF!</v>
      </c>
      <c r="AD659" s="91" t="e">
        <f t="shared" si="6370"/>
        <v>#REF!</v>
      </c>
      <c r="AE659" s="91" t="e">
        <f t="shared" si="6370"/>
        <v>#REF!</v>
      </c>
      <c r="AF659" s="91" t="e">
        <f t="shared" si="6370"/>
        <v>#REF!</v>
      </c>
      <c r="AG659" s="23" t="str">
        <f>IFERROR(VLOOKUP(CI659*1,Обработ.выгрузка_реестра_РФ!$A:$G,4,),"")</f>
        <v/>
      </c>
      <c r="AH659" s="91" t="str">
        <f t="shared" ref="AH659:AI659" si="6371">IFERROR(REPLACE(AG659,FIND("-",AG659,1),1,"*"),AG659)</f>
        <v/>
      </c>
      <c r="AI659" s="91" t="str">
        <f t="shared" si="6371"/>
        <v/>
      </c>
      <c r="AJ659" s="27" t="str">
        <f t="shared" si="5831"/>
        <v/>
      </c>
      <c r="AK659" s="63" t="e">
        <f>IF(LEN('Описание предлагаемого товара'!#REF!)&gt;0,'Описание предлагаемого товара'!#REF!,"")</f>
        <v>#REF!</v>
      </c>
      <c r="AL659" s="91" t="e">
        <f t="shared" ref="AL659:AM659" si="6372">IFERROR(REPLACE(AK659,FIND(CHAR(10),AK659,1),1,""),AK659)</f>
        <v>#REF!</v>
      </c>
      <c r="AM659" s="91" t="e">
        <f t="shared" si="6372"/>
        <v>#REF!</v>
      </c>
      <c r="AN659" s="91" t="e">
        <f t="shared" ref="AN659:AR659" si="6373">IFERROR(REPLACE(AM659,FIND(" ",AM659,1),1,""),AM659)</f>
        <v>#REF!</v>
      </c>
      <c r="AO659" s="91" t="e">
        <f t="shared" si="6373"/>
        <v>#REF!</v>
      </c>
      <c r="AP659" s="91" t="e">
        <f t="shared" si="6373"/>
        <v>#REF!</v>
      </c>
      <c r="AQ659" s="91" t="e">
        <f t="shared" si="6373"/>
        <v>#REF!</v>
      </c>
      <c r="AR659" s="91" t="e">
        <f t="shared" si="6373"/>
        <v>#REF!</v>
      </c>
      <c r="AS659" s="91" t="e">
        <f t="shared" ref="AS659:AS722" si="6374">IFERROR(REPLACE(AR659,FIND(",",AR659,1),1,""),AR659)</f>
        <v>#REF!</v>
      </c>
      <c r="AT659" s="91" t="e">
        <f t="shared" ref="AT659:AT722" si="6375">IFERROR(REPLACE(AS659,FIND(".",AS659,1),1,""),AS659)</f>
        <v>#REF!</v>
      </c>
      <c r="AU659" s="32" t="e">
        <f t="shared" si="6358"/>
        <v>#REF!</v>
      </c>
      <c r="AV659" s="93" t="e">
        <f>'Описание предлагаемого товара'!#REF!</f>
        <v>#REF!</v>
      </c>
      <c r="AW659" s="91" t="e">
        <f>MIN(SEARCH({0,1,2,3,4,5,6,7,8,9},AV659&amp; "0123456789"))</f>
        <v>#REF!</v>
      </c>
      <c r="AX659" s="91" t="str">
        <f t="shared" ref="AX659:AX722" si="6376">IFERROR(IF(LEN(MID(AV659,AW659,8)*1)=8,MID(AV659,AW659,8)*1,""),"")</f>
        <v/>
      </c>
      <c r="AY659" s="91" t="str">
        <f t="shared" ref="AY659:AY722" si="6377">IFERROR(IF(LEN(MID(AV659,AW659+1,8)*1)=8,MID(AV659,AW659+1,8)*1,""),"")</f>
        <v/>
      </c>
      <c r="AZ659" s="91" t="str">
        <f t="shared" ref="AZ659:AZ722" si="6378">IFERROR(IF(LEN(MID(AV659,AW659+2,8)*1)=8,MID(AV659,AW659+2,8)*1,""),"")</f>
        <v/>
      </c>
      <c r="BA659" s="91" t="str">
        <f t="shared" ref="BA659:BA722" si="6379">IFERROR(IF(LEN(MID(AV659,AW659+3,8)*1)=8,MID(AV659,AW659+3,8)*1,""),"")</f>
        <v/>
      </c>
      <c r="BB659" s="91" t="str">
        <f t="shared" ref="BB659:BB722" si="6380">IFERROR(IF(LEN(MID(AV659,AW659+4,8)*1)=8,MID(AV659,AW659+4,8)*1,""),"")</f>
        <v/>
      </c>
      <c r="BC659" s="91" t="str">
        <f t="shared" ref="BC659:BC722" si="6381">IFERROR(IF(LEN(MID(AV659,AW659+5,8)*1)=8,MID(AV659,AW659+5,8)*1,""),"")</f>
        <v/>
      </c>
      <c r="BD659" s="91" t="str">
        <f t="shared" ref="BD659:BD722" si="6382">IFERROR(IF(LEN(MID(AV659,AW659+6,8)*1)=8,MID(AV659,AW659+6,8)*1,""),"")</f>
        <v/>
      </c>
      <c r="BE659" s="91" t="str">
        <f t="shared" ref="BE659:BE722" si="6383">IFERROR(IF(LEN(MID(AV659,AW659+7,8)*1)=8,MID(AV659,AW659+7,8)*1,""),"")</f>
        <v/>
      </c>
      <c r="BF659" s="91" t="str">
        <f t="shared" ref="BF659:BF722" si="6384">IFERROR(IF(LEN(MID(AV659,AW659+8,8)*1)=8,MID(AV659,AW659+8,8)*1,""),"")</f>
        <v/>
      </c>
      <c r="BG659" s="91" t="str">
        <f t="shared" ref="BG659:BG722" si="6385">IFERROR(IF(LEN(MID(AV659,AW659+9,8)*1)=8,MID(AV659,AW659+9,8)*1,""),"")</f>
        <v/>
      </c>
      <c r="BH659" s="91" t="str">
        <f t="shared" ref="BH659:BH722" si="6386">IFERROR(IF(LEN(MID(AV659,AW659+10,8)*1)=8,MID(AV659,AW659+10,8)*1,""),"")</f>
        <v/>
      </c>
      <c r="BI659" s="91" t="str">
        <f t="shared" ref="BI659:BI722" si="6387">IFERROR(IF(LEN(MID(AV659,AW659+11,8)*1)=8,MID(AV659,AW659+11,8)*1,""),"")</f>
        <v/>
      </c>
      <c r="BJ659" s="91" t="str">
        <f t="shared" ref="BJ659:BJ722" si="6388">IFERROR(IF(LEN(MID(AV659,AW659+12,8)*1)=8,MID(AV659,AW659+12,8)*1,""),"")</f>
        <v/>
      </c>
      <c r="BK659" s="91" t="str">
        <f t="shared" ref="BK659:BK722" si="6389">IFERROR(IF(LEN(MID(AV659,AW659+13,8)*1)=8,MID(AV659,AW659+13,8)*1,""),"")</f>
        <v/>
      </c>
      <c r="BL659" s="91" t="str">
        <f t="shared" ref="BL659:BL722" si="6390">IFERROR(IF(LEN(MID(AV659,AW659+14,8)*1)=8,MID(AV659,AW659+14,8)*1,""),"")</f>
        <v/>
      </c>
      <c r="BM659" s="91" t="str">
        <f t="shared" ref="BM659:BM722" si="6391">IFERROR(IF(LEN(MID(AV659,AW659+15,8)*1)=8,MID(AV659,AW659+15,8)*1,""),"")</f>
        <v/>
      </c>
      <c r="BN659" s="91" t="str">
        <f t="shared" ref="BN659:BN722" si="6392">IFERROR(IF(LEN(MID(AV659,AW659+16,8)*1)=8,MID(AV659,AW659+16,8)*1,""),"")</f>
        <v/>
      </c>
      <c r="BO659" s="91" t="str">
        <f t="shared" ref="BO659:BO722" si="6393">IFERROR(IF(LEN(MID(AV659,AW659+17,8)*1)=8,MID(AV659,AW659+17,8)*1,""),"")</f>
        <v/>
      </c>
      <c r="BP659" s="91" t="str">
        <f t="shared" ref="BP659:BP722" si="6394">IFERROR(IF(LEN(MID(AV659,AW659+18,8)*1)=8,MID(AV659,AW659+18,8)*1,""),"")</f>
        <v/>
      </c>
      <c r="BQ659" s="91" t="str">
        <f t="shared" ref="BQ659:BQ722" si="6395">IFERROR(IF(LEN(MID(AV659,AW659+19,8)*1)=8,MID(AV659,AW659+19,8)*1,""),"")</f>
        <v/>
      </c>
      <c r="BR659" s="91" t="str">
        <f t="shared" ref="BR659:BR722" si="6396">IFERROR(IF(LEN(MID(AV659,AW659+20,8)*1)=8,MID(AV659,AW659+20,8)*1,""),"")</f>
        <v/>
      </c>
      <c r="BS659" s="91" t="str">
        <f t="shared" ref="BS659:BS722" si="6397">IFERROR(IF(LEN(MID(AV659,AW659+21,8)*1)=8,MID(AV659,AW659+21,8)*1,""),"")</f>
        <v/>
      </c>
      <c r="BT659" s="91" t="str">
        <f t="shared" ref="BT659:BT722" si="6398">IFERROR(IF(LEN(MID(AV659,AW659+22,8)*1)=8,MID(AV659,AW659+22,8)*1,""),"")</f>
        <v/>
      </c>
      <c r="BU659" s="91" t="str">
        <f t="shared" ref="BU659:BU722" si="6399">IFERROR(IF(LEN(MID(AV659,AW659+23,8)*1)=8,MID(AV659,AW659+23,8)*1,""),"")</f>
        <v/>
      </c>
      <c r="BV659" s="91" t="str">
        <f t="shared" ref="BV659:BV722" si="6400">IFERROR(IF(LEN(MID(AV659,AW659+24,8)*1)=8,MID(AV659,AW659+24,8)*1,""),"")</f>
        <v/>
      </c>
      <c r="BW659" s="91" t="str">
        <f t="shared" ref="BW659:BW722" si="6401">IFERROR(IF(LEN(MID(AV659,AW659+25,8)*1)=8,MID(AV659,AW659+25,8)*1,""),"")</f>
        <v/>
      </c>
      <c r="BX659" s="91" t="str">
        <f t="shared" ref="BX659:BX722" si="6402">IFERROR(IF(LEN(MID(AV659,AW659+26,8)*1)=8,MID(AV659,AW659+26,8)*1,""),"")</f>
        <v/>
      </c>
      <c r="BY659" s="91" t="str">
        <f t="shared" ref="BY659:BY722" si="6403">IFERROR(IF(LEN(MID(AV659,AW659+27,8)*1)=8,MID(AV659,AW659+27,8)*1,""),"")</f>
        <v/>
      </c>
      <c r="BZ659" s="91" t="str">
        <f t="shared" ref="BZ659:BZ722" si="6404">IFERROR(IF(LEN(MID(AV659,AW659+28,8)*1)=8,MID(AV659,AW659+28,8)*1,""),"")</f>
        <v/>
      </c>
      <c r="CA659" s="91" t="str">
        <f t="shared" ref="CA659:CA722" si="6405">IFERROR(IF(LEN(MID(AV659,AW659+29,8)*1)=8,MID(AV659,AW659+29,8)*1,""),"")</f>
        <v/>
      </c>
      <c r="CB659" s="91" t="str">
        <f t="shared" ref="CB659:CB722" si="6406">IFERROR(IF(LEN(MID(AV659,AW659+30,8)*1)=8,MID(AV659,AW659+30,8)*1,""),"")</f>
        <v/>
      </c>
      <c r="CC659" s="91" t="str">
        <f t="shared" ref="CC659:CC722" si="6407">IFERROR(IF(LEN(MID(AV659,AW659+31,8)*1)=8,MID(AV659,AW659+31,8)*1,""),"")</f>
        <v/>
      </c>
      <c r="CD659" s="91" t="str">
        <f t="shared" ref="CD659:CD722" si="6408">IFERROR(IF(LEN(MID(AV659,AW659+32,8)*1)=8,MID(AV659,AW659+32,8)*1,""),"")</f>
        <v/>
      </c>
      <c r="CE659" s="91" t="str">
        <f t="shared" ref="CE659:CE722" si="6409">IFERROR(IF(LEN(MID(AV659,AW659+33,8)*1)=8,MID(AV659,AW659+33,8)*1,""),"")</f>
        <v/>
      </c>
      <c r="CF659" s="91" t="str">
        <f t="shared" ref="CF659:CF722" si="6410">IFERROR(IF(LEN(MID(AV659,AW659+34,8)*1)=8,MID(AV659,AW659+34,8)*1,""),"")</f>
        <v/>
      </c>
      <c r="CG659" s="91" t="str">
        <f t="shared" ref="CG659:CG722" si="6411">IFERROR(IF(LEN(MID(AV659,AW659+35,8)*1)=8,MID(AV659,AW659+35,8)*1,""),"")</f>
        <v/>
      </c>
      <c r="CH659" s="91" t="str">
        <f t="shared" ref="CH659:CH722" si="6412">CONCATENATE(AX659,AY659,AZ659,BA659,BB659,BC659,BD659,BE659,BF659,BG659,BH659,BI659,BJ659,BK659,BL659,BM659,BN659,BO659,BP659,BQ659,BR659,BS659,BT659,BU659,BV659,BW659,BX659,BY659,BZ659,CA659,CB659,CC659,CD659,CE659,CF659,CG659)</f>
        <v/>
      </c>
      <c r="CI659" s="91" t="str">
        <f t="shared" ref="CI659:CI722" si="6413">IF(LEN(CH659)=0,"нет",CH659)</f>
        <v>нет</v>
      </c>
      <c r="CJ659" s="63" t="e">
        <f>IF(LEN('Описание предлагаемого товара'!#REF!)&gt;0,'Описание предлагаемого товара'!#REF!,"")</f>
        <v>#REF!</v>
      </c>
      <c r="CK659" s="91" t="e">
        <f t="shared" ref="CK659:CL659" si="6414">IFERROR(REPLACE(CJ659,FIND(CHAR(10),CJ659,1),1,""),CJ659)</f>
        <v>#REF!</v>
      </c>
      <c r="CL659" s="91" t="e">
        <f t="shared" si="6414"/>
        <v>#REF!</v>
      </c>
      <c r="CM659" s="91" t="e">
        <f t="shared" ref="CM659:CM722" si="6415">IFERROR(REPLACE(CL659,FIND(" ",CL659,1),1,""),CL659)</f>
        <v>#REF!</v>
      </c>
      <c r="CN659" s="91" t="e">
        <f t="shared" ref="CN659:CN722" si="6416">IFERROR(REPLACE(CL659,FIND(" ",CL659,1),1,""),CL659)</f>
        <v>#REF!</v>
      </c>
      <c r="CO659" s="91" t="e">
        <f t="shared" ref="CO659:CO722" si="6417">IFERROR(CN659*1,CN659)</f>
        <v>#REF!</v>
      </c>
      <c r="CP659" s="90" t="e">
        <f>IF(AU659="Не указан реестровый номер (мера нац.режима Запрет)","",IF(CI659="нет","",IF(CU659="да","исключение(не смотрим баллы)",IFERROR(IF(CI659*1&gt;0,IFERROR(IF(VLOOKUP(CI659*1,Обработ.выгрузка_реестра_РФ!$A:$G,7,)=0,"Баллы не установлены",VLOOKUP(CI659*1,Обработ.выгрузка_реестра_РФ!$A:$G,7,)),IF(LEN(CI659)&gt;14,"","нет номера в реестре РФ")),""),IF(LEN(CI659)=0,"","Некорректный реестровый номер")))))</f>
        <v>#REF!</v>
      </c>
      <c r="CQ659" s="33" t="e">
        <f>IF(LEN(C659)&gt;0,IFERROR(IF(LEN(H659)&gt;0,IF(LEN(VLOOKUP(H659,'исключения(не_смотрим_баллы)'!$A:$C,1,))&gt;0,"да","нет"),"не введен ОКПД2"),"нет"),"")</f>
        <v>#REF!</v>
      </c>
      <c r="CR659" s="33" t="e">
        <f ca="1">IF(CQ659="да",IF(TODAY()&lt;VLOOKUP(H659,'исключения(не_смотрим_баллы)'!$A:$C,3,),"да","нет"),"")</f>
        <v>#REF!</v>
      </c>
      <c r="CS659" s="33" t="str">
        <f>IFERROR(IF(CQ659="да",IF(VLOOKUP(CI659*1,Обработ.выгрузка_реестра_РФ!$A:$G,2,)&lt;VLOOKUP(H659,'исключения(не_смотрим_баллы)'!$A:$C,2,),"да","нет"),""),"")</f>
        <v/>
      </c>
      <c r="CT659" s="24"/>
      <c r="CU659" s="33" t="e">
        <f t="shared" si="5793"/>
        <v>#REF!</v>
      </c>
      <c r="CV659" s="91" t="e">
        <f t="shared" si="5794"/>
        <v>#REF!</v>
      </c>
      <c r="CW659" s="27" t="e">
        <f t="shared" si="5795"/>
        <v>#REF!</v>
      </c>
      <c r="CX659" s="26" t="e">
        <f t="shared" si="6360"/>
        <v>#REF!</v>
      </c>
      <c r="CY659" s="64" t="e">
        <f>IF(LEN('Описание предлагаемого товара'!#REF!)&gt;0,'Описание предлагаемого товара'!#REF!,"")</f>
        <v>#REF!</v>
      </c>
      <c r="CZ659" s="95" t="e">
        <f t="shared" ref="CZ659:CZ722" si="6418">IFERROR(REPLACE(CY659,FIND(CHAR(10),CY659,1),1,""),CY659)</f>
        <v>#REF!</v>
      </c>
      <c r="DA659" s="95" t="e">
        <f t="shared" ref="DA659" si="6419">IFERROR(REPLACE(CZ659,FIND(" ",CZ659,1),1,""),CZ659)</f>
        <v>#REF!</v>
      </c>
      <c r="DB659" s="95" t="e">
        <f t="shared" si="6362"/>
        <v>#REF!</v>
      </c>
      <c r="DC659" s="95" t="e">
        <f t="shared" ref="DC659:DD659" si="6420">IFERROR(REPLACE(DB659,FIND("г.",DB659,1),2,""),DB659)</f>
        <v>#REF!</v>
      </c>
      <c r="DD659" s="95" t="e">
        <f t="shared" si="6420"/>
        <v>#REF!</v>
      </c>
      <c r="DE659" s="95" t="e">
        <f t="shared" ref="DE659:DF659" si="6421">IFERROR(REPLACE(DD659,FIND("г",DD659,1),1,""),DD659)</f>
        <v>#REF!</v>
      </c>
      <c r="DF659" s="95" t="e">
        <f t="shared" si="6421"/>
        <v>#REF!</v>
      </c>
      <c r="DG659" s="95" t="e">
        <f t="shared" si="5799"/>
        <v>#REF!</v>
      </c>
      <c r="DH659" s="25" t="str">
        <f>IFERROR(VLOOKUP(CI659*1,Обработ.выгрузка_реестра_РФ!$A:$G,5,),"")</f>
        <v/>
      </c>
      <c r="DI659" s="27" t="str">
        <f t="shared" si="5809"/>
        <v/>
      </c>
      <c r="DJ659" s="27" t="str">
        <f t="shared" ref="DJ659:DJ722" ca="1" si="6422">IF(LEN(DH659)&gt;0,IF(DH659&gt;TODAY(),"да","нет"),"")</f>
        <v/>
      </c>
      <c r="DK659" s="63" t="e">
        <f>IF(LEN('Описание предлагаемого товара'!#REF!)&gt;0,'Описание предлагаемого товара'!#REF!,"")</f>
        <v>#REF!</v>
      </c>
      <c r="DL659" s="63" t="e">
        <f>IF(LEN('Описание предлагаемого товара'!#REF!)&gt;0,'Описание предлагаемого товара'!#REF!,"")</f>
        <v>#REF!</v>
      </c>
      <c r="DM659" s="32"/>
    </row>
    <row r="660" spans="1:117" ht="48.75" customHeight="1" x14ac:dyDescent="0.25">
      <c r="A660" s="61" t="e">
        <f>IF(LEN('Описание предлагаемого товара'!#REF!)&gt;0,'Описание предлагаемого товара'!#REF!,"")</f>
        <v>#REF!</v>
      </c>
      <c r="B660" s="65" t="e">
        <f>IF(LEN('Описание предлагаемого товара'!#REF!)&gt;0,'Описание предлагаемого товара'!#REF!,"")</f>
        <v>#REF!</v>
      </c>
      <c r="C660" s="61" t="e">
        <f>IF(LEN('Описание предлагаемого товара'!#REF!)&gt;0,'Описание предлагаемого товара'!#REF!,"")</f>
        <v>#REF!</v>
      </c>
      <c r="D660" s="61" t="e">
        <f>IF(LEN('Описание предлагаемого товара'!#REF!)&gt;0,'Описание предлагаемого товара'!#REF!,"")</f>
        <v>#REF!</v>
      </c>
      <c r="E660" s="61" t="e">
        <f>IF(LEN('Описание предлагаемого товара'!#REF!)&gt;0,'Описание предлагаемого товара'!#REF!,"")</f>
        <v>#REF!</v>
      </c>
      <c r="F660" s="61" t="e">
        <f>IF(LEN('Описание предлагаемого товара'!#REF!)&gt;0,'Описание предлагаемого товара'!#REF!,"")</f>
        <v>#REF!</v>
      </c>
      <c r="G660" s="61" t="e">
        <f>IF(LEN('Описание предлагаемого товара'!#REF!)&gt;0,'Описание предлагаемого товара'!#REF!,"")</f>
        <v>#REF!</v>
      </c>
      <c r="H660" s="61" t="e">
        <f>IF(LEN('Описание предлагаемого товара'!#REF!)&gt;0,'Описание предлагаемого товара'!#REF!,"")</f>
        <v>#REF!</v>
      </c>
      <c r="I660" s="61" t="e">
        <f>IF(LEN('Описание предлагаемого товара'!#REF!)&gt;0,'Описание предлагаемого товара'!#REF!,"")</f>
        <v>#REF!</v>
      </c>
      <c r="J660" s="38" t="str">
        <f>IFERROR(VLOOKUP(B660,SAP!$A:$E,5,),"")</f>
        <v/>
      </c>
      <c r="K660" s="40" t="str">
        <f t="shared" si="6365"/>
        <v/>
      </c>
      <c r="L660" s="61" t="e">
        <f>IF(LEN('Описание предлагаемого товара'!#REF!)&gt;0,IFERROR('Описание предлагаемого товара'!#REF!*1,""),"")</f>
        <v>#REF!</v>
      </c>
      <c r="M660" s="39" t="str">
        <f>IFERROR(VLOOKUP(B660,SAP!$A:$E,2,),"")</f>
        <v/>
      </c>
      <c r="N660" s="41" t="str">
        <f t="shared" si="5865"/>
        <v/>
      </c>
      <c r="O660" s="39" t="str">
        <f t="shared" si="6352"/>
        <v/>
      </c>
      <c r="P660" s="36" t="e">
        <f>IF(LEN('Описание предлагаемого товара'!#REF!)&gt;0,'Описание предлагаемого товара'!#REF!,"")</f>
        <v>#REF!</v>
      </c>
      <c r="Q66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60" s="37" t="e">
        <f>IF(LEN('Описание предлагаемого товара'!#REF!)&gt;0,'Описание предлагаемого товара'!#REF!,"")</f>
        <v>#REF!</v>
      </c>
      <c r="S660" s="37" t="e">
        <f>IF(LEN('Описание предлагаемого товара'!#REF!)&gt;0,'Описание предлагаемого товара'!#REF!,"")</f>
        <v>#REF!</v>
      </c>
      <c r="T66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60" s="23" t="str">
        <f>IFERROR(VLOOKUP(CI660*1,Обработ.выгрузка_реестра_РФ!$A:$G,6,),"")</f>
        <v/>
      </c>
      <c r="V660" s="61" t="e">
        <f>IF(LEN('Описание предлагаемого товара'!#REF!)&gt;0,'Описание предлагаемого товара'!#REF!,"")</f>
        <v>#REF!</v>
      </c>
      <c r="W660" s="62" t="e">
        <f>IF(LEN('Описание предлагаемого товара'!#REF!)&gt;0,'Описание предлагаемого товара'!#REF!,"")</f>
        <v>#REF!</v>
      </c>
      <c r="X660" s="91" t="e">
        <f t="shared" ref="X660:Y660" si="6423">IFERROR(REPLACE(W660,FIND(CHAR(10),W660,1),1," "),W660)</f>
        <v>#REF!</v>
      </c>
      <c r="Y660" s="91" t="e">
        <f t="shared" si="6423"/>
        <v>#REF!</v>
      </c>
      <c r="Z660" s="91" t="e">
        <f t="shared" si="6367"/>
        <v>#REF!</v>
      </c>
      <c r="AA660" s="91" t="e">
        <f t="shared" si="6368"/>
        <v>#REF!</v>
      </c>
      <c r="AB660" s="91" t="e">
        <f t="shared" si="6369"/>
        <v>#REF!</v>
      </c>
      <c r="AC660" s="91" t="e">
        <f t="shared" ref="AC660:AF660" si="6424">IFERROR(REPLACE(AB660,FIND("  ",AB660,1),2," "),AB660)</f>
        <v>#REF!</v>
      </c>
      <c r="AD660" s="91" t="e">
        <f t="shared" si="6424"/>
        <v>#REF!</v>
      </c>
      <c r="AE660" s="91" t="e">
        <f t="shared" si="6424"/>
        <v>#REF!</v>
      </c>
      <c r="AF660" s="91" t="e">
        <f t="shared" si="6424"/>
        <v>#REF!</v>
      </c>
      <c r="AG660" s="23" t="str">
        <f>IFERROR(VLOOKUP(CI660*1,Обработ.выгрузка_реестра_РФ!$A:$G,4,),"")</f>
        <v/>
      </c>
      <c r="AH660" s="91" t="str">
        <f t="shared" ref="AH660:AI660" si="6425">IFERROR(REPLACE(AG660,FIND("-",AG660,1),1,"*"),AG660)</f>
        <v/>
      </c>
      <c r="AI660" s="91" t="str">
        <f t="shared" si="6425"/>
        <v/>
      </c>
      <c r="AJ660" s="27" t="str">
        <f t="shared" si="5831"/>
        <v/>
      </c>
      <c r="AK660" s="63" t="e">
        <f>IF(LEN('Описание предлагаемого товара'!#REF!)&gt;0,'Описание предлагаемого товара'!#REF!,"")</f>
        <v>#REF!</v>
      </c>
      <c r="AL660" s="91" t="e">
        <f t="shared" ref="AL660:AM660" si="6426">IFERROR(REPLACE(AK660,FIND(CHAR(10),AK660,1),1,""),AK660)</f>
        <v>#REF!</v>
      </c>
      <c r="AM660" s="91" t="e">
        <f t="shared" si="6426"/>
        <v>#REF!</v>
      </c>
      <c r="AN660" s="91" t="e">
        <f t="shared" ref="AN660:AR660" si="6427">IFERROR(REPLACE(AM660,FIND(" ",AM660,1),1,""),AM660)</f>
        <v>#REF!</v>
      </c>
      <c r="AO660" s="91" t="e">
        <f t="shared" si="6427"/>
        <v>#REF!</v>
      </c>
      <c r="AP660" s="91" t="e">
        <f t="shared" si="6427"/>
        <v>#REF!</v>
      </c>
      <c r="AQ660" s="91" t="e">
        <f t="shared" si="6427"/>
        <v>#REF!</v>
      </c>
      <c r="AR660" s="91" t="e">
        <f t="shared" si="6427"/>
        <v>#REF!</v>
      </c>
      <c r="AS660" s="91" t="e">
        <f t="shared" si="6374"/>
        <v>#REF!</v>
      </c>
      <c r="AT660" s="91" t="e">
        <f t="shared" si="6375"/>
        <v>#REF!</v>
      </c>
      <c r="AU660" s="32" t="e">
        <f t="shared" si="6358"/>
        <v>#REF!</v>
      </c>
      <c r="AV660" s="93" t="e">
        <f>'Описание предлагаемого товара'!#REF!</f>
        <v>#REF!</v>
      </c>
      <c r="AW660" s="91" t="e">
        <f>MIN(SEARCH({0,1,2,3,4,5,6,7,8,9},AV660&amp; "0123456789"))</f>
        <v>#REF!</v>
      </c>
      <c r="AX660" s="91" t="str">
        <f t="shared" si="6376"/>
        <v/>
      </c>
      <c r="AY660" s="91" t="str">
        <f t="shared" si="6377"/>
        <v/>
      </c>
      <c r="AZ660" s="91" t="str">
        <f t="shared" si="6378"/>
        <v/>
      </c>
      <c r="BA660" s="91" t="str">
        <f t="shared" si="6379"/>
        <v/>
      </c>
      <c r="BB660" s="91" t="str">
        <f t="shared" si="6380"/>
        <v/>
      </c>
      <c r="BC660" s="91" t="str">
        <f t="shared" si="6381"/>
        <v/>
      </c>
      <c r="BD660" s="91" t="str">
        <f t="shared" si="6382"/>
        <v/>
      </c>
      <c r="BE660" s="91" t="str">
        <f t="shared" si="6383"/>
        <v/>
      </c>
      <c r="BF660" s="91" t="str">
        <f t="shared" si="6384"/>
        <v/>
      </c>
      <c r="BG660" s="91" t="str">
        <f t="shared" si="6385"/>
        <v/>
      </c>
      <c r="BH660" s="91" t="str">
        <f t="shared" si="6386"/>
        <v/>
      </c>
      <c r="BI660" s="91" t="str">
        <f t="shared" si="6387"/>
        <v/>
      </c>
      <c r="BJ660" s="91" t="str">
        <f t="shared" si="6388"/>
        <v/>
      </c>
      <c r="BK660" s="91" t="str">
        <f t="shared" si="6389"/>
        <v/>
      </c>
      <c r="BL660" s="91" t="str">
        <f t="shared" si="6390"/>
        <v/>
      </c>
      <c r="BM660" s="91" t="str">
        <f t="shared" si="6391"/>
        <v/>
      </c>
      <c r="BN660" s="91" t="str">
        <f t="shared" si="6392"/>
        <v/>
      </c>
      <c r="BO660" s="91" t="str">
        <f t="shared" si="6393"/>
        <v/>
      </c>
      <c r="BP660" s="91" t="str">
        <f t="shared" si="6394"/>
        <v/>
      </c>
      <c r="BQ660" s="91" t="str">
        <f t="shared" si="6395"/>
        <v/>
      </c>
      <c r="BR660" s="91" t="str">
        <f t="shared" si="6396"/>
        <v/>
      </c>
      <c r="BS660" s="91" t="str">
        <f t="shared" si="6397"/>
        <v/>
      </c>
      <c r="BT660" s="91" t="str">
        <f t="shared" si="6398"/>
        <v/>
      </c>
      <c r="BU660" s="91" t="str">
        <f t="shared" si="6399"/>
        <v/>
      </c>
      <c r="BV660" s="91" t="str">
        <f t="shared" si="6400"/>
        <v/>
      </c>
      <c r="BW660" s="91" t="str">
        <f t="shared" si="6401"/>
        <v/>
      </c>
      <c r="BX660" s="91" t="str">
        <f t="shared" si="6402"/>
        <v/>
      </c>
      <c r="BY660" s="91" t="str">
        <f t="shared" si="6403"/>
        <v/>
      </c>
      <c r="BZ660" s="91" t="str">
        <f t="shared" si="6404"/>
        <v/>
      </c>
      <c r="CA660" s="91" t="str">
        <f t="shared" si="6405"/>
        <v/>
      </c>
      <c r="CB660" s="91" t="str">
        <f t="shared" si="6406"/>
        <v/>
      </c>
      <c r="CC660" s="91" t="str">
        <f t="shared" si="6407"/>
        <v/>
      </c>
      <c r="CD660" s="91" t="str">
        <f t="shared" si="6408"/>
        <v/>
      </c>
      <c r="CE660" s="91" t="str">
        <f t="shared" si="6409"/>
        <v/>
      </c>
      <c r="CF660" s="91" t="str">
        <f t="shared" si="6410"/>
        <v/>
      </c>
      <c r="CG660" s="91" t="str">
        <f t="shared" si="6411"/>
        <v/>
      </c>
      <c r="CH660" s="91" t="str">
        <f t="shared" si="6412"/>
        <v/>
      </c>
      <c r="CI660" s="91" t="str">
        <f t="shared" si="6413"/>
        <v>нет</v>
      </c>
      <c r="CJ660" s="63" t="e">
        <f>IF(LEN('Описание предлагаемого товара'!#REF!)&gt;0,'Описание предлагаемого товара'!#REF!,"")</f>
        <v>#REF!</v>
      </c>
      <c r="CK660" s="91" t="e">
        <f t="shared" ref="CK660:CL660" si="6428">IFERROR(REPLACE(CJ660,FIND(CHAR(10),CJ660,1),1,""),CJ660)</f>
        <v>#REF!</v>
      </c>
      <c r="CL660" s="91" t="e">
        <f t="shared" si="6428"/>
        <v>#REF!</v>
      </c>
      <c r="CM660" s="91" t="e">
        <f t="shared" si="6415"/>
        <v>#REF!</v>
      </c>
      <c r="CN660" s="91" t="e">
        <f t="shared" si="6416"/>
        <v>#REF!</v>
      </c>
      <c r="CO660" s="91" t="e">
        <f t="shared" si="6417"/>
        <v>#REF!</v>
      </c>
      <c r="CP660" s="90" t="e">
        <f>IF(AU660="Не указан реестровый номер (мера нац.режима Запрет)","",IF(CI660="нет","",IF(CU660="да","исключение(не смотрим баллы)",IFERROR(IF(CI660*1&gt;0,IFERROR(IF(VLOOKUP(CI660*1,Обработ.выгрузка_реестра_РФ!$A:$G,7,)=0,"Баллы не установлены",VLOOKUP(CI660*1,Обработ.выгрузка_реестра_РФ!$A:$G,7,)),IF(LEN(CI660)&gt;14,"","нет номера в реестре РФ")),""),IF(LEN(CI660)=0,"","Некорректный реестровый номер")))))</f>
        <v>#REF!</v>
      </c>
      <c r="CQ660" s="33" t="e">
        <f>IF(LEN(C660)&gt;0,IFERROR(IF(LEN(H660)&gt;0,IF(LEN(VLOOKUP(H660,'исключения(не_смотрим_баллы)'!$A:$C,1,))&gt;0,"да","нет"),"не введен ОКПД2"),"нет"),"")</f>
        <v>#REF!</v>
      </c>
      <c r="CR660" s="33" t="e">
        <f ca="1">IF(CQ660="да",IF(TODAY()&lt;VLOOKUP(H660,'исключения(не_смотрим_баллы)'!$A:$C,3,),"да","нет"),"")</f>
        <v>#REF!</v>
      </c>
      <c r="CS660" s="33" t="str">
        <f>IFERROR(IF(CQ660="да",IF(VLOOKUP(CI660*1,Обработ.выгрузка_реестра_РФ!$A:$G,2,)&lt;VLOOKUP(H660,'исключения(не_смотрим_баллы)'!$A:$C,2,),"да","нет"),""),"")</f>
        <v/>
      </c>
      <c r="CT660" s="24"/>
      <c r="CU660" s="33" t="e">
        <f t="shared" ref="CU660:CU723" si="6429">IF(CQ660="да",IF(CR660="да",IF(CS660="да","да",""),""),"")</f>
        <v>#REF!</v>
      </c>
      <c r="CV660" s="91" t="e">
        <f t="shared" ref="CV660:CV723" si="6430">IFERROR(REPLACE(CP660,FIND("Баллы не установлены",CP660,1),20,"баллыне установлены"),CP660)</f>
        <v>#REF!</v>
      </c>
      <c r="CW660" s="27" t="e">
        <f t="shared" ref="CW660:CW723" si="6431">IF(LEN(CP660)&gt;0,IF(LEN(CO660)&gt;0,IF(CV660=CO660,"да","нет"),"не введены данные"),"")</f>
        <v>#REF!</v>
      </c>
      <c r="CX660" s="26" t="e">
        <f t="shared" si="6360"/>
        <v>#REF!</v>
      </c>
      <c r="CY660" s="64" t="e">
        <f>IF(LEN('Описание предлагаемого товара'!#REF!)&gt;0,'Описание предлагаемого товара'!#REF!,"")</f>
        <v>#REF!</v>
      </c>
      <c r="CZ660" s="95" t="e">
        <f t="shared" si="6418"/>
        <v>#REF!</v>
      </c>
      <c r="DA660" s="95" t="e">
        <f t="shared" ref="DA660" si="6432">IFERROR(REPLACE(CZ660,FIND(" ",CZ660,1),1,""),CZ660)</f>
        <v>#REF!</v>
      </c>
      <c r="DB660" s="95" t="e">
        <f t="shared" si="6362"/>
        <v>#REF!</v>
      </c>
      <c r="DC660" s="95" t="e">
        <f t="shared" ref="DC660:DD660" si="6433">IFERROR(REPLACE(DB660,FIND("г.",DB660,1),2,""),DB660)</f>
        <v>#REF!</v>
      </c>
      <c r="DD660" s="95" t="e">
        <f t="shared" si="6433"/>
        <v>#REF!</v>
      </c>
      <c r="DE660" s="95" t="e">
        <f t="shared" ref="DE660:DF660" si="6434">IFERROR(REPLACE(DD660,FIND("г",DD660,1),1,""),DD660)</f>
        <v>#REF!</v>
      </c>
      <c r="DF660" s="95" t="e">
        <f t="shared" si="6434"/>
        <v>#REF!</v>
      </c>
      <c r="DG660" s="95" t="e">
        <f t="shared" ref="DG660:DG723" si="6435">TEXT(DF660,"ДД.ММ.ГГГГ")</f>
        <v>#REF!</v>
      </c>
      <c r="DH660" s="25" t="str">
        <f>IFERROR(VLOOKUP(CI660*1,Обработ.выгрузка_реестра_РФ!$A:$G,5,),"")</f>
        <v/>
      </c>
      <c r="DI660" s="27" t="str">
        <f t="shared" si="5809"/>
        <v/>
      </c>
      <c r="DJ660" s="27" t="str">
        <f t="shared" ca="1" si="6422"/>
        <v/>
      </c>
      <c r="DK660" s="63" t="e">
        <f>IF(LEN('Описание предлагаемого товара'!#REF!)&gt;0,'Описание предлагаемого товара'!#REF!,"")</f>
        <v>#REF!</v>
      </c>
      <c r="DL660" s="63" t="e">
        <f>IF(LEN('Описание предлагаемого товара'!#REF!)&gt;0,'Описание предлагаемого товара'!#REF!,"")</f>
        <v>#REF!</v>
      </c>
      <c r="DM660" s="32"/>
    </row>
    <row r="661" spans="1:117" ht="48.75" customHeight="1" x14ac:dyDescent="0.25">
      <c r="A661" s="61" t="e">
        <f>IF(LEN('Описание предлагаемого товара'!#REF!)&gt;0,'Описание предлагаемого товара'!#REF!,"")</f>
        <v>#REF!</v>
      </c>
      <c r="B661" s="65" t="e">
        <f>IF(LEN('Описание предлагаемого товара'!#REF!)&gt;0,'Описание предлагаемого товара'!#REF!,"")</f>
        <v>#REF!</v>
      </c>
      <c r="C661" s="61" t="e">
        <f>IF(LEN('Описание предлагаемого товара'!#REF!)&gt;0,'Описание предлагаемого товара'!#REF!,"")</f>
        <v>#REF!</v>
      </c>
      <c r="D661" s="61" t="e">
        <f>IF(LEN('Описание предлагаемого товара'!#REF!)&gt;0,'Описание предлагаемого товара'!#REF!,"")</f>
        <v>#REF!</v>
      </c>
      <c r="E661" s="61" t="e">
        <f>IF(LEN('Описание предлагаемого товара'!#REF!)&gt;0,'Описание предлагаемого товара'!#REF!,"")</f>
        <v>#REF!</v>
      </c>
      <c r="F661" s="61" t="e">
        <f>IF(LEN('Описание предлагаемого товара'!#REF!)&gt;0,'Описание предлагаемого товара'!#REF!,"")</f>
        <v>#REF!</v>
      </c>
      <c r="G661" s="61" t="e">
        <f>IF(LEN('Описание предлагаемого товара'!#REF!)&gt;0,'Описание предлагаемого товара'!#REF!,"")</f>
        <v>#REF!</v>
      </c>
      <c r="H661" s="61" t="e">
        <f>IF(LEN('Описание предлагаемого товара'!#REF!)&gt;0,'Описание предлагаемого товара'!#REF!,"")</f>
        <v>#REF!</v>
      </c>
      <c r="I661" s="61" t="e">
        <f>IF(LEN('Описание предлагаемого товара'!#REF!)&gt;0,'Описание предлагаемого товара'!#REF!,"")</f>
        <v>#REF!</v>
      </c>
      <c r="J661" s="38" t="str">
        <f>IFERROR(VLOOKUP(B661,SAP!$A:$E,5,),"")</f>
        <v/>
      </c>
      <c r="K661" s="40" t="str">
        <f t="shared" si="6365"/>
        <v/>
      </c>
      <c r="L661" s="61" t="e">
        <f>IF(LEN('Описание предлагаемого товара'!#REF!)&gt;0,IFERROR('Описание предлагаемого товара'!#REF!*1,""),"")</f>
        <v>#REF!</v>
      </c>
      <c r="M661" s="39" t="str">
        <f>IFERROR(VLOOKUP(B661,SAP!$A:$E,2,),"")</f>
        <v/>
      </c>
      <c r="N661" s="41" t="str">
        <f t="shared" si="5865"/>
        <v/>
      </c>
      <c r="O661" s="39" t="str">
        <f t="shared" si="6352"/>
        <v/>
      </c>
      <c r="P661" s="36" t="e">
        <f>IF(LEN('Описание предлагаемого товара'!#REF!)&gt;0,'Описание предлагаемого товара'!#REF!,"")</f>
        <v>#REF!</v>
      </c>
      <c r="Q66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61" s="37" t="e">
        <f>IF(LEN('Описание предлагаемого товара'!#REF!)&gt;0,'Описание предлагаемого товара'!#REF!,"")</f>
        <v>#REF!</v>
      </c>
      <c r="S661" s="37" t="e">
        <f>IF(LEN('Описание предлагаемого товара'!#REF!)&gt;0,'Описание предлагаемого товара'!#REF!,"")</f>
        <v>#REF!</v>
      </c>
      <c r="T66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61" s="23" t="str">
        <f>IFERROR(VLOOKUP(CI661*1,Обработ.выгрузка_реестра_РФ!$A:$G,6,),"")</f>
        <v/>
      </c>
      <c r="V661" s="61" t="e">
        <f>IF(LEN('Описание предлагаемого товара'!#REF!)&gt;0,'Описание предлагаемого товара'!#REF!,"")</f>
        <v>#REF!</v>
      </c>
      <c r="W661" s="62" t="e">
        <f>IF(LEN('Описание предлагаемого товара'!#REF!)&gt;0,'Описание предлагаемого товара'!#REF!,"")</f>
        <v>#REF!</v>
      </c>
      <c r="X661" s="91" t="e">
        <f t="shared" ref="X661:Y661" si="6436">IFERROR(REPLACE(W661,FIND(CHAR(10),W661,1),1," "),W661)</f>
        <v>#REF!</v>
      </c>
      <c r="Y661" s="91" t="e">
        <f t="shared" si="6436"/>
        <v>#REF!</v>
      </c>
      <c r="Z661" s="91" t="e">
        <f t="shared" si="6367"/>
        <v>#REF!</v>
      </c>
      <c r="AA661" s="91" t="e">
        <f t="shared" si="6368"/>
        <v>#REF!</v>
      </c>
      <c r="AB661" s="91" t="e">
        <f t="shared" si="6369"/>
        <v>#REF!</v>
      </c>
      <c r="AC661" s="91" t="e">
        <f t="shared" ref="AC661:AF661" si="6437">IFERROR(REPLACE(AB661,FIND("  ",AB661,1),2," "),AB661)</f>
        <v>#REF!</v>
      </c>
      <c r="AD661" s="91" t="e">
        <f t="shared" si="6437"/>
        <v>#REF!</v>
      </c>
      <c r="AE661" s="91" t="e">
        <f t="shared" si="6437"/>
        <v>#REF!</v>
      </c>
      <c r="AF661" s="91" t="e">
        <f t="shared" si="6437"/>
        <v>#REF!</v>
      </c>
      <c r="AG661" s="23" t="str">
        <f>IFERROR(VLOOKUP(CI661*1,Обработ.выгрузка_реестра_РФ!$A:$G,4,),"")</f>
        <v/>
      </c>
      <c r="AH661" s="91" t="str">
        <f t="shared" ref="AH661:AI661" si="6438">IFERROR(REPLACE(AG661,FIND("-",AG661,1),1,"*"),AG661)</f>
        <v/>
      </c>
      <c r="AI661" s="91" t="str">
        <f t="shared" si="6438"/>
        <v/>
      </c>
      <c r="AJ661" s="27" t="str">
        <f t="shared" si="5831"/>
        <v/>
      </c>
      <c r="AK661" s="63" t="e">
        <f>IF(LEN('Описание предлагаемого товара'!#REF!)&gt;0,'Описание предлагаемого товара'!#REF!,"")</f>
        <v>#REF!</v>
      </c>
      <c r="AL661" s="91" t="e">
        <f t="shared" ref="AL661:AM661" si="6439">IFERROR(REPLACE(AK661,FIND(CHAR(10),AK661,1),1,""),AK661)</f>
        <v>#REF!</v>
      </c>
      <c r="AM661" s="91" t="e">
        <f t="shared" si="6439"/>
        <v>#REF!</v>
      </c>
      <c r="AN661" s="91" t="e">
        <f t="shared" ref="AN661:AR661" si="6440">IFERROR(REPLACE(AM661,FIND(" ",AM661,1),1,""),AM661)</f>
        <v>#REF!</v>
      </c>
      <c r="AO661" s="91" t="e">
        <f t="shared" si="6440"/>
        <v>#REF!</v>
      </c>
      <c r="AP661" s="91" t="e">
        <f t="shared" si="6440"/>
        <v>#REF!</v>
      </c>
      <c r="AQ661" s="91" t="e">
        <f t="shared" si="6440"/>
        <v>#REF!</v>
      </c>
      <c r="AR661" s="91" t="e">
        <f t="shared" si="6440"/>
        <v>#REF!</v>
      </c>
      <c r="AS661" s="91" t="e">
        <f t="shared" si="6374"/>
        <v>#REF!</v>
      </c>
      <c r="AT661" s="91" t="e">
        <f t="shared" si="6375"/>
        <v>#REF!</v>
      </c>
      <c r="AU661" s="32" t="e">
        <f t="shared" si="6358"/>
        <v>#REF!</v>
      </c>
      <c r="AV661" s="93" t="e">
        <f>'Описание предлагаемого товара'!#REF!</f>
        <v>#REF!</v>
      </c>
      <c r="AW661" s="91" t="e">
        <f>MIN(SEARCH({0,1,2,3,4,5,6,7,8,9},AV661&amp; "0123456789"))</f>
        <v>#REF!</v>
      </c>
      <c r="AX661" s="91" t="str">
        <f t="shared" si="6376"/>
        <v/>
      </c>
      <c r="AY661" s="91" t="str">
        <f t="shared" si="6377"/>
        <v/>
      </c>
      <c r="AZ661" s="91" t="str">
        <f t="shared" si="6378"/>
        <v/>
      </c>
      <c r="BA661" s="91" t="str">
        <f t="shared" si="6379"/>
        <v/>
      </c>
      <c r="BB661" s="91" t="str">
        <f t="shared" si="6380"/>
        <v/>
      </c>
      <c r="BC661" s="91" t="str">
        <f t="shared" si="6381"/>
        <v/>
      </c>
      <c r="BD661" s="91" t="str">
        <f t="shared" si="6382"/>
        <v/>
      </c>
      <c r="BE661" s="91" t="str">
        <f t="shared" si="6383"/>
        <v/>
      </c>
      <c r="BF661" s="91" t="str">
        <f t="shared" si="6384"/>
        <v/>
      </c>
      <c r="BG661" s="91" t="str">
        <f t="shared" si="6385"/>
        <v/>
      </c>
      <c r="BH661" s="91" t="str">
        <f t="shared" si="6386"/>
        <v/>
      </c>
      <c r="BI661" s="91" t="str">
        <f t="shared" si="6387"/>
        <v/>
      </c>
      <c r="BJ661" s="91" t="str">
        <f t="shared" si="6388"/>
        <v/>
      </c>
      <c r="BK661" s="91" t="str">
        <f t="shared" si="6389"/>
        <v/>
      </c>
      <c r="BL661" s="91" t="str">
        <f t="shared" si="6390"/>
        <v/>
      </c>
      <c r="BM661" s="91" t="str">
        <f t="shared" si="6391"/>
        <v/>
      </c>
      <c r="BN661" s="91" t="str">
        <f t="shared" si="6392"/>
        <v/>
      </c>
      <c r="BO661" s="91" t="str">
        <f t="shared" si="6393"/>
        <v/>
      </c>
      <c r="BP661" s="91" t="str">
        <f t="shared" si="6394"/>
        <v/>
      </c>
      <c r="BQ661" s="91" t="str">
        <f t="shared" si="6395"/>
        <v/>
      </c>
      <c r="BR661" s="91" t="str">
        <f t="shared" si="6396"/>
        <v/>
      </c>
      <c r="BS661" s="91" t="str">
        <f t="shared" si="6397"/>
        <v/>
      </c>
      <c r="BT661" s="91" t="str">
        <f t="shared" si="6398"/>
        <v/>
      </c>
      <c r="BU661" s="91" t="str">
        <f t="shared" si="6399"/>
        <v/>
      </c>
      <c r="BV661" s="91" t="str">
        <f t="shared" si="6400"/>
        <v/>
      </c>
      <c r="BW661" s="91" t="str">
        <f t="shared" si="6401"/>
        <v/>
      </c>
      <c r="BX661" s="91" t="str">
        <f t="shared" si="6402"/>
        <v/>
      </c>
      <c r="BY661" s="91" t="str">
        <f t="shared" si="6403"/>
        <v/>
      </c>
      <c r="BZ661" s="91" t="str">
        <f t="shared" si="6404"/>
        <v/>
      </c>
      <c r="CA661" s="91" t="str">
        <f t="shared" si="6405"/>
        <v/>
      </c>
      <c r="CB661" s="91" t="str">
        <f t="shared" si="6406"/>
        <v/>
      </c>
      <c r="CC661" s="91" t="str">
        <f t="shared" si="6407"/>
        <v/>
      </c>
      <c r="CD661" s="91" t="str">
        <f t="shared" si="6408"/>
        <v/>
      </c>
      <c r="CE661" s="91" t="str">
        <f t="shared" si="6409"/>
        <v/>
      </c>
      <c r="CF661" s="91" t="str">
        <f t="shared" si="6410"/>
        <v/>
      </c>
      <c r="CG661" s="91" t="str">
        <f t="shared" si="6411"/>
        <v/>
      </c>
      <c r="CH661" s="91" t="str">
        <f t="shared" si="6412"/>
        <v/>
      </c>
      <c r="CI661" s="91" t="str">
        <f t="shared" si="6413"/>
        <v>нет</v>
      </c>
      <c r="CJ661" s="63" t="e">
        <f>IF(LEN('Описание предлагаемого товара'!#REF!)&gt;0,'Описание предлагаемого товара'!#REF!,"")</f>
        <v>#REF!</v>
      </c>
      <c r="CK661" s="91" t="e">
        <f t="shared" ref="CK661:CL661" si="6441">IFERROR(REPLACE(CJ661,FIND(CHAR(10),CJ661,1),1,""),CJ661)</f>
        <v>#REF!</v>
      </c>
      <c r="CL661" s="91" t="e">
        <f t="shared" si="6441"/>
        <v>#REF!</v>
      </c>
      <c r="CM661" s="91" t="e">
        <f t="shared" si="6415"/>
        <v>#REF!</v>
      </c>
      <c r="CN661" s="91" t="e">
        <f t="shared" si="6416"/>
        <v>#REF!</v>
      </c>
      <c r="CO661" s="91" t="e">
        <f t="shared" si="6417"/>
        <v>#REF!</v>
      </c>
      <c r="CP661" s="90" t="e">
        <f>IF(AU661="Не указан реестровый номер (мера нац.режима Запрет)","",IF(CI661="нет","",IF(CU661="да","исключение(не смотрим баллы)",IFERROR(IF(CI661*1&gt;0,IFERROR(IF(VLOOKUP(CI661*1,Обработ.выгрузка_реестра_РФ!$A:$G,7,)=0,"Баллы не установлены",VLOOKUP(CI661*1,Обработ.выгрузка_реестра_РФ!$A:$G,7,)),IF(LEN(CI661)&gt;14,"","нет номера в реестре РФ")),""),IF(LEN(CI661)=0,"","Некорректный реестровый номер")))))</f>
        <v>#REF!</v>
      </c>
      <c r="CQ661" s="33" t="e">
        <f>IF(LEN(C661)&gt;0,IFERROR(IF(LEN(H661)&gt;0,IF(LEN(VLOOKUP(H661,'исключения(не_смотрим_баллы)'!$A:$C,1,))&gt;0,"да","нет"),"не введен ОКПД2"),"нет"),"")</f>
        <v>#REF!</v>
      </c>
      <c r="CR661" s="33" t="e">
        <f ca="1">IF(CQ661="да",IF(TODAY()&lt;VLOOKUP(H661,'исключения(не_смотрим_баллы)'!$A:$C,3,),"да","нет"),"")</f>
        <v>#REF!</v>
      </c>
      <c r="CS661" s="33" t="str">
        <f>IFERROR(IF(CQ661="да",IF(VLOOKUP(CI661*1,Обработ.выгрузка_реестра_РФ!$A:$G,2,)&lt;VLOOKUP(H661,'исключения(не_смотрим_баллы)'!$A:$C,2,),"да","нет"),""),"")</f>
        <v/>
      </c>
      <c r="CT661" s="24"/>
      <c r="CU661" s="33" t="e">
        <f t="shared" si="6429"/>
        <v>#REF!</v>
      </c>
      <c r="CV661" s="91" t="e">
        <f t="shared" si="6430"/>
        <v>#REF!</v>
      </c>
      <c r="CW661" s="27" t="e">
        <f t="shared" si="6431"/>
        <v>#REF!</v>
      </c>
      <c r="CX661" s="26" t="e">
        <f t="shared" si="6360"/>
        <v>#REF!</v>
      </c>
      <c r="CY661" s="64" t="e">
        <f>IF(LEN('Описание предлагаемого товара'!#REF!)&gt;0,'Описание предлагаемого товара'!#REF!,"")</f>
        <v>#REF!</v>
      </c>
      <c r="CZ661" s="95" t="e">
        <f t="shared" si="6418"/>
        <v>#REF!</v>
      </c>
      <c r="DA661" s="95" t="e">
        <f t="shared" ref="DA661" si="6442">IFERROR(REPLACE(CZ661,FIND(" ",CZ661,1),1,""),CZ661)</f>
        <v>#REF!</v>
      </c>
      <c r="DB661" s="95" t="e">
        <f t="shared" si="6362"/>
        <v>#REF!</v>
      </c>
      <c r="DC661" s="95" t="e">
        <f t="shared" ref="DC661:DD661" si="6443">IFERROR(REPLACE(DB661,FIND("г.",DB661,1),2,""),DB661)</f>
        <v>#REF!</v>
      </c>
      <c r="DD661" s="95" t="e">
        <f t="shared" si="6443"/>
        <v>#REF!</v>
      </c>
      <c r="DE661" s="95" t="e">
        <f t="shared" ref="DE661:DF661" si="6444">IFERROR(REPLACE(DD661,FIND("г",DD661,1),1,""),DD661)</f>
        <v>#REF!</v>
      </c>
      <c r="DF661" s="95" t="e">
        <f t="shared" si="6444"/>
        <v>#REF!</v>
      </c>
      <c r="DG661" s="95" t="e">
        <f t="shared" si="6435"/>
        <v>#REF!</v>
      </c>
      <c r="DH661" s="25" t="str">
        <f>IFERROR(VLOOKUP(CI661*1,Обработ.выгрузка_реестра_РФ!$A:$G,5,),"")</f>
        <v/>
      </c>
      <c r="DI661" s="27" t="str">
        <f t="shared" ref="DI661:DI724" si="6445">IF(LEN(DH661)&gt;0,IFERROR(IF(LEN(VLOOKUP("*"&amp;TEXT(DH661,"ДД.ММ.ГГГГ")&amp;"*",DG661,1,))&gt;0,"да",""),"нет"),"")</f>
        <v/>
      </c>
      <c r="DJ661" s="27" t="str">
        <f t="shared" ca="1" si="6422"/>
        <v/>
      </c>
      <c r="DK661" s="63" t="e">
        <f>IF(LEN('Описание предлагаемого товара'!#REF!)&gt;0,'Описание предлагаемого товара'!#REF!,"")</f>
        <v>#REF!</v>
      </c>
      <c r="DL661" s="63" t="e">
        <f>IF(LEN('Описание предлагаемого товара'!#REF!)&gt;0,'Описание предлагаемого товара'!#REF!,"")</f>
        <v>#REF!</v>
      </c>
      <c r="DM661" s="32"/>
    </row>
    <row r="662" spans="1:117" ht="48.75" customHeight="1" x14ac:dyDescent="0.25">
      <c r="A662" s="61" t="e">
        <f>IF(LEN('Описание предлагаемого товара'!#REF!)&gt;0,'Описание предлагаемого товара'!#REF!,"")</f>
        <v>#REF!</v>
      </c>
      <c r="B662" s="65" t="e">
        <f>IF(LEN('Описание предлагаемого товара'!#REF!)&gt;0,'Описание предлагаемого товара'!#REF!,"")</f>
        <v>#REF!</v>
      </c>
      <c r="C662" s="61" t="e">
        <f>IF(LEN('Описание предлагаемого товара'!#REF!)&gt;0,'Описание предлагаемого товара'!#REF!,"")</f>
        <v>#REF!</v>
      </c>
      <c r="D662" s="61" t="e">
        <f>IF(LEN('Описание предлагаемого товара'!#REF!)&gt;0,'Описание предлагаемого товара'!#REF!,"")</f>
        <v>#REF!</v>
      </c>
      <c r="E662" s="61" t="e">
        <f>IF(LEN('Описание предлагаемого товара'!#REF!)&gt;0,'Описание предлагаемого товара'!#REF!,"")</f>
        <v>#REF!</v>
      </c>
      <c r="F662" s="61" t="e">
        <f>IF(LEN('Описание предлагаемого товара'!#REF!)&gt;0,'Описание предлагаемого товара'!#REF!,"")</f>
        <v>#REF!</v>
      </c>
      <c r="G662" s="61" t="e">
        <f>IF(LEN('Описание предлагаемого товара'!#REF!)&gt;0,'Описание предлагаемого товара'!#REF!,"")</f>
        <v>#REF!</v>
      </c>
      <c r="H662" s="61" t="e">
        <f>IF(LEN('Описание предлагаемого товара'!#REF!)&gt;0,'Описание предлагаемого товара'!#REF!,"")</f>
        <v>#REF!</v>
      </c>
      <c r="I662" s="61" t="e">
        <f>IF(LEN('Описание предлагаемого товара'!#REF!)&gt;0,'Описание предлагаемого товара'!#REF!,"")</f>
        <v>#REF!</v>
      </c>
      <c r="J662" s="38" t="str">
        <f>IFERROR(VLOOKUP(B662,SAP!$A:$E,5,),"")</f>
        <v/>
      </c>
      <c r="K662" s="40" t="str">
        <f t="shared" si="6365"/>
        <v/>
      </c>
      <c r="L662" s="61" t="e">
        <f>IF(LEN('Описание предлагаемого товара'!#REF!)&gt;0,IFERROR('Описание предлагаемого товара'!#REF!*1,""),"")</f>
        <v>#REF!</v>
      </c>
      <c r="M662" s="39" t="str">
        <f>IFERROR(VLOOKUP(B662,SAP!$A:$E,2,),"")</f>
        <v/>
      </c>
      <c r="N662" s="41" t="str">
        <f t="shared" si="5865"/>
        <v/>
      </c>
      <c r="O662" s="39" t="str">
        <f t="shared" si="6352"/>
        <v/>
      </c>
      <c r="P662" s="36" t="e">
        <f>IF(LEN('Описание предлагаемого товара'!#REF!)&gt;0,'Описание предлагаемого товара'!#REF!,"")</f>
        <v>#REF!</v>
      </c>
      <c r="Q66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62" s="37" t="e">
        <f>IF(LEN('Описание предлагаемого товара'!#REF!)&gt;0,'Описание предлагаемого товара'!#REF!,"")</f>
        <v>#REF!</v>
      </c>
      <c r="S662" s="37" t="e">
        <f>IF(LEN('Описание предлагаемого товара'!#REF!)&gt;0,'Описание предлагаемого товара'!#REF!,"")</f>
        <v>#REF!</v>
      </c>
      <c r="T66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62" s="23" t="str">
        <f>IFERROR(VLOOKUP(CI662*1,Обработ.выгрузка_реестра_РФ!$A:$G,6,),"")</f>
        <v/>
      </c>
      <c r="V662" s="61" t="e">
        <f>IF(LEN('Описание предлагаемого товара'!#REF!)&gt;0,'Описание предлагаемого товара'!#REF!,"")</f>
        <v>#REF!</v>
      </c>
      <c r="W662" s="62" t="e">
        <f>IF(LEN('Описание предлагаемого товара'!#REF!)&gt;0,'Описание предлагаемого товара'!#REF!,"")</f>
        <v>#REF!</v>
      </c>
      <c r="X662" s="91" t="e">
        <f t="shared" ref="X662:Y662" si="6446">IFERROR(REPLACE(W662,FIND(CHAR(10),W662,1),1," "),W662)</f>
        <v>#REF!</v>
      </c>
      <c r="Y662" s="91" t="e">
        <f t="shared" si="6446"/>
        <v>#REF!</v>
      </c>
      <c r="Z662" s="91" t="e">
        <f t="shared" si="6367"/>
        <v>#REF!</v>
      </c>
      <c r="AA662" s="91" t="e">
        <f t="shared" si="6368"/>
        <v>#REF!</v>
      </c>
      <c r="AB662" s="91" t="e">
        <f t="shared" si="6369"/>
        <v>#REF!</v>
      </c>
      <c r="AC662" s="91" t="e">
        <f t="shared" ref="AC662:AF662" si="6447">IFERROR(REPLACE(AB662,FIND("  ",AB662,1),2," "),AB662)</f>
        <v>#REF!</v>
      </c>
      <c r="AD662" s="91" t="e">
        <f t="shared" si="6447"/>
        <v>#REF!</v>
      </c>
      <c r="AE662" s="91" t="e">
        <f t="shared" si="6447"/>
        <v>#REF!</v>
      </c>
      <c r="AF662" s="91" t="e">
        <f t="shared" si="6447"/>
        <v>#REF!</v>
      </c>
      <c r="AG662" s="23" t="str">
        <f>IFERROR(VLOOKUP(CI662*1,Обработ.выгрузка_реестра_РФ!$A:$G,4,),"")</f>
        <v/>
      </c>
      <c r="AH662" s="91" t="str">
        <f t="shared" ref="AH662:AI662" si="6448">IFERROR(REPLACE(AG662,FIND("-",AG662,1),1,"*"),AG662)</f>
        <v/>
      </c>
      <c r="AI662" s="91" t="str">
        <f t="shared" si="6448"/>
        <v/>
      </c>
      <c r="AJ662" s="27" t="str">
        <f t="shared" si="5831"/>
        <v/>
      </c>
      <c r="AK662" s="63" t="e">
        <f>IF(LEN('Описание предлагаемого товара'!#REF!)&gt;0,'Описание предлагаемого товара'!#REF!,"")</f>
        <v>#REF!</v>
      </c>
      <c r="AL662" s="91" t="e">
        <f t="shared" ref="AL662:AM662" si="6449">IFERROR(REPLACE(AK662,FIND(CHAR(10),AK662,1),1,""),AK662)</f>
        <v>#REF!</v>
      </c>
      <c r="AM662" s="91" t="e">
        <f t="shared" si="6449"/>
        <v>#REF!</v>
      </c>
      <c r="AN662" s="91" t="e">
        <f t="shared" ref="AN662:AR662" si="6450">IFERROR(REPLACE(AM662,FIND(" ",AM662,1),1,""),AM662)</f>
        <v>#REF!</v>
      </c>
      <c r="AO662" s="91" t="e">
        <f t="shared" si="6450"/>
        <v>#REF!</v>
      </c>
      <c r="AP662" s="91" t="e">
        <f t="shared" si="6450"/>
        <v>#REF!</v>
      </c>
      <c r="AQ662" s="91" t="e">
        <f t="shared" si="6450"/>
        <v>#REF!</v>
      </c>
      <c r="AR662" s="91" t="e">
        <f t="shared" si="6450"/>
        <v>#REF!</v>
      </c>
      <c r="AS662" s="91" t="e">
        <f t="shared" si="6374"/>
        <v>#REF!</v>
      </c>
      <c r="AT662" s="91" t="e">
        <f t="shared" si="6375"/>
        <v>#REF!</v>
      </c>
      <c r="AU662" s="32" t="e">
        <f t="shared" si="6358"/>
        <v>#REF!</v>
      </c>
      <c r="AV662" s="93" t="e">
        <f>'Описание предлагаемого товара'!#REF!</f>
        <v>#REF!</v>
      </c>
      <c r="AW662" s="91" t="e">
        <f>MIN(SEARCH({0,1,2,3,4,5,6,7,8,9},AV662&amp; "0123456789"))</f>
        <v>#REF!</v>
      </c>
      <c r="AX662" s="91" t="str">
        <f t="shared" si="6376"/>
        <v/>
      </c>
      <c r="AY662" s="91" t="str">
        <f t="shared" si="6377"/>
        <v/>
      </c>
      <c r="AZ662" s="91" t="str">
        <f t="shared" si="6378"/>
        <v/>
      </c>
      <c r="BA662" s="91" t="str">
        <f t="shared" si="6379"/>
        <v/>
      </c>
      <c r="BB662" s="91" t="str">
        <f t="shared" si="6380"/>
        <v/>
      </c>
      <c r="BC662" s="91" t="str">
        <f t="shared" si="6381"/>
        <v/>
      </c>
      <c r="BD662" s="91" t="str">
        <f t="shared" si="6382"/>
        <v/>
      </c>
      <c r="BE662" s="91" t="str">
        <f t="shared" si="6383"/>
        <v/>
      </c>
      <c r="BF662" s="91" t="str">
        <f t="shared" si="6384"/>
        <v/>
      </c>
      <c r="BG662" s="91" t="str">
        <f t="shared" si="6385"/>
        <v/>
      </c>
      <c r="BH662" s="91" t="str">
        <f t="shared" si="6386"/>
        <v/>
      </c>
      <c r="BI662" s="91" t="str">
        <f t="shared" si="6387"/>
        <v/>
      </c>
      <c r="BJ662" s="91" t="str">
        <f t="shared" si="6388"/>
        <v/>
      </c>
      <c r="BK662" s="91" t="str">
        <f t="shared" si="6389"/>
        <v/>
      </c>
      <c r="BL662" s="91" t="str">
        <f t="shared" si="6390"/>
        <v/>
      </c>
      <c r="BM662" s="91" t="str">
        <f t="shared" si="6391"/>
        <v/>
      </c>
      <c r="BN662" s="91" t="str">
        <f t="shared" si="6392"/>
        <v/>
      </c>
      <c r="BO662" s="91" t="str">
        <f t="shared" si="6393"/>
        <v/>
      </c>
      <c r="BP662" s="91" t="str">
        <f t="shared" si="6394"/>
        <v/>
      </c>
      <c r="BQ662" s="91" t="str">
        <f t="shared" si="6395"/>
        <v/>
      </c>
      <c r="BR662" s="91" t="str">
        <f t="shared" si="6396"/>
        <v/>
      </c>
      <c r="BS662" s="91" t="str">
        <f t="shared" si="6397"/>
        <v/>
      </c>
      <c r="BT662" s="91" t="str">
        <f t="shared" si="6398"/>
        <v/>
      </c>
      <c r="BU662" s="91" t="str">
        <f t="shared" si="6399"/>
        <v/>
      </c>
      <c r="BV662" s="91" t="str">
        <f t="shared" si="6400"/>
        <v/>
      </c>
      <c r="BW662" s="91" t="str">
        <f t="shared" si="6401"/>
        <v/>
      </c>
      <c r="BX662" s="91" t="str">
        <f t="shared" si="6402"/>
        <v/>
      </c>
      <c r="BY662" s="91" t="str">
        <f t="shared" si="6403"/>
        <v/>
      </c>
      <c r="BZ662" s="91" t="str">
        <f t="shared" si="6404"/>
        <v/>
      </c>
      <c r="CA662" s="91" t="str">
        <f t="shared" si="6405"/>
        <v/>
      </c>
      <c r="CB662" s="91" t="str">
        <f t="shared" si="6406"/>
        <v/>
      </c>
      <c r="CC662" s="91" t="str">
        <f t="shared" si="6407"/>
        <v/>
      </c>
      <c r="CD662" s="91" t="str">
        <f t="shared" si="6408"/>
        <v/>
      </c>
      <c r="CE662" s="91" t="str">
        <f t="shared" si="6409"/>
        <v/>
      </c>
      <c r="CF662" s="91" t="str">
        <f t="shared" si="6410"/>
        <v/>
      </c>
      <c r="CG662" s="91" t="str">
        <f t="shared" si="6411"/>
        <v/>
      </c>
      <c r="CH662" s="91" t="str">
        <f t="shared" si="6412"/>
        <v/>
      </c>
      <c r="CI662" s="91" t="str">
        <f t="shared" si="6413"/>
        <v>нет</v>
      </c>
      <c r="CJ662" s="63" t="e">
        <f>IF(LEN('Описание предлагаемого товара'!#REF!)&gt;0,'Описание предлагаемого товара'!#REF!,"")</f>
        <v>#REF!</v>
      </c>
      <c r="CK662" s="91" t="e">
        <f t="shared" ref="CK662:CL662" si="6451">IFERROR(REPLACE(CJ662,FIND(CHAR(10),CJ662,1),1,""),CJ662)</f>
        <v>#REF!</v>
      </c>
      <c r="CL662" s="91" t="e">
        <f t="shared" si="6451"/>
        <v>#REF!</v>
      </c>
      <c r="CM662" s="91" t="e">
        <f t="shared" si="6415"/>
        <v>#REF!</v>
      </c>
      <c r="CN662" s="91" t="e">
        <f t="shared" si="6416"/>
        <v>#REF!</v>
      </c>
      <c r="CO662" s="91" t="e">
        <f t="shared" si="6417"/>
        <v>#REF!</v>
      </c>
      <c r="CP662" s="90" t="e">
        <f>IF(AU662="Не указан реестровый номер (мера нац.режима Запрет)","",IF(CI662="нет","",IF(CU662="да","исключение(не смотрим баллы)",IFERROR(IF(CI662*1&gt;0,IFERROR(IF(VLOOKUP(CI662*1,Обработ.выгрузка_реестра_РФ!$A:$G,7,)=0,"Баллы не установлены",VLOOKUP(CI662*1,Обработ.выгрузка_реестра_РФ!$A:$G,7,)),IF(LEN(CI662)&gt;14,"","нет номера в реестре РФ")),""),IF(LEN(CI662)=0,"","Некорректный реестровый номер")))))</f>
        <v>#REF!</v>
      </c>
      <c r="CQ662" s="33" t="e">
        <f>IF(LEN(C662)&gt;0,IFERROR(IF(LEN(H662)&gt;0,IF(LEN(VLOOKUP(H662,'исключения(не_смотрим_баллы)'!$A:$C,1,))&gt;0,"да","нет"),"не введен ОКПД2"),"нет"),"")</f>
        <v>#REF!</v>
      </c>
      <c r="CR662" s="33" t="e">
        <f ca="1">IF(CQ662="да",IF(TODAY()&lt;VLOOKUP(H662,'исключения(не_смотрим_баллы)'!$A:$C,3,),"да","нет"),"")</f>
        <v>#REF!</v>
      </c>
      <c r="CS662" s="33" t="str">
        <f>IFERROR(IF(CQ662="да",IF(VLOOKUP(CI662*1,Обработ.выгрузка_реестра_РФ!$A:$G,2,)&lt;VLOOKUP(H662,'исключения(не_смотрим_баллы)'!$A:$C,2,),"да","нет"),""),"")</f>
        <v/>
      </c>
      <c r="CT662" s="24"/>
      <c r="CU662" s="33" t="e">
        <f t="shared" si="6429"/>
        <v>#REF!</v>
      </c>
      <c r="CV662" s="91" t="e">
        <f t="shared" si="6430"/>
        <v>#REF!</v>
      </c>
      <c r="CW662" s="27" t="e">
        <f t="shared" si="6431"/>
        <v>#REF!</v>
      </c>
      <c r="CX662" s="26" t="e">
        <f t="shared" si="6360"/>
        <v>#REF!</v>
      </c>
      <c r="CY662" s="64" t="e">
        <f>IF(LEN('Описание предлагаемого товара'!#REF!)&gt;0,'Описание предлагаемого товара'!#REF!,"")</f>
        <v>#REF!</v>
      </c>
      <c r="CZ662" s="95" t="e">
        <f t="shared" si="6418"/>
        <v>#REF!</v>
      </c>
      <c r="DA662" s="95" t="e">
        <f t="shared" ref="DA662" si="6452">IFERROR(REPLACE(CZ662,FIND(" ",CZ662,1),1,""),CZ662)</f>
        <v>#REF!</v>
      </c>
      <c r="DB662" s="95" t="e">
        <f t="shared" si="6362"/>
        <v>#REF!</v>
      </c>
      <c r="DC662" s="95" t="e">
        <f t="shared" ref="DC662:DD662" si="6453">IFERROR(REPLACE(DB662,FIND("г.",DB662,1),2,""),DB662)</f>
        <v>#REF!</v>
      </c>
      <c r="DD662" s="95" t="e">
        <f t="shared" si="6453"/>
        <v>#REF!</v>
      </c>
      <c r="DE662" s="95" t="e">
        <f t="shared" ref="DE662:DF662" si="6454">IFERROR(REPLACE(DD662,FIND("г",DD662,1),1,""),DD662)</f>
        <v>#REF!</v>
      </c>
      <c r="DF662" s="95" t="e">
        <f t="shared" si="6454"/>
        <v>#REF!</v>
      </c>
      <c r="DG662" s="95" t="e">
        <f t="shared" si="6435"/>
        <v>#REF!</v>
      </c>
      <c r="DH662" s="25" t="str">
        <f>IFERROR(VLOOKUP(CI662*1,Обработ.выгрузка_реестра_РФ!$A:$G,5,),"")</f>
        <v/>
      </c>
      <c r="DI662" s="27" t="str">
        <f t="shared" si="6445"/>
        <v/>
      </c>
      <c r="DJ662" s="27" t="str">
        <f t="shared" ca="1" si="6422"/>
        <v/>
      </c>
      <c r="DK662" s="63" t="e">
        <f>IF(LEN('Описание предлагаемого товара'!#REF!)&gt;0,'Описание предлагаемого товара'!#REF!,"")</f>
        <v>#REF!</v>
      </c>
      <c r="DL662" s="63" t="e">
        <f>IF(LEN('Описание предлагаемого товара'!#REF!)&gt;0,'Описание предлагаемого товара'!#REF!,"")</f>
        <v>#REF!</v>
      </c>
      <c r="DM662" s="32"/>
    </row>
    <row r="663" spans="1:117" ht="48.75" customHeight="1" x14ac:dyDescent="0.25">
      <c r="A663" s="61" t="e">
        <f>IF(LEN('Описание предлагаемого товара'!#REF!)&gt;0,'Описание предлагаемого товара'!#REF!,"")</f>
        <v>#REF!</v>
      </c>
      <c r="B663" s="65" t="e">
        <f>IF(LEN('Описание предлагаемого товара'!#REF!)&gt;0,'Описание предлагаемого товара'!#REF!,"")</f>
        <v>#REF!</v>
      </c>
      <c r="C663" s="61" t="e">
        <f>IF(LEN('Описание предлагаемого товара'!#REF!)&gt;0,'Описание предлагаемого товара'!#REF!,"")</f>
        <v>#REF!</v>
      </c>
      <c r="D663" s="61" t="e">
        <f>IF(LEN('Описание предлагаемого товара'!#REF!)&gt;0,'Описание предлагаемого товара'!#REF!,"")</f>
        <v>#REF!</v>
      </c>
      <c r="E663" s="61" t="e">
        <f>IF(LEN('Описание предлагаемого товара'!#REF!)&gt;0,'Описание предлагаемого товара'!#REF!,"")</f>
        <v>#REF!</v>
      </c>
      <c r="F663" s="61" t="e">
        <f>IF(LEN('Описание предлагаемого товара'!#REF!)&gt;0,'Описание предлагаемого товара'!#REF!,"")</f>
        <v>#REF!</v>
      </c>
      <c r="G663" s="61" t="e">
        <f>IF(LEN('Описание предлагаемого товара'!#REF!)&gt;0,'Описание предлагаемого товара'!#REF!,"")</f>
        <v>#REF!</v>
      </c>
      <c r="H663" s="61" t="e">
        <f>IF(LEN('Описание предлагаемого товара'!#REF!)&gt;0,'Описание предлагаемого товара'!#REF!,"")</f>
        <v>#REF!</v>
      </c>
      <c r="I663" s="61" t="e">
        <f>IF(LEN('Описание предлагаемого товара'!#REF!)&gt;0,'Описание предлагаемого товара'!#REF!,"")</f>
        <v>#REF!</v>
      </c>
      <c r="J663" s="38" t="str">
        <f>IFERROR(VLOOKUP(B663,SAP!$A:$E,5,),"")</f>
        <v/>
      </c>
      <c r="K663" s="40" t="str">
        <f t="shared" si="6365"/>
        <v/>
      </c>
      <c r="L663" s="61" t="e">
        <f>IF(LEN('Описание предлагаемого товара'!#REF!)&gt;0,IFERROR('Описание предлагаемого товара'!#REF!*1,""),"")</f>
        <v>#REF!</v>
      </c>
      <c r="M663" s="39" t="str">
        <f>IFERROR(VLOOKUP(B663,SAP!$A:$E,2,),"")</f>
        <v/>
      </c>
      <c r="N663" s="41" t="str">
        <f t="shared" si="5865"/>
        <v/>
      </c>
      <c r="O663" s="39" t="str">
        <f t="shared" si="6352"/>
        <v/>
      </c>
      <c r="P663" s="36" t="e">
        <f>IF(LEN('Описание предлагаемого товара'!#REF!)&gt;0,'Описание предлагаемого товара'!#REF!,"")</f>
        <v>#REF!</v>
      </c>
      <c r="Q66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63" s="37" t="e">
        <f>IF(LEN('Описание предлагаемого товара'!#REF!)&gt;0,'Описание предлагаемого товара'!#REF!,"")</f>
        <v>#REF!</v>
      </c>
      <c r="S663" s="37" t="e">
        <f>IF(LEN('Описание предлагаемого товара'!#REF!)&gt;0,'Описание предлагаемого товара'!#REF!,"")</f>
        <v>#REF!</v>
      </c>
      <c r="T66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63" s="23" t="str">
        <f>IFERROR(VLOOKUP(CI663*1,Обработ.выгрузка_реестра_РФ!$A:$G,6,),"")</f>
        <v/>
      </c>
      <c r="V663" s="61" t="e">
        <f>IF(LEN('Описание предлагаемого товара'!#REF!)&gt;0,'Описание предлагаемого товара'!#REF!,"")</f>
        <v>#REF!</v>
      </c>
      <c r="W663" s="62" t="e">
        <f>IF(LEN('Описание предлагаемого товара'!#REF!)&gt;0,'Описание предлагаемого товара'!#REF!,"")</f>
        <v>#REF!</v>
      </c>
      <c r="X663" s="91" t="e">
        <f t="shared" ref="X663:Y663" si="6455">IFERROR(REPLACE(W663,FIND(CHAR(10),W663,1),1," "),W663)</f>
        <v>#REF!</v>
      </c>
      <c r="Y663" s="91" t="e">
        <f t="shared" si="6455"/>
        <v>#REF!</v>
      </c>
      <c r="Z663" s="91" t="e">
        <f t="shared" si="6367"/>
        <v>#REF!</v>
      </c>
      <c r="AA663" s="91" t="e">
        <f t="shared" si="6368"/>
        <v>#REF!</v>
      </c>
      <c r="AB663" s="91" t="e">
        <f t="shared" si="6369"/>
        <v>#REF!</v>
      </c>
      <c r="AC663" s="91" t="e">
        <f t="shared" ref="AC663:AF663" si="6456">IFERROR(REPLACE(AB663,FIND("  ",AB663,1),2," "),AB663)</f>
        <v>#REF!</v>
      </c>
      <c r="AD663" s="91" t="e">
        <f t="shared" si="6456"/>
        <v>#REF!</v>
      </c>
      <c r="AE663" s="91" t="e">
        <f t="shared" si="6456"/>
        <v>#REF!</v>
      </c>
      <c r="AF663" s="91" t="e">
        <f t="shared" si="6456"/>
        <v>#REF!</v>
      </c>
      <c r="AG663" s="23" t="str">
        <f>IFERROR(VLOOKUP(CI663*1,Обработ.выгрузка_реестра_РФ!$A:$G,4,),"")</f>
        <v/>
      </c>
      <c r="AH663" s="91" t="str">
        <f t="shared" ref="AH663:AI663" si="6457">IFERROR(REPLACE(AG663,FIND("-",AG663,1),1,"*"),AG663)</f>
        <v/>
      </c>
      <c r="AI663" s="91" t="str">
        <f t="shared" si="6457"/>
        <v/>
      </c>
      <c r="AJ663" s="27" t="str">
        <f t="shared" si="5831"/>
        <v/>
      </c>
      <c r="AK663" s="63" t="e">
        <f>IF(LEN('Описание предлагаемого товара'!#REF!)&gt;0,'Описание предлагаемого товара'!#REF!,"")</f>
        <v>#REF!</v>
      </c>
      <c r="AL663" s="91" t="e">
        <f t="shared" ref="AL663:AM663" si="6458">IFERROR(REPLACE(AK663,FIND(CHAR(10),AK663,1),1,""),AK663)</f>
        <v>#REF!</v>
      </c>
      <c r="AM663" s="91" t="e">
        <f t="shared" si="6458"/>
        <v>#REF!</v>
      </c>
      <c r="AN663" s="91" t="e">
        <f t="shared" ref="AN663:AR663" si="6459">IFERROR(REPLACE(AM663,FIND(" ",AM663,1),1,""),AM663)</f>
        <v>#REF!</v>
      </c>
      <c r="AO663" s="91" t="e">
        <f t="shared" si="6459"/>
        <v>#REF!</v>
      </c>
      <c r="AP663" s="91" t="e">
        <f t="shared" si="6459"/>
        <v>#REF!</v>
      </c>
      <c r="AQ663" s="91" t="e">
        <f t="shared" si="6459"/>
        <v>#REF!</v>
      </c>
      <c r="AR663" s="91" t="e">
        <f t="shared" si="6459"/>
        <v>#REF!</v>
      </c>
      <c r="AS663" s="91" t="e">
        <f t="shared" si="6374"/>
        <v>#REF!</v>
      </c>
      <c r="AT663" s="91" t="e">
        <f t="shared" si="6375"/>
        <v>#REF!</v>
      </c>
      <c r="AU663" s="32" t="e">
        <f t="shared" si="6358"/>
        <v>#REF!</v>
      </c>
      <c r="AV663" s="93" t="e">
        <f>'Описание предлагаемого товара'!#REF!</f>
        <v>#REF!</v>
      </c>
      <c r="AW663" s="91" t="e">
        <f>MIN(SEARCH({0,1,2,3,4,5,6,7,8,9},AV663&amp; "0123456789"))</f>
        <v>#REF!</v>
      </c>
      <c r="AX663" s="91" t="str">
        <f t="shared" si="6376"/>
        <v/>
      </c>
      <c r="AY663" s="91" t="str">
        <f t="shared" si="6377"/>
        <v/>
      </c>
      <c r="AZ663" s="91" t="str">
        <f t="shared" si="6378"/>
        <v/>
      </c>
      <c r="BA663" s="91" t="str">
        <f t="shared" si="6379"/>
        <v/>
      </c>
      <c r="BB663" s="91" t="str">
        <f t="shared" si="6380"/>
        <v/>
      </c>
      <c r="BC663" s="91" t="str">
        <f t="shared" si="6381"/>
        <v/>
      </c>
      <c r="BD663" s="91" t="str">
        <f t="shared" si="6382"/>
        <v/>
      </c>
      <c r="BE663" s="91" t="str">
        <f t="shared" si="6383"/>
        <v/>
      </c>
      <c r="BF663" s="91" t="str">
        <f t="shared" si="6384"/>
        <v/>
      </c>
      <c r="BG663" s="91" t="str">
        <f t="shared" si="6385"/>
        <v/>
      </c>
      <c r="BH663" s="91" t="str">
        <f t="shared" si="6386"/>
        <v/>
      </c>
      <c r="BI663" s="91" t="str">
        <f t="shared" si="6387"/>
        <v/>
      </c>
      <c r="BJ663" s="91" t="str">
        <f t="shared" si="6388"/>
        <v/>
      </c>
      <c r="BK663" s="91" t="str">
        <f t="shared" si="6389"/>
        <v/>
      </c>
      <c r="BL663" s="91" t="str">
        <f t="shared" si="6390"/>
        <v/>
      </c>
      <c r="BM663" s="91" t="str">
        <f t="shared" si="6391"/>
        <v/>
      </c>
      <c r="BN663" s="91" t="str">
        <f t="shared" si="6392"/>
        <v/>
      </c>
      <c r="BO663" s="91" t="str">
        <f t="shared" si="6393"/>
        <v/>
      </c>
      <c r="BP663" s="91" t="str">
        <f t="shared" si="6394"/>
        <v/>
      </c>
      <c r="BQ663" s="91" t="str">
        <f t="shared" si="6395"/>
        <v/>
      </c>
      <c r="BR663" s="91" t="str">
        <f t="shared" si="6396"/>
        <v/>
      </c>
      <c r="BS663" s="91" t="str">
        <f t="shared" si="6397"/>
        <v/>
      </c>
      <c r="BT663" s="91" t="str">
        <f t="shared" si="6398"/>
        <v/>
      </c>
      <c r="BU663" s="91" t="str">
        <f t="shared" si="6399"/>
        <v/>
      </c>
      <c r="BV663" s="91" t="str">
        <f t="shared" si="6400"/>
        <v/>
      </c>
      <c r="BW663" s="91" t="str">
        <f t="shared" si="6401"/>
        <v/>
      </c>
      <c r="BX663" s="91" t="str">
        <f t="shared" si="6402"/>
        <v/>
      </c>
      <c r="BY663" s="91" t="str">
        <f t="shared" si="6403"/>
        <v/>
      </c>
      <c r="BZ663" s="91" t="str">
        <f t="shared" si="6404"/>
        <v/>
      </c>
      <c r="CA663" s="91" t="str">
        <f t="shared" si="6405"/>
        <v/>
      </c>
      <c r="CB663" s="91" t="str">
        <f t="shared" si="6406"/>
        <v/>
      </c>
      <c r="CC663" s="91" t="str">
        <f t="shared" si="6407"/>
        <v/>
      </c>
      <c r="CD663" s="91" t="str">
        <f t="shared" si="6408"/>
        <v/>
      </c>
      <c r="CE663" s="91" t="str">
        <f t="shared" si="6409"/>
        <v/>
      </c>
      <c r="CF663" s="91" t="str">
        <f t="shared" si="6410"/>
        <v/>
      </c>
      <c r="CG663" s="91" t="str">
        <f t="shared" si="6411"/>
        <v/>
      </c>
      <c r="CH663" s="91" t="str">
        <f t="shared" si="6412"/>
        <v/>
      </c>
      <c r="CI663" s="91" t="str">
        <f t="shared" si="6413"/>
        <v>нет</v>
      </c>
      <c r="CJ663" s="63" t="e">
        <f>IF(LEN('Описание предлагаемого товара'!#REF!)&gt;0,'Описание предлагаемого товара'!#REF!,"")</f>
        <v>#REF!</v>
      </c>
      <c r="CK663" s="91" t="e">
        <f t="shared" ref="CK663:CL663" si="6460">IFERROR(REPLACE(CJ663,FIND(CHAR(10),CJ663,1),1,""),CJ663)</f>
        <v>#REF!</v>
      </c>
      <c r="CL663" s="91" t="e">
        <f t="shared" si="6460"/>
        <v>#REF!</v>
      </c>
      <c r="CM663" s="91" t="e">
        <f t="shared" si="6415"/>
        <v>#REF!</v>
      </c>
      <c r="CN663" s="91" t="e">
        <f t="shared" si="6416"/>
        <v>#REF!</v>
      </c>
      <c r="CO663" s="91" t="e">
        <f t="shared" si="6417"/>
        <v>#REF!</v>
      </c>
      <c r="CP663" s="90" t="e">
        <f>IF(AU663="Не указан реестровый номер (мера нац.режима Запрет)","",IF(CI663="нет","",IF(CU663="да","исключение(не смотрим баллы)",IFERROR(IF(CI663*1&gt;0,IFERROR(IF(VLOOKUP(CI663*1,Обработ.выгрузка_реестра_РФ!$A:$G,7,)=0,"Баллы не установлены",VLOOKUP(CI663*1,Обработ.выгрузка_реестра_РФ!$A:$G,7,)),IF(LEN(CI663)&gt;14,"","нет номера в реестре РФ")),""),IF(LEN(CI663)=0,"","Некорректный реестровый номер")))))</f>
        <v>#REF!</v>
      </c>
      <c r="CQ663" s="33" t="e">
        <f>IF(LEN(C663)&gt;0,IFERROR(IF(LEN(H663)&gt;0,IF(LEN(VLOOKUP(H663,'исключения(не_смотрим_баллы)'!$A:$C,1,))&gt;0,"да","нет"),"не введен ОКПД2"),"нет"),"")</f>
        <v>#REF!</v>
      </c>
      <c r="CR663" s="33" t="e">
        <f ca="1">IF(CQ663="да",IF(TODAY()&lt;VLOOKUP(H663,'исключения(не_смотрим_баллы)'!$A:$C,3,),"да","нет"),"")</f>
        <v>#REF!</v>
      </c>
      <c r="CS663" s="33" t="str">
        <f>IFERROR(IF(CQ663="да",IF(VLOOKUP(CI663*1,Обработ.выгрузка_реестра_РФ!$A:$G,2,)&lt;VLOOKUP(H663,'исключения(не_смотрим_баллы)'!$A:$C,2,),"да","нет"),""),"")</f>
        <v/>
      </c>
      <c r="CT663" s="24"/>
      <c r="CU663" s="33" t="e">
        <f t="shared" si="6429"/>
        <v>#REF!</v>
      </c>
      <c r="CV663" s="91" t="e">
        <f t="shared" si="6430"/>
        <v>#REF!</v>
      </c>
      <c r="CW663" s="27" t="e">
        <f t="shared" si="6431"/>
        <v>#REF!</v>
      </c>
      <c r="CX663" s="26" t="e">
        <f t="shared" si="6360"/>
        <v>#REF!</v>
      </c>
      <c r="CY663" s="64" t="e">
        <f>IF(LEN('Описание предлагаемого товара'!#REF!)&gt;0,'Описание предлагаемого товара'!#REF!,"")</f>
        <v>#REF!</v>
      </c>
      <c r="CZ663" s="95" t="e">
        <f t="shared" si="6418"/>
        <v>#REF!</v>
      </c>
      <c r="DA663" s="95" t="e">
        <f t="shared" ref="DA663" si="6461">IFERROR(REPLACE(CZ663,FIND(" ",CZ663,1),1,""),CZ663)</f>
        <v>#REF!</v>
      </c>
      <c r="DB663" s="95" t="e">
        <f t="shared" si="6362"/>
        <v>#REF!</v>
      </c>
      <c r="DC663" s="95" t="e">
        <f t="shared" ref="DC663:DD663" si="6462">IFERROR(REPLACE(DB663,FIND("г.",DB663,1),2,""),DB663)</f>
        <v>#REF!</v>
      </c>
      <c r="DD663" s="95" t="e">
        <f t="shared" si="6462"/>
        <v>#REF!</v>
      </c>
      <c r="DE663" s="95" t="e">
        <f t="shared" ref="DE663:DF663" si="6463">IFERROR(REPLACE(DD663,FIND("г",DD663,1),1,""),DD663)</f>
        <v>#REF!</v>
      </c>
      <c r="DF663" s="95" t="e">
        <f t="shared" si="6463"/>
        <v>#REF!</v>
      </c>
      <c r="DG663" s="95" t="e">
        <f t="shared" si="6435"/>
        <v>#REF!</v>
      </c>
      <c r="DH663" s="25" t="str">
        <f>IFERROR(VLOOKUP(CI663*1,Обработ.выгрузка_реестра_РФ!$A:$G,5,),"")</f>
        <v/>
      </c>
      <c r="DI663" s="27" t="str">
        <f t="shared" si="6445"/>
        <v/>
      </c>
      <c r="DJ663" s="27" t="str">
        <f t="shared" ca="1" si="6422"/>
        <v/>
      </c>
      <c r="DK663" s="63" t="e">
        <f>IF(LEN('Описание предлагаемого товара'!#REF!)&gt;0,'Описание предлагаемого товара'!#REF!,"")</f>
        <v>#REF!</v>
      </c>
      <c r="DL663" s="63" t="e">
        <f>IF(LEN('Описание предлагаемого товара'!#REF!)&gt;0,'Описание предлагаемого товара'!#REF!,"")</f>
        <v>#REF!</v>
      </c>
      <c r="DM663" s="32"/>
    </row>
    <row r="664" spans="1:117" ht="48.75" customHeight="1" x14ac:dyDescent="0.25">
      <c r="A664" s="61" t="e">
        <f>IF(LEN('Описание предлагаемого товара'!#REF!)&gt;0,'Описание предлагаемого товара'!#REF!,"")</f>
        <v>#REF!</v>
      </c>
      <c r="B664" s="65" t="e">
        <f>IF(LEN('Описание предлагаемого товара'!#REF!)&gt;0,'Описание предлагаемого товара'!#REF!,"")</f>
        <v>#REF!</v>
      </c>
      <c r="C664" s="61" t="e">
        <f>IF(LEN('Описание предлагаемого товара'!#REF!)&gt;0,'Описание предлагаемого товара'!#REF!,"")</f>
        <v>#REF!</v>
      </c>
      <c r="D664" s="61" t="e">
        <f>IF(LEN('Описание предлагаемого товара'!#REF!)&gt;0,'Описание предлагаемого товара'!#REF!,"")</f>
        <v>#REF!</v>
      </c>
      <c r="E664" s="61" t="e">
        <f>IF(LEN('Описание предлагаемого товара'!#REF!)&gt;0,'Описание предлагаемого товара'!#REF!,"")</f>
        <v>#REF!</v>
      </c>
      <c r="F664" s="61" t="e">
        <f>IF(LEN('Описание предлагаемого товара'!#REF!)&gt;0,'Описание предлагаемого товара'!#REF!,"")</f>
        <v>#REF!</v>
      </c>
      <c r="G664" s="61" t="e">
        <f>IF(LEN('Описание предлагаемого товара'!#REF!)&gt;0,'Описание предлагаемого товара'!#REF!,"")</f>
        <v>#REF!</v>
      </c>
      <c r="H664" s="61" t="e">
        <f>IF(LEN('Описание предлагаемого товара'!#REF!)&gt;0,'Описание предлагаемого товара'!#REF!,"")</f>
        <v>#REF!</v>
      </c>
      <c r="I664" s="61" t="e">
        <f>IF(LEN('Описание предлагаемого товара'!#REF!)&gt;0,'Описание предлагаемого товара'!#REF!,"")</f>
        <v>#REF!</v>
      </c>
      <c r="J664" s="38" t="str">
        <f>IFERROR(VLOOKUP(B664,SAP!$A:$E,5,),"")</f>
        <v/>
      </c>
      <c r="K664" s="40" t="str">
        <f t="shared" si="6365"/>
        <v/>
      </c>
      <c r="L664" s="61" t="e">
        <f>IF(LEN('Описание предлагаемого товара'!#REF!)&gt;0,IFERROR('Описание предлагаемого товара'!#REF!*1,""),"")</f>
        <v>#REF!</v>
      </c>
      <c r="M664" s="39" t="str">
        <f>IFERROR(VLOOKUP(B664,SAP!$A:$E,2,),"")</f>
        <v/>
      </c>
      <c r="N664" s="41" t="str">
        <f t="shared" si="5865"/>
        <v/>
      </c>
      <c r="O664" s="39" t="str">
        <f t="shared" si="6352"/>
        <v/>
      </c>
      <c r="P664" s="36" t="e">
        <f>IF(LEN('Описание предлагаемого товара'!#REF!)&gt;0,'Описание предлагаемого товара'!#REF!,"")</f>
        <v>#REF!</v>
      </c>
      <c r="Q66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64" s="37" t="e">
        <f>IF(LEN('Описание предлагаемого товара'!#REF!)&gt;0,'Описание предлагаемого товара'!#REF!,"")</f>
        <v>#REF!</v>
      </c>
      <c r="S664" s="37" t="e">
        <f>IF(LEN('Описание предлагаемого товара'!#REF!)&gt;0,'Описание предлагаемого товара'!#REF!,"")</f>
        <v>#REF!</v>
      </c>
      <c r="T66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64" s="23" t="str">
        <f>IFERROR(VLOOKUP(CI664*1,Обработ.выгрузка_реестра_РФ!$A:$G,6,),"")</f>
        <v/>
      </c>
      <c r="V664" s="61" t="e">
        <f>IF(LEN('Описание предлагаемого товара'!#REF!)&gt;0,'Описание предлагаемого товара'!#REF!,"")</f>
        <v>#REF!</v>
      </c>
      <c r="W664" s="62" t="e">
        <f>IF(LEN('Описание предлагаемого товара'!#REF!)&gt;0,'Описание предлагаемого товара'!#REF!,"")</f>
        <v>#REF!</v>
      </c>
      <c r="X664" s="91" t="e">
        <f t="shared" ref="X664:Y664" si="6464">IFERROR(REPLACE(W664,FIND(CHAR(10),W664,1),1," "),W664)</f>
        <v>#REF!</v>
      </c>
      <c r="Y664" s="91" t="e">
        <f t="shared" si="6464"/>
        <v>#REF!</v>
      </c>
      <c r="Z664" s="91" t="e">
        <f t="shared" si="6367"/>
        <v>#REF!</v>
      </c>
      <c r="AA664" s="91" t="e">
        <f t="shared" si="6368"/>
        <v>#REF!</v>
      </c>
      <c r="AB664" s="91" t="e">
        <f t="shared" si="6369"/>
        <v>#REF!</v>
      </c>
      <c r="AC664" s="91" t="e">
        <f t="shared" ref="AC664:AF664" si="6465">IFERROR(REPLACE(AB664,FIND("  ",AB664,1),2," "),AB664)</f>
        <v>#REF!</v>
      </c>
      <c r="AD664" s="91" t="e">
        <f t="shared" si="6465"/>
        <v>#REF!</v>
      </c>
      <c r="AE664" s="91" t="e">
        <f t="shared" si="6465"/>
        <v>#REF!</v>
      </c>
      <c r="AF664" s="91" t="e">
        <f t="shared" si="6465"/>
        <v>#REF!</v>
      </c>
      <c r="AG664" s="23" t="str">
        <f>IFERROR(VLOOKUP(CI664*1,Обработ.выгрузка_реестра_РФ!$A:$G,4,),"")</f>
        <v/>
      </c>
      <c r="AH664" s="91" t="str">
        <f t="shared" ref="AH664:AI664" si="6466">IFERROR(REPLACE(AG664,FIND("-",AG664,1),1,"*"),AG664)</f>
        <v/>
      </c>
      <c r="AI664" s="91" t="str">
        <f t="shared" si="6466"/>
        <v/>
      </c>
      <c r="AJ664" s="27" t="str">
        <f t="shared" ref="AJ664:AJ727" si="6467">IF(LEN(AI664)&gt;0,IF(LEN(W664)&gt;0,IFERROR(IF(LEN(VLOOKUP("*"&amp;AI664&amp;"*",AF664,1,FALSE))&gt;0,"да",""),"нет"),"не введены данные"),"")</f>
        <v/>
      </c>
      <c r="AK664" s="63" t="e">
        <f>IF(LEN('Описание предлагаемого товара'!#REF!)&gt;0,'Описание предлагаемого товара'!#REF!,"")</f>
        <v>#REF!</v>
      </c>
      <c r="AL664" s="91" t="e">
        <f t="shared" ref="AL664:AM664" si="6468">IFERROR(REPLACE(AK664,FIND(CHAR(10),AK664,1),1,""),AK664)</f>
        <v>#REF!</v>
      </c>
      <c r="AM664" s="91" t="e">
        <f t="shared" si="6468"/>
        <v>#REF!</v>
      </c>
      <c r="AN664" s="91" t="e">
        <f t="shared" ref="AN664:AR664" si="6469">IFERROR(REPLACE(AM664,FIND(" ",AM664,1),1,""),AM664)</f>
        <v>#REF!</v>
      </c>
      <c r="AO664" s="91" t="e">
        <f t="shared" si="6469"/>
        <v>#REF!</v>
      </c>
      <c r="AP664" s="91" t="e">
        <f t="shared" si="6469"/>
        <v>#REF!</v>
      </c>
      <c r="AQ664" s="91" t="e">
        <f t="shared" si="6469"/>
        <v>#REF!</v>
      </c>
      <c r="AR664" s="91" t="e">
        <f t="shared" si="6469"/>
        <v>#REF!</v>
      </c>
      <c r="AS664" s="91" t="e">
        <f t="shared" si="6374"/>
        <v>#REF!</v>
      </c>
      <c r="AT664" s="91" t="e">
        <f t="shared" si="6375"/>
        <v>#REF!</v>
      </c>
      <c r="AU664" s="32" t="e">
        <f t="shared" si="6358"/>
        <v>#REF!</v>
      </c>
      <c r="AV664" s="93" t="e">
        <f>'Описание предлагаемого товара'!#REF!</f>
        <v>#REF!</v>
      </c>
      <c r="AW664" s="91" t="e">
        <f>MIN(SEARCH({0,1,2,3,4,5,6,7,8,9},AV664&amp; "0123456789"))</f>
        <v>#REF!</v>
      </c>
      <c r="AX664" s="91" t="str">
        <f t="shared" si="6376"/>
        <v/>
      </c>
      <c r="AY664" s="91" t="str">
        <f t="shared" si="6377"/>
        <v/>
      </c>
      <c r="AZ664" s="91" t="str">
        <f t="shared" si="6378"/>
        <v/>
      </c>
      <c r="BA664" s="91" t="str">
        <f t="shared" si="6379"/>
        <v/>
      </c>
      <c r="BB664" s="91" t="str">
        <f t="shared" si="6380"/>
        <v/>
      </c>
      <c r="BC664" s="91" t="str">
        <f t="shared" si="6381"/>
        <v/>
      </c>
      <c r="BD664" s="91" t="str">
        <f t="shared" si="6382"/>
        <v/>
      </c>
      <c r="BE664" s="91" t="str">
        <f t="shared" si="6383"/>
        <v/>
      </c>
      <c r="BF664" s="91" t="str">
        <f t="shared" si="6384"/>
        <v/>
      </c>
      <c r="BG664" s="91" t="str">
        <f t="shared" si="6385"/>
        <v/>
      </c>
      <c r="BH664" s="91" t="str">
        <f t="shared" si="6386"/>
        <v/>
      </c>
      <c r="BI664" s="91" t="str">
        <f t="shared" si="6387"/>
        <v/>
      </c>
      <c r="BJ664" s="91" t="str">
        <f t="shared" si="6388"/>
        <v/>
      </c>
      <c r="BK664" s="91" t="str">
        <f t="shared" si="6389"/>
        <v/>
      </c>
      <c r="BL664" s="91" t="str">
        <f t="shared" si="6390"/>
        <v/>
      </c>
      <c r="BM664" s="91" t="str">
        <f t="shared" si="6391"/>
        <v/>
      </c>
      <c r="BN664" s="91" t="str">
        <f t="shared" si="6392"/>
        <v/>
      </c>
      <c r="BO664" s="91" t="str">
        <f t="shared" si="6393"/>
        <v/>
      </c>
      <c r="BP664" s="91" t="str">
        <f t="shared" si="6394"/>
        <v/>
      </c>
      <c r="BQ664" s="91" t="str">
        <f t="shared" si="6395"/>
        <v/>
      </c>
      <c r="BR664" s="91" t="str">
        <f t="shared" si="6396"/>
        <v/>
      </c>
      <c r="BS664" s="91" t="str">
        <f t="shared" si="6397"/>
        <v/>
      </c>
      <c r="BT664" s="91" t="str">
        <f t="shared" si="6398"/>
        <v/>
      </c>
      <c r="BU664" s="91" t="str">
        <f t="shared" si="6399"/>
        <v/>
      </c>
      <c r="BV664" s="91" t="str">
        <f t="shared" si="6400"/>
        <v/>
      </c>
      <c r="BW664" s="91" t="str">
        <f t="shared" si="6401"/>
        <v/>
      </c>
      <c r="BX664" s="91" t="str">
        <f t="shared" si="6402"/>
        <v/>
      </c>
      <c r="BY664" s="91" t="str">
        <f t="shared" si="6403"/>
        <v/>
      </c>
      <c r="BZ664" s="91" t="str">
        <f t="shared" si="6404"/>
        <v/>
      </c>
      <c r="CA664" s="91" t="str">
        <f t="shared" si="6405"/>
        <v/>
      </c>
      <c r="CB664" s="91" t="str">
        <f t="shared" si="6406"/>
        <v/>
      </c>
      <c r="CC664" s="91" t="str">
        <f t="shared" si="6407"/>
        <v/>
      </c>
      <c r="CD664" s="91" t="str">
        <f t="shared" si="6408"/>
        <v/>
      </c>
      <c r="CE664" s="91" t="str">
        <f t="shared" si="6409"/>
        <v/>
      </c>
      <c r="CF664" s="91" t="str">
        <f t="shared" si="6410"/>
        <v/>
      </c>
      <c r="CG664" s="91" t="str">
        <f t="shared" si="6411"/>
        <v/>
      </c>
      <c r="CH664" s="91" t="str">
        <f t="shared" si="6412"/>
        <v/>
      </c>
      <c r="CI664" s="91" t="str">
        <f t="shared" si="6413"/>
        <v>нет</v>
      </c>
      <c r="CJ664" s="63" t="e">
        <f>IF(LEN('Описание предлагаемого товара'!#REF!)&gt;0,'Описание предлагаемого товара'!#REF!,"")</f>
        <v>#REF!</v>
      </c>
      <c r="CK664" s="91" t="e">
        <f t="shared" ref="CK664:CL664" si="6470">IFERROR(REPLACE(CJ664,FIND(CHAR(10),CJ664,1),1,""),CJ664)</f>
        <v>#REF!</v>
      </c>
      <c r="CL664" s="91" t="e">
        <f t="shared" si="6470"/>
        <v>#REF!</v>
      </c>
      <c r="CM664" s="91" t="e">
        <f t="shared" si="6415"/>
        <v>#REF!</v>
      </c>
      <c r="CN664" s="91" t="e">
        <f t="shared" si="6416"/>
        <v>#REF!</v>
      </c>
      <c r="CO664" s="91" t="e">
        <f t="shared" si="6417"/>
        <v>#REF!</v>
      </c>
      <c r="CP664" s="90" t="e">
        <f>IF(AU664="Не указан реестровый номер (мера нац.режима Запрет)","",IF(CI664="нет","",IF(CU664="да","исключение(не смотрим баллы)",IFERROR(IF(CI664*1&gt;0,IFERROR(IF(VLOOKUP(CI664*1,Обработ.выгрузка_реестра_РФ!$A:$G,7,)=0,"Баллы не установлены",VLOOKUP(CI664*1,Обработ.выгрузка_реестра_РФ!$A:$G,7,)),IF(LEN(CI664)&gt;14,"","нет номера в реестре РФ")),""),IF(LEN(CI664)=0,"","Некорректный реестровый номер")))))</f>
        <v>#REF!</v>
      </c>
      <c r="CQ664" s="33" t="e">
        <f>IF(LEN(C664)&gt;0,IFERROR(IF(LEN(H664)&gt;0,IF(LEN(VLOOKUP(H664,'исключения(не_смотрим_баллы)'!$A:$C,1,))&gt;0,"да","нет"),"не введен ОКПД2"),"нет"),"")</f>
        <v>#REF!</v>
      </c>
      <c r="CR664" s="33" t="e">
        <f ca="1">IF(CQ664="да",IF(TODAY()&lt;VLOOKUP(H664,'исключения(не_смотрим_баллы)'!$A:$C,3,),"да","нет"),"")</f>
        <v>#REF!</v>
      </c>
      <c r="CS664" s="33" t="str">
        <f>IFERROR(IF(CQ664="да",IF(VLOOKUP(CI664*1,Обработ.выгрузка_реестра_РФ!$A:$G,2,)&lt;VLOOKUP(H664,'исключения(не_смотрим_баллы)'!$A:$C,2,),"да","нет"),""),"")</f>
        <v/>
      </c>
      <c r="CT664" s="24"/>
      <c r="CU664" s="33" t="e">
        <f t="shared" si="6429"/>
        <v>#REF!</v>
      </c>
      <c r="CV664" s="91" t="e">
        <f t="shared" si="6430"/>
        <v>#REF!</v>
      </c>
      <c r="CW664" s="27" t="e">
        <f t="shared" si="6431"/>
        <v>#REF!</v>
      </c>
      <c r="CX664" s="26" t="e">
        <f t="shared" si="6360"/>
        <v>#REF!</v>
      </c>
      <c r="CY664" s="64" t="e">
        <f>IF(LEN('Описание предлагаемого товара'!#REF!)&gt;0,'Описание предлагаемого товара'!#REF!,"")</f>
        <v>#REF!</v>
      </c>
      <c r="CZ664" s="95" t="e">
        <f t="shared" si="6418"/>
        <v>#REF!</v>
      </c>
      <c r="DA664" s="95" t="e">
        <f t="shared" ref="DA664" si="6471">IFERROR(REPLACE(CZ664,FIND(" ",CZ664,1),1,""),CZ664)</f>
        <v>#REF!</v>
      </c>
      <c r="DB664" s="95" t="e">
        <f t="shared" si="6362"/>
        <v>#REF!</v>
      </c>
      <c r="DC664" s="95" t="e">
        <f t="shared" ref="DC664:DD664" si="6472">IFERROR(REPLACE(DB664,FIND("г.",DB664,1),2,""),DB664)</f>
        <v>#REF!</v>
      </c>
      <c r="DD664" s="95" t="e">
        <f t="shared" si="6472"/>
        <v>#REF!</v>
      </c>
      <c r="DE664" s="95" t="e">
        <f t="shared" ref="DE664:DF664" si="6473">IFERROR(REPLACE(DD664,FIND("г",DD664,1),1,""),DD664)</f>
        <v>#REF!</v>
      </c>
      <c r="DF664" s="95" t="e">
        <f t="shared" si="6473"/>
        <v>#REF!</v>
      </c>
      <c r="DG664" s="95" t="e">
        <f t="shared" si="6435"/>
        <v>#REF!</v>
      </c>
      <c r="DH664" s="25" t="str">
        <f>IFERROR(VLOOKUP(CI664*1,Обработ.выгрузка_реестра_РФ!$A:$G,5,),"")</f>
        <v/>
      </c>
      <c r="DI664" s="27" t="str">
        <f t="shared" si="6445"/>
        <v/>
      </c>
      <c r="DJ664" s="27" t="str">
        <f t="shared" ca="1" si="6422"/>
        <v/>
      </c>
      <c r="DK664" s="63" t="e">
        <f>IF(LEN('Описание предлагаемого товара'!#REF!)&gt;0,'Описание предлагаемого товара'!#REF!,"")</f>
        <v>#REF!</v>
      </c>
      <c r="DL664" s="63" t="e">
        <f>IF(LEN('Описание предлагаемого товара'!#REF!)&gt;0,'Описание предлагаемого товара'!#REF!,"")</f>
        <v>#REF!</v>
      </c>
      <c r="DM664" s="32"/>
    </row>
    <row r="665" spans="1:117" ht="48.75" customHeight="1" x14ac:dyDescent="0.25">
      <c r="A665" s="61" t="e">
        <f>IF(LEN('Описание предлагаемого товара'!#REF!)&gt;0,'Описание предлагаемого товара'!#REF!,"")</f>
        <v>#REF!</v>
      </c>
      <c r="B665" s="65" t="e">
        <f>IF(LEN('Описание предлагаемого товара'!#REF!)&gt;0,'Описание предлагаемого товара'!#REF!,"")</f>
        <v>#REF!</v>
      </c>
      <c r="C665" s="61" t="e">
        <f>IF(LEN('Описание предлагаемого товара'!#REF!)&gt;0,'Описание предлагаемого товара'!#REF!,"")</f>
        <v>#REF!</v>
      </c>
      <c r="D665" s="61" t="e">
        <f>IF(LEN('Описание предлагаемого товара'!#REF!)&gt;0,'Описание предлагаемого товара'!#REF!,"")</f>
        <v>#REF!</v>
      </c>
      <c r="E665" s="61" t="e">
        <f>IF(LEN('Описание предлагаемого товара'!#REF!)&gt;0,'Описание предлагаемого товара'!#REF!,"")</f>
        <v>#REF!</v>
      </c>
      <c r="F665" s="61" t="e">
        <f>IF(LEN('Описание предлагаемого товара'!#REF!)&gt;0,'Описание предлагаемого товара'!#REF!,"")</f>
        <v>#REF!</v>
      </c>
      <c r="G665" s="61" t="e">
        <f>IF(LEN('Описание предлагаемого товара'!#REF!)&gt;0,'Описание предлагаемого товара'!#REF!,"")</f>
        <v>#REF!</v>
      </c>
      <c r="H665" s="61" t="e">
        <f>IF(LEN('Описание предлагаемого товара'!#REF!)&gt;0,'Описание предлагаемого товара'!#REF!,"")</f>
        <v>#REF!</v>
      </c>
      <c r="I665" s="61" t="e">
        <f>IF(LEN('Описание предлагаемого товара'!#REF!)&gt;0,'Описание предлагаемого товара'!#REF!,"")</f>
        <v>#REF!</v>
      </c>
      <c r="J665" s="38" t="str">
        <f>IFERROR(VLOOKUP(B665,SAP!$A:$E,5,),"")</f>
        <v/>
      </c>
      <c r="K665" s="40" t="str">
        <f t="shared" si="6365"/>
        <v/>
      </c>
      <c r="L665" s="61" t="e">
        <f>IF(LEN('Описание предлагаемого товара'!#REF!)&gt;0,IFERROR('Описание предлагаемого товара'!#REF!*1,""),"")</f>
        <v>#REF!</v>
      </c>
      <c r="M665" s="39" t="str">
        <f>IFERROR(VLOOKUP(B665,SAP!$A:$E,2,),"")</f>
        <v/>
      </c>
      <c r="N665" s="41" t="str">
        <f t="shared" si="5865"/>
        <v/>
      </c>
      <c r="O665" s="39" t="str">
        <f t="shared" si="6352"/>
        <v/>
      </c>
      <c r="P665" s="36" t="e">
        <f>IF(LEN('Описание предлагаемого товара'!#REF!)&gt;0,'Описание предлагаемого товара'!#REF!,"")</f>
        <v>#REF!</v>
      </c>
      <c r="Q66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65" s="37" t="e">
        <f>IF(LEN('Описание предлагаемого товара'!#REF!)&gt;0,'Описание предлагаемого товара'!#REF!,"")</f>
        <v>#REF!</v>
      </c>
      <c r="S665" s="37" t="e">
        <f>IF(LEN('Описание предлагаемого товара'!#REF!)&gt;0,'Описание предлагаемого товара'!#REF!,"")</f>
        <v>#REF!</v>
      </c>
      <c r="T66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65" s="23" t="str">
        <f>IFERROR(VLOOKUP(CI665*1,Обработ.выгрузка_реестра_РФ!$A:$G,6,),"")</f>
        <v/>
      </c>
      <c r="V665" s="61" t="e">
        <f>IF(LEN('Описание предлагаемого товара'!#REF!)&gt;0,'Описание предлагаемого товара'!#REF!,"")</f>
        <v>#REF!</v>
      </c>
      <c r="W665" s="62" t="e">
        <f>IF(LEN('Описание предлагаемого товара'!#REF!)&gt;0,'Описание предлагаемого товара'!#REF!,"")</f>
        <v>#REF!</v>
      </c>
      <c r="X665" s="91" t="e">
        <f t="shared" ref="X665:Y665" si="6474">IFERROR(REPLACE(W665,FIND(CHAR(10),W665,1),1," "),W665)</f>
        <v>#REF!</v>
      </c>
      <c r="Y665" s="91" t="e">
        <f t="shared" si="6474"/>
        <v>#REF!</v>
      </c>
      <c r="Z665" s="91" t="e">
        <f t="shared" si="6367"/>
        <v>#REF!</v>
      </c>
      <c r="AA665" s="91" t="e">
        <f t="shared" si="6368"/>
        <v>#REF!</v>
      </c>
      <c r="AB665" s="91" t="e">
        <f t="shared" si="6369"/>
        <v>#REF!</v>
      </c>
      <c r="AC665" s="91" t="e">
        <f t="shared" ref="AC665:AF665" si="6475">IFERROR(REPLACE(AB665,FIND("  ",AB665,1),2," "),AB665)</f>
        <v>#REF!</v>
      </c>
      <c r="AD665" s="91" t="e">
        <f t="shared" si="6475"/>
        <v>#REF!</v>
      </c>
      <c r="AE665" s="91" t="e">
        <f t="shared" si="6475"/>
        <v>#REF!</v>
      </c>
      <c r="AF665" s="91" t="e">
        <f t="shared" si="6475"/>
        <v>#REF!</v>
      </c>
      <c r="AG665" s="23" t="str">
        <f>IFERROR(VLOOKUP(CI665*1,Обработ.выгрузка_реестра_РФ!$A:$G,4,),"")</f>
        <v/>
      </c>
      <c r="AH665" s="91" t="str">
        <f t="shared" ref="AH665:AI665" si="6476">IFERROR(REPLACE(AG665,FIND("-",AG665,1),1,"*"),AG665)</f>
        <v/>
      </c>
      <c r="AI665" s="91" t="str">
        <f t="shared" si="6476"/>
        <v/>
      </c>
      <c r="AJ665" s="27" t="str">
        <f t="shared" si="6467"/>
        <v/>
      </c>
      <c r="AK665" s="63" t="e">
        <f>IF(LEN('Описание предлагаемого товара'!#REF!)&gt;0,'Описание предлагаемого товара'!#REF!,"")</f>
        <v>#REF!</v>
      </c>
      <c r="AL665" s="91" t="e">
        <f t="shared" ref="AL665:AM665" si="6477">IFERROR(REPLACE(AK665,FIND(CHAR(10),AK665,1),1,""),AK665)</f>
        <v>#REF!</v>
      </c>
      <c r="AM665" s="91" t="e">
        <f t="shared" si="6477"/>
        <v>#REF!</v>
      </c>
      <c r="AN665" s="91" t="e">
        <f t="shared" ref="AN665:AR665" si="6478">IFERROR(REPLACE(AM665,FIND(" ",AM665,1),1,""),AM665)</f>
        <v>#REF!</v>
      </c>
      <c r="AO665" s="91" t="e">
        <f t="shared" si="6478"/>
        <v>#REF!</v>
      </c>
      <c r="AP665" s="91" t="e">
        <f t="shared" si="6478"/>
        <v>#REF!</v>
      </c>
      <c r="AQ665" s="91" t="e">
        <f t="shared" si="6478"/>
        <v>#REF!</v>
      </c>
      <c r="AR665" s="91" t="e">
        <f t="shared" si="6478"/>
        <v>#REF!</v>
      </c>
      <c r="AS665" s="91" t="e">
        <f t="shared" si="6374"/>
        <v>#REF!</v>
      </c>
      <c r="AT665" s="91" t="e">
        <f t="shared" si="6375"/>
        <v>#REF!</v>
      </c>
      <c r="AU665" s="32" t="e">
        <f t="shared" si="6358"/>
        <v>#REF!</v>
      </c>
      <c r="AV665" s="93" t="e">
        <f>'Описание предлагаемого товара'!#REF!</f>
        <v>#REF!</v>
      </c>
      <c r="AW665" s="91" t="e">
        <f>MIN(SEARCH({0,1,2,3,4,5,6,7,8,9},AV665&amp; "0123456789"))</f>
        <v>#REF!</v>
      </c>
      <c r="AX665" s="91" t="str">
        <f t="shared" si="6376"/>
        <v/>
      </c>
      <c r="AY665" s="91" t="str">
        <f t="shared" si="6377"/>
        <v/>
      </c>
      <c r="AZ665" s="91" t="str">
        <f t="shared" si="6378"/>
        <v/>
      </c>
      <c r="BA665" s="91" t="str">
        <f t="shared" si="6379"/>
        <v/>
      </c>
      <c r="BB665" s="91" t="str">
        <f t="shared" si="6380"/>
        <v/>
      </c>
      <c r="BC665" s="91" t="str">
        <f t="shared" si="6381"/>
        <v/>
      </c>
      <c r="BD665" s="91" t="str">
        <f t="shared" si="6382"/>
        <v/>
      </c>
      <c r="BE665" s="91" t="str">
        <f t="shared" si="6383"/>
        <v/>
      </c>
      <c r="BF665" s="91" t="str">
        <f t="shared" si="6384"/>
        <v/>
      </c>
      <c r="BG665" s="91" t="str">
        <f t="shared" si="6385"/>
        <v/>
      </c>
      <c r="BH665" s="91" t="str">
        <f t="shared" si="6386"/>
        <v/>
      </c>
      <c r="BI665" s="91" t="str">
        <f t="shared" si="6387"/>
        <v/>
      </c>
      <c r="BJ665" s="91" t="str">
        <f t="shared" si="6388"/>
        <v/>
      </c>
      <c r="BK665" s="91" t="str">
        <f t="shared" si="6389"/>
        <v/>
      </c>
      <c r="BL665" s="91" t="str">
        <f t="shared" si="6390"/>
        <v/>
      </c>
      <c r="BM665" s="91" t="str">
        <f t="shared" si="6391"/>
        <v/>
      </c>
      <c r="BN665" s="91" t="str">
        <f t="shared" si="6392"/>
        <v/>
      </c>
      <c r="BO665" s="91" t="str">
        <f t="shared" si="6393"/>
        <v/>
      </c>
      <c r="BP665" s="91" t="str">
        <f t="shared" si="6394"/>
        <v/>
      </c>
      <c r="BQ665" s="91" t="str">
        <f t="shared" si="6395"/>
        <v/>
      </c>
      <c r="BR665" s="91" t="str">
        <f t="shared" si="6396"/>
        <v/>
      </c>
      <c r="BS665" s="91" t="str">
        <f t="shared" si="6397"/>
        <v/>
      </c>
      <c r="BT665" s="91" t="str">
        <f t="shared" si="6398"/>
        <v/>
      </c>
      <c r="BU665" s="91" t="str">
        <f t="shared" si="6399"/>
        <v/>
      </c>
      <c r="BV665" s="91" t="str">
        <f t="shared" si="6400"/>
        <v/>
      </c>
      <c r="BW665" s="91" t="str">
        <f t="shared" si="6401"/>
        <v/>
      </c>
      <c r="BX665" s="91" t="str">
        <f t="shared" si="6402"/>
        <v/>
      </c>
      <c r="BY665" s="91" t="str">
        <f t="shared" si="6403"/>
        <v/>
      </c>
      <c r="BZ665" s="91" t="str">
        <f t="shared" si="6404"/>
        <v/>
      </c>
      <c r="CA665" s="91" t="str">
        <f t="shared" si="6405"/>
        <v/>
      </c>
      <c r="CB665" s="91" t="str">
        <f t="shared" si="6406"/>
        <v/>
      </c>
      <c r="CC665" s="91" t="str">
        <f t="shared" si="6407"/>
        <v/>
      </c>
      <c r="CD665" s="91" t="str">
        <f t="shared" si="6408"/>
        <v/>
      </c>
      <c r="CE665" s="91" t="str">
        <f t="shared" si="6409"/>
        <v/>
      </c>
      <c r="CF665" s="91" t="str">
        <f t="shared" si="6410"/>
        <v/>
      </c>
      <c r="CG665" s="91" t="str">
        <f t="shared" si="6411"/>
        <v/>
      </c>
      <c r="CH665" s="91" t="str">
        <f t="shared" si="6412"/>
        <v/>
      </c>
      <c r="CI665" s="91" t="str">
        <f t="shared" si="6413"/>
        <v>нет</v>
      </c>
      <c r="CJ665" s="63" t="e">
        <f>IF(LEN('Описание предлагаемого товара'!#REF!)&gt;0,'Описание предлагаемого товара'!#REF!,"")</f>
        <v>#REF!</v>
      </c>
      <c r="CK665" s="91" t="e">
        <f t="shared" ref="CK665:CL665" si="6479">IFERROR(REPLACE(CJ665,FIND(CHAR(10),CJ665,1),1,""),CJ665)</f>
        <v>#REF!</v>
      </c>
      <c r="CL665" s="91" t="e">
        <f t="shared" si="6479"/>
        <v>#REF!</v>
      </c>
      <c r="CM665" s="91" t="e">
        <f t="shared" si="6415"/>
        <v>#REF!</v>
      </c>
      <c r="CN665" s="91" t="e">
        <f t="shared" si="6416"/>
        <v>#REF!</v>
      </c>
      <c r="CO665" s="91" t="e">
        <f t="shared" si="6417"/>
        <v>#REF!</v>
      </c>
      <c r="CP665" s="90" t="e">
        <f>IF(AU665="Не указан реестровый номер (мера нац.режима Запрет)","",IF(CI665="нет","",IF(CU665="да","исключение(не смотрим баллы)",IFERROR(IF(CI665*1&gt;0,IFERROR(IF(VLOOKUP(CI665*1,Обработ.выгрузка_реестра_РФ!$A:$G,7,)=0,"Баллы не установлены",VLOOKUP(CI665*1,Обработ.выгрузка_реестра_РФ!$A:$G,7,)),IF(LEN(CI665)&gt;14,"","нет номера в реестре РФ")),""),IF(LEN(CI665)=0,"","Некорректный реестровый номер")))))</f>
        <v>#REF!</v>
      </c>
      <c r="CQ665" s="33" t="e">
        <f>IF(LEN(C665)&gt;0,IFERROR(IF(LEN(H665)&gt;0,IF(LEN(VLOOKUP(H665,'исключения(не_смотрим_баллы)'!$A:$C,1,))&gt;0,"да","нет"),"не введен ОКПД2"),"нет"),"")</f>
        <v>#REF!</v>
      </c>
      <c r="CR665" s="33" t="e">
        <f ca="1">IF(CQ665="да",IF(TODAY()&lt;VLOOKUP(H665,'исключения(не_смотрим_баллы)'!$A:$C,3,),"да","нет"),"")</f>
        <v>#REF!</v>
      </c>
      <c r="CS665" s="33" t="str">
        <f>IFERROR(IF(CQ665="да",IF(VLOOKUP(CI665*1,Обработ.выгрузка_реестра_РФ!$A:$G,2,)&lt;VLOOKUP(H665,'исключения(не_смотрим_баллы)'!$A:$C,2,),"да","нет"),""),"")</f>
        <v/>
      </c>
      <c r="CT665" s="24"/>
      <c r="CU665" s="33" t="e">
        <f t="shared" si="6429"/>
        <v>#REF!</v>
      </c>
      <c r="CV665" s="91" t="e">
        <f t="shared" si="6430"/>
        <v>#REF!</v>
      </c>
      <c r="CW665" s="27" t="e">
        <f t="shared" si="6431"/>
        <v>#REF!</v>
      </c>
      <c r="CX665" s="26" t="e">
        <f t="shared" si="6360"/>
        <v>#REF!</v>
      </c>
      <c r="CY665" s="64" t="e">
        <f>IF(LEN('Описание предлагаемого товара'!#REF!)&gt;0,'Описание предлагаемого товара'!#REF!,"")</f>
        <v>#REF!</v>
      </c>
      <c r="CZ665" s="95" t="e">
        <f t="shared" si="6418"/>
        <v>#REF!</v>
      </c>
      <c r="DA665" s="95" t="e">
        <f t="shared" ref="DA665" si="6480">IFERROR(REPLACE(CZ665,FIND(" ",CZ665,1),1,""),CZ665)</f>
        <v>#REF!</v>
      </c>
      <c r="DB665" s="95" t="e">
        <f t="shared" si="6362"/>
        <v>#REF!</v>
      </c>
      <c r="DC665" s="95" t="e">
        <f t="shared" ref="DC665:DD665" si="6481">IFERROR(REPLACE(DB665,FIND("г.",DB665,1),2,""),DB665)</f>
        <v>#REF!</v>
      </c>
      <c r="DD665" s="95" t="e">
        <f t="shared" si="6481"/>
        <v>#REF!</v>
      </c>
      <c r="DE665" s="95" t="e">
        <f t="shared" ref="DE665:DF665" si="6482">IFERROR(REPLACE(DD665,FIND("г",DD665,1),1,""),DD665)</f>
        <v>#REF!</v>
      </c>
      <c r="DF665" s="95" t="e">
        <f t="shared" si="6482"/>
        <v>#REF!</v>
      </c>
      <c r="DG665" s="95" t="e">
        <f t="shared" si="6435"/>
        <v>#REF!</v>
      </c>
      <c r="DH665" s="25" t="str">
        <f>IFERROR(VLOOKUP(CI665*1,Обработ.выгрузка_реестра_РФ!$A:$G,5,),"")</f>
        <v/>
      </c>
      <c r="DI665" s="27" t="str">
        <f t="shared" si="6445"/>
        <v/>
      </c>
      <c r="DJ665" s="27" t="str">
        <f t="shared" ca="1" si="6422"/>
        <v/>
      </c>
      <c r="DK665" s="63" t="e">
        <f>IF(LEN('Описание предлагаемого товара'!#REF!)&gt;0,'Описание предлагаемого товара'!#REF!,"")</f>
        <v>#REF!</v>
      </c>
      <c r="DL665" s="63" t="e">
        <f>IF(LEN('Описание предлагаемого товара'!#REF!)&gt;0,'Описание предлагаемого товара'!#REF!,"")</f>
        <v>#REF!</v>
      </c>
      <c r="DM665" s="32"/>
    </row>
    <row r="666" spans="1:117" ht="48.75" customHeight="1" x14ac:dyDescent="0.25">
      <c r="A666" s="61" t="e">
        <f>IF(LEN('Описание предлагаемого товара'!#REF!)&gt;0,'Описание предлагаемого товара'!#REF!,"")</f>
        <v>#REF!</v>
      </c>
      <c r="B666" s="65" t="e">
        <f>IF(LEN('Описание предлагаемого товара'!#REF!)&gt;0,'Описание предлагаемого товара'!#REF!,"")</f>
        <v>#REF!</v>
      </c>
      <c r="C666" s="61" t="e">
        <f>IF(LEN('Описание предлагаемого товара'!#REF!)&gt;0,'Описание предлагаемого товара'!#REF!,"")</f>
        <v>#REF!</v>
      </c>
      <c r="D666" s="61" t="e">
        <f>IF(LEN('Описание предлагаемого товара'!#REF!)&gt;0,'Описание предлагаемого товара'!#REF!,"")</f>
        <v>#REF!</v>
      </c>
      <c r="E666" s="61" t="e">
        <f>IF(LEN('Описание предлагаемого товара'!#REF!)&gt;0,'Описание предлагаемого товара'!#REF!,"")</f>
        <v>#REF!</v>
      </c>
      <c r="F666" s="61" t="e">
        <f>IF(LEN('Описание предлагаемого товара'!#REF!)&gt;0,'Описание предлагаемого товара'!#REF!,"")</f>
        <v>#REF!</v>
      </c>
      <c r="G666" s="61" t="e">
        <f>IF(LEN('Описание предлагаемого товара'!#REF!)&gt;0,'Описание предлагаемого товара'!#REF!,"")</f>
        <v>#REF!</v>
      </c>
      <c r="H666" s="61" t="e">
        <f>IF(LEN('Описание предлагаемого товара'!#REF!)&gt;0,'Описание предлагаемого товара'!#REF!,"")</f>
        <v>#REF!</v>
      </c>
      <c r="I666" s="61" t="e">
        <f>IF(LEN('Описание предлагаемого товара'!#REF!)&gt;0,'Описание предлагаемого товара'!#REF!,"")</f>
        <v>#REF!</v>
      </c>
      <c r="J666" s="38" t="str">
        <f>IFERROR(VLOOKUP(B666,SAP!$A:$E,5,),"")</f>
        <v/>
      </c>
      <c r="K666" s="40" t="str">
        <f t="shared" si="6365"/>
        <v/>
      </c>
      <c r="L666" s="61" t="e">
        <f>IF(LEN('Описание предлагаемого товара'!#REF!)&gt;0,IFERROR('Описание предлагаемого товара'!#REF!*1,""),"")</f>
        <v>#REF!</v>
      </c>
      <c r="M666" s="39" t="str">
        <f>IFERROR(VLOOKUP(B666,SAP!$A:$E,2,),"")</f>
        <v/>
      </c>
      <c r="N666" s="41" t="str">
        <f t="shared" si="5865"/>
        <v/>
      </c>
      <c r="O666" s="39" t="str">
        <f t="shared" si="6352"/>
        <v/>
      </c>
      <c r="P666" s="36" t="e">
        <f>IF(LEN('Описание предлагаемого товара'!#REF!)&gt;0,'Описание предлагаемого товара'!#REF!,"")</f>
        <v>#REF!</v>
      </c>
      <c r="Q66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66" s="37" t="e">
        <f>IF(LEN('Описание предлагаемого товара'!#REF!)&gt;0,'Описание предлагаемого товара'!#REF!,"")</f>
        <v>#REF!</v>
      </c>
      <c r="S666" s="37" t="e">
        <f>IF(LEN('Описание предлагаемого товара'!#REF!)&gt;0,'Описание предлагаемого товара'!#REF!,"")</f>
        <v>#REF!</v>
      </c>
      <c r="T66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66" s="23" t="str">
        <f>IFERROR(VLOOKUP(CI666*1,Обработ.выгрузка_реестра_РФ!$A:$G,6,),"")</f>
        <v/>
      </c>
      <c r="V666" s="61" t="e">
        <f>IF(LEN('Описание предлагаемого товара'!#REF!)&gt;0,'Описание предлагаемого товара'!#REF!,"")</f>
        <v>#REF!</v>
      </c>
      <c r="W666" s="62" t="e">
        <f>IF(LEN('Описание предлагаемого товара'!#REF!)&gt;0,'Описание предлагаемого товара'!#REF!,"")</f>
        <v>#REF!</v>
      </c>
      <c r="X666" s="91" t="e">
        <f t="shared" ref="X666:Y666" si="6483">IFERROR(REPLACE(W666,FIND(CHAR(10),W666,1),1," "),W666)</f>
        <v>#REF!</v>
      </c>
      <c r="Y666" s="91" t="e">
        <f t="shared" si="6483"/>
        <v>#REF!</v>
      </c>
      <c r="Z666" s="91" t="e">
        <f t="shared" si="6367"/>
        <v>#REF!</v>
      </c>
      <c r="AA666" s="91" t="e">
        <f t="shared" si="6368"/>
        <v>#REF!</v>
      </c>
      <c r="AB666" s="91" t="e">
        <f t="shared" si="6369"/>
        <v>#REF!</v>
      </c>
      <c r="AC666" s="91" t="e">
        <f t="shared" ref="AC666:AF666" si="6484">IFERROR(REPLACE(AB666,FIND("  ",AB666,1),2," "),AB666)</f>
        <v>#REF!</v>
      </c>
      <c r="AD666" s="91" t="e">
        <f t="shared" si="6484"/>
        <v>#REF!</v>
      </c>
      <c r="AE666" s="91" t="e">
        <f t="shared" si="6484"/>
        <v>#REF!</v>
      </c>
      <c r="AF666" s="91" t="e">
        <f t="shared" si="6484"/>
        <v>#REF!</v>
      </c>
      <c r="AG666" s="23" t="str">
        <f>IFERROR(VLOOKUP(CI666*1,Обработ.выгрузка_реестра_РФ!$A:$G,4,),"")</f>
        <v/>
      </c>
      <c r="AH666" s="91" t="str">
        <f t="shared" ref="AH666:AI666" si="6485">IFERROR(REPLACE(AG666,FIND("-",AG666,1),1,"*"),AG666)</f>
        <v/>
      </c>
      <c r="AI666" s="91" t="str">
        <f t="shared" si="6485"/>
        <v/>
      </c>
      <c r="AJ666" s="27" t="str">
        <f t="shared" si="6467"/>
        <v/>
      </c>
      <c r="AK666" s="63" t="e">
        <f>IF(LEN('Описание предлагаемого товара'!#REF!)&gt;0,'Описание предлагаемого товара'!#REF!,"")</f>
        <v>#REF!</v>
      </c>
      <c r="AL666" s="91" t="e">
        <f t="shared" ref="AL666:AM666" si="6486">IFERROR(REPLACE(AK666,FIND(CHAR(10),AK666,1),1,""),AK666)</f>
        <v>#REF!</v>
      </c>
      <c r="AM666" s="91" t="e">
        <f t="shared" si="6486"/>
        <v>#REF!</v>
      </c>
      <c r="AN666" s="91" t="e">
        <f t="shared" ref="AN666:AR666" si="6487">IFERROR(REPLACE(AM666,FIND(" ",AM666,1),1,""),AM666)</f>
        <v>#REF!</v>
      </c>
      <c r="AO666" s="91" t="e">
        <f t="shared" si="6487"/>
        <v>#REF!</v>
      </c>
      <c r="AP666" s="91" t="e">
        <f t="shared" si="6487"/>
        <v>#REF!</v>
      </c>
      <c r="AQ666" s="91" t="e">
        <f t="shared" si="6487"/>
        <v>#REF!</v>
      </c>
      <c r="AR666" s="91" t="e">
        <f t="shared" si="6487"/>
        <v>#REF!</v>
      </c>
      <c r="AS666" s="91" t="e">
        <f t="shared" si="6374"/>
        <v>#REF!</v>
      </c>
      <c r="AT666" s="91" t="e">
        <f t="shared" si="6375"/>
        <v>#REF!</v>
      </c>
      <c r="AU666" s="32" t="e">
        <f t="shared" si="6358"/>
        <v>#REF!</v>
      </c>
      <c r="AV666" s="93" t="e">
        <f>'Описание предлагаемого товара'!#REF!</f>
        <v>#REF!</v>
      </c>
      <c r="AW666" s="91" t="e">
        <f>MIN(SEARCH({0,1,2,3,4,5,6,7,8,9},AV666&amp; "0123456789"))</f>
        <v>#REF!</v>
      </c>
      <c r="AX666" s="91" t="str">
        <f t="shared" si="6376"/>
        <v/>
      </c>
      <c r="AY666" s="91" t="str">
        <f t="shared" si="6377"/>
        <v/>
      </c>
      <c r="AZ666" s="91" t="str">
        <f t="shared" si="6378"/>
        <v/>
      </c>
      <c r="BA666" s="91" t="str">
        <f t="shared" si="6379"/>
        <v/>
      </c>
      <c r="BB666" s="91" t="str">
        <f t="shared" si="6380"/>
        <v/>
      </c>
      <c r="BC666" s="91" t="str">
        <f t="shared" si="6381"/>
        <v/>
      </c>
      <c r="BD666" s="91" t="str">
        <f t="shared" si="6382"/>
        <v/>
      </c>
      <c r="BE666" s="91" t="str">
        <f t="shared" si="6383"/>
        <v/>
      </c>
      <c r="BF666" s="91" t="str">
        <f t="shared" si="6384"/>
        <v/>
      </c>
      <c r="BG666" s="91" t="str">
        <f t="shared" si="6385"/>
        <v/>
      </c>
      <c r="BH666" s="91" t="str">
        <f t="shared" si="6386"/>
        <v/>
      </c>
      <c r="BI666" s="91" t="str">
        <f t="shared" si="6387"/>
        <v/>
      </c>
      <c r="BJ666" s="91" t="str">
        <f t="shared" si="6388"/>
        <v/>
      </c>
      <c r="BK666" s="91" t="str">
        <f t="shared" si="6389"/>
        <v/>
      </c>
      <c r="BL666" s="91" t="str">
        <f t="shared" si="6390"/>
        <v/>
      </c>
      <c r="BM666" s="91" t="str">
        <f t="shared" si="6391"/>
        <v/>
      </c>
      <c r="BN666" s="91" t="str">
        <f t="shared" si="6392"/>
        <v/>
      </c>
      <c r="BO666" s="91" t="str">
        <f t="shared" si="6393"/>
        <v/>
      </c>
      <c r="BP666" s="91" t="str">
        <f t="shared" si="6394"/>
        <v/>
      </c>
      <c r="BQ666" s="91" t="str">
        <f t="shared" si="6395"/>
        <v/>
      </c>
      <c r="BR666" s="91" t="str">
        <f t="shared" si="6396"/>
        <v/>
      </c>
      <c r="BS666" s="91" t="str">
        <f t="shared" si="6397"/>
        <v/>
      </c>
      <c r="BT666" s="91" t="str">
        <f t="shared" si="6398"/>
        <v/>
      </c>
      <c r="BU666" s="91" t="str">
        <f t="shared" si="6399"/>
        <v/>
      </c>
      <c r="BV666" s="91" t="str">
        <f t="shared" si="6400"/>
        <v/>
      </c>
      <c r="BW666" s="91" t="str">
        <f t="shared" si="6401"/>
        <v/>
      </c>
      <c r="BX666" s="91" t="str">
        <f t="shared" si="6402"/>
        <v/>
      </c>
      <c r="BY666" s="91" t="str">
        <f t="shared" si="6403"/>
        <v/>
      </c>
      <c r="BZ666" s="91" t="str">
        <f t="shared" si="6404"/>
        <v/>
      </c>
      <c r="CA666" s="91" t="str">
        <f t="shared" si="6405"/>
        <v/>
      </c>
      <c r="CB666" s="91" t="str">
        <f t="shared" si="6406"/>
        <v/>
      </c>
      <c r="CC666" s="91" t="str">
        <f t="shared" si="6407"/>
        <v/>
      </c>
      <c r="CD666" s="91" t="str">
        <f t="shared" si="6408"/>
        <v/>
      </c>
      <c r="CE666" s="91" t="str">
        <f t="shared" si="6409"/>
        <v/>
      </c>
      <c r="CF666" s="91" t="str">
        <f t="shared" si="6410"/>
        <v/>
      </c>
      <c r="CG666" s="91" t="str">
        <f t="shared" si="6411"/>
        <v/>
      </c>
      <c r="CH666" s="91" t="str">
        <f t="shared" si="6412"/>
        <v/>
      </c>
      <c r="CI666" s="91" t="str">
        <f t="shared" si="6413"/>
        <v>нет</v>
      </c>
      <c r="CJ666" s="63" t="e">
        <f>IF(LEN('Описание предлагаемого товара'!#REF!)&gt;0,'Описание предлагаемого товара'!#REF!,"")</f>
        <v>#REF!</v>
      </c>
      <c r="CK666" s="91" t="e">
        <f t="shared" ref="CK666:CL666" si="6488">IFERROR(REPLACE(CJ666,FIND(CHAR(10),CJ666,1),1,""),CJ666)</f>
        <v>#REF!</v>
      </c>
      <c r="CL666" s="91" t="e">
        <f t="shared" si="6488"/>
        <v>#REF!</v>
      </c>
      <c r="CM666" s="91" t="e">
        <f t="shared" si="6415"/>
        <v>#REF!</v>
      </c>
      <c r="CN666" s="91" t="e">
        <f t="shared" si="6416"/>
        <v>#REF!</v>
      </c>
      <c r="CO666" s="91" t="e">
        <f t="shared" si="6417"/>
        <v>#REF!</v>
      </c>
      <c r="CP666" s="90" t="e">
        <f>IF(AU666="Не указан реестровый номер (мера нац.режима Запрет)","",IF(CI666="нет","",IF(CU666="да","исключение(не смотрим баллы)",IFERROR(IF(CI666*1&gt;0,IFERROR(IF(VLOOKUP(CI666*1,Обработ.выгрузка_реестра_РФ!$A:$G,7,)=0,"Баллы не установлены",VLOOKUP(CI666*1,Обработ.выгрузка_реестра_РФ!$A:$G,7,)),IF(LEN(CI666)&gt;14,"","нет номера в реестре РФ")),""),IF(LEN(CI666)=0,"","Некорректный реестровый номер")))))</f>
        <v>#REF!</v>
      </c>
      <c r="CQ666" s="33" t="e">
        <f>IF(LEN(C666)&gt;0,IFERROR(IF(LEN(H666)&gt;0,IF(LEN(VLOOKUP(H666,'исключения(не_смотрим_баллы)'!$A:$C,1,))&gt;0,"да","нет"),"не введен ОКПД2"),"нет"),"")</f>
        <v>#REF!</v>
      </c>
      <c r="CR666" s="33" t="e">
        <f ca="1">IF(CQ666="да",IF(TODAY()&lt;VLOOKUP(H666,'исключения(не_смотрим_баллы)'!$A:$C,3,),"да","нет"),"")</f>
        <v>#REF!</v>
      </c>
      <c r="CS666" s="33" t="str">
        <f>IFERROR(IF(CQ666="да",IF(VLOOKUP(CI666*1,Обработ.выгрузка_реестра_РФ!$A:$G,2,)&lt;VLOOKUP(H666,'исключения(не_смотрим_баллы)'!$A:$C,2,),"да","нет"),""),"")</f>
        <v/>
      </c>
      <c r="CT666" s="24"/>
      <c r="CU666" s="33" t="e">
        <f t="shared" si="6429"/>
        <v>#REF!</v>
      </c>
      <c r="CV666" s="91" t="e">
        <f t="shared" si="6430"/>
        <v>#REF!</v>
      </c>
      <c r="CW666" s="27" t="e">
        <f t="shared" si="6431"/>
        <v>#REF!</v>
      </c>
      <c r="CX666" s="26" t="e">
        <f t="shared" si="6360"/>
        <v>#REF!</v>
      </c>
      <c r="CY666" s="64" t="e">
        <f>IF(LEN('Описание предлагаемого товара'!#REF!)&gt;0,'Описание предлагаемого товара'!#REF!,"")</f>
        <v>#REF!</v>
      </c>
      <c r="CZ666" s="95" t="e">
        <f t="shared" si="6418"/>
        <v>#REF!</v>
      </c>
      <c r="DA666" s="95" t="e">
        <f t="shared" ref="DA666" si="6489">IFERROR(REPLACE(CZ666,FIND(" ",CZ666,1),1,""),CZ666)</f>
        <v>#REF!</v>
      </c>
      <c r="DB666" s="95" t="e">
        <f t="shared" si="6362"/>
        <v>#REF!</v>
      </c>
      <c r="DC666" s="95" t="e">
        <f t="shared" ref="DC666:DD666" si="6490">IFERROR(REPLACE(DB666,FIND("г.",DB666,1),2,""),DB666)</f>
        <v>#REF!</v>
      </c>
      <c r="DD666" s="95" t="e">
        <f t="shared" si="6490"/>
        <v>#REF!</v>
      </c>
      <c r="DE666" s="95" t="e">
        <f t="shared" ref="DE666:DF666" si="6491">IFERROR(REPLACE(DD666,FIND("г",DD666,1),1,""),DD666)</f>
        <v>#REF!</v>
      </c>
      <c r="DF666" s="95" t="e">
        <f t="shared" si="6491"/>
        <v>#REF!</v>
      </c>
      <c r="DG666" s="95" t="e">
        <f t="shared" si="6435"/>
        <v>#REF!</v>
      </c>
      <c r="DH666" s="25" t="str">
        <f>IFERROR(VLOOKUP(CI666*1,Обработ.выгрузка_реестра_РФ!$A:$G,5,),"")</f>
        <v/>
      </c>
      <c r="DI666" s="27" t="str">
        <f t="shared" si="6445"/>
        <v/>
      </c>
      <c r="DJ666" s="27" t="str">
        <f t="shared" ca="1" si="6422"/>
        <v/>
      </c>
      <c r="DK666" s="63" t="e">
        <f>IF(LEN('Описание предлагаемого товара'!#REF!)&gt;0,'Описание предлагаемого товара'!#REF!,"")</f>
        <v>#REF!</v>
      </c>
      <c r="DL666" s="63" t="e">
        <f>IF(LEN('Описание предлагаемого товара'!#REF!)&gt;0,'Описание предлагаемого товара'!#REF!,"")</f>
        <v>#REF!</v>
      </c>
      <c r="DM666" s="32"/>
    </row>
    <row r="667" spans="1:117" ht="48.75" customHeight="1" x14ac:dyDescent="0.25">
      <c r="A667" s="61" t="e">
        <f>IF(LEN('Описание предлагаемого товара'!#REF!)&gt;0,'Описание предлагаемого товара'!#REF!,"")</f>
        <v>#REF!</v>
      </c>
      <c r="B667" s="65" t="e">
        <f>IF(LEN('Описание предлагаемого товара'!#REF!)&gt;0,'Описание предлагаемого товара'!#REF!,"")</f>
        <v>#REF!</v>
      </c>
      <c r="C667" s="61" t="e">
        <f>IF(LEN('Описание предлагаемого товара'!#REF!)&gt;0,'Описание предлагаемого товара'!#REF!,"")</f>
        <v>#REF!</v>
      </c>
      <c r="D667" s="61" t="e">
        <f>IF(LEN('Описание предлагаемого товара'!#REF!)&gt;0,'Описание предлагаемого товара'!#REF!,"")</f>
        <v>#REF!</v>
      </c>
      <c r="E667" s="61" t="e">
        <f>IF(LEN('Описание предлагаемого товара'!#REF!)&gt;0,'Описание предлагаемого товара'!#REF!,"")</f>
        <v>#REF!</v>
      </c>
      <c r="F667" s="61" t="e">
        <f>IF(LEN('Описание предлагаемого товара'!#REF!)&gt;0,'Описание предлагаемого товара'!#REF!,"")</f>
        <v>#REF!</v>
      </c>
      <c r="G667" s="61" t="e">
        <f>IF(LEN('Описание предлагаемого товара'!#REF!)&gt;0,'Описание предлагаемого товара'!#REF!,"")</f>
        <v>#REF!</v>
      </c>
      <c r="H667" s="61" t="e">
        <f>IF(LEN('Описание предлагаемого товара'!#REF!)&gt;0,'Описание предлагаемого товара'!#REF!,"")</f>
        <v>#REF!</v>
      </c>
      <c r="I667" s="61" t="e">
        <f>IF(LEN('Описание предлагаемого товара'!#REF!)&gt;0,'Описание предлагаемого товара'!#REF!,"")</f>
        <v>#REF!</v>
      </c>
      <c r="J667" s="38" t="str">
        <f>IFERROR(VLOOKUP(B667,SAP!$A:$E,5,),"")</f>
        <v/>
      </c>
      <c r="K667" s="40" t="str">
        <f t="shared" si="6365"/>
        <v/>
      </c>
      <c r="L667" s="61" t="e">
        <f>IF(LEN('Описание предлагаемого товара'!#REF!)&gt;0,IFERROR('Описание предлагаемого товара'!#REF!*1,""),"")</f>
        <v>#REF!</v>
      </c>
      <c r="M667" s="39" t="str">
        <f>IFERROR(VLOOKUP(B667,SAP!$A:$E,2,),"")</f>
        <v/>
      </c>
      <c r="N667" s="41" t="str">
        <f t="shared" si="5865"/>
        <v/>
      </c>
      <c r="O667" s="39" t="str">
        <f t="shared" si="6352"/>
        <v/>
      </c>
      <c r="P667" s="36" t="e">
        <f>IF(LEN('Описание предлагаемого товара'!#REF!)&gt;0,'Описание предлагаемого товара'!#REF!,"")</f>
        <v>#REF!</v>
      </c>
      <c r="Q66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67" s="37" t="e">
        <f>IF(LEN('Описание предлагаемого товара'!#REF!)&gt;0,'Описание предлагаемого товара'!#REF!,"")</f>
        <v>#REF!</v>
      </c>
      <c r="S667" s="37" t="e">
        <f>IF(LEN('Описание предлагаемого товара'!#REF!)&gt;0,'Описание предлагаемого товара'!#REF!,"")</f>
        <v>#REF!</v>
      </c>
      <c r="T66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67" s="23" t="str">
        <f>IFERROR(VLOOKUP(CI667*1,Обработ.выгрузка_реестра_РФ!$A:$G,6,),"")</f>
        <v/>
      </c>
      <c r="V667" s="61" t="e">
        <f>IF(LEN('Описание предлагаемого товара'!#REF!)&gt;0,'Описание предлагаемого товара'!#REF!,"")</f>
        <v>#REF!</v>
      </c>
      <c r="W667" s="62" t="e">
        <f>IF(LEN('Описание предлагаемого товара'!#REF!)&gt;0,'Описание предлагаемого товара'!#REF!,"")</f>
        <v>#REF!</v>
      </c>
      <c r="X667" s="91" t="e">
        <f t="shared" ref="X667:Y667" si="6492">IFERROR(REPLACE(W667,FIND(CHAR(10),W667,1),1," "),W667)</f>
        <v>#REF!</v>
      </c>
      <c r="Y667" s="91" t="e">
        <f t="shared" si="6492"/>
        <v>#REF!</v>
      </c>
      <c r="Z667" s="91" t="e">
        <f t="shared" si="6367"/>
        <v>#REF!</v>
      </c>
      <c r="AA667" s="91" t="e">
        <f t="shared" si="6368"/>
        <v>#REF!</v>
      </c>
      <c r="AB667" s="91" t="e">
        <f t="shared" si="6369"/>
        <v>#REF!</v>
      </c>
      <c r="AC667" s="91" t="e">
        <f t="shared" ref="AC667:AF667" si="6493">IFERROR(REPLACE(AB667,FIND("  ",AB667,1),2," "),AB667)</f>
        <v>#REF!</v>
      </c>
      <c r="AD667" s="91" t="e">
        <f t="shared" si="6493"/>
        <v>#REF!</v>
      </c>
      <c r="AE667" s="91" t="e">
        <f t="shared" si="6493"/>
        <v>#REF!</v>
      </c>
      <c r="AF667" s="91" t="e">
        <f t="shared" si="6493"/>
        <v>#REF!</v>
      </c>
      <c r="AG667" s="23" t="str">
        <f>IFERROR(VLOOKUP(CI667*1,Обработ.выгрузка_реестра_РФ!$A:$G,4,),"")</f>
        <v/>
      </c>
      <c r="AH667" s="91" t="str">
        <f t="shared" ref="AH667:AI667" si="6494">IFERROR(REPLACE(AG667,FIND("-",AG667,1),1,"*"),AG667)</f>
        <v/>
      </c>
      <c r="AI667" s="91" t="str">
        <f t="shared" si="6494"/>
        <v/>
      </c>
      <c r="AJ667" s="27" t="str">
        <f t="shared" si="6467"/>
        <v/>
      </c>
      <c r="AK667" s="63" t="e">
        <f>IF(LEN('Описание предлагаемого товара'!#REF!)&gt;0,'Описание предлагаемого товара'!#REF!,"")</f>
        <v>#REF!</v>
      </c>
      <c r="AL667" s="91" t="e">
        <f t="shared" ref="AL667:AM667" si="6495">IFERROR(REPLACE(AK667,FIND(CHAR(10),AK667,1),1,""),AK667)</f>
        <v>#REF!</v>
      </c>
      <c r="AM667" s="91" t="e">
        <f t="shared" si="6495"/>
        <v>#REF!</v>
      </c>
      <c r="AN667" s="91" t="e">
        <f t="shared" ref="AN667:AR667" si="6496">IFERROR(REPLACE(AM667,FIND(" ",AM667,1),1,""),AM667)</f>
        <v>#REF!</v>
      </c>
      <c r="AO667" s="91" t="e">
        <f t="shared" si="6496"/>
        <v>#REF!</v>
      </c>
      <c r="AP667" s="91" t="e">
        <f t="shared" si="6496"/>
        <v>#REF!</v>
      </c>
      <c r="AQ667" s="91" t="e">
        <f t="shared" si="6496"/>
        <v>#REF!</v>
      </c>
      <c r="AR667" s="91" t="e">
        <f t="shared" si="6496"/>
        <v>#REF!</v>
      </c>
      <c r="AS667" s="91" t="e">
        <f t="shared" si="6374"/>
        <v>#REF!</v>
      </c>
      <c r="AT667" s="91" t="e">
        <f t="shared" si="6375"/>
        <v>#REF!</v>
      </c>
      <c r="AU667" s="32" t="e">
        <f t="shared" si="6358"/>
        <v>#REF!</v>
      </c>
      <c r="AV667" s="93" t="e">
        <f>'Описание предлагаемого товара'!#REF!</f>
        <v>#REF!</v>
      </c>
      <c r="AW667" s="91" t="e">
        <f>MIN(SEARCH({0,1,2,3,4,5,6,7,8,9},AV667&amp; "0123456789"))</f>
        <v>#REF!</v>
      </c>
      <c r="AX667" s="91" t="str">
        <f t="shared" si="6376"/>
        <v/>
      </c>
      <c r="AY667" s="91" t="str">
        <f t="shared" si="6377"/>
        <v/>
      </c>
      <c r="AZ667" s="91" t="str">
        <f t="shared" si="6378"/>
        <v/>
      </c>
      <c r="BA667" s="91" t="str">
        <f t="shared" si="6379"/>
        <v/>
      </c>
      <c r="BB667" s="91" t="str">
        <f t="shared" si="6380"/>
        <v/>
      </c>
      <c r="BC667" s="91" t="str">
        <f t="shared" si="6381"/>
        <v/>
      </c>
      <c r="BD667" s="91" t="str">
        <f t="shared" si="6382"/>
        <v/>
      </c>
      <c r="BE667" s="91" t="str">
        <f t="shared" si="6383"/>
        <v/>
      </c>
      <c r="BF667" s="91" t="str">
        <f t="shared" si="6384"/>
        <v/>
      </c>
      <c r="BG667" s="91" t="str">
        <f t="shared" si="6385"/>
        <v/>
      </c>
      <c r="BH667" s="91" t="str">
        <f t="shared" si="6386"/>
        <v/>
      </c>
      <c r="BI667" s="91" t="str">
        <f t="shared" si="6387"/>
        <v/>
      </c>
      <c r="BJ667" s="91" t="str">
        <f t="shared" si="6388"/>
        <v/>
      </c>
      <c r="BK667" s="91" t="str">
        <f t="shared" si="6389"/>
        <v/>
      </c>
      <c r="BL667" s="91" t="str">
        <f t="shared" si="6390"/>
        <v/>
      </c>
      <c r="BM667" s="91" t="str">
        <f t="shared" si="6391"/>
        <v/>
      </c>
      <c r="BN667" s="91" t="str">
        <f t="shared" si="6392"/>
        <v/>
      </c>
      <c r="BO667" s="91" t="str">
        <f t="shared" si="6393"/>
        <v/>
      </c>
      <c r="BP667" s="91" t="str">
        <f t="shared" si="6394"/>
        <v/>
      </c>
      <c r="BQ667" s="91" t="str">
        <f t="shared" si="6395"/>
        <v/>
      </c>
      <c r="BR667" s="91" t="str">
        <f t="shared" si="6396"/>
        <v/>
      </c>
      <c r="BS667" s="91" t="str">
        <f t="shared" si="6397"/>
        <v/>
      </c>
      <c r="BT667" s="91" t="str">
        <f t="shared" si="6398"/>
        <v/>
      </c>
      <c r="BU667" s="91" t="str">
        <f t="shared" si="6399"/>
        <v/>
      </c>
      <c r="BV667" s="91" t="str">
        <f t="shared" si="6400"/>
        <v/>
      </c>
      <c r="BW667" s="91" t="str">
        <f t="shared" si="6401"/>
        <v/>
      </c>
      <c r="BX667" s="91" t="str">
        <f t="shared" si="6402"/>
        <v/>
      </c>
      <c r="BY667" s="91" t="str">
        <f t="shared" si="6403"/>
        <v/>
      </c>
      <c r="BZ667" s="91" t="str">
        <f t="shared" si="6404"/>
        <v/>
      </c>
      <c r="CA667" s="91" t="str">
        <f t="shared" si="6405"/>
        <v/>
      </c>
      <c r="CB667" s="91" t="str">
        <f t="shared" si="6406"/>
        <v/>
      </c>
      <c r="CC667" s="91" t="str">
        <f t="shared" si="6407"/>
        <v/>
      </c>
      <c r="CD667" s="91" t="str">
        <f t="shared" si="6408"/>
        <v/>
      </c>
      <c r="CE667" s="91" t="str">
        <f t="shared" si="6409"/>
        <v/>
      </c>
      <c r="CF667" s="91" t="str">
        <f t="shared" si="6410"/>
        <v/>
      </c>
      <c r="CG667" s="91" t="str">
        <f t="shared" si="6411"/>
        <v/>
      </c>
      <c r="CH667" s="91" t="str">
        <f t="shared" si="6412"/>
        <v/>
      </c>
      <c r="CI667" s="91" t="str">
        <f t="shared" si="6413"/>
        <v>нет</v>
      </c>
      <c r="CJ667" s="63" t="e">
        <f>IF(LEN('Описание предлагаемого товара'!#REF!)&gt;0,'Описание предлагаемого товара'!#REF!,"")</f>
        <v>#REF!</v>
      </c>
      <c r="CK667" s="91" t="e">
        <f t="shared" ref="CK667:CL667" si="6497">IFERROR(REPLACE(CJ667,FIND(CHAR(10),CJ667,1),1,""),CJ667)</f>
        <v>#REF!</v>
      </c>
      <c r="CL667" s="91" t="e">
        <f t="shared" si="6497"/>
        <v>#REF!</v>
      </c>
      <c r="CM667" s="91" t="e">
        <f t="shared" si="6415"/>
        <v>#REF!</v>
      </c>
      <c r="CN667" s="91" t="e">
        <f t="shared" si="6416"/>
        <v>#REF!</v>
      </c>
      <c r="CO667" s="91" t="e">
        <f t="shared" si="6417"/>
        <v>#REF!</v>
      </c>
      <c r="CP667" s="90" t="e">
        <f>IF(AU667="Не указан реестровый номер (мера нац.режима Запрет)","",IF(CI667="нет","",IF(CU667="да","исключение(не смотрим баллы)",IFERROR(IF(CI667*1&gt;0,IFERROR(IF(VLOOKUP(CI667*1,Обработ.выгрузка_реестра_РФ!$A:$G,7,)=0,"Баллы не установлены",VLOOKUP(CI667*1,Обработ.выгрузка_реестра_РФ!$A:$G,7,)),IF(LEN(CI667)&gt;14,"","нет номера в реестре РФ")),""),IF(LEN(CI667)=0,"","Некорректный реестровый номер")))))</f>
        <v>#REF!</v>
      </c>
      <c r="CQ667" s="33" t="e">
        <f>IF(LEN(C667)&gt;0,IFERROR(IF(LEN(H667)&gt;0,IF(LEN(VLOOKUP(H667,'исключения(не_смотрим_баллы)'!$A:$C,1,))&gt;0,"да","нет"),"не введен ОКПД2"),"нет"),"")</f>
        <v>#REF!</v>
      </c>
      <c r="CR667" s="33" t="e">
        <f ca="1">IF(CQ667="да",IF(TODAY()&lt;VLOOKUP(H667,'исключения(не_смотрим_баллы)'!$A:$C,3,),"да","нет"),"")</f>
        <v>#REF!</v>
      </c>
      <c r="CS667" s="33" t="str">
        <f>IFERROR(IF(CQ667="да",IF(VLOOKUP(CI667*1,Обработ.выгрузка_реестра_РФ!$A:$G,2,)&lt;VLOOKUP(H667,'исключения(не_смотрим_баллы)'!$A:$C,2,),"да","нет"),""),"")</f>
        <v/>
      </c>
      <c r="CT667" s="24"/>
      <c r="CU667" s="33" t="e">
        <f t="shared" si="6429"/>
        <v>#REF!</v>
      </c>
      <c r="CV667" s="91" t="e">
        <f t="shared" si="6430"/>
        <v>#REF!</v>
      </c>
      <c r="CW667" s="27" t="e">
        <f t="shared" si="6431"/>
        <v>#REF!</v>
      </c>
      <c r="CX667" s="26" t="e">
        <f t="shared" si="6360"/>
        <v>#REF!</v>
      </c>
      <c r="CY667" s="64" t="e">
        <f>IF(LEN('Описание предлагаемого товара'!#REF!)&gt;0,'Описание предлагаемого товара'!#REF!,"")</f>
        <v>#REF!</v>
      </c>
      <c r="CZ667" s="95" t="e">
        <f t="shared" si="6418"/>
        <v>#REF!</v>
      </c>
      <c r="DA667" s="95" t="e">
        <f t="shared" ref="DA667" si="6498">IFERROR(REPLACE(CZ667,FIND(" ",CZ667,1),1,""),CZ667)</f>
        <v>#REF!</v>
      </c>
      <c r="DB667" s="95" t="e">
        <f t="shared" si="6362"/>
        <v>#REF!</v>
      </c>
      <c r="DC667" s="95" t="e">
        <f t="shared" ref="DC667:DD667" si="6499">IFERROR(REPLACE(DB667,FIND("г.",DB667,1),2,""),DB667)</f>
        <v>#REF!</v>
      </c>
      <c r="DD667" s="95" t="e">
        <f t="shared" si="6499"/>
        <v>#REF!</v>
      </c>
      <c r="DE667" s="95" t="e">
        <f t="shared" ref="DE667:DF667" si="6500">IFERROR(REPLACE(DD667,FIND("г",DD667,1),1,""),DD667)</f>
        <v>#REF!</v>
      </c>
      <c r="DF667" s="95" t="e">
        <f t="shared" si="6500"/>
        <v>#REF!</v>
      </c>
      <c r="DG667" s="95" t="e">
        <f t="shared" si="6435"/>
        <v>#REF!</v>
      </c>
      <c r="DH667" s="25" t="str">
        <f>IFERROR(VLOOKUP(CI667*1,Обработ.выгрузка_реестра_РФ!$A:$G,5,),"")</f>
        <v/>
      </c>
      <c r="DI667" s="27" t="str">
        <f t="shared" si="6445"/>
        <v/>
      </c>
      <c r="DJ667" s="27" t="str">
        <f t="shared" ca="1" si="6422"/>
        <v/>
      </c>
      <c r="DK667" s="63" t="e">
        <f>IF(LEN('Описание предлагаемого товара'!#REF!)&gt;0,'Описание предлагаемого товара'!#REF!,"")</f>
        <v>#REF!</v>
      </c>
      <c r="DL667" s="63" t="e">
        <f>IF(LEN('Описание предлагаемого товара'!#REF!)&gt;0,'Описание предлагаемого товара'!#REF!,"")</f>
        <v>#REF!</v>
      </c>
      <c r="DM667" s="32"/>
    </row>
    <row r="668" spans="1:117" ht="48.75" customHeight="1" x14ac:dyDescent="0.25">
      <c r="A668" s="61" t="e">
        <f>IF(LEN('Описание предлагаемого товара'!#REF!)&gt;0,'Описание предлагаемого товара'!#REF!,"")</f>
        <v>#REF!</v>
      </c>
      <c r="B668" s="65" t="e">
        <f>IF(LEN('Описание предлагаемого товара'!#REF!)&gt;0,'Описание предлагаемого товара'!#REF!,"")</f>
        <v>#REF!</v>
      </c>
      <c r="C668" s="61" t="e">
        <f>IF(LEN('Описание предлагаемого товара'!#REF!)&gt;0,'Описание предлагаемого товара'!#REF!,"")</f>
        <v>#REF!</v>
      </c>
      <c r="D668" s="61" t="e">
        <f>IF(LEN('Описание предлагаемого товара'!#REF!)&gt;0,'Описание предлагаемого товара'!#REF!,"")</f>
        <v>#REF!</v>
      </c>
      <c r="E668" s="61" t="e">
        <f>IF(LEN('Описание предлагаемого товара'!#REF!)&gt;0,'Описание предлагаемого товара'!#REF!,"")</f>
        <v>#REF!</v>
      </c>
      <c r="F668" s="61" t="e">
        <f>IF(LEN('Описание предлагаемого товара'!#REF!)&gt;0,'Описание предлагаемого товара'!#REF!,"")</f>
        <v>#REF!</v>
      </c>
      <c r="G668" s="61" t="e">
        <f>IF(LEN('Описание предлагаемого товара'!#REF!)&gt;0,'Описание предлагаемого товара'!#REF!,"")</f>
        <v>#REF!</v>
      </c>
      <c r="H668" s="61" t="e">
        <f>IF(LEN('Описание предлагаемого товара'!#REF!)&gt;0,'Описание предлагаемого товара'!#REF!,"")</f>
        <v>#REF!</v>
      </c>
      <c r="I668" s="61" t="e">
        <f>IF(LEN('Описание предлагаемого товара'!#REF!)&gt;0,'Описание предлагаемого товара'!#REF!,"")</f>
        <v>#REF!</v>
      </c>
      <c r="J668" s="38" t="str">
        <f>IFERROR(VLOOKUP(B668,SAP!$A:$E,5,),"")</f>
        <v/>
      </c>
      <c r="K668" s="40" t="str">
        <f t="shared" si="6365"/>
        <v/>
      </c>
      <c r="L668" s="61" t="e">
        <f>IF(LEN('Описание предлагаемого товара'!#REF!)&gt;0,IFERROR('Описание предлагаемого товара'!#REF!*1,""),"")</f>
        <v>#REF!</v>
      </c>
      <c r="M668" s="39" t="str">
        <f>IFERROR(VLOOKUP(B668,SAP!$A:$E,2,),"")</f>
        <v/>
      </c>
      <c r="N668" s="41" t="str">
        <f t="shared" ref="N668:N731" si="6501">IF(M668="нет","",IFERROR(M668*1,""))</f>
        <v/>
      </c>
      <c r="O668" s="39" t="str">
        <f t="shared" si="6352"/>
        <v/>
      </c>
      <c r="P668" s="36" t="e">
        <f>IF(LEN('Описание предлагаемого товара'!#REF!)&gt;0,'Описание предлагаемого товара'!#REF!,"")</f>
        <v>#REF!</v>
      </c>
      <c r="Q66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68" s="37" t="e">
        <f>IF(LEN('Описание предлагаемого товара'!#REF!)&gt;0,'Описание предлагаемого товара'!#REF!,"")</f>
        <v>#REF!</v>
      </c>
      <c r="S668" s="37" t="e">
        <f>IF(LEN('Описание предлагаемого товара'!#REF!)&gt;0,'Описание предлагаемого товара'!#REF!,"")</f>
        <v>#REF!</v>
      </c>
      <c r="T66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68" s="23" t="str">
        <f>IFERROR(VLOOKUP(CI668*1,Обработ.выгрузка_реестра_РФ!$A:$G,6,),"")</f>
        <v/>
      </c>
      <c r="V668" s="61" t="e">
        <f>IF(LEN('Описание предлагаемого товара'!#REF!)&gt;0,'Описание предлагаемого товара'!#REF!,"")</f>
        <v>#REF!</v>
      </c>
      <c r="W668" s="62" t="e">
        <f>IF(LEN('Описание предлагаемого товара'!#REF!)&gt;0,'Описание предлагаемого товара'!#REF!,"")</f>
        <v>#REF!</v>
      </c>
      <c r="X668" s="91" t="e">
        <f t="shared" ref="X668:Y668" si="6502">IFERROR(REPLACE(W668,FIND(CHAR(10),W668,1),1," "),W668)</f>
        <v>#REF!</v>
      </c>
      <c r="Y668" s="91" t="e">
        <f t="shared" si="6502"/>
        <v>#REF!</v>
      </c>
      <c r="Z668" s="91" t="e">
        <f t="shared" si="6367"/>
        <v>#REF!</v>
      </c>
      <c r="AA668" s="91" t="e">
        <f t="shared" si="6368"/>
        <v>#REF!</v>
      </c>
      <c r="AB668" s="91" t="e">
        <f t="shared" si="6369"/>
        <v>#REF!</v>
      </c>
      <c r="AC668" s="91" t="e">
        <f t="shared" ref="AC668:AF668" si="6503">IFERROR(REPLACE(AB668,FIND("  ",AB668,1),2," "),AB668)</f>
        <v>#REF!</v>
      </c>
      <c r="AD668" s="91" t="e">
        <f t="shared" si="6503"/>
        <v>#REF!</v>
      </c>
      <c r="AE668" s="91" t="e">
        <f t="shared" si="6503"/>
        <v>#REF!</v>
      </c>
      <c r="AF668" s="91" t="e">
        <f t="shared" si="6503"/>
        <v>#REF!</v>
      </c>
      <c r="AG668" s="23" t="str">
        <f>IFERROR(VLOOKUP(CI668*1,Обработ.выгрузка_реестра_РФ!$A:$G,4,),"")</f>
        <v/>
      </c>
      <c r="AH668" s="91" t="str">
        <f t="shared" ref="AH668:AI668" si="6504">IFERROR(REPLACE(AG668,FIND("-",AG668,1),1,"*"),AG668)</f>
        <v/>
      </c>
      <c r="AI668" s="91" t="str">
        <f t="shared" si="6504"/>
        <v/>
      </c>
      <c r="AJ668" s="27" t="str">
        <f t="shared" si="6467"/>
        <v/>
      </c>
      <c r="AK668" s="63" t="e">
        <f>IF(LEN('Описание предлагаемого товара'!#REF!)&gt;0,'Описание предлагаемого товара'!#REF!,"")</f>
        <v>#REF!</v>
      </c>
      <c r="AL668" s="91" t="e">
        <f t="shared" ref="AL668:AM668" si="6505">IFERROR(REPLACE(AK668,FIND(CHAR(10),AK668,1),1,""),AK668)</f>
        <v>#REF!</v>
      </c>
      <c r="AM668" s="91" t="e">
        <f t="shared" si="6505"/>
        <v>#REF!</v>
      </c>
      <c r="AN668" s="91" t="e">
        <f t="shared" ref="AN668:AR668" si="6506">IFERROR(REPLACE(AM668,FIND(" ",AM668,1),1,""),AM668)</f>
        <v>#REF!</v>
      </c>
      <c r="AO668" s="91" t="e">
        <f t="shared" si="6506"/>
        <v>#REF!</v>
      </c>
      <c r="AP668" s="91" t="e">
        <f t="shared" si="6506"/>
        <v>#REF!</v>
      </c>
      <c r="AQ668" s="91" t="e">
        <f t="shared" si="6506"/>
        <v>#REF!</v>
      </c>
      <c r="AR668" s="91" t="e">
        <f t="shared" si="6506"/>
        <v>#REF!</v>
      </c>
      <c r="AS668" s="91" t="e">
        <f t="shared" si="6374"/>
        <v>#REF!</v>
      </c>
      <c r="AT668" s="91" t="e">
        <f t="shared" si="6375"/>
        <v>#REF!</v>
      </c>
      <c r="AU668" s="32" t="e">
        <f t="shared" si="6358"/>
        <v>#REF!</v>
      </c>
      <c r="AV668" s="93" t="e">
        <f>'Описание предлагаемого товара'!#REF!</f>
        <v>#REF!</v>
      </c>
      <c r="AW668" s="91" t="e">
        <f>MIN(SEARCH({0,1,2,3,4,5,6,7,8,9},AV668&amp; "0123456789"))</f>
        <v>#REF!</v>
      </c>
      <c r="AX668" s="91" t="str">
        <f t="shared" si="6376"/>
        <v/>
      </c>
      <c r="AY668" s="91" t="str">
        <f t="shared" si="6377"/>
        <v/>
      </c>
      <c r="AZ668" s="91" t="str">
        <f t="shared" si="6378"/>
        <v/>
      </c>
      <c r="BA668" s="91" t="str">
        <f t="shared" si="6379"/>
        <v/>
      </c>
      <c r="BB668" s="91" t="str">
        <f t="shared" si="6380"/>
        <v/>
      </c>
      <c r="BC668" s="91" t="str">
        <f t="shared" si="6381"/>
        <v/>
      </c>
      <c r="BD668" s="91" t="str">
        <f t="shared" si="6382"/>
        <v/>
      </c>
      <c r="BE668" s="91" t="str">
        <f t="shared" si="6383"/>
        <v/>
      </c>
      <c r="BF668" s="91" t="str">
        <f t="shared" si="6384"/>
        <v/>
      </c>
      <c r="BG668" s="91" t="str">
        <f t="shared" si="6385"/>
        <v/>
      </c>
      <c r="BH668" s="91" t="str">
        <f t="shared" si="6386"/>
        <v/>
      </c>
      <c r="BI668" s="91" t="str">
        <f t="shared" si="6387"/>
        <v/>
      </c>
      <c r="BJ668" s="91" t="str">
        <f t="shared" si="6388"/>
        <v/>
      </c>
      <c r="BK668" s="91" t="str">
        <f t="shared" si="6389"/>
        <v/>
      </c>
      <c r="BL668" s="91" t="str">
        <f t="shared" si="6390"/>
        <v/>
      </c>
      <c r="BM668" s="91" t="str">
        <f t="shared" si="6391"/>
        <v/>
      </c>
      <c r="BN668" s="91" t="str">
        <f t="shared" si="6392"/>
        <v/>
      </c>
      <c r="BO668" s="91" t="str">
        <f t="shared" si="6393"/>
        <v/>
      </c>
      <c r="BP668" s="91" t="str">
        <f t="shared" si="6394"/>
        <v/>
      </c>
      <c r="BQ668" s="91" t="str">
        <f t="shared" si="6395"/>
        <v/>
      </c>
      <c r="BR668" s="91" t="str">
        <f t="shared" si="6396"/>
        <v/>
      </c>
      <c r="BS668" s="91" t="str">
        <f t="shared" si="6397"/>
        <v/>
      </c>
      <c r="BT668" s="91" t="str">
        <f t="shared" si="6398"/>
        <v/>
      </c>
      <c r="BU668" s="91" t="str">
        <f t="shared" si="6399"/>
        <v/>
      </c>
      <c r="BV668" s="91" t="str">
        <f t="shared" si="6400"/>
        <v/>
      </c>
      <c r="BW668" s="91" t="str">
        <f t="shared" si="6401"/>
        <v/>
      </c>
      <c r="BX668" s="91" t="str">
        <f t="shared" si="6402"/>
        <v/>
      </c>
      <c r="BY668" s="91" t="str">
        <f t="shared" si="6403"/>
        <v/>
      </c>
      <c r="BZ668" s="91" t="str">
        <f t="shared" si="6404"/>
        <v/>
      </c>
      <c r="CA668" s="91" t="str">
        <f t="shared" si="6405"/>
        <v/>
      </c>
      <c r="CB668" s="91" t="str">
        <f t="shared" si="6406"/>
        <v/>
      </c>
      <c r="CC668" s="91" t="str">
        <f t="shared" si="6407"/>
        <v/>
      </c>
      <c r="CD668" s="91" t="str">
        <f t="shared" si="6408"/>
        <v/>
      </c>
      <c r="CE668" s="91" t="str">
        <f t="shared" si="6409"/>
        <v/>
      </c>
      <c r="CF668" s="91" t="str">
        <f t="shared" si="6410"/>
        <v/>
      </c>
      <c r="CG668" s="91" t="str">
        <f t="shared" si="6411"/>
        <v/>
      </c>
      <c r="CH668" s="91" t="str">
        <f t="shared" si="6412"/>
        <v/>
      </c>
      <c r="CI668" s="91" t="str">
        <f t="shared" si="6413"/>
        <v>нет</v>
      </c>
      <c r="CJ668" s="63" t="e">
        <f>IF(LEN('Описание предлагаемого товара'!#REF!)&gt;0,'Описание предлагаемого товара'!#REF!,"")</f>
        <v>#REF!</v>
      </c>
      <c r="CK668" s="91" t="e">
        <f t="shared" ref="CK668:CL668" si="6507">IFERROR(REPLACE(CJ668,FIND(CHAR(10),CJ668,1),1,""),CJ668)</f>
        <v>#REF!</v>
      </c>
      <c r="CL668" s="91" t="e">
        <f t="shared" si="6507"/>
        <v>#REF!</v>
      </c>
      <c r="CM668" s="91" t="e">
        <f t="shared" si="6415"/>
        <v>#REF!</v>
      </c>
      <c r="CN668" s="91" t="e">
        <f t="shared" si="6416"/>
        <v>#REF!</v>
      </c>
      <c r="CO668" s="91" t="e">
        <f t="shared" si="6417"/>
        <v>#REF!</v>
      </c>
      <c r="CP668" s="90" t="e">
        <f>IF(AU668="Не указан реестровый номер (мера нац.режима Запрет)","",IF(CI668="нет","",IF(CU668="да","исключение(не смотрим баллы)",IFERROR(IF(CI668*1&gt;0,IFERROR(IF(VLOOKUP(CI668*1,Обработ.выгрузка_реестра_РФ!$A:$G,7,)=0,"Баллы не установлены",VLOOKUP(CI668*1,Обработ.выгрузка_реестра_РФ!$A:$G,7,)),IF(LEN(CI668)&gt;14,"","нет номера в реестре РФ")),""),IF(LEN(CI668)=0,"","Некорректный реестровый номер")))))</f>
        <v>#REF!</v>
      </c>
      <c r="CQ668" s="33" t="e">
        <f>IF(LEN(C668)&gt;0,IFERROR(IF(LEN(H668)&gt;0,IF(LEN(VLOOKUP(H668,'исключения(не_смотрим_баллы)'!$A:$C,1,))&gt;0,"да","нет"),"не введен ОКПД2"),"нет"),"")</f>
        <v>#REF!</v>
      </c>
      <c r="CR668" s="33" t="e">
        <f ca="1">IF(CQ668="да",IF(TODAY()&lt;VLOOKUP(H668,'исключения(не_смотрим_баллы)'!$A:$C,3,),"да","нет"),"")</f>
        <v>#REF!</v>
      </c>
      <c r="CS668" s="33" t="str">
        <f>IFERROR(IF(CQ668="да",IF(VLOOKUP(CI668*1,Обработ.выгрузка_реестра_РФ!$A:$G,2,)&lt;VLOOKUP(H668,'исключения(не_смотрим_баллы)'!$A:$C,2,),"да","нет"),""),"")</f>
        <v/>
      </c>
      <c r="CT668" s="24"/>
      <c r="CU668" s="33" t="e">
        <f t="shared" si="6429"/>
        <v>#REF!</v>
      </c>
      <c r="CV668" s="91" t="e">
        <f t="shared" si="6430"/>
        <v>#REF!</v>
      </c>
      <c r="CW668" s="27" t="e">
        <f t="shared" si="6431"/>
        <v>#REF!</v>
      </c>
      <c r="CX668" s="26" t="e">
        <f t="shared" si="6360"/>
        <v>#REF!</v>
      </c>
      <c r="CY668" s="64" t="e">
        <f>IF(LEN('Описание предлагаемого товара'!#REF!)&gt;0,'Описание предлагаемого товара'!#REF!,"")</f>
        <v>#REF!</v>
      </c>
      <c r="CZ668" s="95" t="e">
        <f t="shared" si="6418"/>
        <v>#REF!</v>
      </c>
      <c r="DA668" s="95" t="e">
        <f t="shared" ref="DA668" si="6508">IFERROR(REPLACE(CZ668,FIND(" ",CZ668,1),1,""),CZ668)</f>
        <v>#REF!</v>
      </c>
      <c r="DB668" s="95" t="e">
        <f t="shared" si="6362"/>
        <v>#REF!</v>
      </c>
      <c r="DC668" s="95" t="e">
        <f t="shared" ref="DC668:DD668" si="6509">IFERROR(REPLACE(DB668,FIND("г.",DB668,1),2,""),DB668)</f>
        <v>#REF!</v>
      </c>
      <c r="DD668" s="95" t="e">
        <f t="shared" si="6509"/>
        <v>#REF!</v>
      </c>
      <c r="DE668" s="95" t="e">
        <f t="shared" ref="DE668:DF668" si="6510">IFERROR(REPLACE(DD668,FIND("г",DD668,1),1,""),DD668)</f>
        <v>#REF!</v>
      </c>
      <c r="DF668" s="95" t="e">
        <f t="shared" si="6510"/>
        <v>#REF!</v>
      </c>
      <c r="DG668" s="95" t="e">
        <f t="shared" si="6435"/>
        <v>#REF!</v>
      </c>
      <c r="DH668" s="25" t="str">
        <f>IFERROR(VLOOKUP(CI668*1,Обработ.выгрузка_реестра_РФ!$A:$G,5,),"")</f>
        <v/>
      </c>
      <c r="DI668" s="27" t="str">
        <f t="shared" si="6445"/>
        <v/>
      </c>
      <c r="DJ668" s="27" t="str">
        <f t="shared" ca="1" si="6422"/>
        <v/>
      </c>
      <c r="DK668" s="63" t="e">
        <f>IF(LEN('Описание предлагаемого товара'!#REF!)&gt;0,'Описание предлагаемого товара'!#REF!,"")</f>
        <v>#REF!</v>
      </c>
      <c r="DL668" s="63" t="e">
        <f>IF(LEN('Описание предлагаемого товара'!#REF!)&gt;0,'Описание предлагаемого товара'!#REF!,"")</f>
        <v>#REF!</v>
      </c>
      <c r="DM668" s="32"/>
    </row>
    <row r="669" spans="1:117" ht="48.75" customHeight="1" x14ac:dyDescent="0.25">
      <c r="A669" s="61" t="e">
        <f>IF(LEN('Описание предлагаемого товара'!#REF!)&gt;0,'Описание предлагаемого товара'!#REF!,"")</f>
        <v>#REF!</v>
      </c>
      <c r="B669" s="65" t="e">
        <f>IF(LEN('Описание предлагаемого товара'!#REF!)&gt;0,'Описание предлагаемого товара'!#REF!,"")</f>
        <v>#REF!</v>
      </c>
      <c r="C669" s="61" t="e">
        <f>IF(LEN('Описание предлагаемого товара'!#REF!)&gt;0,'Описание предлагаемого товара'!#REF!,"")</f>
        <v>#REF!</v>
      </c>
      <c r="D669" s="61" t="e">
        <f>IF(LEN('Описание предлагаемого товара'!#REF!)&gt;0,'Описание предлагаемого товара'!#REF!,"")</f>
        <v>#REF!</v>
      </c>
      <c r="E669" s="61" t="e">
        <f>IF(LEN('Описание предлагаемого товара'!#REF!)&gt;0,'Описание предлагаемого товара'!#REF!,"")</f>
        <v>#REF!</v>
      </c>
      <c r="F669" s="61" t="e">
        <f>IF(LEN('Описание предлагаемого товара'!#REF!)&gt;0,'Описание предлагаемого товара'!#REF!,"")</f>
        <v>#REF!</v>
      </c>
      <c r="G669" s="61" t="e">
        <f>IF(LEN('Описание предлагаемого товара'!#REF!)&gt;0,'Описание предлагаемого товара'!#REF!,"")</f>
        <v>#REF!</v>
      </c>
      <c r="H669" s="61" t="e">
        <f>IF(LEN('Описание предлагаемого товара'!#REF!)&gt;0,'Описание предлагаемого товара'!#REF!,"")</f>
        <v>#REF!</v>
      </c>
      <c r="I669" s="61" t="e">
        <f>IF(LEN('Описание предлагаемого товара'!#REF!)&gt;0,'Описание предлагаемого товара'!#REF!,"")</f>
        <v>#REF!</v>
      </c>
      <c r="J669" s="38" t="str">
        <f>IFERROR(VLOOKUP(B669,SAP!$A:$E,5,),"")</f>
        <v/>
      </c>
      <c r="K669" s="40" t="str">
        <f t="shared" si="6365"/>
        <v/>
      </c>
      <c r="L669" s="61" t="e">
        <f>IF(LEN('Описание предлагаемого товара'!#REF!)&gt;0,IFERROR('Описание предлагаемого товара'!#REF!*1,""),"")</f>
        <v>#REF!</v>
      </c>
      <c r="M669" s="39" t="str">
        <f>IFERROR(VLOOKUP(B669,SAP!$A:$E,2,),"")</f>
        <v/>
      </c>
      <c r="N669" s="41" t="str">
        <f t="shared" si="6501"/>
        <v/>
      </c>
      <c r="O669" s="39" t="str">
        <f t="shared" si="6352"/>
        <v/>
      </c>
      <c r="P669" s="36" t="e">
        <f>IF(LEN('Описание предлагаемого товара'!#REF!)&gt;0,'Описание предлагаемого товара'!#REF!,"")</f>
        <v>#REF!</v>
      </c>
      <c r="Q66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69" s="37" t="e">
        <f>IF(LEN('Описание предлагаемого товара'!#REF!)&gt;0,'Описание предлагаемого товара'!#REF!,"")</f>
        <v>#REF!</v>
      </c>
      <c r="S669" s="37" t="e">
        <f>IF(LEN('Описание предлагаемого товара'!#REF!)&gt;0,'Описание предлагаемого товара'!#REF!,"")</f>
        <v>#REF!</v>
      </c>
      <c r="T66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69" s="23" t="str">
        <f>IFERROR(VLOOKUP(CI669*1,Обработ.выгрузка_реестра_РФ!$A:$G,6,),"")</f>
        <v/>
      </c>
      <c r="V669" s="61" t="e">
        <f>IF(LEN('Описание предлагаемого товара'!#REF!)&gt;0,'Описание предлагаемого товара'!#REF!,"")</f>
        <v>#REF!</v>
      </c>
      <c r="W669" s="62" t="e">
        <f>IF(LEN('Описание предлагаемого товара'!#REF!)&gt;0,'Описание предлагаемого товара'!#REF!,"")</f>
        <v>#REF!</v>
      </c>
      <c r="X669" s="91" t="e">
        <f t="shared" ref="X669:Y669" si="6511">IFERROR(REPLACE(W669,FIND(CHAR(10),W669,1),1," "),W669)</f>
        <v>#REF!</v>
      </c>
      <c r="Y669" s="91" t="e">
        <f t="shared" si="6511"/>
        <v>#REF!</v>
      </c>
      <c r="Z669" s="91" t="e">
        <f t="shared" si="6367"/>
        <v>#REF!</v>
      </c>
      <c r="AA669" s="91" t="e">
        <f t="shared" si="6368"/>
        <v>#REF!</v>
      </c>
      <c r="AB669" s="91" t="e">
        <f t="shared" si="6369"/>
        <v>#REF!</v>
      </c>
      <c r="AC669" s="91" t="e">
        <f t="shared" ref="AC669:AF669" si="6512">IFERROR(REPLACE(AB669,FIND("  ",AB669,1),2," "),AB669)</f>
        <v>#REF!</v>
      </c>
      <c r="AD669" s="91" t="e">
        <f t="shared" si="6512"/>
        <v>#REF!</v>
      </c>
      <c r="AE669" s="91" t="e">
        <f t="shared" si="6512"/>
        <v>#REF!</v>
      </c>
      <c r="AF669" s="91" t="e">
        <f t="shared" si="6512"/>
        <v>#REF!</v>
      </c>
      <c r="AG669" s="23" t="str">
        <f>IFERROR(VLOOKUP(CI669*1,Обработ.выгрузка_реестра_РФ!$A:$G,4,),"")</f>
        <v/>
      </c>
      <c r="AH669" s="91" t="str">
        <f t="shared" ref="AH669:AI669" si="6513">IFERROR(REPLACE(AG669,FIND("-",AG669,1),1,"*"),AG669)</f>
        <v/>
      </c>
      <c r="AI669" s="91" t="str">
        <f t="shared" si="6513"/>
        <v/>
      </c>
      <c r="AJ669" s="27" t="str">
        <f t="shared" si="6467"/>
        <v/>
      </c>
      <c r="AK669" s="63" t="e">
        <f>IF(LEN('Описание предлагаемого товара'!#REF!)&gt;0,'Описание предлагаемого товара'!#REF!,"")</f>
        <v>#REF!</v>
      </c>
      <c r="AL669" s="91" t="e">
        <f t="shared" ref="AL669:AM669" si="6514">IFERROR(REPLACE(AK669,FIND(CHAR(10),AK669,1),1,""),AK669)</f>
        <v>#REF!</v>
      </c>
      <c r="AM669" s="91" t="e">
        <f t="shared" si="6514"/>
        <v>#REF!</v>
      </c>
      <c r="AN669" s="91" t="e">
        <f t="shared" ref="AN669:AR669" si="6515">IFERROR(REPLACE(AM669,FIND(" ",AM669,1),1,""),AM669)</f>
        <v>#REF!</v>
      </c>
      <c r="AO669" s="91" t="e">
        <f t="shared" si="6515"/>
        <v>#REF!</v>
      </c>
      <c r="AP669" s="91" t="e">
        <f t="shared" si="6515"/>
        <v>#REF!</v>
      </c>
      <c r="AQ669" s="91" t="e">
        <f t="shared" si="6515"/>
        <v>#REF!</v>
      </c>
      <c r="AR669" s="91" t="e">
        <f t="shared" si="6515"/>
        <v>#REF!</v>
      </c>
      <c r="AS669" s="91" t="e">
        <f t="shared" si="6374"/>
        <v>#REF!</v>
      </c>
      <c r="AT669" s="91" t="e">
        <f t="shared" si="6375"/>
        <v>#REF!</v>
      </c>
      <c r="AU669" s="32" t="e">
        <f t="shared" si="6358"/>
        <v>#REF!</v>
      </c>
      <c r="AV669" s="93" t="e">
        <f>'Описание предлагаемого товара'!#REF!</f>
        <v>#REF!</v>
      </c>
      <c r="AW669" s="91" t="e">
        <f>MIN(SEARCH({0,1,2,3,4,5,6,7,8,9},AV669&amp; "0123456789"))</f>
        <v>#REF!</v>
      </c>
      <c r="AX669" s="91" t="str">
        <f t="shared" si="6376"/>
        <v/>
      </c>
      <c r="AY669" s="91" t="str">
        <f t="shared" si="6377"/>
        <v/>
      </c>
      <c r="AZ669" s="91" t="str">
        <f t="shared" si="6378"/>
        <v/>
      </c>
      <c r="BA669" s="91" t="str">
        <f t="shared" si="6379"/>
        <v/>
      </c>
      <c r="BB669" s="91" t="str">
        <f t="shared" si="6380"/>
        <v/>
      </c>
      <c r="BC669" s="91" t="str">
        <f t="shared" si="6381"/>
        <v/>
      </c>
      <c r="BD669" s="91" t="str">
        <f t="shared" si="6382"/>
        <v/>
      </c>
      <c r="BE669" s="91" t="str">
        <f t="shared" si="6383"/>
        <v/>
      </c>
      <c r="BF669" s="91" t="str">
        <f t="shared" si="6384"/>
        <v/>
      </c>
      <c r="BG669" s="91" t="str">
        <f t="shared" si="6385"/>
        <v/>
      </c>
      <c r="BH669" s="91" t="str">
        <f t="shared" si="6386"/>
        <v/>
      </c>
      <c r="BI669" s="91" t="str">
        <f t="shared" si="6387"/>
        <v/>
      </c>
      <c r="BJ669" s="91" t="str">
        <f t="shared" si="6388"/>
        <v/>
      </c>
      <c r="BK669" s="91" t="str">
        <f t="shared" si="6389"/>
        <v/>
      </c>
      <c r="BL669" s="91" t="str">
        <f t="shared" si="6390"/>
        <v/>
      </c>
      <c r="BM669" s="91" t="str">
        <f t="shared" si="6391"/>
        <v/>
      </c>
      <c r="BN669" s="91" t="str">
        <f t="shared" si="6392"/>
        <v/>
      </c>
      <c r="BO669" s="91" t="str">
        <f t="shared" si="6393"/>
        <v/>
      </c>
      <c r="BP669" s="91" t="str">
        <f t="shared" si="6394"/>
        <v/>
      </c>
      <c r="BQ669" s="91" t="str">
        <f t="shared" si="6395"/>
        <v/>
      </c>
      <c r="BR669" s="91" t="str">
        <f t="shared" si="6396"/>
        <v/>
      </c>
      <c r="BS669" s="91" t="str">
        <f t="shared" si="6397"/>
        <v/>
      </c>
      <c r="BT669" s="91" t="str">
        <f t="shared" si="6398"/>
        <v/>
      </c>
      <c r="BU669" s="91" t="str">
        <f t="shared" si="6399"/>
        <v/>
      </c>
      <c r="BV669" s="91" t="str">
        <f t="shared" si="6400"/>
        <v/>
      </c>
      <c r="BW669" s="91" t="str">
        <f t="shared" si="6401"/>
        <v/>
      </c>
      <c r="BX669" s="91" t="str">
        <f t="shared" si="6402"/>
        <v/>
      </c>
      <c r="BY669" s="91" t="str">
        <f t="shared" si="6403"/>
        <v/>
      </c>
      <c r="BZ669" s="91" t="str">
        <f t="shared" si="6404"/>
        <v/>
      </c>
      <c r="CA669" s="91" t="str">
        <f t="shared" si="6405"/>
        <v/>
      </c>
      <c r="CB669" s="91" t="str">
        <f t="shared" si="6406"/>
        <v/>
      </c>
      <c r="CC669" s="91" t="str">
        <f t="shared" si="6407"/>
        <v/>
      </c>
      <c r="CD669" s="91" t="str">
        <f t="shared" si="6408"/>
        <v/>
      </c>
      <c r="CE669" s="91" t="str">
        <f t="shared" si="6409"/>
        <v/>
      </c>
      <c r="CF669" s="91" t="str">
        <f t="shared" si="6410"/>
        <v/>
      </c>
      <c r="CG669" s="91" t="str">
        <f t="shared" si="6411"/>
        <v/>
      </c>
      <c r="CH669" s="91" t="str">
        <f t="shared" si="6412"/>
        <v/>
      </c>
      <c r="CI669" s="91" t="str">
        <f t="shared" si="6413"/>
        <v>нет</v>
      </c>
      <c r="CJ669" s="63" t="e">
        <f>IF(LEN('Описание предлагаемого товара'!#REF!)&gt;0,'Описание предлагаемого товара'!#REF!,"")</f>
        <v>#REF!</v>
      </c>
      <c r="CK669" s="91" t="e">
        <f t="shared" ref="CK669:CL669" si="6516">IFERROR(REPLACE(CJ669,FIND(CHAR(10),CJ669,1),1,""),CJ669)</f>
        <v>#REF!</v>
      </c>
      <c r="CL669" s="91" t="e">
        <f t="shared" si="6516"/>
        <v>#REF!</v>
      </c>
      <c r="CM669" s="91" t="e">
        <f t="shared" si="6415"/>
        <v>#REF!</v>
      </c>
      <c r="CN669" s="91" t="e">
        <f t="shared" si="6416"/>
        <v>#REF!</v>
      </c>
      <c r="CO669" s="91" t="e">
        <f t="shared" si="6417"/>
        <v>#REF!</v>
      </c>
      <c r="CP669" s="90" t="e">
        <f>IF(AU669="Не указан реестровый номер (мера нац.режима Запрет)","",IF(CI669="нет","",IF(CU669="да","исключение(не смотрим баллы)",IFERROR(IF(CI669*1&gt;0,IFERROR(IF(VLOOKUP(CI669*1,Обработ.выгрузка_реестра_РФ!$A:$G,7,)=0,"Баллы не установлены",VLOOKUP(CI669*1,Обработ.выгрузка_реестра_РФ!$A:$G,7,)),IF(LEN(CI669)&gt;14,"","нет номера в реестре РФ")),""),IF(LEN(CI669)=0,"","Некорректный реестровый номер")))))</f>
        <v>#REF!</v>
      </c>
      <c r="CQ669" s="33" t="e">
        <f>IF(LEN(C669)&gt;0,IFERROR(IF(LEN(H669)&gt;0,IF(LEN(VLOOKUP(H669,'исключения(не_смотрим_баллы)'!$A:$C,1,))&gt;0,"да","нет"),"не введен ОКПД2"),"нет"),"")</f>
        <v>#REF!</v>
      </c>
      <c r="CR669" s="33" t="e">
        <f ca="1">IF(CQ669="да",IF(TODAY()&lt;VLOOKUP(H669,'исключения(не_смотрим_баллы)'!$A:$C,3,),"да","нет"),"")</f>
        <v>#REF!</v>
      </c>
      <c r="CS669" s="33" t="str">
        <f>IFERROR(IF(CQ669="да",IF(VLOOKUP(CI669*1,Обработ.выгрузка_реестра_РФ!$A:$G,2,)&lt;VLOOKUP(H669,'исключения(не_смотрим_баллы)'!$A:$C,2,),"да","нет"),""),"")</f>
        <v/>
      </c>
      <c r="CT669" s="24"/>
      <c r="CU669" s="33" t="e">
        <f t="shared" si="6429"/>
        <v>#REF!</v>
      </c>
      <c r="CV669" s="91" t="e">
        <f t="shared" si="6430"/>
        <v>#REF!</v>
      </c>
      <c r="CW669" s="27" t="e">
        <f t="shared" si="6431"/>
        <v>#REF!</v>
      </c>
      <c r="CX669" s="26" t="e">
        <f t="shared" si="6360"/>
        <v>#REF!</v>
      </c>
      <c r="CY669" s="64" t="e">
        <f>IF(LEN('Описание предлагаемого товара'!#REF!)&gt;0,'Описание предлагаемого товара'!#REF!,"")</f>
        <v>#REF!</v>
      </c>
      <c r="CZ669" s="95" t="e">
        <f t="shared" si="6418"/>
        <v>#REF!</v>
      </c>
      <c r="DA669" s="95" t="e">
        <f t="shared" ref="DA669" si="6517">IFERROR(REPLACE(CZ669,FIND(" ",CZ669,1),1,""),CZ669)</f>
        <v>#REF!</v>
      </c>
      <c r="DB669" s="95" t="e">
        <f t="shared" si="6362"/>
        <v>#REF!</v>
      </c>
      <c r="DC669" s="95" t="e">
        <f t="shared" ref="DC669:DD669" si="6518">IFERROR(REPLACE(DB669,FIND("г.",DB669,1),2,""),DB669)</f>
        <v>#REF!</v>
      </c>
      <c r="DD669" s="95" t="e">
        <f t="shared" si="6518"/>
        <v>#REF!</v>
      </c>
      <c r="DE669" s="95" t="e">
        <f t="shared" ref="DE669:DF669" si="6519">IFERROR(REPLACE(DD669,FIND("г",DD669,1),1,""),DD669)</f>
        <v>#REF!</v>
      </c>
      <c r="DF669" s="95" t="e">
        <f t="shared" si="6519"/>
        <v>#REF!</v>
      </c>
      <c r="DG669" s="95" t="e">
        <f t="shared" si="6435"/>
        <v>#REF!</v>
      </c>
      <c r="DH669" s="25" t="str">
        <f>IFERROR(VLOOKUP(CI669*1,Обработ.выгрузка_реестра_РФ!$A:$G,5,),"")</f>
        <v/>
      </c>
      <c r="DI669" s="27" t="str">
        <f t="shared" si="6445"/>
        <v/>
      </c>
      <c r="DJ669" s="27" t="str">
        <f t="shared" ca="1" si="6422"/>
        <v/>
      </c>
      <c r="DK669" s="63" t="e">
        <f>IF(LEN('Описание предлагаемого товара'!#REF!)&gt;0,'Описание предлагаемого товара'!#REF!,"")</f>
        <v>#REF!</v>
      </c>
      <c r="DL669" s="63" t="e">
        <f>IF(LEN('Описание предлагаемого товара'!#REF!)&gt;0,'Описание предлагаемого товара'!#REF!,"")</f>
        <v>#REF!</v>
      </c>
      <c r="DM669" s="32"/>
    </row>
    <row r="670" spans="1:117" ht="48.75" customHeight="1" x14ac:dyDescent="0.25">
      <c r="A670" s="61" t="e">
        <f>IF(LEN('Описание предлагаемого товара'!#REF!)&gt;0,'Описание предлагаемого товара'!#REF!,"")</f>
        <v>#REF!</v>
      </c>
      <c r="B670" s="65" t="e">
        <f>IF(LEN('Описание предлагаемого товара'!#REF!)&gt;0,'Описание предлагаемого товара'!#REF!,"")</f>
        <v>#REF!</v>
      </c>
      <c r="C670" s="61" t="e">
        <f>IF(LEN('Описание предлагаемого товара'!#REF!)&gt;0,'Описание предлагаемого товара'!#REF!,"")</f>
        <v>#REF!</v>
      </c>
      <c r="D670" s="61" t="e">
        <f>IF(LEN('Описание предлагаемого товара'!#REF!)&gt;0,'Описание предлагаемого товара'!#REF!,"")</f>
        <v>#REF!</v>
      </c>
      <c r="E670" s="61" t="e">
        <f>IF(LEN('Описание предлагаемого товара'!#REF!)&gt;0,'Описание предлагаемого товара'!#REF!,"")</f>
        <v>#REF!</v>
      </c>
      <c r="F670" s="61" t="e">
        <f>IF(LEN('Описание предлагаемого товара'!#REF!)&gt;0,'Описание предлагаемого товара'!#REF!,"")</f>
        <v>#REF!</v>
      </c>
      <c r="G670" s="61" t="e">
        <f>IF(LEN('Описание предлагаемого товара'!#REF!)&gt;0,'Описание предлагаемого товара'!#REF!,"")</f>
        <v>#REF!</v>
      </c>
      <c r="H670" s="61" t="e">
        <f>IF(LEN('Описание предлагаемого товара'!#REF!)&gt;0,'Описание предлагаемого товара'!#REF!,"")</f>
        <v>#REF!</v>
      </c>
      <c r="I670" s="61" t="e">
        <f>IF(LEN('Описание предлагаемого товара'!#REF!)&gt;0,'Описание предлагаемого товара'!#REF!,"")</f>
        <v>#REF!</v>
      </c>
      <c r="J670" s="38" t="str">
        <f>IFERROR(VLOOKUP(B670,SAP!$A:$E,5,),"")</f>
        <v/>
      </c>
      <c r="K670" s="40" t="str">
        <f t="shared" si="6365"/>
        <v/>
      </c>
      <c r="L670" s="61" t="e">
        <f>IF(LEN('Описание предлагаемого товара'!#REF!)&gt;0,IFERROR('Описание предлагаемого товара'!#REF!*1,""),"")</f>
        <v>#REF!</v>
      </c>
      <c r="M670" s="39" t="str">
        <f>IFERROR(VLOOKUP(B670,SAP!$A:$E,2,),"")</f>
        <v/>
      </c>
      <c r="N670" s="41" t="str">
        <f t="shared" si="6501"/>
        <v/>
      </c>
      <c r="O670" s="39" t="str">
        <f t="shared" si="6352"/>
        <v/>
      </c>
      <c r="P670" s="36" t="e">
        <f>IF(LEN('Описание предлагаемого товара'!#REF!)&gt;0,'Описание предлагаемого товара'!#REF!,"")</f>
        <v>#REF!</v>
      </c>
      <c r="Q67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70" s="37" t="e">
        <f>IF(LEN('Описание предлагаемого товара'!#REF!)&gt;0,'Описание предлагаемого товара'!#REF!,"")</f>
        <v>#REF!</v>
      </c>
      <c r="S670" s="37" t="e">
        <f>IF(LEN('Описание предлагаемого товара'!#REF!)&gt;0,'Описание предлагаемого товара'!#REF!,"")</f>
        <v>#REF!</v>
      </c>
      <c r="T67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70" s="23" t="str">
        <f>IFERROR(VLOOKUP(CI670*1,Обработ.выгрузка_реестра_РФ!$A:$G,6,),"")</f>
        <v/>
      </c>
      <c r="V670" s="61" t="e">
        <f>IF(LEN('Описание предлагаемого товара'!#REF!)&gt;0,'Описание предлагаемого товара'!#REF!,"")</f>
        <v>#REF!</v>
      </c>
      <c r="W670" s="62" t="e">
        <f>IF(LEN('Описание предлагаемого товара'!#REF!)&gt;0,'Описание предлагаемого товара'!#REF!,"")</f>
        <v>#REF!</v>
      </c>
      <c r="X670" s="91" t="e">
        <f t="shared" ref="X670:Y670" si="6520">IFERROR(REPLACE(W670,FIND(CHAR(10),W670,1),1," "),W670)</f>
        <v>#REF!</v>
      </c>
      <c r="Y670" s="91" t="e">
        <f t="shared" si="6520"/>
        <v>#REF!</v>
      </c>
      <c r="Z670" s="91" t="e">
        <f t="shared" si="6367"/>
        <v>#REF!</v>
      </c>
      <c r="AA670" s="91" t="e">
        <f t="shared" si="6368"/>
        <v>#REF!</v>
      </c>
      <c r="AB670" s="91" t="e">
        <f t="shared" si="6369"/>
        <v>#REF!</v>
      </c>
      <c r="AC670" s="91" t="e">
        <f t="shared" ref="AC670:AF670" si="6521">IFERROR(REPLACE(AB670,FIND("  ",AB670,1),2," "),AB670)</f>
        <v>#REF!</v>
      </c>
      <c r="AD670" s="91" t="e">
        <f t="shared" si="6521"/>
        <v>#REF!</v>
      </c>
      <c r="AE670" s="91" t="e">
        <f t="shared" si="6521"/>
        <v>#REF!</v>
      </c>
      <c r="AF670" s="91" t="e">
        <f t="shared" si="6521"/>
        <v>#REF!</v>
      </c>
      <c r="AG670" s="23" t="str">
        <f>IFERROR(VLOOKUP(CI670*1,Обработ.выгрузка_реестра_РФ!$A:$G,4,),"")</f>
        <v/>
      </c>
      <c r="AH670" s="91" t="str">
        <f t="shared" ref="AH670:AI670" si="6522">IFERROR(REPLACE(AG670,FIND("-",AG670,1),1,"*"),AG670)</f>
        <v/>
      </c>
      <c r="AI670" s="91" t="str">
        <f t="shared" si="6522"/>
        <v/>
      </c>
      <c r="AJ670" s="27" t="str">
        <f t="shared" si="6467"/>
        <v/>
      </c>
      <c r="AK670" s="63" t="e">
        <f>IF(LEN('Описание предлагаемого товара'!#REF!)&gt;0,'Описание предлагаемого товара'!#REF!,"")</f>
        <v>#REF!</v>
      </c>
      <c r="AL670" s="91" t="e">
        <f t="shared" ref="AL670:AM670" si="6523">IFERROR(REPLACE(AK670,FIND(CHAR(10),AK670,1),1,""),AK670)</f>
        <v>#REF!</v>
      </c>
      <c r="AM670" s="91" t="e">
        <f t="shared" si="6523"/>
        <v>#REF!</v>
      </c>
      <c r="AN670" s="91" t="e">
        <f t="shared" ref="AN670:AR670" si="6524">IFERROR(REPLACE(AM670,FIND(" ",AM670,1),1,""),AM670)</f>
        <v>#REF!</v>
      </c>
      <c r="AO670" s="91" t="e">
        <f t="shared" si="6524"/>
        <v>#REF!</v>
      </c>
      <c r="AP670" s="91" t="e">
        <f t="shared" si="6524"/>
        <v>#REF!</v>
      </c>
      <c r="AQ670" s="91" t="e">
        <f t="shared" si="6524"/>
        <v>#REF!</v>
      </c>
      <c r="AR670" s="91" t="e">
        <f t="shared" si="6524"/>
        <v>#REF!</v>
      </c>
      <c r="AS670" s="91" t="e">
        <f t="shared" si="6374"/>
        <v>#REF!</v>
      </c>
      <c r="AT670" s="91" t="e">
        <f t="shared" si="6375"/>
        <v>#REF!</v>
      </c>
      <c r="AU670" s="32" t="e">
        <f t="shared" si="6358"/>
        <v>#REF!</v>
      </c>
      <c r="AV670" s="93" t="e">
        <f>'Описание предлагаемого товара'!#REF!</f>
        <v>#REF!</v>
      </c>
      <c r="AW670" s="91" t="e">
        <f>MIN(SEARCH({0,1,2,3,4,5,6,7,8,9},AV670&amp; "0123456789"))</f>
        <v>#REF!</v>
      </c>
      <c r="AX670" s="91" t="str">
        <f t="shared" si="6376"/>
        <v/>
      </c>
      <c r="AY670" s="91" t="str">
        <f t="shared" si="6377"/>
        <v/>
      </c>
      <c r="AZ670" s="91" t="str">
        <f t="shared" si="6378"/>
        <v/>
      </c>
      <c r="BA670" s="91" t="str">
        <f t="shared" si="6379"/>
        <v/>
      </c>
      <c r="BB670" s="91" t="str">
        <f t="shared" si="6380"/>
        <v/>
      </c>
      <c r="BC670" s="91" t="str">
        <f t="shared" si="6381"/>
        <v/>
      </c>
      <c r="BD670" s="91" t="str">
        <f t="shared" si="6382"/>
        <v/>
      </c>
      <c r="BE670" s="91" t="str">
        <f t="shared" si="6383"/>
        <v/>
      </c>
      <c r="BF670" s="91" t="str">
        <f t="shared" si="6384"/>
        <v/>
      </c>
      <c r="BG670" s="91" t="str">
        <f t="shared" si="6385"/>
        <v/>
      </c>
      <c r="BH670" s="91" t="str">
        <f t="shared" si="6386"/>
        <v/>
      </c>
      <c r="BI670" s="91" t="str">
        <f t="shared" si="6387"/>
        <v/>
      </c>
      <c r="BJ670" s="91" t="str">
        <f t="shared" si="6388"/>
        <v/>
      </c>
      <c r="BK670" s="91" t="str">
        <f t="shared" si="6389"/>
        <v/>
      </c>
      <c r="BL670" s="91" t="str">
        <f t="shared" si="6390"/>
        <v/>
      </c>
      <c r="BM670" s="91" t="str">
        <f t="shared" si="6391"/>
        <v/>
      </c>
      <c r="BN670" s="91" t="str">
        <f t="shared" si="6392"/>
        <v/>
      </c>
      <c r="BO670" s="91" t="str">
        <f t="shared" si="6393"/>
        <v/>
      </c>
      <c r="BP670" s="91" t="str">
        <f t="shared" si="6394"/>
        <v/>
      </c>
      <c r="BQ670" s="91" t="str">
        <f t="shared" si="6395"/>
        <v/>
      </c>
      <c r="BR670" s="91" t="str">
        <f t="shared" si="6396"/>
        <v/>
      </c>
      <c r="BS670" s="91" t="str">
        <f t="shared" si="6397"/>
        <v/>
      </c>
      <c r="BT670" s="91" t="str">
        <f t="shared" si="6398"/>
        <v/>
      </c>
      <c r="BU670" s="91" t="str">
        <f t="shared" si="6399"/>
        <v/>
      </c>
      <c r="BV670" s="91" t="str">
        <f t="shared" si="6400"/>
        <v/>
      </c>
      <c r="BW670" s="91" t="str">
        <f t="shared" si="6401"/>
        <v/>
      </c>
      <c r="BX670" s="91" t="str">
        <f t="shared" si="6402"/>
        <v/>
      </c>
      <c r="BY670" s="91" t="str">
        <f t="shared" si="6403"/>
        <v/>
      </c>
      <c r="BZ670" s="91" t="str">
        <f t="shared" si="6404"/>
        <v/>
      </c>
      <c r="CA670" s="91" t="str">
        <f t="shared" si="6405"/>
        <v/>
      </c>
      <c r="CB670" s="91" t="str">
        <f t="shared" si="6406"/>
        <v/>
      </c>
      <c r="CC670" s="91" t="str">
        <f t="shared" si="6407"/>
        <v/>
      </c>
      <c r="CD670" s="91" t="str">
        <f t="shared" si="6408"/>
        <v/>
      </c>
      <c r="CE670" s="91" t="str">
        <f t="shared" si="6409"/>
        <v/>
      </c>
      <c r="CF670" s="91" t="str">
        <f t="shared" si="6410"/>
        <v/>
      </c>
      <c r="CG670" s="91" t="str">
        <f t="shared" si="6411"/>
        <v/>
      </c>
      <c r="CH670" s="91" t="str">
        <f t="shared" si="6412"/>
        <v/>
      </c>
      <c r="CI670" s="91" t="str">
        <f t="shared" si="6413"/>
        <v>нет</v>
      </c>
      <c r="CJ670" s="63" t="e">
        <f>IF(LEN('Описание предлагаемого товара'!#REF!)&gt;0,'Описание предлагаемого товара'!#REF!,"")</f>
        <v>#REF!</v>
      </c>
      <c r="CK670" s="91" t="e">
        <f t="shared" ref="CK670:CL670" si="6525">IFERROR(REPLACE(CJ670,FIND(CHAR(10),CJ670,1),1,""),CJ670)</f>
        <v>#REF!</v>
      </c>
      <c r="CL670" s="91" t="e">
        <f t="shared" si="6525"/>
        <v>#REF!</v>
      </c>
      <c r="CM670" s="91" t="e">
        <f t="shared" si="6415"/>
        <v>#REF!</v>
      </c>
      <c r="CN670" s="91" t="e">
        <f t="shared" si="6416"/>
        <v>#REF!</v>
      </c>
      <c r="CO670" s="91" t="e">
        <f t="shared" si="6417"/>
        <v>#REF!</v>
      </c>
      <c r="CP670" s="90" t="e">
        <f>IF(AU670="Не указан реестровый номер (мера нац.режима Запрет)","",IF(CI670="нет","",IF(CU670="да","исключение(не смотрим баллы)",IFERROR(IF(CI670*1&gt;0,IFERROR(IF(VLOOKUP(CI670*1,Обработ.выгрузка_реестра_РФ!$A:$G,7,)=0,"Баллы не установлены",VLOOKUP(CI670*1,Обработ.выгрузка_реестра_РФ!$A:$G,7,)),IF(LEN(CI670)&gt;14,"","нет номера в реестре РФ")),""),IF(LEN(CI670)=0,"","Некорректный реестровый номер")))))</f>
        <v>#REF!</v>
      </c>
      <c r="CQ670" s="33" t="e">
        <f>IF(LEN(C670)&gt;0,IFERROR(IF(LEN(H670)&gt;0,IF(LEN(VLOOKUP(H670,'исключения(не_смотрим_баллы)'!$A:$C,1,))&gt;0,"да","нет"),"не введен ОКПД2"),"нет"),"")</f>
        <v>#REF!</v>
      </c>
      <c r="CR670" s="33" t="e">
        <f ca="1">IF(CQ670="да",IF(TODAY()&lt;VLOOKUP(H670,'исключения(не_смотрим_баллы)'!$A:$C,3,),"да","нет"),"")</f>
        <v>#REF!</v>
      </c>
      <c r="CS670" s="33" t="str">
        <f>IFERROR(IF(CQ670="да",IF(VLOOKUP(CI670*1,Обработ.выгрузка_реестра_РФ!$A:$G,2,)&lt;VLOOKUP(H670,'исключения(не_смотрим_баллы)'!$A:$C,2,),"да","нет"),""),"")</f>
        <v/>
      </c>
      <c r="CT670" s="24"/>
      <c r="CU670" s="33" t="e">
        <f t="shared" si="6429"/>
        <v>#REF!</v>
      </c>
      <c r="CV670" s="91" t="e">
        <f t="shared" si="6430"/>
        <v>#REF!</v>
      </c>
      <c r="CW670" s="27" t="e">
        <f t="shared" si="6431"/>
        <v>#REF!</v>
      </c>
      <c r="CX670" s="26" t="e">
        <f t="shared" si="6360"/>
        <v>#REF!</v>
      </c>
      <c r="CY670" s="64" t="e">
        <f>IF(LEN('Описание предлагаемого товара'!#REF!)&gt;0,'Описание предлагаемого товара'!#REF!,"")</f>
        <v>#REF!</v>
      </c>
      <c r="CZ670" s="95" t="e">
        <f t="shared" si="6418"/>
        <v>#REF!</v>
      </c>
      <c r="DA670" s="95" t="e">
        <f t="shared" ref="DA670" si="6526">IFERROR(REPLACE(CZ670,FIND(" ",CZ670,1),1,""),CZ670)</f>
        <v>#REF!</v>
      </c>
      <c r="DB670" s="95" t="e">
        <f t="shared" si="6362"/>
        <v>#REF!</v>
      </c>
      <c r="DC670" s="95" t="e">
        <f t="shared" ref="DC670:DD670" si="6527">IFERROR(REPLACE(DB670,FIND("г.",DB670,1),2,""),DB670)</f>
        <v>#REF!</v>
      </c>
      <c r="DD670" s="95" t="e">
        <f t="shared" si="6527"/>
        <v>#REF!</v>
      </c>
      <c r="DE670" s="95" t="e">
        <f t="shared" ref="DE670:DF670" si="6528">IFERROR(REPLACE(DD670,FIND("г",DD670,1),1,""),DD670)</f>
        <v>#REF!</v>
      </c>
      <c r="DF670" s="95" t="e">
        <f t="shared" si="6528"/>
        <v>#REF!</v>
      </c>
      <c r="DG670" s="95" t="e">
        <f t="shared" si="6435"/>
        <v>#REF!</v>
      </c>
      <c r="DH670" s="25" t="str">
        <f>IFERROR(VLOOKUP(CI670*1,Обработ.выгрузка_реестра_РФ!$A:$G,5,),"")</f>
        <v/>
      </c>
      <c r="DI670" s="27" t="str">
        <f t="shared" si="6445"/>
        <v/>
      </c>
      <c r="DJ670" s="27" t="str">
        <f t="shared" ca="1" si="6422"/>
        <v/>
      </c>
      <c r="DK670" s="63" t="e">
        <f>IF(LEN('Описание предлагаемого товара'!#REF!)&gt;0,'Описание предлагаемого товара'!#REF!,"")</f>
        <v>#REF!</v>
      </c>
      <c r="DL670" s="63" t="e">
        <f>IF(LEN('Описание предлагаемого товара'!#REF!)&gt;0,'Описание предлагаемого товара'!#REF!,"")</f>
        <v>#REF!</v>
      </c>
      <c r="DM670" s="32"/>
    </row>
    <row r="671" spans="1:117" ht="48.75" customHeight="1" x14ac:dyDescent="0.25">
      <c r="A671" s="61" t="e">
        <f>IF(LEN('Описание предлагаемого товара'!#REF!)&gt;0,'Описание предлагаемого товара'!#REF!,"")</f>
        <v>#REF!</v>
      </c>
      <c r="B671" s="65" t="e">
        <f>IF(LEN('Описание предлагаемого товара'!#REF!)&gt;0,'Описание предлагаемого товара'!#REF!,"")</f>
        <v>#REF!</v>
      </c>
      <c r="C671" s="61" t="e">
        <f>IF(LEN('Описание предлагаемого товара'!#REF!)&gt;0,'Описание предлагаемого товара'!#REF!,"")</f>
        <v>#REF!</v>
      </c>
      <c r="D671" s="61" t="e">
        <f>IF(LEN('Описание предлагаемого товара'!#REF!)&gt;0,'Описание предлагаемого товара'!#REF!,"")</f>
        <v>#REF!</v>
      </c>
      <c r="E671" s="61" t="e">
        <f>IF(LEN('Описание предлагаемого товара'!#REF!)&gt;0,'Описание предлагаемого товара'!#REF!,"")</f>
        <v>#REF!</v>
      </c>
      <c r="F671" s="61" t="e">
        <f>IF(LEN('Описание предлагаемого товара'!#REF!)&gt;0,'Описание предлагаемого товара'!#REF!,"")</f>
        <v>#REF!</v>
      </c>
      <c r="G671" s="61" t="e">
        <f>IF(LEN('Описание предлагаемого товара'!#REF!)&gt;0,'Описание предлагаемого товара'!#REF!,"")</f>
        <v>#REF!</v>
      </c>
      <c r="H671" s="61" t="e">
        <f>IF(LEN('Описание предлагаемого товара'!#REF!)&gt;0,'Описание предлагаемого товара'!#REF!,"")</f>
        <v>#REF!</v>
      </c>
      <c r="I671" s="61" t="e">
        <f>IF(LEN('Описание предлагаемого товара'!#REF!)&gt;0,'Описание предлагаемого товара'!#REF!,"")</f>
        <v>#REF!</v>
      </c>
      <c r="J671" s="38" t="str">
        <f>IFERROR(VLOOKUP(B671,SAP!$A:$E,5,),"")</f>
        <v/>
      </c>
      <c r="K671" s="40" t="str">
        <f t="shared" si="6365"/>
        <v/>
      </c>
      <c r="L671" s="61" t="e">
        <f>IF(LEN('Описание предлагаемого товара'!#REF!)&gt;0,IFERROR('Описание предлагаемого товара'!#REF!*1,""),"")</f>
        <v>#REF!</v>
      </c>
      <c r="M671" s="39" t="str">
        <f>IFERROR(VLOOKUP(B671,SAP!$A:$E,2,),"")</f>
        <v/>
      </c>
      <c r="N671" s="41" t="str">
        <f t="shared" si="6501"/>
        <v/>
      </c>
      <c r="O671" s="39" t="str">
        <f t="shared" si="6352"/>
        <v/>
      </c>
      <c r="P671" s="36" t="e">
        <f>IF(LEN('Описание предлагаемого товара'!#REF!)&gt;0,'Описание предлагаемого товара'!#REF!,"")</f>
        <v>#REF!</v>
      </c>
      <c r="Q67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71" s="37" t="e">
        <f>IF(LEN('Описание предлагаемого товара'!#REF!)&gt;0,'Описание предлагаемого товара'!#REF!,"")</f>
        <v>#REF!</v>
      </c>
      <c r="S671" s="37" t="e">
        <f>IF(LEN('Описание предлагаемого товара'!#REF!)&gt;0,'Описание предлагаемого товара'!#REF!,"")</f>
        <v>#REF!</v>
      </c>
      <c r="T67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71" s="23" t="str">
        <f>IFERROR(VLOOKUP(CI671*1,Обработ.выгрузка_реестра_РФ!$A:$G,6,),"")</f>
        <v/>
      </c>
      <c r="V671" s="61" t="e">
        <f>IF(LEN('Описание предлагаемого товара'!#REF!)&gt;0,'Описание предлагаемого товара'!#REF!,"")</f>
        <v>#REF!</v>
      </c>
      <c r="W671" s="62" t="e">
        <f>IF(LEN('Описание предлагаемого товара'!#REF!)&gt;0,'Описание предлагаемого товара'!#REF!,"")</f>
        <v>#REF!</v>
      </c>
      <c r="X671" s="91" t="e">
        <f t="shared" ref="X671:Y671" si="6529">IFERROR(REPLACE(W671,FIND(CHAR(10),W671,1),1," "),W671)</f>
        <v>#REF!</v>
      </c>
      <c r="Y671" s="91" t="e">
        <f t="shared" si="6529"/>
        <v>#REF!</v>
      </c>
      <c r="Z671" s="91" t="e">
        <f t="shared" si="6367"/>
        <v>#REF!</v>
      </c>
      <c r="AA671" s="91" t="e">
        <f t="shared" si="6368"/>
        <v>#REF!</v>
      </c>
      <c r="AB671" s="91" t="e">
        <f t="shared" si="6369"/>
        <v>#REF!</v>
      </c>
      <c r="AC671" s="91" t="e">
        <f t="shared" ref="AC671:AF671" si="6530">IFERROR(REPLACE(AB671,FIND("  ",AB671,1),2," "),AB671)</f>
        <v>#REF!</v>
      </c>
      <c r="AD671" s="91" t="e">
        <f t="shared" si="6530"/>
        <v>#REF!</v>
      </c>
      <c r="AE671" s="91" t="e">
        <f t="shared" si="6530"/>
        <v>#REF!</v>
      </c>
      <c r="AF671" s="91" t="e">
        <f t="shared" si="6530"/>
        <v>#REF!</v>
      </c>
      <c r="AG671" s="23" t="str">
        <f>IFERROR(VLOOKUP(CI671*1,Обработ.выгрузка_реестра_РФ!$A:$G,4,),"")</f>
        <v/>
      </c>
      <c r="AH671" s="91" t="str">
        <f t="shared" ref="AH671:AI671" si="6531">IFERROR(REPLACE(AG671,FIND("-",AG671,1),1,"*"),AG671)</f>
        <v/>
      </c>
      <c r="AI671" s="91" t="str">
        <f t="shared" si="6531"/>
        <v/>
      </c>
      <c r="AJ671" s="27" t="str">
        <f t="shared" si="6467"/>
        <v/>
      </c>
      <c r="AK671" s="63" t="e">
        <f>IF(LEN('Описание предлагаемого товара'!#REF!)&gt;0,'Описание предлагаемого товара'!#REF!,"")</f>
        <v>#REF!</v>
      </c>
      <c r="AL671" s="91" t="e">
        <f t="shared" ref="AL671:AM671" si="6532">IFERROR(REPLACE(AK671,FIND(CHAR(10),AK671,1),1,""),AK671)</f>
        <v>#REF!</v>
      </c>
      <c r="AM671" s="91" t="e">
        <f t="shared" si="6532"/>
        <v>#REF!</v>
      </c>
      <c r="AN671" s="91" t="e">
        <f t="shared" ref="AN671:AR671" si="6533">IFERROR(REPLACE(AM671,FIND(" ",AM671,1),1,""),AM671)</f>
        <v>#REF!</v>
      </c>
      <c r="AO671" s="91" t="e">
        <f t="shared" si="6533"/>
        <v>#REF!</v>
      </c>
      <c r="AP671" s="91" t="e">
        <f t="shared" si="6533"/>
        <v>#REF!</v>
      </c>
      <c r="AQ671" s="91" t="e">
        <f t="shared" si="6533"/>
        <v>#REF!</v>
      </c>
      <c r="AR671" s="91" t="e">
        <f t="shared" si="6533"/>
        <v>#REF!</v>
      </c>
      <c r="AS671" s="91" t="e">
        <f t="shared" si="6374"/>
        <v>#REF!</v>
      </c>
      <c r="AT671" s="91" t="e">
        <f t="shared" si="6375"/>
        <v>#REF!</v>
      </c>
      <c r="AU671" s="32" t="e">
        <f t="shared" si="6358"/>
        <v>#REF!</v>
      </c>
      <c r="AV671" s="93" t="e">
        <f>'Описание предлагаемого товара'!#REF!</f>
        <v>#REF!</v>
      </c>
      <c r="AW671" s="91" t="e">
        <f>MIN(SEARCH({0,1,2,3,4,5,6,7,8,9},AV671&amp; "0123456789"))</f>
        <v>#REF!</v>
      </c>
      <c r="AX671" s="91" t="str">
        <f t="shared" si="6376"/>
        <v/>
      </c>
      <c r="AY671" s="91" t="str">
        <f t="shared" si="6377"/>
        <v/>
      </c>
      <c r="AZ671" s="91" t="str">
        <f t="shared" si="6378"/>
        <v/>
      </c>
      <c r="BA671" s="91" t="str">
        <f t="shared" si="6379"/>
        <v/>
      </c>
      <c r="BB671" s="91" t="str">
        <f t="shared" si="6380"/>
        <v/>
      </c>
      <c r="BC671" s="91" t="str">
        <f t="shared" si="6381"/>
        <v/>
      </c>
      <c r="BD671" s="91" t="str">
        <f t="shared" si="6382"/>
        <v/>
      </c>
      <c r="BE671" s="91" t="str">
        <f t="shared" si="6383"/>
        <v/>
      </c>
      <c r="BF671" s="91" t="str">
        <f t="shared" si="6384"/>
        <v/>
      </c>
      <c r="BG671" s="91" t="str">
        <f t="shared" si="6385"/>
        <v/>
      </c>
      <c r="BH671" s="91" t="str">
        <f t="shared" si="6386"/>
        <v/>
      </c>
      <c r="BI671" s="91" t="str">
        <f t="shared" si="6387"/>
        <v/>
      </c>
      <c r="BJ671" s="91" t="str">
        <f t="shared" si="6388"/>
        <v/>
      </c>
      <c r="BK671" s="91" t="str">
        <f t="shared" si="6389"/>
        <v/>
      </c>
      <c r="BL671" s="91" t="str">
        <f t="shared" si="6390"/>
        <v/>
      </c>
      <c r="BM671" s="91" t="str">
        <f t="shared" si="6391"/>
        <v/>
      </c>
      <c r="BN671" s="91" t="str">
        <f t="shared" si="6392"/>
        <v/>
      </c>
      <c r="BO671" s="91" t="str">
        <f t="shared" si="6393"/>
        <v/>
      </c>
      <c r="BP671" s="91" t="str">
        <f t="shared" si="6394"/>
        <v/>
      </c>
      <c r="BQ671" s="91" t="str">
        <f t="shared" si="6395"/>
        <v/>
      </c>
      <c r="BR671" s="91" t="str">
        <f t="shared" si="6396"/>
        <v/>
      </c>
      <c r="BS671" s="91" t="str">
        <f t="shared" si="6397"/>
        <v/>
      </c>
      <c r="BT671" s="91" t="str">
        <f t="shared" si="6398"/>
        <v/>
      </c>
      <c r="BU671" s="91" t="str">
        <f t="shared" si="6399"/>
        <v/>
      </c>
      <c r="BV671" s="91" t="str">
        <f t="shared" si="6400"/>
        <v/>
      </c>
      <c r="BW671" s="91" t="str">
        <f t="shared" si="6401"/>
        <v/>
      </c>
      <c r="BX671" s="91" t="str">
        <f t="shared" si="6402"/>
        <v/>
      </c>
      <c r="BY671" s="91" t="str">
        <f t="shared" si="6403"/>
        <v/>
      </c>
      <c r="BZ671" s="91" t="str">
        <f t="shared" si="6404"/>
        <v/>
      </c>
      <c r="CA671" s="91" t="str">
        <f t="shared" si="6405"/>
        <v/>
      </c>
      <c r="CB671" s="91" t="str">
        <f t="shared" si="6406"/>
        <v/>
      </c>
      <c r="CC671" s="91" t="str">
        <f t="shared" si="6407"/>
        <v/>
      </c>
      <c r="CD671" s="91" t="str">
        <f t="shared" si="6408"/>
        <v/>
      </c>
      <c r="CE671" s="91" t="str">
        <f t="shared" si="6409"/>
        <v/>
      </c>
      <c r="CF671" s="91" t="str">
        <f t="shared" si="6410"/>
        <v/>
      </c>
      <c r="CG671" s="91" t="str">
        <f t="shared" si="6411"/>
        <v/>
      </c>
      <c r="CH671" s="91" t="str">
        <f t="shared" si="6412"/>
        <v/>
      </c>
      <c r="CI671" s="91" t="str">
        <f t="shared" si="6413"/>
        <v>нет</v>
      </c>
      <c r="CJ671" s="63" t="e">
        <f>IF(LEN('Описание предлагаемого товара'!#REF!)&gt;0,'Описание предлагаемого товара'!#REF!,"")</f>
        <v>#REF!</v>
      </c>
      <c r="CK671" s="91" t="e">
        <f t="shared" ref="CK671:CL671" si="6534">IFERROR(REPLACE(CJ671,FIND(CHAR(10),CJ671,1),1,""),CJ671)</f>
        <v>#REF!</v>
      </c>
      <c r="CL671" s="91" t="e">
        <f t="shared" si="6534"/>
        <v>#REF!</v>
      </c>
      <c r="CM671" s="91" t="e">
        <f t="shared" si="6415"/>
        <v>#REF!</v>
      </c>
      <c r="CN671" s="91" t="e">
        <f t="shared" si="6416"/>
        <v>#REF!</v>
      </c>
      <c r="CO671" s="91" t="e">
        <f t="shared" si="6417"/>
        <v>#REF!</v>
      </c>
      <c r="CP671" s="90" t="e">
        <f>IF(AU671="Не указан реестровый номер (мера нац.режима Запрет)","",IF(CI671="нет","",IF(CU671="да","исключение(не смотрим баллы)",IFERROR(IF(CI671*1&gt;0,IFERROR(IF(VLOOKUP(CI671*1,Обработ.выгрузка_реестра_РФ!$A:$G,7,)=0,"Баллы не установлены",VLOOKUP(CI671*1,Обработ.выгрузка_реестра_РФ!$A:$G,7,)),IF(LEN(CI671)&gt;14,"","нет номера в реестре РФ")),""),IF(LEN(CI671)=0,"","Некорректный реестровый номер")))))</f>
        <v>#REF!</v>
      </c>
      <c r="CQ671" s="33" t="e">
        <f>IF(LEN(C671)&gt;0,IFERROR(IF(LEN(H671)&gt;0,IF(LEN(VLOOKUP(H671,'исключения(не_смотрим_баллы)'!$A:$C,1,))&gt;0,"да","нет"),"не введен ОКПД2"),"нет"),"")</f>
        <v>#REF!</v>
      </c>
      <c r="CR671" s="33" t="e">
        <f ca="1">IF(CQ671="да",IF(TODAY()&lt;VLOOKUP(H671,'исключения(не_смотрим_баллы)'!$A:$C,3,),"да","нет"),"")</f>
        <v>#REF!</v>
      </c>
      <c r="CS671" s="33" t="str">
        <f>IFERROR(IF(CQ671="да",IF(VLOOKUP(CI671*1,Обработ.выгрузка_реестра_РФ!$A:$G,2,)&lt;VLOOKUP(H671,'исключения(не_смотрим_баллы)'!$A:$C,2,),"да","нет"),""),"")</f>
        <v/>
      </c>
      <c r="CT671" s="24"/>
      <c r="CU671" s="33" t="e">
        <f t="shared" si="6429"/>
        <v>#REF!</v>
      </c>
      <c r="CV671" s="91" t="e">
        <f t="shared" si="6430"/>
        <v>#REF!</v>
      </c>
      <c r="CW671" s="27" t="e">
        <f t="shared" si="6431"/>
        <v>#REF!</v>
      </c>
      <c r="CX671" s="26" t="e">
        <f t="shared" si="6360"/>
        <v>#REF!</v>
      </c>
      <c r="CY671" s="64" t="e">
        <f>IF(LEN('Описание предлагаемого товара'!#REF!)&gt;0,'Описание предлагаемого товара'!#REF!,"")</f>
        <v>#REF!</v>
      </c>
      <c r="CZ671" s="95" t="e">
        <f t="shared" si="6418"/>
        <v>#REF!</v>
      </c>
      <c r="DA671" s="95" t="e">
        <f t="shared" ref="DA671" si="6535">IFERROR(REPLACE(CZ671,FIND(" ",CZ671,1),1,""),CZ671)</f>
        <v>#REF!</v>
      </c>
      <c r="DB671" s="95" t="e">
        <f t="shared" si="6362"/>
        <v>#REF!</v>
      </c>
      <c r="DC671" s="95" t="e">
        <f t="shared" ref="DC671:DD671" si="6536">IFERROR(REPLACE(DB671,FIND("г.",DB671,1),2,""),DB671)</f>
        <v>#REF!</v>
      </c>
      <c r="DD671" s="95" t="e">
        <f t="shared" si="6536"/>
        <v>#REF!</v>
      </c>
      <c r="DE671" s="95" t="e">
        <f t="shared" ref="DE671:DF671" si="6537">IFERROR(REPLACE(DD671,FIND("г",DD671,1),1,""),DD671)</f>
        <v>#REF!</v>
      </c>
      <c r="DF671" s="95" t="e">
        <f t="shared" si="6537"/>
        <v>#REF!</v>
      </c>
      <c r="DG671" s="95" t="e">
        <f t="shared" si="6435"/>
        <v>#REF!</v>
      </c>
      <c r="DH671" s="25" t="str">
        <f>IFERROR(VLOOKUP(CI671*1,Обработ.выгрузка_реестра_РФ!$A:$G,5,),"")</f>
        <v/>
      </c>
      <c r="DI671" s="27" t="str">
        <f t="shared" si="6445"/>
        <v/>
      </c>
      <c r="DJ671" s="27" t="str">
        <f t="shared" ca="1" si="6422"/>
        <v/>
      </c>
      <c r="DK671" s="63" t="e">
        <f>IF(LEN('Описание предлагаемого товара'!#REF!)&gt;0,'Описание предлагаемого товара'!#REF!,"")</f>
        <v>#REF!</v>
      </c>
      <c r="DL671" s="63" t="e">
        <f>IF(LEN('Описание предлагаемого товара'!#REF!)&gt;0,'Описание предлагаемого товара'!#REF!,"")</f>
        <v>#REF!</v>
      </c>
      <c r="DM671" s="32"/>
    </row>
    <row r="672" spans="1:117" ht="48.75" customHeight="1" x14ac:dyDescent="0.25">
      <c r="A672" s="61" t="e">
        <f>IF(LEN('Описание предлагаемого товара'!#REF!)&gt;0,'Описание предлагаемого товара'!#REF!,"")</f>
        <v>#REF!</v>
      </c>
      <c r="B672" s="65" t="e">
        <f>IF(LEN('Описание предлагаемого товара'!#REF!)&gt;0,'Описание предлагаемого товара'!#REF!,"")</f>
        <v>#REF!</v>
      </c>
      <c r="C672" s="61" t="e">
        <f>IF(LEN('Описание предлагаемого товара'!#REF!)&gt;0,'Описание предлагаемого товара'!#REF!,"")</f>
        <v>#REF!</v>
      </c>
      <c r="D672" s="61" t="e">
        <f>IF(LEN('Описание предлагаемого товара'!#REF!)&gt;0,'Описание предлагаемого товара'!#REF!,"")</f>
        <v>#REF!</v>
      </c>
      <c r="E672" s="61" t="e">
        <f>IF(LEN('Описание предлагаемого товара'!#REF!)&gt;0,'Описание предлагаемого товара'!#REF!,"")</f>
        <v>#REF!</v>
      </c>
      <c r="F672" s="61" t="e">
        <f>IF(LEN('Описание предлагаемого товара'!#REF!)&gt;0,'Описание предлагаемого товара'!#REF!,"")</f>
        <v>#REF!</v>
      </c>
      <c r="G672" s="61" t="e">
        <f>IF(LEN('Описание предлагаемого товара'!#REF!)&gt;0,'Описание предлагаемого товара'!#REF!,"")</f>
        <v>#REF!</v>
      </c>
      <c r="H672" s="61" t="e">
        <f>IF(LEN('Описание предлагаемого товара'!#REF!)&gt;0,'Описание предлагаемого товара'!#REF!,"")</f>
        <v>#REF!</v>
      </c>
      <c r="I672" s="61" t="e">
        <f>IF(LEN('Описание предлагаемого товара'!#REF!)&gt;0,'Описание предлагаемого товара'!#REF!,"")</f>
        <v>#REF!</v>
      </c>
      <c r="J672" s="38" t="str">
        <f>IFERROR(VLOOKUP(B672,SAP!$A:$E,5,),"")</f>
        <v/>
      </c>
      <c r="K672" s="40" t="str">
        <f t="shared" si="6365"/>
        <v/>
      </c>
      <c r="L672" s="61" t="e">
        <f>IF(LEN('Описание предлагаемого товара'!#REF!)&gt;0,IFERROR('Описание предлагаемого товара'!#REF!*1,""),"")</f>
        <v>#REF!</v>
      </c>
      <c r="M672" s="39" t="str">
        <f>IFERROR(VLOOKUP(B672,SAP!$A:$E,2,),"")</f>
        <v/>
      </c>
      <c r="N672" s="41" t="str">
        <f t="shared" si="6501"/>
        <v/>
      </c>
      <c r="O672" s="39" t="str">
        <f t="shared" si="6352"/>
        <v/>
      </c>
      <c r="P672" s="36" t="e">
        <f>IF(LEN('Описание предлагаемого товара'!#REF!)&gt;0,'Описание предлагаемого товара'!#REF!,"")</f>
        <v>#REF!</v>
      </c>
      <c r="Q67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72" s="37" t="e">
        <f>IF(LEN('Описание предлагаемого товара'!#REF!)&gt;0,'Описание предлагаемого товара'!#REF!,"")</f>
        <v>#REF!</v>
      </c>
      <c r="S672" s="37" t="e">
        <f>IF(LEN('Описание предлагаемого товара'!#REF!)&gt;0,'Описание предлагаемого товара'!#REF!,"")</f>
        <v>#REF!</v>
      </c>
      <c r="T67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72" s="23" t="str">
        <f>IFERROR(VLOOKUP(CI672*1,Обработ.выгрузка_реестра_РФ!$A:$G,6,),"")</f>
        <v/>
      </c>
      <c r="V672" s="61" t="e">
        <f>IF(LEN('Описание предлагаемого товара'!#REF!)&gt;0,'Описание предлагаемого товара'!#REF!,"")</f>
        <v>#REF!</v>
      </c>
      <c r="W672" s="62" t="e">
        <f>IF(LEN('Описание предлагаемого товара'!#REF!)&gt;0,'Описание предлагаемого товара'!#REF!,"")</f>
        <v>#REF!</v>
      </c>
      <c r="X672" s="91" t="e">
        <f t="shared" ref="X672:Y672" si="6538">IFERROR(REPLACE(W672,FIND(CHAR(10),W672,1),1," "),W672)</f>
        <v>#REF!</v>
      </c>
      <c r="Y672" s="91" t="e">
        <f t="shared" si="6538"/>
        <v>#REF!</v>
      </c>
      <c r="Z672" s="91" t="e">
        <f t="shared" si="6367"/>
        <v>#REF!</v>
      </c>
      <c r="AA672" s="91" t="e">
        <f t="shared" si="6368"/>
        <v>#REF!</v>
      </c>
      <c r="AB672" s="91" t="e">
        <f t="shared" si="6369"/>
        <v>#REF!</v>
      </c>
      <c r="AC672" s="91" t="e">
        <f t="shared" ref="AC672:AF672" si="6539">IFERROR(REPLACE(AB672,FIND("  ",AB672,1),2," "),AB672)</f>
        <v>#REF!</v>
      </c>
      <c r="AD672" s="91" t="e">
        <f t="shared" si="6539"/>
        <v>#REF!</v>
      </c>
      <c r="AE672" s="91" t="e">
        <f t="shared" si="6539"/>
        <v>#REF!</v>
      </c>
      <c r="AF672" s="91" t="e">
        <f t="shared" si="6539"/>
        <v>#REF!</v>
      </c>
      <c r="AG672" s="23" t="str">
        <f>IFERROR(VLOOKUP(CI672*1,Обработ.выгрузка_реестра_РФ!$A:$G,4,),"")</f>
        <v/>
      </c>
      <c r="AH672" s="91" t="str">
        <f t="shared" ref="AH672:AI672" si="6540">IFERROR(REPLACE(AG672,FIND("-",AG672,1),1,"*"),AG672)</f>
        <v/>
      </c>
      <c r="AI672" s="91" t="str">
        <f t="shared" si="6540"/>
        <v/>
      </c>
      <c r="AJ672" s="27" t="str">
        <f t="shared" si="6467"/>
        <v/>
      </c>
      <c r="AK672" s="63" t="e">
        <f>IF(LEN('Описание предлагаемого товара'!#REF!)&gt;0,'Описание предлагаемого товара'!#REF!,"")</f>
        <v>#REF!</v>
      </c>
      <c r="AL672" s="91" t="e">
        <f t="shared" ref="AL672:AM672" si="6541">IFERROR(REPLACE(AK672,FIND(CHAR(10),AK672,1),1,""),AK672)</f>
        <v>#REF!</v>
      </c>
      <c r="AM672" s="91" t="e">
        <f t="shared" si="6541"/>
        <v>#REF!</v>
      </c>
      <c r="AN672" s="91" t="e">
        <f t="shared" ref="AN672:AR672" si="6542">IFERROR(REPLACE(AM672,FIND(" ",AM672,1),1,""),AM672)</f>
        <v>#REF!</v>
      </c>
      <c r="AO672" s="91" t="e">
        <f t="shared" si="6542"/>
        <v>#REF!</v>
      </c>
      <c r="AP672" s="91" t="e">
        <f t="shared" si="6542"/>
        <v>#REF!</v>
      </c>
      <c r="AQ672" s="91" t="e">
        <f t="shared" si="6542"/>
        <v>#REF!</v>
      </c>
      <c r="AR672" s="91" t="e">
        <f t="shared" si="6542"/>
        <v>#REF!</v>
      </c>
      <c r="AS672" s="91" t="e">
        <f t="shared" si="6374"/>
        <v>#REF!</v>
      </c>
      <c r="AT672" s="91" t="e">
        <f t="shared" si="6375"/>
        <v>#REF!</v>
      </c>
      <c r="AU672" s="32" t="e">
        <f t="shared" si="6358"/>
        <v>#REF!</v>
      </c>
      <c r="AV672" s="93" t="e">
        <f>'Описание предлагаемого товара'!#REF!</f>
        <v>#REF!</v>
      </c>
      <c r="AW672" s="91" t="e">
        <f>MIN(SEARCH({0,1,2,3,4,5,6,7,8,9},AV672&amp; "0123456789"))</f>
        <v>#REF!</v>
      </c>
      <c r="AX672" s="91" t="str">
        <f t="shared" si="6376"/>
        <v/>
      </c>
      <c r="AY672" s="91" t="str">
        <f t="shared" si="6377"/>
        <v/>
      </c>
      <c r="AZ672" s="91" t="str">
        <f t="shared" si="6378"/>
        <v/>
      </c>
      <c r="BA672" s="91" t="str">
        <f t="shared" si="6379"/>
        <v/>
      </c>
      <c r="BB672" s="91" t="str">
        <f t="shared" si="6380"/>
        <v/>
      </c>
      <c r="BC672" s="91" t="str">
        <f t="shared" si="6381"/>
        <v/>
      </c>
      <c r="BD672" s="91" t="str">
        <f t="shared" si="6382"/>
        <v/>
      </c>
      <c r="BE672" s="91" t="str">
        <f t="shared" si="6383"/>
        <v/>
      </c>
      <c r="BF672" s="91" t="str">
        <f t="shared" si="6384"/>
        <v/>
      </c>
      <c r="BG672" s="91" t="str">
        <f t="shared" si="6385"/>
        <v/>
      </c>
      <c r="BH672" s="91" t="str">
        <f t="shared" si="6386"/>
        <v/>
      </c>
      <c r="BI672" s="91" t="str">
        <f t="shared" si="6387"/>
        <v/>
      </c>
      <c r="BJ672" s="91" t="str">
        <f t="shared" si="6388"/>
        <v/>
      </c>
      <c r="BK672" s="91" t="str">
        <f t="shared" si="6389"/>
        <v/>
      </c>
      <c r="BL672" s="91" t="str">
        <f t="shared" si="6390"/>
        <v/>
      </c>
      <c r="BM672" s="91" t="str">
        <f t="shared" si="6391"/>
        <v/>
      </c>
      <c r="BN672" s="91" t="str">
        <f t="shared" si="6392"/>
        <v/>
      </c>
      <c r="BO672" s="91" t="str">
        <f t="shared" si="6393"/>
        <v/>
      </c>
      <c r="BP672" s="91" t="str">
        <f t="shared" si="6394"/>
        <v/>
      </c>
      <c r="BQ672" s="91" t="str">
        <f t="shared" si="6395"/>
        <v/>
      </c>
      <c r="BR672" s="91" t="str">
        <f t="shared" si="6396"/>
        <v/>
      </c>
      <c r="BS672" s="91" t="str">
        <f t="shared" si="6397"/>
        <v/>
      </c>
      <c r="BT672" s="91" t="str">
        <f t="shared" si="6398"/>
        <v/>
      </c>
      <c r="BU672" s="91" t="str">
        <f t="shared" si="6399"/>
        <v/>
      </c>
      <c r="BV672" s="91" t="str">
        <f t="shared" si="6400"/>
        <v/>
      </c>
      <c r="BW672" s="91" t="str">
        <f t="shared" si="6401"/>
        <v/>
      </c>
      <c r="BX672" s="91" t="str">
        <f t="shared" si="6402"/>
        <v/>
      </c>
      <c r="BY672" s="91" t="str">
        <f t="shared" si="6403"/>
        <v/>
      </c>
      <c r="BZ672" s="91" t="str">
        <f t="shared" si="6404"/>
        <v/>
      </c>
      <c r="CA672" s="91" t="str">
        <f t="shared" si="6405"/>
        <v/>
      </c>
      <c r="CB672" s="91" t="str">
        <f t="shared" si="6406"/>
        <v/>
      </c>
      <c r="CC672" s="91" t="str">
        <f t="shared" si="6407"/>
        <v/>
      </c>
      <c r="CD672" s="91" t="str">
        <f t="shared" si="6408"/>
        <v/>
      </c>
      <c r="CE672" s="91" t="str">
        <f t="shared" si="6409"/>
        <v/>
      </c>
      <c r="CF672" s="91" t="str">
        <f t="shared" si="6410"/>
        <v/>
      </c>
      <c r="CG672" s="91" t="str">
        <f t="shared" si="6411"/>
        <v/>
      </c>
      <c r="CH672" s="91" t="str">
        <f t="shared" si="6412"/>
        <v/>
      </c>
      <c r="CI672" s="91" t="str">
        <f t="shared" si="6413"/>
        <v>нет</v>
      </c>
      <c r="CJ672" s="63" t="e">
        <f>IF(LEN('Описание предлагаемого товара'!#REF!)&gt;0,'Описание предлагаемого товара'!#REF!,"")</f>
        <v>#REF!</v>
      </c>
      <c r="CK672" s="91" t="e">
        <f t="shared" ref="CK672:CL672" si="6543">IFERROR(REPLACE(CJ672,FIND(CHAR(10),CJ672,1),1,""),CJ672)</f>
        <v>#REF!</v>
      </c>
      <c r="CL672" s="91" t="e">
        <f t="shared" si="6543"/>
        <v>#REF!</v>
      </c>
      <c r="CM672" s="91" t="e">
        <f t="shared" si="6415"/>
        <v>#REF!</v>
      </c>
      <c r="CN672" s="91" t="e">
        <f t="shared" si="6416"/>
        <v>#REF!</v>
      </c>
      <c r="CO672" s="91" t="e">
        <f t="shared" si="6417"/>
        <v>#REF!</v>
      </c>
      <c r="CP672" s="90" t="e">
        <f>IF(AU672="Не указан реестровый номер (мера нац.режима Запрет)","",IF(CI672="нет","",IF(CU672="да","исключение(не смотрим баллы)",IFERROR(IF(CI672*1&gt;0,IFERROR(IF(VLOOKUP(CI672*1,Обработ.выгрузка_реестра_РФ!$A:$G,7,)=0,"Баллы не установлены",VLOOKUP(CI672*1,Обработ.выгрузка_реестра_РФ!$A:$G,7,)),IF(LEN(CI672)&gt;14,"","нет номера в реестре РФ")),""),IF(LEN(CI672)=0,"","Некорректный реестровый номер")))))</f>
        <v>#REF!</v>
      </c>
      <c r="CQ672" s="33" t="e">
        <f>IF(LEN(C672)&gt;0,IFERROR(IF(LEN(H672)&gt;0,IF(LEN(VLOOKUP(H672,'исключения(не_смотрим_баллы)'!$A:$C,1,))&gt;0,"да","нет"),"не введен ОКПД2"),"нет"),"")</f>
        <v>#REF!</v>
      </c>
      <c r="CR672" s="33" t="e">
        <f ca="1">IF(CQ672="да",IF(TODAY()&lt;VLOOKUP(H672,'исключения(не_смотрим_баллы)'!$A:$C,3,),"да","нет"),"")</f>
        <v>#REF!</v>
      </c>
      <c r="CS672" s="33" t="str">
        <f>IFERROR(IF(CQ672="да",IF(VLOOKUP(CI672*1,Обработ.выгрузка_реестра_РФ!$A:$G,2,)&lt;VLOOKUP(H672,'исключения(не_смотрим_баллы)'!$A:$C,2,),"да","нет"),""),"")</f>
        <v/>
      </c>
      <c r="CT672" s="24"/>
      <c r="CU672" s="33" t="e">
        <f t="shared" si="6429"/>
        <v>#REF!</v>
      </c>
      <c r="CV672" s="91" t="e">
        <f t="shared" si="6430"/>
        <v>#REF!</v>
      </c>
      <c r="CW672" s="27" t="e">
        <f t="shared" si="6431"/>
        <v>#REF!</v>
      </c>
      <c r="CX672" s="26" t="e">
        <f t="shared" si="6360"/>
        <v>#REF!</v>
      </c>
      <c r="CY672" s="64" t="e">
        <f>IF(LEN('Описание предлагаемого товара'!#REF!)&gt;0,'Описание предлагаемого товара'!#REF!,"")</f>
        <v>#REF!</v>
      </c>
      <c r="CZ672" s="95" t="e">
        <f t="shared" si="6418"/>
        <v>#REF!</v>
      </c>
      <c r="DA672" s="95" t="e">
        <f t="shared" ref="DA672" si="6544">IFERROR(REPLACE(CZ672,FIND(" ",CZ672,1),1,""),CZ672)</f>
        <v>#REF!</v>
      </c>
      <c r="DB672" s="95" t="e">
        <f t="shared" si="6362"/>
        <v>#REF!</v>
      </c>
      <c r="DC672" s="95" t="e">
        <f t="shared" ref="DC672:DD672" si="6545">IFERROR(REPLACE(DB672,FIND("г.",DB672,1),2,""),DB672)</f>
        <v>#REF!</v>
      </c>
      <c r="DD672" s="95" t="e">
        <f t="shared" si="6545"/>
        <v>#REF!</v>
      </c>
      <c r="DE672" s="95" t="e">
        <f t="shared" ref="DE672:DF672" si="6546">IFERROR(REPLACE(DD672,FIND("г",DD672,1),1,""),DD672)</f>
        <v>#REF!</v>
      </c>
      <c r="DF672" s="95" t="e">
        <f t="shared" si="6546"/>
        <v>#REF!</v>
      </c>
      <c r="DG672" s="95" t="e">
        <f t="shared" si="6435"/>
        <v>#REF!</v>
      </c>
      <c r="DH672" s="25" t="str">
        <f>IFERROR(VLOOKUP(CI672*1,Обработ.выгрузка_реестра_РФ!$A:$G,5,),"")</f>
        <v/>
      </c>
      <c r="DI672" s="27" t="str">
        <f t="shared" si="6445"/>
        <v/>
      </c>
      <c r="DJ672" s="27" t="str">
        <f t="shared" ca="1" si="6422"/>
        <v/>
      </c>
      <c r="DK672" s="63" t="e">
        <f>IF(LEN('Описание предлагаемого товара'!#REF!)&gt;0,'Описание предлагаемого товара'!#REF!,"")</f>
        <v>#REF!</v>
      </c>
      <c r="DL672" s="63" t="e">
        <f>IF(LEN('Описание предлагаемого товара'!#REF!)&gt;0,'Описание предлагаемого товара'!#REF!,"")</f>
        <v>#REF!</v>
      </c>
      <c r="DM672" s="32"/>
    </row>
    <row r="673" spans="1:117" ht="48.75" customHeight="1" x14ac:dyDescent="0.25">
      <c r="A673" s="61" t="e">
        <f>IF(LEN('Описание предлагаемого товара'!#REF!)&gt;0,'Описание предлагаемого товара'!#REF!,"")</f>
        <v>#REF!</v>
      </c>
      <c r="B673" s="65" t="e">
        <f>IF(LEN('Описание предлагаемого товара'!#REF!)&gt;0,'Описание предлагаемого товара'!#REF!,"")</f>
        <v>#REF!</v>
      </c>
      <c r="C673" s="61" t="e">
        <f>IF(LEN('Описание предлагаемого товара'!#REF!)&gt;0,'Описание предлагаемого товара'!#REF!,"")</f>
        <v>#REF!</v>
      </c>
      <c r="D673" s="61" t="e">
        <f>IF(LEN('Описание предлагаемого товара'!#REF!)&gt;0,'Описание предлагаемого товара'!#REF!,"")</f>
        <v>#REF!</v>
      </c>
      <c r="E673" s="61" t="e">
        <f>IF(LEN('Описание предлагаемого товара'!#REF!)&gt;0,'Описание предлагаемого товара'!#REF!,"")</f>
        <v>#REF!</v>
      </c>
      <c r="F673" s="61" t="e">
        <f>IF(LEN('Описание предлагаемого товара'!#REF!)&gt;0,'Описание предлагаемого товара'!#REF!,"")</f>
        <v>#REF!</v>
      </c>
      <c r="G673" s="61" t="e">
        <f>IF(LEN('Описание предлагаемого товара'!#REF!)&gt;0,'Описание предлагаемого товара'!#REF!,"")</f>
        <v>#REF!</v>
      </c>
      <c r="H673" s="61" t="e">
        <f>IF(LEN('Описание предлагаемого товара'!#REF!)&gt;0,'Описание предлагаемого товара'!#REF!,"")</f>
        <v>#REF!</v>
      </c>
      <c r="I673" s="61" t="e">
        <f>IF(LEN('Описание предлагаемого товара'!#REF!)&gt;0,'Описание предлагаемого товара'!#REF!,"")</f>
        <v>#REF!</v>
      </c>
      <c r="J673" s="38" t="str">
        <f>IFERROR(VLOOKUP(B673,SAP!$A:$E,5,),"")</f>
        <v/>
      </c>
      <c r="K673" s="40" t="str">
        <f t="shared" si="6365"/>
        <v/>
      </c>
      <c r="L673" s="61" t="e">
        <f>IF(LEN('Описание предлагаемого товара'!#REF!)&gt;0,IFERROR('Описание предлагаемого товара'!#REF!*1,""),"")</f>
        <v>#REF!</v>
      </c>
      <c r="M673" s="39" t="str">
        <f>IFERROR(VLOOKUP(B673,SAP!$A:$E,2,),"")</f>
        <v/>
      </c>
      <c r="N673" s="41" t="str">
        <f t="shared" si="6501"/>
        <v/>
      </c>
      <c r="O673" s="39" t="str">
        <f t="shared" si="6352"/>
        <v/>
      </c>
      <c r="P673" s="36" t="e">
        <f>IF(LEN('Описание предлагаемого товара'!#REF!)&gt;0,'Описание предлагаемого товара'!#REF!,"")</f>
        <v>#REF!</v>
      </c>
      <c r="Q67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73" s="37" t="e">
        <f>IF(LEN('Описание предлагаемого товара'!#REF!)&gt;0,'Описание предлагаемого товара'!#REF!,"")</f>
        <v>#REF!</v>
      </c>
      <c r="S673" s="37" t="e">
        <f>IF(LEN('Описание предлагаемого товара'!#REF!)&gt;0,'Описание предлагаемого товара'!#REF!,"")</f>
        <v>#REF!</v>
      </c>
      <c r="T67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73" s="23" t="str">
        <f>IFERROR(VLOOKUP(CI673*1,Обработ.выгрузка_реестра_РФ!$A:$G,6,),"")</f>
        <v/>
      </c>
      <c r="V673" s="61" t="e">
        <f>IF(LEN('Описание предлагаемого товара'!#REF!)&gt;0,'Описание предлагаемого товара'!#REF!,"")</f>
        <v>#REF!</v>
      </c>
      <c r="W673" s="62" t="e">
        <f>IF(LEN('Описание предлагаемого товара'!#REF!)&gt;0,'Описание предлагаемого товара'!#REF!,"")</f>
        <v>#REF!</v>
      </c>
      <c r="X673" s="91" t="e">
        <f t="shared" ref="X673:Y673" si="6547">IFERROR(REPLACE(W673,FIND(CHAR(10),W673,1),1," "),W673)</f>
        <v>#REF!</v>
      </c>
      <c r="Y673" s="91" t="e">
        <f t="shared" si="6547"/>
        <v>#REF!</v>
      </c>
      <c r="Z673" s="91" t="e">
        <f t="shared" si="6367"/>
        <v>#REF!</v>
      </c>
      <c r="AA673" s="91" t="e">
        <f t="shared" si="6368"/>
        <v>#REF!</v>
      </c>
      <c r="AB673" s="91" t="e">
        <f t="shared" si="6369"/>
        <v>#REF!</v>
      </c>
      <c r="AC673" s="91" t="e">
        <f t="shared" ref="AC673:AF673" si="6548">IFERROR(REPLACE(AB673,FIND("  ",AB673,1),2," "),AB673)</f>
        <v>#REF!</v>
      </c>
      <c r="AD673" s="91" t="e">
        <f t="shared" si="6548"/>
        <v>#REF!</v>
      </c>
      <c r="AE673" s="91" t="e">
        <f t="shared" si="6548"/>
        <v>#REF!</v>
      </c>
      <c r="AF673" s="91" t="e">
        <f t="shared" si="6548"/>
        <v>#REF!</v>
      </c>
      <c r="AG673" s="23" t="str">
        <f>IFERROR(VLOOKUP(CI673*1,Обработ.выгрузка_реестра_РФ!$A:$G,4,),"")</f>
        <v/>
      </c>
      <c r="AH673" s="91" t="str">
        <f t="shared" ref="AH673:AI673" si="6549">IFERROR(REPLACE(AG673,FIND("-",AG673,1),1,"*"),AG673)</f>
        <v/>
      </c>
      <c r="AI673" s="91" t="str">
        <f t="shared" si="6549"/>
        <v/>
      </c>
      <c r="AJ673" s="27" t="str">
        <f t="shared" si="6467"/>
        <v/>
      </c>
      <c r="AK673" s="63" t="e">
        <f>IF(LEN('Описание предлагаемого товара'!#REF!)&gt;0,'Описание предлагаемого товара'!#REF!,"")</f>
        <v>#REF!</v>
      </c>
      <c r="AL673" s="91" t="e">
        <f t="shared" ref="AL673:AM673" si="6550">IFERROR(REPLACE(AK673,FIND(CHAR(10),AK673,1),1,""),AK673)</f>
        <v>#REF!</v>
      </c>
      <c r="AM673" s="91" t="e">
        <f t="shared" si="6550"/>
        <v>#REF!</v>
      </c>
      <c r="AN673" s="91" t="e">
        <f t="shared" ref="AN673:AR673" si="6551">IFERROR(REPLACE(AM673,FIND(" ",AM673,1),1,""),AM673)</f>
        <v>#REF!</v>
      </c>
      <c r="AO673" s="91" t="e">
        <f t="shared" si="6551"/>
        <v>#REF!</v>
      </c>
      <c r="AP673" s="91" t="e">
        <f t="shared" si="6551"/>
        <v>#REF!</v>
      </c>
      <c r="AQ673" s="91" t="e">
        <f t="shared" si="6551"/>
        <v>#REF!</v>
      </c>
      <c r="AR673" s="91" t="e">
        <f t="shared" si="6551"/>
        <v>#REF!</v>
      </c>
      <c r="AS673" s="91" t="e">
        <f t="shared" si="6374"/>
        <v>#REF!</v>
      </c>
      <c r="AT673" s="91" t="e">
        <f t="shared" si="6375"/>
        <v>#REF!</v>
      </c>
      <c r="AU673" s="32" t="e">
        <f t="shared" si="6358"/>
        <v>#REF!</v>
      </c>
      <c r="AV673" s="93" t="e">
        <f>'Описание предлагаемого товара'!#REF!</f>
        <v>#REF!</v>
      </c>
      <c r="AW673" s="91" t="e">
        <f>MIN(SEARCH({0,1,2,3,4,5,6,7,8,9},AV673&amp; "0123456789"))</f>
        <v>#REF!</v>
      </c>
      <c r="AX673" s="91" t="str">
        <f t="shared" si="6376"/>
        <v/>
      </c>
      <c r="AY673" s="91" t="str">
        <f t="shared" si="6377"/>
        <v/>
      </c>
      <c r="AZ673" s="91" t="str">
        <f t="shared" si="6378"/>
        <v/>
      </c>
      <c r="BA673" s="91" t="str">
        <f t="shared" si="6379"/>
        <v/>
      </c>
      <c r="BB673" s="91" t="str">
        <f t="shared" si="6380"/>
        <v/>
      </c>
      <c r="BC673" s="91" t="str">
        <f t="shared" si="6381"/>
        <v/>
      </c>
      <c r="BD673" s="91" t="str">
        <f t="shared" si="6382"/>
        <v/>
      </c>
      <c r="BE673" s="91" t="str">
        <f t="shared" si="6383"/>
        <v/>
      </c>
      <c r="BF673" s="91" t="str">
        <f t="shared" si="6384"/>
        <v/>
      </c>
      <c r="BG673" s="91" t="str">
        <f t="shared" si="6385"/>
        <v/>
      </c>
      <c r="BH673" s="91" t="str">
        <f t="shared" si="6386"/>
        <v/>
      </c>
      <c r="BI673" s="91" t="str">
        <f t="shared" si="6387"/>
        <v/>
      </c>
      <c r="BJ673" s="91" t="str">
        <f t="shared" si="6388"/>
        <v/>
      </c>
      <c r="BK673" s="91" t="str">
        <f t="shared" si="6389"/>
        <v/>
      </c>
      <c r="BL673" s="91" t="str">
        <f t="shared" si="6390"/>
        <v/>
      </c>
      <c r="BM673" s="91" t="str">
        <f t="shared" si="6391"/>
        <v/>
      </c>
      <c r="BN673" s="91" t="str">
        <f t="shared" si="6392"/>
        <v/>
      </c>
      <c r="BO673" s="91" t="str">
        <f t="shared" si="6393"/>
        <v/>
      </c>
      <c r="BP673" s="91" t="str">
        <f t="shared" si="6394"/>
        <v/>
      </c>
      <c r="BQ673" s="91" t="str">
        <f t="shared" si="6395"/>
        <v/>
      </c>
      <c r="BR673" s="91" t="str">
        <f t="shared" si="6396"/>
        <v/>
      </c>
      <c r="BS673" s="91" t="str">
        <f t="shared" si="6397"/>
        <v/>
      </c>
      <c r="BT673" s="91" t="str">
        <f t="shared" si="6398"/>
        <v/>
      </c>
      <c r="BU673" s="91" t="str">
        <f t="shared" si="6399"/>
        <v/>
      </c>
      <c r="BV673" s="91" t="str">
        <f t="shared" si="6400"/>
        <v/>
      </c>
      <c r="BW673" s="91" t="str">
        <f t="shared" si="6401"/>
        <v/>
      </c>
      <c r="BX673" s="91" t="str">
        <f t="shared" si="6402"/>
        <v/>
      </c>
      <c r="BY673" s="91" t="str">
        <f t="shared" si="6403"/>
        <v/>
      </c>
      <c r="BZ673" s="91" t="str">
        <f t="shared" si="6404"/>
        <v/>
      </c>
      <c r="CA673" s="91" t="str">
        <f t="shared" si="6405"/>
        <v/>
      </c>
      <c r="CB673" s="91" t="str">
        <f t="shared" si="6406"/>
        <v/>
      </c>
      <c r="CC673" s="91" t="str">
        <f t="shared" si="6407"/>
        <v/>
      </c>
      <c r="CD673" s="91" t="str">
        <f t="shared" si="6408"/>
        <v/>
      </c>
      <c r="CE673" s="91" t="str">
        <f t="shared" si="6409"/>
        <v/>
      </c>
      <c r="CF673" s="91" t="str">
        <f t="shared" si="6410"/>
        <v/>
      </c>
      <c r="CG673" s="91" t="str">
        <f t="shared" si="6411"/>
        <v/>
      </c>
      <c r="CH673" s="91" t="str">
        <f t="shared" si="6412"/>
        <v/>
      </c>
      <c r="CI673" s="91" t="str">
        <f t="shared" si="6413"/>
        <v>нет</v>
      </c>
      <c r="CJ673" s="63" t="e">
        <f>IF(LEN('Описание предлагаемого товара'!#REF!)&gt;0,'Описание предлагаемого товара'!#REF!,"")</f>
        <v>#REF!</v>
      </c>
      <c r="CK673" s="91" t="e">
        <f t="shared" ref="CK673:CL673" si="6552">IFERROR(REPLACE(CJ673,FIND(CHAR(10),CJ673,1),1,""),CJ673)</f>
        <v>#REF!</v>
      </c>
      <c r="CL673" s="91" t="e">
        <f t="shared" si="6552"/>
        <v>#REF!</v>
      </c>
      <c r="CM673" s="91" t="e">
        <f t="shared" si="6415"/>
        <v>#REF!</v>
      </c>
      <c r="CN673" s="91" t="e">
        <f t="shared" si="6416"/>
        <v>#REF!</v>
      </c>
      <c r="CO673" s="91" t="e">
        <f t="shared" si="6417"/>
        <v>#REF!</v>
      </c>
      <c r="CP673" s="90" t="e">
        <f>IF(AU673="Не указан реестровый номер (мера нац.режима Запрет)","",IF(CI673="нет","",IF(CU673="да","исключение(не смотрим баллы)",IFERROR(IF(CI673*1&gt;0,IFERROR(IF(VLOOKUP(CI673*1,Обработ.выгрузка_реестра_РФ!$A:$G,7,)=0,"Баллы не установлены",VLOOKUP(CI673*1,Обработ.выгрузка_реестра_РФ!$A:$G,7,)),IF(LEN(CI673)&gt;14,"","нет номера в реестре РФ")),""),IF(LEN(CI673)=0,"","Некорректный реестровый номер")))))</f>
        <v>#REF!</v>
      </c>
      <c r="CQ673" s="33" t="e">
        <f>IF(LEN(C673)&gt;0,IFERROR(IF(LEN(H673)&gt;0,IF(LEN(VLOOKUP(H673,'исключения(не_смотрим_баллы)'!$A:$C,1,))&gt;0,"да","нет"),"не введен ОКПД2"),"нет"),"")</f>
        <v>#REF!</v>
      </c>
      <c r="CR673" s="33" t="e">
        <f ca="1">IF(CQ673="да",IF(TODAY()&lt;VLOOKUP(H673,'исключения(не_смотрим_баллы)'!$A:$C,3,),"да","нет"),"")</f>
        <v>#REF!</v>
      </c>
      <c r="CS673" s="33" t="str">
        <f>IFERROR(IF(CQ673="да",IF(VLOOKUP(CI673*1,Обработ.выгрузка_реестра_РФ!$A:$G,2,)&lt;VLOOKUP(H673,'исключения(не_смотрим_баллы)'!$A:$C,2,),"да","нет"),""),"")</f>
        <v/>
      </c>
      <c r="CT673" s="24"/>
      <c r="CU673" s="33" t="e">
        <f t="shared" si="6429"/>
        <v>#REF!</v>
      </c>
      <c r="CV673" s="91" t="e">
        <f t="shared" si="6430"/>
        <v>#REF!</v>
      </c>
      <c r="CW673" s="27" t="e">
        <f t="shared" si="6431"/>
        <v>#REF!</v>
      </c>
      <c r="CX673" s="26" t="e">
        <f t="shared" si="6360"/>
        <v>#REF!</v>
      </c>
      <c r="CY673" s="64" t="e">
        <f>IF(LEN('Описание предлагаемого товара'!#REF!)&gt;0,'Описание предлагаемого товара'!#REF!,"")</f>
        <v>#REF!</v>
      </c>
      <c r="CZ673" s="95" t="e">
        <f t="shared" si="6418"/>
        <v>#REF!</v>
      </c>
      <c r="DA673" s="95" t="e">
        <f t="shared" ref="DA673" si="6553">IFERROR(REPLACE(CZ673,FIND(" ",CZ673,1),1,""),CZ673)</f>
        <v>#REF!</v>
      </c>
      <c r="DB673" s="95" t="e">
        <f t="shared" si="6362"/>
        <v>#REF!</v>
      </c>
      <c r="DC673" s="95" t="e">
        <f t="shared" ref="DC673:DD673" si="6554">IFERROR(REPLACE(DB673,FIND("г.",DB673,1),2,""),DB673)</f>
        <v>#REF!</v>
      </c>
      <c r="DD673" s="95" t="e">
        <f t="shared" si="6554"/>
        <v>#REF!</v>
      </c>
      <c r="DE673" s="95" t="e">
        <f t="shared" ref="DE673:DF673" si="6555">IFERROR(REPLACE(DD673,FIND("г",DD673,1),1,""),DD673)</f>
        <v>#REF!</v>
      </c>
      <c r="DF673" s="95" t="e">
        <f t="shared" si="6555"/>
        <v>#REF!</v>
      </c>
      <c r="DG673" s="95" t="e">
        <f t="shared" si="6435"/>
        <v>#REF!</v>
      </c>
      <c r="DH673" s="25" t="str">
        <f>IFERROR(VLOOKUP(CI673*1,Обработ.выгрузка_реестра_РФ!$A:$G,5,),"")</f>
        <v/>
      </c>
      <c r="DI673" s="27" t="str">
        <f t="shared" si="6445"/>
        <v/>
      </c>
      <c r="DJ673" s="27" t="str">
        <f t="shared" ca="1" si="6422"/>
        <v/>
      </c>
      <c r="DK673" s="63" t="e">
        <f>IF(LEN('Описание предлагаемого товара'!#REF!)&gt;0,'Описание предлагаемого товара'!#REF!,"")</f>
        <v>#REF!</v>
      </c>
      <c r="DL673" s="63" t="e">
        <f>IF(LEN('Описание предлагаемого товара'!#REF!)&gt;0,'Описание предлагаемого товара'!#REF!,"")</f>
        <v>#REF!</v>
      </c>
      <c r="DM673" s="32"/>
    </row>
    <row r="674" spans="1:117" ht="48.75" customHeight="1" x14ac:dyDescent="0.25">
      <c r="A674" s="61" t="e">
        <f>IF(LEN('Описание предлагаемого товара'!#REF!)&gt;0,'Описание предлагаемого товара'!#REF!,"")</f>
        <v>#REF!</v>
      </c>
      <c r="B674" s="65" t="e">
        <f>IF(LEN('Описание предлагаемого товара'!#REF!)&gt;0,'Описание предлагаемого товара'!#REF!,"")</f>
        <v>#REF!</v>
      </c>
      <c r="C674" s="61" t="e">
        <f>IF(LEN('Описание предлагаемого товара'!#REF!)&gt;0,'Описание предлагаемого товара'!#REF!,"")</f>
        <v>#REF!</v>
      </c>
      <c r="D674" s="61" t="e">
        <f>IF(LEN('Описание предлагаемого товара'!#REF!)&gt;0,'Описание предлагаемого товара'!#REF!,"")</f>
        <v>#REF!</v>
      </c>
      <c r="E674" s="61" t="e">
        <f>IF(LEN('Описание предлагаемого товара'!#REF!)&gt;0,'Описание предлагаемого товара'!#REF!,"")</f>
        <v>#REF!</v>
      </c>
      <c r="F674" s="61" t="e">
        <f>IF(LEN('Описание предлагаемого товара'!#REF!)&gt;0,'Описание предлагаемого товара'!#REF!,"")</f>
        <v>#REF!</v>
      </c>
      <c r="G674" s="61" t="e">
        <f>IF(LEN('Описание предлагаемого товара'!#REF!)&gt;0,'Описание предлагаемого товара'!#REF!,"")</f>
        <v>#REF!</v>
      </c>
      <c r="H674" s="61" t="e">
        <f>IF(LEN('Описание предлагаемого товара'!#REF!)&gt;0,'Описание предлагаемого товара'!#REF!,"")</f>
        <v>#REF!</v>
      </c>
      <c r="I674" s="61" t="e">
        <f>IF(LEN('Описание предлагаемого товара'!#REF!)&gt;0,'Описание предлагаемого товара'!#REF!,"")</f>
        <v>#REF!</v>
      </c>
      <c r="J674" s="38" t="str">
        <f>IFERROR(VLOOKUP(B674,SAP!$A:$E,5,),"")</f>
        <v/>
      </c>
      <c r="K674" s="40" t="str">
        <f t="shared" si="6365"/>
        <v/>
      </c>
      <c r="L674" s="61" t="e">
        <f>IF(LEN('Описание предлагаемого товара'!#REF!)&gt;0,IFERROR('Описание предлагаемого товара'!#REF!*1,""),"")</f>
        <v>#REF!</v>
      </c>
      <c r="M674" s="39" t="str">
        <f>IFERROR(VLOOKUP(B674,SAP!$A:$E,2,),"")</f>
        <v/>
      </c>
      <c r="N674" s="41" t="str">
        <f t="shared" si="6501"/>
        <v/>
      </c>
      <c r="O674" s="39" t="str">
        <f t="shared" si="6352"/>
        <v/>
      </c>
      <c r="P674" s="36" t="e">
        <f>IF(LEN('Описание предлагаемого товара'!#REF!)&gt;0,'Описание предлагаемого товара'!#REF!,"")</f>
        <v>#REF!</v>
      </c>
      <c r="Q67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74" s="37" t="e">
        <f>IF(LEN('Описание предлагаемого товара'!#REF!)&gt;0,'Описание предлагаемого товара'!#REF!,"")</f>
        <v>#REF!</v>
      </c>
      <c r="S674" s="37" t="e">
        <f>IF(LEN('Описание предлагаемого товара'!#REF!)&gt;0,'Описание предлагаемого товара'!#REF!,"")</f>
        <v>#REF!</v>
      </c>
      <c r="T67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74" s="23" t="str">
        <f>IFERROR(VLOOKUP(CI674*1,Обработ.выгрузка_реестра_РФ!$A:$G,6,),"")</f>
        <v/>
      </c>
      <c r="V674" s="61" t="e">
        <f>IF(LEN('Описание предлагаемого товара'!#REF!)&gt;0,'Описание предлагаемого товара'!#REF!,"")</f>
        <v>#REF!</v>
      </c>
      <c r="W674" s="62" t="e">
        <f>IF(LEN('Описание предлагаемого товара'!#REF!)&gt;0,'Описание предлагаемого товара'!#REF!,"")</f>
        <v>#REF!</v>
      </c>
      <c r="X674" s="91" t="e">
        <f t="shared" ref="X674:Y674" si="6556">IFERROR(REPLACE(W674,FIND(CHAR(10),W674,1),1," "),W674)</f>
        <v>#REF!</v>
      </c>
      <c r="Y674" s="91" t="e">
        <f t="shared" si="6556"/>
        <v>#REF!</v>
      </c>
      <c r="Z674" s="91" t="e">
        <f t="shared" si="6367"/>
        <v>#REF!</v>
      </c>
      <c r="AA674" s="91" t="e">
        <f t="shared" si="6368"/>
        <v>#REF!</v>
      </c>
      <c r="AB674" s="91" t="e">
        <f t="shared" si="6369"/>
        <v>#REF!</v>
      </c>
      <c r="AC674" s="91" t="e">
        <f t="shared" ref="AC674:AF674" si="6557">IFERROR(REPLACE(AB674,FIND("  ",AB674,1),2," "),AB674)</f>
        <v>#REF!</v>
      </c>
      <c r="AD674" s="91" t="e">
        <f t="shared" si="6557"/>
        <v>#REF!</v>
      </c>
      <c r="AE674" s="91" t="e">
        <f t="shared" si="6557"/>
        <v>#REF!</v>
      </c>
      <c r="AF674" s="91" t="e">
        <f t="shared" si="6557"/>
        <v>#REF!</v>
      </c>
      <c r="AG674" s="23" t="str">
        <f>IFERROR(VLOOKUP(CI674*1,Обработ.выгрузка_реестра_РФ!$A:$G,4,),"")</f>
        <v/>
      </c>
      <c r="AH674" s="91" t="str">
        <f t="shared" ref="AH674:AI674" si="6558">IFERROR(REPLACE(AG674,FIND("-",AG674,1),1,"*"),AG674)</f>
        <v/>
      </c>
      <c r="AI674" s="91" t="str">
        <f t="shared" si="6558"/>
        <v/>
      </c>
      <c r="AJ674" s="27" t="str">
        <f t="shared" si="6467"/>
        <v/>
      </c>
      <c r="AK674" s="63" t="e">
        <f>IF(LEN('Описание предлагаемого товара'!#REF!)&gt;0,'Описание предлагаемого товара'!#REF!,"")</f>
        <v>#REF!</v>
      </c>
      <c r="AL674" s="91" t="e">
        <f t="shared" ref="AL674:AM674" si="6559">IFERROR(REPLACE(AK674,FIND(CHAR(10),AK674,1),1,""),AK674)</f>
        <v>#REF!</v>
      </c>
      <c r="AM674" s="91" t="e">
        <f t="shared" si="6559"/>
        <v>#REF!</v>
      </c>
      <c r="AN674" s="91" t="e">
        <f t="shared" ref="AN674:AR674" si="6560">IFERROR(REPLACE(AM674,FIND(" ",AM674,1),1,""),AM674)</f>
        <v>#REF!</v>
      </c>
      <c r="AO674" s="91" t="e">
        <f t="shared" si="6560"/>
        <v>#REF!</v>
      </c>
      <c r="AP674" s="91" t="e">
        <f t="shared" si="6560"/>
        <v>#REF!</v>
      </c>
      <c r="AQ674" s="91" t="e">
        <f t="shared" si="6560"/>
        <v>#REF!</v>
      </c>
      <c r="AR674" s="91" t="e">
        <f t="shared" si="6560"/>
        <v>#REF!</v>
      </c>
      <c r="AS674" s="91" t="e">
        <f t="shared" si="6374"/>
        <v>#REF!</v>
      </c>
      <c r="AT674" s="91" t="e">
        <f t="shared" si="6375"/>
        <v>#REF!</v>
      </c>
      <c r="AU674" s="32" t="e">
        <f t="shared" si="6358"/>
        <v>#REF!</v>
      </c>
      <c r="AV674" s="93" t="e">
        <f>'Описание предлагаемого товара'!#REF!</f>
        <v>#REF!</v>
      </c>
      <c r="AW674" s="91" t="e">
        <f>MIN(SEARCH({0,1,2,3,4,5,6,7,8,9},AV674&amp; "0123456789"))</f>
        <v>#REF!</v>
      </c>
      <c r="AX674" s="91" t="str">
        <f t="shared" si="6376"/>
        <v/>
      </c>
      <c r="AY674" s="91" t="str">
        <f t="shared" si="6377"/>
        <v/>
      </c>
      <c r="AZ674" s="91" t="str">
        <f t="shared" si="6378"/>
        <v/>
      </c>
      <c r="BA674" s="91" t="str">
        <f t="shared" si="6379"/>
        <v/>
      </c>
      <c r="BB674" s="91" t="str">
        <f t="shared" si="6380"/>
        <v/>
      </c>
      <c r="BC674" s="91" t="str">
        <f t="shared" si="6381"/>
        <v/>
      </c>
      <c r="BD674" s="91" t="str">
        <f t="shared" si="6382"/>
        <v/>
      </c>
      <c r="BE674" s="91" t="str">
        <f t="shared" si="6383"/>
        <v/>
      </c>
      <c r="BF674" s="91" t="str">
        <f t="shared" si="6384"/>
        <v/>
      </c>
      <c r="BG674" s="91" t="str">
        <f t="shared" si="6385"/>
        <v/>
      </c>
      <c r="BH674" s="91" t="str">
        <f t="shared" si="6386"/>
        <v/>
      </c>
      <c r="BI674" s="91" t="str">
        <f t="shared" si="6387"/>
        <v/>
      </c>
      <c r="BJ674" s="91" t="str">
        <f t="shared" si="6388"/>
        <v/>
      </c>
      <c r="BK674" s="91" t="str">
        <f t="shared" si="6389"/>
        <v/>
      </c>
      <c r="BL674" s="91" t="str">
        <f t="shared" si="6390"/>
        <v/>
      </c>
      <c r="BM674" s="91" t="str">
        <f t="shared" si="6391"/>
        <v/>
      </c>
      <c r="BN674" s="91" t="str">
        <f t="shared" si="6392"/>
        <v/>
      </c>
      <c r="BO674" s="91" t="str">
        <f t="shared" si="6393"/>
        <v/>
      </c>
      <c r="BP674" s="91" t="str">
        <f t="shared" si="6394"/>
        <v/>
      </c>
      <c r="BQ674" s="91" t="str">
        <f t="shared" si="6395"/>
        <v/>
      </c>
      <c r="BR674" s="91" t="str">
        <f t="shared" si="6396"/>
        <v/>
      </c>
      <c r="BS674" s="91" t="str">
        <f t="shared" si="6397"/>
        <v/>
      </c>
      <c r="BT674" s="91" t="str">
        <f t="shared" si="6398"/>
        <v/>
      </c>
      <c r="BU674" s="91" t="str">
        <f t="shared" si="6399"/>
        <v/>
      </c>
      <c r="BV674" s="91" t="str">
        <f t="shared" si="6400"/>
        <v/>
      </c>
      <c r="BW674" s="91" t="str">
        <f t="shared" si="6401"/>
        <v/>
      </c>
      <c r="BX674" s="91" t="str">
        <f t="shared" si="6402"/>
        <v/>
      </c>
      <c r="BY674" s="91" t="str">
        <f t="shared" si="6403"/>
        <v/>
      </c>
      <c r="BZ674" s="91" t="str">
        <f t="shared" si="6404"/>
        <v/>
      </c>
      <c r="CA674" s="91" t="str">
        <f t="shared" si="6405"/>
        <v/>
      </c>
      <c r="CB674" s="91" t="str">
        <f t="shared" si="6406"/>
        <v/>
      </c>
      <c r="CC674" s="91" t="str">
        <f t="shared" si="6407"/>
        <v/>
      </c>
      <c r="CD674" s="91" t="str">
        <f t="shared" si="6408"/>
        <v/>
      </c>
      <c r="CE674" s="91" t="str">
        <f t="shared" si="6409"/>
        <v/>
      </c>
      <c r="CF674" s="91" t="str">
        <f t="shared" si="6410"/>
        <v/>
      </c>
      <c r="CG674" s="91" t="str">
        <f t="shared" si="6411"/>
        <v/>
      </c>
      <c r="CH674" s="91" t="str">
        <f t="shared" si="6412"/>
        <v/>
      </c>
      <c r="CI674" s="91" t="str">
        <f t="shared" si="6413"/>
        <v>нет</v>
      </c>
      <c r="CJ674" s="63" t="e">
        <f>IF(LEN('Описание предлагаемого товара'!#REF!)&gt;0,'Описание предлагаемого товара'!#REF!,"")</f>
        <v>#REF!</v>
      </c>
      <c r="CK674" s="91" t="e">
        <f t="shared" ref="CK674:CL674" si="6561">IFERROR(REPLACE(CJ674,FIND(CHAR(10),CJ674,1),1,""),CJ674)</f>
        <v>#REF!</v>
      </c>
      <c r="CL674" s="91" t="e">
        <f t="shared" si="6561"/>
        <v>#REF!</v>
      </c>
      <c r="CM674" s="91" t="e">
        <f t="shared" si="6415"/>
        <v>#REF!</v>
      </c>
      <c r="CN674" s="91" t="e">
        <f t="shared" si="6416"/>
        <v>#REF!</v>
      </c>
      <c r="CO674" s="91" t="e">
        <f t="shared" si="6417"/>
        <v>#REF!</v>
      </c>
      <c r="CP674" s="90" t="e">
        <f>IF(AU674="Не указан реестровый номер (мера нац.режима Запрет)","",IF(CI674="нет","",IF(CU674="да","исключение(не смотрим баллы)",IFERROR(IF(CI674*1&gt;0,IFERROR(IF(VLOOKUP(CI674*1,Обработ.выгрузка_реестра_РФ!$A:$G,7,)=0,"Баллы не установлены",VLOOKUP(CI674*1,Обработ.выгрузка_реестра_РФ!$A:$G,7,)),IF(LEN(CI674)&gt;14,"","нет номера в реестре РФ")),""),IF(LEN(CI674)=0,"","Некорректный реестровый номер")))))</f>
        <v>#REF!</v>
      </c>
      <c r="CQ674" s="33" t="e">
        <f>IF(LEN(C674)&gt;0,IFERROR(IF(LEN(H674)&gt;0,IF(LEN(VLOOKUP(H674,'исключения(не_смотрим_баллы)'!$A:$C,1,))&gt;0,"да","нет"),"не введен ОКПД2"),"нет"),"")</f>
        <v>#REF!</v>
      </c>
      <c r="CR674" s="33" t="e">
        <f ca="1">IF(CQ674="да",IF(TODAY()&lt;VLOOKUP(H674,'исключения(не_смотрим_баллы)'!$A:$C,3,),"да","нет"),"")</f>
        <v>#REF!</v>
      </c>
      <c r="CS674" s="33" t="str">
        <f>IFERROR(IF(CQ674="да",IF(VLOOKUP(CI674*1,Обработ.выгрузка_реестра_РФ!$A:$G,2,)&lt;VLOOKUP(H674,'исключения(не_смотрим_баллы)'!$A:$C,2,),"да","нет"),""),"")</f>
        <v/>
      </c>
      <c r="CT674" s="24"/>
      <c r="CU674" s="33" t="e">
        <f t="shared" si="6429"/>
        <v>#REF!</v>
      </c>
      <c r="CV674" s="91" t="e">
        <f t="shared" si="6430"/>
        <v>#REF!</v>
      </c>
      <c r="CW674" s="27" t="e">
        <f t="shared" si="6431"/>
        <v>#REF!</v>
      </c>
      <c r="CX674" s="26" t="e">
        <f t="shared" si="6360"/>
        <v>#REF!</v>
      </c>
      <c r="CY674" s="64" t="e">
        <f>IF(LEN('Описание предлагаемого товара'!#REF!)&gt;0,'Описание предлагаемого товара'!#REF!,"")</f>
        <v>#REF!</v>
      </c>
      <c r="CZ674" s="95" t="e">
        <f t="shared" si="6418"/>
        <v>#REF!</v>
      </c>
      <c r="DA674" s="95" t="e">
        <f t="shared" ref="DA674" si="6562">IFERROR(REPLACE(CZ674,FIND(" ",CZ674,1),1,""),CZ674)</f>
        <v>#REF!</v>
      </c>
      <c r="DB674" s="95" t="e">
        <f t="shared" si="6362"/>
        <v>#REF!</v>
      </c>
      <c r="DC674" s="95" t="e">
        <f t="shared" ref="DC674:DD674" si="6563">IFERROR(REPLACE(DB674,FIND("г.",DB674,1),2,""),DB674)</f>
        <v>#REF!</v>
      </c>
      <c r="DD674" s="95" t="e">
        <f t="shared" si="6563"/>
        <v>#REF!</v>
      </c>
      <c r="DE674" s="95" t="e">
        <f t="shared" ref="DE674:DF674" si="6564">IFERROR(REPLACE(DD674,FIND("г",DD674,1),1,""),DD674)</f>
        <v>#REF!</v>
      </c>
      <c r="DF674" s="95" t="e">
        <f t="shared" si="6564"/>
        <v>#REF!</v>
      </c>
      <c r="DG674" s="95" t="e">
        <f t="shared" si="6435"/>
        <v>#REF!</v>
      </c>
      <c r="DH674" s="25" t="str">
        <f>IFERROR(VLOOKUP(CI674*1,Обработ.выгрузка_реестра_РФ!$A:$G,5,),"")</f>
        <v/>
      </c>
      <c r="DI674" s="27" t="str">
        <f t="shared" si="6445"/>
        <v/>
      </c>
      <c r="DJ674" s="27" t="str">
        <f t="shared" ca="1" si="6422"/>
        <v/>
      </c>
      <c r="DK674" s="63" t="e">
        <f>IF(LEN('Описание предлагаемого товара'!#REF!)&gt;0,'Описание предлагаемого товара'!#REF!,"")</f>
        <v>#REF!</v>
      </c>
      <c r="DL674" s="63" t="e">
        <f>IF(LEN('Описание предлагаемого товара'!#REF!)&gt;0,'Описание предлагаемого товара'!#REF!,"")</f>
        <v>#REF!</v>
      </c>
      <c r="DM674" s="32"/>
    </row>
    <row r="675" spans="1:117" ht="48.75" customHeight="1" x14ac:dyDescent="0.25">
      <c r="A675" s="61" t="e">
        <f>IF(LEN('Описание предлагаемого товара'!#REF!)&gt;0,'Описание предлагаемого товара'!#REF!,"")</f>
        <v>#REF!</v>
      </c>
      <c r="B675" s="65" t="e">
        <f>IF(LEN('Описание предлагаемого товара'!#REF!)&gt;0,'Описание предлагаемого товара'!#REF!,"")</f>
        <v>#REF!</v>
      </c>
      <c r="C675" s="61" t="e">
        <f>IF(LEN('Описание предлагаемого товара'!#REF!)&gt;0,'Описание предлагаемого товара'!#REF!,"")</f>
        <v>#REF!</v>
      </c>
      <c r="D675" s="61" t="e">
        <f>IF(LEN('Описание предлагаемого товара'!#REF!)&gt;0,'Описание предлагаемого товара'!#REF!,"")</f>
        <v>#REF!</v>
      </c>
      <c r="E675" s="61" t="e">
        <f>IF(LEN('Описание предлагаемого товара'!#REF!)&gt;0,'Описание предлагаемого товара'!#REF!,"")</f>
        <v>#REF!</v>
      </c>
      <c r="F675" s="61" t="e">
        <f>IF(LEN('Описание предлагаемого товара'!#REF!)&gt;0,'Описание предлагаемого товара'!#REF!,"")</f>
        <v>#REF!</v>
      </c>
      <c r="G675" s="61" t="e">
        <f>IF(LEN('Описание предлагаемого товара'!#REF!)&gt;0,'Описание предлагаемого товара'!#REF!,"")</f>
        <v>#REF!</v>
      </c>
      <c r="H675" s="61" t="e">
        <f>IF(LEN('Описание предлагаемого товара'!#REF!)&gt;0,'Описание предлагаемого товара'!#REF!,"")</f>
        <v>#REF!</v>
      </c>
      <c r="I675" s="61" t="e">
        <f>IF(LEN('Описание предлагаемого товара'!#REF!)&gt;0,'Описание предлагаемого товара'!#REF!,"")</f>
        <v>#REF!</v>
      </c>
      <c r="J675" s="38" t="str">
        <f>IFERROR(VLOOKUP(B675,SAP!$A:$E,5,),"")</f>
        <v/>
      </c>
      <c r="K675" s="40" t="str">
        <f t="shared" si="6365"/>
        <v/>
      </c>
      <c r="L675" s="61" t="e">
        <f>IF(LEN('Описание предлагаемого товара'!#REF!)&gt;0,IFERROR('Описание предлагаемого товара'!#REF!*1,""),"")</f>
        <v>#REF!</v>
      </c>
      <c r="M675" s="39" t="str">
        <f>IFERROR(VLOOKUP(B675,SAP!$A:$E,2,),"")</f>
        <v/>
      </c>
      <c r="N675" s="41" t="str">
        <f t="shared" si="6501"/>
        <v/>
      </c>
      <c r="O675" s="39" t="str">
        <f t="shared" si="6352"/>
        <v/>
      </c>
      <c r="P675" s="36" t="e">
        <f>IF(LEN('Описание предлагаемого товара'!#REF!)&gt;0,'Описание предлагаемого товара'!#REF!,"")</f>
        <v>#REF!</v>
      </c>
      <c r="Q67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75" s="37" t="e">
        <f>IF(LEN('Описание предлагаемого товара'!#REF!)&gt;0,'Описание предлагаемого товара'!#REF!,"")</f>
        <v>#REF!</v>
      </c>
      <c r="S675" s="37" t="e">
        <f>IF(LEN('Описание предлагаемого товара'!#REF!)&gt;0,'Описание предлагаемого товара'!#REF!,"")</f>
        <v>#REF!</v>
      </c>
      <c r="T67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75" s="23" t="str">
        <f>IFERROR(VLOOKUP(CI675*1,Обработ.выгрузка_реестра_РФ!$A:$G,6,),"")</f>
        <v/>
      </c>
      <c r="V675" s="61" t="e">
        <f>IF(LEN('Описание предлагаемого товара'!#REF!)&gt;0,'Описание предлагаемого товара'!#REF!,"")</f>
        <v>#REF!</v>
      </c>
      <c r="W675" s="62" t="e">
        <f>IF(LEN('Описание предлагаемого товара'!#REF!)&gt;0,'Описание предлагаемого товара'!#REF!,"")</f>
        <v>#REF!</v>
      </c>
      <c r="X675" s="91" t="e">
        <f t="shared" ref="X675:Y675" si="6565">IFERROR(REPLACE(W675,FIND(CHAR(10),W675,1),1," "),W675)</f>
        <v>#REF!</v>
      </c>
      <c r="Y675" s="91" t="e">
        <f t="shared" si="6565"/>
        <v>#REF!</v>
      </c>
      <c r="Z675" s="91" t="e">
        <f t="shared" si="6367"/>
        <v>#REF!</v>
      </c>
      <c r="AA675" s="91" t="e">
        <f t="shared" si="6368"/>
        <v>#REF!</v>
      </c>
      <c r="AB675" s="91" t="e">
        <f t="shared" si="6369"/>
        <v>#REF!</v>
      </c>
      <c r="AC675" s="91" t="e">
        <f t="shared" ref="AC675:AF675" si="6566">IFERROR(REPLACE(AB675,FIND("  ",AB675,1),2," "),AB675)</f>
        <v>#REF!</v>
      </c>
      <c r="AD675" s="91" t="e">
        <f t="shared" si="6566"/>
        <v>#REF!</v>
      </c>
      <c r="AE675" s="91" t="e">
        <f t="shared" si="6566"/>
        <v>#REF!</v>
      </c>
      <c r="AF675" s="91" t="e">
        <f t="shared" si="6566"/>
        <v>#REF!</v>
      </c>
      <c r="AG675" s="23" t="str">
        <f>IFERROR(VLOOKUP(CI675*1,Обработ.выгрузка_реестра_РФ!$A:$G,4,),"")</f>
        <v/>
      </c>
      <c r="AH675" s="91" t="str">
        <f t="shared" ref="AH675:AI675" si="6567">IFERROR(REPLACE(AG675,FIND("-",AG675,1),1,"*"),AG675)</f>
        <v/>
      </c>
      <c r="AI675" s="91" t="str">
        <f t="shared" si="6567"/>
        <v/>
      </c>
      <c r="AJ675" s="27" t="str">
        <f t="shared" si="6467"/>
        <v/>
      </c>
      <c r="AK675" s="63" t="e">
        <f>IF(LEN('Описание предлагаемого товара'!#REF!)&gt;0,'Описание предлагаемого товара'!#REF!,"")</f>
        <v>#REF!</v>
      </c>
      <c r="AL675" s="91" t="e">
        <f t="shared" ref="AL675:AM675" si="6568">IFERROR(REPLACE(AK675,FIND(CHAR(10),AK675,1),1,""),AK675)</f>
        <v>#REF!</v>
      </c>
      <c r="AM675" s="91" t="e">
        <f t="shared" si="6568"/>
        <v>#REF!</v>
      </c>
      <c r="AN675" s="91" t="e">
        <f t="shared" ref="AN675:AR675" si="6569">IFERROR(REPLACE(AM675,FIND(" ",AM675,1),1,""),AM675)</f>
        <v>#REF!</v>
      </c>
      <c r="AO675" s="91" t="e">
        <f t="shared" si="6569"/>
        <v>#REF!</v>
      </c>
      <c r="AP675" s="91" t="e">
        <f t="shared" si="6569"/>
        <v>#REF!</v>
      </c>
      <c r="AQ675" s="91" t="e">
        <f t="shared" si="6569"/>
        <v>#REF!</v>
      </c>
      <c r="AR675" s="91" t="e">
        <f t="shared" si="6569"/>
        <v>#REF!</v>
      </c>
      <c r="AS675" s="91" t="e">
        <f t="shared" si="6374"/>
        <v>#REF!</v>
      </c>
      <c r="AT675" s="91" t="e">
        <f t="shared" si="6375"/>
        <v>#REF!</v>
      </c>
      <c r="AU675" s="32" t="e">
        <f t="shared" si="6358"/>
        <v>#REF!</v>
      </c>
      <c r="AV675" s="93" t="e">
        <f>'Описание предлагаемого товара'!#REF!</f>
        <v>#REF!</v>
      </c>
      <c r="AW675" s="91" t="e">
        <f>MIN(SEARCH({0,1,2,3,4,5,6,7,8,9},AV675&amp; "0123456789"))</f>
        <v>#REF!</v>
      </c>
      <c r="AX675" s="91" t="str">
        <f t="shared" si="6376"/>
        <v/>
      </c>
      <c r="AY675" s="91" t="str">
        <f t="shared" si="6377"/>
        <v/>
      </c>
      <c r="AZ675" s="91" t="str">
        <f t="shared" si="6378"/>
        <v/>
      </c>
      <c r="BA675" s="91" t="str">
        <f t="shared" si="6379"/>
        <v/>
      </c>
      <c r="BB675" s="91" t="str">
        <f t="shared" si="6380"/>
        <v/>
      </c>
      <c r="BC675" s="91" t="str">
        <f t="shared" si="6381"/>
        <v/>
      </c>
      <c r="BD675" s="91" t="str">
        <f t="shared" si="6382"/>
        <v/>
      </c>
      <c r="BE675" s="91" t="str">
        <f t="shared" si="6383"/>
        <v/>
      </c>
      <c r="BF675" s="91" t="str">
        <f t="shared" si="6384"/>
        <v/>
      </c>
      <c r="BG675" s="91" t="str">
        <f t="shared" si="6385"/>
        <v/>
      </c>
      <c r="BH675" s="91" t="str">
        <f t="shared" si="6386"/>
        <v/>
      </c>
      <c r="BI675" s="91" t="str">
        <f t="shared" si="6387"/>
        <v/>
      </c>
      <c r="BJ675" s="91" t="str">
        <f t="shared" si="6388"/>
        <v/>
      </c>
      <c r="BK675" s="91" t="str">
        <f t="shared" si="6389"/>
        <v/>
      </c>
      <c r="BL675" s="91" t="str">
        <f t="shared" si="6390"/>
        <v/>
      </c>
      <c r="BM675" s="91" t="str">
        <f t="shared" si="6391"/>
        <v/>
      </c>
      <c r="BN675" s="91" t="str">
        <f t="shared" si="6392"/>
        <v/>
      </c>
      <c r="BO675" s="91" t="str">
        <f t="shared" si="6393"/>
        <v/>
      </c>
      <c r="BP675" s="91" t="str">
        <f t="shared" si="6394"/>
        <v/>
      </c>
      <c r="BQ675" s="91" t="str">
        <f t="shared" si="6395"/>
        <v/>
      </c>
      <c r="BR675" s="91" t="str">
        <f t="shared" si="6396"/>
        <v/>
      </c>
      <c r="BS675" s="91" t="str">
        <f t="shared" si="6397"/>
        <v/>
      </c>
      <c r="BT675" s="91" t="str">
        <f t="shared" si="6398"/>
        <v/>
      </c>
      <c r="BU675" s="91" t="str">
        <f t="shared" si="6399"/>
        <v/>
      </c>
      <c r="BV675" s="91" t="str">
        <f t="shared" si="6400"/>
        <v/>
      </c>
      <c r="BW675" s="91" t="str">
        <f t="shared" si="6401"/>
        <v/>
      </c>
      <c r="BX675" s="91" t="str">
        <f t="shared" si="6402"/>
        <v/>
      </c>
      <c r="BY675" s="91" t="str">
        <f t="shared" si="6403"/>
        <v/>
      </c>
      <c r="BZ675" s="91" t="str">
        <f t="shared" si="6404"/>
        <v/>
      </c>
      <c r="CA675" s="91" t="str">
        <f t="shared" si="6405"/>
        <v/>
      </c>
      <c r="CB675" s="91" t="str">
        <f t="shared" si="6406"/>
        <v/>
      </c>
      <c r="CC675" s="91" t="str">
        <f t="shared" si="6407"/>
        <v/>
      </c>
      <c r="CD675" s="91" t="str">
        <f t="shared" si="6408"/>
        <v/>
      </c>
      <c r="CE675" s="91" t="str">
        <f t="shared" si="6409"/>
        <v/>
      </c>
      <c r="CF675" s="91" t="str">
        <f t="shared" si="6410"/>
        <v/>
      </c>
      <c r="CG675" s="91" t="str">
        <f t="shared" si="6411"/>
        <v/>
      </c>
      <c r="CH675" s="91" t="str">
        <f t="shared" si="6412"/>
        <v/>
      </c>
      <c r="CI675" s="91" t="str">
        <f t="shared" si="6413"/>
        <v>нет</v>
      </c>
      <c r="CJ675" s="63" t="e">
        <f>IF(LEN('Описание предлагаемого товара'!#REF!)&gt;0,'Описание предлагаемого товара'!#REF!,"")</f>
        <v>#REF!</v>
      </c>
      <c r="CK675" s="91" t="e">
        <f t="shared" ref="CK675:CL675" si="6570">IFERROR(REPLACE(CJ675,FIND(CHAR(10),CJ675,1),1,""),CJ675)</f>
        <v>#REF!</v>
      </c>
      <c r="CL675" s="91" t="e">
        <f t="shared" si="6570"/>
        <v>#REF!</v>
      </c>
      <c r="CM675" s="91" t="e">
        <f t="shared" si="6415"/>
        <v>#REF!</v>
      </c>
      <c r="CN675" s="91" t="e">
        <f t="shared" si="6416"/>
        <v>#REF!</v>
      </c>
      <c r="CO675" s="91" t="e">
        <f t="shared" si="6417"/>
        <v>#REF!</v>
      </c>
      <c r="CP675" s="90" t="e">
        <f>IF(AU675="Не указан реестровый номер (мера нац.режима Запрет)","",IF(CI675="нет","",IF(CU675="да","исключение(не смотрим баллы)",IFERROR(IF(CI675*1&gt;0,IFERROR(IF(VLOOKUP(CI675*1,Обработ.выгрузка_реестра_РФ!$A:$G,7,)=0,"Баллы не установлены",VLOOKUP(CI675*1,Обработ.выгрузка_реестра_РФ!$A:$G,7,)),IF(LEN(CI675)&gt;14,"","нет номера в реестре РФ")),""),IF(LEN(CI675)=0,"","Некорректный реестровый номер")))))</f>
        <v>#REF!</v>
      </c>
      <c r="CQ675" s="33" t="e">
        <f>IF(LEN(C675)&gt;0,IFERROR(IF(LEN(H675)&gt;0,IF(LEN(VLOOKUP(H675,'исключения(не_смотрим_баллы)'!$A:$C,1,))&gt;0,"да","нет"),"не введен ОКПД2"),"нет"),"")</f>
        <v>#REF!</v>
      </c>
      <c r="CR675" s="33" t="e">
        <f ca="1">IF(CQ675="да",IF(TODAY()&lt;VLOOKUP(H675,'исключения(не_смотрим_баллы)'!$A:$C,3,),"да","нет"),"")</f>
        <v>#REF!</v>
      </c>
      <c r="CS675" s="33" t="str">
        <f>IFERROR(IF(CQ675="да",IF(VLOOKUP(CI675*1,Обработ.выгрузка_реестра_РФ!$A:$G,2,)&lt;VLOOKUP(H675,'исключения(не_смотрим_баллы)'!$A:$C,2,),"да","нет"),""),"")</f>
        <v/>
      </c>
      <c r="CT675" s="24"/>
      <c r="CU675" s="33" t="e">
        <f t="shared" si="6429"/>
        <v>#REF!</v>
      </c>
      <c r="CV675" s="91" t="e">
        <f t="shared" si="6430"/>
        <v>#REF!</v>
      </c>
      <c r="CW675" s="27" t="e">
        <f t="shared" si="6431"/>
        <v>#REF!</v>
      </c>
      <c r="CX675" s="26" t="e">
        <f t="shared" si="6360"/>
        <v>#REF!</v>
      </c>
      <c r="CY675" s="64" t="e">
        <f>IF(LEN('Описание предлагаемого товара'!#REF!)&gt;0,'Описание предлагаемого товара'!#REF!,"")</f>
        <v>#REF!</v>
      </c>
      <c r="CZ675" s="95" t="e">
        <f t="shared" si="6418"/>
        <v>#REF!</v>
      </c>
      <c r="DA675" s="95" t="e">
        <f t="shared" ref="DA675" si="6571">IFERROR(REPLACE(CZ675,FIND(" ",CZ675,1),1,""),CZ675)</f>
        <v>#REF!</v>
      </c>
      <c r="DB675" s="95" t="e">
        <f t="shared" si="6362"/>
        <v>#REF!</v>
      </c>
      <c r="DC675" s="95" t="e">
        <f t="shared" ref="DC675:DD675" si="6572">IFERROR(REPLACE(DB675,FIND("г.",DB675,1),2,""),DB675)</f>
        <v>#REF!</v>
      </c>
      <c r="DD675" s="95" t="e">
        <f t="shared" si="6572"/>
        <v>#REF!</v>
      </c>
      <c r="DE675" s="95" t="e">
        <f t="shared" ref="DE675:DF675" si="6573">IFERROR(REPLACE(DD675,FIND("г",DD675,1),1,""),DD675)</f>
        <v>#REF!</v>
      </c>
      <c r="DF675" s="95" t="e">
        <f t="shared" si="6573"/>
        <v>#REF!</v>
      </c>
      <c r="DG675" s="95" t="e">
        <f t="shared" si="6435"/>
        <v>#REF!</v>
      </c>
      <c r="DH675" s="25" t="str">
        <f>IFERROR(VLOOKUP(CI675*1,Обработ.выгрузка_реестра_РФ!$A:$G,5,),"")</f>
        <v/>
      </c>
      <c r="DI675" s="27" t="str">
        <f t="shared" si="6445"/>
        <v/>
      </c>
      <c r="DJ675" s="27" t="str">
        <f t="shared" ca="1" si="6422"/>
        <v/>
      </c>
      <c r="DK675" s="63" t="e">
        <f>IF(LEN('Описание предлагаемого товара'!#REF!)&gt;0,'Описание предлагаемого товара'!#REF!,"")</f>
        <v>#REF!</v>
      </c>
      <c r="DL675" s="63" t="e">
        <f>IF(LEN('Описание предлагаемого товара'!#REF!)&gt;0,'Описание предлагаемого товара'!#REF!,"")</f>
        <v>#REF!</v>
      </c>
      <c r="DM675" s="32"/>
    </row>
    <row r="676" spans="1:117" ht="48.75" customHeight="1" x14ac:dyDescent="0.25">
      <c r="A676" s="61" t="e">
        <f>IF(LEN('Описание предлагаемого товара'!#REF!)&gt;0,'Описание предлагаемого товара'!#REF!,"")</f>
        <v>#REF!</v>
      </c>
      <c r="B676" s="65" t="e">
        <f>IF(LEN('Описание предлагаемого товара'!#REF!)&gt;0,'Описание предлагаемого товара'!#REF!,"")</f>
        <v>#REF!</v>
      </c>
      <c r="C676" s="61" t="e">
        <f>IF(LEN('Описание предлагаемого товара'!#REF!)&gt;0,'Описание предлагаемого товара'!#REF!,"")</f>
        <v>#REF!</v>
      </c>
      <c r="D676" s="61" t="e">
        <f>IF(LEN('Описание предлагаемого товара'!#REF!)&gt;0,'Описание предлагаемого товара'!#REF!,"")</f>
        <v>#REF!</v>
      </c>
      <c r="E676" s="61" t="e">
        <f>IF(LEN('Описание предлагаемого товара'!#REF!)&gt;0,'Описание предлагаемого товара'!#REF!,"")</f>
        <v>#REF!</v>
      </c>
      <c r="F676" s="61" t="e">
        <f>IF(LEN('Описание предлагаемого товара'!#REF!)&gt;0,'Описание предлагаемого товара'!#REF!,"")</f>
        <v>#REF!</v>
      </c>
      <c r="G676" s="61" t="e">
        <f>IF(LEN('Описание предлагаемого товара'!#REF!)&gt;0,'Описание предлагаемого товара'!#REF!,"")</f>
        <v>#REF!</v>
      </c>
      <c r="H676" s="61" t="e">
        <f>IF(LEN('Описание предлагаемого товара'!#REF!)&gt;0,'Описание предлагаемого товара'!#REF!,"")</f>
        <v>#REF!</v>
      </c>
      <c r="I676" s="61" t="e">
        <f>IF(LEN('Описание предлагаемого товара'!#REF!)&gt;0,'Описание предлагаемого товара'!#REF!,"")</f>
        <v>#REF!</v>
      </c>
      <c r="J676" s="38" t="str">
        <f>IFERROR(VLOOKUP(B676,SAP!$A:$E,5,),"")</f>
        <v/>
      </c>
      <c r="K676" s="40" t="str">
        <f t="shared" si="6365"/>
        <v/>
      </c>
      <c r="L676" s="61" t="e">
        <f>IF(LEN('Описание предлагаемого товара'!#REF!)&gt;0,IFERROR('Описание предлагаемого товара'!#REF!*1,""),"")</f>
        <v>#REF!</v>
      </c>
      <c r="M676" s="39" t="str">
        <f>IFERROR(VLOOKUP(B676,SAP!$A:$E,2,),"")</f>
        <v/>
      </c>
      <c r="N676" s="41" t="str">
        <f t="shared" si="6501"/>
        <v/>
      </c>
      <c r="O676" s="39" t="str">
        <f t="shared" si="6352"/>
        <v/>
      </c>
      <c r="P676" s="36" t="e">
        <f>IF(LEN('Описание предлагаемого товара'!#REF!)&gt;0,'Описание предлагаемого товара'!#REF!,"")</f>
        <v>#REF!</v>
      </c>
      <c r="Q67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76" s="37" t="e">
        <f>IF(LEN('Описание предлагаемого товара'!#REF!)&gt;0,'Описание предлагаемого товара'!#REF!,"")</f>
        <v>#REF!</v>
      </c>
      <c r="S676" s="37" t="e">
        <f>IF(LEN('Описание предлагаемого товара'!#REF!)&gt;0,'Описание предлагаемого товара'!#REF!,"")</f>
        <v>#REF!</v>
      </c>
      <c r="T67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76" s="23" t="str">
        <f>IFERROR(VLOOKUP(CI676*1,Обработ.выгрузка_реестра_РФ!$A:$G,6,),"")</f>
        <v/>
      </c>
      <c r="V676" s="61" t="e">
        <f>IF(LEN('Описание предлагаемого товара'!#REF!)&gt;0,'Описание предлагаемого товара'!#REF!,"")</f>
        <v>#REF!</v>
      </c>
      <c r="W676" s="62" t="e">
        <f>IF(LEN('Описание предлагаемого товара'!#REF!)&gt;0,'Описание предлагаемого товара'!#REF!,"")</f>
        <v>#REF!</v>
      </c>
      <c r="X676" s="91" t="e">
        <f t="shared" ref="X676:Y676" si="6574">IFERROR(REPLACE(W676,FIND(CHAR(10),W676,1),1," "),W676)</f>
        <v>#REF!</v>
      </c>
      <c r="Y676" s="91" t="e">
        <f t="shared" si="6574"/>
        <v>#REF!</v>
      </c>
      <c r="Z676" s="91" t="e">
        <f t="shared" si="6367"/>
        <v>#REF!</v>
      </c>
      <c r="AA676" s="91" t="e">
        <f t="shared" si="6368"/>
        <v>#REF!</v>
      </c>
      <c r="AB676" s="91" t="e">
        <f t="shared" si="6369"/>
        <v>#REF!</v>
      </c>
      <c r="AC676" s="91" t="e">
        <f t="shared" ref="AC676:AF676" si="6575">IFERROR(REPLACE(AB676,FIND("  ",AB676,1),2," "),AB676)</f>
        <v>#REF!</v>
      </c>
      <c r="AD676" s="91" t="e">
        <f t="shared" si="6575"/>
        <v>#REF!</v>
      </c>
      <c r="AE676" s="91" t="e">
        <f t="shared" si="6575"/>
        <v>#REF!</v>
      </c>
      <c r="AF676" s="91" t="e">
        <f t="shared" si="6575"/>
        <v>#REF!</v>
      </c>
      <c r="AG676" s="23" t="str">
        <f>IFERROR(VLOOKUP(CI676*1,Обработ.выгрузка_реестра_РФ!$A:$G,4,),"")</f>
        <v/>
      </c>
      <c r="AH676" s="91" t="str">
        <f t="shared" ref="AH676:AI676" si="6576">IFERROR(REPLACE(AG676,FIND("-",AG676,1),1,"*"),AG676)</f>
        <v/>
      </c>
      <c r="AI676" s="91" t="str">
        <f t="shared" si="6576"/>
        <v/>
      </c>
      <c r="AJ676" s="27" t="str">
        <f t="shared" si="6467"/>
        <v/>
      </c>
      <c r="AK676" s="63" t="e">
        <f>IF(LEN('Описание предлагаемого товара'!#REF!)&gt;0,'Описание предлагаемого товара'!#REF!,"")</f>
        <v>#REF!</v>
      </c>
      <c r="AL676" s="91" t="e">
        <f t="shared" ref="AL676:AM676" si="6577">IFERROR(REPLACE(AK676,FIND(CHAR(10),AK676,1),1,""),AK676)</f>
        <v>#REF!</v>
      </c>
      <c r="AM676" s="91" t="e">
        <f t="shared" si="6577"/>
        <v>#REF!</v>
      </c>
      <c r="AN676" s="91" t="e">
        <f t="shared" ref="AN676:AR676" si="6578">IFERROR(REPLACE(AM676,FIND(" ",AM676,1),1,""),AM676)</f>
        <v>#REF!</v>
      </c>
      <c r="AO676" s="91" t="e">
        <f t="shared" si="6578"/>
        <v>#REF!</v>
      </c>
      <c r="AP676" s="91" t="e">
        <f t="shared" si="6578"/>
        <v>#REF!</v>
      </c>
      <c r="AQ676" s="91" t="e">
        <f t="shared" si="6578"/>
        <v>#REF!</v>
      </c>
      <c r="AR676" s="91" t="e">
        <f t="shared" si="6578"/>
        <v>#REF!</v>
      </c>
      <c r="AS676" s="91" t="e">
        <f t="shared" si="6374"/>
        <v>#REF!</v>
      </c>
      <c r="AT676" s="91" t="e">
        <f t="shared" si="6375"/>
        <v>#REF!</v>
      </c>
      <c r="AU676" s="32" t="e">
        <f t="shared" si="6358"/>
        <v>#REF!</v>
      </c>
      <c r="AV676" s="93" t="e">
        <f>'Описание предлагаемого товара'!#REF!</f>
        <v>#REF!</v>
      </c>
      <c r="AW676" s="91" t="e">
        <f>MIN(SEARCH({0,1,2,3,4,5,6,7,8,9},AV676&amp; "0123456789"))</f>
        <v>#REF!</v>
      </c>
      <c r="AX676" s="91" t="str">
        <f t="shared" si="6376"/>
        <v/>
      </c>
      <c r="AY676" s="91" t="str">
        <f t="shared" si="6377"/>
        <v/>
      </c>
      <c r="AZ676" s="91" t="str">
        <f t="shared" si="6378"/>
        <v/>
      </c>
      <c r="BA676" s="91" t="str">
        <f t="shared" si="6379"/>
        <v/>
      </c>
      <c r="BB676" s="91" t="str">
        <f t="shared" si="6380"/>
        <v/>
      </c>
      <c r="BC676" s="91" t="str">
        <f t="shared" si="6381"/>
        <v/>
      </c>
      <c r="BD676" s="91" t="str">
        <f t="shared" si="6382"/>
        <v/>
      </c>
      <c r="BE676" s="91" t="str">
        <f t="shared" si="6383"/>
        <v/>
      </c>
      <c r="BF676" s="91" t="str">
        <f t="shared" si="6384"/>
        <v/>
      </c>
      <c r="BG676" s="91" t="str">
        <f t="shared" si="6385"/>
        <v/>
      </c>
      <c r="BH676" s="91" t="str">
        <f t="shared" si="6386"/>
        <v/>
      </c>
      <c r="BI676" s="91" t="str">
        <f t="shared" si="6387"/>
        <v/>
      </c>
      <c r="BJ676" s="91" t="str">
        <f t="shared" si="6388"/>
        <v/>
      </c>
      <c r="BK676" s="91" t="str">
        <f t="shared" si="6389"/>
        <v/>
      </c>
      <c r="BL676" s="91" t="str">
        <f t="shared" si="6390"/>
        <v/>
      </c>
      <c r="BM676" s="91" t="str">
        <f t="shared" si="6391"/>
        <v/>
      </c>
      <c r="BN676" s="91" t="str">
        <f t="shared" si="6392"/>
        <v/>
      </c>
      <c r="BO676" s="91" t="str">
        <f t="shared" si="6393"/>
        <v/>
      </c>
      <c r="BP676" s="91" t="str">
        <f t="shared" si="6394"/>
        <v/>
      </c>
      <c r="BQ676" s="91" t="str">
        <f t="shared" si="6395"/>
        <v/>
      </c>
      <c r="BR676" s="91" t="str">
        <f t="shared" si="6396"/>
        <v/>
      </c>
      <c r="BS676" s="91" t="str">
        <f t="shared" si="6397"/>
        <v/>
      </c>
      <c r="BT676" s="91" t="str">
        <f t="shared" si="6398"/>
        <v/>
      </c>
      <c r="BU676" s="91" t="str">
        <f t="shared" si="6399"/>
        <v/>
      </c>
      <c r="BV676" s="91" t="str">
        <f t="shared" si="6400"/>
        <v/>
      </c>
      <c r="BW676" s="91" t="str">
        <f t="shared" si="6401"/>
        <v/>
      </c>
      <c r="BX676" s="91" t="str">
        <f t="shared" si="6402"/>
        <v/>
      </c>
      <c r="BY676" s="91" t="str">
        <f t="shared" si="6403"/>
        <v/>
      </c>
      <c r="BZ676" s="91" t="str">
        <f t="shared" si="6404"/>
        <v/>
      </c>
      <c r="CA676" s="91" t="str">
        <f t="shared" si="6405"/>
        <v/>
      </c>
      <c r="CB676" s="91" t="str">
        <f t="shared" si="6406"/>
        <v/>
      </c>
      <c r="CC676" s="91" t="str">
        <f t="shared" si="6407"/>
        <v/>
      </c>
      <c r="CD676" s="91" t="str">
        <f t="shared" si="6408"/>
        <v/>
      </c>
      <c r="CE676" s="91" t="str">
        <f t="shared" si="6409"/>
        <v/>
      </c>
      <c r="CF676" s="91" t="str">
        <f t="shared" si="6410"/>
        <v/>
      </c>
      <c r="CG676" s="91" t="str">
        <f t="shared" si="6411"/>
        <v/>
      </c>
      <c r="CH676" s="91" t="str">
        <f t="shared" si="6412"/>
        <v/>
      </c>
      <c r="CI676" s="91" t="str">
        <f t="shared" si="6413"/>
        <v>нет</v>
      </c>
      <c r="CJ676" s="63" t="e">
        <f>IF(LEN('Описание предлагаемого товара'!#REF!)&gt;0,'Описание предлагаемого товара'!#REF!,"")</f>
        <v>#REF!</v>
      </c>
      <c r="CK676" s="91" t="e">
        <f t="shared" ref="CK676:CL676" si="6579">IFERROR(REPLACE(CJ676,FIND(CHAR(10),CJ676,1),1,""),CJ676)</f>
        <v>#REF!</v>
      </c>
      <c r="CL676" s="91" t="e">
        <f t="shared" si="6579"/>
        <v>#REF!</v>
      </c>
      <c r="CM676" s="91" t="e">
        <f t="shared" si="6415"/>
        <v>#REF!</v>
      </c>
      <c r="CN676" s="91" t="e">
        <f t="shared" si="6416"/>
        <v>#REF!</v>
      </c>
      <c r="CO676" s="91" t="e">
        <f t="shared" si="6417"/>
        <v>#REF!</v>
      </c>
      <c r="CP676" s="90" t="e">
        <f>IF(AU676="Не указан реестровый номер (мера нац.режима Запрет)","",IF(CI676="нет","",IF(CU676="да","исключение(не смотрим баллы)",IFERROR(IF(CI676*1&gt;0,IFERROR(IF(VLOOKUP(CI676*1,Обработ.выгрузка_реестра_РФ!$A:$G,7,)=0,"Баллы не установлены",VLOOKUP(CI676*1,Обработ.выгрузка_реестра_РФ!$A:$G,7,)),IF(LEN(CI676)&gt;14,"","нет номера в реестре РФ")),""),IF(LEN(CI676)=0,"","Некорректный реестровый номер")))))</f>
        <v>#REF!</v>
      </c>
      <c r="CQ676" s="33" t="e">
        <f>IF(LEN(C676)&gt;0,IFERROR(IF(LEN(H676)&gt;0,IF(LEN(VLOOKUP(H676,'исключения(не_смотрим_баллы)'!$A:$C,1,))&gt;0,"да","нет"),"не введен ОКПД2"),"нет"),"")</f>
        <v>#REF!</v>
      </c>
      <c r="CR676" s="33" t="e">
        <f ca="1">IF(CQ676="да",IF(TODAY()&lt;VLOOKUP(H676,'исключения(не_смотрим_баллы)'!$A:$C,3,),"да","нет"),"")</f>
        <v>#REF!</v>
      </c>
      <c r="CS676" s="33" t="str">
        <f>IFERROR(IF(CQ676="да",IF(VLOOKUP(CI676*1,Обработ.выгрузка_реестра_РФ!$A:$G,2,)&lt;VLOOKUP(H676,'исключения(не_смотрим_баллы)'!$A:$C,2,),"да","нет"),""),"")</f>
        <v/>
      </c>
      <c r="CT676" s="24"/>
      <c r="CU676" s="33" t="e">
        <f t="shared" si="6429"/>
        <v>#REF!</v>
      </c>
      <c r="CV676" s="91" t="e">
        <f t="shared" si="6430"/>
        <v>#REF!</v>
      </c>
      <c r="CW676" s="27" t="e">
        <f t="shared" si="6431"/>
        <v>#REF!</v>
      </c>
      <c r="CX676" s="26" t="e">
        <f t="shared" si="6360"/>
        <v>#REF!</v>
      </c>
      <c r="CY676" s="64" t="e">
        <f>IF(LEN('Описание предлагаемого товара'!#REF!)&gt;0,'Описание предлагаемого товара'!#REF!,"")</f>
        <v>#REF!</v>
      </c>
      <c r="CZ676" s="95" t="e">
        <f t="shared" si="6418"/>
        <v>#REF!</v>
      </c>
      <c r="DA676" s="95" t="e">
        <f t="shared" ref="DA676" si="6580">IFERROR(REPLACE(CZ676,FIND(" ",CZ676,1),1,""),CZ676)</f>
        <v>#REF!</v>
      </c>
      <c r="DB676" s="95" t="e">
        <f t="shared" si="6362"/>
        <v>#REF!</v>
      </c>
      <c r="DC676" s="95" t="e">
        <f t="shared" ref="DC676:DD676" si="6581">IFERROR(REPLACE(DB676,FIND("г.",DB676,1),2,""),DB676)</f>
        <v>#REF!</v>
      </c>
      <c r="DD676" s="95" t="e">
        <f t="shared" si="6581"/>
        <v>#REF!</v>
      </c>
      <c r="DE676" s="95" t="e">
        <f t="shared" ref="DE676:DF676" si="6582">IFERROR(REPLACE(DD676,FIND("г",DD676,1),1,""),DD676)</f>
        <v>#REF!</v>
      </c>
      <c r="DF676" s="95" t="e">
        <f t="shared" si="6582"/>
        <v>#REF!</v>
      </c>
      <c r="DG676" s="95" t="e">
        <f t="shared" si="6435"/>
        <v>#REF!</v>
      </c>
      <c r="DH676" s="25" t="str">
        <f>IFERROR(VLOOKUP(CI676*1,Обработ.выгрузка_реестра_РФ!$A:$G,5,),"")</f>
        <v/>
      </c>
      <c r="DI676" s="27" t="str">
        <f t="shared" si="6445"/>
        <v/>
      </c>
      <c r="DJ676" s="27" t="str">
        <f t="shared" ca="1" si="6422"/>
        <v/>
      </c>
      <c r="DK676" s="63" t="e">
        <f>IF(LEN('Описание предлагаемого товара'!#REF!)&gt;0,'Описание предлагаемого товара'!#REF!,"")</f>
        <v>#REF!</v>
      </c>
      <c r="DL676" s="63" t="e">
        <f>IF(LEN('Описание предлагаемого товара'!#REF!)&gt;0,'Описание предлагаемого товара'!#REF!,"")</f>
        <v>#REF!</v>
      </c>
      <c r="DM676" s="32"/>
    </row>
    <row r="677" spans="1:117" ht="48.75" customHeight="1" x14ac:dyDescent="0.25">
      <c r="A677" s="61" t="e">
        <f>IF(LEN('Описание предлагаемого товара'!#REF!)&gt;0,'Описание предлагаемого товара'!#REF!,"")</f>
        <v>#REF!</v>
      </c>
      <c r="B677" s="65" t="e">
        <f>IF(LEN('Описание предлагаемого товара'!#REF!)&gt;0,'Описание предлагаемого товара'!#REF!,"")</f>
        <v>#REF!</v>
      </c>
      <c r="C677" s="61" t="e">
        <f>IF(LEN('Описание предлагаемого товара'!#REF!)&gt;0,'Описание предлагаемого товара'!#REF!,"")</f>
        <v>#REF!</v>
      </c>
      <c r="D677" s="61" t="e">
        <f>IF(LEN('Описание предлагаемого товара'!#REF!)&gt;0,'Описание предлагаемого товара'!#REF!,"")</f>
        <v>#REF!</v>
      </c>
      <c r="E677" s="61" t="e">
        <f>IF(LEN('Описание предлагаемого товара'!#REF!)&gt;0,'Описание предлагаемого товара'!#REF!,"")</f>
        <v>#REF!</v>
      </c>
      <c r="F677" s="61" t="e">
        <f>IF(LEN('Описание предлагаемого товара'!#REF!)&gt;0,'Описание предлагаемого товара'!#REF!,"")</f>
        <v>#REF!</v>
      </c>
      <c r="G677" s="61" t="e">
        <f>IF(LEN('Описание предлагаемого товара'!#REF!)&gt;0,'Описание предлагаемого товара'!#REF!,"")</f>
        <v>#REF!</v>
      </c>
      <c r="H677" s="61" t="e">
        <f>IF(LEN('Описание предлагаемого товара'!#REF!)&gt;0,'Описание предлагаемого товара'!#REF!,"")</f>
        <v>#REF!</v>
      </c>
      <c r="I677" s="61" t="e">
        <f>IF(LEN('Описание предлагаемого товара'!#REF!)&gt;0,'Описание предлагаемого товара'!#REF!,"")</f>
        <v>#REF!</v>
      </c>
      <c r="J677" s="38" t="str">
        <f>IFERROR(VLOOKUP(B677,SAP!$A:$E,5,),"")</f>
        <v/>
      </c>
      <c r="K677" s="40" t="str">
        <f t="shared" si="6365"/>
        <v/>
      </c>
      <c r="L677" s="61" t="e">
        <f>IF(LEN('Описание предлагаемого товара'!#REF!)&gt;0,IFERROR('Описание предлагаемого товара'!#REF!*1,""),"")</f>
        <v>#REF!</v>
      </c>
      <c r="M677" s="39" t="str">
        <f>IFERROR(VLOOKUP(B677,SAP!$A:$E,2,),"")</f>
        <v/>
      </c>
      <c r="N677" s="41" t="str">
        <f t="shared" si="6501"/>
        <v/>
      </c>
      <c r="O677" s="39" t="str">
        <f t="shared" si="6352"/>
        <v/>
      </c>
      <c r="P677" s="36" t="e">
        <f>IF(LEN('Описание предлагаемого товара'!#REF!)&gt;0,'Описание предлагаемого товара'!#REF!,"")</f>
        <v>#REF!</v>
      </c>
      <c r="Q67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77" s="37" t="e">
        <f>IF(LEN('Описание предлагаемого товара'!#REF!)&gt;0,'Описание предлагаемого товара'!#REF!,"")</f>
        <v>#REF!</v>
      </c>
      <c r="S677" s="37" t="e">
        <f>IF(LEN('Описание предлагаемого товара'!#REF!)&gt;0,'Описание предлагаемого товара'!#REF!,"")</f>
        <v>#REF!</v>
      </c>
      <c r="T67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77" s="23" t="str">
        <f>IFERROR(VLOOKUP(CI677*1,Обработ.выгрузка_реестра_РФ!$A:$G,6,),"")</f>
        <v/>
      </c>
      <c r="V677" s="61" t="e">
        <f>IF(LEN('Описание предлагаемого товара'!#REF!)&gt;0,'Описание предлагаемого товара'!#REF!,"")</f>
        <v>#REF!</v>
      </c>
      <c r="W677" s="62" t="e">
        <f>IF(LEN('Описание предлагаемого товара'!#REF!)&gt;0,'Описание предлагаемого товара'!#REF!,"")</f>
        <v>#REF!</v>
      </c>
      <c r="X677" s="91" t="e">
        <f t="shared" ref="X677:Y677" si="6583">IFERROR(REPLACE(W677,FIND(CHAR(10),W677,1),1," "),W677)</f>
        <v>#REF!</v>
      </c>
      <c r="Y677" s="91" t="e">
        <f t="shared" si="6583"/>
        <v>#REF!</v>
      </c>
      <c r="Z677" s="91" t="e">
        <f t="shared" si="6367"/>
        <v>#REF!</v>
      </c>
      <c r="AA677" s="91" t="e">
        <f t="shared" si="6368"/>
        <v>#REF!</v>
      </c>
      <c r="AB677" s="91" t="e">
        <f t="shared" si="6369"/>
        <v>#REF!</v>
      </c>
      <c r="AC677" s="91" t="e">
        <f t="shared" ref="AC677:AF677" si="6584">IFERROR(REPLACE(AB677,FIND("  ",AB677,1),2," "),AB677)</f>
        <v>#REF!</v>
      </c>
      <c r="AD677" s="91" t="e">
        <f t="shared" si="6584"/>
        <v>#REF!</v>
      </c>
      <c r="AE677" s="91" t="e">
        <f t="shared" si="6584"/>
        <v>#REF!</v>
      </c>
      <c r="AF677" s="91" t="e">
        <f t="shared" si="6584"/>
        <v>#REF!</v>
      </c>
      <c r="AG677" s="23" t="str">
        <f>IFERROR(VLOOKUP(CI677*1,Обработ.выгрузка_реестра_РФ!$A:$G,4,),"")</f>
        <v/>
      </c>
      <c r="AH677" s="91" t="str">
        <f t="shared" ref="AH677:AI677" si="6585">IFERROR(REPLACE(AG677,FIND("-",AG677,1),1,"*"),AG677)</f>
        <v/>
      </c>
      <c r="AI677" s="91" t="str">
        <f t="shared" si="6585"/>
        <v/>
      </c>
      <c r="AJ677" s="27" t="str">
        <f t="shared" si="6467"/>
        <v/>
      </c>
      <c r="AK677" s="63" t="e">
        <f>IF(LEN('Описание предлагаемого товара'!#REF!)&gt;0,'Описание предлагаемого товара'!#REF!,"")</f>
        <v>#REF!</v>
      </c>
      <c r="AL677" s="91" t="e">
        <f t="shared" ref="AL677:AM677" si="6586">IFERROR(REPLACE(AK677,FIND(CHAR(10),AK677,1),1,""),AK677)</f>
        <v>#REF!</v>
      </c>
      <c r="AM677" s="91" t="e">
        <f t="shared" si="6586"/>
        <v>#REF!</v>
      </c>
      <c r="AN677" s="91" t="e">
        <f t="shared" ref="AN677:AR677" si="6587">IFERROR(REPLACE(AM677,FIND(" ",AM677,1),1,""),AM677)</f>
        <v>#REF!</v>
      </c>
      <c r="AO677" s="91" t="e">
        <f t="shared" si="6587"/>
        <v>#REF!</v>
      </c>
      <c r="AP677" s="91" t="e">
        <f t="shared" si="6587"/>
        <v>#REF!</v>
      </c>
      <c r="AQ677" s="91" t="e">
        <f t="shared" si="6587"/>
        <v>#REF!</v>
      </c>
      <c r="AR677" s="91" t="e">
        <f t="shared" si="6587"/>
        <v>#REF!</v>
      </c>
      <c r="AS677" s="91" t="e">
        <f t="shared" si="6374"/>
        <v>#REF!</v>
      </c>
      <c r="AT677" s="91" t="e">
        <f t="shared" si="6375"/>
        <v>#REF!</v>
      </c>
      <c r="AU677" s="32" t="e">
        <f t="shared" si="6358"/>
        <v>#REF!</v>
      </c>
      <c r="AV677" s="93" t="e">
        <f>'Описание предлагаемого товара'!#REF!</f>
        <v>#REF!</v>
      </c>
      <c r="AW677" s="91" t="e">
        <f>MIN(SEARCH({0,1,2,3,4,5,6,7,8,9},AV677&amp; "0123456789"))</f>
        <v>#REF!</v>
      </c>
      <c r="AX677" s="91" t="str">
        <f t="shared" si="6376"/>
        <v/>
      </c>
      <c r="AY677" s="91" t="str">
        <f t="shared" si="6377"/>
        <v/>
      </c>
      <c r="AZ677" s="91" t="str">
        <f t="shared" si="6378"/>
        <v/>
      </c>
      <c r="BA677" s="91" t="str">
        <f t="shared" si="6379"/>
        <v/>
      </c>
      <c r="BB677" s="91" t="str">
        <f t="shared" si="6380"/>
        <v/>
      </c>
      <c r="BC677" s="91" t="str">
        <f t="shared" si="6381"/>
        <v/>
      </c>
      <c r="BD677" s="91" t="str">
        <f t="shared" si="6382"/>
        <v/>
      </c>
      <c r="BE677" s="91" t="str">
        <f t="shared" si="6383"/>
        <v/>
      </c>
      <c r="BF677" s="91" t="str">
        <f t="shared" si="6384"/>
        <v/>
      </c>
      <c r="BG677" s="91" t="str">
        <f t="shared" si="6385"/>
        <v/>
      </c>
      <c r="BH677" s="91" t="str">
        <f t="shared" si="6386"/>
        <v/>
      </c>
      <c r="BI677" s="91" t="str">
        <f t="shared" si="6387"/>
        <v/>
      </c>
      <c r="BJ677" s="91" t="str">
        <f t="shared" si="6388"/>
        <v/>
      </c>
      <c r="BK677" s="91" t="str">
        <f t="shared" si="6389"/>
        <v/>
      </c>
      <c r="BL677" s="91" t="str">
        <f t="shared" si="6390"/>
        <v/>
      </c>
      <c r="BM677" s="91" t="str">
        <f t="shared" si="6391"/>
        <v/>
      </c>
      <c r="BN677" s="91" t="str">
        <f t="shared" si="6392"/>
        <v/>
      </c>
      <c r="BO677" s="91" t="str">
        <f t="shared" si="6393"/>
        <v/>
      </c>
      <c r="BP677" s="91" t="str">
        <f t="shared" si="6394"/>
        <v/>
      </c>
      <c r="BQ677" s="91" t="str">
        <f t="shared" si="6395"/>
        <v/>
      </c>
      <c r="BR677" s="91" t="str">
        <f t="shared" si="6396"/>
        <v/>
      </c>
      <c r="BS677" s="91" t="str">
        <f t="shared" si="6397"/>
        <v/>
      </c>
      <c r="BT677" s="91" t="str">
        <f t="shared" si="6398"/>
        <v/>
      </c>
      <c r="BU677" s="91" t="str">
        <f t="shared" si="6399"/>
        <v/>
      </c>
      <c r="BV677" s="91" t="str">
        <f t="shared" si="6400"/>
        <v/>
      </c>
      <c r="BW677" s="91" t="str">
        <f t="shared" si="6401"/>
        <v/>
      </c>
      <c r="BX677" s="91" t="str">
        <f t="shared" si="6402"/>
        <v/>
      </c>
      <c r="BY677" s="91" t="str">
        <f t="shared" si="6403"/>
        <v/>
      </c>
      <c r="BZ677" s="91" t="str">
        <f t="shared" si="6404"/>
        <v/>
      </c>
      <c r="CA677" s="91" t="str">
        <f t="shared" si="6405"/>
        <v/>
      </c>
      <c r="CB677" s="91" t="str">
        <f t="shared" si="6406"/>
        <v/>
      </c>
      <c r="CC677" s="91" t="str">
        <f t="shared" si="6407"/>
        <v/>
      </c>
      <c r="CD677" s="91" t="str">
        <f t="shared" si="6408"/>
        <v/>
      </c>
      <c r="CE677" s="91" t="str">
        <f t="shared" si="6409"/>
        <v/>
      </c>
      <c r="CF677" s="91" t="str">
        <f t="shared" si="6410"/>
        <v/>
      </c>
      <c r="CG677" s="91" t="str">
        <f t="shared" si="6411"/>
        <v/>
      </c>
      <c r="CH677" s="91" t="str">
        <f t="shared" si="6412"/>
        <v/>
      </c>
      <c r="CI677" s="91" t="str">
        <f t="shared" si="6413"/>
        <v>нет</v>
      </c>
      <c r="CJ677" s="63" t="e">
        <f>IF(LEN('Описание предлагаемого товара'!#REF!)&gt;0,'Описание предлагаемого товара'!#REF!,"")</f>
        <v>#REF!</v>
      </c>
      <c r="CK677" s="91" t="e">
        <f t="shared" ref="CK677:CL677" si="6588">IFERROR(REPLACE(CJ677,FIND(CHAR(10),CJ677,1),1,""),CJ677)</f>
        <v>#REF!</v>
      </c>
      <c r="CL677" s="91" t="e">
        <f t="shared" si="6588"/>
        <v>#REF!</v>
      </c>
      <c r="CM677" s="91" t="e">
        <f t="shared" si="6415"/>
        <v>#REF!</v>
      </c>
      <c r="CN677" s="91" t="e">
        <f t="shared" si="6416"/>
        <v>#REF!</v>
      </c>
      <c r="CO677" s="91" t="e">
        <f t="shared" si="6417"/>
        <v>#REF!</v>
      </c>
      <c r="CP677" s="90" t="e">
        <f>IF(AU677="Не указан реестровый номер (мера нац.режима Запрет)","",IF(CI677="нет","",IF(CU677="да","исключение(не смотрим баллы)",IFERROR(IF(CI677*1&gt;0,IFERROR(IF(VLOOKUP(CI677*1,Обработ.выгрузка_реестра_РФ!$A:$G,7,)=0,"Баллы не установлены",VLOOKUP(CI677*1,Обработ.выгрузка_реестра_РФ!$A:$G,7,)),IF(LEN(CI677)&gt;14,"","нет номера в реестре РФ")),""),IF(LEN(CI677)=0,"","Некорректный реестровый номер")))))</f>
        <v>#REF!</v>
      </c>
      <c r="CQ677" s="33" t="e">
        <f>IF(LEN(C677)&gt;0,IFERROR(IF(LEN(H677)&gt;0,IF(LEN(VLOOKUP(H677,'исключения(не_смотрим_баллы)'!$A:$C,1,))&gt;0,"да","нет"),"не введен ОКПД2"),"нет"),"")</f>
        <v>#REF!</v>
      </c>
      <c r="CR677" s="33" t="e">
        <f ca="1">IF(CQ677="да",IF(TODAY()&lt;VLOOKUP(H677,'исключения(не_смотрим_баллы)'!$A:$C,3,),"да","нет"),"")</f>
        <v>#REF!</v>
      </c>
      <c r="CS677" s="33" t="str">
        <f>IFERROR(IF(CQ677="да",IF(VLOOKUP(CI677*1,Обработ.выгрузка_реестра_РФ!$A:$G,2,)&lt;VLOOKUP(H677,'исключения(не_смотрим_баллы)'!$A:$C,2,),"да","нет"),""),"")</f>
        <v/>
      </c>
      <c r="CT677" s="24"/>
      <c r="CU677" s="33" t="e">
        <f t="shared" si="6429"/>
        <v>#REF!</v>
      </c>
      <c r="CV677" s="91" t="e">
        <f t="shared" si="6430"/>
        <v>#REF!</v>
      </c>
      <c r="CW677" s="27" t="e">
        <f t="shared" si="6431"/>
        <v>#REF!</v>
      </c>
      <c r="CX677" s="26" t="e">
        <f t="shared" si="6360"/>
        <v>#REF!</v>
      </c>
      <c r="CY677" s="64" t="e">
        <f>IF(LEN('Описание предлагаемого товара'!#REF!)&gt;0,'Описание предлагаемого товара'!#REF!,"")</f>
        <v>#REF!</v>
      </c>
      <c r="CZ677" s="95" t="e">
        <f t="shared" si="6418"/>
        <v>#REF!</v>
      </c>
      <c r="DA677" s="95" t="e">
        <f t="shared" ref="DA677" si="6589">IFERROR(REPLACE(CZ677,FIND(" ",CZ677,1),1,""),CZ677)</f>
        <v>#REF!</v>
      </c>
      <c r="DB677" s="95" t="e">
        <f t="shared" si="6362"/>
        <v>#REF!</v>
      </c>
      <c r="DC677" s="95" t="e">
        <f t="shared" ref="DC677:DD677" si="6590">IFERROR(REPLACE(DB677,FIND("г.",DB677,1),2,""),DB677)</f>
        <v>#REF!</v>
      </c>
      <c r="DD677" s="95" t="e">
        <f t="shared" si="6590"/>
        <v>#REF!</v>
      </c>
      <c r="DE677" s="95" t="e">
        <f t="shared" ref="DE677:DF677" si="6591">IFERROR(REPLACE(DD677,FIND("г",DD677,1),1,""),DD677)</f>
        <v>#REF!</v>
      </c>
      <c r="DF677" s="95" t="e">
        <f t="shared" si="6591"/>
        <v>#REF!</v>
      </c>
      <c r="DG677" s="95" t="e">
        <f t="shared" si="6435"/>
        <v>#REF!</v>
      </c>
      <c r="DH677" s="25" t="str">
        <f>IFERROR(VLOOKUP(CI677*1,Обработ.выгрузка_реестра_РФ!$A:$G,5,),"")</f>
        <v/>
      </c>
      <c r="DI677" s="27" t="str">
        <f t="shared" si="6445"/>
        <v/>
      </c>
      <c r="DJ677" s="27" t="str">
        <f t="shared" ca="1" si="6422"/>
        <v/>
      </c>
      <c r="DK677" s="63" t="e">
        <f>IF(LEN('Описание предлагаемого товара'!#REF!)&gt;0,'Описание предлагаемого товара'!#REF!,"")</f>
        <v>#REF!</v>
      </c>
      <c r="DL677" s="63" t="e">
        <f>IF(LEN('Описание предлагаемого товара'!#REF!)&gt;0,'Описание предлагаемого товара'!#REF!,"")</f>
        <v>#REF!</v>
      </c>
      <c r="DM677" s="32"/>
    </row>
    <row r="678" spans="1:117" ht="48.75" customHeight="1" x14ac:dyDescent="0.25">
      <c r="A678" s="61" t="e">
        <f>IF(LEN('Описание предлагаемого товара'!#REF!)&gt;0,'Описание предлагаемого товара'!#REF!,"")</f>
        <v>#REF!</v>
      </c>
      <c r="B678" s="65" t="e">
        <f>IF(LEN('Описание предлагаемого товара'!#REF!)&gt;0,'Описание предлагаемого товара'!#REF!,"")</f>
        <v>#REF!</v>
      </c>
      <c r="C678" s="61" t="e">
        <f>IF(LEN('Описание предлагаемого товара'!#REF!)&gt;0,'Описание предлагаемого товара'!#REF!,"")</f>
        <v>#REF!</v>
      </c>
      <c r="D678" s="61" t="e">
        <f>IF(LEN('Описание предлагаемого товара'!#REF!)&gt;0,'Описание предлагаемого товара'!#REF!,"")</f>
        <v>#REF!</v>
      </c>
      <c r="E678" s="61" t="e">
        <f>IF(LEN('Описание предлагаемого товара'!#REF!)&gt;0,'Описание предлагаемого товара'!#REF!,"")</f>
        <v>#REF!</v>
      </c>
      <c r="F678" s="61" t="e">
        <f>IF(LEN('Описание предлагаемого товара'!#REF!)&gt;0,'Описание предлагаемого товара'!#REF!,"")</f>
        <v>#REF!</v>
      </c>
      <c r="G678" s="61" t="e">
        <f>IF(LEN('Описание предлагаемого товара'!#REF!)&gt;0,'Описание предлагаемого товара'!#REF!,"")</f>
        <v>#REF!</v>
      </c>
      <c r="H678" s="61" t="e">
        <f>IF(LEN('Описание предлагаемого товара'!#REF!)&gt;0,'Описание предлагаемого товара'!#REF!,"")</f>
        <v>#REF!</v>
      </c>
      <c r="I678" s="61" t="e">
        <f>IF(LEN('Описание предлагаемого товара'!#REF!)&gt;0,'Описание предлагаемого товара'!#REF!,"")</f>
        <v>#REF!</v>
      </c>
      <c r="J678" s="38" t="str">
        <f>IFERROR(VLOOKUP(B678,SAP!$A:$E,5,),"")</f>
        <v/>
      </c>
      <c r="K678" s="40" t="str">
        <f t="shared" si="6365"/>
        <v/>
      </c>
      <c r="L678" s="61" t="e">
        <f>IF(LEN('Описание предлагаемого товара'!#REF!)&gt;0,IFERROR('Описание предлагаемого товара'!#REF!*1,""),"")</f>
        <v>#REF!</v>
      </c>
      <c r="M678" s="39" t="str">
        <f>IFERROR(VLOOKUP(B678,SAP!$A:$E,2,),"")</f>
        <v/>
      </c>
      <c r="N678" s="41" t="str">
        <f t="shared" si="6501"/>
        <v/>
      </c>
      <c r="O678" s="39" t="str">
        <f t="shared" si="6352"/>
        <v/>
      </c>
      <c r="P678" s="36" t="e">
        <f>IF(LEN('Описание предлагаемого товара'!#REF!)&gt;0,'Описание предлагаемого товара'!#REF!,"")</f>
        <v>#REF!</v>
      </c>
      <c r="Q67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78" s="37" t="e">
        <f>IF(LEN('Описание предлагаемого товара'!#REF!)&gt;0,'Описание предлагаемого товара'!#REF!,"")</f>
        <v>#REF!</v>
      </c>
      <c r="S678" s="37" t="e">
        <f>IF(LEN('Описание предлагаемого товара'!#REF!)&gt;0,'Описание предлагаемого товара'!#REF!,"")</f>
        <v>#REF!</v>
      </c>
      <c r="T67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78" s="23" t="str">
        <f>IFERROR(VLOOKUP(CI678*1,Обработ.выгрузка_реестра_РФ!$A:$G,6,),"")</f>
        <v/>
      </c>
      <c r="V678" s="61" t="e">
        <f>IF(LEN('Описание предлагаемого товара'!#REF!)&gt;0,'Описание предлагаемого товара'!#REF!,"")</f>
        <v>#REF!</v>
      </c>
      <c r="W678" s="62" t="e">
        <f>IF(LEN('Описание предлагаемого товара'!#REF!)&gt;0,'Описание предлагаемого товара'!#REF!,"")</f>
        <v>#REF!</v>
      </c>
      <c r="X678" s="91" t="e">
        <f t="shared" ref="X678:Y678" si="6592">IFERROR(REPLACE(W678,FIND(CHAR(10),W678,1),1," "),W678)</f>
        <v>#REF!</v>
      </c>
      <c r="Y678" s="91" t="e">
        <f t="shared" si="6592"/>
        <v>#REF!</v>
      </c>
      <c r="Z678" s="91" t="e">
        <f t="shared" si="6367"/>
        <v>#REF!</v>
      </c>
      <c r="AA678" s="91" t="e">
        <f t="shared" si="6368"/>
        <v>#REF!</v>
      </c>
      <c r="AB678" s="91" t="e">
        <f t="shared" si="6369"/>
        <v>#REF!</v>
      </c>
      <c r="AC678" s="91" t="e">
        <f t="shared" ref="AC678:AF678" si="6593">IFERROR(REPLACE(AB678,FIND("  ",AB678,1),2," "),AB678)</f>
        <v>#REF!</v>
      </c>
      <c r="AD678" s="91" t="e">
        <f t="shared" si="6593"/>
        <v>#REF!</v>
      </c>
      <c r="AE678" s="91" t="e">
        <f t="shared" si="6593"/>
        <v>#REF!</v>
      </c>
      <c r="AF678" s="91" t="e">
        <f t="shared" si="6593"/>
        <v>#REF!</v>
      </c>
      <c r="AG678" s="23" t="str">
        <f>IFERROR(VLOOKUP(CI678*1,Обработ.выгрузка_реестра_РФ!$A:$G,4,),"")</f>
        <v/>
      </c>
      <c r="AH678" s="91" t="str">
        <f t="shared" ref="AH678:AI678" si="6594">IFERROR(REPLACE(AG678,FIND("-",AG678,1),1,"*"),AG678)</f>
        <v/>
      </c>
      <c r="AI678" s="91" t="str">
        <f t="shared" si="6594"/>
        <v/>
      </c>
      <c r="AJ678" s="27" t="str">
        <f t="shared" si="6467"/>
        <v/>
      </c>
      <c r="AK678" s="63" t="e">
        <f>IF(LEN('Описание предлагаемого товара'!#REF!)&gt;0,'Описание предлагаемого товара'!#REF!,"")</f>
        <v>#REF!</v>
      </c>
      <c r="AL678" s="91" t="e">
        <f t="shared" ref="AL678:AM678" si="6595">IFERROR(REPLACE(AK678,FIND(CHAR(10),AK678,1),1,""),AK678)</f>
        <v>#REF!</v>
      </c>
      <c r="AM678" s="91" t="e">
        <f t="shared" si="6595"/>
        <v>#REF!</v>
      </c>
      <c r="AN678" s="91" t="e">
        <f t="shared" ref="AN678:AR678" si="6596">IFERROR(REPLACE(AM678,FIND(" ",AM678,1),1,""),AM678)</f>
        <v>#REF!</v>
      </c>
      <c r="AO678" s="91" t="e">
        <f t="shared" si="6596"/>
        <v>#REF!</v>
      </c>
      <c r="AP678" s="91" t="e">
        <f t="shared" si="6596"/>
        <v>#REF!</v>
      </c>
      <c r="AQ678" s="91" t="e">
        <f t="shared" si="6596"/>
        <v>#REF!</v>
      </c>
      <c r="AR678" s="91" t="e">
        <f t="shared" si="6596"/>
        <v>#REF!</v>
      </c>
      <c r="AS678" s="91" t="e">
        <f t="shared" si="6374"/>
        <v>#REF!</v>
      </c>
      <c r="AT678" s="91" t="e">
        <f t="shared" si="6375"/>
        <v>#REF!</v>
      </c>
      <c r="AU678" s="32" t="e">
        <f t="shared" si="6358"/>
        <v>#REF!</v>
      </c>
      <c r="AV678" s="93" t="e">
        <f>'Описание предлагаемого товара'!#REF!</f>
        <v>#REF!</v>
      </c>
      <c r="AW678" s="91" t="e">
        <f>MIN(SEARCH({0,1,2,3,4,5,6,7,8,9},AV678&amp; "0123456789"))</f>
        <v>#REF!</v>
      </c>
      <c r="AX678" s="91" t="str">
        <f t="shared" si="6376"/>
        <v/>
      </c>
      <c r="AY678" s="91" t="str">
        <f t="shared" si="6377"/>
        <v/>
      </c>
      <c r="AZ678" s="91" t="str">
        <f t="shared" si="6378"/>
        <v/>
      </c>
      <c r="BA678" s="91" t="str">
        <f t="shared" si="6379"/>
        <v/>
      </c>
      <c r="BB678" s="91" t="str">
        <f t="shared" si="6380"/>
        <v/>
      </c>
      <c r="BC678" s="91" t="str">
        <f t="shared" si="6381"/>
        <v/>
      </c>
      <c r="BD678" s="91" t="str">
        <f t="shared" si="6382"/>
        <v/>
      </c>
      <c r="BE678" s="91" t="str">
        <f t="shared" si="6383"/>
        <v/>
      </c>
      <c r="BF678" s="91" t="str">
        <f t="shared" si="6384"/>
        <v/>
      </c>
      <c r="BG678" s="91" t="str">
        <f t="shared" si="6385"/>
        <v/>
      </c>
      <c r="BH678" s="91" t="str">
        <f t="shared" si="6386"/>
        <v/>
      </c>
      <c r="BI678" s="91" t="str">
        <f t="shared" si="6387"/>
        <v/>
      </c>
      <c r="BJ678" s="91" t="str">
        <f t="shared" si="6388"/>
        <v/>
      </c>
      <c r="BK678" s="91" t="str">
        <f t="shared" si="6389"/>
        <v/>
      </c>
      <c r="BL678" s="91" t="str">
        <f t="shared" si="6390"/>
        <v/>
      </c>
      <c r="BM678" s="91" t="str">
        <f t="shared" si="6391"/>
        <v/>
      </c>
      <c r="BN678" s="91" t="str">
        <f t="shared" si="6392"/>
        <v/>
      </c>
      <c r="BO678" s="91" t="str">
        <f t="shared" si="6393"/>
        <v/>
      </c>
      <c r="BP678" s="91" t="str">
        <f t="shared" si="6394"/>
        <v/>
      </c>
      <c r="BQ678" s="91" t="str">
        <f t="shared" si="6395"/>
        <v/>
      </c>
      <c r="BR678" s="91" t="str">
        <f t="shared" si="6396"/>
        <v/>
      </c>
      <c r="BS678" s="91" t="str">
        <f t="shared" si="6397"/>
        <v/>
      </c>
      <c r="BT678" s="91" t="str">
        <f t="shared" si="6398"/>
        <v/>
      </c>
      <c r="BU678" s="91" t="str">
        <f t="shared" si="6399"/>
        <v/>
      </c>
      <c r="BV678" s="91" t="str">
        <f t="shared" si="6400"/>
        <v/>
      </c>
      <c r="BW678" s="91" t="str">
        <f t="shared" si="6401"/>
        <v/>
      </c>
      <c r="BX678" s="91" t="str">
        <f t="shared" si="6402"/>
        <v/>
      </c>
      <c r="BY678" s="91" t="str">
        <f t="shared" si="6403"/>
        <v/>
      </c>
      <c r="BZ678" s="91" t="str">
        <f t="shared" si="6404"/>
        <v/>
      </c>
      <c r="CA678" s="91" t="str">
        <f t="shared" si="6405"/>
        <v/>
      </c>
      <c r="CB678" s="91" t="str">
        <f t="shared" si="6406"/>
        <v/>
      </c>
      <c r="CC678" s="91" t="str">
        <f t="shared" si="6407"/>
        <v/>
      </c>
      <c r="CD678" s="91" t="str">
        <f t="shared" si="6408"/>
        <v/>
      </c>
      <c r="CE678" s="91" t="str">
        <f t="shared" si="6409"/>
        <v/>
      </c>
      <c r="CF678" s="91" t="str">
        <f t="shared" si="6410"/>
        <v/>
      </c>
      <c r="CG678" s="91" t="str">
        <f t="shared" si="6411"/>
        <v/>
      </c>
      <c r="CH678" s="91" t="str">
        <f t="shared" si="6412"/>
        <v/>
      </c>
      <c r="CI678" s="91" t="str">
        <f t="shared" si="6413"/>
        <v>нет</v>
      </c>
      <c r="CJ678" s="63" t="e">
        <f>IF(LEN('Описание предлагаемого товара'!#REF!)&gt;0,'Описание предлагаемого товара'!#REF!,"")</f>
        <v>#REF!</v>
      </c>
      <c r="CK678" s="91" t="e">
        <f t="shared" ref="CK678:CL678" si="6597">IFERROR(REPLACE(CJ678,FIND(CHAR(10),CJ678,1),1,""),CJ678)</f>
        <v>#REF!</v>
      </c>
      <c r="CL678" s="91" t="e">
        <f t="shared" si="6597"/>
        <v>#REF!</v>
      </c>
      <c r="CM678" s="91" t="e">
        <f t="shared" si="6415"/>
        <v>#REF!</v>
      </c>
      <c r="CN678" s="91" t="e">
        <f t="shared" si="6416"/>
        <v>#REF!</v>
      </c>
      <c r="CO678" s="91" t="e">
        <f t="shared" si="6417"/>
        <v>#REF!</v>
      </c>
      <c r="CP678" s="90" t="e">
        <f>IF(AU678="Не указан реестровый номер (мера нац.режима Запрет)","",IF(CI678="нет","",IF(CU678="да","исключение(не смотрим баллы)",IFERROR(IF(CI678*1&gt;0,IFERROR(IF(VLOOKUP(CI678*1,Обработ.выгрузка_реестра_РФ!$A:$G,7,)=0,"Баллы не установлены",VLOOKUP(CI678*1,Обработ.выгрузка_реестра_РФ!$A:$G,7,)),IF(LEN(CI678)&gt;14,"","нет номера в реестре РФ")),""),IF(LEN(CI678)=0,"","Некорректный реестровый номер")))))</f>
        <v>#REF!</v>
      </c>
      <c r="CQ678" s="33" t="e">
        <f>IF(LEN(C678)&gt;0,IFERROR(IF(LEN(H678)&gt;0,IF(LEN(VLOOKUP(H678,'исключения(не_смотрим_баллы)'!$A:$C,1,))&gt;0,"да","нет"),"не введен ОКПД2"),"нет"),"")</f>
        <v>#REF!</v>
      </c>
      <c r="CR678" s="33" t="e">
        <f ca="1">IF(CQ678="да",IF(TODAY()&lt;VLOOKUP(H678,'исключения(не_смотрим_баллы)'!$A:$C,3,),"да","нет"),"")</f>
        <v>#REF!</v>
      </c>
      <c r="CS678" s="33" t="str">
        <f>IFERROR(IF(CQ678="да",IF(VLOOKUP(CI678*1,Обработ.выгрузка_реестра_РФ!$A:$G,2,)&lt;VLOOKUP(H678,'исключения(не_смотрим_баллы)'!$A:$C,2,),"да","нет"),""),"")</f>
        <v/>
      </c>
      <c r="CT678" s="24"/>
      <c r="CU678" s="33" t="e">
        <f t="shared" si="6429"/>
        <v>#REF!</v>
      </c>
      <c r="CV678" s="91" t="e">
        <f t="shared" si="6430"/>
        <v>#REF!</v>
      </c>
      <c r="CW678" s="27" t="e">
        <f t="shared" si="6431"/>
        <v>#REF!</v>
      </c>
      <c r="CX678" s="26" t="e">
        <f t="shared" si="6360"/>
        <v>#REF!</v>
      </c>
      <c r="CY678" s="64" t="e">
        <f>IF(LEN('Описание предлагаемого товара'!#REF!)&gt;0,'Описание предлагаемого товара'!#REF!,"")</f>
        <v>#REF!</v>
      </c>
      <c r="CZ678" s="95" t="e">
        <f t="shared" si="6418"/>
        <v>#REF!</v>
      </c>
      <c r="DA678" s="95" t="e">
        <f t="shared" ref="DA678" si="6598">IFERROR(REPLACE(CZ678,FIND(" ",CZ678,1),1,""),CZ678)</f>
        <v>#REF!</v>
      </c>
      <c r="DB678" s="95" t="e">
        <f t="shared" si="6362"/>
        <v>#REF!</v>
      </c>
      <c r="DC678" s="95" t="e">
        <f t="shared" ref="DC678:DD678" si="6599">IFERROR(REPLACE(DB678,FIND("г.",DB678,1),2,""),DB678)</f>
        <v>#REF!</v>
      </c>
      <c r="DD678" s="95" t="e">
        <f t="shared" si="6599"/>
        <v>#REF!</v>
      </c>
      <c r="DE678" s="95" t="e">
        <f t="shared" ref="DE678:DF678" si="6600">IFERROR(REPLACE(DD678,FIND("г",DD678,1),1,""),DD678)</f>
        <v>#REF!</v>
      </c>
      <c r="DF678" s="95" t="e">
        <f t="shared" si="6600"/>
        <v>#REF!</v>
      </c>
      <c r="DG678" s="95" t="e">
        <f t="shared" si="6435"/>
        <v>#REF!</v>
      </c>
      <c r="DH678" s="25" t="str">
        <f>IFERROR(VLOOKUP(CI678*1,Обработ.выгрузка_реестра_РФ!$A:$G,5,),"")</f>
        <v/>
      </c>
      <c r="DI678" s="27" t="str">
        <f t="shared" si="6445"/>
        <v/>
      </c>
      <c r="DJ678" s="27" t="str">
        <f t="shared" ca="1" si="6422"/>
        <v/>
      </c>
      <c r="DK678" s="63" t="e">
        <f>IF(LEN('Описание предлагаемого товара'!#REF!)&gt;0,'Описание предлагаемого товара'!#REF!,"")</f>
        <v>#REF!</v>
      </c>
      <c r="DL678" s="63" t="e">
        <f>IF(LEN('Описание предлагаемого товара'!#REF!)&gt;0,'Описание предлагаемого товара'!#REF!,"")</f>
        <v>#REF!</v>
      </c>
      <c r="DM678" s="32"/>
    </row>
    <row r="679" spans="1:117" ht="48.75" customHeight="1" x14ac:dyDescent="0.25">
      <c r="A679" s="61" t="e">
        <f>IF(LEN('Описание предлагаемого товара'!#REF!)&gt;0,'Описание предлагаемого товара'!#REF!,"")</f>
        <v>#REF!</v>
      </c>
      <c r="B679" s="65" t="e">
        <f>IF(LEN('Описание предлагаемого товара'!#REF!)&gt;0,'Описание предлагаемого товара'!#REF!,"")</f>
        <v>#REF!</v>
      </c>
      <c r="C679" s="61" t="e">
        <f>IF(LEN('Описание предлагаемого товара'!#REF!)&gt;0,'Описание предлагаемого товара'!#REF!,"")</f>
        <v>#REF!</v>
      </c>
      <c r="D679" s="61" t="e">
        <f>IF(LEN('Описание предлагаемого товара'!#REF!)&gt;0,'Описание предлагаемого товара'!#REF!,"")</f>
        <v>#REF!</v>
      </c>
      <c r="E679" s="61" t="e">
        <f>IF(LEN('Описание предлагаемого товара'!#REF!)&gt;0,'Описание предлагаемого товара'!#REF!,"")</f>
        <v>#REF!</v>
      </c>
      <c r="F679" s="61" t="e">
        <f>IF(LEN('Описание предлагаемого товара'!#REF!)&gt;0,'Описание предлагаемого товара'!#REF!,"")</f>
        <v>#REF!</v>
      </c>
      <c r="G679" s="61" t="e">
        <f>IF(LEN('Описание предлагаемого товара'!#REF!)&gt;0,'Описание предлагаемого товара'!#REF!,"")</f>
        <v>#REF!</v>
      </c>
      <c r="H679" s="61" t="e">
        <f>IF(LEN('Описание предлагаемого товара'!#REF!)&gt;0,'Описание предлагаемого товара'!#REF!,"")</f>
        <v>#REF!</v>
      </c>
      <c r="I679" s="61" t="e">
        <f>IF(LEN('Описание предлагаемого товара'!#REF!)&gt;0,'Описание предлагаемого товара'!#REF!,"")</f>
        <v>#REF!</v>
      </c>
      <c r="J679" s="38" t="str">
        <f>IFERROR(VLOOKUP(B679,SAP!$A:$E,5,),"")</f>
        <v/>
      </c>
      <c r="K679" s="40" t="str">
        <f t="shared" si="6365"/>
        <v/>
      </c>
      <c r="L679" s="61" t="e">
        <f>IF(LEN('Описание предлагаемого товара'!#REF!)&gt;0,IFERROR('Описание предлагаемого товара'!#REF!*1,""),"")</f>
        <v>#REF!</v>
      </c>
      <c r="M679" s="39" t="str">
        <f>IFERROR(VLOOKUP(B679,SAP!$A:$E,2,),"")</f>
        <v/>
      </c>
      <c r="N679" s="41" t="str">
        <f t="shared" si="6501"/>
        <v/>
      </c>
      <c r="O679" s="39" t="str">
        <f t="shared" si="6352"/>
        <v/>
      </c>
      <c r="P679" s="36" t="e">
        <f>IF(LEN('Описание предлагаемого товара'!#REF!)&gt;0,'Описание предлагаемого товара'!#REF!,"")</f>
        <v>#REF!</v>
      </c>
      <c r="Q67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79" s="37" t="e">
        <f>IF(LEN('Описание предлагаемого товара'!#REF!)&gt;0,'Описание предлагаемого товара'!#REF!,"")</f>
        <v>#REF!</v>
      </c>
      <c r="S679" s="37" t="e">
        <f>IF(LEN('Описание предлагаемого товара'!#REF!)&gt;0,'Описание предлагаемого товара'!#REF!,"")</f>
        <v>#REF!</v>
      </c>
      <c r="T67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79" s="23" t="str">
        <f>IFERROR(VLOOKUP(CI679*1,Обработ.выгрузка_реестра_РФ!$A:$G,6,),"")</f>
        <v/>
      </c>
      <c r="V679" s="61" t="e">
        <f>IF(LEN('Описание предлагаемого товара'!#REF!)&gt;0,'Описание предлагаемого товара'!#REF!,"")</f>
        <v>#REF!</v>
      </c>
      <c r="W679" s="62" t="e">
        <f>IF(LEN('Описание предлагаемого товара'!#REF!)&gt;0,'Описание предлагаемого товара'!#REF!,"")</f>
        <v>#REF!</v>
      </c>
      <c r="X679" s="91" t="e">
        <f t="shared" ref="X679:Y679" si="6601">IFERROR(REPLACE(W679,FIND(CHAR(10),W679,1),1," "),W679)</f>
        <v>#REF!</v>
      </c>
      <c r="Y679" s="91" t="e">
        <f t="shared" si="6601"/>
        <v>#REF!</v>
      </c>
      <c r="Z679" s="91" t="e">
        <f t="shared" si="6367"/>
        <v>#REF!</v>
      </c>
      <c r="AA679" s="91" t="e">
        <f t="shared" si="6368"/>
        <v>#REF!</v>
      </c>
      <c r="AB679" s="91" t="e">
        <f t="shared" si="6369"/>
        <v>#REF!</v>
      </c>
      <c r="AC679" s="91" t="e">
        <f t="shared" ref="AC679:AF679" si="6602">IFERROR(REPLACE(AB679,FIND("  ",AB679,1),2," "),AB679)</f>
        <v>#REF!</v>
      </c>
      <c r="AD679" s="91" t="e">
        <f t="shared" si="6602"/>
        <v>#REF!</v>
      </c>
      <c r="AE679" s="91" t="e">
        <f t="shared" si="6602"/>
        <v>#REF!</v>
      </c>
      <c r="AF679" s="91" t="e">
        <f t="shared" si="6602"/>
        <v>#REF!</v>
      </c>
      <c r="AG679" s="23" t="str">
        <f>IFERROR(VLOOKUP(CI679*1,Обработ.выгрузка_реестра_РФ!$A:$G,4,),"")</f>
        <v/>
      </c>
      <c r="AH679" s="91" t="str">
        <f t="shared" ref="AH679:AI679" si="6603">IFERROR(REPLACE(AG679,FIND("-",AG679,1),1,"*"),AG679)</f>
        <v/>
      </c>
      <c r="AI679" s="91" t="str">
        <f t="shared" si="6603"/>
        <v/>
      </c>
      <c r="AJ679" s="27" t="str">
        <f t="shared" si="6467"/>
        <v/>
      </c>
      <c r="AK679" s="63" t="e">
        <f>IF(LEN('Описание предлагаемого товара'!#REF!)&gt;0,'Описание предлагаемого товара'!#REF!,"")</f>
        <v>#REF!</v>
      </c>
      <c r="AL679" s="91" t="e">
        <f t="shared" ref="AL679:AM679" si="6604">IFERROR(REPLACE(AK679,FIND(CHAR(10),AK679,1),1,""),AK679)</f>
        <v>#REF!</v>
      </c>
      <c r="AM679" s="91" t="e">
        <f t="shared" si="6604"/>
        <v>#REF!</v>
      </c>
      <c r="AN679" s="91" t="e">
        <f t="shared" ref="AN679:AR679" si="6605">IFERROR(REPLACE(AM679,FIND(" ",AM679,1),1,""),AM679)</f>
        <v>#REF!</v>
      </c>
      <c r="AO679" s="91" t="e">
        <f t="shared" si="6605"/>
        <v>#REF!</v>
      </c>
      <c r="AP679" s="91" t="e">
        <f t="shared" si="6605"/>
        <v>#REF!</v>
      </c>
      <c r="AQ679" s="91" t="e">
        <f t="shared" si="6605"/>
        <v>#REF!</v>
      </c>
      <c r="AR679" s="91" t="e">
        <f t="shared" si="6605"/>
        <v>#REF!</v>
      </c>
      <c r="AS679" s="91" t="e">
        <f t="shared" si="6374"/>
        <v>#REF!</v>
      </c>
      <c r="AT679" s="91" t="e">
        <f t="shared" si="6375"/>
        <v>#REF!</v>
      </c>
      <c r="AU679" s="32" t="e">
        <f t="shared" si="6358"/>
        <v>#REF!</v>
      </c>
      <c r="AV679" s="93" t="e">
        <f>'Описание предлагаемого товара'!#REF!</f>
        <v>#REF!</v>
      </c>
      <c r="AW679" s="91" t="e">
        <f>MIN(SEARCH({0,1,2,3,4,5,6,7,8,9},AV679&amp; "0123456789"))</f>
        <v>#REF!</v>
      </c>
      <c r="AX679" s="91" t="str">
        <f t="shared" si="6376"/>
        <v/>
      </c>
      <c r="AY679" s="91" t="str">
        <f t="shared" si="6377"/>
        <v/>
      </c>
      <c r="AZ679" s="91" t="str">
        <f t="shared" si="6378"/>
        <v/>
      </c>
      <c r="BA679" s="91" t="str">
        <f t="shared" si="6379"/>
        <v/>
      </c>
      <c r="BB679" s="91" t="str">
        <f t="shared" si="6380"/>
        <v/>
      </c>
      <c r="BC679" s="91" t="str">
        <f t="shared" si="6381"/>
        <v/>
      </c>
      <c r="BD679" s="91" t="str">
        <f t="shared" si="6382"/>
        <v/>
      </c>
      <c r="BE679" s="91" t="str">
        <f t="shared" si="6383"/>
        <v/>
      </c>
      <c r="BF679" s="91" t="str">
        <f t="shared" si="6384"/>
        <v/>
      </c>
      <c r="BG679" s="91" t="str">
        <f t="shared" si="6385"/>
        <v/>
      </c>
      <c r="BH679" s="91" t="str">
        <f t="shared" si="6386"/>
        <v/>
      </c>
      <c r="BI679" s="91" t="str">
        <f t="shared" si="6387"/>
        <v/>
      </c>
      <c r="BJ679" s="91" t="str">
        <f t="shared" si="6388"/>
        <v/>
      </c>
      <c r="BK679" s="91" t="str">
        <f t="shared" si="6389"/>
        <v/>
      </c>
      <c r="BL679" s="91" t="str">
        <f t="shared" si="6390"/>
        <v/>
      </c>
      <c r="BM679" s="91" t="str">
        <f t="shared" si="6391"/>
        <v/>
      </c>
      <c r="BN679" s="91" t="str">
        <f t="shared" si="6392"/>
        <v/>
      </c>
      <c r="BO679" s="91" t="str">
        <f t="shared" si="6393"/>
        <v/>
      </c>
      <c r="BP679" s="91" t="str">
        <f t="shared" si="6394"/>
        <v/>
      </c>
      <c r="BQ679" s="91" t="str">
        <f t="shared" si="6395"/>
        <v/>
      </c>
      <c r="BR679" s="91" t="str">
        <f t="shared" si="6396"/>
        <v/>
      </c>
      <c r="BS679" s="91" t="str">
        <f t="shared" si="6397"/>
        <v/>
      </c>
      <c r="BT679" s="91" t="str">
        <f t="shared" si="6398"/>
        <v/>
      </c>
      <c r="BU679" s="91" t="str">
        <f t="shared" si="6399"/>
        <v/>
      </c>
      <c r="BV679" s="91" t="str">
        <f t="shared" si="6400"/>
        <v/>
      </c>
      <c r="BW679" s="91" t="str">
        <f t="shared" si="6401"/>
        <v/>
      </c>
      <c r="BX679" s="91" t="str">
        <f t="shared" si="6402"/>
        <v/>
      </c>
      <c r="BY679" s="91" t="str">
        <f t="shared" si="6403"/>
        <v/>
      </c>
      <c r="BZ679" s="91" t="str">
        <f t="shared" si="6404"/>
        <v/>
      </c>
      <c r="CA679" s="91" t="str">
        <f t="shared" si="6405"/>
        <v/>
      </c>
      <c r="CB679" s="91" t="str">
        <f t="shared" si="6406"/>
        <v/>
      </c>
      <c r="CC679" s="91" t="str">
        <f t="shared" si="6407"/>
        <v/>
      </c>
      <c r="CD679" s="91" t="str">
        <f t="shared" si="6408"/>
        <v/>
      </c>
      <c r="CE679" s="91" t="str">
        <f t="shared" si="6409"/>
        <v/>
      </c>
      <c r="CF679" s="91" t="str">
        <f t="shared" si="6410"/>
        <v/>
      </c>
      <c r="CG679" s="91" t="str">
        <f t="shared" si="6411"/>
        <v/>
      </c>
      <c r="CH679" s="91" t="str">
        <f t="shared" si="6412"/>
        <v/>
      </c>
      <c r="CI679" s="91" t="str">
        <f t="shared" si="6413"/>
        <v>нет</v>
      </c>
      <c r="CJ679" s="63" t="e">
        <f>IF(LEN('Описание предлагаемого товара'!#REF!)&gt;0,'Описание предлагаемого товара'!#REF!,"")</f>
        <v>#REF!</v>
      </c>
      <c r="CK679" s="91" t="e">
        <f t="shared" ref="CK679:CL679" si="6606">IFERROR(REPLACE(CJ679,FIND(CHAR(10),CJ679,1),1,""),CJ679)</f>
        <v>#REF!</v>
      </c>
      <c r="CL679" s="91" t="e">
        <f t="shared" si="6606"/>
        <v>#REF!</v>
      </c>
      <c r="CM679" s="91" t="e">
        <f t="shared" si="6415"/>
        <v>#REF!</v>
      </c>
      <c r="CN679" s="91" t="e">
        <f t="shared" si="6416"/>
        <v>#REF!</v>
      </c>
      <c r="CO679" s="91" t="e">
        <f t="shared" si="6417"/>
        <v>#REF!</v>
      </c>
      <c r="CP679" s="90" t="e">
        <f>IF(AU679="Не указан реестровый номер (мера нац.режима Запрет)","",IF(CI679="нет","",IF(CU679="да","исключение(не смотрим баллы)",IFERROR(IF(CI679*1&gt;0,IFERROR(IF(VLOOKUP(CI679*1,Обработ.выгрузка_реестра_РФ!$A:$G,7,)=0,"Баллы не установлены",VLOOKUP(CI679*1,Обработ.выгрузка_реестра_РФ!$A:$G,7,)),IF(LEN(CI679)&gt;14,"","нет номера в реестре РФ")),""),IF(LEN(CI679)=0,"","Некорректный реестровый номер")))))</f>
        <v>#REF!</v>
      </c>
      <c r="CQ679" s="33" t="e">
        <f>IF(LEN(C679)&gt;0,IFERROR(IF(LEN(H679)&gt;0,IF(LEN(VLOOKUP(H679,'исключения(не_смотрим_баллы)'!$A:$C,1,))&gt;0,"да","нет"),"не введен ОКПД2"),"нет"),"")</f>
        <v>#REF!</v>
      </c>
      <c r="CR679" s="33" t="e">
        <f ca="1">IF(CQ679="да",IF(TODAY()&lt;VLOOKUP(H679,'исключения(не_смотрим_баллы)'!$A:$C,3,),"да","нет"),"")</f>
        <v>#REF!</v>
      </c>
      <c r="CS679" s="33" t="str">
        <f>IFERROR(IF(CQ679="да",IF(VLOOKUP(CI679*1,Обработ.выгрузка_реестра_РФ!$A:$G,2,)&lt;VLOOKUP(H679,'исключения(не_смотрим_баллы)'!$A:$C,2,),"да","нет"),""),"")</f>
        <v/>
      </c>
      <c r="CT679" s="24"/>
      <c r="CU679" s="33" t="e">
        <f t="shared" si="6429"/>
        <v>#REF!</v>
      </c>
      <c r="CV679" s="91" t="e">
        <f t="shared" si="6430"/>
        <v>#REF!</v>
      </c>
      <c r="CW679" s="27" t="e">
        <f t="shared" si="6431"/>
        <v>#REF!</v>
      </c>
      <c r="CX679" s="26" t="e">
        <f t="shared" si="6360"/>
        <v>#REF!</v>
      </c>
      <c r="CY679" s="64" t="e">
        <f>IF(LEN('Описание предлагаемого товара'!#REF!)&gt;0,'Описание предлагаемого товара'!#REF!,"")</f>
        <v>#REF!</v>
      </c>
      <c r="CZ679" s="95" t="e">
        <f t="shared" si="6418"/>
        <v>#REF!</v>
      </c>
      <c r="DA679" s="95" t="e">
        <f t="shared" ref="DA679" si="6607">IFERROR(REPLACE(CZ679,FIND(" ",CZ679,1),1,""),CZ679)</f>
        <v>#REF!</v>
      </c>
      <c r="DB679" s="95" t="e">
        <f t="shared" si="6362"/>
        <v>#REF!</v>
      </c>
      <c r="DC679" s="95" t="e">
        <f t="shared" ref="DC679:DD679" si="6608">IFERROR(REPLACE(DB679,FIND("г.",DB679,1),2,""),DB679)</f>
        <v>#REF!</v>
      </c>
      <c r="DD679" s="95" t="e">
        <f t="shared" si="6608"/>
        <v>#REF!</v>
      </c>
      <c r="DE679" s="95" t="e">
        <f t="shared" ref="DE679:DF679" si="6609">IFERROR(REPLACE(DD679,FIND("г",DD679,1),1,""),DD679)</f>
        <v>#REF!</v>
      </c>
      <c r="DF679" s="95" t="e">
        <f t="shared" si="6609"/>
        <v>#REF!</v>
      </c>
      <c r="DG679" s="95" t="e">
        <f t="shared" si="6435"/>
        <v>#REF!</v>
      </c>
      <c r="DH679" s="25" t="str">
        <f>IFERROR(VLOOKUP(CI679*1,Обработ.выгрузка_реестра_РФ!$A:$G,5,),"")</f>
        <v/>
      </c>
      <c r="DI679" s="27" t="str">
        <f t="shared" si="6445"/>
        <v/>
      </c>
      <c r="DJ679" s="27" t="str">
        <f t="shared" ca="1" si="6422"/>
        <v/>
      </c>
      <c r="DK679" s="63" t="e">
        <f>IF(LEN('Описание предлагаемого товара'!#REF!)&gt;0,'Описание предлагаемого товара'!#REF!,"")</f>
        <v>#REF!</v>
      </c>
      <c r="DL679" s="63" t="e">
        <f>IF(LEN('Описание предлагаемого товара'!#REF!)&gt;0,'Описание предлагаемого товара'!#REF!,"")</f>
        <v>#REF!</v>
      </c>
      <c r="DM679" s="32"/>
    </row>
    <row r="680" spans="1:117" ht="48.75" customHeight="1" x14ac:dyDescent="0.25">
      <c r="A680" s="61" t="e">
        <f>IF(LEN('Описание предлагаемого товара'!#REF!)&gt;0,'Описание предлагаемого товара'!#REF!,"")</f>
        <v>#REF!</v>
      </c>
      <c r="B680" s="65" t="e">
        <f>IF(LEN('Описание предлагаемого товара'!#REF!)&gt;0,'Описание предлагаемого товара'!#REF!,"")</f>
        <v>#REF!</v>
      </c>
      <c r="C680" s="61" t="e">
        <f>IF(LEN('Описание предлагаемого товара'!#REF!)&gt;0,'Описание предлагаемого товара'!#REF!,"")</f>
        <v>#REF!</v>
      </c>
      <c r="D680" s="61" t="e">
        <f>IF(LEN('Описание предлагаемого товара'!#REF!)&gt;0,'Описание предлагаемого товара'!#REF!,"")</f>
        <v>#REF!</v>
      </c>
      <c r="E680" s="61" t="e">
        <f>IF(LEN('Описание предлагаемого товара'!#REF!)&gt;0,'Описание предлагаемого товара'!#REF!,"")</f>
        <v>#REF!</v>
      </c>
      <c r="F680" s="61" t="e">
        <f>IF(LEN('Описание предлагаемого товара'!#REF!)&gt;0,'Описание предлагаемого товара'!#REF!,"")</f>
        <v>#REF!</v>
      </c>
      <c r="G680" s="61" t="e">
        <f>IF(LEN('Описание предлагаемого товара'!#REF!)&gt;0,'Описание предлагаемого товара'!#REF!,"")</f>
        <v>#REF!</v>
      </c>
      <c r="H680" s="61" t="e">
        <f>IF(LEN('Описание предлагаемого товара'!#REF!)&gt;0,'Описание предлагаемого товара'!#REF!,"")</f>
        <v>#REF!</v>
      </c>
      <c r="I680" s="61" t="e">
        <f>IF(LEN('Описание предлагаемого товара'!#REF!)&gt;0,'Описание предлагаемого товара'!#REF!,"")</f>
        <v>#REF!</v>
      </c>
      <c r="J680" s="38" t="str">
        <f>IFERROR(VLOOKUP(B680,SAP!$A:$E,5,),"")</f>
        <v/>
      </c>
      <c r="K680" s="40" t="str">
        <f t="shared" si="6365"/>
        <v/>
      </c>
      <c r="L680" s="61" t="e">
        <f>IF(LEN('Описание предлагаемого товара'!#REF!)&gt;0,IFERROR('Описание предлагаемого товара'!#REF!*1,""),"")</f>
        <v>#REF!</v>
      </c>
      <c r="M680" s="39" t="str">
        <f>IFERROR(VLOOKUP(B680,SAP!$A:$E,2,),"")</f>
        <v/>
      </c>
      <c r="N680" s="41" t="str">
        <f t="shared" si="6501"/>
        <v/>
      </c>
      <c r="O680" s="39" t="str">
        <f t="shared" si="6352"/>
        <v/>
      </c>
      <c r="P680" s="36" t="e">
        <f>IF(LEN('Описание предлагаемого товара'!#REF!)&gt;0,'Описание предлагаемого товара'!#REF!,"")</f>
        <v>#REF!</v>
      </c>
      <c r="Q68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80" s="37" t="e">
        <f>IF(LEN('Описание предлагаемого товара'!#REF!)&gt;0,'Описание предлагаемого товара'!#REF!,"")</f>
        <v>#REF!</v>
      </c>
      <c r="S680" s="37" t="e">
        <f>IF(LEN('Описание предлагаемого товара'!#REF!)&gt;0,'Описание предлагаемого товара'!#REF!,"")</f>
        <v>#REF!</v>
      </c>
      <c r="T68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80" s="23" t="str">
        <f>IFERROR(VLOOKUP(CI680*1,Обработ.выгрузка_реестра_РФ!$A:$G,6,),"")</f>
        <v/>
      </c>
      <c r="V680" s="61" t="e">
        <f>IF(LEN('Описание предлагаемого товара'!#REF!)&gt;0,'Описание предлагаемого товара'!#REF!,"")</f>
        <v>#REF!</v>
      </c>
      <c r="W680" s="62" t="e">
        <f>IF(LEN('Описание предлагаемого товара'!#REF!)&gt;0,'Описание предлагаемого товара'!#REF!,"")</f>
        <v>#REF!</v>
      </c>
      <c r="X680" s="91" t="e">
        <f t="shared" ref="X680:Y680" si="6610">IFERROR(REPLACE(W680,FIND(CHAR(10),W680,1),1," "),W680)</f>
        <v>#REF!</v>
      </c>
      <c r="Y680" s="91" t="e">
        <f t="shared" si="6610"/>
        <v>#REF!</v>
      </c>
      <c r="Z680" s="91" t="e">
        <f t="shared" si="6367"/>
        <v>#REF!</v>
      </c>
      <c r="AA680" s="91" t="e">
        <f t="shared" si="6368"/>
        <v>#REF!</v>
      </c>
      <c r="AB680" s="91" t="e">
        <f t="shared" si="6369"/>
        <v>#REF!</v>
      </c>
      <c r="AC680" s="91" t="e">
        <f t="shared" ref="AC680:AF680" si="6611">IFERROR(REPLACE(AB680,FIND("  ",AB680,1),2," "),AB680)</f>
        <v>#REF!</v>
      </c>
      <c r="AD680" s="91" t="e">
        <f t="shared" si="6611"/>
        <v>#REF!</v>
      </c>
      <c r="AE680" s="91" t="e">
        <f t="shared" si="6611"/>
        <v>#REF!</v>
      </c>
      <c r="AF680" s="91" t="e">
        <f t="shared" si="6611"/>
        <v>#REF!</v>
      </c>
      <c r="AG680" s="23" t="str">
        <f>IFERROR(VLOOKUP(CI680*1,Обработ.выгрузка_реестра_РФ!$A:$G,4,),"")</f>
        <v/>
      </c>
      <c r="AH680" s="91" t="str">
        <f t="shared" ref="AH680:AI680" si="6612">IFERROR(REPLACE(AG680,FIND("-",AG680,1),1,"*"),AG680)</f>
        <v/>
      </c>
      <c r="AI680" s="91" t="str">
        <f t="shared" si="6612"/>
        <v/>
      </c>
      <c r="AJ680" s="27" t="str">
        <f t="shared" si="6467"/>
        <v/>
      </c>
      <c r="AK680" s="63" t="e">
        <f>IF(LEN('Описание предлагаемого товара'!#REF!)&gt;0,'Описание предлагаемого товара'!#REF!,"")</f>
        <v>#REF!</v>
      </c>
      <c r="AL680" s="91" t="e">
        <f t="shared" ref="AL680:AM680" si="6613">IFERROR(REPLACE(AK680,FIND(CHAR(10),AK680,1),1,""),AK680)</f>
        <v>#REF!</v>
      </c>
      <c r="AM680" s="91" t="e">
        <f t="shared" si="6613"/>
        <v>#REF!</v>
      </c>
      <c r="AN680" s="91" t="e">
        <f t="shared" ref="AN680:AR680" si="6614">IFERROR(REPLACE(AM680,FIND(" ",AM680,1),1,""),AM680)</f>
        <v>#REF!</v>
      </c>
      <c r="AO680" s="91" t="e">
        <f t="shared" si="6614"/>
        <v>#REF!</v>
      </c>
      <c r="AP680" s="91" t="e">
        <f t="shared" si="6614"/>
        <v>#REF!</v>
      </c>
      <c r="AQ680" s="91" t="e">
        <f t="shared" si="6614"/>
        <v>#REF!</v>
      </c>
      <c r="AR680" s="91" t="e">
        <f t="shared" si="6614"/>
        <v>#REF!</v>
      </c>
      <c r="AS680" s="91" t="e">
        <f t="shared" si="6374"/>
        <v>#REF!</v>
      </c>
      <c r="AT680" s="91" t="e">
        <f t="shared" si="6375"/>
        <v>#REF!</v>
      </c>
      <c r="AU680" s="32" t="e">
        <f t="shared" si="6358"/>
        <v>#REF!</v>
      </c>
      <c r="AV680" s="93" t="e">
        <f>'Описание предлагаемого товара'!#REF!</f>
        <v>#REF!</v>
      </c>
      <c r="AW680" s="91" t="e">
        <f>MIN(SEARCH({0,1,2,3,4,5,6,7,8,9},AV680&amp; "0123456789"))</f>
        <v>#REF!</v>
      </c>
      <c r="AX680" s="91" t="str">
        <f t="shared" si="6376"/>
        <v/>
      </c>
      <c r="AY680" s="91" t="str">
        <f t="shared" si="6377"/>
        <v/>
      </c>
      <c r="AZ680" s="91" t="str">
        <f t="shared" si="6378"/>
        <v/>
      </c>
      <c r="BA680" s="91" t="str">
        <f t="shared" si="6379"/>
        <v/>
      </c>
      <c r="BB680" s="91" t="str">
        <f t="shared" si="6380"/>
        <v/>
      </c>
      <c r="BC680" s="91" t="str">
        <f t="shared" si="6381"/>
        <v/>
      </c>
      <c r="BD680" s="91" t="str">
        <f t="shared" si="6382"/>
        <v/>
      </c>
      <c r="BE680" s="91" t="str">
        <f t="shared" si="6383"/>
        <v/>
      </c>
      <c r="BF680" s="91" t="str">
        <f t="shared" si="6384"/>
        <v/>
      </c>
      <c r="BG680" s="91" t="str">
        <f t="shared" si="6385"/>
        <v/>
      </c>
      <c r="BH680" s="91" t="str">
        <f t="shared" si="6386"/>
        <v/>
      </c>
      <c r="BI680" s="91" t="str">
        <f t="shared" si="6387"/>
        <v/>
      </c>
      <c r="BJ680" s="91" t="str">
        <f t="shared" si="6388"/>
        <v/>
      </c>
      <c r="BK680" s="91" t="str">
        <f t="shared" si="6389"/>
        <v/>
      </c>
      <c r="BL680" s="91" t="str">
        <f t="shared" si="6390"/>
        <v/>
      </c>
      <c r="BM680" s="91" t="str">
        <f t="shared" si="6391"/>
        <v/>
      </c>
      <c r="BN680" s="91" t="str">
        <f t="shared" si="6392"/>
        <v/>
      </c>
      <c r="BO680" s="91" t="str">
        <f t="shared" si="6393"/>
        <v/>
      </c>
      <c r="BP680" s="91" t="str">
        <f t="shared" si="6394"/>
        <v/>
      </c>
      <c r="BQ680" s="91" t="str">
        <f t="shared" si="6395"/>
        <v/>
      </c>
      <c r="BR680" s="91" t="str">
        <f t="shared" si="6396"/>
        <v/>
      </c>
      <c r="BS680" s="91" t="str">
        <f t="shared" si="6397"/>
        <v/>
      </c>
      <c r="BT680" s="91" t="str">
        <f t="shared" si="6398"/>
        <v/>
      </c>
      <c r="BU680" s="91" t="str">
        <f t="shared" si="6399"/>
        <v/>
      </c>
      <c r="BV680" s="91" t="str">
        <f t="shared" si="6400"/>
        <v/>
      </c>
      <c r="BW680" s="91" t="str">
        <f t="shared" si="6401"/>
        <v/>
      </c>
      <c r="BX680" s="91" t="str">
        <f t="shared" si="6402"/>
        <v/>
      </c>
      <c r="BY680" s="91" t="str">
        <f t="shared" si="6403"/>
        <v/>
      </c>
      <c r="BZ680" s="91" t="str">
        <f t="shared" si="6404"/>
        <v/>
      </c>
      <c r="CA680" s="91" t="str">
        <f t="shared" si="6405"/>
        <v/>
      </c>
      <c r="CB680" s="91" t="str">
        <f t="shared" si="6406"/>
        <v/>
      </c>
      <c r="CC680" s="91" t="str">
        <f t="shared" si="6407"/>
        <v/>
      </c>
      <c r="CD680" s="91" t="str">
        <f t="shared" si="6408"/>
        <v/>
      </c>
      <c r="CE680" s="91" t="str">
        <f t="shared" si="6409"/>
        <v/>
      </c>
      <c r="CF680" s="91" t="str">
        <f t="shared" si="6410"/>
        <v/>
      </c>
      <c r="CG680" s="91" t="str">
        <f t="shared" si="6411"/>
        <v/>
      </c>
      <c r="CH680" s="91" t="str">
        <f t="shared" si="6412"/>
        <v/>
      </c>
      <c r="CI680" s="91" t="str">
        <f t="shared" si="6413"/>
        <v>нет</v>
      </c>
      <c r="CJ680" s="63" t="e">
        <f>IF(LEN('Описание предлагаемого товара'!#REF!)&gt;0,'Описание предлагаемого товара'!#REF!,"")</f>
        <v>#REF!</v>
      </c>
      <c r="CK680" s="91" t="e">
        <f t="shared" ref="CK680:CL680" si="6615">IFERROR(REPLACE(CJ680,FIND(CHAR(10),CJ680,1),1,""),CJ680)</f>
        <v>#REF!</v>
      </c>
      <c r="CL680" s="91" t="e">
        <f t="shared" si="6615"/>
        <v>#REF!</v>
      </c>
      <c r="CM680" s="91" t="e">
        <f t="shared" si="6415"/>
        <v>#REF!</v>
      </c>
      <c r="CN680" s="91" t="e">
        <f t="shared" si="6416"/>
        <v>#REF!</v>
      </c>
      <c r="CO680" s="91" t="e">
        <f t="shared" si="6417"/>
        <v>#REF!</v>
      </c>
      <c r="CP680" s="90" t="e">
        <f>IF(AU680="Не указан реестровый номер (мера нац.режима Запрет)","",IF(CI680="нет","",IF(CU680="да","исключение(не смотрим баллы)",IFERROR(IF(CI680*1&gt;0,IFERROR(IF(VLOOKUP(CI680*1,Обработ.выгрузка_реестра_РФ!$A:$G,7,)=0,"Баллы не установлены",VLOOKUP(CI680*1,Обработ.выгрузка_реестра_РФ!$A:$G,7,)),IF(LEN(CI680)&gt;14,"","нет номера в реестре РФ")),""),IF(LEN(CI680)=0,"","Некорректный реестровый номер")))))</f>
        <v>#REF!</v>
      </c>
      <c r="CQ680" s="33" t="e">
        <f>IF(LEN(C680)&gt;0,IFERROR(IF(LEN(H680)&gt;0,IF(LEN(VLOOKUP(H680,'исключения(не_смотрим_баллы)'!$A:$C,1,))&gt;0,"да","нет"),"не введен ОКПД2"),"нет"),"")</f>
        <v>#REF!</v>
      </c>
      <c r="CR680" s="33" t="e">
        <f ca="1">IF(CQ680="да",IF(TODAY()&lt;VLOOKUP(H680,'исключения(не_смотрим_баллы)'!$A:$C,3,),"да","нет"),"")</f>
        <v>#REF!</v>
      </c>
      <c r="CS680" s="33" t="str">
        <f>IFERROR(IF(CQ680="да",IF(VLOOKUP(CI680*1,Обработ.выгрузка_реестра_РФ!$A:$G,2,)&lt;VLOOKUP(H680,'исключения(не_смотрим_баллы)'!$A:$C,2,),"да","нет"),""),"")</f>
        <v/>
      </c>
      <c r="CT680" s="24"/>
      <c r="CU680" s="33" t="e">
        <f t="shared" si="6429"/>
        <v>#REF!</v>
      </c>
      <c r="CV680" s="91" t="e">
        <f t="shared" si="6430"/>
        <v>#REF!</v>
      </c>
      <c r="CW680" s="27" t="e">
        <f t="shared" si="6431"/>
        <v>#REF!</v>
      </c>
      <c r="CX680" s="26" t="e">
        <f t="shared" si="6360"/>
        <v>#REF!</v>
      </c>
      <c r="CY680" s="64" t="e">
        <f>IF(LEN('Описание предлагаемого товара'!#REF!)&gt;0,'Описание предлагаемого товара'!#REF!,"")</f>
        <v>#REF!</v>
      </c>
      <c r="CZ680" s="95" t="e">
        <f t="shared" si="6418"/>
        <v>#REF!</v>
      </c>
      <c r="DA680" s="95" t="e">
        <f t="shared" ref="DA680" si="6616">IFERROR(REPLACE(CZ680,FIND(" ",CZ680,1),1,""),CZ680)</f>
        <v>#REF!</v>
      </c>
      <c r="DB680" s="95" t="e">
        <f t="shared" si="6362"/>
        <v>#REF!</v>
      </c>
      <c r="DC680" s="95" t="e">
        <f t="shared" ref="DC680:DD680" si="6617">IFERROR(REPLACE(DB680,FIND("г.",DB680,1),2,""),DB680)</f>
        <v>#REF!</v>
      </c>
      <c r="DD680" s="95" t="e">
        <f t="shared" si="6617"/>
        <v>#REF!</v>
      </c>
      <c r="DE680" s="95" t="e">
        <f t="shared" ref="DE680:DF680" si="6618">IFERROR(REPLACE(DD680,FIND("г",DD680,1),1,""),DD680)</f>
        <v>#REF!</v>
      </c>
      <c r="DF680" s="95" t="e">
        <f t="shared" si="6618"/>
        <v>#REF!</v>
      </c>
      <c r="DG680" s="95" t="e">
        <f t="shared" si="6435"/>
        <v>#REF!</v>
      </c>
      <c r="DH680" s="25" t="str">
        <f>IFERROR(VLOOKUP(CI680*1,Обработ.выгрузка_реестра_РФ!$A:$G,5,),"")</f>
        <v/>
      </c>
      <c r="DI680" s="27" t="str">
        <f t="shared" si="6445"/>
        <v/>
      </c>
      <c r="DJ680" s="27" t="str">
        <f t="shared" ca="1" si="6422"/>
        <v/>
      </c>
      <c r="DK680" s="63" t="e">
        <f>IF(LEN('Описание предлагаемого товара'!#REF!)&gt;0,'Описание предлагаемого товара'!#REF!,"")</f>
        <v>#REF!</v>
      </c>
      <c r="DL680" s="63" t="e">
        <f>IF(LEN('Описание предлагаемого товара'!#REF!)&gt;0,'Описание предлагаемого товара'!#REF!,"")</f>
        <v>#REF!</v>
      </c>
      <c r="DM680" s="32"/>
    </row>
    <row r="681" spans="1:117" ht="48.75" customHeight="1" x14ac:dyDescent="0.25">
      <c r="A681" s="61" t="e">
        <f>IF(LEN('Описание предлагаемого товара'!#REF!)&gt;0,'Описание предлагаемого товара'!#REF!,"")</f>
        <v>#REF!</v>
      </c>
      <c r="B681" s="65" t="e">
        <f>IF(LEN('Описание предлагаемого товара'!#REF!)&gt;0,'Описание предлагаемого товара'!#REF!,"")</f>
        <v>#REF!</v>
      </c>
      <c r="C681" s="61" t="e">
        <f>IF(LEN('Описание предлагаемого товара'!#REF!)&gt;0,'Описание предлагаемого товара'!#REF!,"")</f>
        <v>#REF!</v>
      </c>
      <c r="D681" s="61" t="e">
        <f>IF(LEN('Описание предлагаемого товара'!#REF!)&gt;0,'Описание предлагаемого товара'!#REF!,"")</f>
        <v>#REF!</v>
      </c>
      <c r="E681" s="61" t="e">
        <f>IF(LEN('Описание предлагаемого товара'!#REF!)&gt;0,'Описание предлагаемого товара'!#REF!,"")</f>
        <v>#REF!</v>
      </c>
      <c r="F681" s="61" t="e">
        <f>IF(LEN('Описание предлагаемого товара'!#REF!)&gt;0,'Описание предлагаемого товара'!#REF!,"")</f>
        <v>#REF!</v>
      </c>
      <c r="G681" s="61" t="e">
        <f>IF(LEN('Описание предлагаемого товара'!#REF!)&gt;0,'Описание предлагаемого товара'!#REF!,"")</f>
        <v>#REF!</v>
      </c>
      <c r="H681" s="61" t="e">
        <f>IF(LEN('Описание предлагаемого товара'!#REF!)&gt;0,'Описание предлагаемого товара'!#REF!,"")</f>
        <v>#REF!</v>
      </c>
      <c r="I681" s="61" t="e">
        <f>IF(LEN('Описание предлагаемого товара'!#REF!)&gt;0,'Описание предлагаемого товара'!#REF!,"")</f>
        <v>#REF!</v>
      </c>
      <c r="J681" s="38" t="str">
        <f>IFERROR(VLOOKUP(B681,SAP!$A:$E,5,),"")</f>
        <v/>
      </c>
      <c r="K681" s="40" t="str">
        <f t="shared" si="6365"/>
        <v/>
      </c>
      <c r="L681" s="61" t="e">
        <f>IF(LEN('Описание предлагаемого товара'!#REF!)&gt;0,IFERROR('Описание предлагаемого товара'!#REF!*1,""),"")</f>
        <v>#REF!</v>
      </c>
      <c r="M681" s="39" t="str">
        <f>IFERROR(VLOOKUP(B681,SAP!$A:$E,2,),"")</f>
        <v/>
      </c>
      <c r="N681" s="41" t="str">
        <f t="shared" si="6501"/>
        <v/>
      </c>
      <c r="O681" s="39" t="str">
        <f t="shared" si="6352"/>
        <v/>
      </c>
      <c r="P681" s="36" t="e">
        <f>IF(LEN('Описание предлагаемого товара'!#REF!)&gt;0,'Описание предлагаемого товара'!#REF!,"")</f>
        <v>#REF!</v>
      </c>
      <c r="Q68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81" s="37" t="e">
        <f>IF(LEN('Описание предлагаемого товара'!#REF!)&gt;0,'Описание предлагаемого товара'!#REF!,"")</f>
        <v>#REF!</v>
      </c>
      <c r="S681" s="37" t="e">
        <f>IF(LEN('Описание предлагаемого товара'!#REF!)&gt;0,'Описание предлагаемого товара'!#REF!,"")</f>
        <v>#REF!</v>
      </c>
      <c r="T68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81" s="23" t="str">
        <f>IFERROR(VLOOKUP(CI681*1,Обработ.выгрузка_реестра_РФ!$A:$G,6,),"")</f>
        <v/>
      </c>
      <c r="V681" s="61" t="e">
        <f>IF(LEN('Описание предлагаемого товара'!#REF!)&gt;0,'Описание предлагаемого товара'!#REF!,"")</f>
        <v>#REF!</v>
      </c>
      <c r="W681" s="62" t="e">
        <f>IF(LEN('Описание предлагаемого товара'!#REF!)&gt;0,'Описание предлагаемого товара'!#REF!,"")</f>
        <v>#REF!</v>
      </c>
      <c r="X681" s="91" t="e">
        <f t="shared" ref="X681:Y681" si="6619">IFERROR(REPLACE(W681,FIND(CHAR(10),W681,1),1," "),W681)</f>
        <v>#REF!</v>
      </c>
      <c r="Y681" s="91" t="e">
        <f t="shared" si="6619"/>
        <v>#REF!</v>
      </c>
      <c r="Z681" s="91" t="e">
        <f t="shared" si="6367"/>
        <v>#REF!</v>
      </c>
      <c r="AA681" s="91" t="e">
        <f t="shared" si="6368"/>
        <v>#REF!</v>
      </c>
      <c r="AB681" s="91" t="e">
        <f t="shared" si="6369"/>
        <v>#REF!</v>
      </c>
      <c r="AC681" s="91" t="e">
        <f t="shared" ref="AC681:AF681" si="6620">IFERROR(REPLACE(AB681,FIND("  ",AB681,1),2," "),AB681)</f>
        <v>#REF!</v>
      </c>
      <c r="AD681" s="91" t="e">
        <f t="shared" si="6620"/>
        <v>#REF!</v>
      </c>
      <c r="AE681" s="91" t="e">
        <f t="shared" si="6620"/>
        <v>#REF!</v>
      </c>
      <c r="AF681" s="91" t="e">
        <f t="shared" si="6620"/>
        <v>#REF!</v>
      </c>
      <c r="AG681" s="23" t="str">
        <f>IFERROR(VLOOKUP(CI681*1,Обработ.выгрузка_реестра_РФ!$A:$G,4,),"")</f>
        <v/>
      </c>
      <c r="AH681" s="91" t="str">
        <f t="shared" ref="AH681:AI681" si="6621">IFERROR(REPLACE(AG681,FIND("-",AG681,1),1,"*"),AG681)</f>
        <v/>
      </c>
      <c r="AI681" s="91" t="str">
        <f t="shared" si="6621"/>
        <v/>
      </c>
      <c r="AJ681" s="27" t="str">
        <f t="shared" si="6467"/>
        <v/>
      </c>
      <c r="AK681" s="63" t="e">
        <f>IF(LEN('Описание предлагаемого товара'!#REF!)&gt;0,'Описание предлагаемого товара'!#REF!,"")</f>
        <v>#REF!</v>
      </c>
      <c r="AL681" s="91" t="e">
        <f t="shared" ref="AL681:AM681" si="6622">IFERROR(REPLACE(AK681,FIND(CHAR(10),AK681,1),1,""),AK681)</f>
        <v>#REF!</v>
      </c>
      <c r="AM681" s="91" t="e">
        <f t="shared" si="6622"/>
        <v>#REF!</v>
      </c>
      <c r="AN681" s="91" t="e">
        <f t="shared" ref="AN681:AR681" si="6623">IFERROR(REPLACE(AM681,FIND(" ",AM681,1),1,""),AM681)</f>
        <v>#REF!</v>
      </c>
      <c r="AO681" s="91" t="e">
        <f t="shared" si="6623"/>
        <v>#REF!</v>
      </c>
      <c r="AP681" s="91" t="e">
        <f t="shared" si="6623"/>
        <v>#REF!</v>
      </c>
      <c r="AQ681" s="91" t="e">
        <f t="shared" si="6623"/>
        <v>#REF!</v>
      </c>
      <c r="AR681" s="91" t="e">
        <f t="shared" si="6623"/>
        <v>#REF!</v>
      </c>
      <c r="AS681" s="91" t="e">
        <f t="shared" si="6374"/>
        <v>#REF!</v>
      </c>
      <c r="AT681" s="91" t="e">
        <f t="shared" si="6375"/>
        <v>#REF!</v>
      </c>
      <c r="AU681" s="32" t="e">
        <f t="shared" si="6358"/>
        <v>#REF!</v>
      </c>
      <c r="AV681" s="93" t="e">
        <f>'Описание предлагаемого товара'!#REF!</f>
        <v>#REF!</v>
      </c>
      <c r="AW681" s="91" t="e">
        <f>MIN(SEARCH({0,1,2,3,4,5,6,7,8,9},AV681&amp; "0123456789"))</f>
        <v>#REF!</v>
      </c>
      <c r="AX681" s="91" t="str">
        <f t="shared" si="6376"/>
        <v/>
      </c>
      <c r="AY681" s="91" t="str">
        <f t="shared" si="6377"/>
        <v/>
      </c>
      <c r="AZ681" s="91" t="str">
        <f t="shared" si="6378"/>
        <v/>
      </c>
      <c r="BA681" s="91" t="str">
        <f t="shared" si="6379"/>
        <v/>
      </c>
      <c r="BB681" s="91" t="str">
        <f t="shared" si="6380"/>
        <v/>
      </c>
      <c r="BC681" s="91" t="str">
        <f t="shared" si="6381"/>
        <v/>
      </c>
      <c r="BD681" s="91" t="str">
        <f t="shared" si="6382"/>
        <v/>
      </c>
      <c r="BE681" s="91" t="str">
        <f t="shared" si="6383"/>
        <v/>
      </c>
      <c r="BF681" s="91" t="str">
        <f t="shared" si="6384"/>
        <v/>
      </c>
      <c r="BG681" s="91" t="str">
        <f t="shared" si="6385"/>
        <v/>
      </c>
      <c r="BH681" s="91" t="str">
        <f t="shared" si="6386"/>
        <v/>
      </c>
      <c r="BI681" s="91" t="str">
        <f t="shared" si="6387"/>
        <v/>
      </c>
      <c r="BJ681" s="91" t="str">
        <f t="shared" si="6388"/>
        <v/>
      </c>
      <c r="BK681" s="91" t="str">
        <f t="shared" si="6389"/>
        <v/>
      </c>
      <c r="BL681" s="91" t="str">
        <f t="shared" si="6390"/>
        <v/>
      </c>
      <c r="BM681" s="91" t="str">
        <f t="shared" si="6391"/>
        <v/>
      </c>
      <c r="BN681" s="91" t="str">
        <f t="shared" si="6392"/>
        <v/>
      </c>
      <c r="BO681" s="91" t="str">
        <f t="shared" si="6393"/>
        <v/>
      </c>
      <c r="BP681" s="91" t="str">
        <f t="shared" si="6394"/>
        <v/>
      </c>
      <c r="BQ681" s="91" t="str">
        <f t="shared" si="6395"/>
        <v/>
      </c>
      <c r="BR681" s="91" t="str">
        <f t="shared" si="6396"/>
        <v/>
      </c>
      <c r="BS681" s="91" t="str">
        <f t="shared" si="6397"/>
        <v/>
      </c>
      <c r="BT681" s="91" t="str">
        <f t="shared" si="6398"/>
        <v/>
      </c>
      <c r="BU681" s="91" t="str">
        <f t="shared" si="6399"/>
        <v/>
      </c>
      <c r="BV681" s="91" t="str">
        <f t="shared" si="6400"/>
        <v/>
      </c>
      <c r="BW681" s="91" t="str">
        <f t="shared" si="6401"/>
        <v/>
      </c>
      <c r="BX681" s="91" t="str">
        <f t="shared" si="6402"/>
        <v/>
      </c>
      <c r="BY681" s="91" t="str">
        <f t="shared" si="6403"/>
        <v/>
      </c>
      <c r="BZ681" s="91" t="str">
        <f t="shared" si="6404"/>
        <v/>
      </c>
      <c r="CA681" s="91" t="str">
        <f t="shared" si="6405"/>
        <v/>
      </c>
      <c r="CB681" s="91" t="str">
        <f t="shared" si="6406"/>
        <v/>
      </c>
      <c r="CC681" s="91" t="str">
        <f t="shared" si="6407"/>
        <v/>
      </c>
      <c r="CD681" s="91" t="str">
        <f t="shared" si="6408"/>
        <v/>
      </c>
      <c r="CE681" s="91" t="str">
        <f t="shared" si="6409"/>
        <v/>
      </c>
      <c r="CF681" s="91" t="str">
        <f t="shared" si="6410"/>
        <v/>
      </c>
      <c r="CG681" s="91" t="str">
        <f t="shared" si="6411"/>
        <v/>
      </c>
      <c r="CH681" s="91" t="str">
        <f t="shared" si="6412"/>
        <v/>
      </c>
      <c r="CI681" s="91" t="str">
        <f t="shared" si="6413"/>
        <v>нет</v>
      </c>
      <c r="CJ681" s="63" t="e">
        <f>IF(LEN('Описание предлагаемого товара'!#REF!)&gt;0,'Описание предлагаемого товара'!#REF!,"")</f>
        <v>#REF!</v>
      </c>
      <c r="CK681" s="91" t="e">
        <f t="shared" ref="CK681:CL681" si="6624">IFERROR(REPLACE(CJ681,FIND(CHAR(10),CJ681,1),1,""),CJ681)</f>
        <v>#REF!</v>
      </c>
      <c r="CL681" s="91" t="e">
        <f t="shared" si="6624"/>
        <v>#REF!</v>
      </c>
      <c r="CM681" s="91" t="e">
        <f t="shared" si="6415"/>
        <v>#REF!</v>
      </c>
      <c r="CN681" s="91" t="e">
        <f t="shared" si="6416"/>
        <v>#REF!</v>
      </c>
      <c r="CO681" s="91" t="e">
        <f t="shared" si="6417"/>
        <v>#REF!</v>
      </c>
      <c r="CP681" s="90" t="e">
        <f>IF(AU681="Не указан реестровый номер (мера нац.режима Запрет)","",IF(CI681="нет","",IF(CU681="да","исключение(не смотрим баллы)",IFERROR(IF(CI681*1&gt;0,IFERROR(IF(VLOOKUP(CI681*1,Обработ.выгрузка_реестра_РФ!$A:$G,7,)=0,"Баллы не установлены",VLOOKUP(CI681*1,Обработ.выгрузка_реестра_РФ!$A:$G,7,)),IF(LEN(CI681)&gt;14,"","нет номера в реестре РФ")),""),IF(LEN(CI681)=0,"","Некорректный реестровый номер")))))</f>
        <v>#REF!</v>
      </c>
      <c r="CQ681" s="33" t="e">
        <f>IF(LEN(C681)&gt;0,IFERROR(IF(LEN(H681)&gt;0,IF(LEN(VLOOKUP(H681,'исключения(не_смотрим_баллы)'!$A:$C,1,))&gt;0,"да","нет"),"не введен ОКПД2"),"нет"),"")</f>
        <v>#REF!</v>
      </c>
      <c r="CR681" s="33" t="e">
        <f ca="1">IF(CQ681="да",IF(TODAY()&lt;VLOOKUP(H681,'исключения(не_смотрим_баллы)'!$A:$C,3,),"да","нет"),"")</f>
        <v>#REF!</v>
      </c>
      <c r="CS681" s="33" t="str">
        <f>IFERROR(IF(CQ681="да",IF(VLOOKUP(CI681*1,Обработ.выгрузка_реестра_РФ!$A:$G,2,)&lt;VLOOKUP(H681,'исключения(не_смотрим_баллы)'!$A:$C,2,),"да","нет"),""),"")</f>
        <v/>
      </c>
      <c r="CT681" s="24"/>
      <c r="CU681" s="33" t="e">
        <f t="shared" si="6429"/>
        <v>#REF!</v>
      </c>
      <c r="CV681" s="91" t="e">
        <f t="shared" si="6430"/>
        <v>#REF!</v>
      </c>
      <c r="CW681" s="27" t="e">
        <f t="shared" si="6431"/>
        <v>#REF!</v>
      </c>
      <c r="CX681" s="26" t="e">
        <f t="shared" si="6360"/>
        <v>#REF!</v>
      </c>
      <c r="CY681" s="64" t="e">
        <f>IF(LEN('Описание предлагаемого товара'!#REF!)&gt;0,'Описание предлагаемого товара'!#REF!,"")</f>
        <v>#REF!</v>
      </c>
      <c r="CZ681" s="95" t="e">
        <f t="shared" si="6418"/>
        <v>#REF!</v>
      </c>
      <c r="DA681" s="95" t="e">
        <f t="shared" ref="DA681" si="6625">IFERROR(REPLACE(CZ681,FIND(" ",CZ681,1),1,""),CZ681)</f>
        <v>#REF!</v>
      </c>
      <c r="DB681" s="95" t="e">
        <f t="shared" si="6362"/>
        <v>#REF!</v>
      </c>
      <c r="DC681" s="95" t="e">
        <f t="shared" ref="DC681:DD681" si="6626">IFERROR(REPLACE(DB681,FIND("г.",DB681,1),2,""),DB681)</f>
        <v>#REF!</v>
      </c>
      <c r="DD681" s="95" t="e">
        <f t="shared" si="6626"/>
        <v>#REF!</v>
      </c>
      <c r="DE681" s="95" t="e">
        <f t="shared" ref="DE681:DF681" si="6627">IFERROR(REPLACE(DD681,FIND("г",DD681,1),1,""),DD681)</f>
        <v>#REF!</v>
      </c>
      <c r="DF681" s="95" t="e">
        <f t="shared" si="6627"/>
        <v>#REF!</v>
      </c>
      <c r="DG681" s="95" t="e">
        <f t="shared" si="6435"/>
        <v>#REF!</v>
      </c>
      <c r="DH681" s="25" t="str">
        <f>IFERROR(VLOOKUP(CI681*1,Обработ.выгрузка_реестра_РФ!$A:$G,5,),"")</f>
        <v/>
      </c>
      <c r="DI681" s="27" t="str">
        <f t="shared" si="6445"/>
        <v/>
      </c>
      <c r="DJ681" s="27" t="str">
        <f t="shared" ca="1" si="6422"/>
        <v/>
      </c>
      <c r="DK681" s="63" t="e">
        <f>IF(LEN('Описание предлагаемого товара'!#REF!)&gt;0,'Описание предлагаемого товара'!#REF!,"")</f>
        <v>#REF!</v>
      </c>
      <c r="DL681" s="63" t="e">
        <f>IF(LEN('Описание предлагаемого товара'!#REF!)&gt;0,'Описание предлагаемого товара'!#REF!,"")</f>
        <v>#REF!</v>
      </c>
      <c r="DM681" s="32"/>
    </row>
    <row r="682" spans="1:117" ht="48.75" customHeight="1" x14ac:dyDescent="0.25">
      <c r="A682" s="61" t="e">
        <f>IF(LEN('Описание предлагаемого товара'!#REF!)&gt;0,'Описание предлагаемого товара'!#REF!,"")</f>
        <v>#REF!</v>
      </c>
      <c r="B682" s="65" t="e">
        <f>IF(LEN('Описание предлагаемого товара'!#REF!)&gt;0,'Описание предлагаемого товара'!#REF!,"")</f>
        <v>#REF!</v>
      </c>
      <c r="C682" s="61" t="e">
        <f>IF(LEN('Описание предлагаемого товара'!#REF!)&gt;0,'Описание предлагаемого товара'!#REF!,"")</f>
        <v>#REF!</v>
      </c>
      <c r="D682" s="61" t="e">
        <f>IF(LEN('Описание предлагаемого товара'!#REF!)&gt;0,'Описание предлагаемого товара'!#REF!,"")</f>
        <v>#REF!</v>
      </c>
      <c r="E682" s="61" t="e">
        <f>IF(LEN('Описание предлагаемого товара'!#REF!)&gt;0,'Описание предлагаемого товара'!#REF!,"")</f>
        <v>#REF!</v>
      </c>
      <c r="F682" s="61" t="e">
        <f>IF(LEN('Описание предлагаемого товара'!#REF!)&gt;0,'Описание предлагаемого товара'!#REF!,"")</f>
        <v>#REF!</v>
      </c>
      <c r="G682" s="61" t="e">
        <f>IF(LEN('Описание предлагаемого товара'!#REF!)&gt;0,'Описание предлагаемого товара'!#REF!,"")</f>
        <v>#REF!</v>
      </c>
      <c r="H682" s="61" t="e">
        <f>IF(LEN('Описание предлагаемого товара'!#REF!)&gt;0,'Описание предлагаемого товара'!#REF!,"")</f>
        <v>#REF!</v>
      </c>
      <c r="I682" s="61" t="e">
        <f>IF(LEN('Описание предлагаемого товара'!#REF!)&gt;0,'Описание предлагаемого товара'!#REF!,"")</f>
        <v>#REF!</v>
      </c>
      <c r="J682" s="38" t="str">
        <f>IFERROR(VLOOKUP(B682,SAP!$A:$E,5,),"")</f>
        <v/>
      </c>
      <c r="K682" s="40" t="str">
        <f t="shared" si="6365"/>
        <v/>
      </c>
      <c r="L682" s="61" t="e">
        <f>IF(LEN('Описание предлагаемого товара'!#REF!)&gt;0,IFERROR('Описание предлагаемого товара'!#REF!*1,""),"")</f>
        <v>#REF!</v>
      </c>
      <c r="M682" s="39" t="str">
        <f>IFERROR(VLOOKUP(B682,SAP!$A:$E,2,),"")</f>
        <v/>
      </c>
      <c r="N682" s="41" t="str">
        <f t="shared" si="6501"/>
        <v/>
      </c>
      <c r="O682" s="39" t="str">
        <f t="shared" si="6352"/>
        <v/>
      </c>
      <c r="P682" s="36" t="e">
        <f>IF(LEN('Описание предлагаемого товара'!#REF!)&gt;0,'Описание предлагаемого товара'!#REF!,"")</f>
        <v>#REF!</v>
      </c>
      <c r="Q68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82" s="37" t="e">
        <f>IF(LEN('Описание предлагаемого товара'!#REF!)&gt;0,'Описание предлагаемого товара'!#REF!,"")</f>
        <v>#REF!</v>
      </c>
      <c r="S682" s="37" t="e">
        <f>IF(LEN('Описание предлагаемого товара'!#REF!)&gt;0,'Описание предлагаемого товара'!#REF!,"")</f>
        <v>#REF!</v>
      </c>
      <c r="T68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82" s="23" t="str">
        <f>IFERROR(VLOOKUP(CI682*1,Обработ.выгрузка_реестра_РФ!$A:$G,6,),"")</f>
        <v/>
      </c>
      <c r="V682" s="61" t="e">
        <f>IF(LEN('Описание предлагаемого товара'!#REF!)&gt;0,'Описание предлагаемого товара'!#REF!,"")</f>
        <v>#REF!</v>
      </c>
      <c r="W682" s="62" t="e">
        <f>IF(LEN('Описание предлагаемого товара'!#REF!)&gt;0,'Описание предлагаемого товара'!#REF!,"")</f>
        <v>#REF!</v>
      </c>
      <c r="X682" s="91" t="e">
        <f t="shared" ref="X682:Y682" si="6628">IFERROR(REPLACE(W682,FIND(CHAR(10),W682,1),1," "),W682)</f>
        <v>#REF!</v>
      </c>
      <c r="Y682" s="91" t="e">
        <f t="shared" si="6628"/>
        <v>#REF!</v>
      </c>
      <c r="Z682" s="91" t="e">
        <f t="shared" si="6367"/>
        <v>#REF!</v>
      </c>
      <c r="AA682" s="91" t="e">
        <f t="shared" si="6368"/>
        <v>#REF!</v>
      </c>
      <c r="AB682" s="91" t="e">
        <f t="shared" si="6369"/>
        <v>#REF!</v>
      </c>
      <c r="AC682" s="91" t="e">
        <f t="shared" ref="AC682:AF682" si="6629">IFERROR(REPLACE(AB682,FIND("  ",AB682,1),2," "),AB682)</f>
        <v>#REF!</v>
      </c>
      <c r="AD682" s="91" t="e">
        <f t="shared" si="6629"/>
        <v>#REF!</v>
      </c>
      <c r="AE682" s="91" t="e">
        <f t="shared" si="6629"/>
        <v>#REF!</v>
      </c>
      <c r="AF682" s="91" t="e">
        <f t="shared" si="6629"/>
        <v>#REF!</v>
      </c>
      <c r="AG682" s="23" t="str">
        <f>IFERROR(VLOOKUP(CI682*1,Обработ.выгрузка_реестра_РФ!$A:$G,4,),"")</f>
        <v/>
      </c>
      <c r="AH682" s="91" t="str">
        <f t="shared" ref="AH682:AI682" si="6630">IFERROR(REPLACE(AG682,FIND("-",AG682,1),1,"*"),AG682)</f>
        <v/>
      </c>
      <c r="AI682" s="91" t="str">
        <f t="shared" si="6630"/>
        <v/>
      </c>
      <c r="AJ682" s="27" t="str">
        <f t="shared" si="6467"/>
        <v/>
      </c>
      <c r="AK682" s="63" t="e">
        <f>IF(LEN('Описание предлагаемого товара'!#REF!)&gt;0,'Описание предлагаемого товара'!#REF!,"")</f>
        <v>#REF!</v>
      </c>
      <c r="AL682" s="91" t="e">
        <f t="shared" ref="AL682:AM682" si="6631">IFERROR(REPLACE(AK682,FIND(CHAR(10),AK682,1),1,""),AK682)</f>
        <v>#REF!</v>
      </c>
      <c r="AM682" s="91" t="e">
        <f t="shared" si="6631"/>
        <v>#REF!</v>
      </c>
      <c r="AN682" s="91" t="e">
        <f t="shared" ref="AN682:AR682" si="6632">IFERROR(REPLACE(AM682,FIND(" ",AM682,1),1,""),AM682)</f>
        <v>#REF!</v>
      </c>
      <c r="AO682" s="91" t="e">
        <f t="shared" si="6632"/>
        <v>#REF!</v>
      </c>
      <c r="AP682" s="91" t="e">
        <f t="shared" si="6632"/>
        <v>#REF!</v>
      </c>
      <c r="AQ682" s="91" t="e">
        <f t="shared" si="6632"/>
        <v>#REF!</v>
      </c>
      <c r="AR682" s="91" t="e">
        <f t="shared" si="6632"/>
        <v>#REF!</v>
      </c>
      <c r="AS682" s="91" t="e">
        <f t="shared" si="6374"/>
        <v>#REF!</v>
      </c>
      <c r="AT682" s="91" t="e">
        <f t="shared" si="6375"/>
        <v>#REF!</v>
      </c>
      <c r="AU682" s="32" t="e">
        <f t="shared" si="6358"/>
        <v>#REF!</v>
      </c>
      <c r="AV682" s="93" t="e">
        <f>'Описание предлагаемого товара'!#REF!</f>
        <v>#REF!</v>
      </c>
      <c r="AW682" s="91" t="e">
        <f>MIN(SEARCH({0,1,2,3,4,5,6,7,8,9},AV682&amp; "0123456789"))</f>
        <v>#REF!</v>
      </c>
      <c r="AX682" s="91" t="str">
        <f t="shared" si="6376"/>
        <v/>
      </c>
      <c r="AY682" s="91" t="str">
        <f t="shared" si="6377"/>
        <v/>
      </c>
      <c r="AZ682" s="91" t="str">
        <f t="shared" si="6378"/>
        <v/>
      </c>
      <c r="BA682" s="91" t="str">
        <f t="shared" si="6379"/>
        <v/>
      </c>
      <c r="BB682" s="91" t="str">
        <f t="shared" si="6380"/>
        <v/>
      </c>
      <c r="BC682" s="91" t="str">
        <f t="shared" si="6381"/>
        <v/>
      </c>
      <c r="BD682" s="91" t="str">
        <f t="shared" si="6382"/>
        <v/>
      </c>
      <c r="BE682" s="91" t="str">
        <f t="shared" si="6383"/>
        <v/>
      </c>
      <c r="BF682" s="91" t="str">
        <f t="shared" si="6384"/>
        <v/>
      </c>
      <c r="BG682" s="91" t="str">
        <f t="shared" si="6385"/>
        <v/>
      </c>
      <c r="BH682" s="91" t="str">
        <f t="shared" si="6386"/>
        <v/>
      </c>
      <c r="BI682" s="91" t="str">
        <f t="shared" si="6387"/>
        <v/>
      </c>
      <c r="BJ682" s="91" t="str">
        <f t="shared" si="6388"/>
        <v/>
      </c>
      <c r="BK682" s="91" t="str">
        <f t="shared" si="6389"/>
        <v/>
      </c>
      <c r="BL682" s="91" t="str">
        <f t="shared" si="6390"/>
        <v/>
      </c>
      <c r="BM682" s="91" t="str">
        <f t="shared" si="6391"/>
        <v/>
      </c>
      <c r="BN682" s="91" t="str">
        <f t="shared" si="6392"/>
        <v/>
      </c>
      <c r="BO682" s="91" t="str">
        <f t="shared" si="6393"/>
        <v/>
      </c>
      <c r="BP682" s="91" t="str">
        <f t="shared" si="6394"/>
        <v/>
      </c>
      <c r="BQ682" s="91" t="str">
        <f t="shared" si="6395"/>
        <v/>
      </c>
      <c r="BR682" s="91" t="str">
        <f t="shared" si="6396"/>
        <v/>
      </c>
      <c r="BS682" s="91" t="str">
        <f t="shared" si="6397"/>
        <v/>
      </c>
      <c r="BT682" s="91" t="str">
        <f t="shared" si="6398"/>
        <v/>
      </c>
      <c r="BU682" s="91" t="str">
        <f t="shared" si="6399"/>
        <v/>
      </c>
      <c r="BV682" s="91" t="str">
        <f t="shared" si="6400"/>
        <v/>
      </c>
      <c r="BW682" s="91" t="str">
        <f t="shared" si="6401"/>
        <v/>
      </c>
      <c r="BX682" s="91" t="str">
        <f t="shared" si="6402"/>
        <v/>
      </c>
      <c r="BY682" s="91" t="str">
        <f t="shared" si="6403"/>
        <v/>
      </c>
      <c r="BZ682" s="91" t="str">
        <f t="shared" si="6404"/>
        <v/>
      </c>
      <c r="CA682" s="91" t="str">
        <f t="shared" si="6405"/>
        <v/>
      </c>
      <c r="CB682" s="91" t="str">
        <f t="shared" si="6406"/>
        <v/>
      </c>
      <c r="CC682" s="91" t="str">
        <f t="shared" si="6407"/>
        <v/>
      </c>
      <c r="CD682" s="91" t="str">
        <f t="shared" si="6408"/>
        <v/>
      </c>
      <c r="CE682" s="91" t="str">
        <f t="shared" si="6409"/>
        <v/>
      </c>
      <c r="CF682" s="91" t="str">
        <f t="shared" si="6410"/>
        <v/>
      </c>
      <c r="CG682" s="91" t="str">
        <f t="shared" si="6411"/>
        <v/>
      </c>
      <c r="CH682" s="91" t="str">
        <f t="shared" si="6412"/>
        <v/>
      </c>
      <c r="CI682" s="91" t="str">
        <f t="shared" si="6413"/>
        <v>нет</v>
      </c>
      <c r="CJ682" s="63" t="e">
        <f>IF(LEN('Описание предлагаемого товара'!#REF!)&gt;0,'Описание предлагаемого товара'!#REF!,"")</f>
        <v>#REF!</v>
      </c>
      <c r="CK682" s="91" t="e">
        <f t="shared" ref="CK682:CL682" si="6633">IFERROR(REPLACE(CJ682,FIND(CHAR(10),CJ682,1),1,""),CJ682)</f>
        <v>#REF!</v>
      </c>
      <c r="CL682" s="91" t="e">
        <f t="shared" si="6633"/>
        <v>#REF!</v>
      </c>
      <c r="CM682" s="91" t="e">
        <f t="shared" si="6415"/>
        <v>#REF!</v>
      </c>
      <c r="CN682" s="91" t="e">
        <f t="shared" si="6416"/>
        <v>#REF!</v>
      </c>
      <c r="CO682" s="91" t="e">
        <f t="shared" si="6417"/>
        <v>#REF!</v>
      </c>
      <c r="CP682" s="90" t="e">
        <f>IF(AU682="Не указан реестровый номер (мера нац.режима Запрет)","",IF(CI682="нет","",IF(CU682="да","исключение(не смотрим баллы)",IFERROR(IF(CI682*1&gt;0,IFERROR(IF(VLOOKUP(CI682*1,Обработ.выгрузка_реестра_РФ!$A:$G,7,)=0,"Баллы не установлены",VLOOKUP(CI682*1,Обработ.выгрузка_реестра_РФ!$A:$G,7,)),IF(LEN(CI682)&gt;14,"","нет номера в реестре РФ")),""),IF(LEN(CI682)=0,"","Некорректный реестровый номер")))))</f>
        <v>#REF!</v>
      </c>
      <c r="CQ682" s="33" t="e">
        <f>IF(LEN(C682)&gt;0,IFERROR(IF(LEN(H682)&gt;0,IF(LEN(VLOOKUP(H682,'исключения(не_смотрим_баллы)'!$A:$C,1,))&gt;0,"да","нет"),"не введен ОКПД2"),"нет"),"")</f>
        <v>#REF!</v>
      </c>
      <c r="CR682" s="33" t="e">
        <f ca="1">IF(CQ682="да",IF(TODAY()&lt;VLOOKUP(H682,'исключения(не_смотрим_баллы)'!$A:$C,3,),"да","нет"),"")</f>
        <v>#REF!</v>
      </c>
      <c r="CS682" s="33" t="str">
        <f>IFERROR(IF(CQ682="да",IF(VLOOKUP(CI682*1,Обработ.выгрузка_реестра_РФ!$A:$G,2,)&lt;VLOOKUP(H682,'исключения(не_смотрим_баллы)'!$A:$C,2,),"да","нет"),""),"")</f>
        <v/>
      </c>
      <c r="CT682" s="24"/>
      <c r="CU682" s="33" t="e">
        <f t="shared" si="6429"/>
        <v>#REF!</v>
      </c>
      <c r="CV682" s="91" t="e">
        <f t="shared" si="6430"/>
        <v>#REF!</v>
      </c>
      <c r="CW682" s="27" t="e">
        <f t="shared" si="6431"/>
        <v>#REF!</v>
      </c>
      <c r="CX682" s="26" t="e">
        <f t="shared" si="6360"/>
        <v>#REF!</v>
      </c>
      <c r="CY682" s="64" t="e">
        <f>IF(LEN('Описание предлагаемого товара'!#REF!)&gt;0,'Описание предлагаемого товара'!#REF!,"")</f>
        <v>#REF!</v>
      </c>
      <c r="CZ682" s="95" t="e">
        <f t="shared" si="6418"/>
        <v>#REF!</v>
      </c>
      <c r="DA682" s="95" t="e">
        <f t="shared" ref="DA682" si="6634">IFERROR(REPLACE(CZ682,FIND(" ",CZ682,1),1,""),CZ682)</f>
        <v>#REF!</v>
      </c>
      <c r="DB682" s="95" t="e">
        <f t="shared" si="6362"/>
        <v>#REF!</v>
      </c>
      <c r="DC682" s="95" t="e">
        <f t="shared" ref="DC682:DD682" si="6635">IFERROR(REPLACE(DB682,FIND("г.",DB682,1),2,""),DB682)</f>
        <v>#REF!</v>
      </c>
      <c r="DD682" s="95" t="e">
        <f t="shared" si="6635"/>
        <v>#REF!</v>
      </c>
      <c r="DE682" s="95" t="e">
        <f t="shared" ref="DE682:DF682" si="6636">IFERROR(REPLACE(DD682,FIND("г",DD682,1),1,""),DD682)</f>
        <v>#REF!</v>
      </c>
      <c r="DF682" s="95" t="e">
        <f t="shared" si="6636"/>
        <v>#REF!</v>
      </c>
      <c r="DG682" s="95" t="e">
        <f t="shared" si="6435"/>
        <v>#REF!</v>
      </c>
      <c r="DH682" s="25" t="str">
        <f>IFERROR(VLOOKUP(CI682*1,Обработ.выгрузка_реестра_РФ!$A:$G,5,),"")</f>
        <v/>
      </c>
      <c r="DI682" s="27" t="str">
        <f t="shared" si="6445"/>
        <v/>
      </c>
      <c r="DJ682" s="27" t="str">
        <f t="shared" ca="1" si="6422"/>
        <v/>
      </c>
      <c r="DK682" s="63" t="e">
        <f>IF(LEN('Описание предлагаемого товара'!#REF!)&gt;0,'Описание предлагаемого товара'!#REF!,"")</f>
        <v>#REF!</v>
      </c>
      <c r="DL682" s="63" t="e">
        <f>IF(LEN('Описание предлагаемого товара'!#REF!)&gt;0,'Описание предлагаемого товара'!#REF!,"")</f>
        <v>#REF!</v>
      </c>
      <c r="DM682" s="32"/>
    </row>
    <row r="683" spans="1:117" ht="48.75" customHeight="1" x14ac:dyDescent="0.25">
      <c r="A683" s="61" t="e">
        <f>IF(LEN('Описание предлагаемого товара'!#REF!)&gt;0,'Описание предлагаемого товара'!#REF!,"")</f>
        <v>#REF!</v>
      </c>
      <c r="B683" s="65" t="e">
        <f>IF(LEN('Описание предлагаемого товара'!#REF!)&gt;0,'Описание предлагаемого товара'!#REF!,"")</f>
        <v>#REF!</v>
      </c>
      <c r="C683" s="61" t="e">
        <f>IF(LEN('Описание предлагаемого товара'!#REF!)&gt;0,'Описание предлагаемого товара'!#REF!,"")</f>
        <v>#REF!</v>
      </c>
      <c r="D683" s="61" t="e">
        <f>IF(LEN('Описание предлагаемого товара'!#REF!)&gt;0,'Описание предлагаемого товара'!#REF!,"")</f>
        <v>#REF!</v>
      </c>
      <c r="E683" s="61" t="e">
        <f>IF(LEN('Описание предлагаемого товара'!#REF!)&gt;0,'Описание предлагаемого товара'!#REF!,"")</f>
        <v>#REF!</v>
      </c>
      <c r="F683" s="61" t="e">
        <f>IF(LEN('Описание предлагаемого товара'!#REF!)&gt;0,'Описание предлагаемого товара'!#REF!,"")</f>
        <v>#REF!</v>
      </c>
      <c r="G683" s="61" t="e">
        <f>IF(LEN('Описание предлагаемого товара'!#REF!)&gt;0,'Описание предлагаемого товара'!#REF!,"")</f>
        <v>#REF!</v>
      </c>
      <c r="H683" s="61" t="e">
        <f>IF(LEN('Описание предлагаемого товара'!#REF!)&gt;0,'Описание предлагаемого товара'!#REF!,"")</f>
        <v>#REF!</v>
      </c>
      <c r="I683" s="61" t="e">
        <f>IF(LEN('Описание предлагаемого товара'!#REF!)&gt;0,'Описание предлагаемого товара'!#REF!,"")</f>
        <v>#REF!</v>
      </c>
      <c r="J683" s="38" t="str">
        <f>IFERROR(VLOOKUP(B683,SAP!$A:$E,5,),"")</f>
        <v/>
      </c>
      <c r="K683" s="40" t="str">
        <f t="shared" si="6365"/>
        <v/>
      </c>
      <c r="L683" s="61" t="e">
        <f>IF(LEN('Описание предлагаемого товара'!#REF!)&gt;0,IFERROR('Описание предлагаемого товара'!#REF!*1,""),"")</f>
        <v>#REF!</v>
      </c>
      <c r="M683" s="39" t="str">
        <f>IFERROR(VLOOKUP(B683,SAP!$A:$E,2,),"")</f>
        <v/>
      </c>
      <c r="N683" s="41" t="str">
        <f t="shared" si="6501"/>
        <v/>
      </c>
      <c r="O683" s="39" t="str">
        <f t="shared" si="6352"/>
        <v/>
      </c>
      <c r="P683" s="36" t="e">
        <f>IF(LEN('Описание предлагаемого товара'!#REF!)&gt;0,'Описание предлагаемого товара'!#REF!,"")</f>
        <v>#REF!</v>
      </c>
      <c r="Q68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83" s="37" t="e">
        <f>IF(LEN('Описание предлагаемого товара'!#REF!)&gt;0,'Описание предлагаемого товара'!#REF!,"")</f>
        <v>#REF!</v>
      </c>
      <c r="S683" s="37" t="e">
        <f>IF(LEN('Описание предлагаемого товара'!#REF!)&gt;0,'Описание предлагаемого товара'!#REF!,"")</f>
        <v>#REF!</v>
      </c>
      <c r="T68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83" s="23" t="str">
        <f>IFERROR(VLOOKUP(CI683*1,Обработ.выгрузка_реестра_РФ!$A:$G,6,),"")</f>
        <v/>
      </c>
      <c r="V683" s="61" t="e">
        <f>IF(LEN('Описание предлагаемого товара'!#REF!)&gt;0,'Описание предлагаемого товара'!#REF!,"")</f>
        <v>#REF!</v>
      </c>
      <c r="W683" s="62" t="e">
        <f>IF(LEN('Описание предлагаемого товара'!#REF!)&gt;0,'Описание предлагаемого товара'!#REF!,"")</f>
        <v>#REF!</v>
      </c>
      <c r="X683" s="91" t="e">
        <f t="shared" ref="X683:Y683" si="6637">IFERROR(REPLACE(W683,FIND(CHAR(10),W683,1),1," "),W683)</f>
        <v>#REF!</v>
      </c>
      <c r="Y683" s="91" t="e">
        <f t="shared" si="6637"/>
        <v>#REF!</v>
      </c>
      <c r="Z683" s="91" t="e">
        <f t="shared" si="6367"/>
        <v>#REF!</v>
      </c>
      <c r="AA683" s="91" t="e">
        <f t="shared" si="6368"/>
        <v>#REF!</v>
      </c>
      <c r="AB683" s="91" t="e">
        <f t="shared" si="6369"/>
        <v>#REF!</v>
      </c>
      <c r="AC683" s="91" t="e">
        <f t="shared" ref="AC683:AF683" si="6638">IFERROR(REPLACE(AB683,FIND("  ",AB683,1),2," "),AB683)</f>
        <v>#REF!</v>
      </c>
      <c r="AD683" s="91" t="e">
        <f t="shared" si="6638"/>
        <v>#REF!</v>
      </c>
      <c r="AE683" s="91" t="e">
        <f t="shared" si="6638"/>
        <v>#REF!</v>
      </c>
      <c r="AF683" s="91" t="e">
        <f t="shared" si="6638"/>
        <v>#REF!</v>
      </c>
      <c r="AG683" s="23" t="str">
        <f>IFERROR(VLOOKUP(CI683*1,Обработ.выгрузка_реестра_РФ!$A:$G,4,),"")</f>
        <v/>
      </c>
      <c r="AH683" s="91" t="str">
        <f t="shared" ref="AH683:AI683" si="6639">IFERROR(REPLACE(AG683,FIND("-",AG683,1),1,"*"),AG683)</f>
        <v/>
      </c>
      <c r="AI683" s="91" t="str">
        <f t="shared" si="6639"/>
        <v/>
      </c>
      <c r="AJ683" s="27" t="str">
        <f t="shared" si="6467"/>
        <v/>
      </c>
      <c r="AK683" s="63" t="e">
        <f>IF(LEN('Описание предлагаемого товара'!#REF!)&gt;0,'Описание предлагаемого товара'!#REF!,"")</f>
        <v>#REF!</v>
      </c>
      <c r="AL683" s="91" t="e">
        <f t="shared" ref="AL683:AM683" si="6640">IFERROR(REPLACE(AK683,FIND(CHAR(10),AK683,1),1,""),AK683)</f>
        <v>#REF!</v>
      </c>
      <c r="AM683" s="91" t="e">
        <f t="shared" si="6640"/>
        <v>#REF!</v>
      </c>
      <c r="AN683" s="91" t="e">
        <f t="shared" ref="AN683:AR683" si="6641">IFERROR(REPLACE(AM683,FIND(" ",AM683,1),1,""),AM683)</f>
        <v>#REF!</v>
      </c>
      <c r="AO683" s="91" t="e">
        <f t="shared" si="6641"/>
        <v>#REF!</v>
      </c>
      <c r="AP683" s="91" t="e">
        <f t="shared" si="6641"/>
        <v>#REF!</v>
      </c>
      <c r="AQ683" s="91" t="e">
        <f t="shared" si="6641"/>
        <v>#REF!</v>
      </c>
      <c r="AR683" s="91" t="e">
        <f t="shared" si="6641"/>
        <v>#REF!</v>
      </c>
      <c r="AS683" s="91" t="e">
        <f t="shared" si="6374"/>
        <v>#REF!</v>
      </c>
      <c r="AT683" s="91" t="e">
        <f t="shared" si="6375"/>
        <v>#REF!</v>
      </c>
      <c r="AU683" s="32" t="e">
        <f t="shared" si="6358"/>
        <v>#REF!</v>
      </c>
      <c r="AV683" s="93" t="e">
        <f>'Описание предлагаемого товара'!#REF!</f>
        <v>#REF!</v>
      </c>
      <c r="AW683" s="91" t="e">
        <f>MIN(SEARCH({0,1,2,3,4,5,6,7,8,9},AV683&amp; "0123456789"))</f>
        <v>#REF!</v>
      </c>
      <c r="AX683" s="91" t="str">
        <f t="shared" si="6376"/>
        <v/>
      </c>
      <c r="AY683" s="91" t="str">
        <f t="shared" si="6377"/>
        <v/>
      </c>
      <c r="AZ683" s="91" t="str">
        <f t="shared" si="6378"/>
        <v/>
      </c>
      <c r="BA683" s="91" t="str">
        <f t="shared" si="6379"/>
        <v/>
      </c>
      <c r="BB683" s="91" t="str">
        <f t="shared" si="6380"/>
        <v/>
      </c>
      <c r="BC683" s="91" t="str">
        <f t="shared" si="6381"/>
        <v/>
      </c>
      <c r="BD683" s="91" t="str">
        <f t="shared" si="6382"/>
        <v/>
      </c>
      <c r="BE683" s="91" t="str">
        <f t="shared" si="6383"/>
        <v/>
      </c>
      <c r="BF683" s="91" t="str">
        <f t="shared" si="6384"/>
        <v/>
      </c>
      <c r="BG683" s="91" t="str">
        <f t="shared" si="6385"/>
        <v/>
      </c>
      <c r="BH683" s="91" t="str">
        <f t="shared" si="6386"/>
        <v/>
      </c>
      <c r="BI683" s="91" t="str">
        <f t="shared" si="6387"/>
        <v/>
      </c>
      <c r="BJ683" s="91" t="str">
        <f t="shared" si="6388"/>
        <v/>
      </c>
      <c r="BK683" s="91" t="str">
        <f t="shared" si="6389"/>
        <v/>
      </c>
      <c r="BL683" s="91" t="str">
        <f t="shared" si="6390"/>
        <v/>
      </c>
      <c r="BM683" s="91" t="str">
        <f t="shared" si="6391"/>
        <v/>
      </c>
      <c r="BN683" s="91" t="str">
        <f t="shared" si="6392"/>
        <v/>
      </c>
      <c r="BO683" s="91" t="str">
        <f t="shared" si="6393"/>
        <v/>
      </c>
      <c r="BP683" s="91" t="str">
        <f t="shared" si="6394"/>
        <v/>
      </c>
      <c r="BQ683" s="91" t="str">
        <f t="shared" si="6395"/>
        <v/>
      </c>
      <c r="BR683" s="91" t="str">
        <f t="shared" si="6396"/>
        <v/>
      </c>
      <c r="BS683" s="91" t="str">
        <f t="shared" si="6397"/>
        <v/>
      </c>
      <c r="BT683" s="91" t="str">
        <f t="shared" si="6398"/>
        <v/>
      </c>
      <c r="BU683" s="91" t="str">
        <f t="shared" si="6399"/>
        <v/>
      </c>
      <c r="BV683" s="91" t="str">
        <f t="shared" si="6400"/>
        <v/>
      </c>
      <c r="BW683" s="91" t="str">
        <f t="shared" si="6401"/>
        <v/>
      </c>
      <c r="BX683" s="91" t="str">
        <f t="shared" si="6402"/>
        <v/>
      </c>
      <c r="BY683" s="91" t="str">
        <f t="shared" si="6403"/>
        <v/>
      </c>
      <c r="BZ683" s="91" t="str">
        <f t="shared" si="6404"/>
        <v/>
      </c>
      <c r="CA683" s="91" t="str">
        <f t="shared" si="6405"/>
        <v/>
      </c>
      <c r="CB683" s="91" t="str">
        <f t="shared" si="6406"/>
        <v/>
      </c>
      <c r="CC683" s="91" t="str">
        <f t="shared" si="6407"/>
        <v/>
      </c>
      <c r="CD683" s="91" t="str">
        <f t="shared" si="6408"/>
        <v/>
      </c>
      <c r="CE683" s="91" t="str">
        <f t="shared" si="6409"/>
        <v/>
      </c>
      <c r="CF683" s="91" t="str">
        <f t="shared" si="6410"/>
        <v/>
      </c>
      <c r="CG683" s="91" t="str">
        <f t="shared" si="6411"/>
        <v/>
      </c>
      <c r="CH683" s="91" t="str">
        <f t="shared" si="6412"/>
        <v/>
      </c>
      <c r="CI683" s="91" t="str">
        <f t="shared" si="6413"/>
        <v>нет</v>
      </c>
      <c r="CJ683" s="63" t="e">
        <f>IF(LEN('Описание предлагаемого товара'!#REF!)&gt;0,'Описание предлагаемого товара'!#REF!,"")</f>
        <v>#REF!</v>
      </c>
      <c r="CK683" s="91" t="e">
        <f t="shared" ref="CK683:CL683" si="6642">IFERROR(REPLACE(CJ683,FIND(CHAR(10),CJ683,1),1,""),CJ683)</f>
        <v>#REF!</v>
      </c>
      <c r="CL683" s="91" t="e">
        <f t="shared" si="6642"/>
        <v>#REF!</v>
      </c>
      <c r="CM683" s="91" t="e">
        <f t="shared" si="6415"/>
        <v>#REF!</v>
      </c>
      <c r="CN683" s="91" t="e">
        <f t="shared" si="6416"/>
        <v>#REF!</v>
      </c>
      <c r="CO683" s="91" t="e">
        <f t="shared" si="6417"/>
        <v>#REF!</v>
      </c>
      <c r="CP683" s="90" t="e">
        <f>IF(AU683="Не указан реестровый номер (мера нац.режима Запрет)","",IF(CI683="нет","",IF(CU683="да","исключение(не смотрим баллы)",IFERROR(IF(CI683*1&gt;0,IFERROR(IF(VLOOKUP(CI683*1,Обработ.выгрузка_реестра_РФ!$A:$G,7,)=0,"Баллы не установлены",VLOOKUP(CI683*1,Обработ.выгрузка_реестра_РФ!$A:$G,7,)),IF(LEN(CI683)&gt;14,"","нет номера в реестре РФ")),""),IF(LEN(CI683)=0,"","Некорректный реестровый номер")))))</f>
        <v>#REF!</v>
      </c>
      <c r="CQ683" s="33" t="e">
        <f>IF(LEN(C683)&gt;0,IFERROR(IF(LEN(H683)&gt;0,IF(LEN(VLOOKUP(H683,'исключения(не_смотрим_баллы)'!$A:$C,1,))&gt;0,"да","нет"),"не введен ОКПД2"),"нет"),"")</f>
        <v>#REF!</v>
      </c>
      <c r="CR683" s="33" t="e">
        <f ca="1">IF(CQ683="да",IF(TODAY()&lt;VLOOKUP(H683,'исключения(не_смотрим_баллы)'!$A:$C,3,),"да","нет"),"")</f>
        <v>#REF!</v>
      </c>
      <c r="CS683" s="33" t="str">
        <f>IFERROR(IF(CQ683="да",IF(VLOOKUP(CI683*1,Обработ.выгрузка_реестра_РФ!$A:$G,2,)&lt;VLOOKUP(H683,'исключения(не_смотрим_баллы)'!$A:$C,2,),"да","нет"),""),"")</f>
        <v/>
      </c>
      <c r="CT683" s="24"/>
      <c r="CU683" s="33" t="e">
        <f t="shared" si="6429"/>
        <v>#REF!</v>
      </c>
      <c r="CV683" s="91" t="e">
        <f t="shared" si="6430"/>
        <v>#REF!</v>
      </c>
      <c r="CW683" s="27" t="e">
        <f t="shared" si="6431"/>
        <v>#REF!</v>
      </c>
      <c r="CX683" s="26" t="e">
        <f t="shared" si="6360"/>
        <v>#REF!</v>
      </c>
      <c r="CY683" s="64" t="e">
        <f>IF(LEN('Описание предлагаемого товара'!#REF!)&gt;0,'Описание предлагаемого товара'!#REF!,"")</f>
        <v>#REF!</v>
      </c>
      <c r="CZ683" s="95" t="e">
        <f t="shared" si="6418"/>
        <v>#REF!</v>
      </c>
      <c r="DA683" s="95" t="e">
        <f t="shared" ref="DA683" si="6643">IFERROR(REPLACE(CZ683,FIND(" ",CZ683,1),1,""),CZ683)</f>
        <v>#REF!</v>
      </c>
      <c r="DB683" s="95" t="e">
        <f t="shared" si="6362"/>
        <v>#REF!</v>
      </c>
      <c r="DC683" s="95" t="e">
        <f t="shared" ref="DC683:DD683" si="6644">IFERROR(REPLACE(DB683,FIND("г.",DB683,1),2,""),DB683)</f>
        <v>#REF!</v>
      </c>
      <c r="DD683" s="95" t="e">
        <f t="shared" si="6644"/>
        <v>#REF!</v>
      </c>
      <c r="DE683" s="95" t="e">
        <f t="shared" ref="DE683:DF683" si="6645">IFERROR(REPLACE(DD683,FIND("г",DD683,1),1,""),DD683)</f>
        <v>#REF!</v>
      </c>
      <c r="DF683" s="95" t="e">
        <f t="shared" si="6645"/>
        <v>#REF!</v>
      </c>
      <c r="DG683" s="95" t="e">
        <f t="shared" si="6435"/>
        <v>#REF!</v>
      </c>
      <c r="DH683" s="25" t="str">
        <f>IFERROR(VLOOKUP(CI683*1,Обработ.выгрузка_реестра_РФ!$A:$G,5,),"")</f>
        <v/>
      </c>
      <c r="DI683" s="27" t="str">
        <f t="shared" si="6445"/>
        <v/>
      </c>
      <c r="DJ683" s="27" t="str">
        <f t="shared" ca="1" si="6422"/>
        <v/>
      </c>
      <c r="DK683" s="63" t="e">
        <f>IF(LEN('Описание предлагаемого товара'!#REF!)&gt;0,'Описание предлагаемого товара'!#REF!,"")</f>
        <v>#REF!</v>
      </c>
      <c r="DL683" s="63" t="e">
        <f>IF(LEN('Описание предлагаемого товара'!#REF!)&gt;0,'Описание предлагаемого товара'!#REF!,"")</f>
        <v>#REF!</v>
      </c>
      <c r="DM683" s="32"/>
    </row>
    <row r="684" spans="1:117" ht="48.75" customHeight="1" x14ac:dyDescent="0.25">
      <c r="A684" s="61" t="e">
        <f>IF(LEN('Описание предлагаемого товара'!#REF!)&gt;0,'Описание предлагаемого товара'!#REF!,"")</f>
        <v>#REF!</v>
      </c>
      <c r="B684" s="65" t="e">
        <f>IF(LEN('Описание предлагаемого товара'!#REF!)&gt;0,'Описание предлагаемого товара'!#REF!,"")</f>
        <v>#REF!</v>
      </c>
      <c r="C684" s="61" t="e">
        <f>IF(LEN('Описание предлагаемого товара'!#REF!)&gt;0,'Описание предлагаемого товара'!#REF!,"")</f>
        <v>#REF!</v>
      </c>
      <c r="D684" s="61" t="e">
        <f>IF(LEN('Описание предлагаемого товара'!#REF!)&gt;0,'Описание предлагаемого товара'!#REF!,"")</f>
        <v>#REF!</v>
      </c>
      <c r="E684" s="61" t="e">
        <f>IF(LEN('Описание предлагаемого товара'!#REF!)&gt;0,'Описание предлагаемого товара'!#REF!,"")</f>
        <v>#REF!</v>
      </c>
      <c r="F684" s="61" t="e">
        <f>IF(LEN('Описание предлагаемого товара'!#REF!)&gt;0,'Описание предлагаемого товара'!#REF!,"")</f>
        <v>#REF!</v>
      </c>
      <c r="G684" s="61" t="e">
        <f>IF(LEN('Описание предлагаемого товара'!#REF!)&gt;0,'Описание предлагаемого товара'!#REF!,"")</f>
        <v>#REF!</v>
      </c>
      <c r="H684" s="61" t="e">
        <f>IF(LEN('Описание предлагаемого товара'!#REF!)&gt;0,'Описание предлагаемого товара'!#REF!,"")</f>
        <v>#REF!</v>
      </c>
      <c r="I684" s="61" t="e">
        <f>IF(LEN('Описание предлагаемого товара'!#REF!)&gt;0,'Описание предлагаемого товара'!#REF!,"")</f>
        <v>#REF!</v>
      </c>
      <c r="J684" s="38" t="str">
        <f>IFERROR(VLOOKUP(B684,SAP!$A:$E,5,),"")</f>
        <v/>
      </c>
      <c r="K684" s="40" t="str">
        <f t="shared" si="6365"/>
        <v/>
      </c>
      <c r="L684" s="61" t="e">
        <f>IF(LEN('Описание предлагаемого товара'!#REF!)&gt;0,IFERROR('Описание предлагаемого товара'!#REF!*1,""),"")</f>
        <v>#REF!</v>
      </c>
      <c r="M684" s="39" t="str">
        <f>IFERROR(VLOOKUP(B684,SAP!$A:$E,2,),"")</f>
        <v/>
      </c>
      <c r="N684" s="41" t="str">
        <f t="shared" si="6501"/>
        <v/>
      </c>
      <c r="O684" s="39" t="str">
        <f t="shared" si="6352"/>
        <v/>
      </c>
      <c r="P684" s="36" t="e">
        <f>IF(LEN('Описание предлагаемого товара'!#REF!)&gt;0,'Описание предлагаемого товара'!#REF!,"")</f>
        <v>#REF!</v>
      </c>
      <c r="Q68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84" s="37" t="e">
        <f>IF(LEN('Описание предлагаемого товара'!#REF!)&gt;0,'Описание предлагаемого товара'!#REF!,"")</f>
        <v>#REF!</v>
      </c>
      <c r="S684" s="37" t="e">
        <f>IF(LEN('Описание предлагаемого товара'!#REF!)&gt;0,'Описание предлагаемого товара'!#REF!,"")</f>
        <v>#REF!</v>
      </c>
      <c r="T68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84" s="23" t="str">
        <f>IFERROR(VLOOKUP(CI684*1,Обработ.выгрузка_реестра_РФ!$A:$G,6,),"")</f>
        <v/>
      </c>
      <c r="V684" s="61" t="e">
        <f>IF(LEN('Описание предлагаемого товара'!#REF!)&gt;0,'Описание предлагаемого товара'!#REF!,"")</f>
        <v>#REF!</v>
      </c>
      <c r="W684" s="62" t="e">
        <f>IF(LEN('Описание предлагаемого товара'!#REF!)&gt;0,'Описание предлагаемого товара'!#REF!,"")</f>
        <v>#REF!</v>
      </c>
      <c r="X684" s="91" t="e">
        <f t="shared" ref="X684:Y684" si="6646">IFERROR(REPLACE(W684,FIND(CHAR(10),W684,1),1," "),W684)</f>
        <v>#REF!</v>
      </c>
      <c r="Y684" s="91" t="e">
        <f t="shared" si="6646"/>
        <v>#REF!</v>
      </c>
      <c r="Z684" s="91" t="e">
        <f t="shared" si="6367"/>
        <v>#REF!</v>
      </c>
      <c r="AA684" s="91" t="e">
        <f t="shared" si="6368"/>
        <v>#REF!</v>
      </c>
      <c r="AB684" s="91" t="e">
        <f t="shared" si="6369"/>
        <v>#REF!</v>
      </c>
      <c r="AC684" s="91" t="e">
        <f t="shared" ref="AC684:AF684" si="6647">IFERROR(REPLACE(AB684,FIND("  ",AB684,1),2," "),AB684)</f>
        <v>#REF!</v>
      </c>
      <c r="AD684" s="91" t="e">
        <f t="shared" si="6647"/>
        <v>#REF!</v>
      </c>
      <c r="AE684" s="91" t="e">
        <f t="shared" si="6647"/>
        <v>#REF!</v>
      </c>
      <c r="AF684" s="91" t="e">
        <f t="shared" si="6647"/>
        <v>#REF!</v>
      </c>
      <c r="AG684" s="23" t="str">
        <f>IFERROR(VLOOKUP(CI684*1,Обработ.выгрузка_реестра_РФ!$A:$G,4,),"")</f>
        <v/>
      </c>
      <c r="AH684" s="91" t="str">
        <f t="shared" ref="AH684:AI684" si="6648">IFERROR(REPLACE(AG684,FIND("-",AG684,1),1,"*"),AG684)</f>
        <v/>
      </c>
      <c r="AI684" s="91" t="str">
        <f t="shared" si="6648"/>
        <v/>
      </c>
      <c r="AJ684" s="27" t="str">
        <f t="shared" si="6467"/>
        <v/>
      </c>
      <c r="AK684" s="63" t="e">
        <f>IF(LEN('Описание предлагаемого товара'!#REF!)&gt;0,'Описание предлагаемого товара'!#REF!,"")</f>
        <v>#REF!</v>
      </c>
      <c r="AL684" s="91" t="e">
        <f t="shared" ref="AL684:AM684" si="6649">IFERROR(REPLACE(AK684,FIND(CHAR(10),AK684,1),1,""),AK684)</f>
        <v>#REF!</v>
      </c>
      <c r="AM684" s="91" t="e">
        <f t="shared" si="6649"/>
        <v>#REF!</v>
      </c>
      <c r="AN684" s="91" t="e">
        <f t="shared" ref="AN684:AR684" si="6650">IFERROR(REPLACE(AM684,FIND(" ",AM684,1),1,""),AM684)</f>
        <v>#REF!</v>
      </c>
      <c r="AO684" s="91" t="e">
        <f t="shared" si="6650"/>
        <v>#REF!</v>
      </c>
      <c r="AP684" s="91" t="e">
        <f t="shared" si="6650"/>
        <v>#REF!</v>
      </c>
      <c r="AQ684" s="91" t="e">
        <f t="shared" si="6650"/>
        <v>#REF!</v>
      </c>
      <c r="AR684" s="91" t="e">
        <f t="shared" si="6650"/>
        <v>#REF!</v>
      </c>
      <c r="AS684" s="91" t="e">
        <f t="shared" si="6374"/>
        <v>#REF!</v>
      </c>
      <c r="AT684" s="91" t="e">
        <f t="shared" si="6375"/>
        <v>#REF!</v>
      </c>
      <c r="AU684" s="32" t="e">
        <f t="shared" si="6358"/>
        <v>#REF!</v>
      </c>
      <c r="AV684" s="93" t="e">
        <f>'Описание предлагаемого товара'!#REF!</f>
        <v>#REF!</v>
      </c>
      <c r="AW684" s="91" t="e">
        <f>MIN(SEARCH({0,1,2,3,4,5,6,7,8,9},AV684&amp; "0123456789"))</f>
        <v>#REF!</v>
      </c>
      <c r="AX684" s="91" t="str">
        <f t="shared" si="6376"/>
        <v/>
      </c>
      <c r="AY684" s="91" t="str">
        <f t="shared" si="6377"/>
        <v/>
      </c>
      <c r="AZ684" s="91" t="str">
        <f t="shared" si="6378"/>
        <v/>
      </c>
      <c r="BA684" s="91" t="str">
        <f t="shared" si="6379"/>
        <v/>
      </c>
      <c r="BB684" s="91" t="str">
        <f t="shared" si="6380"/>
        <v/>
      </c>
      <c r="BC684" s="91" t="str">
        <f t="shared" si="6381"/>
        <v/>
      </c>
      <c r="BD684" s="91" t="str">
        <f t="shared" si="6382"/>
        <v/>
      </c>
      <c r="BE684" s="91" t="str">
        <f t="shared" si="6383"/>
        <v/>
      </c>
      <c r="BF684" s="91" t="str">
        <f t="shared" si="6384"/>
        <v/>
      </c>
      <c r="BG684" s="91" t="str">
        <f t="shared" si="6385"/>
        <v/>
      </c>
      <c r="BH684" s="91" t="str">
        <f t="shared" si="6386"/>
        <v/>
      </c>
      <c r="BI684" s="91" t="str">
        <f t="shared" si="6387"/>
        <v/>
      </c>
      <c r="BJ684" s="91" t="str">
        <f t="shared" si="6388"/>
        <v/>
      </c>
      <c r="BK684" s="91" t="str">
        <f t="shared" si="6389"/>
        <v/>
      </c>
      <c r="BL684" s="91" t="str">
        <f t="shared" si="6390"/>
        <v/>
      </c>
      <c r="BM684" s="91" t="str">
        <f t="shared" si="6391"/>
        <v/>
      </c>
      <c r="BN684" s="91" t="str">
        <f t="shared" si="6392"/>
        <v/>
      </c>
      <c r="BO684" s="91" t="str">
        <f t="shared" si="6393"/>
        <v/>
      </c>
      <c r="BP684" s="91" t="str">
        <f t="shared" si="6394"/>
        <v/>
      </c>
      <c r="BQ684" s="91" t="str">
        <f t="shared" si="6395"/>
        <v/>
      </c>
      <c r="BR684" s="91" t="str">
        <f t="shared" si="6396"/>
        <v/>
      </c>
      <c r="BS684" s="91" t="str">
        <f t="shared" si="6397"/>
        <v/>
      </c>
      <c r="BT684" s="91" t="str">
        <f t="shared" si="6398"/>
        <v/>
      </c>
      <c r="BU684" s="91" t="str">
        <f t="shared" si="6399"/>
        <v/>
      </c>
      <c r="BV684" s="91" t="str">
        <f t="shared" si="6400"/>
        <v/>
      </c>
      <c r="BW684" s="91" t="str">
        <f t="shared" si="6401"/>
        <v/>
      </c>
      <c r="BX684" s="91" t="str">
        <f t="shared" si="6402"/>
        <v/>
      </c>
      <c r="BY684" s="91" t="str">
        <f t="shared" si="6403"/>
        <v/>
      </c>
      <c r="BZ684" s="91" t="str">
        <f t="shared" si="6404"/>
        <v/>
      </c>
      <c r="CA684" s="91" t="str">
        <f t="shared" si="6405"/>
        <v/>
      </c>
      <c r="CB684" s="91" t="str">
        <f t="shared" si="6406"/>
        <v/>
      </c>
      <c r="CC684" s="91" t="str">
        <f t="shared" si="6407"/>
        <v/>
      </c>
      <c r="CD684" s="91" t="str">
        <f t="shared" si="6408"/>
        <v/>
      </c>
      <c r="CE684" s="91" t="str">
        <f t="shared" si="6409"/>
        <v/>
      </c>
      <c r="CF684" s="91" t="str">
        <f t="shared" si="6410"/>
        <v/>
      </c>
      <c r="CG684" s="91" t="str">
        <f t="shared" si="6411"/>
        <v/>
      </c>
      <c r="CH684" s="91" t="str">
        <f t="shared" si="6412"/>
        <v/>
      </c>
      <c r="CI684" s="91" t="str">
        <f t="shared" si="6413"/>
        <v>нет</v>
      </c>
      <c r="CJ684" s="63" t="e">
        <f>IF(LEN('Описание предлагаемого товара'!#REF!)&gt;0,'Описание предлагаемого товара'!#REF!,"")</f>
        <v>#REF!</v>
      </c>
      <c r="CK684" s="91" t="e">
        <f t="shared" ref="CK684:CL684" si="6651">IFERROR(REPLACE(CJ684,FIND(CHAR(10),CJ684,1),1,""),CJ684)</f>
        <v>#REF!</v>
      </c>
      <c r="CL684" s="91" t="e">
        <f t="shared" si="6651"/>
        <v>#REF!</v>
      </c>
      <c r="CM684" s="91" t="e">
        <f t="shared" si="6415"/>
        <v>#REF!</v>
      </c>
      <c r="CN684" s="91" t="e">
        <f t="shared" si="6416"/>
        <v>#REF!</v>
      </c>
      <c r="CO684" s="91" t="e">
        <f t="shared" si="6417"/>
        <v>#REF!</v>
      </c>
      <c r="CP684" s="90" t="e">
        <f>IF(AU684="Не указан реестровый номер (мера нац.режима Запрет)","",IF(CI684="нет","",IF(CU684="да","исключение(не смотрим баллы)",IFERROR(IF(CI684*1&gt;0,IFERROR(IF(VLOOKUP(CI684*1,Обработ.выгрузка_реестра_РФ!$A:$G,7,)=0,"Баллы не установлены",VLOOKUP(CI684*1,Обработ.выгрузка_реестра_РФ!$A:$G,7,)),IF(LEN(CI684)&gt;14,"","нет номера в реестре РФ")),""),IF(LEN(CI684)=0,"","Некорректный реестровый номер")))))</f>
        <v>#REF!</v>
      </c>
      <c r="CQ684" s="33" t="e">
        <f>IF(LEN(C684)&gt;0,IFERROR(IF(LEN(H684)&gt;0,IF(LEN(VLOOKUP(H684,'исключения(не_смотрим_баллы)'!$A:$C,1,))&gt;0,"да","нет"),"не введен ОКПД2"),"нет"),"")</f>
        <v>#REF!</v>
      </c>
      <c r="CR684" s="33" t="e">
        <f ca="1">IF(CQ684="да",IF(TODAY()&lt;VLOOKUP(H684,'исключения(не_смотрим_баллы)'!$A:$C,3,),"да","нет"),"")</f>
        <v>#REF!</v>
      </c>
      <c r="CS684" s="33" t="str">
        <f>IFERROR(IF(CQ684="да",IF(VLOOKUP(CI684*1,Обработ.выгрузка_реестра_РФ!$A:$G,2,)&lt;VLOOKUP(H684,'исключения(не_смотрим_баллы)'!$A:$C,2,),"да","нет"),""),"")</f>
        <v/>
      </c>
      <c r="CT684" s="24"/>
      <c r="CU684" s="33" t="e">
        <f t="shared" si="6429"/>
        <v>#REF!</v>
      </c>
      <c r="CV684" s="91" t="e">
        <f t="shared" si="6430"/>
        <v>#REF!</v>
      </c>
      <c r="CW684" s="27" t="e">
        <f t="shared" si="6431"/>
        <v>#REF!</v>
      </c>
      <c r="CX684" s="26" t="e">
        <f t="shared" si="6360"/>
        <v>#REF!</v>
      </c>
      <c r="CY684" s="64" t="e">
        <f>IF(LEN('Описание предлагаемого товара'!#REF!)&gt;0,'Описание предлагаемого товара'!#REF!,"")</f>
        <v>#REF!</v>
      </c>
      <c r="CZ684" s="95" t="e">
        <f t="shared" si="6418"/>
        <v>#REF!</v>
      </c>
      <c r="DA684" s="95" t="e">
        <f t="shared" ref="DA684" si="6652">IFERROR(REPLACE(CZ684,FIND(" ",CZ684,1),1,""),CZ684)</f>
        <v>#REF!</v>
      </c>
      <c r="DB684" s="95" t="e">
        <f t="shared" si="6362"/>
        <v>#REF!</v>
      </c>
      <c r="DC684" s="95" t="e">
        <f t="shared" ref="DC684:DD684" si="6653">IFERROR(REPLACE(DB684,FIND("г.",DB684,1),2,""),DB684)</f>
        <v>#REF!</v>
      </c>
      <c r="DD684" s="95" t="e">
        <f t="shared" si="6653"/>
        <v>#REF!</v>
      </c>
      <c r="DE684" s="95" t="e">
        <f t="shared" ref="DE684:DF684" si="6654">IFERROR(REPLACE(DD684,FIND("г",DD684,1),1,""),DD684)</f>
        <v>#REF!</v>
      </c>
      <c r="DF684" s="95" t="e">
        <f t="shared" si="6654"/>
        <v>#REF!</v>
      </c>
      <c r="DG684" s="95" t="e">
        <f t="shared" si="6435"/>
        <v>#REF!</v>
      </c>
      <c r="DH684" s="25" t="str">
        <f>IFERROR(VLOOKUP(CI684*1,Обработ.выгрузка_реестра_РФ!$A:$G,5,),"")</f>
        <v/>
      </c>
      <c r="DI684" s="27" t="str">
        <f t="shared" si="6445"/>
        <v/>
      </c>
      <c r="DJ684" s="27" t="str">
        <f t="shared" ca="1" si="6422"/>
        <v/>
      </c>
      <c r="DK684" s="63" t="e">
        <f>IF(LEN('Описание предлагаемого товара'!#REF!)&gt;0,'Описание предлагаемого товара'!#REF!,"")</f>
        <v>#REF!</v>
      </c>
      <c r="DL684" s="63" t="e">
        <f>IF(LEN('Описание предлагаемого товара'!#REF!)&gt;0,'Описание предлагаемого товара'!#REF!,"")</f>
        <v>#REF!</v>
      </c>
      <c r="DM684" s="32"/>
    </row>
    <row r="685" spans="1:117" ht="48.75" customHeight="1" x14ac:dyDescent="0.25">
      <c r="A685" s="61" t="e">
        <f>IF(LEN('Описание предлагаемого товара'!#REF!)&gt;0,'Описание предлагаемого товара'!#REF!,"")</f>
        <v>#REF!</v>
      </c>
      <c r="B685" s="65" t="e">
        <f>IF(LEN('Описание предлагаемого товара'!#REF!)&gt;0,'Описание предлагаемого товара'!#REF!,"")</f>
        <v>#REF!</v>
      </c>
      <c r="C685" s="61" t="e">
        <f>IF(LEN('Описание предлагаемого товара'!#REF!)&gt;0,'Описание предлагаемого товара'!#REF!,"")</f>
        <v>#REF!</v>
      </c>
      <c r="D685" s="61" t="e">
        <f>IF(LEN('Описание предлагаемого товара'!#REF!)&gt;0,'Описание предлагаемого товара'!#REF!,"")</f>
        <v>#REF!</v>
      </c>
      <c r="E685" s="61" t="e">
        <f>IF(LEN('Описание предлагаемого товара'!#REF!)&gt;0,'Описание предлагаемого товара'!#REF!,"")</f>
        <v>#REF!</v>
      </c>
      <c r="F685" s="61" t="e">
        <f>IF(LEN('Описание предлагаемого товара'!#REF!)&gt;0,'Описание предлагаемого товара'!#REF!,"")</f>
        <v>#REF!</v>
      </c>
      <c r="G685" s="61" t="e">
        <f>IF(LEN('Описание предлагаемого товара'!#REF!)&gt;0,'Описание предлагаемого товара'!#REF!,"")</f>
        <v>#REF!</v>
      </c>
      <c r="H685" s="61" t="e">
        <f>IF(LEN('Описание предлагаемого товара'!#REF!)&gt;0,'Описание предлагаемого товара'!#REF!,"")</f>
        <v>#REF!</v>
      </c>
      <c r="I685" s="61" t="e">
        <f>IF(LEN('Описание предлагаемого товара'!#REF!)&gt;0,'Описание предлагаемого товара'!#REF!,"")</f>
        <v>#REF!</v>
      </c>
      <c r="J685" s="38" t="str">
        <f>IFERROR(VLOOKUP(B685,SAP!$A:$E,5,),"")</f>
        <v/>
      </c>
      <c r="K685" s="40" t="str">
        <f t="shared" si="6365"/>
        <v/>
      </c>
      <c r="L685" s="61" t="e">
        <f>IF(LEN('Описание предлагаемого товара'!#REF!)&gt;0,IFERROR('Описание предлагаемого товара'!#REF!*1,""),"")</f>
        <v>#REF!</v>
      </c>
      <c r="M685" s="39" t="str">
        <f>IFERROR(VLOOKUP(B685,SAP!$A:$E,2,),"")</f>
        <v/>
      </c>
      <c r="N685" s="41" t="str">
        <f t="shared" si="6501"/>
        <v/>
      </c>
      <c r="O685" s="39" t="str">
        <f t="shared" si="6352"/>
        <v/>
      </c>
      <c r="P685" s="36" t="e">
        <f>IF(LEN('Описание предлагаемого товара'!#REF!)&gt;0,'Описание предлагаемого товара'!#REF!,"")</f>
        <v>#REF!</v>
      </c>
      <c r="Q68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85" s="37" t="e">
        <f>IF(LEN('Описание предлагаемого товара'!#REF!)&gt;0,'Описание предлагаемого товара'!#REF!,"")</f>
        <v>#REF!</v>
      </c>
      <c r="S685" s="37" t="e">
        <f>IF(LEN('Описание предлагаемого товара'!#REF!)&gt;0,'Описание предлагаемого товара'!#REF!,"")</f>
        <v>#REF!</v>
      </c>
      <c r="T68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85" s="23" t="str">
        <f>IFERROR(VLOOKUP(CI685*1,Обработ.выгрузка_реестра_РФ!$A:$G,6,),"")</f>
        <v/>
      </c>
      <c r="V685" s="61" t="e">
        <f>IF(LEN('Описание предлагаемого товара'!#REF!)&gt;0,'Описание предлагаемого товара'!#REF!,"")</f>
        <v>#REF!</v>
      </c>
      <c r="W685" s="62" t="e">
        <f>IF(LEN('Описание предлагаемого товара'!#REF!)&gt;0,'Описание предлагаемого товара'!#REF!,"")</f>
        <v>#REF!</v>
      </c>
      <c r="X685" s="91" t="e">
        <f t="shared" ref="X685:Y685" si="6655">IFERROR(REPLACE(W685,FIND(CHAR(10),W685,1),1," "),W685)</f>
        <v>#REF!</v>
      </c>
      <c r="Y685" s="91" t="e">
        <f t="shared" si="6655"/>
        <v>#REF!</v>
      </c>
      <c r="Z685" s="91" t="e">
        <f t="shared" si="6367"/>
        <v>#REF!</v>
      </c>
      <c r="AA685" s="91" t="e">
        <f t="shared" si="6368"/>
        <v>#REF!</v>
      </c>
      <c r="AB685" s="91" t="e">
        <f t="shared" si="6369"/>
        <v>#REF!</v>
      </c>
      <c r="AC685" s="91" t="e">
        <f t="shared" ref="AC685:AF685" si="6656">IFERROR(REPLACE(AB685,FIND("  ",AB685,1),2," "),AB685)</f>
        <v>#REF!</v>
      </c>
      <c r="AD685" s="91" t="e">
        <f t="shared" si="6656"/>
        <v>#REF!</v>
      </c>
      <c r="AE685" s="91" t="e">
        <f t="shared" si="6656"/>
        <v>#REF!</v>
      </c>
      <c r="AF685" s="91" t="e">
        <f t="shared" si="6656"/>
        <v>#REF!</v>
      </c>
      <c r="AG685" s="23" t="str">
        <f>IFERROR(VLOOKUP(CI685*1,Обработ.выгрузка_реестра_РФ!$A:$G,4,),"")</f>
        <v/>
      </c>
      <c r="AH685" s="91" t="str">
        <f t="shared" ref="AH685:AI685" si="6657">IFERROR(REPLACE(AG685,FIND("-",AG685,1),1,"*"),AG685)</f>
        <v/>
      </c>
      <c r="AI685" s="91" t="str">
        <f t="shared" si="6657"/>
        <v/>
      </c>
      <c r="AJ685" s="27" t="str">
        <f t="shared" si="6467"/>
        <v/>
      </c>
      <c r="AK685" s="63" t="e">
        <f>IF(LEN('Описание предлагаемого товара'!#REF!)&gt;0,'Описание предлагаемого товара'!#REF!,"")</f>
        <v>#REF!</v>
      </c>
      <c r="AL685" s="91" t="e">
        <f t="shared" ref="AL685:AM685" si="6658">IFERROR(REPLACE(AK685,FIND(CHAR(10),AK685,1),1,""),AK685)</f>
        <v>#REF!</v>
      </c>
      <c r="AM685" s="91" t="e">
        <f t="shared" si="6658"/>
        <v>#REF!</v>
      </c>
      <c r="AN685" s="91" t="e">
        <f t="shared" ref="AN685:AR685" si="6659">IFERROR(REPLACE(AM685,FIND(" ",AM685,1),1,""),AM685)</f>
        <v>#REF!</v>
      </c>
      <c r="AO685" s="91" t="e">
        <f t="shared" si="6659"/>
        <v>#REF!</v>
      </c>
      <c r="AP685" s="91" t="e">
        <f t="shared" si="6659"/>
        <v>#REF!</v>
      </c>
      <c r="AQ685" s="91" t="e">
        <f t="shared" si="6659"/>
        <v>#REF!</v>
      </c>
      <c r="AR685" s="91" t="e">
        <f t="shared" si="6659"/>
        <v>#REF!</v>
      </c>
      <c r="AS685" s="91" t="e">
        <f t="shared" si="6374"/>
        <v>#REF!</v>
      </c>
      <c r="AT685" s="91" t="e">
        <f t="shared" si="6375"/>
        <v>#REF!</v>
      </c>
      <c r="AU685" s="32" t="e">
        <f t="shared" si="6358"/>
        <v>#REF!</v>
      </c>
      <c r="AV685" s="93" t="e">
        <f>'Описание предлагаемого товара'!#REF!</f>
        <v>#REF!</v>
      </c>
      <c r="AW685" s="91" t="e">
        <f>MIN(SEARCH({0,1,2,3,4,5,6,7,8,9},AV685&amp; "0123456789"))</f>
        <v>#REF!</v>
      </c>
      <c r="AX685" s="91" t="str">
        <f t="shared" si="6376"/>
        <v/>
      </c>
      <c r="AY685" s="91" t="str">
        <f t="shared" si="6377"/>
        <v/>
      </c>
      <c r="AZ685" s="91" t="str">
        <f t="shared" si="6378"/>
        <v/>
      </c>
      <c r="BA685" s="91" t="str">
        <f t="shared" si="6379"/>
        <v/>
      </c>
      <c r="BB685" s="91" t="str">
        <f t="shared" si="6380"/>
        <v/>
      </c>
      <c r="BC685" s="91" t="str">
        <f t="shared" si="6381"/>
        <v/>
      </c>
      <c r="BD685" s="91" t="str">
        <f t="shared" si="6382"/>
        <v/>
      </c>
      <c r="BE685" s="91" t="str">
        <f t="shared" si="6383"/>
        <v/>
      </c>
      <c r="BF685" s="91" t="str">
        <f t="shared" si="6384"/>
        <v/>
      </c>
      <c r="BG685" s="91" t="str">
        <f t="shared" si="6385"/>
        <v/>
      </c>
      <c r="BH685" s="91" t="str">
        <f t="shared" si="6386"/>
        <v/>
      </c>
      <c r="BI685" s="91" t="str">
        <f t="shared" si="6387"/>
        <v/>
      </c>
      <c r="BJ685" s="91" t="str">
        <f t="shared" si="6388"/>
        <v/>
      </c>
      <c r="BK685" s="91" t="str">
        <f t="shared" si="6389"/>
        <v/>
      </c>
      <c r="BL685" s="91" t="str">
        <f t="shared" si="6390"/>
        <v/>
      </c>
      <c r="BM685" s="91" t="str">
        <f t="shared" si="6391"/>
        <v/>
      </c>
      <c r="BN685" s="91" t="str">
        <f t="shared" si="6392"/>
        <v/>
      </c>
      <c r="BO685" s="91" t="str">
        <f t="shared" si="6393"/>
        <v/>
      </c>
      <c r="BP685" s="91" t="str">
        <f t="shared" si="6394"/>
        <v/>
      </c>
      <c r="BQ685" s="91" t="str">
        <f t="shared" si="6395"/>
        <v/>
      </c>
      <c r="BR685" s="91" t="str">
        <f t="shared" si="6396"/>
        <v/>
      </c>
      <c r="BS685" s="91" t="str">
        <f t="shared" si="6397"/>
        <v/>
      </c>
      <c r="BT685" s="91" t="str">
        <f t="shared" si="6398"/>
        <v/>
      </c>
      <c r="BU685" s="91" t="str">
        <f t="shared" si="6399"/>
        <v/>
      </c>
      <c r="BV685" s="91" t="str">
        <f t="shared" si="6400"/>
        <v/>
      </c>
      <c r="BW685" s="91" t="str">
        <f t="shared" si="6401"/>
        <v/>
      </c>
      <c r="BX685" s="91" t="str">
        <f t="shared" si="6402"/>
        <v/>
      </c>
      <c r="BY685" s="91" t="str">
        <f t="shared" si="6403"/>
        <v/>
      </c>
      <c r="BZ685" s="91" t="str">
        <f t="shared" si="6404"/>
        <v/>
      </c>
      <c r="CA685" s="91" t="str">
        <f t="shared" si="6405"/>
        <v/>
      </c>
      <c r="CB685" s="91" t="str">
        <f t="shared" si="6406"/>
        <v/>
      </c>
      <c r="CC685" s="91" t="str">
        <f t="shared" si="6407"/>
        <v/>
      </c>
      <c r="CD685" s="91" t="str">
        <f t="shared" si="6408"/>
        <v/>
      </c>
      <c r="CE685" s="91" t="str">
        <f t="shared" si="6409"/>
        <v/>
      </c>
      <c r="CF685" s="91" t="str">
        <f t="shared" si="6410"/>
        <v/>
      </c>
      <c r="CG685" s="91" t="str">
        <f t="shared" si="6411"/>
        <v/>
      </c>
      <c r="CH685" s="91" t="str">
        <f t="shared" si="6412"/>
        <v/>
      </c>
      <c r="CI685" s="91" t="str">
        <f t="shared" si="6413"/>
        <v>нет</v>
      </c>
      <c r="CJ685" s="63" t="e">
        <f>IF(LEN('Описание предлагаемого товара'!#REF!)&gt;0,'Описание предлагаемого товара'!#REF!,"")</f>
        <v>#REF!</v>
      </c>
      <c r="CK685" s="91" t="e">
        <f t="shared" ref="CK685:CL685" si="6660">IFERROR(REPLACE(CJ685,FIND(CHAR(10),CJ685,1),1,""),CJ685)</f>
        <v>#REF!</v>
      </c>
      <c r="CL685" s="91" t="e">
        <f t="shared" si="6660"/>
        <v>#REF!</v>
      </c>
      <c r="CM685" s="91" t="e">
        <f t="shared" si="6415"/>
        <v>#REF!</v>
      </c>
      <c r="CN685" s="91" t="e">
        <f t="shared" si="6416"/>
        <v>#REF!</v>
      </c>
      <c r="CO685" s="91" t="e">
        <f t="shared" si="6417"/>
        <v>#REF!</v>
      </c>
      <c r="CP685" s="90" t="e">
        <f>IF(AU685="Не указан реестровый номер (мера нац.режима Запрет)","",IF(CI685="нет","",IF(CU685="да","исключение(не смотрим баллы)",IFERROR(IF(CI685*1&gt;0,IFERROR(IF(VLOOKUP(CI685*1,Обработ.выгрузка_реестра_РФ!$A:$G,7,)=0,"Баллы не установлены",VLOOKUP(CI685*1,Обработ.выгрузка_реестра_РФ!$A:$G,7,)),IF(LEN(CI685)&gt;14,"","нет номера в реестре РФ")),""),IF(LEN(CI685)=0,"","Некорректный реестровый номер")))))</f>
        <v>#REF!</v>
      </c>
      <c r="CQ685" s="33" t="e">
        <f>IF(LEN(C685)&gt;0,IFERROR(IF(LEN(H685)&gt;0,IF(LEN(VLOOKUP(H685,'исключения(не_смотрим_баллы)'!$A:$C,1,))&gt;0,"да","нет"),"не введен ОКПД2"),"нет"),"")</f>
        <v>#REF!</v>
      </c>
      <c r="CR685" s="33" t="e">
        <f ca="1">IF(CQ685="да",IF(TODAY()&lt;VLOOKUP(H685,'исключения(не_смотрим_баллы)'!$A:$C,3,),"да","нет"),"")</f>
        <v>#REF!</v>
      </c>
      <c r="CS685" s="33" t="str">
        <f>IFERROR(IF(CQ685="да",IF(VLOOKUP(CI685*1,Обработ.выгрузка_реестра_РФ!$A:$G,2,)&lt;VLOOKUP(H685,'исключения(не_смотрим_баллы)'!$A:$C,2,),"да","нет"),""),"")</f>
        <v/>
      </c>
      <c r="CT685" s="24"/>
      <c r="CU685" s="33" t="e">
        <f t="shared" si="6429"/>
        <v>#REF!</v>
      </c>
      <c r="CV685" s="91" t="e">
        <f t="shared" si="6430"/>
        <v>#REF!</v>
      </c>
      <c r="CW685" s="27" t="e">
        <f t="shared" si="6431"/>
        <v>#REF!</v>
      </c>
      <c r="CX685" s="26" t="e">
        <f t="shared" si="6360"/>
        <v>#REF!</v>
      </c>
      <c r="CY685" s="64" t="e">
        <f>IF(LEN('Описание предлагаемого товара'!#REF!)&gt;0,'Описание предлагаемого товара'!#REF!,"")</f>
        <v>#REF!</v>
      </c>
      <c r="CZ685" s="95" t="e">
        <f t="shared" si="6418"/>
        <v>#REF!</v>
      </c>
      <c r="DA685" s="95" t="e">
        <f t="shared" ref="DA685" si="6661">IFERROR(REPLACE(CZ685,FIND(" ",CZ685,1),1,""),CZ685)</f>
        <v>#REF!</v>
      </c>
      <c r="DB685" s="95" t="e">
        <f t="shared" si="6362"/>
        <v>#REF!</v>
      </c>
      <c r="DC685" s="95" t="e">
        <f t="shared" ref="DC685:DD685" si="6662">IFERROR(REPLACE(DB685,FIND("г.",DB685,1),2,""),DB685)</f>
        <v>#REF!</v>
      </c>
      <c r="DD685" s="95" t="e">
        <f t="shared" si="6662"/>
        <v>#REF!</v>
      </c>
      <c r="DE685" s="95" t="e">
        <f t="shared" ref="DE685:DF685" si="6663">IFERROR(REPLACE(DD685,FIND("г",DD685,1),1,""),DD685)</f>
        <v>#REF!</v>
      </c>
      <c r="DF685" s="95" t="e">
        <f t="shared" si="6663"/>
        <v>#REF!</v>
      </c>
      <c r="DG685" s="95" t="e">
        <f t="shared" si="6435"/>
        <v>#REF!</v>
      </c>
      <c r="DH685" s="25" t="str">
        <f>IFERROR(VLOOKUP(CI685*1,Обработ.выгрузка_реестра_РФ!$A:$G,5,),"")</f>
        <v/>
      </c>
      <c r="DI685" s="27" t="str">
        <f t="shared" si="6445"/>
        <v/>
      </c>
      <c r="DJ685" s="27" t="str">
        <f t="shared" ca="1" si="6422"/>
        <v/>
      </c>
      <c r="DK685" s="63" t="e">
        <f>IF(LEN('Описание предлагаемого товара'!#REF!)&gt;0,'Описание предлагаемого товара'!#REF!,"")</f>
        <v>#REF!</v>
      </c>
      <c r="DL685" s="63" t="e">
        <f>IF(LEN('Описание предлагаемого товара'!#REF!)&gt;0,'Описание предлагаемого товара'!#REF!,"")</f>
        <v>#REF!</v>
      </c>
      <c r="DM685" s="32"/>
    </row>
    <row r="686" spans="1:117" ht="48.75" customHeight="1" x14ac:dyDescent="0.25">
      <c r="A686" s="61" t="e">
        <f>IF(LEN('Описание предлагаемого товара'!#REF!)&gt;0,'Описание предлагаемого товара'!#REF!,"")</f>
        <v>#REF!</v>
      </c>
      <c r="B686" s="65" t="e">
        <f>IF(LEN('Описание предлагаемого товара'!#REF!)&gt;0,'Описание предлагаемого товара'!#REF!,"")</f>
        <v>#REF!</v>
      </c>
      <c r="C686" s="61" t="e">
        <f>IF(LEN('Описание предлагаемого товара'!#REF!)&gt;0,'Описание предлагаемого товара'!#REF!,"")</f>
        <v>#REF!</v>
      </c>
      <c r="D686" s="61" t="e">
        <f>IF(LEN('Описание предлагаемого товара'!#REF!)&gt;0,'Описание предлагаемого товара'!#REF!,"")</f>
        <v>#REF!</v>
      </c>
      <c r="E686" s="61" t="e">
        <f>IF(LEN('Описание предлагаемого товара'!#REF!)&gt;0,'Описание предлагаемого товара'!#REF!,"")</f>
        <v>#REF!</v>
      </c>
      <c r="F686" s="61" t="e">
        <f>IF(LEN('Описание предлагаемого товара'!#REF!)&gt;0,'Описание предлагаемого товара'!#REF!,"")</f>
        <v>#REF!</v>
      </c>
      <c r="G686" s="61" t="e">
        <f>IF(LEN('Описание предлагаемого товара'!#REF!)&gt;0,'Описание предлагаемого товара'!#REF!,"")</f>
        <v>#REF!</v>
      </c>
      <c r="H686" s="61" t="e">
        <f>IF(LEN('Описание предлагаемого товара'!#REF!)&gt;0,'Описание предлагаемого товара'!#REF!,"")</f>
        <v>#REF!</v>
      </c>
      <c r="I686" s="61" t="e">
        <f>IF(LEN('Описание предлагаемого товара'!#REF!)&gt;0,'Описание предлагаемого товара'!#REF!,"")</f>
        <v>#REF!</v>
      </c>
      <c r="J686" s="38" t="str">
        <f>IFERROR(VLOOKUP(B686,SAP!$A:$E,5,),"")</f>
        <v/>
      </c>
      <c r="K686" s="40" t="str">
        <f t="shared" si="6365"/>
        <v/>
      </c>
      <c r="L686" s="61" t="e">
        <f>IF(LEN('Описание предлагаемого товара'!#REF!)&gt;0,IFERROR('Описание предлагаемого товара'!#REF!*1,""),"")</f>
        <v>#REF!</v>
      </c>
      <c r="M686" s="39" t="str">
        <f>IFERROR(VLOOKUP(B686,SAP!$A:$E,2,),"")</f>
        <v/>
      </c>
      <c r="N686" s="41" t="str">
        <f t="shared" si="6501"/>
        <v/>
      </c>
      <c r="O686" s="39" t="str">
        <f t="shared" si="6352"/>
        <v/>
      </c>
      <c r="P686" s="36" t="e">
        <f>IF(LEN('Описание предлагаемого товара'!#REF!)&gt;0,'Описание предлагаемого товара'!#REF!,"")</f>
        <v>#REF!</v>
      </c>
      <c r="Q68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86" s="37" t="e">
        <f>IF(LEN('Описание предлагаемого товара'!#REF!)&gt;0,'Описание предлагаемого товара'!#REF!,"")</f>
        <v>#REF!</v>
      </c>
      <c r="S686" s="37" t="e">
        <f>IF(LEN('Описание предлагаемого товара'!#REF!)&gt;0,'Описание предлагаемого товара'!#REF!,"")</f>
        <v>#REF!</v>
      </c>
      <c r="T68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86" s="23" t="str">
        <f>IFERROR(VLOOKUP(CI686*1,Обработ.выгрузка_реестра_РФ!$A:$G,6,),"")</f>
        <v/>
      </c>
      <c r="V686" s="61" t="e">
        <f>IF(LEN('Описание предлагаемого товара'!#REF!)&gt;0,'Описание предлагаемого товара'!#REF!,"")</f>
        <v>#REF!</v>
      </c>
      <c r="W686" s="62" t="e">
        <f>IF(LEN('Описание предлагаемого товара'!#REF!)&gt;0,'Описание предлагаемого товара'!#REF!,"")</f>
        <v>#REF!</v>
      </c>
      <c r="X686" s="91" t="e">
        <f t="shared" ref="X686:Y686" si="6664">IFERROR(REPLACE(W686,FIND(CHAR(10),W686,1),1," "),W686)</f>
        <v>#REF!</v>
      </c>
      <c r="Y686" s="91" t="e">
        <f t="shared" si="6664"/>
        <v>#REF!</v>
      </c>
      <c r="Z686" s="91" t="e">
        <f t="shared" si="6367"/>
        <v>#REF!</v>
      </c>
      <c r="AA686" s="91" t="e">
        <f t="shared" si="6368"/>
        <v>#REF!</v>
      </c>
      <c r="AB686" s="91" t="e">
        <f t="shared" si="6369"/>
        <v>#REF!</v>
      </c>
      <c r="AC686" s="91" t="e">
        <f t="shared" ref="AC686:AF686" si="6665">IFERROR(REPLACE(AB686,FIND("  ",AB686,1),2," "),AB686)</f>
        <v>#REF!</v>
      </c>
      <c r="AD686" s="91" t="e">
        <f t="shared" si="6665"/>
        <v>#REF!</v>
      </c>
      <c r="AE686" s="91" t="e">
        <f t="shared" si="6665"/>
        <v>#REF!</v>
      </c>
      <c r="AF686" s="91" t="e">
        <f t="shared" si="6665"/>
        <v>#REF!</v>
      </c>
      <c r="AG686" s="23" t="str">
        <f>IFERROR(VLOOKUP(CI686*1,Обработ.выгрузка_реестра_РФ!$A:$G,4,),"")</f>
        <v/>
      </c>
      <c r="AH686" s="91" t="str">
        <f t="shared" ref="AH686:AI686" si="6666">IFERROR(REPLACE(AG686,FIND("-",AG686,1),1,"*"),AG686)</f>
        <v/>
      </c>
      <c r="AI686" s="91" t="str">
        <f t="shared" si="6666"/>
        <v/>
      </c>
      <c r="AJ686" s="27" t="str">
        <f t="shared" si="6467"/>
        <v/>
      </c>
      <c r="AK686" s="63" t="e">
        <f>IF(LEN('Описание предлагаемого товара'!#REF!)&gt;0,'Описание предлагаемого товара'!#REF!,"")</f>
        <v>#REF!</v>
      </c>
      <c r="AL686" s="91" t="e">
        <f t="shared" ref="AL686:AM686" si="6667">IFERROR(REPLACE(AK686,FIND(CHAR(10),AK686,1),1,""),AK686)</f>
        <v>#REF!</v>
      </c>
      <c r="AM686" s="91" t="e">
        <f t="shared" si="6667"/>
        <v>#REF!</v>
      </c>
      <c r="AN686" s="91" t="e">
        <f t="shared" ref="AN686:AR686" si="6668">IFERROR(REPLACE(AM686,FIND(" ",AM686,1),1,""),AM686)</f>
        <v>#REF!</v>
      </c>
      <c r="AO686" s="91" t="e">
        <f t="shared" si="6668"/>
        <v>#REF!</v>
      </c>
      <c r="AP686" s="91" t="e">
        <f t="shared" si="6668"/>
        <v>#REF!</v>
      </c>
      <c r="AQ686" s="91" t="e">
        <f t="shared" si="6668"/>
        <v>#REF!</v>
      </c>
      <c r="AR686" s="91" t="e">
        <f t="shared" si="6668"/>
        <v>#REF!</v>
      </c>
      <c r="AS686" s="91" t="e">
        <f t="shared" si="6374"/>
        <v>#REF!</v>
      </c>
      <c r="AT686" s="91" t="e">
        <f t="shared" si="6375"/>
        <v>#REF!</v>
      </c>
      <c r="AU686" s="32" t="e">
        <f t="shared" si="6358"/>
        <v>#REF!</v>
      </c>
      <c r="AV686" s="93" t="e">
        <f>'Описание предлагаемого товара'!#REF!</f>
        <v>#REF!</v>
      </c>
      <c r="AW686" s="91" t="e">
        <f>MIN(SEARCH({0,1,2,3,4,5,6,7,8,9},AV686&amp; "0123456789"))</f>
        <v>#REF!</v>
      </c>
      <c r="AX686" s="91" t="str">
        <f t="shared" si="6376"/>
        <v/>
      </c>
      <c r="AY686" s="91" t="str">
        <f t="shared" si="6377"/>
        <v/>
      </c>
      <c r="AZ686" s="91" t="str">
        <f t="shared" si="6378"/>
        <v/>
      </c>
      <c r="BA686" s="91" t="str">
        <f t="shared" si="6379"/>
        <v/>
      </c>
      <c r="BB686" s="91" t="str">
        <f t="shared" si="6380"/>
        <v/>
      </c>
      <c r="BC686" s="91" t="str">
        <f t="shared" si="6381"/>
        <v/>
      </c>
      <c r="BD686" s="91" t="str">
        <f t="shared" si="6382"/>
        <v/>
      </c>
      <c r="BE686" s="91" t="str">
        <f t="shared" si="6383"/>
        <v/>
      </c>
      <c r="BF686" s="91" t="str">
        <f t="shared" si="6384"/>
        <v/>
      </c>
      <c r="BG686" s="91" t="str">
        <f t="shared" si="6385"/>
        <v/>
      </c>
      <c r="BH686" s="91" t="str">
        <f t="shared" si="6386"/>
        <v/>
      </c>
      <c r="BI686" s="91" t="str">
        <f t="shared" si="6387"/>
        <v/>
      </c>
      <c r="BJ686" s="91" t="str">
        <f t="shared" si="6388"/>
        <v/>
      </c>
      <c r="BK686" s="91" t="str">
        <f t="shared" si="6389"/>
        <v/>
      </c>
      <c r="BL686" s="91" t="str">
        <f t="shared" si="6390"/>
        <v/>
      </c>
      <c r="BM686" s="91" t="str">
        <f t="shared" si="6391"/>
        <v/>
      </c>
      <c r="BN686" s="91" t="str">
        <f t="shared" si="6392"/>
        <v/>
      </c>
      <c r="BO686" s="91" t="str">
        <f t="shared" si="6393"/>
        <v/>
      </c>
      <c r="BP686" s="91" t="str">
        <f t="shared" si="6394"/>
        <v/>
      </c>
      <c r="BQ686" s="91" t="str">
        <f t="shared" si="6395"/>
        <v/>
      </c>
      <c r="BR686" s="91" t="str">
        <f t="shared" si="6396"/>
        <v/>
      </c>
      <c r="BS686" s="91" t="str">
        <f t="shared" si="6397"/>
        <v/>
      </c>
      <c r="BT686" s="91" t="str">
        <f t="shared" si="6398"/>
        <v/>
      </c>
      <c r="BU686" s="91" t="str">
        <f t="shared" si="6399"/>
        <v/>
      </c>
      <c r="BV686" s="91" t="str">
        <f t="shared" si="6400"/>
        <v/>
      </c>
      <c r="BW686" s="91" t="str">
        <f t="shared" si="6401"/>
        <v/>
      </c>
      <c r="BX686" s="91" t="str">
        <f t="shared" si="6402"/>
        <v/>
      </c>
      <c r="BY686" s="91" t="str">
        <f t="shared" si="6403"/>
        <v/>
      </c>
      <c r="BZ686" s="91" t="str">
        <f t="shared" si="6404"/>
        <v/>
      </c>
      <c r="CA686" s="91" t="str">
        <f t="shared" si="6405"/>
        <v/>
      </c>
      <c r="CB686" s="91" t="str">
        <f t="shared" si="6406"/>
        <v/>
      </c>
      <c r="CC686" s="91" t="str">
        <f t="shared" si="6407"/>
        <v/>
      </c>
      <c r="CD686" s="91" t="str">
        <f t="shared" si="6408"/>
        <v/>
      </c>
      <c r="CE686" s="91" t="str">
        <f t="shared" si="6409"/>
        <v/>
      </c>
      <c r="CF686" s="91" t="str">
        <f t="shared" si="6410"/>
        <v/>
      </c>
      <c r="CG686" s="91" t="str">
        <f t="shared" si="6411"/>
        <v/>
      </c>
      <c r="CH686" s="91" t="str">
        <f t="shared" si="6412"/>
        <v/>
      </c>
      <c r="CI686" s="91" t="str">
        <f t="shared" si="6413"/>
        <v>нет</v>
      </c>
      <c r="CJ686" s="63" t="e">
        <f>IF(LEN('Описание предлагаемого товара'!#REF!)&gt;0,'Описание предлагаемого товара'!#REF!,"")</f>
        <v>#REF!</v>
      </c>
      <c r="CK686" s="91" t="e">
        <f t="shared" ref="CK686:CL686" si="6669">IFERROR(REPLACE(CJ686,FIND(CHAR(10),CJ686,1),1,""),CJ686)</f>
        <v>#REF!</v>
      </c>
      <c r="CL686" s="91" t="e">
        <f t="shared" si="6669"/>
        <v>#REF!</v>
      </c>
      <c r="CM686" s="91" t="e">
        <f t="shared" si="6415"/>
        <v>#REF!</v>
      </c>
      <c r="CN686" s="91" t="e">
        <f t="shared" si="6416"/>
        <v>#REF!</v>
      </c>
      <c r="CO686" s="91" t="e">
        <f t="shared" si="6417"/>
        <v>#REF!</v>
      </c>
      <c r="CP686" s="90" t="e">
        <f>IF(AU686="Не указан реестровый номер (мера нац.режима Запрет)","",IF(CI686="нет","",IF(CU686="да","исключение(не смотрим баллы)",IFERROR(IF(CI686*1&gt;0,IFERROR(IF(VLOOKUP(CI686*1,Обработ.выгрузка_реестра_РФ!$A:$G,7,)=0,"Баллы не установлены",VLOOKUP(CI686*1,Обработ.выгрузка_реестра_РФ!$A:$G,7,)),IF(LEN(CI686)&gt;14,"","нет номера в реестре РФ")),""),IF(LEN(CI686)=0,"","Некорректный реестровый номер")))))</f>
        <v>#REF!</v>
      </c>
      <c r="CQ686" s="33" t="e">
        <f>IF(LEN(C686)&gt;0,IFERROR(IF(LEN(H686)&gt;0,IF(LEN(VLOOKUP(H686,'исключения(не_смотрим_баллы)'!$A:$C,1,))&gt;0,"да","нет"),"не введен ОКПД2"),"нет"),"")</f>
        <v>#REF!</v>
      </c>
      <c r="CR686" s="33" t="e">
        <f ca="1">IF(CQ686="да",IF(TODAY()&lt;VLOOKUP(H686,'исключения(не_смотрим_баллы)'!$A:$C,3,),"да","нет"),"")</f>
        <v>#REF!</v>
      </c>
      <c r="CS686" s="33" t="str">
        <f>IFERROR(IF(CQ686="да",IF(VLOOKUP(CI686*1,Обработ.выгрузка_реестра_РФ!$A:$G,2,)&lt;VLOOKUP(H686,'исключения(не_смотрим_баллы)'!$A:$C,2,),"да","нет"),""),"")</f>
        <v/>
      </c>
      <c r="CT686" s="24"/>
      <c r="CU686" s="33" t="e">
        <f t="shared" si="6429"/>
        <v>#REF!</v>
      </c>
      <c r="CV686" s="91" t="e">
        <f t="shared" si="6430"/>
        <v>#REF!</v>
      </c>
      <c r="CW686" s="27" t="e">
        <f t="shared" si="6431"/>
        <v>#REF!</v>
      </c>
      <c r="CX686" s="26" t="e">
        <f t="shared" si="6360"/>
        <v>#REF!</v>
      </c>
      <c r="CY686" s="64" t="e">
        <f>IF(LEN('Описание предлагаемого товара'!#REF!)&gt;0,'Описание предлагаемого товара'!#REF!,"")</f>
        <v>#REF!</v>
      </c>
      <c r="CZ686" s="95" t="e">
        <f t="shared" si="6418"/>
        <v>#REF!</v>
      </c>
      <c r="DA686" s="95" t="e">
        <f t="shared" ref="DA686" si="6670">IFERROR(REPLACE(CZ686,FIND(" ",CZ686,1),1,""),CZ686)</f>
        <v>#REF!</v>
      </c>
      <c r="DB686" s="95" t="e">
        <f t="shared" si="6362"/>
        <v>#REF!</v>
      </c>
      <c r="DC686" s="95" t="e">
        <f t="shared" ref="DC686:DD686" si="6671">IFERROR(REPLACE(DB686,FIND("г.",DB686,1),2,""),DB686)</f>
        <v>#REF!</v>
      </c>
      <c r="DD686" s="95" t="e">
        <f t="shared" si="6671"/>
        <v>#REF!</v>
      </c>
      <c r="DE686" s="95" t="e">
        <f t="shared" ref="DE686:DF686" si="6672">IFERROR(REPLACE(DD686,FIND("г",DD686,1),1,""),DD686)</f>
        <v>#REF!</v>
      </c>
      <c r="DF686" s="95" t="e">
        <f t="shared" si="6672"/>
        <v>#REF!</v>
      </c>
      <c r="DG686" s="95" t="e">
        <f t="shared" si="6435"/>
        <v>#REF!</v>
      </c>
      <c r="DH686" s="25" t="str">
        <f>IFERROR(VLOOKUP(CI686*1,Обработ.выгрузка_реестра_РФ!$A:$G,5,),"")</f>
        <v/>
      </c>
      <c r="DI686" s="27" t="str">
        <f t="shared" si="6445"/>
        <v/>
      </c>
      <c r="DJ686" s="27" t="str">
        <f t="shared" ca="1" si="6422"/>
        <v/>
      </c>
      <c r="DK686" s="63" t="e">
        <f>IF(LEN('Описание предлагаемого товара'!#REF!)&gt;0,'Описание предлагаемого товара'!#REF!,"")</f>
        <v>#REF!</v>
      </c>
      <c r="DL686" s="63" t="e">
        <f>IF(LEN('Описание предлагаемого товара'!#REF!)&gt;0,'Описание предлагаемого товара'!#REF!,"")</f>
        <v>#REF!</v>
      </c>
      <c r="DM686" s="32"/>
    </row>
    <row r="687" spans="1:117" ht="48.75" customHeight="1" x14ac:dyDescent="0.25">
      <c r="A687" s="61" t="e">
        <f>IF(LEN('Описание предлагаемого товара'!#REF!)&gt;0,'Описание предлагаемого товара'!#REF!,"")</f>
        <v>#REF!</v>
      </c>
      <c r="B687" s="65" t="e">
        <f>IF(LEN('Описание предлагаемого товара'!#REF!)&gt;0,'Описание предлагаемого товара'!#REF!,"")</f>
        <v>#REF!</v>
      </c>
      <c r="C687" s="61" t="e">
        <f>IF(LEN('Описание предлагаемого товара'!#REF!)&gt;0,'Описание предлагаемого товара'!#REF!,"")</f>
        <v>#REF!</v>
      </c>
      <c r="D687" s="61" t="e">
        <f>IF(LEN('Описание предлагаемого товара'!#REF!)&gt;0,'Описание предлагаемого товара'!#REF!,"")</f>
        <v>#REF!</v>
      </c>
      <c r="E687" s="61" t="e">
        <f>IF(LEN('Описание предлагаемого товара'!#REF!)&gt;0,'Описание предлагаемого товара'!#REF!,"")</f>
        <v>#REF!</v>
      </c>
      <c r="F687" s="61" t="e">
        <f>IF(LEN('Описание предлагаемого товара'!#REF!)&gt;0,'Описание предлагаемого товара'!#REF!,"")</f>
        <v>#REF!</v>
      </c>
      <c r="G687" s="61" t="e">
        <f>IF(LEN('Описание предлагаемого товара'!#REF!)&gt;0,'Описание предлагаемого товара'!#REF!,"")</f>
        <v>#REF!</v>
      </c>
      <c r="H687" s="61" t="e">
        <f>IF(LEN('Описание предлагаемого товара'!#REF!)&gt;0,'Описание предлагаемого товара'!#REF!,"")</f>
        <v>#REF!</v>
      </c>
      <c r="I687" s="61" t="e">
        <f>IF(LEN('Описание предлагаемого товара'!#REF!)&gt;0,'Описание предлагаемого товара'!#REF!,"")</f>
        <v>#REF!</v>
      </c>
      <c r="J687" s="38" t="str">
        <f>IFERROR(VLOOKUP(B687,SAP!$A:$E,5,),"")</f>
        <v/>
      </c>
      <c r="K687" s="40" t="str">
        <f t="shared" si="6365"/>
        <v/>
      </c>
      <c r="L687" s="61" t="e">
        <f>IF(LEN('Описание предлагаемого товара'!#REF!)&gt;0,IFERROR('Описание предлагаемого товара'!#REF!*1,""),"")</f>
        <v>#REF!</v>
      </c>
      <c r="M687" s="39" t="str">
        <f>IFERROR(VLOOKUP(B687,SAP!$A:$E,2,),"")</f>
        <v/>
      </c>
      <c r="N687" s="41" t="str">
        <f t="shared" si="6501"/>
        <v/>
      </c>
      <c r="O687" s="39" t="str">
        <f t="shared" si="6352"/>
        <v/>
      </c>
      <c r="P687" s="36" t="e">
        <f>IF(LEN('Описание предлагаемого товара'!#REF!)&gt;0,'Описание предлагаемого товара'!#REF!,"")</f>
        <v>#REF!</v>
      </c>
      <c r="Q68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87" s="37" t="e">
        <f>IF(LEN('Описание предлагаемого товара'!#REF!)&gt;0,'Описание предлагаемого товара'!#REF!,"")</f>
        <v>#REF!</v>
      </c>
      <c r="S687" s="37" t="e">
        <f>IF(LEN('Описание предлагаемого товара'!#REF!)&gt;0,'Описание предлагаемого товара'!#REF!,"")</f>
        <v>#REF!</v>
      </c>
      <c r="T68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87" s="23" t="str">
        <f>IFERROR(VLOOKUP(CI687*1,Обработ.выгрузка_реестра_РФ!$A:$G,6,),"")</f>
        <v/>
      </c>
      <c r="V687" s="61" t="e">
        <f>IF(LEN('Описание предлагаемого товара'!#REF!)&gt;0,'Описание предлагаемого товара'!#REF!,"")</f>
        <v>#REF!</v>
      </c>
      <c r="W687" s="62" t="e">
        <f>IF(LEN('Описание предлагаемого товара'!#REF!)&gt;0,'Описание предлагаемого товара'!#REF!,"")</f>
        <v>#REF!</v>
      </c>
      <c r="X687" s="91" t="e">
        <f t="shared" ref="X687:Y687" si="6673">IFERROR(REPLACE(W687,FIND(CHAR(10),W687,1),1," "),W687)</f>
        <v>#REF!</v>
      </c>
      <c r="Y687" s="91" t="e">
        <f t="shared" si="6673"/>
        <v>#REF!</v>
      </c>
      <c r="Z687" s="91" t="e">
        <f t="shared" si="6367"/>
        <v>#REF!</v>
      </c>
      <c r="AA687" s="91" t="e">
        <f t="shared" si="6368"/>
        <v>#REF!</v>
      </c>
      <c r="AB687" s="91" t="e">
        <f t="shared" si="6369"/>
        <v>#REF!</v>
      </c>
      <c r="AC687" s="91" t="e">
        <f t="shared" ref="AC687:AF687" si="6674">IFERROR(REPLACE(AB687,FIND("  ",AB687,1),2," "),AB687)</f>
        <v>#REF!</v>
      </c>
      <c r="AD687" s="91" t="e">
        <f t="shared" si="6674"/>
        <v>#REF!</v>
      </c>
      <c r="AE687" s="91" t="e">
        <f t="shared" si="6674"/>
        <v>#REF!</v>
      </c>
      <c r="AF687" s="91" t="e">
        <f t="shared" si="6674"/>
        <v>#REF!</v>
      </c>
      <c r="AG687" s="23" t="str">
        <f>IFERROR(VLOOKUP(CI687*1,Обработ.выгрузка_реестра_РФ!$A:$G,4,),"")</f>
        <v/>
      </c>
      <c r="AH687" s="91" t="str">
        <f t="shared" ref="AH687:AI687" si="6675">IFERROR(REPLACE(AG687,FIND("-",AG687,1),1,"*"),AG687)</f>
        <v/>
      </c>
      <c r="AI687" s="91" t="str">
        <f t="shared" si="6675"/>
        <v/>
      </c>
      <c r="AJ687" s="27" t="str">
        <f t="shared" si="6467"/>
        <v/>
      </c>
      <c r="AK687" s="63" t="e">
        <f>IF(LEN('Описание предлагаемого товара'!#REF!)&gt;0,'Описание предлагаемого товара'!#REF!,"")</f>
        <v>#REF!</v>
      </c>
      <c r="AL687" s="91" t="e">
        <f t="shared" ref="AL687:AM687" si="6676">IFERROR(REPLACE(AK687,FIND(CHAR(10),AK687,1),1,""),AK687)</f>
        <v>#REF!</v>
      </c>
      <c r="AM687" s="91" t="e">
        <f t="shared" si="6676"/>
        <v>#REF!</v>
      </c>
      <c r="AN687" s="91" t="e">
        <f t="shared" ref="AN687:AR687" si="6677">IFERROR(REPLACE(AM687,FIND(" ",AM687,1),1,""),AM687)</f>
        <v>#REF!</v>
      </c>
      <c r="AO687" s="91" t="e">
        <f t="shared" si="6677"/>
        <v>#REF!</v>
      </c>
      <c r="AP687" s="91" t="e">
        <f t="shared" si="6677"/>
        <v>#REF!</v>
      </c>
      <c r="AQ687" s="91" t="e">
        <f t="shared" si="6677"/>
        <v>#REF!</v>
      </c>
      <c r="AR687" s="91" t="e">
        <f t="shared" si="6677"/>
        <v>#REF!</v>
      </c>
      <c r="AS687" s="91" t="e">
        <f t="shared" si="6374"/>
        <v>#REF!</v>
      </c>
      <c r="AT687" s="91" t="e">
        <f t="shared" si="6375"/>
        <v>#REF!</v>
      </c>
      <c r="AU687" s="32" t="e">
        <f t="shared" si="6358"/>
        <v>#REF!</v>
      </c>
      <c r="AV687" s="93" t="e">
        <f>'Описание предлагаемого товара'!#REF!</f>
        <v>#REF!</v>
      </c>
      <c r="AW687" s="91" t="e">
        <f>MIN(SEARCH({0,1,2,3,4,5,6,7,8,9},AV687&amp; "0123456789"))</f>
        <v>#REF!</v>
      </c>
      <c r="AX687" s="91" t="str">
        <f t="shared" si="6376"/>
        <v/>
      </c>
      <c r="AY687" s="91" t="str">
        <f t="shared" si="6377"/>
        <v/>
      </c>
      <c r="AZ687" s="91" t="str">
        <f t="shared" si="6378"/>
        <v/>
      </c>
      <c r="BA687" s="91" t="str">
        <f t="shared" si="6379"/>
        <v/>
      </c>
      <c r="BB687" s="91" t="str">
        <f t="shared" si="6380"/>
        <v/>
      </c>
      <c r="BC687" s="91" t="str">
        <f t="shared" si="6381"/>
        <v/>
      </c>
      <c r="BD687" s="91" t="str">
        <f t="shared" si="6382"/>
        <v/>
      </c>
      <c r="BE687" s="91" t="str">
        <f t="shared" si="6383"/>
        <v/>
      </c>
      <c r="BF687" s="91" t="str">
        <f t="shared" si="6384"/>
        <v/>
      </c>
      <c r="BG687" s="91" t="str">
        <f t="shared" si="6385"/>
        <v/>
      </c>
      <c r="BH687" s="91" t="str">
        <f t="shared" si="6386"/>
        <v/>
      </c>
      <c r="BI687" s="91" t="str">
        <f t="shared" si="6387"/>
        <v/>
      </c>
      <c r="BJ687" s="91" t="str">
        <f t="shared" si="6388"/>
        <v/>
      </c>
      <c r="BK687" s="91" t="str">
        <f t="shared" si="6389"/>
        <v/>
      </c>
      <c r="BL687" s="91" t="str">
        <f t="shared" si="6390"/>
        <v/>
      </c>
      <c r="BM687" s="91" t="str">
        <f t="shared" si="6391"/>
        <v/>
      </c>
      <c r="BN687" s="91" t="str">
        <f t="shared" si="6392"/>
        <v/>
      </c>
      <c r="BO687" s="91" t="str">
        <f t="shared" si="6393"/>
        <v/>
      </c>
      <c r="BP687" s="91" t="str">
        <f t="shared" si="6394"/>
        <v/>
      </c>
      <c r="BQ687" s="91" t="str">
        <f t="shared" si="6395"/>
        <v/>
      </c>
      <c r="BR687" s="91" t="str">
        <f t="shared" si="6396"/>
        <v/>
      </c>
      <c r="BS687" s="91" t="str">
        <f t="shared" si="6397"/>
        <v/>
      </c>
      <c r="BT687" s="91" t="str">
        <f t="shared" si="6398"/>
        <v/>
      </c>
      <c r="BU687" s="91" t="str">
        <f t="shared" si="6399"/>
        <v/>
      </c>
      <c r="BV687" s="91" t="str">
        <f t="shared" si="6400"/>
        <v/>
      </c>
      <c r="BW687" s="91" t="str">
        <f t="shared" si="6401"/>
        <v/>
      </c>
      <c r="BX687" s="91" t="str">
        <f t="shared" si="6402"/>
        <v/>
      </c>
      <c r="BY687" s="91" t="str">
        <f t="shared" si="6403"/>
        <v/>
      </c>
      <c r="BZ687" s="91" t="str">
        <f t="shared" si="6404"/>
        <v/>
      </c>
      <c r="CA687" s="91" t="str">
        <f t="shared" si="6405"/>
        <v/>
      </c>
      <c r="CB687" s="91" t="str">
        <f t="shared" si="6406"/>
        <v/>
      </c>
      <c r="CC687" s="91" t="str">
        <f t="shared" si="6407"/>
        <v/>
      </c>
      <c r="CD687" s="91" t="str">
        <f t="shared" si="6408"/>
        <v/>
      </c>
      <c r="CE687" s="91" t="str">
        <f t="shared" si="6409"/>
        <v/>
      </c>
      <c r="CF687" s="91" t="str">
        <f t="shared" si="6410"/>
        <v/>
      </c>
      <c r="CG687" s="91" t="str">
        <f t="shared" si="6411"/>
        <v/>
      </c>
      <c r="CH687" s="91" t="str">
        <f t="shared" si="6412"/>
        <v/>
      </c>
      <c r="CI687" s="91" t="str">
        <f t="shared" si="6413"/>
        <v>нет</v>
      </c>
      <c r="CJ687" s="63" t="e">
        <f>IF(LEN('Описание предлагаемого товара'!#REF!)&gt;0,'Описание предлагаемого товара'!#REF!,"")</f>
        <v>#REF!</v>
      </c>
      <c r="CK687" s="91" t="e">
        <f t="shared" ref="CK687:CL687" si="6678">IFERROR(REPLACE(CJ687,FIND(CHAR(10),CJ687,1),1,""),CJ687)</f>
        <v>#REF!</v>
      </c>
      <c r="CL687" s="91" t="e">
        <f t="shared" si="6678"/>
        <v>#REF!</v>
      </c>
      <c r="CM687" s="91" t="e">
        <f t="shared" si="6415"/>
        <v>#REF!</v>
      </c>
      <c r="CN687" s="91" t="e">
        <f t="shared" si="6416"/>
        <v>#REF!</v>
      </c>
      <c r="CO687" s="91" t="e">
        <f t="shared" si="6417"/>
        <v>#REF!</v>
      </c>
      <c r="CP687" s="90" t="e">
        <f>IF(AU687="Не указан реестровый номер (мера нац.режима Запрет)","",IF(CI687="нет","",IF(CU687="да","исключение(не смотрим баллы)",IFERROR(IF(CI687*1&gt;0,IFERROR(IF(VLOOKUP(CI687*1,Обработ.выгрузка_реестра_РФ!$A:$G,7,)=0,"Баллы не установлены",VLOOKUP(CI687*1,Обработ.выгрузка_реестра_РФ!$A:$G,7,)),IF(LEN(CI687)&gt;14,"","нет номера в реестре РФ")),""),IF(LEN(CI687)=0,"","Некорректный реестровый номер")))))</f>
        <v>#REF!</v>
      </c>
      <c r="CQ687" s="33" t="e">
        <f>IF(LEN(C687)&gt;0,IFERROR(IF(LEN(H687)&gt;0,IF(LEN(VLOOKUP(H687,'исключения(не_смотрим_баллы)'!$A:$C,1,))&gt;0,"да","нет"),"не введен ОКПД2"),"нет"),"")</f>
        <v>#REF!</v>
      </c>
      <c r="CR687" s="33" t="e">
        <f ca="1">IF(CQ687="да",IF(TODAY()&lt;VLOOKUP(H687,'исключения(не_смотрим_баллы)'!$A:$C,3,),"да","нет"),"")</f>
        <v>#REF!</v>
      </c>
      <c r="CS687" s="33" t="str">
        <f>IFERROR(IF(CQ687="да",IF(VLOOKUP(CI687*1,Обработ.выгрузка_реестра_РФ!$A:$G,2,)&lt;VLOOKUP(H687,'исключения(не_смотрим_баллы)'!$A:$C,2,),"да","нет"),""),"")</f>
        <v/>
      </c>
      <c r="CT687" s="24"/>
      <c r="CU687" s="33" t="e">
        <f t="shared" si="6429"/>
        <v>#REF!</v>
      </c>
      <c r="CV687" s="91" t="e">
        <f t="shared" si="6430"/>
        <v>#REF!</v>
      </c>
      <c r="CW687" s="27" t="e">
        <f t="shared" si="6431"/>
        <v>#REF!</v>
      </c>
      <c r="CX687" s="26" t="e">
        <f t="shared" si="6360"/>
        <v>#REF!</v>
      </c>
      <c r="CY687" s="64" t="e">
        <f>IF(LEN('Описание предлагаемого товара'!#REF!)&gt;0,'Описание предлагаемого товара'!#REF!,"")</f>
        <v>#REF!</v>
      </c>
      <c r="CZ687" s="95" t="e">
        <f t="shared" si="6418"/>
        <v>#REF!</v>
      </c>
      <c r="DA687" s="95" t="e">
        <f t="shared" ref="DA687" si="6679">IFERROR(REPLACE(CZ687,FIND(" ",CZ687,1),1,""),CZ687)</f>
        <v>#REF!</v>
      </c>
      <c r="DB687" s="95" t="e">
        <f t="shared" si="6362"/>
        <v>#REF!</v>
      </c>
      <c r="DC687" s="95" t="e">
        <f t="shared" ref="DC687:DD687" si="6680">IFERROR(REPLACE(DB687,FIND("г.",DB687,1),2,""),DB687)</f>
        <v>#REF!</v>
      </c>
      <c r="DD687" s="95" t="e">
        <f t="shared" si="6680"/>
        <v>#REF!</v>
      </c>
      <c r="DE687" s="95" t="e">
        <f t="shared" ref="DE687:DF687" si="6681">IFERROR(REPLACE(DD687,FIND("г",DD687,1),1,""),DD687)</f>
        <v>#REF!</v>
      </c>
      <c r="DF687" s="95" t="e">
        <f t="shared" si="6681"/>
        <v>#REF!</v>
      </c>
      <c r="DG687" s="95" t="e">
        <f t="shared" si="6435"/>
        <v>#REF!</v>
      </c>
      <c r="DH687" s="25" t="str">
        <f>IFERROR(VLOOKUP(CI687*1,Обработ.выгрузка_реестра_РФ!$A:$G,5,),"")</f>
        <v/>
      </c>
      <c r="DI687" s="27" t="str">
        <f t="shared" si="6445"/>
        <v/>
      </c>
      <c r="DJ687" s="27" t="str">
        <f t="shared" ca="1" si="6422"/>
        <v/>
      </c>
      <c r="DK687" s="63" t="e">
        <f>IF(LEN('Описание предлагаемого товара'!#REF!)&gt;0,'Описание предлагаемого товара'!#REF!,"")</f>
        <v>#REF!</v>
      </c>
      <c r="DL687" s="63" t="e">
        <f>IF(LEN('Описание предлагаемого товара'!#REF!)&gt;0,'Описание предлагаемого товара'!#REF!,"")</f>
        <v>#REF!</v>
      </c>
      <c r="DM687" s="32"/>
    </row>
    <row r="688" spans="1:117" ht="48.75" customHeight="1" x14ac:dyDescent="0.25">
      <c r="A688" s="61" t="e">
        <f>IF(LEN('Описание предлагаемого товара'!#REF!)&gt;0,'Описание предлагаемого товара'!#REF!,"")</f>
        <v>#REF!</v>
      </c>
      <c r="B688" s="65" t="e">
        <f>IF(LEN('Описание предлагаемого товара'!#REF!)&gt;0,'Описание предлагаемого товара'!#REF!,"")</f>
        <v>#REF!</v>
      </c>
      <c r="C688" s="61" t="e">
        <f>IF(LEN('Описание предлагаемого товара'!#REF!)&gt;0,'Описание предлагаемого товара'!#REF!,"")</f>
        <v>#REF!</v>
      </c>
      <c r="D688" s="61" t="e">
        <f>IF(LEN('Описание предлагаемого товара'!#REF!)&gt;0,'Описание предлагаемого товара'!#REF!,"")</f>
        <v>#REF!</v>
      </c>
      <c r="E688" s="61" t="e">
        <f>IF(LEN('Описание предлагаемого товара'!#REF!)&gt;0,'Описание предлагаемого товара'!#REF!,"")</f>
        <v>#REF!</v>
      </c>
      <c r="F688" s="61" t="e">
        <f>IF(LEN('Описание предлагаемого товара'!#REF!)&gt;0,'Описание предлагаемого товара'!#REF!,"")</f>
        <v>#REF!</v>
      </c>
      <c r="G688" s="61" t="e">
        <f>IF(LEN('Описание предлагаемого товара'!#REF!)&gt;0,'Описание предлагаемого товара'!#REF!,"")</f>
        <v>#REF!</v>
      </c>
      <c r="H688" s="61" t="e">
        <f>IF(LEN('Описание предлагаемого товара'!#REF!)&gt;0,'Описание предлагаемого товара'!#REF!,"")</f>
        <v>#REF!</v>
      </c>
      <c r="I688" s="61" t="e">
        <f>IF(LEN('Описание предлагаемого товара'!#REF!)&gt;0,'Описание предлагаемого товара'!#REF!,"")</f>
        <v>#REF!</v>
      </c>
      <c r="J688" s="38" t="str">
        <f>IFERROR(VLOOKUP(B688,SAP!$A:$E,5,),"")</f>
        <v/>
      </c>
      <c r="K688" s="40" t="str">
        <f t="shared" si="6365"/>
        <v/>
      </c>
      <c r="L688" s="61" t="e">
        <f>IF(LEN('Описание предлагаемого товара'!#REF!)&gt;0,IFERROR('Описание предлагаемого товара'!#REF!*1,""),"")</f>
        <v>#REF!</v>
      </c>
      <c r="M688" s="39" t="str">
        <f>IFERROR(VLOOKUP(B688,SAP!$A:$E,2,),"")</f>
        <v/>
      </c>
      <c r="N688" s="41" t="str">
        <f t="shared" si="6501"/>
        <v/>
      </c>
      <c r="O688" s="39" t="str">
        <f t="shared" si="6352"/>
        <v/>
      </c>
      <c r="P688" s="36" t="e">
        <f>IF(LEN('Описание предлагаемого товара'!#REF!)&gt;0,'Описание предлагаемого товара'!#REF!,"")</f>
        <v>#REF!</v>
      </c>
      <c r="Q68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88" s="37" t="e">
        <f>IF(LEN('Описание предлагаемого товара'!#REF!)&gt;0,'Описание предлагаемого товара'!#REF!,"")</f>
        <v>#REF!</v>
      </c>
      <c r="S688" s="37" t="e">
        <f>IF(LEN('Описание предлагаемого товара'!#REF!)&gt;0,'Описание предлагаемого товара'!#REF!,"")</f>
        <v>#REF!</v>
      </c>
      <c r="T68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88" s="23" t="str">
        <f>IFERROR(VLOOKUP(CI688*1,Обработ.выгрузка_реестра_РФ!$A:$G,6,),"")</f>
        <v/>
      </c>
      <c r="V688" s="61" t="e">
        <f>IF(LEN('Описание предлагаемого товара'!#REF!)&gt;0,'Описание предлагаемого товара'!#REF!,"")</f>
        <v>#REF!</v>
      </c>
      <c r="W688" s="62" t="e">
        <f>IF(LEN('Описание предлагаемого товара'!#REF!)&gt;0,'Описание предлагаемого товара'!#REF!,"")</f>
        <v>#REF!</v>
      </c>
      <c r="X688" s="91" t="e">
        <f t="shared" ref="X688:Y688" si="6682">IFERROR(REPLACE(W688,FIND(CHAR(10),W688,1),1," "),W688)</f>
        <v>#REF!</v>
      </c>
      <c r="Y688" s="91" t="e">
        <f t="shared" si="6682"/>
        <v>#REF!</v>
      </c>
      <c r="Z688" s="91" t="e">
        <f t="shared" si="6367"/>
        <v>#REF!</v>
      </c>
      <c r="AA688" s="91" t="e">
        <f t="shared" si="6368"/>
        <v>#REF!</v>
      </c>
      <c r="AB688" s="91" t="e">
        <f t="shared" si="6369"/>
        <v>#REF!</v>
      </c>
      <c r="AC688" s="91" t="e">
        <f t="shared" ref="AC688:AF688" si="6683">IFERROR(REPLACE(AB688,FIND("  ",AB688,1),2," "),AB688)</f>
        <v>#REF!</v>
      </c>
      <c r="AD688" s="91" t="e">
        <f t="shared" si="6683"/>
        <v>#REF!</v>
      </c>
      <c r="AE688" s="91" t="e">
        <f t="shared" si="6683"/>
        <v>#REF!</v>
      </c>
      <c r="AF688" s="91" t="e">
        <f t="shared" si="6683"/>
        <v>#REF!</v>
      </c>
      <c r="AG688" s="23" t="str">
        <f>IFERROR(VLOOKUP(CI688*1,Обработ.выгрузка_реестра_РФ!$A:$G,4,),"")</f>
        <v/>
      </c>
      <c r="AH688" s="91" t="str">
        <f t="shared" ref="AH688:AI688" si="6684">IFERROR(REPLACE(AG688,FIND("-",AG688,1),1,"*"),AG688)</f>
        <v/>
      </c>
      <c r="AI688" s="91" t="str">
        <f t="shared" si="6684"/>
        <v/>
      </c>
      <c r="AJ688" s="27" t="str">
        <f t="shared" si="6467"/>
        <v/>
      </c>
      <c r="AK688" s="63" t="e">
        <f>IF(LEN('Описание предлагаемого товара'!#REF!)&gt;0,'Описание предлагаемого товара'!#REF!,"")</f>
        <v>#REF!</v>
      </c>
      <c r="AL688" s="91" t="e">
        <f t="shared" ref="AL688:AM688" si="6685">IFERROR(REPLACE(AK688,FIND(CHAR(10),AK688,1),1,""),AK688)</f>
        <v>#REF!</v>
      </c>
      <c r="AM688" s="91" t="e">
        <f t="shared" si="6685"/>
        <v>#REF!</v>
      </c>
      <c r="AN688" s="91" t="e">
        <f t="shared" ref="AN688:AR688" si="6686">IFERROR(REPLACE(AM688,FIND(" ",AM688,1),1,""),AM688)</f>
        <v>#REF!</v>
      </c>
      <c r="AO688" s="91" t="e">
        <f t="shared" si="6686"/>
        <v>#REF!</v>
      </c>
      <c r="AP688" s="91" t="e">
        <f t="shared" si="6686"/>
        <v>#REF!</v>
      </c>
      <c r="AQ688" s="91" t="e">
        <f t="shared" si="6686"/>
        <v>#REF!</v>
      </c>
      <c r="AR688" s="91" t="e">
        <f t="shared" si="6686"/>
        <v>#REF!</v>
      </c>
      <c r="AS688" s="91" t="e">
        <f t="shared" si="6374"/>
        <v>#REF!</v>
      </c>
      <c r="AT688" s="91" t="e">
        <f t="shared" si="6375"/>
        <v>#REF!</v>
      </c>
      <c r="AU688" s="32" t="e">
        <f t="shared" si="6358"/>
        <v>#REF!</v>
      </c>
      <c r="AV688" s="93" t="e">
        <f>'Описание предлагаемого товара'!#REF!</f>
        <v>#REF!</v>
      </c>
      <c r="AW688" s="91" t="e">
        <f>MIN(SEARCH({0,1,2,3,4,5,6,7,8,9},AV688&amp; "0123456789"))</f>
        <v>#REF!</v>
      </c>
      <c r="AX688" s="91" t="str">
        <f t="shared" si="6376"/>
        <v/>
      </c>
      <c r="AY688" s="91" t="str">
        <f t="shared" si="6377"/>
        <v/>
      </c>
      <c r="AZ688" s="91" t="str">
        <f t="shared" si="6378"/>
        <v/>
      </c>
      <c r="BA688" s="91" t="str">
        <f t="shared" si="6379"/>
        <v/>
      </c>
      <c r="BB688" s="91" t="str">
        <f t="shared" si="6380"/>
        <v/>
      </c>
      <c r="BC688" s="91" t="str">
        <f t="shared" si="6381"/>
        <v/>
      </c>
      <c r="BD688" s="91" t="str">
        <f t="shared" si="6382"/>
        <v/>
      </c>
      <c r="BE688" s="91" t="str">
        <f t="shared" si="6383"/>
        <v/>
      </c>
      <c r="BF688" s="91" t="str">
        <f t="shared" si="6384"/>
        <v/>
      </c>
      <c r="BG688" s="91" t="str">
        <f t="shared" si="6385"/>
        <v/>
      </c>
      <c r="BH688" s="91" t="str">
        <f t="shared" si="6386"/>
        <v/>
      </c>
      <c r="BI688" s="91" t="str">
        <f t="shared" si="6387"/>
        <v/>
      </c>
      <c r="BJ688" s="91" t="str">
        <f t="shared" si="6388"/>
        <v/>
      </c>
      <c r="BK688" s="91" t="str">
        <f t="shared" si="6389"/>
        <v/>
      </c>
      <c r="BL688" s="91" t="str">
        <f t="shared" si="6390"/>
        <v/>
      </c>
      <c r="BM688" s="91" t="str">
        <f t="shared" si="6391"/>
        <v/>
      </c>
      <c r="BN688" s="91" t="str">
        <f t="shared" si="6392"/>
        <v/>
      </c>
      <c r="BO688" s="91" t="str">
        <f t="shared" si="6393"/>
        <v/>
      </c>
      <c r="BP688" s="91" t="str">
        <f t="shared" si="6394"/>
        <v/>
      </c>
      <c r="BQ688" s="91" t="str">
        <f t="shared" si="6395"/>
        <v/>
      </c>
      <c r="BR688" s="91" t="str">
        <f t="shared" si="6396"/>
        <v/>
      </c>
      <c r="BS688" s="91" t="str">
        <f t="shared" si="6397"/>
        <v/>
      </c>
      <c r="BT688" s="91" t="str">
        <f t="shared" si="6398"/>
        <v/>
      </c>
      <c r="BU688" s="91" t="str">
        <f t="shared" si="6399"/>
        <v/>
      </c>
      <c r="BV688" s="91" t="str">
        <f t="shared" si="6400"/>
        <v/>
      </c>
      <c r="BW688" s="91" t="str">
        <f t="shared" si="6401"/>
        <v/>
      </c>
      <c r="BX688" s="91" t="str">
        <f t="shared" si="6402"/>
        <v/>
      </c>
      <c r="BY688" s="91" t="str">
        <f t="shared" si="6403"/>
        <v/>
      </c>
      <c r="BZ688" s="91" t="str">
        <f t="shared" si="6404"/>
        <v/>
      </c>
      <c r="CA688" s="91" t="str">
        <f t="shared" si="6405"/>
        <v/>
      </c>
      <c r="CB688" s="91" t="str">
        <f t="shared" si="6406"/>
        <v/>
      </c>
      <c r="CC688" s="91" t="str">
        <f t="shared" si="6407"/>
        <v/>
      </c>
      <c r="CD688" s="91" t="str">
        <f t="shared" si="6408"/>
        <v/>
      </c>
      <c r="CE688" s="91" t="str">
        <f t="shared" si="6409"/>
        <v/>
      </c>
      <c r="CF688" s="91" t="str">
        <f t="shared" si="6410"/>
        <v/>
      </c>
      <c r="CG688" s="91" t="str">
        <f t="shared" si="6411"/>
        <v/>
      </c>
      <c r="CH688" s="91" t="str">
        <f t="shared" si="6412"/>
        <v/>
      </c>
      <c r="CI688" s="91" t="str">
        <f t="shared" si="6413"/>
        <v>нет</v>
      </c>
      <c r="CJ688" s="63" t="e">
        <f>IF(LEN('Описание предлагаемого товара'!#REF!)&gt;0,'Описание предлагаемого товара'!#REF!,"")</f>
        <v>#REF!</v>
      </c>
      <c r="CK688" s="91" t="e">
        <f t="shared" ref="CK688:CL688" si="6687">IFERROR(REPLACE(CJ688,FIND(CHAR(10),CJ688,1),1,""),CJ688)</f>
        <v>#REF!</v>
      </c>
      <c r="CL688" s="91" t="e">
        <f t="shared" si="6687"/>
        <v>#REF!</v>
      </c>
      <c r="CM688" s="91" t="e">
        <f t="shared" si="6415"/>
        <v>#REF!</v>
      </c>
      <c r="CN688" s="91" t="e">
        <f t="shared" si="6416"/>
        <v>#REF!</v>
      </c>
      <c r="CO688" s="91" t="e">
        <f t="shared" si="6417"/>
        <v>#REF!</v>
      </c>
      <c r="CP688" s="90" t="e">
        <f>IF(AU688="Не указан реестровый номер (мера нац.режима Запрет)","",IF(CI688="нет","",IF(CU688="да","исключение(не смотрим баллы)",IFERROR(IF(CI688*1&gt;0,IFERROR(IF(VLOOKUP(CI688*1,Обработ.выгрузка_реестра_РФ!$A:$G,7,)=0,"Баллы не установлены",VLOOKUP(CI688*1,Обработ.выгрузка_реестра_РФ!$A:$G,7,)),IF(LEN(CI688)&gt;14,"","нет номера в реестре РФ")),""),IF(LEN(CI688)=0,"","Некорректный реестровый номер")))))</f>
        <v>#REF!</v>
      </c>
      <c r="CQ688" s="33" t="e">
        <f>IF(LEN(C688)&gt;0,IFERROR(IF(LEN(H688)&gt;0,IF(LEN(VLOOKUP(H688,'исключения(не_смотрим_баллы)'!$A:$C,1,))&gt;0,"да","нет"),"не введен ОКПД2"),"нет"),"")</f>
        <v>#REF!</v>
      </c>
      <c r="CR688" s="33" t="e">
        <f ca="1">IF(CQ688="да",IF(TODAY()&lt;VLOOKUP(H688,'исключения(не_смотрим_баллы)'!$A:$C,3,),"да","нет"),"")</f>
        <v>#REF!</v>
      </c>
      <c r="CS688" s="33" t="str">
        <f>IFERROR(IF(CQ688="да",IF(VLOOKUP(CI688*1,Обработ.выгрузка_реестра_РФ!$A:$G,2,)&lt;VLOOKUP(H688,'исключения(не_смотрим_баллы)'!$A:$C,2,),"да","нет"),""),"")</f>
        <v/>
      </c>
      <c r="CT688" s="24"/>
      <c r="CU688" s="33" t="e">
        <f t="shared" si="6429"/>
        <v>#REF!</v>
      </c>
      <c r="CV688" s="91" t="e">
        <f t="shared" si="6430"/>
        <v>#REF!</v>
      </c>
      <c r="CW688" s="27" t="e">
        <f t="shared" si="6431"/>
        <v>#REF!</v>
      </c>
      <c r="CX688" s="26" t="e">
        <f t="shared" si="6360"/>
        <v>#REF!</v>
      </c>
      <c r="CY688" s="64" t="e">
        <f>IF(LEN('Описание предлагаемого товара'!#REF!)&gt;0,'Описание предлагаемого товара'!#REF!,"")</f>
        <v>#REF!</v>
      </c>
      <c r="CZ688" s="95" t="e">
        <f t="shared" si="6418"/>
        <v>#REF!</v>
      </c>
      <c r="DA688" s="95" t="e">
        <f t="shared" ref="DA688" si="6688">IFERROR(REPLACE(CZ688,FIND(" ",CZ688,1),1,""),CZ688)</f>
        <v>#REF!</v>
      </c>
      <c r="DB688" s="95" t="e">
        <f t="shared" si="6362"/>
        <v>#REF!</v>
      </c>
      <c r="DC688" s="95" t="e">
        <f t="shared" ref="DC688:DD688" si="6689">IFERROR(REPLACE(DB688,FIND("г.",DB688,1),2,""),DB688)</f>
        <v>#REF!</v>
      </c>
      <c r="DD688" s="95" t="e">
        <f t="shared" si="6689"/>
        <v>#REF!</v>
      </c>
      <c r="DE688" s="95" t="e">
        <f t="shared" ref="DE688:DF688" si="6690">IFERROR(REPLACE(DD688,FIND("г",DD688,1),1,""),DD688)</f>
        <v>#REF!</v>
      </c>
      <c r="DF688" s="95" t="e">
        <f t="shared" si="6690"/>
        <v>#REF!</v>
      </c>
      <c r="DG688" s="95" t="e">
        <f t="shared" si="6435"/>
        <v>#REF!</v>
      </c>
      <c r="DH688" s="25" t="str">
        <f>IFERROR(VLOOKUP(CI688*1,Обработ.выгрузка_реестра_РФ!$A:$G,5,),"")</f>
        <v/>
      </c>
      <c r="DI688" s="27" t="str">
        <f t="shared" si="6445"/>
        <v/>
      </c>
      <c r="DJ688" s="27" t="str">
        <f t="shared" ca="1" si="6422"/>
        <v/>
      </c>
      <c r="DK688" s="63" t="e">
        <f>IF(LEN('Описание предлагаемого товара'!#REF!)&gt;0,'Описание предлагаемого товара'!#REF!,"")</f>
        <v>#REF!</v>
      </c>
      <c r="DL688" s="63" t="e">
        <f>IF(LEN('Описание предлагаемого товара'!#REF!)&gt;0,'Описание предлагаемого товара'!#REF!,"")</f>
        <v>#REF!</v>
      </c>
      <c r="DM688" s="32"/>
    </row>
    <row r="689" spans="1:117" ht="48.75" customHeight="1" x14ac:dyDescent="0.25">
      <c r="A689" s="61" t="e">
        <f>IF(LEN('Описание предлагаемого товара'!#REF!)&gt;0,'Описание предлагаемого товара'!#REF!,"")</f>
        <v>#REF!</v>
      </c>
      <c r="B689" s="65" t="e">
        <f>IF(LEN('Описание предлагаемого товара'!#REF!)&gt;0,'Описание предлагаемого товара'!#REF!,"")</f>
        <v>#REF!</v>
      </c>
      <c r="C689" s="61" t="e">
        <f>IF(LEN('Описание предлагаемого товара'!#REF!)&gt;0,'Описание предлагаемого товара'!#REF!,"")</f>
        <v>#REF!</v>
      </c>
      <c r="D689" s="61" t="e">
        <f>IF(LEN('Описание предлагаемого товара'!#REF!)&gt;0,'Описание предлагаемого товара'!#REF!,"")</f>
        <v>#REF!</v>
      </c>
      <c r="E689" s="61" t="e">
        <f>IF(LEN('Описание предлагаемого товара'!#REF!)&gt;0,'Описание предлагаемого товара'!#REF!,"")</f>
        <v>#REF!</v>
      </c>
      <c r="F689" s="61" t="e">
        <f>IF(LEN('Описание предлагаемого товара'!#REF!)&gt;0,'Описание предлагаемого товара'!#REF!,"")</f>
        <v>#REF!</v>
      </c>
      <c r="G689" s="61" t="e">
        <f>IF(LEN('Описание предлагаемого товара'!#REF!)&gt;0,'Описание предлагаемого товара'!#REF!,"")</f>
        <v>#REF!</v>
      </c>
      <c r="H689" s="61" t="e">
        <f>IF(LEN('Описание предлагаемого товара'!#REF!)&gt;0,'Описание предлагаемого товара'!#REF!,"")</f>
        <v>#REF!</v>
      </c>
      <c r="I689" s="61" t="e">
        <f>IF(LEN('Описание предлагаемого товара'!#REF!)&gt;0,'Описание предлагаемого товара'!#REF!,"")</f>
        <v>#REF!</v>
      </c>
      <c r="J689" s="38" t="str">
        <f>IFERROR(VLOOKUP(B689,SAP!$A:$E,5,),"")</f>
        <v/>
      </c>
      <c r="K689" s="40" t="str">
        <f t="shared" si="6365"/>
        <v/>
      </c>
      <c r="L689" s="61" t="e">
        <f>IF(LEN('Описание предлагаемого товара'!#REF!)&gt;0,IFERROR('Описание предлагаемого товара'!#REF!*1,""),"")</f>
        <v>#REF!</v>
      </c>
      <c r="M689" s="39" t="str">
        <f>IFERROR(VLOOKUP(B689,SAP!$A:$E,2,),"")</f>
        <v/>
      </c>
      <c r="N689" s="41" t="str">
        <f t="shared" si="6501"/>
        <v/>
      </c>
      <c r="O689" s="39" t="str">
        <f t="shared" si="6352"/>
        <v/>
      </c>
      <c r="P689" s="36" t="e">
        <f>IF(LEN('Описание предлагаемого товара'!#REF!)&gt;0,'Описание предлагаемого товара'!#REF!,"")</f>
        <v>#REF!</v>
      </c>
      <c r="Q68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89" s="37" t="e">
        <f>IF(LEN('Описание предлагаемого товара'!#REF!)&gt;0,'Описание предлагаемого товара'!#REF!,"")</f>
        <v>#REF!</v>
      </c>
      <c r="S689" s="37" t="e">
        <f>IF(LEN('Описание предлагаемого товара'!#REF!)&gt;0,'Описание предлагаемого товара'!#REF!,"")</f>
        <v>#REF!</v>
      </c>
      <c r="T68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89" s="23" t="str">
        <f>IFERROR(VLOOKUP(CI689*1,Обработ.выгрузка_реестра_РФ!$A:$G,6,),"")</f>
        <v/>
      </c>
      <c r="V689" s="61" t="e">
        <f>IF(LEN('Описание предлагаемого товара'!#REF!)&gt;0,'Описание предлагаемого товара'!#REF!,"")</f>
        <v>#REF!</v>
      </c>
      <c r="W689" s="62" t="e">
        <f>IF(LEN('Описание предлагаемого товара'!#REF!)&gt;0,'Описание предлагаемого товара'!#REF!,"")</f>
        <v>#REF!</v>
      </c>
      <c r="X689" s="91" t="e">
        <f t="shared" ref="X689:Y689" si="6691">IFERROR(REPLACE(W689,FIND(CHAR(10),W689,1),1," "),W689)</f>
        <v>#REF!</v>
      </c>
      <c r="Y689" s="91" t="e">
        <f t="shared" si="6691"/>
        <v>#REF!</v>
      </c>
      <c r="Z689" s="91" t="e">
        <f t="shared" si="6367"/>
        <v>#REF!</v>
      </c>
      <c r="AA689" s="91" t="e">
        <f t="shared" si="6368"/>
        <v>#REF!</v>
      </c>
      <c r="AB689" s="91" t="e">
        <f t="shared" si="6369"/>
        <v>#REF!</v>
      </c>
      <c r="AC689" s="91" t="e">
        <f t="shared" ref="AC689:AF689" si="6692">IFERROR(REPLACE(AB689,FIND("  ",AB689,1),2," "),AB689)</f>
        <v>#REF!</v>
      </c>
      <c r="AD689" s="91" t="e">
        <f t="shared" si="6692"/>
        <v>#REF!</v>
      </c>
      <c r="AE689" s="91" t="e">
        <f t="shared" si="6692"/>
        <v>#REF!</v>
      </c>
      <c r="AF689" s="91" t="e">
        <f t="shared" si="6692"/>
        <v>#REF!</v>
      </c>
      <c r="AG689" s="23" t="str">
        <f>IFERROR(VLOOKUP(CI689*1,Обработ.выгрузка_реестра_РФ!$A:$G,4,),"")</f>
        <v/>
      </c>
      <c r="AH689" s="91" t="str">
        <f t="shared" ref="AH689:AI689" si="6693">IFERROR(REPLACE(AG689,FIND("-",AG689,1),1,"*"),AG689)</f>
        <v/>
      </c>
      <c r="AI689" s="91" t="str">
        <f t="shared" si="6693"/>
        <v/>
      </c>
      <c r="AJ689" s="27" t="str">
        <f t="shared" si="6467"/>
        <v/>
      </c>
      <c r="AK689" s="63" t="e">
        <f>IF(LEN('Описание предлагаемого товара'!#REF!)&gt;0,'Описание предлагаемого товара'!#REF!,"")</f>
        <v>#REF!</v>
      </c>
      <c r="AL689" s="91" t="e">
        <f t="shared" ref="AL689:AM689" si="6694">IFERROR(REPLACE(AK689,FIND(CHAR(10),AK689,1),1,""),AK689)</f>
        <v>#REF!</v>
      </c>
      <c r="AM689" s="91" t="e">
        <f t="shared" si="6694"/>
        <v>#REF!</v>
      </c>
      <c r="AN689" s="91" t="e">
        <f t="shared" ref="AN689:AR689" si="6695">IFERROR(REPLACE(AM689,FIND(" ",AM689,1),1,""),AM689)</f>
        <v>#REF!</v>
      </c>
      <c r="AO689" s="91" t="e">
        <f t="shared" si="6695"/>
        <v>#REF!</v>
      </c>
      <c r="AP689" s="91" t="e">
        <f t="shared" si="6695"/>
        <v>#REF!</v>
      </c>
      <c r="AQ689" s="91" t="e">
        <f t="shared" si="6695"/>
        <v>#REF!</v>
      </c>
      <c r="AR689" s="91" t="e">
        <f t="shared" si="6695"/>
        <v>#REF!</v>
      </c>
      <c r="AS689" s="91" t="e">
        <f t="shared" si="6374"/>
        <v>#REF!</v>
      </c>
      <c r="AT689" s="91" t="e">
        <f t="shared" si="6375"/>
        <v>#REF!</v>
      </c>
      <c r="AU689" s="32" t="e">
        <f t="shared" si="6358"/>
        <v>#REF!</v>
      </c>
      <c r="AV689" s="93" t="e">
        <f>'Описание предлагаемого товара'!#REF!</f>
        <v>#REF!</v>
      </c>
      <c r="AW689" s="91" t="e">
        <f>MIN(SEARCH({0,1,2,3,4,5,6,7,8,9},AV689&amp; "0123456789"))</f>
        <v>#REF!</v>
      </c>
      <c r="AX689" s="91" t="str">
        <f t="shared" si="6376"/>
        <v/>
      </c>
      <c r="AY689" s="91" t="str">
        <f t="shared" si="6377"/>
        <v/>
      </c>
      <c r="AZ689" s="91" t="str">
        <f t="shared" si="6378"/>
        <v/>
      </c>
      <c r="BA689" s="91" t="str">
        <f t="shared" si="6379"/>
        <v/>
      </c>
      <c r="BB689" s="91" t="str">
        <f t="shared" si="6380"/>
        <v/>
      </c>
      <c r="BC689" s="91" t="str">
        <f t="shared" si="6381"/>
        <v/>
      </c>
      <c r="BD689" s="91" t="str">
        <f t="shared" si="6382"/>
        <v/>
      </c>
      <c r="BE689" s="91" t="str">
        <f t="shared" si="6383"/>
        <v/>
      </c>
      <c r="BF689" s="91" t="str">
        <f t="shared" si="6384"/>
        <v/>
      </c>
      <c r="BG689" s="91" t="str">
        <f t="shared" si="6385"/>
        <v/>
      </c>
      <c r="BH689" s="91" t="str">
        <f t="shared" si="6386"/>
        <v/>
      </c>
      <c r="BI689" s="91" t="str">
        <f t="shared" si="6387"/>
        <v/>
      </c>
      <c r="BJ689" s="91" t="str">
        <f t="shared" si="6388"/>
        <v/>
      </c>
      <c r="BK689" s="91" t="str">
        <f t="shared" si="6389"/>
        <v/>
      </c>
      <c r="BL689" s="91" t="str">
        <f t="shared" si="6390"/>
        <v/>
      </c>
      <c r="BM689" s="91" t="str">
        <f t="shared" si="6391"/>
        <v/>
      </c>
      <c r="BN689" s="91" t="str">
        <f t="shared" si="6392"/>
        <v/>
      </c>
      <c r="BO689" s="91" t="str">
        <f t="shared" si="6393"/>
        <v/>
      </c>
      <c r="BP689" s="91" t="str">
        <f t="shared" si="6394"/>
        <v/>
      </c>
      <c r="BQ689" s="91" t="str">
        <f t="shared" si="6395"/>
        <v/>
      </c>
      <c r="BR689" s="91" t="str">
        <f t="shared" si="6396"/>
        <v/>
      </c>
      <c r="BS689" s="91" t="str">
        <f t="shared" si="6397"/>
        <v/>
      </c>
      <c r="BT689" s="91" t="str">
        <f t="shared" si="6398"/>
        <v/>
      </c>
      <c r="BU689" s="91" t="str">
        <f t="shared" si="6399"/>
        <v/>
      </c>
      <c r="BV689" s="91" t="str">
        <f t="shared" si="6400"/>
        <v/>
      </c>
      <c r="BW689" s="91" t="str">
        <f t="shared" si="6401"/>
        <v/>
      </c>
      <c r="BX689" s="91" t="str">
        <f t="shared" si="6402"/>
        <v/>
      </c>
      <c r="BY689" s="91" t="str">
        <f t="shared" si="6403"/>
        <v/>
      </c>
      <c r="BZ689" s="91" t="str">
        <f t="shared" si="6404"/>
        <v/>
      </c>
      <c r="CA689" s="91" t="str">
        <f t="shared" si="6405"/>
        <v/>
      </c>
      <c r="CB689" s="91" t="str">
        <f t="shared" si="6406"/>
        <v/>
      </c>
      <c r="CC689" s="91" t="str">
        <f t="shared" si="6407"/>
        <v/>
      </c>
      <c r="CD689" s="91" t="str">
        <f t="shared" si="6408"/>
        <v/>
      </c>
      <c r="CE689" s="91" t="str">
        <f t="shared" si="6409"/>
        <v/>
      </c>
      <c r="CF689" s="91" t="str">
        <f t="shared" si="6410"/>
        <v/>
      </c>
      <c r="CG689" s="91" t="str">
        <f t="shared" si="6411"/>
        <v/>
      </c>
      <c r="CH689" s="91" t="str">
        <f t="shared" si="6412"/>
        <v/>
      </c>
      <c r="CI689" s="91" t="str">
        <f t="shared" si="6413"/>
        <v>нет</v>
      </c>
      <c r="CJ689" s="63" t="e">
        <f>IF(LEN('Описание предлагаемого товара'!#REF!)&gt;0,'Описание предлагаемого товара'!#REF!,"")</f>
        <v>#REF!</v>
      </c>
      <c r="CK689" s="91" t="e">
        <f t="shared" ref="CK689:CL689" si="6696">IFERROR(REPLACE(CJ689,FIND(CHAR(10),CJ689,1),1,""),CJ689)</f>
        <v>#REF!</v>
      </c>
      <c r="CL689" s="91" t="e">
        <f t="shared" si="6696"/>
        <v>#REF!</v>
      </c>
      <c r="CM689" s="91" t="e">
        <f t="shared" si="6415"/>
        <v>#REF!</v>
      </c>
      <c r="CN689" s="91" t="e">
        <f t="shared" si="6416"/>
        <v>#REF!</v>
      </c>
      <c r="CO689" s="91" t="e">
        <f t="shared" si="6417"/>
        <v>#REF!</v>
      </c>
      <c r="CP689" s="90" t="e">
        <f>IF(AU689="Не указан реестровый номер (мера нац.режима Запрет)","",IF(CI689="нет","",IF(CU689="да","исключение(не смотрим баллы)",IFERROR(IF(CI689*1&gt;0,IFERROR(IF(VLOOKUP(CI689*1,Обработ.выгрузка_реестра_РФ!$A:$G,7,)=0,"Баллы не установлены",VLOOKUP(CI689*1,Обработ.выгрузка_реестра_РФ!$A:$G,7,)),IF(LEN(CI689)&gt;14,"","нет номера в реестре РФ")),""),IF(LEN(CI689)=0,"","Некорректный реестровый номер")))))</f>
        <v>#REF!</v>
      </c>
      <c r="CQ689" s="33" t="e">
        <f>IF(LEN(C689)&gt;0,IFERROR(IF(LEN(H689)&gt;0,IF(LEN(VLOOKUP(H689,'исключения(не_смотрим_баллы)'!$A:$C,1,))&gt;0,"да","нет"),"не введен ОКПД2"),"нет"),"")</f>
        <v>#REF!</v>
      </c>
      <c r="CR689" s="33" t="e">
        <f ca="1">IF(CQ689="да",IF(TODAY()&lt;VLOOKUP(H689,'исключения(не_смотрим_баллы)'!$A:$C,3,),"да","нет"),"")</f>
        <v>#REF!</v>
      </c>
      <c r="CS689" s="33" t="str">
        <f>IFERROR(IF(CQ689="да",IF(VLOOKUP(CI689*1,Обработ.выгрузка_реестра_РФ!$A:$G,2,)&lt;VLOOKUP(H689,'исключения(не_смотрим_баллы)'!$A:$C,2,),"да","нет"),""),"")</f>
        <v/>
      </c>
      <c r="CT689" s="24"/>
      <c r="CU689" s="33" t="e">
        <f t="shared" si="6429"/>
        <v>#REF!</v>
      </c>
      <c r="CV689" s="91" t="e">
        <f t="shared" si="6430"/>
        <v>#REF!</v>
      </c>
      <c r="CW689" s="27" t="e">
        <f t="shared" si="6431"/>
        <v>#REF!</v>
      </c>
      <c r="CX689" s="26" t="e">
        <f t="shared" si="6360"/>
        <v>#REF!</v>
      </c>
      <c r="CY689" s="64" t="e">
        <f>IF(LEN('Описание предлагаемого товара'!#REF!)&gt;0,'Описание предлагаемого товара'!#REF!,"")</f>
        <v>#REF!</v>
      </c>
      <c r="CZ689" s="95" t="e">
        <f t="shared" si="6418"/>
        <v>#REF!</v>
      </c>
      <c r="DA689" s="95" t="e">
        <f t="shared" ref="DA689" si="6697">IFERROR(REPLACE(CZ689,FIND(" ",CZ689,1),1,""),CZ689)</f>
        <v>#REF!</v>
      </c>
      <c r="DB689" s="95" t="e">
        <f t="shared" si="6362"/>
        <v>#REF!</v>
      </c>
      <c r="DC689" s="95" t="e">
        <f t="shared" ref="DC689:DD689" si="6698">IFERROR(REPLACE(DB689,FIND("г.",DB689,1),2,""),DB689)</f>
        <v>#REF!</v>
      </c>
      <c r="DD689" s="95" t="e">
        <f t="shared" si="6698"/>
        <v>#REF!</v>
      </c>
      <c r="DE689" s="95" t="e">
        <f t="shared" ref="DE689:DF689" si="6699">IFERROR(REPLACE(DD689,FIND("г",DD689,1),1,""),DD689)</f>
        <v>#REF!</v>
      </c>
      <c r="DF689" s="95" t="e">
        <f t="shared" si="6699"/>
        <v>#REF!</v>
      </c>
      <c r="DG689" s="95" t="e">
        <f t="shared" si="6435"/>
        <v>#REF!</v>
      </c>
      <c r="DH689" s="25" t="str">
        <f>IFERROR(VLOOKUP(CI689*1,Обработ.выгрузка_реестра_РФ!$A:$G,5,),"")</f>
        <v/>
      </c>
      <c r="DI689" s="27" t="str">
        <f t="shared" si="6445"/>
        <v/>
      </c>
      <c r="DJ689" s="27" t="str">
        <f t="shared" ca="1" si="6422"/>
        <v/>
      </c>
      <c r="DK689" s="63" t="e">
        <f>IF(LEN('Описание предлагаемого товара'!#REF!)&gt;0,'Описание предлагаемого товара'!#REF!,"")</f>
        <v>#REF!</v>
      </c>
      <c r="DL689" s="63" t="e">
        <f>IF(LEN('Описание предлагаемого товара'!#REF!)&gt;0,'Описание предлагаемого товара'!#REF!,"")</f>
        <v>#REF!</v>
      </c>
      <c r="DM689" s="32"/>
    </row>
    <row r="690" spans="1:117" ht="48.75" customHeight="1" x14ac:dyDescent="0.25">
      <c r="A690" s="61" t="e">
        <f>IF(LEN('Описание предлагаемого товара'!#REF!)&gt;0,'Описание предлагаемого товара'!#REF!,"")</f>
        <v>#REF!</v>
      </c>
      <c r="B690" s="65" t="e">
        <f>IF(LEN('Описание предлагаемого товара'!#REF!)&gt;0,'Описание предлагаемого товара'!#REF!,"")</f>
        <v>#REF!</v>
      </c>
      <c r="C690" s="61" t="e">
        <f>IF(LEN('Описание предлагаемого товара'!#REF!)&gt;0,'Описание предлагаемого товара'!#REF!,"")</f>
        <v>#REF!</v>
      </c>
      <c r="D690" s="61" t="e">
        <f>IF(LEN('Описание предлагаемого товара'!#REF!)&gt;0,'Описание предлагаемого товара'!#REF!,"")</f>
        <v>#REF!</v>
      </c>
      <c r="E690" s="61" t="e">
        <f>IF(LEN('Описание предлагаемого товара'!#REF!)&gt;0,'Описание предлагаемого товара'!#REF!,"")</f>
        <v>#REF!</v>
      </c>
      <c r="F690" s="61" t="e">
        <f>IF(LEN('Описание предлагаемого товара'!#REF!)&gt;0,'Описание предлагаемого товара'!#REF!,"")</f>
        <v>#REF!</v>
      </c>
      <c r="G690" s="61" t="e">
        <f>IF(LEN('Описание предлагаемого товара'!#REF!)&gt;0,'Описание предлагаемого товара'!#REF!,"")</f>
        <v>#REF!</v>
      </c>
      <c r="H690" s="61" t="e">
        <f>IF(LEN('Описание предлагаемого товара'!#REF!)&gt;0,'Описание предлагаемого товара'!#REF!,"")</f>
        <v>#REF!</v>
      </c>
      <c r="I690" s="61" t="e">
        <f>IF(LEN('Описание предлагаемого товара'!#REF!)&gt;0,'Описание предлагаемого товара'!#REF!,"")</f>
        <v>#REF!</v>
      </c>
      <c r="J690" s="38" t="str">
        <f>IFERROR(VLOOKUP(B690,SAP!$A:$E,5,),"")</f>
        <v/>
      </c>
      <c r="K690" s="40" t="str">
        <f t="shared" si="6365"/>
        <v/>
      </c>
      <c r="L690" s="61" t="e">
        <f>IF(LEN('Описание предлагаемого товара'!#REF!)&gt;0,IFERROR('Описание предлагаемого товара'!#REF!*1,""),"")</f>
        <v>#REF!</v>
      </c>
      <c r="M690" s="39" t="str">
        <f>IFERROR(VLOOKUP(B690,SAP!$A:$E,2,),"")</f>
        <v/>
      </c>
      <c r="N690" s="41" t="str">
        <f t="shared" si="6501"/>
        <v/>
      </c>
      <c r="O690" s="39" t="str">
        <f t="shared" si="6352"/>
        <v/>
      </c>
      <c r="P690" s="36" t="e">
        <f>IF(LEN('Описание предлагаемого товара'!#REF!)&gt;0,'Описание предлагаемого товара'!#REF!,"")</f>
        <v>#REF!</v>
      </c>
      <c r="Q69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90" s="37" t="e">
        <f>IF(LEN('Описание предлагаемого товара'!#REF!)&gt;0,'Описание предлагаемого товара'!#REF!,"")</f>
        <v>#REF!</v>
      </c>
      <c r="S690" s="37" t="e">
        <f>IF(LEN('Описание предлагаемого товара'!#REF!)&gt;0,'Описание предлагаемого товара'!#REF!,"")</f>
        <v>#REF!</v>
      </c>
      <c r="T69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90" s="23" t="str">
        <f>IFERROR(VLOOKUP(CI690*1,Обработ.выгрузка_реестра_РФ!$A:$G,6,),"")</f>
        <v/>
      </c>
      <c r="V690" s="61" t="e">
        <f>IF(LEN('Описание предлагаемого товара'!#REF!)&gt;0,'Описание предлагаемого товара'!#REF!,"")</f>
        <v>#REF!</v>
      </c>
      <c r="W690" s="62" t="e">
        <f>IF(LEN('Описание предлагаемого товара'!#REF!)&gt;0,'Описание предлагаемого товара'!#REF!,"")</f>
        <v>#REF!</v>
      </c>
      <c r="X690" s="91" t="e">
        <f t="shared" ref="X690:Y690" si="6700">IFERROR(REPLACE(W690,FIND(CHAR(10),W690,1),1," "),W690)</f>
        <v>#REF!</v>
      </c>
      <c r="Y690" s="91" t="e">
        <f t="shared" si="6700"/>
        <v>#REF!</v>
      </c>
      <c r="Z690" s="91" t="e">
        <f t="shared" si="6367"/>
        <v>#REF!</v>
      </c>
      <c r="AA690" s="91" t="e">
        <f t="shared" si="6368"/>
        <v>#REF!</v>
      </c>
      <c r="AB690" s="91" t="e">
        <f t="shared" si="6369"/>
        <v>#REF!</v>
      </c>
      <c r="AC690" s="91" t="e">
        <f t="shared" ref="AC690:AF690" si="6701">IFERROR(REPLACE(AB690,FIND("  ",AB690,1),2," "),AB690)</f>
        <v>#REF!</v>
      </c>
      <c r="AD690" s="91" t="e">
        <f t="shared" si="6701"/>
        <v>#REF!</v>
      </c>
      <c r="AE690" s="91" t="e">
        <f t="shared" si="6701"/>
        <v>#REF!</v>
      </c>
      <c r="AF690" s="91" t="e">
        <f t="shared" si="6701"/>
        <v>#REF!</v>
      </c>
      <c r="AG690" s="23" t="str">
        <f>IFERROR(VLOOKUP(CI690*1,Обработ.выгрузка_реестра_РФ!$A:$G,4,),"")</f>
        <v/>
      </c>
      <c r="AH690" s="91" t="str">
        <f t="shared" ref="AH690:AI690" si="6702">IFERROR(REPLACE(AG690,FIND("-",AG690,1),1,"*"),AG690)</f>
        <v/>
      </c>
      <c r="AI690" s="91" t="str">
        <f t="shared" si="6702"/>
        <v/>
      </c>
      <c r="AJ690" s="27" t="str">
        <f t="shared" si="6467"/>
        <v/>
      </c>
      <c r="AK690" s="63" t="e">
        <f>IF(LEN('Описание предлагаемого товара'!#REF!)&gt;0,'Описание предлагаемого товара'!#REF!,"")</f>
        <v>#REF!</v>
      </c>
      <c r="AL690" s="91" t="e">
        <f t="shared" ref="AL690:AM690" si="6703">IFERROR(REPLACE(AK690,FIND(CHAR(10),AK690,1),1,""),AK690)</f>
        <v>#REF!</v>
      </c>
      <c r="AM690" s="91" t="e">
        <f t="shared" si="6703"/>
        <v>#REF!</v>
      </c>
      <c r="AN690" s="91" t="e">
        <f t="shared" ref="AN690:AR690" si="6704">IFERROR(REPLACE(AM690,FIND(" ",AM690,1),1,""),AM690)</f>
        <v>#REF!</v>
      </c>
      <c r="AO690" s="91" t="e">
        <f t="shared" si="6704"/>
        <v>#REF!</v>
      </c>
      <c r="AP690" s="91" t="e">
        <f t="shared" si="6704"/>
        <v>#REF!</v>
      </c>
      <c r="AQ690" s="91" t="e">
        <f t="shared" si="6704"/>
        <v>#REF!</v>
      </c>
      <c r="AR690" s="91" t="e">
        <f t="shared" si="6704"/>
        <v>#REF!</v>
      </c>
      <c r="AS690" s="91" t="e">
        <f t="shared" si="6374"/>
        <v>#REF!</v>
      </c>
      <c r="AT690" s="91" t="e">
        <f t="shared" si="6375"/>
        <v>#REF!</v>
      </c>
      <c r="AU690" s="32" t="e">
        <f t="shared" si="6358"/>
        <v>#REF!</v>
      </c>
      <c r="AV690" s="93" t="e">
        <f>'Описание предлагаемого товара'!#REF!</f>
        <v>#REF!</v>
      </c>
      <c r="AW690" s="91" t="e">
        <f>MIN(SEARCH({0,1,2,3,4,5,6,7,8,9},AV690&amp; "0123456789"))</f>
        <v>#REF!</v>
      </c>
      <c r="AX690" s="91" t="str">
        <f t="shared" si="6376"/>
        <v/>
      </c>
      <c r="AY690" s="91" t="str">
        <f t="shared" si="6377"/>
        <v/>
      </c>
      <c r="AZ690" s="91" t="str">
        <f t="shared" si="6378"/>
        <v/>
      </c>
      <c r="BA690" s="91" t="str">
        <f t="shared" si="6379"/>
        <v/>
      </c>
      <c r="BB690" s="91" t="str">
        <f t="shared" si="6380"/>
        <v/>
      </c>
      <c r="BC690" s="91" t="str">
        <f t="shared" si="6381"/>
        <v/>
      </c>
      <c r="BD690" s="91" t="str">
        <f t="shared" si="6382"/>
        <v/>
      </c>
      <c r="BE690" s="91" t="str">
        <f t="shared" si="6383"/>
        <v/>
      </c>
      <c r="BF690" s="91" t="str">
        <f t="shared" si="6384"/>
        <v/>
      </c>
      <c r="BG690" s="91" t="str">
        <f t="shared" si="6385"/>
        <v/>
      </c>
      <c r="BH690" s="91" t="str">
        <f t="shared" si="6386"/>
        <v/>
      </c>
      <c r="BI690" s="91" t="str">
        <f t="shared" si="6387"/>
        <v/>
      </c>
      <c r="BJ690" s="91" t="str">
        <f t="shared" si="6388"/>
        <v/>
      </c>
      <c r="BK690" s="91" t="str">
        <f t="shared" si="6389"/>
        <v/>
      </c>
      <c r="BL690" s="91" t="str">
        <f t="shared" si="6390"/>
        <v/>
      </c>
      <c r="BM690" s="91" t="str">
        <f t="shared" si="6391"/>
        <v/>
      </c>
      <c r="BN690" s="91" t="str">
        <f t="shared" si="6392"/>
        <v/>
      </c>
      <c r="BO690" s="91" t="str">
        <f t="shared" si="6393"/>
        <v/>
      </c>
      <c r="BP690" s="91" t="str">
        <f t="shared" si="6394"/>
        <v/>
      </c>
      <c r="BQ690" s="91" t="str">
        <f t="shared" si="6395"/>
        <v/>
      </c>
      <c r="BR690" s="91" t="str">
        <f t="shared" si="6396"/>
        <v/>
      </c>
      <c r="BS690" s="91" t="str">
        <f t="shared" si="6397"/>
        <v/>
      </c>
      <c r="BT690" s="91" t="str">
        <f t="shared" si="6398"/>
        <v/>
      </c>
      <c r="BU690" s="91" t="str">
        <f t="shared" si="6399"/>
        <v/>
      </c>
      <c r="BV690" s="91" t="str">
        <f t="shared" si="6400"/>
        <v/>
      </c>
      <c r="BW690" s="91" t="str">
        <f t="shared" si="6401"/>
        <v/>
      </c>
      <c r="BX690" s="91" t="str">
        <f t="shared" si="6402"/>
        <v/>
      </c>
      <c r="BY690" s="91" t="str">
        <f t="shared" si="6403"/>
        <v/>
      </c>
      <c r="BZ690" s="91" t="str">
        <f t="shared" si="6404"/>
        <v/>
      </c>
      <c r="CA690" s="91" t="str">
        <f t="shared" si="6405"/>
        <v/>
      </c>
      <c r="CB690" s="91" t="str">
        <f t="shared" si="6406"/>
        <v/>
      </c>
      <c r="CC690" s="91" t="str">
        <f t="shared" si="6407"/>
        <v/>
      </c>
      <c r="CD690" s="91" t="str">
        <f t="shared" si="6408"/>
        <v/>
      </c>
      <c r="CE690" s="91" t="str">
        <f t="shared" si="6409"/>
        <v/>
      </c>
      <c r="CF690" s="91" t="str">
        <f t="shared" si="6410"/>
        <v/>
      </c>
      <c r="CG690" s="91" t="str">
        <f t="shared" si="6411"/>
        <v/>
      </c>
      <c r="CH690" s="91" t="str">
        <f t="shared" si="6412"/>
        <v/>
      </c>
      <c r="CI690" s="91" t="str">
        <f t="shared" si="6413"/>
        <v>нет</v>
      </c>
      <c r="CJ690" s="63" t="e">
        <f>IF(LEN('Описание предлагаемого товара'!#REF!)&gt;0,'Описание предлагаемого товара'!#REF!,"")</f>
        <v>#REF!</v>
      </c>
      <c r="CK690" s="91" t="e">
        <f t="shared" ref="CK690:CL690" si="6705">IFERROR(REPLACE(CJ690,FIND(CHAR(10),CJ690,1),1,""),CJ690)</f>
        <v>#REF!</v>
      </c>
      <c r="CL690" s="91" t="e">
        <f t="shared" si="6705"/>
        <v>#REF!</v>
      </c>
      <c r="CM690" s="91" t="e">
        <f t="shared" si="6415"/>
        <v>#REF!</v>
      </c>
      <c r="CN690" s="91" t="e">
        <f t="shared" si="6416"/>
        <v>#REF!</v>
      </c>
      <c r="CO690" s="91" t="e">
        <f t="shared" si="6417"/>
        <v>#REF!</v>
      </c>
      <c r="CP690" s="90" t="e">
        <f>IF(AU690="Не указан реестровый номер (мера нац.режима Запрет)","",IF(CI690="нет","",IF(CU690="да","исключение(не смотрим баллы)",IFERROR(IF(CI690*1&gt;0,IFERROR(IF(VLOOKUP(CI690*1,Обработ.выгрузка_реестра_РФ!$A:$G,7,)=0,"Баллы не установлены",VLOOKUP(CI690*1,Обработ.выгрузка_реестра_РФ!$A:$G,7,)),IF(LEN(CI690)&gt;14,"","нет номера в реестре РФ")),""),IF(LEN(CI690)=0,"","Некорректный реестровый номер")))))</f>
        <v>#REF!</v>
      </c>
      <c r="CQ690" s="33" t="e">
        <f>IF(LEN(C690)&gt;0,IFERROR(IF(LEN(H690)&gt;0,IF(LEN(VLOOKUP(H690,'исключения(не_смотрим_баллы)'!$A:$C,1,))&gt;0,"да","нет"),"не введен ОКПД2"),"нет"),"")</f>
        <v>#REF!</v>
      </c>
      <c r="CR690" s="33" t="e">
        <f ca="1">IF(CQ690="да",IF(TODAY()&lt;VLOOKUP(H690,'исключения(не_смотрим_баллы)'!$A:$C,3,),"да","нет"),"")</f>
        <v>#REF!</v>
      </c>
      <c r="CS690" s="33" t="str">
        <f>IFERROR(IF(CQ690="да",IF(VLOOKUP(CI690*1,Обработ.выгрузка_реестра_РФ!$A:$G,2,)&lt;VLOOKUP(H690,'исключения(не_смотрим_баллы)'!$A:$C,2,),"да","нет"),""),"")</f>
        <v/>
      </c>
      <c r="CT690" s="24"/>
      <c r="CU690" s="33" t="e">
        <f t="shared" si="6429"/>
        <v>#REF!</v>
      </c>
      <c r="CV690" s="91" t="e">
        <f t="shared" si="6430"/>
        <v>#REF!</v>
      </c>
      <c r="CW690" s="27" t="e">
        <f t="shared" si="6431"/>
        <v>#REF!</v>
      </c>
      <c r="CX690" s="26" t="e">
        <f t="shared" si="6360"/>
        <v>#REF!</v>
      </c>
      <c r="CY690" s="64" t="e">
        <f>IF(LEN('Описание предлагаемого товара'!#REF!)&gt;0,'Описание предлагаемого товара'!#REF!,"")</f>
        <v>#REF!</v>
      </c>
      <c r="CZ690" s="95" t="e">
        <f t="shared" si="6418"/>
        <v>#REF!</v>
      </c>
      <c r="DA690" s="95" t="e">
        <f t="shared" ref="DA690" si="6706">IFERROR(REPLACE(CZ690,FIND(" ",CZ690,1),1,""),CZ690)</f>
        <v>#REF!</v>
      </c>
      <c r="DB690" s="95" t="e">
        <f t="shared" si="6362"/>
        <v>#REF!</v>
      </c>
      <c r="DC690" s="95" t="e">
        <f t="shared" ref="DC690:DD690" si="6707">IFERROR(REPLACE(DB690,FIND("г.",DB690,1),2,""),DB690)</f>
        <v>#REF!</v>
      </c>
      <c r="DD690" s="95" t="e">
        <f t="shared" si="6707"/>
        <v>#REF!</v>
      </c>
      <c r="DE690" s="95" t="e">
        <f t="shared" ref="DE690:DF690" si="6708">IFERROR(REPLACE(DD690,FIND("г",DD690,1),1,""),DD690)</f>
        <v>#REF!</v>
      </c>
      <c r="DF690" s="95" t="e">
        <f t="shared" si="6708"/>
        <v>#REF!</v>
      </c>
      <c r="DG690" s="95" t="e">
        <f t="shared" si="6435"/>
        <v>#REF!</v>
      </c>
      <c r="DH690" s="25" t="str">
        <f>IFERROR(VLOOKUP(CI690*1,Обработ.выгрузка_реестра_РФ!$A:$G,5,),"")</f>
        <v/>
      </c>
      <c r="DI690" s="27" t="str">
        <f t="shared" si="6445"/>
        <v/>
      </c>
      <c r="DJ690" s="27" t="str">
        <f t="shared" ca="1" si="6422"/>
        <v/>
      </c>
      <c r="DK690" s="63" t="e">
        <f>IF(LEN('Описание предлагаемого товара'!#REF!)&gt;0,'Описание предлагаемого товара'!#REF!,"")</f>
        <v>#REF!</v>
      </c>
      <c r="DL690" s="63" t="e">
        <f>IF(LEN('Описание предлагаемого товара'!#REF!)&gt;0,'Описание предлагаемого товара'!#REF!,"")</f>
        <v>#REF!</v>
      </c>
      <c r="DM690" s="32"/>
    </row>
    <row r="691" spans="1:117" ht="48.75" customHeight="1" x14ac:dyDescent="0.25">
      <c r="A691" s="61" t="e">
        <f>IF(LEN('Описание предлагаемого товара'!#REF!)&gt;0,'Описание предлагаемого товара'!#REF!,"")</f>
        <v>#REF!</v>
      </c>
      <c r="B691" s="65" t="e">
        <f>IF(LEN('Описание предлагаемого товара'!#REF!)&gt;0,'Описание предлагаемого товара'!#REF!,"")</f>
        <v>#REF!</v>
      </c>
      <c r="C691" s="61" t="e">
        <f>IF(LEN('Описание предлагаемого товара'!#REF!)&gt;0,'Описание предлагаемого товара'!#REF!,"")</f>
        <v>#REF!</v>
      </c>
      <c r="D691" s="61" t="e">
        <f>IF(LEN('Описание предлагаемого товара'!#REF!)&gt;0,'Описание предлагаемого товара'!#REF!,"")</f>
        <v>#REF!</v>
      </c>
      <c r="E691" s="61" t="e">
        <f>IF(LEN('Описание предлагаемого товара'!#REF!)&gt;0,'Описание предлагаемого товара'!#REF!,"")</f>
        <v>#REF!</v>
      </c>
      <c r="F691" s="61" t="e">
        <f>IF(LEN('Описание предлагаемого товара'!#REF!)&gt;0,'Описание предлагаемого товара'!#REF!,"")</f>
        <v>#REF!</v>
      </c>
      <c r="G691" s="61" t="e">
        <f>IF(LEN('Описание предлагаемого товара'!#REF!)&gt;0,'Описание предлагаемого товара'!#REF!,"")</f>
        <v>#REF!</v>
      </c>
      <c r="H691" s="61" t="e">
        <f>IF(LEN('Описание предлагаемого товара'!#REF!)&gt;0,'Описание предлагаемого товара'!#REF!,"")</f>
        <v>#REF!</v>
      </c>
      <c r="I691" s="61" t="e">
        <f>IF(LEN('Описание предлагаемого товара'!#REF!)&gt;0,'Описание предлагаемого товара'!#REF!,"")</f>
        <v>#REF!</v>
      </c>
      <c r="J691" s="38" t="str">
        <f>IFERROR(VLOOKUP(B691,SAP!$A:$E,5,),"")</f>
        <v/>
      </c>
      <c r="K691" s="40" t="str">
        <f t="shared" si="6365"/>
        <v/>
      </c>
      <c r="L691" s="61" t="e">
        <f>IF(LEN('Описание предлагаемого товара'!#REF!)&gt;0,IFERROR('Описание предлагаемого товара'!#REF!*1,""),"")</f>
        <v>#REF!</v>
      </c>
      <c r="M691" s="39" t="str">
        <f>IFERROR(VLOOKUP(B691,SAP!$A:$E,2,),"")</f>
        <v/>
      </c>
      <c r="N691" s="41" t="str">
        <f t="shared" si="6501"/>
        <v/>
      </c>
      <c r="O691" s="39" t="str">
        <f t="shared" si="6352"/>
        <v/>
      </c>
      <c r="P691" s="36" t="e">
        <f>IF(LEN('Описание предлагаемого товара'!#REF!)&gt;0,'Описание предлагаемого товара'!#REF!,"")</f>
        <v>#REF!</v>
      </c>
      <c r="Q69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91" s="37" t="e">
        <f>IF(LEN('Описание предлагаемого товара'!#REF!)&gt;0,'Описание предлагаемого товара'!#REF!,"")</f>
        <v>#REF!</v>
      </c>
      <c r="S691" s="37" t="e">
        <f>IF(LEN('Описание предлагаемого товара'!#REF!)&gt;0,'Описание предлагаемого товара'!#REF!,"")</f>
        <v>#REF!</v>
      </c>
      <c r="T69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91" s="23" t="str">
        <f>IFERROR(VLOOKUP(CI691*1,Обработ.выгрузка_реестра_РФ!$A:$G,6,),"")</f>
        <v/>
      </c>
      <c r="V691" s="61" t="e">
        <f>IF(LEN('Описание предлагаемого товара'!#REF!)&gt;0,'Описание предлагаемого товара'!#REF!,"")</f>
        <v>#REF!</v>
      </c>
      <c r="W691" s="62" t="e">
        <f>IF(LEN('Описание предлагаемого товара'!#REF!)&gt;0,'Описание предлагаемого товара'!#REF!,"")</f>
        <v>#REF!</v>
      </c>
      <c r="X691" s="91" t="e">
        <f t="shared" ref="X691:Y691" si="6709">IFERROR(REPLACE(W691,FIND(CHAR(10),W691,1),1," "),W691)</f>
        <v>#REF!</v>
      </c>
      <c r="Y691" s="91" t="e">
        <f t="shared" si="6709"/>
        <v>#REF!</v>
      </c>
      <c r="Z691" s="91" t="e">
        <f t="shared" si="6367"/>
        <v>#REF!</v>
      </c>
      <c r="AA691" s="91" t="e">
        <f t="shared" si="6368"/>
        <v>#REF!</v>
      </c>
      <c r="AB691" s="91" t="e">
        <f t="shared" si="6369"/>
        <v>#REF!</v>
      </c>
      <c r="AC691" s="91" t="e">
        <f t="shared" ref="AC691:AF691" si="6710">IFERROR(REPLACE(AB691,FIND("  ",AB691,1),2," "),AB691)</f>
        <v>#REF!</v>
      </c>
      <c r="AD691" s="91" t="e">
        <f t="shared" si="6710"/>
        <v>#REF!</v>
      </c>
      <c r="AE691" s="91" t="e">
        <f t="shared" si="6710"/>
        <v>#REF!</v>
      </c>
      <c r="AF691" s="91" t="e">
        <f t="shared" si="6710"/>
        <v>#REF!</v>
      </c>
      <c r="AG691" s="23" t="str">
        <f>IFERROR(VLOOKUP(CI691*1,Обработ.выгрузка_реестра_РФ!$A:$G,4,),"")</f>
        <v/>
      </c>
      <c r="AH691" s="91" t="str">
        <f t="shared" ref="AH691:AI691" si="6711">IFERROR(REPLACE(AG691,FIND("-",AG691,1),1,"*"),AG691)</f>
        <v/>
      </c>
      <c r="AI691" s="91" t="str">
        <f t="shared" si="6711"/>
        <v/>
      </c>
      <c r="AJ691" s="27" t="str">
        <f t="shared" si="6467"/>
        <v/>
      </c>
      <c r="AK691" s="63" t="e">
        <f>IF(LEN('Описание предлагаемого товара'!#REF!)&gt;0,'Описание предлагаемого товара'!#REF!,"")</f>
        <v>#REF!</v>
      </c>
      <c r="AL691" s="91" t="e">
        <f t="shared" ref="AL691:AM691" si="6712">IFERROR(REPLACE(AK691,FIND(CHAR(10),AK691,1),1,""),AK691)</f>
        <v>#REF!</v>
      </c>
      <c r="AM691" s="91" t="e">
        <f t="shared" si="6712"/>
        <v>#REF!</v>
      </c>
      <c r="AN691" s="91" t="e">
        <f t="shared" ref="AN691:AR691" si="6713">IFERROR(REPLACE(AM691,FIND(" ",AM691,1),1,""),AM691)</f>
        <v>#REF!</v>
      </c>
      <c r="AO691" s="91" t="e">
        <f t="shared" si="6713"/>
        <v>#REF!</v>
      </c>
      <c r="AP691" s="91" t="e">
        <f t="shared" si="6713"/>
        <v>#REF!</v>
      </c>
      <c r="AQ691" s="91" t="e">
        <f t="shared" si="6713"/>
        <v>#REF!</v>
      </c>
      <c r="AR691" s="91" t="e">
        <f t="shared" si="6713"/>
        <v>#REF!</v>
      </c>
      <c r="AS691" s="91" t="e">
        <f t="shared" si="6374"/>
        <v>#REF!</v>
      </c>
      <c r="AT691" s="91" t="e">
        <f t="shared" si="6375"/>
        <v>#REF!</v>
      </c>
      <c r="AU691" s="32" t="e">
        <f t="shared" si="6358"/>
        <v>#REF!</v>
      </c>
      <c r="AV691" s="93" t="e">
        <f>'Описание предлагаемого товара'!#REF!</f>
        <v>#REF!</v>
      </c>
      <c r="AW691" s="91" t="e">
        <f>MIN(SEARCH({0,1,2,3,4,5,6,7,8,9},AV691&amp; "0123456789"))</f>
        <v>#REF!</v>
      </c>
      <c r="AX691" s="91" t="str">
        <f t="shared" si="6376"/>
        <v/>
      </c>
      <c r="AY691" s="91" t="str">
        <f t="shared" si="6377"/>
        <v/>
      </c>
      <c r="AZ691" s="91" t="str">
        <f t="shared" si="6378"/>
        <v/>
      </c>
      <c r="BA691" s="91" t="str">
        <f t="shared" si="6379"/>
        <v/>
      </c>
      <c r="BB691" s="91" t="str">
        <f t="shared" si="6380"/>
        <v/>
      </c>
      <c r="BC691" s="91" t="str">
        <f t="shared" si="6381"/>
        <v/>
      </c>
      <c r="BD691" s="91" t="str">
        <f t="shared" si="6382"/>
        <v/>
      </c>
      <c r="BE691" s="91" t="str">
        <f t="shared" si="6383"/>
        <v/>
      </c>
      <c r="BF691" s="91" t="str">
        <f t="shared" si="6384"/>
        <v/>
      </c>
      <c r="BG691" s="91" t="str">
        <f t="shared" si="6385"/>
        <v/>
      </c>
      <c r="BH691" s="91" t="str">
        <f t="shared" si="6386"/>
        <v/>
      </c>
      <c r="BI691" s="91" t="str">
        <f t="shared" si="6387"/>
        <v/>
      </c>
      <c r="BJ691" s="91" t="str">
        <f t="shared" si="6388"/>
        <v/>
      </c>
      <c r="BK691" s="91" t="str">
        <f t="shared" si="6389"/>
        <v/>
      </c>
      <c r="BL691" s="91" t="str">
        <f t="shared" si="6390"/>
        <v/>
      </c>
      <c r="BM691" s="91" t="str">
        <f t="shared" si="6391"/>
        <v/>
      </c>
      <c r="BN691" s="91" t="str">
        <f t="shared" si="6392"/>
        <v/>
      </c>
      <c r="BO691" s="91" t="str">
        <f t="shared" si="6393"/>
        <v/>
      </c>
      <c r="BP691" s="91" t="str">
        <f t="shared" si="6394"/>
        <v/>
      </c>
      <c r="BQ691" s="91" t="str">
        <f t="shared" si="6395"/>
        <v/>
      </c>
      <c r="BR691" s="91" t="str">
        <f t="shared" si="6396"/>
        <v/>
      </c>
      <c r="BS691" s="91" t="str">
        <f t="shared" si="6397"/>
        <v/>
      </c>
      <c r="BT691" s="91" t="str">
        <f t="shared" si="6398"/>
        <v/>
      </c>
      <c r="BU691" s="91" t="str">
        <f t="shared" si="6399"/>
        <v/>
      </c>
      <c r="BV691" s="91" t="str">
        <f t="shared" si="6400"/>
        <v/>
      </c>
      <c r="BW691" s="91" t="str">
        <f t="shared" si="6401"/>
        <v/>
      </c>
      <c r="BX691" s="91" t="str">
        <f t="shared" si="6402"/>
        <v/>
      </c>
      <c r="BY691" s="91" t="str">
        <f t="shared" si="6403"/>
        <v/>
      </c>
      <c r="BZ691" s="91" t="str">
        <f t="shared" si="6404"/>
        <v/>
      </c>
      <c r="CA691" s="91" t="str">
        <f t="shared" si="6405"/>
        <v/>
      </c>
      <c r="CB691" s="91" t="str">
        <f t="shared" si="6406"/>
        <v/>
      </c>
      <c r="CC691" s="91" t="str">
        <f t="shared" si="6407"/>
        <v/>
      </c>
      <c r="CD691" s="91" t="str">
        <f t="shared" si="6408"/>
        <v/>
      </c>
      <c r="CE691" s="91" t="str">
        <f t="shared" si="6409"/>
        <v/>
      </c>
      <c r="CF691" s="91" t="str">
        <f t="shared" si="6410"/>
        <v/>
      </c>
      <c r="CG691" s="91" t="str">
        <f t="shared" si="6411"/>
        <v/>
      </c>
      <c r="CH691" s="91" t="str">
        <f t="shared" si="6412"/>
        <v/>
      </c>
      <c r="CI691" s="91" t="str">
        <f t="shared" si="6413"/>
        <v>нет</v>
      </c>
      <c r="CJ691" s="63" t="e">
        <f>IF(LEN('Описание предлагаемого товара'!#REF!)&gt;0,'Описание предлагаемого товара'!#REF!,"")</f>
        <v>#REF!</v>
      </c>
      <c r="CK691" s="91" t="e">
        <f t="shared" ref="CK691:CL691" si="6714">IFERROR(REPLACE(CJ691,FIND(CHAR(10),CJ691,1),1,""),CJ691)</f>
        <v>#REF!</v>
      </c>
      <c r="CL691" s="91" t="e">
        <f t="shared" si="6714"/>
        <v>#REF!</v>
      </c>
      <c r="CM691" s="91" t="e">
        <f t="shared" si="6415"/>
        <v>#REF!</v>
      </c>
      <c r="CN691" s="91" t="e">
        <f t="shared" si="6416"/>
        <v>#REF!</v>
      </c>
      <c r="CO691" s="91" t="e">
        <f t="shared" si="6417"/>
        <v>#REF!</v>
      </c>
      <c r="CP691" s="90" t="e">
        <f>IF(AU691="Не указан реестровый номер (мера нац.режима Запрет)","",IF(CI691="нет","",IF(CU691="да","исключение(не смотрим баллы)",IFERROR(IF(CI691*1&gt;0,IFERROR(IF(VLOOKUP(CI691*1,Обработ.выгрузка_реестра_РФ!$A:$G,7,)=0,"Баллы не установлены",VLOOKUP(CI691*1,Обработ.выгрузка_реестра_РФ!$A:$G,7,)),IF(LEN(CI691)&gt;14,"","нет номера в реестре РФ")),""),IF(LEN(CI691)=0,"","Некорректный реестровый номер")))))</f>
        <v>#REF!</v>
      </c>
      <c r="CQ691" s="33" t="e">
        <f>IF(LEN(C691)&gt;0,IFERROR(IF(LEN(H691)&gt;0,IF(LEN(VLOOKUP(H691,'исключения(не_смотрим_баллы)'!$A:$C,1,))&gt;0,"да","нет"),"не введен ОКПД2"),"нет"),"")</f>
        <v>#REF!</v>
      </c>
      <c r="CR691" s="33" t="e">
        <f ca="1">IF(CQ691="да",IF(TODAY()&lt;VLOOKUP(H691,'исключения(не_смотрим_баллы)'!$A:$C,3,),"да","нет"),"")</f>
        <v>#REF!</v>
      </c>
      <c r="CS691" s="33" t="str">
        <f>IFERROR(IF(CQ691="да",IF(VLOOKUP(CI691*1,Обработ.выгрузка_реестра_РФ!$A:$G,2,)&lt;VLOOKUP(H691,'исключения(не_смотрим_баллы)'!$A:$C,2,),"да","нет"),""),"")</f>
        <v/>
      </c>
      <c r="CT691" s="24"/>
      <c r="CU691" s="33" t="e">
        <f t="shared" si="6429"/>
        <v>#REF!</v>
      </c>
      <c r="CV691" s="91" t="e">
        <f t="shared" si="6430"/>
        <v>#REF!</v>
      </c>
      <c r="CW691" s="27" t="e">
        <f t="shared" si="6431"/>
        <v>#REF!</v>
      </c>
      <c r="CX691" s="26" t="e">
        <f t="shared" si="6360"/>
        <v>#REF!</v>
      </c>
      <c r="CY691" s="64" t="e">
        <f>IF(LEN('Описание предлагаемого товара'!#REF!)&gt;0,'Описание предлагаемого товара'!#REF!,"")</f>
        <v>#REF!</v>
      </c>
      <c r="CZ691" s="95" t="e">
        <f t="shared" si="6418"/>
        <v>#REF!</v>
      </c>
      <c r="DA691" s="95" t="e">
        <f t="shared" ref="DA691" si="6715">IFERROR(REPLACE(CZ691,FIND(" ",CZ691,1),1,""),CZ691)</f>
        <v>#REF!</v>
      </c>
      <c r="DB691" s="95" t="e">
        <f t="shared" si="6362"/>
        <v>#REF!</v>
      </c>
      <c r="DC691" s="95" t="e">
        <f t="shared" ref="DC691:DD691" si="6716">IFERROR(REPLACE(DB691,FIND("г.",DB691,1),2,""),DB691)</f>
        <v>#REF!</v>
      </c>
      <c r="DD691" s="95" t="e">
        <f t="shared" si="6716"/>
        <v>#REF!</v>
      </c>
      <c r="DE691" s="95" t="e">
        <f t="shared" ref="DE691:DF691" si="6717">IFERROR(REPLACE(DD691,FIND("г",DD691,1),1,""),DD691)</f>
        <v>#REF!</v>
      </c>
      <c r="DF691" s="95" t="e">
        <f t="shared" si="6717"/>
        <v>#REF!</v>
      </c>
      <c r="DG691" s="95" t="e">
        <f t="shared" si="6435"/>
        <v>#REF!</v>
      </c>
      <c r="DH691" s="25" t="str">
        <f>IFERROR(VLOOKUP(CI691*1,Обработ.выгрузка_реестра_РФ!$A:$G,5,),"")</f>
        <v/>
      </c>
      <c r="DI691" s="27" t="str">
        <f t="shared" si="6445"/>
        <v/>
      </c>
      <c r="DJ691" s="27" t="str">
        <f t="shared" ca="1" si="6422"/>
        <v/>
      </c>
      <c r="DK691" s="63" t="e">
        <f>IF(LEN('Описание предлагаемого товара'!#REF!)&gt;0,'Описание предлагаемого товара'!#REF!,"")</f>
        <v>#REF!</v>
      </c>
      <c r="DL691" s="63" t="e">
        <f>IF(LEN('Описание предлагаемого товара'!#REF!)&gt;0,'Описание предлагаемого товара'!#REF!,"")</f>
        <v>#REF!</v>
      </c>
      <c r="DM691" s="32"/>
    </row>
    <row r="692" spans="1:117" ht="48.75" customHeight="1" x14ac:dyDescent="0.25">
      <c r="A692" s="61" t="e">
        <f>IF(LEN('Описание предлагаемого товара'!#REF!)&gt;0,'Описание предлагаемого товара'!#REF!,"")</f>
        <v>#REF!</v>
      </c>
      <c r="B692" s="65" t="e">
        <f>IF(LEN('Описание предлагаемого товара'!#REF!)&gt;0,'Описание предлагаемого товара'!#REF!,"")</f>
        <v>#REF!</v>
      </c>
      <c r="C692" s="61" t="e">
        <f>IF(LEN('Описание предлагаемого товара'!#REF!)&gt;0,'Описание предлагаемого товара'!#REF!,"")</f>
        <v>#REF!</v>
      </c>
      <c r="D692" s="61" t="e">
        <f>IF(LEN('Описание предлагаемого товара'!#REF!)&gt;0,'Описание предлагаемого товара'!#REF!,"")</f>
        <v>#REF!</v>
      </c>
      <c r="E692" s="61" t="e">
        <f>IF(LEN('Описание предлагаемого товара'!#REF!)&gt;0,'Описание предлагаемого товара'!#REF!,"")</f>
        <v>#REF!</v>
      </c>
      <c r="F692" s="61" t="e">
        <f>IF(LEN('Описание предлагаемого товара'!#REF!)&gt;0,'Описание предлагаемого товара'!#REF!,"")</f>
        <v>#REF!</v>
      </c>
      <c r="G692" s="61" t="e">
        <f>IF(LEN('Описание предлагаемого товара'!#REF!)&gt;0,'Описание предлагаемого товара'!#REF!,"")</f>
        <v>#REF!</v>
      </c>
      <c r="H692" s="61" t="e">
        <f>IF(LEN('Описание предлагаемого товара'!#REF!)&gt;0,'Описание предлагаемого товара'!#REF!,"")</f>
        <v>#REF!</v>
      </c>
      <c r="I692" s="61" t="e">
        <f>IF(LEN('Описание предлагаемого товара'!#REF!)&gt;0,'Описание предлагаемого товара'!#REF!,"")</f>
        <v>#REF!</v>
      </c>
      <c r="J692" s="38" t="str">
        <f>IFERROR(VLOOKUP(B692,SAP!$A:$E,5,),"")</f>
        <v/>
      </c>
      <c r="K692" s="40" t="str">
        <f t="shared" si="6365"/>
        <v/>
      </c>
      <c r="L692" s="61" t="e">
        <f>IF(LEN('Описание предлагаемого товара'!#REF!)&gt;0,IFERROR('Описание предлагаемого товара'!#REF!*1,""),"")</f>
        <v>#REF!</v>
      </c>
      <c r="M692" s="39" t="str">
        <f>IFERROR(VLOOKUP(B692,SAP!$A:$E,2,),"")</f>
        <v/>
      </c>
      <c r="N692" s="41" t="str">
        <f t="shared" si="6501"/>
        <v/>
      </c>
      <c r="O692" s="39" t="str">
        <f t="shared" si="6352"/>
        <v/>
      </c>
      <c r="P692" s="36" t="e">
        <f>IF(LEN('Описание предлагаемого товара'!#REF!)&gt;0,'Описание предлагаемого товара'!#REF!,"")</f>
        <v>#REF!</v>
      </c>
      <c r="Q69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92" s="37" t="e">
        <f>IF(LEN('Описание предлагаемого товара'!#REF!)&gt;0,'Описание предлагаемого товара'!#REF!,"")</f>
        <v>#REF!</v>
      </c>
      <c r="S692" s="37" t="e">
        <f>IF(LEN('Описание предлагаемого товара'!#REF!)&gt;0,'Описание предлагаемого товара'!#REF!,"")</f>
        <v>#REF!</v>
      </c>
      <c r="T69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92" s="23" t="str">
        <f>IFERROR(VLOOKUP(CI692*1,Обработ.выгрузка_реестра_РФ!$A:$G,6,),"")</f>
        <v/>
      </c>
      <c r="V692" s="61" t="e">
        <f>IF(LEN('Описание предлагаемого товара'!#REF!)&gt;0,'Описание предлагаемого товара'!#REF!,"")</f>
        <v>#REF!</v>
      </c>
      <c r="W692" s="62" t="e">
        <f>IF(LEN('Описание предлагаемого товара'!#REF!)&gt;0,'Описание предлагаемого товара'!#REF!,"")</f>
        <v>#REF!</v>
      </c>
      <c r="X692" s="91" t="e">
        <f t="shared" ref="X692:Y692" si="6718">IFERROR(REPLACE(W692,FIND(CHAR(10),W692,1),1," "),W692)</f>
        <v>#REF!</v>
      </c>
      <c r="Y692" s="91" t="e">
        <f t="shared" si="6718"/>
        <v>#REF!</v>
      </c>
      <c r="Z692" s="91" t="e">
        <f t="shared" si="6367"/>
        <v>#REF!</v>
      </c>
      <c r="AA692" s="91" t="e">
        <f t="shared" si="6368"/>
        <v>#REF!</v>
      </c>
      <c r="AB692" s="91" t="e">
        <f t="shared" si="6369"/>
        <v>#REF!</v>
      </c>
      <c r="AC692" s="91" t="e">
        <f t="shared" ref="AC692:AF692" si="6719">IFERROR(REPLACE(AB692,FIND("  ",AB692,1),2," "),AB692)</f>
        <v>#REF!</v>
      </c>
      <c r="AD692" s="91" t="e">
        <f t="shared" si="6719"/>
        <v>#REF!</v>
      </c>
      <c r="AE692" s="91" t="e">
        <f t="shared" si="6719"/>
        <v>#REF!</v>
      </c>
      <c r="AF692" s="91" t="e">
        <f t="shared" si="6719"/>
        <v>#REF!</v>
      </c>
      <c r="AG692" s="23" t="str">
        <f>IFERROR(VLOOKUP(CI692*1,Обработ.выгрузка_реестра_РФ!$A:$G,4,),"")</f>
        <v/>
      </c>
      <c r="AH692" s="91" t="str">
        <f t="shared" ref="AH692:AI692" si="6720">IFERROR(REPLACE(AG692,FIND("-",AG692,1),1,"*"),AG692)</f>
        <v/>
      </c>
      <c r="AI692" s="91" t="str">
        <f t="shared" si="6720"/>
        <v/>
      </c>
      <c r="AJ692" s="27" t="str">
        <f t="shared" si="6467"/>
        <v/>
      </c>
      <c r="AK692" s="63" t="e">
        <f>IF(LEN('Описание предлагаемого товара'!#REF!)&gt;0,'Описание предлагаемого товара'!#REF!,"")</f>
        <v>#REF!</v>
      </c>
      <c r="AL692" s="91" t="e">
        <f t="shared" ref="AL692:AM692" si="6721">IFERROR(REPLACE(AK692,FIND(CHAR(10),AK692,1),1,""),AK692)</f>
        <v>#REF!</v>
      </c>
      <c r="AM692" s="91" t="e">
        <f t="shared" si="6721"/>
        <v>#REF!</v>
      </c>
      <c r="AN692" s="91" t="e">
        <f t="shared" ref="AN692:AR692" si="6722">IFERROR(REPLACE(AM692,FIND(" ",AM692,1),1,""),AM692)</f>
        <v>#REF!</v>
      </c>
      <c r="AO692" s="91" t="e">
        <f t="shared" si="6722"/>
        <v>#REF!</v>
      </c>
      <c r="AP692" s="91" t="e">
        <f t="shared" si="6722"/>
        <v>#REF!</v>
      </c>
      <c r="AQ692" s="91" t="e">
        <f t="shared" si="6722"/>
        <v>#REF!</v>
      </c>
      <c r="AR692" s="91" t="e">
        <f t="shared" si="6722"/>
        <v>#REF!</v>
      </c>
      <c r="AS692" s="91" t="e">
        <f t="shared" si="6374"/>
        <v>#REF!</v>
      </c>
      <c r="AT692" s="91" t="e">
        <f t="shared" si="6375"/>
        <v>#REF!</v>
      </c>
      <c r="AU692" s="32" t="e">
        <f t="shared" si="6358"/>
        <v>#REF!</v>
      </c>
      <c r="AV692" s="93" t="e">
        <f>'Описание предлагаемого товара'!#REF!</f>
        <v>#REF!</v>
      </c>
      <c r="AW692" s="91" t="e">
        <f>MIN(SEARCH({0,1,2,3,4,5,6,7,8,9},AV692&amp; "0123456789"))</f>
        <v>#REF!</v>
      </c>
      <c r="AX692" s="91" t="str">
        <f t="shared" si="6376"/>
        <v/>
      </c>
      <c r="AY692" s="91" t="str">
        <f t="shared" si="6377"/>
        <v/>
      </c>
      <c r="AZ692" s="91" t="str">
        <f t="shared" si="6378"/>
        <v/>
      </c>
      <c r="BA692" s="91" t="str">
        <f t="shared" si="6379"/>
        <v/>
      </c>
      <c r="BB692" s="91" t="str">
        <f t="shared" si="6380"/>
        <v/>
      </c>
      <c r="BC692" s="91" t="str">
        <f t="shared" si="6381"/>
        <v/>
      </c>
      <c r="BD692" s="91" t="str">
        <f t="shared" si="6382"/>
        <v/>
      </c>
      <c r="BE692" s="91" t="str">
        <f t="shared" si="6383"/>
        <v/>
      </c>
      <c r="BF692" s="91" t="str">
        <f t="shared" si="6384"/>
        <v/>
      </c>
      <c r="BG692" s="91" t="str">
        <f t="shared" si="6385"/>
        <v/>
      </c>
      <c r="BH692" s="91" t="str">
        <f t="shared" si="6386"/>
        <v/>
      </c>
      <c r="BI692" s="91" t="str">
        <f t="shared" si="6387"/>
        <v/>
      </c>
      <c r="BJ692" s="91" t="str">
        <f t="shared" si="6388"/>
        <v/>
      </c>
      <c r="BK692" s="91" t="str">
        <f t="shared" si="6389"/>
        <v/>
      </c>
      <c r="BL692" s="91" t="str">
        <f t="shared" si="6390"/>
        <v/>
      </c>
      <c r="BM692" s="91" t="str">
        <f t="shared" si="6391"/>
        <v/>
      </c>
      <c r="BN692" s="91" t="str">
        <f t="shared" si="6392"/>
        <v/>
      </c>
      <c r="BO692" s="91" t="str">
        <f t="shared" si="6393"/>
        <v/>
      </c>
      <c r="BP692" s="91" t="str">
        <f t="shared" si="6394"/>
        <v/>
      </c>
      <c r="BQ692" s="91" t="str">
        <f t="shared" si="6395"/>
        <v/>
      </c>
      <c r="BR692" s="91" t="str">
        <f t="shared" si="6396"/>
        <v/>
      </c>
      <c r="BS692" s="91" t="str">
        <f t="shared" si="6397"/>
        <v/>
      </c>
      <c r="BT692" s="91" t="str">
        <f t="shared" si="6398"/>
        <v/>
      </c>
      <c r="BU692" s="91" t="str">
        <f t="shared" si="6399"/>
        <v/>
      </c>
      <c r="BV692" s="91" t="str">
        <f t="shared" si="6400"/>
        <v/>
      </c>
      <c r="BW692" s="91" t="str">
        <f t="shared" si="6401"/>
        <v/>
      </c>
      <c r="BX692" s="91" t="str">
        <f t="shared" si="6402"/>
        <v/>
      </c>
      <c r="BY692" s="91" t="str">
        <f t="shared" si="6403"/>
        <v/>
      </c>
      <c r="BZ692" s="91" t="str">
        <f t="shared" si="6404"/>
        <v/>
      </c>
      <c r="CA692" s="91" t="str">
        <f t="shared" si="6405"/>
        <v/>
      </c>
      <c r="CB692" s="91" t="str">
        <f t="shared" si="6406"/>
        <v/>
      </c>
      <c r="CC692" s="91" t="str">
        <f t="shared" si="6407"/>
        <v/>
      </c>
      <c r="CD692" s="91" t="str">
        <f t="shared" si="6408"/>
        <v/>
      </c>
      <c r="CE692" s="91" t="str">
        <f t="shared" si="6409"/>
        <v/>
      </c>
      <c r="CF692" s="91" t="str">
        <f t="shared" si="6410"/>
        <v/>
      </c>
      <c r="CG692" s="91" t="str">
        <f t="shared" si="6411"/>
        <v/>
      </c>
      <c r="CH692" s="91" t="str">
        <f t="shared" si="6412"/>
        <v/>
      </c>
      <c r="CI692" s="91" t="str">
        <f t="shared" si="6413"/>
        <v>нет</v>
      </c>
      <c r="CJ692" s="63" t="e">
        <f>IF(LEN('Описание предлагаемого товара'!#REF!)&gt;0,'Описание предлагаемого товара'!#REF!,"")</f>
        <v>#REF!</v>
      </c>
      <c r="CK692" s="91" t="e">
        <f t="shared" ref="CK692:CL692" si="6723">IFERROR(REPLACE(CJ692,FIND(CHAR(10),CJ692,1),1,""),CJ692)</f>
        <v>#REF!</v>
      </c>
      <c r="CL692" s="91" t="e">
        <f t="shared" si="6723"/>
        <v>#REF!</v>
      </c>
      <c r="CM692" s="91" t="e">
        <f t="shared" si="6415"/>
        <v>#REF!</v>
      </c>
      <c r="CN692" s="91" t="e">
        <f t="shared" si="6416"/>
        <v>#REF!</v>
      </c>
      <c r="CO692" s="91" t="e">
        <f t="shared" si="6417"/>
        <v>#REF!</v>
      </c>
      <c r="CP692" s="90" t="e">
        <f>IF(AU692="Не указан реестровый номер (мера нац.режима Запрет)","",IF(CI692="нет","",IF(CU692="да","исключение(не смотрим баллы)",IFERROR(IF(CI692*1&gt;0,IFERROR(IF(VLOOKUP(CI692*1,Обработ.выгрузка_реестра_РФ!$A:$G,7,)=0,"Баллы не установлены",VLOOKUP(CI692*1,Обработ.выгрузка_реестра_РФ!$A:$G,7,)),IF(LEN(CI692)&gt;14,"","нет номера в реестре РФ")),""),IF(LEN(CI692)=0,"","Некорректный реестровый номер")))))</f>
        <v>#REF!</v>
      </c>
      <c r="CQ692" s="33" t="e">
        <f>IF(LEN(C692)&gt;0,IFERROR(IF(LEN(H692)&gt;0,IF(LEN(VLOOKUP(H692,'исключения(не_смотрим_баллы)'!$A:$C,1,))&gt;0,"да","нет"),"не введен ОКПД2"),"нет"),"")</f>
        <v>#REF!</v>
      </c>
      <c r="CR692" s="33" t="e">
        <f ca="1">IF(CQ692="да",IF(TODAY()&lt;VLOOKUP(H692,'исключения(не_смотрим_баллы)'!$A:$C,3,),"да","нет"),"")</f>
        <v>#REF!</v>
      </c>
      <c r="CS692" s="33" t="str">
        <f>IFERROR(IF(CQ692="да",IF(VLOOKUP(CI692*1,Обработ.выгрузка_реестра_РФ!$A:$G,2,)&lt;VLOOKUP(H692,'исключения(не_смотрим_баллы)'!$A:$C,2,),"да","нет"),""),"")</f>
        <v/>
      </c>
      <c r="CT692" s="24"/>
      <c r="CU692" s="33" t="e">
        <f t="shared" si="6429"/>
        <v>#REF!</v>
      </c>
      <c r="CV692" s="91" t="e">
        <f t="shared" si="6430"/>
        <v>#REF!</v>
      </c>
      <c r="CW692" s="27" t="e">
        <f t="shared" si="6431"/>
        <v>#REF!</v>
      </c>
      <c r="CX692" s="26" t="e">
        <f t="shared" si="6360"/>
        <v>#REF!</v>
      </c>
      <c r="CY692" s="64" t="e">
        <f>IF(LEN('Описание предлагаемого товара'!#REF!)&gt;0,'Описание предлагаемого товара'!#REF!,"")</f>
        <v>#REF!</v>
      </c>
      <c r="CZ692" s="95" t="e">
        <f t="shared" si="6418"/>
        <v>#REF!</v>
      </c>
      <c r="DA692" s="95" t="e">
        <f t="shared" ref="DA692" si="6724">IFERROR(REPLACE(CZ692,FIND(" ",CZ692,1),1,""),CZ692)</f>
        <v>#REF!</v>
      </c>
      <c r="DB692" s="95" t="e">
        <f t="shared" si="6362"/>
        <v>#REF!</v>
      </c>
      <c r="DC692" s="95" t="e">
        <f t="shared" ref="DC692:DD692" si="6725">IFERROR(REPLACE(DB692,FIND("г.",DB692,1),2,""),DB692)</f>
        <v>#REF!</v>
      </c>
      <c r="DD692" s="95" t="e">
        <f t="shared" si="6725"/>
        <v>#REF!</v>
      </c>
      <c r="DE692" s="95" t="e">
        <f t="shared" ref="DE692:DF692" si="6726">IFERROR(REPLACE(DD692,FIND("г",DD692,1),1,""),DD692)</f>
        <v>#REF!</v>
      </c>
      <c r="DF692" s="95" t="e">
        <f t="shared" si="6726"/>
        <v>#REF!</v>
      </c>
      <c r="DG692" s="95" t="e">
        <f t="shared" si="6435"/>
        <v>#REF!</v>
      </c>
      <c r="DH692" s="25" t="str">
        <f>IFERROR(VLOOKUP(CI692*1,Обработ.выгрузка_реестра_РФ!$A:$G,5,),"")</f>
        <v/>
      </c>
      <c r="DI692" s="27" t="str">
        <f t="shared" si="6445"/>
        <v/>
      </c>
      <c r="DJ692" s="27" t="str">
        <f t="shared" ca="1" si="6422"/>
        <v/>
      </c>
      <c r="DK692" s="63" t="e">
        <f>IF(LEN('Описание предлагаемого товара'!#REF!)&gt;0,'Описание предлагаемого товара'!#REF!,"")</f>
        <v>#REF!</v>
      </c>
      <c r="DL692" s="63" t="e">
        <f>IF(LEN('Описание предлагаемого товара'!#REF!)&gt;0,'Описание предлагаемого товара'!#REF!,"")</f>
        <v>#REF!</v>
      </c>
      <c r="DM692" s="32"/>
    </row>
    <row r="693" spans="1:117" ht="48.75" customHeight="1" x14ac:dyDescent="0.25">
      <c r="A693" s="61" t="e">
        <f>IF(LEN('Описание предлагаемого товара'!#REF!)&gt;0,'Описание предлагаемого товара'!#REF!,"")</f>
        <v>#REF!</v>
      </c>
      <c r="B693" s="65" t="e">
        <f>IF(LEN('Описание предлагаемого товара'!#REF!)&gt;0,'Описание предлагаемого товара'!#REF!,"")</f>
        <v>#REF!</v>
      </c>
      <c r="C693" s="61" t="e">
        <f>IF(LEN('Описание предлагаемого товара'!#REF!)&gt;0,'Описание предлагаемого товара'!#REF!,"")</f>
        <v>#REF!</v>
      </c>
      <c r="D693" s="61" t="e">
        <f>IF(LEN('Описание предлагаемого товара'!#REF!)&gt;0,'Описание предлагаемого товара'!#REF!,"")</f>
        <v>#REF!</v>
      </c>
      <c r="E693" s="61" t="e">
        <f>IF(LEN('Описание предлагаемого товара'!#REF!)&gt;0,'Описание предлагаемого товара'!#REF!,"")</f>
        <v>#REF!</v>
      </c>
      <c r="F693" s="61" t="e">
        <f>IF(LEN('Описание предлагаемого товара'!#REF!)&gt;0,'Описание предлагаемого товара'!#REF!,"")</f>
        <v>#REF!</v>
      </c>
      <c r="G693" s="61" t="e">
        <f>IF(LEN('Описание предлагаемого товара'!#REF!)&gt;0,'Описание предлагаемого товара'!#REF!,"")</f>
        <v>#REF!</v>
      </c>
      <c r="H693" s="61" t="e">
        <f>IF(LEN('Описание предлагаемого товара'!#REF!)&gt;0,'Описание предлагаемого товара'!#REF!,"")</f>
        <v>#REF!</v>
      </c>
      <c r="I693" s="61" t="e">
        <f>IF(LEN('Описание предлагаемого товара'!#REF!)&gt;0,'Описание предлагаемого товара'!#REF!,"")</f>
        <v>#REF!</v>
      </c>
      <c r="J693" s="38" t="str">
        <f>IFERROR(VLOOKUP(B693,SAP!$A:$E,5,),"")</f>
        <v/>
      </c>
      <c r="K693" s="40" t="str">
        <f t="shared" si="6365"/>
        <v/>
      </c>
      <c r="L693" s="61" t="e">
        <f>IF(LEN('Описание предлагаемого товара'!#REF!)&gt;0,IFERROR('Описание предлагаемого товара'!#REF!*1,""),"")</f>
        <v>#REF!</v>
      </c>
      <c r="M693" s="39" t="str">
        <f>IFERROR(VLOOKUP(B693,SAP!$A:$E,2,),"")</f>
        <v/>
      </c>
      <c r="N693" s="41" t="str">
        <f t="shared" si="6501"/>
        <v/>
      </c>
      <c r="O693" s="39" t="str">
        <f t="shared" si="6352"/>
        <v/>
      </c>
      <c r="P693" s="36" t="e">
        <f>IF(LEN('Описание предлагаемого товара'!#REF!)&gt;0,'Описание предлагаемого товара'!#REF!,"")</f>
        <v>#REF!</v>
      </c>
      <c r="Q69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93" s="37" t="e">
        <f>IF(LEN('Описание предлагаемого товара'!#REF!)&gt;0,'Описание предлагаемого товара'!#REF!,"")</f>
        <v>#REF!</v>
      </c>
      <c r="S693" s="37" t="e">
        <f>IF(LEN('Описание предлагаемого товара'!#REF!)&gt;0,'Описание предлагаемого товара'!#REF!,"")</f>
        <v>#REF!</v>
      </c>
      <c r="T69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93" s="23" t="str">
        <f>IFERROR(VLOOKUP(CI693*1,Обработ.выгрузка_реестра_РФ!$A:$G,6,),"")</f>
        <v/>
      </c>
      <c r="V693" s="61" t="e">
        <f>IF(LEN('Описание предлагаемого товара'!#REF!)&gt;0,'Описание предлагаемого товара'!#REF!,"")</f>
        <v>#REF!</v>
      </c>
      <c r="W693" s="62" t="e">
        <f>IF(LEN('Описание предлагаемого товара'!#REF!)&gt;0,'Описание предлагаемого товара'!#REF!,"")</f>
        <v>#REF!</v>
      </c>
      <c r="X693" s="91" t="e">
        <f t="shared" ref="X693:Y693" si="6727">IFERROR(REPLACE(W693,FIND(CHAR(10),W693,1),1," "),W693)</f>
        <v>#REF!</v>
      </c>
      <c r="Y693" s="91" t="e">
        <f t="shared" si="6727"/>
        <v>#REF!</v>
      </c>
      <c r="Z693" s="91" t="e">
        <f t="shared" si="6367"/>
        <v>#REF!</v>
      </c>
      <c r="AA693" s="91" t="e">
        <f t="shared" si="6368"/>
        <v>#REF!</v>
      </c>
      <c r="AB693" s="91" t="e">
        <f t="shared" si="6369"/>
        <v>#REF!</v>
      </c>
      <c r="AC693" s="91" t="e">
        <f t="shared" ref="AC693:AF693" si="6728">IFERROR(REPLACE(AB693,FIND("  ",AB693,1),2," "),AB693)</f>
        <v>#REF!</v>
      </c>
      <c r="AD693" s="91" t="e">
        <f t="shared" si="6728"/>
        <v>#REF!</v>
      </c>
      <c r="AE693" s="91" t="e">
        <f t="shared" si="6728"/>
        <v>#REF!</v>
      </c>
      <c r="AF693" s="91" t="e">
        <f t="shared" si="6728"/>
        <v>#REF!</v>
      </c>
      <c r="AG693" s="23" t="str">
        <f>IFERROR(VLOOKUP(CI693*1,Обработ.выгрузка_реестра_РФ!$A:$G,4,),"")</f>
        <v/>
      </c>
      <c r="AH693" s="91" t="str">
        <f t="shared" ref="AH693:AI693" si="6729">IFERROR(REPLACE(AG693,FIND("-",AG693,1),1,"*"),AG693)</f>
        <v/>
      </c>
      <c r="AI693" s="91" t="str">
        <f t="shared" si="6729"/>
        <v/>
      </c>
      <c r="AJ693" s="27" t="str">
        <f t="shared" si="6467"/>
        <v/>
      </c>
      <c r="AK693" s="63" t="e">
        <f>IF(LEN('Описание предлагаемого товара'!#REF!)&gt;0,'Описание предлагаемого товара'!#REF!,"")</f>
        <v>#REF!</v>
      </c>
      <c r="AL693" s="91" t="e">
        <f t="shared" ref="AL693:AM693" si="6730">IFERROR(REPLACE(AK693,FIND(CHAR(10),AK693,1),1,""),AK693)</f>
        <v>#REF!</v>
      </c>
      <c r="AM693" s="91" t="e">
        <f t="shared" si="6730"/>
        <v>#REF!</v>
      </c>
      <c r="AN693" s="91" t="e">
        <f t="shared" ref="AN693:AR693" si="6731">IFERROR(REPLACE(AM693,FIND(" ",AM693,1),1,""),AM693)</f>
        <v>#REF!</v>
      </c>
      <c r="AO693" s="91" t="e">
        <f t="shared" si="6731"/>
        <v>#REF!</v>
      </c>
      <c r="AP693" s="91" t="e">
        <f t="shared" si="6731"/>
        <v>#REF!</v>
      </c>
      <c r="AQ693" s="91" t="e">
        <f t="shared" si="6731"/>
        <v>#REF!</v>
      </c>
      <c r="AR693" s="91" t="e">
        <f t="shared" si="6731"/>
        <v>#REF!</v>
      </c>
      <c r="AS693" s="91" t="e">
        <f t="shared" si="6374"/>
        <v>#REF!</v>
      </c>
      <c r="AT693" s="91" t="e">
        <f t="shared" si="6375"/>
        <v>#REF!</v>
      </c>
      <c r="AU693" s="32" t="e">
        <f t="shared" si="6358"/>
        <v>#REF!</v>
      </c>
      <c r="AV693" s="93" t="e">
        <f>'Описание предлагаемого товара'!#REF!</f>
        <v>#REF!</v>
      </c>
      <c r="AW693" s="91" t="e">
        <f>MIN(SEARCH({0,1,2,3,4,5,6,7,8,9},AV693&amp; "0123456789"))</f>
        <v>#REF!</v>
      </c>
      <c r="AX693" s="91" t="str">
        <f t="shared" si="6376"/>
        <v/>
      </c>
      <c r="AY693" s="91" t="str">
        <f t="shared" si="6377"/>
        <v/>
      </c>
      <c r="AZ693" s="91" t="str">
        <f t="shared" si="6378"/>
        <v/>
      </c>
      <c r="BA693" s="91" t="str">
        <f t="shared" si="6379"/>
        <v/>
      </c>
      <c r="BB693" s="91" t="str">
        <f t="shared" si="6380"/>
        <v/>
      </c>
      <c r="BC693" s="91" t="str">
        <f t="shared" si="6381"/>
        <v/>
      </c>
      <c r="BD693" s="91" t="str">
        <f t="shared" si="6382"/>
        <v/>
      </c>
      <c r="BE693" s="91" t="str">
        <f t="shared" si="6383"/>
        <v/>
      </c>
      <c r="BF693" s="91" t="str">
        <f t="shared" si="6384"/>
        <v/>
      </c>
      <c r="BG693" s="91" t="str">
        <f t="shared" si="6385"/>
        <v/>
      </c>
      <c r="BH693" s="91" t="str">
        <f t="shared" si="6386"/>
        <v/>
      </c>
      <c r="BI693" s="91" t="str">
        <f t="shared" si="6387"/>
        <v/>
      </c>
      <c r="BJ693" s="91" t="str">
        <f t="shared" si="6388"/>
        <v/>
      </c>
      <c r="BK693" s="91" t="str">
        <f t="shared" si="6389"/>
        <v/>
      </c>
      <c r="BL693" s="91" t="str">
        <f t="shared" si="6390"/>
        <v/>
      </c>
      <c r="BM693" s="91" t="str">
        <f t="shared" si="6391"/>
        <v/>
      </c>
      <c r="BN693" s="91" t="str">
        <f t="shared" si="6392"/>
        <v/>
      </c>
      <c r="BO693" s="91" t="str">
        <f t="shared" si="6393"/>
        <v/>
      </c>
      <c r="BP693" s="91" t="str">
        <f t="shared" si="6394"/>
        <v/>
      </c>
      <c r="BQ693" s="91" t="str">
        <f t="shared" si="6395"/>
        <v/>
      </c>
      <c r="BR693" s="91" t="str">
        <f t="shared" si="6396"/>
        <v/>
      </c>
      <c r="BS693" s="91" t="str">
        <f t="shared" si="6397"/>
        <v/>
      </c>
      <c r="BT693" s="91" t="str">
        <f t="shared" si="6398"/>
        <v/>
      </c>
      <c r="BU693" s="91" t="str">
        <f t="shared" si="6399"/>
        <v/>
      </c>
      <c r="BV693" s="91" t="str">
        <f t="shared" si="6400"/>
        <v/>
      </c>
      <c r="BW693" s="91" t="str">
        <f t="shared" si="6401"/>
        <v/>
      </c>
      <c r="BX693" s="91" t="str">
        <f t="shared" si="6402"/>
        <v/>
      </c>
      <c r="BY693" s="91" t="str">
        <f t="shared" si="6403"/>
        <v/>
      </c>
      <c r="BZ693" s="91" t="str">
        <f t="shared" si="6404"/>
        <v/>
      </c>
      <c r="CA693" s="91" t="str">
        <f t="shared" si="6405"/>
        <v/>
      </c>
      <c r="CB693" s="91" t="str">
        <f t="shared" si="6406"/>
        <v/>
      </c>
      <c r="CC693" s="91" t="str">
        <f t="shared" si="6407"/>
        <v/>
      </c>
      <c r="CD693" s="91" t="str">
        <f t="shared" si="6408"/>
        <v/>
      </c>
      <c r="CE693" s="91" t="str">
        <f t="shared" si="6409"/>
        <v/>
      </c>
      <c r="CF693" s="91" t="str">
        <f t="shared" si="6410"/>
        <v/>
      </c>
      <c r="CG693" s="91" t="str">
        <f t="shared" si="6411"/>
        <v/>
      </c>
      <c r="CH693" s="91" t="str">
        <f t="shared" si="6412"/>
        <v/>
      </c>
      <c r="CI693" s="91" t="str">
        <f t="shared" si="6413"/>
        <v>нет</v>
      </c>
      <c r="CJ693" s="63" t="e">
        <f>IF(LEN('Описание предлагаемого товара'!#REF!)&gt;0,'Описание предлагаемого товара'!#REF!,"")</f>
        <v>#REF!</v>
      </c>
      <c r="CK693" s="91" t="e">
        <f t="shared" ref="CK693:CL693" si="6732">IFERROR(REPLACE(CJ693,FIND(CHAR(10),CJ693,1),1,""),CJ693)</f>
        <v>#REF!</v>
      </c>
      <c r="CL693" s="91" t="e">
        <f t="shared" si="6732"/>
        <v>#REF!</v>
      </c>
      <c r="CM693" s="91" t="e">
        <f t="shared" si="6415"/>
        <v>#REF!</v>
      </c>
      <c r="CN693" s="91" t="e">
        <f t="shared" si="6416"/>
        <v>#REF!</v>
      </c>
      <c r="CO693" s="91" t="e">
        <f t="shared" si="6417"/>
        <v>#REF!</v>
      </c>
      <c r="CP693" s="90" t="e">
        <f>IF(AU693="Не указан реестровый номер (мера нац.режима Запрет)","",IF(CI693="нет","",IF(CU693="да","исключение(не смотрим баллы)",IFERROR(IF(CI693*1&gt;0,IFERROR(IF(VLOOKUP(CI693*1,Обработ.выгрузка_реестра_РФ!$A:$G,7,)=0,"Баллы не установлены",VLOOKUP(CI693*1,Обработ.выгрузка_реестра_РФ!$A:$G,7,)),IF(LEN(CI693)&gt;14,"","нет номера в реестре РФ")),""),IF(LEN(CI693)=0,"","Некорректный реестровый номер")))))</f>
        <v>#REF!</v>
      </c>
      <c r="CQ693" s="33" t="e">
        <f>IF(LEN(C693)&gt;0,IFERROR(IF(LEN(H693)&gt;0,IF(LEN(VLOOKUP(H693,'исключения(не_смотрим_баллы)'!$A:$C,1,))&gt;0,"да","нет"),"не введен ОКПД2"),"нет"),"")</f>
        <v>#REF!</v>
      </c>
      <c r="CR693" s="33" t="e">
        <f ca="1">IF(CQ693="да",IF(TODAY()&lt;VLOOKUP(H693,'исключения(не_смотрим_баллы)'!$A:$C,3,),"да","нет"),"")</f>
        <v>#REF!</v>
      </c>
      <c r="CS693" s="33" t="str">
        <f>IFERROR(IF(CQ693="да",IF(VLOOKUP(CI693*1,Обработ.выгрузка_реестра_РФ!$A:$G,2,)&lt;VLOOKUP(H693,'исключения(не_смотрим_баллы)'!$A:$C,2,),"да","нет"),""),"")</f>
        <v/>
      </c>
      <c r="CT693" s="24"/>
      <c r="CU693" s="33" t="e">
        <f t="shared" si="6429"/>
        <v>#REF!</v>
      </c>
      <c r="CV693" s="91" t="e">
        <f t="shared" si="6430"/>
        <v>#REF!</v>
      </c>
      <c r="CW693" s="27" t="e">
        <f t="shared" si="6431"/>
        <v>#REF!</v>
      </c>
      <c r="CX693" s="26" t="e">
        <f t="shared" si="6360"/>
        <v>#REF!</v>
      </c>
      <c r="CY693" s="64" t="e">
        <f>IF(LEN('Описание предлагаемого товара'!#REF!)&gt;0,'Описание предлагаемого товара'!#REF!,"")</f>
        <v>#REF!</v>
      </c>
      <c r="CZ693" s="95" t="e">
        <f t="shared" si="6418"/>
        <v>#REF!</v>
      </c>
      <c r="DA693" s="95" t="e">
        <f t="shared" ref="DA693" si="6733">IFERROR(REPLACE(CZ693,FIND(" ",CZ693,1),1,""),CZ693)</f>
        <v>#REF!</v>
      </c>
      <c r="DB693" s="95" t="e">
        <f t="shared" si="6362"/>
        <v>#REF!</v>
      </c>
      <c r="DC693" s="95" t="e">
        <f t="shared" ref="DC693:DD693" si="6734">IFERROR(REPLACE(DB693,FIND("г.",DB693,1),2,""),DB693)</f>
        <v>#REF!</v>
      </c>
      <c r="DD693" s="95" t="e">
        <f t="shared" si="6734"/>
        <v>#REF!</v>
      </c>
      <c r="DE693" s="95" t="e">
        <f t="shared" ref="DE693:DF693" si="6735">IFERROR(REPLACE(DD693,FIND("г",DD693,1),1,""),DD693)</f>
        <v>#REF!</v>
      </c>
      <c r="DF693" s="95" t="e">
        <f t="shared" si="6735"/>
        <v>#REF!</v>
      </c>
      <c r="DG693" s="95" t="e">
        <f t="shared" si="6435"/>
        <v>#REF!</v>
      </c>
      <c r="DH693" s="25" t="str">
        <f>IFERROR(VLOOKUP(CI693*1,Обработ.выгрузка_реестра_РФ!$A:$G,5,),"")</f>
        <v/>
      </c>
      <c r="DI693" s="27" t="str">
        <f t="shared" si="6445"/>
        <v/>
      </c>
      <c r="DJ693" s="27" t="str">
        <f t="shared" ca="1" si="6422"/>
        <v/>
      </c>
      <c r="DK693" s="63" t="e">
        <f>IF(LEN('Описание предлагаемого товара'!#REF!)&gt;0,'Описание предлагаемого товара'!#REF!,"")</f>
        <v>#REF!</v>
      </c>
      <c r="DL693" s="63" t="e">
        <f>IF(LEN('Описание предлагаемого товара'!#REF!)&gt;0,'Описание предлагаемого товара'!#REF!,"")</f>
        <v>#REF!</v>
      </c>
      <c r="DM693" s="32"/>
    </row>
    <row r="694" spans="1:117" ht="48.75" customHeight="1" x14ac:dyDescent="0.25">
      <c r="A694" s="61" t="e">
        <f>IF(LEN('Описание предлагаемого товара'!#REF!)&gt;0,'Описание предлагаемого товара'!#REF!,"")</f>
        <v>#REF!</v>
      </c>
      <c r="B694" s="65" t="e">
        <f>IF(LEN('Описание предлагаемого товара'!#REF!)&gt;0,'Описание предлагаемого товара'!#REF!,"")</f>
        <v>#REF!</v>
      </c>
      <c r="C694" s="61" t="e">
        <f>IF(LEN('Описание предлагаемого товара'!#REF!)&gt;0,'Описание предлагаемого товара'!#REF!,"")</f>
        <v>#REF!</v>
      </c>
      <c r="D694" s="61" t="e">
        <f>IF(LEN('Описание предлагаемого товара'!#REF!)&gt;0,'Описание предлагаемого товара'!#REF!,"")</f>
        <v>#REF!</v>
      </c>
      <c r="E694" s="61" t="e">
        <f>IF(LEN('Описание предлагаемого товара'!#REF!)&gt;0,'Описание предлагаемого товара'!#REF!,"")</f>
        <v>#REF!</v>
      </c>
      <c r="F694" s="61" t="e">
        <f>IF(LEN('Описание предлагаемого товара'!#REF!)&gt;0,'Описание предлагаемого товара'!#REF!,"")</f>
        <v>#REF!</v>
      </c>
      <c r="G694" s="61" t="e">
        <f>IF(LEN('Описание предлагаемого товара'!#REF!)&gt;0,'Описание предлагаемого товара'!#REF!,"")</f>
        <v>#REF!</v>
      </c>
      <c r="H694" s="61" t="e">
        <f>IF(LEN('Описание предлагаемого товара'!#REF!)&gt;0,'Описание предлагаемого товара'!#REF!,"")</f>
        <v>#REF!</v>
      </c>
      <c r="I694" s="61" t="e">
        <f>IF(LEN('Описание предлагаемого товара'!#REF!)&gt;0,'Описание предлагаемого товара'!#REF!,"")</f>
        <v>#REF!</v>
      </c>
      <c r="J694" s="38" t="str">
        <f>IFERROR(VLOOKUP(B694,SAP!$A:$E,5,),"")</f>
        <v/>
      </c>
      <c r="K694" s="40" t="str">
        <f t="shared" si="6365"/>
        <v/>
      </c>
      <c r="L694" s="61" t="e">
        <f>IF(LEN('Описание предлагаемого товара'!#REF!)&gt;0,IFERROR('Описание предлагаемого товара'!#REF!*1,""),"")</f>
        <v>#REF!</v>
      </c>
      <c r="M694" s="39" t="str">
        <f>IFERROR(VLOOKUP(B694,SAP!$A:$E,2,),"")</f>
        <v/>
      </c>
      <c r="N694" s="41" t="str">
        <f t="shared" si="6501"/>
        <v/>
      </c>
      <c r="O694" s="39" t="str">
        <f t="shared" si="6352"/>
        <v/>
      </c>
      <c r="P694" s="36" t="e">
        <f>IF(LEN('Описание предлагаемого товара'!#REF!)&gt;0,'Описание предлагаемого товара'!#REF!,"")</f>
        <v>#REF!</v>
      </c>
      <c r="Q69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94" s="37" t="e">
        <f>IF(LEN('Описание предлагаемого товара'!#REF!)&gt;0,'Описание предлагаемого товара'!#REF!,"")</f>
        <v>#REF!</v>
      </c>
      <c r="S694" s="37" t="e">
        <f>IF(LEN('Описание предлагаемого товара'!#REF!)&gt;0,'Описание предлагаемого товара'!#REF!,"")</f>
        <v>#REF!</v>
      </c>
      <c r="T69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94" s="23" t="str">
        <f>IFERROR(VLOOKUP(CI694*1,Обработ.выгрузка_реестра_РФ!$A:$G,6,),"")</f>
        <v/>
      </c>
      <c r="V694" s="61" t="e">
        <f>IF(LEN('Описание предлагаемого товара'!#REF!)&gt;0,'Описание предлагаемого товара'!#REF!,"")</f>
        <v>#REF!</v>
      </c>
      <c r="W694" s="62" t="e">
        <f>IF(LEN('Описание предлагаемого товара'!#REF!)&gt;0,'Описание предлагаемого товара'!#REF!,"")</f>
        <v>#REF!</v>
      </c>
      <c r="X694" s="91" t="e">
        <f t="shared" ref="X694:Y694" si="6736">IFERROR(REPLACE(W694,FIND(CHAR(10),W694,1),1," "),W694)</f>
        <v>#REF!</v>
      </c>
      <c r="Y694" s="91" t="e">
        <f t="shared" si="6736"/>
        <v>#REF!</v>
      </c>
      <c r="Z694" s="91" t="e">
        <f t="shared" si="6367"/>
        <v>#REF!</v>
      </c>
      <c r="AA694" s="91" t="e">
        <f t="shared" si="6368"/>
        <v>#REF!</v>
      </c>
      <c r="AB694" s="91" t="e">
        <f t="shared" si="6369"/>
        <v>#REF!</v>
      </c>
      <c r="AC694" s="91" t="e">
        <f t="shared" ref="AC694:AF694" si="6737">IFERROR(REPLACE(AB694,FIND("  ",AB694,1),2," "),AB694)</f>
        <v>#REF!</v>
      </c>
      <c r="AD694" s="91" t="e">
        <f t="shared" si="6737"/>
        <v>#REF!</v>
      </c>
      <c r="AE694" s="91" t="e">
        <f t="shared" si="6737"/>
        <v>#REF!</v>
      </c>
      <c r="AF694" s="91" t="e">
        <f t="shared" si="6737"/>
        <v>#REF!</v>
      </c>
      <c r="AG694" s="23" t="str">
        <f>IFERROR(VLOOKUP(CI694*1,Обработ.выгрузка_реестра_РФ!$A:$G,4,),"")</f>
        <v/>
      </c>
      <c r="AH694" s="91" t="str">
        <f t="shared" ref="AH694:AI694" si="6738">IFERROR(REPLACE(AG694,FIND("-",AG694,1),1,"*"),AG694)</f>
        <v/>
      </c>
      <c r="AI694" s="91" t="str">
        <f t="shared" si="6738"/>
        <v/>
      </c>
      <c r="AJ694" s="27" t="str">
        <f t="shared" si="6467"/>
        <v/>
      </c>
      <c r="AK694" s="63" t="e">
        <f>IF(LEN('Описание предлагаемого товара'!#REF!)&gt;0,'Описание предлагаемого товара'!#REF!,"")</f>
        <v>#REF!</v>
      </c>
      <c r="AL694" s="91" t="e">
        <f t="shared" ref="AL694:AM694" si="6739">IFERROR(REPLACE(AK694,FIND(CHAR(10),AK694,1),1,""),AK694)</f>
        <v>#REF!</v>
      </c>
      <c r="AM694" s="91" t="e">
        <f t="shared" si="6739"/>
        <v>#REF!</v>
      </c>
      <c r="AN694" s="91" t="e">
        <f t="shared" ref="AN694:AR694" si="6740">IFERROR(REPLACE(AM694,FIND(" ",AM694,1),1,""),AM694)</f>
        <v>#REF!</v>
      </c>
      <c r="AO694" s="91" t="e">
        <f t="shared" si="6740"/>
        <v>#REF!</v>
      </c>
      <c r="AP694" s="91" t="e">
        <f t="shared" si="6740"/>
        <v>#REF!</v>
      </c>
      <c r="AQ694" s="91" t="e">
        <f t="shared" si="6740"/>
        <v>#REF!</v>
      </c>
      <c r="AR694" s="91" t="e">
        <f t="shared" si="6740"/>
        <v>#REF!</v>
      </c>
      <c r="AS694" s="91" t="e">
        <f t="shared" si="6374"/>
        <v>#REF!</v>
      </c>
      <c r="AT694" s="91" t="e">
        <f t="shared" si="6375"/>
        <v>#REF!</v>
      </c>
      <c r="AU694" s="32" t="e">
        <f t="shared" si="6358"/>
        <v>#REF!</v>
      </c>
      <c r="AV694" s="93" t="e">
        <f>'Описание предлагаемого товара'!#REF!</f>
        <v>#REF!</v>
      </c>
      <c r="AW694" s="91" t="e">
        <f>MIN(SEARCH({0,1,2,3,4,5,6,7,8,9},AV694&amp; "0123456789"))</f>
        <v>#REF!</v>
      </c>
      <c r="AX694" s="91" t="str">
        <f t="shared" si="6376"/>
        <v/>
      </c>
      <c r="AY694" s="91" t="str">
        <f t="shared" si="6377"/>
        <v/>
      </c>
      <c r="AZ694" s="91" t="str">
        <f t="shared" si="6378"/>
        <v/>
      </c>
      <c r="BA694" s="91" t="str">
        <f t="shared" si="6379"/>
        <v/>
      </c>
      <c r="BB694" s="91" t="str">
        <f t="shared" si="6380"/>
        <v/>
      </c>
      <c r="BC694" s="91" t="str">
        <f t="shared" si="6381"/>
        <v/>
      </c>
      <c r="BD694" s="91" t="str">
        <f t="shared" si="6382"/>
        <v/>
      </c>
      <c r="BE694" s="91" t="str">
        <f t="shared" si="6383"/>
        <v/>
      </c>
      <c r="BF694" s="91" t="str">
        <f t="shared" si="6384"/>
        <v/>
      </c>
      <c r="BG694" s="91" t="str">
        <f t="shared" si="6385"/>
        <v/>
      </c>
      <c r="BH694" s="91" t="str">
        <f t="shared" si="6386"/>
        <v/>
      </c>
      <c r="BI694" s="91" t="str">
        <f t="shared" si="6387"/>
        <v/>
      </c>
      <c r="BJ694" s="91" t="str">
        <f t="shared" si="6388"/>
        <v/>
      </c>
      <c r="BK694" s="91" t="str">
        <f t="shared" si="6389"/>
        <v/>
      </c>
      <c r="BL694" s="91" t="str">
        <f t="shared" si="6390"/>
        <v/>
      </c>
      <c r="BM694" s="91" t="str">
        <f t="shared" si="6391"/>
        <v/>
      </c>
      <c r="BN694" s="91" t="str">
        <f t="shared" si="6392"/>
        <v/>
      </c>
      <c r="BO694" s="91" t="str">
        <f t="shared" si="6393"/>
        <v/>
      </c>
      <c r="BP694" s="91" t="str">
        <f t="shared" si="6394"/>
        <v/>
      </c>
      <c r="BQ694" s="91" t="str">
        <f t="shared" si="6395"/>
        <v/>
      </c>
      <c r="BR694" s="91" t="str">
        <f t="shared" si="6396"/>
        <v/>
      </c>
      <c r="BS694" s="91" t="str">
        <f t="shared" si="6397"/>
        <v/>
      </c>
      <c r="BT694" s="91" t="str">
        <f t="shared" si="6398"/>
        <v/>
      </c>
      <c r="BU694" s="91" t="str">
        <f t="shared" si="6399"/>
        <v/>
      </c>
      <c r="BV694" s="91" t="str">
        <f t="shared" si="6400"/>
        <v/>
      </c>
      <c r="BW694" s="91" t="str">
        <f t="shared" si="6401"/>
        <v/>
      </c>
      <c r="BX694" s="91" t="str">
        <f t="shared" si="6402"/>
        <v/>
      </c>
      <c r="BY694" s="91" t="str">
        <f t="shared" si="6403"/>
        <v/>
      </c>
      <c r="BZ694" s="91" t="str">
        <f t="shared" si="6404"/>
        <v/>
      </c>
      <c r="CA694" s="91" t="str">
        <f t="shared" si="6405"/>
        <v/>
      </c>
      <c r="CB694" s="91" t="str">
        <f t="shared" si="6406"/>
        <v/>
      </c>
      <c r="CC694" s="91" t="str">
        <f t="shared" si="6407"/>
        <v/>
      </c>
      <c r="CD694" s="91" t="str">
        <f t="shared" si="6408"/>
        <v/>
      </c>
      <c r="CE694" s="91" t="str">
        <f t="shared" si="6409"/>
        <v/>
      </c>
      <c r="CF694" s="91" t="str">
        <f t="shared" si="6410"/>
        <v/>
      </c>
      <c r="CG694" s="91" t="str">
        <f t="shared" si="6411"/>
        <v/>
      </c>
      <c r="CH694" s="91" t="str">
        <f t="shared" si="6412"/>
        <v/>
      </c>
      <c r="CI694" s="91" t="str">
        <f t="shared" si="6413"/>
        <v>нет</v>
      </c>
      <c r="CJ694" s="63" t="e">
        <f>IF(LEN('Описание предлагаемого товара'!#REF!)&gt;0,'Описание предлагаемого товара'!#REF!,"")</f>
        <v>#REF!</v>
      </c>
      <c r="CK694" s="91" t="e">
        <f t="shared" ref="CK694:CL694" si="6741">IFERROR(REPLACE(CJ694,FIND(CHAR(10),CJ694,1),1,""),CJ694)</f>
        <v>#REF!</v>
      </c>
      <c r="CL694" s="91" t="e">
        <f t="shared" si="6741"/>
        <v>#REF!</v>
      </c>
      <c r="CM694" s="91" t="e">
        <f t="shared" si="6415"/>
        <v>#REF!</v>
      </c>
      <c r="CN694" s="91" t="e">
        <f t="shared" si="6416"/>
        <v>#REF!</v>
      </c>
      <c r="CO694" s="91" t="e">
        <f t="shared" si="6417"/>
        <v>#REF!</v>
      </c>
      <c r="CP694" s="90" t="e">
        <f>IF(AU694="Не указан реестровый номер (мера нац.режима Запрет)","",IF(CI694="нет","",IF(CU694="да","исключение(не смотрим баллы)",IFERROR(IF(CI694*1&gt;0,IFERROR(IF(VLOOKUP(CI694*1,Обработ.выгрузка_реестра_РФ!$A:$G,7,)=0,"Баллы не установлены",VLOOKUP(CI694*1,Обработ.выгрузка_реестра_РФ!$A:$G,7,)),IF(LEN(CI694)&gt;14,"","нет номера в реестре РФ")),""),IF(LEN(CI694)=0,"","Некорректный реестровый номер")))))</f>
        <v>#REF!</v>
      </c>
      <c r="CQ694" s="33" t="e">
        <f>IF(LEN(C694)&gt;0,IFERROR(IF(LEN(H694)&gt;0,IF(LEN(VLOOKUP(H694,'исключения(не_смотрим_баллы)'!$A:$C,1,))&gt;0,"да","нет"),"не введен ОКПД2"),"нет"),"")</f>
        <v>#REF!</v>
      </c>
      <c r="CR694" s="33" t="e">
        <f ca="1">IF(CQ694="да",IF(TODAY()&lt;VLOOKUP(H694,'исключения(не_смотрим_баллы)'!$A:$C,3,),"да","нет"),"")</f>
        <v>#REF!</v>
      </c>
      <c r="CS694" s="33" t="str">
        <f>IFERROR(IF(CQ694="да",IF(VLOOKUP(CI694*1,Обработ.выгрузка_реестра_РФ!$A:$G,2,)&lt;VLOOKUP(H694,'исключения(не_смотрим_баллы)'!$A:$C,2,),"да","нет"),""),"")</f>
        <v/>
      </c>
      <c r="CT694" s="24"/>
      <c r="CU694" s="33" t="e">
        <f t="shared" si="6429"/>
        <v>#REF!</v>
      </c>
      <c r="CV694" s="91" t="e">
        <f t="shared" si="6430"/>
        <v>#REF!</v>
      </c>
      <c r="CW694" s="27" t="e">
        <f t="shared" si="6431"/>
        <v>#REF!</v>
      </c>
      <c r="CX694" s="26" t="e">
        <f t="shared" si="6360"/>
        <v>#REF!</v>
      </c>
      <c r="CY694" s="64" t="e">
        <f>IF(LEN('Описание предлагаемого товара'!#REF!)&gt;0,'Описание предлагаемого товара'!#REF!,"")</f>
        <v>#REF!</v>
      </c>
      <c r="CZ694" s="95" t="e">
        <f t="shared" si="6418"/>
        <v>#REF!</v>
      </c>
      <c r="DA694" s="95" t="e">
        <f t="shared" ref="DA694" si="6742">IFERROR(REPLACE(CZ694,FIND(" ",CZ694,1),1,""),CZ694)</f>
        <v>#REF!</v>
      </c>
      <c r="DB694" s="95" t="e">
        <f t="shared" si="6362"/>
        <v>#REF!</v>
      </c>
      <c r="DC694" s="95" t="e">
        <f t="shared" ref="DC694:DD694" si="6743">IFERROR(REPLACE(DB694,FIND("г.",DB694,1),2,""),DB694)</f>
        <v>#REF!</v>
      </c>
      <c r="DD694" s="95" t="e">
        <f t="shared" si="6743"/>
        <v>#REF!</v>
      </c>
      <c r="DE694" s="95" t="e">
        <f t="shared" ref="DE694:DF694" si="6744">IFERROR(REPLACE(DD694,FIND("г",DD694,1),1,""),DD694)</f>
        <v>#REF!</v>
      </c>
      <c r="DF694" s="95" t="e">
        <f t="shared" si="6744"/>
        <v>#REF!</v>
      </c>
      <c r="DG694" s="95" t="e">
        <f t="shared" si="6435"/>
        <v>#REF!</v>
      </c>
      <c r="DH694" s="25" t="str">
        <f>IFERROR(VLOOKUP(CI694*1,Обработ.выгрузка_реестра_РФ!$A:$G,5,),"")</f>
        <v/>
      </c>
      <c r="DI694" s="27" t="str">
        <f t="shared" si="6445"/>
        <v/>
      </c>
      <c r="DJ694" s="27" t="str">
        <f t="shared" ca="1" si="6422"/>
        <v/>
      </c>
      <c r="DK694" s="63" t="e">
        <f>IF(LEN('Описание предлагаемого товара'!#REF!)&gt;0,'Описание предлагаемого товара'!#REF!,"")</f>
        <v>#REF!</v>
      </c>
      <c r="DL694" s="63" t="e">
        <f>IF(LEN('Описание предлагаемого товара'!#REF!)&gt;0,'Описание предлагаемого товара'!#REF!,"")</f>
        <v>#REF!</v>
      </c>
      <c r="DM694" s="32"/>
    </row>
    <row r="695" spans="1:117" ht="48.75" customHeight="1" x14ac:dyDescent="0.25">
      <c r="A695" s="61" t="e">
        <f>IF(LEN('Описание предлагаемого товара'!#REF!)&gt;0,'Описание предлагаемого товара'!#REF!,"")</f>
        <v>#REF!</v>
      </c>
      <c r="B695" s="65" t="e">
        <f>IF(LEN('Описание предлагаемого товара'!#REF!)&gt;0,'Описание предлагаемого товара'!#REF!,"")</f>
        <v>#REF!</v>
      </c>
      <c r="C695" s="61" t="e">
        <f>IF(LEN('Описание предлагаемого товара'!#REF!)&gt;0,'Описание предлагаемого товара'!#REF!,"")</f>
        <v>#REF!</v>
      </c>
      <c r="D695" s="61" t="e">
        <f>IF(LEN('Описание предлагаемого товара'!#REF!)&gt;0,'Описание предлагаемого товара'!#REF!,"")</f>
        <v>#REF!</v>
      </c>
      <c r="E695" s="61" t="e">
        <f>IF(LEN('Описание предлагаемого товара'!#REF!)&gt;0,'Описание предлагаемого товара'!#REF!,"")</f>
        <v>#REF!</v>
      </c>
      <c r="F695" s="61" t="e">
        <f>IF(LEN('Описание предлагаемого товара'!#REF!)&gt;0,'Описание предлагаемого товара'!#REF!,"")</f>
        <v>#REF!</v>
      </c>
      <c r="G695" s="61" t="e">
        <f>IF(LEN('Описание предлагаемого товара'!#REF!)&gt;0,'Описание предлагаемого товара'!#REF!,"")</f>
        <v>#REF!</v>
      </c>
      <c r="H695" s="61" t="e">
        <f>IF(LEN('Описание предлагаемого товара'!#REF!)&gt;0,'Описание предлагаемого товара'!#REF!,"")</f>
        <v>#REF!</v>
      </c>
      <c r="I695" s="61" t="e">
        <f>IF(LEN('Описание предлагаемого товара'!#REF!)&gt;0,'Описание предлагаемого товара'!#REF!,"")</f>
        <v>#REF!</v>
      </c>
      <c r="J695" s="38" t="str">
        <f>IFERROR(VLOOKUP(B695,SAP!$A:$E,5,),"")</f>
        <v/>
      </c>
      <c r="K695" s="40" t="str">
        <f t="shared" si="6365"/>
        <v/>
      </c>
      <c r="L695" s="61" t="e">
        <f>IF(LEN('Описание предлагаемого товара'!#REF!)&gt;0,IFERROR('Описание предлагаемого товара'!#REF!*1,""),"")</f>
        <v>#REF!</v>
      </c>
      <c r="M695" s="39" t="str">
        <f>IFERROR(VLOOKUP(B695,SAP!$A:$E,2,),"")</f>
        <v/>
      </c>
      <c r="N695" s="41" t="str">
        <f t="shared" si="6501"/>
        <v/>
      </c>
      <c r="O695" s="39" t="str">
        <f t="shared" si="6352"/>
        <v/>
      </c>
      <c r="P695" s="36" t="e">
        <f>IF(LEN('Описание предлагаемого товара'!#REF!)&gt;0,'Описание предлагаемого товара'!#REF!,"")</f>
        <v>#REF!</v>
      </c>
      <c r="Q69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95" s="37" t="e">
        <f>IF(LEN('Описание предлагаемого товара'!#REF!)&gt;0,'Описание предлагаемого товара'!#REF!,"")</f>
        <v>#REF!</v>
      </c>
      <c r="S695" s="37" t="e">
        <f>IF(LEN('Описание предлагаемого товара'!#REF!)&gt;0,'Описание предлагаемого товара'!#REF!,"")</f>
        <v>#REF!</v>
      </c>
      <c r="T69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95" s="23" t="str">
        <f>IFERROR(VLOOKUP(CI695*1,Обработ.выгрузка_реестра_РФ!$A:$G,6,),"")</f>
        <v/>
      </c>
      <c r="V695" s="61" t="e">
        <f>IF(LEN('Описание предлагаемого товара'!#REF!)&gt;0,'Описание предлагаемого товара'!#REF!,"")</f>
        <v>#REF!</v>
      </c>
      <c r="W695" s="62" t="e">
        <f>IF(LEN('Описание предлагаемого товара'!#REF!)&gt;0,'Описание предлагаемого товара'!#REF!,"")</f>
        <v>#REF!</v>
      </c>
      <c r="X695" s="91" t="e">
        <f t="shared" ref="X695:Y695" si="6745">IFERROR(REPLACE(W695,FIND(CHAR(10),W695,1),1," "),W695)</f>
        <v>#REF!</v>
      </c>
      <c r="Y695" s="91" t="e">
        <f t="shared" si="6745"/>
        <v>#REF!</v>
      </c>
      <c r="Z695" s="91" t="e">
        <f t="shared" si="6367"/>
        <v>#REF!</v>
      </c>
      <c r="AA695" s="91" t="e">
        <f t="shared" si="6368"/>
        <v>#REF!</v>
      </c>
      <c r="AB695" s="91" t="e">
        <f t="shared" si="6369"/>
        <v>#REF!</v>
      </c>
      <c r="AC695" s="91" t="e">
        <f t="shared" ref="AC695:AF695" si="6746">IFERROR(REPLACE(AB695,FIND("  ",AB695,1),2," "),AB695)</f>
        <v>#REF!</v>
      </c>
      <c r="AD695" s="91" t="e">
        <f t="shared" si="6746"/>
        <v>#REF!</v>
      </c>
      <c r="AE695" s="91" t="e">
        <f t="shared" si="6746"/>
        <v>#REF!</v>
      </c>
      <c r="AF695" s="91" t="e">
        <f t="shared" si="6746"/>
        <v>#REF!</v>
      </c>
      <c r="AG695" s="23" t="str">
        <f>IFERROR(VLOOKUP(CI695*1,Обработ.выгрузка_реестра_РФ!$A:$G,4,),"")</f>
        <v/>
      </c>
      <c r="AH695" s="91" t="str">
        <f t="shared" ref="AH695:AI695" si="6747">IFERROR(REPLACE(AG695,FIND("-",AG695,1),1,"*"),AG695)</f>
        <v/>
      </c>
      <c r="AI695" s="91" t="str">
        <f t="shared" si="6747"/>
        <v/>
      </c>
      <c r="AJ695" s="27" t="str">
        <f t="shared" si="6467"/>
        <v/>
      </c>
      <c r="AK695" s="63" t="e">
        <f>IF(LEN('Описание предлагаемого товара'!#REF!)&gt;0,'Описание предлагаемого товара'!#REF!,"")</f>
        <v>#REF!</v>
      </c>
      <c r="AL695" s="91" t="e">
        <f t="shared" ref="AL695:AM695" si="6748">IFERROR(REPLACE(AK695,FIND(CHAR(10),AK695,1),1,""),AK695)</f>
        <v>#REF!</v>
      </c>
      <c r="AM695" s="91" t="e">
        <f t="shared" si="6748"/>
        <v>#REF!</v>
      </c>
      <c r="AN695" s="91" t="e">
        <f t="shared" ref="AN695:AR695" si="6749">IFERROR(REPLACE(AM695,FIND(" ",AM695,1),1,""),AM695)</f>
        <v>#REF!</v>
      </c>
      <c r="AO695" s="91" t="e">
        <f t="shared" si="6749"/>
        <v>#REF!</v>
      </c>
      <c r="AP695" s="91" t="e">
        <f t="shared" si="6749"/>
        <v>#REF!</v>
      </c>
      <c r="AQ695" s="91" t="e">
        <f t="shared" si="6749"/>
        <v>#REF!</v>
      </c>
      <c r="AR695" s="91" t="e">
        <f t="shared" si="6749"/>
        <v>#REF!</v>
      </c>
      <c r="AS695" s="91" t="e">
        <f t="shared" si="6374"/>
        <v>#REF!</v>
      </c>
      <c r="AT695" s="91" t="e">
        <f t="shared" si="6375"/>
        <v>#REF!</v>
      </c>
      <c r="AU695" s="32" t="e">
        <f t="shared" si="6358"/>
        <v>#REF!</v>
      </c>
      <c r="AV695" s="93" t="e">
        <f>'Описание предлагаемого товара'!#REF!</f>
        <v>#REF!</v>
      </c>
      <c r="AW695" s="91" t="e">
        <f>MIN(SEARCH({0,1,2,3,4,5,6,7,8,9},AV695&amp; "0123456789"))</f>
        <v>#REF!</v>
      </c>
      <c r="AX695" s="91" t="str">
        <f t="shared" si="6376"/>
        <v/>
      </c>
      <c r="AY695" s="91" t="str">
        <f t="shared" si="6377"/>
        <v/>
      </c>
      <c r="AZ695" s="91" t="str">
        <f t="shared" si="6378"/>
        <v/>
      </c>
      <c r="BA695" s="91" t="str">
        <f t="shared" si="6379"/>
        <v/>
      </c>
      <c r="BB695" s="91" t="str">
        <f t="shared" si="6380"/>
        <v/>
      </c>
      <c r="BC695" s="91" t="str">
        <f t="shared" si="6381"/>
        <v/>
      </c>
      <c r="BD695" s="91" t="str">
        <f t="shared" si="6382"/>
        <v/>
      </c>
      <c r="BE695" s="91" t="str">
        <f t="shared" si="6383"/>
        <v/>
      </c>
      <c r="BF695" s="91" t="str">
        <f t="shared" si="6384"/>
        <v/>
      </c>
      <c r="BG695" s="91" t="str">
        <f t="shared" si="6385"/>
        <v/>
      </c>
      <c r="BH695" s="91" t="str">
        <f t="shared" si="6386"/>
        <v/>
      </c>
      <c r="BI695" s="91" t="str">
        <f t="shared" si="6387"/>
        <v/>
      </c>
      <c r="BJ695" s="91" t="str">
        <f t="shared" si="6388"/>
        <v/>
      </c>
      <c r="BK695" s="91" t="str">
        <f t="shared" si="6389"/>
        <v/>
      </c>
      <c r="BL695" s="91" t="str">
        <f t="shared" si="6390"/>
        <v/>
      </c>
      <c r="BM695" s="91" t="str">
        <f t="shared" si="6391"/>
        <v/>
      </c>
      <c r="BN695" s="91" t="str">
        <f t="shared" si="6392"/>
        <v/>
      </c>
      <c r="BO695" s="91" t="str">
        <f t="shared" si="6393"/>
        <v/>
      </c>
      <c r="BP695" s="91" t="str">
        <f t="shared" si="6394"/>
        <v/>
      </c>
      <c r="BQ695" s="91" t="str">
        <f t="shared" si="6395"/>
        <v/>
      </c>
      <c r="BR695" s="91" t="str">
        <f t="shared" si="6396"/>
        <v/>
      </c>
      <c r="BS695" s="91" t="str">
        <f t="shared" si="6397"/>
        <v/>
      </c>
      <c r="BT695" s="91" t="str">
        <f t="shared" si="6398"/>
        <v/>
      </c>
      <c r="BU695" s="91" t="str">
        <f t="shared" si="6399"/>
        <v/>
      </c>
      <c r="BV695" s="91" t="str">
        <f t="shared" si="6400"/>
        <v/>
      </c>
      <c r="BW695" s="91" t="str">
        <f t="shared" si="6401"/>
        <v/>
      </c>
      <c r="BX695" s="91" t="str">
        <f t="shared" si="6402"/>
        <v/>
      </c>
      <c r="BY695" s="91" t="str">
        <f t="shared" si="6403"/>
        <v/>
      </c>
      <c r="BZ695" s="91" t="str">
        <f t="shared" si="6404"/>
        <v/>
      </c>
      <c r="CA695" s="91" t="str">
        <f t="shared" si="6405"/>
        <v/>
      </c>
      <c r="CB695" s="91" t="str">
        <f t="shared" si="6406"/>
        <v/>
      </c>
      <c r="CC695" s="91" t="str">
        <f t="shared" si="6407"/>
        <v/>
      </c>
      <c r="CD695" s="91" t="str">
        <f t="shared" si="6408"/>
        <v/>
      </c>
      <c r="CE695" s="91" t="str">
        <f t="shared" si="6409"/>
        <v/>
      </c>
      <c r="CF695" s="91" t="str">
        <f t="shared" si="6410"/>
        <v/>
      </c>
      <c r="CG695" s="91" t="str">
        <f t="shared" si="6411"/>
        <v/>
      </c>
      <c r="CH695" s="91" t="str">
        <f t="shared" si="6412"/>
        <v/>
      </c>
      <c r="CI695" s="91" t="str">
        <f t="shared" si="6413"/>
        <v>нет</v>
      </c>
      <c r="CJ695" s="63" t="e">
        <f>IF(LEN('Описание предлагаемого товара'!#REF!)&gt;0,'Описание предлагаемого товара'!#REF!,"")</f>
        <v>#REF!</v>
      </c>
      <c r="CK695" s="91" t="e">
        <f t="shared" ref="CK695:CL695" si="6750">IFERROR(REPLACE(CJ695,FIND(CHAR(10),CJ695,1),1,""),CJ695)</f>
        <v>#REF!</v>
      </c>
      <c r="CL695" s="91" t="e">
        <f t="shared" si="6750"/>
        <v>#REF!</v>
      </c>
      <c r="CM695" s="91" t="e">
        <f t="shared" si="6415"/>
        <v>#REF!</v>
      </c>
      <c r="CN695" s="91" t="e">
        <f t="shared" si="6416"/>
        <v>#REF!</v>
      </c>
      <c r="CO695" s="91" t="e">
        <f t="shared" si="6417"/>
        <v>#REF!</v>
      </c>
      <c r="CP695" s="90" t="e">
        <f>IF(AU695="Не указан реестровый номер (мера нац.режима Запрет)","",IF(CI695="нет","",IF(CU695="да","исключение(не смотрим баллы)",IFERROR(IF(CI695*1&gt;0,IFERROR(IF(VLOOKUP(CI695*1,Обработ.выгрузка_реестра_РФ!$A:$G,7,)=0,"Баллы не установлены",VLOOKUP(CI695*1,Обработ.выгрузка_реестра_РФ!$A:$G,7,)),IF(LEN(CI695)&gt;14,"","нет номера в реестре РФ")),""),IF(LEN(CI695)=0,"","Некорректный реестровый номер")))))</f>
        <v>#REF!</v>
      </c>
      <c r="CQ695" s="33" t="e">
        <f>IF(LEN(C695)&gt;0,IFERROR(IF(LEN(H695)&gt;0,IF(LEN(VLOOKUP(H695,'исключения(не_смотрим_баллы)'!$A:$C,1,))&gt;0,"да","нет"),"не введен ОКПД2"),"нет"),"")</f>
        <v>#REF!</v>
      </c>
      <c r="CR695" s="33" t="e">
        <f ca="1">IF(CQ695="да",IF(TODAY()&lt;VLOOKUP(H695,'исключения(не_смотрим_баллы)'!$A:$C,3,),"да","нет"),"")</f>
        <v>#REF!</v>
      </c>
      <c r="CS695" s="33" t="str">
        <f>IFERROR(IF(CQ695="да",IF(VLOOKUP(CI695*1,Обработ.выгрузка_реестра_РФ!$A:$G,2,)&lt;VLOOKUP(H695,'исключения(не_смотрим_баллы)'!$A:$C,2,),"да","нет"),""),"")</f>
        <v/>
      </c>
      <c r="CT695" s="24"/>
      <c r="CU695" s="33" t="e">
        <f t="shared" si="6429"/>
        <v>#REF!</v>
      </c>
      <c r="CV695" s="91" t="e">
        <f t="shared" si="6430"/>
        <v>#REF!</v>
      </c>
      <c r="CW695" s="27" t="e">
        <f t="shared" si="6431"/>
        <v>#REF!</v>
      </c>
      <c r="CX695" s="26" t="e">
        <f t="shared" si="6360"/>
        <v>#REF!</v>
      </c>
      <c r="CY695" s="64" t="e">
        <f>IF(LEN('Описание предлагаемого товара'!#REF!)&gt;0,'Описание предлагаемого товара'!#REF!,"")</f>
        <v>#REF!</v>
      </c>
      <c r="CZ695" s="95" t="e">
        <f t="shared" si="6418"/>
        <v>#REF!</v>
      </c>
      <c r="DA695" s="95" t="e">
        <f t="shared" ref="DA695" si="6751">IFERROR(REPLACE(CZ695,FIND(" ",CZ695,1),1,""),CZ695)</f>
        <v>#REF!</v>
      </c>
      <c r="DB695" s="95" t="e">
        <f t="shared" si="6362"/>
        <v>#REF!</v>
      </c>
      <c r="DC695" s="95" t="e">
        <f t="shared" ref="DC695:DD695" si="6752">IFERROR(REPLACE(DB695,FIND("г.",DB695,1),2,""),DB695)</f>
        <v>#REF!</v>
      </c>
      <c r="DD695" s="95" t="e">
        <f t="shared" si="6752"/>
        <v>#REF!</v>
      </c>
      <c r="DE695" s="95" t="e">
        <f t="shared" ref="DE695:DF695" si="6753">IFERROR(REPLACE(DD695,FIND("г",DD695,1),1,""),DD695)</f>
        <v>#REF!</v>
      </c>
      <c r="DF695" s="95" t="e">
        <f t="shared" si="6753"/>
        <v>#REF!</v>
      </c>
      <c r="DG695" s="95" t="e">
        <f t="shared" si="6435"/>
        <v>#REF!</v>
      </c>
      <c r="DH695" s="25" t="str">
        <f>IFERROR(VLOOKUP(CI695*1,Обработ.выгрузка_реестра_РФ!$A:$G,5,),"")</f>
        <v/>
      </c>
      <c r="DI695" s="27" t="str">
        <f t="shared" si="6445"/>
        <v/>
      </c>
      <c r="DJ695" s="27" t="str">
        <f t="shared" ca="1" si="6422"/>
        <v/>
      </c>
      <c r="DK695" s="63" t="e">
        <f>IF(LEN('Описание предлагаемого товара'!#REF!)&gt;0,'Описание предлагаемого товара'!#REF!,"")</f>
        <v>#REF!</v>
      </c>
      <c r="DL695" s="63" t="e">
        <f>IF(LEN('Описание предлагаемого товара'!#REF!)&gt;0,'Описание предлагаемого товара'!#REF!,"")</f>
        <v>#REF!</v>
      </c>
      <c r="DM695" s="32"/>
    </row>
    <row r="696" spans="1:117" ht="48.75" customHeight="1" x14ac:dyDescent="0.25">
      <c r="A696" s="61" t="e">
        <f>IF(LEN('Описание предлагаемого товара'!#REF!)&gt;0,'Описание предлагаемого товара'!#REF!,"")</f>
        <v>#REF!</v>
      </c>
      <c r="B696" s="65" t="e">
        <f>IF(LEN('Описание предлагаемого товара'!#REF!)&gt;0,'Описание предлагаемого товара'!#REF!,"")</f>
        <v>#REF!</v>
      </c>
      <c r="C696" s="61" t="e">
        <f>IF(LEN('Описание предлагаемого товара'!#REF!)&gt;0,'Описание предлагаемого товара'!#REF!,"")</f>
        <v>#REF!</v>
      </c>
      <c r="D696" s="61" t="e">
        <f>IF(LEN('Описание предлагаемого товара'!#REF!)&gt;0,'Описание предлагаемого товара'!#REF!,"")</f>
        <v>#REF!</v>
      </c>
      <c r="E696" s="61" t="e">
        <f>IF(LEN('Описание предлагаемого товара'!#REF!)&gt;0,'Описание предлагаемого товара'!#REF!,"")</f>
        <v>#REF!</v>
      </c>
      <c r="F696" s="61" t="e">
        <f>IF(LEN('Описание предлагаемого товара'!#REF!)&gt;0,'Описание предлагаемого товара'!#REF!,"")</f>
        <v>#REF!</v>
      </c>
      <c r="G696" s="61" t="e">
        <f>IF(LEN('Описание предлагаемого товара'!#REF!)&gt;0,'Описание предлагаемого товара'!#REF!,"")</f>
        <v>#REF!</v>
      </c>
      <c r="H696" s="61" t="e">
        <f>IF(LEN('Описание предлагаемого товара'!#REF!)&gt;0,'Описание предлагаемого товара'!#REF!,"")</f>
        <v>#REF!</v>
      </c>
      <c r="I696" s="61" t="e">
        <f>IF(LEN('Описание предлагаемого товара'!#REF!)&gt;0,'Описание предлагаемого товара'!#REF!,"")</f>
        <v>#REF!</v>
      </c>
      <c r="J696" s="38" t="str">
        <f>IFERROR(VLOOKUP(B696,SAP!$A:$E,5,),"")</f>
        <v/>
      </c>
      <c r="K696" s="40" t="str">
        <f t="shared" si="6365"/>
        <v/>
      </c>
      <c r="L696" s="61" t="e">
        <f>IF(LEN('Описание предлагаемого товара'!#REF!)&gt;0,IFERROR('Описание предлагаемого товара'!#REF!*1,""),"")</f>
        <v>#REF!</v>
      </c>
      <c r="M696" s="39" t="str">
        <f>IFERROR(VLOOKUP(B696,SAP!$A:$E,2,),"")</f>
        <v/>
      </c>
      <c r="N696" s="41" t="str">
        <f t="shared" si="6501"/>
        <v/>
      </c>
      <c r="O696" s="39" t="str">
        <f t="shared" si="6352"/>
        <v/>
      </c>
      <c r="P696" s="36" t="e">
        <f>IF(LEN('Описание предлагаемого товара'!#REF!)&gt;0,'Описание предлагаемого товара'!#REF!,"")</f>
        <v>#REF!</v>
      </c>
      <c r="Q69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96" s="37" t="e">
        <f>IF(LEN('Описание предлагаемого товара'!#REF!)&gt;0,'Описание предлагаемого товара'!#REF!,"")</f>
        <v>#REF!</v>
      </c>
      <c r="S696" s="37" t="e">
        <f>IF(LEN('Описание предлагаемого товара'!#REF!)&gt;0,'Описание предлагаемого товара'!#REF!,"")</f>
        <v>#REF!</v>
      </c>
      <c r="T69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96" s="23" t="str">
        <f>IFERROR(VLOOKUP(CI696*1,Обработ.выгрузка_реестра_РФ!$A:$G,6,),"")</f>
        <v/>
      </c>
      <c r="V696" s="61" t="e">
        <f>IF(LEN('Описание предлагаемого товара'!#REF!)&gt;0,'Описание предлагаемого товара'!#REF!,"")</f>
        <v>#REF!</v>
      </c>
      <c r="W696" s="62" t="e">
        <f>IF(LEN('Описание предлагаемого товара'!#REF!)&gt;0,'Описание предлагаемого товара'!#REF!,"")</f>
        <v>#REF!</v>
      </c>
      <c r="X696" s="91" t="e">
        <f t="shared" ref="X696:Y696" si="6754">IFERROR(REPLACE(W696,FIND(CHAR(10),W696,1),1," "),W696)</f>
        <v>#REF!</v>
      </c>
      <c r="Y696" s="91" t="e">
        <f t="shared" si="6754"/>
        <v>#REF!</v>
      </c>
      <c r="Z696" s="91" t="e">
        <f t="shared" si="6367"/>
        <v>#REF!</v>
      </c>
      <c r="AA696" s="91" t="e">
        <f t="shared" si="6368"/>
        <v>#REF!</v>
      </c>
      <c r="AB696" s="91" t="e">
        <f t="shared" si="6369"/>
        <v>#REF!</v>
      </c>
      <c r="AC696" s="91" t="e">
        <f t="shared" ref="AC696:AF696" si="6755">IFERROR(REPLACE(AB696,FIND("  ",AB696,1),2," "),AB696)</f>
        <v>#REF!</v>
      </c>
      <c r="AD696" s="91" t="e">
        <f t="shared" si="6755"/>
        <v>#REF!</v>
      </c>
      <c r="AE696" s="91" t="e">
        <f t="shared" si="6755"/>
        <v>#REF!</v>
      </c>
      <c r="AF696" s="91" t="e">
        <f t="shared" si="6755"/>
        <v>#REF!</v>
      </c>
      <c r="AG696" s="23" t="str">
        <f>IFERROR(VLOOKUP(CI696*1,Обработ.выгрузка_реестра_РФ!$A:$G,4,),"")</f>
        <v/>
      </c>
      <c r="AH696" s="91" t="str">
        <f t="shared" ref="AH696:AI696" si="6756">IFERROR(REPLACE(AG696,FIND("-",AG696,1),1,"*"),AG696)</f>
        <v/>
      </c>
      <c r="AI696" s="91" t="str">
        <f t="shared" si="6756"/>
        <v/>
      </c>
      <c r="AJ696" s="27" t="str">
        <f t="shared" si="6467"/>
        <v/>
      </c>
      <c r="AK696" s="63" t="e">
        <f>IF(LEN('Описание предлагаемого товара'!#REF!)&gt;0,'Описание предлагаемого товара'!#REF!,"")</f>
        <v>#REF!</v>
      </c>
      <c r="AL696" s="91" t="e">
        <f t="shared" ref="AL696:AM696" si="6757">IFERROR(REPLACE(AK696,FIND(CHAR(10),AK696,1),1,""),AK696)</f>
        <v>#REF!</v>
      </c>
      <c r="AM696" s="91" t="e">
        <f t="shared" si="6757"/>
        <v>#REF!</v>
      </c>
      <c r="AN696" s="91" t="e">
        <f t="shared" ref="AN696:AR696" si="6758">IFERROR(REPLACE(AM696,FIND(" ",AM696,1),1,""),AM696)</f>
        <v>#REF!</v>
      </c>
      <c r="AO696" s="91" t="e">
        <f t="shared" si="6758"/>
        <v>#REF!</v>
      </c>
      <c r="AP696" s="91" t="e">
        <f t="shared" si="6758"/>
        <v>#REF!</v>
      </c>
      <c r="AQ696" s="91" t="e">
        <f t="shared" si="6758"/>
        <v>#REF!</v>
      </c>
      <c r="AR696" s="91" t="e">
        <f t="shared" si="6758"/>
        <v>#REF!</v>
      </c>
      <c r="AS696" s="91" t="e">
        <f t="shared" si="6374"/>
        <v>#REF!</v>
      </c>
      <c r="AT696" s="91" t="e">
        <f t="shared" si="6375"/>
        <v>#REF!</v>
      </c>
      <c r="AU696" s="32" t="e">
        <f t="shared" si="6358"/>
        <v>#REF!</v>
      </c>
      <c r="AV696" s="93" t="e">
        <f>'Описание предлагаемого товара'!#REF!</f>
        <v>#REF!</v>
      </c>
      <c r="AW696" s="91" t="e">
        <f>MIN(SEARCH({0,1,2,3,4,5,6,7,8,9},AV696&amp; "0123456789"))</f>
        <v>#REF!</v>
      </c>
      <c r="AX696" s="91" t="str">
        <f t="shared" si="6376"/>
        <v/>
      </c>
      <c r="AY696" s="91" t="str">
        <f t="shared" si="6377"/>
        <v/>
      </c>
      <c r="AZ696" s="91" t="str">
        <f t="shared" si="6378"/>
        <v/>
      </c>
      <c r="BA696" s="91" t="str">
        <f t="shared" si="6379"/>
        <v/>
      </c>
      <c r="BB696" s="91" t="str">
        <f t="shared" si="6380"/>
        <v/>
      </c>
      <c r="BC696" s="91" t="str">
        <f t="shared" si="6381"/>
        <v/>
      </c>
      <c r="BD696" s="91" t="str">
        <f t="shared" si="6382"/>
        <v/>
      </c>
      <c r="BE696" s="91" t="str">
        <f t="shared" si="6383"/>
        <v/>
      </c>
      <c r="BF696" s="91" t="str">
        <f t="shared" si="6384"/>
        <v/>
      </c>
      <c r="BG696" s="91" t="str">
        <f t="shared" si="6385"/>
        <v/>
      </c>
      <c r="BH696" s="91" t="str">
        <f t="shared" si="6386"/>
        <v/>
      </c>
      <c r="BI696" s="91" t="str">
        <f t="shared" si="6387"/>
        <v/>
      </c>
      <c r="BJ696" s="91" t="str">
        <f t="shared" si="6388"/>
        <v/>
      </c>
      <c r="BK696" s="91" t="str">
        <f t="shared" si="6389"/>
        <v/>
      </c>
      <c r="BL696" s="91" t="str">
        <f t="shared" si="6390"/>
        <v/>
      </c>
      <c r="BM696" s="91" t="str">
        <f t="shared" si="6391"/>
        <v/>
      </c>
      <c r="BN696" s="91" t="str">
        <f t="shared" si="6392"/>
        <v/>
      </c>
      <c r="BO696" s="91" t="str">
        <f t="shared" si="6393"/>
        <v/>
      </c>
      <c r="BP696" s="91" t="str">
        <f t="shared" si="6394"/>
        <v/>
      </c>
      <c r="BQ696" s="91" t="str">
        <f t="shared" si="6395"/>
        <v/>
      </c>
      <c r="BR696" s="91" t="str">
        <f t="shared" si="6396"/>
        <v/>
      </c>
      <c r="BS696" s="91" t="str">
        <f t="shared" si="6397"/>
        <v/>
      </c>
      <c r="BT696" s="91" t="str">
        <f t="shared" si="6398"/>
        <v/>
      </c>
      <c r="BU696" s="91" t="str">
        <f t="shared" si="6399"/>
        <v/>
      </c>
      <c r="BV696" s="91" t="str">
        <f t="shared" si="6400"/>
        <v/>
      </c>
      <c r="BW696" s="91" t="str">
        <f t="shared" si="6401"/>
        <v/>
      </c>
      <c r="BX696" s="91" t="str">
        <f t="shared" si="6402"/>
        <v/>
      </c>
      <c r="BY696" s="91" t="str">
        <f t="shared" si="6403"/>
        <v/>
      </c>
      <c r="BZ696" s="91" t="str">
        <f t="shared" si="6404"/>
        <v/>
      </c>
      <c r="CA696" s="91" t="str">
        <f t="shared" si="6405"/>
        <v/>
      </c>
      <c r="CB696" s="91" t="str">
        <f t="shared" si="6406"/>
        <v/>
      </c>
      <c r="CC696" s="91" t="str">
        <f t="shared" si="6407"/>
        <v/>
      </c>
      <c r="CD696" s="91" t="str">
        <f t="shared" si="6408"/>
        <v/>
      </c>
      <c r="CE696" s="91" t="str">
        <f t="shared" si="6409"/>
        <v/>
      </c>
      <c r="CF696" s="91" t="str">
        <f t="shared" si="6410"/>
        <v/>
      </c>
      <c r="CG696" s="91" t="str">
        <f t="shared" si="6411"/>
        <v/>
      </c>
      <c r="CH696" s="91" t="str">
        <f t="shared" si="6412"/>
        <v/>
      </c>
      <c r="CI696" s="91" t="str">
        <f t="shared" si="6413"/>
        <v>нет</v>
      </c>
      <c r="CJ696" s="63" t="e">
        <f>IF(LEN('Описание предлагаемого товара'!#REF!)&gt;0,'Описание предлагаемого товара'!#REF!,"")</f>
        <v>#REF!</v>
      </c>
      <c r="CK696" s="91" t="e">
        <f t="shared" ref="CK696:CL696" si="6759">IFERROR(REPLACE(CJ696,FIND(CHAR(10),CJ696,1),1,""),CJ696)</f>
        <v>#REF!</v>
      </c>
      <c r="CL696" s="91" t="e">
        <f t="shared" si="6759"/>
        <v>#REF!</v>
      </c>
      <c r="CM696" s="91" t="e">
        <f t="shared" si="6415"/>
        <v>#REF!</v>
      </c>
      <c r="CN696" s="91" t="e">
        <f t="shared" si="6416"/>
        <v>#REF!</v>
      </c>
      <c r="CO696" s="91" t="e">
        <f t="shared" si="6417"/>
        <v>#REF!</v>
      </c>
      <c r="CP696" s="90" t="e">
        <f>IF(AU696="Не указан реестровый номер (мера нац.режима Запрет)","",IF(CI696="нет","",IF(CU696="да","исключение(не смотрим баллы)",IFERROR(IF(CI696*1&gt;0,IFERROR(IF(VLOOKUP(CI696*1,Обработ.выгрузка_реестра_РФ!$A:$G,7,)=0,"Баллы не установлены",VLOOKUP(CI696*1,Обработ.выгрузка_реестра_РФ!$A:$G,7,)),IF(LEN(CI696)&gt;14,"","нет номера в реестре РФ")),""),IF(LEN(CI696)=0,"","Некорректный реестровый номер")))))</f>
        <v>#REF!</v>
      </c>
      <c r="CQ696" s="33" t="e">
        <f>IF(LEN(C696)&gt;0,IFERROR(IF(LEN(H696)&gt;0,IF(LEN(VLOOKUP(H696,'исключения(не_смотрим_баллы)'!$A:$C,1,))&gt;0,"да","нет"),"не введен ОКПД2"),"нет"),"")</f>
        <v>#REF!</v>
      </c>
      <c r="CR696" s="33" t="e">
        <f ca="1">IF(CQ696="да",IF(TODAY()&lt;VLOOKUP(H696,'исключения(не_смотрим_баллы)'!$A:$C,3,),"да","нет"),"")</f>
        <v>#REF!</v>
      </c>
      <c r="CS696" s="33" t="str">
        <f>IFERROR(IF(CQ696="да",IF(VLOOKUP(CI696*1,Обработ.выгрузка_реестра_РФ!$A:$G,2,)&lt;VLOOKUP(H696,'исключения(не_смотрим_баллы)'!$A:$C,2,),"да","нет"),""),"")</f>
        <v/>
      </c>
      <c r="CT696" s="24"/>
      <c r="CU696" s="33" t="e">
        <f t="shared" si="6429"/>
        <v>#REF!</v>
      </c>
      <c r="CV696" s="91" t="e">
        <f t="shared" si="6430"/>
        <v>#REF!</v>
      </c>
      <c r="CW696" s="27" t="e">
        <f t="shared" si="6431"/>
        <v>#REF!</v>
      </c>
      <c r="CX696" s="26" t="e">
        <f t="shared" si="6360"/>
        <v>#REF!</v>
      </c>
      <c r="CY696" s="64" t="e">
        <f>IF(LEN('Описание предлагаемого товара'!#REF!)&gt;0,'Описание предлагаемого товара'!#REF!,"")</f>
        <v>#REF!</v>
      </c>
      <c r="CZ696" s="95" t="e">
        <f t="shared" si="6418"/>
        <v>#REF!</v>
      </c>
      <c r="DA696" s="95" t="e">
        <f t="shared" ref="DA696" si="6760">IFERROR(REPLACE(CZ696,FIND(" ",CZ696,1),1,""),CZ696)</f>
        <v>#REF!</v>
      </c>
      <c r="DB696" s="95" t="e">
        <f t="shared" si="6362"/>
        <v>#REF!</v>
      </c>
      <c r="DC696" s="95" t="e">
        <f t="shared" ref="DC696:DD696" si="6761">IFERROR(REPLACE(DB696,FIND("г.",DB696,1),2,""),DB696)</f>
        <v>#REF!</v>
      </c>
      <c r="DD696" s="95" t="e">
        <f t="shared" si="6761"/>
        <v>#REF!</v>
      </c>
      <c r="DE696" s="95" t="e">
        <f t="shared" ref="DE696:DF696" si="6762">IFERROR(REPLACE(DD696,FIND("г",DD696,1),1,""),DD696)</f>
        <v>#REF!</v>
      </c>
      <c r="DF696" s="95" t="e">
        <f t="shared" si="6762"/>
        <v>#REF!</v>
      </c>
      <c r="DG696" s="95" t="e">
        <f t="shared" si="6435"/>
        <v>#REF!</v>
      </c>
      <c r="DH696" s="25" t="str">
        <f>IFERROR(VLOOKUP(CI696*1,Обработ.выгрузка_реестра_РФ!$A:$G,5,),"")</f>
        <v/>
      </c>
      <c r="DI696" s="27" t="str">
        <f t="shared" si="6445"/>
        <v/>
      </c>
      <c r="DJ696" s="27" t="str">
        <f t="shared" ca="1" si="6422"/>
        <v/>
      </c>
      <c r="DK696" s="63" t="e">
        <f>IF(LEN('Описание предлагаемого товара'!#REF!)&gt;0,'Описание предлагаемого товара'!#REF!,"")</f>
        <v>#REF!</v>
      </c>
      <c r="DL696" s="63" t="e">
        <f>IF(LEN('Описание предлагаемого товара'!#REF!)&gt;0,'Описание предлагаемого товара'!#REF!,"")</f>
        <v>#REF!</v>
      </c>
      <c r="DM696" s="32"/>
    </row>
    <row r="697" spans="1:117" ht="48.75" customHeight="1" x14ac:dyDescent="0.25">
      <c r="A697" s="61" t="e">
        <f>IF(LEN('Описание предлагаемого товара'!#REF!)&gt;0,'Описание предлагаемого товара'!#REF!,"")</f>
        <v>#REF!</v>
      </c>
      <c r="B697" s="65" t="e">
        <f>IF(LEN('Описание предлагаемого товара'!#REF!)&gt;0,'Описание предлагаемого товара'!#REF!,"")</f>
        <v>#REF!</v>
      </c>
      <c r="C697" s="61" t="e">
        <f>IF(LEN('Описание предлагаемого товара'!#REF!)&gt;0,'Описание предлагаемого товара'!#REF!,"")</f>
        <v>#REF!</v>
      </c>
      <c r="D697" s="61" t="e">
        <f>IF(LEN('Описание предлагаемого товара'!#REF!)&gt;0,'Описание предлагаемого товара'!#REF!,"")</f>
        <v>#REF!</v>
      </c>
      <c r="E697" s="61" t="e">
        <f>IF(LEN('Описание предлагаемого товара'!#REF!)&gt;0,'Описание предлагаемого товара'!#REF!,"")</f>
        <v>#REF!</v>
      </c>
      <c r="F697" s="61" t="e">
        <f>IF(LEN('Описание предлагаемого товара'!#REF!)&gt;0,'Описание предлагаемого товара'!#REF!,"")</f>
        <v>#REF!</v>
      </c>
      <c r="G697" s="61" t="e">
        <f>IF(LEN('Описание предлагаемого товара'!#REF!)&gt;0,'Описание предлагаемого товара'!#REF!,"")</f>
        <v>#REF!</v>
      </c>
      <c r="H697" s="61" t="e">
        <f>IF(LEN('Описание предлагаемого товара'!#REF!)&gt;0,'Описание предлагаемого товара'!#REF!,"")</f>
        <v>#REF!</v>
      </c>
      <c r="I697" s="61" t="e">
        <f>IF(LEN('Описание предлагаемого товара'!#REF!)&gt;0,'Описание предлагаемого товара'!#REF!,"")</f>
        <v>#REF!</v>
      </c>
      <c r="J697" s="38" t="str">
        <f>IFERROR(VLOOKUP(B697,SAP!$A:$E,5,),"")</f>
        <v/>
      </c>
      <c r="K697" s="40" t="str">
        <f t="shared" si="6365"/>
        <v/>
      </c>
      <c r="L697" s="61" t="e">
        <f>IF(LEN('Описание предлагаемого товара'!#REF!)&gt;0,IFERROR('Описание предлагаемого товара'!#REF!*1,""),"")</f>
        <v>#REF!</v>
      </c>
      <c r="M697" s="39" t="str">
        <f>IFERROR(VLOOKUP(B697,SAP!$A:$E,2,),"")</f>
        <v/>
      </c>
      <c r="N697" s="41" t="str">
        <f t="shared" si="6501"/>
        <v/>
      </c>
      <c r="O697" s="39" t="str">
        <f t="shared" si="6352"/>
        <v/>
      </c>
      <c r="P697" s="36" t="e">
        <f>IF(LEN('Описание предлагаемого товара'!#REF!)&gt;0,'Описание предлагаемого товара'!#REF!,"")</f>
        <v>#REF!</v>
      </c>
      <c r="Q69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97" s="37" t="e">
        <f>IF(LEN('Описание предлагаемого товара'!#REF!)&gt;0,'Описание предлагаемого товара'!#REF!,"")</f>
        <v>#REF!</v>
      </c>
      <c r="S697" s="37" t="e">
        <f>IF(LEN('Описание предлагаемого товара'!#REF!)&gt;0,'Описание предлагаемого товара'!#REF!,"")</f>
        <v>#REF!</v>
      </c>
      <c r="T69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97" s="23" t="str">
        <f>IFERROR(VLOOKUP(CI697*1,Обработ.выгрузка_реестра_РФ!$A:$G,6,),"")</f>
        <v/>
      </c>
      <c r="V697" s="61" t="e">
        <f>IF(LEN('Описание предлагаемого товара'!#REF!)&gt;0,'Описание предлагаемого товара'!#REF!,"")</f>
        <v>#REF!</v>
      </c>
      <c r="W697" s="62" t="e">
        <f>IF(LEN('Описание предлагаемого товара'!#REF!)&gt;0,'Описание предлагаемого товара'!#REF!,"")</f>
        <v>#REF!</v>
      </c>
      <c r="X697" s="91" t="e">
        <f t="shared" ref="X697:Y697" si="6763">IFERROR(REPLACE(W697,FIND(CHAR(10),W697,1),1," "),W697)</f>
        <v>#REF!</v>
      </c>
      <c r="Y697" s="91" t="e">
        <f t="shared" si="6763"/>
        <v>#REF!</v>
      </c>
      <c r="Z697" s="91" t="e">
        <f t="shared" si="6367"/>
        <v>#REF!</v>
      </c>
      <c r="AA697" s="91" t="e">
        <f t="shared" si="6368"/>
        <v>#REF!</v>
      </c>
      <c r="AB697" s="91" t="e">
        <f t="shared" si="6369"/>
        <v>#REF!</v>
      </c>
      <c r="AC697" s="91" t="e">
        <f t="shared" ref="AC697:AF697" si="6764">IFERROR(REPLACE(AB697,FIND("  ",AB697,1),2," "),AB697)</f>
        <v>#REF!</v>
      </c>
      <c r="AD697" s="91" t="e">
        <f t="shared" si="6764"/>
        <v>#REF!</v>
      </c>
      <c r="AE697" s="91" t="e">
        <f t="shared" si="6764"/>
        <v>#REF!</v>
      </c>
      <c r="AF697" s="91" t="e">
        <f t="shared" si="6764"/>
        <v>#REF!</v>
      </c>
      <c r="AG697" s="23" t="str">
        <f>IFERROR(VLOOKUP(CI697*1,Обработ.выгрузка_реестра_РФ!$A:$G,4,),"")</f>
        <v/>
      </c>
      <c r="AH697" s="91" t="str">
        <f t="shared" ref="AH697:AI697" si="6765">IFERROR(REPLACE(AG697,FIND("-",AG697,1),1,"*"),AG697)</f>
        <v/>
      </c>
      <c r="AI697" s="91" t="str">
        <f t="shared" si="6765"/>
        <v/>
      </c>
      <c r="AJ697" s="27" t="str">
        <f t="shared" si="6467"/>
        <v/>
      </c>
      <c r="AK697" s="63" t="e">
        <f>IF(LEN('Описание предлагаемого товара'!#REF!)&gt;0,'Описание предлагаемого товара'!#REF!,"")</f>
        <v>#REF!</v>
      </c>
      <c r="AL697" s="91" t="e">
        <f t="shared" ref="AL697:AM697" si="6766">IFERROR(REPLACE(AK697,FIND(CHAR(10),AK697,1),1,""),AK697)</f>
        <v>#REF!</v>
      </c>
      <c r="AM697" s="91" t="e">
        <f t="shared" si="6766"/>
        <v>#REF!</v>
      </c>
      <c r="AN697" s="91" t="e">
        <f t="shared" ref="AN697:AR697" si="6767">IFERROR(REPLACE(AM697,FIND(" ",AM697,1),1,""),AM697)</f>
        <v>#REF!</v>
      </c>
      <c r="AO697" s="91" t="e">
        <f t="shared" si="6767"/>
        <v>#REF!</v>
      </c>
      <c r="AP697" s="91" t="e">
        <f t="shared" si="6767"/>
        <v>#REF!</v>
      </c>
      <c r="AQ697" s="91" t="e">
        <f t="shared" si="6767"/>
        <v>#REF!</v>
      </c>
      <c r="AR697" s="91" t="e">
        <f t="shared" si="6767"/>
        <v>#REF!</v>
      </c>
      <c r="AS697" s="91" t="e">
        <f t="shared" si="6374"/>
        <v>#REF!</v>
      </c>
      <c r="AT697" s="91" t="e">
        <f t="shared" si="6375"/>
        <v>#REF!</v>
      </c>
      <c r="AU697" s="32" t="e">
        <f t="shared" si="6358"/>
        <v>#REF!</v>
      </c>
      <c r="AV697" s="93" t="e">
        <f>'Описание предлагаемого товара'!#REF!</f>
        <v>#REF!</v>
      </c>
      <c r="AW697" s="91" t="e">
        <f>MIN(SEARCH({0,1,2,3,4,5,6,7,8,9},AV697&amp; "0123456789"))</f>
        <v>#REF!</v>
      </c>
      <c r="AX697" s="91" t="str">
        <f t="shared" si="6376"/>
        <v/>
      </c>
      <c r="AY697" s="91" t="str">
        <f t="shared" si="6377"/>
        <v/>
      </c>
      <c r="AZ697" s="91" t="str">
        <f t="shared" si="6378"/>
        <v/>
      </c>
      <c r="BA697" s="91" t="str">
        <f t="shared" si="6379"/>
        <v/>
      </c>
      <c r="BB697" s="91" t="str">
        <f t="shared" si="6380"/>
        <v/>
      </c>
      <c r="BC697" s="91" t="str">
        <f t="shared" si="6381"/>
        <v/>
      </c>
      <c r="BD697" s="91" t="str">
        <f t="shared" si="6382"/>
        <v/>
      </c>
      <c r="BE697" s="91" t="str">
        <f t="shared" si="6383"/>
        <v/>
      </c>
      <c r="BF697" s="91" t="str">
        <f t="shared" si="6384"/>
        <v/>
      </c>
      <c r="BG697" s="91" t="str">
        <f t="shared" si="6385"/>
        <v/>
      </c>
      <c r="BH697" s="91" t="str">
        <f t="shared" si="6386"/>
        <v/>
      </c>
      <c r="BI697" s="91" t="str">
        <f t="shared" si="6387"/>
        <v/>
      </c>
      <c r="BJ697" s="91" t="str">
        <f t="shared" si="6388"/>
        <v/>
      </c>
      <c r="BK697" s="91" t="str">
        <f t="shared" si="6389"/>
        <v/>
      </c>
      <c r="BL697" s="91" t="str">
        <f t="shared" si="6390"/>
        <v/>
      </c>
      <c r="BM697" s="91" t="str">
        <f t="shared" si="6391"/>
        <v/>
      </c>
      <c r="BN697" s="91" t="str">
        <f t="shared" si="6392"/>
        <v/>
      </c>
      <c r="BO697" s="91" t="str">
        <f t="shared" si="6393"/>
        <v/>
      </c>
      <c r="BP697" s="91" t="str">
        <f t="shared" si="6394"/>
        <v/>
      </c>
      <c r="BQ697" s="91" t="str">
        <f t="shared" si="6395"/>
        <v/>
      </c>
      <c r="BR697" s="91" t="str">
        <f t="shared" si="6396"/>
        <v/>
      </c>
      <c r="BS697" s="91" t="str">
        <f t="shared" si="6397"/>
        <v/>
      </c>
      <c r="BT697" s="91" t="str">
        <f t="shared" si="6398"/>
        <v/>
      </c>
      <c r="BU697" s="91" t="str">
        <f t="shared" si="6399"/>
        <v/>
      </c>
      <c r="BV697" s="91" t="str">
        <f t="shared" si="6400"/>
        <v/>
      </c>
      <c r="BW697" s="91" t="str">
        <f t="shared" si="6401"/>
        <v/>
      </c>
      <c r="BX697" s="91" t="str">
        <f t="shared" si="6402"/>
        <v/>
      </c>
      <c r="BY697" s="91" t="str">
        <f t="shared" si="6403"/>
        <v/>
      </c>
      <c r="BZ697" s="91" t="str">
        <f t="shared" si="6404"/>
        <v/>
      </c>
      <c r="CA697" s="91" t="str">
        <f t="shared" si="6405"/>
        <v/>
      </c>
      <c r="CB697" s="91" t="str">
        <f t="shared" si="6406"/>
        <v/>
      </c>
      <c r="CC697" s="91" t="str">
        <f t="shared" si="6407"/>
        <v/>
      </c>
      <c r="CD697" s="91" t="str">
        <f t="shared" si="6408"/>
        <v/>
      </c>
      <c r="CE697" s="91" t="str">
        <f t="shared" si="6409"/>
        <v/>
      </c>
      <c r="CF697" s="91" t="str">
        <f t="shared" si="6410"/>
        <v/>
      </c>
      <c r="CG697" s="91" t="str">
        <f t="shared" si="6411"/>
        <v/>
      </c>
      <c r="CH697" s="91" t="str">
        <f t="shared" si="6412"/>
        <v/>
      </c>
      <c r="CI697" s="91" t="str">
        <f t="shared" si="6413"/>
        <v>нет</v>
      </c>
      <c r="CJ697" s="63" t="e">
        <f>IF(LEN('Описание предлагаемого товара'!#REF!)&gt;0,'Описание предлагаемого товара'!#REF!,"")</f>
        <v>#REF!</v>
      </c>
      <c r="CK697" s="91" t="e">
        <f t="shared" ref="CK697:CL697" si="6768">IFERROR(REPLACE(CJ697,FIND(CHAR(10),CJ697,1),1,""),CJ697)</f>
        <v>#REF!</v>
      </c>
      <c r="CL697" s="91" t="e">
        <f t="shared" si="6768"/>
        <v>#REF!</v>
      </c>
      <c r="CM697" s="91" t="e">
        <f t="shared" si="6415"/>
        <v>#REF!</v>
      </c>
      <c r="CN697" s="91" t="e">
        <f t="shared" si="6416"/>
        <v>#REF!</v>
      </c>
      <c r="CO697" s="91" t="e">
        <f t="shared" si="6417"/>
        <v>#REF!</v>
      </c>
      <c r="CP697" s="90" t="e">
        <f>IF(AU697="Не указан реестровый номер (мера нац.режима Запрет)","",IF(CI697="нет","",IF(CU697="да","исключение(не смотрим баллы)",IFERROR(IF(CI697*1&gt;0,IFERROR(IF(VLOOKUP(CI697*1,Обработ.выгрузка_реестра_РФ!$A:$G,7,)=0,"Баллы не установлены",VLOOKUP(CI697*1,Обработ.выгрузка_реестра_РФ!$A:$G,7,)),IF(LEN(CI697)&gt;14,"","нет номера в реестре РФ")),""),IF(LEN(CI697)=0,"","Некорректный реестровый номер")))))</f>
        <v>#REF!</v>
      </c>
      <c r="CQ697" s="33" t="e">
        <f>IF(LEN(C697)&gt;0,IFERROR(IF(LEN(H697)&gt;0,IF(LEN(VLOOKUP(H697,'исключения(не_смотрим_баллы)'!$A:$C,1,))&gt;0,"да","нет"),"не введен ОКПД2"),"нет"),"")</f>
        <v>#REF!</v>
      </c>
      <c r="CR697" s="33" t="e">
        <f ca="1">IF(CQ697="да",IF(TODAY()&lt;VLOOKUP(H697,'исключения(не_смотрим_баллы)'!$A:$C,3,),"да","нет"),"")</f>
        <v>#REF!</v>
      </c>
      <c r="CS697" s="33" t="str">
        <f>IFERROR(IF(CQ697="да",IF(VLOOKUP(CI697*1,Обработ.выгрузка_реестра_РФ!$A:$G,2,)&lt;VLOOKUP(H697,'исключения(не_смотрим_баллы)'!$A:$C,2,),"да","нет"),""),"")</f>
        <v/>
      </c>
      <c r="CT697" s="24"/>
      <c r="CU697" s="33" t="e">
        <f t="shared" si="6429"/>
        <v>#REF!</v>
      </c>
      <c r="CV697" s="91" t="e">
        <f t="shared" si="6430"/>
        <v>#REF!</v>
      </c>
      <c r="CW697" s="27" t="e">
        <f t="shared" si="6431"/>
        <v>#REF!</v>
      </c>
      <c r="CX697" s="26" t="e">
        <f t="shared" si="6360"/>
        <v>#REF!</v>
      </c>
      <c r="CY697" s="64" t="e">
        <f>IF(LEN('Описание предлагаемого товара'!#REF!)&gt;0,'Описание предлагаемого товара'!#REF!,"")</f>
        <v>#REF!</v>
      </c>
      <c r="CZ697" s="95" t="e">
        <f t="shared" si="6418"/>
        <v>#REF!</v>
      </c>
      <c r="DA697" s="95" t="e">
        <f t="shared" ref="DA697" si="6769">IFERROR(REPLACE(CZ697,FIND(" ",CZ697,1),1,""),CZ697)</f>
        <v>#REF!</v>
      </c>
      <c r="DB697" s="95" t="e">
        <f t="shared" si="6362"/>
        <v>#REF!</v>
      </c>
      <c r="DC697" s="95" t="e">
        <f t="shared" ref="DC697:DD697" si="6770">IFERROR(REPLACE(DB697,FIND("г.",DB697,1),2,""),DB697)</f>
        <v>#REF!</v>
      </c>
      <c r="DD697" s="95" t="e">
        <f t="shared" si="6770"/>
        <v>#REF!</v>
      </c>
      <c r="DE697" s="95" t="e">
        <f t="shared" ref="DE697:DF697" si="6771">IFERROR(REPLACE(DD697,FIND("г",DD697,1),1,""),DD697)</f>
        <v>#REF!</v>
      </c>
      <c r="DF697" s="95" t="e">
        <f t="shared" si="6771"/>
        <v>#REF!</v>
      </c>
      <c r="DG697" s="95" t="e">
        <f t="shared" si="6435"/>
        <v>#REF!</v>
      </c>
      <c r="DH697" s="25" t="str">
        <f>IFERROR(VLOOKUP(CI697*1,Обработ.выгрузка_реестра_РФ!$A:$G,5,),"")</f>
        <v/>
      </c>
      <c r="DI697" s="27" t="str">
        <f t="shared" si="6445"/>
        <v/>
      </c>
      <c r="DJ697" s="27" t="str">
        <f t="shared" ca="1" si="6422"/>
        <v/>
      </c>
      <c r="DK697" s="63" t="e">
        <f>IF(LEN('Описание предлагаемого товара'!#REF!)&gt;0,'Описание предлагаемого товара'!#REF!,"")</f>
        <v>#REF!</v>
      </c>
      <c r="DL697" s="63" t="e">
        <f>IF(LEN('Описание предлагаемого товара'!#REF!)&gt;0,'Описание предлагаемого товара'!#REF!,"")</f>
        <v>#REF!</v>
      </c>
      <c r="DM697" s="32"/>
    </row>
    <row r="698" spans="1:117" ht="48.75" customHeight="1" x14ac:dyDescent="0.25">
      <c r="A698" s="61" t="e">
        <f>IF(LEN('Описание предлагаемого товара'!#REF!)&gt;0,'Описание предлагаемого товара'!#REF!,"")</f>
        <v>#REF!</v>
      </c>
      <c r="B698" s="65" t="e">
        <f>IF(LEN('Описание предлагаемого товара'!#REF!)&gt;0,'Описание предлагаемого товара'!#REF!,"")</f>
        <v>#REF!</v>
      </c>
      <c r="C698" s="61" t="e">
        <f>IF(LEN('Описание предлагаемого товара'!#REF!)&gt;0,'Описание предлагаемого товара'!#REF!,"")</f>
        <v>#REF!</v>
      </c>
      <c r="D698" s="61" t="e">
        <f>IF(LEN('Описание предлагаемого товара'!#REF!)&gt;0,'Описание предлагаемого товара'!#REF!,"")</f>
        <v>#REF!</v>
      </c>
      <c r="E698" s="61" t="e">
        <f>IF(LEN('Описание предлагаемого товара'!#REF!)&gt;0,'Описание предлагаемого товара'!#REF!,"")</f>
        <v>#REF!</v>
      </c>
      <c r="F698" s="61" t="e">
        <f>IF(LEN('Описание предлагаемого товара'!#REF!)&gt;0,'Описание предлагаемого товара'!#REF!,"")</f>
        <v>#REF!</v>
      </c>
      <c r="G698" s="61" t="e">
        <f>IF(LEN('Описание предлагаемого товара'!#REF!)&gt;0,'Описание предлагаемого товара'!#REF!,"")</f>
        <v>#REF!</v>
      </c>
      <c r="H698" s="61" t="e">
        <f>IF(LEN('Описание предлагаемого товара'!#REF!)&gt;0,'Описание предлагаемого товара'!#REF!,"")</f>
        <v>#REF!</v>
      </c>
      <c r="I698" s="61" t="e">
        <f>IF(LEN('Описание предлагаемого товара'!#REF!)&gt;0,'Описание предлагаемого товара'!#REF!,"")</f>
        <v>#REF!</v>
      </c>
      <c r="J698" s="38" t="str">
        <f>IFERROR(VLOOKUP(B698,SAP!$A:$E,5,),"")</f>
        <v/>
      </c>
      <c r="K698" s="40" t="str">
        <f t="shared" si="6365"/>
        <v/>
      </c>
      <c r="L698" s="61" t="e">
        <f>IF(LEN('Описание предлагаемого товара'!#REF!)&gt;0,IFERROR('Описание предлагаемого товара'!#REF!*1,""),"")</f>
        <v>#REF!</v>
      </c>
      <c r="M698" s="39" t="str">
        <f>IFERROR(VLOOKUP(B698,SAP!$A:$E,2,),"")</f>
        <v/>
      </c>
      <c r="N698" s="41" t="str">
        <f t="shared" si="6501"/>
        <v/>
      </c>
      <c r="O698" s="39" t="str">
        <f t="shared" si="6352"/>
        <v/>
      </c>
      <c r="P698" s="36" t="e">
        <f>IF(LEN('Описание предлагаемого товара'!#REF!)&gt;0,'Описание предлагаемого товара'!#REF!,"")</f>
        <v>#REF!</v>
      </c>
      <c r="Q69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98" s="37" t="e">
        <f>IF(LEN('Описание предлагаемого товара'!#REF!)&gt;0,'Описание предлагаемого товара'!#REF!,"")</f>
        <v>#REF!</v>
      </c>
      <c r="S698" s="37" t="e">
        <f>IF(LEN('Описание предлагаемого товара'!#REF!)&gt;0,'Описание предлагаемого товара'!#REF!,"")</f>
        <v>#REF!</v>
      </c>
      <c r="T69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98" s="23" t="str">
        <f>IFERROR(VLOOKUP(CI698*1,Обработ.выгрузка_реестра_РФ!$A:$G,6,),"")</f>
        <v/>
      </c>
      <c r="V698" s="61" t="e">
        <f>IF(LEN('Описание предлагаемого товара'!#REF!)&gt;0,'Описание предлагаемого товара'!#REF!,"")</f>
        <v>#REF!</v>
      </c>
      <c r="W698" s="62" t="e">
        <f>IF(LEN('Описание предлагаемого товара'!#REF!)&gt;0,'Описание предлагаемого товара'!#REF!,"")</f>
        <v>#REF!</v>
      </c>
      <c r="X698" s="91" t="e">
        <f t="shared" ref="X698:Y698" si="6772">IFERROR(REPLACE(W698,FIND(CHAR(10),W698,1),1," "),W698)</f>
        <v>#REF!</v>
      </c>
      <c r="Y698" s="91" t="e">
        <f t="shared" si="6772"/>
        <v>#REF!</v>
      </c>
      <c r="Z698" s="91" t="e">
        <f t="shared" si="6367"/>
        <v>#REF!</v>
      </c>
      <c r="AA698" s="91" t="e">
        <f t="shared" si="6368"/>
        <v>#REF!</v>
      </c>
      <c r="AB698" s="91" t="e">
        <f t="shared" si="6369"/>
        <v>#REF!</v>
      </c>
      <c r="AC698" s="91" t="e">
        <f t="shared" ref="AC698:AF698" si="6773">IFERROR(REPLACE(AB698,FIND("  ",AB698,1),2," "),AB698)</f>
        <v>#REF!</v>
      </c>
      <c r="AD698" s="91" t="e">
        <f t="shared" si="6773"/>
        <v>#REF!</v>
      </c>
      <c r="AE698" s="91" t="e">
        <f t="shared" si="6773"/>
        <v>#REF!</v>
      </c>
      <c r="AF698" s="91" t="e">
        <f t="shared" si="6773"/>
        <v>#REF!</v>
      </c>
      <c r="AG698" s="23" t="str">
        <f>IFERROR(VLOOKUP(CI698*1,Обработ.выгрузка_реестра_РФ!$A:$G,4,),"")</f>
        <v/>
      </c>
      <c r="AH698" s="91" t="str">
        <f t="shared" ref="AH698:AI698" si="6774">IFERROR(REPLACE(AG698,FIND("-",AG698,1),1,"*"),AG698)</f>
        <v/>
      </c>
      <c r="AI698" s="91" t="str">
        <f t="shared" si="6774"/>
        <v/>
      </c>
      <c r="AJ698" s="27" t="str">
        <f t="shared" si="6467"/>
        <v/>
      </c>
      <c r="AK698" s="63" t="e">
        <f>IF(LEN('Описание предлагаемого товара'!#REF!)&gt;0,'Описание предлагаемого товара'!#REF!,"")</f>
        <v>#REF!</v>
      </c>
      <c r="AL698" s="91" t="e">
        <f t="shared" ref="AL698:AM698" si="6775">IFERROR(REPLACE(AK698,FIND(CHAR(10),AK698,1),1,""),AK698)</f>
        <v>#REF!</v>
      </c>
      <c r="AM698" s="91" t="e">
        <f t="shared" si="6775"/>
        <v>#REF!</v>
      </c>
      <c r="AN698" s="91" t="e">
        <f t="shared" ref="AN698:AR698" si="6776">IFERROR(REPLACE(AM698,FIND(" ",AM698,1),1,""),AM698)</f>
        <v>#REF!</v>
      </c>
      <c r="AO698" s="91" t="e">
        <f t="shared" si="6776"/>
        <v>#REF!</v>
      </c>
      <c r="AP698" s="91" t="e">
        <f t="shared" si="6776"/>
        <v>#REF!</v>
      </c>
      <c r="AQ698" s="91" t="e">
        <f t="shared" si="6776"/>
        <v>#REF!</v>
      </c>
      <c r="AR698" s="91" t="e">
        <f t="shared" si="6776"/>
        <v>#REF!</v>
      </c>
      <c r="AS698" s="91" t="e">
        <f t="shared" si="6374"/>
        <v>#REF!</v>
      </c>
      <c r="AT698" s="91" t="e">
        <f t="shared" si="6375"/>
        <v>#REF!</v>
      </c>
      <c r="AU698" s="32" t="e">
        <f t="shared" si="6358"/>
        <v>#REF!</v>
      </c>
      <c r="AV698" s="93" t="e">
        <f>'Описание предлагаемого товара'!#REF!</f>
        <v>#REF!</v>
      </c>
      <c r="AW698" s="91" t="e">
        <f>MIN(SEARCH({0,1,2,3,4,5,6,7,8,9},AV698&amp; "0123456789"))</f>
        <v>#REF!</v>
      </c>
      <c r="AX698" s="91" t="str">
        <f t="shared" si="6376"/>
        <v/>
      </c>
      <c r="AY698" s="91" t="str">
        <f t="shared" si="6377"/>
        <v/>
      </c>
      <c r="AZ698" s="91" t="str">
        <f t="shared" si="6378"/>
        <v/>
      </c>
      <c r="BA698" s="91" t="str">
        <f t="shared" si="6379"/>
        <v/>
      </c>
      <c r="BB698" s="91" t="str">
        <f t="shared" si="6380"/>
        <v/>
      </c>
      <c r="BC698" s="91" t="str">
        <f t="shared" si="6381"/>
        <v/>
      </c>
      <c r="BD698" s="91" t="str">
        <f t="shared" si="6382"/>
        <v/>
      </c>
      <c r="BE698" s="91" t="str">
        <f t="shared" si="6383"/>
        <v/>
      </c>
      <c r="BF698" s="91" t="str">
        <f t="shared" si="6384"/>
        <v/>
      </c>
      <c r="BG698" s="91" t="str">
        <f t="shared" si="6385"/>
        <v/>
      </c>
      <c r="BH698" s="91" t="str">
        <f t="shared" si="6386"/>
        <v/>
      </c>
      <c r="BI698" s="91" t="str">
        <f t="shared" si="6387"/>
        <v/>
      </c>
      <c r="BJ698" s="91" t="str">
        <f t="shared" si="6388"/>
        <v/>
      </c>
      <c r="BK698" s="91" t="str">
        <f t="shared" si="6389"/>
        <v/>
      </c>
      <c r="BL698" s="91" t="str">
        <f t="shared" si="6390"/>
        <v/>
      </c>
      <c r="BM698" s="91" t="str">
        <f t="shared" si="6391"/>
        <v/>
      </c>
      <c r="BN698" s="91" t="str">
        <f t="shared" si="6392"/>
        <v/>
      </c>
      <c r="BO698" s="91" t="str">
        <f t="shared" si="6393"/>
        <v/>
      </c>
      <c r="BP698" s="91" t="str">
        <f t="shared" si="6394"/>
        <v/>
      </c>
      <c r="BQ698" s="91" t="str">
        <f t="shared" si="6395"/>
        <v/>
      </c>
      <c r="BR698" s="91" t="str">
        <f t="shared" si="6396"/>
        <v/>
      </c>
      <c r="BS698" s="91" t="str">
        <f t="shared" si="6397"/>
        <v/>
      </c>
      <c r="BT698" s="91" t="str">
        <f t="shared" si="6398"/>
        <v/>
      </c>
      <c r="BU698" s="91" t="str">
        <f t="shared" si="6399"/>
        <v/>
      </c>
      <c r="BV698" s="91" t="str">
        <f t="shared" si="6400"/>
        <v/>
      </c>
      <c r="BW698" s="91" t="str">
        <f t="shared" si="6401"/>
        <v/>
      </c>
      <c r="BX698" s="91" t="str">
        <f t="shared" si="6402"/>
        <v/>
      </c>
      <c r="BY698" s="91" t="str">
        <f t="shared" si="6403"/>
        <v/>
      </c>
      <c r="BZ698" s="91" t="str">
        <f t="shared" si="6404"/>
        <v/>
      </c>
      <c r="CA698" s="91" t="str">
        <f t="shared" si="6405"/>
        <v/>
      </c>
      <c r="CB698" s="91" t="str">
        <f t="shared" si="6406"/>
        <v/>
      </c>
      <c r="CC698" s="91" t="str">
        <f t="shared" si="6407"/>
        <v/>
      </c>
      <c r="CD698" s="91" t="str">
        <f t="shared" si="6408"/>
        <v/>
      </c>
      <c r="CE698" s="91" t="str">
        <f t="shared" si="6409"/>
        <v/>
      </c>
      <c r="CF698" s="91" t="str">
        <f t="shared" si="6410"/>
        <v/>
      </c>
      <c r="CG698" s="91" t="str">
        <f t="shared" si="6411"/>
        <v/>
      </c>
      <c r="CH698" s="91" t="str">
        <f t="shared" si="6412"/>
        <v/>
      </c>
      <c r="CI698" s="91" t="str">
        <f t="shared" si="6413"/>
        <v>нет</v>
      </c>
      <c r="CJ698" s="63" t="e">
        <f>IF(LEN('Описание предлагаемого товара'!#REF!)&gt;0,'Описание предлагаемого товара'!#REF!,"")</f>
        <v>#REF!</v>
      </c>
      <c r="CK698" s="91" t="e">
        <f t="shared" ref="CK698:CL698" si="6777">IFERROR(REPLACE(CJ698,FIND(CHAR(10),CJ698,1),1,""),CJ698)</f>
        <v>#REF!</v>
      </c>
      <c r="CL698" s="91" t="e">
        <f t="shared" si="6777"/>
        <v>#REF!</v>
      </c>
      <c r="CM698" s="91" t="e">
        <f t="shared" si="6415"/>
        <v>#REF!</v>
      </c>
      <c r="CN698" s="91" t="e">
        <f t="shared" si="6416"/>
        <v>#REF!</v>
      </c>
      <c r="CO698" s="91" t="e">
        <f t="shared" si="6417"/>
        <v>#REF!</v>
      </c>
      <c r="CP698" s="90" t="e">
        <f>IF(AU698="Не указан реестровый номер (мера нац.режима Запрет)","",IF(CI698="нет","",IF(CU698="да","исключение(не смотрим баллы)",IFERROR(IF(CI698*1&gt;0,IFERROR(IF(VLOOKUP(CI698*1,Обработ.выгрузка_реестра_РФ!$A:$G,7,)=0,"Баллы не установлены",VLOOKUP(CI698*1,Обработ.выгрузка_реестра_РФ!$A:$G,7,)),IF(LEN(CI698)&gt;14,"","нет номера в реестре РФ")),""),IF(LEN(CI698)=0,"","Некорректный реестровый номер")))))</f>
        <v>#REF!</v>
      </c>
      <c r="CQ698" s="33" t="e">
        <f>IF(LEN(C698)&gt;0,IFERROR(IF(LEN(H698)&gt;0,IF(LEN(VLOOKUP(H698,'исключения(не_смотрим_баллы)'!$A:$C,1,))&gt;0,"да","нет"),"не введен ОКПД2"),"нет"),"")</f>
        <v>#REF!</v>
      </c>
      <c r="CR698" s="33" t="e">
        <f ca="1">IF(CQ698="да",IF(TODAY()&lt;VLOOKUP(H698,'исключения(не_смотрим_баллы)'!$A:$C,3,),"да","нет"),"")</f>
        <v>#REF!</v>
      </c>
      <c r="CS698" s="33" t="str">
        <f>IFERROR(IF(CQ698="да",IF(VLOOKUP(CI698*1,Обработ.выгрузка_реестра_РФ!$A:$G,2,)&lt;VLOOKUP(H698,'исключения(не_смотрим_баллы)'!$A:$C,2,),"да","нет"),""),"")</f>
        <v/>
      </c>
      <c r="CT698" s="24"/>
      <c r="CU698" s="33" t="e">
        <f t="shared" si="6429"/>
        <v>#REF!</v>
      </c>
      <c r="CV698" s="91" t="e">
        <f t="shared" si="6430"/>
        <v>#REF!</v>
      </c>
      <c r="CW698" s="27" t="e">
        <f t="shared" si="6431"/>
        <v>#REF!</v>
      </c>
      <c r="CX698" s="26" t="e">
        <f t="shared" si="6360"/>
        <v>#REF!</v>
      </c>
      <c r="CY698" s="64" t="e">
        <f>IF(LEN('Описание предлагаемого товара'!#REF!)&gt;0,'Описание предлагаемого товара'!#REF!,"")</f>
        <v>#REF!</v>
      </c>
      <c r="CZ698" s="95" t="e">
        <f t="shared" si="6418"/>
        <v>#REF!</v>
      </c>
      <c r="DA698" s="95" t="e">
        <f t="shared" ref="DA698" si="6778">IFERROR(REPLACE(CZ698,FIND(" ",CZ698,1),1,""),CZ698)</f>
        <v>#REF!</v>
      </c>
      <c r="DB698" s="95" t="e">
        <f t="shared" si="6362"/>
        <v>#REF!</v>
      </c>
      <c r="DC698" s="95" t="e">
        <f t="shared" ref="DC698:DD698" si="6779">IFERROR(REPLACE(DB698,FIND("г.",DB698,1),2,""),DB698)</f>
        <v>#REF!</v>
      </c>
      <c r="DD698" s="95" t="e">
        <f t="shared" si="6779"/>
        <v>#REF!</v>
      </c>
      <c r="DE698" s="95" t="e">
        <f t="shared" ref="DE698:DF698" si="6780">IFERROR(REPLACE(DD698,FIND("г",DD698,1),1,""),DD698)</f>
        <v>#REF!</v>
      </c>
      <c r="DF698" s="95" t="e">
        <f t="shared" si="6780"/>
        <v>#REF!</v>
      </c>
      <c r="DG698" s="95" t="e">
        <f t="shared" si="6435"/>
        <v>#REF!</v>
      </c>
      <c r="DH698" s="25" t="str">
        <f>IFERROR(VLOOKUP(CI698*1,Обработ.выгрузка_реестра_РФ!$A:$G,5,),"")</f>
        <v/>
      </c>
      <c r="DI698" s="27" t="str">
        <f t="shared" si="6445"/>
        <v/>
      </c>
      <c r="DJ698" s="27" t="str">
        <f t="shared" ca="1" si="6422"/>
        <v/>
      </c>
      <c r="DK698" s="63" t="e">
        <f>IF(LEN('Описание предлагаемого товара'!#REF!)&gt;0,'Описание предлагаемого товара'!#REF!,"")</f>
        <v>#REF!</v>
      </c>
      <c r="DL698" s="63" t="e">
        <f>IF(LEN('Описание предлагаемого товара'!#REF!)&gt;0,'Описание предлагаемого товара'!#REF!,"")</f>
        <v>#REF!</v>
      </c>
      <c r="DM698" s="32"/>
    </row>
    <row r="699" spans="1:117" ht="48.75" customHeight="1" x14ac:dyDescent="0.25">
      <c r="A699" s="61" t="e">
        <f>IF(LEN('Описание предлагаемого товара'!#REF!)&gt;0,'Описание предлагаемого товара'!#REF!,"")</f>
        <v>#REF!</v>
      </c>
      <c r="B699" s="65" t="e">
        <f>IF(LEN('Описание предлагаемого товара'!#REF!)&gt;0,'Описание предлагаемого товара'!#REF!,"")</f>
        <v>#REF!</v>
      </c>
      <c r="C699" s="61" t="e">
        <f>IF(LEN('Описание предлагаемого товара'!#REF!)&gt;0,'Описание предлагаемого товара'!#REF!,"")</f>
        <v>#REF!</v>
      </c>
      <c r="D699" s="61" t="e">
        <f>IF(LEN('Описание предлагаемого товара'!#REF!)&gt;0,'Описание предлагаемого товара'!#REF!,"")</f>
        <v>#REF!</v>
      </c>
      <c r="E699" s="61" t="e">
        <f>IF(LEN('Описание предлагаемого товара'!#REF!)&gt;0,'Описание предлагаемого товара'!#REF!,"")</f>
        <v>#REF!</v>
      </c>
      <c r="F699" s="61" t="e">
        <f>IF(LEN('Описание предлагаемого товара'!#REF!)&gt;0,'Описание предлагаемого товара'!#REF!,"")</f>
        <v>#REF!</v>
      </c>
      <c r="G699" s="61" t="e">
        <f>IF(LEN('Описание предлагаемого товара'!#REF!)&gt;0,'Описание предлагаемого товара'!#REF!,"")</f>
        <v>#REF!</v>
      </c>
      <c r="H699" s="61" t="e">
        <f>IF(LEN('Описание предлагаемого товара'!#REF!)&gt;0,'Описание предлагаемого товара'!#REF!,"")</f>
        <v>#REF!</v>
      </c>
      <c r="I699" s="61" t="e">
        <f>IF(LEN('Описание предлагаемого товара'!#REF!)&gt;0,'Описание предлагаемого товара'!#REF!,"")</f>
        <v>#REF!</v>
      </c>
      <c r="J699" s="38" t="str">
        <f>IFERROR(VLOOKUP(B699,SAP!$A:$E,5,),"")</f>
        <v/>
      </c>
      <c r="K699" s="40" t="str">
        <f t="shared" si="6365"/>
        <v/>
      </c>
      <c r="L699" s="61" t="e">
        <f>IF(LEN('Описание предлагаемого товара'!#REF!)&gt;0,IFERROR('Описание предлагаемого товара'!#REF!*1,""),"")</f>
        <v>#REF!</v>
      </c>
      <c r="M699" s="39" t="str">
        <f>IFERROR(VLOOKUP(B699,SAP!$A:$E,2,),"")</f>
        <v/>
      </c>
      <c r="N699" s="41" t="str">
        <f t="shared" si="6501"/>
        <v/>
      </c>
      <c r="O699" s="39" t="str">
        <f t="shared" si="6352"/>
        <v/>
      </c>
      <c r="P699" s="36" t="e">
        <f>IF(LEN('Описание предлагаемого товара'!#REF!)&gt;0,'Описание предлагаемого товара'!#REF!,"")</f>
        <v>#REF!</v>
      </c>
      <c r="Q69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699" s="37" t="e">
        <f>IF(LEN('Описание предлагаемого товара'!#REF!)&gt;0,'Описание предлагаемого товара'!#REF!,"")</f>
        <v>#REF!</v>
      </c>
      <c r="S699" s="37" t="e">
        <f>IF(LEN('Описание предлагаемого товара'!#REF!)&gt;0,'Описание предлагаемого товара'!#REF!,"")</f>
        <v>#REF!</v>
      </c>
      <c r="T69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699" s="23" t="str">
        <f>IFERROR(VLOOKUP(CI699*1,Обработ.выгрузка_реестра_РФ!$A:$G,6,),"")</f>
        <v/>
      </c>
      <c r="V699" s="61" t="e">
        <f>IF(LEN('Описание предлагаемого товара'!#REF!)&gt;0,'Описание предлагаемого товара'!#REF!,"")</f>
        <v>#REF!</v>
      </c>
      <c r="W699" s="62" t="e">
        <f>IF(LEN('Описание предлагаемого товара'!#REF!)&gt;0,'Описание предлагаемого товара'!#REF!,"")</f>
        <v>#REF!</v>
      </c>
      <c r="X699" s="91" t="e">
        <f t="shared" ref="X699:Y699" si="6781">IFERROR(REPLACE(W699,FIND(CHAR(10),W699,1),1," "),W699)</f>
        <v>#REF!</v>
      </c>
      <c r="Y699" s="91" t="e">
        <f t="shared" si="6781"/>
        <v>#REF!</v>
      </c>
      <c r="Z699" s="91" t="e">
        <f t="shared" si="6367"/>
        <v>#REF!</v>
      </c>
      <c r="AA699" s="91" t="e">
        <f t="shared" si="6368"/>
        <v>#REF!</v>
      </c>
      <c r="AB699" s="91" t="e">
        <f t="shared" si="6369"/>
        <v>#REF!</v>
      </c>
      <c r="AC699" s="91" t="e">
        <f t="shared" ref="AC699:AF699" si="6782">IFERROR(REPLACE(AB699,FIND("  ",AB699,1),2," "),AB699)</f>
        <v>#REF!</v>
      </c>
      <c r="AD699" s="91" t="e">
        <f t="shared" si="6782"/>
        <v>#REF!</v>
      </c>
      <c r="AE699" s="91" t="e">
        <f t="shared" si="6782"/>
        <v>#REF!</v>
      </c>
      <c r="AF699" s="91" t="e">
        <f t="shared" si="6782"/>
        <v>#REF!</v>
      </c>
      <c r="AG699" s="23" t="str">
        <f>IFERROR(VLOOKUP(CI699*1,Обработ.выгрузка_реестра_РФ!$A:$G,4,),"")</f>
        <v/>
      </c>
      <c r="AH699" s="91" t="str">
        <f t="shared" ref="AH699:AI699" si="6783">IFERROR(REPLACE(AG699,FIND("-",AG699,1),1,"*"),AG699)</f>
        <v/>
      </c>
      <c r="AI699" s="91" t="str">
        <f t="shared" si="6783"/>
        <v/>
      </c>
      <c r="AJ699" s="27" t="str">
        <f t="shared" si="6467"/>
        <v/>
      </c>
      <c r="AK699" s="63" t="e">
        <f>IF(LEN('Описание предлагаемого товара'!#REF!)&gt;0,'Описание предлагаемого товара'!#REF!,"")</f>
        <v>#REF!</v>
      </c>
      <c r="AL699" s="91" t="e">
        <f t="shared" ref="AL699:AM699" si="6784">IFERROR(REPLACE(AK699,FIND(CHAR(10),AK699,1),1,""),AK699)</f>
        <v>#REF!</v>
      </c>
      <c r="AM699" s="91" t="e">
        <f t="shared" si="6784"/>
        <v>#REF!</v>
      </c>
      <c r="AN699" s="91" t="e">
        <f t="shared" ref="AN699:AR699" si="6785">IFERROR(REPLACE(AM699,FIND(" ",AM699,1),1,""),AM699)</f>
        <v>#REF!</v>
      </c>
      <c r="AO699" s="91" t="e">
        <f t="shared" si="6785"/>
        <v>#REF!</v>
      </c>
      <c r="AP699" s="91" t="e">
        <f t="shared" si="6785"/>
        <v>#REF!</v>
      </c>
      <c r="AQ699" s="91" t="e">
        <f t="shared" si="6785"/>
        <v>#REF!</v>
      </c>
      <c r="AR699" s="91" t="e">
        <f t="shared" si="6785"/>
        <v>#REF!</v>
      </c>
      <c r="AS699" s="91" t="e">
        <f t="shared" si="6374"/>
        <v>#REF!</v>
      </c>
      <c r="AT699" s="91" t="e">
        <f t="shared" si="6375"/>
        <v>#REF!</v>
      </c>
      <c r="AU699" s="32" t="e">
        <f t="shared" si="6358"/>
        <v>#REF!</v>
      </c>
      <c r="AV699" s="93" t="e">
        <f>'Описание предлагаемого товара'!#REF!</f>
        <v>#REF!</v>
      </c>
      <c r="AW699" s="91" t="e">
        <f>MIN(SEARCH({0,1,2,3,4,5,6,7,8,9},AV699&amp; "0123456789"))</f>
        <v>#REF!</v>
      </c>
      <c r="AX699" s="91" t="str">
        <f t="shared" si="6376"/>
        <v/>
      </c>
      <c r="AY699" s="91" t="str">
        <f t="shared" si="6377"/>
        <v/>
      </c>
      <c r="AZ699" s="91" t="str">
        <f t="shared" si="6378"/>
        <v/>
      </c>
      <c r="BA699" s="91" t="str">
        <f t="shared" si="6379"/>
        <v/>
      </c>
      <c r="BB699" s="91" t="str">
        <f t="shared" si="6380"/>
        <v/>
      </c>
      <c r="BC699" s="91" t="str">
        <f t="shared" si="6381"/>
        <v/>
      </c>
      <c r="BD699" s="91" t="str">
        <f t="shared" si="6382"/>
        <v/>
      </c>
      <c r="BE699" s="91" t="str">
        <f t="shared" si="6383"/>
        <v/>
      </c>
      <c r="BF699" s="91" t="str">
        <f t="shared" si="6384"/>
        <v/>
      </c>
      <c r="BG699" s="91" t="str">
        <f t="shared" si="6385"/>
        <v/>
      </c>
      <c r="BH699" s="91" t="str">
        <f t="shared" si="6386"/>
        <v/>
      </c>
      <c r="BI699" s="91" t="str">
        <f t="shared" si="6387"/>
        <v/>
      </c>
      <c r="BJ699" s="91" t="str">
        <f t="shared" si="6388"/>
        <v/>
      </c>
      <c r="BK699" s="91" t="str">
        <f t="shared" si="6389"/>
        <v/>
      </c>
      <c r="BL699" s="91" t="str">
        <f t="shared" si="6390"/>
        <v/>
      </c>
      <c r="BM699" s="91" t="str">
        <f t="shared" si="6391"/>
        <v/>
      </c>
      <c r="BN699" s="91" t="str">
        <f t="shared" si="6392"/>
        <v/>
      </c>
      <c r="BO699" s="91" t="str">
        <f t="shared" si="6393"/>
        <v/>
      </c>
      <c r="BP699" s="91" t="str">
        <f t="shared" si="6394"/>
        <v/>
      </c>
      <c r="BQ699" s="91" t="str">
        <f t="shared" si="6395"/>
        <v/>
      </c>
      <c r="BR699" s="91" t="str">
        <f t="shared" si="6396"/>
        <v/>
      </c>
      <c r="BS699" s="91" t="str">
        <f t="shared" si="6397"/>
        <v/>
      </c>
      <c r="BT699" s="91" t="str">
        <f t="shared" si="6398"/>
        <v/>
      </c>
      <c r="BU699" s="91" t="str">
        <f t="shared" si="6399"/>
        <v/>
      </c>
      <c r="BV699" s="91" t="str">
        <f t="shared" si="6400"/>
        <v/>
      </c>
      <c r="BW699" s="91" t="str">
        <f t="shared" si="6401"/>
        <v/>
      </c>
      <c r="BX699" s="91" t="str">
        <f t="shared" si="6402"/>
        <v/>
      </c>
      <c r="BY699" s="91" t="str">
        <f t="shared" si="6403"/>
        <v/>
      </c>
      <c r="BZ699" s="91" t="str">
        <f t="shared" si="6404"/>
        <v/>
      </c>
      <c r="CA699" s="91" t="str">
        <f t="shared" si="6405"/>
        <v/>
      </c>
      <c r="CB699" s="91" t="str">
        <f t="shared" si="6406"/>
        <v/>
      </c>
      <c r="CC699" s="91" t="str">
        <f t="shared" si="6407"/>
        <v/>
      </c>
      <c r="CD699" s="91" t="str">
        <f t="shared" si="6408"/>
        <v/>
      </c>
      <c r="CE699" s="91" t="str">
        <f t="shared" si="6409"/>
        <v/>
      </c>
      <c r="CF699" s="91" t="str">
        <f t="shared" si="6410"/>
        <v/>
      </c>
      <c r="CG699" s="91" t="str">
        <f t="shared" si="6411"/>
        <v/>
      </c>
      <c r="CH699" s="91" t="str">
        <f t="shared" si="6412"/>
        <v/>
      </c>
      <c r="CI699" s="91" t="str">
        <f t="shared" si="6413"/>
        <v>нет</v>
      </c>
      <c r="CJ699" s="63" t="e">
        <f>IF(LEN('Описание предлагаемого товара'!#REF!)&gt;0,'Описание предлагаемого товара'!#REF!,"")</f>
        <v>#REF!</v>
      </c>
      <c r="CK699" s="91" t="e">
        <f t="shared" ref="CK699:CL699" si="6786">IFERROR(REPLACE(CJ699,FIND(CHAR(10),CJ699,1),1,""),CJ699)</f>
        <v>#REF!</v>
      </c>
      <c r="CL699" s="91" t="e">
        <f t="shared" si="6786"/>
        <v>#REF!</v>
      </c>
      <c r="CM699" s="91" t="e">
        <f t="shared" si="6415"/>
        <v>#REF!</v>
      </c>
      <c r="CN699" s="91" t="e">
        <f t="shared" si="6416"/>
        <v>#REF!</v>
      </c>
      <c r="CO699" s="91" t="e">
        <f t="shared" si="6417"/>
        <v>#REF!</v>
      </c>
      <c r="CP699" s="90" t="e">
        <f>IF(AU699="Не указан реестровый номер (мера нац.режима Запрет)","",IF(CI699="нет","",IF(CU699="да","исключение(не смотрим баллы)",IFERROR(IF(CI699*1&gt;0,IFERROR(IF(VLOOKUP(CI699*1,Обработ.выгрузка_реестра_РФ!$A:$G,7,)=0,"Баллы не установлены",VLOOKUP(CI699*1,Обработ.выгрузка_реестра_РФ!$A:$G,7,)),IF(LEN(CI699)&gt;14,"","нет номера в реестре РФ")),""),IF(LEN(CI699)=0,"","Некорректный реестровый номер")))))</f>
        <v>#REF!</v>
      </c>
      <c r="CQ699" s="33" t="e">
        <f>IF(LEN(C699)&gt;0,IFERROR(IF(LEN(H699)&gt;0,IF(LEN(VLOOKUP(H699,'исключения(не_смотрим_баллы)'!$A:$C,1,))&gt;0,"да","нет"),"не введен ОКПД2"),"нет"),"")</f>
        <v>#REF!</v>
      </c>
      <c r="CR699" s="33" t="e">
        <f ca="1">IF(CQ699="да",IF(TODAY()&lt;VLOOKUP(H699,'исключения(не_смотрим_баллы)'!$A:$C,3,),"да","нет"),"")</f>
        <v>#REF!</v>
      </c>
      <c r="CS699" s="33" t="str">
        <f>IFERROR(IF(CQ699="да",IF(VLOOKUP(CI699*1,Обработ.выгрузка_реестра_РФ!$A:$G,2,)&lt;VLOOKUP(H699,'исключения(не_смотрим_баллы)'!$A:$C,2,),"да","нет"),""),"")</f>
        <v/>
      </c>
      <c r="CT699" s="24"/>
      <c r="CU699" s="33" t="e">
        <f t="shared" si="6429"/>
        <v>#REF!</v>
      </c>
      <c r="CV699" s="91" t="e">
        <f t="shared" si="6430"/>
        <v>#REF!</v>
      </c>
      <c r="CW699" s="27" t="e">
        <f t="shared" si="6431"/>
        <v>#REF!</v>
      </c>
      <c r="CX699" s="26" t="e">
        <f t="shared" si="6360"/>
        <v>#REF!</v>
      </c>
      <c r="CY699" s="64" t="e">
        <f>IF(LEN('Описание предлагаемого товара'!#REF!)&gt;0,'Описание предлагаемого товара'!#REF!,"")</f>
        <v>#REF!</v>
      </c>
      <c r="CZ699" s="95" t="e">
        <f t="shared" si="6418"/>
        <v>#REF!</v>
      </c>
      <c r="DA699" s="95" t="e">
        <f t="shared" ref="DA699" si="6787">IFERROR(REPLACE(CZ699,FIND(" ",CZ699,1),1,""),CZ699)</f>
        <v>#REF!</v>
      </c>
      <c r="DB699" s="95" t="e">
        <f t="shared" si="6362"/>
        <v>#REF!</v>
      </c>
      <c r="DC699" s="95" t="e">
        <f t="shared" ref="DC699:DD699" si="6788">IFERROR(REPLACE(DB699,FIND("г.",DB699,1),2,""),DB699)</f>
        <v>#REF!</v>
      </c>
      <c r="DD699" s="95" t="e">
        <f t="shared" si="6788"/>
        <v>#REF!</v>
      </c>
      <c r="DE699" s="95" t="e">
        <f t="shared" ref="DE699:DF699" si="6789">IFERROR(REPLACE(DD699,FIND("г",DD699,1),1,""),DD699)</f>
        <v>#REF!</v>
      </c>
      <c r="DF699" s="95" t="e">
        <f t="shared" si="6789"/>
        <v>#REF!</v>
      </c>
      <c r="DG699" s="95" t="e">
        <f t="shared" si="6435"/>
        <v>#REF!</v>
      </c>
      <c r="DH699" s="25" t="str">
        <f>IFERROR(VLOOKUP(CI699*1,Обработ.выгрузка_реестра_РФ!$A:$G,5,),"")</f>
        <v/>
      </c>
      <c r="DI699" s="27" t="str">
        <f t="shared" si="6445"/>
        <v/>
      </c>
      <c r="DJ699" s="27" t="str">
        <f t="shared" ca="1" si="6422"/>
        <v/>
      </c>
      <c r="DK699" s="63" t="e">
        <f>IF(LEN('Описание предлагаемого товара'!#REF!)&gt;0,'Описание предлагаемого товара'!#REF!,"")</f>
        <v>#REF!</v>
      </c>
      <c r="DL699" s="63" t="e">
        <f>IF(LEN('Описание предлагаемого товара'!#REF!)&gt;0,'Описание предлагаемого товара'!#REF!,"")</f>
        <v>#REF!</v>
      </c>
      <c r="DM699" s="32"/>
    </row>
    <row r="700" spans="1:117" ht="48.75" customHeight="1" x14ac:dyDescent="0.25">
      <c r="A700" s="61" t="e">
        <f>IF(LEN('Описание предлагаемого товара'!#REF!)&gt;0,'Описание предлагаемого товара'!#REF!,"")</f>
        <v>#REF!</v>
      </c>
      <c r="B700" s="65" t="e">
        <f>IF(LEN('Описание предлагаемого товара'!#REF!)&gt;0,'Описание предлагаемого товара'!#REF!,"")</f>
        <v>#REF!</v>
      </c>
      <c r="C700" s="61" t="e">
        <f>IF(LEN('Описание предлагаемого товара'!#REF!)&gt;0,'Описание предлагаемого товара'!#REF!,"")</f>
        <v>#REF!</v>
      </c>
      <c r="D700" s="61" t="e">
        <f>IF(LEN('Описание предлагаемого товара'!#REF!)&gt;0,'Описание предлагаемого товара'!#REF!,"")</f>
        <v>#REF!</v>
      </c>
      <c r="E700" s="61" t="e">
        <f>IF(LEN('Описание предлагаемого товара'!#REF!)&gt;0,'Описание предлагаемого товара'!#REF!,"")</f>
        <v>#REF!</v>
      </c>
      <c r="F700" s="61" t="e">
        <f>IF(LEN('Описание предлагаемого товара'!#REF!)&gt;0,'Описание предлагаемого товара'!#REF!,"")</f>
        <v>#REF!</v>
      </c>
      <c r="G700" s="61" t="e">
        <f>IF(LEN('Описание предлагаемого товара'!#REF!)&gt;0,'Описание предлагаемого товара'!#REF!,"")</f>
        <v>#REF!</v>
      </c>
      <c r="H700" s="61" t="e">
        <f>IF(LEN('Описание предлагаемого товара'!#REF!)&gt;0,'Описание предлагаемого товара'!#REF!,"")</f>
        <v>#REF!</v>
      </c>
      <c r="I700" s="61" t="e">
        <f>IF(LEN('Описание предлагаемого товара'!#REF!)&gt;0,'Описание предлагаемого товара'!#REF!,"")</f>
        <v>#REF!</v>
      </c>
      <c r="J700" s="38" t="str">
        <f>IFERROR(VLOOKUP(B700,SAP!$A:$E,5,),"")</f>
        <v/>
      </c>
      <c r="K700" s="40" t="str">
        <f t="shared" si="6365"/>
        <v/>
      </c>
      <c r="L700" s="61" t="e">
        <f>IF(LEN('Описание предлагаемого товара'!#REF!)&gt;0,IFERROR('Описание предлагаемого товара'!#REF!*1,""),"")</f>
        <v>#REF!</v>
      </c>
      <c r="M700" s="39" t="str">
        <f>IFERROR(VLOOKUP(B700,SAP!$A:$E,2,),"")</f>
        <v/>
      </c>
      <c r="N700" s="41" t="str">
        <f t="shared" si="6501"/>
        <v/>
      </c>
      <c r="O700" s="39" t="str">
        <f t="shared" si="6352"/>
        <v/>
      </c>
      <c r="P700" s="36" t="e">
        <f>IF(LEN('Описание предлагаемого товара'!#REF!)&gt;0,'Описание предлагаемого товара'!#REF!,"")</f>
        <v>#REF!</v>
      </c>
      <c r="Q70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00" s="37" t="e">
        <f>IF(LEN('Описание предлагаемого товара'!#REF!)&gt;0,'Описание предлагаемого товара'!#REF!,"")</f>
        <v>#REF!</v>
      </c>
      <c r="S700" s="37" t="e">
        <f>IF(LEN('Описание предлагаемого товара'!#REF!)&gt;0,'Описание предлагаемого товара'!#REF!,"")</f>
        <v>#REF!</v>
      </c>
      <c r="T70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00" s="23" t="str">
        <f>IFERROR(VLOOKUP(CI700*1,Обработ.выгрузка_реестра_РФ!$A:$G,6,),"")</f>
        <v/>
      </c>
      <c r="V700" s="61" t="e">
        <f>IF(LEN('Описание предлагаемого товара'!#REF!)&gt;0,'Описание предлагаемого товара'!#REF!,"")</f>
        <v>#REF!</v>
      </c>
      <c r="W700" s="62" t="e">
        <f>IF(LEN('Описание предлагаемого товара'!#REF!)&gt;0,'Описание предлагаемого товара'!#REF!,"")</f>
        <v>#REF!</v>
      </c>
      <c r="X700" s="91" t="e">
        <f t="shared" ref="X700:Y700" si="6790">IFERROR(REPLACE(W700,FIND(CHAR(10),W700,1),1," "),W700)</f>
        <v>#REF!</v>
      </c>
      <c r="Y700" s="91" t="e">
        <f t="shared" si="6790"/>
        <v>#REF!</v>
      </c>
      <c r="Z700" s="91" t="e">
        <f t="shared" si="6367"/>
        <v>#REF!</v>
      </c>
      <c r="AA700" s="91" t="e">
        <f t="shared" si="6368"/>
        <v>#REF!</v>
      </c>
      <c r="AB700" s="91" t="e">
        <f t="shared" si="6369"/>
        <v>#REF!</v>
      </c>
      <c r="AC700" s="91" t="e">
        <f t="shared" ref="AC700:AF700" si="6791">IFERROR(REPLACE(AB700,FIND("  ",AB700,1),2," "),AB700)</f>
        <v>#REF!</v>
      </c>
      <c r="AD700" s="91" t="e">
        <f t="shared" si="6791"/>
        <v>#REF!</v>
      </c>
      <c r="AE700" s="91" t="e">
        <f t="shared" si="6791"/>
        <v>#REF!</v>
      </c>
      <c r="AF700" s="91" t="e">
        <f t="shared" si="6791"/>
        <v>#REF!</v>
      </c>
      <c r="AG700" s="23" t="str">
        <f>IFERROR(VLOOKUP(CI700*1,Обработ.выгрузка_реестра_РФ!$A:$G,4,),"")</f>
        <v/>
      </c>
      <c r="AH700" s="91" t="str">
        <f t="shared" ref="AH700:AI700" si="6792">IFERROR(REPLACE(AG700,FIND("-",AG700,1),1,"*"),AG700)</f>
        <v/>
      </c>
      <c r="AI700" s="91" t="str">
        <f t="shared" si="6792"/>
        <v/>
      </c>
      <c r="AJ700" s="27" t="str">
        <f t="shared" si="6467"/>
        <v/>
      </c>
      <c r="AK700" s="63" t="e">
        <f>IF(LEN('Описание предлагаемого товара'!#REF!)&gt;0,'Описание предлагаемого товара'!#REF!,"")</f>
        <v>#REF!</v>
      </c>
      <c r="AL700" s="91" t="e">
        <f t="shared" ref="AL700:AM700" si="6793">IFERROR(REPLACE(AK700,FIND(CHAR(10),AK700,1),1,""),AK700)</f>
        <v>#REF!</v>
      </c>
      <c r="AM700" s="91" t="e">
        <f t="shared" si="6793"/>
        <v>#REF!</v>
      </c>
      <c r="AN700" s="91" t="e">
        <f t="shared" ref="AN700:AR700" si="6794">IFERROR(REPLACE(AM700,FIND(" ",AM700,1),1,""),AM700)</f>
        <v>#REF!</v>
      </c>
      <c r="AO700" s="91" t="e">
        <f t="shared" si="6794"/>
        <v>#REF!</v>
      </c>
      <c r="AP700" s="91" t="e">
        <f t="shared" si="6794"/>
        <v>#REF!</v>
      </c>
      <c r="AQ700" s="91" t="e">
        <f t="shared" si="6794"/>
        <v>#REF!</v>
      </c>
      <c r="AR700" s="91" t="e">
        <f t="shared" si="6794"/>
        <v>#REF!</v>
      </c>
      <c r="AS700" s="91" t="e">
        <f t="shared" si="6374"/>
        <v>#REF!</v>
      </c>
      <c r="AT700" s="91" t="e">
        <f t="shared" si="6375"/>
        <v>#REF!</v>
      </c>
      <c r="AU700" s="32" t="e">
        <f t="shared" si="6358"/>
        <v>#REF!</v>
      </c>
      <c r="AV700" s="93" t="e">
        <f>'Описание предлагаемого товара'!#REF!</f>
        <v>#REF!</v>
      </c>
      <c r="AW700" s="91" t="e">
        <f>MIN(SEARCH({0,1,2,3,4,5,6,7,8,9},AV700&amp; "0123456789"))</f>
        <v>#REF!</v>
      </c>
      <c r="AX700" s="91" t="str">
        <f t="shared" si="6376"/>
        <v/>
      </c>
      <c r="AY700" s="91" t="str">
        <f t="shared" si="6377"/>
        <v/>
      </c>
      <c r="AZ700" s="91" t="str">
        <f t="shared" si="6378"/>
        <v/>
      </c>
      <c r="BA700" s="91" t="str">
        <f t="shared" si="6379"/>
        <v/>
      </c>
      <c r="BB700" s="91" t="str">
        <f t="shared" si="6380"/>
        <v/>
      </c>
      <c r="BC700" s="91" t="str">
        <f t="shared" si="6381"/>
        <v/>
      </c>
      <c r="BD700" s="91" t="str">
        <f t="shared" si="6382"/>
        <v/>
      </c>
      <c r="BE700" s="91" t="str">
        <f t="shared" si="6383"/>
        <v/>
      </c>
      <c r="BF700" s="91" t="str">
        <f t="shared" si="6384"/>
        <v/>
      </c>
      <c r="BG700" s="91" t="str">
        <f t="shared" si="6385"/>
        <v/>
      </c>
      <c r="BH700" s="91" t="str">
        <f t="shared" si="6386"/>
        <v/>
      </c>
      <c r="BI700" s="91" t="str">
        <f t="shared" si="6387"/>
        <v/>
      </c>
      <c r="BJ700" s="91" t="str">
        <f t="shared" si="6388"/>
        <v/>
      </c>
      <c r="BK700" s="91" t="str">
        <f t="shared" si="6389"/>
        <v/>
      </c>
      <c r="BL700" s="91" t="str">
        <f t="shared" si="6390"/>
        <v/>
      </c>
      <c r="BM700" s="91" t="str">
        <f t="shared" si="6391"/>
        <v/>
      </c>
      <c r="BN700" s="91" t="str">
        <f t="shared" si="6392"/>
        <v/>
      </c>
      <c r="BO700" s="91" t="str">
        <f t="shared" si="6393"/>
        <v/>
      </c>
      <c r="BP700" s="91" t="str">
        <f t="shared" si="6394"/>
        <v/>
      </c>
      <c r="BQ700" s="91" t="str">
        <f t="shared" si="6395"/>
        <v/>
      </c>
      <c r="BR700" s="91" t="str">
        <f t="shared" si="6396"/>
        <v/>
      </c>
      <c r="BS700" s="91" t="str">
        <f t="shared" si="6397"/>
        <v/>
      </c>
      <c r="BT700" s="91" t="str">
        <f t="shared" si="6398"/>
        <v/>
      </c>
      <c r="BU700" s="91" t="str">
        <f t="shared" si="6399"/>
        <v/>
      </c>
      <c r="BV700" s="91" t="str">
        <f t="shared" si="6400"/>
        <v/>
      </c>
      <c r="BW700" s="91" t="str">
        <f t="shared" si="6401"/>
        <v/>
      </c>
      <c r="BX700" s="91" t="str">
        <f t="shared" si="6402"/>
        <v/>
      </c>
      <c r="BY700" s="91" t="str">
        <f t="shared" si="6403"/>
        <v/>
      </c>
      <c r="BZ700" s="91" t="str">
        <f t="shared" si="6404"/>
        <v/>
      </c>
      <c r="CA700" s="91" t="str">
        <f t="shared" si="6405"/>
        <v/>
      </c>
      <c r="CB700" s="91" t="str">
        <f t="shared" si="6406"/>
        <v/>
      </c>
      <c r="CC700" s="91" t="str">
        <f t="shared" si="6407"/>
        <v/>
      </c>
      <c r="CD700" s="91" t="str">
        <f t="shared" si="6408"/>
        <v/>
      </c>
      <c r="CE700" s="91" t="str">
        <f t="shared" si="6409"/>
        <v/>
      </c>
      <c r="CF700" s="91" t="str">
        <f t="shared" si="6410"/>
        <v/>
      </c>
      <c r="CG700" s="91" t="str">
        <f t="shared" si="6411"/>
        <v/>
      </c>
      <c r="CH700" s="91" t="str">
        <f t="shared" si="6412"/>
        <v/>
      </c>
      <c r="CI700" s="91" t="str">
        <f t="shared" si="6413"/>
        <v>нет</v>
      </c>
      <c r="CJ700" s="63" t="e">
        <f>IF(LEN('Описание предлагаемого товара'!#REF!)&gt;0,'Описание предлагаемого товара'!#REF!,"")</f>
        <v>#REF!</v>
      </c>
      <c r="CK700" s="91" t="e">
        <f t="shared" ref="CK700:CL700" si="6795">IFERROR(REPLACE(CJ700,FIND(CHAR(10),CJ700,1),1,""),CJ700)</f>
        <v>#REF!</v>
      </c>
      <c r="CL700" s="91" t="e">
        <f t="shared" si="6795"/>
        <v>#REF!</v>
      </c>
      <c r="CM700" s="91" t="e">
        <f t="shared" si="6415"/>
        <v>#REF!</v>
      </c>
      <c r="CN700" s="91" t="e">
        <f t="shared" si="6416"/>
        <v>#REF!</v>
      </c>
      <c r="CO700" s="91" t="e">
        <f t="shared" si="6417"/>
        <v>#REF!</v>
      </c>
      <c r="CP700" s="90" t="e">
        <f>IF(AU700="Не указан реестровый номер (мера нац.режима Запрет)","",IF(CI700="нет","",IF(CU700="да","исключение(не смотрим баллы)",IFERROR(IF(CI700*1&gt;0,IFERROR(IF(VLOOKUP(CI700*1,Обработ.выгрузка_реестра_РФ!$A:$G,7,)=0,"Баллы не установлены",VLOOKUP(CI700*1,Обработ.выгрузка_реестра_РФ!$A:$G,7,)),IF(LEN(CI700)&gt;14,"","нет номера в реестре РФ")),""),IF(LEN(CI700)=0,"","Некорректный реестровый номер")))))</f>
        <v>#REF!</v>
      </c>
      <c r="CQ700" s="33" t="e">
        <f>IF(LEN(C700)&gt;0,IFERROR(IF(LEN(H700)&gt;0,IF(LEN(VLOOKUP(H700,'исключения(не_смотрим_баллы)'!$A:$C,1,))&gt;0,"да","нет"),"не введен ОКПД2"),"нет"),"")</f>
        <v>#REF!</v>
      </c>
      <c r="CR700" s="33" t="e">
        <f ca="1">IF(CQ700="да",IF(TODAY()&lt;VLOOKUP(H700,'исключения(не_смотрим_баллы)'!$A:$C,3,),"да","нет"),"")</f>
        <v>#REF!</v>
      </c>
      <c r="CS700" s="33" t="str">
        <f>IFERROR(IF(CQ700="да",IF(VLOOKUP(CI700*1,Обработ.выгрузка_реестра_РФ!$A:$G,2,)&lt;VLOOKUP(H700,'исключения(не_смотрим_баллы)'!$A:$C,2,),"да","нет"),""),"")</f>
        <v/>
      </c>
      <c r="CT700" s="24"/>
      <c r="CU700" s="33" t="e">
        <f t="shared" si="6429"/>
        <v>#REF!</v>
      </c>
      <c r="CV700" s="91" t="e">
        <f t="shared" si="6430"/>
        <v>#REF!</v>
      </c>
      <c r="CW700" s="27" t="e">
        <f t="shared" si="6431"/>
        <v>#REF!</v>
      </c>
      <c r="CX700" s="26" t="e">
        <f t="shared" si="6360"/>
        <v>#REF!</v>
      </c>
      <c r="CY700" s="64" t="e">
        <f>IF(LEN('Описание предлагаемого товара'!#REF!)&gt;0,'Описание предлагаемого товара'!#REF!,"")</f>
        <v>#REF!</v>
      </c>
      <c r="CZ700" s="95" t="e">
        <f t="shared" si="6418"/>
        <v>#REF!</v>
      </c>
      <c r="DA700" s="95" t="e">
        <f t="shared" ref="DA700" si="6796">IFERROR(REPLACE(CZ700,FIND(" ",CZ700,1),1,""),CZ700)</f>
        <v>#REF!</v>
      </c>
      <c r="DB700" s="95" t="e">
        <f t="shared" si="6362"/>
        <v>#REF!</v>
      </c>
      <c r="DC700" s="95" t="e">
        <f t="shared" ref="DC700:DD700" si="6797">IFERROR(REPLACE(DB700,FIND("г.",DB700,1),2,""),DB700)</f>
        <v>#REF!</v>
      </c>
      <c r="DD700" s="95" t="e">
        <f t="shared" si="6797"/>
        <v>#REF!</v>
      </c>
      <c r="DE700" s="95" t="e">
        <f t="shared" ref="DE700:DF700" si="6798">IFERROR(REPLACE(DD700,FIND("г",DD700,1),1,""),DD700)</f>
        <v>#REF!</v>
      </c>
      <c r="DF700" s="95" t="e">
        <f t="shared" si="6798"/>
        <v>#REF!</v>
      </c>
      <c r="DG700" s="95" t="e">
        <f t="shared" si="6435"/>
        <v>#REF!</v>
      </c>
      <c r="DH700" s="25" t="str">
        <f>IFERROR(VLOOKUP(CI700*1,Обработ.выгрузка_реестра_РФ!$A:$G,5,),"")</f>
        <v/>
      </c>
      <c r="DI700" s="27" t="str">
        <f t="shared" si="6445"/>
        <v/>
      </c>
      <c r="DJ700" s="27" t="str">
        <f t="shared" ca="1" si="6422"/>
        <v/>
      </c>
      <c r="DK700" s="63" t="e">
        <f>IF(LEN('Описание предлагаемого товара'!#REF!)&gt;0,'Описание предлагаемого товара'!#REF!,"")</f>
        <v>#REF!</v>
      </c>
      <c r="DL700" s="63" t="e">
        <f>IF(LEN('Описание предлагаемого товара'!#REF!)&gt;0,'Описание предлагаемого товара'!#REF!,"")</f>
        <v>#REF!</v>
      </c>
      <c r="DM700" s="32"/>
    </row>
    <row r="701" spans="1:117" ht="48.75" customHeight="1" x14ac:dyDescent="0.25">
      <c r="A701" s="61" t="e">
        <f>IF(LEN('Описание предлагаемого товара'!#REF!)&gt;0,'Описание предлагаемого товара'!#REF!,"")</f>
        <v>#REF!</v>
      </c>
      <c r="B701" s="65" t="e">
        <f>IF(LEN('Описание предлагаемого товара'!#REF!)&gt;0,'Описание предлагаемого товара'!#REF!,"")</f>
        <v>#REF!</v>
      </c>
      <c r="C701" s="61" t="e">
        <f>IF(LEN('Описание предлагаемого товара'!#REF!)&gt;0,'Описание предлагаемого товара'!#REF!,"")</f>
        <v>#REF!</v>
      </c>
      <c r="D701" s="61" t="e">
        <f>IF(LEN('Описание предлагаемого товара'!#REF!)&gt;0,'Описание предлагаемого товара'!#REF!,"")</f>
        <v>#REF!</v>
      </c>
      <c r="E701" s="61" t="e">
        <f>IF(LEN('Описание предлагаемого товара'!#REF!)&gt;0,'Описание предлагаемого товара'!#REF!,"")</f>
        <v>#REF!</v>
      </c>
      <c r="F701" s="61" t="e">
        <f>IF(LEN('Описание предлагаемого товара'!#REF!)&gt;0,'Описание предлагаемого товара'!#REF!,"")</f>
        <v>#REF!</v>
      </c>
      <c r="G701" s="61" t="e">
        <f>IF(LEN('Описание предлагаемого товара'!#REF!)&gt;0,'Описание предлагаемого товара'!#REF!,"")</f>
        <v>#REF!</v>
      </c>
      <c r="H701" s="61" t="e">
        <f>IF(LEN('Описание предлагаемого товара'!#REF!)&gt;0,'Описание предлагаемого товара'!#REF!,"")</f>
        <v>#REF!</v>
      </c>
      <c r="I701" s="61" t="e">
        <f>IF(LEN('Описание предлагаемого товара'!#REF!)&gt;0,'Описание предлагаемого товара'!#REF!,"")</f>
        <v>#REF!</v>
      </c>
      <c r="J701" s="38" t="str">
        <f>IFERROR(VLOOKUP(B701,SAP!$A:$E,5,),"")</f>
        <v/>
      </c>
      <c r="K701" s="40" t="str">
        <f t="shared" si="6365"/>
        <v/>
      </c>
      <c r="L701" s="61" t="e">
        <f>IF(LEN('Описание предлагаемого товара'!#REF!)&gt;0,IFERROR('Описание предлагаемого товара'!#REF!*1,""),"")</f>
        <v>#REF!</v>
      </c>
      <c r="M701" s="39" t="str">
        <f>IFERROR(VLOOKUP(B701,SAP!$A:$E,2,),"")</f>
        <v/>
      </c>
      <c r="N701" s="41" t="str">
        <f t="shared" si="6501"/>
        <v/>
      </c>
      <c r="O701" s="39" t="str">
        <f t="shared" si="6352"/>
        <v/>
      </c>
      <c r="P701" s="36" t="e">
        <f>IF(LEN('Описание предлагаемого товара'!#REF!)&gt;0,'Описание предлагаемого товара'!#REF!,"")</f>
        <v>#REF!</v>
      </c>
      <c r="Q70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01" s="37" t="e">
        <f>IF(LEN('Описание предлагаемого товара'!#REF!)&gt;0,'Описание предлагаемого товара'!#REF!,"")</f>
        <v>#REF!</v>
      </c>
      <c r="S701" s="37" t="e">
        <f>IF(LEN('Описание предлагаемого товара'!#REF!)&gt;0,'Описание предлагаемого товара'!#REF!,"")</f>
        <v>#REF!</v>
      </c>
      <c r="T70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01" s="23" t="str">
        <f>IFERROR(VLOOKUP(CI701*1,Обработ.выгрузка_реестра_РФ!$A:$G,6,),"")</f>
        <v/>
      </c>
      <c r="V701" s="61" t="e">
        <f>IF(LEN('Описание предлагаемого товара'!#REF!)&gt;0,'Описание предлагаемого товара'!#REF!,"")</f>
        <v>#REF!</v>
      </c>
      <c r="W701" s="62" t="e">
        <f>IF(LEN('Описание предлагаемого товара'!#REF!)&gt;0,'Описание предлагаемого товара'!#REF!,"")</f>
        <v>#REF!</v>
      </c>
      <c r="X701" s="91" t="e">
        <f t="shared" ref="X701:Y701" si="6799">IFERROR(REPLACE(W701,FIND(CHAR(10),W701,1),1," "),W701)</f>
        <v>#REF!</v>
      </c>
      <c r="Y701" s="91" t="e">
        <f t="shared" si="6799"/>
        <v>#REF!</v>
      </c>
      <c r="Z701" s="91" t="e">
        <f t="shared" si="6367"/>
        <v>#REF!</v>
      </c>
      <c r="AA701" s="91" t="e">
        <f t="shared" si="6368"/>
        <v>#REF!</v>
      </c>
      <c r="AB701" s="91" t="e">
        <f t="shared" si="6369"/>
        <v>#REF!</v>
      </c>
      <c r="AC701" s="91" t="e">
        <f t="shared" ref="AC701:AF701" si="6800">IFERROR(REPLACE(AB701,FIND("  ",AB701,1),2," "),AB701)</f>
        <v>#REF!</v>
      </c>
      <c r="AD701" s="91" t="e">
        <f t="shared" si="6800"/>
        <v>#REF!</v>
      </c>
      <c r="AE701" s="91" t="e">
        <f t="shared" si="6800"/>
        <v>#REF!</v>
      </c>
      <c r="AF701" s="91" t="e">
        <f t="shared" si="6800"/>
        <v>#REF!</v>
      </c>
      <c r="AG701" s="23" t="str">
        <f>IFERROR(VLOOKUP(CI701*1,Обработ.выгрузка_реестра_РФ!$A:$G,4,),"")</f>
        <v/>
      </c>
      <c r="AH701" s="91" t="str">
        <f t="shared" ref="AH701:AI701" si="6801">IFERROR(REPLACE(AG701,FIND("-",AG701,1),1,"*"),AG701)</f>
        <v/>
      </c>
      <c r="AI701" s="91" t="str">
        <f t="shared" si="6801"/>
        <v/>
      </c>
      <c r="AJ701" s="27" t="str">
        <f t="shared" si="6467"/>
        <v/>
      </c>
      <c r="AK701" s="63" t="e">
        <f>IF(LEN('Описание предлагаемого товара'!#REF!)&gt;0,'Описание предлагаемого товара'!#REF!,"")</f>
        <v>#REF!</v>
      </c>
      <c r="AL701" s="91" t="e">
        <f t="shared" ref="AL701:AM701" si="6802">IFERROR(REPLACE(AK701,FIND(CHAR(10),AK701,1),1,""),AK701)</f>
        <v>#REF!</v>
      </c>
      <c r="AM701" s="91" t="e">
        <f t="shared" si="6802"/>
        <v>#REF!</v>
      </c>
      <c r="AN701" s="91" t="e">
        <f t="shared" ref="AN701:AR701" si="6803">IFERROR(REPLACE(AM701,FIND(" ",AM701,1),1,""),AM701)</f>
        <v>#REF!</v>
      </c>
      <c r="AO701" s="91" t="e">
        <f t="shared" si="6803"/>
        <v>#REF!</v>
      </c>
      <c r="AP701" s="91" t="e">
        <f t="shared" si="6803"/>
        <v>#REF!</v>
      </c>
      <c r="AQ701" s="91" t="e">
        <f t="shared" si="6803"/>
        <v>#REF!</v>
      </c>
      <c r="AR701" s="91" t="e">
        <f t="shared" si="6803"/>
        <v>#REF!</v>
      </c>
      <c r="AS701" s="91" t="e">
        <f t="shared" si="6374"/>
        <v>#REF!</v>
      </c>
      <c r="AT701" s="91" t="e">
        <f t="shared" si="6375"/>
        <v>#REF!</v>
      </c>
      <c r="AU701" s="32" t="e">
        <f t="shared" si="6358"/>
        <v>#REF!</v>
      </c>
      <c r="AV701" s="93" t="e">
        <f>'Описание предлагаемого товара'!#REF!</f>
        <v>#REF!</v>
      </c>
      <c r="AW701" s="91" t="e">
        <f>MIN(SEARCH({0,1,2,3,4,5,6,7,8,9},AV701&amp; "0123456789"))</f>
        <v>#REF!</v>
      </c>
      <c r="AX701" s="91" t="str">
        <f t="shared" si="6376"/>
        <v/>
      </c>
      <c r="AY701" s="91" t="str">
        <f t="shared" si="6377"/>
        <v/>
      </c>
      <c r="AZ701" s="91" t="str">
        <f t="shared" si="6378"/>
        <v/>
      </c>
      <c r="BA701" s="91" t="str">
        <f t="shared" si="6379"/>
        <v/>
      </c>
      <c r="BB701" s="91" t="str">
        <f t="shared" si="6380"/>
        <v/>
      </c>
      <c r="BC701" s="91" t="str">
        <f t="shared" si="6381"/>
        <v/>
      </c>
      <c r="BD701" s="91" t="str">
        <f t="shared" si="6382"/>
        <v/>
      </c>
      <c r="BE701" s="91" t="str">
        <f t="shared" si="6383"/>
        <v/>
      </c>
      <c r="BF701" s="91" t="str">
        <f t="shared" si="6384"/>
        <v/>
      </c>
      <c r="BG701" s="91" t="str">
        <f t="shared" si="6385"/>
        <v/>
      </c>
      <c r="BH701" s="91" t="str">
        <f t="shared" si="6386"/>
        <v/>
      </c>
      <c r="BI701" s="91" t="str">
        <f t="shared" si="6387"/>
        <v/>
      </c>
      <c r="BJ701" s="91" t="str">
        <f t="shared" si="6388"/>
        <v/>
      </c>
      <c r="BK701" s="91" t="str">
        <f t="shared" si="6389"/>
        <v/>
      </c>
      <c r="BL701" s="91" t="str">
        <f t="shared" si="6390"/>
        <v/>
      </c>
      <c r="BM701" s="91" t="str">
        <f t="shared" si="6391"/>
        <v/>
      </c>
      <c r="BN701" s="91" t="str">
        <f t="shared" si="6392"/>
        <v/>
      </c>
      <c r="BO701" s="91" t="str">
        <f t="shared" si="6393"/>
        <v/>
      </c>
      <c r="BP701" s="91" t="str">
        <f t="shared" si="6394"/>
        <v/>
      </c>
      <c r="BQ701" s="91" t="str">
        <f t="shared" si="6395"/>
        <v/>
      </c>
      <c r="BR701" s="91" t="str">
        <f t="shared" si="6396"/>
        <v/>
      </c>
      <c r="BS701" s="91" t="str">
        <f t="shared" si="6397"/>
        <v/>
      </c>
      <c r="BT701" s="91" t="str">
        <f t="shared" si="6398"/>
        <v/>
      </c>
      <c r="BU701" s="91" t="str">
        <f t="shared" si="6399"/>
        <v/>
      </c>
      <c r="BV701" s="91" t="str">
        <f t="shared" si="6400"/>
        <v/>
      </c>
      <c r="BW701" s="91" t="str">
        <f t="shared" si="6401"/>
        <v/>
      </c>
      <c r="BX701" s="91" t="str">
        <f t="shared" si="6402"/>
        <v/>
      </c>
      <c r="BY701" s="91" t="str">
        <f t="shared" si="6403"/>
        <v/>
      </c>
      <c r="BZ701" s="91" t="str">
        <f t="shared" si="6404"/>
        <v/>
      </c>
      <c r="CA701" s="91" t="str">
        <f t="shared" si="6405"/>
        <v/>
      </c>
      <c r="CB701" s="91" t="str">
        <f t="shared" si="6406"/>
        <v/>
      </c>
      <c r="CC701" s="91" t="str">
        <f t="shared" si="6407"/>
        <v/>
      </c>
      <c r="CD701" s="91" t="str">
        <f t="shared" si="6408"/>
        <v/>
      </c>
      <c r="CE701" s="91" t="str">
        <f t="shared" si="6409"/>
        <v/>
      </c>
      <c r="CF701" s="91" t="str">
        <f t="shared" si="6410"/>
        <v/>
      </c>
      <c r="CG701" s="91" t="str">
        <f t="shared" si="6411"/>
        <v/>
      </c>
      <c r="CH701" s="91" t="str">
        <f t="shared" si="6412"/>
        <v/>
      </c>
      <c r="CI701" s="91" t="str">
        <f t="shared" si="6413"/>
        <v>нет</v>
      </c>
      <c r="CJ701" s="63" t="e">
        <f>IF(LEN('Описание предлагаемого товара'!#REF!)&gt;0,'Описание предлагаемого товара'!#REF!,"")</f>
        <v>#REF!</v>
      </c>
      <c r="CK701" s="91" t="e">
        <f t="shared" ref="CK701:CL701" si="6804">IFERROR(REPLACE(CJ701,FIND(CHAR(10),CJ701,1),1,""),CJ701)</f>
        <v>#REF!</v>
      </c>
      <c r="CL701" s="91" t="e">
        <f t="shared" si="6804"/>
        <v>#REF!</v>
      </c>
      <c r="CM701" s="91" t="e">
        <f t="shared" si="6415"/>
        <v>#REF!</v>
      </c>
      <c r="CN701" s="91" t="e">
        <f t="shared" si="6416"/>
        <v>#REF!</v>
      </c>
      <c r="CO701" s="91" t="e">
        <f t="shared" si="6417"/>
        <v>#REF!</v>
      </c>
      <c r="CP701" s="90" t="e">
        <f>IF(AU701="Не указан реестровый номер (мера нац.режима Запрет)","",IF(CI701="нет","",IF(CU701="да","исключение(не смотрим баллы)",IFERROR(IF(CI701*1&gt;0,IFERROR(IF(VLOOKUP(CI701*1,Обработ.выгрузка_реестра_РФ!$A:$G,7,)=0,"Баллы не установлены",VLOOKUP(CI701*1,Обработ.выгрузка_реестра_РФ!$A:$G,7,)),IF(LEN(CI701)&gt;14,"","нет номера в реестре РФ")),""),IF(LEN(CI701)=0,"","Некорректный реестровый номер")))))</f>
        <v>#REF!</v>
      </c>
      <c r="CQ701" s="33" t="e">
        <f>IF(LEN(C701)&gt;0,IFERROR(IF(LEN(H701)&gt;0,IF(LEN(VLOOKUP(H701,'исключения(не_смотрим_баллы)'!$A:$C,1,))&gt;0,"да","нет"),"не введен ОКПД2"),"нет"),"")</f>
        <v>#REF!</v>
      </c>
      <c r="CR701" s="33" t="e">
        <f ca="1">IF(CQ701="да",IF(TODAY()&lt;VLOOKUP(H701,'исключения(не_смотрим_баллы)'!$A:$C,3,),"да","нет"),"")</f>
        <v>#REF!</v>
      </c>
      <c r="CS701" s="33" t="str">
        <f>IFERROR(IF(CQ701="да",IF(VLOOKUP(CI701*1,Обработ.выгрузка_реестра_РФ!$A:$G,2,)&lt;VLOOKUP(H701,'исключения(не_смотрим_баллы)'!$A:$C,2,),"да","нет"),""),"")</f>
        <v/>
      </c>
      <c r="CT701" s="24"/>
      <c r="CU701" s="33" t="e">
        <f t="shared" si="6429"/>
        <v>#REF!</v>
      </c>
      <c r="CV701" s="91" t="e">
        <f t="shared" si="6430"/>
        <v>#REF!</v>
      </c>
      <c r="CW701" s="27" t="e">
        <f t="shared" si="6431"/>
        <v>#REF!</v>
      </c>
      <c r="CX701" s="26" t="e">
        <f t="shared" si="6360"/>
        <v>#REF!</v>
      </c>
      <c r="CY701" s="64" t="e">
        <f>IF(LEN('Описание предлагаемого товара'!#REF!)&gt;0,'Описание предлагаемого товара'!#REF!,"")</f>
        <v>#REF!</v>
      </c>
      <c r="CZ701" s="95" t="e">
        <f t="shared" si="6418"/>
        <v>#REF!</v>
      </c>
      <c r="DA701" s="95" t="e">
        <f t="shared" ref="DA701" si="6805">IFERROR(REPLACE(CZ701,FIND(" ",CZ701,1),1,""),CZ701)</f>
        <v>#REF!</v>
      </c>
      <c r="DB701" s="95" t="e">
        <f t="shared" si="6362"/>
        <v>#REF!</v>
      </c>
      <c r="DC701" s="95" t="e">
        <f t="shared" ref="DC701:DD701" si="6806">IFERROR(REPLACE(DB701,FIND("г.",DB701,1),2,""),DB701)</f>
        <v>#REF!</v>
      </c>
      <c r="DD701" s="95" t="e">
        <f t="shared" si="6806"/>
        <v>#REF!</v>
      </c>
      <c r="DE701" s="95" t="e">
        <f t="shared" ref="DE701:DF701" si="6807">IFERROR(REPLACE(DD701,FIND("г",DD701,1),1,""),DD701)</f>
        <v>#REF!</v>
      </c>
      <c r="DF701" s="95" t="e">
        <f t="shared" si="6807"/>
        <v>#REF!</v>
      </c>
      <c r="DG701" s="95" t="e">
        <f t="shared" si="6435"/>
        <v>#REF!</v>
      </c>
      <c r="DH701" s="25" t="str">
        <f>IFERROR(VLOOKUP(CI701*1,Обработ.выгрузка_реестра_РФ!$A:$G,5,),"")</f>
        <v/>
      </c>
      <c r="DI701" s="27" t="str">
        <f t="shared" si="6445"/>
        <v/>
      </c>
      <c r="DJ701" s="27" t="str">
        <f t="shared" ca="1" si="6422"/>
        <v/>
      </c>
      <c r="DK701" s="63" t="e">
        <f>IF(LEN('Описание предлагаемого товара'!#REF!)&gt;0,'Описание предлагаемого товара'!#REF!,"")</f>
        <v>#REF!</v>
      </c>
      <c r="DL701" s="63" t="e">
        <f>IF(LEN('Описание предлагаемого товара'!#REF!)&gt;0,'Описание предлагаемого товара'!#REF!,"")</f>
        <v>#REF!</v>
      </c>
      <c r="DM701" s="32"/>
    </row>
    <row r="702" spans="1:117" ht="48.75" customHeight="1" x14ac:dyDescent="0.25">
      <c r="A702" s="61" t="e">
        <f>IF(LEN('Описание предлагаемого товара'!#REF!)&gt;0,'Описание предлагаемого товара'!#REF!,"")</f>
        <v>#REF!</v>
      </c>
      <c r="B702" s="65" t="e">
        <f>IF(LEN('Описание предлагаемого товара'!#REF!)&gt;0,'Описание предлагаемого товара'!#REF!,"")</f>
        <v>#REF!</v>
      </c>
      <c r="C702" s="61" t="e">
        <f>IF(LEN('Описание предлагаемого товара'!#REF!)&gt;0,'Описание предлагаемого товара'!#REF!,"")</f>
        <v>#REF!</v>
      </c>
      <c r="D702" s="61" t="e">
        <f>IF(LEN('Описание предлагаемого товара'!#REF!)&gt;0,'Описание предлагаемого товара'!#REF!,"")</f>
        <v>#REF!</v>
      </c>
      <c r="E702" s="61" t="e">
        <f>IF(LEN('Описание предлагаемого товара'!#REF!)&gt;0,'Описание предлагаемого товара'!#REF!,"")</f>
        <v>#REF!</v>
      </c>
      <c r="F702" s="61" t="e">
        <f>IF(LEN('Описание предлагаемого товара'!#REF!)&gt;0,'Описание предлагаемого товара'!#REF!,"")</f>
        <v>#REF!</v>
      </c>
      <c r="G702" s="61" t="e">
        <f>IF(LEN('Описание предлагаемого товара'!#REF!)&gt;0,'Описание предлагаемого товара'!#REF!,"")</f>
        <v>#REF!</v>
      </c>
      <c r="H702" s="61" t="e">
        <f>IF(LEN('Описание предлагаемого товара'!#REF!)&gt;0,'Описание предлагаемого товара'!#REF!,"")</f>
        <v>#REF!</v>
      </c>
      <c r="I702" s="61" t="e">
        <f>IF(LEN('Описание предлагаемого товара'!#REF!)&gt;0,'Описание предлагаемого товара'!#REF!,"")</f>
        <v>#REF!</v>
      </c>
      <c r="J702" s="38" t="str">
        <f>IFERROR(VLOOKUP(B702,SAP!$A:$E,5,),"")</f>
        <v/>
      </c>
      <c r="K702" s="40" t="str">
        <f t="shared" si="6365"/>
        <v/>
      </c>
      <c r="L702" s="61" t="e">
        <f>IF(LEN('Описание предлагаемого товара'!#REF!)&gt;0,IFERROR('Описание предлагаемого товара'!#REF!*1,""),"")</f>
        <v>#REF!</v>
      </c>
      <c r="M702" s="39" t="str">
        <f>IFERROR(VLOOKUP(B702,SAP!$A:$E,2,),"")</f>
        <v/>
      </c>
      <c r="N702" s="41" t="str">
        <f t="shared" si="6501"/>
        <v/>
      </c>
      <c r="O702" s="39" t="str">
        <f t="shared" si="6352"/>
        <v/>
      </c>
      <c r="P702" s="36" t="e">
        <f>IF(LEN('Описание предлагаемого товара'!#REF!)&gt;0,'Описание предлагаемого товара'!#REF!,"")</f>
        <v>#REF!</v>
      </c>
      <c r="Q70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02" s="37" t="e">
        <f>IF(LEN('Описание предлагаемого товара'!#REF!)&gt;0,'Описание предлагаемого товара'!#REF!,"")</f>
        <v>#REF!</v>
      </c>
      <c r="S702" s="37" t="e">
        <f>IF(LEN('Описание предлагаемого товара'!#REF!)&gt;0,'Описание предлагаемого товара'!#REF!,"")</f>
        <v>#REF!</v>
      </c>
      <c r="T70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02" s="23" t="str">
        <f>IFERROR(VLOOKUP(CI702*1,Обработ.выгрузка_реестра_РФ!$A:$G,6,),"")</f>
        <v/>
      </c>
      <c r="V702" s="61" t="e">
        <f>IF(LEN('Описание предлагаемого товара'!#REF!)&gt;0,'Описание предлагаемого товара'!#REF!,"")</f>
        <v>#REF!</v>
      </c>
      <c r="W702" s="62" t="e">
        <f>IF(LEN('Описание предлагаемого товара'!#REF!)&gt;0,'Описание предлагаемого товара'!#REF!,"")</f>
        <v>#REF!</v>
      </c>
      <c r="X702" s="91" t="e">
        <f t="shared" ref="X702:Y702" si="6808">IFERROR(REPLACE(W702,FIND(CHAR(10),W702,1),1," "),W702)</f>
        <v>#REF!</v>
      </c>
      <c r="Y702" s="91" t="e">
        <f t="shared" si="6808"/>
        <v>#REF!</v>
      </c>
      <c r="Z702" s="91" t="e">
        <f t="shared" si="6367"/>
        <v>#REF!</v>
      </c>
      <c r="AA702" s="91" t="e">
        <f t="shared" si="6368"/>
        <v>#REF!</v>
      </c>
      <c r="AB702" s="91" t="e">
        <f t="shared" si="6369"/>
        <v>#REF!</v>
      </c>
      <c r="AC702" s="91" t="e">
        <f t="shared" ref="AC702:AF702" si="6809">IFERROR(REPLACE(AB702,FIND("  ",AB702,1),2," "),AB702)</f>
        <v>#REF!</v>
      </c>
      <c r="AD702" s="91" t="e">
        <f t="shared" si="6809"/>
        <v>#REF!</v>
      </c>
      <c r="AE702" s="91" t="e">
        <f t="shared" si="6809"/>
        <v>#REF!</v>
      </c>
      <c r="AF702" s="91" t="e">
        <f t="shared" si="6809"/>
        <v>#REF!</v>
      </c>
      <c r="AG702" s="23" t="str">
        <f>IFERROR(VLOOKUP(CI702*1,Обработ.выгрузка_реестра_РФ!$A:$G,4,),"")</f>
        <v/>
      </c>
      <c r="AH702" s="91" t="str">
        <f t="shared" ref="AH702:AI702" si="6810">IFERROR(REPLACE(AG702,FIND("-",AG702,1),1,"*"),AG702)</f>
        <v/>
      </c>
      <c r="AI702" s="91" t="str">
        <f t="shared" si="6810"/>
        <v/>
      </c>
      <c r="AJ702" s="27" t="str">
        <f t="shared" si="6467"/>
        <v/>
      </c>
      <c r="AK702" s="63" t="e">
        <f>IF(LEN('Описание предлагаемого товара'!#REF!)&gt;0,'Описание предлагаемого товара'!#REF!,"")</f>
        <v>#REF!</v>
      </c>
      <c r="AL702" s="91" t="e">
        <f t="shared" ref="AL702:AM702" si="6811">IFERROR(REPLACE(AK702,FIND(CHAR(10),AK702,1),1,""),AK702)</f>
        <v>#REF!</v>
      </c>
      <c r="AM702" s="91" t="e">
        <f t="shared" si="6811"/>
        <v>#REF!</v>
      </c>
      <c r="AN702" s="91" t="e">
        <f t="shared" ref="AN702:AR702" si="6812">IFERROR(REPLACE(AM702,FIND(" ",AM702,1),1,""),AM702)</f>
        <v>#REF!</v>
      </c>
      <c r="AO702" s="91" t="e">
        <f t="shared" si="6812"/>
        <v>#REF!</v>
      </c>
      <c r="AP702" s="91" t="e">
        <f t="shared" si="6812"/>
        <v>#REF!</v>
      </c>
      <c r="AQ702" s="91" t="e">
        <f t="shared" si="6812"/>
        <v>#REF!</v>
      </c>
      <c r="AR702" s="91" t="e">
        <f t="shared" si="6812"/>
        <v>#REF!</v>
      </c>
      <c r="AS702" s="91" t="e">
        <f t="shared" si="6374"/>
        <v>#REF!</v>
      </c>
      <c r="AT702" s="91" t="e">
        <f t="shared" si="6375"/>
        <v>#REF!</v>
      </c>
      <c r="AU702" s="32" t="e">
        <f t="shared" si="6358"/>
        <v>#REF!</v>
      </c>
      <c r="AV702" s="93" t="e">
        <f>'Описание предлагаемого товара'!#REF!</f>
        <v>#REF!</v>
      </c>
      <c r="AW702" s="91" t="e">
        <f>MIN(SEARCH({0,1,2,3,4,5,6,7,8,9},AV702&amp; "0123456789"))</f>
        <v>#REF!</v>
      </c>
      <c r="AX702" s="91" t="str">
        <f t="shared" si="6376"/>
        <v/>
      </c>
      <c r="AY702" s="91" t="str">
        <f t="shared" si="6377"/>
        <v/>
      </c>
      <c r="AZ702" s="91" t="str">
        <f t="shared" si="6378"/>
        <v/>
      </c>
      <c r="BA702" s="91" t="str">
        <f t="shared" si="6379"/>
        <v/>
      </c>
      <c r="BB702" s="91" t="str">
        <f t="shared" si="6380"/>
        <v/>
      </c>
      <c r="BC702" s="91" t="str">
        <f t="shared" si="6381"/>
        <v/>
      </c>
      <c r="BD702" s="91" t="str">
        <f t="shared" si="6382"/>
        <v/>
      </c>
      <c r="BE702" s="91" t="str">
        <f t="shared" si="6383"/>
        <v/>
      </c>
      <c r="BF702" s="91" t="str">
        <f t="shared" si="6384"/>
        <v/>
      </c>
      <c r="BG702" s="91" t="str">
        <f t="shared" si="6385"/>
        <v/>
      </c>
      <c r="BH702" s="91" t="str">
        <f t="shared" si="6386"/>
        <v/>
      </c>
      <c r="BI702" s="91" t="str">
        <f t="shared" si="6387"/>
        <v/>
      </c>
      <c r="BJ702" s="91" t="str">
        <f t="shared" si="6388"/>
        <v/>
      </c>
      <c r="BK702" s="91" t="str">
        <f t="shared" si="6389"/>
        <v/>
      </c>
      <c r="BL702" s="91" t="str">
        <f t="shared" si="6390"/>
        <v/>
      </c>
      <c r="BM702" s="91" t="str">
        <f t="shared" si="6391"/>
        <v/>
      </c>
      <c r="BN702" s="91" t="str">
        <f t="shared" si="6392"/>
        <v/>
      </c>
      <c r="BO702" s="91" t="str">
        <f t="shared" si="6393"/>
        <v/>
      </c>
      <c r="BP702" s="91" t="str">
        <f t="shared" si="6394"/>
        <v/>
      </c>
      <c r="BQ702" s="91" t="str">
        <f t="shared" si="6395"/>
        <v/>
      </c>
      <c r="BR702" s="91" t="str">
        <f t="shared" si="6396"/>
        <v/>
      </c>
      <c r="BS702" s="91" t="str">
        <f t="shared" si="6397"/>
        <v/>
      </c>
      <c r="BT702" s="91" t="str">
        <f t="shared" si="6398"/>
        <v/>
      </c>
      <c r="BU702" s="91" t="str">
        <f t="shared" si="6399"/>
        <v/>
      </c>
      <c r="BV702" s="91" t="str">
        <f t="shared" si="6400"/>
        <v/>
      </c>
      <c r="BW702" s="91" t="str">
        <f t="shared" si="6401"/>
        <v/>
      </c>
      <c r="BX702" s="91" t="str">
        <f t="shared" si="6402"/>
        <v/>
      </c>
      <c r="BY702" s="91" t="str">
        <f t="shared" si="6403"/>
        <v/>
      </c>
      <c r="BZ702" s="91" t="str">
        <f t="shared" si="6404"/>
        <v/>
      </c>
      <c r="CA702" s="91" t="str">
        <f t="shared" si="6405"/>
        <v/>
      </c>
      <c r="CB702" s="91" t="str">
        <f t="shared" si="6406"/>
        <v/>
      </c>
      <c r="CC702" s="91" t="str">
        <f t="shared" si="6407"/>
        <v/>
      </c>
      <c r="CD702" s="91" t="str">
        <f t="shared" si="6408"/>
        <v/>
      </c>
      <c r="CE702" s="91" t="str">
        <f t="shared" si="6409"/>
        <v/>
      </c>
      <c r="CF702" s="91" t="str">
        <f t="shared" si="6410"/>
        <v/>
      </c>
      <c r="CG702" s="91" t="str">
        <f t="shared" si="6411"/>
        <v/>
      </c>
      <c r="CH702" s="91" t="str">
        <f t="shared" si="6412"/>
        <v/>
      </c>
      <c r="CI702" s="91" t="str">
        <f t="shared" si="6413"/>
        <v>нет</v>
      </c>
      <c r="CJ702" s="63" t="e">
        <f>IF(LEN('Описание предлагаемого товара'!#REF!)&gt;0,'Описание предлагаемого товара'!#REF!,"")</f>
        <v>#REF!</v>
      </c>
      <c r="CK702" s="91" t="e">
        <f t="shared" ref="CK702:CL702" si="6813">IFERROR(REPLACE(CJ702,FIND(CHAR(10),CJ702,1),1,""),CJ702)</f>
        <v>#REF!</v>
      </c>
      <c r="CL702" s="91" t="e">
        <f t="shared" si="6813"/>
        <v>#REF!</v>
      </c>
      <c r="CM702" s="91" t="e">
        <f t="shared" si="6415"/>
        <v>#REF!</v>
      </c>
      <c r="CN702" s="91" t="e">
        <f t="shared" si="6416"/>
        <v>#REF!</v>
      </c>
      <c r="CO702" s="91" t="e">
        <f t="shared" si="6417"/>
        <v>#REF!</v>
      </c>
      <c r="CP702" s="90" t="e">
        <f>IF(AU702="Не указан реестровый номер (мера нац.режима Запрет)","",IF(CI702="нет","",IF(CU702="да","исключение(не смотрим баллы)",IFERROR(IF(CI702*1&gt;0,IFERROR(IF(VLOOKUP(CI702*1,Обработ.выгрузка_реестра_РФ!$A:$G,7,)=0,"Баллы не установлены",VLOOKUP(CI702*1,Обработ.выгрузка_реестра_РФ!$A:$G,7,)),IF(LEN(CI702)&gt;14,"","нет номера в реестре РФ")),""),IF(LEN(CI702)=0,"","Некорректный реестровый номер")))))</f>
        <v>#REF!</v>
      </c>
      <c r="CQ702" s="33" t="e">
        <f>IF(LEN(C702)&gt;0,IFERROR(IF(LEN(H702)&gt;0,IF(LEN(VLOOKUP(H702,'исключения(не_смотрим_баллы)'!$A:$C,1,))&gt;0,"да","нет"),"не введен ОКПД2"),"нет"),"")</f>
        <v>#REF!</v>
      </c>
      <c r="CR702" s="33" t="e">
        <f ca="1">IF(CQ702="да",IF(TODAY()&lt;VLOOKUP(H702,'исключения(не_смотрим_баллы)'!$A:$C,3,),"да","нет"),"")</f>
        <v>#REF!</v>
      </c>
      <c r="CS702" s="33" t="str">
        <f>IFERROR(IF(CQ702="да",IF(VLOOKUP(CI702*1,Обработ.выгрузка_реестра_РФ!$A:$G,2,)&lt;VLOOKUP(H702,'исключения(не_смотрим_баллы)'!$A:$C,2,),"да","нет"),""),"")</f>
        <v/>
      </c>
      <c r="CT702" s="24"/>
      <c r="CU702" s="33" t="e">
        <f t="shared" si="6429"/>
        <v>#REF!</v>
      </c>
      <c r="CV702" s="91" t="e">
        <f t="shared" si="6430"/>
        <v>#REF!</v>
      </c>
      <c r="CW702" s="27" t="e">
        <f t="shared" si="6431"/>
        <v>#REF!</v>
      </c>
      <c r="CX702" s="26" t="e">
        <f t="shared" si="6360"/>
        <v>#REF!</v>
      </c>
      <c r="CY702" s="64" t="e">
        <f>IF(LEN('Описание предлагаемого товара'!#REF!)&gt;0,'Описание предлагаемого товара'!#REF!,"")</f>
        <v>#REF!</v>
      </c>
      <c r="CZ702" s="95" t="e">
        <f t="shared" si="6418"/>
        <v>#REF!</v>
      </c>
      <c r="DA702" s="95" t="e">
        <f t="shared" ref="DA702" si="6814">IFERROR(REPLACE(CZ702,FIND(" ",CZ702,1),1,""),CZ702)</f>
        <v>#REF!</v>
      </c>
      <c r="DB702" s="95" t="e">
        <f t="shared" si="6362"/>
        <v>#REF!</v>
      </c>
      <c r="DC702" s="95" t="e">
        <f t="shared" ref="DC702:DD702" si="6815">IFERROR(REPLACE(DB702,FIND("г.",DB702,1),2,""),DB702)</f>
        <v>#REF!</v>
      </c>
      <c r="DD702" s="95" t="e">
        <f t="shared" si="6815"/>
        <v>#REF!</v>
      </c>
      <c r="DE702" s="95" t="e">
        <f t="shared" ref="DE702:DF702" si="6816">IFERROR(REPLACE(DD702,FIND("г",DD702,1),1,""),DD702)</f>
        <v>#REF!</v>
      </c>
      <c r="DF702" s="95" t="e">
        <f t="shared" si="6816"/>
        <v>#REF!</v>
      </c>
      <c r="DG702" s="95" t="e">
        <f t="shared" si="6435"/>
        <v>#REF!</v>
      </c>
      <c r="DH702" s="25" t="str">
        <f>IFERROR(VLOOKUP(CI702*1,Обработ.выгрузка_реестра_РФ!$A:$G,5,),"")</f>
        <v/>
      </c>
      <c r="DI702" s="27" t="str">
        <f t="shared" si="6445"/>
        <v/>
      </c>
      <c r="DJ702" s="27" t="str">
        <f t="shared" ca="1" si="6422"/>
        <v/>
      </c>
      <c r="DK702" s="63" t="e">
        <f>IF(LEN('Описание предлагаемого товара'!#REF!)&gt;0,'Описание предлагаемого товара'!#REF!,"")</f>
        <v>#REF!</v>
      </c>
      <c r="DL702" s="63" t="e">
        <f>IF(LEN('Описание предлагаемого товара'!#REF!)&gt;0,'Описание предлагаемого товара'!#REF!,"")</f>
        <v>#REF!</v>
      </c>
      <c r="DM702" s="32"/>
    </row>
    <row r="703" spans="1:117" ht="48.75" customHeight="1" x14ac:dyDescent="0.25">
      <c r="A703" s="61" t="e">
        <f>IF(LEN('Описание предлагаемого товара'!#REF!)&gt;0,'Описание предлагаемого товара'!#REF!,"")</f>
        <v>#REF!</v>
      </c>
      <c r="B703" s="65" t="e">
        <f>IF(LEN('Описание предлагаемого товара'!#REF!)&gt;0,'Описание предлагаемого товара'!#REF!,"")</f>
        <v>#REF!</v>
      </c>
      <c r="C703" s="61" t="e">
        <f>IF(LEN('Описание предлагаемого товара'!#REF!)&gt;0,'Описание предлагаемого товара'!#REF!,"")</f>
        <v>#REF!</v>
      </c>
      <c r="D703" s="61" t="e">
        <f>IF(LEN('Описание предлагаемого товара'!#REF!)&gt;0,'Описание предлагаемого товара'!#REF!,"")</f>
        <v>#REF!</v>
      </c>
      <c r="E703" s="61" t="e">
        <f>IF(LEN('Описание предлагаемого товара'!#REF!)&gt;0,'Описание предлагаемого товара'!#REF!,"")</f>
        <v>#REF!</v>
      </c>
      <c r="F703" s="61" t="e">
        <f>IF(LEN('Описание предлагаемого товара'!#REF!)&gt;0,'Описание предлагаемого товара'!#REF!,"")</f>
        <v>#REF!</v>
      </c>
      <c r="G703" s="61" t="e">
        <f>IF(LEN('Описание предлагаемого товара'!#REF!)&gt;0,'Описание предлагаемого товара'!#REF!,"")</f>
        <v>#REF!</v>
      </c>
      <c r="H703" s="61" t="e">
        <f>IF(LEN('Описание предлагаемого товара'!#REF!)&gt;0,'Описание предлагаемого товара'!#REF!,"")</f>
        <v>#REF!</v>
      </c>
      <c r="I703" s="61" t="e">
        <f>IF(LEN('Описание предлагаемого товара'!#REF!)&gt;0,'Описание предлагаемого товара'!#REF!,"")</f>
        <v>#REF!</v>
      </c>
      <c r="J703" s="38" t="str">
        <f>IFERROR(VLOOKUP(B703,SAP!$A:$E,5,),"")</f>
        <v/>
      </c>
      <c r="K703" s="40" t="str">
        <f t="shared" si="6365"/>
        <v/>
      </c>
      <c r="L703" s="61" t="e">
        <f>IF(LEN('Описание предлагаемого товара'!#REF!)&gt;0,IFERROR('Описание предлагаемого товара'!#REF!*1,""),"")</f>
        <v>#REF!</v>
      </c>
      <c r="M703" s="39" t="str">
        <f>IFERROR(VLOOKUP(B703,SAP!$A:$E,2,),"")</f>
        <v/>
      </c>
      <c r="N703" s="41" t="str">
        <f t="shared" si="6501"/>
        <v/>
      </c>
      <c r="O703" s="39" t="str">
        <f t="shared" si="6352"/>
        <v/>
      </c>
      <c r="P703" s="36" t="e">
        <f>IF(LEN('Описание предлагаемого товара'!#REF!)&gt;0,'Описание предлагаемого товара'!#REF!,"")</f>
        <v>#REF!</v>
      </c>
      <c r="Q70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03" s="37" t="e">
        <f>IF(LEN('Описание предлагаемого товара'!#REF!)&gt;0,'Описание предлагаемого товара'!#REF!,"")</f>
        <v>#REF!</v>
      </c>
      <c r="S703" s="37" t="e">
        <f>IF(LEN('Описание предлагаемого товара'!#REF!)&gt;0,'Описание предлагаемого товара'!#REF!,"")</f>
        <v>#REF!</v>
      </c>
      <c r="T70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03" s="23" t="str">
        <f>IFERROR(VLOOKUP(CI703*1,Обработ.выгрузка_реестра_РФ!$A:$G,6,),"")</f>
        <v/>
      </c>
      <c r="V703" s="61" t="e">
        <f>IF(LEN('Описание предлагаемого товара'!#REF!)&gt;0,'Описание предлагаемого товара'!#REF!,"")</f>
        <v>#REF!</v>
      </c>
      <c r="W703" s="62" t="e">
        <f>IF(LEN('Описание предлагаемого товара'!#REF!)&gt;0,'Описание предлагаемого товара'!#REF!,"")</f>
        <v>#REF!</v>
      </c>
      <c r="X703" s="91" t="e">
        <f t="shared" ref="X703:Y703" si="6817">IFERROR(REPLACE(W703,FIND(CHAR(10),W703,1),1," "),W703)</f>
        <v>#REF!</v>
      </c>
      <c r="Y703" s="91" t="e">
        <f t="shared" si="6817"/>
        <v>#REF!</v>
      </c>
      <c r="Z703" s="91" t="e">
        <f t="shared" si="6367"/>
        <v>#REF!</v>
      </c>
      <c r="AA703" s="91" t="e">
        <f t="shared" si="6368"/>
        <v>#REF!</v>
      </c>
      <c r="AB703" s="91" t="e">
        <f t="shared" si="6369"/>
        <v>#REF!</v>
      </c>
      <c r="AC703" s="91" t="e">
        <f t="shared" ref="AC703:AF703" si="6818">IFERROR(REPLACE(AB703,FIND("  ",AB703,1),2," "),AB703)</f>
        <v>#REF!</v>
      </c>
      <c r="AD703" s="91" t="e">
        <f t="shared" si="6818"/>
        <v>#REF!</v>
      </c>
      <c r="AE703" s="91" t="e">
        <f t="shared" si="6818"/>
        <v>#REF!</v>
      </c>
      <c r="AF703" s="91" t="e">
        <f t="shared" si="6818"/>
        <v>#REF!</v>
      </c>
      <c r="AG703" s="23" t="str">
        <f>IFERROR(VLOOKUP(CI703*1,Обработ.выгрузка_реестра_РФ!$A:$G,4,),"")</f>
        <v/>
      </c>
      <c r="AH703" s="91" t="str">
        <f t="shared" ref="AH703:AI703" si="6819">IFERROR(REPLACE(AG703,FIND("-",AG703,1),1,"*"),AG703)</f>
        <v/>
      </c>
      <c r="AI703" s="91" t="str">
        <f t="shared" si="6819"/>
        <v/>
      </c>
      <c r="AJ703" s="27" t="str">
        <f t="shared" si="6467"/>
        <v/>
      </c>
      <c r="AK703" s="63" t="e">
        <f>IF(LEN('Описание предлагаемого товара'!#REF!)&gt;0,'Описание предлагаемого товара'!#REF!,"")</f>
        <v>#REF!</v>
      </c>
      <c r="AL703" s="91" t="e">
        <f t="shared" ref="AL703:AM703" si="6820">IFERROR(REPLACE(AK703,FIND(CHAR(10),AK703,1),1,""),AK703)</f>
        <v>#REF!</v>
      </c>
      <c r="AM703" s="91" t="e">
        <f t="shared" si="6820"/>
        <v>#REF!</v>
      </c>
      <c r="AN703" s="91" t="e">
        <f t="shared" ref="AN703:AR703" si="6821">IFERROR(REPLACE(AM703,FIND(" ",AM703,1),1,""),AM703)</f>
        <v>#REF!</v>
      </c>
      <c r="AO703" s="91" t="e">
        <f t="shared" si="6821"/>
        <v>#REF!</v>
      </c>
      <c r="AP703" s="91" t="e">
        <f t="shared" si="6821"/>
        <v>#REF!</v>
      </c>
      <c r="AQ703" s="91" t="e">
        <f t="shared" si="6821"/>
        <v>#REF!</v>
      </c>
      <c r="AR703" s="91" t="e">
        <f t="shared" si="6821"/>
        <v>#REF!</v>
      </c>
      <c r="AS703" s="91" t="e">
        <f t="shared" si="6374"/>
        <v>#REF!</v>
      </c>
      <c r="AT703" s="91" t="e">
        <f t="shared" si="6375"/>
        <v>#REF!</v>
      </c>
      <c r="AU703" s="32" t="e">
        <f t="shared" si="6358"/>
        <v>#REF!</v>
      </c>
      <c r="AV703" s="93" t="e">
        <f>'Описание предлагаемого товара'!#REF!</f>
        <v>#REF!</v>
      </c>
      <c r="AW703" s="91" t="e">
        <f>MIN(SEARCH({0,1,2,3,4,5,6,7,8,9},AV703&amp; "0123456789"))</f>
        <v>#REF!</v>
      </c>
      <c r="AX703" s="91" t="str">
        <f t="shared" si="6376"/>
        <v/>
      </c>
      <c r="AY703" s="91" t="str">
        <f t="shared" si="6377"/>
        <v/>
      </c>
      <c r="AZ703" s="91" t="str">
        <f t="shared" si="6378"/>
        <v/>
      </c>
      <c r="BA703" s="91" t="str">
        <f t="shared" si="6379"/>
        <v/>
      </c>
      <c r="BB703" s="91" t="str">
        <f t="shared" si="6380"/>
        <v/>
      </c>
      <c r="BC703" s="91" t="str">
        <f t="shared" si="6381"/>
        <v/>
      </c>
      <c r="BD703" s="91" t="str">
        <f t="shared" si="6382"/>
        <v/>
      </c>
      <c r="BE703" s="91" t="str">
        <f t="shared" si="6383"/>
        <v/>
      </c>
      <c r="BF703" s="91" t="str">
        <f t="shared" si="6384"/>
        <v/>
      </c>
      <c r="BG703" s="91" t="str">
        <f t="shared" si="6385"/>
        <v/>
      </c>
      <c r="BH703" s="91" t="str">
        <f t="shared" si="6386"/>
        <v/>
      </c>
      <c r="BI703" s="91" t="str">
        <f t="shared" si="6387"/>
        <v/>
      </c>
      <c r="BJ703" s="91" t="str">
        <f t="shared" si="6388"/>
        <v/>
      </c>
      <c r="BK703" s="91" t="str">
        <f t="shared" si="6389"/>
        <v/>
      </c>
      <c r="BL703" s="91" t="str">
        <f t="shared" si="6390"/>
        <v/>
      </c>
      <c r="BM703" s="91" t="str">
        <f t="shared" si="6391"/>
        <v/>
      </c>
      <c r="BN703" s="91" t="str">
        <f t="shared" si="6392"/>
        <v/>
      </c>
      <c r="BO703" s="91" t="str">
        <f t="shared" si="6393"/>
        <v/>
      </c>
      <c r="BP703" s="91" t="str">
        <f t="shared" si="6394"/>
        <v/>
      </c>
      <c r="BQ703" s="91" t="str">
        <f t="shared" si="6395"/>
        <v/>
      </c>
      <c r="BR703" s="91" t="str">
        <f t="shared" si="6396"/>
        <v/>
      </c>
      <c r="BS703" s="91" t="str">
        <f t="shared" si="6397"/>
        <v/>
      </c>
      <c r="BT703" s="91" t="str">
        <f t="shared" si="6398"/>
        <v/>
      </c>
      <c r="BU703" s="91" t="str">
        <f t="shared" si="6399"/>
        <v/>
      </c>
      <c r="BV703" s="91" t="str">
        <f t="shared" si="6400"/>
        <v/>
      </c>
      <c r="BW703" s="91" t="str">
        <f t="shared" si="6401"/>
        <v/>
      </c>
      <c r="BX703" s="91" t="str">
        <f t="shared" si="6402"/>
        <v/>
      </c>
      <c r="BY703" s="91" t="str">
        <f t="shared" si="6403"/>
        <v/>
      </c>
      <c r="BZ703" s="91" t="str">
        <f t="shared" si="6404"/>
        <v/>
      </c>
      <c r="CA703" s="91" t="str">
        <f t="shared" si="6405"/>
        <v/>
      </c>
      <c r="CB703" s="91" t="str">
        <f t="shared" si="6406"/>
        <v/>
      </c>
      <c r="CC703" s="91" t="str">
        <f t="shared" si="6407"/>
        <v/>
      </c>
      <c r="CD703" s="91" t="str">
        <f t="shared" si="6408"/>
        <v/>
      </c>
      <c r="CE703" s="91" t="str">
        <f t="shared" si="6409"/>
        <v/>
      </c>
      <c r="CF703" s="91" t="str">
        <f t="shared" si="6410"/>
        <v/>
      </c>
      <c r="CG703" s="91" t="str">
        <f t="shared" si="6411"/>
        <v/>
      </c>
      <c r="CH703" s="91" t="str">
        <f t="shared" si="6412"/>
        <v/>
      </c>
      <c r="CI703" s="91" t="str">
        <f t="shared" si="6413"/>
        <v>нет</v>
      </c>
      <c r="CJ703" s="63" t="e">
        <f>IF(LEN('Описание предлагаемого товара'!#REF!)&gt;0,'Описание предлагаемого товара'!#REF!,"")</f>
        <v>#REF!</v>
      </c>
      <c r="CK703" s="91" t="e">
        <f t="shared" ref="CK703:CL703" si="6822">IFERROR(REPLACE(CJ703,FIND(CHAR(10),CJ703,1),1,""),CJ703)</f>
        <v>#REF!</v>
      </c>
      <c r="CL703" s="91" t="e">
        <f t="shared" si="6822"/>
        <v>#REF!</v>
      </c>
      <c r="CM703" s="91" t="e">
        <f t="shared" si="6415"/>
        <v>#REF!</v>
      </c>
      <c r="CN703" s="91" t="e">
        <f t="shared" si="6416"/>
        <v>#REF!</v>
      </c>
      <c r="CO703" s="91" t="e">
        <f t="shared" si="6417"/>
        <v>#REF!</v>
      </c>
      <c r="CP703" s="90" t="e">
        <f>IF(AU703="Не указан реестровый номер (мера нац.режима Запрет)","",IF(CI703="нет","",IF(CU703="да","исключение(не смотрим баллы)",IFERROR(IF(CI703*1&gt;0,IFERROR(IF(VLOOKUP(CI703*1,Обработ.выгрузка_реестра_РФ!$A:$G,7,)=0,"Баллы не установлены",VLOOKUP(CI703*1,Обработ.выгрузка_реестра_РФ!$A:$G,7,)),IF(LEN(CI703)&gt;14,"","нет номера в реестре РФ")),""),IF(LEN(CI703)=0,"","Некорректный реестровый номер")))))</f>
        <v>#REF!</v>
      </c>
      <c r="CQ703" s="33" t="e">
        <f>IF(LEN(C703)&gt;0,IFERROR(IF(LEN(H703)&gt;0,IF(LEN(VLOOKUP(H703,'исключения(не_смотрим_баллы)'!$A:$C,1,))&gt;0,"да","нет"),"не введен ОКПД2"),"нет"),"")</f>
        <v>#REF!</v>
      </c>
      <c r="CR703" s="33" t="e">
        <f ca="1">IF(CQ703="да",IF(TODAY()&lt;VLOOKUP(H703,'исключения(не_смотрим_баллы)'!$A:$C,3,),"да","нет"),"")</f>
        <v>#REF!</v>
      </c>
      <c r="CS703" s="33" t="str">
        <f>IFERROR(IF(CQ703="да",IF(VLOOKUP(CI703*1,Обработ.выгрузка_реестра_РФ!$A:$G,2,)&lt;VLOOKUP(H703,'исключения(не_смотрим_баллы)'!$A:$C,2,),"да","нет"),""),"")</f>
        <v/>
      </c>
      <c r="CT703" s="24"/>
      <c r="CU703" s="33" t="e">
        <f t="shared" si="6429"/>
        <v>#REF!</v>
      </c>
      <c r="CV703" s="91" t="e">
        <f t="shared" si="6430"/>
        <v>#REF!</v>
      </c>
      <c r="CW703" s="27" t="e">
        <f t="shared" si="6431"/>
        <v>#REF!</v>
      </c>
      <c r="CX703" s="26" t="e">
        <f t="shared" si="6360"/>
        <v>#REF!</v>
      </c>
      <c r="CY703" s="64" t="e">
        <f>IF(LEN('Описание предлагаемого товара'!#REF!)&gt;0,'Описание предлагаемого товара'!#REF!,"")</f>
        <v>#REF!</v>
      </c>
      <c r="CZ703" s="95" t="e">
        <f t="shared" si="6418"/>
        <v>#REF!</v>
      </c>
      <c r="DA703" s="95" t="e">
        <f t="shared" ref="DA703" si="6823">IFERROR(REPLACE(CZ703,FIND(" ",CZ703,1),1,""),CZ703)</f>
        <v>#REF!</v>
      </c>
      <c r="DB703" s="95" t="e">
        <f t="shared" si="6362"/>
        <v>#REF!</v>
      </c>
      <c r="DC703" s="95" t="e">
        <f t="shared" ref="DC703:DD703" si="6824">IFERROR(REPLACE(DB703,FIND("г.",DB703,1),2,""),DB703)</f>
        <v>#REF!</v>
      </c>
      <c r="DD703" s="95" t="e">
        <f t="shared" si="6824"/>
        <v>#REF!</v>
      </c>
      <c r="DE703" s="95" t="e">
        <f t="shared" ref="DE703:DF703" si="6825">IFERROR(REPLACE(DD703,FIND("г",DD703,1),1,""),DD703)</f>
        <v>#REF!</v>
      </c>
      <c r="DF703" s="95" t="e">
        <f t="shared" si="6825"/>
        <v>#REF!</v>
      </c>
      <c r="DG703" s="95" t="e">
        <f t="shared" si="6435"/>
        <v>#REF!</v>
      </c>
      <c r="DH703" s="25" t="str">
        <f>IFERROR(VLOOKUP(CI703*1,Обработ.выгрузка_реестра_РФ!$A:$G,5,),"")</f>
        <v/>
      </c>
      <c r="DI703" s="27" t="str">
        <f t="shared" si="6445"/>
        <v/>
      </c>
      <c r="DJ703" s="27" t="str">
        <f t="shared" ca="1" si="6422"/>
        <v/>
      </c>
      <c r="DK703" s="63" t="e">
        <f>IF(LEN('Описание предлагаемого товара'!#REF!)&gt;0,'Описание предлагаемого товара'!#REF!,"")</f>
        <v>#REF!</v>
      </c>
      <c r="DL703" s="63" t="e">
        <f>IF(LEN('Описание предлагаемого товара'!#REF!)&gt;0,'Описание предлагаемого товара'!#REF!,"")</f>
        <v>#REF!</v>
      </c>
      <c r="DM703" s="32"/>
    </row>
    <row r="704" spans="1:117" ht="48.75" customHeight="1" x14ac:dyDescent="0.25">
      <c r="A704" s="61" t="e">
        <f>IF(LEN('Описание предлагаемого товара'!#REF!)&gt;0,'Описание предлагаемого товара'!#REF!,"")</f>
        <v>#REF!</v>
      </c>
      <c r="B704" s="65" t="e">
        <f>IF(LEN('Описание предлагаемого товара'!#REF!)&gt;0,'Описание предлагаемого товара'!#REF!,"")</f>
        <v>#REF!</v>
      </c>
      <c r="C704" s="61" t="e">
        <f>IF(LEN('Описание предлагаемого товара'!#REF!)&gt;0,'Описание предлагаемого товара'!#REF!,"")</f>
        <v>#REF!</v>
      </c>
      <c r="D704" s="61" t="e">
        <f>IF(LEN('Описание предлагаемого товара'!#REF!)&gt;0,'Описание предлагаемого товара'!#REF!,"")</f>
        <v>#REF!</v>
      </c>
      <c r="E704" s="61" t="e">
        <f>IF(LEN('Описание предлагаемого товара'!#REF!)&gt;0,'Описание предлагаемого товара'!#REF!,"")</f>
        <v>#REF!</v>
      </c>
      <c r="F704" s="61" t="e">
        <f>IF(LEN('Описание предлагаемого товара'!#REF!)&gt;0,'Описание предлагаемого товара'!#REF!,"")</f>
        <v>#REF!</v>
      </c>
      <c r="G704" s="61" t="e">
        <f>IF(LEN('Описание предлагаемого товара'!#REF!)&gt;0,'Описание предлагаемого товара'!#REF!,"")</f>
        <v>#REF!</v>
      </c>
      <c r="H704" s="61" t="e">
        <f>IF(LEN('Описание предлагаемого товара'!#REF!)&gt;0,'Описание предлагаемого товара'!#REF!,"")</f>
        <v>#REF!</v>
      </c>
      <c r="I704" s="61" t="e">
        <f>IF(LEN('Описание предлагаемого товара'!#REF!)&gt;0,'Описание предлагаемого товара'!#REF!,"")</f>
        <v>#REF!</v>
      </c>
      <c r="J704" s="38" t="str">
        <f>IFERROR(VLOOKUP(B704,SAP!$A:$E,5,),"")</f>
        <v/>
      </c>
      <c r="K704" s="40" t="str">
        <f t="shared" si="6365"/>
        <v/>
      </c>
      <c r="L704" s="61" t="e">
        <f>IF(LEN('Описание предлагаемого товара'!#REF!)&gt;0,IFERROR('Описание предлагаемого товара'!#REF!*1,""),"")</f>
        <v>#REF!</v>
      </c>
      <c r="M704" s="39" t="str">
        <f>IFERROR(VLOOKUP(B704,SAP!$A:$E,2,),"")</f>
        <v/>
      </c>
      <c r="N704" s="41" t="str">
        <f t="shared" si="6501"/>
        <v/>
      </c>
      <c r="O704" s="39" t="str">
        <f t="shared" si="6352"/>
        <v/>
      </c>
      <c r="P704" s="36" t="e">
        <f>IF(LEN('Описание предлагаемого товара'!#REF!)&gt;0,'Описание предлагаемого товара'!#REF!,"")</f>
        <v>#REF!</v>
      </c>
      <c r="Q70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04" s="37" t="e">
        <f>IF(LEN('Описание предлагаемого товара'!#REF!)&gt;0,'Описание предлагаемого товара'!#REF!,"")</f>
        <v>#REF!</v>
      </c>
      <c r="S704" s="37" t="e">
        <f>IF(LEN('Описание предлагаемого товара'!#REF!)&gt;0,'Описание предлагаемого товара'!#REF!,"")</f>
        <v>#REF!</v>
      </c>
      <c r="T70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04" s="23" t="str">
        <f>IFERROR(VLOOKUP(CI704*1,Обработ.выгрузка_реестра_РФ!$A:$G,6,),"")</f>
        <v/>
      </c>
      <c r="V704" s="61" t="e">
        <f>IF(LEN('Описание предлагаемого товара'!#REF!)&gt;0,'Описание предлагаемого товара'!#REF!,"")</f>
        <v>#REF!</v>
      </c>
      <c r="W704" s="62" t="e">
        <f>IF(LEN('Описание предлагаемого товара'!#REF!)&gt;0,'Описание предлагаемого товара'!#REF!,"")</f>
        <v>#REF!</v>
      </c>
      <c r="X704" s="91" t="e">
        <f t="shared" ref="X704:Y704" si="6826">IFERROR(REPLACE(W704,FIND(CHAR(10),W704,1),1," "),W704)</f>
        <v>#REF!</v>
      </c>
      <c r="Y704" s="91" t="e">
        <f t="shared" si="6826"/>
        <v>#REF!</v>
      </c>
      <c r="Z704" s="91" t="e">
        <f t="shared" si="6367"/>
        <v>#REF!</v>
      </c>
      <c r="AA704" s="91" t="e">
        <f t="shared" si="6368"/>
        <v>#REF!</v>
      </c>
      <c r="AB704" s="91" t="e">
        <f t="shared" si="6369"/>
        <v>#REF!</v>
      </c>
      <c r="AC704" s="91" t="e">
        <f t="shared" ref="AC704:AF704" si="6827">IFERROR(REPLACE(AB704,FIND("  ",AB704,1),2," "),AB704)</f>
        <v>#REF!</v>
      </c>
      <c r="AD704" s="91" t="e">
        <f t="shared" si="6827"/>
        <v>#REF!</v>
      </c>
      <c r="AE704" s="91" t="e">
        <f t="shared" si="6827"/>
        <v>#REF!</v>
      </c>
      <c r="AF704" s="91" t="e">
        <f t="shared" si="6827"/>
        <v>#REF!</v>
      </c>
      <c r="AG704" s="23" t="str">
        <f>IFERROR(VLOOKUP(CI704*1,Обработ.выгрузка_реестра_РФ!$A:$G,4,),"")</f>
        <v/>
      </c>
      <c r="AH704" s="91" t="str">
        <f t="shared" ref="AH704:AI704" si="6828">IFERROR(REPLACE(AG704,FIND("-",AG704,1),1,"*"),AG704)</f>
        <v/>
      </c>
      <c r="AI704" s="91" t="str">
        <f t="shared" si="6828"/>
        <v/>
      </c>
      <c r="AJ704" s="27" t="str">
        <f t="shared" si="6467"/>
        <v/>
      </c>
      <c r="AK704" s="63" t="e">
        <f>IF(LEN('Описание предлагаемого товара'!#REF!)&gt;0,'Описание предлагаемого товара'!#REF!,"")</f>
        <v>#REF!</v>
      </c>
      <c r="AL704" s="91" t="e">
        <f t="shared" ref="AL704:AM704" si="6829">IFERROR(REPLACE(AK704,FIND(CHAR(10),AK704,1),1,""),AK704)</f>
        <v>#REF!</v>
      </c>
      <c r="AM704" s="91" t="e">
        <f t="shared" si="6829"/>
        <v>#REF!</v>
      </c>
      <c r="AN704" s="91" t="e">
        <f t="shared" ref="AN704:AR704" si="6830">IFERROR(REPLACE(AM704,FIND(" ",AM704,1),1,""),AM704)</f>
        <v>#REF!</v>
      </c>
      <c r="AO704" s="91" t="e">
        <f t="shared" si="6830"/>
        <v>#REF!</v>
      </c>
      <c r="AP704" s="91" t="e">
        <f t="shared" si="6830"/>
        <v>#REF!</v>
      </c>
      <c r="AQ704" s="91" t="e">
        <f t="shared" si="6830"/>
        <v>#REF!</v>
      </c>
      <c r="AR704" s="91" t="e">
        <f t="shared" si="6830"/>
        <v>#REF!</v>
      </c>
      <c r="AS704" s="91" t="e">
        <f t="shared" si="6374"/>
        <v>#REF!</v>
      </c>
      <c r="AT704" s="91" t="e">
        <f t="shared" si="6375"/>
        <v>#REF!</v>
      </c>
      <c r="AU704" s="32" t="e">
        <f t="shared" si="6358"/>
        <v>#REF!</v>
      </c>
      <c r="AV704" s="93" t="e">
        <f>'Описание предлагаемого товара'!#REF!</f>
        <v>#REF!</v>
      </c>
      <c r="AW704" s="91" t="e">
        <f>MIN(SEARCH({0,1,2,3,4,5,6,7,8,9},AV704&amp; "0123456789"))</f>
        <v>#REF!</v>
      </c>
      <c r="AX704" s="91" t="str">
        <f t="shared" si="6376"/>
        <v/>
      </c>
      <c r="AY704" s="91" t="str">
        <f t="shared" si="6377"/>
        <v/>
      </c>
      <c r="AZ704" s="91" t="str">
        <f t="shared" si="6378"/>
        <v/>
      </c>
      <c r="BA704" s="91" t="str">
        <f t="shared" si="6379"/>
        <v/>
      </c>
      <c r="BB704" s="91" t="str">
        <f t="shared" si="6380"/>
        <v/>
      </c>
      <c r="BC704" s="91" t="str">
        <f t="shared" si="6381"/>
        <v/>
      </c>
      <c r="BD704" s="91" t="str">
        <f t="shared" si="6382"/>
        <v/>
      </c>
      <c r="BE704" s="91" t="str">
        <f t="shared" si="6383"/>
        <v/>
      </c>
      <c r="BF704" s="91" t="str">
        <f t="shared" si="6384"/>
        <v/>
      </c>
      <c r="BG704" s="91" t="str">
        <f t="shared" si="6385"/>
        <v/>
      </c>
      <c r="BH704" s="91" t="str">
        <f t="shared" si="6386"/>
        <v/>
      </c>
      <c r="BI704" s="91" t="str">
        <f t="shared" si="6387"/>
        <v/>
      </c>
      <c r="BJ704" s="91" t="str">
        <f t="shared" si="6388"/>
        <v/>
      </c>
      <c r="BK704" s="91" t="str">
        <f t="shared" si="6389"/>
        <v/>
      </c>
      <c r="BL704" s="91" t="str">
        <f t="shared" si="6390"/>
        <v/>
      </c>
      <c r="BM704" s="91" t="str">
        <f t="shared" si="6391"/>
        <v/>
      </c>
      <c r="BN704" s="91" t="str">
        <f t="shared" si="6392"/>
        <v/>
      </c>
      <c r="BO704" s="91" t="str">
        <f t="shared" si="6393"/>
        <v/>
      </c>
      <c r="BP704" s="91" t="str">
        <f t="shared" si="6394"/>
        <v/>
      </c>
      <c r="BQ704" s="91" t="str">
        <f t="shared" si="6395"/>
        <v/>
      </c>
      <c r="BR704" s="91" t="str">
        <f t="shared" si="6396"/>
        <v/>
      </c>
      <c r="BS704" s="91" t="str">
        <f t="shared" si="6397"/>
        <v/>
      </c>
      <c r="BT704" s="91" t="str">
        <f t="shared" si="6398"/>
        <v/>
      </c>
      <c r="BU704" s="91" t="str">
        <f t="shared" si="6399"/>
        <v/>
      </c>
      <c r="BV704" s="91" t="str">
        <f t="shared" si="6400"/>
        <v/>
      </c>
      <c r="BW704" s="91" t="str">
        <f t="shared" si="6401"/>
        <v/>
      </c>
      <c r="BX704" s="91" t="str">
        <f t="shared" si="6402"/>
        <v/>
      </c>
      <c r="BY704" s="91" t="str">
        <f t="shared" si="6403"/>
        <v/>
      </c>
      <c r="BZ704" s="91" t="str">
        <f t="shared" si="6404"/>
        <v/>
      </c>
      <c r="CA704" s="91" t="str">
        <f t="shared" si="6405"/>
        <v/>
      </c>
      <c r="CB704" s="91" t="str">
        <f t="shared" si="6406"/>
        <v/>
      </c>
      <c r="CC704" s="91" t="str">
        <f t="shared" si="6407"/>
        <v/>
      </c>
      <c r="CD704" s="91" t="str">
        <f t="shared" si="6408"/>
        <v/>
      </c>
      <c r="CE704" s="91" t="str">
        <f t="shared" si="6409"/>
        <v/>
      </c>
      <c r="CF704" s="91" t="str">
        <f t="shared" si="6410"/>
        <v/>
      </c>
      <c r="CG704" s="91" t="str">
        <f t="shared" si="6411"/>
        <v/>
      </c>
      <c r="CH704" s="91" t="str">
        <f t="shared" si="6412"/>
        <v/>
      </c>
      <c r="CI704" s="91" t="str">
        <f t="shared" si="6413"/>
        <v>нет</v>
      </c>
      <c r="CJ704" s="63" t="e">
        <f>IF(LEN('Описание предлагаемого товара'!#REF!)&gt;0,'Описание предлагаемого товара'!#REF!,"")</f>
        <v>#REF!</v>
      </c>
      <c r="CK704" s="91" t="e">
        <f t="shared" ref="CK704:CL704" si="6831">IFERROR(REPLACE(CJ704,FIND(CHAR(10),CJ704,1),1,""),CJ704)</f>
        <v>#REF!</v>
      </c>
      <c r="CL704" s="91" t="e">
        <f t="shared" si="6831"/>
        <v>#REF!</v>
      </c>
      <c r="CM704" s="91" t="e">
        <f t="shared" si="6415"/>
        <v>#REF!</v>
      </c>
      <c r="CN704" s="91" t="e">
        <f t="shared" si="6416"/>
        <v>#REF!</v>
      </c>
      <c r="CO704" s="91" t="e">
        <f t="shared" si="6417"/>
        <v>#REF!</v>
      </c>
      <c r="CP704" s="90" t="e">
        <f>IF(AU704="Не указан реестровый номер (мера нац.режима Запрет)","",IF(CI704="нет","",IF(CU704="да","исключение(не смотрим баллы)",IFERROR(IF(CI704*1&gt;0,IFERROR(IF(VLOOKUP(CI704*1,Обработ.выгрузка_реестра_РФ!$A:$G,7,)=0,"Баллы не установлены",VLOOKUP(CI704*1,Обработ.выгрузка_реестра_РФ!$A:$G,7,)),IF(LEN(CI704)&gt;14,"","нет номера в реестре РФ")),""),IF(LEN(CI704)=0,"","Некорректный реестровый номер")))))</f>
        <v>#REF!</v>
      </c>
      <c r="CQ704" s="33" t="e">
        <f>IF(LEN(C704)&gt;0,IFERROR(IF(LEN(H704)&gt;0,IF(LEN(VLOOKUP(H704,'исключения(не_смотрим_баллы)'!$A:$C,1,))&gt;0,"да","нет"),"не введен ОКПД2"),"нет"),"")</f>
        <v>#REF!</v>
      </c>
      <c r="CR704" s="33" t="e">
        <f ca="1">IF(CQ704="да",IF(TODAY()&lt;VLOOKUP(H704,'исключения(не_смотрим_баллы)'!$A:$C,3,),"да","нет"),"")</f>
        <v>#REF!</v>
      </c>
      <c r="CS704" s="33" t="str">
        <f>IFERROR(IF(CQ704="да",IF(VLOOKUP(CI704*1,Обработ.выгрузка_реестра_РФ!$A:$G,2,)&lt;VLOOKUP(H704,'исключения(не_смотрим_баллы)'!$A:$C,2,),"да","нет"),""),"")</f>
        <v/>
      </c>
      <c r="CT704" s="24"/>
      <c r="CU704" s="33" t="e">
        <f t="shared" si="6429"/>
        <v>#REF!</v>
      </c>
      <c r="CV704" s="91" t="e">
        <f t="shared" si="6430"/>
        <v>#REF!</v>
      </c>
      <c r="CW704" s="27" t="e">
        <f t="shared" si="6431"/>
        <v>#REF!</v>
      </c>
      <c r="CX704" s="26" t="e">
        <f t="shared" si="6360"/>
        <v>#REF!</v>
      </c>
      <c r="CY704" s="64" t="e">
        <f>IF(LEN('Описание предлагаемого товара'!#REF!)&gt;0,'Описание предлагаемого товара'!#REF!,"")</f>
        <v>#REF!</v>
      </c>
      <c r="CZ704" s="95" t="e">
        <f t="shared" si="6418"/>
        <v>#REF!</v>
      </c>
      <c r="DA704" s="95" t="e">
        <f t="shared" ref="DA704" si="6832">IFERROR(REPLACE(CZ704,FIND(" ",CZ704,1),1,""),CZ704)</f>
        <v>#REF!</v>
      </c>
      <c r="DB704" s="95" t="e">
        <f t="shared" si="6362"/>
        <v>#REF!</v>
      </c>
      <c r="DC704" s="95" t="e">
        <f t="shared" ref="DC704:DD704" si="6833">IFERROR(REPLACE(DB704,FIND("г.",DB704,1),2,""),DB704)</f>
        <v>#REF!</v>
      </c>
      <c r="DD704" s="95" t="e">
        <f t="shared" si="6833"/>
        <v>#REF!</v>
      </c>
      <c r="DE704" s="95" t="e">
        <f t="shared" ref="DE704:DF704" si="6834">IFERROR(REPLACE(DD704,FIND("г",DD704,1),1,""),DD704)</f>
        <v>#REF!</v>
      </c>
      <c r="DF704" s="95" t="e">
        <f t="shared" si="6834"/>
        <v>#REF!</v>
      </c>
      <c r="DG704" s="95" t="e">
        <f t="shared" si="6435"/>
        <v>#REF!</v>
      </c>
      <c r="DH704" s="25" t="str">
        <f>IFERROR(VLOOKUP(CI704*1,Обработ.выгрузка_реестра_РФ!$A:$G,5,),"")</f>
        <v/>
      </c>
      <c r="DI704" s="27" t="str">
        <f t="shared" si="6445"/>
        <v/>
      </c>
      <c r="DJ704" s="27" t="str">
        <f t="shared" ca="1" si="6422"/>
        <v/>
      </c>
      <c r="DK704" s="63" t="e">
        <f>IF(LEN('Описание предлагаемого товара'!#REF!)&gt;0,'Описание предлагаемого товара'!#REF!,"")</f>
        <v>#REF!</v>
      </c>
      <c r="DL704" s="63" t="e">
        <f>IF(LEN('Описание предлагаемого товара'!#REF!)&gt;0,'Описание предлагаемого товара'!#REF!,"")</f>
        <v>#REF!</v>
      </c>
      <c r="DM704" s="32"/>
    </row>
    <row r="705" spans="1:117" ht="48.75" customHeight="1" x14ac:dyDescent="0.25">
      <c r="A705" s="61" t="e">
        <f>IF(LEN('Описание предлагаемого товара'!#REF!)&gt;0,'Описание предлагаемого товара'!#REF!,"")</f>
        <v>#REF!</v>
      </c>
      <c r="B705" s="65" t="e">
        <f>IF(LEN('Описание предлагаемого товара'!#REF!)&gt;0,'Описание предлагаемого товара'!#REF!,"")</f>
        <v>#REF!</v>
      </c>
      <c r="C705" s="61" t="e">
        <f>IF(LEN('Описание предлагаемого товара'!#REF!)&gt;0,'Описание предлагаемого товара'!#REF!,"")</f>
        <v>#REF!</v>
      </c>
      <c r="D705" s="61" t="e">
        <f>IF(LEN('Описание предлагаемого товара'!#REF!)&gt;0,'Описание предлагаемого товара'!#REF!,"")</f>
        <v>#REF!</v>
      </c>
      <c r="E705" s="61" t="e">
        <f>IF(LEN('Описание предлагаемого товара'!#REF!)&gt;0,'Описание предлагаемого товара'!#REF!,"")</f>
        <v>#REF!</v>
      </c>
      <c r="F705" s="61" t="e">
        <f>IF(LEN('Описание предлагаемого товара'!#REF!)&gt;0,'Описание предлагаемого товара'!#REF!,"")</f>
        <v>#REF!</v>
      </c>
      <c r="G705" s="61" t="e">
        <f>IF(LEN('Описание предлагаемого товара'!#REF!)&gt;0,'Описание предлагаемого товара'!#REF!,"")</f>
        <v>#REF!</v>
      </c>
      <c r="H705" s="61" t="e">
        <f>IF(LEN('Описание предлагаемого товара'!#REF!)&gt;0,'Описание предлагаемого товара'!#REF!,"")</f>
        <v>#REF!</v>
      </c>
      <c r="I705" s="61" t="e">
        <f>IF(LEN('Описание предлагаемого товара'!#REF!)&gt;0,'Описание предлагаемого товара'!#REF!,"")</f>
        <v>#REF!</v>
      </c>
      <c r="J705" s="38" t="str">
        <f>IFERROR(VLOOKUP(B705,SAP!$A:$E,5,),"")</f>
        <v/>
      </c>
      <c r="K705" s="40" t="str">
        <f t="shared" si="6365"/>
        <v/>
      </c>
      <c r="L705" s="61" t="e">
        <f>IF(LEN('Описание предлагаемого товара'!#REF!)&gt;0,IFERROR('Описание предлагаемого товара'!#REF!*1,""),"")</f>
        <v>#REF!</v>
      </c>
      <c r="M705" s="39" t="str">
        <f>IFERROR(VLOOKUP(B705,SAP!$A:$E,2,),"")</f>
        <v/>
      </c>
      <c r="N705" s="41" t="str">
        <f t="shared" si="6501"/>
        <v/>
      </c>
      <c r="O705" s="39" t="str">
        <f t="shared" si="6352"/>
        <v/>
      </c>
      <c r="P705" s="36" t="e">
        <f>IF(LEN('Описание предлагаемого товара'!#REF!)&gt;0,'Описание предлагаемого товара'!#REF!,"")</f>
        <v>#REF!</v>
      </c>
      <c r="Q70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05" s="37" t="e">
        <f>IF(LEN('Описание предлагаемого товара'!#REF!)&gt;0,'Описание предлагаемого товара'!#REF!,"")</f>
        <v>#REF!</v>
      </c>
      <c r="S705" s="37" t="e">
        <f>IF(LEN('Описание предлагаемого товара'!#REF!)&gt;0,'Описание предлагаемого товара'!#REF!,"")</f>
        <v>#REF!</v>
      </c>
      <c r="T70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05" s="23" t="str">
        <f>IFERROR(VLOOKUP(CI705*1,Обработ.выгрузка_реестра_РФ!$A:$G,6,),"")</f>
        <v/>
      </c>
      <c r="V705" s="61" t="e">
        <f>IF(LEN('Описание предлагаемого товара'!#REF!)&gt;0,'Описание предлагаемого товара'!#REF!,"")</f>
        <v>#REF!</v>
      </c>
      <c r="W705" s="62" t="e">
        <f>IF(LEN('Описание предлагаемого товара'!#REF!)&gt;0,'Описание предлагаемого товара'!#REF!,"")</f>
        <v>#REF!</v>
      </c>
      <c r="X705" s="91" t="e">
        <f t="shared" ref="X705:Y705" si="6835">IFERROR(REPLACE(W705,FIND(CHAR(10),W705,1),1," "),W705)</f>
        <v>#REF!</v>
      </c>
      <c r="Y705" s="91" t="e">
        <f t="shared" si="6835"/>
        <v>#REF!</v>
      </c>
      <c r="Z705" s="91" t="e">
        <f t="shared" si="6367"/>
        <v>#REF!</v>
      </c>
      <c r="AA705" s="91" t="e">
        <f t="shared" si="6368"/>
        <v>#REF!</v>
      </c>
      <c r="AB705" s="91" t="e">
        <f t="shared" si="6369"/>
        <v>#REF!</v>
      </c>
      <c r="AC705" s="91" t="e">
        <f t="shared" ref="AC705:AF705" si="6836">IFERROR(REPLACE(AB705,FIND("  ",AB705,1),2," "),AB705)</f>
        <v>#REF!</v>
      </c>
      <c r="AD705" s="91" t="e">
        <f t="shared" si="6836"/>
        <v>#REF!</v>
      </c>
      <c r="AE705" s="91" t="e">
        <f t="shared" si="6836"/>
        <v>#REF!</v>
      </c>
      <c r="AF705" s="91" t="e">
        <f t="shared" si="6836"/>
        <v>#REF!</v>
      </c>
      <c r="AG705" s="23" t="str">
        <f>IFERROR(VLOOKUP(CI705*1,Обработ.выгрузка_реестра_РФ!$A:$G,4,),"")</f>
        <v/>
      </c>
      <c r="AH705" s="91" t="str">
        <f t="shared" ref="AH705:AI705" si="6837">IFERROR(REPLACE(AG705,FIND("-",AG705,1),1,"*"),AG705)</f>
        <v/>
      </c>
      <c r="AI705" s="91" t="str">
        <f t="shared" si="6837"/>
        <v/>
      </c>
      <c r="AJ705" s="27" t="str">
        <f t="shared" si="6467"/>
        <v/>
      </c>
      <c r="AK705" s="63" t="e">
        <f>IF(LEN('Описание предлагаемого товара'!#REF!)&gt;0,'Описание предлагаемого товара'!#REF!,"")</f>
        <v>#REF!</v>
      </c>
      <c r="AL705" s="91" t="e">
        <f t="shared" ref="AL705:AM705" si="6838">IFERROR(REPLACE(AK705,FIND(CHAR(10),AK705,1),1,""),AK705)</f>
        <v>#REF!</v>
      </c>
      <c r="AM705" s="91" t="e">
        <f t="shared" si="6838"/>
        <v>#REF!</v>
      </c>
      <c r="AN705" s="91" t="e">
        <f t="shared" ref="AN705:AR705" si="6839">IFERROR(REPLACE(AM705,FIND(" ",AM705,1),1,""),AM705)</f>
        <v>#REF!</v>
      </c>
      <c r="AO705" s="91" t="e">
        <f t="shared" si="6839"/>
        <v>#REF!</v>
      </c>
      <c r="AP705" s="91" t="e">
        <f t="shared" si="6839"/>
        <v>#REF!</v>
      </c>
      <c r="AQ705" s="91" t="e">
        <f t="shared" si="6839"/>
        <v>#REF!</v>
      </c>
      <c r="AR705" s="91" t="e">
        <f t="shared" si="6839"/>
        <v>#REF!</v>
      </c>
      <c r="AS705" s="91" t="e">
        <f t="shared" si="6374"/>
        <v>#REF!</v>
      </c>
      <c r="AT705" s="91" t="e">
        <f t="shared" si="6375"/>
        <v>#REF!</v>
      </c>
      <c r="AU705" s="32" t="e">
        <f t="shared" si="6358"/>
        <v>#REF!</v>
      </c>
      <c r="AV705" s="93" t="e">
        <f>'Описание предлагаемого товара'!#REF!</f>
        <v>#REF!</v>
      </c>
      <c r="AW705" s="91" t="e">
        <f>MIN(SEARCH({0,1,2,3,4,5,6,7,8,9},AV705&amp; "0123456789"))</f>
        <v>#REF!</v>
      </c>
      <c r="AX705" s="91" t="str">
        <f t="shared" si="6376"/>
        <v/>
      </c>
      <c r="AY705" s="91" t="str">
        <f t="shared" si="6377"/>
        <v/>
      </c>
      <c r="AZ705" s="91" t="str">
        <f t="shared" si="6378"/>
        <v/>
      </c>
      <c r="BA705" s="91" t="str">
        <f t="shared" si="6379"/>
        <v/>
      </c>
      <c r="BB705" s="91" t="str">
        <f t="shared" si="6380"/>
        <v/>
      </c>
      <c r="BC705" s="91" t="str">
        <f t="shared" si="6381"/>
        <v/>
      </c>
      <c r="BD705" s="91" t="str">
        <f t="shared" si="6382"/>
        <v/>
      </c>
      <c r="BE705" s="91" t="str">
        <f t="shared" si="6383"/>
        <v/>
      </c>
      <c r="BF705" s="91" t="str">
        <f t="shared" si="6384"/>
        <v/>
      </c>
      <c r="BG705" s="91" t="str">
        <f t="shared" si="6385"/>
        <v/>
      </c>
      <c r="BH705" s="91" t="str">
        <f t="shared" si="6386"/>
        <v/>
      </c>
      <c r="BI705" s="91" t="str">
        <f t="shared" si="6387"/>
        <v/>
      </c>
      <c r="BJ705" s="91" t="str">
        <f t="shared" si="6388"/>
        <v/>
      </c>
      <c r="BK705" s="91" t="str">
        <f t="shared" si="6389"/>
        <v/>
      </c>
      <c r="BL705" s="91" t="str">
        <f t="shared" si="6390"/>
        <v/>
      </c>
      <c r="BM705" s="91" t="str">
        <f t="shared" si="6391"/>
        <v/>
      </c>
      <c r="BN705" s="91" t="str">
        <f t="shared" si="6392"/>
        <v/>
      </c>
      <c r="BO705" s="91" t="str">
        <f t="shared" si="6393"/>
        <v/>
      </c>
      <c r="BP705" s="91" t="str">
        <f t="shared" si="6394"/>
        <v/>
      </c>
      <c r="BQ705" s="91" t="str">
        <f t="shared" si="6395"/>
        <v/>
      </c>
      <c r="BR705" s="91" t="str">
        <f t="shared" si="6396"/>
        <v/>
      </c>
      <c r="BS705" s="91" t="str">
        <f t="shared" si="6397"/>
        <v/>
      </c>
      <c r="BT705" s="91" t="str">
        <f t="shared" si="6398"/>
        <v/>
      </c>
      <c r="BU705" s="91" t="str">
        <f t="shared" si="6399"/>
        <v/>
      </c>
      <c r="BV705" s="91" t="str">
        <f t="shared" si="6400"/>
        <v/>
      </c>
      <c r="BW705" s="91" t="str">
        <f t="shared" si="6401"/>
        <v/>
      </c>
      <c r="BX705" s="91" t="str">
        <f t="shared" si="6402"/>
        <v/>
      </c>
      <c r="BY705" s="91" t="str">
        <f t="shared" si="6403"/>
        <v/>
      </c>
      <c r="BZ705" s="91" t="str">
        <f t="shared" si="6404"/>
        <v/>
      </c>
      <c r="CA705" s="91" t="str">
        <f t="shared" si="6405"/>
        <v/>
      </c>
      <c r="CB705" s="91" t="str">
        <f t="shared" si="6406"/>
        <v/>
      </c>
      <c r="CC705" s="91" t="str">
        <f t="shared" si="6407"/>
        <v/>
      </c>
      <c r="CD705" s="91" t="str">
        <f t="shared" si="6408"/>
        <v/>
      </c>
      <c r="CE705" s="91" t="str">
        <f t="shared" si="6409"/>
        <v/>
      </c>
      <c r="CF705" s="91" t="str">
        <f t="shared" si="6410"/>
        <v/>
      </c>
      <c r="CG705" s="91" t="str">
        <f t="shared" si="6411"/>
        <v/>
      </c>
      <c r="CH705" s="91" t="str">
        <f t="shared" si="6412"/>
        <v/>
      </c>
      <c r="CI705" s="91" t="str">
        <f t="shared" si="6413"/>
        <v>нет</v>
      </c>
      <c r="CJ705" s="63" t="e">
        <f>IF(LEN('Описание предлагаемого товара'!#REF!)&gt;0,'Описание предлагаемого товара'!#REF!,"")</f>
        <v>#REF!</v>
      </c>
      <c r="CK705" s="91" t="e">
        <f t="shared" ref="CK705:CL705" si="6840">IFERROR(REPLACE(CJ705,FIND(CHAR(10),CJ705,1),1,""),CJ705)</f>
        <v>#REF!</v>
      </c>
      <c r="CL705" s="91" t="e">
        <f t="shared" si="6840"/>
        <v>#REF!</v>
      </c>
      <c r="CM705" s="91" t="e">
        <f t="shared" si="6415"/>
        <v>#REF!</v>
      </c>
      <c r="CN705" s="91" t="e">
        <f t="shared" si="6416"/>
        <v>#REF!</v>
      </c>
      <c r="CO705" s="91" t="e">
        <f t="shared" si="6417"/>
        <v>#REF!</v>
      </c>
      <c r="CP705" s="90" t="e">
        <f>IF(AU705="Не указан реестровый номер (мера нац.режима Запрет)","",IF(CI705="нет","",IF(CU705="да","исключение(не смотрим баллы)",IFERROR(IF(CI705*1&gt;0,IFERROR(IF(VLOOKUP(CI705*1,Обработ.выгрузка_реестра_РФ!$A:$G,7,)=0,"Баллы не установлены",VLOOKUP(CI705*1,Обработ.выгрузка_реестра_РФ!$A:$G,7,)),IF(LEN(CI705)&gt;14,"","нет номера в реестре РФ")),""),IF(LEN(CI705)=0,"","Некорректный реестровый номер")))))</f>
        <v>#REF!</v>
      </c>
      <c r="CQ705" s="33" t="e">
        <f>IF(LEN(C705)&gt;0,IFERROR(IF(LEN(H705)&gt;0,IF(LEN(VLOOKUP(H705,'исключения(не_смотрим_баллы)'!$A:$C,1,))&gt;0,"да","нет"),"не введен ОКПД2"),"нет"),"")</f>
        <v>#REF!</v>
      </c>
      <c r="CR705" s="33" t="e">
        <f ca="1">IF(CQ705="да",IF(TODAY()&lt;VLOOKUP(H705,'исключения(не_смотрим_баллы)'!$A:$C,3,),"да","нет"),"")</f>
        <v>#REF!</v>
      </c>
      <c r="CS705" s="33" t="str">
        <f>IFERROR(IF(CQ705="да",IF(VLOOKUP(CI705*1,Обработ.выгрузка_реестра_РФ!$A:$G,2,)&lt;VLOOKUP(H705,'исключения(не_смотрим_баллы)'!$A:$C,2,),"да","нет"),""),"")</f>
        <v/>
      </c>
      <c r="CT705" s="24"/>
      <c r="CU705" s="33" t="e">
        <f t="shared" si="6429"/>
        <v>#REF!</v>
      </c>
      <c r="CV705" s="91" t="e">
        <f t="shared" si="6430"/>
        <v>#REF!</v>
      </c>
      <c r="CW705" s="27" t="e">
        <f t="shared" si="6431"/>
        <v>#REF!</v>
      </c>
      <c r="CX705" s="26" t="e">
        <f t="shared" si="6360"/>
        <v>#REF!</v>
      </c>
      <c r="CY705" s="64" t="e">
        <f>IF(LEN('Описание предлагаемого товара'!#REF!)&gt;0,'Описание предлагаемого товара'!#REF!,"")</f>
        <v>#REF!</v>
      </c>
      <c r="CZ705" s="95" t="e">
        <f t="shared" si="6418"/>
        <v>#REF!</v>
      </c>
      <c r="DA705" s="95" t="e">
        <f t="shared" ref="DA705" si="6841">IFERROR(REPLACE(CZ705,FIND(" ",CZ705,1),1,""),CZ705)</f>
        <v>#REF!</v>
      </c>
      <c r="DB705" s="95" t="e">
        <f t="shared" si="6362"/>
        <v>#REF!</v>
      </c>
      <c r="DC705" s="95" t="e">
        <f t="shared" ref="DC705:DD705" si="6842">IFERROR(REPLACE(DB705,FIND("г.",DB705,1),2,""),DB705)</f>
        <v>#REF!</v>
      </c>
      <c r="DD705" s="95" t="e">
        <f t="shared" si="6842"/>
        <v>#REF!</v>
      </c>
      <c r="DE705" s="95" t="e">
        <f t="shared" ref="DE705:DF705" si="6843">IFERROR(REPLACE(DD705,FIND("г",DD705,1),1,""),DD705)</f>
        <v>#REF!</v>
      </c>
      <c r="DF705" s="95" t="e">
        <f t="shared" si="6843"/>
        <v>#REF!</v>
      </c>
      <c r="DG705" s="95" t="e">
        <f t="shared" si="6435"/>
        <v>#REF!</v>
      </c>
      <c r="DH705" s="25" t="str">
        <f>IFERROR(VLOOKUP(CI705*1,Обработ.выгрузка_реестра_РФ!$A:$G,5,),"")</f>
        <v/>
      </c>
      <c r="DI705" s="27" t="str">
        <f t="shared" si="6445"/>
        <v/>
      </c>
      <c r="DJ705" s="27" t="str">
        <f t="shared" ca="1" si="6422"/>
        <v/>
      </c>
      <c r="DK705" s="63" t="e">
        <f>IF(LEN('Описание предлагаемого товара'!#REF!)&gt;0,'Описание предлагаемого товара'!#REF!,"")</f>
        <v>#REF!</v>
      </c>
      <c r="DL705" s="63" t="e">
        <f>IF(LEN('Описание предлагаемого товара'!#REF!)&gt;0,'Описание предлагаемого товара'!#REF!,"")</f>
        <v>#REF!</v>
      </c>
      <c r="DM705" s="32"/>
    </row>
    <row r="706" spans="1:117" ht="48.75" customHeight="1" x14ac:dyDescent="0.25">
      <c r="A706" s="61" t="e">
        <f>IF(LEN('Описание предлагаемого товара'!#REF!)&gt;0,'Описание предлагаемого товара'!#REF!,"")</f>
        <v>#REF!</v>
      </c>
      <c r="B706" s="65" t="e">
        <f>IF(LEN('Описание предлагаемого товара'!#REF!)&gt;0,'Описание предлагаемого товара'!#REF!,"")</f>
        <v>#REF!</v>
      </c>
      <c r="C706" s="61" t="e">
        <f>IF(LEN('Описание предлагаемого товара'!#REF!)&gt;0,'Описание предлагаемого товара'!#REF!,"")</f>
        <v>#REF!</v>
      </c>
      <c r="D706" s="61" t="e">
        <f>IF(LEN('Описание предлагаемого товара'!#REF!)&gt;0,'Описание предлагаемого товара'!#REF!,"")</f>
        <v>#REF!</v>
      </c>
      <c r="E706" s="61" t="e">
        <f>IF(LEN('Описание предлагаемого товара'!#REF!)&gt;0,'Описание предлагаемого товара'!#REF!,"")</f>
        <v>#REF!</v>
      </c>
      <c r="F706" s="61" t="e">
        <f>IF(LEN('Описание предлагаемого товара'!#REF!)&gt;0,'Описание предлагаемого товара'!#REF!,"")</f>
        <v>#REF!</v>
      </c>
      <c r="G706" s="61" t="e">
        <f>IF(LEN('Описание предлагаемого товара'!#REF!)&gt;0,'Описание предлагаемого товара'!#REF!,"")</f>
        <v>#REF!</v>
      </c>
      <c r="H706" s="61" t="e">
        <f>IF(LEN('Описание предлагаемого товара'!#REF!)&gt;0,'Описание предлагаемого товара'!#REF!,"")</f>
        <v>#REF!</v>
      </c>
      <c r="I706" s="61" t="e">
        <f>IF(LEN('Описание предлагаемого товара'!#REF!)&gt;0,'Описание предлагаемого товара'!#REF!,"")</f>
        <v>#REF!</v>
      </c>
      <c r="J706" s="38" t="str">
        <f>IFERROR(VLOOKUP(B706,SAP!$A:$E,5,),"")</f>
        <v/>
      </c>
      <c r="K706" s="40" t="str">
        <f t="shared" si="6365"/>
        <v/>
      </c>
      <c r="L706" s="61" t="e">
        <f>IF(LEN('Описание предлагаемого товара'!#REF!)&gt;0,IFERROR('Описание предлагаемого товара'!#REF!*1,""),"")</f>
        <v>#REF!</v>
      </c>
      <c r="M706" s="39" t="str">
        <f>IFERROR(VLOOKUP(B706,SAP!$A:$E,2,),"")</f>
        <v/>
      </c>
      <c r="N706" s="41" t="str">
        <f t="shared" si="6501"/>
        <v/>
      </c>
      <c r="O706" s="39" t="str">
        <f t="shared" si="6352"/>
        <v/>
      </c>
      <c r="P706" s="36" t="e">
        <f>IF(LEN('Описание предлагаемого товара'!#REF!)&gt;0,'Описание предлагаемого товара'!#REF!,"")</f>
        <v>#REF!</v>
      </c>
      <c r="Q70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06" s="37" t="e">
        <f>IF(LEN('Описание предлагаемого товара'!#REF!)&gt;0,'Описание предлагаемого товара'!#REF!,"")</f>
        <v>#REF!</v>
      </c>
      <c r="S706" s="37" t="e">
        <f>IF(LEN('Описание предлагаемого товара'!#REF!)&gt;0,'Описание предлагаемого товара'!#REF!,"")</f>
        <v>#REF!</v>
      </c>
      <c r="T70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06" s="23" t="str">
        <f>IFERROR(VLOOKUP(CI706*1,Обработ.выгрузка_реестра_РФ!$A:$G,6,),"")</f>
        <v/>
      </c>
      <c r="V706" s="61" t="e">
        <f>IF(LEN('Описание предлагаемого товара'!#REF!)&gt;0,'Описание предлагаемого товара'!#REF!,"")</f>
        <v>#REF!</v>
      </c>
      <c r="W706" s="62" t="e">
        <f>IF(LEN('Описание предлагаемого товара'!#REF!)&gt;0,'Описание предлагаемого товара'!#REF!,"")</f>
        <v>#REF!</v>
      </c>
      <c r="X706" s="91" t="e">
        <f t="shared" ref="X706:Y706" si="6844">IFERROR(REPLACE(W706,FIND(CHAR(10),W706,1),1," "),W706)</f>
        <v>#REF!</v>
      </c>
      <c r="Y706" s="91" t="e">
        <f t="shared" si="6844"/>
        <v>#REF!</v>
      </c>
      <c r="Z706" s="91" t="e">
        <f t="shared" si="6367"/>
        <v>#REF!</v>
      </c>
      <c r="AA706" s="91" t="e">
        <f t="shared" si="6368"/>
        <v>#REF!</v>
      </c>
      <c r="AB706" s="91" t="e">
        <f t="shared" si="6369"/>
        <v>#REF!</v>
      </c>
      <c r="AC706" s="91" t="e">
        <f t="shared" ref="AC706:AF706" si="6845">IFERROR(REPLACE(AB706,FIND("  ",AB706,1),2," "),AB706)</f>
        <v>#REF!</v>
      </c>
      <c r="AD706" s="91" t="e">
        <f t="shared" si="6845"/>
        <v>#REF!</v>
      </c>
      <c r="AE706" s="91" t="e">
        <f t="shared" si="6845"/>
        <v>#REF!</v>
      </c>
      <c r="AF706" s="91" t="e">
        <f t="shared" si="6845"/>
        <v>#REF!</v>
      </c>
      <c r="AG706" s="23" t="str">
        <f>IFERROR(VLOOKUP(CI706*1,Обработ.выгрузка_реестра_РФ!$A:$G,4,),"")</f>
        <v/>
      </c>
      <c r="AH706" s="91" t="str">
        <f t="shared" ref="AH706:AI706" si="6846">IFERROR(REPLACE(AG706,FIND("-",AG706,1),1,"*"),AG706)</f>
        <v/>
      </c>
      <c r="AI706" s="91" t="str">
        <f t="shared" si="6846"/>
        <v/>
      </c>
      <c r="AJ706" s="27" t="str">
        <f t="shared" si="6467"/>
        <v/>
      </c>
      <c r="AK706" s="63" t="e">
        <f>IF(LEN('Описание предлагаемого товара'!#REF!)&gt;0,'Описание предлагаемого товара'!#REF!,"")</f>
        <v>#REF!</v>
      </c>
      <c r="AL706" s="91" t="e">
        <f t="shared" ref="AL706:AM706" si="6847">IFERROR(REPLACE(AK706,FIND(CHAR(10),AK706,1),1,""),AK706)</f>
        <v>#REF!</v>
      </c>
      <c r="AM706" s="91" t="e">
        <f t="shared" si="6847"/>
        <v>#REF!</v>
      </c>
      <c r="AN706" s="91" t="e">
        <f t="shared" ref="AN706:AR706" si="6848">IFERROR(REPLACE(AM706,FIND(" ",AM706,1),1,""),AM706)</f>
        <v>#REF!</v>
      </c>
      <c r="AO706" s="91" t="e">
        <f t="shared" si="6848"/>
        <v>#REF!</v>
      </c>
      <c r="AP706" s="91" t="e">
        <f t="shared" si="6848"/>
        <v>#REF!</v>
      </c>
      <c r="AQ706" s="91" t="e">
        <f t="shared" si="6848"/>
        <v>#REF!</v>
      </c>
      <c r="AR706" s="91" t="e">
        <f t="shared" si="6848"/>
        <v>#REF!</v>
      </c>
      <c r="AS706" s="91" t="e">
        <f t="shared" si="6374"/>
        <v>#REF!</v>
      </c>
      <c r="AT706" s="91" t="e">
        <f t="shared" si="6375"/>
        <v>#REF!</v>
      </c>
      <c r="AU706" s="32" t="e">
        <f t="shared" si="6358"/>
        <v>#REF!</v>
      </c>
      <c r="AV706" s="93" t="e">
        <f>'Описание предлагаемого товара'!#REF!</f>
        <v>#REF!</v>
      </c>
      <c r="AW706" s="91" t="e">
        <f>MIN(SEARCH({0,1,2,3,4,5,6,7,8,9},AV706&amp; "0123456789"))</f>
        <v>#REF!</v>
      </c>
      <c r="AX706" s="91" t="str">
        <f t="shared" si="6376"/>
        <v/>
      </c>
      <c r="AY706" s="91" t="str">
        <f t="shared" si="6377"/>
        <v/>
      </c>
      <c r="AZ706" s="91" t="str">
        <f t="shared" si="6378"/>
        <v/>
      </c>
      <c r="BA706" s="91" t="str">
        <f t="shared" si="6379"/>
        <v/>
      </c>
      <c r="BB706" s="91" t="str">
        <f t="shared" si="6380"/>
        <v/>
      </c>
      <c r="BC706" s="91" t="str">
        <f t="shared" si="6381"/>
        <v/>
      </c>
      <c r="BD706" s="91" t="str">
        <f t="shared" si="6382"/>
        <v/>
      </c>
      <c r="BE706" s="91" t="str">
        <f t="shared" si="6383"/>
        <v/>
      </c>
      <c r="BF706" s="91" t="str">
        <f t="shared" si="6384"/>
        <v/>
      </c>
      <c r="BG706" s="91" t="str">
        <f t="shared" si="6385"/>
        <v/>
      </c>
      <c r="BH706" s="91" t="str">
        <f t="shared" si="6386"/>
        <v/>
      </c>
      <c r="BI706" s="91" t="str">
        <f t="shared" si="6387"/>
        <v/>
      </c>
      <c r="BJ706" s="91" t="str">
        <f t="shared" si="6388"/>
        <v/>
      </c>
      <c r="BK706" s="91" t="str">
        <f t="shared" si="6389"/>
        <v/>
      </c>
      <c r="BL706" s="91" t="str">
        <f t="shared" si="6390"/>
        <v/>
      </c>
      <c r="BM706" s="91" t="str">
        <f t="shared" si="6391"/>
        <v/>
      </c>
      <c r="BN706" s="91" t="str">
        <f t="shared" si="6392"/>
        <v/>
      </c>
      <c r="BO706" s="91" t="str">
        <f t="shared" si="6393"/>
        <v/>
      </c>
      <c r="BP706" s="91" t="str">
        <f t="shared" si="6394"/>
        <v/>
      </c>
      <c r="BQ706" s="91" t="str">
        <f t="shared" si="6395"/>
        <v/>
      </c>
      <c r="BR706" s="91" t="str">
        <f t="shared" si="6396"/>
        <v/>
      </c>
      <c r="BS706" s="91" t="str">
        <f t="shared" si="6397"/>
        <v/>
      </c>
      <c r="BT706" s="91" t="str">
        <f t="shared" si="6398"/>
        <v/>
      </c>
      <c r="BU706" s="91" t="str">
        <f t="shared" si="6399"/>
        <v/>
      </c>
      <c r="BV706" s="91" t="str">
        <f t="shared" si="6400"/>
        <v/>
      </c>
      <c r="BW706" s="91" t="str">
        <f t="shared" si="6401"/>
        <v/>
      </c>
      <c r="BX706" s="91" t="str">
        <f t="shared" si="6402"/>
        <v/>
      </c>
      <c r="BY706" s="91" t="str">
        <f t="shared" si="6403"/>
        <v/>
      </c>
      <c r="BZ706" s="91" t="str">
        <f t="shared" si="6404"/>
        <v/>
      </c>
      <c r="CA706" s="91" t="str">
        <f t="shared" si="6405"/>
        <v/>
      </c>
      <c r="CB706" s="91" t="str">
        <f t="shared" si="6406"/>
        <v/>
      </c>
      <c r="CC706" s="91" t="str">
        <f t="shared" si="6407"/>
        <v/>
      </c>
      <c r="CD706" s="91" t="str">
        <f t="shared" si="6408"/>
        <v/>
      </c>
      <c r="CE706" s="91" t="str">
        <f t="shared" si="6409"/>
        <v/>
      </c>
      <c r="CF706" s="91" t="str">
        <f t="shared" si="6410"/>
        <v/>
      </c>
      <c r="CG706" s="91" t="str">
        <f t="shared" si="6411"/>
        <v/>
      </c>
      <c r="CH706" s="91" t="str">
        <f t="shared" si="6412"/>
        <v/>
      </c>
      <c r="CI706" s="91" t="str">
        <f t="shared" si="6413"/>
        <v>нет</v>
      </c>
      <c r="CJ706" s="63" t="e">
        <f>IF(LEN('Описание предлагаемого товара'!#REF!)&gt;0,'Описание предлагаемого товара'!#REF!,"")</f>
        <v>#REF!</v>
      </c>
      <c r="CK706" s="91" t="e">
        <f t="shared" ref="CK706:CL706" si="6849">IFERROR(REPLACE(CJ706,FIND(CHAR(10),CJ706,1),1,""),CJ706)</f>
        <v>#REF!</v>
      </c>
      <c r="CL706" s="91" t="e">
        <f t="shared" si="6849"/>
        <v>#REF!</v>
      </c>
      <c r="CM706" s="91" t="e">
        <f t="shared" si="6415"/>
        <v>#REF!</v>
      </c>
      <c r="CN706" s="91" t="e">
        <f t="shared" si="6416"/>
        <v>#REF!</v>
      </c>
      <c r="CO706" s="91" t="e">
        <f t="shared" si="6417"/>
        <v>#REF!</v>
      </c>
      <c r="CP706" s="90" t="e">
        <f>IF(AU706="Не указан реестровый номер (мера нац.режима Запрет)","",IF(CI706="нет","",IF(CU706="да","исключение(не смотрим баллы)",IFERROR(IF(CI706*1&gt;0,IFERROR(IF(VLOOKUP(CI706*1,Обработ.выгрузка_реестра_РФ!$A:$G,7,)=0,"Баллы не установлены",VLOOKUP(CI706*1,Обработ.выгрузка_реестра_РФ!$A:$G,7,)),IF(LEN(CI706)&gt;14,"","нет номера в реестре РФ")),""),IF(LEN(CI706)=0,"","Некорректный реестровый номер")))))</f>
        <v>#REF!</v>
      </c>
      <c r="CQ706" s="33" t="e">
        <f>IF(LEN(C706)&gt;0,IFERROR(IF(LEN(H706)&gt;0,IF(LEN(VLOOKUP(H706,'исключения(не_смотрим_баллы)'!$A:$C,1,))&gt;0,"да","нет"),"не введен ОКПД2"),"нет"),"")</f>
        <v>#REF!</v>
      </c>
      <c r="CR706" s="33" t="e">
        <f ca="1">IF(CQ706="да",IF(TODAY()&lt;VLOOKUP(H706,'исключения(не_смотрим_баллы)'!$A:$C,3,),"да","нет"),"")</f>
        <v>#REF!</v>
      </c>
      <c r="CS706" s="33" t="str">
        <f>IFERROR(IF(CQ706="да",IF(VLOOKUP(CI706*1,Обработ.выгрузка_реестра_РФ!$A:$G,2,)&lt;VLOOKUP(H706,'исключения(не_смотрим_баллы)'!$A:$C,2,),"да","нет"),""),"")</f>
        <v/>
      </c>
      <c r="CT706" s="24"/>
      <c r="CU706" s="33" t="e">
        <f t="shared" si="6429"/>
        <v>#REF!</v>
      </c>
      <c r="CV706" s="91" t="e">
        <f t="shared" si="6430"/>
        <v>#REF!</v>
      </c>
      <c r="CW706" s="27" t="e">
        <f t="shared" si="6431"/>
        <v>#REF!</v>
      </c>
      <c r="CX706" s="26" t="e">
        <f t="shared" si="6360"/>
        <v>#REF!</v>
      </c>
      <c r="CY706" s="64" t="e">
        <f>IF(LEN('Описание предлагаемого товара'!#REF!)&gt;0,'Описание предлагаемого товара'!#REF!,"")</f>
        <v>#REF!</v>
      </c>
      <c r="CZ706" s="95" t="e">
        <f t="shared" si="6418"/>
        <v>#REF!</v>
      </c>
      <c r="DA706" s="95" t="e">
        <f t="shared" ref="DA706" si="6850">IFERROR(REPLACE(CZ706,FIND(" ",CZ706,1),1,""),CZ706)</f>
        <v>#REF!</v>
      </c>
      <c r="DB706" s="95" t="e">
        <f t="shared" si="6362"/>
        <v>#REF!</v>
      </c>
      <c r="DC706" s="95" t="e">
        <f t="shared" ref="DC706:DD706" si="6851">IFERROR(REPLACE(DB706,FIND("г.",DB706,1),2,""),DB706)</f>
        <v>#REF!</v>
      </c>
      <c r="DD706" s="95" t="e">
        <f t="shared" si="6851"/>
        <v>#REF!</v>
      </c>
      <c r="DE706" s="95" t="e">
        <f t="shared" ref="DE706:DF706" si="6852">IFERROR(REPLACE(DD706,FIND("г",DD706,1),1,""),DD706)</f>
        <v>#REF!</v>
      </c>
      <c r="DF706" s="95" t="e">
        <f t="shared" si="6852"/>
        <v>#REF!</v>
      </c>
      <c r="DG706" s="95" t="e">
        <f t="shared" si="6435"/>
        <v>#REF!</v>
      </c>
      <c r="DH706" s="25" t="str">
        <f>IFERROR(VLOOKUP(CI706*1,Обработ.выгрузка_реестра_РФ!$A:$G,5,),"")</f>
        <v/>
      </c>
      <c r="DI706" s="27" t="str">
        <f t="shared" si="6445"/>
        <v/>
      </c>
      <c r="DJ706" s="27" t="str">
        <f t="shared" ca="1" si="6422"/>
        <v/>
      </c>
      <c r="DK706" s="63" t="e">
        <f>IF(LEN('Описание предлагаемого товара'!#REF!)&gt;0,'Описание предлагаемого товара'!#REF!,"")</f>
        <v>#REF!</v>
      </c>
      <c r="DL706" s="63" t="e">
        <f>IF(LEN('Описание предлагаемого товара'!#REF!)&gt;0,'Описание предлагаемого товара'!#REF!,"")</f>
        <v>#REF!</v>
      </c>
      <c r="DM706" s="32"/>
    </row>
    <row r="707" spans="1:117" ht="48.75" customHeight="1" x14ac:dyDescent="0.25">
      <c r="A707" s="61" t="e">
        <f>IF(LEN('Описание предлагаемого товара'!#REF!)&gt;0,'Описание предлагаемого товара'!#REF!,"")</f>
        <v>#REF!</v>
      </c>
      <c r="B707" s="65" t="e">
        <f>IF(LEN('Описание предлагаемого товара'!#REF!)&gt;0,'Описание предлагаемого товара'!#REF!,"")</f>
        <v>#REF!</v>
      </c>
      <c r="C707" s="61" t="e">
        <f>IF(LEN('Описание предлагаемого товара'!#REF!)&gt;0,'Описание предлагаемого товара'!#REF!,"")</f>
        <v>#REF!</v>
      </c>
      <c r="D707" s="61" t="e">
        <f>IF(LEN('Описание предлагаемого товара'!#REF!)&gt;0,'Описание предлагаемого товара'!#REF!,"")</f>
        <v>#REF!</v>
      </c>
      <c r="E707" s="61" t="e">
        <f>IF(LEN('Описание предлагаемого товара'!#REF!)&gt;0,'Описание предлагаемого товара'!#REF!,"")</f>
        <v>#REF!</v>
      </c>
      <c r="F707" s="61" t="e">
        <f>IF(LEN('Описание предлагаемого товара'!#REF!)&gt;0,'Описание предлагаемого товара'!#REF!,"")</f>
        <v>#REF!</v>
      </c>
      <c r="G707" s="61" t="e">
        <f>IF(LEN('Описание предлагаемого товара'!#REF!)&gt;0,'Описание предлагаемого товара'!#REF!,"")</f>
        <v>#REF!</v>
      </c>
      <c r="H707" s="61" t="e">
        <f>IF(LEN('Описание предлагаемого товара'!#REF!)&gt;0,'Описание предлагаемого товара'!#REF!,"")</f>
        <v>#REF!</v>
      </c>
      <c r="I707" s="61" t="e">
        <f>IF(LEN('Описание предлагаемого товара'!#REF!)&gt;0,'Описание предлагаемого товара'!#REF!,"")</f>
        <v>#REF!</v>
      </c>
      <c r="J707" s="38" t="str">
        <f>IFERROR(VLOOKUP(B707,SAP!$A:$E,5,),"")</f>
        <v/>
      </c>
      <c r="K707" s="40" t="str">
        <f t="shared" si="6365"/>
        <v/>
      </c>
      <c r="L707" s="61" t="e">
        <f>IF(LEN('Описание предлагаемого товара'!#REF!)&gt;0,IFERROR('Описание предлагаемого товара'!#REF!*1,""),"")</f>
        <v>#REF!</v>
      </c>
      <c r="M707" s="39" t="str">
        <f>IFERROR(VLOOKUP(B707,SAP!$A:$E,2,),"")</f>
        <v/>
      </c>
      <c r="N707" s="41" t="str">
        <f t="shared" si="6501"/>
        <v/>
      </c>
      <c r="O707" s="39" t="str">
        <f t="shared" si="6352"/>
        <v/>
      </c>
      <c r="P707" s="36" t="e">
        <f>IF(LEN('Описание предлагаемого товара'!#REF!)&gt;0,'Описание предлагаемого товара'!#REF!,"")</f>
        <v>#REF!</v>
      </c>
      <c r="Q70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07" s="37" t="e">
        <f>IF(LEN('Описание предлагаемого товара'!#REF!)&gt;0,'Описание предлагаемого товара'!#REF!,"")</f>
        <v>#REF!</v>
      </c>
      <c r="S707" s="37" t="e">
        <f>IF(LEN('Описание предлагаемого товара'!#REF!)&gt;0,'Описание предлагаемого товара'!#REF!,"")</f>
        <v>#REF!</v>
      </c>
      <c r="T70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07" s="23" t="str">
        <f>IFERROR(VLOOKUP(CI707*1,Обработ.выгрузка_реестра_РФ!$A:$G,6,),"")</f>
        <v/>
      </c>
      <c r="V707" s="61" t="e">
        <f>IF(LEN('Описание предлагаемого товара'!#REF!)&gt;0,'Описание предлагаемого товара'!#REF!,"")</f>
        <v>#REF!</v>
      </c>
      <c r="W707" s="62" t="e">
        <f>IF(LEN('Описание предлагаемого товара'!#REF!)&gt;0,'Описание предлагаемого товара'!#REF!,"")</f>
        <v>#REF!</v>
      </c>
      <c r="X707" s="91" t="e">
        <f t="shared" ref="X707:Y707" si="6853">IFERROR(REPLACE(W707,FIND(CHAR(10),W707,1),1," "),W707)</f>
        <v>#REF!</v>
      </c>
      <c r="Y707" s="91" t="e">
        <f t="shared" si="6853"/>
        <v>#REF!</v>
      </c>
      <c r="Z707" s="91" t="e">
        <f t="shared" si="6367"/>
        <v>#REF!</v>
      </c>
      <c r="AA707" s="91" t="e">
        <f t="shared" si="6368"/>
        <v>#REF!</v>
      </c>
      <c r="AB707" s="91" t="e">
        <f t="shared" si="6369"/>
        <v>#REF!</v>
      </c>
      <c r="AC707" s="91" t="e">
        <f t="shared" ref="AC707:AF707" si="6854">IFERROR(REPLACE(AB707,FIND("  ",AB707,1),2," "),AB707)</f>
        <v>#REF!</v>
      </c>
      <c r="AD707" s="91" t="e">
        <f t="shared" si="6854"/>
        <v>#REF!</v>
      </c>
      <c r="AE707" s="91" t="e">
        <f t="shared" si="6854"/>
        <v>#REF!</v>
      </c>
      <c r="AF707" s="91" t="e">
        <f t="shared" si="6854"/>
        <v>#REF!</v>
      </c>
      <c r="AG707" s="23" t="str">
        <f>IFERROR(VLOOKUP(CI707*1,Обработ.выгрузка_реестра_РФ!$A:$G,4,),"")</f>
        <v/>
      </c>
      <c r="AH707" s="91" t="str">
        <f t="shared" ref="AH707:AI707" si="6855">IFERROR(REPLACE(AG707,FIND("-",AG707,1),1,"*"),AG707)</f>
        <v/>
      </c>
      <c r="AI707" s="91" t="str">
        <f t="shared" si="6855"/>
        <v/>
      </c>
      <c r="AJ707" s="27" t="str">
        <f t="shared" si="6467"/>
        <v/>
      </c>
      <c r="AK707" s="63" t="e">
        <f>IF(LEN('Описание предлагаемого товара'!#REF!)&gt;0,'Описание предлагаемого товара'!#REF!,"")</f>
        <v>#REF!</v>
      </c>
      <c r="AL707" s="91" t="e">
        <f t="shared" ref="AL707:AM707" si="6856">IFERROR(REPLACE(AK707,FIND(CHAR(10),AK707,1),1,""),AK707)</f>
        <v>#REF!</v>
      </c>
      <c r="AM707" s="91" t="e">
        <f t="shared" si="6856"/>
        <v>#REF!</v>
      </c>
      <c r="AN707" s="91" t="e">
        <f t="shared" ref="AN707:AR707" si="6857">IFERROR(REPLACE(AM707,FIND(" ",AM707,1),1,""),AM707)</f>
        <v>#REF!</v>
      </c>
      <c r="AO707" s="91" t="e">
        <f t="shared" si="6857"/>
        <v>#REF!</v>
      </c>
      <c r="AP707" s="91" t="e">
        <f t="shared" si="6857"/>
        <v>#REF!</v>
      </c>
      <c r="AQ707" s="91" t="e">
        <f t="shared" si="6857"/>
        <v>#REF!</v>
      </c>
      <c r="AR707" s="91" t="e">
        <f t="shared" si="6857"/>
        <v>#REF!</v>
      </c>
      <c r="AS707" s="91" t="e">
        <f t="shared" si="6374"/>
        <v>#REF!</v>
      </c>
      <c r="AT707" s="91" t="e">
        <f t="shared" si="6375"/>
        <v>#REF!</v>
      </c>
      <c r="AU707" s="32" t="e">
        <f t="shared" si="6358"/>
        <v>#REF!</v>
      </c>
      <c r="AV707" s="93" t="e">
        <f>'Описание предлагаемого товара'!#REF!</f>
        <v>#REF!</v>
      </c>
      <c r="AW707" s="91" t="e">
        <f>MIN(SEARCH({0,1,2,3,4,5,6,7,8,9},AV707&amp; "0123456789"))</f>
        <v>#REF!</v>
      </c>
      <c r="AX707" s="91" t="str">
        <f t="shared" si="6376"/>
        <v/>
      </c>
      <c r="AY707" s="91" t="str">
        <f t="shared" si="6377"/>
        <v/>
      </c>
      <c r="AZ707" s="91" t="str">
        <f t="shared" si="6378"/>
        <v/>
      </c>
      <c r="BA707" s="91" t="str">
        <f t="shared" si="6379"/>
        <v/>
      </c>
      <c r="BB707" s="91" t="str">
        <f t="shared" si="6380"/>
        <v/>
      </c>
      <c r="BC707" s="91" t="str">
        <f t="shared" si="6381"/>
        <v/>
      </c>
      <c r="BD707" s="91" t="str">
        <f t="shared" si="6382"/>
        <v/>
      </c>
      <c r="BE707" s="91" t="str">
        <f t="shared" si="6383"/>
        <v/>
      </c>
      <c r="BF707" s="91" t="str">
        <f t="shared" si="6384"/>
        <v/>
      </c>
      <c r="BG707" s="91" t="str">
        <f t="shared" si="6385"/>
        <v/>
      </c>
      <c r="BH707" s="91" t="str">
        <f t="shared" si="6386"/>
        <v/>
      </c>
      <c r="BI707" s="91" t="str">
        <f t="shared" si="6387"/>
        <v/>
      </c>
      <c r="BJ707" s="91" t="str">
        <f t="shared" si="6388"/>
        <v/>
      </c>
      <c r="BK707" s="91" t="str">
        <f t="shared" si="6389"/>
        <v/>
      </c>
      <c r="BL707" s="91" t="str">
        <f t="shared" si="6390"/>
        <v/>
      </c>
      <c r="BM707" s="91" t="str">
        <f t="shared" si="6391"/>
        <v/>
      </c>
      <c r="BN707" s="91" t="str">
        <f t="shared" si="6392"/>
        <v/>
      </c>
      <c r="BO707" s="91" t="str">
        <f t="shared" si="6393"/>
        <v/>
      </c>
      <c r="BP707" s="91" t="str">
        <f t="shared" si="6394"/>
        <v/>
      </c>
      <c r="BQ707" s="91" t="str">
        <f t="shared" si="6395"/>
        <v/>
      </c>
      <c r="BR707" s="91" t="str">
        <f t="shared" si="6396"/>
        <v/>
      </c>
      <c r="BS707" s="91" t="str">
        <f t="shared" si="6397"/>
        <v/>
      </c>
      <c r="BT707" s="91" t="str">
        <f t="shared" si="6398"/>
        <v/>
      </c>
      <c r="BU707" s="91" t="str">
        <f t="shared" si="6399"/>
        <v/>
      </c>
      <c r="BV707" s="91" t="str">
        <f t="shared" si="6400"/>
        <v/>
      </c>
      <c r="BW707" s="91" t="str">
        <f t="shared" si="6401"/>
        <v/>
      </c>
      <c r="BX707" s="91" t="str">
        <f t="shared" si="6402"/>
        <v/>
      </c>
      <c r="BY707" s="91" t="str">
        <f t="shared" si="6403"/>
        <v/>
      </c>
      <c r="BZ707" s="91" t="str">
        <f t="shared" si="6404"/>
        <v/>
      </c>
      <c r="CA707" s="91" t="str">
        <f t="shared" si="6405"/>
        <v/>
      </c>
      <c r="CB707" s="91" t="str">
        <f t="shared" si="6406"/>
        <v/>
      </c>
      <c r="CC707" s="91" t="str">
        <f t="shared" si="6407"/>
        <v/>
      </c>
      <c r="CD707" s="91" t="str">
        <f t="shared" si="6408"/>
        <v/>
      </c>
      <c r="CE707" s="91" t="str">
        <f t="shared" si="6409"/>
        <v/>
      </c>
      <c r="CF707" s="91" t="str">
        <f t="shared" si="6410"/>
        <v/>
      </c>
      <c r="CG707" s="91" t="str">
        <f t="shared" si="6411"/>
        <v/>
      </c>
      <c r="CH707" s="91" t="str">
        <f t="shared" si="6412"/>
        <v/>
      </c>
      <c r="CI707" s="91" t="str">
        <f t="shared" si="6413"/>
        <v>нет</v>
      </c>
      <c r="CJ707" s="63" t="e">
        <f>IF(LEN('Описание предлагаемого товара'!#REF!)&gt;0,'Описание предлагаемого товара'!#REF!,"")</f>
        <v>#REF!</v>
      </c>
      <c r="CK707" s="91" t="e">
        <f t="shared" ref="CK707:CL707" si="6858">IFERROR(REPLACE(CJ707,FIND(CHAR(10),CJ707,1),1,""),CJ707)</f>
        <v>#REF!</v>
      </c>
      <c r="CL707" s="91" t="e">
        <f t="shared" si="6858"/>
        <v>#REF!</v>
      </c>
      <c r="CM707" s="91" t="e">
        <f t="shared" si="6415"/>
        <v>#REF!</v>
      </c>
      <c r="CN707" s="91" t="e">
        <f t="shared" si="6416"/>
        <v>#REF!</v>
      </c>
      <c r="CO707" s="91" t="e">
        <f t="shared" si="6417"/>
        <v>#REF!</v>
      </c>
      <c r="CP707" s="90" t="e">
        <f>IF(AU707="Не указан реестровый номер (мера нац.режима Запрет)","",IF(CI707="нет","",IF(CU707="да","исключение(не смотрим баллы)",IFERROR(IF(CI707*1&gt;0,IFERROR(IF(VLOOKUP(CI707*1,Обработ.выгрузка_реестра_РФ!$A:$G,7,)=0,"Баллы не установлены",VLOOKUP(CI707*1,Обработ.выгрузка_реестра_РФ!$A:$G,7,)),IF(LEN(CI707)&gt;14,"","нет номера в реестре РФ")),""),IF(LEN(CI707)=0,"","Некорректный реестровый номер")))))</f>
        <v>#REF!</v>
      </c>
      <c r="CQ707" s="33" t="e">
        <f>IF(LEN(C707)&gt;0,IFERROR(IF(LEN(H707)&gt;0,IF(LEN(VLOOKUP(H707,'исключения(не_смотрим_баллы)'!$A:$C,1,))&gt;0,"да","нет"),"не введен ОКПД2"),"нет"),"")</f>
        <v>#REF!</v>
      </c>
      <c r="CR707" s="33" t="e">
        <f ca="1">IF(CQ707="да",IF(TODAY()&lt;VLOOKUP(H707,'исключения(не_смотрим_баллы)'!$A:$C,3,),"да","нет"),"")</f>
        <v>#REF!</v>
      </c>
      <c r="CS707" s="33" t="str">
        <f>IFERROR(IF(CQ707="да",IF(VLOOKUP(CI707*1,Обработ.выгрузка_реестра_РФ!$A:$G,2,)&lt;VLOOKUP(H707,'исключения(не_смотрим_баллы)'!$A:$C,2,),"да","нет"),""),"")</f>
        <v/>
      </c>
      <c r="CT707" s="24"/>
      <c r="CU707" s="33" t="e">
        <f t="shared" si="6429"/>
        <v>#REF!</v>
      </c>
      <c r="CV707" s="91" t="e">
        <f t="shared" si="6430"/>
        <v>#REF!</v>
      </c>
      <c r="CW707" s="27" t="e">
        <f t="shared" si="6431"/>
        <v>#REF!</v>
      </c>
      <c r="CX707" s="26" t="e">
        <f t="shared" si="6360"/>
        <v>#REF!</v>
      </c>
      <c r="CY707" s="64" t="e">
        <f>IF(LEN('Описание предлагаемого товара'!#REF!)&gt;0,'Описание предлагаемого товара'!#REF!,"")</f>
        <v>#REF!</v>
      </c>
      <c r="CZ707" s="95" t="e">
        <f t="shared" si="6418"/>
        <v>#REF!</v>
      </c>
      <c r="DA707" s="95" t="e">
        <f t="shared" ref="DA707" si="6859">IFERROR(REPLACE(CZ707,FIND(" ",CZ707,1),1,""),CZ707)</f>
        <v>#REF!</v>
      </c>
      <c r="DB707" s="95" t="e">
        <f t="shared" si="6362"/>
        <v>#REF!</v>
      </c>
      <c r="DC707" s="95" t="e">
        <f t="shared" ref="DC707:DD707" si="6860">IFERROR(REPLACE(DB707,FIND("г.",DB707,1),2,""),DB707)</f>
        <v>#REF!</v>
      </c>
      <c r="DD707" s="95" t="e">
        <f t="shared" si="6860"/>
        <v>#REF!</v>
      </c>
      <c r="DE707" s="95" t="e">
        <f t="shared" ref="DE707:DF707" si="6861">IFERROR(REPLACE(DD707,FIND("г",DD707,1),1,""),DD707)</f>
        <v>#REF!</v>
      </c>
      <c r="DF707" s="95" t="e">
        <f t="shared" si="6861"/>
        <v>#REF!</v>
      </c>
      <c r="DG707" s="95" t="e">
        <f t="shared" si="6435"/>
        <v>#REF!</v>
      </c>
      <c r="DH707" s="25" t="str">
        <f>IFERROR(VLOOKUP(CI707*1,Обработ.выгрузка_реестра_РФ!$A:$G,5,),"")</f>
        <v/>
      </c>
      <c r="DI707" s="27" t="str">
        <f t="shared" si="6445"/>
        <v/>
      </c>
      <c r="DJ707" s="27" t="str">
        <f t="shared" ca="1" si="6422"/>
        <v/>
      </c>
      <c r="DK707" s="63" t="e">
        <f>IF(LEN('Описание предлагаемого товара'!#REF!)&gt;0,'Описание предлагаемого товара'!#REF!,"")</f>
        <v>#REF!</v>
      </c>
      <c r="DL707" s="63" t="e">
        <f>IF(LEN('Описание предлагаемого товара'!#REF!)&gt;0,'Описание предлагаемого товара'!#REF!,"")</f>
        <v>#REF!</v>
      </c>
      <c r="DM707" s="32"/>
    </row>
    <row r="708" spans="1:117" ht="48.75" customHeight="1" x14ac:dyDescent="0.25">
      <c r="A708" s="61" t="e">
        <f>IF(LEN('Описание предлагаемого товара'!#REF!)&gt;0,'Описание предлагаемого товара'!#REF!,"")</f>
        <v>#REF!</v>
      </c>
      <c r="B708" s="65" t="e">
        <f>IF(LEN('Описание предлагаемого товара'!#REF!)&gt;0,'Описание предлагаемого товара'!#REF!,"")</f>
        <v>#REF!</v>
      </c>
      <c r="C708" s="61" t="e">
        <f>IF(LEN('Описание предлагаемого товара'!#REF!)&gt;0,'Описание предлагаемого товара'!#REF!,"")</f>
        <v>#REF!</v>
      </c>
      <c r="D708" s="61" t="e">
        <f>IF(LEN('Описание предлагаемого товара'!#REF!)&gt;0,'Описание предлагаемого товара'!#REF!,"")</f>
        <v>#REF!</v>
      </c>
      <c r="E708" s="61" t="e">
        <f>IF(LEN('Описание предлагаемого товара'!#REF!)&gt;0,'Описание предлагаемого товара'!#REF!,"")</f>
        <v>#REF!</v>
      </c>
      <c r="F708" s="61" t="e">
        <f>IF(LEN('Описание предлагаемого товара'!#REF!)&gt;0,'Описание предлагаемого товара'!#REF!,"")</f>
        <v>#REF!</v>
      </c>
      <c r="G708" s="61" t="e">
        <f>IF(LEN('Описание предлагаемого товара'!#REF!)&gt;0,'Описание предлагаемого товара'!#REF!,"")</f>
        <v>#REF!</v>
      </c>
      <c r="H708" s="61" t="e">
        <f>IF(LEN('Описание предлагаемого товара'!#REF!)&gt;0,'Описание предлагаемого товара'!#REF!,"")</f>
        <v>#REF!</v>
      </c>
      <c r="I708" s="61" t="e">
        <f>IF(LEN('Описание предлагаемого товара'!#REF!)&gt;0,'Описание предлагаемого товара'!#REF!,"")</f>
        <v>#REF!</v>
      </c>
      <c r="J708" s="38" t="str">
        <f>IFERROR(VLOOKUP(B708,SAP!$A:$E,5,),"")</f>
        <v/>
      </c>
      <c r="K708" s="40" t="str">
        <f t="shared" si="6365"/>
        <v/>
      </c>
      <c r="L708" s="61" t="e">
        <f>IF(LEN('Описание предлагаемого товара'!#REF!)&gt;0,IFERROR('Описание предлагаемого товара'!#REF!*1,""),"")</f>
        <v>#REF!</v>
      </c>
      <c r="M708" s="39" t="str">
        <f>IFERROR(VLOOKUP(B708,SAP!$A:$E,2,),"")</f>
        <v/>
      </c>
      <c r="N708" s="41" t="str">
        <f t="shared" si="6501"/>
        <v/>
      </c>
      <c r="O708" s="39" t="str">
        <f t="shared" si="6352"/>
        <v/>
      </c>
      <c r="P708" s="36" t="e">
        <f>IF(LEN('Описание предлагаемого товара'!#REF!)&gt;0,'Описание предлагаемого товара'!#REF!,"")</f>
        <v>#REF!</v>
      </c>
      <c r="Q70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08" s="37" t="e">
        <f>IF(LEN('Описание предлагаемого товара'!#REF!)&gt;0,'Описание предлагаемого товара'!#REF!,"")</f>
        <v>#REF!</v>
      </c>
      <c r="S708" s="37" t="e">
        <f>IF(LEN('Описание предлагаемого товара'!#REF!)&gt;0,'Описание предлагаемого товара'!#REF!,"")</f>
        <v>#REF!</v>
      </c>
      <c r="T70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08" s="23" t="str">
        <f>IFERROR(VLOOKUP(CI708*1,Обработ.выгрузка_реестра_РФ!$A:$G,6,),"")</f>
        <v/>
      </c>
      <c r="V708" s="61" t="e">
        <f>IF(LEN('Описание предлагаемого товара'!#REF!)&gt;0,'Описание предлагаемого товара'!#REF!,"")</f>
        <v>#REF!</v>
      </c>
      <c r="W708" s="62" t="e">
        <f>IF(LEN('Описание предлагаемого товара'!#REF!)&gt;0,'Описание предлагаемого товара'!#REF!,"")</f>
        <v>#REF!</v>
      </c>
      <c r="X708" s="91" t="e">
        <f t="shared" ref="X708:Y708" si="6862">IFERROR(REPLACE(W708,FIND(CHAR(10),W708,1),1," "),W708)</f>
        <v>#REF!</v>
      </c>
      <c r="Y708" s="91" t="e">
        <f t="shared" si="6862"/>
        <v>#REF!</v>
      </c>
      <c r="Z708" s="91" t="e">
        <f t="shared" si="6367"/>
        <v>#REF!</v>
      </c>
      <c r="AA708" s="91" t="e">
        <f t="shared" si="6368"/>
        <v>#REF!</v>
      </c>
      <c r="AB708" s="91" t="e">
        <f t="shared" si="6369"/>
        <v>#REF!</v>
      </c>
      <c r="AC708" s="91" t="e">
        <f t="shared" ref="AC708:AF708" si="6863">IFERROR(REPLACE(AB708,FIND("  ",AB708,1),2," "),AB708)</f>
        <v>#REF!</v>
      </c>
      <c r="AD708" s="91" t="e">
        <f t="shared" si="6863"/>
        <v>#REF!</v>
      </c>
      <c r="AE708" s="91" t="e">
        <f t="shared" si="6863"/>
        <v>#REF!</v>
      </c>
      <c r="AF708" s="91" t="e">
        <f t="shared" si="6863"/>
        <v>#REF!</v>
      </c>
      <c r="AG708" s="23" t="str">
        <f>IFERROR(VLOOKUP(CI708*1,Обработ.выгрузка_реестра_РФ!$A:$G,4,),"")</f>
        <v/>
      </c>
      <c r="AH708" s="91" t="str">
        <f t="shared" ref="AH708:AI708" si="6864">IFERROR(REPLACE(AG708,FIND("-",AG708,1),1,"*"),AG708)</f>
        <v/>
      </c>
      <c r="AI708" s="91" t="str">
        <f t="shared" si="6864"/>
        <v/>
      </c>
      <c r="AJ708" s="27" t="str">
        <f t="shared" si="6467"/>
        <v/>
      </c>
      <c r="AK708" s="63" t="e">
        <f>IF(LEN('Описание предлагаемого товара'!#REF!)&gt;0,'Описание предлагаемого товара'!#REF!,"")</f>
        <v>#REF!</v>
      </c>
      <c r="AL708" s="91" t="e">
        <f t="shared" ref="AL708:AM708" si="6865">IFERROR(REPLACE(AK708,FIND(CHAR(10),AK708,1),1,""),AK708)</f>
        <v>#REF!</v>
      </c>
      <c r="AM708" s="91" t="e">
        <f t="shared" si="6865"/>
        <v>#REF!</v>
      </c>
      <c r="AN708" s="91" t="e">
        <f t="shared" ref="AN708:AR708" si="6866">IFERROR(REPLACE(AM708,FIND(" ",AM708,1),1,""),AM708)</f>
        <v>#REF!</v>
      </c>
      <c r="AO708" s="91" t="e">
        <f t="shared" si="6866"/>
        <v>#REF!</v>
      </c>
      <c r="AP708" s="91" t="e">
        <f t="shared" si="6866"/>
        <v>#REF!</v>
      </c>
      <c r="AQ708" s="91" t="e">
        <f t="shared" si="6866"/>
        <v>#REF!</v>
      </c>
      <c r="AR708" s="91" t="e">
        <f t="shared" si="6866"/>
        <v>#REF!</v>
      </c>
      <c r="AS708" s="91" t="e">
        <f t="shared" si="6374"/>
        <v>#REF!</v>
      </c>
      <c r="AT708" s="91" t="e">
        <f t="shared" si="6375"/>
        <v>#REF!</v>
      </c>
      <c r="AU708" s="32" t="e">
        <f t="shared" si="6358"/>
        <v>#REF!</v>
      </c>
      <c r="AV708" s="93" t="e">
        <f>'Описание предлагаемого товара'!#REF!</f>
        <v>#REF!</v>
      </c>
      <c r="AW708" s="91" t="e">
        <f>MIN(SEARCH({0,1,2,3,4,5,6,7,8,9},AV708&amp; "0123456789"))</f>
        <v>#REF!</v>
      </c>
      <c r="AX708" s="91" t="str">
        <f t="shared" si="6376"/>
        <v/>
      </c>
      <c r="AY708" s="91" t="str">
        <f t="shared" si="6377"/>
        <v/>
      </c>
      <c r="AZ708" s="91" t="str">
        <f t="shared" si="6378"/>
        <v/>
      </c>
      <c r="BA708" s="91" t="str">
        <f t="shared" si="6379"/>
        <v/>
      </c>
      <c r="BB708" s="91" t="str">
        <f t="shared" si="6380"/>
        <v/>
      </c>
      <c r="BC708" s="91" t="str">
        <f t="shared" si="6381"/>
        <v/>
      </c>
      <c r="BD708" s="91" t="str">
        <f t="shared" si="6382"/>
        <v/>
      </c>
      <c r="BE708" s="91" t="str">
        <f t="shared" si="6383"/>
        <v/>
      </c>
      <c r="BF708" s="91" t="str">
        <f t="shared" si="6384"/>
        <v/>
      </c>
      <c r="BG708" s="91" t="str">
        <f t="shared" si="6385"/>
        <v/>
      </c>
      <c r="BH708" s="91" t="str">
        <f t="shared" si="6386"/>
        <v/>
      </c>
      <c r="BI708" s="91" t="str">
        <f t="shared" si="6387"/>
        <v/>
      </c>
      <c r="BJ708" s="91" t="str">
        <f t="shared" si="6388"/>
        <v/>
      </c>
      <c r="BK708" s="91" t="str">
        <f t="shared" si="6389"/>
        <v/>
      </c>
      <c r="BL708" s="91" t="str">
        <f t="shared" si="6390"/>
        <v/>
      </c>
      <c r="BM708" s="91" t="str">
        <f t="shared" si="6391"/>
        <v/>
      </c>
      <c r="BN708" s="91" t="str">
        <f t="shared" si="6392"/>
        <v/>
      </c>
      <c r="BO708" s="91" t="str">
        <f t="shared" si="6393"/>
        <v/>
      </c>
      <c r="BP708" s="91" t="str">
        <f t="shared" si="6394"/>
        <v/>
      </c>
      <c r="BQ708" s="91" t="str">
        <f t="shared" si="6395"/>
        <v/>
      </c>
      <c r="BR708" s="91" t="str">
        <f t="shared" si="6396"/>
        <v/>
      </c>
      <c r="BS708" s="91" t="str">
        <f t="shared" si="6397"/>
        <v/>
      </c>
      <c r="BT708" s="91" t="str">
        <f t="shared" si="6398"/>
        <v/>
      </c>
      <c r="BU708" s="91" t="str">
        <f t="shared" si="6399"/>
        <v/>
      </c>
      <c r="BV708" s="91" t="str">
        <f t="shared" si="6400"/>
        <v/>
      </c>
      <c r="BW708" s="91" t="str">
        <f t="shared" si="6401"/>
        <v/>
      </c>
      <c r="BX708" s="91" t="str">
        <f t="shared" si="6402"/>
        <v/>
      </c>
      <c r="BY708" s="91" t="str">
        <f t="shared" si="6403"/>
        <v/>
      </c>
      <c r="BZ708" s="91" t="str">
        <f t="shared" si="6404"/>
        <v/>
      </c>
      <c r="CA708" s="91" t="str">
        <f t="shared" si="6405"/>
        <v/>
      </c>
      <c r="CB708" s="91" t="str">
        <f t="shared" si="6406"/>
        <v/>
      </c>
      <c r="CC708" s="91" t="str">
        <f t="shared" si="6407"/>
        <v/>
      </c>
      <c r="CD708" s="91" t="str">
        <f t="shared" si="6408"/>
        <v/>
      </c>
      <c r="CE708" s="91" t="str">
        <f t="shared" si="6409"/>
        <v/>
      </c>
      <c r="CF708" s="91" t="str">
        <f t="shared" si="6410"/>
        <v/>
      </c>
      <c r="CG708" s="91" t="str">
        <f t="shared" si="6411"/>
        <v/>
      </c>
      <c r="CH708" s="91" t="str">
        <f t="shared" si="6412"/>
        <v/>
      </c>
      <c r="CI708" s="91" t="str">
        <f t="shared" si="6413"/>
        <v>нет</v>
      </c>
      <c r="CJ708" s="63" t="e">
        <f>IF(LEN('Описание предлагаемого товара'!#REF!)&gt;0,'Описание предлагаемого товара'!#REF!,"")</f>
        <v>#REF!</v>
      </c>
      <c r="CK708" s="91" t="e">
        <f t="shared" ref="CK708:CL708" si="6867">IFERROR(REPLACE(CJ708,FIND(CHAR(10),CJ708,1),1,""),CJ708)</f>
        <v>#REF!</v>
      </c>
      <c r="CL708" s="91" t="e">
        <f t="shared" si="6867"/>
        <v>#REF!</v>
      </c>
      <c r="CM708" s="91" t="e">
        <f t="shared" si="6415"/>
        <v>#REF!</v>
      </c>
      <c r="CN708" s="91" t="e">
        <f t="shared" si="6416"/>
        <v>#REF!</v>
      </c>
      <c r="CO708" s="91" t="e">
        <f t="shared" si="6417"/>
        <v>#REF!</v>
      </c>
      <c r="CP708" s="90" t="e">
        <f>IF(AU708="Не указан реестровый номер (мера нац.режима Запрет)","",IF(CI708="нет","",IF(CU708="да","исключение(не смотрим баллы)",IFERROR(IF(CI708*1&gt;0,IFERROR(IF(VLOOKUP(CI708*1,Обработ.выгрузка_реестра_РФ!$A:$G,7,)=0,"Баллы не установлены",VLOOKUP(CI708*1,Обработ.выгрузка_реестра_РФ!$A:$G,7,)),IF(LEN(CI708)&gt;14,"","нет номера в реестре РФ")),""),IF(LEN(CI708)=0,"","Некорректный реестровый номер")))))</f>
        <v>#REF!</v>
      </c>
      <c r="CQ708" s="33" t="e">
        <f>IF(LEN(C708)&gt;0,IFERROR(IF(LEN(H708)&gt;0,IF(LEN(VLOOKUP(H708,'исключения(не_смотрим_баллы)'!$A:$C,1,))&gt;0,"да","нет"),"не введен ОКПД2"),"нет"),"")</f>
        <v>#REF!</v>
      </c>
      <c r="CR708" s="33" t="e">
        <f ca="1">IF(CQ708="да",IF(TODAY()&lt;VLOOKUP(H708,'исключения(не_смотрим_баллы)'!$A:$C,3,),"да","нет"),"")</f>
        <v>#REF!</v>
      </c>
      <c r="CS708" s="33" t="str">
        <f>IFERROR(IF(CQ708="да",IF(VLOOKUP(CI708*1,Обработ.выгрузка_реестра_РФ!$A:$G,2,)&lt;VLOOKUP(H708,'исключения(не_смотрим_баллы)'!$A:$C,2,),"да","нет"),""),"")</f>
        <v/>
      </c>
      <c r="CT708" s="24"/>
      <c r="CU708" s="33" t="e">
        <f t="shared" si="6429"/>
        <v>#REF!</v>
      </c>
      <c r="CV708" s="91" t="e">
        <f t="shared" si="6430"/>
        <v>#REF!</v>
      </c>
      <c r="CW708" s="27" t="e">
        <f t="shared" si="6431"/>
        <v>#REF!</v>
      </c>
      <c r="CX708" s="26" t="e">
        <f t="shared" si="6360"/>
        <v>#REF!</v>
      </c>
      <c r="CY708" s="64" t="e">
        <f>IF(LEN('Описание предлагаемого товара'!#REF!)&gt;0,'Описание предлагаемого товара'!#REF!,"")</f>
        <v>#REF!</v>
      </c>
      <c r="CZ708" s="95" t="e">
        <f t="shared" si="6418"/>
        <v>#REF!</v>
      </c>
      <c r="DA708" s="95" t="e">
        <f t="shared" ref="DA708" si="6868">IFERROR(REPLACE(CZ708,FIND(" ",CZ708,1),1,""),CZ708)</f>
        <v>#REF!</v>
      </c>
      <c r="DB708" s="95" t="e">
        <f t="shared" si="6362"/>
        <v>#REF!</v>
      </c>
      <c r="DC708" s="95" t="e">
        <f t="shared" ref="DC708:DD708" si="6869">IFERROR(REPLACE(DB708,FIND("г.",DB708,1),2,""),DB708)</f>
        <v>#REF!</v>
      </c>
      <c r="DD708" s="95" t="e">
        <f t="shared" si="6869"/>
        <v>#REF!</v>
      </c>
      <c r="DE708" s="95" t="e">
        <f t="shared" ref="DE708:DF708" si="6870">IFERROR(REPLACE(DD708,FIND("г",DD708,1),1,""),DD708)</f>
        <v>#REF!</v>
      </c>
      <c r="DF708" s="95" t="e">
        <f t="shared" si="6870"/>
        <v>#REF!</v>
      </c>
      <c r="DG708" s="95" t="e">
        <f t="shared" si="6435"/>
        <v>#REF!</v>
      </c>
      <c r="DH708" s="25" t="str">
        <f>IFERROR(VLOOKUP(CI708*1,Обработ.выгрузка_реестра_РФ!$A:$G,5,),"")</f>
        <v/>
      </c>
      <c r="DI708" s="27" t="str">
        <f t="shared" si="6445"/>
        <v/>
      </c>
      <c r="DJ708" s="27" t="str">
        <f t="shared" ca="1" si="6422"/>
        <v/>
      </c>
      <c r="DK708" s="63" t="e">
        <f>IF(LEN('Описание предлагаемого товара'!#REF!)&gt;0,'Описание предлагаемого товара'!#REF!,"")</f>
        <v>#REF!</v>
      </c>
      <c r="DL708" s="63" t="e">
        <f>IF(LEN('Описание предлагаемого товара'!#REF!)&gt;0,'Описание предлагаемого товара'!#REF!,"")</f>
        <v>#REF!</v>
      </c>
      <c r="DM708" s="32"/>
    </row>
    <row r="709" spans="1:117" ht="48.75" customHeight="1" x14ac:dyDescent="0.25">
      <c r="A709" s="61" t="e">
        <f>IF(LEN('Описание предлагаемого товара'!#REF!)&gt;0,'Описание предлагаемого товара'!#REF!,"")</f>
        <v>#REF!</v>
      </c>
      <c r="B709" s="65" t="e">
        <f>IF(LEN('Описание предлагаемого товара'!#REF!)&gt;0,'Описание предлагаемого товара'!#REF!,"")</f>
        <v>#REF!</v>
      </c>
      <c r="C709" s="61" t="e">
        <f>IF(LEN('Описание предлагаемого товара'!#REF!)&gt;0,'Описание предлагаемого товара'!#REF!,"")</f>
        <v>#REF!</v>
      </c>
      <c r="D709" s="61" t="e">
        <f>IF(LEN('Описание предлагаемого товара'!#REF!)&gt;0,'Описание предлагаемого товара'!#REF!,"")</f>
        <v>#REF!</v>
      </c>
      <c r="E709" s="61" t="e">
        <f>IF(LEN('Описание предлагаемого товара'!#REF!)&gt;0,'Описание предлагаемого товара'!#REF!,"")</f>
        <v>#REF!</v>
      </c>
      <c r="F709" s="61" t="e">
        <f>IF(LEN('Описание предлагаемого товара'!#REF!)&gt;0,'Описание предлагаемого товара'!#REF!,"")</f>
        <v>#REF!</v>
      </c>
      <c r="G709" s="61" t="e">
        <f>IF(LEN('Описание предлагаемого товара'!#REF!)&gt;0,'Описание предлагаемого товара'!#REF!,"")</f>
        <v>#REF!</v>
      </c>
      <c r="H709" s="61" t="e">
        <f>IF(LEN('Описание предлагаемого товара'!#REF!)&gt;0,'Описание предлагаемого товара'!#REF!,"")</f>
        <v>#REF!</v>
      </c>
      <c r="I709" s="61" t="e">
        <f>IF(LEN('Описание предлагаемого товара'!#REF!)&gt;0,'Описание предлагаемого товара'!#REF!,"")</f>
        <v>#REF!</v>
      </c>
      <c r="J709" s="38" t="str">
        <f>IFERROR(VLOOKUP(B709,SAP!$A:$E,5,),"")</f>
        <v/>
      </c>
      <c r="K709" s="40" t="str">
        <f t="shared" si="6365"/>
        <v/>
      </c>
      <c r="L709" s="61" t="e">
        <f>IF(LEN('Описание предлагаемого товара'!#REF!)&gt;0,IFERROR('Описание предлагаемого товара'!#REF!*1,""),"")</f>
        <v>#REF!</v>
      </c>
      <c r="M709" s="39" t="str">
        <f>IFERROR(VLOOKUP(B709,SAP!$A:$E,2,),"")</f>
        <v/>
      </c>
      <c r="N709" s="41" t="str">
        <f t="shared" si="6501"/>
        <v/>
      </c>
      <c r="O709" s="39" t="str">
        <f t="shared" si="6352"/>
        <v/>
      </c>
      <c r="P709" s="36" t="e">
        <f>IF(LEN('Описание предлагаемого товара'!#REF!)&gt;0,'Описание предлагаемого товара'!#REF!,"")</f>
        <v>#REF!</v>
      </c>
      <c r="Q70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09" s="37" t="e">
        <f>IF(LEN('Описание предлагаемого товара'!#REF!)&gt;0,'Описание предлагаемого товара'!#REF!,"")</f>
        <v>#REF!</v>
      </c>
      <c r="S709" s="37" t="e">
        <f>IF(LEN('Описание предлагаемого товара'!#REF!)&gt;0,'Описание предлагаемого товара'!#REF!,"")</f>
        <v>#REF!</v>
      </c>
      <c r="T70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09" s="23" t="str">
        <f>IFERROR(VLOOKUP(CI709*1,Обработ.выгрузка_реестра_РФ!$A:$G,6,),"")</f>
        <v/>
      </c>
      <c r="V709" s="61" t="e">
        <f>IF(LEN('Описание предлагаемого товара'!#REF!)&gt;0,'Описание предлагаемого товара'!#REF!,"")</f>
        <v>#REF!</v>
      </c>
      <c r="W709" s="62" t="e">
        <f>IF(LEN('Описание предлагаемого товара'!#REF!)&gt;0,'Описание предлагаемого товара'!#REF!,"")</f>
        <v>#REF!</v>
      </c>
      <c r="X709" s="91" t="e">
        <f t="shared" ref="X709:Y709" si="6871">IFERROR(REPLACE(W709,FIND(CHAR(10),W709,1),1," "),W709)</f>
        <v>#REF!</v>
      </c>
      <c r="Y709" s="91" t="e">
        <f t="shared" si="6871"/>
        <v>#REF!</v>
      </c>
      <c r="Z709" s="91" t="e">
        <f t="shared" si="6367"/>
        <v>#REF!</v>
      </c>
      <c r="AA709" s="91" t="e">
        <f t="shared" si="6368"/>
        <v>#REF!</v>
      </c>
      <c r="AB709" s="91" t="e">
        <f t="shared" si="6369"/>
        <v>#REF!</v>
      </c>
      <c r="AC709" s="91" t="e">
        <f t="shared" ref="AC709:AF709" si="6872">IFERROR(REPLACE(AB709,FIND("  ",AB709,1),2," "),AB709)</f>
        <v>#REF!</v>
      </c>
      <c r="AD709" s="91" t="e">
        <f t="shared" si="6872"/>
        <v>#REF!</v>
      </c>
      <c r="AE709" s="91" t="e">
        <f t="shared" si="6872"/>
        <v>#REF!</v>
      </c>
      <c r="AF709" s="91" t="e">
        <f t="shared" si="6872"/>
        <v>#REF!</v>
      </c>
      <c r="AG709" s="23" t="str">
        <f>IFERROR(VLOOKUP(CI709*1,Обработ.выгрузка_реестра_РФ!$A:$G,4,),"")</f>
        <v/>
      </c>
      <c r="AH709" s="91" t="str">
        <f t="shared" ref="AH709:AI709" si="6873">IFERROR(REPLACE(AG709,FIND("-",AG709,1),1,"*"),AG709)</f>
        <v/>
      </c>
      <c r="AI709" s="91" t="str">
        <f t="shared" si="6873"/>
        <v/>
      </c>
      <c r="AJ709" s="27" t="str">
        <f t="shared" si="6467"/>
        <v/>
      </c>
      <c r="AK709" s="63" t="e">
        <f>IF(LEN('Описание предлагаемого товара'!#REF!)&gt;0,'Описание предлагаемого товара'!#REF!,"")</f>
        <v>#REF!</v>
      </c>
      <c r="AL709" s="91" t="e">
        <f t="shared" ref="AL709:AM709" si="6874">IFERROR(REPLACE(AK709,FIND(CHAR(10),AK709,1),1,""),AK709)</f>
        <v>#REF!</v>
      </c>
      <c r="AM709" s="91" t="e">
        <f t="shared" si="6874"/>
        <v>#REF!</v>
      </c>
      <c r="AN709" s="91" t="e">
        <f t="shared" ref="AN709:AR709" si="6875">IFERROR(REPLACE(AM709,FIND(" ",AM709,1),1,""),AM709)</f>
        <v>#REF!</v>
      </c>
      <c r="AO709" s="91" t="e">
        <f t="shared" si="6875"/>
        <v>#REF!</v>
      </c>
      <c r="AP709" s="91" t="e">
        <f t="shared" si="6875"/>
        <v>#REF!</v>
      </c>
      <c r="AQ709" s="91" t="e">
        <f t="shared" si="6875"/>
        <v>#REF!</v>
      </c>
      <c r="AR709" s="91" t="e">
        <f t="shared" si="6875"/>
        <v>#REF!</v>
      </c>
      <c r="AS709" s="91" t="e">
        <f t="shared" si="6374"/>
        <v>#REF!</v>
      </c>
      <c r="AT709" s="91" t="e">
        <f t="shared" si="6375"/>
        <v>#REF!</v>
      </c>
      <c r="AU709" s="32" t="e">
        <f t="shared" si="6358"/>
        <v>#REF!</v>
      </c>
      <c r="AV709" s="93" t="e">
        <f>'Описание предлагаемого товара'!#REF!</f>
        <v>#REF!</v>
      </c>
      <c r="AW709" s="91" t="e">
        <f>MIN(SEARCH({0,1,2,3,4,5,6,7,8,9},AV709&amp; "0123456789"))</f>
        <v>#REF!</v>
      </c>
      <c r="AX709" s="91" t="str">
        <f t="shared" si="6376"/>
        <v/>
      </c>
      <c r="AY709" s="91" t="str">
        <f t="shared" si="6377"/>
        <v/>
      </c>
      <c r="AZ709" s="91" t="str">
        <f t="shared" si="6378"/>
        <v/>
      </c>
      <c r="BA709" s="91" t="str">
        <f t="shared" si="6379"/>
        <v/>
      </c>
      <c r="BB709" s="91" t="str">
        <f t="shared" si="6380"/>
        <v/>
      </c>
      <c r="BC709" s="91" t="str">
        <f t="shared" si="6381"/>
        <v/>
      </c>
      <c r="BD709" s="91" t="str">
        <f t="shared" si="6382"/>
        <v/>
      </c>
      <c r="BE709" s="91" t="str">
        <f t="shared" si="6383"/>
        <v/>
      </c>
      <c r="BF709" s="91" t="str">
        <f t="shared" si="6384"/>
        <v/>
      </c>
      <c r="BG709" s="91" t="str">
        <f t="shared" si="6385"/>
        <v/>
      </c>
      <c r="BH709" s="91" t="str">
        <f t="shared" si="6386"/>
        <v/>
      </c>
      <c r="BI709" s="91" t="str">
        <f t="shared" si="6387"/>
        <v/>
      </c>
      <c r="BJ709" s="91" t="str">
        <f t="shared" si="6388"/>
        <v/>
      </c>
      <c r="BK709" s="91" t="str">
        <f t="shared" si="6389"/>
        <v/>
      </c>
      <c r="BL709" s="91" t="str">
        <f t="shared" si="6390"/>
        <v/>
      </c>
      <c r="BM709" s="91" t="str">
        <f t="shared" si="6391"/>
        <v/>
      </c>
      <c r="BN709" s="91" t="str">
        <f t="shared" si="6392"/>
        <v/>
      </c>
      <c r="BO709" s="91" t="str">
        <f t="shared" si="6393"/>
        <v/>
      </c>
      <c r="BP709" s="91" t="str">
        <f t="shared" si="6394"/>
        <v/>
      </c>
      <c r="BQ709" s="91" t="str">
        <f t="shared" si="6395"/>
        <v/>
      </c>
      <c r="BR709" s="91" t="str">
        <f t="shared" si="6396"/>
        <v/>
      </c>
      <c r="BS709" s="91" t="str">
        <f t="shared" si="6397"/>
        <v/>
      </c>
      <c r="BT709" s="91" t="str">
        <f t="shared" si="6398"/>
        <v/>
      </c>
      <c r="BU709" s="91" t="str">
        <f t="shared" si="6399"/>
        <v/>
      </c>
      <c r="BV709" s="91" t="str">
        <f t="shared" si="6400"/>
        <v/>
      </c>
      <c r="BW709" s="91" t="str">
        <f t="shared" si="6401"/>
        <v/>
      </c>
      <c r="BX709" s="91" t="str">
        <f t="shared" si="6402"/>
        <v/>
      </c>
      <c r="BY709" s="91" t="str">
        <f t="shared" si="6403"/>
        <v/>
      </c>
      <c r="BZ709" s="91" t="str">
        <f t="shared" si="6404"/>
        <v/>
      </c>
      <c r="CA709" s="91" t="str">
        <f t="shared" si="6405"/>
        <v/>
      </c>
      <c r="CB709" s="91" t="str">
        <f t="shared" si="6406"/>
        <v/>
      </c>
      <c r="CC709" s="91" t="str">
        <f t="shared" si="6407"/>
        <v/>
      </c>
      <c r="CD709" s="91" t="str">
        <f t="shared" si="6408"/>
        <v/>
      </c>
      <c r="CE709" s="91" t="str">
        <f t="shared" si="6409"/>
        <v/>
      </c>
      <c r="CF709" s="91" t="str">
        <f t="shared" si="6410"/>
        <v/>
      </c>
      <c r="CG709" s="91" t="str">
        <f t="shared" si="6411"/>
        <v/>
      </c>
      <c r="CH709" s="91" t="str">
        <f t="shared" si="6412"/>
        <v/>
      </c>
      <c r="CI709" s="91" t="str">
        <f t="shared" si="6413"/>
        <v>нет</v>
      </c>
      <c r="CJ709" s="63" t="e">
        <f>IF(LEN('Описание предлагаемого товара'!#REF!)&gt;0,'Описание предлагаемого товара'!#REF!,"")</f>
        <v>#REF!</v>
      </c>
      <c r="CK709" s="91" t="e">
        <f t="shared" ref="CK709:CL709" si="6876">IFERROR(REPLACE(CJ709,FIND(CHAR(10),CJ709,1),1,""),CJ709)</f>
        <v>#REF!</v>
      </c>
      <c r="CL709" s="91" t="e">
        <f t="shared" si="6876"/>
        <v>#REF!</v>
      </c>
      <c r="CM709" s="91" t="e">
        <f t="shared" si="6415"/>
        <v>#REF!</v>
      </c>
      <c r="CN709" s="91" t="e">
        <f t="shared" si="6416"/>
        <v>#REF!</v>
      </c>
      <c r="CO709" s="91" t="e">
        <f t="shared" si="6417"/>
        <v>#REF!</v>
      </c>
      <c r="CP709" s="90" t="e">
        <f>IF(AU709="Не указан реестровый номер (мера нац.режима Запрет)","",IF(CI709="нет","",IF(CU709="да","исключение(не смотрим баллы)",IFERROR(IF(CI709*1&gt;0,IFERROR(IF(VLOOKUP(CI709*1,Обработ.выгрузка_реестра_РФ!$A:$G,7,)=0,"Баллы не установлены",VLOOKUP(CI709*1,Обработ.выгрузка_реестра_РФ!$A:$G,7,)),IF(LEN(CI709)&gt;14,"","нет номера в реестре РФ")),""),IF(LEN(CI709)=0,"","Некорректный реестровый номер")))))</f>
        <v>#REF!</v>
      </c>
      <c r="CQ709" s="33" t="e">
        <f>IF(LEN(C709)&gt;0,IFERROR(IF(LEN(H709)&gt;0,IF(LEN(VLOOKUP(H709,'исключения(не_смотрим_баллы)'!$A:$C,1,))&gt;0,"да","нет"),"не введен ОКПД2"),"нет"),"")</f>
        <v>#REF!</v>
      </c>
      <c r="CR709" s="33" t="e">
        <f ca="1">IF(CQ709="да",IF(TODAY()&lt;VLOOKUP(H709,'исключения(не_смотрим_баллы)'!$A:$C,3,),"да","нет"),"")</f>
        <v>#REF!</v>
      </c>
      <c r="CS709" s="33" t="str">
        <f>IFERROR(IF(CQ709="да",IF(VLOOKUP(CI709*1,Обработ.выгрузка_реестра_РФ!$A:$G,2,)&lt;VLOOKUP(H709,'исключения(не_смотрим_баллы)'!$A:$C,2,),"да","нет"),""),"")</f>
        <v/>
      </c>
      <c r="CT709" s="24"/>
      <c r="CU709" s="33" t="e">
        <f t="shared" si="6429"/>
        <v>#REF!</v>
      </c>
      <c r="CV709" s="91" t="e">
        <f t="shared" si="6430"/>
        <v>#REF!</v>
      </c>
      <c r="CW709" s="27" t="e">
        <f t="shared" si="6431"/>
        <v>#REF!</v>
      </c>
      <c r="CX709" s="26" t="e">
        <f t="shared" si="6360"/>
        <v>#REF!</v>
      </c>
      <c r="CY709" s="64" t="e">
        <f>IF(LEN('Описание предлагаемого товара'!#REF!)&gt;0,'Описание предлагаемого товара'!#REF!,"")</f>
        <v>#REF!</v>
      </c>
      <c r="CZ709" s="95" t="e">
        <f t="shared" si="6418"/>
        <v>#REF!</v>
      </c>
      <c r="DA709" s="95" t="e">
        <f t="shared" ref="DA709" si="6877">IFERROR(REPLACE(CZ709,FIND(" ",CZ709,1),1,""),CZ709)</f>
        <v>#REF!</v>
      </c>
      <c r="DB709" s="95" t="e">
        <f t="shared" si="6362"/>
        <v>#REF!</v>
      </c>
      <c r="DC709" s="95" t="e">
        <f t="shared" ref="DC709:DD709" si="6878">IFERROR(REPLACE(DB709,FIND("г.",DB709,1),2,""),DB709)</f>
        <v>#REF!</v>
      </c>
      <c r="DD709" s="95" t="e">
        <f t="shared" si="6878"/>
        <v>#REF!</v>
      </c>
      <c r="DE709" s="95" t="e">
        <f t="shared" ref="DE709:DF709" si="6879">IFERROR(REPLACE(DD709,FIND("г",DD709,1),1,""),DD709)</f>
        <v>#REF!</v>
      </c>
      <c r="DF709" s="95" t="e">
        <f t="shared" si="6879"/>
        <v>#REF!</v>
      </c>
      <c r="DG709" s="95" t="e">
        <f t="shared" si="6435"/>
        <v>#REF!</v>
      </c>
      <c r="DH709" s="25" t="str">
        <f>IFERROR(VLOOKUP(CI709*1,Обработ.выгрузка_реестра_РФ!$A:$G,5,),"")</f>
        <v/>
      </c>
      <c r="DI709" s="27" t="str">
        <f t="shared" si="6445"/>
        <v/>
      </c>
      <c r="DJ709" s="27" t="str">
        <f t="shared" ca="1" si="6422"/>
        <v/>
      </c>
      <c r="DK709" s="63" t="e">
        <f>IF(LEN('Описание предлагаемого товара'!#REF!)&gt;0,'Описание предлагаемого товара'!#REF!,"")</f>
        <v>#REF!</v>
      </c>
      <c r="DL709" s="63" t="e">
        <f>IF(LEN('Описание предлагаемого товара'!#REF!)&gt;0,'Описание предлагаемого товара'!#REF!,"")</f>
        <v>#REF!</v>
      </c>
      <c r="DM709" s="32"/>
    </row>
    <row r="710" spans="1:117" ht="48.75" customHeight="1" x14ac:dyDescent="0.25">
      <c r="A710" s="61" t="e">
        <f>IF(LEN('Описание предлагаемого товара'!#REF!)&gt;0,'Описание предлагаемого товара'!#REF!,"")</f>
        <v>#REF!</v>
      </c>
      <c r="B710" s="65" t="e">
        <f>IF(LEN('Описание предлагаемого товара'!#REF!)&gt;0,'Описание предлагаемого товара'!#REF!,"")</f>
        <v>#REF!</v>
      </c>
      <c r="C710" s="61" t="e">
        <f>IF(LEN('Описание предлагаемого товара'!#REF!)&gt;0,'Описание предлагаемого товара'!#REF!,"")</f>
        <v>#REF!</v>
      </c>
      <c r="D710" s="61" t="e">
        <f>IF(LEN('Описание предлагаемого товара'!#REF!)&gt;0,'Описание предлагаемого товара'!#REF!,"")</f>
        <v>#REF!</v>
      </c>
      <c r="E710" s="61" t="e">
        <f>IF(LEN('Описание предлагаемого товара'!#REF!)&gt;0,'Описание предлагаемого товара'!#REF!,"")</f>
        <v>#REF!</v>
      </c>
      <c r="F710" s="61" t="e">
        <f>IF(LEN('Описание предлагаемого товара'!#REF!)&gt;0,'Описание предлагаемого товара'!#REF!,"")</f>
        <v>#REF!</v>
      </c>
      <c r="G710" s="61" t="e">
        <f>IF(LEN('Описание предлагаемого товара'!#REF!)&gt;0,'Описание предлагаемого товара'!#REF!,"")</f>
        <v>#REF!</v>
      </c>
      <c r="H710" s="61" t="e">
        <f>IF(LEN('Описание предлагаемого товара'!#REF!)&gt;0,'Описание предлагаемого товара'!#REF!,"")</f>
        <v>#REF!</v>
      </c>
      <c r="I710" s="61" t="e">
        <f>IF(LEN('Описание предлагаемого товара'!#REF!)&gt;0,'Описание предлагаемого товара'!#REF!,"")</f>
        <v>#REF!</v>
      </c>
      <c r="J710" s="38" t="str">
        <f>IFERROR(VLOOKUP(B710,SAP!$A:$E,5,),"")</f>
        <v/>
      </c>
      <c r="K710" s="40" t="str">
        <f t="shared" si="6365"/>
        <v/>
      </c>
      <c r="L710" s="61" t="e">
        <f>IF(LEN('Описание предлагаемого товара'!#REF!)&gt;0,IFERROR('Описание предлагаемого товара'!#REF!*1,""),"")</f>
        <v>#REF!</v>
      </c>
      <c r="M710" s="39" t="str">
        <f>IFERROR(VLOOKUP(B710,SAP!$A:$E,2,),"")</f>
        <v/>
      </c>
      <c r="N710" s="41" t="str">
        <f t="shared" si="6501"/>
        <v/>
      </c>
      <c r="O710" s="39" t="str">
        <f t="shared" si="6352"/>
        <v/>
      </c>
      <c r="P710" s="36" t="e">
        <f>IF(LEN('Описание предлагаемого товара'!#REF!)&gt;0,'Описание предлагаемого товара'!#REF!,"")</f>
        <v>#REF!</v>
      </c>
      <c r="Q71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10" s="37" t="e">
        <f>IF(LEN('Описание предлагаемого товара'!#REF!)&gt;0,'Описание предлагаемого товара'!#REF!,"")</f>
        <v>#REF!</v>
      </c>
      <c r="S710" s="37" t="e">
        <f>IF(LEN('Описание предлагаемого товара'!#REF!)&gt;0,'Описание предлагаемого товара'!#REF!,"")</f>
        <v>#REF!</v>
      </c>
      <c r="T71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10" s="23" t="str">
        <f>IFERROR(VLOOKUP(CI710*1,Обработ.выгрузка_реестра_РФ!$A:$G,6,),"")</f>
        <v/>
      </c>
      <c r="V710" s="61" t="e">
        <f>IF(LEN('Описание предлагаемого товара'!#REF!)&gt;0,'Описание предлагаемого товара'!#REF!,"")</f>
        <v>#REF!</v>
      </c>
      <c r="W710" s="62" t="e">
        <f>IF(LEN('Описание предлагаемого товара'!#REF!)&gt;0,'Описание предлагаемого товара'!#REF!,"")</f>
        <v>#REF!</v>
      </c>
      <c r="X710" s="91" t="e">
        <f t="shared" ref="X710:Y710" si="6880">IFERROR(REPLACE(W710,FIND(CHAR(10),W710,1),1," "),W710)</f>
        <v>#REF!</v>
      </c>
      <c r="Y710" s="91" t="e">
        <f t="shared" si="6880"/>
        <v>#REF!</v>
      </c>
      <c r="Z710" s="91" t="e">
        <f t="shared" si="6367"/>
        <v>#REF!</v>
      </c>
      <c r="AA710" s="91" t="e">
        <f t="shared" si="6368"/>
        <v>#REF!</v>
      </c>
      <c r="AB710" s="91" t="e">
        <f t="shared" si="6369"/>
        <v>#REF!</v>
      </c>
      <c r="AC710" s="91" t="e">
        <f t="shared" ref="AC710:AF710" si="6881">IFERROR(REPLACE(AB710,FIND("  ",AB710,1),2," "),AB710)</f>
        <v>#REF!</v>
      </c>
      <c r="AD710" s="91" t="e">
        <f t="shared" si="6881"/>
        <v>#REF!</v>
      </c>
      <c r="AE710" s="91" t="e">
        <f t="shared" si="6881"/>
        <v>#REF!</v>
      </c>
      <c r="AF710" s="91" t="e">
        <f t="shared" si="6881"/>
        <v>#REF!</v>
      </c>
      <c r="AG710" s="23" t="str">
        <f>IFERROR(VLOOKUP(CI710*1,Обработ.выгрузка_реестра_РФ!$A:$G,4,),"")</f>
        <v/>
      </c>
      <c r="AH710" s="91" t="str">
        <f t="shared" ref="AH710:AI710" si="6882">IFERROR(REPLACE(AG710,FIND("-",AG710,1),1,"*"),AG710)</f>
        <v/>
      </c>
      <c r="AI710" s="91" t="str">
        <f t="shared" si="6882"/>
        <v/>
      </c>
      <c r="AJ710" s="27" t="str">
        <f t="shared" si="6467"/>
        <v/>
      </c>
      <c r="AK710" s="63" t="e">
        <f>IF(LEN('Описание предлагаемого товара'!#REF!)&gt;0,'Описание предлагаемого товара'!#REF!,"")</f>
        <v>#REF!</v>
      </c>
      <c r="AL710" s="91" t="e">
        <f t="shared" ref="AL710:AM710" si="6883">IFERROR(REPLACE(AK710,FIND(CHAR(10),AK710,1),1,""),AK710)</f>
        <v>#REF!</v>
      </c>
      <c r="AM710" s="91" t="e">
        <f t="shared" si="6883"/>
        <v>#REF!</v>
      </c>
      <c r="AN710" s="91" t="e">
        <f t="shared" ref="AN710:AR710" si="6884">IFERROR(REPLACE(AM710,FIND(" ",AM710,1),1,""),AM710)</f>
        <v>#REF!</v>
      </c>
      <c r="AO710" s="91" t="e">
        <f t="shared" si="6884"/>
        <v>#REF!</v>
      </c>
      <c r="AP710" s="91" t="e">
        <f t="shared" si="6884"/>
        <v>#REF!</v>
      </c>
      <c r="AQ710" s="91" t="e">
        <f t="shared" si="6884"/>
        <v>#REF!</v>
      </c>
      <c r="AR710" s="91" t="e">
        <f t="shared" si="6884"/>
        <v>#REF!</v>
      </c>
      <c r="AS710" s="91" t="e">
        <f t="shared" si="6374"/>
        <v>#REF!</v>
      </c>
      <c r="AT710" s="91" t="e">
        <f t="shared" si="6375"/>
        <v>#REF!</v>
      </c>
      <c r="AU710" s="32" t="e">
        <f t="shared" si="6358"/>
        <v>#REF!</v>
      </c>
      <c r="AV710" s="93" t="e">
        <f>'Описание предлагаемого товара'!#REF!</f>
        <v>#REF!</v>
      </c>
      <c r="AW710" s="91" t="e">
        <f>MIN(SEARCH({0,1,2,3,4,5,6,7,8,9},AV710&amp; "0123456789"))</f>
        <v>#REF!</v>
      </c>
      <c r="AX710" s="91" t="str">
        <f t="shared" si="6376"/>
        <v/>
      </c>
      <c r="AY710" s="91" t="str">
        <f t="shared" si="6377"/>
        <v/>
      </c>
      <c r="AZ710" s="91" t="str">
        <f t="shared" si="6378"/>
        <v/>
      </c>
      <c r="BA710" s="91" t="str">
        <f t="shared" si="6379"/>
        <v/>
      </c>
      <c r="BB710" s="91" t="str">
        <f t="shared" si="6380"/>
        <v/>
      </c>
      <c r="BC710" s="91" t="str">
        <f t="shared" si="6381"/>
        <v/>
      </c>
      <c r="BD710" s="91" t="str">
        <f t="shared" si="6382"/>
        <v/>
      </c>
      <c r="BE710" s="91" t="str">
        <f t="shared" si="6383"/>
        <v/>
      </c>
      <c r="BF710" s="91" t="str">
        <f t="shared" si="6384"/>
        <v/>
      </c>
      <c r="BG710" s="91" t="str">
        <f t="shared" si="6385"/>
        <v/>
      </c>
      <c r="BH710" s="91" t="str">
        <f t="shared" si="6386"/>
        <v/>
      </c>
      <c r="BI710" s="91" t="str">
        <f t="shared" si="6387"/>
        <v/>
      </c>
      <c r="BJ710" s="91" t="str">
        <f t="shared" si="6388"/>
        <v/>
      </c>
      <c r="BK710" s="91" t="str">
        <f t="shared" si="6389"/>
        <v/>
      </c>
      <c r="BL710" s="91" t="str">
        <f t="shared" si="6390"/>
        <v/>
      </c>
      <c r="BM710" s="91" t="str">
        <f t="shared" si="6391"/>
        <v/>
      </c>
      <c r="BN710" s="91" t="str">
        <f t="shared" si="6392"/>
        <v/>
      </c>
      <c r="BO710" s="91" t="str">
        <f t="shared" si="6393"/>
        <v/>
      </c>
      <c r="BP710" s="91" t="str">
        <f t="shared" si="6394"/>
        <v/>
      </c>
      <c r="BQ710" s="91" t="str">
        <f t="shared" si="6395"/>
        <v/>
      </c>
      <c r="BR710" s="91" t="str">
        <f t="shared" si="6396"/>
        <v/>
      </c>
      <c r="BS710" s="91" t="str">
        <f t="shared" si="6397"/>
        <v/>
      </c>
      <c r="BT710" s="91" t="str">
        <f t="shared" si="6398"/>
        <v/>
      </c>
      <c r="BU710" s="91" t="str">
        <f t="shared" si="6399"/>
        <v/>
      </c>
      <c r="BV710" s="91" t="str">
        <f t="shared" si="6400"/>
        <v/>
      </c>
      <c r="BW710" s="91" t="str">
        <f t="shared" si="6401"/>
        <v/>
      </c>
      <c r="BX710" s="91" t="str">
        <f t="shared" si="6402"/>
        <v/>
      </c>
      <c r="BY710" s="91" t="str">
        <f t="shared" si="6403"/>
        <v/>
      </c>
      <c r="BZ710" s="91" t="str">
        <f t="shared" si="6404"/>
        <v/>
      </c>
      <c r="CA710" s="91" t="str">
        <f t="shared" si="6405"/>
        <v/>
      </c>
      <c r="CB710" s="91" t="str">
        <f t="shared" si="6406"/>
        <v/>
      </c>
      <c r="CC710" s="91" t="str">
        <f t="shared" si="6407"/>
        <v/>
      </c>
      <c r="CD710" s="91" t="str">
        <f t="shared" si="6408"/>
        <v/>
      </c>
      <c r="CE710" s="91" t="str">
        <f t="shared" si="6409"/>
        <v/>
      </c>
      <c r="CF710" s="91" t="str">
        <f t="shared" si="6410"/>
        <v/>
      </c>
      <c r="CG710" s="91" t="str">
        <f t="shared" si="6411"/>
        <v/>
      </c>
      <c r="CH710" s="91" t="str">
        <f t="shared" si="6412"/>
        <v/>
      </c>
      <c r="CI710" s="91" t="str">
        <f t="shared" si="6413"/>
        <v>нет</v>
      </c>
      <c r="CJ710" s="63" t="e">
        <f>IF(LEN('Описание предлагаемого товара'!#REF!)&gt;0,'Описание предлагаемого товара'!#REF!,"")</f>
        <v>#REF!</v>
      </c>
      <c r="CK710" s="91" t="e">
        <f t="shared" ref="CK710:CL710" si="6885">IFERROR(REPLACE(CJ710,FIND(CHAR(10),CJ710,1),1,""),CJ710)</f>
        <v>#REF!</v>
      </c>
      <c r="CL710" s="91" t="e">
        <f t="shared" si="6885"/>
        <v>#REF!</v>
      </c>
      <c r="CM710" s="91" t="e">
        <f t="shared" si="6415"/>
        <v>#REF!</v>
      </c>
      <c r="CN710" s="91" t="e">
        <f t="shared" si="6416"/>
        <v>#REF!</v>
      </c>
      <c r="CO710" s="91" t="e">
        <f t="shared" si="6417"/>
        <v>#REF!</v>
      </c>
      <c r="CP710" s="90" t="e">
        <f>IF(AU710="Не указан реестровый номер (мера нац.режима Запрет)","",IF(CI710="нет","",IF(CU710="да","исключение(не смотрим баллы)",IFERROR(IF(CI710*1&gt;0,IFERROR(IF(VLOOKUP(CI710*1,Обработ.выгрузка_реестра_РФ!$A:$G,7,)=0,"Баллы не установлены",VLOOKUP(CI710*1,Обработ.выгрузка_реестра_РФ!$A:$G,7,)),IF(LEN(CI710)&gt;14,"","нет номера в реестре РФ")),""),IF(LEN(CI710)=0,"","Некорректный реестровый номер")))))</f>
        <v>#REF!</v>
      </c>
      <c r="CQ710" s="33" t="e">
        <f>IF(LEN(C710)&gt;0,IFERROR(IF(LEN(H710)&gt;0,IF(LEN(VLOOKUP(H710,'исключения(не_смотрим_баллы)'!$A:$C,1,))&gt;0,"да","нет"),"не введен ОКПД2"),"нет"),"")</f>
        <v>#REF!</v>
      </c>
      <c r="CR710" s="33" t="e">
        <f ca="1">IF(CQ710="да",IF(TODAY()&lt;VLOOKUP(H710,'исключения(не_смотрим_баллы)'!$A:$C,3,),"да","нет"),"")</f>
        <v>#REF!</v>
      </c>
      <c r="CS710" s="33" t="str">
        <f>IFERROR(IF(CQ710="да",IF(VLOOKUP(CI710*1,Обработ.выгрузка_реестра_РФ!$A:$G,2,)&lt;VLOOKUP(H710,'исключения(не_смотрим_баллы)'!$A:$C,2,),"да","нет"),""),"")</f>
        <v/>
      </c>
      <c r="CT710" s="24"/>
      <c r="CU710" s="33" t="e">
        <f t="shared" si="6429"/>
        <v>#REF!</v>
      </c>
      <c r="CV710" s="91" t="e">
        <f t="shared" si="6430"/>
        <v>#REF!</v>
      </c>
      <c r="CW710" s="27" t="e">
        <f t="shared" si="6431"/>
        <v>#REF!</v>
      </c>
      <c r="CX710" s="26" t="e">
        <f t="shared" si="6360"/>
        <v>#REF!</v>
      </c>
      <c r="CY710" s="64" t="e">
        <f>IF(LEN('Описание предлагаемого товара'!#REF!)&gt;0,'Описание предлагаемого товара'!#REF!,"")</f>
        <v>#REF!</v>
      </c>
      <c r="CZ710" s="95" t="e">
        <f t="shared" si="6418"/>
        <v>#REF!</v>
      </c>
      <c r="DA710" s="95" t="e">
        <f t="shared" ref="DA710" si="6886">IFERROR(REPLACE(CZ710,FIND(" ",CZ710,1),1,""),CZ710)</f>
        <v>#REF!</v>
      </c>
      <c r="DB710" s="95" t="e">
        <f t="shared" si="6362"/>
        <v>#REF!</v>
      </c>
      <c r="DC710" s="95" t="e">
        <f t="shared" ref="DC710:DD710" si="6887">IFERROR(REPLACE(DB710,FIND("г.",DB710,1),2,""),DB710)</f>
        <v>#REF!</v>
      </c>
      <c r="DD710" s="95" t="e">
        <f t="shared" si="6887"/>
        <v>#REF!</v>
      </c>
      <c r="DE710" s="95" t="e">
        <f t="shared" ref="DE710:DF710" si="6888">IFERROR(REPLACE(DD710,FIND("г",DD710,1),1,""),DD710)</f>
        <v>#REF!</v>
      </c>
      <c r="DF710" s="95" t="e">
        <f t="shared" si="6888"/>
        <v>#REF!</v>
      </c>
      <c r="DG710" s="95" t="e">
        <f t="shared" si="6435"/>
        <v>#REF!</v>
      </c>
      <c r="DH710" s="25" t="str">
        <f>IFERROR(VLOOKUP(CI710*1,Обработ.выгрузка_реестра_РФ!$A:$G,5,),"")</f>
        <v/>
      </c>
      <c r="DI710" s="27" t="str">
        <f t="shared" si="6445"/>
        <v/>
      </c>
      <c r="DJ710" s="27" t="str">
        <f t="shared" ca="1" si="6422"/>
        <v/>
      </c>
      <c r="DK710" s="63" t="e">
        <f>IF(LEN('Описание предлагаемого товара'!#REF!)&gt;0,'Описание предлагаемого товара'!#REF!,"")</f>
        <v>#REF!</v>
      </c>
      <c r="DL710" s="63" t="e">
        <f>IF(LEN('Описание предлагаемого товара'!#REF!)&gt;0,'Описание предлагаемого товара'!#REF!,"")</f>
        <v>#REF!</v>
      </c>
      <c r="DM710" s="32"/>
    </row>
    <row r="711" spans="1:117" ht="48.75" customHeight="1" x14ac:dyDescent="0.25">
      <c r="A711" s="61" t="e">
        <f>IF(LEN('Описание предлагаемого товара'!#REF!)&gt;0,'Описание предлагаемого товара'!#REF!,"")</f>
        <v>#REF!</v>
      </c>
      <c r="B711" s="65" t="e">
        <f>IF(LEN('Описание предлагаемого товара'!#REF!)&gt;0,'Описание предлагаемого товара'!#REF!,"")</f>
        <v>#REF!</v>
      </c>
      <c r="C711" s="61" t="e">
        <f>IF(LEN('Описание предлагаемого товара'!#REF!)&gt;0,'Описание предлагаемого товара'!#REF!,"")</f>
        <v>#REF!</v>
      </c>
      <c r="D711" s="61" t="e">
        <f>IF(LEN('Описание предлагаемого товара'!#REF!)&gt;0,'Описание предлагаемого товара'!#REF!,"")</f>
        <v>#REF!</v>
      </c>
      <c r="E711" s="61" t="e">
        <f>IF(LEN('Описание предлагаемого товара'!#REF!)&gt;0,'Описание предлагаемого товара'!#REF!,"")</f>
        <v>#REF!</v>
      </c>
      <c r="F711" s="61" t="e">
        <f>IF(LEN('Описание предлагаемого товара'!#REF!)&gt;0,'Описание предлагаемого товара'!#REF!,"")</f>
        <v>#REF!</v>
      </c>
      <c r="G711" s="61" t="e">
        <f>IF(LEN('Описание предлагаемого товара'!#REF!)&gt;0,'Описание предлагаемого товара'!#REF!,"")</f>
        <v>#REF!</v>
      </c>
      <c r="H711" s="61" t="e">
        <f>IF(LEN('Описание предлагаемого товара'!#REF!)&gt;0,'Описание предлагаемого товара'!#REF!,"")</f>
        <v>#REF!</v>
      </c>
      <c r="I711" s="61" t="e">
        <f>IF(LEN('Описание предлагаемого товара'!#REF!)&gt;0,'Описание предлагаемого товара'!#REF!,"")</f>
        <v>#REF!</v>
      </c>
      <c r="J711" s="38" t="str">
        <f>IFERROR(VLOOKUP(B711,SAP!$A:$E,5,),"")</f>
        <v/>
      </c>
      <c r="K711" s="40" t="str">
        <f t="shared" si="6365"/>
        <v/>
      </c>
      <c r="L711" s="61" t="e">
        <f>IF(LEN('Описание предлагаемого товара'!#REF!)&gt;0,IFERROR('Описание предлагаемого товара'!#REF!*1,""),"")</f>
        <v>#REF!</v>
      </c>
      <c r="M711" s="39" t="str">
        <f>IFERROR(VLOOKUP(B711,SAP!$A:$E,2,),"")</f>
        <v/>
      </c>
      <c r="N711" s="41" t="str">
        <f t="shared" si="6501"/>
        <v/>
      </c>
      <c r="O711" s="39" t="str">
        <f t="shared" si="6352"/>
        <v/>
      </c>
      <c r="P711" s="36" t="e">
        <f>IF(LEN('Описание предлагаемого товара'!#REF!)&gt;0,'Описание предлагаемого товара'!#REF!,"")</f>
        <v>#REF!</v>
      </c>
      <c r="Q71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11" s="37" t="e">
        <f>IF(LEN('Описание предлагаемого товара'!#REF!)&gt;0,'Описание предлагаемого товара'!#REF!,"")</f>
        <v>#REF!</v>
      </c>
      <c r="S711" s="37" t="e">
        <f>IF(LEN('Описание предлагаемого товара'!#REF!)&gt;0,'Описание предлагаемого товара'!#REF!,"")</f>
        <v>#REF!</v>
      </c>
      <c r="T71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11" s="23" t="str">
        <f>IFERROR(VLOOKUP(CI711*1,Обработ.выгрузка_реестра_РФ!$A:$G,6,),"")</f>
        <v/>
      </c>
      <c r="V711" s="61" t="e">
        <f>IF(LEN('Описание предлагаемого товара'!#REF!)&gt;0,'Описание предлагаемого товара'!#REF!,"")</f>
        <v>#REF!</v>
      </c>
      <c r="W711" s="62" t="e">
        <f>IF(LEN('Описание предлагаемого товара'!#REF!)&gt;0,'Описание предлагаемого товара'!#REF!,"")</f>
        <v>#REF!</v>
      </c>
      <c r="X711" s="91" t="e">
        <f t="shared" ref="X711:Y711" si="6889">IFERROR(REPLACE(W711,FIND(CHAR(10),W711,1),1," "),W711)</f>
        <v>#REF!</v>
      </c>
      <c r="Y711" s="91" t="e">
        <f t="shared" si="6889"/>
        <v>#REF!</v>
      </c>
      <c r="Z711" s="91" t="e">
        <f t="shared" si="6367"/>
        <v>#REF!</v>
      </c>
      <c r="AA711" s="91" t="e">
        <f t="shared" si="6368"/>
        <v>#REF!</v>
      </c>
      <c r="AB711" s="91" t="e">
        <f t="shared" si="6369"/>
        <v>#REF!</v>
      </c>
      <c r="AC711" s="91" t="e">
        <f t="shared" ref="AC711:AF711" si="6890">IFERROR(REPLACE(AB711,FIND("  ",AB711,1),2," "),AB711)</f>
        <v>#REF!</v>
      </c>
      <c r="AD711" s="91" t="e">
        <f t="shared" si="6890"/>
        <v>#REF!</v>
      </c>
      <c r="AE711" s="91" t="e">
        <f t="shared" si="6890"/>
        <v>#REF!</v>
      </c>
      <c r="AF711" s="91" t="e">
        <f t="shared" si="6890"/>
        <v>#REF!</v>
      </c>
      <c r="AG711" s="23" t="str">
        <f>IFERROR(VLOOKUP(CI711*1,Обработ.выгрузка_реестра_РФ!$A:$G,4,),"")</f>
        <v/>
      </c>
      <c r="AH711" s="91" t="str">
        <f t="shared" ref="AH711:AI711" si="6891">IFERROR(REPLACE(AG711,FIND("-",AG711,1),1,"*"),AG711)</f>
        <v/>
      </c>
      <c r="AI711" s="91" t="str">
        <f t="shared" si="6891"/>
        <v/>
      </c>
      <c r="AJ711" s="27" t="str">
        <f t="shared" si="6467"/>
        <v/>
      </c>
      <c r="AK711" s="63" t="e">
        <f>IF(LEN('Описание предлагаемого товара'!#REF!)&gt;0,'Описание предлагаемого товара'!#REF!,"")</f>
        <v>#REF!</v>
      </c>
      <c r="AL711" s="91" t="e">
        <f t="shared" ref="AL711:AM711" si="6892">IFERROR(REPLACE(AK711,FIND(CHAR(10),AK711,1),1,""),AK711)</f>
        <v>#REF!</v>
      </c>
      <c r="AM711" s="91" t="e">
        <f t="shared" si="6892"/>
        <v>#REF!</v>
      </c>
      <c r="AN711" s="91" t="e">
        <f t="shared" ref="AN711:AR711" si="6893">IFERROR(REPLACE(AM711,FIND(" ",AM711,1),1,""),AM711)</f>
        <v>#REF!</v>
      </c>
      <c r="AO711" s="91" t="e">
        <f t="shared" si="6893"/>
        <v>#REF!</v>
      </c>
      <c r="AP711" s="91" t="e">
        <f t="shared" si="6893"/>
        <v>#REF!</v>
      </c>
      <c r="AQ711" s="91" t="e">
        <f t="shared" si="6893"/>
        <v>#REF!</v>
      </c>
      <c r="AR711" s="91" t="e">
        <f t="shared" si="6893"/>
        <v>#REF!</v>
      </c>
      <c r="AS711" s="91" t="e">
        <f t="shared" si="6374"/>
        <v>#REF!</v>
      </c>
      <c r="AT711" s="91" t="e">
        <f t="shared" si="6375"/>
        <v>#REF!</v>
      </c>
      <c r="AU711" s="32" t="e">
        <f t="shared" si="6358"/>
        <v>#REF!</v>
      </c>
      <c r="AV711" s="93" t="e">
        <f>'Описание предлагаемого товара'!#REF!</f>
        <v>#REF!</v>
      </c>
      <c r="AW711" s="91" t="e">
        <f>MIN(SEARCH({0,1,2,3,4,5,6,7,8,9},AV711&amp; "0123456789"))</f>
        <v>#REF!</v>
      </c>
      <c r="AX711" s="91" t="str">
        <f t="shared" si="6376"/>
        <v/>
      </c>
      <c r="AY711" s="91" t="str">
        <f t="shared" si="6377"/>
        <v/>
      </c>
      <c r="AZ711" s="91" t="str">
        <f t="shared" si="6378"/>
        <v/>
      </c>
      <c r="BA711" s="91" t="str">
        <f t="shared" si="6379"/>
        <v/>
      </c>
      <c r="BB711" s="91" t="str">
        <f t="shared" si="6380"/>
        <v/>
      </c>
      <c r="BC711" s="91" t="str">
        <f t="shared" si="6381"/>
        <v/>
      </c>
      <c r="BD711" s="91" t="str">
        <f t="shared" si="6382"/>
        <v/>
      </c>
      <c r="BE711" s="91" t="str">
        <f t="shared" si="6383"/>
        <v/>
      </c>
      <c r="BF711" s="91" t="str">
        <f t="shared" si="6384"/>
        <v/>
      </c>
      <c r="BG711" s="91" t="str">
        <f t="shared" si="6385"/>
        <v/>
      </c>
      <c r="BH711" s="91" t="str">
        <f t="shared" si="6386"/>
        <v/>
      </c>
      <c r="BI711" s="91" t="str">
        <f t="shared" si="6387"/>
        <v/>
      </c>
      <c r="BJ711" s="91" t="str">
        <f t="shared" si="6388"/>
        <v/>
      </c>
      <c r="BK711" s="91" t="str">
        <f t="shared" si="6389"/>
        <v/>
      </c>
      <c r="BL711" s="91" t="str">
        <f t="shared" si="6390"/>
        <v/>
      </c>
      <c r="BM711" s="91" t="str">
        <f t="shared" si="6391"/>
        <v/>
      </c>
      <c r="BN711" s="91" t="str">
        <f t="shared" si="6392"/>
        <v/>
      </c>
      <c r="BO711" s="91" t="str">
        <f t="shared" si="6393"/>
        <v/>
      </c>
      <c r="BP711" s="91" t="str">
        <f t="shared" si="6394"/>
        <v/>
      </c>
      <c r="BQ711" s="91" t="str">
        <f t="shared" si="6395"/>
        <v/>
      </c>
      <c r="BR711" s="91" t="str">
        <f t="shared" si="6396"/>
        <v/>
      </c>
      <c r="BS711" s="91" t="str">
        <f t="shared" si="6397"/>
        <v/>
      </c>
      <c r="BT711" s="91" t="str">
        <f t="shared" si="6398"/>
        <v/>
      </c>
      <c r="BU711" s="91" t="str">
        <f t="shared" si="6399"/>
        <v/>
      </c>
      <c r="BV711" s="91" t="str">
        <f t="shared" si="6400"/>
        <v/>
      </c>
      <c r="BW711" s="91" t="str">
        <f t="shared" si="6401"/>
        <v/>
      </c>
      <c r="BX711" s="91" t="str">
        <f t="shared" si="6402"/>
        <v/>
      </c>
      <c r="BY711" s="91" t="str">
        <f t="shared" si="6403"/>
        <v/>
      </c>
      <c r="BZ711" s="91" t="str">
        <f t="shared" si="6404"/>
        <v/>
      </c>
      <c r="CA711" s="91" t="str">
        <f t="shared" si="6405"/>
        <v/>
      </c>
      <c r="CB711" s="91" t="str">
        <f t="shared" si="6406"/>
        <v/>
      </c>
      <c r="CC711" s="91" t="str">
        <f t="shared" si="6407"/>
        <v/>
      </c>
      <c r="CD711" s="91" t="str">
        <f t="shared" si="6408"/>
        <v/>
      </c>
      <c r="CE711" s="91" t="str">
        <f t="shared" si="6409"/>
        <v/>
      </c>
      <c r="CF711" s="91" t="str">
        <f t="shared" si="6410"/>
        <v/>
      </c>
      <c r="CG711" s="91" t="str">
        <f t="shared" si="6411"/>
        <v/>
      </c>
      <c r="CH711" s="91" t="str">
        <f t="shared" si="6412"/>
        <v/>
      </c>
      <c r="CI711" s="91" t="str">
        <f t="shared" si="6413"/>
        <v>нет</v>
      </c>
      <c r="CJ711" s="63" t="e">
        <f>IF(LEN('Описание предлагаемого товара'!#REF!)&gt;0,'Описание предлагаемого товара'!#REF!,"")</f>
        <v>#REF!</v>
      </c>
      <c r="CK711" s="91" t="e">
        <f t="shared" ref="CK711:CL711" si="6894">IFERROR(REPLACE(CJ711,FIND(CHAR(10),CJ711,1),1,""),CJ711)</f>
        <v>#REF!</v>
      </c>
      <c r="CL711" s="91" t="e">
        <f t="shared" si="6894"/>
        <v>#REF!</v>
      </c>
      <c r="CM711" s="91" t="e">
        <f t="shared" si="6415"/>
        <v>#REF!</v>
      </c>
      <c r="CN711" s="91" t="e">
        <f t="shared" si="6416"/>
        <v>#REF!</v>
      </c>
      <c r="CO711" s="91" t="e">
        <f t="shared" si="6417"/>
        <v>#REF!</v>
      </c>
      <c r="CP711" s="90" t="e">
        <f>IF(AU711="Не указан реестровый номер (мера нац.режима Запрет)","",IF(CI711="нет","",IF(CU711="да","исключение(не смотрим баллы)",IFERROR(IF(CI711*1&gt;0,IFERROR(IF(VLOOKUP(CI711*1,Обработ.выгрузка_реестра_РФ!$A:$G,7,)=0,"Баллы не установлены",VLOOKUP(CI711*1,Обработ.выгрузка_реестра_РФ!$A:$G,7,)),IF(LEN(CI711)&gt;14,"","нет номера в реестре РФ")),""),IF(LEN(CI711)=0,"","Некорректный реестровый номер")))))</f>
        <v>#REF!</v>
      </c>
      <c r="CQ711" s="33" t="e">
        <f>IF(LEN(C711)&gt;0,IFERROR(IF(LEN(H711)&gt;0,IF(LEN(VLOOKUP(H711,'исключения(не_смотрим_баллы)'!$A:$C,1,))&gt;0,"да","нет"),"не введен ОКПД2"),"нет"),"")</f>
        <v>#REF!</v>
      </c>
      <c r="CR711" s="33" t="e">
        <f ca="1">IF(CQ711="да",IF(TODAY()&lt;VLOOKUP(H711,'исключения(не_смотрим_баллы)'!$A:$C,3,),"да","нет"),"")</f>
        <v>#REF!</v>
      </c>
      <c r="CS711" s="33" t="str">
        <f>IFERROR(IF(CQ711="да",IF(VLOOKUP(CI711*1,Обработ.выгрузка_реестра_РФ!$A:$G,2,)&lt;VLOOKUP(H711,'исключения(не_смотрим_баллы)'!$A:$C,2,),"да","нет"),""),"")</f>
        <v/>
      </c>
      <c r="CT711" s="24"/>
      <c r="CU711" s="33" t="e">
        <f t="shared" si="6429"/>
        <v>#REF!</v>
      </c>
      <c r="CV711" s="91" t="e">
        <f t="shared" si="6430"/>
        <v>#REF!</v>
      </c>
      <c r="CW711" s="27" t="e">
        <f t="shared" si="6431"/>
        <v>#REF!</v>
      </c>
      <c r="CX711" s="26" t="e">
        <f t="shared" si="6360"/>
        <v>#REF!</v>
      </c>
      <c r="CY711" s="64" t="e">
        <f>IF(LEN('Описание предлагаемого товара'!#REF!)&gt;0,'Описание предлагаемого товара'!#REF!,"")</f>
        <v>#REF!</v>
      </c>
      <c r="CZ711" s="95" t="e">
        <f t="shared" si="6418"/>
        <v>#REF!</v>
      </c>
      <c r="DA711" s="95" t="e">
        <f t="shared" ref="DA711" si="6895">IFERROR(REPLACE(CZ711,FIND(" ",CZ711,1),1,""),CZ711)</f>
        <v>#REF!</v>
      </c>
      <c r="DB711" s="95" t="e">
        <f t="shared" si="6362"/>
        <v>#REF!</v>
      </c>
      <c r="DC711" s="95" t="e">
        <f t="shared" ref="DC711:DD711" si="6896">IFERROR(REPLACE(DB711,FIND("г.",DB711,1),2,""),DB711)</f>
        <v>#REF!</v>
      </c>
      <c r="DD711" s="95" t="e">
        <f t="shared" si="6896"/>
        <v>#REF!</v>
      </c>
      <c r="DE711" s="95" t="e">
        <f t="shared" ref="DE711:DF711" si="6897">IFERROR(REPLACE(DD711,FIND("г",DD711,1),1,""),DD711)</f>
        <v>#REF!</v>
      </c>
      <c r="DF711" s="95" t="e">
        <f t="shared" si="6897"/>
        <v>#REF!</v>
      </c>
      <c r="DG711" s="95" t="e">
        <f t="shared" si="6435"/>
        <v>#REF!</v>
      </c>
      <c r="DH711" s="25" t="str">
        <f>IFERROR(VLOOKUP(CI711*1,Обработ.выгрузка_реестра_РФ!$A:$G,5,),"")</f>
        <v/>
      </c>
      <c r="DI711" s="27" t="str">
        <f t="shared" si="6445"/>
        <v/>
      </c>
      <c r="DJ711" s="27" t="str">
        <f t="shared" ca="1" si="6422"/>
        <v/>
      </c>
      <c r="DK711" s="63" t="e">
        <f>IF(LEN('Описание предлагаемого товара'!#REF!)&gt;0,'Описание предлагаемого товара'!#REF!,"")</f>
        <v>#REF!</v>
      </c>
      <c r="DL711" s="63" t="e">
        <f>IF(LEN('Описание предлагаемого товара'!#REF!)&gt;0,'Описание предлагаемого товара'!#REF!,"")</f>
        <v>#REF!</v>
      </c>
      <c r="DM711" s="32"/>
    </row>
    <row r="712" spans="1:117" ht="48.75" customHeight="1" x14ac:dyDescent="0.25">
      <c r="A712" s="61" t="e">
        <f>IF(LEN('Описание предлагаемого товара'!#REF!)&gt;0,'Описание предлагаемого товара'!#REF!,"")</f>
        <v>#REF!</v>
      </c>
      <c r="B712" s="65" t="e">
        <f>IF(LEN('Описание предлагаемого товара'!#REF!)&gt;0,'Описание предлагаемого товара'!#REF!,"")</f>
        <v>#REF!</v>
      </c>
      <c r="C712" s="61" t="e">
        <f>IF(LEN('Описание предлагаемого товара'!#REF!)&gt;0,'Описание предлагаемого товара'!#REF!,"")</f>
        <v>#REF!</v>
      </c>
      <c r="D712" s="61" t="e">
        <f>IF(LEN('Описание предлагаемого товара'!#REF!)&gt;0,'Описание предлагаемого товара'!#REF!,"")</f>
        <v>#REF!</v>
      </c>
      <c r="E712" s="61" t="e">
        <f>IF(LEN('Описание предлагаемого товара'!#REF!)&gt;0,'Описание предлагаемого товара'!#REF!,"")</f>
        <v>#REF!</v>
      </c>
      <c r="F712" s="61" t="e">
        <f>IF(LEN('Описание предлагаемого товара'!#REF!)&gt;0,'Описание предлагаемого товара'!#REF!,"")</f>
        <v>#REF!</v>
      </c>
      <c r="G712" s="61" t="e">
        <f>IF(LEN('Описание предлагаемого товара'!#REF!)&gt;0,'Описание предлагаемого товара'!#REF!,"")</f>
        <v>#REF!</v>
      </c>
      <c r="H712" s="61" t="e">
        <f>IF(LEN('Описание предлагаемого товара'!#REF!)&gt;0,'Описание предлагаемого товара'!#REF!,"")</f>
        <v>#REF!</v>
      </c>
      <c r="I712" s="61" t="e">
        <f>IF(LEN('Описание предлагаемого товара'!#REF!)&gt;0,'Описание предлагаемого товара'!#REF!,"")</f>
        <v>#REF!</v>
      </c>
      <c r="J712" s="38" t="str">
        <f>IFERROR(VLOOKUP(B712,SAP!$A:$E,5,),"")</f>
        <v/>
      </c>
      <c r="K712" s="40" t="str">
        <f t="shared" si="6365"/>
        <v/>
      </c>
      <c r="L712" s="61" t="e">
        <f>IF(LEN('Описание предлагаемого товара'!#REF!)&gt;0,IFERROR('Описание предлагаемого товара'!#REF!*1,""),"")</f>
        <v>#REF!</v>
      </c>
      <c r="M712" s="39" t="str">
        <f>IFERROR(VLOOKUP(B712,SAP!$A:$E,2,),"")</f>
        <v/>
      </c>
      <c r="N712" s="41" t="str">
        <f t="shared" si="6501"/>
        <v/>
      </c>
      <c r="O712" s="39" t="str">
        <f t="shared" si="6352"/>
        <v/>
      </c>
      <c r="P712" s="36" t="e">
        <f>IF(LEN('Описание предлагаемого товара'!#REF!)&gt;0,'Описание предлагаемого товара'!#REF!,"")</f>
        <v>#REF!</v>
      </c>
      <c r="Q71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12" s="37" t="e">
        <f>IF(LEN('Описание предлагаемого товара'!#REF!)&gt;0,'Описание предлагаемого товара'!#REF!,"")</f>
        <v>#REF!</v>
      </c>
      <c r="S712" s="37" t="e">
        <f>IF(LEN('Описание предлагаемого товара'!#REF!)&gt;0,'Описание предлагаемого товара'!#REF!,"")</f>
        <v>#REF!</v>
      </c>
      <c r="T71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12" s="23" t="str">
        <f>IFERROR(VLOOKUP(CI712*1,Обработ.выгрузка_реестра_РФ!$A:$G,6,),"")</f>
        <v/>
      </c>
      <c r="V712" s="61" t="e">
        <f>IF(LEN('Описание предлагаемого товара'!#REF!)&gt;0,'Описание предлагаемого товара'!#REF!,"")</f>
        <v>#REF!</v>
      </c>
      <c r="W712" s="62" t="e">
        <f>IF(LEN('Описание предлагаемого товара'!#REF!)&gt;0,'Описание предлагаемого товара'!#REF!,"")</f>
        <v>#REF!</v>
      </c>
      <c r="X712" s="91" t="e">
        <f t="shared" ref="X712:Y712" si="6898">IFERROR(REPLACE(W712,FIND(CHAR(10),W712,1),1," "),W712)</f>
        <v>#REF!</v>
      </c>
      <c r="Y712" s="91" t="e">
        <f t="shared" si="6898"/>
        <v>#REF!</v>
      </c>
      <c r="Z712" s="91" t="e">
        <f t="shared" si="6367"/>
        <v>#REF!</v>
      </c>
      <c r="AA712" s="91" t="e">
        <f t="shared" si="6368"/>
        <v>#REF!</v>
      </c>
      <c r="AB712" s="91" t="e">
        <f t="shared" si="6369"/>
        <v>#REF!</v>
      </c>
      <c r="AC712" s="91" t="e">
        <f t="shared" ref="AC712:AF712" si="6899">IFERROR(REPLACE(AB712,FIND("  ",AB712,1),2," "),AB712)</f>
        <v>#REF!</v>
      </c>
      <c r="AD712" s="91" t="e">
        <f t="shared" si="6899"/>
        <v>#REF!</v>
      </c>
      <c r="AE712" s="91" t="e">
        <f t="shared" si="6899"/>
        <v>#REF!</v>
      </c>
      <c r="AF712" s="91" t="e">
        <f t="shared" si="6899"/>
        <v>#REF!</v>
      </c>
      <c r="AG712" s="23" t="str">
        <f>IFERROR(VLOOKUP(CI712*1,Обработ.выгрузка_реестра_РФ!$A:$G,4,),"")</f>
        <v/>
      </c>
      <c r="AH712" s="91" t="str">
        <f t="shared" ref="AH712:AI712" si="6900">IFERROR(REPLACE(AG712,FIND("-",AG712,1),1,"*"),AG712)</f>
        <v/>
      </c>
      <c r="AI712" s="91" t="str">
        <f t="shared" si="6900"/>
        <v/>
      </c>
      <c r="AJ712" s="27" t="str">
        <f t="shared" si="6467"/>
        <v/>
      </c>
      <c r="AK712" s="63" t="e">
        <f>IF(LEN('Описание предлагаемого товара'!#REF!)&gt;0,'Описание предлагаемого товара'!#REF!,"")</f>
        <v>#REF!</v>
      </c>
      <c r="AL712" s="91" t="e">
        <f t="shared" ref="AL712:AM712" si="6901">IFERROR(REPLACE(AK712,FIND(CHAR(10),AK712,1),1,""),AK712)</f>
        <v>#REF!</v>
      </c>
      <c r="AM712" s="91" t="e">
        <f t="shared" si="6901"/>
        <v>#REF!</v>
      </c>
      <c r="AN712" s="91" t="e">
        <f t="shared" ref="AN712:AR712" si="6902">IFERROR(REPLACE(AM712,FIND(" ",AM712,1),1,""),AM712)</f>
        <v>#REF!</v>
      </c>
      <c r="AO712" s="91" t="e">
        <f t="shared" si="6902"/>
        <v>#REF!</v>
      </c>
      <c r="AP712" s="91" t="e">
        <f t="shared" si="6902"/>
        <v>#REF!</v>
      </c>
      <c r="AQ712" s="91" t="e">
        <f t="shared" si="6902"/>
        <v>#REF!</v>
      </c>
      <c r="AR712" s="91" t="e">
        <f t="shared" si="6902"/>
        <v>#REF!</v>
      </c>
      <c r="AS712" s="91" t="e">
        <f t="shared" si="6374"/>
        <v>#REF!</v>
      </c>
      <c r="AT712" s="91" t="e">
        <f t="shared" si="6375"/>
        <v>#REF!</v>
      </c>
      <c r="AU712" s="32" t="e">
        <f t="shared" si="6358"/>
        <v>#REF!</v>
      </c>
      <c r="AV712" s="93" t="e">
        <f>'Описание предлагаемого товара'!#REF!</f>
        <v>#REF!</v>
      </c>
      <c r="AW712" s="91" t="e">
        <f>MIN(SEARCH({0,1,2,3,4,5,6,7,8,9},AV712&amp; "0123456789"))</f>
        <v>#REF!</v>
      </c>
      <c r="AX712" s="91" t="str">
        <f t="shared" si="6376"/>
        <v/>
      </c>
      <c r="AY712" s="91" t="str">
        <f t="shared" si="6377"/>
        <v/>
      </c>
      <c r="AZ712" s="91" t="str">
        <f t="shared" si="6378"/>
        <v/>
      </c>
      <c r="BA712" s="91" t="str">
        <f t="shared" si="6379"/>
        <v/>
      </c>
      <c r="BB712" s="91" t="str">
        <f t="shared" si="6380"/>
        <v/>
      </c>
      <c r="BC712" s="91" t="str">
        <f t="shared" si="6381"/>
        <v/>
      </c>
      <c r="BD712" s="91" t="str">
        <f t="shared" si="6382"/>
        <v/>
      </c>
      <c r="BE712" s="91" t="str">
        <f t="shared" si="6383"/>
        <v/>
      </c>
      <c r="BF712" s="91" t="str">
        <f t="shared" si="6384"/>
        <v/>
      </c>
      <c r="BG712" s="91" t="str">
        <f t="shared" si="6385"/>
        <v/>
      </c>
      <c r="BH712" s="91" t="str">
        <f t="shared" si="6386"/>
        <v/>
      </c>
      <c r="BI712" s="91" t="str">
        <f t="shared" si="6387"/>
        <v/>
      </c>
      <c r="BJ712" s="91" t="str">
        <f t="shared" si="6388"/>
        <v/>
      </c>
      <c r="BK712" s="91" t="str">
        <f t="shared" si="6389"/>
        <v/>
      </c>
      <c r="BL712" s="91" t="str">
        <f t="shared" si="6390"/>
        <v/>
      </c>
      <c r="BM712" s="91" t="str">
        <f t="shared" si="6391"/>
        <v/>
      </c>
      <c r="BN712" s="91" t="str">
        <f t="shared" si="6392"/>
        <v/>
      </c>
      <c r="BO712" s="91" t="str">
        <f t="shared" si="6393"/>
        <v/>
      </c>
      <c r="BP712" s="91" t="str">
        <f t="shared" si="6394"/>
        <v/>
      </c>
      <c r="BQ712" s="91" t="str">
        <f t="shared" si="6395"/>
        <v/>
      </c>
      <c r="BR712" s="91" t="str">
        <f t="shared" si="6396"/>
        <v/>
      </c>
      <c r="BS712" s="91" t="str">
        <f t="shared" si="6397"/>
        <v/>
      </c>
      <c r="BT712" s="91" t="str">
        <f t="shared" si="6398"/>
        <v/>
      </c>
      <c r="BU712" s="91" t="str">
        <f t="shared" si="6399"/>
        <v/>
      </c>
      <c r="BV712" s="91" t="str">
        <f t="shared" si="6400"/>
        <v/>
      </c>
      <c r="BW712" s="91" t="str">
        <f t="shared" si="6401"/>
        <v/>
      </c>
      <c r="BX712" s="91" t="str">
        <f t="shared" si="6402"/>
        <v/>
      </c>
      <c r="BY712" s="91" t="str">
        <f t="shared" si="6403"/>
        <v/>
      </c>
      <c r="BZ712" s="91" t="str">
        <f t="shared" si="6404"/>
        <v/>
      </c>
      <c r="CA712" s="91" t="str">
        <f t="shared" si="6405"/>
        <v/>
      </c>
      <c r="CB712" s="91" t="str">
        <f t="shared" si="6406"/>
        <v/>
      </c>
      <c r="CC712" s="91" t="str">
        <f t="shared" si="6407"/>
        <v/>
      </c>
      <c r="CD712" s="91" t="str">
        <f t="shared" si="6408"/>
        <v/>
      </c>
      <c r="CE712" s="91" t="str">
        <f t="shared" si="6409"/>
        <v/>
      </c>
      <c r="CF712" s="91" t="str">
        <f t="shared" si="6410"/>
        <v/>
      </c>
      <c r="CG712" s="91" t="str">
        <f t="shared" si="6411"/>
        <v/>
      </c>
      <c r="CH712" s="91" t="str">
        <f t="shared" si="6412"/>
        <v/>
      </c>
      <c r="CI712" s="91" t="str">
        <f t="shared" si="6413"/>
        <v>нет</v>
      </c>
      <c r="CJ712" s="63" t="e">
        <f>IF(LEN('Описание предлагаемого товара'!#REF!)&gt;0,'Описание предлагаемого товара'!#REF!,"")</f>
        <v>#REF!</v>
      </c>
      <c r="CK712" s="91" t="e">
        <f t="shared" ref="CK712:CL712" si="6903">IFERROR(REPLACE(CJ712,FIND(CHAR(10),CJ712,1),1,""),CJ712)</f>
        <v>#REF!</v>
      </c>
      <c r="CL712" s="91" t="e">
        <f t="shared" si="6903"/>
        <v>#REF!</v>
      </c>
      <c r="CM712" s="91" t="e">
        <f t="shared" si="6415"/>
        <v>#REF!</v>
      </c>
      <c r="CN712" s="91" t="e">
        <f t="shared" si="6416"/>
        <v>#REF!</v>
      </c>
      <c r="CO712" s="91" t="e">
        <f t="shared" si="6417"/>
        <v>#REF!</v>
      </c>
      <c r="CP712" s="90" t="e">
        <f>IF(AU712="Не указан реестровый номер (мера нац.режима Запрет)","",IF(CI712="нет","",IF(CU712="да","исключение(не смотрим баллы)",IFERROR(IF(CI712*1&gt;0,IFERROR(IF(VLOOKUP(CI712*1,Обработ.выгрузка_реестра_РФ!$A:$G,7,)=0,"Баллы не установлены",VLOOKUP(CI712*1,Обработ.выгрузка_реестра_РФ!$A:$G,7,)),IF(LEN(CI712)&gt;14,"","нет номера в реестре РФ")),""),IF(LEN(CI712)=0,"","Некорректный реестровый номер")))))</f>
        <v>#REF!</v>
      </c>
      <c r="CQ712" s="33" t="e">
        <f>IF(LEN(C712)&gt;0,IFERROR(IF(LEN(H712)&gt;0,IF(LEN(VLOOKUP(H712,'исключения(не_смотрим_баллы)'!$A:$C,1,))&gt;0,"да","нет"),"не введен ОКПД2"),"нет"),"")</f>
        <v>#REF!</v>
      </c>
      <c r="CR712" s="33" t="e">
        <f ca="1">IF(CQ712="да",IF(TODAY()&lt;VLOOKUP(H712,'исключения(не_смотрим_баллы)'!$A:$C,3,),"да","нет"),"")</f>
        <v>#REF!</v>
      </c>
      <c r="CS712" s="33" t="str">
        <f>IFERROR(IF(CQ712="да",IF(VLOOKUP(CI712*1,Обработ.выгрузка_реестра_РФ!$A:$G,2,)&lt;VLOOKUP(H712,'исключения(не_смотрим_баллы)'!$A:$C,2,),"да","нет"),""),"")</f>
        <v/>
      </c>
      <c r="CT712" s="24"/>
      <c r="CU712" s="33" t="e">
        <f t="shared" si="6429"/>
        <v>#REF!</v>
      </c>
      <c r="CV712" s="91" t="e">
        <f t="shared" si="6430"/>
        <v>#REF!</v>
      </c>
      <c r="CW712" s="27" t="e">
        <f t="shared" si="6431"/>
        <v>#REF!</v>
      </c>
      <c r="CX712" s="26" t="e">
        <f t="shared" si="6360"/>
        <v>#REF!</v>
      </c>
      <c r="CY712" s="64" t="e">
        <f>IF(LEN('Описание предлагаемого товара'!#REF!)&gt;0,'Описание предлагаемого товара'!#REF!,"")</f>
        <v>#REF!</v>
      </c>
      <c r="CZ712" s="95" t="e">
        <f t="shared" si="6418"/>
        <v>#REF!</v>
      </c>
      <c r="DA712" s="95" t="e">
        <f t="shared" ref="DA712" si="6904">IFERROR(REPLACE(CZ712,FIND(" ",CZ712,1),1,""),CZ712)</f>
        <v>#REF!</v>
      </c>
      <c r="DB712" s="95" t="e">
        <f t="shared" si="6362"/>
        <v>#REF!</v>
      </c>
      <c r="DC712" s="95" t="e">
        <f t="shared" ref="DC712:DD712" si="6905">IFERROR(REPLACE(DB712,FIND("г.",DB712,1),2,""),DB712)</f>
        <v>#REF!</v>
      </c>
      <c r="DD712" s="95" t="e">
        <f t="shared" si="6905"/>
        <v>#REF!</v>
      </c>
      <c r="DE712" s="95" t="e">
        <f t="shared" ref="DE712:DF712" si="6906">IFERROR(REPLACE(DD712,FIND("г",DD712,1),1,""),DD712)</f>
        <v>#REF!</v>
      </c>
      <c r="DF712" s="95" t="e">
        <f t="shared" si="6906"/>
        <v>#REF!</v>
      </c>
      <c r="DG712" s="95" t="e">
        <f t="shared" si="6435"/>
        <v>#REF!</v>
      </c>
      <c r="DH712" s="25" t="str">
        <f>IFERROR(VLOOKUP(CI712*1,Обработ.выгрузка_реестра_РФ!$A:$G,5,),"")</f>
        <v/>
      </c>
      <c r="DI712" s="27" t="str">
        <f t="shared" si="6445"/>
        <v/>
      </c>
      <c r="DJ712" s="27" t="str">
        <f t="shared" ca="1" si="6422"/>
        <v/>
      </c>
      <c r="DK712" s="63" t="e">
        <f>IF(LEN('Описание предлагаемого товара'!#REF!)&gt;0,'Описание предлагаемого товара'!#REF!,"")</f>
        <v>#REF!</v>
      </c>
      <c r="DL712" s="63" t="e">
        <f>IF(LEN('Описание предлагаемого товара'!#REF!)&gt;0,'Описание предлагаемого товара'!#REF!,"")</f>
        <v>#REF!</v>
      </c>
      <c r="DM712" s="32"/>
    </row>
    <row r="713" spans="1:117" ht="48.75" customHeight="1" x14ac:dyDescent="0.25">
      <c r="A713" s="61" t="e">
        <f>IF(LEN('Описание предлагаемого товара'!#REF!)&gt;0,'Описание предлагаемого товара'!#REF!,"")</f>
        <v>#REF!</v>
      </c>
      <c r="B713" s="65" t="e">
        <f>IF(LEN('Описание предлагаемого товара'!#REF!)&gt;0,'Описание предлагаемого товара'!#REF!,"")</f>
        <v>#REF!</v>
      </c>
      <c r="C713" s="61" t="e">
        <f>IF(LEN('Описание предлагаемого товара'!#REF!)&gt;0,'Описание предлагаемого товара'!#REF!,"")</f>
        <v>#REF!</v>
      </c>
      <c r="D713" s="61" t="e">
        <f>IF(LEN('Описание предлагаемого товара'!#REF!)&gt;0,'Описание предлагаемого товара'!#REF!,"")</f>
        <v>#REF!</v>
      </c>
      <c r="E713" s="61" t="e">
        <f>IF(LEN('Описание предлагаемого товара'!#REF!)&gt;0,'Описание предлагаемого товара'!#REF!,"")</f>
        <v>#REF!</v>
      </c>
      <c r="F713" s="61" t="e">
        <f>IF(LEN('Описание предлагаемого товара'!#REF!)&gt;0,'Описание предлагаемого товара'!#REF!,"")</f>
        <v>#REF!</v>
      </c>
      <c r="G713" s="61" t="e">
        <f>IF(LEN('Описание предлагаемого товара'!#REF!)&gt;0,'Описание предлагаемого товара'!#REF!,"")</f>
        <v>#REF!</v>
      </c>
      <c r="H713" s="61" t="e">
        <f>IF(LEN('Описание предлагаемого товара'!#REF!)&gt;0,'Описание предлагаемого товара'!#REF!,"")</f>
        <v>#REF!</v>
      </c>
      <c r="I713" s="61" t="e">
        <f>IF(LEN('Описание предлагаемого товара'!#REF!)&gt;0,'Описание предлагаемого товара'!#REF!,"")</f>
        <v>#REF!</v>
      </c>
      <c r="J713" s="38" t="str">
        <f>IFERROR(VLOOKUP(B713,SAP!$A:$E,5,),"")</f>
        <v/>
      </c>
      <c r="K713" s="40" t="str">
        <f t="shared" si="6365"/>
        <v/>
      </c>
      <c r="L713" s="61" t="e">
        <f>IF(LEN('Описание предлагаемого товара'!#REF!)&gt;0,IFERROR('Описание предлагаемого товара'!#REF!*1,""),"")</f>
        <v>#REF!</v>
      </c>
      <c r="M713" s="39" t="str">
        <f>IFERROR(VLOOKUP(B713,SAP!$A:$E,2,),"")</f>
        <v/>
      </c>
      <c r="N713" s="41" t="str">
        <f t="shared" si="6501"/>
        <v/>
      </c>
      <c r="O713" s="39" t="str">
        <f t="shared" si="6352"/>
        <v/>
      </c>
      <c r="P713" s="36" t="e">
        <f>IF(LEN('Описание предлагаемого товара'!#REF!)&gt;0,'Описание предлагаемого товара'!#REF!,"")</f>
        <v>#REF!</v>
      </c>
      <c r="Q71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13" s="37" t="e">
        <f>IF(LEN('Описание предлагаемого товара'!#REF!)&gt;0,'Описание предлагаемого товара'!#REF!,"")</f>
        <v>#REF!</v>
      </c>
      <c r="S713" s="37" t="e">
        <f>IF(LEN('Описание предлагаемого товара'!#REF!)&gt;0,'Описание предлагаемого товара'!#REF!,"")</f>
        <v>#REF!</v>
      </c>
      <c r="T71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13" s="23" t="str">
        <f>IFERROR(VLOOKUP(CI713*1,Обработ.выгрузка_реестра_РФ!$A:$G,6,),"")</f>
        <v/>
      </c>
      <c r="V713" s="61" t="e">
        <f>IF(LEN('Описание предлагаемого товара'!#REF!)&gt;0,'Описание предлагаемого товара'!#REF!,"")</f>
        <v>#REF!</v>
      </c>
      <c r="W713" s="62" t="e">
        <f>IF(LEN('Описание предлагаемого товара'!#REF!)&gt;0,'Описание предлагаемого товара'!#REF!,"")</f>
        <v>#REF!</v>
      </c>
      <c r="X713" s="91" t="e">
        <f t="shared" ref="X713:Y713" si="6907">IFERROR(REPLACE(W713,FIND(CHAR(10),W713,1),1," "),W713)</f>
        <v>#REF!</v>
      </c>
      <c r="Y713" s="91" t="e">
        <f t="shared" si="6907"/>
        <v>#REF!</v>
      </c>
      <c r="Z713" s="91" t="e">
        <f t="shared" si="6367"/>
        <v>#REF!</v>
      </c>
      <c r="AA713" s="91" t="e">
        <f t="shared" si="6368"/>
        <v>#REF!</v>
      </c>
      <c r="AB713" s="91" t="e">
        <f t="shared" si="6369"/>
        <v>#REF!</v>
      </c>
      <c r="AC713" s="91" t="e">
        <f t="shared" ref="AC713:AF713" si="6908">IFERROR(REPLACE(AB713,FIND("  ",AB713,1),2," "),AB713)</f>
        <v>#REF!</v>
      </c>
      <c r="AD713" s="91" t="e">
        <f t="shared" si="6908"/>
        <v>#REF!</v>
      </c>
      <c r="AE713" s="91" t="e">
        <f t="shared" si="6908"/>
        <v>#REF!</v>
      </c>
      <c r="AF713" s="91" t="e">
        <f t="shared" si="6908"/>
        <v>#REF!</v>
      </c>
      <c r="AG713" s="23" t="str">
        <f>IFERROR(VLOOKUP(CI713*1,Обработ.выгрузка_реестра_РФ!$A:$G,4,),"")</f>
        <v/>
      </c>
      <c r="AH713" s="91" t="str">
        <f t="shared" ref="AH713:AI713" si="6909">IFERROR(REPLACE(AG713,FIND("-",AG713,1),1,"*"),AG713)</f>
        <v/>
      </c>
      <c r="AI713" s="91" t="str">
        <f t="shared" si="6909"/>
        <v/>
      </c>
      <c r="AJ713" s="27" t="str">
        <f t="shared" si="6467"/>
        <v/>
      </c>
      <c r="AK713" s="63" t="e">
        <f>IF(LEN('Описание предлагаемого товара'!#REF!)&gt;0,'Описание предлагаемого товара'!#REF!,"")</f>
        <v>#REF!</v>
      </c>
      <c r="AL713" s="91" t="e">
        <f t="shared" ref="AL713:AM713" si="6910">IFERROR(REPLACE(AK713,FIND(CHAR(10),AK713,1),1,""),AK713)</f>
        <v>#REF!</v>
      </c>
      <c r="AM713" s="91" t="e">
        <f t="shared" si="6910"/>
        <v>#REF!</v>
      </c>
      <c r="AN713" s="91" t="e">
        <f t="shared" ref="AN713:AR713" si="6911">IFERROR(REPLACE(AM713,FIND(" ",AM713,1),1,""),AM713)</f>
        <v>#REF!</v>
      </c>
      <c r="AO713" s="91" t="e">
        <f t="shared" si="6911"/>
        <v>#REF!</v>
      </c>
      <c r="AP713" s="91" t="e">
        <f t="shared" si="6911"/>
        <v>#REF!</v>
      </c>
      <c r="AQ713" s="91" t="e">
        <f t="shared" si="6911"/>
        <v>#REF!</v>
      </c>
      <c r="AR713" s="91" t="e">
        <f t="shared" si="6911"/>
        <v>#REF!</v>
      </c>
      <c r="AS713" s="91" t="e">
        <f t="shared" si="6374"/>
        <v>#REF!</v>
      </c>
      <c r="AT713" s="91" t="e">
        <f t="shared" si="6375"/>
        <v>#REF!</v>
      </c>
      <c r="AU713" s="32" t="e">
        <f t="shared" si="6358"/>
        <v>#REF!</v>
      </c>
      <c r="AV713" s="93" t="e">
        <f>'Описание предлагаемого товара'!#REF!</f>
        <v>#REF!</v>
      </c>
      <c r="AW713" s="91" t="e">
        <f>MIN(SEARCH({0,1,2,3,4,5,6,7,8,9},AV713&amp; "0123456789"))</f>
        <v>#REF!</v>
      </c>
      <c r="AX713" s="91" t="str">
        <f t="shared" si="6376"/>
        <v/>
      </c>
      <c r="AY713" s="91" t="str">
        <f t="shared" si="6377"/>
        <v/>
      </c>
      <c r="AZ713" s="91" t="str">
        <f t="shared" si="6378"/>
        <v/>
      </c>
      <c r="BA713" s="91" t="str">
        <f t="shared" si="6379"/>
        <v/>
      </c>
      <c r="BB713" s="91" t="str">
        <f t="shared" si="6380"/>
        <v/>
      </c>
      <c r="BC713" s="91" t="str">
        <f t="shared" si="6381"/>
        <v/>
      </c>
      <c r="BD713" s="91" t="str">
        <f t="shared" si="6382"/>
        <v/>
      </c>
      <c r="BE713" s="91" t="str">
        <f t="shared" si="6383"/>
        <v/>
      </c>
      <c r="BF713" s="91" t="str">
        <f t="shared" si="6384"/>
        <v/>
      </c>
      <c r="BG713" s="91" t="str">
        <f t="shared" si="6385"/>
        <v/>
      </c>
      <c r="BH713" s="91" t="str">
        <f t="shared" si="6386"/>
        <v/>
      </c>
      <c r="BI713" s="91" t="str">
        <f t="shared" si="6387"/>
        <v/>
      </c>
      <c r="BJ713" s="91" t="str">
        <f t="shared" si="6388"/>
        <v/>
      </c>
      <c r="BK713" s="91" t="str">
        <f t="shared" si="6389"/>
        <v/>
      </c>
      <c r="BL713" s="91" t="str">
        <f t="shared" si="6390"/>
        <v/>
      </c>
      <c r="BM713" s="91" t="str">
        <f t="shared" si="6391"/>
        <v/>
      </c>
      <c r="BN713" s="91" t="str">
        <f t="shared" si="6392"/>
        <v/>
      </c>
      <c r="BO713" s="91" t="str">
        <f t="shared" si="6393"/>
        <v/>
      </c>
      <c r="BP713" s="91" t="str">
        <f t="shared" si="6394"/>
        <v/>
      </c>
      <c r="BQ713" s="91" t="str">
        <f t="shared" si="6395"/>
        <v/>
      </c>
      <c r="BR713" s="91" t="str">
        <f t="shared" si="6396"/>
        <v/>
      </c>
      <c r="BS713" s="91" t="str">
        <f t="shared" si="6397"/>
        <v/>
      </c>
      <c r="BT713" s="91" t="str">
        <f t="shared" si="6398"/>
        <v/>
      </c>
      <c r="BU713" s="91" t="str">
        <f t="shared" si="6399"/>
        <v/>
      </c>
      <c r="BV713" s="91" t="str">
        <f t="shared" si="6400"/>
        <v/>
      </c>
      <c r="BW713" s="91" t="str">
        <f t="shared" si="6401"/>
        <v/>
      </c>
      <c r="BX713" s="91" t="str">
        <f t="shared" si="6402"/>
        <v/>
      </c>
      <c r="BY713" s="91" t="str">
        <f t="shared" si="6403"/>
        <v/>
      </c>
      <c r="BZ713" s="91" t="str">
        <f t="shared" si="6404"/>
        <v/>
      </c>
      <c r="CA713" s="91" t="str">
        <f t="shared" si="6405"/>
        <v/>
      </c>
      <c r="CB713" s="91" t="str">
        <f t="shared" si="6406"/>
        <v/>
      </c>
      <c r="CC713" s="91" t="str">
        <f t="shared" si="6407"/>
        <v/>
      </c>
      <c r="CD713" s="91" t="str">
        <f t="shared" si="6408"/>
        <v/>
      </c>
      <c r="CE713" s="91" t="str">
        <f t="shared" si="6409"/>
        <v/>
      </c>
      <c r="CF713" s="91" t="str">
        <f t="shared" si="6410"/>
        <v/>
      </c>
      <c r="CG713" s="91" t="str">
        <f t="shared" si="6411"/>
        <v/>
      </c>
      <c r="CH713" s="91" t="str">
        <f t="shared" si="6412"/>
        <v/>
      </c>
      <c r="CI713" s="91" t="str">
        <f t="shared" si="6413"/>
        <v>нет</v>
      </c>
      <c r="CJ713" s="63" t="e">
        <f>IF(LEN('Описание предлагаемого товара'!#REF!)&gt;0,'Описание предлагаемого товара'!#REF!,"")</f>
        <v>#REF!</v>
      </c>
      <c r="CK713" s="91" t="e">
        <f t="shared" ref="CK713:CL713" si="6912">IFERROR(REPLACE(CJ713,FIND(CHAR(10),CJ713,1),1,""),CJ713)</f>
        <v>#REF!</v>
      </c>
      <c r="CL713" s="91" t="e">
        <f t="shared" si="6912"/>
        <v>#REF!</v>
      </c>
      <c r="CM713" s="91" t="e">
        <f t="shared" si="6415"/>
        <v>#REF!</v>
      </c>
      <c r="CN713" s="91" t="e">
        <f t="shared" si="6416"/>
        <v>#REF!</v>
      </c>
      <c r="CO713" s="91" t="e">
        <f t="shared" si="6417"/>
        <v>#REF!</v>
      </c>
      <c r="CP713" s="90" t="e">
        <f>IF(AU713="Не указан реестровый номер (мера нац.режима Запрет)","",IF(CI713="нет","",IF(CU713="да","исключение(не смотрим баллы)",IFERROR(IF(CI713*1&gt;0,IFERROR(IF(VLOOKUP(CI713*1,Обработ.выгрузка_реестра_РФ!$A:$G,7,)=0,"Баллы не установлены",VLOOKUP(CI713*1,Обработ.выгрузка_реестра_РФ!$A:$G,7,)),IF(LEN(CI713)&gt;14,"","нет номера в реестре РФ")),""),IF(LEN(CI713)=0,"","Некорректный реестровый номер")))))</f>
        <v>#REF!</v>
      </c>
      <c r="CQ713" s="33" t="e">
        <f>IF(LEN(C713)&gt;0,IFERROR(IF(LEN(H713)&gt;0,IF(LEN(VLOOKUP(H713,'исключения(не_смотрим_баллы)'!$A:$C,1,))&gt;0,"да","нет"),"не введен ОКПД2"),"нет"),"")</f>
        <v>#REF!</v>
      </c>
      <c r="CR713" s="33" t="e">
        <f ca="1">IF(CQ713="да",IF(TODAY()&lt;VLOOKUP(H713,'исключения(не_смотрим_баллы)'!$A:$C,3,),"да","нет"),"")</f>
        <v>#REF!</v>
      </c>
      <c r="CS713" s="33" t="str">
        <f>IFERROR(IF(CQ713="да",IF(VLOOKUP(CI713*1,Обработ.выгрузка_реестра_РФ!$A:$G,2,)&lt;VLOOKUP(H713,'исключения(не_смотрим_баллы)'!$A:$C,2,),"да","нет"),""),"")</f>
        <v/>
      </c>
      <c r="CT713" s="24"/>
      <c r="CU713" s="33" t="e">
        <f t="shared" si="6429"/>
        <v>#REF!</v>
      </c>
      <c r="CV713" s="91" t="e">
        <f t="shared" si="6430"/>
        <v>#REF!</v>
      </c>
      <c r="CW713" s="27" t="e">
        <f t="shared" si="6431"/>
        <v>#REF!</v>
      </c>
      <c r="CX713" s="26" t="e">
        <f t="shared" si="6360"/>
        <v>#REF!</v>
      </c>
      <c r="CY713" s="64" t="e">
        <f>IF(LEN('Описание предлагаемого товара'!#REF!)&gt;0,'Описание предлагаемого товара'!#REF!,"")</f>
        <v>#REF!</v>
      </c>
      <c r="CZ713" s="95" t="e">
        <f t="shared" si="6418"/>
        <v>#REF!</v>
      </c>
      <c r="DA713" s="95" t="e">
        <f t="shared" ref="DA713" si="6913">IFERROR(REPLACE(CZ713,FIND(" ",CZ713,1),1,""),CZ713)</f>
        <v>#REF!</v>
      </c>
      <c r="DB713" s="95" t="e">
        <f t="shared" si="6362"/>
        <v>#REF!</v>
      </c>
      <c r="DC713" s="95" t="e">
        <f t="shared" ref="DC713:DD713" si="6914">IFERROR(REPLACE(DB713,FIND("г.",DB713,1),2,""),DB713)</f>
        <v>#REF!</v>
      </c>
      <c r="DD713" s="95" t="e">
        <f t="shared" si="6914"/>
        <v>#REF!</v>
      </c>
      <c r="DE713" s="95" t="e">
        <f t="shared" ref="DE713:DF713" si="6915">IFERROR(REPLACE(DD713,FIND("г",DD713,1),1,""),DD713)</f>
        <v>#REF!</v>
      </c>
      <c r="DF713" s="95" t="e">
        <f t="shared" si="6915"/>
        <v>#REF!</v>
      </c>
      <c r="DG713" s="95" t="e">
        <f t="shared" si="6435"/>
        <v>#REF!</v>
      </c>
      <c r="DH713" s="25" t="str">
        <f>IFERROR(VLOOKUP(CI713*1,Обработ.выгрузка_реестра_РФ!$A:$G,5,),"")</f>
        <v/>
      </c>
      <c r="DI713" s="27" t="str">
        <f t="shared" si="6445"/>
        <v/>
      </c>
      <c r="DJ713" s="27" t="str">
        <f t="shared" ca="1" si="6422"/>
        <v/>
      </c>
      <c r="DK713" s="63" t="e">
        <f>IF(LEN('Описание предлагаемого товара'!#REF!)&gt;0,'Описание предлагаемого товара'!#REF!,"")</f>
        <v>#REF!</v>
      </c>
      <c r="DL713" s="63" t="e">
        <f>IF(LEN('Описание предлагаемого товара'!#REF!)&gt;0,'Описание предлагаемого товара'!#REF!,"")</f>
        <v>#REF!</v>
      </c>
      <c r="DM713" s="32"/>
    </row>
    <row r="714" spans="1:117" ht="48.75" customHeight="1" x14ac:dyDescent="0.25">
      <c r="A714" s="61" t="e">
        <f>IF(LEN('Описание предлагаемого товара'!#REF!)&gt;0,'Описание предлагаемого товара'!#REF!,"")</f>
        <v>#REF!</v>
      </c>
      <c r="B714" s="65" t="e">
        <f>IF(LEN('Описание предлагаемого товара'!#REF!)&gt;0,'Описание предлагаемого товара'!#REF!,"")</f>
        <v>#REF!</v>
      </c>
      <c r="C714" s="61" t="e">
        <f>IF(LEN('Описание предлагаемого товара'!#REF!)&gt;0,'Описание предлагаемого товара'!#REF!,"")</f>
        <v>#REF!</v>
      </c>
      <c r="D714" s="61" t="e">
        <f>IF(LEN('Описание предлагаемого товара'!#REF!)&gt;0,'Описание предлагаемого товара'!#REF!,"")</f>
        <v>#REF!</v>
      </c>
      <c r="E714" s="61" t="e">
        <f>IF(LEN('Описание предлагаемого товара'!#REF!)&gt;0,'Описание предлагаемого товара'!#REF!,"")</f>
        <v>#REF!</v>
      </c>
      <c r="F714" s="61" t="e">
        <f>IF(LEN('Описание предлагаемого товара'!#REF!)&gt;0,'Описание предлагаемого товара'!#REF!,"")</f>
        <v>#REF!</v>
      </c>
      <c r="G714" s="61" t="e">
        <f>IF(LEN('Описание предлагаемого товара'!#REF!)&gt;0,'Описание предлагаемого товара'!#REF!,"")</f>
        <v>#REF!</v>
      </c>
      <c r="H714" s="61" t="e">
        <f>IF(LEN('Описание предлагаемого товара'!#REF!)&gt;0,'Описание предлагаемого товара'!#REF!,"")</f>
        <v>#REF!</v>
      </c>
      <c r="I714" s="61" t="e">
        <f>IF(LEN('Описание предлагаемого товара'!#REF!)&gt;0,'Описание предлагаемого товара'!#REF!,"")</f>
        <v>#REF!</v>
      </c>
      <c r="J714" s="38" t="str">
        <f>IFERROR(VLOOKUP(B714,SAP!$A:$E,5,),"")</f>
        <v/>
      </c>
      <c r="K714" s="40" t="str">
        <f t="shared" si="6365"/>
        <v/>
      </c>
      <c r="L714" s="61" t="e">
        <f>IF(LEN('Описание предлагаемого товара'!#REF!)&gt;0,IFERROR('Описание предлагаемого товара'!#REF!*1,""),"")</f>
        <v>#REF!</v>
      </c>
      <c r="M714" s="39" t="str">
        <f>IFERROR(VLOOKUP(B714,SAP!$A:$E,2,),"")</f>
        <v/>
      </c>
      <c r="N714" s="41" t="str">
        <f t="shared" si="6501"/>
        <v/>
      </c>
      <c r="O714" s="39" t="str">
        <f t="shared" si="6352"/>
        <v/>
      </c>
      <c r="P714" s="36" t="e">
        <f>IF(LEN('Описание предлагаемого товара'!#REF!)&gt;0,'Описание предлагаемого товара'!#REF!,"")</f>
        <v>#REF!</v>
      </c>
      <c r="Q71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14" s="37" t="e">
        <f>IF(LEN('Описание предлагаемого товара'!#REF!)&gt;0,'Описание предлагаемого товара'!#REF!,"")</f>
        <v>#REF!</v>
      </c>
      <c r="S714" s="37" t="e">
        <f>IF(LEN('Описание предлагаемого товара'!#REF!)&gt;0,'Описание предлагаемого товара'!#REF!,"")</f>
        <v>#REF!</v>
      </c>
      <c r="T71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14" s="23" t="str">
        <f>IFERROR(VLOOKUP(CI714*1,Обработ.выгрузка_реестра_РФ!$A:$G,6,),"")</f>
        <v/>
      </c>
      <c r="V714" s="61" t="e">
        <f>IF(LEN('Описание предлагаемого товара'!#REF!)&gt;0,'Описание предлагаемого товара'!#REF!,"")</f>
        <v>#REF!</v>
      </c>
      <c r="W714" s="62" t="e">
        <f>IF(LEN('Описание предлагаемого товара'!#REF!)&gt;0,'Описание предлагаемого товара'!#REF!,"")</f>
        <v>#REF!</v>
      </c>
      <c r="X714" s="91" t="e">
        <f t="shared" ref="X714:Y714" si="6916">IFERROR(REPLACE(W714,FIND(CHAR(10),W714,1),1," "),W714)</f>
        <v>#REF!</v>
      </c>
      <c r="Y714" s="91" t="e">
        <f t="shared" si="6916"/>
        <v>#REF!</v>
      </c>
      <c r="Z714" s="91" t="e">
        <f t="shared" si="6367"/>
        <v>#REF!</v>
      </c>
      <c r="AA714" s="91" t="e">
        <f t="shared" si="6368"/>
        <v>#REF!</v>
      </c>
      <c r="AB714" s="91" t="e">
        <f t="shared" si="6369"/>
        <v>#REF!</v>
      </c>
      <c r="AC714" s="91" t="e">
        <f t="shared" ref="AC714:AF714" si="6917">IFERROR(REPLACE(AB714,FIND("  ",AB714,1),2," "),AB714)</f>
        <v>#REF!</v>
      </c>
      <c r="AD714" s="91" t="e">
        <f t="shared" si="6917"/>
        <v>#REF!</v>
      </c>
      <c r="AE714" s="91" t="e">
        <f t="shared" si="6917"/>
        <v>#REF!</v>
      </c>
      <c r="AF714" s="91" t="e">
        <f t="shared" si="6917"/>
        <v>#REF!</v>
      </c>
      <c r="AG714" s="23" t="str">
        <f>IFERROR(VLOOKUP(CI714*1,Обработ.выгрузка_реестра_РФ!$A:$G,4,),"")</f>
        <v/>
      </c>
      <c r="AH714" s="91" t="str">
        <f t="shared" ref="AH714:AI714" si="6918">IFERROR(REPLACE(AG714,FIND("-",AG714,1),1,"*"),AG714)</f>
        <v/>
      </c>
      <c r="AI714" s="91" t="str">
        <f t="shared" si="6918"/>
        <v/>
      </c>
      <c r="AJ714" s="27" t="str">
        <f t="shared" si="6467"/>
        <v/>
      </c>
      <c r="AK714" s="63" t="e">
        <f>IF(LEN('Описание предлагаемого товара'!#REF!)&gt;0,'Описание предлагаемого товара'!#REF!,"")</f>
        <v>#REF!</v>
      </c>
      <c r="AL714" s="91" t="e">
        <f t="shared" ref="AL714:AM714" si="6919">IFERROR(REPLACE(AK714,FIND(CHAR(10),AK714,1),1,""),AK714)</f>
        <v>#REF!</v>
      </c>
      <c r="AM714" s="91" t="e">
        <f t="shared" si="6919"/>
        <v>#REF!</v>
      </c>
      <c r="AN714" s="91" t="e">
        <f t="shared" ref="AN714:AR714" si="6920">IFERROR(REPLACE(AM714,FIND(" ",AM714,1),1,""),AM714)</f>
        <v>#REF!</v>
      </c>
      <c r="AO714" s="91" t="e">
        <f t="shared" si="6920"/>
        <v>#REF!</v>
      </c>
      <c r="AP714" s="91" t="e">
        <f t="shared" si="6920"/>
        <v>#REF!</v>
      </c>
      <c r="AQ714" s="91" t="e">
        <f t="shared" si="6920"/>
        <v>#REF!</v>
      </c>
      <c r="AR714" s="91" t="e">
        <f t="shared" si="6920"/>
        <v>#REF!</v>
      </c>
      <c r="AS714" s="91" t="e">
        <f t="shared" si="6374"/>
        <v>#REF!</v>
      </c>
      <c r="AT714" s="91" t="e">
        <f t="shared" si="6375"/>
        <v>#REF!</v>
      </c>
      <c r="AU714" s="32" t="e">
        <f t="shared" si="6358"/>
        <v>#REF!</v>
      </c>
      <c r="AV714" s="93" t="e">
        <f>'Описание предлагаемого товара'!#REF!</f>
        <v>#REF!</v>
      </c>
      <c r="AW714" s="91" t="e">
        <f>MIN(SEARCH({0,1,2,3,4,5,6,7,8,9},AV714&amp; "0123456789"))</f>
        <v>#REF!</v>
      </c>
      <c r="AX714" s="91" t="str">
        <f t="shared" si="6376"/>
        <v/>
      </c>
      <c r="AY714" s="91" t="str">
        <f t="shared" si="6377"/>
        <v/>
      </c>
      <c r="AZ714" s="91" t="str">
        <f t="shared" si="6378"/>
        <v/>
      </c>
      <c r="BA714" s="91" t="str">
        <f t="shared" si="6379"/>
        <v/>
      </c>
      <c r="BB714" s="91" t="str">
        <f t="shared" si="6380"/>
        <v/>
      </c>
      <c r="BC714" s="91" t="str">
        <f t="shared" si="6381"/>
        <v/>
      </c>
      <c r="BD714" s="91" t="str">
        <f t="shared" si="6382"/>
        <v/>
      </c>
      <c r="BE714" s="91" t="str">
        <f t="shared" si="6383"/>
        <v/>
      </c>
      <c r="BF714" s="91" t="str">
        <f t="shared" si="6384"/>
        <v/>
      </c>
      <c r="BG714" s="91" t="str">
        <f t="shared" si="6385"/>
        <v/>
      </c>
      <c r="BH714" s="91" t="str">
        <f t="shared" si="6386"/>
        <v/>
      </c>
      <c r="BI714" s="91" t="str">
        <f t="shared" si="6387"/>
        <v/>
      </c>
      <c r="BJ714" s="91" t="str">
        <f t="shared" si="6388"/>
        <v/>
      </c>
      <c r="BK714" s="91" t="str">
        <f t="shared" si="6389"/>
        <v/>
      </c>
      <c r="BL714" s="91" t="str">
        <f t="shared" si="6390"/>
        <v/>
      </c>
      <c r="BM714" s="91" t="str">
        <f t="shared" si="6391"/>
        <v/>
      </c>
      <c r="BN714" s="91" t="str">
        <f t="shared" si="6392"/>
        <v/>
      </c>
      <c r="BO714" s="91" t="str">
        <f t="shared" si="6393"/>
        <v/>
      </c>
      <c r="BP714" s="91" t="str">
        <f t="shared" si="6394"/>
        <v/>
      </c>
      <c r="BQ714" s="91" t="str">
        <f t="shared" si="6395"/>
        <v/>
      </c>
      <c r="BR714" s="91" t="str">
        <f t="shared" si="6396"/>
        <v/>
      </c>
      <c r="BS714" s="91" t="str">
        <f t="shared" si="6397"/>
        <v/>
      </c>
      <c r="BT714" s="91" t="str">
        <f t="shared" si="6398"/>
        <v/>
      </c>
      <c r="BU714" s="91" t="str">
        <f t="shared" si="6399"/>
        <v/>
      </c>
      <c r="BV714" s="91" t="str">
        <f t="shared" si="6400"/>
        <v/>
      </c>
      <c r="BW714" s="91" t="str">
        <f t="shared" si="6401"/>
        <v/>
      </c>
      <c r="BX714" s="91" t="str">
        <f t="shared" si="6402"/>
        <v/>
      </c>
      <c r="BY714" s="91" t="str">
        <f t="shared" si="6403"/>
        <v/>
      </c>
      <c r="BZ714" s="91" t="str">
        <f t="shared" si="6404"/>
        <v/>
      </c>
      <c r="CA714" s="91" t="str">
        <f t="shared" si="6405"/>
        <v/>
      </c>
      <c r="CB714" s="91" t="str">
        <f t="shared" si="6406"/>
        <v/>
      </c>
      <c r="CC714" s="91" t="str">
        <f t="shared" si="6407"/>
        <v/>
      </c>
      <c r="CD714" s="91" t="str">
        <f t="shared" si="6408"/>
        <v/>
      </c>
      <c r="CE714" s="91" t="str">
        <f t="shared" si="6409"/>
        <v/>
      </c>
      <c r="CF714" s="91" t="str">
        <f t="shared" si="6410"/>
        <v/>
      </c>
      <c r="CG714" s="91" t="str">
        <f t="shared" si="6411"/>
        <v/>
      </c>
      <c r="CH714" s="91" t="str">
        <f t="shared" si="6412"/>
        <v/>
      </c>
      <c r="CI714" s="91" t="str">
        <f t="shared" si="6413"/>
        <v>нет</v>
      </c>
      <c r="CJ714" s="63" t="e">
        <f>IF(LEN('Описание предлагаемого товара'!#REF!)&gt;0,'Описание предлагаемого товара'!#REF!,"")</f>
        <v>#REF!</v>
      </c>
      <c r="CK714" s="91" t="e">
        <f t="shared" ref="CK714:CL714" si="6921">IFERROR(REPLACE(CJ714,FIND(CHAR(10),CJ714,1),1,""),CJ714)</f>
        <v>#REF!</v>
      </c>
      <c r="CL714" s="91" t="e">
        <f t="shared" si="6921"/>
        <v>#REF!</v>
      </c>
      <c r="CM714" s="91" t="e">
        <f t="shared" si="6415"/>
        <v>#REF!</v>
      </c>
      <c r="CN714" s="91" t="e">
        <f t="shared" si="6416"/>
        <v>#REF!</v>
      </c>
      <c r="CO714" s="91" t="e">
        <f t="shared" si="6417"/>
        <v>#REF!</v>
      </c>
      <c r="CP714" s="90" t="e">
        <f>IF(AU714="Не указан реестровый номер (мера нац.режима Запрет)","",IF(CI714="нет","",IF(CU714="да","исключение(не смотрим баллы)",IFERROR(IF(CI714*1&gt;0,IFERROR(IF(VLOOKUP(CI714*1,Обработ.выгрузка_реестра_РФ!$A:$G,7,)=0,"Баллы не установлены",VLOOKUP(CI714*1,Обработ.выгрузка_реестра_РФ!$A:$G,7,)),IF(LEN(CI714)&gt;14,"","нет номера в реестре РФ")),""),IF(LEN(CI714)=0,"","Некорректный реестровый номер")))))</f>
        <v>#REF!</v>
      </c>
      <c r="CQ714" s="33" t="e">
        <f>IF(LEN(C714)&gt;0,IFERROR(IF(LEN(H714)&gt;0,IF(LEN(VLOOKUP(H714,'исключения(не_смотрим_баллы)'!$A:$C,1,))&gt;0,"да","нет"),"не введен ОКПД2"),"нет"),"")</f>
        <v>#REF!</v>
      </c>
      <c r="CR714" s="33" t="e">
        <f ca="1">IF(CQ714="да",IF(TODAY()&lt;VLOOKUP(H714,'исключения(не_смотрим_баллы)'!$A:$C,3,),"да","нет"),"")</f>
        <v>#REF!</v>
      </c>
      <c r="CS714" s="33" t="str">
        <f>IFERROR(IF(CQ714="да",IF(VLOOKUP(CI714*1,Обработ.выгрузка_реестра_РФ!$A:$G,2,)&lt;VLOOKUP(H714,'исключения(не_смотрим_баллы)'!$A:$C,2,),"да","нет"),""),"")</f>
        <v/>
      </c>
      <c r="CT714" s="24"/>
      <c r="CU714" s="33" t="e">
        <f t="shared" si="6429"/>
        <v>#REF!</v>
      </c>
      <c r="CV714" s="91" t="e">
        <f t="shared" si="6430"/>
        <v>#REF!</v>
      </c>
      <c r="CW714" s="27" t="e">
        <f t="shared" si="6431"/>
        <v>#REF!</v>
      </c>
      <c r="CX714" s="26" t="e">
        <f t="shared" si="6360"/>
        <v>#REF!</v>
      </c>
      <c r="CY714" s="64" t="e">
        <f>IF(LEN('Описание предлагаемого товара'!#REF!)&gt;0,'Описание предлагаемого товара'!#REF!,"")</f>
        <v>#REF!</v>
      </c>
      <c r="CZ714" s="95" t="e">
        <f t="shared" si="6418"/>
        <v>#REF!</v>
      </c>
      <c r="DA714" s="95" t="e">
        <f t="shared" ref="DA714" si="6922">IFERROR(REPLACE(CZ714,FIND(" ",CZ714,1),1,""),CZ714)</f>
        <v>#REF!</v>
      </c>
      <c r="DB714" s="95" t="e">
        <f t="shared" si="6362"/>
        <v>#REF!</v>
      </c>
      <c r="DC714" s="95" t="e">
        <f t="shared" ref="DC714:DD714" si="6923">IFERROR(REPLACE(DB714,FIND("г.",DB714,1),2,""),DB714)</f>
        <v>#REF!</v>
      </c>
      <c r="DD714" s="95" t="e">
        <f t="shared" si="6923"/>
        <v>#REF!</v>
      </c>
      <c r="DE714" s="95" t="e">
        <f t="shared" ref="DE714:DF714" si="6924">IFERROR(REPLACE(DD714,FIND("г",DD714,1),1,""),DD714)</f>
        <v>#REF!</v>
      </c>
      <c r="DF714" s="95" t="e">
        <f t="shared" si="6924"/>
        <v>#REF!</v>
      </c>
      <c r="DG714" s="95" t="e">
        <f t="shared" si="6435"/>
        <v>#REF!</v>
      </c>
      <c r="DH714" s="25" t="str">
        <f>IFERROR(VLOOKUP(CI714*1,Обработ.выгрузка_реестра_РФ!$A:$G,5,),"")</f>
        <v/>
      </c>
      <c r="DI714" s="27" t="str">
        <f t="shared" si="6445"/>
        <v/>
      </c>
      <c r="DJ714" s="27" t="str">
        <f t="shared" ca="1" si="6422"/>
        <v/>
      </c>
      <c r="DK714" s="63" t="e">
        <f>IF(LEN('Описание предлагаемого товара'!#REF!)&gt;0,'Описание предлагаемого товара'!#REF!,"")</f>
        <v>#REF!</v>
      </c>
      <c r="DL714" s="63" t="e">
        <f>IF(LEN('Описание предлагаемого товара'!#REF!)&gt;0,'Описание предлагаемого товара'!#REF!,"")</f>
        <v>#REF!</v>
      </c>
      <c r="DM714" s="32"/>
    </row>
    <row r="715" spans="1:117" ht="48.75" customHeight="1" x14ac:dyDescent="0.25">
      <c r="A715" s="61" t="e">
        <f>IF(LEN('Описание предлагаемого товара'!#REF!)&gt;0,'Описание предлагаемого товара'!#REF!,"")</f>
        <v>#REF!</v>
      </c>
      <c r="B715" s="65" t="e">
        <f>IF(LEN('Описание предлагаемого товара'!#REF!)&gt;0,'Описание предлагаемого товара'!#REF!,"")</f>
        <v>#REF!</v>
      </c>
      <c r="C715" s="61" t="e">
        <f>IF(LEN('Описание предлагаемого товара'!#REF!)&gt;0,'Описание предлагаемого товара'!#REF!,"")</f>
        <v>#REF!</v>
      </c>
      <c r="D715" s="61" t="e">
        <f>IF(LEN('Описание предлагаемого товара'!#REF!)&gt;0,'Описание предлагаемого товара'!#REF!,"")</f>
        <v>#REF!</v>
      </c>
      <c r="E715" s="61" t="e">
        <f>IF(LEN('Описание предлагаемого товара'!#REF!)&gt;0,'Описание предлагаемого товара'!#REF!,"")</f>
        <v>#REF!</v>
      </c>
      <c r="F715" s="61" t="e">
        <f>IF(LEN('Описание предлагаемого товара'!#REF!)&gt;0,'Описание предлагаемого товара'!#REF!,"")</f>
        <v>#REF!</v>
      </c>
      <c r="G715" s="61" t="e">
        <f>IF(LEN('Описание предлагаемого товара'!#REF!)&gt;0,'Описание предлагаемого товара'!#REF!,"")</f>
        <v>#REF!</v>
      </c>
      <c r="H715" s="61" t="e">
        <f>IF(LEN('Описание предлагаемого товара'!#REF!)&gt;0,'Описание предлагаемого товара'!#REF!,"")</f>
        <v>#REF!</v>
      </c>
      <c r="I715" s="61" t="e">
        <f>IF(LEN('Описание предлагаемого товара'!#REF!)&gt;0,'Описание предлагаемого товара'!#REF!,"")</f>
        <v>#REF!</v>
      </c>
      <c r="J715" s="38" t="str">
        <f>IFERROR(VLOOKUP(B715,SAP!$A:$E,5,),"")</f>
        <v/>
      </c>
      <c r="K715" s="40" t="str">
        <f t="shared" si="6365"/>
        <v/>
      </c>
      <c r="L715" s="61" t="e">
        <f>IF(LEN('Описание предлагаемого товара'!#REF!)&gt;0,IFERROR('Описание предлагаемого товара'!#REF!*1,""),"")</f>
        <v>#REF!</v>
      </c>
      <c r="M715" s="39" t="str">
        <f>IFERROR(VLOOKUP(B715,SAP!$A:$E,2,),"")</f>
        <v/>
      </c>
      <c r="N715" s="41" t="str">
        <f t="shared" si="6501"/>
        <v/>
      </c>
      <c r="O715" s="39" t="str">
        <f t="shared" si="6352"/>
        <v/>
      </c>
      <c r="P715" s="36" t="e">
        <f>IF(LEN('Описание предлагаемого товара'!#REF!)&gt;0,'Описание предлагаемого товара'!#REF!,"")</f>
        <v>#REF!</v>
      </c>
      <c r="Q71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15" s="37" t="e">
        <f>IF(LEN('Описание предлагаемого товара'!#REF!)&gt;0,'Описание предлагаемого товара'!#REF!,"")</f>
        <v>#REF!</v>
      </c>
      <c r="S715" s="37" t="e">
        <f>IF(LEN('Описание предлагаемого товара'!#REF!)&gt;0,'Описание предлагаемого товара'!#REF!,"")</f>
        <v>#REF!</v>
      </c>
      <c r="T71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15" s="23" t="str">
        <f>IFERROR(VLOOKUP(CI715*1,Обработ.выгрузка_реестра_РФ!$A:$G,6,),"")</f>
        <v/>
      </c>
      <c r="V715" s="61" t="e">
        <f>IF(LEN('Описание предлагаемого товара'!#REF!)&gt;0,'Описание предлагаемого товара'!#REF!,"")</f>
        <v>#REF!</v>
      </c>
      <c r="W715" s="62" t="e">
        <f>IF(LEN('Описание предлагаемого товара'!#REF!)&gt;0,'Описание предлагаемого товара'!#REF!,"")</f>
        <v>#REF!</v>
      </c>
      <c r="X715" s="91" t="e">
        <f t="shared" ref="X715:Y715" si="6925">IFERROR(REPLACE(W715,FIND(CHAR(10),W715,1),1," "),W715)</f>
        <v>#REF!</v>
      </c>
      <c r="Y715" s="91" t="e">
        <f t="shared" si="6925"/>
        <v>#REF!</v>
      </c>
      <c r="Z715" s="91" t="e">
        <f t="shared" si="6367"/>
        <v>#REF!</v>
      </c>
      <c r="AA715" s="91" t="e">
        <f t="shared" si="6368"/>
        <v>#REF!</v>
      </c>
      <c r="AB715" s="91" t="e">
        <f t="shared" si="6369"/>
        <v>#REF!</v>
      </c>
      <c r="AC715" s="91" t="e">
        <f t="shared" ref="AC715:AF715" si="6926">IFERROR(REPLACE(AB715,FIND("  ",AB715,1),2," "),AB715)</f>
        <v>#REF!</v>
      </c>
      <c r="AD715" s="91" t="e">
        <f t="shared" si="6926"/>
        <v>#REF!</v>
      </c>
      <c r="AE715" s="91" t="e">
        <f t="shared" si="6926"/>
        <v>#REF!</v>
      </c>
      <c r="AF715" s="91" t="e">
        <f t="shared" si="6926"/>
        <v>#REF!</v>
      </c>
      <c r="AG715" s="23" t="str">
        <f>IFERROR(VLOOKUP(CI715*1,Обработ.выгрузка_реестра_РФ!$A:$G,4,),"")</f>
        <v/>
      </c>
      <c r="AH715" s="91" t="str">
        <f t="shared" ref="AH715:AI715" si="6927">IFERROR(REPLACE(AG715,FIND("-",AG715,1),1,"*"),AG715)</f>
        <v/>
      </c>
      <c r="AI715" s="91" t="str">
        <f t="shared" si="6927"/>
        <v/>
      </c>
      <c r="AJ715" s="27" t="str">
        <f t="shared" si="6467"/>
        <v/>
      </c>
      <c r="AK715" s="63" t="e">
        <f>IF(LEN('Описание предлагаемого товара'!#REF!)&gt;0,'Описание предлагаемого товара'!#REF!,"")</f>
        <v>#REF!</v>
      </c>
      <c r="AL715" s="91" t="e">
        <f t="shared" ref="AL715:AM715" si="6928">IFERROR(REPLACE(AK715,FIND(CHAR(10),AK715,1),1,""),AK715)</f>
        <v>#REF!</v>
      </c>
      <c r="AM715" s="91" t="e">
        <f t="shared" si="6928"/>
        <v>#REF!</v>
      </c>
      <c r="AN715" s="91" t="e">
        <f t="shared" ref="AN715:AR715" si="6929">IFERROR(REPLACE(AM715,FIND(" ",AM715,1),1,""),AM715)</f>
        <v>#REF!</v>
      </c>
      <c r="AO715" s="91" t="e">
        <f t="shared" si="6929"/>
        <v>#REF!</v>
      </c>
      <c r="AP715" s="91" t="e">
        <f t="shared" si="6929"/>
        <v>#REF!</v>
      </c>
      <c r="AQ715" s="91" t="e">
        <f t="shared" si="6929"/>
        <v>#REF!</v>
      </c>
      <c r="AR715" s="91" t="e">
        <f t="shared" si="6929"/>
        <v>#REF!</v>
      </c>
      <c r="AS715" s="91" t="e">
        <f t="shared" si="6374"/>
        <v>#REF!</v>
      </c>
      <c r="AT715" s="91" t="e">
        <f t="shared" si="6375"/>
        <v>#REF!</v>
      </c>
      <c r="AU715" s="32" t="e">
        <f t="shared" si="6358"/>
        <v>#REF!</v>
      </c>
      <c r="AV715" s="93" t="e">
        <f>'Описание предлагаемого товара'!#REF!</f>
        <v>#REF!</v>
      </c>
      <c r="AW715" s="91" t="e">
        <f>MIN(SEARCH({0,1,2,3,4,5,6,7,8,9},AV715&amp; "0123456789"))</f>
        <v>#REF!</v>
      </c>
      <c r="AX715" s="91" t="str">
        <f t="shared" si="6376"/>
        <v/>
      </c>
      <c r="AY715" s="91" t="str">
        <f t="shared" si="6377"/>
        <v/>
      </c>
      <c r="AZ715" s="91" t="str">
        <f t="shared" si="6378"/>
        <v/>
      </c>
      <c r="BA715" s="91" t="str">
        <f t="shared" si="6379"/>
        <v/>
      </c>
      <c r="BB715" s="91" t="str">
        <f t="shared" si="6380"/>
        <v/>
      </c>
      <c r="BC715" s="91" t="str">
        <f t="shared" si="6381"/>
        <v/>
      </c>
      <c r="BD715" s="91" t="str">
        <f t="shared" si="6382"/>
        <v/>
      </c>
      <c r="BE715" s="91" t="str">
        <f t="shared" si="6383"/>
        <v/>
      </c>
      <c r="BF715" s="91" t="str">
        <f t="shared" si="6384"/>
        <v/>
      </c>
      <c r="BG715" s="91" t="str">
        <f t="shared" si="6385"/>
        <v/>
      </c>
      <c r="BH715" s="91" t="str">
        <f t="shared" si="6386"/>
        <v/>
      </c>
      <c r="BI715" s="91" t="str">
        <f t="shared" si="6387"/>
        <v/>
      </c>
      <c r="BJ715" s="91" t="str">
        <f t="shared" si="6388"/>
        <v/>
      </c>
      <c r="BK715" s="91" t="str">
        <f t="shared" si="6389"/>
        <v/>
      </c>
      <c r="BL715" s="91" t="str">
        <f t="shared" si="6390"/>
        <v/>
      </c>
      <c r="BM715" s="91" t="str">
        <f t="shared" si="6391"/>
        <v/>
      </c>
      <c r="BN715" s="91" t="str">
        <f t="shared" si="6392"/>
        <v/>
      </c>
      <c r="BO715" s="91" t="str">
        <f t="shared" si="6393"/>
        <v/>
      </c>
      <c r="BP715" s="91" t="str">
        <f t="shared" si="6394"/>
        <v/>
      </c>
      <c r="BQ715" s="91" t="str">
        <f t="shared" si="6395"/>
        <v/>
      </c>
      <c r="BR715" s="91" t="str">
        <f t="shared" si="6396"/>
        <v/>
      </c>
      <c r="BS715" s="91" t="str">
        <f t="shared" si="6397"/>
        <v/>
      </c>
      <c r="BT715" s="91" t="str">
        <f t="shared" si="6398"/>
        <v/>
      </c>
      <c r="BU715" s="91" t="str">
        <f t="shared" si="6399"/>
        <v/>
      </c>
      <c r="BV715" s="91" t="str">
        <f t="shared" si="6400"/>
        <v/>
      </c>
      <c r="BW715" s="91" t="str">
        <f t="shared" si="6401"/>
        <v/>
      </c>
      <c r="BX715" s="91" t="str">
        <f t="shared" si="6402"/>
        <v/>
      </c>
      <c r="BY715" s="91" t="str">
        <f t="shared" si="6403"/>
        <v/>
      </c>
      <c r="BZ715" s="91" t="str">
        <f t="shared" si="6404"/>
        <v/>
      </c>
      <c r="CA715" s="91" t="str">
        <f t="shared" si="6405"/>
        <v/>
      </c>
      <c r="CB715" s="91" t="str">
        <f t="shared" si="6406"/>
        <v/>
      </c>
      <c r="CC715" s="91" t="str">
        <f t="shared" si="6407"/>
        <v/>
      </c>
      <c r="CD715" s="91" t="str">
        <f t="shared" si="6408"/>
        <v/>
      </c>
      <c r="CE715" s="91" t="str">
        <f t="shared" si="6409"/>
        <v/>
      </c>
      <c r="CF715" s="91" t="str">
        <f t="shared" si="6410"/>
        <v/>
      </c>
      <c r="CG715" s="91" t="str">
        <f t="shared" si="6411"/>
        <v/>
      </c>
      <c r="CH715" s="91" t="str">
        <f t="shared" si="6412"/>
        <v/>
      </c>
      <c r="CI715" s="91" t="str">
        <f t="shared" si="6413"/>
        <v>нет</v>
      </c>
      <c r="CJ715" s="63" t="e">
        <f>IF(LEN('Описание предлагаемого товара'!#REF!)&gt;0,'Описание предлагаемого товара'!#REF!,"")</f>
        <v>#REF!</v>
      </c>
      <c r="CK715" s="91" t="e">
        <f t="shared" ref="CK715:CL715" si="6930">IFERROR(REPLACE(CJ715,FIND(CHAR(10),CJ715,1),1,""),CJ715)</f>
        <v>#REF!</v>
      </c>
      <c r="CL715" s="91" t="e">
        <f t="shared" si="6930"/>
        <v>#REF!</v>
      </c>
      <c r="CM715" s="91" t="e">
        <f t="shared" si="6415"/>
        <v>#REF!</v>
      </c>
      <c r="CN715" s="91" t="e">
        <f t="shared" si="6416"/>
        <v>#REF!</v>
      </c>
      <c r="CO715" s="91" t="e">
        <f t="shared" si="6417"/>
        <v>#REF!</v>
      </c>
      <c r="CP715" s="90" t="e">
        <f>IF(AU715="Не указан реестровый номер (мера нац.режима Запрет)","",IF(CI715="нет","",IF(CU715="да","исключение(не смотрим баллы)",IFERROR(IF(CI715*1&gt;0,IFERROR(IF(VLOOKUP(CI715*1,Обработ.выгрузка_реестра_РФ!$A:$G,7,)=0,"Баллы не установлены",VLOOKUP(CI715*1,Обработ.выгрузка_реестра_РФ!$A:$G,7,)),IF(LEN(CI715)&gt;14,"","нет номера в реестре РФ")),""),IF(LEN(CI715)=0,"","Некорректный реестровый номер")))))</f>
        <v>#REF!</v>
      </c>
      <c r="CQ715" s="33" t="e">
        <f>IF(LEN(C715)&gt;0,IFERROR(IF(LEN(H715)&gt;0,IF(LEN(VLOOKUP(H715,'исключения(не_смотрим_баллы)'!$A:$C,1,))&gt;0,"да","нет"),"не введен ОКПД2"),"нет"),"")</f>
        <v>#REF!</v>
      </c>
      <c r="CR715" s="33" t="e">
        <f ca="1">IF(CQ715="да",IF(TODAY()&lt;VLOOKUP(H715,'исключения(не_смотрим_баллы)'!$A:$C,3,),"да","нет"),"")</f>
        <v>#REF!</v>
      </c>
      <c r="CS715" s="33" t="str">
        <f>IFERROR(IF(CQ715="да",IF(VLOOKUP(CI715*1,Обработ.выгрузка_реестра_РФ!$A:$G,2,)&lt;VLOOKUP(H715,'исключения(не_смотрим_баллы)'!$A:$C,2,),"да","нет"),""),"")</f>
        <v/>
      </c>
      <c r="CT715" s="24"/>
      <c r="CU715" s="33" t="e">
        <f t="shared" si="6429"/>
        <v>#REF!</v>
      </c>
      <c r="CV715" s="91" t="e">
        <f t="shared" si="6430"/>
        <v>#REF!</v>
      </c>
      <c r="CW715" s="27" t="e">
        <f t="shared" si="6431"/>
        <v>#REF!</v>
      </c>
      <c r="CX715" s="26" t="e">
        <f t="shared" si="6360"/>
        <v>#REF!</v>
      </c>
      <c r="CY715" s="64" t="e">
        <f>IF(LEN('Описание предлагаемого товара'!#REF!)&gt;0,'Описание предлагаемого товара'!#REF!,"")</f>
        <v>#REF!</v>
      </c>
      <c r="CZ715" s="95" t="e">
        <f t="shared" si="6418"/>
        <v>#REF!</v>
      </c>
      <c r="DA715" s="95" t="e">
        <f t="shared" ref="DA715" si="6931">IFERROR(REPLACE(CZ715,FIND(" ",CZ715,1),1,""),CZ715)</f>
        <v>#REF!</v>
      </c>
      <c r="DB715" s="95" t="e">
        <f t="shared" si="6362"/>
        <v>#REF!</v>
      </c>
      <c r="DC715" s="95" t="e">
        <f t="shared" ref="DC715:DD715" si="6932">IFERROR(REPLACE(DB715,FIND("г.",DB715,1),2,""),DB715)</f>
        <v>#REF!</v>
      </c>
      <c r="DD715" s="95" t="e">
        <f t="shared" si="6932"/>
        <v>#REF!</v>
      </c>
      <c r="DE715" s="95" t="e">
        <f t="shared" ref="DE715:DF715" si="6933">IFERROR(REPLACE(DD715,FIND("г",DD715,1),1,""),DD715)</f>
        <v>#REF!</v>
      </c>
      <c r="DF715" s="95" t="e">
        <f t="shared" si="6933"/>
        <v>#REF!</v>
      </c>
      <c r="DG715" s="95" t="e">
        <f t="shared" si="6435"/>
        <v>#REF!</v>
      </c>
      <c r="DH715" s="25" t="str">
        <f>IFERROR(VLOOKUP(CI715*1,Обработ.выгрузка_реестра_РФ!$A:$G,5,),"")</f>
        <v/>
      </c>
      <c r="DI715" s="27" t="str">
        <f t="shared" si="6445"/>
        <v/>
      </c>
      <c r="DJ715" s="27" t="str">
        <f t="shared" ca="1" si="6422"/>
        <v/>
      </c>
      <c r="DK715" s="63" t="e">
        <f>IF(LEN('Описание предлагаемого товара'!#REF!)&gt;0,'Описание предлагаемого товара'!#REF!,"")</f>
        <v>#REF!</v>
      </c>
      <c r="DL715" s="63" t="e">
        <f>IF(LEN('Описание предлагаемого товара'!#REF!)&gt;0,'Описание предлагаемого товара'!#REF!,"")</f>
        <v>#REF!</v>
      </c>
      <c r="DM715" s="32"/>
    </row>
    <row r="716" spans="1:117" ht="48.75" customHeight="1" x14ac:dyDescent="0.25">
      <c r="A716" s="61" t="e">
        <f>IF(LEN('Описание предлагаемого товара'!#REF!)&gt;0,'Описание предлагаемого товара'!#REF!,"")</f>
        <v>#REF!</v>
      </c>
      <c r="B716" s="65" t="e">
        <f>IF(LEN('Описание предлагаемого товара'!#REF!)&gt;0,'Описание предлагаемого товара'!#REF!,"")</f>
        <v>#REF!</v>
      </c>
      <c r="C716" s="61" t="e">
        <f>IF(LEN('Описание предлагаемого товара'!#REF!)&gt;0,'Описание предлагаемого товара'!#REF!,"")</f>
        <v>#REF!</v>
      </c>
      <c r="D716" s="61" t="e">
        <f>IF(LEN('Описание предлагаемого товара'!#REF!)&gt;0,'Описание предлагаемого товара'!#REF!,"")</f>
        <v>#REF!</v>
      </c>
      <c r="E716" s="61" t="e">
        <f>IF(LEN('Описание предлагаемого товара'!#REF!)&gt;0,'Описание предлагаемого товара'!#REF!,"")</f>
        <v>#REF!</v>
      </c>
      <c r="F716" s="61" t="e">
        <f>IF(LEN('Описание предлагаемого товара'!#REF!)&gt;0,'Описание предлагаемого товара'!#REF!,"")</f>
        <v>#REF!</v>
      </c>
      <c r="G716" s="61" t="e">
        <f>IF(LEN('Описание предлагаемого товара'!#REF!)&gt;0,'Описание предлагаемого товара'!#REF!,"")</f>
        <v>#REF!</v>
      </c>
      <c r="H716" s="61" t="e">
        <f>IF(LEN('Описание предлагаемого товара'!#REF!)&gt;0,'Описание предлагаемого товара'!#REF!,"")</f>
        <v>#REF!</v>
      </c>
      <c r="I716" s="61" t="e">
        <f>IF(LEN('Описание предлагаемого товара'!#REF!)&gt;0,'Описание предлагаемого товара'!#REF!,"")</f>
        <v>#REF!</v>
      </c>
      <c r="J716" s="38" t="str">
        <f>IFERROR(VLOOKUP(B716,SAP!$A:$E,5,),"")</f>
        <v/>
      </c>
      <c r="K716" s="40" t="str">
        <f t="shared" si="6365"/>
        <v/>
      </c>
      <c r="L716" s="61" t="e">
        <f>IF(LEN('Описание предлагаемого товара'!#REF!)&gt;0,IFERROR('Описание предлагаемого товара'!#REF!*1,""),"")</f>
        <v>#REF!</v>
      </c>
      <c r="M716" s="39" t="str">
        <f>IFERROR(VLOOKUP(B716,SAP!$A:$E,2,),"")</f>
        <v/>
      </c>
      <c r="N716" s="41" t="str">
        <f t="shared" si="6501"/>
        <v/>
      </c>
      <c r="O716" s="39" t="str">
        <f t="shared" si="6352"/>
        <v/>
      </c>
      <c r="P716" s="36" t="e">
        <f>IF(LEN('Описание предлагаемого товара'!#REF!)&gt;0,'Описание предлагаемого товара'!#REF!,"")</f>
        <v>#REF!</v>
      </c>
      <c r="Q71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16" s="37" t="e">
        <f>IF(LEN('Описание предлагаемого товара'!#REF!)&gt;0,'Описание предлагаемого товара'!#REF!,"")</f>
        <v>#REF!</v>
      </c>
      <c r="S716" s="37" t="e">
        <f>IF(LEN('Описание предлагаемого товара'!#REF!)&gt;0,'Описание предлагаемого товара'!#REF!,"")</f>
        <v>#REF!</v>
      </c>
      <c r="T71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16" s="23" t="str">
        <f>IFERROR(VLOOKUP(CI716*1,Обработ.выгрузка_реестра_РФ!$A:$G,6,),"")</f>
        <v/>
      </c>
      <c r="V716" s="61" t="e">
        <f>IF(LEN('Описание предлагаемого товара'!#REF!)&gt;0,'Описание предлагаемого товара'!#REF!,"")</f>
        <v>#REF!</v>
      </c>
      <c r="W716" s="62" t="e">
        <f>IF(LEN('Описание предлагаемого товара'!#REF!)&gt;0,'Описание предлагаемого товара'!#REF!,"")</f>
        <v>#REF!</v>
      </c>
      <c r="X716" s="91" t="e">
        <f t="shared" ref="X716:Y716" si="6934">IFERROR(REPLACE(W716,FIND(CHAR(10),W716,1),1," "),W716)</f>
        <v>#REF!</v>
      </c>
      <c r="Y716" s="91" t="e">
        <f t="shared" si="6934"/>
        <v>#REF!</v>
      </c>
      <c r="Z716" s="91" t="e">
        <f t="shared" si="6367"/>
        <v>#REF!</v>
      </c>
      <c r="AA716" s="91" t="e">
        <f t="shared" si="6368"/>
        <v>#REF!</v>
      </c>
      <c r="AB716" s="91" t="e">
        <f t="shared" si="6369"/>
        <v>#REF!</v>
      </c>
      <c r="AC716" s="91" t="e">
        <f t="shared" ref="AC716:AF716" si="6935">IFERROR(REPLACE(AB716,FIND("  ",AB716,1),2," "),AB716)</f>
        <v>#REF!</v>
      </c>
      <c r="AD716" s="91" t="e">
        <f t="shared" si="6935"/>
        <v>#REF!</v>
      </c>
      <c r="AE716" s="91" t="e">
        <f t="shared" si="6935"/>
        <v>#REF!</v>
      </c>
      <c r="AF716" s="91" t="e">
        <f t="shared" si="6935"/>
        <v>#REF!</v>
      </c>
      <c r="AG716" s="23" t="str">
        <f>IFERROR(VLOOKUP(CI716*1,Обработ.выгрузка_реестра_РФ!$A:$G,4,),"")</f>
        <v/>
      </c>
      <c r="AH716" s="91" t="str">
        <f t="shared" ref="AH716:AI716" si="6936">IFERROR(REPLACE(AG716,FIND("-",AG716,1),1,"*"),AG716)</f>
        <v/>
      </c>
      <c r="AI716" s="91" t="str">
        <f t="shared" si="6936"/>
        <v/>
      </c>
      <c r="AJ716" s="27" t="str">
        <f t="shared" si="6467"/>
        <v/>
      </c>
      <c r="AK716" s="63" t="e">
        <f>IF(LEN('Описание предлагаемого товара'!#REF!)&gt;0,'Описание предлагаемого товара'!#REF!,"")</f>
        <v>#REF!</v>
      </c>
      <c r="AL716" s="91" t="e">
        <f t="shared" ref="AL716:AM716" si="6937">IFERROR(REPLACE(AK716,FIND(CHAR(10),AK716,1),1,""),AK716)</f>
        <v>#REF!</v>
      </c>
      <c r="AM716" s="91" t="e">
        <f t="shared" si="6937"/>
        <v>#REF!</v>
      </c>
      <c r="AN716" s="91" t="e">
        <f t="shared" ref="AN716:AR716" si="6938">IFERROR(REPLACE(AM716,FIND(" ",AM716,1),1,""),AM716)</f>
        <v>#REF!</v>
      </c>
      <c r="AO716" s="91" t="e">
        <f t="shared" si="6938"/>
        <v>#REF!</v>
      </c>
      <c r="AP716" s="91" t="e">
        <f t="shared" si="6938"/>
        <v>#REF!</v>
      </c>
      <c r="AQ716" s="91" t="e">
        <f t="shared" si="6938"/>
        <v>#REF!</v>
      </c>
      <c r="AR716" s="91" t="e">
        <f t="shared" si="6938"/>
        <v>#REF!</v>
      </c>
      <c r="AS716" s="91" t="e">
        <f t="shared" si="6374"/>
        <v>#REF!</v>
      </c>
      <c r="AT716" s="91" t="e">
        <f t="shared" si="6375"/>
        <v>#REF!</v>
      </c>
      <c r="AU716" s="32" t="e">
        <f t="shared" si="6358"/>
        <v>#REF!</v>
      </c>
      <c r="AV716" s="93" t="e">
        <f>'Описание предлагаемого товара'!#REF!</f>
        <v>#REF!</v>
      </c>
      <c r="AW716" s="91" t="e">
        <f>MIN(SEARCH({0,1,2,3,4,5,6,7,8,9},AV716&amp; "0123456789"))</f>
        <v>#REF!</v>
      </c>
      <c r="AX716" s="91" t="str">
        <f t="shared" si="6376"/>
        <v/>
      </c>
      <c r="AY716" s="91" t="str">
        <f t="shared" si="6377"/>
        <v/>
      </c>
      <c r="AZ716" s="91" t="str">
        <f t="shared" si="6378"/>
        <v/>
      </c>
      <c r="BA716" s="91" t="str">
        <f t="shared" si="6379"/>
        <v/>
      </c>
      <c r="BB716" s="91" t="str">
        <f t="shared" si="6380"/>
        <v/>
      </c>
      <c r="BC716" s="91" t="str">
        <f t="shared" si="6381"/>
        <v/>
      </c>
      <c r="BD716" s="91" t="str">
        <f t="shared" si="6382"/>
        <v/>
      </c>
      <c r="BE716" s="91" t="str">
        <f t="shared" si="6383"/>
        <v/>
      </c>
      <c r="BF716" s="91" t="str">
        <f t="shared" si="6384"/>
        <v/>
      </c>
      <c r="BG716" s="91" t="str">
        <f t="shared" si="6385"/>
        <v/>
      </c>
      <c r="BH716" s="91" t="str">
        <f t="shared" si="6386"/>
        <v/>
      </c>
      <c r="BI716" s="91" t="str">
        <f t="shared" si="6387"/>
        <v/>
      </c>
      <c r="BJ716" s="91" t="str">
        <f t="shared" si="6388"/>
        <v/>
      </c>
      <c r="BK716" s="91" t="str">
        <f t="shared" si="6389"/>
        <v/>
      </c>
      <c r="BL716" s="91" t="str">
        <f t="shared" si="6390"/>
        <v/>
      </c>
      <c r="BM716" s="91" t="str">
        <f t="shared" si="6391"/>
        <v/>
      </c>
      <c r="BN716" s="91" t="str">
        <f t="shared" si="6392"/>
        <v/>
      </c>
      <c r="BO716" s="91" t="str">
        <f t="shared" si="6393"/>
        <v/>
      </c>
      <c r="BP716" s="91" t="str">
        <f t="shared" si="6394"/>
        <v/>
      </c>
      <c r="BQ716" s="91" t="str">
        <f t="shared" si="6395"/>
        <v/>
      </c>
      <c r="BR716" s="91" t="str">
        <f t="shared" si="6396"/>
        <v/>
      </c>
      <c r="BS716" s="91" t="str">
        <f t="shared" si="6397"/>
        <v/>
      </c>
      <c r="BT716" s="91" t="str">
        <f t="shared" si="6398"/>
        <v/>
      </c>
      <c r="BU716" s="91" t="str">
        <f t="shared" si="6399"/>
        <v/>
      </c>
      <c r="BV716" s="91" t="str">
        <f t="shared" si="6400"/>
        <v/>
      </c>
      <c r="BW716" s="91" t="str">
        <f t="shared" si="6401"/>
        <v/>
      </c>
      <c r="BX716" s="91" t="str">
        <f t="shared" si="6402"/>
        <v/>
      </c>
      <c r="BY716" s="91" t="str">
        <f t="shared" si="6403"/>
        <v/>
      </c>
      <c r="BZ716" s="91" t="str">
        <f t="shared" si="6404"/>
        <v/>
      </c>
      <c r="CA716" s="91" t="str">
        <f t="shared" si="6405"/>
        <v/>
      </c>
      <c r="CB716" s="91" t="str">
        <f t="shared" si="6406"/>
        <v/>
      </c>
      <c r="CC716" s="91" t="str">
        <f t="shared" si="6407"/>
        <v/>
      </c>
      <c r="CD716" s="91" t="str">
        <f t="shared" si="6408"/>
        <v/>
      </c>
      <c r="CE716" s="91" t="str">
        <f t="shared" si="6409"/>
        <v/>
      </c>
      <c r="CF716" s="91" t="str">
        <f t="shared" si="6410"/>
        <v/>
      </c>
      <c r="CG716" s="91" t="str">
        <f t="shared" si="6411"/>
        <v/>
      </c>
      <c r="CH716" s="91" t="str">
        <f t="shared" si="6412"/>
        <v/>
      </c>
      <c r="CI716" s="91" t="str">
        <f t="shared" si="6413"/>
        <v>нет</v>
      </c>
      <c r="CJ716" s="63" t="e">
        <f>IF(LEN('Описание предлагаемого товара'!#REF!)&gt;0,'Описание предлагаемого товара'!#REF!,"")</f>
        <v>#REF!</v>
      </c>
      <c r="CK716" s="91" t="e">
        <f t="shared" ref="CK716:CL716" si="6939">IFERROR(REPLACE(CJ716,FIND(CHAR(10),CJ716,1),1,""),CJ716)</f>
        <v>#REF!</v>
      </c>
      <c r="CL716" s="91" t="e">
        <f t="shared" si="6939"/>
        <v>#REF!</v>
      </c>
      <c r="CM716" s="91" t="e">
        <f t="shared" si="6415"/>
        <v>#REF!</v>
      </c>
      <c r="CN716" s="91" t="e">
        <f t="shared" si="6416"/>
        <v>#REF!</v>
      </c>
      <c r="CO716" s="91" t="e">
        <f t="shared" si="6417"/>
        <v>#REF!</v>
      </c>
      <c r="CP716" s="90" t="e">
        <f>IF(AU716="Не указан реестровый номер (мера нац.режима Запрет)","",IF(CI716="нет","",IF(CU716="да","исключение(не смотрим баллы)",IFERROR(IF(CI716*1&gt;0,IFERROR(IF(VLOOKUP(CI716*1,Обработ.выгрузка_реестра_РФ!$A:$G,7,)=0,"Баллы не установлены",VLOOKUP(CI716*1,Обработ.выгрузка_реестра_РФ!$A:$G,7,)),IF(LEN(CI716)&gt;14,"","нет номера в реестре РФ")),""),IF(LEN(CI716)=0,"","Некорректный реестровый номер")))))</f>
        <v>#REF!</v>
      </c>
      <c r="CQ716" s="33" t="e">
        <f>IF(LEN(C716)&gt;0,IFERROR(IF(LEN(H716)&gt;0,IF(LEN(VLOOKUP(H716,'исключения(не_смотрим_баллы)'!$A:$C,1,))&gt;0,"да","нет"),"не введен ОКПД2"),"нет"),"")</f>
        <v>#REF!</v>
      </c>
      <c r="CR716" s="33" t="e">
        <f ca="1">IF(CQ716="да",IF(TODAY()&lt;VLOOKUP(H716,'исключения(не_смотрим_баллы)'!$A:$C,3,),"да","нет"),"")</f>
        <v>#REF!</v>
      </c>
      <c r="CS716" s="33" t="str">
        <f>IFERROR(IF(CQ716="да",IF(VLOOKUP(CI716*1,Обработ.выгрузка_реестра_РФ!$A:$G,2,)&lt;VLOOKUP(H716,'исключения(не_смотрим_баллы)'!$A:$C,2,),"да","нет"),""),"")</f>
        <v/>
      </c>
      <c r="CT716" s="24"/>
      <c r="CU716" s="33" t="e">
        <f t="shared" si="6429"/>
        <v>#REF!</v>
      </c>
      <c r="CV716" s="91" t="e">
        <f t="shared" si="6430"/>
        <v>#REF!</v>
      </c>
      <c r="CW716" s="27" t="e">
        <f t="shared" si="6431"/>
        <v>#REF!</v>
      </c>
      <c r="CX716" s="26" t="e">
        <f t="shared" si="6360"/>
        <v>#REF!</v>
      </c>
      <c r="CY716" s="64" t="e">
        <f>IF(LEN('Описание предлагаемого товара'!#REF!)&gt;0,'Описание предлагаемого товара'!#REF!,"")</f>
        <v>#REF!</v>
      </c>
      <c r="CZ716" s="95" t="e">
        <f t="shared" si="6418"/>
        <v>#REF!</v>
      </c>
      <c r="DA716" s="95" t="e">
        <f t="shared" ref="DA716" si="6940">IFERROR(REPLACE(CZ716,FIND(" ",CZ716,1),1,""),CZ716)</f>
        <v>#REF!</v>
      </c>
      <c r="DB716" s="95" t="e">
        <f t="shared" si="6362"/>
        <v>#REF!</v>
      </c>
      <c r="DC716" s="95" t="e">
        <f t="shared" ref="DC716:DD716" si="6941">IFERROR(REPLACE(DB716,FIND("г.",DB716,1),2,""),DB716)</f>
        <v>#REF!</v>
      </c>
      <c r="DD716" s="95" t="e">
        <f t="shared" si="6941"/>
        <v>#REF!</v>
      </c>
      <c r="DE716" s="95" t="e">
        <f t="shared" ref="DE716:DF716" si="6942">IFERROR(REPLACE(DD716,FIND("г",DD716,1),1,""),DD716)</f>
        <v>#REF!</v>
      </c>
      <c r="DF716" s="95" t="e">
        <f t="shared" si="6942"/>
        <v>#REF!</v>
      </c>
      <c r="DG716" s="95" t="e">
        <f t="shared" si="6435"/>
        <v>#REF!</v>
      </c>
      <c r="DH716" s="25" t="str">
        <f>IFERROR(VLOOKUP(CI716*1,Обработ.выгрузка_реестра_РФ!$A:$G,5,),"")</f>
        <v/>
      </c>
      <c r="DI716" s="27" t="str">
        <f t="shared" si="6445"/>
        <v/>
      </c>
      <c r="DJ716" s="27" t="str">
        <f t="shared" ca="1" si="6422"/>
        <v/>
      </c>
      <c r="DK716" s="63" t="e">
        <f>IF(LEN('Описание предлагаемого товара'!#REF!)&gt;0,'Описание предлагаемого товара'!#REF!,"")</f>
        <v>#REF!</v>
      </c>
      <c r="DL716" s="63" t="e">
        <f>IF(LEN('Описание предлагаемого товара'!#REF!)&gt;0,'Описание предлагаемого товара'!#REF!,"")</f>
        <v>#REF!</v>
      </c>
      <c r="DM716" s="32"/>
    </row>
    <row r="717" spans="1:117" ht="48.75" customHeight="1" x14ac:dyDescent="0.25">
      <c r="A717" s="61" t="e">
        <f>IF(LEN('Описание предлагаемого товара'!#REF!)&gt;0,'Описание предлагаемого товара'!#REF!,"")</f>
        <v>#REF!</v>
      </c>
      <c r="B717" s="65" t="e">
        <f>IF(LEN('Описание предлагаемого товара'!#REF!)&gt;0,'Описание предлагаемого товара'!#REF!,"")</f>
        <v>#REF!</v>
      </c>
      <c r="C717" s="61" t="e">
        <f>IF(LEN('Описание предлагаемого товара'!#REF!)&gt;0,'Описание предлагаемого товара'!#REF!,"")</f>
        <v>#REF!</v>
      </c>
      <c r="D717" s="61" t="e">
        <f>IF(LEN('Описание предлагаемого товара'!#REF!)&gt;0,'Описание предлагаемого товара'!#REF!,"")</f>
        <v>#REF!</v>
      </c>
      <c r="E717" s="61" t="e">
        <f>IF(LEN('Описание предлагаемого товара'!#REF!)&gt;0,'Описание предлагаемого товара'!#REF!,"")</f>
        <v>#REF!</v>
      </c>
      <c r="F717" s="61" t="e">
        <f>IF(LEN('Описание предлагаемого товара'!#REF!)&gt;0,'Описание предлагаемого товара'!#REF!,"")</f>
        <v>#REF!</v>
      </c>
      <c r="G717" s="61" t="e">
        <f>IF(LEN('Описание предлагаемого товара'!#REF!)&gt;0,'Описание предлагаемого товара'!#REF!,"")</f>
        <v>#REF!</v>
      </c>
      <c r="H717" s="61" t="e">
        <f>IF(LEN('Описание предлагаемого товара'!#REF!)&gt;0,'Описание предлагаемого товара'!#REF!,"")</f>
        <v>#REF!</v>
      </c>
      <c r="I717" s="61" t="e">
        <f>IF(LEN('Описание предлагаемого товара'!#REF!)&gt;0,'Описание предлагаемого товара'!#REF!,"")</f>
        <v>#REF!</v>
      </c>
      <c r="J717" s="38" t="str">
        <f>IFERROR(VLOOKUP(B717,SAP!$A:$E,5,),"")</f>
        <v/>
      </c>
      <c r="K717" s="40" t="str">
        <f t="shared" si="6365"/>
        <v/>
      </c>
      <c r="L717" s="61" t="e">
        <f>IF(LEN('Описание предлагаемого товара'!#REF!)&gt;0,IFERROR('Описание предлагаемого товара'!#REF!*1,""),"")</f>
        <v>#REF!</v>
      </c>
      <c r="M717" s="39" t="str">
        <f>IFERROR(VLOOKUP(B717,SAP!$A:$E,2,),"")</f>
        <v/>
      </c>
      <c r="N717" s="41" t="str">
        <f t="shared" si="6501"/>
        <v/>
      </c>
      <c r="O717" s="39" t="str">
        <f t="shared" si="6352"/>
        <v/>
      </c>
      <c r="P717" s="36" t="e">
        <f>IF(LEN('Описание предлагаемого товара'!#REF!)&gt;0,'Описание предлагаемого товара'!#REF!,"")</f>
        <v>#REF!</v>
      </c>
      <c r="Q71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17" s="37" t="e">
        <f>IF(LEN('Описание предлагаемого товара'!#REF!)&gt;0,'Описание предлагаемого товара'!#REF!,"")</f>
        <v>#REF!</v>
      </c>
      <c r="S717" s="37" t="e">
        <f>IF(LEN('Описание предлагаемого товара'!#REF!)&gt;0,'Описание предлагаемого товара'!#REF!,"")</f>
        <v>#REF!</v>
      </c>
      <c r="T71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17" s="23" t="str">
        <f>IFERROR(VLOOKUP(CI717*1,Обработ.выгрузка_реестра_РФ!$A:$G,6,),"")</f>
        <v/>
      </c>
      <c r="V717" s="61" t="e">
        <f>IF(LEN('Описание предлагаемого товара'!#REF!)&gt;0,'Описание предлагаемого товара'!#REF!,"")</f>
        <v>#REF!</v>
      </c>
      <c r="W717" s="62" t="e">
        <f>IF(LEN('Описание предлагаемого товара'!#REF!)&gt;0,'Описание предлагаемого товара'!#REF!,"")</f>
        <v>#REF!</v>
      </c>
      <c r="X717" s="91" t="e">
        <f t="shared" ref="X717:Y717" si="6943">IFERROR(REPLACE(W717,FIND(CHAR(10),W717,1),1," "),W717)</f>
        <v>#REF!</v>
      </c>
      <c r="Y717" s="91" t="e">
        <f t="shared" si="6943"/>
        <v>#REF!</v>
      </c>
      <c r="Z717" s="91" t="e">
        <f t="shared" si="6367"/>
        <v>#REF!</v>
      </c>
      <c r="AA717" s="91" t="e">
        <f t="shared" si="6368"/>
        <v>#REF!</v>
      </c>
      <c r="AB717" s="91" t="e">
        <f t="shared" si="6369"/>
        <v>#REF!</v>
      </c>
      <c r="AC717" s="91" t="e">
        <f t="shared" ref="AC717:AF717" si="6944">IFERROR(REPLACE(AB717,FIND("  ",AB717,1),2," "),AB717)</f>
        <v>#REF!</v>
      </c>
      <c r="AD717" s="91" t="e">
        <f t="shared" si="6944"/>
        <v>#REF!</v>
      </c>
      <c r="AE717" s="91" t="e">
        <f t="shared" si="6944"/>
        <v>#REF!</v>
      </c>
      <c r="AF717" s="91" t="e">
        <f t="shared" si="6944"/>
        <v>#REF!</v>
      </c>
      <c r="AG717" s="23" t="str">
        <f>IFERROR(VLOOKUP(CI717*1,Обработ.выгрузка_реестра_РФ!$A:$G,4,),"")</f>
        <v/>
      </c>
      <c r="AH717" s="91" t="str">
        <f t="shared" ref="AH717:AI717" si="6945">IFERROR(REPLACE(AG717,FIND("-",AG717,1),1,"*"),AG717)</f>
        <v/>
      </c>
      <c r="AI717" s="91" t="str">
        <f t="shared" si="6945"/>
        <v/>
      </c>
      <c r="AJ717" s="27" t="str">
        <f t="shared" si="6467"/>
        <v/>
      </c>
      <c r="AK717" s="63" t="e">
        <f>IF(LEN('Описание предлагаемого товара'!#REF!)&gt;0,'Описание предлагаемого товара'!#REF!,"")</f>
        <v>#REF!</v>
      </c>
      <c r="AL717" s="91" t="e">
        <f t="shared" ref="AL717:AM717" si="6946">IFERROR(REPLACE(AK717,FIND(CHAR(10),AK717,1),1,""),AK717)</f>
        <v>#REF!</v>
      </c>
      <c r="AM717" s="91" t="e">
        <f t="shared" si="6946"/>
        <v>#REF!</v>
      </c>
      <c r="AN717" s="91" t="e">
        <f t="shared" ref="AN717:AR717" si="6947">IFERROR(REPLACE(AM717,FIND(" ",AM717,1),1,""),AM717)</f>
        <v>#REF!</v>
      </c>
      <c r="AO717" s="91" t="e">
        <f t="shared" si="6947"/>
        <v>#REF!</v>
      </c>
      <c r="AP717" s="91" t="e">
        <f t="shared" si="6947"/>
        <v>#REF!</v>
      </c>
      <c r="AQ717" s="91" t="e">
        <f t="shared" si="6947"/>
        <v>#REF!</v>
      </c>
      <c r="AR717" s="91" t="e">
        <f t="shared" si="6947"/>
        <v>#REF!</v>
      </c>
      <c r="AS717" s="91" t="e">
        <f t="shared" si="6374"/>
        <v>#REF!</v>
      </c>
      <c r="AT717" s="91" t="e">
        <f t="shared" si="6375"/>
        <v>#REF!</v>
      </c>
      <c r="AU717" s="32" t="e">
        <f t="shared" si="6358"/>
        <v>#REF!</v>
      </c>
      <c r="AV717" s="93" t="e">
        <f>'Описание предлагаемого товара'!#REF!</f>
        <v>#REF!</v>
      </c>
      <c r="AW717" s="91" t="e">
        <f>MIN(SEARCH({0,1,2,3,4,5,6,7,8,9},AV717&amp; "0123456789"))</f>
        <v>#REF!</v>
      </c>
      <c r="AX717" s="91" t="str">
        <f t="shared" si="6376"/>
        <v/>
      </c>
      <c r="AY717" s="91" t="str">
        <f t="shared" si="6377"/>
        <v/>
      </c>
      <c r="AZ717" s="91" t="str">
        <f t="shared" si="6378"/>
        <v/>
      </c>
      <c r="BA717" s="91" t="str">
        <f t="shared" si="6379"/>
        <v/>
      </c>
      <c r="BB717" s="91" t="str">
        <f t="shared" si="6380"/>
        <v/>
      </c>
      <c r="BC717" s="91" t="str">
        <f t="shared" si="6381"/>
        <v/>
      </c>
      <c r="BD717" s="91" t="str">
        <f t="shared" si="6382"/>
        <v/>
      </c>
      <c r="BE717" s="91" t="str">
        <f t="shared" si="6383"/>
        <v/>
      </c>
      <c r="BF717" s="91" t="str">
        <f t="shared" si="6384"/>
        <v/>
      </c>
      <c r="BG717" s="91" t="str">
        <f t="shared" si="6385"/>
        <v/>
      </c>
      <c r="BH717" s="91" t="str">
        <f t="shared" si="6386"/>
        <v/>
      </c>
      <c r="BI717" s="91" t="str">
        <f t="shared" si="6387"/>
        <v/>
      </c>
      <c r="BJ717" s="91" t="str">
        <f t="shared" si="6388"/>
        <v/>
      </c>
      <c r="BK717" s="91" t="str">
        <f t="shared" si="6389"/>
        <v/>
      </c>
      <c r="BL717" s="91" t="str">
        <f t="shared" si="6390"/>
        <v/>
      </c>
      <c r="BM717" s="91" t="str">
        <f t="shared" si="6391"/>
        <v/>
      </c>
      <c r="BN717" s="91" t="str">
        <f t="shared" si="6392"/>
        <v/>
      </c>
      <c r="BO717" s="91" t="str">
        <f t="shared" si="6393"/>
        <v/>
      </c>
      <c r="BP717" s="91" t="str">
        <f t="shared" si="6394"/>
        <v/>
      </c>
      <c r="BQ717" s="91" t="str">
        <f t="shared" si="6395"/>
        <v/>
      </c>
      <c r="BR717" s="91" t="str">
        <f t="shared" si="6396"/>
        <v/>
      </c>
      <c r="BS717" s="91" t="str">
        <f t="shared" si="6397"/>
        <v/>
      </c>
      <c r="BT717" s="91" t="str">
        <f t="shared" si="6398"/>
        <v/>
      </c>
      <c r="BU717" s="91" t="str">
        <f t="shared" si="6399"/>
        <v/>
      </c>
      <c r="BV717" s="91" t="str">
        <f t="shared" si="6400"/>
        <v/>
      </c>
      <c r="BW717" s="91" t="str">
        <f t="shared" si="6401"/>
        <v/>
      </c>
      <c r="BX717" s="91" t="str">
        <f t="shared" si="6402"/>
        <v/>
      </c>
      <c r="BY717" s="91" t="str">
        <f t="shared" si="6403"/>
        <v/>
      </c>
      <c r="BZ717" s="91" t="str">
        <f t="shared" si="6404"/>
        <v/>
      </c>
      <c r="CA717" s="91" t="str">
        <f t="shared" si="6405"/>
        <v/>
      </c>
      <c r="CB717" s="91" t="str">
        <f t="shared" si="6406"/>
        <v/>
      </c>
      <c r="CC717" s="91" t="str">
        <f t="shared" si="6407"/>
        <v/>
      </c>
      <c r="CD717" s="91" t="str">
        <f t="shared" si="6408"/>
        <v/>
      </c>
      <c r="CE717" s="91" t="str">
        <f t="shared" si="6409"/>
        <v/>
      </c>
      <c r="CF717" s="91" t="str">
        <f t="shared" si="6410"/>
        <v/>
      </c>
      <c r="CG717" s="91" t="str">
        <f t="shared" si="6411"/>
        <v/>
      </c>
      <c r="CH717" s="91" t="str">
        <f t="shared" si="6412"/>
        <v/>
      </c>
      <c r="CI717" s="91" t="str">
        <f t="shared" si="6413"/>
        <v>нет</v>
      </c>
      <c r="CJ717" s="63" t="e">
        <f>IF(LEN('Описание предлагаемого товара'!#REF!)&gt;0,'Описание предлагаемого товара'!#REF!,"")</f>
        <v>#REF!</v>
      </c>
      <c r="CK717" s="91" t="e">
        <f t="shared" ref="CK717:CL717" si="6948">IFERROR(REPLACE(CJ717,FIND(CHAR(10),CJ717,1),1,""),CJ717)</f>
        <v>#REF!</v>
      </c>
      <c r="CL717" s="91" t="e">
        <f t="shared" si="6948"/>
        <v>#REF!</v>
      </c>
      <c r="CM717" s="91" t="e">
        <f t="shared" si="6415"/>
        <v>#REF!</v>
      </c>
      <c r="CN717" s="91" t="e">
        <f t="shared" si="6416"/>
        <v>#REF!</v>
      </c>
      <c r="CO717" s="91" t="e">
        <f t="shared" si="6417"/>
        <v>#REF!</v>
      </c>
      <c r="CP717" s="90" t="e">
        <f>IF(AU717="Не указан реестровый номер (мера нац.режима Запрет)","",IF(CI717="нет","",IF(CU717="да","исключение(не смотрим баллы)",IFERROR(IF(CI717*1&gt;0,IFERROR(IF(VLOOKUP(CI717*1,Обработ.выгрузка_реестра_РФ!$A:$G,7,)=0,"Баллы не установлены",VLOOKUP(CI717*1,Обработ.выгрузка_реестра_РФ!$A:$G,7,)),IF(LEN(CI717)&gt;14,"","нет номера в реестре РФ")),""),IF(LEN(CI717)=0,"","Некорректный реестровый номер")))))</f>
        <v>#REF!</v>
      </c>
      <c r="CQ717" s="33" t="e">
        <f>IF(LEN(C717)&gt;0,IFERROR(IF(LEN(H717)&gt;0,IF(LEN(VLOOKUP(H717,'исключения(не_смотрим_баллы)'!$A:$C,1,))&gt;0,"да","нет"),"не введен ОКПД2"),"нет"),"")</f>
        <v>#REF!</v>
      </c>
      <c r="CR717" s="33" t="e">
        <f ca="1">IF(CQ717="да",IF(TODAY()&lt;VLOOKUP(H717,'исключения(не_смотрим_баллы)'!$A:$C,3,),"да","нет"),"")</f>
        <v>#REF!</v>
      </c>
      <c r="CS717" s="33" t="str">
        <f>IFERROR(IF(CQ717="да",IF(VLOOKUP(CI717*1,Обработ.выгрузка_реестра_РФ!$A:$G,2,)&lt;VLOOKUP(H717,'исключения(не_смотрим_баллы)'!$A:$C,2,),"да","нет"),""),"")</f>
        <v/>
      </c>
      <c r="CT717" s="24"/>
      <c r="CU717" s="33" t="e">
        <f t="shared" si="6429"/>
        <v>#REF!</v>
      </c>
      <c r="CV717" s="91" t="e">
        <f t="shared" si="6430"/>
        <v>#REF!</v>
      </c>
      <c r="CW717" s="27" t="e">
        <f t="shared" si="6431"/>
        <v>#REF!</v>
      </c>
      <c r="CX717" s="26" t="e">
        <f t="shared" si="6360"/>
        <v>#REF!</v>
      </c>
      <c r="CY717" s="64" t="e">
        <f>IF(LEN('Описание предлагаемого товара'!#REF!)&gt;0,'Описание предлагаемого товара'!#REF!,"")</f>
        <v>#REF!</v>
      </c>
      <c r="CZ717" s="95" t="e">
        <f t="shared" si="6418"/>
        <v>#REF!</v>
      </c>
      <c r="DA717" s="95" t="e">
        <f t="shared" ref="DA717" si="6949">IFERROR(REPLACE(CZ717,FIND(" ",CZ717,1),1,""),CZ717)</f>
        <v>#REF!</v>
      </c>
      <c r="DB717" s="95" t="e">
        <f t="shared" si="6362"/>
        <v>#REF!</v>
      </c>
      <c r="DC717" s="95" t="e">
        <f t="shared" ref="DC717:DD717" si="6950">IFERROR(REPLACE(DB717,FIND("г.",DB717,1),2,""),DB717)</f>
        <v>#REF!</v>
      </c>
      <c r="DD717" s="95" t="e">
        <f t="shared" si="6950"/>
        <v>#REF!</v>
      </c>
      <c r="DE717" s="95" t="e">
        <f t="shared" ref="DE717:DF717" si="6951">IFERROR(REPLACE(DD717,FIND("г",DD717,1),1,""),DD717)</f>
        <v>#REF!</v>
      </c>
      <c r="DF717" s="95" t="e">
        <f t="shared" si="6951"/>
        <v>#REF!</v>
      </c>
      <c r="DG717" s="95" t="e">
        <f t="shared" si="6435"/>
        <v>#REF!</v>
      </c>
      <c r="DH717" s="25" t="str">
        <f>IFERROR(VLOOKUP(CI717*1,Обработ.выгрузка_реестра_РФ!$A:$G,5,),"")</f>
        <v/>
      </c>
      <c r="DI717" s="27" t="str">
        <f t="shared" si="6445"/>
        <v/>
      </c>
      <c r="DJ717" s="27" t="str">
        <f t="shared" ca="1" si="6422"/>
        <v/>
      </c>
      <c r="DK717" s="63" t="e">
        <f>IF(LEN('Описание предлагаемого товара'!#REF!)&gt;0,'Описание предлагаемого товара'!#REF!,"")</f>
        <v>#REF!</v>
      </c>
      <c r="DL717" s="63" t="e">
        <f>IF(LEN('Описание предлагаемого товара'!#REF!)&gt;0,'Описание предлагаемого товара'!#REF!,"")</f>
        <v>#REF!</v>
      </c>
      <c r="DM717" s="32"/>
    </row>
    <row r="718" spans="1:117" ht="48.75" customHeight="1" x14ac:dyDescent="0.25">
      <c r="A718" s="61" t="e">
        <f>IF(LEN('Описание предлагаемого товара'!#REF!)&gt;0,'Описание предлагаемого товара'!#REF!,"")</f>
        <v>#REF!</v>
      </c>
      <c r="B718" s="65" t="e">
        <f>IF(LEN('Описание предлагаемого товара'!#REF!)&gt;0,'Описание предлагаемого товара'!#REF!,"")</f>
        <v>#REF!</v>
      </c>
      <c r="C718" s="61" t="e">
        <f>IF(LEN('Описание предлагаемого товара'!#REF!)&gt;0,'Описание предлагаемого товара'!#REF!,"")</f>
        <v>#REF!</v>
      </c>
      <c r="D718" s="61" t="e">
        <f>IF(LEN('Описание предлагаемого товара'!#REF!)&gt;0,'Описание предлагаемого товара'!#REF!,"")</f>
        <v>#REF!</v>
      </c>
      <c r="E718" s="61" t="e">
        <f>IF(LEN('Описание предлагаемого товара'!#REF!)&gt;0,'Описание предлагаемого товара'!#REF!,"")</f>
        <v>#REF!</v>
      </c>
      <c r="F718" s="61" t="e">
        <f>IF(LEN('Описание предлагаемого товара'!#REF!)&gt;0,'Описание предлагаемого товара'!#REF!,"")</f>
        <v>#REF!</v>
      </c>
      <c r="G718" s="61" t="e">
        <f>IF(LEN('Описание предлагаемого товара'!#REF!)&gt;0,'Описание предлагаемого товара'!#REF!,"")</f>
        <v>#REF!</v>
      </c>
      <c r="H718" s="61" t="e">
        <f>IF(LEN('Описание предлагаемого товара'!#REF!)&gt;0,'Описание предлагаемого товара'!#REF!,"")</f>
        <v>#REF!</v>
      </c>
      <c r="I718" s="61" t="e">
        <f>IF(LEN('Описание предлагаемого товара'!#REF!)&gt;0,'Описание предлагаемого товара'!#REF!,"")</f>
        <v>#REF!</v>
      </c>
      <c r="J718" s="38" t="str">
        <f>IFERROR(VLOOKUP(B718,SAP!$A:$E,5,),"")</f>
        <v/>
      </c>
      <c r="K718" s="40" t="str">
        <f t="shared" si="6365"/>
        <v/>
      </c>
      <c r="L718" s="61" t="e">
        <f>IF(LEN('Описание предлагаемого товара'!#REF!)&gt;0,IFERROR('Описание предлагаемого товара'!#REF!*1,""),"")</f>
        <v>#REF!</v>
      </c>
      <c r="M718" s="39" t="str">
        <f>IFERROR(VLOOKUP(B718,SAP!$A:$E,2,),"")</f>
        <v/>
      </c>
      <c r="N718" s="41" t="str">
        <f t="shared" si="6501"/>
        <v/>
      </c>
      <c r="O718" s="39" t="str">
        <f t="shared" si="6352"/>
        <v/>
      </c>
      <c r="P718" s="36" t="e">
        <f>IF(LEN('Описание предлагаемого товара'!#REF!)&gt;0,'Описание предлагаемого товара'!#REF!,"")</f>
        <v>#REF!</v>
      </c>
      <c r="Q71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18" s="37" t="e">
        <f>IF(LEN('Описание предлагаемого товара'!#REF!)&gt;0,'Описание предлагаемого товара'!#REF!,"")</f>
        <v>#REF!</v>
      </c>
      <c r="S718" s="37" t="e">
        <f>IF(LEN('Описание предлагаемого товара'!#REF!)&gt;0,'Описание предлагаемого товара'!#REF!,"")</f>
        <v>#REF!</v>
      </c>
      <c r="T71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18" s="23" t="str">
        <f>IFERROR(VLOOKUP(CI718*1,Обработ.выгрузка_реестра_РФ!$A:$G,6,),"")</f>
        <v/>
      </c>
      <c r="V718" s="61" t="e">
        <f>IF(LEN('Описание предлагаемого товара'!#REF!)&gt;0,'Описание предлагаемого товара'!#REF!,"")</f>
        <v>#REF!</v>
      </c>
      <c r="W718" s="62" t="e">
        <f>IF(LEN('Описание предлагаемого товара'!#REF!)&gt;0,'Описание предлагаемого товара'!#REF!,"")</f>
        <v>#REF!</v>
      </c>
      <c r="X718" s="91" t="e">
        <f t="shared" ref="X718:Y718" si="6952">IFERROR(REPLACE(W718,FIND(CHAR(10),W718,1),1," "),W718)</f>
        <v>#REF!</v>
      </c>
      <c r="Y718" s="91" t="e">
        <f t="shared" si="6952"/>
        <v>#REF!</v>
      </c>
      <c r="Z718" s="91" t="e">
        <f t="shared" si="6367"/>
        <v>#REF!</v>
      </c>
      <c r="AA718" s="91" t="e">
        <f t="shared" si="6368"/>
        <v>#REF!</v>
      </c>
      <c r="AB718" s="91" t="e">
        <f t="shared" si="6369"/>
        <v>#REF!</v>
      </c>
      <c r="AC718" s="91" t="e">
        <f t="shared" ref="AC718:AF718" si="6953">IFERROR(REPLACE(AB718,FIND("  ",AB718,1),2," "),AB718)</f>
        <v>#REF!</v>
      </c>
      <c r="AD718" s="91" t="e">
        <f t="shared" si="6953"/>
        <v>#REF!</v>
      </c>
      <c r="AE718" s="91" t="e">
        <f t="shared" si="6953"/>
        <v>#REF!</v>
      </c>
      <c r="AF718" s="91" t="e">
        <f t="shared" si="6953"/>
        <v>#REF!</v>
      </c>
      <c r="AG718" s="23" t="str">
        <f>IFERROR(VLOOKUP(CI718*1,Обработ.выгрузка_реестра_РФ!$A:$G,4,),"")</f>
        <v/>
      </c>
      <c r="AH718" s="91" t="str">
        <f t="shared" ref="AH718:AI718" si="6954">IFERROR(REPLACE(AG718,FIND("-",AG718,1),1,"*"),AG718)</f>
        <v/>
      </c>
      <c r="AI718" s="91" t="str">
        <f t="shared" si="6954"/>
        <v/>
      </c>
      <c r="AJ718" s="27" t="str">
        <f t="shared" si="6467"/>
        <v/>
      </c>
      <c r="AK718" s="63" t="e">
        <f>IF(LEN('Описание предлагаемого товара'!#REF!)&gt;0,'Описание предлагаемого товара'!#REF!,"")</f>
        <v>#REF!</v>
      </c>
      <c r="AL718" s="91" t="e">
        <f t="shared" ref="AL718:AM718" si="6955">IFERROR(REPLACE(AK718,FIND(CHAR(10),AK718,1),1,""),AK718)</f>
        <v>#REF!</v>
      </c>
      <c r="AM718" s="91" t="e">
        <f t="shared" si="6955"/>
        <v>#REF!</v>
      </c>
      <c r="AN718" s="91" t="e">
        <f t="shared" ref="AN718:AR718" si="6956">IFERROR(REPLACE(AM718,FIND(" ",AM718,1),1,""),AM718)</f>
        <v>#REF!</v>
      </c>
      <c r="AO718" s="91" t="e">
        <f t="shared" si="6956"/>
        <v>#REF!</v>
      </c>
      <c r="AP718" s="91" t="e">
        <f t="shared" si="6956"/>
        <v>#REF!</v>
      </c>
      <c r="AQ718" s="91" t="e">
        <f t="shared" si="6956"/>
        <v>#REF!</v>
      </c>
      <c r="AR718" s="91" t="e">
        <f t="shared" si="6956"/>
        <v>#REF!</v>
      </c>
      <c r="AS718" s="91" t="e">
        <f t="shared" si="6374"/>
        <v>#REF!</v>
      </c>
      <c r="AT718" s="91" t="e">
        <f t="shared" si="6375"/>
        <v>#REF!</v>
      </c>
      <c r="AU718" s="32" t="e">
        <f t="shared" si="6358"/>
        <v>#REF!</v>
      </c>
      <c r="AV718" s="93" t="e">
        <f>'Описание предлагаемого товара'!#REF!</f>
        <v>#REF!</v>
      </c>
      <c r="AW718" s="91" t="e">
        <f>MIN(SEARCH({0,1,2,3,4,5,6,7,8,9},AV718&amp; "0123456789"))</f>
        <v>#REF!</v>
      </c>
      <c r="AX718" s="91" t="str">
        <f t="shared" si="6376"/>
        <v/>
      </c>
      <c r="AY718" s="91" t="str">
        <f t="shared" si="6377"/>
        <v/>
      </c>
      <c r="AZ718" s="91" t="str">
        <f t="shared" si="6378"/>
        <v/>
      </c>
      <c r="BA718" s="91" t="str">
        <f t="shared" si="6379"/>
        <v/>
      </c>
      <c r="BB718" s="91" t="str">
        <f t="shared" si="6380"/>
        <v/>
      </c>
      <c r="BC718" s="91" t="str">
        <f t="shared" si="6381"/>
        <v/>
      </c>
      <c r="BD718" s="91" t="str">
        <f t="shared" si="6382"/>
        <v/>
      </c>
      <c r="BE718" s="91" t="str">
        <f t="shared" si="6383"/>
        <v/>
      </c>
      <c r="BF718" s="91" t="str">
        <f t="shared" si="6384"/>
        <v/>
      </c>
      <c r="BG718" s="91" t="str">
        <f t="shared" si="6385"/>
        <v/>
      </c>
      <c r="BH718" s="91" t="str">
        <f t="shared" si="6386"/>
        <v/>
      </c>
      <c r="BI718" s="91" t="str">
        <f t="shared" si="6387"/>
        <v/>
      </c>
      <c r="BJ718" s="91" t="str">
        <f t="shared" si="6388"/>
        <v/>
      </c>
      <c r="BK718" s="91" t="str">
        <f t="shared" si="6389"/>
        <v/>
      </c>
      <c r="BL718" s="91" t="str">
        <f t="shared" si="6390"/>
        <v/>
      </c>
      <c r="BM718" s="91" t="str">
        <f t="shared" si="6391"/>
        <v/>
      </c>
      <c r="BN718" s="91" t="str">
        <f t="shared" si="6392"/>
        <v/>
      </c>
      <c r="BO718" s="91" t="str">
        <f t="shared" si="6393"/>
        <v/>
      </c>
      <c r="BP718" s="91" t="str">
        <f t="shared" si="6394"/>
        <v/>
      </c>
      <c r="BQ718" s="91" t="str">
        <f t="shared" si="6395"/>
        <v/>
      </c>
      <c r="BR718" s="91" t="str">
        <f t="shared" si="6396"/>
        <v/>
      </c>
      <c r="BS718" s="91" t="str">
        <f t="shared" si="6397"/>
        <v/>
      </c>
      <c r="BT718" s="91" t="str">
        <f t="shared" si="6398"/>
        <v/>
      </c>
      <c r="BU718" s="91" t="str">
        <f t="shared" si="6399"/>
        <v/>
      </c>
      <c r="BV718" s="91" t="str">
        <f t="shared" si="6400"/>
        <v/>
      </c>
      <c r="BW718" s="91" t="str">
        <f t="shared" si="6401"/>
        <v/>
      </c>
      <c r="BX718" s="91" t="str">
        <f t="shared" si="6402"/>
        <v/>
      </c>
      <c r="BY718" s="91" t="str">
        <f t="shared" si="6403"/>
        <v/>
      </c>
      <c r="BZ718" s="91" t="str">
        <f t="shared" si="6404"/>
        <v/>
      </c>
      <c r="CA718" s="91" t="str">
        <f t="shared" si="6405"/>
        <v/>
      </c>
      <c r="CB718" s="91" t="str">
        <f t="shared" si="6406"/>
        <v/>
      </c>
      <c r="CC718" s="91" t="str">
        <f t="shared" si="6407"/>
        <v/>
      </c>
      <c r="CD718" s="91" t="str">
        <f t="shared" si="6408"/>
        <v/>
      </c>
      <c r="CE718" s="91" t="str">
        <f t="shared" si="6409"/>
        <v/>
      </c>
      <c r="CF718" s="91" t="str">
        <f t="shared" si="6410"/>
        <v/>
      </c>
      <c r="CG718" s="91" t="str">
        <f t="shared" si="6411"/>
        <v/>
      </c>
      <c r="CH718" s="91" t="str">
        <f t="shared" si="6412"/>
        <v/>
      </c>
      <c r="CI718" s="91" t="str">
        <f t="shared" si="6413"/>
        <v>нет</v>
      </c>
      <c r="CJ718" s="63" t="e">
        <f>IF(LEN('Описание предлагаемого товара'!#REF!)&gt;0,'Описание предлагаемого товара'!#REF!,"")</f>
        <v>#REF!</v>
      </c>
      <c r="CK718" s="91" t="e">
        <f t="shared" ref="CK718:CL718" si="6957">IFERROR(REPLACE(CJ718,FIND(CHAR(10),CJ718,1),1,""),CJ718)</f>
        <v>#REF!</v>
      </c>
      <c r="CL718" s="91" t="e">
        <f t="shared" si="6957"/>
        <v>#REF!</v>
      </c>
      <c r="CM718" s="91" t="e">
        <f t="shared" si="6415"/>
        <v>#REF!</v>
      </c>
      <c r="CN718" s="91" t="e">
        <f t="shared" si="6416"/>
        <v>#REF!</v>
      </c>
      <c r="CO718" s="91" t="e">
        <f t="shared" si="6417"/>
        <v>#REF!</v>
      </c>
      <c r="CP718" s="90" t="e">
        <f>IF(AU718="Не указан реестровый номер (мера нац.режима Запрет)","",IF(CI718="нет","",IF(CU718="да","исключение(не смотрим баллы)",IFERROR(IF(CI718*1&gt;0,IFERROR(IF(VLOOKUP(CI718*1,Обработ.выгрузка_реестра_РФ!$A:$G,7,)=0,"Баллы не установлены",VLOOKUP(CI718*1,Обработ.выгрузка_реестра_РФ!$A:$G,7,)),IF(LEN(CI718)&gt;14,"","нет номера в реестре РФ")),""),IF(LEN(CI718)=0,"","Некорректный реестровый номер")))))</f>
        <v>#REF!</v>
      </c>
      <c r="CQ718" s="33" t="e">
        <f>IF(LEN(C718)&gt;0,IFERROR(IF(LEN(H718)&gt;0,IF(LEN(VLOOKUP(H718,'исключения(не_смотрим_баллы)'!$A:$C,1,))&gt;0,"да","нет"),"не введен ОКПД2"),"нет"),"")</f>
        <v>#REF!</v>
      </c>
      <c r="CR718" s="33" t="e">
        <f ca="1">IF(CQ718="да",IF(TODAY()&lt;VLOOKUP(H718,'исключения(не_смотрим_баллы)'!$A:$C,3,),"да","нет"),"")</f>
        <v>#REF!</v>
      </c>
      <c r="CS718" s="33" t="str">
        <f>IFERROR(IF(CQ718="да",IF(VLOOKUP(CI718*1,Обработ.выгрузка_реестра_РФ!$A:$G,2,)&lt;VLOOKUP(H718,'исключения(не_смотрим_баллы)'!$A:$C,2,),"да","нет"),""),"")</f>
        <v/>
      </c>
      <c r="CT718" s="24"/>
      <c r="CU718" s="33" t="e">
        <f t="shared" si="6429"/>
        <v>#REF!</v>
      </c>
      <c r="CV718" s="91" t="e">
        <f t="shared" si="6430"/>
        <v>#REF!</v>
      </c>
      <c r="CW718" s="27" t="e">
        <f t="shared" si="6431"/>
        <v>#REF!</v>
      </c>
      <c r="CX718" s="26" t="e">
        <f t="shared" si="6360"/>
        <v>#REF!</v>
      </c>
      <c r="CY718" s="64" t="e">
        <f>IF(LEN('Описание предлагаемого товара'!#REF!)&gt;0,'Описание предлагаемого товара'!#REF!,"")</f>
        <v>#REF!</v>
      </c>
      <c r="CZ718" s="95" t="e">
        <f t="shared" si="6418"/>
        <v>#REF!</v>
      </c>
      <c r="DA718" s="95" t="e">
        <f t="shared" ref="DA718" si="6958">IFERROR(REPLACE(CZ718,FIND(" ",CZ718,1),1,""),CZ718)</f>
        <v>#REF!</v>
      </c>
      <c r="DB718" s="95" t="e">
        <f t="shared" si="6362"/>
        <v>#REF!</v>
      </c>
      <c r="DC718" s="95" t="e">
        <f t="shared" ref="DC718:DD718" si="6959">IFERROR(REPLACE(DB718,FIND("г.",DB718,1),2,""),DB718)</f>
        <v>#REF!</v>
      </c>
      <c r="DD718" s="95" t="e">
        <f t="shared" si="6959"/>
        <v>#REF!</v>
      </c>
      <c r="DE718" s="95" t="e">
        <f t="shared" ref="DE718:DF718" si="6960">IFERROR(REPLACE(DD718,FIND("г",DD718,1),1,""),DD718)</f>
        <v>#REF!</v>
      </c>
      <c r="DF718" s="95" t="e">
        <f t="shared" si="6960"/>
        <v>#REF!</v>
      </c>
      <c r="DG718" s="95" t="e">
        <f t="shared" si="6435"/>
        <v>#REF!</v>
      </c>
      <c r="DH718" s="25" t="str">
        <f>IFERROR(VLOOKUP(CI718*1,Обработ.выгрузка_реестра_РФ!$A:$G,5,),"")</f>
        <v/>
      </c>
      <c r="DI718" s="27" t="str">
        <f t="shared" si="6445"/>
        <v/>
      </c>
      <c r="DJ718" s="27" t="str">
        <f t="shared" ca="1" si="6422"/>
        <v/>
      </c>
      <c r="DK718" s="63" t="e">
        <f>IF(LEN('Описание предлагаемого товара'!#REF!)&gt;0,'Описание предлагаемого товара'!#REF!,"")</f>
        <v>#REF!</v>
      </c>
      <c r="DL718" s="63" t="e">
        <f>IF(LEN('Описание предлагаемого товара'!#REF!)&gt;0,'Описание предлагаемого товара'!#REF!,"")</f>
        <v>#REF!</v>
      </c>
      <c r="DM718" s="32"/>
    </row>
    <row r="719" spans="1:117" ht="48.75" customHeight="1" x14ac:dyDescent="0.25">
      <c r="A719" s="61" t="e">
        <f>IF(LEN('Описание предлагаемого товара'!#REF!)&gt;0,'Описание предлагаемого товара'!#REF!,"")</f>
        <v>#REF!</v>
      </c>
      <c r="B719" s="65" t="e">
        <f>IF(LEN('Описание предлагаемого товара'!#REF!)&gt;0,'Описание предлагаемого товара'!#REF!,"")</f>
        <v>#REF!</v>
      </c>
      <c r="C719" s="61" t="e">
        <f>IF(LEN('Описание предлагаемого товара'!#REF!)&gt;0,'Описание предлагаемого товара'!#REF!,"")</f>
        <v>#REF!</v>
      </c>
      <c r="D719" s="61" t="e">
        <f>IF(LEN('Описание предлагаемого товара'!#REF!)&gt;0,'Описание предлагаемого товара'!#REF!,"")</f>
        <v>#REF!</v>
      </c>
      <c r="E719" s="61" t="e">
        <f>IF(LEN('Описание предлагаемого товара'!#REF!)&gt;0,'Описание предлагаемого товара'!#REF!,"")</f>
        <v>#REF!</v>
      </c>
      <c r="F719" s="61" t="e">
        <f>IF(LEN('Описание предлагаемого товара'!#REF!)&gt;0,'Описание предлагаемого товара'!#REF!,"")</f>
        <v>#REF!</v>
      </c>
      <c r="G719" s="61" t="e">
        <f>IF(LEN('Описание предлагаемого товара'!#REF!)&gt;0,'Описание предлагаемого товара'!#REF!,"")</f>
        <v>#REF!</v>
      </c>
      <c r="H719" s="61" t="e">
        <f>IF(LEN('Описание предлагаемого товара'!#REF!)&gt;0,'Описание предлагаемого товара'!#REF!,"")</f>
        <v>#REF!</v>
      </c>
      <c r="I719" s="61" t="e">
        <f>IF(LEN('Описание предлагаемого товара'!#REF!)&gt;0,'Описание предлагаемого товара'!#REF!,"")</f>
        <v>#REF!</v>
      </c>
      <c r="J719" s="38" t="str">
        <f>IFERROR(VLOOKUP(B719,SAP!$A:$E,5,),"")</f>
        <v/>
      </c>
      <c r="K719" s="40" t="str">
        <f t="shared" si="6365"/>
        <v/>
      </c>
      <c r="L719" s="61" t="e">
        <f>IF(LEN('Описание предлагаемого товара'!#REF!)&gt;0,IFERROR('Описание предлагаемого товара'!#REF!*1,""),"")</f>
        <v>#REF!</v>
      </c>
      <c r="M719" s="39" t="str">
        <f>IFERROR(VLOOKUP(B719,SAP!$A:$E,2,),"")</f>
        <v/>
      </c>
      <c r="N719" s="41" t="str">
        <f t="shared" si="6501"/>
        <v/>
      </c>
      <c r="O719" s="39" t="str">
        <f t="shared" si="6352"/>
        <v/>
      </c>
      <c r="P719" s="36" t="e">
        <f>IF(LEN('Описание предлагаемого товара'!#REF!)&gt;0,'Описание предлагаемого товара'!#REF!,"")</f>
        <v>#REF!</v>
      </c>
      <c r="Q71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19" s="37" t="e">
        <f>IF(LEN('Описание предлагаемого товара'!#REF!)&gt;0,'Описание предлагаемого товара'!#REF!,"")</f>
        <v>#REF!</v>
      </c>
      <c r="S719" s="37" t="e">
        <f>IF(LEN('Описание предлагаемого товара'!#REF!)&gt;0,'Описание предлагаемого товара'!#REF!,"")</f>
        <v>#REF!</v>
      </c>
      <c r="T71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19" s="23" t="str">
        <f>IFERROR(VLOOKUP(CI719*1,Обработ.выгрузка_реестра_РФ!$A:$G,6,),"")</f>
        <v/>
      </c>
      <c r="V719" s="61" t="e">
        <f>IF(LEN('Описание предлагаемого товара'!#REF!)&gt;0,'Описание предлагаемого товара'!#REF!,"")</f>
        <v>#REF!</v>
      </c>
      <c r="W719" s="62" t="e">
        <f>IF(LEN('Описание предлагаемого товара'!#REF!)&gt;0,'Описание предлагаемого товара'!#REF!,"")</f>
        <v>#REF!</v>
      </c>
      <c r="X719" s="91" t="e">
        <f t="shared" ref="X719:Y719" si="6961">IFERROR(REPLACE(W719,FIND(CHAR(10),W719,1),1," "),W719)</f>
        <v>#REF!</v>
      </c>
      <c r="Y719" s="91" t="e">
        <f t="shared" si="6961"/>
        <v>#REF!</v>
      </c>
      <c r="Z719" s="91" t="e">
        <f t="shared" si="6367"/>
        <v>#REF!</v>
      </c>
      <c r="AA719" s="91" t="e">
        <f t="shared" si="6368"/>
        <v>#REF!</v>
      </c>
      <c r="AB719" s="91" t="e">
        <f t="shared" si="6369"/>
        <v>#REF!</v>
      </c>
      <c r="AC719" s="91" t="e">
        <f t="shared" ref="AC719:AF719" si="6962">IFERROR(REPLACE(AB719,FIND("  ",AB719,1),2," "),AB719)</f>
        <v>#REF!</v>
      </c>
      <c r="AD719" s="91" t="e">
        <f t="shared" si="6962"/>
        <v>#REF!</v>
      </c>
      <c r="AE719" s="91" t="e">
        <f t="shared" si="6962"/>
        <v>#REF!</v>
      </c>
      <c r="AF719" s="91" t="e">
        <f t="shared" si="6962"/>
        <v>#REF!</v>
      </c>
      <c r="AG719" s="23" t="str">
        <f>IFERROR(VLOOKUP(CI719*1,Обработ.выгрузка_реестра_РФ!$A:$G,4,),"")</f>
        <v/>
      </c>
      <c r="AH719" s="91" t="str">
        <f t="shared" ref="AH719:AI719" si="6963">IFERROR(REPLACE(AG719,FIND("-",AG719,1),1,"*"),AG719)</f>
        <v/>
      </c>
      <c r="AI719" s="91" t="str">
        <f t="shared" si="6963"/>
        <v/>
      </c>
      <c r="AJ719" s="27" t="str">
        <f t="shared" si="6467"/>
        <v/>
      </c>
      <c r="AK719" s="63" t="e">
        <f>IF(LEN('Описание предлагаемого товара'!#REF!)&gt;0,'Описание предлагаемого товара'!#REF!,"")</f>
        <v>#REF!</v>
      </c>
      <c r="AL719" s="91" t="e">
        <f t="shared" ref="AL719:AM719" si="6964">IFERROR(REPLACE(AK719,FIND(CHAR(10),AK719,1),1,""),AK719)</f>
        <v>#REF!</v>
      </c>
      <c r="AM719" s="91" t="e">
        <f t="shared" si="6964"/>
        <v>#REF!</v>
      </c>
      <c r="AN719" s="91" t="e">
        <f t="shared" ref="AN719:AR719" si="6965">IFERROR(REPLACE(AM719,FIND(" ",AM719,1),1,""),AM719)</f>
        <v>#REF!</v>
      </c>
      <c r="AO719" s="91" t="e">
        <f t="shared" si="6965"/>
        <v>#REF!</v>
      </c>
      <c r="AP719" s="91" t="e">
        <f t="shared" si="6965"/>
        <v>#REF!</v>
      </c>
      <c r="AQ719" s="91" t="e">
        <f t="shared" si="6965"/>
        <v>#REF!</v>
      </c>
      <c r="AR719" s="91" t="e">
        <f t="shared" si="6965"/>
        <v>#REF!</v>
      </c>
      <c r="AS719" s="91" t="e">
        <f t="shared" si="6374"/>
        <v>#REF!</v>
      </c>
      <c r="AT719" s="91" t="e">
        <f t="shared" si="6375"/>
        <v>#REF!</v>
      </c>
      <c r="AU719" s="32" t="e">
        <f t="shared" si="6358"/>
        <v>#REF!</v>
      </c>
      <c r="AV719" s="93" t="e">
        <f>'Описание предлагаемого товара'!#REF!</f>
        <v>#REF!</v>
      </c>
      <c r="AW719" s="91" t="e">
        <f>MIN(SEARCH({0,1,2,3,4,5,6,7,8,9},AV719&amp; "0123456789"))</f>
        <v>#REF!</v>
      </c>
      <c r="AX719" s="91" t="str">
        <f t="shared" si="6376"/>
        <v/>
      </c>
      <c r="AY719" s="91" t="str">
        <f t="shared" si="6377"/>
        <v/>
      </c>
      <c r="AZ719" s="91" t="str">
        <f t="shared" si="6378"/>
        <v/>
      </c>
      <c r="BA719" s="91" t="str">
        <f t="shared" si="6379"/>
        <v/>
      </c>
      <c r="BB719" s="91" t="str">
        <f t="shared" si="6380"/>
        <v/>
      </c>
      <c r="BC719" s="91" t="str">
        <f t="shared" si="6381"/>
        <v/>
      </c>
      <c r="BD719" s="91" t="str">
        <f t="shared" si="6382"/>
        <v/>
      </c>
      <c r="BE719" s="91" t="str">
        <f t="shared" si="6383"/>
        <v/>
      </c>
      <c r="BF719" s="91" t="str">
        <f t="shared" si="6384"/>
        <v/>
      </c>
      <c r="BG719" s="91" t="str">
        <f t="shared" si="6385"/>
        <v/>
      </c>
      <c r="BH719" s="91" t="str">
        <f t="shared" si="6386"/>
        <v/>
      </c>
      <c r="BI719" s="91" t="str">
        <f t="shared" si="6387"/>
        <v/>
      </c>
      <c r="BJ719" s="91" t="str">
        <f t="shared" si="6388"/>
        <v/>
      </c>
      <c r="BK719" s="91" t="str">
        <f t="shared" si="6389"/>
        <v/>
      </c>
      <c r="BL719" s="91" t="str">
        <f t="shared" si="6390"/>
        <v/>
      </c>
      <c r="BM719" s="91" t="str">
        <f t="shared" si="6391"/>
        <v/>
      </c>
      <c r="BN719" s="91" t="str">
        <f t="shared" si="6392"/>
        <v/>
      </c>
      <c r="BO719" s="91" t="str">
        <f t="shared" si="6393"/>
        <v/>
      </c>
      <c r="BP719" s="91" t="str">
        <f t="shared" si="6394"/>
        <v/>
      </c>
      <c r="BQ719" s="91" t="str">
        <f t="shared" si="6395"/>
        <v/>
      </c>
      <c r="BR719" s="91" t="str">
        <f t="shared" si="6396"/>
        <v/>
      </c>
      <c r="BS719" s="91" t="str">
        <f t="shared" si="6397"/>
        <v/>
      </c>
      <c r="BT719" s="91" t="str">
        <f t="shared" si="6398"/>
        <v/>
      </c>
      <c r="BU719" s="91" t="str">
        <f t="shared" si="6399"/>
        <v/>
      </c>
      <c r="BV719" s="91" t="str">
        <f t="shared" si="6400"/>
        <v/>
      </c>
      <c r="BW719" s="91" t="str">
        <f t="shared" si="6401"/>
        <v/>
      </c>
      <c r="BX719" s="91" t="str">
        <f t="shared" si="6402"/>
        <v/>
      </c>
      <c r="BY719" s="91" t="str">
        <f t="shared" si="6403"/>
        <v/>
      </c>
      <c r="BZ719" s="91" t="str">
        <f t="shared" si="6404"/>
        <v/>
      </c>
      <c r="CA719" s="91" t="str">
        <f t="shared" si="6405"/>
        <v/>
      </c>
      <c r="CB719" s="91" t="str">
        <f t="shared" si="6406"/>
        <v/>
      </c>
      <c r="CC719" s="91" t="str">
        <f t="shared" si="6407"/>
        <v/>
      </c>
      <c r="CD719" s="91" t="str">
        <f t="shared" si="6408"/>
        <v/>
      </c>
      <c r="CE719" s="91" t="str">
        <f t="shared" si="6409"/>
        <v/>
      </c>
      <c r="CF719" s="91" t="str">
        <f t="shared" si="6410"/>
        <v/>
      </c>
      <c r="CG719" s="91" t="str">
        <f t="shared" si="6411"/>
        <v/>
      </c>
      <c r="CH719" s="91" t="str">
        <f t="shared" si="6412"/>
        <v/>
      </c>
      <c r="CI719" s="91" t="str">
        <f t="shared" si="6413"/>
        <v>нет</v>
      </c>
      <c r="CJ719" s="63" t="e">
        <f>IF(LEN('Описание предлагаемого товара'!#REF!)&gt;0,'Описание предлагаемого товара'!#REF!,"")</f>
        <v>#REF!</v>
      </c>
      <c r="CK719" s="91" t="e">
        <f t="shared" ref="CK719:CL719" si="6966">IFERROR(REPLACE(CJ719,FIND(CHAR(10),CJ719,1),1,""),CJ719)</f>
        <v>#REF!</v>
      </c>
      <c r="CL719" s="91" t="e">
        <f t="shared" si="6966"/>
        <v>#REF!</v>
      </c>
      <c r="CM719" s="91" t="e">
        <f t="shared" si="6415"/>
        <v>#REF!</v>
      </c>
      <c r="CN719" s="91" t="e">
        <f t="shared" si="6416"/>
        <v>#REF!</v>
      </c>
      <c r="CO719" s="91" t="e">
        <f t="shared" si="6417"/>
        <v>#REF!</v>
      </c>
      <c r="CP719" s="90" t="e">
        <f>IF(AU719="Не указан реестровый номер (мера нац.режима Запрет)","",IF(CI719="нет","",IF(CU719="да","исключение(не смотрим баллы)",IFERROR(IF(CI719*1&gt;0,IFERROR(IF(VLOOKUP(CI719*1,Обработ.выгрузка_реестра_РФ!$A:$G,7,)=0,"Баллы не установлены",VLOOKUP(CI719*1,Обработ.выгрузка_реестра_РФ!$A:$G,7,)),IF(LEN(CI719)&gt;14,"","нет номера в реестре РФ")),""),IF(LEN(CI719)=0,"","Некорректный реестровый номер")))))</f>
        <v>#REF!</v>
      </c>
      <c r="CQ719" s="33" t="e">
        <f>IF(LEN(C719)&gt;0,IFERROR(IF(LEN(H719)&gt;0,IF(LEN(VLOOKUP(H719,'исключения(не_смотрим_баллы)'!$A:$C,1,))&gt;0,"да","нет"),"не введен ОКПД2"),"нет"),"")</f>
        <v>#REF!</v>
      </c>
      <c r="CR719" s="33" t="e">
        <f ca="1">IF(CQ719="да",IF(TODAY()&lt;VLOOKUP(H719,'исключения(не_смотрим_баллы)'!$A:$C,3,),"да","нет"),"")</f>
        <v>#REF!</v>
      </c>
      <c r="CS719" s="33" t="str">
        <f>IFERROR(IF(CQ719="да",IF(VLOOKUP(CI719*1,Обработ.выгрузка_реестра_РФ!$A:$G,2,)&lt;VLOOKUP(H719,'исключения(не_смотрим_баллы)'!$A:$C,2,),"да","нет"),""),"")</f>
        <v/>
      </c>
      <c r="CT719" s="24"/>
      <c r="CU719" s="33" t="e">
        <f t="shared" si="6429"/>
        <v>#REF!</v>
      </c>
      <c r="CV719" s="91" t="e">
        <f t="shared" si="6430"/>
        <v>#REF!</v>
      </c>
      <c r="CW719" s="27" t="e">
        <f t="shared" si="6431"/>
        <v>#REF!</v>
      </c>
      <c r="CX719" s="26" t="e">
        <f t="shared" si="6360"/>
        <v>#REF!</v>
      </c>
      <c r="CY719" s="64" t="e">
        <f>IF(LEN('Описание предлагаемого товара'!#REF!)&gt;0,'Описание предлагаемого товара'!#REF!,"")</f>
        <v>#REF!</v>
      </c>
      <c r="CZ719" s="95" t="e">
        <f t="shared" si="6418"/>
        <v>#REF!</v>
      </c>
      <c r="DA719" s="95" t="e">
        <f t="shared" ref="DA719" si="6967">IFERROR(REPLACE(CZ719,FIND(" ",CZ719,1),1,""),CZ719)</f>
        <v>#REF!</v>
      </c>
      <c r="DB719" s="95" t="e">
        <f t="shared" si="6362"/>
        <v>#REF!</v>
      </c>
      <c r="DC719" s="95" t="e">
        <f t="shared" ref="DC719:DD719" si="6968">IFERROR(REPLACE(DB719,FIND("г.",DB719,1),2,""),DB719)</f>
        <v>#REF!</v>
      </c>
      <c r="DD719" s="95" t="e">
        <f t="shared" si="6968"/>
        <v>#REF!</v>
      </c>
      <c r="DE719" s="95" t="e">
        <f t="shared" ref="DE719:DF719" si="6969">IFERROR(REPLACE(DD719,FIND("г",DD719,1),1,""),DD719)</f>
        <v>#REF!</v>
      </c>
      <c r="DF719" s="95" t="e">
        <f t="shared" si="6969"/>
        <v>#REF!</v>
      </c>
      <c r="DG719" s="95" t="e">
        <f t="shared" si="6435"/>
        <v>#REF!</v>
      </c>
      <c r="DH719" s="25" t="str">
        <f>IFERROR(VLOOKUP(CI719*1,Обработ.выгрузка_реестра_РФ!$A:$G,5,),"")</f>
        <v/>
      </c>
      <c r="DI719" s="27" t="str">
        <f t="shared" si="6445"/>
        <v/>
      </c>
      <c r="DJ719" s="27" t="str">
        <f t="shared" ca="1" si="6422"/>
        <v/>
      </c>
      <c r="DK719" s="63" t="e">
        <f>IF(LEN('Описание предлагаемого товара'!#REF!)&gt;0,'Описание предлагаемого товара'!#REF!,"")</f>
        <v>#REF!</v>
      </c>
      <c r="DL719" s="63" t="e">
        <f>IF(LEN('Описание предлагаемого товара'!#REF!)&gt;0,'Описание предлагаемого товара'!#REF!,"")</f>
        <v>#REF!</v>
      </c>
      <c r="DM719" s="32"/>
    </row>
    <row r="720" spans="1:117" ht="48.75" customHeight="1" x14ac:dyDescent="0.25">
      <c r="A720" s="61" t="e">
        <f>IF(LEN('Описание предлагаемого товара'!#REF!)&gt;0,'Описание предлагаемого товара'!#REF!,"")</f>
        <v>#REF!</v>
      </c>
      <c r="B720" s="65" t="e">
        <f>IF(LEN('Описание предлагаемого товара'!#REF!)&gt;0,'Описание предлагаемого товара'!#REF!,"")</f>
        <v>#REF!</v>
      </c>
      <c r="C720" s="61" t="e">
        <f>IF(LEN('Описание предлагаемого товара'!#REF!)&gt;0,'Описание предлагаемого товара'!#REF!,"")</f>
        <v>#REF!</v>
      </c>
      <c r="D720" s="61" t="e">
        <f>IF(LEN('Описание предлагаемого товара'!#REF!)&gt;0,'Описание предлагаемого товара'!#REF!,"")</f>
        <v>#REF!</v>
      </c>
      <c r="E720" s="61" t="e">
        <f>IF(LEN('Описание предлагаемого товара'!#REF!)&gt;0,'Описание предлагаемого товара'!#REF!,"")</f>
        <v>#REF!</v>
      </c>
      <c r="F720" s="61" t="e">
        <f>IF(LEN('Описание предлагаемого товара'!#REF!)&gt;0,'Описание предлагаемого товара'!#REF!,"")</f>
        <v>#REF!</v>
      </c>
      <c r="G720" s="61" t="e">
        <f>IF(LEN('Описание предлагаемого товара'!#REF!)&gt;0,'Описание предлагаемого товара'!#REF!,"")</f>
        <v>#REF!</v>
      </c>
      <c r="H720" s="61" t="e">
        <f>IF(LEN('Описание предлагаемого товара'!#REF!)&gt;0,'Описание предлагаемого товара'!#REF!,"")</f>
        <v>#REF!</v>
      </c>
      <c r="I720" s="61" t="e">
        <f>IF(LEN('Описание предлагаемого товара'!#REF!)&gt;0,'Описание предлагаемого товара'!#REF!,"")</f>
        <v>#REF!</v>
      </c>
      <c r="J720" s="38" t="str">
        <f>IFERROR(VLOOKUP(B720,SAP!$A:$E,5,),"")</f>
        <v/>
      </c>
      <c r="K720" s="40" t="str">
        <f t="shared" si="6365"/>
        <v/>
      </c>
      <c r="L720" s="61" t="e">
        <f>IF(LEN('Описание предлагаемого товара'!#REF!)&gt;0,IFERROR('Описание предлагаемого товара'!#REF!*1,""),"")</f>
        <v>#REF!</v>
      </c>
      <c r="M720" s="39" t="str">
        <f>IFERROR(VLOOKUP(B720,SAP!$A:$E,2,),"")</f>
        <v/>
      </c>
      <c r="N720" s="41" t="str">
        <f t="shared" si="6501"/>
        <v/>
      </c>
      <c r="O720" s="39" t="str">
        <f t="shared" si="6352"/>
        <v/>
      </c>
      <c r="P720" s="36" t="e">
        <f>IF(LEN('Описание предлагаемого товара'!#REF!)&gt;0,'Описание предлагаемого товара'!#REF!,"")</f>
        <v>#REF!</v>
      </c>
      <c r="Q72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20" s="37" t="e">
        <f>IF(LEN('Описание предлагаемого товара'!#REF!)&gt;0,'Описание предлагаемого товара'!#REF!,"")</f>
        <v>#REF!</v>
      </c>
      <c r="S720" s="37" t="e">
        <f>IF(LEN('Описание предлагаемого товара'!#REF!)&gt;0,'Описание предлагаемого товара'!#REF!,"")</f>
        <v>#REF!</v>
      </c>
      <c r="T72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20" s="23" t="str">
        <f>IFERROR(VLOOKUP(CI720*1,Обработ.выгрузка_реестра_РФ!$A:$G,6,),"")</f>
        <v/>
      </c>
      <c r="V720" s="61" t="e">
        <f>IF(LEN('Описание предлагаемого товара'!#REF!)&gt;0,'Описание предлагаемого товара'!#REF!,"")</f>
        <v>#REF!</v>
      </c>
      <c r="W720" s="62" t="e">
        <f>IF(LEN('Описание предлагаемого товара'!#REF!)&gt;0,'Описание предлагаемого товара'!#REF!,"")</f>
        <v>#REF!</v>
      </c>
      <c r="X720" s="91" t="e">
        <f t="shared" ref="X720:Y720" si="6970">IFERROR(REPLACE(W720,FIND(CHAR(10),W720,1),1," "),W720)</f>
        <v>#REF!</v>
      </c>
      <c r="Y720" s="91" t="e">
        <f t="shared" si="6970"/>
        <v>#REF!</v>
      </c>
      <c r="Z720" s="91" t="e">
        <f t="shared" si="6367"/>
        <v>#REF!</v>
      </c>
      <c r="AA720" s="91" t="e">
        <f t="shared" si="6368"/>
        <v>#REF!</v>
      </c>
      <c r="AB720" s="91" t="e">
        <f t="shared" si="6369"/>
        <v>#REF!</v>
      </c>
      <c r="AC720" s="91" t="e">
        <f t="shared" ref="AC720:AF720" si="6971">IFERROR(REPLACE(AB720,FIND("  ",AB720,1),2," "),AB720)</f>
        <v>#REF!</v>
      </c>
      <c r="AD720" s="91" t="e">
        <f t="shared" si="6971"/>
        <v>#REF!</v>
      </c>
      <c r="AE720" s="91" t="e">
        <f t="shared" si="6971"/>
        <v>#REF!</v>
      </c>
      <c r="AF720" s="91" t="e">
        <f t="shared" si="6971"/>
        <v>#REF!</v>
      </c>
      <c r="AG720" s="23" t="str">
        <f>IFERROR(VLOOKUP(CI720*1,Обработ.выгрузка_реестра_РФ!$A:$G,4,),"")</f>
        <v/>
      </c>
      <c r="AH720" s="91" t="str">
        <f t="shared" ref="AH720:AI720" si="6972">IFERROR(REPLACE(AG720,FIND("-",AG720,1),1,"*"),AG720)</f>
        <v/>
      </c>
      <c r="AI720" s="91" t="str">
        <f t="shared" si="6972"/>
        <v/>
      </c>
      <c r="AJ720" s="27" t="str">
        <f t="shared" si="6467"/>
        <v/>
      </c>
      <c r="AK720" s="63" t="e">
        <f>IF(LEN('Описание предлагаемого товара'!#REF!)&gt;0,'Описание предлагаемого товара'!#REF!,"")</f>
        <v>#REF!</v>
      </c>
      <c r="AL720" s="91" t="e">
        <f t="shared" ref="AL720:AM720" si="6973">IFERROR(REPLACE(AK720,FIND(CHAR(10),AK720,1),1,""),AK720)</f>
        <v>#REF!</v>
      </c>
      <c r="AM720" s="91" t="e">
        <f t="shared" si="6973"/>
        <v>#REF!</v>
      </c>
      <c r="AN720" s="91" t="e">
        <f t="shared" ref="AN720:AR720" si="6974">IFERROR(REPLACE(AM720,FIND(" ",AM720,1),1,""),AM720)</f>
        <v>#REF!</v>
      </c>
      <c r="AO720" s="91" t="e">
        <f t="shared" si="6974"/>
        <v>#REF!</v>
      </c>
      <c r="AP720" s="91" t="e">
        <f t="shared" si="6974"/>
        <v>#REF!</v>
      </c>
      <c r="AQ720" s="91" t="e">
        <f t="shared" si="6974"/>
        <v>#REF!</v>
      </c>
      <c r="AR720" s="91" t="e">
        <f t="shared" si="6974"/>
        <v>#REF!</v>
      </c>
      <c r="AS720" s="91" t="e">
        <f t="shared" si="6374"/>
        <v>#REF!</v>
      </c>
      <c r="AT720" s="91" t="e">
        <f t="shared" si="6375"/>
        <v>#REF!</v>
      </c>
      <c r="AU720" s="32" t="e">
        <f t="shared" si="6358"/>
        <v>#REF!</v>
      </c>
      <c r="AV720" s="93" t="e">
        <f>'Описание предлагаемого товара'!#REF!</f>
        <v>#REF!</v>
      </c>
      <c r="AW720" s="91" t="e">
        <f>MIN(SEARCH({0,1,2,3,4,5,6,7,8,9},AV720&amp; "0123456789"))</f>
        <v>#REF!</v>
      </c>
      <c r="AX720" s="91" t="str">
        <f t="shared" si="6376"/>
        <v/>
      </c>
      <c r="AY720" s="91" t="str">
        <f t="shared" si="6377"/>
        <v/>
      </c>
      <c r="AZ720" s="91" t="str">
        <f t="shared" si="6378"/>
        <v/>
      </c>
      <c r="BA720" s="91" t="str">
        <f t="shared" si="6379"/>
        <v/>
      </c>
      <c r="BB720" s="91" t="str">
        <f t="shared" si="6380"/>
        <v/>
      </c>
      <c r="BC720" s="91" t="str">
        <f t="shared" si="6381"/>
        <v/>
      </c>
      <c r="BD720" s="91" t="str">
        <f t="shared" si="6382"/>
        <v/>
      </c>
      <c r="BE720" s="91" t="str">
        <f t="shared" si="6383"/>
        <v/>
      </c>
      <c r="BF720" s="91" t="str">
        <f t="shared" si="6384"/>
        <v/>
      </c>
      <c r="BG720" s="91" t="str">
        <f t="shared" si="6385"/>
        <v/>
      </c>
      <c r="BH720" s="91" t="str">
        <f t="shared" si="6386"/>
        <v/>
      </c>
      <c r="BI720" s="91" t="str">
        <f t="shared" si="6387"/>
        <v/>
      </c>
      <c r="BJ720" s="91" t="str">
        <f t="shared" si="6388"/>
        <v/>
      </c>
      <c r="BK720" s="91" t="str">
        <f t="shared" si="6389"/>
        <v/>
      </c>
      <c r="BL720" s="91" t="str">
        <f t="shared" si="6390"/>
        <v/>
      </c>
      <c r="BM720" s="91" t="str">
        <f t="shared" si="6391"/>
        <v/>
      </c>
      <c r="BN720" s="91" t="str">
        <f t="shared" si="6392"/>
        <v/>
      </c>
      <c r="BO720" s="91" t="str">
        <f t="shared" si="6393"/>
        <v/>
      </c>
      <c r="BP720" s="91" t="str">
        <f t="shared" si="6394"/>
        <v/>
      </c>
      <c r="BQ720" s="91" t="str">
        <f t="shared" si="6395"/>
        <v/>
      </c>
      <c r="BR720" s="91" t="str">
        <f t="shared" si="6396"/>
        <v/>
      </c>
      <c r="BS720" s="91" t="str">
        <f t="shared" si="6397"/>
        <v/>
      </c>
      <c r="BT720" s="91" t="str">
        <f t="shared" si="6398"/>
        <v/>
      </c>
      <c r="BU720" s="91" t="str">
        <f t="shared" si="6399"/>
        <v/>
      </c>
      <c r="BV720" s="91" t="str">
        <f t="shared" si="6400"/>
        <v/>
      </c>
      <c r="BW720" s="91" t="str">
        <f t="shared" si="6401"/>
        <v/>
      </c>
      <c r="BX720" s="91" t="str">
        <f t="shared" si="6402"/>
        <v/>
      </c>
      <c r="BY720" s="91" t="str">
        <f t="shared" si="6403"/>
        <v/>
      </c>
      <c r="BZ720" s="91" t="str">
        <f t="shared" si="6404"/>
        <v/>
      </c>
      <c r="CA720" s="91" t="str">
        <f t="shared" si="6405"/>
        <v/>
      </c>
      <c r="CB720" s="91" t="str">
        <f t="shared" si="6406"/>
        <v/>
      </c>
      <c r="CC720" s="91" t="str">
        <f t="shared" si="6407"/>
        <v/>
      </c>
      <c r="CD720" s="91" t="str">
        <f t="shared" si="6408"/>
        <v/>
      </c>
      <c r="CE720" s="91" t="str">
        <f t="shared" si="6409"/>
        <v/>
      </c>
      <c r="CF720" s="91" t="str">
        <f t="shared" si="6410"/>
        <v/>
      </c>
      <c r="CG720" s="91" t="str">
        <f t="shared" si="6411"/>
        <v/>
      </c>
      <c r="CH720" s="91" t="str">
        <f t="shared" si="6412"/>
        <v/>
      </c>
      <c r="CI720" s="91" t="str">
        <f t="shared" si="6413"/>
        <v>нет</v>
      </c>
      <c r="CJ720" s="63" t="e">
        <f>IF(LEN('Описание предлагаемого товара'!#REF!)&gt;0,'Описание предлагаемого товара'!#REF!,"")</f>
        <v>#REF!</v>
      </c>
      <c r="CK720" s="91" t="e">
        <f t="shared" ref="CK720:CL720" si="6975">IFERROR(REPLACE(CJ720,FIND(CHAR(10),CJ720,1),1,""),CJ720)</f>
        <v>#REF!</v>
      </c>
      <c r="CL720" s="91" t="e">
        <f t="shared" si="6975"/>
        <v>#REF!</v>
      </c>
      <c r="CM720" s="91" t="e">
        <f t="shared" si="6415"/>
        <v>#REF!</v>
      </c>
      <c r="CN720" s="91" t="e">
        <f t="shared" si="6416"/>
        <v>#REF!</v>
      </c>
      <c r="CO720" s="91" t="e">
        <f t="shared" si="6417"/>
        <v>#REF!</v>
      </c>
      <c r="CP720" s="90" t="e">
        <f>IF(AU720="Не указан реестровый номер (мера нац.режима Запрет)","",IF(CI720="нет","",IF(CU720="да","исключение(не смотрим баллы)",IFERROR(IF(CI720*1&gt;0,IFERROR(IF(VLOOKUP(CI720*1,Обработ.выгрузка_реестра_РФ!$A:$G,7,)=0,"Баллы не установлены",VLOOKUP(CI720*1,Обработ.выгрузка_реестра_РФ!$A:$G,7,)),IF(LEN(CI720)&gt;14,"","нет номера в реестре РФ")),""),IF(LEN(CI720)=0,"","Некорректный реестровый номер")))))</f>
        <v>#REF!</v>
      </c>
      <c r="CQ720" s="33" t="e">
        <f>IF(LEN(C720)&gt;0,IFERROR(IF(LEN(H720)&gt;0,IF(LEN(VLOOKUP(H720,'исключения(не_смотрим_баллы)'!$A:$C,1,))&gt;0,"да","нет"),"не введен ОКПД2"),"нет"),"")</f>
        <v>#REF!</v>
      </c>
      <c r="CR720" s="33" t="e">
        <f ca="1">IF(CQ720="да",IF(TODAY()&lt;VLOOKUP(H720,'исключения(не_смотрим_баллы)'!$A:$C,3,),"да","нет"),"")</f>
        <v>#REF!</v>
      </c>
      <c r="CS720" s="33" t="str">
        <f>IFERROR(IF(CQ720="да",IF(VLOOKUP(CI720*1,Обработ.выгрузка_реестра_РФ!$A:$G,2,)&lt;VLOOKUP(H720,'исключения(не_смотрим_баллы)'!$A:$C,2,),"да","нет"),""),"")</f>
        <v/>
      </c>
      <c r="CT720" s="24"/>
      <c r="CU720" s="33" t="e">
        <f t="shared" si="6429"/>
        <v>#REF!</v>
      </c>
      <c r="CV720" s="91" t="e">
        <f t="shared" si="6430"/>
        <v>#REF!</v>
      </c>
      <c r="CW720" s="27" t="e">
        <f t="shared" si="6431"/>
        <v>#REF!</v>
      </c>
      <c r="CX720" s="26" t="e">
        <f t="shared" si="6360"/>
        <v>#REF!</v>
      </c>
      <c r="CY720" s="64" t="e">
        <f>IF(LEN('Описание предлагаемого товара'!#REF!)&gt;0,'Описание предлагаемого товара'!#REF!,"")</f>
        <v>#REF!</v>
      </c>
      <c r="CZ720" s="95" t="e">
        <f t="shared" si="6418"/>
        <v>#REF!</v>
      </c>
      <c r="DA720" s="95" t="e">
        <f t="shared" ref="DA720" si="6976">IFERROR(REPLACE(CZ720,FIND(" ",CZ720,1),1,""),CZ720)</f>
        <v>#REF!</v>
      </c>
      <c r="DB720" s="95" t="e">
        <f t="shared" si="6362"/>
        <v>#REF!</v>
      </c>
      <c r="DC720" s="95" t="e">
        <f t="shared" ref="DC720:DD720" si="6977">IFERROR(REPLACE(DB720,FIND("г.",DB720,1),2,""),DB720)</f>
        <v>#REF!</v>
      </c>
      <c r="DD720" s="95" t="e">
        <f t="shared" si="6977"/>
        <v>#REF!</v>
      </c>
      <c r="DE720" s="95" t="e">
        <f t="shared" ref="DE720:DF720" si="6978">IFERROR(REPLACE(DD720,FIND("г",DD720,1),1,""),DD720)</f>
        <v>#REF!</v>
      </c>
      <c r="DF720" s="95" t="e">
        <f t="shared" si="6978"/>
        <v>#REF!</v>
      </c>
      <c r="DG720" s="95" t="e">
        <f t="shared" si="6435"/>
        <v>#REF!</v>
      </c>
      <c r="DH720" s="25" t="str">
        <f>IFERROR(VLOOKUP(CI720*1,Обработ.выгрузка_реестра_РФ!$A:$G,5,),"")</f>
        <v/>
      </c>
      <c r="DI720" s="27" t="str">
        <f t="shared" si="6445"/>
        <v/>
      </c>
      <c r="DJ720" s="27" t="str">
        <f t="shared" ca="1" si="6422"/>
        <v/>
      </c>
      <c r="DK720" s="63" t="e">
        <f>IF(LEN('Описание предлагаемого товара'!#REF!)&gt;0,'Описание предлагаемого товара'!#REF!,"")</f>
        <v>#REF!</v>
      </c>
      <c r="DL720" s="63" t="e">
        <f>IF(LEN('Описание предлагаемого товара'!#REF!)&gt;0,'Описание предлагаемого товара'!#REF!,"")</f>
        <v>#REF!</v>
      </c>
      <c r="DM720" s="32"/>
    </row>
    <row r="721" spans="1:117" ht="48.75" customHeight="1" x14ac:dyDescent="0.25">
      <c r="A721" s="61" t="e">
        <f>IF(LEN('Описание предлагаемого товара'!#REF!)&gt;0,'Описание предлагаемого товара'!#REF!,"")</f>
        <v>#REF!</v>
      </c>
      <c r="B721" s="65" t="e">
        <f>IF(LEN('Описание предлагаемого товара'!#REF!)&gt;0,'Описание предлагаемого товара'!#REF!,"")</f>
        <v>#REF!</v>
      </c>
      <c r="C721" s="61" t="e">
        <f>IF(LEN('Описание предлагаемого товара'!#REF!)&gt;0,'Описание предлагаемого товара'!#REF!,"")</f>
        <v>#REF!</v>
      </c>
      <c r="D721" s="61" t="e">
        <f>IF(LEN('Описание предлагаемого товара'!#REF!)&gt;0,'Описание предлагаемого товара'!#REF!,"")</f>
        <v>#REF!</v>
      </c>
      <c r="E721" s="61" t="e">
        <f>IF(LEN('Описание предлагаемого товара'!#REF!)&gt;0,'Описание предлагаемого товара'!#REF!,"")</f>
        <v>#REF!</v>
      </c>
      <c r="F721" s="61" t="e">
        <f>IF(LEN('Описание предлагаемого товара'!#REF!)&gt;0,'Описание предлагаемого товара'!#REF!,"")</f>
        <v>#REF!</v>
      </c>
      <c r="G721" s="61" t="e">
        <f>IF(LEN('Описание предлагаемого товара'!#REF!)&gt;0,'Описание предлагаемого товара'!#REF!,"")</f>
        <v>#REF!</v>
      </c>
      <c r="H721" s="61" t="e">
        <f>IF(LEN('Описание предлагаемого товара'!#REF!)&gt;0,'Описание предлагаемого товара'!#REF!,"")</f>
        <v>#REF!</v>
      </c>
      <c r="I721" s="61" t="e">
        <f>IF(LEN('Описание предлагаемого товара'!#REF!)&gt;0,'Описание предлагаемого товара'!#REF!,"")</f>
        <v>#REF!</v>
      </c>
      <c r="J721" s="38" t="str">
        <f>IFERROR(VLOOKUP(B721,SAP!$A:$E,5,),"")</f>
        <v/>
      </c>
      <c r="K721" s="40" t="str">
        <f t="shared" si="6365"/>
        <v/>
      </c>
      <c r="L721" s="61" t="e">
        <f>IF(LEN('Описание предлагаемого товара'!#REF!)&gt;0,IFERROR('Описание предлагаемого товара'!#REF!*1,""),"")</f>
        <v>#REF!</v>
      </c>
      <c r="M721" s="39" t="str">
        <f>IFERROR(VLOOKUP(B721,SAP!$A:$E,2,),"")</f>
        <v/>
      </c>
      <c r="N721" s="41" t="str">
        <f t="shared" si="6501"/>
        <v/>
      </c>
      <c r="O721" s="39" t="str">
        <f t="shared" si="6352"/>
        <v/>
      </c>
      <c r="P721" s="36" t="e">
        <f>IF(LEN('Описание предлагаемого товара'!#REF!)&gt;0,'Описание предлагаемого товара'!#REF!,"")</f>
        <v>#REF!</v>
      </c>
      <c r="Q72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21" s="37" t="e">
        <f>IF(LEN('Описание предлагаемого товара'!#REF!)&gt;0,'Описание предлагаемого товара'!#REF!,"")</f>
        <v>#REF!</v>
      </c>
      <c r="S721" s="37" t="e">
        <f>IF(LEN('Описание предлагаемого товара'!#REF!)&gt;0,'Описание предлагаемого товара'!#REF!,"")</f>
        <v>#REF!</v>
      </c>
      <c r="T72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21" s="23" t="str">
        <f>IFERROR(VLOOKUP(CI721*1,Обработ.выгрузка_реестра_РФ!$A:$G,6,),"")</f>
        <v/>
      </c>
      <c r="V721" s="61" t="e">
        <f>IF(LEN('Описание предлагаемого товара'!#REF!)&gt;0,'Описание предлагаемого товара'!#REF!,"")</f>
        <v>#REF!</v>
      </c>
      <c r="W721" s="62" t="e">
        <f>IF(LEN('Описание предлагаемого товара'!#REF!)&gt;0,'Описание предлагаемого товара'!#REF!,"")</f>
        <v>#REF!</v>
      </c>
      <c r="X721" s="91" t="e">
        <f t="shared" ref="X721:Y721" si="6979">IFERROR(REPLACE(W721,FIND(CHAR(10),W721,1),1," "),W721)</f>
        <v>#REF!</v>
      </c>
      <c r="Y721" s="91" t="e">
        <f t="shared" si="6979"/>
        <v>#REF!</v>
      </c>
      <c r="Z721" s="91" t="e">
        <f t="shared" si="6367"/>
        <v>#REF!</v>
      </c>
      <c r="AA721" s="91" t="e">
        <f t="shared" si="6368"/>
        <v>#REF!</v>
      </c>
      <c r="AB721" s="91" t="e">
        <f t="shared" si="6369"/>
        <v>#REF!</v>
      </c>
      <c r="AC721" s="91" t="e">
        <f t="shared" ref="AC721:AF721" si="6980">IFERROR(REPLACE(AB721,FIND("  ",AB721,1),2," "),AB721)</f>
        <v>#REF!</v>
      </c>
      <c r="AD721" s="91" t="e">
        <f t="shared" si="6980"/>
        <v>#REF!</v>
      </c>
      <c r="AE721" s="91" t="e">
        <f t="shared" si="6980"/>
        <v>#REF!</v>
      </c>
      <c r="AF721" s="91" t="e">
        <f t="shared" si="6980"/>
        <v>#REF!</v>
      </c>
      <c r="AG721" s="23" t="str">
        <f>IFERROR(VLOOKUP(CI721*1,Обработ.выгрузка_реестра_РФ!$A:$G,4,),"")</f>
        <v/>
      </c>
      <c r="AH721" s="91" t="str">
        <f t="shared" ref="AH721:AI721" si="6981">IFERROR(REPLACE(AG721,FIND("-",AG721,1),1,"*"),AG721)</f>
        <v/>
      </c>
      <c r="AI721" s="91" t="str">
        <f t="shared" si="6981"/>
        <v/>
      </c>
      <c r="AJ721" s="27" t="str">
        <f t="shared" si="6467"/>
        <v/>
      </c>
      <c r="AK721" s="63" t="e">
        <f>IF(LEN('Описание предлагаемого товара'!#REF!)&gt;0,'Описание предлагаемого товара'!#REF!,"")</f>
        <v>#REF!</v>
      </c>
      <c r="AL721" s="91" t="e">
        <f t="shared" ref="AL721:AM721" si="6982">IFERROR(REPLACE(AK721,FIND(CHAR(10),AK721,1),1,""),AK721)</f>
        <v>#REF!</v>
      </c>
      <c r="AM721" s="91" t="e">
        <f t="shared" si="6982"/>
        <v>#REF!</v>
      </c>
      <c r="AN721" s="91" t="e">
        <f t="shared" ref="AN721:AR721" si="6983">IFERROR(REPLACE(AM721,FIND(" ",AM721,1),1,""),AM721)</f>
        <v>#REF!</v>
      </c>
      <c r="AO721" s="91" t="e">
        <f t="shared" si="6983"/>
        <v>#REF!</v>
      </c>
      <c r="AP721" s="91" t="e">
        <f t="shared" si="6983"/>
        <v>#REF!</v>
      </c>
      <c r="AQ721" s="91" t="e">
        <f t="shared" si="6983"/>
        <v>#REF!</v>
      </c>
      <c r="AR721" s="91" t="e">
        <f t="shared" si="6983"/>
        <v>#REF!</v>
      </c>
      <c r="AS721" s="91" t="e">
        <f t="shared" si="6374"/>
        <v>#REF!</v>
      </c>
      <c r="AT721" s="91" t="e">
        <f t="shared" si="6375"/>
        <v>#REF!</v>
      </c>
      <c r="AU721" s="32" t="e">
        <f t="shared" si="6358"/>
        <v>#REF!</v>
      </c>
      <c r="AV721" s="93" t="e">
        <f>'Описание предлагаемого товара'!#REF!</f>
        <v>#REF!</v>
      </c>
      <c r="AW721" s="91" t="e">
        <f>MIN(SEARCH({0,1,2,3,4,5,6,7,8,9},AV721&amp; "0123456789"))</f>
        <v>#REF!</v>
      </c>
      <c r="AX721" s="91" t="str">
        <f t="shared" si="6376"/>
        <v/>
      </c>
      <c r="AY721" s="91" t="str">
        <f t="shared" si="6377"/>
        <v/>
      </c>
      <c r="AZ721" s="91" t="str">
        <f t="shared" si="6378"/>
        <v/>
      </c>
      <c r="BA721" s="91" t="str">
        <f t="shared" si="6379"/>
        <v/>
      </c>
      <c r="BB721" s="91" t="str">
        <f t="shared" si="6380"/>
        <v/>
      </c>
      <c r="BC721" s="91" t="str">
        <f t="shared" si="6381"/>
        <v/>
      </c>
      <c r="BD721" s="91" t="str">
        <f t="shared" si="6382"/>
        <v/>
      </c>
      <c r="BE721" s="91" t="str">
        <f t="shared" si="6383"/>
        <v/>
      </c>
      <c r="BF721" s="91" t="str">
        <f t="shared" si="6384"/>
        <v/>
      </c>
      <c r="BG721" s="91" t="str">
        <f t="shared" si="6385"/>
        <v/>
      </c>
      <c r="BH721" s="91" t="str">
        <f t="shared" si="6386"/>
        <v/>
      </c>
      <c r="BI721" s="91" t="str">
        <f t="shared" si="6387"/>
        <v/>
      </c>
      <c r="BJ721" s="91" t="str">
        <f t="shared" si="6388"/>
        <v/>
      </c>
      <c r="BK721" s="91" t="str">
        <f t="shared" si="6389"/>
        <v/>
      </c>
      <c r="BL721" s="91" t="str">
        <f t="shared" si="6390"/>
        <v/>
      </c>
      <c r="BM721" s="91" t="str">
        <f t="shared" si="6391"/>
        <v/>
      </c>
      <c r="BN721" s="91" t="str">
        <f t="shared" si="6392"/>
        <v/>
      </c>
      <c r="BO721" s="91" t="str">
        <f t="shared" si="6393"/>
        <v/>
      </c>
      <c r="BP721" s="91" t="str">
        <f t="shared" si="6394"/>
        <v/>
      </c>
      <c r="BQ721" s="91" t="str">
        <f t="shared" si="6395"/>
        <v/>
      </c>
      <c r="BR721" s="91" t="str">
        <f t="shared" si="6396"/>
        <v/>
      </c>
      <c r="BS721" s="91" t="str">
        <f t="shared" si="6397"/>
        <v/>
      </c>
      <c r="BT721" s="91" t="str">
        <f t="shared" si="6398"/>
        <v/>
      </c>
      <c r="BU721" s="91" t="str">
        <f t="shared" si="6399"/>
        <v/>
      </c>
      <c r="BV721" s="91" t="str">
        <f t="shared" si="6400"/>
        <v/>
      </c>
      <c r="BW721" s="91" t="str">
        <f t="shared" si="6401"/>
        <v/>
      </c>
      <c r="BX721" s="91" t="str">
        <f t="shared" si="6402"/>
        <v/>
      </c>
      <c r="BY721" s="91" t="str">
        <f t="shared" si="6403"/>
        <v/>
      </c>
      <c r="BZ721" s="91" t="str">
        <f t="shared" si="6404"/>
        <v/>
      </c>
      <c r="CA721" s="91" t="str">
        <f t="shared" si="6405"/>
        <v/>
      </c>
      <c r="CB721" s="91" t="str">
        <f t="shared" si="6406"/>
        <v/>
      </c>
      <c r="CC721" s="91" t="str">
        <f t="shared" si="6407"/>
        <v/>
      </c>
      <c r="CD721" s="91" t="str">
        <f t="shared" si="6408"/>
        <v/>
      </c>
      <c r="CE721" s="91" t="str">
        <f t="shared" si="6409"/>
        <v/>
      </c>
      <c r="CF721" s="91" t="str">
        <f t="shared" si="6410"/>
        <v/>
      </c>
      <c r="CG721" s="91" t="str">
        <f t="shared" si="6411"/>
        <v/>
      </c>
      <c r="CH721" s="91" t="str">
        <f t="shared" si="6412"/>
        <v/>
      </c>
      <c r="CI721" s="91" t="str">
        <f t="shared" si="6413"/>
        <v>нет</v>
      </c>
      <c r="CJ721" s="63" t="e">
        <f>IF(LEN('Описание предлагаемого товара'!#REF!)&gt;0,'Описание предлагаемого товара'!#REF!,"")</f>
        <v>#REF!</v>
      </c>
      <c r="CK721" s="91" t="e">
        <f t="shared" ref="CK721:CL721" si="6984">IFERROR(REPLACE(CJ721,FIND(CHAR(10),CJ721,1),1,""),CJ721)</f>
        <v>#REF!</v>
      </c>
      <c r="CL721" s="91" t="e">
        <f t="shared" si="6984"/>
        <v>#REF!</v>
      </c>
      <c r="CM721" s="91" t="e">
        <f t="shared" si="6415"/>
        <v>#REF!</v>
      </c>
      <c r="CN721" s="91" t="e">
        <f t="shared" si="6416"/>
        <v>#REF!</v>
      </c>
      <c r="CO721" s="91" t="e">
        <f t="shared" si="6417"/>
        <v>#REF!</v>
      </c>
      <c r="CP721" s="90" t="e">
        <f>IF(AU721="Не указан реестровый номер (мера нац.режима Запрет)","",IF(CI721="нет","",IF(CU721="да","исключение(не смотрим баллы)",IFERROR(IF(CI721*1&gt;0,IFERROR(IF(VLOOKUP(CI721*1,Обработ.выгрузка_реестра_РФ!$A:$G,7,)=0,"Баллы не установлены",VLOOKUP(CI721*1,Обработ.выгрузка_реестра_РФ!$A:$G,7,)),IF(LEN(CI721)&gt;14,"","нет номера в реестре РФ")),""),IF(LEN(CI721)=0,"","Некорректный реестровый номер")))))</f>
        <v>#REF!</v>
      </c>
      <c r="CQ721" s="33" t="e">
        <f>IF(LEN(C721)&gt;0,IFERROR(IF(LEN(H721)&gt;0,IF(LEN(VLOOKUP(H721,'исключения(не_смотрим_баллы)'!$A:$C,1,))&gt;0,"да","нет"),"не введен ОКПД2"),"нет"),"")</f>
        <v>#REF!</v>
      </c>
      <c r="CR721" s="33" t="e">
        <f ca="1">IF(CQ721="да",IF(TODAY()&lt;VLOOKUP(H721,'исключения(не_смотрим_баллы)'!$A:$C,3,),"да","нет"),"")</f>
        <v>#REF!</v>
      </c>
      <c r="CS721" s="33" t="str">
        <f>IFERROR(IF(CQ721="да",IF(VLOOKUP(CI721*1,Обработ.выгрузка_реестра_РФ!$A:$G,2,)&lt;VLOOKUP(H721,'исключения(не_смотрим_баллы)'!$A:$C,2,),"да","нет"),""),"")</f>
        <v/>
      </c>
      <c r="CT721" s="24"/>
      <c r="CU721" s="33" t="e">
        <f t="shared" si="6429"/>
        <v>#REF!</v>
      </c>
      <c r="CV721" s="91" t="e">
        <f t="shared" si="6430"/>
        <v>#REF!</v>
      </c>
      <c r="CW721" s="27" t="e">
        <f t="shared" si="6431"/>
        <v>#REF!</v>
      </c>
      <c r="CX721" s="26" t="e">
        <f t="shared" si="6360"/>
        <v>#REF!</v>
      </c>
      <c r="CY721" s="64" t="e">
        <f>IF(LEN('Описание предлагаемого товара'!#REF!)&gt;0,'Описание предлагаемого товара'!#REF!,"")</f>
        <v>#REF!</v>
      </c>
      <c r="CZ721" s="95" t="e">
        <f t="shared" si="6418"/>
        <v>#REF!</v>
      </c>
      <c r="DA721" s="95" t="e">
        <f t="shared" ref="DA721" si="6985">IFERROR(REPLACE(CZ721,FIND(" ",CZ721,1),1,""),CZ721)</f>
        <v>#REF!</v>
      </c>
      <c r="DB721" s="95" t="e">
        <f t="shared" si="6362"/>
        <v>#REF!</v>
      </c>
      <c r="DC721" s="95" t="e">
        <f t="shared" ref="DC721:DD721" si="6986">IFERROR(REPLACE(DB721,FIND("г.",DB721,1),2,""),DB721)</f>
        <v>#REF!</v>
      </c>
      <c r="DD721" s="95" t="e">
        <f t="shared" si="6986"/>
        <v>#REF!</v>
      </c>
      <c r="DE721" s="95" t="e">
        <f t="shared" ref="DE721:DF721" si="6987">IFERROR(REPLACE(DD721,FIND("г",DD721,1),1,""),DD721)</f>
        <v>#REF!</v>
      </c>
      <c r="DF721" s="95" t="e">
        <f t="shared" si="6987"/>
        <v>#REF!</v>
      </c>
      <c r="DG721" s="95" t="e">
        <f t="shared" si="6435"/>
        <v>#REF!</v>
      </c>
      <c r="DH721" s="25" t="str">
        <f>IFERROR(VLOOKUP(CI721*1,Обработ.выгрузка_реестра_РФ!$A:$G,5,),"")</f>
        <v/>
      </c>
      <c r="DI721" s="27" t="str">
        <f t="shared" si="6445"/>
        <v/>
      </c>
      <c r="DJ721" s="27" t="str">
        <f t="shared" ca="1" si="6422"/>
        <v/>
      </c>
      <c r="DK721" s="63" t="e">
        <f>IF(LEN('Описание предлагаемого товара'!#REF!)&gt;0,'Описание предлагаемого товара'!#REF!,"")</f>
        <v>#REF!</v>
      </c>
      <c r="DL721" s="63" t="e">
        <f>IF(LEN('Описание предлагаемого товара'!#REF!)&gt;0,'Описание предлагаемого товара'!#REF!,"")</f>
        <v>#REF!</v>
      </c>
      <c r="DM721" s="32"/>
    </row>
    <row r="722" spans="1:117" ht="48.75" customHeight="1" x14ac:dyDescent="0.25">
      <c r="A722" s="61" t="e">
        <f>IF(LEN('Описание предлагаемого товара'!#REF!)&gt;0,'Описание предлагаемого товара'!#REF!,"")</f>
        <v>#REF!</v>
      </c>
      <c r="B722" s="65" t="e">
        <f>IF(LEN('Описание предлагаемого товара'!#REF!)&gt;0,'Описание предлагаемого товара'!#REF!,"")</f>
        <v>#REF!</v>
      </c>
      <c r="C722" s="61" t="e">
        <f>IF(LEN('Описание предлагаемого товара'!#REF!)&gt;0,'Описание предлагаемого товара'!#REF!,"")</f>
        <v>#REF!</v>
      </c>
      <c r="D722" s="61" t="e">
        <f>IF(LEN('Описание предлагаемого товара'!#REF!)&gt;0,'Описание предлагаемого товара'!#REF!,"")</f>
        <v>#REF!</v>
      </c>
      <c r="E722" s="61" t="e">
        <f>IF(LEN('Описание предлагаемого товара'!#REF!)&gt;0,'Описание предлагаемого товара'!#REF!,"")</f>
        <v>#REF!</v>
      </c>
      <c r="F722" s="61" t="e">
        <f>IF(LEN('Описание предлагаемого товара'!#REF!)&gt;0,'Описание предлагаемого товара'!#REF!,"")</f>
        <v>#REF!</v>
      </c>
      <c r="G722" s="61" t="e">
        <f>IF(LEN('Описание предлагаемого товара'!#REF!)&gt;0,'Описание предлагаемого товара'!#REF!,"")</f>
        <v>#REF!</v>
      </c>
      <c r="H722" s="61" t="e">
        <f>IF(LEN('Описание предлагаемого товара'!#REF!)&gt;0,'Описание предлагаемого товара'!#REF!,"")</f>
        <v>#REF!</v>
      </c>
      <c r="I722" s="61" t="e">
        <f>IF(LEN('Описание предлагаемого товара'!#REF!)&gt;0,'Описание предлагаемого товара'!#REF!,"")</f>
        <v>#REF!</v>
      </c>
      <c r="J722" s="38" t="str">
        <f>IFERROR(VLOOKUP(B722,SAP!$A:$E,5,),"")</f>
        <v/>
      </c>
      <c r="K722" s="40" t="str">
        <f t="shared" si="6365"/>
        <v/>
      </c>
      <c r="L722" s="61" t="e">
        <f>IF(LEN('Описание предлагаемого товара'!#REF!)&gt;0,IFERROR('Описание предлагаемого товара'!#REF!*1,""),"")</f>
        <v>#REF!</v>
      </c>
      <c r="M722" s="39" t="str">
        <f>IFERROR(VLOOKUP(B722,SAP!$A:$E,2,),"")</f>
        <v/>
      </c>
      <c r="N722" s="41" t="str">
        <f t="shared" si="6501"/>
        <v/>
      </c>
      <c r="O722" s="39" t="str">
        <f t="shared" ref="O722:O785" si="6988">IFERROR(IF(B722*1&gt;0,IF(N722=L722,"да","нет"),""),"")</f>
        <v/>
      </c>
      <c r="P722" s="36" t="e">
        <f>IF(LEN('Описание предлагаемого товара'!#REF!)&gt;0,'Описание предлагаемого товара'!#REF!,"")</f>
        <v>#REF!</v>
      </c>
      <c r="Q72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22" s="37" t="e">
        <f>IF(LEN('Описание предлагаемого товара'!#REF!)&gt;0,'Описание предлагаемого товара'!#REF!,"")</f>
        <v>#REF!</v>
      </c>
      <c r="S722" s="37" t="e">
        <f>IF(LEN('Описание предлагаемого товара'!#REF!)&gt;0,'Описание предлагаемого товара'!#REF!,"")</f>
        <v>#REF!</v>
      </c>
      <c r="T72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22" s="23" t="str">
        <f>IFERROR(VLOOKUP(CI722*1,Обработ.выгрузка_реестра_РФ!$A:$G,6,),"")</f>
        <v/>
      </c>
      <c r="V722" s="61" t="e">
        <f>IF(LEN('Описание предлагаемого товара'!#REF!)&gt;0,'Описание предлагаемого товара'!#REF!,"")</f>
        <v>#REF!</v>
      </c>
      <c r="W722" s="62" t="e">
        <f>IF(LEN('Описание предлагаемого товара'!#REF!)&gt;0,'Описание предлагаемого товара'!#REF!,"")</f>
        <v>#REF!</v>
      </c>
      <c r="X722" s="91" t="e">
        <f t="shared" ref="X722:Y722" si="6989">IFERROR(REPLACE(W722,FIND(CHAR(10),W722,1),1," "),W722)</f>
        <v>#REF!</v>
      </c>
      <c r="Y722" s="91" t="e">
        <f t="shared" si="6989"/>
        <v>#REF!</v>
      </c>
      <c r="Z722" s="91" t="e">
        <f t="shared" si="6367"/>
        <v>#REF!</v>
      </c>
      <c r="AA722" s="91" t="e">
        <f t="shared" si="6368"/>
        <v>#REF!</v>
      </c>
      <c r="AB722" s="91" t="e">
        <f t="shared" si="6369"/>
        <v>#REF!</v>
      </c>
      <c r="AC722" s="91" t="e">
        <f t="shared" ref="AC722:AF722" si="6990">IFERROR(REPLACE(AB722,FIND("  ",AB722,1),2," "),AB722)</f>
        <v>#REF!</v>
      </c>
      <c r="AD722" s="91" t="e">
        <f t="shared" si="6990"/>
        <v>#REF!</v>
      </c>
      <c r="AE722" s="91" t="e">
        <f t="shared" si="6990"/>
        <v>#REF!</v>
      </c>
      <c r="AF722" s="91" t="e">
        <f t="shared" si="6990"/>
        <v>#REF!</v>
      </c>
      <c r="AG722" s="23" t="str">
        <f>IFERROR(VLOOKUP(CI722*1,Обработ.выгрузка_реестра_РФ!$A:$G,4,),"")</f>
        <v/>
      </c>
      <c r="AH722" s="91" t="str">
        <f t="shared" ref="AH722:AI722" si="6991">IFERROR(REPLACE(AG722,FIND("-",AG722,1),1,"*"),AG722)</f>
        <v/>
      </c>
      <c r="AI722" s="91" t="str">
        <f t="shared" si="6991"/>
        <v/>
      </c>
      <c r="AJ722" s="27" t="str">
        <f t="shared" si="6467"/>
        <v/>
      </c>
      <c r="AK722" s="63" t="e">
        <f>IF(LEN('Описание предлагаемого товара'!#REF!)&gt;0,'Описание предлагаемого товара'!#REF!,"")</f>
        <v>#REF!</v>
      </c>
      <c r="AL722" s="91" t="e">
        <f t="shared" ref="AL722:AM722" si="6992">IFERROR(REPLACE(AK722,FIND(CHAR(10),AK722,1),1,""),AK722)</f>
        <v>#REF!</v>
      </c>
      <c r="AM722" s="91" t="e">
        <f t="shared" si="6992"/>
        <v>#REF!</v>
      </c>
      <c r="AN722" s="91" t="e">
        <f t="shared" ref="AN722:AR722" si="6993">IFERROR(REPLACE(AM722,FIND(" ",AM722,1),1,""),AM722)</f>
        <v>#REF!</v>
      </c>
      <c r="AO722" s="91" t="e">
        <f t="shared" si="6993"/>
        <v>#REF!</v>
      </c>
      <c r="AP722" s="91" t="e">
        <f t="shared" si="6993"/>
        <v>#REF!</v>
      </c>
      <c r="AQ722" s="91" t="e">
        <f t="shared" si="6993"/>
        <v>#REF!</v>
      </c>
      <c r="AR722" s="91" t="e">
        <f t="shared" si="6993"/>
        <v>#REF!</v>
      </c>
      <c r="AS722" s="91" t="e">
        <f t="shared" si="6374"/>
        <v>#REF!</v>
      </c>
      <c r="AT722" s="91" t="e">
        <f t="shared" si="6375"/>
        <v>#REF!</v>
      </c>
      <c r="AU722" s="32" t="e">
        <f t="shared" ref="AU722:AU785" si="6994">IF(LEN(CI722)&gt;0,IF(CI722="нет",IF(I722="запрет","Не указан реестровый номер (мера нац.режима Запрет)",IF(I722="ограничение","Не указан реестровый номер (мера нац.режима Ограничение)","")),IF(LEN(CI722)&gt;14,"Необходимо указать один реестровый номер",CI722)),"")</f>
        <v>#REF!</v>
      </c>
      <c r="AV722" s="93" t="e">
        <f>'Описание предлагаемого товара'!#REF!</f>
        <v>#REF!</v>
      </c>
      <c r="AW722" s="91" t="e">
        <f>MIN(SEARCH({0,1,2,3,4,5,6,7,8,9},AV722&amp; "0123456789"))</f>
        <v>#REF!</v>
      </c>
      <c r="AX722" s="91" t="str">
        <f t="shared" si="6376"/>
        <v/>
      </c>
      <c r="AY722" s="91" t="str">
        <f t="shared" si="6377"/>
        <v/>
      </c>
      <c r="AZ722" s="91" t="str">
        <f t="shared" si="6378"/>
        <v/>
      </c>
      <c r="BA722" s="91" t="str">
        <f t="shared" si="6379"/>
        <v/>
      </c>
      <c r="BB722" s="91" t="str">
        <f t="shared" si="6380"/>
        <v/>
      </c>
      <c r="BC722" s="91" t="str">
        <f t="shared" si="6381"/>
        <v/>
      </c>
      <c r="BD722" s="91" t="str">
        <f t="shared" si="6382"/>
        <v/>
      </c>
      <c r="BE722" s="91" t="str">
        <f t="shared" si="6383"/>
        <v/>
      </c>
      <c r="BF722" s="91" t="str">
        <f t="shared" si="6384"/>
        <v/>
      </c>
      <c r="BG722" s="91" t="str">
        <f t="shared" si="6385"/>
        <v/>
      </c>
      <c r="BH722" s="91" t="str">
        <f t="shared" si="6386"/>
        <v/>
      </c>
      <c r="BI722" s="91" t="str">
        <f t="shared" si="6387"/>
        <v/>
      </c>
      <c r="BJ722" s="91" t="str">
        <f t="shared" si="6388"/>
        <v/>
      </c>
      <c r="BK722" s="91" t="str">
        <f t="shared" si="6389"/>
        <v/>
      </c>
      <c r="BL722" s="91" t="str">
        <f t="shared" si="6390"/>
        <v/>
      </c>
      <c r="BM722" s="91" t="str">
        <f t="shared" si="6391"/>
        <v/>
      </c>
      <c r="BN722" s="91" t="str">
        <f t="shared" si="6392"/>
        <v/>
      </c>
      <c r="BO722" s="91" t="str">
        <f t="shared" si="6393"/>
        <v/>
      </c>
      <c r="BP722" s="91" t="str">
        <f t="shared" si="6394"/>
        <v/>
      </c>
      <c r="BQ722" s="91" t="str">
        <f t="shared" si="6395"/>
        <v/>
      </c>
      <c r="BR722" s="91" t="str">
        <f t="shared" si="6396"/>
        <v/>
      </c>
      <c r="BS722" s="91" t="str">
        <f t="shared" si="6397"/>
        <v/>
      </c>
      <c r="BT722" s="91" t="str">
        <f t="shared" si="6398"/>
        <v/>
      </c>
      <c r="BU722" s="91" t="str">
        <f t="shared" si="6399"/>
        <v/>
      </c>
      <c r="BV722" s="91" t="str">
        <f t="shared" si="6400"/>
        <v/>
      </c>
      <c r="BW722" s="91" t="str">
        <f t="shared" si="6401"/>
        <v/>
      </c>
      <c r="BX722" s="91" t="str">
        <f t="shared" si="6402"/>
        <v/>
      </c>
      <c r="BY722" s="91" t="str">
        <f t="shared" si="6403"/>
        <v/>
      </c>
      <c r="BZ722" s="91" t="str">
        <f t="shared" si="6404"/>
        <v/>
      </c>
      <c r="CA722" s="91" t="str">
        <f t="shared" si="6405"/>
        <v/>
      </c>
      <c r="CB722" s="91" t="str">
        <f t="shared" si="6406"/>
        <v/>
      </c>
      <c r="CC722" s="91" t="str">
        <f t="shared" si="6407"/>
        <v/>
      </c>
      <c r="CD722" s="91" t="str">
        <f t="shared" si="6408"/>
        <v/>
      </c>
      <c r="CE722" s="91" t="str">
        <f t="shared" si="6409"/>
        <v/>
      </c>
      <c r="CF722" s="91" t="str">
        <f t="shared" si="6410"/>
        <v/>
      </c>
      <c r="CG722" s="91" t="str">
        <f t="shared" si="6411"/>
        <v/>
      </c>
      <c r="CH722" s="91" t="str">
        <f t="shared" si="6412"/>
        <v/>
      </c>
      <c r="CI722" s="91" t="str">
        <f t="shared" si="6413"/>
        <v>нет</v>
      </c>
      <c r="CJ722" s="63" t="e">
        <f>IF(LEN('Описание предлагаемого товара'!#REF!)&gt;0,'Описание предлагаемого товара'!#REF!,"")</f>
        <v>#REF!</v>
      </c>
      <c r="CK722" s="91" t="e">
        <f t="shared" ref="CK722:CL722" si="6995">IFERROR(REPLACE(CJ722,FIND(CHAR(10),CJ722,1),1,""),CJ722)</f>
        <v>#REF!</v>
      </c>
      <c r="CL722" s="91" t="e">
        <f t="shared" si="6995"/>
        <v>#REF!</v>
      </c>
      <c r="CM722" s="91" t="e">
        <f t="shared" si="6415"/>
        <v>#REF!</v>
      </c>
      <c r="CN722" s="91" t="e">
        <f t="shared" si="6416"/>
        <v>#REF!</v>
      </c>
      <c r="CO722" s="91" t="e">
        <f t="shared" si="6417"/>
        <v>#REF!</v>
      </c>
      <c r="CP722" s="90" t="e">
        <f>IF(AU722="Не указан реестровый номер (мера нац.режима Запрет)","",IF(CI722="нет","",IF(CU722="да","исключение(не смотрим баллы)",IFERROR(IF(CI722*1&gt;0,IFERROR(IF(VLOOKUP(CI722*1,Обработ.выгрузка_реестра_РФ!$A:$G,7,)=0,"Баллы не установлены",VLOOKUP(CI722*1,Обработ.выгрузка_реестра_РФ!$A:$G,7,)),IF(LEN(CI722)&gt;14,"","нет номера в реестре РФ")),""),IF(LEN(CI722)=0,"","Некорректный реестровый номер")))))</f>
        <v>#REF!</v>
      </c>
      <c r="CQ722" s="33" t="e">
        <f>IF(LEN(C722)&gt;0,IFERROR(IF(LEN(H722)&gt;0,IF(LEN(VLOOKUP(H722,'исключения(не_смотрим_баллы)'!$A:$C,1,))&gt;0,"да","нет"),"не введен ОКПД2"),"нет"),"")</f>
        <v>#REF!</v>
      </c>
      <c r="CR722" s="33" t="e">
        <f ca="1">IF(CQ722="да",IF(TODAY()&lt;VLOOKUP(H722,'исключения(не_смотрим_баллы)'!$A:$C,3,),"да","нет"),"")</f>
        <v>#REF!</v>
      </c>
      <c r="CS722" s="33" t="str">
        <f>IFERROR(IF(CQ722="да",IF(VLOOKUP(CI722*1,Обработ.выгрузка_реестра_РФ!$A:$G,2,)&lt;VLOOKUP(H722,'исключения(не_смотрим_баллы)'!$A:$C,2,),"да","нет"),""),"")</f>
        <v/>
      </c>
      <c r="CT722" s="24"/>
      <c r="CU722" s="33" t="e">
        <f t="shared" si="6429"/>
        <v>#REF!</v>
      </c>
      <c r="CV722" s="91" t="e">
        <f t="shared" si="6430"/>
        <v>#REF!</v>
      </c>
      <c r="CW722" s="27" t="e">
        <f t="shared" si="6431"/>
        <v>#REF!</v>
      </c>
      <c r="CX722" s="26" t="e">
        <f t="shared" ref="CX722:CX785" si="6996">IF(AU722="Не указан реестровый номер (мера нац.режима Запрет)","Импорт",IF(AU722="Не указан реестровый номер (мера нац.режима Ограничение)","Импорт",IF(CI722="не заполняется","",IF(LEN(CI722)&gt;0,IF(CI722&lt;&gt;"нет",IF(LEN(L722)&gt;0,IFERROR(IF(CP722="исключение(не смотрим баллы)","РФ",IF(CP722*1&gt;0,IF(CP722*1&gt;=L722*1,"РФ","Импорт"),"")),"Импорт"),IF(CP722="исключение(не смотрим баллы)","РФ","не указан мин.балл")),""),""))))</f>
        <v>#REF!</v>
      </c>
      <c r="CY722" s="64" t="e">
        <f>IF(LEN('Описание предлагаемого товара'!#REF!)&gt;0,'Описание предлагаемого товара'!#REF!,"")</f>
        <v>#REF!</v>
      </c>
      <c r="CZ722" s="95" t="e">
        <f t="shared" si="6418"/>
        <v>#REF!</v>
      </c>
      <c r="DA722" s="95" t="e">
        <f t="shared" ref="DA722" si="6997">IFERROR(REPLACE(CZ722,FIND(" ",CZ722,1),1,""),CZ722)</f>
        <v>#REF!</v>
      </c>
      <c r="DB722" s="95" t="e">
        <f t="shared" ref="DB722:DB785" si="6998">IFERROR(REPLACE(CZ722,FIND(" ",CZ722,1),1,""),CZ722)</f>
        <v>#REF!</v>
      </c>
      <c r="DC722" s="95" t="e">
        <f t="shared" ref="DC722:DD722" si="6999">IFERROR(REPLACE(DB722,FIND("г.",DB722,1),2,""),DB722)</f>
        <v>#REF!</v>
      </c>
      <c r="DD722" s="95" t="e">
        <f t="shared" si="6999"/>
        <v>#REF!</v>
      </c>
      <c r="DE722" s="95" t="e">
        <f t="shared" ref="DE722:DF722" si="7000">IFERROR(REPLACE(DD722,FIND("г",DD722,1),1,""),DD722)</f>
        <v>#REF!</v>
      </c>
      <c r="DF722" s="95" t="e">
        <f t="shared" si="7000"/>
        <v>#REF!</v>
      </c>
      <c r="DG722" s="95" t="e">
        <f t="shared" si="6435"/>
        <v>#REF!</v>
      </c>
      <c r="DH722" s="25" t="str">
        <f>IFERROR(VLOOKUP(CI722*1,Обработ.выгрузка_реестра_РФ!$A:$G,5,),"")</f>
        <v/>
      </c>
      <c r="DI722" s="27" t="str">
        <f t="shared" si="6445"/>
        <v/>
      </c>
      <c r="DJ722" s="27" t="str">
        <f t="shared" ca="1" si="6422"/>
        <v/>
      </c>
      <c r="DK722" s="63" t="e">
        <f>IF(LEN('Описание предлагаемого товара'!#REF!)&gt;0,'Описание предлагаемого товара'!#REF!,"")</f>
        <v>#REF!</v>
      </c>
      <c r="DL722" s="63" t="e">
        <f>IF(LEN('Описание предлагаемого товара'!#REF!)&gt;0,'Описание предлагаемого товара'!#REF!,"")</f>
        <v>#REF!</v>
      </c>
      <c r="DM722" s="32"/>
    </row>
    <row r="723" spans="1:117" ht="48.75" customHeight="1" x14ac:dyDescent="0.25">
      <c r="A723" s="61" t="e">
        <f>IF(LEN('Описание предлагаемого товара'!#REF!)&gt;0,'Описание предлагаемого товара'!#REF!,"")</f>
        <v>#REF!</v>
      </c>
      <c r="B723" s="65" t="e">
        <f>IF(LEN('Описание предлагаемого товара'!#REF!)&gt;0,'Описание предлагаемого товара'!#REF!,"")</f>
        <v>#REF!</v>
      </c>
      <c r="C723" s="61" t="e">
        <f>IF(LEN('Описание предлагаемого товара'!#REF!)&gt;0,'Описание предлагаемого товара'!#REF!,"")</f>
        <v>#REF!</v>
      </c>
      <c r="D723" s="61" t="e">
        <f>IF(LEN('Описание предлагаемого товара'!#REF!)&gt;0,'Описание предлагаемого товара'!#REF!,"")</f>
        <v>#REF!</v>
      </c>
      <c r="E723" s="61" t="e">
        <f>IF(LEN('Описание предлагаемого товара'!#REF!)&gt;0,'Описание предлагаемого товара'!#REF!,"")</f>
        <v>#REF!</v>
      </c>
      <c r="F723" s="61" t="e">
        <f>IF(LEN('Описание предлагаемого товара'!#REF!)&gt;0,'Описание предлагаемого товара'!#REF!,"")</f>
        <v>#REF!</v>
      </c>
      <c r="G723" s="61" t="e">
        <f>IF(LEN('Описание предлагаемого товара'!#REF!)&gt;0,'Описание предлагаемого товара'!#REF!,"")</f>
        <v>#REF!</v>
      </c>
      <c r="H723" s="61" t="e">
        <f>IF(LEN('Описание предлагаемого товара'!#REF!)&gt;0,'Описание предлагаемого товара'!#REF!,"")</f>
        <v>#REF!</v>
      </c>
      <c r="I723" s="61" t="e">
        <f>IF(LEN('Описание предлагаемого товара'!#REF!)&gt;0,'Описание предлагаемого товара'!#REF!,"")</f>
        <v>#REF!</v>
      </c>
      <c r="J723" s="38" t="str">
        <f>IFERROR(VLOOKUP(B723,SAP!$A:$E,5,),"")</f>
        <v/>
      </c>
      <c r="K723" s="40" t="str">
        <f t="shared" ref="K723:K786" si="7001">IFERROR(IF(B723*1&gt;0,IF(J723=I723,"да","нет"),""),"")</f>
        <v/>
      </c>
      <c r="L723" s="61" t="e">
        <f>IF(LEN('Описание предлагаемого товара'!#REF!)&gt;0,IFERROR('Описание предлагаемого товара'!#REF!*1,""),"")</f>
        <v>#REF!</v>
      </c>
      <c r="M723" s="39" t="str">
        <f>IFERROR(VLOOKUP(B723,SAP!$A:$E,2,),"")</f>
        <v/>
      </c>
      <c r="N723" s="41" t="str">
        <f t="shared" si="6501"/>
        <v/>
      </c>
      <c r="O723" s="39" t="str">
        <f t="shared" si="6988"/>
        <v/>
      </c>
      <c r="P723" s="36" t="e">
        <f>IF(LEN('Описание предлагаемого товара'!#REF!)&gt;0,'Описание предлагаемого товара'!#REF!,"")</f>
        <v>#REF!</v>
      </c>
      <c r="Q72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23" s="37" t="e">
        <f>IF(LEN('Описание предлагаемого товара'!#REF!)&gt;0,'Описание предлагаемого товара'!#REF!,"")</f>
        <v>#REF!</v>
      </c>
      <c r="S723" s="37" t="e">
        <f>IF(LEN('Описание предлагаемого товара'!#REF!)&gt;0,'Описание предлагаемого товара'!#REF!,"")</f>
        <v>#REF!</v>
      </c>
      <c r="T72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23" s="23" t="str">
        <f>IFERROR(VLOOKUP(CI723*1,Обработ.выгрузка_реестра_РФ!$A:$G,6,),"")</f>
        <v/>
      </c>
      <c r="V723" s="61" t="e">
        <f>IF(LEN('Описание предлагаемого товара'!#REF!)&gt;0,'Описание предлагаемого товара'!#REF!,"")</f>
        <v>#REF!</v>
      </c>
      <c r="W723" s="62" t="e">
        <f>IF(LEN('Описание предлагаемого товара'!#REF!)&gt;0,'Описание предлагаемого товара'!#REF!,"")</f>
        <v>#REF!</v>
      </c>
      <c r="X723" s="91" t="e">
        <f t="shared" ref="X723:Y723" si="7002">IFERROR(REPLACE(W723,FIND(CHAR(10),W723,1),1," "),W723)</f>
        <v>#REF!</v>
      </c>
      <c r="Y723" s="91" t="e">
        <f t="shared" si="7002"/>
        <v>#REF!</v>
      </c>
      <c r="Z723" s="91" t="e">
        <f t="shared" ref="Z723:Z786" si="7003">IFERROR(REPLACE(Y723,FIND("""",Y723,1),1,""),Y723)</f>
        <v>#REF!</v>
      </c>
      <c r="AA723" s="91" t="e">
        <f t="shared" ref="AA723:AA786" si="7004">IFERROR(REPLACE(Z723,FIND("""",Z723,1),1,""),Z723)</f>
        <v>#REF!</v>
      </c>
      <c r="AB723" s="91" t="e">
        <f t="shared" ref="AB723:AB786" si="7005">IFERROR(REPLACE(AA723,FIND("""",AA723,1),1,""),AA723)</f>
        <v>#REF!</v>
      </c>
      <c r="AC723" s="91" t="e">
        <f t="shared" ref="AC723:AF723" si="7006">IFERROR(REPLACE(AB723,FIND("  ",AB723,1),2," "),AB723)</f>
        <v>#REF!</v>
      </c>
      <c r="AD723" s="91" t="e">
        <f t="shared" si="7006"/>
        <v>#REF!</v>
      </c>
      <c r="AE723" s="91" t="e">
        <f t="shared" si="7006"/>
        <v>#REF!</v>
      </c>
      <c r="AF723" s="91" t="e">
        <f t="shared" si="7006"/>
        <v>#REF!</v>
      </c>
      <c r="AG723" s="23" t="str">
        <f>IFERROR(VLOOKUP(CI723*1,Обработ.выгрузка_реестра_РФ!$A:$G,4,),"")</f>
        <v/>
      </c>
      <c r="AH723" s="91" t="str">
        <f t="shared" ref="AH723:AI723" si="7007">IFERROR(REPLACE(AG723,FIND("-",AG723,1),1,"*"),AG723)</f>
        <v/>
      </c>
      <c r="AI723" s="91" t="str">
        <f t="shared" si="7007"/>
        <v/>
      </c>
      <c r="AJ723" s="27" t="str">
        <f t="shared" si="6467"/>
        <v/>
      </c>
      <c r="AK723" s="63" t="e">
        <f>IF(LEN('Описание предлагаемого товара'!#REF!)&gt;0,'Описание предлагаемого товара'!#REF!,"")</f>
        <v>#REF!</v>
      </c>
      <c r="AL723" s="91" t="e">
        <f t="shared" ref="AL723:AM723" si="7008">IFERROR(REPLACE(AK723,FIND(CHAR(10),AK723,1),1,""),AK723)</f>
        <v>#REF!</v>
      </c>
      <c r="AM723" s="91" t="e">
        <f t="shared" si="7008"/>
        <v>#REF!</v>
      </c>
      <c r="AN723" s="91" t="e">
        <f t="shared" ref="AN723:AR723" si="7009">IFERROR(REPLACE(AM723,FIND(" ",AM723,1),1,""),AM723)</f>
        <v>#REF!</v>
      </c>
      <c r="AO723" s="91" t="e">
        <f t="shared" si="7009"/>
        <v>#REF!</v>
      </c>
      <c r="AP723" s="91" t="e">
        <f t="shared" si="7009"/>
        <v>#REF!</v>
      </c>
      <c r="AQ723" s="91" t="e">
        <f t="shared" si="7009"/>
        <v>#REF!</v>
      </c>
      <c r="AR723" s="91" t="e">
        <f t="shared" si="7009"/>
        <v>#REF!</v>
      </c>
      <c r="AS723" s="91" t="e">
        <f t="shared" ref="AS723:AS786" si="7010">IFERROR(REPLACE(AR723,FIND(",",AR723,1),1,""),AR723)</f>
        <v>#REF!</v>
      </c>
      <c r="AT723" s="91" t="e">
        <f t="shared" ref="AT723:AT786" si="7011">IFERROR(REPLACE(AS723,FIND(".",AS723,1),1,""),AS723)</f>
        <v>#REF!</v>
      </c>
      <c r="AU723" s="32" t="e">
        <f t="shared" si="6994"/>
        <v>#REF!</v>
      </c>
      <c r="AV723" s="93" t="e">
        <f>'Описание предлагаемого товара'!#REF!</f>
        <v>#REF!</v>
      </c>
      <c r="AW723" s="91" t="e">
        <f>MIN(SEARCH({0,1,2,3,4,5,6,7,8,9},AV723&amp; "0123456789"))</f>
        <v>#REF!</v>
      </c>
      <c r="AX723" s="91" t="str">
        <f t="shared" ref="AX723:AX786" si="7012">IFERROR(IF(LEN(MID(AV723,AW723,8)*1)=8,MID(AV723,AW723,8)*1,""),"")</f>
        <v/>
      </c>
      <c r="AY723" s="91" t="str">
        <f t="shared" ref="AY723:AY786" si="7013">IFERROR(IF(LEN(MID(AV723,AW723+1,8)*1)=8,MID(AV723,AW723+1,8)*1,""),"")</f>
        <v/>
      </c>
      <c r="AZ723" s="91" t="str">
        <f t="shared" ref="AZ723:AZ786" si="7014">IFERROR(IF(LEN(MID(AV723,AW723+2,8)*1)=8,MID(AV723,AW723+2,8)*1,""),"")</f>
        <v/>
      </c>
      <c r="BA723" s="91" t="str">
        <f t="shared" ref="BA723:BA786" si="7015">IFERROR(IF(LEN(MID(AV723,AW723+3,8)*1)=8,MID(AV723,AW723+3,8)*1,""),"")</f>
        <v/>
      </c>
      <c r="BB723" s="91" t="str">
        <f t="shared" ref="BB723:BB786" si="7016">IFERROR(IF(LEN(MID(AV723,AW723+4,8)*1)=8,MID(AV723,AW723+4,8)*1,""),"")</f>
        <v/>
      </c>
      <c r="BC723" s="91" t="str">
        <f t="shared" ref="BC723:BC786" si="7017">IFERROR(IF(LEN(MID(AV723,AW723+5,8)*1)=8,MID(AV723,AW723+5,8)*1,""),"")</f>
        <v/>
      </c>
      <c r="BD723" s="91" t="str">
        <f t="shared" ref="BD723:BD786" si="7018">IFERROR(IF(LEN(MID(AV723,AW723+6,8)*1)=8,MID(AV723,AW723+6,8)*1,""),"")</f>
        <v/>
      </c>
      <c r="BE723" s="91" t="str">
        <f t="shared" ref="BE723:BE786" si="7019">IFERROR(IF(LEN(MID(AV723,AW723+7,8)*1)=8,MID(AV723,AW723+7,8)*1,""),"")</f>
        <v/>
      </c>
      <c r="BF723" s="91" t="str">
        <f t="shared" ref="BF723:BF786" si="7020">IFERROR(IF(LEN(MID(AV723,AW723+8,8)*1)=8,MID(AV723,AW723+8,8)*1,""),"")</f>
        <v/>
      </c>
      <c r="BG723" s="91" t="str">
        <f t="shared" ref="BG723:BG786" si="7021">IFERROR(IF(LEN(MID(AV723,AW723+9,8)*1)=8,MID(AV723,AW723+9,8)*1,""),"")</f>
        <v/>
      </c>
      <c r="BH723" s="91" t="str">
        <f t="shared" ref="BH723:BH786" si="7022">IFERROR(IF(LEN(MID(AV723,AW723+10,8)*1)=8,MID(AV723,AW723+10,8)*1,""),"")</f>
        <v/>
      </c>
      <c r="BI723" s="91" t="str">
        <f t="shared" ref="BI723:BI786" si="7023">IFERROR(IF(LEN(MID(AV723,AW723+11,8)*1)=8,MID(AV723,AW723+11,8)*1,""),"")</f>
        <v/>
      </c>
      <c r="BJ723" s="91" t="str">
        <f t="shared" ref="BJ723:BJ786" si="7024">IFERROR(IF(LEN(MID(AV723,AW723+12,8)*1)=8,MID(AV723,AW723+12,8)*1,""),"")</f>
        <v/>
      </c>
      <c r="BK723" s="91" t="str">
        <f t="shared" ref="BK723:BK786" si="7025">IFERROR(IF(LEN(MID(AV723,AW723+13,8)*1)=8,MID(AV723,AW723+13,8)*1,""),"")</f>
        <v/>
      </c>
      <c r="BL723" s="91" t="str">
        <f t="shared" ref="BL723:BL786" si="7026">IFERROR(IF(LEN(MID(AV723,AW723+14,8)*1)=8,MID(AV723,AW723+14,8)*1,""),"")</f>
        <v/>
      </c>
      <c r="BM723" s="91" t="str">
        <f t="shared" ref="BM723:BM786" si="7027">IFERROR(IF(LEN(MID(AV723,AW723+15,8)*1)=8,MID(AV723,AW723+15,8)*1,""),"")</f>
        <v/>
      </c>
      <c r="BN723" s="91" t="str">
        <f t="shared" ref="BN723:BN786" si="7028">IFERROR(IF(LEN(MID(AV723,AW723+16,8)*1)=8,MID(AV723,AW723+16,8)*1,""),"")</f>
        <v/>
      </c>
      <c r="BO723" s="91" t="str">
        <f t="shared" ref="BO723:BO786" si="7029">IFERROR(IF(LEN(MID(AV723,AW723+17,8)*1)=8,MID(AV723,AW723+17,8)*1,""),"")</f>
        <v/>
      </c>
      <c r="BP723" s="91" t="str">
        <f t="shared" ref="BP723:BP786" si="7030">IFERROR(IF(LEN(MID(AV723,AW723+18,8)*1)=8,MID(AV723,AW723+18,8)*1,""),"")</f>
        <v/>
      </c>
      <c r="BQ723" s="91" t="str">
        <f t="shared" ref="BQ723:BQ786" si="7031">IFERROR(IF(LEN(MID(AV723,AW723+19,8)*1)=8,MID(AV723,AW723+19,8)*1,""),"")</f>
        <v/>
      </c>
      <c r="BR723" s="91" t="str">
        <f t="shared" ref="BR723:BR786" si="7032">IFERROR(IF(LEN(MID(AV723,AW723+20,8)*1)=8,MID(AV723,AW723+20,8)*1,""),"")</f>
        <v/>
      </c>
      <c r="BS723" s="91" t="str">
        <f t="shared" ref="BS723:BS786" si="7033">IFERROR(IF(LEN(MID(AV723,AW723+21,8)*1)=8,MID(AV723,AW723+21,8)*1,""),"")</f>
        <v/>
      </c>
      <c r="BT723" s="91" t="str">
        <f t="shared" ref="BT723:BT786" si="7034">IFERROR(IF(LEN(MID(AV723,AW723+22,8)*1)=8,MID(AV723,AW723+22,8)*1,""),"")</f>
        <v/>
      </c>
      <c r="BU723" s="91" t="str">
        <f t="shared" ref="BU723:BU786" si="7035">IFERROR(IF(LEN(MID(AV723,AW723+23,8)*1)=8,MID(AV723,AW723+23,8)*1,""),"")</f>
        <v/>
      </c>
      <c r="BV723" s="91" t="str">
        <f t="shared" ref="BV723:BV786" si="7036">IFERROR(IF(LEN(MID(AV723,AW723+24,8)*1)=8,MID(AV723,AW723+24,8)*1,""),"")</f>
        <v/>
      </c>
      <c r="BW723" s="91" t="str">
        <f t="shared" ref="BW723:BW786" si="7037">IFERROR(IF(LEN(MID(AV723,AW723+25,8)*1)=8,MID(AV723,AW723+25,8)*1,""),"")</f>
        <v/>
      </c>
      <c r="BX723" s="91" t="str">
        <f t="shared" ref="BX723:BX786" si="7038">IFERROR(IF(LEN(MID(AV723,AW723+26,8)*1)=8,MID(AV723,AW723+26,8)*1,""),"")</f>
        <v/>
      </c>
      <c r="BY723" s="91" t="str">
        <f t="shared" ref="BY723:BY786" si="7039">IFERROR(IF(LEN(MID(AV723,AW723+27,8)*1)=8,MID(AV723,AW723+27,8)*1,""),"")</f>
        <v/>
      </c>
      <c r="BZ723" s="91" t="str">
        <f t="shared" ref="BZ723:BZ786" si="7040">IFERROR(IF(LEN(MID(AV723,AW723+28,8)*1)=8,MID(AV723,AW723+28,8)*1,""),"")</f>
        <v/>
      </c>
      <c r="CA723" s="91" t="str">
        <f t="shared" ref="CA723:CA786" si="7041">IFERROR(IF(LEN(MID(AV723,AW723+29,8)*1)=8,MID(AV723,AW723+29,8)*1,""),"")</f>
        <v/>
      </c>
      <c r="CB723" s="91" t="str">
        <f t="shared" ref="CB723:CB786" si="7042">IFERROR(IF(LEN(MID(AV723,AW723+30,8)*1)=8,MID(AV723,AW723+30,8)*1,""),"")</f>
        <v/>
      </c>
      <c r="CC723" s="91" t="str">
        <f t="shared" ref="CC723:CC786" si="7043">IFERROR(IF(LEN(MID(AV723,AW723+31,8)*1)=8,MID(AV723,AW723+31,8)*1,""),"")</f>
        <v/>
      </c>
      <c r="CD723" s="91" t="str">
        <f t="shared" ref="CD723:CD786" si="7044">IFERROR(IF(LEN(MID(AV723,AW723+32,8)*1)=8,MID(AV723,AW723+32,8)*1,""),"")</f>
        <v/>
      </c>
      <c r="CE723" s="91" t="str">
        <f t="shared" ref="CE723:CE786" si="7045">IFERROR(IF(LEN(MID(AV723,AW723+33,8)*1)=8,MID(AV723,AW723+33,8)*1,""),"")</f>
        <v/>
      </c>
      <c r="CF723" s="91" t="str">
        <f t="shared" ref="CF723:CF786" si="7046">IFERROR(IF(LEN(MID(AV723,AW723+34,8)*1)=8,MID(AV723,AW723+34,8)*1,""),"")</f>
        <v/>
      </c>
      <c r="CG723" s="91" t="str">
        <f t="shared" ref="CG723:CG786" si="7047">IFERROR(IF(LEN(MID(AV723,AW723+35,8)*1)=8,MID(AV723,AW723+35,8)*1,""),"")</f>
        <v/>
      </c>
      <c r="CH723" s="91" t="str">
        <f t="shared" ref="CH723:CH786" si="7048">CONCATENATE(AX723,AY723,AZ723,BA723,BB723,BC723,BD723,BE723,BF723,BG723,BH723,BI723,BJ723,BK723,BL723,BM723,BN723,BO723,BP723,BQ723,BR723,BS723,BT723,BU723,BV723,BW723,BX723,BY723,BZ723,CA723,CB723,CC723,CD723,CE723,CF723,CG723)</f>
        <v/>
      </c>
      <c r="CI723" s="91" t="str">
        <f t="shared" ref="CI723:CI786" si="7049">IF(LEN(CH723)=0,"нет",CH723)</f>
        <v>нет</v>
      </c>
      <c r="CJ723" s="63" t="e">
        <f>IF(LEN('Описание предлагаемого товара'!#REF!)&gt;0,'Описание предлагаемого товара'!#REF!,"")</f>
        <v>#REF!</v>
      </c>
      <c r="CK723" s="91" t="e">
        <f t="shared" ref="CK723:CL723" si="7050">IFERROR(REPLACE(CJ723,FIND(CHAR(10),CJ723,1),1,""),CJ723)</f>
        <v>#REF!</v>
      </c>
      <c r="CL723" s="91" t="e">
        <f t="shared" si="7050"/>
        <v>#REF!</v>
      </c>
      <c r="CM723" s="91" t="e">
        <f t="shared" ref="CM723:CM786" si="7051">IFERROR(REPLACE(CL723,FIND(" ",CL723,1),1,""),CL723)</f>
        <v>#REF!</v>
      </c>
      <c r="CN723" s="91" t="e">
        <f t="shared" ref="CN723:CN786" si="7052">IFERROR(REPLACE(CL723,FIND(" ",CL723,1),1,""),CL723)</f>
        <v>#REF!</v>
      </c>
      <c r="CO723" s="91" t="e">
        <f t="shared" ref="CO723:CO786" si="7053">IFERROR(CN723*1,CN723)</f>
        <v>#REF!</v>
      </c>
      <c r="CP723" s="90" t="e">
        <f>IF(AU723="Не указан реестровый номер (мера нац.режима Запрет)","",IF(CI723="нет","",IF(CU723="да","исключение(не смотрим баллы)",IFERROR(IF(CI723*1&gt;0,IFERROR(IF(VLOOKUP(CI723*1,Обработ.выгрузка_реестра_РФ!$A:$G,7,)=0,"Баллы не установлены",VLOOKUP(CI723*1,Обработ.выгрузка_реестра_РФ!$A:$G,7,)),IF(LEN(CI723)&gt;14,"","нет номера в реестре РФ")),""),IF(LEN(CI723)=0,"","Некорректный реестровый номер")))))</f>
        <v>#REF!</v>
      </c>
      <c r="CQ723" s="33" t="e">
        <f>IF(LEN(C723)&gt;0,IFERROR(IF(LEN(H723)&gt;0,IF(LEN(VLOOKUP(H723,'исключения(не_смотрим_баллы)'!$A:$C,1,))&gt;0,"да","нет"),"не введен ОКПД2"),"нет"),"")</f>
        <v>#REF!</v>
      </c>
      <c r="CR723" s="33" t="e">
        <f ca="1">IF(CQ723="да",IF(TODAY()&lt;VLOOKUP(H723,'исключения(не_смотрим_баллы)'!$A:$C,3,),"да","нет"),"")</f>
        <v>#REF!</v>
      </c>
      <c r="CS723" s="33" t="str">
        <f>IFERROR(IF(CQ723="да",IF(VLOOKUP(CI723*1,Обработ.выгрузка_реестра_РФ!$A:$G,2,)&lt;VLOOKUP(H723,'исключения(не_смотрим_баллы)'!$A:$C,2,),"да","нет"),""),"")</f>
        <v/>
      </c>
      <c r="CT723" s="24"/>
      <c r="CU723" s="33" t="e">
        <f t="shared" si="6429"/>
        <v>#REF!</v>
      </c>
      <c r="CV723" s="91" t="e">
        <f t="shared" si="6430"/>
        <v>#REF!</v>
      </c>
      <c r="CW723" s="27" t="e">
        <f t="shared" si="6431"/>
        <v>#REF!</v>
      </c>
      <c r="CX723" s="26" t="e">
        <f t="shared" si="6996"/>
        <v>#REF!</v>
      </c>
      <c r="CY723" s="64" t="e">
        <f>IF(LEN('Описание предлагаемого товара'!#REF!)&gt;0,'Описание предлагаемого товара'!#REF!,"")</f>
        <v>#REF!</v>
      </c>
      <c r="CZ723" s="95" t="e">
        <f t="shared" ref="CZ723:CZ786" si="7054">IFERROR(REPLACE(CY723,FIND(CHAR(10),CY723,1),1,""),CY723)</f>
        <v>#REF!</v>
      </c>
      <c r="DA723" s="95" t="e">
        <f t="shared" ref="DA723" si="7055">IFERROR(REPLACE(CZ723,FIND(" ",CZ723,1),1,""),CZ723)</f>
        <v>#REF!</v>
      </c>
      <c r="DB723" s="95" t="e">
        <f t="shared" si="6998"/>
        <v>#REF!</v>
      </c>
      <c r="DC723" s="95" t="e">
        <f t="shared" ref="DC723:DD723" si="7056">IFERROR(REPLACE(DB723,FIND("г.",DB723,1),2,""),DB723)</f>
        <v>#REF!</v>
      </c>
      <c r="DD723" s="95" t="e">
        <f t="shared" si="7056"/>
        <v>#REF!</v>
      </c>
      <c r="DE723" s="95" t="e">
        <f t="shared" ref="DE723:DF723" si="7057">IFERROR(REPLACE(DD723,FIND("г",DD723,1),1,""),DD723)</f>
        <v>#REF!</v>
      </c>
      <c r="DF723" s="95" t="e">
        <f t="shared" si="7057"/>
        <v>#REF!</v>
      </c>
      <c r="DG723" s="95" t="e">
        <f t="shared" si="6435"/>
        <v>#REF!</v>
      </c>
      <c r="DH723" s="25" t="str">
        <f>IFERROR(VLOOKUP(CI723*1,Обработ.выгрузка_реестра_РФ!$A:$G,5,),"")</f>
        <v/>
      </c>
      <c r="DI723" s="27" t="str">
        <f t="shared" si="6445"/>
        <v/>
      </c>
      <c r="DJ723" s="27" t="str">
        <f t="shared" ref="DJ723:DJ786" ca="1" si="7058">IF(LEN(DH723)&gt;0,IF(DH723&gt;TODAY(),"да","нет"),"")</f>
        <v/>
      </c>
      <c r="DK723" s="63" t="e">
        <f>IF(LEN('Описание предлагаемого товара'!#REF!)&gt;0,'Описание предлагаемого товара'!#REF!,"")</f>
        <v>#REF!</v>
      </c>
      <c r="DL723" s="63" t="e">
        <f>IF(LEN('Описание предлагаемого товара'!#REF!)&gt;0,'Описание предлагаемого товара'!#REF!,"")</f>
        <v>#REF!</v>
      </c>
      <c r="DM723" s="32"/>
    </row>
    <row r="724" spans="1:117" ht="48.75" customHeight="1" x14ac:dyDescent="0.25">
      <c r="A724" s="61" t="e">
        <f>IF(LEN('Описание предлагаемого товара'!#REF!)&gt;0,'Описание предлагаемого товара'!#REF!,"")</f>
        <v>#REF!</v>
      </c>
      <c r="B724" s="65" t="e">
        <f>IF(LEN('Описание предлагаемого товара'!#REF!)&gt;0,'Описание предлагаемого товара'!#REF!,"")</f>
        <v>#REF!</v>
      </c>
      <c r="C724" s="61" t="e">
        <f>IF(LEN('Описание предлагаемого товара'!#REF!)&gt;0,'Описание предлагаемого товара'!#REF!,"")</f>
        <v>#REF!</v>
      </c>
      <c r="D724" s="61" t="e">
        <f>IF(LEN('Описание предлагаемого товара'!#REF!)&gt;0,'Описание предлагаемого товара'!#REF!,"")</f>
        <v>#REF!</v>
      </c>
      <c r="E724" s="61" t="e">
        <f>IF(LEN('Описание предлагаемого товара'!#REF!)&gt;0,'Описание предлагаемого товара'!#REF!,"")</f>
        <v>#REF!</v>
      </c>
      <c r="F724" s="61" t="e">
        <f>IF(LEN('Описание предлагаемого товара'!#REF!)&gt;0,'Описание предлагаемого товара'!#REF!,"")</f>
        <v>#REF!</v>
      </c>
      <c r="G724" s="61" t="e">
        <f>IF(LEN('Описание предлагаемого товара'!#REF!)&gt;0,'Описание предлагаемого товара'!#REF!,"")</f>
        <v>#REF!</v>
      </c>
      <c r="H724" s="61" t="e">
        <f>IF(LEN('Описание предлагаемого товара'!#REF!)&gt;0,'Описание предлагаемого товара'!#REF!,"")</f>
        <v>#REF!</v>
      </c>
      <c r="I724" s="61" t="e">
        <f>IF(LEN('Описание предлагаемого товара'!#REF!)&gt;0,'Описание предлагаемого товара'!#REF!,"")</f>
        <v>#REF!</v>
      </c>
      <c r="J724" s="38" t="str">
        <f>IFERROR(VLOOKUP(B724,SAP!$A:$E,5,),"")</f>
        <v/>
      </c>
      <c r="K724" s="40" t="str">
        <f t="shared" si="7001"/>
        <v/>
      </c>
      <c r="L724" s="61" t="e">
        <f>IF(LEN('Описание предлагаемого товара'!#REF!)&gt;0,IFERROR('Описание предлагаемого товара'!#REF!*1,""),"")</f>
        <v>#REF!</v>
      </c>
      <c r="M724" s="39" t="str">
        <f>IFERROR(VLOOKUP(B724,SAP!$A:$E,2,),"")</f>
        <v/>
      </c>
      <c r="N724" s="41" t="str">
        <f t="shared" si="6501"/>
        <v/>
      </c>
      <c r="O724" s="39" t="str">
        <f t="shared" si="6988"/>
        <v/>
      </c>
      <c r="P724" s="36" t="e">
        <f>IF(LEN('Описание предлагаемого товара'!#REF!)&gt;0,'Описание предлагаемого товара'!#REF!,"")</f>
        <v>#REF!</v>
      </c>
      <c r="Q72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24" s="37" t="e">
        <f>IF(LEN('Описание предлагаемого товара'!#REF!)&gt;0,'Описание предлагаемого товара'!#REF!,"")</f>
        <v>#REF!</v>
      </c>
      <c r="S724" s="37" t="e">
        <f>IF(LEN('Описание предлагаемого товара'!#REF!)&gt;0,'Описание предлагаемого товара'!#REF!,"")</f>
        <v>#REF!</v>
      </c>
      <c r="T72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24" s="23" t="str">
        <f>IFERROR(VLOOKUP(CI724*1,Обработ.выгрузка_реестра_РФ!$A:$G,6,),"")</f>
        <v/>
      </c>
      <c r="V724" s="61" t="e">
        <f>IF(LEN('Описание предлагаемого товара'!#REF!)&gt;0,'Описание предлагаемого товара'!#REF!,"")</f>
        <v>#REF!</v>
      </c>
      <c r="W724" s="62" t="e">
        <f>IF(LEN('Описание предлагаемого товара'!#REF!)&gt;0,'Описание предлагаемого товара'!#REF!,"")</f>
        <v>#REF!</v>
      </c>
      <c r="X724" s="91" t="e">
        <f t="shared" ref="X724:Y724" si="7059">IFERROR(REPLACE(W724,FIND(CHAR(10),W724,1),1," "),W724)</f>
        <v>#REF!</v>
      </c>
      <c r="Y724" s="91" t="e">
        <f t="shared" si="7059"/>
        <v>#REF!</v>
      </c>
      <c r="Z724" s="91" t="e">
        <f t="shared" si="7003"/>
        <v>#REF!</v>
      </c>
      <c r="AA724" s="91" t="e">
        <f t="shared" si="7004"/>
        <v>#REF!</v>
      </c>
      <c r="AB724" s="91" t="e">
        <f t="shared" si="7005"/>
        <v>#REF!</v>
      </c>
      <c r="AC724" s="91" t="e">
        <f t="shared" ref="AC724:AF724" si="7060">IFERROR(REPLACE(AB724,FIND("  ",AB724,1),2," "),AB724)</f>
        <v>#REF!</v>
      </c>
      <c r="AD724" s="91" t="e">
        <f t="shared" si="7060"/>
        <v>#REF!</v>
      </c>
      <c r="AE724" s="91" t="e">
        <f t="shared" si="7060"/>
        <v>#REF!</v>
      </c>
      <c r="AF724" s="91" t="e">
        <f t="shared" si="7060"/>
        <v>#REF!</v>
      </c>
      <c r="AG724" s="23" t="str">
        <f>IFERROR(VLOOKUP(CI724*1,Обработ.выгрузка_реестра_РФ!$A:$G,4,),"")</f>
        <v/>
      </c>
      <c r="AH724" s="91" t="str">
        <f t="shared" ref="AH724:AI724" si="7061">IFERROR(REPLACE(AG724,FIND("-",AG724,1),1,"*"),AG724)</f>
        <v/>
      </c>
      <c r="AI724" s="91" t="str">
        <f t="shared" si="7061"/>
        <v/>
      </c>
      <c r="AJ724" s="27" t="str">
        <f t="shared" si="6467"/>
        <v/>
      </c>
      <c r="AK724" s="63" t="e">
        <f>IF(LEN('Описание предлагаемого товара'!#REF!)&gt;0,'Описание предлагаемого товара'!#REF!,"")</f>
        <v>#REF!</v>
      </c>
      <c r="AL724" s="91" t="e">
        <f t="shared" ref="AL724:AM724" si="7062">IFERROR(REPLACE(AK724,FIND(CHAR(10),AK724,1),1,""),AK724)</f>
        <v>#REF!</v>
      </c>
      <c r="AM724" s="91" t="e">
        <f t="shared" si="7062"/>
        <v>#REF!</v>
      </c>
      <c r="AN724" s="91" t="e">
        <f t="shared" ref="AN724:AR724" si="7063">IFERROR(REPLACE(AM724,FIND(" ",AM724,1),1,""),AM724)</f>
        <v>#REF!</v>
      </c>
      <c r="AO724" s="91" t="e">
        <f t="shared" si="7063"/>
        <v>#REF!</v>
      </c>
      <c r="AP724" s="91" t="e">
        <f t="shared" si="7063"/>
        <v>#REF!</v>
      </c>
      <c r="AQ724" s="91" t="e">
        <f t="shared" si="7063"/>
        <v>#REF!</v>
      </c>
      <c r="AR724" s="91" t="e">
        <f t="shared" si="7063"/>
        <v>#REF!</v>
      </c>
      <c r="AS724" s="91" t="e">
        <f t="shared" si="7010"/>
        <v>#REF!</v>
      </c>
      <c r="AT724" s="91" t="e">
        <f t="shared" si="7011"/>
        <v>#REF!</v>
      </c>
      <c r="AU724" s="32" t="e">
        <f t="shared" si="6994"/>
        <v>#REF!</v>
      </c>
      <c r="AV724" s="93" t="e">
        <f>'Описание предлагаемого товара'!#REF!</f>
        <v>#REF!</v>
      </c>
      <c r="AW724" s="91" t="e">
        <f>MIN(SEARCH({0,1,2,3,4,5,6,7,8,9},AV724&amp; "0123456789"))</f>
        <v>#REF!</v>
      </c>
      <c r="AX724" s="91" t="str">
        <f t="shared" si="7012"/>
        <v/>
      </c>
      <c r="AY724" s="91" t="str">
        <f t="shared" si="7013"/>
        <v/>
      </c>
      <c r="AZ724" s="91" t="str">
        <f t="shared" si="7014"/>
        <v/>
      </c>
      <c r="BA724" s="91" t="str">
        <f t="shared" si="7015"/>
        <v/>
      </c>
      <c r="BB724" s="91" t="str">
        <f t="shared" si="7016"/>
        <v/>
      </c>
      <c r="BC724" s="91" t="str">
        <f t="shared" si="7017"/>
        <v/>
      </c>
      <c r="BD724" s="91" t="str">
        <f t="shared" si="7018"/>
        <v/>
      </c>
      <c r="BE724" s="91" t="str">
        <f t="shared" si="7019"/>
        <v/>
      </c>
      <c r="BF724" s="91" t="str">
        <f t="shared" si="7020"/>
        <v/>
      </c>
      <c r="BG724" s="91" t="str">
        <f t="shared" si="7021"/>
        <v/>
      </c>
      <c r="BH724" s="91" t="str">
        <f t="shared" si="7022"/>
        <v/>
      </c>
      <c r="BI724" s="91" t="str">
        <f t="shared" si="7023"/>
        <v/>
      </c>
      <c r="BJ724" s="91" t="str">
        <f t="shared" si="7024"/>
        <v/>
      </c>
      <c r="BK724" s="91" t="str">
        <f t="shared" si="7025"/>
        <v/>
      </c>
      <c r="BL724" s="91" t="str">
        <f t="shared" si="7026"/>
        <v/>
      </c>
      <c r="BM724" s="91" t="str">
        <f t="shared" si="7027"/>
        <v/>
      </c>
      <c r="BN724" s="91" t="str">
        <f t="shared" si="7028"/>
        <v/>
      </c>
      <c r="BO724" s="91" t="str">
        <f t="shared" si="7029"/>
        <v/>
      </c>
      <c r="BP724" s="91" t="str">
        <f t="shared" si="7030"/>
        <v/>
      </c>
      <c r="BQ724" s="91" t="str">
        <f t="shared" si="7031"/>
        <v/>
      </c>
      <c r="BR724" s="91" t="str">
        <f t="shared" si="7032"/>
        <v/>
      </c>
      <c r="BS724" s="91" t="str">
        <f t="shared" si="7033"/>
        <v/>
      </c>
      <c r="BT724" s="91" t="str">
        <f t="shared" si="7034"/>
        <v/>
      </c>
      <c r="BU724" s="91" t="str">
        <f t="shared" si="7035"/>
        <v/>
      </c>
      <c r="BV724" s="91" t="str">
        <f t="shared" si="7036"/>
        <v/>
      </c>
      <c r="BW724" s="91" t="str">
        <f t="shared" si="7037"/>
        <v/>
      </c>
      <c r="BX724" s="91" t="str">
        <f t="shared" si="7038"/>
        <v/>
      </c>
      <c r="BY724" s="91" t="str">
        <f t="shared" si="7039"/>
        <v/>
      </c>
      <c r="BZ724" s="91" t="str">
        <f t="shared" si="7040"/>
        <v/>
      </c>
      <c r="CA724" s="91" t="str">
        <f t="shared" si="7041"/>
        <v/>
      </c>
      <c r="CB724" s="91" t="str">
        <f t="shared" si="7042"/>
        <v/>
      </c>
      <c r="CC724" s="91" t="str">
        <f t="shared" si="7043"/>
        <v/>
      </c>
      <c r="CD724" s="91" t="str">
        <f t="shared" si="7044"/>
        <v/>
      </c>
      <c r="CE724" s="91" t="str">
        <f t="shared" si="7045"/>
        <v/>
      </c>
      <c r="CF724" s="91" t="str">
        <f t="shared" si="7046"/>
        <v/>
      </c>
      <c r="CG724" s="91" t="str">
        <f t="shared" si="7047"/>
        <v/>
      </c>
      <c r="CH724" s="91" t="str">
        <f t="shared" si="7048"/>
        <v/>
      </c>
      <c r="CI724" s="91" t="str">
        <f t="shared" si="7049"/>
        <v>нет</v>
      </c>
      <c r="CJ724" s="63" t="e">
        <f>IF(LEN('Описание предлагаемого товара'!#REF!)&gt;0,'Описание предлагаемого товара'!#REF!,"")</f>
        <v>#REF!</v>
      </c>
      <c r="CK724" s="91" t="e">
        <f t="shared" ref="CK724:CL724" si="7064">IFERROR(REPLACE(CJ724,FIND(CHAR(10),CJ724,1),1,""),CJ724)</f>
        <v>#REF!</v>
      </c>
      <c r="CL724" s="91" t="e">
        <f t="shared" si="7064"/>
        <v>#REF!</v>
      </c>
      <c r="CM724" s="91" t="e">
        <f t="shared" si="7051"/>
        <v>#REF!</v>
      </c>
      <c r="CN724" s="91" t="e">
        <f t="shared" si="7052"/>
        <v>#REF!</v>
      </c>
      <c r="CO724" s="91" t="e">
        <f t="shared" si="7053"/>
        <v>#REF!</v>
      </c>
      <c r="CP724" s="90" t="e">
        <f>IF(AU724="Не указан реестровый номер (мера нац.режима Запрет)","",IF(CI724="нет","",IF(CU724="да","исключение(не смотрим баллы)",IFERROR(IF(CI724*1&gt;0,IFERROR(IF(VLOOKUP(CI724*1,Обработ.выгрузка_реестра_РФ!$A:$G,7,)=0,"Баллы не установлены",VLOOKUP(CI724*1,Обработ.выгрузка_реестра_РФ!$A:$G,7,)),IF(LEN(CI724)&gt;14,"","нет номера в реестре РФ")),""),IF(LEN(CI724)=0,"","Некорректный реестровый номер")))))</f>
        <v>#REF!</v>
      </c>
      <c r="CQ724" s="33" t="e">
        <f>IF(LEN(C724)&gt;0,IFERROR(IF(LEN(H724)&gt;0,IF(LEN(VLOOKUP(H724,'исключения(не_смотрим_баллы)'!$A:$C,1,))&gt;0,"да","нет"),"не введен ОКПД2"),"нет"),"")</f>
        <v>#REF!</v>
      </c>
      <c r="CR724" s="33" t="e">
        <f ca="1">IF(CQ724="да",IF(TODAY()&lt;VLOOKUP(H724,'исключения(не_смотрим_баллы)'!$A:$C,3,),"да","нет"),"")</f>
        <v>#REF!</v>
      </c>
      <c r="CS724" s="33" t="str">
        <f>IFERROR(IF(CQ724="да",IF(VLOOKUP(CI724*1,Обработ.выгрузка_реестра_РФ!$A:$G,2,)&lt;VLOOKUP(H724,'исключения(не_смотрим_баллы)'!$A:$C,2,),"да","нет"),""),"")</f>
        <v/>
      </c>
      <c r="CT724" s="24"/>
      <c r="CU724" s="33" t="e">
        <f t="shared" ref="CU724:CU787" si="7065">IF(CQ724="да",IF(CR724="да",IF(CS724="да","да",""),""),"")</f>
        <v>#REF!</v>
      </c>
      <c r="CV724" s="91" t="e">
        <f t="shared" ref="CV724:CV787" si="7066">IFERROR(REPLACE(CP724,FIND("Баллы не установлены",CP724,1),20,"баллыне установлены"),CP724)</f>
        <v>#REF!</v>
      </c>
      <c r="CW724" s="27" t="e">
        <f t="shared" ref="CW724:CW787" si="7067">IF(LEN(CP724)&gt;0,IF(LEN(CO724)&gt;0,IF(CV724=CO724,"да","нет"),"не введены данные"),"")</f>
        <v>#REF!</v>
      </c>
      <c r="CX724" s="26" t="e">
        <f t="shared" si="6996"/>
        <v>#REF!</v>
      </c>
      <c r="CY724" s="64" t="e">
        <f>IF(LEN('Описание предлагаемого товара'!#REF!)&gt;0,'Описание предлагаемого товара'!#REF!,"")</f>
        <v>#REF!</v>
      </c>
      <c r="CZ724" s="95" t="e">
        <f t="shared" si="7054"/>
        <v>#REF!</v>
      </c>
      <c r="DA724" s="95" t="e">
        <f t="shared" ref="DA724" si="7068">IFERROR(REPLACE(CZ724,FIND(" ",CZ724,1),1,""),CZ724)</f>
        <v>#REF!</v>
      </c>
      <c r="DB724" s="95" t="e">
        <f t="shared" si="6998"/>
        <v>#REF!</v>
      </c>
      <c r="DC724" s="95" t="e">
        <f t="shared" ref="DC724:DD724" si="7069">IFERROR(REPLACE(DB724,FIND("г.",DB724,1),2,""),DB724)</f>
        <v>#REF!</v>
      </c>
      <c r="DD724" s="95" t="e">
        <f t="shared" si="7069"/>
        <v>#REF!</v>
      </c>
      <c r="DE724" s="95" t="e">
        <f t="shared" ref="DE724:DF724" si="7070">IFERROR(REPLACE(DD724,FIND("г",DD724,1),1,""),DD724)</f>
        <v>#REF!</v>
      </c>
      <c r="DF724" s="95" t="e">
        <f t="shared" si="7070"/>
        <v>#REF!</v>
      </c>
      <c r="DG724" s="95" t="e">
        <f t="shared" ref="DG724:DG787" si="7071">TEXT(DF724,"ДД.ММ.ГГГГ")</f>
        <v>#REF!</v>
      </c>
      <c r="DH724" s="25" t="str">
        <f>IFERROR(VLOOKUP(CI724*1,Обработ.выгрузка_реестра_РФ!$A:$G,5,),"")</f>
        <v/>
      </c>
      <c r="DI724" s="27" t="str">
        <f t="shared" si="6445"/>
        <v/>
      </c>
      <c r="DJ724" s="27" t="str">
        <f t="shared" ca="1" si="7058"/>
        <v/>
      </c>
      <c r="DK724" s="63" t="e">
        <f>IF(LEN('Описание предлагаемого товара'!#REF!)&gt;0,'Описание предлагаемого товара'!#REF!,"")</f>
        <v>#REF!</v>
      </c>
      <c r="DL724" s="63" t="e">
        <f>IF(LEN('Описание предлагаемого товара'!#REF!)&gt;0,'Описание предлагаемого товара'!#REF!,"")</f>
        <v>#REF!</v>
      </c>
      <c r="DM724" s="32"/>
    </row>
    <row r="725" spans="1:117" ht="48.75" customHeight="1" x14ac:dyDescent="0.25">
      <c r="A725" s="61" t="e">
        <f>IF(LEN('Описание предлагаемого товара'!#REF!)&gt;0,'Описание предлагаемого товара'!#REF!,"")</f>
        <v>#REF!</v>
      </c>
      <c r="B725" s="65" t="e">
        <f>IF(LEN('Описание предлагаемого товара'!#REF!)&gt;0,'Описание предлагаемого товара'!#REF!,"")</f>
        <v>#REF!</v>
      </c>
      <c r="C725" s="61" t="e">
        <f>IF(LEN('Описание предлагаемого товара'!#REF!)&gt;0,'Описание предлагаемого товара'!#REF!,"")</f>
        <v>#REF!</v>
      </c>
      <c r="D725" s="61" t="e">
        <f>IF(LEN('Описание предлагаемого товара'!#REF!)&gt;0,'Описание предлагаемого товара'!#REF!,"")</f>
        <v>#REF!</v>
      </c>
      <c r="E725" s="61" t="e">
        <f>IF(LEN('Описание предлагаемого товара'!#REF!)&gt;0,'Описание предлагаемого товара'!#REF!,"")</f>
        <v>#REF!</v>
      </c>
      <c r="F725" s="61" t="e">
        <f>IF(LEN('Описание предлагаемого товара'!#REF!)&gt;0,'Описание предлагаемого товара'!#REF!,"")</f>
        <v>#REF!</v>
      </c>
      <c r="G725" s="61" t="e">
        <f>IF(LEN('Описание предлагаемого товара'!#REF!)&gt;0,'Описание предлагаемого товара'!#REF!,"")</f>
        <v>#REF!</v>
      </c>
      <c r="H725" s="61" t="e">
        <f>IF(LEN('Описание предлагаемого товара'!#REF!)&gt;0,'Описание предлагаемого товара'!#REF!,"")</f>
        <v>#REF!</v>
      </c>
      <c r="I725" s="61" t="e">
        <f>IF(LEN('Описание предлагаемого товара'!#REF!)&gt;0,'Описание предлагаемого товара'!#REF!,"")</f>
        <v>#REF!</v>
      </c>
      <c r="J725" s="38" t="str">
        <f>IFERROR(VLOOKUP(B725,SAP!$A:$E,5,),"")</f>
        <v/>
      </c>
      <c r="K725" s="40" t="str">
        <f t="shared" si="7001"/>
        <v/>
      </c>
      <c r="L725" s="61" t="e">
        <f>IF(LEN('Описание предлагаемого товара'!#REF!)&gt;0,IFERROR('Описание предлагаемого товара'!#REF!*1,""),"")</f>
        <v>#REF!</v>
      </c>
      <c r="M725" s="39" t="str">
        <f>IFERROR(VLOOKUP(B725,SAP!$A:$E,2,),"")</f>
        <v/>
      </c>
      <c r="N725" s="41" t="str">
        <f t="shared" si="6501"/>
        <v/>
      </c>
      <c r="O725" s="39" t="str">
        <f t="shared" si="6988"/>
        <v/>
      </c>
      <c r="P725" s="36" t="e">
        <f>IF(LEN('Описание предлагаемого товара'!#REF!)&gt;0,'Описание предлагаемого товара'!#REF!,"")</f>
        <v>#REF!</v>
      </c>
      <c r="Q72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25" s="37" t="e">
        <f>IF(LEN('Описание предлагаемого товара'!#REF!)&gt;0,'Описание предлагаемого товара'!#REF!,"")</f>
        <v>#REF!</v>
      </c>
      <c r="S725" s="37" t="e">
        <f>IF(LEN('Описание предлагаемого товара'!#REF!)&gt;0,'Описание предлагаемого товара'!#REF!,"")</f>
        <v>#REF!</v>
      </c>
      <c r="T72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25" s="23" t="str">
        <f>IFERROR(VLOOKUP(CI725*1,Обработ.выгрузка_реестра_РФ!$A:$G,6,),"")</f>
        <v/>
      </c>
      <c r="V725" s="61" t="e">
        <f>IF(LEN('Описание предлагаемого товара'!#REF!)&gt;0,'Описание предлагаемого товара'!#REF!,"")</f>
        <v>#REF!</v>
      </c>
      <c r="W725" s="62" t="e">
        <f>IF(LEN('Описание предлагаемого товара'!#REF!)&gt;0,'Описание предлагаемого товара'!#REF!,"")</f>
        <v>#REF!</v>
      </c>
      <c r="X725" s="91" t="e">
        <f t="shared" ref="X725:Y725" si="7072">IFERROR(REPLACE(W725,FIND(CHAR(10),W725,1),1," "),W725)</f>
        <v>#REF!</v>
      </c>
      <c r="Y725" s="91" t="e">
        <f t="shared" si="7072"/>
        <v>#REF!</v>
      </c>
      <c r="Z725" s="91" t="e">
        <f t="shared" si="7003"/>
        <v>#REF!</v>
      </c>
      <c r="AA725" s="91" t="e">
        <f t="shared" si="7004"/>
        <v>#REF!</v>
      </c>
      <c r="AB725" s="91" t="e">
        <f t="shared" si="7005"/>
        <v>#REF!</v>
      </c>
      <c r="AC725" s="91" t="e">
        <f t="shared" ref="AC725:AF725" si="7073">IFERROR(REPLACE(AB725,FIND("  ",AB725,1),2," "),AB725)</f>
        <v>#REF!</v>
      </c>
      <c r="AD725" s="91" t="e">
        <f t="shared" si="7073"/>
        <v>#REF!</v>
      </c>
      <c r="AE725" s="91" t="e">
        <f t="shared" si="7073"/>
        <v>#REF!</v>
      </c>
      <c r="AF725" s="91" t="e">
        <f t="shared" si="7073"/>
        <v>#REF!</v>
      </c>
      <c r="AG725" s="23" t="str">
        <f>IFERROR(VLOOKUP(CI725*1,Обработ.выгрузка_реестра_РФ!$A:$G,4,),"")</f>
        <v/>
      </c>
      <c r="AH725" s="91" t="str">
        <f t="shared" ref="AH725:AI725" si="7074">IFERROR(REPLACE(AG725,FIND("-",AG725,1),1,"*"),AG725)</f>
        <v/>
      </c>
      <c r="AI725" s="91" t="str">
        <f t="shared" si="7074"/>
        <v/>
      </c>
      <c r="AJ725" s="27" t="str">
        <f t="shared" si="6467"/>
        <v/>
      </c>
      <c r="AK725" s="63" t="e">
        <f>IF(LEN('Описание предлагаемого товара'!#REF!)&gt;0,'Описание предлагаемого товара'!#REF!,"")</f>
        <v>#REF!</v>
      </c>
      <c r="AL725" s="91" t="e">
        <f t="shared" ref="AL725:AM725" si="7075">IFERROR(REPLACE(AK725,FIND(CHAR(10),AK725,1),1,""),AK725)</f>
        <v>#REF!</v>
      </c>
      <c r="AM725" s="91" t="e">
        <f t="shared" si="7075"/>
        <v>#REF!</v>
      </c>
      <c r="AN725" s="91" t="e">
        <f t="shared" ref="AN725:AR725" si="7076">IFERROR(REPLACE(AM725,FIND(" ",AM725,1),1,""),AM725)</f>
        <v>#REF!</v>
      </c>
      <c r="AO725" s="91" t="e">
        <f t="shared" si="7076"/>
        <v>#REF!</v>
      </c>
      <c r="AP725" s="91" t="e">
        <f t="shared" si="7076"/>
        <v>#REF!</v>
      </c>
      <c r="AQ725" s="91" t="e">
        <f t="shared" si="7076"/>
        <v>#REF!</v>
      </c>
      <c r="AR725" s="91" t="e">
        <f t="shared" si="7076"/>
        <v>#REF!</v>
      </c>
      <c r="AS725" s="91" t="e">
        <f t="shared" si="7010"/>
        <v>#REF!</v>
      </c>
      <c r="AT725" s="91" t="e">
        <f t="shared" si="7011"/>
        <v>#REF!</v>
      </c>
      <c r="AU725" s="32" t="e">
        <f t="shared" si="6994"/>
        <v>#REF!</v>
      </c>
      <c r="AV725" s="93" t="e">
        <f>'Описание предлагаемого товара'!#REF!</f>
        <v>#REF!</v>
      </c>
      <c r="AW725" s="91" t="e">
        <f>MIN(SEARCH({0,1,2,3,4,5,6,7,8,9},AV725&amp; "0123456789"))</f>
        <v>#REF!</v>
      </c>
      <c r="AX725" s="91" t="str">
        <f t="shared" si="7012"/>
        <v/>
      </c>
      <c r="AY725" s="91" t="str">
        <f t="shared" si="7013"/>
        <v/>
      </c>
      <c r="AZ725" s="91" t="str">
        <f t="shared" si="7014"/>
        <v/>
      </c>
      <c r="BA725" s="91" t="str">
        <f t="shared" si="7015"/>
        <v/>
      </c>
      <c r="BB725" s="91" t="str">
        <f t="shared" si="7016"/>
        <v/>
      </c>
      <c r="BC725" s="91" t="str">
        <f t="shared" si="7017"/>
        <v/>
      </c>
      <c r="BD725" s="91" t="str">
        <f t="shared" si="7018"/>
        <v/>
      </c>
      <c r="BE725" s="91" t="str">
        <f t="shared" si="7019"/>
        <v/>
      </c>
      <c r="BF725" s="91" t="str">
        <f t="shared" si="7020"/>
        <v/>
      </c>
      <c r="BG725" s="91" t="str">
        <f t="shared" si="7021"/>
        <v/>
      </c>
      <c r="BH725" s="91" t="str">
        <f t="shared" si="7022"/>
        <v/>
      </c>
      <c r="BI725" s="91" t="str">
        <f t="shared" si="7023"/>
        <v/>
      </c>
      <c r="BJ725" s="91" t="str">
        <f t="shared" si="7024"/>
        <v/>
      </c>
      <c r="BK725" s="91" t="str">
        <f t="shared" si="7025"/>
        <v/>
      </c>
      <c r="BL725" s="91" t="str">
        <f t="shared" si="7026"/>
        <v/>
      </c>
      <c r="BM725" s="91" t="str">
        <f t="shared" si="7027"/>
        <v/>
      </c>
      <c r="BN725" s="91" t="str">
        <f t="shared" si="7028"/>
        <v/>
      </c>
      <c r="BO725" s="91" t="str">
        <f t="shared" si="7029"/>
        <v/>
      </c>
      <c r="BP725" s="91" t="str">
        <f t="shared" si="7030"/>
        <v/>
      </c>
      <c r="BQ725" s="91" t="str">
        <f t="shared" si="7031"/>
        <v/>
      </c>
      <c r="BR725" s="91" t="str">
        <f t="shared" si="7032"/>
        <v/>
      </c>
      <c r="BS725" s="91" t="str">
        <f t="shared" si="7033"/>
        <v/>
      </c>
      <c r="BT725" s="91" t="str">
        <f t="shared" si="7034"/>
        <v/>
      </c>
      <c r="BU725" s="91" t="str">
        <f t="shared" si="7035"/>
        <v/>
      </c>
      <c r="BV725" s="91" t="str">
        <f t="shared" si="7036"/>
        <v/>
      </c>
      <c r="BW725" s="91" t="str">
        <f t="shared" si="7037"/>
        <v/>
      </c>
      <c r="BX725" s="91" t="str">
        <f t="shared" si="7038"/>
        <v/>
      </c>
      <c r="BY725" s="91" t="str">
        <f t="shared" si="7039"/>
        <v/>
      </c>
      <c r="BZ725" s="91" t="str">
        <f t="shared" si="7040"/>
        <v/>
      </c>
      <c r="CA725" s="91" t="str">
        <f t="shared" si="7041"/>
        <v/>
      </c>
      <c r="CB725" s="91" t="str">
        <f t="shared" si="7042"/>
        <v/>
      </c>
      <c r="CC725" s="91" t="str">
        <f t="shared" si="7043"/>
        <v/>
      </c>
      <c r="CD725" s="91" t="str">
        <f t="shared" si="7044"/>
        <v/>
      </c>
      <c r="CE725" s="91" t="str">
        <f t="shared" si="7045"/>
        <v/>
      </c>
      <c r="CF725" s="91" t="str">
        <f t="shared" si="7046"/>
        <v/>
      </c>
      <c r="CG725" s="91" t="str">
        <f t="shared" si="7047"/>
        <v/>
      </c>
      <c r="CH725" s="91" t="str">
        <f t="shared" si="7048"/>
        <v/>
      </c>
      <c r="CI725" s="91" t="str">
        <f t="shared" si="7049"/>
        <v>нет</v>
      </c>
      <c r="CJ725" s="63" t="e">
        <f>IF(LEN('Описание предлагаемого товара'!#REF!)&gt;0,'Описание предлагаемого товара'!#REF!,"")</f>
        <v>#REF!</v>
      </c>
      <c r="CK725" s="91" t="e">
        <f t="shared" ref="CK725:CL725" si="7077">IFERROR(REPLACE(CJ725,FIND(CHAR(10),CJ725,1),1,""),CJ725)</f>
        <v>#REF!</v>
      </c>
      <c r="CL725" s="91" t="e">
        <f t="shared" si="7077"/>
        <v>#REF!</v>
      </c>
      <c r="CM725" s="91" t="e">
        <f t="shared" si="7051"/>
        <v>#REF!</v>
      </c>
      <c r="CN725" s="91" t="e">
        <f t="shared" si="7052"/>
        <v>#REF!</v>
      </c>
      <c r="CO725" s="91" t="e">
        <f t="shared" si="7053"/>
        <v>#REF!</v>
      </c>
      <c r="CP725" s="90" t="e">
        <f>IF(AU725="Не указан реестровый номер (мера нац.режима Запрет)","",IF(CI725="нет","",IF(CU725="да","исключение(не смотрим баллы)",IFERROR(IF(CI725*1&gt;0,IFERROR(IF(VLOOKUP(CI725*1,Обработ.выгрузка_реестра_РФ!$A:$G,7,)=0,"Баллы не установлены",VLOOKUP(CI725*1,Обработ.выгрузка_реестра_РФ!$A:$G,7,)),IF(LEN(CI725)&gt;14,"","нет номера в реестре РФ")),""),IF(LEN(CI725)=0,"","Некорректный реестровый номер")))))</f>
        <v>#REF!</v>
      </c>
      <c r="CQ725" s="33" t="e">
        <f>IF(LEN(C725)&gt;0,IFERROR(IF(LEN(H725)&gt;0,IF(LEN(VLOOKUP(H725,'исключения(не_смотрим_баллы)'!$A:$C,1,))&gt;0,"да","нет"),"не введен ОКПД2"),"нет"),"")</f>
        <v>#REF!</v>
      </c>
      <c r="CR725" s="33" t="e">
        <f ca="1">IF(CQ725="да",IF(TODAY()&lt;VLOOKUP(H725,'исключения(не_смотрим_баллы)'!$A:$C,3,),"да","нет"),"")</f>
        <v>#REF!</v>
      </c>
      <c r="CS725" s="33" t="str">
        <f>IFERROR(IF(CQ725="да",IF(VLOOKUP(CI725*1,Обработ.выгрузка_реестра_РФ!$A:$G,2,)&lt;VLOOKUP(H725,'исключения(не_смотрим_баллы)'!$A:$C,2,),"да","нет"),""),"")</f>
        <v/>
      </c>
      <c r="CT725" s="24"/>
      <c r="CU725" s="33" t="e">
        <f t="shared" si="7065"/>
        <v>#REF!</v>
      </c>
      <c r="CV725" s="91" t="e">
        <f t="shared" si="7066"/>
        <v>#REF!</v>
      </c>
      <c r="CW725" s="27" t="e">
        <f t="shared" si="7067"/>
        <v>#REF!</v>
      </c>
      <c r="CX725" s="26" t="e">
        <f t="shared" si="6996"/>
        <v>#REF!</v>
      </c>
      <c r="CY725" s="64" t="e">
        <f>IF(LEN('Описание предлагаемого товара'!#REF!)&gt;0,'Описание предлагаемого товара'!#REF!,"")</f>
        <v>#REF!</v>
      </c>
      <c r="CZ725" s="95" t="e">
        <f t="shared" si="7054"/>
        <v>#REF!</v>
      </c>
      <c r="DA725" s="95" t="e">
        <f t="shared" ref="DA725" si="7078">IFERROR(REPLACE(CZ725,FIND(" ",CZ725,1),1,""),CZ725)</f>
        <v>#REF!</v>
      </c>
      <c r="DB725" s="95" t="e">
        <f t="shared" si="6998"/>
        <v>#REF!</v>
      </c>
      <c r="DC725" s="95" t="e">
        <f t="shared" ref="DC725:DD725" si="7079">IFERROR(REPLACE(DB725,FIND("г.",DB725,1),2,""),DB725)</f>
        <v>#REF!</v>
      </c>
      <c r="DD725" s="95" t="e">
        <f t="shared" si="7079"/>
        <v>#REF!</v>
      </c>
      <c r="DE725" s="95" t="e">
        <f t="shared" ref="DE725:DF725" si="7080">IFERROR(REPLACE(DD725,FIND("г",DD725,1),1,""),DD725)</f>
        <v>#REF!</v>
      </c>
      <c r="DF725" s="95" t="e">
        <f t="shared" si="7080"/>
        <v>#REF!</v>
      </c>
      <c r="DG725" s="95" t="e">
        <f t="shared" si="7071"/>
        <v>#REF!</v>
      </c>
      <c r="DH725" s="25" t="str">
        <f>IFERROR(VLOOKUP(CI725*1,Обработ.выгрузка_реестра_РФ!$A:$G,5,),"")</f>
        <v/>
      </c>
      <c r="DI725" s="27" t="str">
        <f t="shared" ref="DI725:DI788" si="7081">IF(LEN(DH725)&gt;0,IFERROR(IF(LEN(VLOOKUP("*"&amp;TEXT(DH725,"ДД.ММ.ГГГГ")&amp;"*",DG725,1,))&gt;0,"да",""),"нет"),"")</f>
        <v/>
      </c>
      <c r="DJ725" s="27" t="str">
        <f t="shared" ca="1" si="7058"/>
        <v/>
      </c>
      <c r="DK725" s="63" t="e">
        <f>IF(LEN('Описание предлагаемого товара'!#REF!)&gt;0,'Описание предлагаемого товара'!#REF!,"")</f>
        <v>#REF!</v>
      </c>
      <c r="DL725" s="63" t="e">
        <f>IF(LEN('Описание предлагаемого товара'!#REF!)&gt;0,'Описание предлагаемого товара'!#REF!,"")</f>
        <v>#REF!</v>
      </c>
      <c r="DM725" s="32"/>
    </row>
    <row r="726" spans="1:117" ht="48.75" customHeight="1" x14ac:dyDescent="0.25">
      <c r="A726" s="61" t="e">
        <f>IF(LEN('Описание предлагаемого товара'!#REF!)&gt;0,'Описание предлагаемого товара'!#REF!,"")</f>
        <v>#REF!</v>
      </c>
      <c r="B726" s="65" t="e">
        <f>IF(LEN('Описание предлагаемого товара'!#REF!)&gt;0,'Описание предлагаемого товара'!#REF!,"")</f>
        <v>#REF!</v>
      </c>
      <c r="C726" s="61" t="e">
        <f>IF(LEN('Описание предлагаемого товара'!#REF!)&gt;0,'Описание предлагаемого товара'!#REF!,"")</f>
        <v>#REF!</v>
      </c>
      <c r="D726" s="61" t="e">
        <f>IF(LEN('Описание предлагаемого товара'!#REF!)&gt;0,'Описание предлагаемого товара'!#REF!,"")</f>
        <v>#REF!</v>
      </c>
      <c r="E726" s="61" t="e">
        <f>IF(LEN('Описание предлагаемого товара'!#REF!)&gt;0,'Описание предлагаемого товара'!#REF!,"")</f>
        <v>#REF!</v>
      </c>
      <c r="F726" s="61" t="e">
        <f>IF(LEN('Описание предлагаемого товара'!#REF!)&gt;0,'Описание предлагаемого товара'!#REF!,"")</f>
        <v>#REF!</v>
      </c>
      <c r="G726" s="61" t="e">
        <f>IF(LEN('Описание предлагаемого товара'!#REF!)&gt;0,'Описание предлагаемого товара'!#REF!,"")</f>
        <v>#REF!</v>
      </c>
      <c r="H726" s="61" t="e">
        <f>IF(LEN('Описание предлагаемого товара'!#REF!)&gt;0,'Описание предлагаемого товара'!#REF!,"")</f>
        <v>#REF!</v>
      </c>
      <c r="I726" s="61" t="e">
        <f>IF(LEN('Описание предлагаемого товара'!#REF!)&gt;0,'Описание предлагаемого товара'!#REF!,"")</f>
        <v>#REF!</v>
      </c>
      <c r="J726" s="38" t="str">
        <f>IFERROR(VLOOKUP(B726,SAP!$A:$E,5,),"")</f>
        <v/>
      </c>
      <c r="K726" s="40" t="str">
        <f t="shared" si="7001"/>
        <v/>
      </c>
      <c r="L726" s="61" t="e">
        <f>IF(LEN('Описание предлагаемого товара'!#REF!)&gt;0,IFERROR('Описание предлагаемого товара'!#REF!*1,""),"")</f>
        <v>#REF!</v>
      </c>
      <c r="M726" s="39" t="str">
        <f>IFERROR(VLOOKUP(B726,SAP!$A:$E,2,),"")</f>
        <v/>
      </c>
      <c r="N726" s="41" t="str">
        <f t="shared" si="6501"/>
        <v/>
      </c>
      <c r="O726" s="39" t="str">
        <f t="shared" si="6988"/>
        <v/>
      </c>
      <c r="P726" s="36" t="e">
        <f>IF(LEN('Описание предлагаемого товара'!#REF!)&gt;0,'Описание предлагаемого товара'!#REF!,"")</f>
        <v>#REF!</v>
      </c>
      <c r="Q72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26" s="37" t="e">
        <f>IF(LEN('Описание предлагаемого товара'!#REF!)&gt;0,'Описание предлагаемого товара'!#REF!,"")</f>
        <v>#REF!</v>
      </c>
      <c r="S726" s="37" t="e">
        <f>IF(LEN('Описание предлагаемого товара'!#REF!)&gt;0,'Описание предлагаемого товара'!#REF!,"")</f>
        <v>#REF!</v>
      </c>
      <c r="T72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26" s="23" t="str">
        <f>IFERROR(VLOOKUP(CI726*1,Обработ.выгрузка_реестра_РФ!$A:$G,6,),"")</f>
        <v/>
      </c>
      <c r="V726" s="61" t="e">
        <f>IF(LEN('Описание предлагаемого товара'!#REF!)&gt;0,'Описание предлагаемого товара'!#REF!,"")</f>
        <v>#REF!</v>
      </c>
      <c r="W726" s="62" t="e">
        <f>IF(LEN('Описание предлагаемого товара'!#REF!)&gt;0,'Описание предлагаемого товара'!#REF!,"")</f>
        <v>#REF!</v>
      </c>
      <c r="X726" s="91" t="e">
        <f t="shared" ref="X726:Y726" si="7082">IFERROR(REPLACE(W726,FIND(CHAR(10),W726,1),1," "),W726)</f>
        <v>#REF!</v>
      </c>
      <c r="Y726" s="91" t="e">
        <f t="shared" si="7082"/>
        <v>#REF!</v>
      </c>
      <c r="Z726" s="91" t="e">
        <f t="shared" si="7003"/>
        <v>#REF!</v>
      </c>
      <c r="AA726" s="91" t="e">
        <f t="shared" si="7004"/>
        <v>#REF!</v>
      </c>
      <c r="AB726" s="91" t="e">
        <f t="shared" si="7005"/>
        <v>#REF!</v>
      </c>
      <c r="AC726" s="91" t="e">
        <f t="shared" ref="AC726:AF726" si="7083">IFERROR(REPLACE(AB726,FIND("  ",AB726,1),2," "),AB726)</f>
        <v>#REF!</v>
      </c>
      <c r="AD726" s="91" t="e">
        <f t="shared" si="7083"/>
        <v>#REF!</v>
      </c>
      <c r="AE726" s="91" t="e">
        <f t="shared" si="7083"/>
        <v>#REF!</v>
      </c>
      <c r="AF726" s="91" t="e">
        <f t="shared" si="7083"/>
        <v>#REF!</v>
      </c>
      <c r="AG726" s="23" t="str">
        <f>IFERROR(VLOOKUP(CI726*1,Обработ.выгрузка_реестра_РФ!$A:$G,4,),"")</f>
        <v/>
      </c>
      <c r="AH726" s="91" t="str">
        <f t="shared" ref="AH726:AI726" si="7084">IFERROR(REPLACE(AG726,FIND("-",AG726,1),1,"*"),AG726)</f>
        <v/>
      </c>
      <c r="AI726" s="91" t="str">
        <f t="shared" si="7084"/>
        <v/>
      </c>
      <c r="AJ726" s="27" t="str">
        <f t="shared" si="6467"/>
        <v/>
      </c>
      <c r="AK726" s="63" t="e">
        <f>IF(LEN('Описание предлагаемого товара'!#REF!)&gt;0,'Описание предлагаемого товара'!#REF!,"")</f>
        <v>#REF!</v>
      </c>
      <c r="AL726" s="91" t="e">
        <f t="shared" ref="AL726:AM726" si="7085">IFERROR(REPLACE(AK726,FIND(CHAR(10),AK726,1),1,""),AK726)</f>
        <v>#REF!</v>
      </c>
      <c r="AM726" s="91" t="e">
        <f t="shared" si="7085"/>
        <v>#REF!</v>
      </c>
      <c r="AN726" s="91" t="e">
        <f t="shared" ref="AN726:AR726" si="7086">IFERROR(REPLACE(AM726,FIND(" ",AM726,1),1,""),AM726)</f>
        <v>#REF!</v>
      </c>
      <c r="AO726" s="91" t="e">
        <f t="shared" si="7086"/>
        <v>#REF!</v>
      </c>
      <c r="AP726" s="91" t="e">
        <f t="shared" si="7086"/>
        <v>#REF!</v>
      </c>
      <c r="AQ726" s="91" t="e">
        <f t="shared" si="7086"/>
        <v>#REF!</v>
      </c>
      <c r="AR726" s="91" t="e">
        <f t="shared" si="7086"/>
        <v>#REF!</v>
      </c>
      <c r="AS726" s="91" t="e">
        <f t="shared" si="7010"/>
        <v>#REF!</v>
      </c>
      <c r="AT726" s="91" t="e">
        <f t="shared" si="7011"/>
        <v>#REF!</v>
      </c>
      <c r="AU726" s="32" t="e">
        <f t="shared" si="6994"/>
        <v>#REF!</v>
      </c>
      <c r="AV726" s="93" t="e">
        <f>'Описание предлагаемого товара'!#REF!</f>
        <v>#REF!</v>
      </c>
      <c r="AW726" s="91" t="e">
        <f>MIN(SEARCH({0,1,2,3,4,5,6,7,8,9},AV726&amp; "0123456789"))</f>
        <v>#REF!</v>
      </c>
      <c r="AX726" s="91" t="str">
        <f t="shared" si="7012"/>
        <v/>
      </c>
      <c r="AY726" s="91" t="str">
        <f t="shared" si="7013"/>
        <v/>
      </c>
      <c r="AZ726" s="91" t="str">
        <f t="shared" si="7014"/>
        <v/>
      </c>
      <c r="BA726" s="91" t="str">
        <f t="shared" si="7015"/>
        <v/>
      </c>
      <c r="BB726" s="91" t="str">
        <f t="shared" si="7016"/>
        <v/>
      </c>
      <c r="BC726" s="91" t="str">
        <f t="shared" si="7017"/>
        <v/>
      </c>
      <c r="BD726" s="91" t="str">
        <f t="shared" si="7018"/>
        <v/>
      </c>
      <c r="BE726" s="91" t="str">
        <f t="shared" si="7019"/>
        <v/>
      </c>
      <c r="BF726" s="91" t="str">
        <f t="shared" si="7020"/>
        <v/>
      </c>
      <c r="BG726" s="91" t="str">
        <f t="shared" si="7021"/>
        <v/>
      </c>
      <c r="BH726" s="91" t="str">
        <f t="shared" si="7022"/>
        <v/>
      </c>
      <c r="BI726" s="91" t="str">
        <f t="shared" si="7023"/>
        <v/>
      </c>
      <c r="BJ726" s="91" t="str">
        <f t="shared" si="7024"/>
        <v/>
      </c>
      <c r="BK726" s="91" t="str">
        <f t="shared" si="7025"/>
        <v/>
      </c>
      <c r="BL726" s="91" t="str">
        <f t="shared" si="7026"/>
        <v/>
      </c>
      <c r="BM726" s="91" t="str">
        <f t="shared" si="7027"/>
        <v/>
      </c>
      <c r="BN726" s="91" t="str">
        <f t="shared" si="7028"/>
        <v/>
      </c>
      <c r="BO726" s="91" t="str">
        <f t="shared" si="7029"/>
        <v/>
      </c>
      <c r="BP726" s="91" t="str">
        <f t="shared" si="7030"/>
        <v/>
      </c>
      <c r="BQ726" s="91" t="str">
        <f t="shared" si="7031"/>
        <v/>
      </c>
      <c r="BR726" s="91" t="str">
        <f t="shared" si="7032"/>
        <v/>
      </c>
      <c r="BS726" s="91" t="str">
        <f t="shared" si="7033"/>
        <v/>
      </c>
      <c r="BT726" s="91" t="str">
        <f t="shared" si="7034"/>
        <v/>
      </c>
      <c r="BU726" s="91" t="str">
        <f t="shared" si="7035"/>
        <v/>
      </c>
      <c r="BV726" s="91" t="str">
        <f t="shared" si="7036"/>
        <v/>
      </c>
      <c r="BW726" s="91" t="str">
        <f t="shared" si="7037"/>
        <v/>
      </c>
      <c r="BX726" s="91" t="str">
        <f t="shared" si="7038"/>
        <v/>
      </c>
      <c r="BY726" s="91" t="str">
        <f t="shared" si="7039"/>
        <v/>
      </c>
      <c r="BZ726" s="91" t="str">
        <f t="shared" si="7040"/>
        <v/>
      </c>
      <c r="CA726" s="91" t="str">
        <f t="shared" si="7041"/>
        <v/>
      </c>
      <c r="CB726" s="91" t="str">
        <f t="shared" si="7042"/>
        <v/>
      </c>
      <c r="CC726" s="91" t="str">
        <f t="shared" si="7043"/>
        <v/>
      </c>
      <c r="CD726" s="91" t="str">
        <f t="shared" si="7044"/>
        <v/>
      </c>
      <c r="CE726" s="91" t="str">
        <f t="shared" si="7045"/>
        <v/>
      </c>
      <c r="CF726" s="91" t="str">
        <f t="shared" si="7046"/>
        <v/>
      </c>
      <c r="CG726" s="91" t="str">
        <f t="shared" si="7047"/>
        <v/>
      </c>
      <c r="CH726" s="91" t="str">
        <f t="shared" si="7048"/>
        <v/>
      </c>
      <c r="CI726" s="91" t="str">
        <f t="shared" si="7049"/>
        <v>нет</v>
      </c>
      <c r="CJ726" s="63" t="e">
        <f>IF(LEN('Описание предлагаемого товара'!#REF!)&gt;0,'Описание предлагаемого товара'!#REF!,"")</f>
        <v>#REF!</v>
      </c>
      <c r="CK726" s="91" t="e">
        <f t="shared" ref="CK726:CL726" si="7087">IFERROR(REPLACE(CJ726,FIND(CHAR(10),CJ726,1),1,""),CJ726)</f>
        <v>#REF!</v>
      </c>
      <c r="CL726" s="91" t="e">
        <f t="shared" si="7087"/>
        <v>#REF!</v>
      </c>
      <c r="CM726" s="91" t="e">
        <f t="shared" si="7051"/>
        <v>#REF!</v>
      </c>
      <c r="CN726" s="91" t="e">
        <f t="shared" si="7052"/>
        <v>#REF!</v>
      </c>
      <c r="CO726" s="91" t="e">
        <f t="shared" si="7053"/>
        <v>#REF!</v>
      </c>
      <c r="CP726" s="90" t="e">
        <f>IF(AU726="Не указан реестровый номер (мера нац.режима Запрет)","",IF(CI726="нет","",IF(CU726="да","исключение(не смотрим баллы)",IFERROR(IF(CI726*1&gt;0,IFERROR(IF(VLOOKUP(CI726*1,Обработ.выгрузка_реестра_РФ!$A:$G,7,)=0,"Баллы не установлены",VLOOKUP(CI726*1,Обработ.выгрузка_реестра_РФ!$A:$G,7,)),IF(LEN(CI726)&gt;14,"","нет номера в реестре РФ")),""),IF(LEN(CI726)=0,"","Некорректный реестровый номер")))))</f>
        <v>#REF!</v>
      </c>
      <c r="CQ726" s="33" t="e">
        <f>IF(LEN(C726)&gt;0,IFERROR(IF(LEN(H726)&gt;0,IF(LEN(VLOOKUP(H726,'исключения(не_смотрим_баллы)'!$A:$C,1,))&gt;0,"да","нет"),"не введен ОКПД2"),"нет"),"")</f>
        <v>#REF!</v>
      </c>
      <c r="CR726" s="33" t="e">
        <f ca="1">IF(CQ726="да",IF(TODAY()&lt;VLOOKUP(H726,'исключения(не_смотрим_баллы)'!$A:$C,3,),"да","нет"),"")</f>
        <v>#REF!</v>
      </c>
      <c r="CS726" s="33" t="str">
        <f>IFERROR(IF(CQ726="да",IF(VLOOKUP(CI726*1,Обработ.выгрузка_реестра_РФ!$A:$G,2,)&lt;VLOOKUP(H726,'исключения(не_смотрим_баллы)'!$A:$C,2,),"да","нет"),""),"")</f>
        <v/>
      </c>
      <c r="CT726" s="24"/>
      <c r="CU726" s="33" t="e">
        <f t="shared" si="7065"/>
        <v>#REF!</v>
      </c>
      <c r="CV726" s="91" t="e">
        <f t="shared" si="7066"/>
        <v>#REF!</v>
      </c>
      <c r="CW726" s="27" t="e">
        <f t="shared" si="7067"/>
        <v>#REF!</v>
      </c>
      <c r="CX726" s="26" t="e">
        <f t="shared" si="6996"/>
        <v>#REF!</v>
      </c>
      <c r="CY726" s="64" t="e">
        <f>IF(LEN('Описание предлагаемого товара'!#REF!)&gt;0,'Описание предлагаемого товара'!#REF!,"")</f>
        <v>#REF!</v>
      </c>
      <c r="CZ726" s="95" t="e">
        <f t="shared" si="7054"/>
        <v>#REF!</v>
      </c>
      <c r="DA726" s="95" t="e">
        <f t="shared" ref="DA726" si="7088">IFERROR(REPLACE(CZ726,FIND(" ",CZ726,1),1,""),CZ726)</f>
        <v>#REF!</v>
      </c>
      <c r="DB726" s="95" t="e">
        <f t="shared" si="6998"/>
        <v>#REF!</v>
      </c>
      <c r="DC726" s="95" t="e">
        <f t="shared" ref="DC726:DD726" si="7089">IFERROR(REPLACE(DB726,FIND("г.",DB726,1),2,""),DB726)</f>
        <v>#REF!</v>
      </c>
      <c r="DD726" s="95" t="e">
        <f t="shared" si="7089"/>
        <v>#REF!</v>
      </c>
      <c r="DE726" s="95" t="e">
        <f t="shared" ref="DE726:DF726" si="7090">IFERROR(REPLACE(DD726,FIND("г",DD726,1),1,""),DD726)</f>
        <v>#REF!</v>
      </c>
      <c r="DF726" s="95" t="e">
        <f t="shared" si="7090"/>
        <v>#REF!</v>
      </c>
      <c r="DG726" s="95" t="e">
        <f t="shared" si="7071"/>
        <v>#REF!</v>
      </c>
      <c r="DH726" s="25" t="str">
        <f>IFERROR(VLOOKUP(CI726*1,Обработ.выгрузка_реестра_РФ!$A:$G,5,),"")</f>
        <v/>
      </c>
      <c r="DI726" s="27" t="str">
        <f t="shared" si="7081"/>
        <v/>
      </c>
      <c r="DJ726" s="27" t="str">
        <f t="shared" ca="1" si="7058"/>
        <v/>
      </c>
      <c r="DK726" s="63" t="e">
        <f>IF(LEN('Описание предлагаемого товара'!#REF!)&gt;0,'Описание предлагаемого товара'!#REF!,"")</f>
        <v>#REF!</v>
      </c>
      <c r="DL726" s="63" t="e">
        <f>IF(LEN('Описание предлагаемого товара'!#REF!)&gt;0,'Описание предлагаемого товара'!#REF!,"")</f>
        <v>#REF!</v>
      </c>
      <c r="DM726" s="32"/>
    </row>
    <row r="727" spans="1:117" ht="48.75" customHeight="1" x14ac:dyDescent="0.25">
      <c r="A727" s="61" t="e">
        <f>IF(LEN('Описание предлагаемого товара'!#REF!)&gt;0,'Описание предлагаемого товара'!#REF!,"")</f>
        <v>#REF!</v>
      </c>
      <c r="B727" s="65" t="e">
        <f>IF(LEN('Описание предлагаемого товара'!#REF!)&gt;0,'Описание предлагаемого товара'!#REF!,"")</f>
        <v>#REF!</v>
      </c>
      <c r="C727" s="61" t="e">
        <f>IF(LEN('Описание предлагаемого товара'!#REF!)&gt;0,'Описание предлагаемого товара'!#REF!,"")</f>
        <v>#REF!</v>
      </c>
      <c r="D727" s="61" t="e">
        <f>IF(LEN('Описание предлагаемого товара'!#REF!)&gt;0,'Описание предлагаемого товара'!#REF!,"")</f>
        <v>#REF!</v>
      </c>
      <c r="E727" s="61" t="e">
        <f>IF(LEN('Описание предлагаемого товара'!#REF!)&gt;0,'Описание предлагаемого товара'!#REF!,"")</f>
        <v>#REF!</v>
      </c>
      <c r="F727" s="61" t="e">
        <f>IF(LEN('Описание предлагаемого товара'!#REF!)&gt;0,'Описание предлагаемого товара'!#REF!,"")</f>
        <v>#REF!</v>
      </c>
      <c r="G727" s="61" t="e">
        <f>IF(LEN('Описание предлагаемого товара'!#REF!)&gt;0,'Описание предлагаемого товара'!#REF!,"")</f>
        <v>#REF!</v>
      </c>
      <c r="H727" s="61" t="e">
        <f>IF(LEN('Описание предлагаемого товара'!#REF!)&gt;0,'Описание предлагаемого товара'!#REF!,"")</f>
        <v>#REF!</v>
      </c>
      <c r="I727" s="61" t="e">
        <f>IF(LEN('Описание предлагаемого товара'!#REF!)&gt;0,'Описание предлагаемого товара'!#REF!,"")</f>
        <v>#REF!</v>
      </c>
      <c r="J727" s="38" t="str">
        <f>IFERROR(VLOOKUP(B727,SAP!$A:$E,5,),"")</f>
        <v/>
      </c>
      <c r="K727" s="40" t="str">
        <f t="shared" si="7001"/>
        <v/>
      </c>
      <c r="L727" s="61" t="e">
        <f>IF(LEN('Описание предлагаемого товара'!#REF!)&gt;0,IFERROR('Описание предлагаемого товара'!#REF!*1,""),"")</f>
        <v>#REF!</v>
      </c>
      <c r="M727" s="39" t="str">
        <f>IFERROR(VLOOKUP(B727,SAP!$A:$E,2,),"")</f>
        <v/>
      </c>
      <c r="N727" s="41" t="str">
        <f t="shared" si="6501"/>
        <v/>
      </c>
      <c r="O727" s="39" t="str">
        <f t="shared" si="6988"/>
        <v/>
      </c>
      <c r="P727" s="36" t="e">
        <f>IF(LEN('Описание предлагаемого товара'!#REF!)&gt;0,'Описание предлагаемого товара'!#REF!,"")</f>
        <v>#REF!</v>
      </c>
      <c r="Q72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27" s="37" t="e">
        <f>IF(LEN('Описание предлагаемого товара'!#REF!)&gt;0,'Описание предлагаемого товара'!#REF!,"")</f>
        <v>#REF!</v>
      </c>
      <c r="S727" s="37" t="e">
        <f>IF(LEN('Описание предлагаемого товара'!#REF!)&gt;0,'Описание предлагаемого товара'!#REF!,"")</f>
        <v>#REF!</v>
      </c>
      <c r="T72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27" s="23" t="str">
        <f>IFERROR(VLOOKUP(CI727*1,Обработ.выгрузка_реестра_РФ!$A:$G,6,),"")</f>
        <v/>
      </c>
      <c r="V727" s="61" t="e">
        <f>IF(LEN('Описание предлагаемого товара'!#REF!)&gt;0,'Описание предлагаемого товара'!#REF!,"")</f>
        <v>#REF!</v>
      </c>
      <c r="W727" s="62" t="e">
        <f>IF(LEN('Описание предлагаемого товара'!#REF!)&gt;0,'Описание предлагаемого товара'!#REF!,"")</f>
        <v>#REF!</v>
      </c>
      <c r="X727" s="91" t="e">
        <f t="shared" ref="X727:Y727" si="7091">IFERROR(REPLACE(W727,FIND(CHAR(10),W727,1),1," "),W727)</f>
        <v>#REF!</v>
      </c>
      <c r="Y727" s="91" t="e">
        <f t="shared" si="7091"/>
        <v>#REF!</v>
      </c>
      <c r="Z727" s="91" t="e">
        <f t="shared" si="7003"/>
        <v>#REF!</v>
      </c>
      <c r="AA727" s="91" t="e">
        <f t="shared" si="7004"/>
        <v>#REF!</v>
      </c>
      <c r="AB727" s="91" t="e">
        <f t="shared" si="7005"/>
        <v>#REF!</v>
      </c>
      <c r="AC727" s="91" t="e">
        <f t="shared" ref="AC727:AF727" si="7092">IFERROR(REPLACE(AB727,FIND("  ",AB727,1),2," "),AB727)</f>
        <v>#REF!</v>
      </c>
      <c r="AD727" s="91" t="e">
        <f t="shared" si="7092"/>
        <v>#REF!</v>
      </c>
      <c r="AE727" s="91" t="e">
        <f t="shared" si="7092"/>
        <v>#REF!</v>
      </c>
      <c r="AF727" s="91" t="e">
        <f t="shared" si="7092"/>
        <v>#REF!</v>
      </c>
      <c r="AG727" s="23" t="str">
        <f>IFERROR(VLOOKUP(CI727*1,Обработ.выгрузка_реестра_РФ!$A:$G,4,),"")</f>
        <v/>
      </c>
      <c r="AH727" s="91" t="str">
        <f t="shared" ref="AH727:AI727" si="7093">IFERROR(REPLACE(AG727,FIND("-",AG727,1),1,"*"),AG727)</f>
        <v/>
      </c>
      <c r="AI727" s="91" t="str">
        <f t="shared" si="7093"/>
        <v/>
      </c>
      <c r="AJ727" s="27" t="str">
        <f t="shared" si="6467"/>
        <v/>
      </c>
      <c r="AK727" s="63" t="e">
        <f>IF(LEN('Описание предлагаемого товара'!#REF!)&gt;0,'Описание предлагаемого товара'!#REF!,"")</f>
        <v>#REF!</v>
      </c>
      <c r="AL727" s="91" t="e">
        <f t="shared" ref="AL727:AM727" si="7094">IFERROR(REPLACE(AK727,FIND(CHAR(10),AK727,1),1,""),AK727)</f>
        <v>#REF!</v>
      </c>
      <c r="AM727" s="91" t="e">
        <f t="shared" si="7094"/>
        <v>#REF!</v>
      </c>
      <c r="AN727" s="91" t="e">
        <f t="shared" ref="AN727:AR727" si="7095">IFERROR(REPLACE(AM727,FIND(" ",AM727,1),1,""),AM727)</f>
        <v>#REF!</v>
      </c>
      <c r="AO727" s="91" t="e">
        <f t="shared" si="7095"/>
        <v>#REF!</v>
      </c>
      <c r="AP727" s="91" t="e">
        <f t="shared" si="7095"/>
        <v>#REF!</v>
      </c>
      <c r="AQ727" s="91" t="e">
        <f t="shared" si="7095"/>
        <v>#REF!</v>
      </c>
      <c r="AR727" s="91" t="e">
        <f t="shared" si="7095"/>
        <v>#REF!</v>
      </c>
      <c r="AS727" s="91" t="e">
        <f t="shared" si="7010"/>
        <v>#REF!</v>
      </c>
      <c r="AT727" s="91" t="e">
        <f t="shared" si="7011"/>
        <v>#REF!</v>
      </c>
      <c r="AU727" s="32" t="e">
        <f t="shared" si="6994"/>
        <v>#REF!</v>
      </c>
      <c r="AV727" s="93" t="e">
        <f>'Описание предлагаемого товара'!#REF!</f>
        <v>#REF!</v>
      </c>
      <c r="AW727" s="91" t="e">
        <f>MIN(SEARCH({0,1,2,3,4,5,6,7,8,9},AV727&amp; "0123456789"))</f>
        <v>#REF!</v>
      </c>
      <c r="AX727" s="91" t="str">
        <f t="shared" si="7012"/>
        <v/>
      </c>
      <c r="AY727" s="91" t="str">
        <f t="shared" si="7013"/>
        <v/>
      </c>
      <c r="AZ727" s="91" t="str">
        <f t="shared" si="7014"/>
        <v/>
      </c>
      <c r="BA727" s="91" t="str">
        <f t="shared" si="7015"/>
        <v/>
      </c>
      <c r="BB727" s="91" t="str">
        <f t="shared" si="7016"/>
        <v/>
      </c>
      <c r="BC727" s="91" t="str">
        <f t="shared" si="7017"/>
        <v/>
      </c>
      <c r="BD727" s="91" t="str">
        <f t="shared" si="7018"/>
        <v/>
      </c>
      <c r="BE727" s="91" t="str">
        <f t="shared" si="7019"/>
        <v/>
      </c>
      <c r="BF727" s="91" t="str">
        <f t="shared" si="7020"/>
        <v/>
      </c>
      <c r="BG727" s="91" t="str">
        <f t="shared" si="7021"/>
        <v/>
      </c>
      <c r="BH727" s="91" t="str">
        <f t="shared" si="7022"/>
        <v/>
      </c>
      <c r="BI727" s="91" t="str">
        <f t="shared" si="7023"/>
        <v/>
      </c>
      <c r="BJ727" s="91" t="str">
        <f t="shared" si="7024"/>
        <v/>
      </c>
      <c r="BK727" s="91" t="str">
        <f t="shared" si="7025"/>
        <v/>
      </c>
      <c r="BL727" s="91" t="str">
        <f t="shared" si="7026"/>
        <v/>
      </c>
      <c r="BM727" s="91" t="str">
        <f t="shared" si="7027"/>
        <v/>
      </c>
      <c r="BN727" s="91" t="str">
        <f t="shared" si="7028"/>
        <v/>
      </c>
      <c r="BO727" s="91" t="str">
        <f t="shared" si="7029"/>
        <v/>
      </c>
      <c r="BP727" s="91" t="str">
        <f t="shared" si="7030"/>
        <v/>
      </c>
      <c r="BQ727" s="91" t="str">
        <f t="shared" si="7031"/>
        <v/>
      </c>
      <c r="BR727" s="91" t="str">
        <f t="shared" si="7032"/>
        <v/>
      </c>
      <c r="BS727" s="91" t="str">
        <f t="shared" si="7033"/>
        <v/>
      </c>
      <c r="BT727" s="91" t="str">
        <f t="shared" si="7034"/>
        <v/>
      </c>
      <c r="BU727" s="91" t="str">
        <f t="shared" si="7035"/>
        <v/>
      </c>
      <c r="BV727" s="91" t="str">
        <f t="shared" si="7036"/>
        <v/>
      </c>
      <c r="BW727" s="91" t="str">
        <f t="shared" si="7037"/>
        <v/>
      </c>
      <c r="BX727" s="91" t="str">
        <f t="shared" si="7038"/>
        <v/>
      </c>
      <c r="BY727" s="91" t="str">
        <f t="shared" si="7039"/>
        <v/>
      </c>
      <c r="BZ727" s="91" t="str">
        <f t="shared" si="7040"/>
        <v/>
      </c>
      <c r="CA727" s="91" t="str">
        <f t="shared" si="7041"/>
        <v/>
      </c>
      <c r="CB727" s="91" t="str">
        <f t="shared" si="7042"/>
        <v/>
      </c>
      <c r="CC727" s="91" t="str">
        <f t="shared" si="7043"/>
        <v/>
      </c>
      <c r="CD727" s="91" t="str">
        <f t="shared" si="7044"/>
        <v/>
      </c>
      <c r="CE727" s="91" t="str">
        <f t="shared" si="7045"/>
        <v/>
      </c>
      <c r="CF727" s="91" t="str">
        <f t="shared" si="7046"/>
        <v/>
      </c>
      <c r="CG727" s="91" t="str">
        <f t="shared" si="7047"/>
        <v/>
      </c>
      <c r="CH727" s="91" t="str">
        <f t="shared" si="7048"/>
        <v/>
      </c>
      <c r="CI727" s="91" t="str">
        <f t="shared" si="7049"/>
        <v>нет</v>
      </c>
      <c r="CJ727" s="63" t="e">
        <f>IF(LEN('Описание предлагаемого товара'!#REF!)&gt;0,'Описание предлагаемого товара'!#REF!,"")</f>
        <v>#REF!</v>
      </c>
      <c r="CK727" s="91" t="e">
        <f t="shared" ref="CK727:CL727" si="7096">IFERROR(REPLACE(CJ727,FIND(CHAR(10),CJ727,1),1,""),CJ727)</f>
        <v>#REF!</v>
      </c>
      <c r="CL727" s="91" t="e">
        <f t="shared" si="7096"/>
        <v>#REF!</v>
      </c>
      <c r="CM727" s="91" t="e">
        <f t="shared" si="7051"/>
        <v>#REF!</v>
      </c>
      <c r="CN727" s="91" t="e">
        <f t="shared" si="7052"/>
        <v>#REF!</v>
      </c>
      <c r="CO727" s="91" t="e">
        <f t="shared" si="7053"/>
        <v>#REF!</v>
      </c>
      <c r="CP727" s="90" t="e">
        <f>IF(AU727="Не указан реестровый номер (мера нац.режима Запрет)","",IF(CI727="нет","",IF(CU727="да","исключение(не смотрим баллы)",IFERROR(IF(CI727*1&gt;0,IFERROR(IF(VLOOKUP(CI727*1,Обработ.выгрузка_реестра_РФ!$A:$G,7,)=0,"Баллы не установлены",VLOOKUP(CI727*1,Обработ.выгрузка_реестра_РФ!$A:$G,7,)),IF(LEN(CI727)&gt;14,"","нет номера в реестре РФ")),""),IF(LEN(CI727)=0,"","Некорректный реестровый номер")))))</f>
        <v>#REF!</v>
      </c>
      <c r="CQ727" s="33" t="e">
        <f>IF(LEN(C727)&gt;0,IFERROR(IF(LEN(H727)&gt;0,IF(LEN(VLOOKUP(H727,'исключения(не_смотрим_баллы)'!$A:$C,1,))&gt;0,"да","нет"),"не введен ОКПД2"),"нет"),"")</f>
        <v>#REF!</v>
      </c>
      <c r="CR727" s="33" t="e">
        <f ca="1">IF(CQ727="да",IF(TODAY()&lt;VLOOKUP(H727,'исключения(не_смотрим_баллы)'!$A:$C,3,),"да","нет"),"")</f>
        <v>#REF!</v>
      </c>
      <c r="CS727" s="33" t="str">
        <f>IFERROR(IF(CQ727="да",IF(VLOOKUP(CI727*1,Обработ.выгрузка_реестра_РФ!$A:$G,2,)&lt;VLOOKUP(H727,'исключения(не_смотрим_баллы)'!$A:$C,2,),"да","нет"),""),"")</f>
        <v/>
      </c>
      <c r="CT727" s="24"/>
      <c r="CU727" s="33" t="e">
        <f t="shared" si="7065"/>
        <v>#REF!</v>
      </c>
      <c r="CV727" s="91" t="e">
        <f t="shared" si="7066"/>
        <v>#REF!</v>
      </c>
      <c r="CW727" s="27" t="e">
        <f t="shared" si="7067"/>
        <v>#REF!</v>
      </c>
      <c r="CX727" s="26" t="e">
        <f t="shared" si="6996"/>
        <v>#REF!</v>
      </c>
      <c r="CY727" s="64" t="e">
        <f>IF(LEN('Описание предлагаемого товара'!#REF!)&gt;0,'Описание предлагаемого товара'!#REF!,"")</f>
        <v>#REF!</v>
      </c>
      <c r="CZ727" s="95" t="e">
        <f t="shared" si="7054"/>
        <v>#REF!</v>
      </c>
      <c r="DA727" s="95" t="e">
        <f t="shared" ref="DA727" si="7097">IFERROR(REPLACE(CZ727,FIND(" ",CZ727,1),1,""),CZ727)</f>
        <v>#REF!</v>
      </c>
      <c r="DB727" s="95" t="e">
        <f t="shared" si="6998"/>
        <v>#REF!</v>
      </c>
      <c r="DC727" s="95" t="e">
        <f t="shared" ref="DC727:DD727" si="7098">IFERROR(REPLACE(DB727,FIND("г.",DB727,1),2,""),DB727)</f>
        <v>#REF!</v>
      </c>
      <c r="DD727" s="95" t="e">
        <f t="shared" si="7098"/>
        <v>#REF!</v>
      </c>
      <c r="DE727" s="95" t="e">
        <f t="shared" ref="DE727:DF727" si="7099">IFERROR(REPLACE(DD727,FIND("г",DD727,1),1,""),DD727)</f>
        <v>#REF!</v>
      </c>
      <c r="DF727" s="95" t="e">
        <f t="shared" si="7099"/>
        <v>#REF!</v>
      </c>
      <c r="DG727" s="95" t="e">
        <f t="shared" si="7071"/>
        <v>#REF!</v>
      </c>
      <c r="DH727" s="25" t="str">
        <f>IFERROR(VLOOKUP(CI727*1,Обработ.выгрузка_реестра_РФ!$A:$G,5,),"")</f>
        <v/>
      </c>
      <c r="DI727" s="27" t="str">
        <f t="shared" si="7081"/>
        <v/>
      </c>
      <c r="DJ727" s="27" t="str">
        <f t="shared" ca="1" si="7058"/>
        <v/>
      </c>
      <c r="DK727" s="63" t="e">
        <f>IF(LEN('Описание предлагаемого товара'!#REF!)&gt;0,'Описание предлагаемого товара'!#REF!,"")</f>
        <v>#REF!</v>
      </c>
      <c r="DL727" s="63" t="e">
        <f>IF(LEN('Описание предлагаемого товара'!#REF!)&gt;0,'Описание предлагаемого товара'!#REF!,"")</f>
        <v>#REF!</v>
      </c>
      <c r="DM727" s="32"/>
    </row>
    <row r="728" spans="1:117" ht="48.75" customHeight="1" x14ac:dyDescent="0.25">
      <c r="A728" s="61" t="e">
        <f>IF(LEN('Описание предлагаемого товара'!#REF!)&gt;0,'Описание предлагаемого товара'!#REF!,"")</f>
        <v>#REF!</v>
      </c>
      <c r="B728" s="65" t="e">
        <f>IF(LEN('Описание предлагаемого товара'!#REF!)&gt;0,'Описание предлагаемого товара'!#REF!,"")</f>
        <v>#REF!</v>
      </c>
      <c r="C728" s="61" t="e">
        <f>IF(LEN('Описание предлагаемого товара'!#REF!)&gt;0,'Описание предлагаемого товара'!#REF!,"")</f>
        <v>#REF!</v>
      </c>
      <c r="D728" s="61" t="e">
        <f>IF(LEN('Описание предлагаемого товара'!#REF!)&gt;0,'Описание предлагаемого товара'!#REF!,"")</f>
        <v>#REF!</v>
      </c>
      <c r="E728" s="61" t="e">
        <f>IF(LEN('Описание предлагаемого товара'!#REF!)&gt;0,'Описание предлагаемого товара'!#REF!,"")</f>
        <v>#REF!</v>
      </c>
      <c r="F728" s="61" t="e">
        <f>IF(LEN('Описание предлагаемого товара'!#REF!)&gt;0,'Описание предлагаемого товара'!#REF!,"")</f>
        <v>#REF!</v>
      </c>
      <c r="G728" s="61" t="e">
        <f>IF(LEN('Описание предлагаемого товара'!#REF!)&gt;0,'Описание предлагаемого товара'!#REF!,"")</f>
        <v>#REF!</v>
      </c>
      <c r="H728" s="61" t="e">
        <f>IF(LEN('Описание предлагаемого товара'!#REF!)&gt;0,'Описание предлагаемого товара'!#REF!,"")</f>
        <v>#REF!</v>
      </c>
      <c r="I728" s="61" t="e">
        <f>IF(LEN('Описание предлагаемого товара'!#REF!)&gt;0,'Описание предлагаемого товара'!#REF!,"")</f>
        <v>#REF!</v>
      </c>
      <c r="J728" s="38" t="str">
        <f>IFERROR(VLOOKUP(B728,SAP!$A:$E,5,),"")</f>
        <v/>
      </c>
      <c r="K728" s="40" t="str">
        <f t="shared" si="7001"/>
        <v/>
      </c>
      <c r="L728" s="61" t="e">
        <f>IF(LEN('Описание предлагаемого товара'!#REF!)&gt;0,IFERROR('Описание предлагаемого товара'!#REF!*1,""),"")</f>
        <v>#REF!</v>
      </c>
      <c r="M728" s="39" t="str">
        <f>IFERROR(VLOOKUP(B728,SAP!$A:$E,2,),"")</f>
        <v/>
      </c>
      <c r="N728" s="41" t="str">
        <f t="shared" si="6501"/>
        <v/>
      </c>
      <c r="O728" s="39" t="str">
        <f t="shared" si="6988"/>
        <v/>
      </c>
      <c r="P728" s="36" t="e">
        <f>IF(LEN('Описание предлагаемого товара'!#REF!)&gt;0,'Описание предлагаемого товара'!#REF!,"")</f>
        <v>#REF!</v>
      </c>
      <c r="Q72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28" s="37" t="e">
        <f>IF(LEN('Описание предлагаемого товара'!#REF!)&gt;0,'Описание предлагаемого товара'!#REF!,"")</f>
        <v>#REF!</v>
      </c>
      <c r="S728" s="37" t="e">
        <f>IF(LEN('Описание предлагаемого товара'!#REF!)&gt;0,'Описание предлагаемого товара'!#REF!,"")</f>
        <v>#REF!</v>
      </c>
      <c r="T72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28" s="23" t="str">
        <f>IFERROR(VLOOKUP(CI728*1,Обработ.выгрузка_реестра_РФ!$A:$G,6,),"")</f>
        <v/>
      </c>
      <c r="V728" s="61" t="e">
        <f>IF(LEN('Описание предлагаемого товара'!#REF!)&gt;0,'Описание предлагаемого товара'!#REF!,"")</f>
        <v>#REF!</v>
      </c>
      <c r="W728" s="62" t="e">
        <f>IF(LEN('Описание предлагаемого товара'!#REF!)&gt;0,'Описание предлагаемого товара'!#REF!,"")</f>
        <v>#REF!</v>
      </c>
      <c r="X728" s="91" t="e">
        <f t="shared" ref="X728:Y728" si="7100">IFERROR(REPLACE(W728,FIND(CHAR(10),W728,1),1," "),W728)</f>
        <v>#REF!</v>
      </c>
      <c r="Y728" s="91" t="e">
        <f t="shared" si="7100"/>
        <v>#REF!</v>
      </c>
      <c r="Z728" s="91" t="e">
        <f t="shared" si="7003"/>
        <v>#REF!</v>
      </c>
      <c r="AA728" s="91" t="e">
        <f t="shared" si="7004"/>
        <v>#REF!</v>
      </c>
      <c r="AB728" s="91" t="e">
        <f t="shared" si="7005"/>
        <v>#REF!</v>
      </c>
      <c r="AC728" s="91" t="e">
        <f t="shared" ref="AC728:AF728" si="7101">IFERROR(REPLACE(AB728,FIND("  ",AB728,1),2," "),AB728)</f>
        <v>#REF!</v>
      </c>
      <c r="AD728" s="91" t="e">
        <f t="shared" si="7101"/>
        <v>#REF!</v>
      </c>
      <c r="AE728" s="91" t="e">
        <f t="shared" si="7101"/>
        <v>#REF!</v>
      </c>
      <c r="AF728" s="91" t="e">
        <f t="shared" si="7101"/>
        <v>#REF!</v>
      </c>
      <c r="AG728" s="23" t="str">
        <f>IFERROR(VLOOKUP(CI728*1,Обработ.выгрузка_реестра_РФ!$A:$G,4,),"")</f>
        <v/>
      </c>
      <c r="AH728" s="91" t="str">
        <f t="shared" ref="AH728:AI728" si="7102">IFERROR(REPLACE(AG728,FIND("-",AG728,1),1,"*"),AG728)</f>
        <v/>
      </c>
      <c r="AI728" s="91" t="str">
        <f t="shared" si="7102"/>
        <v/>
      </c>
      <c r="AJ728" s="27" t="str">
        <f t="shared" ref="AJ728:AJ791" si="7103">IF(LEN(AI728)&gt;0,IF(LEN(W728)&gt;0,IFERROR(IF(LEN(VLOOKUP("*"&amp;AI728&amp;"*",AF728,1,FALSE))&gt;0,"да",""),"нет"),"не введены данные"),"")</f>
        <v/>
      </c>
      <c r="AK728" s="63" t="e">
        <f>IF(LEN('Описание предлагаемого товара'!#REF!)&gt;0,'Описание предлагаемого товара'!#REF!,"")</f>
        <v>#REF!</v>
      </c>
      <c r="AL728" s="91" t="e">
        <f t="shared" ref="AL728:AM728" si="7104">IFERROR(REPLACE(AK728,FIND(CHAR(10),AK728,1),1,""),AK728)</f>
        <v>#REF!</v>
      </c>
      <c r="AM728" s="91" t="e">
        <f t="shared" si="7104"/>
        <v>#REF!</v>
      </c>
      <c r="AN728" s="91" t="e">
        <f t="shared" ref="AN728:AR728" si="7105">IFERROR(REPLACE(AM728,FIND(" ",AM728,1),1,""),AM728)</f>
        <v>#REF!</v>
      </c>
      <c r="AO728" s="91" t="e">
        <f t="shared" si="7105"/>
        <v>#REF!</v>
      </c>
      <c r="AP728" s="91" t="e">
        <f t="shared" si="7105"/>
        <v>#REF!</v>
      </c>
      <c r="AQ728" s="91" t="e">
        <f t="shared" si="7105"/>
        <v>#REF!</v>
      </c>
      <c r="AR728" s="91" t="e">
        <f t="shared" si="7105"/>
        <v>#REF!</v>
      </c>
      <c r="AS728" s="91" t="e">
        <f t="shared" si="7010"/>
        <v>#REF!</v>
      </c>
      <c r="AT728" s="91" t="e">
        <f t="shared" si="7011"/>
        <v>#REF!</v>
      </c>
      <c r="AU728" s="32" t="e">
        <f t="shared" si="6994"/>
        <v>#REF!</v>
      </c>
      <c r="AV728" s="93" t="e">
        <f>'Описание предлагаемого товара'!#REF!</f>
        <v>#REF!</v>
      </c>
      <c r="AW728" s="91" t="e">
        <f>MIN(SEARCH({0,1,2,3,4,5,6,7,8,9},AV728&amp; "0123456789"))</f>
        <v>#REF!</v>
      </c>
      <c r="AX728" s="91" t="str">
        <f t="shared" si="7012"/>
        <v/>
      </c>
      <c r="AY728" s="91" t="str">
        <f t="shared" si="7013"/>
        <v/>
      </c>
      <c r="AZ728" s="91" t="str">
        <f t="shared" si="7014"/>
        <v/>
      </c>
      <c r="BA728" s="91" t="str">
        <f t="shared" si="7015"/>
        <v/>
      </c>
      <c r="BB728" s="91" t="str">
        <f t="shared" si="7016"/>
        <v/>
      </c>
      <c r="BC728" s="91" t="str">
        <f t="shared" si="7017"/>
        <v/>
      </c>
      <c r="BD728" s="91" t="str">
        <f t="shared" si="7018"/>
        <v/>
      </c>
      <c r="BE728" s="91" t="str">
        <f t="shared" si="7019"/>
        <v/>
      </c>
      <c r="BF728" s="91" t="str">
        <f t="shared" si="7020"/>
        <v/>
      </c>
      <c r="BG728" s="91" t="str">
        <f t="shared" si="7021"/>
        <v/>
      </c>
      <c r="BH728" s="91" t="str">
        <f t="shared" si="7022"/>
        <v/>
      </c>
      <c r="BI728" s="91" t="str">
        <f t="shared" si="7023"/>
        <v/>
      </c>
      <c r="BJ728" s="91" t="str">
        <f t="shared" si="7024"/>
        <v/>
      </c>
      <c r="BK728" s="91" t="str">
        <f t="shared" si="7025"/>
        <v/>
      </c>
      <c r="BL728" s="91" t="str">
        <f t="shared" si="7026"/>
        <v/>
      </c>
      <c r="BM728" s="91" t="str">
        <f t="shared" si="7027"/>
        <v/>
      </c>
      <c r="BN728" s="91" t="str">
        <f t="shared" si="7028"/>
        <v/>
      </c>
      <c r="BO728" s="91" t="str">
        <f t="shared" si="7029"/>
        <v/>
      </c>
      <c r="BP728" s="91" t="str">
        <f t="shared" si="7030"/>
        <v/>
      </c>
      <c r="BQ728" s="91" t="str">
        <f t="shared" si="7031"/>
        <v/>
      </c>
      <c r="BR728" s="91" t="str">
        <f t="shared" si="7032"/>
        <v/>
      </c>
      <c r="BS728" s="91" t="str">
        <f t="shared" si="7033"/>
        <v/>
      </c>
      <c r="BT728" s="91" t="str">
        <f t="shared" si="7034"/>
        <v/>
      </c>
      <c r="BU728" s="91" t="str">
        <f t="shared" si="7035"/>
        <v/>
      </c>
      <c r="BV728" s="91" t="str">
        <f t="shared" si="7036"/>
        <v/>
      </c>
      <c r="BW728" s="91" t="str">
        <f t="shared" si="7037"/>
        <v/>
      </c>
      <c r="BX728" s="91" t="str">
        <f t="shared" si="7038"/>
        <v/>
      </c>
      <c r="BY728" s="91" t="str">
        <f t="shared" si="7039"/>
        <v/>
      </c>
      <c r="BZ728" s="91" t="str">
        <f t="shared" si="7040"/>
        <v/>
      </c>
      <c r="CA728" s="91" t="str">
        <f t="shared" si="7041"/>
        <v/>
      </c>
      <c r="CB728" s="91" t="str">
        <f t="shared" si="7042"/>
        <v/>
      </c>
      <c r="CC728" s="91" t="str">
        <f t="shared" si="7043"/>
        <v/>
      </c>
      <c r="CD728" s="91" t="str">
        <f t="shared" si="7044"/>
        <v/>
      </c>
      <c r="CE728" s="91" t="str">
        <f t="shared" si="7045"/>
        <v/>
      </c>
      <c r="CF728" s="91" t="str">
        <f t="shared" si="7046"/>
        <v/>
      </c>
      <c r="CG728" s="91" t="str">
        <f t="shared" si="7047"/>
        <v/>
      </c>
      <c r="CH728" s="91" t="str">
        <f t="shared" si="7048"/>
        <v/>
      </c>
      <c r="CI728" s="91" t="str">
        <f t="shared" si="7049"/>
        <v>нет</v>
      </c>
      <c r="CJ728" s="63" t="e">
        <f>IF(LEN('Описание предлагаемого товара'!#REF!)&gt;0,'Описание предлагаемого товара'!#REF!,"")</f>
        <v>#REF!</v>
      </c>
      <c r="CK728" s="91" t="e">
        <f t="shared" ref="CK728:CL728" si="7106">IFERROR(REPLACE(CJ728,FIND(CHAR(10),CJ728,1),1,""),CJ728)</f>
        <v>#REF!</v>
      </c>
      <c r="CL728" s="91" t="e">
        <f t="shared" si="7106"/>
        <v>#REF!</v>
      </c>
      <c r="CM728" s="91" t="e">
        <f t="shared" si="7051"/>
        <v>#REF!</v>
      </c>
      <c r="CN728" s="91" t="e">
        <f t="shared" si="7052"/>
        <v>#REF!</v>
      </c>
      <c r="CO728" s="91" t="e">
        <f t="shared" si="7053"/>
        <v>#REF!</v>
      </c>
      <c r="CP728" s="90" t="e">
        <f>IF(AU728="Не указан реестровый номер (мера нац.режима Запрет)","",IF(CI728="нет","",IF(CU728="да","исключение(не смотрим баллы)",IFERROR(IF(CI728*1&gt;0,IFERROR(IF(VLOOKUP(CI728*1,Обработ.выгрузка_реестра_РФ!$A:$G,7,)=0,"Баллы не установлены",VLOOKUP(CI728*1,Обработ.выгрузка_реестра_РФ!$A:$G,7,)),IF(LEN(CI728)&gt;14,"","нет номера в реестре РФ")),""),IF(LEN(CI728)=0,"","Некорректный реестровый номер")))))</f>
        <v>#REF!</v>
      </c>
      <c r="CQ728" s="33" t="e">
        <f>IF(LEN(C728)&gt;0,IFERROR(IF(LEN(H728)&gt;0,IF(LEN(VLOOKUP(H728,'исключения(не_смотрим_баллы)'!$A:$C,1,))&gt;0,"да","нет"),"не введен ОКПД2"),"нет"),"")</f>
        <v>#REF!</v>
      </c>
      <c r="CR728" s="33" t="e">
        <f ca="1">IF(CQ728="да",IF(TODAY()&lt;VLOOKUP(H728,'исключения(не_смотрим_баллы)'!$A:$C,3,),"да","нет"),"")</f>
        <v>#REF!</v>
      </c>
      <c r="CS728" s="33" t="str">
        <f>IFERROR(IF(CQ728="да",IF(VLOOKUP(CI728*1,Обработ.выгрузка_реестра_РФ!$A:$G,2,)&lt;VLOOKUP(H728,'исключения(не_смотрим_баллы)'!$A:$C,2,),"да","нет"),""),"")</f>
        <v/>
      </c>
      <c r="CT728" s="24"/>
      <c r="CU728" s="33" t="e">
        <f t="shared" si="7065"/>
        <v>#REF!</v>
      </c>
      <c r="CV728" s="91" t="e">
        <f t="shared" si="7066"/>
        <v>#REF!</v>
      </c>
      <c r="CW728" s="27" t="e">
        <f t="shared" si="7067"/>
        <v>#REF!</v>
      </c>
      <c r="CX728" s="26" t="e">
        <f t="shared" si="6996"/>
        <v>#REF!</v>
      </c>
      <c r="CY728" s="64" t="e">
        <f>IF(LEN('Описание предлагаемого товара'!#REF!)&gt;0,'Описание предлагаемого товара'!#REF!,"")</f>
        <v>#REF!</v>
      </c>
      <c r="CZ728" s="95" t="e">
        <f t="shared" si="7054"/>
        <v>#REF!</v>
      </c>
      <c r="DA728" s="95" t="e">
        <f t="shared" ref="DA728" si="7107">IFERROR(REPLACE(CZ728,FIND(" ",CZ728,1),1,""),CZ728)</f>
        <v>#REF!</v>
      </c>
      <c r="DB728" s="95" t="e">
        <f t="shared" si="6998"/>
        <v>#REF!</v>
      </c>
      <c r="DC728" s="95" t="e">
        <f t="shared" ref="DC728:DD728" si="7108">IFERROR(REPLACE(DB728,FIND("г.",DB728,1),2,""),DB728)</f>
        <v>#REF!</v>
      </c>
      <c r="DD728" s="95" t="e">
        <f t="shared" si="7108"/>
        <v>#REF!</v>
      </c>
      <c r="DE728" s="95" t="e">
        <f t="shared" ref="DE728:DF728" si="7109">IFERROR(REPLACE(DD728,FIND("г",DD728,1),1,""),DD728)</f>
        <v>#REF!</v>
      </c>
      <c r="DF728" s="95" t="e">
        <f t="shared" si="7109"/>
        <v>#REF!</v>
      </c>
      <c r="DG728" s="95" t="e">
        <f t="shared" si="7071"/>
        <v>#REF!</v>
      </c>
      <c r="DH728" s="25" t="str">
        <f>IFERROR(VLOOKUP(CI728*1,Обработ.выгрузка_реестра_РФ!$A:$G,5,),"")</f>
        <v/>
      </c>
      <c r="DI728" s="27" t="str">
        <f t="shared" si="7081"/>
        <v/>
      </c>
      <c r="DJ728" s="27" t="str">
        <f t="shared" ca="1" si="7058"/>
        <v/>
      </c>
      <c r="DK728" s="63" t="e">
        <f>IF(LEN('Описание предлагаемого товара'!#REF!)&gt;0,'Описание предлагаемого товара'!#REF!,"")</f>
        <v>#REF!</v>
      </c>
      <c r="DL728" s="63" t="e">
        <f>IF(LEN('Описание предлагаемого товара'!#REF!)&gt;0,'Описание предлагаемого товара'!#REF!,"")</f>
        <v>#REF!</v>
      </c>
      <c r="DM728" s="32"/>
    </row>
    <row r="729" spans="1:117" ht="48.75" customHeight="1" x14ac:dyDescent="0.25">
      <c r="A729" s="61" t="e">
        <f>IF(LEN('Описание предлагаемого товара'!#REF!)&gt;0,'Описание предлагаемого товара'!#REF!,"")</f>
        <v>#REF!</v>
      </c>
      <c r="B729" s="65" t="e">
        <f>IF(LEN('Описание предлагаемого товара'!#REF!)&gt;0,'Описание предлагаемого товара'!#REF!,"")</f>
        <v>#REF!</v>
      </c>
      <c r="C729" s="61" t="e">
        <f>IF(LEN('Описание предлагаемого товара'!#REF!)&gt;0,'Описание предлагаемого товара'!#REF!,"")</f>
        <v>#REF!</v>
      </c>
      <c r="D729" s="61" t="e">
        <f>IF(LEN('Описание предлагаемого товара'!#REF!)&gt;0,'Описание предлагаемого товара'!#REF!,"")</f>
        <v>#REF!</v>
      </c>
      <c r="E729" s="61" t="e">
        <f>IF(LEN('Описание предлагаемого товара'!#REF!)&gt;0,'Описание предлагаемого товара'!#REF!,"")</f>
        <v>#REF!</v>
      </c>
      <c r="F729" s="61" t="e">
        <f>IF(LEN('Описание предлагаемого товара'!#REF!)&gt;0,'Описание предлагаемого товара'!#REF!,"")</f>
        <v>#REF!</v>
      </c>
      <c r="G729" s="61" t="e">
        <f>IF(LEN('Описание предлагаемого товара'!#REF!)&gt;0,'Описание предлагаемого товара'!#REF!,"")</f>
        <v>#REF!</v>
      </c>
      <c r="H729" s="61" t="e">
        <f>IF(LEN('Описание предлагаемого товара'!#REF!)&gt;0,'Описание предлагаемого товара'!#REF!,"")</f>
        <v>#REF!</v>
      </c>
      <c r="I729" s="61" t="e">
        <f>IF(LEN('Описание предлагаемого товара'!#REF!)&gt;0,'Описание предлагаемого товара'!#REF!,"")</f>
        <v>#REF!</v>
      </c>
      <c r="J729" s="38" t="str">
        <f>IFERROR(VLOOKUP(B729,SAP!$A:$E,5,),"")</f>
        <v/>
      </c>
      <c r="K729" s="40" t="str">
        <f t="shared" si="7001"/>
        <v/>
      </c>
      <c r="L729" s="61" t="e">
        <f>IF(LEN('Описание предлагаемого товара'!#REF!)&gt;0,IFERROR('Описание предлагаемого товара'!#REF!*1,""),"")</f>
        <v>#REF!</v>
      </c>
      <c r="M729" s="39" t="str">
        <f>IFERROR(VLOOKUP(B729,SAP!$A:$E,2,),"")</f>
        <v/>
      </c>
      <c r="N729" s="41" t="str">
        <f t="shared" si="6501"/>
        <v/>
      </c>
      <c r="O729" s="39" t="str">
        <f t="shared" si="6988"/>
        <v/>
      </c>
      <c r="P729" s="36" t="e">
        <f>IF(LEN('Описание предлагаемого товара'!#REF!)&gt;0,'Описание предлагаемого товара'!#REF!,"")</f>
        <v>#REF!</v>
      </c>
      <c r="Q72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29" s="37" t="e">
        <f>IF(LEN('Описание предлагаемого товара'!#REF!)&gt;0,'Описание предлагаемого товара'!#REF!,"")</f>
        <v>#REF!</v>
      </c>
      <c r="S729" s="37" t="e">
        <f>IF(LEN('Описание предлагаемого товара'!#REF!)&gt;0,'Описание предлагаемого товара'!#REF!,"")</f>
        <v>#REF!</v>
      </c>
      <c r="T72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29" s="23" t="str">
        <f>IFERROR(VLOOKUP(CI729*1,Обработ.выгрузка_реестра_РФ!$A:$G,6,),"")</f>
        <v/>
      </c>
      <c r="V729" s="61" t="e">
        <f>IF(LEN('Описание предлагаемого товара'!#REF!)&gt;0,'Описание предлагаемого товара'!#REF!,"")</f>
        <v>#REF!</v>
      </c>
      <c r="W729" s="62" t="e">
        <f>IF(LEN('Описание предлагаемого товара'!#REF!)&gt;0,'Описание предлагаемого товара'!#REF!,"")</f>
        <v>#REF!</v>
      </c>
      <c r="X729" s="91" t="e">
        <f t="shared" ref="X729:Y729" si="7110">IFERROR(REPLACE(W729,FIND(CHAR(10),W729,1),1," "),W729)</f>
        <v>#REF!</v>
      </c>
      <c r="Y729" s="91" t="e">
        <f t="shared" si="7110"/>
        <v>#REF!</v>
      </c>
      <c r="Z729" s="91" t="e">
        <f t="shared" si="7003"/>
        <v>#REF!</v>
      </c>
      <c r="AA729" s="91" t="e">
        <f t="shared" si="7004"/>
        <v>#REF!</v>
      </c>
      <c r="AB729" s="91" t="e">
        <f t="shared" si="7005"/>
        <v>#REF!</v>
      </c>
      <c r="AC729" s="91" t="e">
        <f t="shared" ref="AC729:AF729" si="7111">IFERROR(REPLACE(AB729,FIND("  ",AB729,1),2," "),AB729)</f>
        <v>#REF!</v>
      </c>
      <c r="AD729" s="91" t="e">
        <f t="shared" si="7111"/>
        <v>#REF!</v>
      </c>
      <c r="AE729" s="91" t="e">
        <f t="shared" si="7111"/>
        <v>#REF!</v>
      </c>
      <c r="AF729" s="91" t="e">
        <f t="shared" si="7111"/>
        <v>#REF!</v>
      </c>
      <c r="AG729" s="23" t="str">
        <f>IFERROR(VLOOKUP(CI729*1,Обработ.выгрузка_реестра_РФ!$A:$G,4,),"")</f>
        <v/>
      </c>
      <c r="AH729" s="91" t="str">
        <f t="shared" ref="AH729:AI729" si="7112">IFERROR(REPLACE(AG729,FIND("-",AG729,1),1,"*"),AG729)</f>
        <v/>
      </c>
      <c r="AI729" s="91" t="str">
        <f t="shared" si="7112"/>
        <v/>
      </c>
      <c r="AJ729" s="27" t="str">
        <f t="shared" si="7103"/>
        <v/>
      </c>
      <c r="AK729" s="63" t="e">
        <f>IF(LEN('Описание предлагаемого товара'!#REF!)&gt;0,'Описание предлагаемого товара'!#REF!,"")</f>
        <v>#REF!</v>
      </c>
      <c r="AL729" s="91" t="e">
        <f t="shared" ref="AL729:AM729" si="7113">IFERROR(REPLACE(AK729,FIND(CHAR(10),AK729,1),1,""),AK729)</f>
        <v>#REF!</v>
      </c>
      <c r="AM729" s="91" t="e">
        <f t="shared" si="7113"/>
        <v>#REF!</v>
      </c>
      <c r="AN729" s="91" t="e">
        <f t="shared" ref="AN729:AR729" si="7114">IFERROR(REPLACE(AM729,FIND(" ",AM729,1),1,""),AM729)</f>
        <v>#REF!</v>
      </c>
      <c r="AO729" s="91" t="e">
        <f t="shared" si="7114"/>
        <v>#REF!</v>
      </c>
      <c r="AP729" s="91" t="e">
        <f t="shared" si="7114"/>
        <v>#REF!</v>
      </c>
      <c r="AQ729" s="91" t="e">
        <f t="shared" si="7114"/>
        <v>#REF!</v>
      </c>
      <c r="AR729" s="91" t="e">
        <f t="shared" si="7114"/>
        <v>#REF!</v>
      </c>
      <c r="AS729" s="91" t="e">
        <f t="shared" si="7010"/>
        <v>#REF!</v>
      </c>
      <c r="AT729" s="91" t="e">
        <f t="shared" si="7011"/>
        <v>#REF!</v>
      </c>
      <c r="AU729" s="32" t="e">
        <f t="shared" si="6994"/>
        <v>#REF!</v>
      </c>
      <c r="AV729" s="93" t="e">
        <f>'Описание предлагаемого товара'!#REF!</f>
        <v>#REF!</v>
      </c>
      <c r="AW729" s="91" t="e">
        <f>MIN(SEARCH({0,1,2,3,4,5,6,7,8,9},AV729&amp; "0123456789"))</f>
        <v>#REF!</v>
      </c>
      <c r="AX729" s="91" t="str">
        <f t="shared" si="7012"/>
        <v/>
      </c>
      <c r="AY729" s="91" t="str">
        <f t="shared" si="7013"/>
        <v/>
      </c>
      <c r="AZ729" s="91" t="str">
        <f t="shared" si="7014"/>
        <v/>
      </c>
      <c r="BA729" s="91" t="str">
        <f t="shared" si="7015"/>
        <v/>
      </c>
      <c r="BB729" s="91" t="str">
        <f t="shared" si="7016"/>
        <v/>
      </c>
      <c r="BC729" s="91" t="str">
        <f t="shared" si="7017"/>
        <v/>
      </c>
      <c r="BD729" s="91" t="str">
        <f t="shared" si="7018"/>
        <v/>
      </c>
      <c r="BE729" s="91" t="str">
        <f t="shared" si="7019"/>
        <v/>
      </c>
      <c r="BF729" s="91" t="str">
        <f t="shared" si="7020"/>
        <v/>
      </c>
      <c r="BG729" s="91" t="str">
        <f t="shared" si="7021"/>
        <v/>
      </c>
      <c r="BH729" s="91" t="str">
        <f t="shared" si="7022"/>
        <v/>
      </c>
      <c r="BI729" s="91" t="str">
        <f t="shared" si="7023"/>
        <v/>
      </c>
      <c r="BJ729" s="91" t="str">
        <f t="shared" si="7024"/>
        <v/>
      </c>
      <c r="BK729" s="91" t="str">
        <f t="shared" si="7025"/>
        <v/>
      </c>
      <c r="BL729" s="91" t="str">
        <f t="shared" si="7026"/>
        <v/>
      </c>
      <c r="BM729" s="91" t="str">
        <f t="shared" si="7027"/>
        <v/>
      </c>
      <c r="BN729" s="91" t="str">
        <f t="shared" si="7028"/>
        <v/>
      </c>
      <c r="BO729" s="91" t="str">
        <f t="shared" si="7029"/>
        <v/>
      </c>
      <c r="BP729" s="91" t="str">
        <f t="shared" si="7030"/>
        <v/>
      </c>
      <c r="BQ729" s="91" t="str">
        <f t="shared" si="7031"/>
        <v/>
      </c>
      <c r="BR729" s="91" t="str">
        <f t="shared" si="7032"/>
        <v/>
      </c>
      <c r="BS729" s="91" t="str">
        <f t="shared" si="7033"/>
        <v/>
      </c>
      <c r="BT729" s="91" t="str">
        <f t="shared" si="7034"/>
        <v/>
      </c>
      <c r="BU729" s="91" t="str">
        <f t="shared" si="7035"/>
        <v/>
      </c>
      <c r="BV729" s="91" t="str">
        <f t="shared" si="7036"/>
        <v/>
      </c>
      <c r="BW729" s="91" t="str">
        <f t="shared" si="7037"/>
        <v/>
      </c>
      <c r="BX729" s="91" t="str">
        <f t="shared" si="7038"/>
        <v/>
      </c>
      <c r="BY729" s="91" t="str">
        <f t="shared" si="7039"/>
        <v/>
      </c>
      <c r="BZ729" s="91" t="str">
        <f t="shared" si="7040"/>
        <v/>
      </c>
      <c r="CA729" s="91" t="str">
        <f t="shared" si="7041"/>
        <v/>
      </c>
      <c r="CB729" s="91" t="str">
        <f t="shared" si="7042"/>
        <v/>
      </c>
      <c r="CC729" s="91" t="str">
        <f t="shared" si="7043"/>
        <v/>
      </c>
      <c r="CD729" s="91" t="str">
        <f t="shared" si="7044"/>
        <v/>
      </c>
      <c r="CE729" s="91" t="str">
        <f t="shared" si="7045"/>
        <v/>
      </c>
      <c r="CF729" s="91" t="str">
        <f t="shared" si="7046"/>
        <v/>
      </c>
      <c r="CG729" s="91" t="str">
        <f t="shared" si="7047"/>
        <v/>
      </c>
      <c r="CH729" s="91" t="str">
        <f t="shared" si="7048"/>
        <v/>
      </c>
      <c r="CI729" s="91" t="str">
        <f t="shared" si="7049"/>
        <v>нет</v>
      </c>
      <c r="CJ729" s="63" t="e">
        <f>IF(LEN('Описание предлагаемого товара'!#REF!)&gt;0,'Описание предлагаемого товара'!#REF!,"")</f>
        <v>#REF!</v>
      </c>
      <c r="CK729" s="91" t="e">
        <f t="shared" ref="CK729:CL729" si="7115">IFERROR(REPLACE(CJ729,FIND(CHAR(10),CJ729,1),1,""),CJ729)</f>
        <v>#REF!</v>
      </c>
      <c r="CL729" s="91" t="e">
        <f t="shared" si="7115"/>
        <v>#REF!</v>
      </c>
      <c r="CM729" s="91" t="e">
        <f t="shared" si="7051"/>
        <v>#REF!</v>
      </c>
      <c r="CN729" s="91" t="e">
        <f t="shared" si="7052"/>
        <v>#REF!</v>
      </c>
      <c r="CO729" s="91" t="e">
        <f t="shared" si="7053"/>
        <v>#REF!</v>
      </c>
      <c r="CP729" s="90" t="e">
        <f>IF(AU729="Не указан реестровый номер (мера нац.режима Запрет)","",IF(CI729="нет","",IF(CU729="да","исключение(не смотрим баллы)",IFERROR(IF(CI729*1&gt;0,IFERROR(IF(VLOOKUP(CI729*1,Обработ.выгрузка_реестра_РФ!$A:$G,7,)=0,"Баллы не установлены",VLOOKUP(CI729*1,Обработ.выгрузка_реестра_РФ!$A:$G,7,)),IF(LEN(CI729)&gt;14,"","нет номера в реестре РФ")),""),IF(LEN(CI729)=0,"","Некорректный реестровый номер")))))</f>
        <v>#REF!</v>
      </c>
      <c r="CQ729" s="33" t="e">
        <f>IF(LEN(C729)&gt;0,IFERROR(IF(LEN(H729)&gt;0,IF(LEN(VLOOKUP(H729,'исключения(не_смотрим_баллы)'!$A:$C,1,))&gt;0,"да","нет"),"не введен ОКПД2"),"нет"),"")</f>
        <v>#REF!</v>
      </c>
      <c r="CR729" s="33" t="e">
        <f ca="1">IF(CQ729="да",IF(TODAY()&lt;VLOOKUP(H729,'исключения(не_смотрим_баллы)'!$A:$C,3,),"да","нет"),"")</f>
        <v>#REF!</v>
      </c>
      <c r="CS729" s="33" t="str">
        <f>IFERROR(IF(CQ729="да",IF(VLOOKUP(CI729*1,Обработ.выгрузка_реестра_РФ!$A:$G,2,)&lt;VLOOKUP(H729,'исключения(не_смотрим_баллы)'!$A:$C,2,),"да","нет"),""),"")</f>
        <v/>
      </c>
      <c r="CT729" s="24"/>
      <c r="CU729" s="33" t="e">
        <f t="shared" si="7065"/>
        <v>#REF!</v>
      </c>
      <c r="CV729" s="91" t="e">
        <f t="shared" si="7066"/>
        <v>#REF!</v>
      </c>
      <c r="CW729" s="27" t="e">
        <f t="shared" si="7067"/>
        <v>#REF!</v>
      </c>
      <c r="CX729" s="26" t="e">
        <f t="shared" si="6996"/>
        <v>#REF!</v>
      </c>
      <c r="CY729" s="64" t="e">
        <f>IF(LEN('Описание предлагаемого товара'!#REF!)&gt;0,'Описание предлагаемого товара'!#REF!,"")</f>
        <v>#REF!</v>
      </c>
      <c r="CZ729" s="95" t="e">
        <f t="shared" si="7054"/>
        <v>#REF!</v>
      </c>
      <c r="DA729" s="95" t="e">
        <f t="shared" ref="DA729" si="7116">IFERROR(REPLACE(CZ729,FIND(" ",CZ729,1),1,""),CZ729)</f>
        <v>#REF!</v>
      </c>
      <c r="DB729" s="95" t="e">
        <f t="shared" si="6998"/>
        <v>#REF!</v>
      </c>
      <c r="DC729" s="95" t="e">
        <f t="shared" ref="DC729:DD729" si="7117">IFERROR(REPLACE(DB729,FIND("г.",DB729,1),2,""),DB729)</f>
        <v>#REF!</v>
      </c>
      <c r="DD729" s="95" t="e">
        <f t="shared" si="7117"/>
        <v>#REF!</v>
      </c>
      <c r="DE729" s="95" t="e">
        <f t="shared" ref="DE729:DF729" si="7118">IFERROR(REPLACE(DD729,FIND("г",DD729,1),1,""),DD729)</f>
        <v>#REF!</v>
      </c>
      <c r="DF729" s="95" t="e">
        <f t="shared" si="7118"/>
        <v>#REF!</v>
      </c>
      <c r="DG729" s="95" t="e">
        <f t="shared" si="7071"/>
        <v>#REF!</v>
      </c>
      <c r="DH729" s="25" t="str">
        <f>IFERROR(VLOOKUP(CI729*1,Обработ.выгрузка_реестра_РФ!$A:$G,5,),"")</f>
        <v/>
      </c>
      <c r="DI729" s="27" t="str">
        <f t="shared" si="7081"/>
        <v/>
      </c>
      <c r="DJ729" s="27" t="str">
        <f t="shared" ca="1" si="7058"/>
        <v/>
      </c>
      <c r="DK729" s="63" t="e">
        <f>IF(LEN('Описание предлагаемого товара'!#REF!)&gt;0,'Описание предлагаемого товара'!#REF!,"")</f>
        <v>#REF!</v>
      </c>
      <c r="DL729" s="63" t="e">
        <f>IF(LEN('Описание предлагаемого товара'!#REF!)&gt;0,'Описание предлагаемого товара'!#REF!,"")</f>
        <v>#REF!</v>
      </c>
      <c r="DM729" s="32"/>
    </row>
    <row r="730" spans="1:117" ht="48.75" customHeight="1" x14ac:dyDescent="0.25">
      <c r="A730" s="61" t="e">
        <f>IF(LEN('Описание предлагаемого товара'!#REF!)&gt;0,'Описание предлагаемого товара'!#REF!,"")</f>
        <v>#REF!</v>
      </c>
      <c r="B730" s="65" t="e">
        <f>IF(LEN('Описание предлагаемого товара'!#REF!)&gt;0,'Описание предлагаемого товара'!#REF!,"")</f>
        <v>#REF!</v>
      </c>
      <c r="C730" s="61" t="e">
        <f>IF(LEN('Описание предлагаемого товара'!#REF!)&gt;0,'Описание предлагаемого товара'!#REF!,"")</f>
        <v>#REF!</v>
      </c>
      <c r="D730" s="61" t="e">
        <f>IF(LEN('Описание предлагаемого товара'!#REF!)&gt;0,'Описание предлагаемого товара'!#REF!,"")</f>
        <v>#REF!</v>
      </c>
      <c r="E730" s="61" t="e">
        <f>IF(LEN('Описание предлагаемого товара'!#REF!)&gt;0,'Описание предлагаемого товара'!#REF!,"")</f>
        <v>#REF!</v>
      </c>
      <c r="F730" s="61" t="e">
        <f>IF(LEN('Описание предлагаемого товара'!#REF!)&gt;0,'Описание предлагаемого товара'!#REF!,"")</f>
        <v>#REF!</v>
      </c>
      <c r="G730" s="61" t="e">
        <f>IF(LEN('Описание предлагаемого товара'!#REF!)&gt;0,'Описание предлагаемого товара'!#REF!,"")</f>
        <v>#REF!</v>
      </c>
      <c r="H730" s="61" t="e">
        <f>IF(LEN('Описание предлагаемого товара'!#REF!)&gt;0,'Описание предлагаемого товара'!#REF!,"")</f>
        <v>#REF!</v>
      </c>
      <c r="I730" s="61" t="e">
        <f>IF(LEN('Описание предлагаемого товара'!#REF!)&gt;0,'Описание предлагаемого товара'!#REF!,"")</f>
        <v>#REF!</v>
      </c>
      <c r="J730" s="38" t="str">
        <f>IFERROR(VLOOKUP(B730,SAP!$A:$E,5,),"")</f>
        <v/>
      </c>
      <c r="K730" s="40" t="str">
        <f t="shared" si="7001"/>
        <v/>
      </c>
      <c r="L730" s="61" t="e">
        <f>IF(LEN('Описание предлагаемого товара'!#REF!)&gt;0,IFERROR('Описание предлагаемого товара'!#REF!*1,""),"")</f>
        <v>#REF!</v>
      </c>
      <c r="M730" s="39" t="str">
        <f>IFERROR(VLOOKUP(B730,SAP!$A:$E,2,),"")</f>
        <v/>
      </c>
      <c r="N730" s="41" t="str">
        <f t="shared" si="6501"/>
        <v/>
      </c>
      <c r="O730" s="39" t="str">
        <f t="shared" si="6988"/>
        <v/>
      </c>
      <c r="P730" s="36" t="e">
        <f>IF(LEN('Описание предлагаемого товара'!#REF!)&gt;0,'Описание предлагаемого товара'!#REF!,"")</f>
        <v>#REF!</v>
      </c>
      <c r="Q73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30" s="37" t="e">
        <f>IF(LEN('Описание предлагаемого товара'!#REF!)&gt;0,'Описание предлагаемого товара'!#REF!,"")</f>
        <v>#REF!</v>
      </c>
      <c r="S730" s="37" t="e">
        <f>IF(LEN('Описание предлагаемого товара'!#REF!)&gt;0,'Описание предлагаемого товара'!#REF!,"")</f>
        <v>#REF!</v>
      </c>
      <c r="T73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30" s="23" t="str">
        <f>IFERROR(VLOOKUP(CI730*1,Обработ.выгрузка_реестра_РФ!$A:$G,6,),"")</f>
        <v/>
      </c>
      <c r="V730" s="61" t="e">
        <f>IF(LEN('Описание предлагаемого товара'!#REF!)&gt;0,'Описание предлагаемого товара'!#REF!,"")</f>
        <v>#REF!</v>
      </c>
      <c r="W730" s="62" t="e">
        <f>IF(LEN('Описание предлагаемого товара'!#REF!)&gt;0,'Описание предлагаемого товара'!#REF!,"")</f>
        <v>#REF!</v>
      </c>
      <c r="X730" s="91" t="e">
        <f t="shared" ref="X730:Y730" si="7119">IFERROR(REPLACE(W730,FIND(CHAR(10),W730,1),1," "),W730)</f>
        <v>#REF!</v>
      </c>
      <c r="Y730" s="91" t="e">
        <f t="shared" si="7119"/>
        <v>#REF!</v>
      </c>
      <c r="Z730" s="91" t="e">
        <f t="shared" si="7003"/>
        <v>#REF!</v>
      </c>
      <c r="AA730" s="91" t="e">
        <f t="shared" si="7004"/>
        <v>#REF!</v>
      </c>
      <c r="AB730" s="91" t="e">
        <f t="shared" si="7005"/>
        <v>#REF!</v>
      </c>
      <c r="AC730" s="91" t="e">
        <f t="shared" ref="AC730:AF730" si="7120">IFERROR(REPLACE(AB730,FIND("  ",AB730,1),2," "),AB730)</f>
        <v>#REF!</v>
      </c>
      <c r="AD730" s="91" t="e">
        <f t="shared" si="7120"/>
        <v>#REF!</v>
      </c>
      <c r="AE730" s="91" t="e">
        <f t="shared" si="7120"/>
        <v>#REF!</v>
      </c>
      <c r="AF730" s="91" t="e">
        <f t="shared" si="7120"/>
        <v>#REF!</v>
      </c>
      <c r="AG730" s="23" t="str">
        <f>IFERROR(VLOOKUP(CI730*1,Обработ.выгрузка_реестра_РФ!$A:$G,4,),"")</f>
        <v/>
      </c>
      <c r="AH730" s="91" t="str">
        <f t="shared" ref="AH730:AI730" si="7121">IFERROR(REPLACE(AG730,FIND("-",AG730,1),1,"*"),AG730)</f>
        <v/>
      </c>
      <c r="AI730" s="91" t="str">
        <f t="shared" si="7121"/>
        <v/>
      </c>
      <c r="AJ730" s="27" t="str">
        <f t="shared" si="7103"/>
        <v/>
      </c>
      <c r="AK730" s="63" t="e">
        <f>IF(LEN('Описание предлагаемого товара'!#REF!)&gt;0,'Описание предлагаемого товара'!#REF!,"")</f>
        <v>#REF!</v>
      </c>
      <c r="AL730" s="91" t="e">
        <f t="shared" ref="AL730:AM730" si="7122">IFERROR(REPLACE(AK730,FIND(CHAR(10),AK730,1),1,""),AK730)</f>
        <v>#REF!</v>
      </c>
      <c r="AM730" s="91" t="e">
        <f t="shared" si="7122"/>
        <v>#REF!</v>
      </c>
      <c r="AN730" s="91" t="e">
        <f t="shared" ref="AN730:AR730" si="7123">IFERROR(REPLACE(AM730,FIND(" ",AM730,1),1,""),AM730)</f>
        <v>#REF!</v>
      </c>
      <c r="AO730" s="91" t="e">
        <f t="shared" si="7123"/>
        <v>#REF!</v>
      </c>
      <c r="AP730" s="91" t="e">
        <f t="shared" si="7123"/>
        <v>#REF!</v>
      </c>
      <c r="AQ730" s="91" t="e">
        <f t="shared" si="7123"/>
        <v>#REF!</v>
      </c>
      <c r="AR730" s="91" t="e">
        <f t="shared" si="7123"/>
        <v>#REF!</v>
      </c>
      <c r="AS730" s="91" t="e">
        <f t="shared" si="7010"/>
        <v>#REF!</v>
      </c>
      <c r="AT730" s="91" t="e">
        <f t="shared" si="7011"/>
        <v>#REF!</v>
      </c>
      <c r="AU730" s="32" t="e">
        <f t="shared" si="6994"/>
        <v>#REF!</v>
      </c>
      <c r="AV730" s="93" t="e">
        <f>'Описание предлагаемого товара'!#REF!</f>
        <v>#REF!</v>
      </c>
      <c r="AW730" s="91" t="e">
        <f>MIN(SEARCH({0,1,2,3,4,5,6,7,8,9},AV730&amp; "0123456789"))</f>
        <v>#REF!</v>
      </c>
      <c r="AX730" s="91" t="str">
        <f t="shared" si="7012"/>
        <v/>
      </c>
      <c r="AY730" s="91" t="str">
        <f t="shared" si="7013"/>
        <v/>
      </c>
      <c r="AZ730" s="91" t="str">
        <f t="shared" si="7014"/>
        <v/>
      </c>
      <c r="BA730" s="91" t="str">
        <f t="shared" si="7015"/>
        <v/>
      </c>
      <c r="BB730" s="91" t="str">
        <f t="shared" si="7016"/>
        <v/>
      </c>
      <c r="BC730" s="91" t="str">
        <f t="shared" si="7017"/>
        <v/>
      </c>
      <c r="BD730" s="91" t="str">
        <f t="shared" si="7018"/>
        <v/>
      </c>
      <c r="BE730" s="91" t="str">
        <f t="shared" si="7019"/>
        <v/>
      </c>
      <c r="BF730" s="91" t="str">
        <f t="shared" si="7020"/>
        <v/>
      </c>
      <c r="BG730" s="91" t="str">
        <f t="shared" si="7021"/>
        <v/>
      </c>
      <c r="BH730" s="91" t="str">
        <f t="shared" si="7022"/>
        <v/>
      </c>
      <c r="BI730" s="91" t="str">
        <f t="shared" si="7023"/>
        <v/>
      </c>
      <c r="BJ730" s="91" t="str">
        <f t="shared" si="7024"/>
        <v/>
      </c>
      <c r="BK730" s="91" t="str">
        <f t="shared" si="7025"/>
        <v/>
      </c>
      <c r="BL730" s="91" t="str">
        <f t="shared" si="7026"/>
        <v/>
      </c>
      <c r="BM730" s="91" t="str">
        <f t="shared" si="7027"/>
        <v/>
      </c>
      <c r="BN730" s="91" t="str">
        <f t="shared" si="7028"/>
        <v/>
      </c>
      <c r="BO730" s="91" t="str">
        <f t="shared" si="7029"/>
        <v/>
      </c>
      <c r="BP730" s="91" t="str">
        <f t="shared" si="7030"/>
        <v/>
      </c>
      <c r="BQ730" s="91" t="str">
        <f t="shared" si="7031"/>
        <v/>
      </c>
      <c r="BR730" s="91" t="str">
        <f t="shared" si="7032"/>
        <v/>
      </c>
      <c r="BS730" s="91" t="str">
        <f t="shared" si="7033"/>
        <v/>
      </c>
      <c r="BT730" s="91" t="str">
        <f t="shared" si="7034"/>
        <v/>
      </c>
      <c r="BU730" s="91" t="str">
        <f t="shared" si="7035"/>
        <v/>
      </c>
      <c r="BV730" s="91" t="str">
        <f t="shared" si="7036"/>
        <v/>
      </c>
      <c r="BW730" s="91" t="str">
        <f t="shared" si="7037"/>
        <v/>
      </c>
      <c r="BX730" s="91" t="str">
        <f t="shared" si="7038"/>
        <v/>
      </c>
      <c r="BY730" s="91" t="str">
        <f t="shared" si="7039"/>
        <v/>
      </c>
      <c r="BZ730" s="91" t="str">
        <f t="shared" si="7040"/>
        <v/>
      </c>
      <c r="CA730" s="91" t="str">
        <f t="shared" si="7041"/>
        <v/>
      </c>
      <c r="CB730" s="91" t="str">
        <f t="shared" si="7042"/>
        <v/>
      </c>
      <c r="CC730" s="91" t="str">
        <f t="shared" si="7043"/>
        <v/>
      </c>
      <c r="CD730" s="91" t="str">
        <f t="shared" si="7044"/>
        <v/>
      </c>
      <c r="CE730" s="91" t="str">
        <f t="shared" si="7045"/>
        <v/>
      </c>
      <c r="CF730" s="91" t="str">
        <f t="shared" si="7046"/>
        <v/>
      </c>
      <c r="CG730" s="91" t="str">
        <f t="shared" si="7047"/>
        <v/>
      </c>
      <c r="CH730" s="91" t="str">
        <f t="shared" si="7048"/>
        <v/>
      </c>
      <c r="CI730" s="91" t="str">
        <f t="shared" si="7049"/>
        <v>нет</v>
      </c>
      <c r="CJ730" s="63" t="e">
        <f>IF(LEN('Описание предлагаемого товара'!#REF!)&gt;0,'Описание предлагаемого товара'!#REF!,"")</f>
        <v>#REF!</v>
      </c>
      <c r="CK730" s="91" t="e">
        <f t="shared" ref="CK730:CL730" si="7124">IFERROR(REPLACE(CJ730,FIND(CHAR(10),CJ730,1),1,""),CJ730)</f>
        <v>#REF!</v>
      </c>
      <c r="CL730" s="91" t="e">
        <f t="shared" si="7124"/>
        <v>#REF!</v>
      </c>
      <c r="CM730" s="91" t="e">
        <f t="shared" si="7051"/>
        <v>#REF!</v>
      </c>
      <c r="CN730" s="91" t="e">
        <f t="shared" si="7052"/>
        <v>#REF!</v>
      </c>
      <c r="CO730" s="91" t="e">
        <f t="shared" si="7053"/>
        <v>#REF!</v>
      </c>
      <c r="CP730" s="90" t="e">
        <f>IF(AU730="Не указан реестровый номер (мера нац.режима Запрет)","",IF(CI730="нет","",IF(CU730="да","исключение(не смотрим баллы)",IFERROR(IF(CI730*1&gt;0,IFERROR(IF(VLOOKUP(CI730*1,Обработ.выгрузка_реестра_РФ!$A:$G,7,)=0,"Баллы не установлены",VLOOKUP(CI730*1,Обработ.выгрузка_реестра_РФ!$A:$G,7,)),IF(LEN(CI730)&gt;14,"","нет номера в реестре РФ")),""),IF(LEN(CI730)=0,"","Некорректный реестровый номер")))))</f>
        <v>#REF!</v>
      </c>
      <c r="CQ730" s="33" t="e">
        <f>IF(LEN(C730)&gt;0,IFERROR(IF(LEN(H730)&gt;0,IF(LEN(VLOOKUP(H730,'исключения(не_смотрим_баллы)'!$A:$C,1,))&gt;0,"да","нет"),"не введен ОКПД2"),"нет"),"")</f>
        <v>#REF!</v>
      </c>
      <c r="CR730" s="33" t="e">
        <f ca="1">IF(CQ730="да",IF(TODAY()&lt;VLOOKUP(H730,'исключения(не_смотрим_баллы)'!$A:$C,3,),"да","нет"),"")</f>
        <v>#REF!</v>
      </c>
      <c r="CS730" s="33" t="str">
        <f>IFERROR(IF(CQ730="да",IF(VLOOKUP(CI730*1,Обработ.выгрузка_реестра_РФ!$A:$G,2,)&lt;VLOOKUP(H730,'исключения(не_смотрим_баллы)'!$A:$C,2,),"да","нет"),""),"")</f>
        <v/>
      </c>
      <c r="CT730" s="24"/>
      <c r="CU730" s="33" t="e">
        <f t="shared" si="7065"/>
        <v>#REF!</v>
      </c>
      <c r="CV730" s="91" t="e">
        <f t="shared" si="7066"/>
        <v>#REF!</v>
      </c>
      <c r="CW730" s="27" t="e">
        <f t="shared" si="7067"/>
        <v>#REF!</v>
      </c>
      <c r="CX730" s="26" t="e">
        <f t="shared" si="6996"/>
        <v>#REF!</v>
      </c>
      <c r="CY730" s="64" t="e">
        <f>IF(LEN('Описание предлагаемого товара'!#REF!)&gt;0,'Описание предлагаемого товара'!#REF!,"")</f>
        <v>#REF!</v>
      </c>
      <c r="CZ730" s="95" t="e">
        <f t="shared" si="7054"/>
        <v>#REF!</v>
      </c>
      <c r="DA730" s="95" t="e">
        <f t="shared" ref="DA730" si="7125">IFERROR(REPLACE(CZ730,FIND(" ",CZ730,1),1,""),CZ730)</f>
        <v>#REF!</v>
      </c>
      <c r="DB730" s="95" t="e">
        <f t="shared" si="6998"/>
        <v>#REF!</v>
      </c>
      <c r="DC730" s="95" t="e">
        <f t="shared" ref="DC730:DD730" si="7126">IFERROR(REPLACE(DB730,FIND("г.",DB730,1),2,""),DB730)</f>
        <v>#REF!</v>
      </c>
      <c r="DD730" s="95" t="e">
        <f t="shared" si="7126"/>
        <v>#REF!</v>
      </c>
      <c r="DE730" s="95" t="e">
        <f t="shared" ref="DE730:DF730" si="7127">IFERROR(REPLACE(DD730,FIND("г",DD730,1),1,""),DD730)</f>
        <v>#REF!</v>
      </c>
      <c r="DF730" s="95" t="e">
        <f t="shared" si="7127"/>
        <v>#REF!</v>
      </c>
      <c r="DG730" s="95" t="e">
        <f t="shared" si="7071"/>
        <v>#REF!</v>
      </c>
      <c r="DH730" s="25" t="str">
        <f>IFERROR(VLOOKUP(CI730*1,Обработ.выгрузка_реестра_РФ!$A:$G,5,),"")</f>
        <v/>
      </c>
      <c r="DI730" s="27" t="str">
        <f t="shared" si="7081"/>
        <v/>
      </c>
      <c r="DJ730" s="27" t="str">
        <f t="shared" ca="1" si="7058"/>
        <v/>
      </c>
      <c r="DK730" s="63" t="e">
        <f>IF(LEN('Описание предлагаемого товара'!#REF!)&gt;0,'Описание предлагаемого товара'!#REF!,"")</f>
        <v>#REF!</v>
      </c>
      <c r="DL730" s="63" t="e">
        <f>IF(LEN('Описание предлагаемого товара'!#REF!)&gt;0,'Описание предлагаемого товара'!#REF!,"")</f>
        <v>#REF!</v>
      </c>
      <c r="DM730" s="32"/>
    </row>
    <row r="731" spans="1:117" ht="48.75" customHeight="1" x14ac:dyDescent="0.25">
      <c r="A731" s="61" t="e">
        <f>IF(LEN('Описание предлагаемого товара'!#REF!)&gt;0,'Описание предлагаемого товара'!#REF!,"")</f>
        <v>#REF!</v>
      </c>
      <c r="B731" s="65" t="e">
        <f>IF(LEN('Описание предлагаемого товара'!#REF!)&gt;0,'Описание предлагаемого товара'!#REF!,"")</f>
        <v>#REF!</v>
      </c>
      <c r="C731" s="61" t="e">
        <f>IF(LEN('Описание предлагаемого товара'!#REF!)&gt;0,'Описание предлагаемого товара'!#REF!,"")</f>
        <v>#REF!</v>
      </c>
      <c r="D731" s="61" t="e">
        <f>IF(LEN('Описание предлагаемого товара'!#REF!)&gt;0,'Описание предлагаемого товара'!#REF!,"")</f>
        <v>#REF!</v>
      </c>
      <c r="E731" s="61" t="e">
        <f>IF(LEN('Описание предлагаемого товара'!#REF!)&gt;0,'Описание предлагаемого товара'!#REF!,"")</f>
        <v>#REF!</v>
      </c>
      <c r="F731" s="61" t="e">
        <f>IF(LEN('Описание предлагаемого товара'!#REF!)&gt;0,'Описание предлагаемого товара'!#REF!,"")</f>
        <v>#REF!</v>
      </c>
      <c r="G731" s="61" t="e">
        <f>IF(LEN('Описание предлагаемого товара'!#REF!)&gt;0,'Описание предлагаемого товара'!#REF!,"")</f>
        <v>#REF!</v>
      </c>
      <c r="H731" s="61" t="e">
        <f>IF(LEN('Описание предлагаемого товара'!#REF!)&gt;0,'Описание предлагаемого товара'!#REF!,"")</f>
        <v>#REF!</v>
      </c>
      <c r="I731" s="61" t="e">
        <f>IF(LEN('Описание предлагаемого товара'!#REF!)&gt;0,'Описание предлагаемого товара'!#REF!,"")</f>
        <v>#REF!</v>
      </c>
      <c r="J731" s="38" t="str">
        <f>IFERROR(VLOOKUP(B731,SAP!$A:$E,5,),"")</f>
        <v/>
      </c>
      <c r="K731" s="40" t="str">
        <f t="shared" si="7001"/>
        <v/>
      </c>
      <c r="L731" s="61" t="e">
        <f>IF(LEN('Описание предлагаемого товара'!#REF!)&gt;0,IFERROR('Описание предлагаемого товара'!#REF!*1,""),"")</f>
        <v>#REF!</v>
      </c>
      <c r="M731" s="39" t="str">
        <f>IFERROR(VLOOKUP(B731,SAP!$A:$E,2,),"")</f>
        <v/>
      </c>
      <c r="N731" s="41" t="str">
        <f t="shared" si="6501"/>
        <v/>
      </c>
      <c r="O731" s="39" t="str">
        <f t="shared" si="6988"/>
        <v/>
      </c>
      <c r="P731" s="36" t="e">
        <f>IF(LEN('Описание предлагаемого товара'!#REF!)&gt;0,'Описание предлагаемого товара'!#REF!,"")</f>
        <v>#REF!</v>
      </c>
      <c r="Q73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31" s="37" t="e">
        <f>IF(LEN('Описание предлагаемого товара'!#REF!)&gt;0,'Описание предлагаемого товара'!#REF!,"")</f>
        <v>#REF!</v>
      </c>
      <c r="S731" s="37" t="e">
        <f>IF(LEN('Описание предлагаемого товара'!#REF!)&gt;0,'Описание предлагаемого товара'!#REF!,"")</f>
        <v>#REF!</v>
      </c>
      <c r="T73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31" s="23" t="str">
        <f>IFERROR(VLOOKUP(CI731*1,Обработ.выгрузка_реестра_РФ!$A:$G,6,),"")</f>
        <v/>
      </c>
      <c r="V731" s="61" t="e">
        <f>IF(LEN('Описание предлагаемого товара'!#REF!)&gt;0,'Описание предлагаемого товара'!#REF!,"")</f>
        <v>#REF!</v>
      </c>
      <c r="W731" s="62" t="e">
        <f>IF(LEN('Описание предлагаемого товара'!#REF!)&gt;0,'Описание предлагаемого товара'!#REF!,"")</f>
        <v>#REF!</v>
      </c>
      <c r="X731" s="91" t="e">
        <f t="shared" ref="X731:Y731" si="7128">IFERROR(REPLACE(W731,FIND(CHAR(10),W731,1),1," "),W731)</f>
        <v>#REF!</v>
      </c>
      <c r="Y731" s="91" t="e">
        <f t="shared" si="7128"/>
        <v>#REF!</v>
      </c>
      <c r="Z731" s="91" t="e">
        <f t="shared" si="7003"/>
        <v>#REF!</v>
      </c>
      <c r="AA731" s="91" t="e">
        <f t="shared" si="7004"/>
        <v>#REF!</v>
      </c>
      <c r="AB731" s="91" t="e">
        <f t="shared" si="7005"/>
        <v>#REF!</v>
      </c>
      <c r="AC731" s="91" t="e">
        <f t="shared" ref="AC731:AF731" si="7129">IFERROR(REPLACE(AB731,FIND("  ",AB731,1),2," "),AB731)</f>
        <v>#REF!</v>
      </c>
      <c r="AD731" s="91" t="e">
        <f t="shared" si="7129"/>
        <v>#REF!</v>
      </c>
      <c r="AE731" s="91" t="e">
        <f t="shared" si="7129"/>
        <v>#REF!</v>
      </c>
      <c r="AF731" s="91" t="e">
        <f t="shared" si="7129"/>
        <v>#REF!</v>
      </c>
      <c r="AG731" s="23" t="str">
        <f>IFERROR(VLOOKUP(CI731*1,Обработ.выгрузка_реестра_РФ!$A:$G,4,),"")</f>
        <v/>
      </c>
      <c r="AH731" s="91" t="str">
        <f t="shared" ref="AH731:AI731" si="7130">IFERROR(REPLACE(AG731,FIND("-",AG731,1),1,"*"),AG731)</f>
        <v/>
      </c>
      <c r="AI731" s="91" t="str">
        <f t="shared" si="7130"/>
        <v/>
      </c>
      <c r="AJ731" s="27" t="str">
        <f t="shared" si="7103"/>
        <v/>
      </c>
      <c r="AK731" s="63" t="e">
        <f>IF(LEN('Описание предлагаемого товара'!#REF!)&gt;0,'Описание предлагаемого товара'!#REF!,"")</f>
        <v>#REF!</v>
      </c>
      <c r="AL731" s="91" t="e">
        <f t="shared" ref="AL731:AM731" si="7131">IFERROR(REPLACE(AK731,FIND(CHAR(10),AK731,1),1,""),AK731)</f>
        <v>#REF!</v>
      </c>
      <c r="AM731" s="91" t="e">
        <f t="shared" si="7131"/>
        <v>#REF!</v>
      </c>
      <c r="AN731" s="91" t="e">
        <f t="shared" ref="AN731:AR731" si="7132">IFERROR(REPLACE(AM731,FIND(" ",AM731,1),1,""),AM731)</f>
        <v>#REF!</v>
      </c>
      <c r="AO731" s="91" t="e">
        <f t="shared" si="7132"/>
        <v>#REF!</v>
      </c>
      <c r="AP731" s="91" t="e">
        <f t="shared" si="7132"/>
        <v>#REF!</v>
      </c>
      <c r="AQ731" s="91" t="e">
        <f t="shared" si="7132"/>
        <v>#REF!</v>
      </c>
      <c r="AR731" s="91" t="e">
        <f t="shared" si="7132"/>
        <v>#REF!</v>
      </c>
      <c r="AS731" s="91" t="e">
        <f t="shared" si="7010"/>
        <v>#REF!</v>
      </c>
      <c r="AT731" s="91" t="e">
        <f t="shared" si="7011"/>
        <v>#REF!</v>
      </c>
      <c r="AU731" s="32" t="e">
        <f t="shared" si="6994"/>
        <v>#REF!</v>
      </c>
      <c r="AV731" s="93" t="e">
        <f>'Описание предлагаемого товара'!#REF!</f>
        <v>#REF!</v>
      </c>
      <c r="AW731" s="91" t="e">
        <f>MIN(SEARCH({0,1,2,3,4,5,6,7,8,9},AV731&amp; "0123456789"))</f>
        <v>#REF!</v>
      </c>
      <c r="AX731" s="91" t="str">
        <f t="shared" si="7012"/>
        <v/>
      </c>
      <c r="AY731" s="91" t="str">
        <f t="shared" si="7013"/>
        <v/>
      </c>
      <c r="AZ731" s="91" t="str">
        <f t="shared" si="7014"/>
        <v/>
      </c>
      <c r="BA731" s="91" t="str">
        <f t="shared" si="7015"/>
        <v/>
      </c>
      <c r="BB731" s="91" t="str">
        <f t="shared" si="7016"/>
        <v/>
      </c>
      <c r="BC731" s="91" t="str">
        <f t="shared" si="7017"/>
        <v/>
      </c>
      <c r="BD731" s="91" t="str">
        <f t="shared" si="7018"/>
        <v/>
      </c>
      <c r="BE731" s="91" t="str">
        <f t="shared" si="7019"/>
        <v/>
      </c>
      <c r="BF731" s="91" t="str">
        <f t="shared" si="7020"/>
        <v/>
      </c>
      <c r="BG731" s="91" t="str">
        <f t="shared" si="7021"/>
        <v/>
      </c>
      <c r="BH731" s="91" t="str">
        <f t="shared" si="7022"/>
        <v/>
      </c>
      <c r="BI731" s="91" t="str">
        <f t="shared" si="7023"/>
        <v/>
      </c>
      <c r="BJ731" s="91" t="str">
        <f t="shared" si="7024"/>
        <v/>
      </c>
      <c r="BK731" s="91" t="str">
        <f t="shared" si="7025"/>
        <v/>
      </c>
      <c r="BL731" s="91" t="str">
        <f t="shared" si="7026"/>
        <v/>
      </c>
      <c r="BM731" s="91" t="str">
        <f t="shared" si="7027"/>
        <v/>
      </c>
      <c r="BN731" s="91" t="str">
        <f t="shared" si="7028"/>
        <v/>
      </c>
      <c r="BO731" s="91" t="str">
        <f t="shared" si="7029"/>
        <v/>
      </c>
      <c r="BP731" s="91" t="str">
        <f t="shared" si="7030"/>
        <v/>
      </c>
      <c r="BQ731" s="91" t="str">
        <f t="shared" si="7031"/>
        <v/>
      </c>
      <c r="BR731" s="91" t="str">
        <f t="shared" si="7032"/>
        <v/>
      </c>
      <c r="BS731" s="91" t="str">
        <f t="shared" si="7033"/>
        <v/>
      </c>
      <c r="BT731" s="91" t="str">
        <f t="shared" si="7034"/>
        <v/>
      </c>
      <c r="BU731" s="91" t="str">
        <f t="shared" si="7035"/>
        <v/>
      </c>
      <c r="BV731" s="91" t="str">
        <f t="shared" si="7036"/>
        <v/>
      </c>
      <c r="BW731" s="91" t="str">
        <f t="shared" si="7037"/>
        <v/>
      </c>
      <c r="BX731" s="91" t="str">
        <f t="shared" si="7038"/>
        <v/>
      </c>
      <c r="BY731" s="91" t="str">
        <f t="shared" si="7039"/>
        <v/>
      </c>
      <c r="BZ731" s="91" t="str">
        <f t="shared" si="7040"/>
        <v/>
      </c>
      <c r="CA731" s="91" t="str">
        <f t="shared" si="7041"/>
        <v/>
      </c>
      <c r="CB731" s="91" t="str">
        <f t="shared" si="7042"/>
        <v/>
      </c>
      <c r="CC731" s="91" t="str">
        <f t="shared" si="7043"/>
        <v/>
      </c>
      <c r="CD731" s="91" t="str">
        <f t="shared" si="7044"/>
        <v/>
      </c>
      <c r="CE731" s="91" t="str">
        <f t="shared" si="7045"/>
        <v/>
      </c>
      <c r="CF731" s="91" t="str">
        <f t="shared" si="7046"/>
        <v/>
      </c>
      <c r="CG731" s="91" t="str">
        <f t="shared" si="7047"/>
        <v/>
      </c>
      <c r="CH731" s="91" t="str">
        <f t="shared" si="7048"/>
        <v/>
      </c>
      <c r="CI731" s="91" t="str">
        <f t="shared" si="7049"/>
        <v>нет</v>
      </c>
      <c r="CJ731" s="63" t="e">
        <f>IF(LEN('Описание предлагаемого товара'!#REF!)&gt;0,'Описание предлагаемого товара'!#REF!,"")</f>
        <v>#REF!</v>
      </c>
      <c r="CK731" s="91" t="e">
        <f t="shared" ref="CK731:CL731" si="7133">IFERROR(REPLACE(CJ731,FIND(CHAR(10),CJ731,1),1,""),CJ731)</f>
        <v>#REF!</v>
      </c>
      <c r="CL731" s="91" t="e">
        <f t="shared" si="7133"/>
        <v>#REF!</v>
      </c>
      <c r="CM731" s="91" t="e">
        <f t="shared" si="7051"/>
        <v>#REF!</v>
      </c>
      <c r="CN731" s="91" t="e">
        <f t="shared" si="7052"/>
        <v>#REF!</v>
      </c>
      <c r="CO731" s="91" t="e">
        <f t="shared" si="7053"/>
        <v>#REF!</v>
      </c>
      <c r="CP731" s="90" t="e">
        <f>IF(AU731="Не указан реестровый номер (мера нац.режима Запрет)","",IF(CI731="нет","",IF(CU731="да","исключение(не смотрим баллы)",IFERROR(IF(CI731*1&gt;0,IFERROR(IF(VLOOKUP(CI731*1,Обработ.выгрузка_реестра_РФ!$A:$G,7,)=0,"Баллы не установлены",VLOOKUP(CI731*1,Обработ.выгрузка_реестра_РФ!$A:$G,7,)),IF(LEN(CI731)&gt;14,"","нет номера в реестре РФ")),""),IF(LEN(CI731)=0,"","Некорректный реестровый номер")))))</f>
        <v>#REF!</v>
      </c>
      <c r="CQ731" s="33" t="e">
        <f>IF(LEN(C731)&gt;0,IFERROR(IF(LEN(H731)&gt;0,IF(LEN(VLOOKUP(H731,'исключения(не_смотрим_баллы)'!$A:$C,1,))&gt;0,"да","нет"),"не введен ОКПД2"),"нет"),"")</f>
        <v>#REF!</v>
      </c>
      <c r="CR731" s="33" t="e">
        <f ca="1">IF(CQ731="да",IF(TODAY()&lt;VLOOKUP(H731,'исключения(не_смотрим_баллы)'!$A:$C,3,),"да","нет"),"")</f>
        <v>#REF!</v>
      </c>
      <c r="CS731" s="33" t="str">
        <f>IFERROR(IF(CQ731="да",IF(VLOOKUP(CI731*1,Обработ.выгрузка_реестра_РФ!$A:$G,2,)&lt;VLOOKUP(H731,'исключения(не_смотрим_баллы)'!$A:$C,2,),"да","нет"),""),"")</f>
        <v/>
      </c>
      <c r="CT731" s="24"/>
      <c r="CU731" s="33" t="e">
        <f t="shared" si="7065"/>
        <v>#REF!</v>
      </c>
      <c r="CV731" s="91" t="e">
        <f t="shared" si="7066"/>
        <v>#REF!</v>
      </c>
      <c r="CW731" s="27" t="e">
        <f t="shared" si="7067"/>
        <v>#REF!</v>
      </c>
      <c r="CX731" s="26" t="e">
        <f t="shared" si="6996"/>
        <v>#REF!</v>
      </c>
      <c r="CY731" s="64" t="e">
        <f>IF(LEN('Описание предлагаемого товара'!#REF!)&gt;0,'Описание предлагаемого товара'!#REF!,"")</f>
        <v>#REF!</v>
      </c>
      <c r="CZ731" s="95" t="e">
        <f t="shared" si="7054"/>
        <v>#REF!</v>
      </c>
      <c r="DA731" s="95" t="e">
        <f t="shared" ref="DA731" si="7134">IFERROR(REPLACE(CZ731,FIND(" ",CZ731,1),1,""),CZ731)</f>
        <v>#REF!</v>
      </c>
      <c r="DB731" s="95" t="e">
        <f t="shared" si="6998"/>
        <v>#REF!</v>
      </c>
      <c r="DC731" s="95" t="e">
        <f t="shared" ref="DC731:DD731" si="7135">IFERROR(REPLACE(DB731,FIND("г.",DB731,1),2,""),DB731)</f>
        <v>#REF!</v>
      </c>
      <c r="DD731" s="95" t="e">
        <f t="shared" si="7135"/>
        <v>#REF!</v>
      </c>
      <c r="DE731" s="95" t="e">
        <f t="shared" ref="DE731:DF731" si="7136">IFERROR(REPLACE(DD731,FIND("г",DD731,1),1,""),DD731)</f>
        <v>#REF!</v>
      </c>
      <c r="DF731" s="95" t="e">
        <f t="shared" si="7136"/>
        <v>#REF!</v>
      </c>
      <c r="DG731" s="95" t="e">
        <f t="shared" si="7071"/>
        <v>#REF!</v>
      </c>
      <c r="DH731" s="25" t="str">
        <f>IFERROR(VLOOKUP(CI731*1,Обработ.выгрузка_реестра_РФ!$A:$G,5,),"")</f>
        <v/>
      </c>
      <c r="DI731" s="27" t="str">
        <f t="shared" si="7081"/>
        <v/>
      </c>
      <c r="DJ731" s="27" t="str">
        <f t="shared" ca="1" si="7058"/>
        <v/>
      </c>
      <c r="DK731" s="63" t="e">
        <f>IF(LEN('Описание предлагаемого товара'!#REF!)&gt;0,'Описание предлагаемого товара'!#REF!,"")</f>
        <v>#REF!</v>
      </c>
      <c r="DL731" s="63" t="e">
        <f>IF(LEN('Описание предлагаемого товара'!#REF!)&gt;0,'Описание предлагаемого товара'!#REF!,"")</f>
        <v>#REF!</v>
      </c>
      <c r="DM731" s="32"/>
    </row>
    <row r="732" spans="1:117" ht="48.75" customHeight="1" x14ac:dyDescent="0.25">
      <c r="A732" s="61" t="e">
        <f>IF(LEN('Описание предлагаемого товара'!#REF!)&gt;0,'Описание предлагаемого товара'!#REF!,"")</f>
        <v>#REF!</v>
      </c>
      <c r="B732" s="65" t="e">
        <f>IF(LEN('Описание предлагаемого товара'!#REF!)&gt;0,'Описание предлагаемого товара'!#REF!,"")</f>
        <v>#REF!</v>
      </c>
      <c r="C732" s="61" t="e">
        <f>IF(LEN('Описание предлагаемого товара'!#REF!)&gt;0,'Описание предлагаемого товара'!#REF!,"")</f>
        <v>#REF!</v>
      </c>
      <c r="D732" s="61" t="e">
        <f>IF(LEN('Описание предлагаемого товара'!#REF!)&gt;0,'Описание предлагаемого товара'!#REF!,"")</f>
        <v>#REF!</v>
      </c>
      <c r="E732" s="61" t="e">
        <f>IF(LEN('Описание предлагаемого товара'!#REF!)&gt;0,'Описание предлагаемого товара'!#REF!,"")</f>
        <v>#REF!</v>
      </c>
      <c r="F732" s="61" t="e">
        <f>IF(LEN('Описание предлагаемого товара'!#REF!)&gt;0,'Описание предлагаемого товара'!#REF!,"")</f>
        <v>#REF!</v>
      </c>
      <c r="G732" s="61" t="e">
        <f>IF(LEN('Описание предлагаемого товара'!#REF!)&gt;0,'Описание предлагаемого товара'!#REF!,"")</f>
        <v>#REF!</v>
      </c>
      <c r="H732" s="61" t="e">
        <f>IF(LEN('Описание предлагаемого товара'!#REF!)&gt;0,'Описание предлагаемого товара'!#REF!,"")</f>
        <v>#REF!</v>
      </c>
      <c r="I732" s="61" t="e">
        <f>IF(LEN('Описание предлагаемого товара'!#REF!)&gt;0,'Описание предлагаемого товара'!#REF!,"")</f>
        <v>#REF!</v>
      </c>
      <c r="J732" s="38" t="str">
        <f>IFERROR(VLOOKUP(B732,SAP!$A:$E,5,),"")</f>
        <v/>
      </c>
      <c r="K732" s="40" t="str">
        <f t="shared" si="7001"/>
        <v/>
      </c>
      <c r="L732" s="61" t="e">
        <f>IF(LEN('Описание предлагаемого товара'!#REF!)&gt;0,IFERROR('Описание предлагаемого товара'!#REF!*1,""),"")</f>
        <v>#REF!</v>
      </c>
      <c r="M732" s="39" t="str">
        <f>IFERROR(VLOOKUP(B732,SAP!$A:$E,2,),"")</f>
        <v/>
      </c>
      <c r="N732" s="41" t="str">
        <f t="shared" ref="N732:N795" si="7137">IF(M732="нет","",IFERROR(M732*1,""))</f>
        <v/>
      </c>
      <c r="O732" s="39" t="str">
        <f t="shared" si="6988"/>
        <v/>
      </c>
      <c r="P732" s="36" t="e">
        <f>IF(LEN('Описание предлагаемого товара'!#REF!)&gt;0,'Описание предлагаемого товара'!#REF!,"")</f>
        <v>#REF!</v>
      </c>
      <c r="Q73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32" s="37" t="e">
        <f>IF(LEN('Описание предлагаемого товара'!#REF!)&gt;0,'Описание предлагаемого товара'!#REF!,"")</f>
        <v>#REF!</v>
      </c>
      <c r="S732" s="37" t="e">
        <f>IF(LEN('Описание предлагаемого товара'!#REF!)&gt;0,'Описание предлагаемого товара'!#REF!,"")</f>
        <v>#REF!</v>
      </c>
      <c r="T73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32" s="23" t="str">
        <f>IFERROR(VLOOKUP(CI732*1,Обработ.выгрузка_реестра_РФ!$A:$G,6,),"")</f>
        <v/>
      </c>
      <c r="V732" s="61" t="e">
        <f>IF(LEN('Описание предлагаемого товара'!#REF!)&gt;0,'Описание предлагаемого товара'!#REF!,"")</f>
        <v>#REF!</v>
      </c>
      <c r="W732" s="62" t="e">
        <f>IF(LEN('Описание предлагаемого товара'!#REF!)&gt;0,'Описание предлагаемого товара'!#REF!,"")</f>
        <v>#REF!</v>
      </c>
      <c r="X732" s="91" t="e">
        <f t="shared" ref="X732:Y732" si="7138">IFERROR(REPLACE(W732,FIND(CHAR(10),W732,1),1," "),W732)</f>
        <v>#REF!</v>
      </c>
      <c r="Y732" s="91" t="e">
        <f t="shared" si="7138"/>
        <v>#REF!</v>
      </c>
      <c r="Z732" s="91" t="e">
        <f t="shared" si="7003"/>
        <v>#REF!</v>
      </c>
      <c r="AA732" s="91" t="e">
        <f t="shared" si="7004"/>
        <v>#REF!</v>
      </c>
      <c r="AB732" s="91" t="e">
        <f t="shared" si="7005"/>
        <v>#REF!</v>
      </c>
      <c r="AC732" s="91" t="e">
        <f t="shared" ref="AC732:AF732" si="7139">IFERROR(REPLACE(AB732,FIND("  ",AB732,1),2," "),AB732)</f>
        <v>#REF!</v>
      </c>
      <c r="AD732" s="91" t="e">
        <f t="shared" si="7139"/>
        <v>#REF!</v>
      </c>
      <c r="AE732" s="91" t="e">
        <f t="shared" si="7139"/>
        <v>#REF!</v>
      </c>
      <c r="AF732" s="91" t="e">
        <f t="shared" si="7139"/>
        <v>#REF!</v>
      </c>
      <c r="AG732" s="23" t="str">
        <f>IFERROR(VLOOKUP(CI732*1,Обработ.выгрузка_реестра_РФ!$A:$G,4,),"")</f>
        <v/>
      </c>
      <c r="AH732" s="91" t="str">
        <f t="shared" ref="AH732:AI732" si="7140">IFERROR(REPLACE(AG732,FIND("-",AG732,1),1,"*"),AG732)</f>
        <v/>
      </c>
      <c r="AI732" s="91" t="str">
        <f t="shared" si="7140"/>
        <v/>
      </c>
      <c r="AJ732" s="27" t="str">
        <f t="shared" si="7103"/>
        <v/>
      </c>
      <c r="AK732" s="63" t="e">
        <f>IF(LEN('Описание предлагаемого товара'!#REF!)&gt;0,'Описание предлагаемого товара'!#REF!,"")</f>
        <v>#REF!</v>
      </c>
      <c r="AL732" s="91" t="e">
        <f t="shared" ref="AL732:AM732" si="7141">IFERROR(REPLACE(AK732,FIND(CHAR(10),AK732,1),1,""),AK732)</f>
        <v>#REF!</v>
      </c>
      <c r="AM732" s="91" t="e">
        <f t="shared" si="7141"/>
        <v>#REF!</v>
      </c>
      <c r="AN732" s="91" t="e">
        <f t="shared" ref="AN732:AR732" si="7142">IFERROR(REPLACE(AM732,FIND(" ",AM732,1),1,""),AM732)</f>
        <v>#REF!</v>
      </c>
      <c r="AO732" s="91" t="e">
        <f t="shared" si="7142"/>
        <v>#REF!</v>
      </c>
      <c r="AP732" s="91" t="e">
        <f t="shared" si="7142"/>
        <v>#REF!</v>
      </c>
      <c r="AQ732" s="91" t="e">
        <f t="shared" si="7142"/>
        <v>#REF!</v>
      </c>
      <c r="AR732" s="91" t="e">
        <f t="shared" si="7142"/>
        <v>#REF!</v>
      </c>
      <c r="AS732" s="91" t="e">
        <f t="shared" si="7010"/>
        <v>#REF!</v>
      </c>
      <c r="AT732" s="91" t="e">
        <f t="shared" si="7011"/>
        <v>#REF!</v>
      </c>
      <c r="AU732" s="32" t="e">
        <f t="shared" si="6994"/>
        <v>#REF!</v>
      </c>
      <c r="AV732" s="93" t="e">
        <f>'Описание предлагаемого товара'!#REF!</f>
        <v>#REF!</v>
      </c>
      <c r="AW732" s="91" t="e">
        <f>MIN(SEARCH({0,1,2,3,4,5,6,7,8,9},AV732&amp; "0123456789"))</f>
        <v>#REF!</v>
      </c>
      <c r="AX732" s="91" t="str">
        <f t="shared" si="7012"/>
        <v/>
      </c>
      <c r="AY732" s="91" t="str">
        <f t="shared" si="7013"/>
        <v/>
      </c>
      <c r="AZ732" s="91" t="str">
        <f t="shared" si="7014"/>
        <v/>
      </c>
      <c r="BA732" s="91" t="str">
        <f t="shared" si="7015"/>
        <v/>
      </c>
      <c r="BB732" s="91" t="str">
        <f t="shared" si="7016"/>
        <v/>
      </c>
      <c r="BC732" s="91" t="str">
        <f t="shared" si="7017"/>
        <v/>
      </c>
      <c r="BD732" s="91" t="str">
        <f t="shared" si="7018"/>
        <v/>
      </c>
      <c r="BE732" s="91" t="str">
        <f t="shared" si="7019"/>
        <v/>
      </c>
      <c r="BF732" s="91" t="str">
        <f t="shared" si="7020"/>
        <v/>
      </c>
      <c r="BG732" s="91" t="str">
        <f t="shared" si="7021"/>
        <v/>
      </c>
      <c r="BH732" s="91" t="str">
        <f t="shared" si="7022"/>
        <v/>
      </c>
      <c r="BI732" s="91" t="str">
        <f t="shared" si="7023"/>
        <v/>
      </c>
      <c r="BJ732" s="91" t="str">
        <f t="shared" si="7024"/>
        <v/>
      </c>
      <c r="BK732" s="91" t="str">
        <f t="shared" si="7025"/>
        <v/>
      </c>
      <c r="BL732" s="91" t="str">
        <f t="shared" si="7026"/>
        <v/>
      </c>
      <c r="BM732" s="91" t="str">
        <f t="shared" si="7027"/>
        <v/>
      </c>
      <c r="BN732" s="91" t="str">
        <f t="shared" si="7028"/>
        <v/>
      </c>
      <c r="BO732" s="91" t="str">
        <f t="shared" si="7029"/>
        <v/>
      </c>
      <c r="BP732" s="91" t="str">
        <f t="shared" si="7030"/>
        <v/>
      </c>
      <c r="BQ732" s="91" t="str">
        <f t="shared" si="7031"/>
        <v/>
      </c>
      <c r="BR732" s="91" t="str">
        <f t="shared" si="7032"/>
        <v/>
      </c>
      <c r="BS732" s="91" t="str">
        <f t="shared" si="7033"/>
        <v/>
      </c>
      <c r="BT732" s="91" t="str">
        <f t="shared" si="7034"/>
        <v/>
      </c>
      <c r="BU732" s="91" t="str">
        <f t="shared" si="7035"/>
        <v/>
      </c>
      <c r="BV732" s="91" t="str">
        <f t="shared" si="7036"/>
        <v/>
      </c>
      <c r="BW732" s="91" t="str">
        <f t="shared" si="7037"/>
        <v/>
      </c>
      <c r="BX732" s="91" t="str">
        <f t="shared" si="7038"/>
        <v/>
      </c>
      <c r="BY732" s="91" t="str">
        <f t="shared" si="7039"/>
        <v/>
      </c>
      <c r="BZ732" s="91" t="str">
        <f t="shared" si="7040"/>
        <v/>
      </c>
      <c r="CA732" s="91" t="str">
        <f t="shared" si="7041"/>
        <v/>
      </c>
      <c r="CB732" s="91" t="str">
        <f t="shared" si="7042"/>
        <v/>
      </c>
      <c r="CC732" s="91" t="str">
        <f t="shared" si="7043"/>
        <v/>
      </c>
      <c r="CD732" s="91" t="str">
        <f t="shared" si="7044"/>
        <v/>
      </c>
      <c r="CE732" s="91" t="str">
        <f t="shared" si="7045"/>
        <v/>
      </c>
      <c r="CF732" s="91" t="str">
        <f t="shared" si="7046"/>
        <v/>
      </c>
      <c r="CG732" s="91" t="str">
        <f t="shared" si="7047"/>
        <v/>
      </c>
      <c r="CH732" s="91" t="str">
        <f t="shared" si="7048"/>
        <v/>
      </c>
      <c r="CI732" s="91" t="str">
        <f t="shared" si="7049"/>
        <v>нет</v>
      </c>
      <c r="CJ732" s="63" t="e">
        <f>IF(LEN('Описание предлагаемого товара'!#REF!)&gt;0,'Описание предлагаемого товара'!#REF!,"")</f>
        <v>#REF!</v>
      </c>
      <c r="CK732" s="91" t="e">
        <f t="shared" ref="CK732:CL732" si="7143">IFERROR(REPLACE(CJ732,FIND(CHAR(10),CJ732,1),1,""),CJ732)</f>
        <v>#REF!</v>
      </c>
      <c r="CL732" s="91" t="e">
        <f t="shared" si="7143"/>
        <v>#REF!</v>
      </c>
      <c r="CM732" s="91" t="e">
        <f t="shared" si="7051"/>
        <v>#REF!</v>
      </c>
      <c r="CN732" s="91" t="e">
        <f t="shared" si="7052"/>
        <v>#REF!</v>
      </c>
      <c r="CO732" s="91" t="e">
        <f t="shared" si="7053"/>
        <v>#REF!</v>
      </c>
      <c r="CP732" s="90" t="e">
        <f>IF(AU732="Не указан реестровый номер (мера нац.режима Запрет)","",IF(CI732="нет","",IF(CU732="да","исключение(не смотрим баллы)",IFERROR(IF(CI732*1&gt;0,IFERROR(IF(VLOOKUP(CI732*1,Обработ.выгрузка_реестра_РФ!$A:$G,7,)=0,"Баллы не установлены",VLOOKUP(CI732*1,Обработ.выгрузка_реестра_РФ!$A:$G,7,)),IF(LEN(CI732)&gt;14,"","нет номера в реестре РФ")),""),IF(LEN(CI732)=0,"","Некорректный реестровый номер")))))</f>
        <v>#REF!</v>
      </c>
      <c r="CQ732" s="33" t="e">
        <f>IF(LEN(C732)&gt;0,IFERROR(IF(LEN(H732)&gt;0,IF(LEN(VLOOKUP(H732,'исключения(не_смотрим_баллы)'!$A:$C,1,))&gt;0,"да","нет"),"не введен ОКПД2"),"нет"),"")</f>
        <v>#REF!</v>
      </c>
      <c r="CR732" s="33" t="e">
        <f ca="1">IF(CQ732="да",IF(TODAY()&lt;VLOOKUP(H732,'исключения(не_смотрим_баллы)'!$A:$C,3,),"да","нет"),"")</f>
        <v>#REF!</v>
      </c>
      <c r="CS732" s="33" t="str">
        <f>IFERROR(IF(CQ732="да",IF(VLOOKUP(CI732*1,Обработ.выгрузка_реестра_РФ!$A:$G,2,)&lt;VLOOKUP(H732,'исключения(не_смотрим_баллы)'!$A:$C,2,),"да","нет"),""),"")</f>
        <v/>
      </c>
      <c r="CT732" s="24"/>
      <c r="CU732" s="33" t="e">
        <f t="shared" si="7065"/>
        <v>#REF!</v>
      </c>
      <c r="CV732" s="91" t="e">
        <f t="shared" si="7066"/>
        <v>#REF!</v>
      </c>
      <c r="CW732" s="27" t="e">
        <f t="shared" si="7067"/>
        <v>#REF!</v>
      </c>
      <c r="CX732" s="26" t="e">
        <f t="shared" si="6996"/>
        <v>#REF!</v>
      </c>
      <c r="CY732" s="64" t="e">
        <f>IF(LEN('Описание предлагаемого товара'!#REF!)&gt;0,'Описание предлагаемого товара'!#REF!,"")</f>
        <v>#REF!</v>
      </c>
      <c r="CZ732" s="95" t="e">
        <f t="shared" si="7054"/>
        <v>#REF!</v>
      </c>
      <c r="DA732" s="95" t="e">
        <f t="shared" ref="DA732" si="7144">IFERROR(REPLACE(CZ732,FIND(" ",CZ732,1),1,""),CZ732)</f>
        <v>#REF!</v>
      </c>
      <c r="DB732" s="95" t="e">
        <f t="shared" si="6998"/>
        <v>#REF!</v>
      </c>
      <c r="DC732" s="95" t="e">
        <f t="shared" ref="DC732:DD732" si="7145">IFERROR(REPLACE(DB732,FIND("г.",DB732,1),2,""),DB732)</f>
        <v>#REF!</v>
      </c>
      <c r="DD732" s="95" t="e">
        <f t="shared" si="7145"/>
        <v>#REF!</v>
      </c>
      <c r="DE732" s="95" t="e">
        <f t="shared" ref="DE732:DF732" si="7146">IFERROR(REPLACE(DD732,FIND("г",DD732,1),1,""),DD732)</f>
        <v>#REF!</v>
      </c>
      <c r="DF732" s="95" t="e">
        <f t="shared" si="7146"/>
        <v>#REF!</v>
      </c>
      <c r="DG732" s="95" t="e">
        <f t="shared" si="7071"/>
        <v>#REF!</v>
      </c>
      <c r="DH732" s="25" t="str">
        <f>IFERROR(VLOOKUP(CI732*1,Обработ.выгрузка_реестра_РФ!$A:$G,5,),"")</f>
        <v/>
      </c>
      <c r="DI732" s="27" t="str">
        <f t="shared" si="7081"/>
        <v/>
      </c>
      <c r="DJ732" s="27" t="str">
        <f t="shared" ca="1" si="7058"/>
        <v/>
      </c>
      <c r="DK732" s="63" t="e">
        <f>IF(LEN('Описание предлагаемого товара'!#REF!)&gt;0,'Описание предлагаемого товара'!#REF!,"")</f>
        <v>#REF!</v>
      </c>
      <c r="DL732" s="63" t="e">
        <f>IF(LEN('Описание предлагаемого товара'!#REF!)&gt;0,'Описание предлагаемого товара'!#REF!,"")</f>
        <v>#REF!</v>
      </c>
      <c r="DM732" s="32"/>
    </row>
    <row r="733" spans="1:117" ht="48.75" customHeight="1" x14ac:dyDescent="0.25">
      <c r="A733" s="61" t="e">
        <f>IF(LEN('Описание предлагаемого товара'!#REF!)&gt;0,'Описание предлагаемого товара'!#REF!,"")</f>
        <v>#REF!</v>
      </c>
      <c r="B733" s="65" t="e">
        <f>IF(LEN('Описание предлагаемого товара'!#REF!)&gt;0,'Описание предлагаемого товара'!#REF!,"")</f>
        <v>#REF!</v>
      </c>
      <c r="C733" s="61" t="e">
        <f>IF(LEN('Описание предлагаемого товара'!#REF!)&gt;0,'Описание предлагаемого товара'!#REF!,"")</f>
        <v>#REF!</v>
      </c>
      <c r="D733" s="61" t="e">
        <f>IF(LEN('Описание предлагаемого товара'!#REF!)&gt;0,'Описание предлагаемого товара'!#REF!,"")</f>
        <v>#REF!</v>
      </c>
      <c r="E733" s="61" t="e">
        <f>IF(LEN('Описание предлагаемого товара'!#REF!)&gt;0,'Описание предлагаемого товара'!#REF!,"")</f>
        <v>#REF!</v>
      </c>
      <c r="F733" s="61" t="e">
        <f>IF(LEN('Описание предлагаемого товара'!#REF!)&gt;0,'Описание предлагаемого товара'!#REF!,"")</f>
        <v>#REF!</v>
      </c>
      <c r="G733" s="61" t="e">
        <f>IF(LEN('Описание предлагаемого товара'!#REF!)&gt;0,'Описание предлагаемого товара'!#REF!,"")</f>
        <v>#REF!</v>
      </c>
      <c r="H733" s="61" t="e">
        <f>IF(LEN('Описание предлагаемого товара'!#REF!)&gt;0,'Описание предлагаемого товара'!#REF!,"")</f>
        <v>#REF!</v>
      </c>
      <c r="I733" s="61" t="e">
        <f>IF(LEN('Описание предлагаемого товара'!#REF!)&gt;0,'Описание предлагаемого товара'!#REF!,"")</f>
        <v>#REF!</v>
      </c>
      <c r="J733" s="38" t="str">
        <f>IFERROR(VLOOKUP(B733,SAP!$A:$E,5,),"")</f>
        <v/>
      </c>
      <c r="K733" s="40" t="str">
        <f t="shared" si="7001"/>
        <v/>
      </c>
      <c r="L733" s="61" t="e">
        <f>IF(LEN('Описание предлагаемого товара'!#REF!)&gt;0,IFERROR('Описание предлагаемого товара'!#REF!*1,""),"")</f>
        <v>#REF!</v>
      </c>
      <c r="M733" s="39" t="str">
        <f>IFERROR(VLOOKUP(B733,SAP!$A:$E,2,),"")</f>
        <v/>
      </c>
      <c r="N733" s="41" t="str">
        <f t="shared" si="7137"/>
        <v/>
      </c>
      <c r="O733" s="39" t="str">
        <f t="shared" si="6988"/>
        <v/>
      </c>
      <c r="P733" s="36" t="e">
        <f>IF(LEN('Описание предлагаемого товара'!#REF!)&gt;0,'Описание предлагаемого товара'!#REF!,"")</f>
        <v>#REF!</v>
      </c>
      <c r="Q73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33" s="37" t="e">
        <f>IF(LEN('Описание предлагаемого товара'!#REF!)&gt;0,'Описание предлагаемого товара'!#REF!,"")</f>
        <v>#REF!</v>
      </c>
      <c r="S733" s="37" t="e">
        <f>IF(LEN('Описание предлагаемого товара'!#REF!)&gt;0,'Описание предлагаемого товара'!#REF!,"")</f>
        <v>#REF!</v>
      </c>
      <c r="T73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33" s="23" t="str">
        <f>IFERROR(VLOOKUP(CI733*1,Обработ.выгрузка_реестра_РФ!$A:$G,6,),"")</f>
        <v/>
      </c>
      <c r="V733" s="61" t="e">
        <f>IF(LEN('Описание предлагаемого товара'!#REF!)&gt;0,'Описание предлагаемого товара'!#REF!,"")</f>
        <v>#REF!</v>
      </c>
      <c r="W733" s="62" t="e">
        <f>IF(LEN('Описание предлагаемого товара'!#REF!)&gt;0,'Описание предлагаемого товара'!#REF!,"")</f>
        <v>#REF!</v>
      </c>
      <c r="X733" s="91" t="e">
        <f t="shared" ref="X733:Y733" si="7147">IFERROR(REPLACE(W733,FIND(CHAR(10),W733,1),1," "),W733)</f>
        <v>#REF!</v>
      </c>
      <c r="Y733" s="91" t="e">
        <f t="shared" si="7147"/>
        <v>#REF!</v>
      </c>
      <c r="Z733" s="91" t="e">
        <f t="shared" si="7003"/>
        <v>#REF!</v>
      </c>
      <c r="AA733" s="91" t="e">
        <f t="shared" si="7004"/>
        <v>#REF!</v>
      </c>
      <c r="AB733" s="91" t="e">
        <f t="shared" si="7005"/>
        <v>#REF!</v>
      </c>
      <c r="AC733" s="91" t="e">
        <f t="shared" ref="AC733:AF733" si="7148">IFERROR(REPLACE(AB733,FIND("  ",AB733,1),2," "),AB733)</f>
        <v>#REF!</v>
      </c>
      <c r="AD733" s="91" t="e">
        <f t="shared" si="7148"/>
        <v>#REF!</v>
      </c>
      <c r="AE733" s="91" t="e">
        <f t="shared" si="7148"/>
        <v>#REF!</v>
      </c>
      <c r="AF733" s="91" t="e">
        <f t="shared" si="7148"/>
        <v>#REF!</v>
      </c>
      <c r="AG733" s="23" t="str">
        <f>IFERROR(VLOOKUP(CI733*1,Обработ.выгрузка_реестра_РФ!$A:$G,4,),"")</f>
        <v/>
      </c>
      <c r="AH733" s="91" t="str">
        <f t="shared" ref="AH733:AI733" si="7149">IFERROR(REPLACE(AG733,FIND("-",AG733,1),1,"*"),AG733)</f>
        <v/>
      </c>
      <c r="AI733" s="91" t="str">
        <f t="shared" si="7149"/>
        <v/>
      </c>
      <c r="AJ733" s="27" t="str">
        <f t="shared" si="7103"/>
        <v/>
      </c>
      <c r="AK733" s="63" t="e">
        <f>IF(LEN('Описание предлагаемого товара'!#REF!)&gt;0,'Описание предлагаемого товара'!#REF!,"")</f>
        <v>#REF!</v>
      </c>
      <c r="AL733" s="91" t="e">
        <f t="shared" ref="AL733:AM733" si="7150">IFERROR(REPLACE(AK733,FIND(CHAR(10),AK733,1),1,""),AK733)</f>
        <v>#REF!</v>
      </c>
      <c r="AM733" s="91" t="e">
        <f t="shared" si="7150"/>
        <v>#REF!</v>
      </c>
      <c r="AN733" s="91" t="e">
        <f t="shared" ref="AN733:AR733" si="7151">IFERROR(REPLACE(AM733,FIND(" ",AM733,1),1,""),AM733)</f>
        <v>#REF!</v>
      </c>
      <c r="AO733" s="91" t="e">
        <f t="shared" si="7151"/>
        <v>#REF!</v>
      </c>
      <c r="AP733" s="91" t="e">
        <f t="shared" si="7151"/>
        <v>#REF!</v>
      </c>
      <c r="AQ733" s="91" t="e">
        <f t="shared" si="7151"/>
        <v>#REF!</v>
      </c>
      <c r="AR733" s="91" t="e">
        <f t="shared" si="7151"/>
        <v>#REF!</v>
      </c>
      <c r="AS733" s="91" t="e">
        <f t="shared" si="7010"/>
        <v>#REF!</v>
      </c>
      <c r="AT733" s="91" t="e">
        <f t="shared" si="7011"/>
        <v>#REF!</v>
      </c>
      <c r="AU733" s="32" t="e">
        <f t="shared" si="6994"/>
        <v>#REF!</v>
      </c>
      <c r="AV733" s="93" t="e">
        <f>'Описание предлагаемого товара'!#REF!</f>
        <v>#REF!</v>
      </c>
      <c r="AW733" s="91" t="e">
        <f>MIN(SEARCH({0,1,2,3,4,5,6,7,8,9},AV733&amp; "0123456789"))</f>
        <v>#REF!</v>
      </c>
      <c r="AX733" s="91" t="str">
        <f t="shared" si="7012"/>
        <v/>
      </c>
      <c r="AY733" s="91" t="str">
        <f t="shared" si="7013"/>
        <v/>
      </c>
      <c r="AZ733" s="91" t="str">
        <f t="shared" si="7014"/>
        <v/>
      </c>
      <c r="BA733" s="91" t="str">
        <f t="shared" si="7015"/>
        <v/>
      </c>
      <c r="BB733" s="91" t="str">
        <f t="shared" si="7016"/>
        <v/>
      </c>
      <c r="BC733" s="91" t="str">
        <f t="shared" si="7017"/>
        <v/>
      </c>
      <c r="BD733" s="91" t="str">
        <f t="shared" si="7018"/>
        <v/>
      </c>
      <c r="BE733" s="91" t="str">
        <f t="shared" si="7019"/>
        <v/>
      </c>
      <c r="BF733" s="91" t="str">
        <f t="shared" si="7020"/>
        <v/>
      </c>
      <c r="BG733" s="91" t="str">
        <f t="shared" si="7021"/>
        <v/>
      </c>
      <c r="BH733" s="91" t="str">
        <f t="shared" si="7022"/>
        <v/>
      </c>
      <c r="BI733" s="91" t="str">
        <f t="shared" si="7023"/>
        <v/>
      </c>
      <c r="BJ733" s="91" t="str">
        <f t="shared" si="7024"/>
        <v/>
      </c>
      <c r="BK733" s="91" t="str">
        <f t="shared" si="7025"/>
        <v/>
      </c>
      <c r="BL733" s="91" t="str">
        <f t="shared" si="7026"/>
        <v/>
      </c>
      <c r="BM733" s="91" t="str">
        <f t="shared" si="7027"/>
        <v/>
      </c>
      <c r="BN733" s="91" t="str">
        <f t="shared" si="7028"/>
        <v/>
      </c>
      <c r="BO733" s="91" t="str">
        <f t="shared" si="7029"/>
        <v/>
      </c>
      <c r="BP733" s="91" t="str">
        <f t="shared" si="7030"/>
        <v/>
      </c>
      <c r="BQ733" s="91" t="str">
        <f t="shared" si="7031"/>
        <v/>
      </c>
      <c r="BR733" s="91" t="str">
        <f t="shared" si="7032"/>
        <v/>
      </c>
      <c r="BS733" s="91" t="str">
        <f t="shared" si="7033"/>
        <v/>
      </c>
      <c r="BT733" s="91" t="str">
        <f t="shared" si="7034"/>
        <v/>
      </c>
      <c r="BU733" s="91" t="str">
        <f t="shared" si="7035"/>
        <v/>
      </c>
      <c r="BV733" s="91" t="str">
        <f t="shared" si="7036"/>
        <v/>
      </c>
      <c r="BW733" s="91" t="str">
        <f t="shared" si="7037"/>
        <v/>
      </c>
      <c r="BX733" s="91" t="str">
        <f t="shared" si="7038"/>
        <v/>
      </c>
      <c r="BY733" s="91" t="str">
        <f t="shared" si="7039"/>
        <v/>
      </c>
      <c r="BZ733" s="91" t="str">
        <f t="shared" si="7040"/>
        <v/>
      </c>
      <c r="CA733" s="91" t="str">
        <f t="shared" si="7041"/>
        <v/>
      </c>
      <c r="CB733" s="91" t="str">
        <f t="shared" si="7042"/>
        <v/>
      </c>
      <c r="CC733" s="91" t="str">
        <f t="shared" si="7043"/>
        <v/>
      </c>
      <c r="CD733" s="91" t="str">
        <f t="shared" si="7044"/>
        <v/>
      </c>
      <c r="CE733" s="91" t="str">
        <f t="shared" si="7045"/>
        <v/>
      </c>
      <c r="CF733" s="91" t="str">
        <f t="shared" si="7046"/>
        <v/>
      </c>
      <c r="CG733" s="91" t="str">
        <f t="shared" si="7047"/>
        <v/>
      </c>
      <c r="CH733" s="91" t="str">
        <f t="shared" si="7048"/>
        <v/>
      </c>
      <c r="CI733" s="91" t="str">
        <f t="shared" si="7049"/>
        <v>нет</v>
      </c>
      <c r="CJ733" s="63" t="e">
        <f>IF(LEN('Описание предлагаемого товара'!#REF!)&gt;0,'Описание предлагаемого товара'!#REF!,"")</f>
        <v>#REF!</v>
      </c>
      <c r="CK733" s="91" t="e">
        <f t="shared" ref="CK733:CL733" si="7152">IFERROR(REPLACE(CJ733,FIND(CHAR(10),CJ733,1),1,""),CJ733)</f>
        <v>#REF!</v>
      </c>
      <c r="CL733" s="91" t="e">
        <f t="shared" si="7152"/>
        <v>#REF!</v>
      </c>
      <c r="CM733" s="91" t="e">
        <f t="shared" si="7051"/>
        <v>#REF!</v>
      </c>
      <c r="CN733" s="91" t="e">
        <f t="shared" si="7052"/>
        <v>#REF!</v>
      </c>
      <c r="CO733" s="91" t="e">
        <f t="shared" si="7053"/>
        <v>#REF!</v>
      </c>
      <c r="CP733" s="90" t="e">
        <f>IF(AU733="Не указан реестровый номер (мера нац.режима Запрет)","",IF(CI733="нет","",IF(CU733="да","исключение(не смотрим баллы)",IFERROR(IF(CI733*1&gt;0,IFERROR(IF(VLOOKUP(CI733*1,Обработ.выгрузка_реестра_РФ!$A:$G,7,)=0,"Баллы не установлены",VLOOKUP(CI733*1,Обработ.выгрузка_реестра_РФ!$A:$G,7,)),IF(LEN(CI733)&gt;14,"","нет номера в реестре РФ")),""),IF(LEN(CI733)=0,"","Некорректный реестровый номер")))))</f>
        <v>#REF!</v>
      </c>
      <c r="CQ733" s="33" t="e">
        <f>IF(LEN(C733)&gt;0,IFERROR(IF(LEN(H733)&gt;0,IF(LEN(VLOOKUP(H733,'исключения(не_смотрим_баллы)'!$A:$C,1,))&gt;0,"да","нет"),"не введен ОКПД2"),"нет"),"")</f>
        <v>#REF!</v>
      </c>
      <c r="CR733" s="33" t="e">
        <f ca="1">IF(CQ733="да",IF(TODAY()&lt;VLOOKUP(H733,'исключения(не_смотрим_баллы)'!$A:$C,3,),"да","нет"),"")</f>
        <v>#REF!</v>
      </c>
      <c r="CS733" s="33" t="str">
        <f>IFERROR(IF(CQ733="да",IF(VLOOKUP(CI733*1,Обработ.выгрузка_реестра_РФ!$A:$G,2,)&lt;VLOOKUP(H733,'исключения(не_смотрим_баллы)'!$A:$C,2,),"да","нет"),""),"")</f>
        <v/>
      </c>
      <c r="CT733" s="24"/>
      <c r="CU733" s="33" t="e">
        <f t="shared" si="7065"/>
        <v>#REF!</v>
      </c>
      <c r="CV733" s="91" t="e">
        <f t="shared" si="7066"/>
        <v>#REF!</v>
      </c>
      <c r="CW733" s="27" t="e">
        <f t="shared" si="7067"/>
        <v>#REF!</v>
      </c>
      <c r="CX733" s="26" t="e">
        <f t="shared" si="6996"/>
        <v>#REF!</v>
      </c>
      <c r="CY733" s="64" t="e">
        <f>IF(LEN('Описание предлагаемого товара'!#REF!)&gt;0,'Описание предлагаемого товара'!#REF!,"")</f>
        <v>#REF!</v>
      </c>
      <c r="CZ733" s="95" t="e">
        <f t="shared" si="7054"/>
        <v>#REF!</v>
      </c>
      <c r="DA733" s="95" t="e">
        <f t="shared" ref="DA733" si="7153">IFERROR(REPLACE(CZ733,FIND(" ",CZ733,1),1,""),CZ733)</f>
        <v>#REF!</v>
      </c>
      <c r="DB733" s="95" t="e">
        <f t="shared" si="6998"/>
        <v>#REF!</v>
      </c>
      <c r="DC733" s="95" t="e">
        <f t="shared" ref="DC733:DD733" si="7154">IFERROR(REPLACE(DB733,FIND("г.",DB733,1),2,""),DB733)</f>
        <v>#REF!</v>
      </c>
      <c r="DD733" s="95" t="e">
        <f t="shared" si="7154"/>
        <v>#REF!</v>
      </c>
      <c r="DE733" s="95" t="e">
        <f t="shared" ref="DE733:DF733" si="7155">IFERROR(REPLACE(DD733,FIND("г",DD733,1),1,""),DD733)</f>
        <v>#REF!</v>
      </c>
      <c r="DF733" s="95" t="e">
        <f t="shared" si="7155"/>
        <v>#REF!</v>
      </c>
      <c r="DG733" s="95" t="e">
        <f t="shared" si="7071"/>
        <v>#REF!</v>
      </c>
      <c r="DH733" s="25" t="str">
        <f>IFERROR(VLOOKUP(CI733*1,Обработ.выгрузка_реестра_РФ!$A:$G,5,),"")</f>
        <v/>
      </c>
      <c r="DI733" s="27" t="str">
        <f t="shared" si="7081"/>
        <v/>
      </c>
      <c r="DJ733" s="27" t="str">
        <f t="shared" ca="1" si="7058"/>
        <v/>
      </c>
      <c r="DK733" s="63" t="e">
        <f>IF(LEN('Описание предлагаемого товара'!#REF!)&gt;0,'Описание предлагаемого товара'!#REF!,"")</f>
        <v>#REF!</v>
      </c>
      <c r="DL733" s="63" t="e">
        <f>IF(LEN('Описание предлагаемого товара'!#REF!)&gt;0,'Описание предлагаемого товара'!#REF!,"")</f>
        <v>#REF!</v>
      </c>
      <c r="DM733" s="32"/>
    </row>
    <row r="734" spans="1:117" ht="48.75" customHeight="1" x14ac:dyDescent="0.25">
      <c r="A734" s="61" t="e">
        <f>IF(LEN('Описание предлагаемого товара'!#REF!)&gt;0,'Описание предлагаемого товара'!#REF!,"")</f>
        <v>#REF!</v>
      </c>
      <c r="B734" s="65" t="e">
        <f>IF(LEN('Описание предлагаемого товара'!#REF!)&gt;0,'Описание предлагаемого товара'!#REF!,"")</f>
        <v>#REF!</v>
      </c>
      <c r="C734" s="61" t="e">
        <f>IF(LEN('Описание предлагаемого товара'!#REF!)&gt;0,'Описание предлагаемого товара'!#REF!,"")</f>
        <v>#REF!</v>
      </c>
      <c r="D734" s="61" t="e">
        <f>IF(LEN('Описание предлагаемого товара'!#REF!)&gt;0,'Описание предлагаемого товара'!#REF!,"")</f>
        <v>#REF!</v>
      </c>
      <c r="E734" s="61" t="e">
        <f>IF(LEN('Описание предлагаемого товара'!#REF!)&gt;0,'Описание предлагаемого товара'!#REF!,"")</f>
        <v>#REF!</v>
      </c>
      <c r="F734" s="61" t="e">
        <f>IF(LEN('Описание предлагаемого товара'!#REF!)&gt;0,'Описание предлагаемого товара'!#REF!,"")</f>
        <v>#REF!</v>
      </c>
      <c r="G734" s="61" t="e">
        <f>IF(LEN('Описание предлагаемого товара'!#REF!)&gt;0,'Описание предлагаемого товара'!#REF!,"")</f>
        <v>#REF!</v>
      </c>
      <c r="H734" s="61" t="e">
        <f>IF(LEN('Описание предлагаемого товара'!#REF!)&gt;0,'Описание предлагаемого товара'!#REF!,"")</f>
        <v>#REF!</v>
      </c>
      <c r="I734" s="61" t="e">
        <f>IF(LEN('Описание предлагаемого товара'!#REF!)&gt;0,'Описание предлагаемого товара'!#REF!,"")</f>
        <v>#REF!</v>
      </c>
      <c r="J734" s="38" t="str">
        <f>IFERROR(VLOOKUP(B734,SAP!$A:$E,5,),"")</f>
        <v/>
      </c>
      <c r="K734" s="40" t="str">
        <f t="shared" si="7001"/>
        <v/>
      </c>
      <c r="L734" s="61" t="e">
        <f>IF(LEN('Описание предлагаемого товара'!#REF!)&gt;0,IFERROR('Описание предлагаемого товара'!#REF!*1,""),"")</f>
        <v>#REF!</v>
      </c>
      <c r="M734" s="39" t="str">
        <f>IFERROR(VLOOKUP(B734,SAP!$A:$E,2,),"")</f>
        <v/>
      </c>
      <c r="N734" s="41" t="str">
        <f t="shared" si="7137"/>
        <v/>
      </c>
      <c r="O734" s="39" t="str">
        <f t="shared" si="6988"/>
        <v/>
      </c>
      <c r="P734" s="36" t="e">
        <f>IF(LEN('Описание предлагаемого товара'!#REF!)&gt;0,'Описание предлагаемого товара'!#REF!,"")</f>
        <v>#REF!</v>
      </c>
      <c r="Q73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34" s="37" t="e">
        <f>IF(LEN('Описание предлагаемого товара'!#REF!)&gt;0,'Описание предлагаемого товара'!#REF!,"")</f>
        <v>#REF!</v>
      </c>
      <c r="S734" s="37" t="e">
        <f>IF(LEN('Описание предлагаемого товара'!#REF!)&gt;0,'Описание предлагаемого товара'!#REF!,"")</f>
        <v>#REF!</v>
      </c>
      <c r="T73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34" s="23" t="str">
        <f>IFERROR(VLOOKUP(CI734*1,Обработ.выгрузка_реестра_РФ!$A:$G,6,),"")</f>
        <v/>
      </c>
      <c r="V734" s="61" t="e">
        <f>IF(LEN('Описание предлагаемого товара'!#REF!)&gt;0,'Описание предлагаемого товара'!#REF!,"")</f>
        <v>#REF!</v>
      </c>
      <c r="W734" s="62" t="e">
        <f>IF(LEN('Описание предлагаемого товара'!#REF!)&gt;0,'Описание предлагаемого товара'!#REF!,"")</f>
        <v>#REF!</v>
      </c>
      <c r="X734" s="91" t="e">
        <f t="shared" ref="X734:Y734" si="7156">IFERROR(REPLACE(W734,FIND(CHAR(10),W734,1),1," "),W734)</f>
        <v>#REF!</v>
      </c>
      <c r="Y734" s="91" t="e">
        <f t="shared" si="7156"/>
        <v>#REF!</v>
      </c>
      <c r="Z734" s="91" t="e">
        <f t="shared" si="7003"/>
        <v>#REF!</v>
      </c>
      <c r="AA734" s="91" t="e">
        <f t="shared" si="7004"/>
        <v>#REF!</v>
      </c>
      <c r="AB734" s="91" t="e">
        <f t="shared" si="7005"/>
        <v>#REF!</v>
      </c>
      <c r="AC734" s="91" t="e">
        <f t="shared" ref="AC734:AF734" si="7157">IFERROR(REPLACE(AB734,FIND("  ",AB734,1),2," "),AB734)</f>
        <v>#REF!</v>
      </c>
      <c r="AD734" s="91" t="e">
        <f t="shared" si="7157"/>
        <v>#REF!</v>
      </c>
      <c r="AE734" s="91" t="e">
        <f t="shared" si="7157"/>
        <v>#REF!</v>
      </c>
      <c r="AF734" s="91" t="e">
        <f t="shared" si="7157"/>
        <v>#REF!</v>
      </c>
      <c r="AG734" s="23" t="str">
        <f>IFERROR(VLOOKUP(CI734*1,Обработ.выгрузка_реестра_РФ!$A:$G,4,),"")</f>
        <v/>
      </c>
      <c r="AH734" s="91" t="str">
        <f t="shared" ref="AH734:AI734" si="7158">IFERROR(REPLACE(AG734,FIND("-",AG734,1),1,"*"),AG734)</f>
        <v/>
      </c>
      <c r="AI734" s="91" t="str">
        <f t="shared" si="7158"/>
        <v/>
      </c>
      <c r="AJ734" s="27" t="str">
        <f t="shared" si="7103"/>
        <v/>
      </c>
      <c r="AK734" s="63" t="e">
        <f>IF(LEN('Описание предлагаемого товара'!#REF!)&gt;0,'Описание предлагаемого товара'!#REF!,"")</f>
        <v>#REF!</v>
      </c>
      <c r="AL734" s="91" t="e">
        <f t="shared" ref="AL734:AM734" si="7159">IFERROR(REPLACE(AK734,FIND(CHAR(10),AK734,1),1,""),AK734)</f>
        <v>#REF!</v>
      </c>
      <c r="AM734" s="91" t="e">
        <f t="shared" si="7159"/>
        <v>#REF!</v>
      </c>
      <c r="AN734" s="91" t="e">
        <f t="shared" ref="AN734:AR734" si="7160">IFERROR(REPLACE(AM734,FIND(" ",AM734,1),1,""),AM734)</f>
        <v>#REF!</v>
      </c>
      <c r="AO734" s="91" t="e">
        <f t="shared" si="7160"/>
        <v>#REF!</v>
      </c>
      <c r="AP734" s="91" t="e">
        <f t="shared" si="7160"/>
        <v>#REF!</v>
      </c>
      <c r="AQ734" s="91" t="e">
        <f t="shared" si="7160"/>
        <v>#REF!</v>
      </c>
      <c r="AR734" s="91" t="e">
        <f t="shared" si="7160"/>
        <v>#REF!</v>
      </c>
      <c r="AS734" s="91" t="e">
        <f t="shared" si="7010"/>
        <v>#REF!</v>
      </c>
      <c r="AT734" s="91" t="e">
        <f t="shared" si="7011"/>
        <v>#REF!</v>
      </c>
      <c r="AU734" s="32" t="e">
        <f t="shared" si="6994"/>
        <v>#REF!</v>
      </c>
      <c r="AV734" s="93" t="e">
        <f>'Описание предлагаемого товара'!#REF!</f>
        <v>#REF!</v>
      </c>
      <c r="AW734" s="91" t="e">
        <f>MIN(SEARCH({0,1,2,3,4,5,6,7,8,9},AV734&amp; "0123456789"))</f>
        <v>#REF!</v>
      </c>
      <c r="AX734" s="91" t="str">
        <f t="shared" si="7012"/>
        <v/>
      </c>
      <c r="AY734" s="91" t="str">
        <f t="shared" si="7013"/>
        <v/>
      </c>
      <c r="AZ734" s="91" t="str">
        <f t="shared" si="7014"/>
        <v/>
      </c>
      <c r="BA734" s="91" t="str">
        <f t="shared" si="7015"/>
        <v/>
      </c>
      <c r="BB734" s="91" t="str">
        <f t="shared" si="7016"/>
        <v/>
      </c>
      <c r="BC734" s="91" t="str">
        <f t="shared" si="7017"/>
        <v/>
      </c>
      <c r="BD734" s="91" t="str">
        <f t="shared" si="7018"/>
        <v/>
      </c>
      <c r="BE734" s="91" t="str">
        <f t="shared" si="7019"/>
        <v/>
      </c>
      <c r="BF734" s="91" t="str">
        <f t="shared" si="7020"/>
        <v/>
      </c>
      <c r="BG734" s="91" t="str">
        <f t="shared" si="7021"/>
        <v/>
      </c>
      <c r="BH734" s="91" t="str">
        <f t="shared" si="7022"/>
        <v/>
      </c>
      <c r="BI734" s="91" t="str">
        <f t="shared" si="7023"/>
        <v/>
      </c>
      <c r="BJ734" s="91" t="str">
        <f t="shared" si="7024"/>
        <v/>
      </c>
      <c r="BK734" s="91" t="str">
        <f t="shared" si="7025"/>
        <v/>
      </c>
      <c r="BL734" s="91" t="str">
        <f t="shared" si="7026"/>
        <v/>
      </c>
      <c r="BM734" s="91" t="str">
        <f t="shared" si="7027"/>
        <v/>
      </c>
      <c r="BN734" s="91" t="str">
        <f t="shared" si="7028"/>
        <v/>
      </c>
      <c r="BO734" s="91" t="str">
        <f t="shared" si="7029"/>
        <v/>
      </c>
      <c r="BP734" s="91" t="str">
        <f t="shared" si="7030"/>
        <v/>
      </c>
      <c r="BQ734" s="91" t="str">
        <f t="shared" si="7031"/>
        <v/>
      </c>
      <c r="BR734" s="91" t="str">
        <f t="shared" si="7032"/>
        <v/>
      </c>
      <c r="BS734" s="91" t="str">
        <f t="shared" si="7033"/>
        <v/>
      </c>
      <c r="BT734" s="91" t="str">
        <f t="shared" si="7034"/>
        <v/>
      </c>
      <c r="BU734" s="91" t="str">
        <f t="shared" si="7035"/>
        <v/>
      </c>
      <c r="BV734" s="91" t="str">
        <f t="shared" si="7036"/>
        <v/>
      </c>
      <c r="BW734" s="91" t="str">
        <f t="shared" si="7037"/>
        <v/>
      </c>
      <c r="BX734" s="91" t="str">
        <f t="shared" si="7038"/>
        <v/>
      </c>
      <c r="BY734" s="91" t="str">
        <f t="shared" si="7039"/>
        <v/>
      </c>
      <c r="BZ734" s="91" t="str">
        <f t="shared" si="7040"/>
        <v/>
      </c>
      <c r="CA734" s="91" t="str">
        <f t="shared" si="7041"/>
        <v/>
      </c>
      <c r="CB734" s="91" t="str">
        <f t="shared" si="7042"/>
        <v/>
      </c>
      <c r="CC734" s="91" t="str">
        <f t="shared" si="7043"/>
        <v/>
      </c>
      <c r="CD734" s="91" t="str">
        <f t="shared" si="7044"/>
        <v/>
      </c>
      <c r="CE734" s="91" t="str">
        <f t="shared" si="7045"/>
        <v/>
      </c>
      <c r="CF734" s="91" t="str">
        <f t="shared" si="7046"/>
        <v/>
      </c>
      <c r="CG734" s="91" t="str">
        <f t="shared" si="7047"/>
        <v/>
      </c>
      <c r="CH734" s="91" t="str">
        <f t="shared" si="7048"/>
        <v/>
      </c>
      <c r="CI734" s="91" t="str">
        <f t="shared" si="7049"/>
        <v>нет</v>
      </c>
      <c r="CJ734" s="63" t="e">
        <f>IF(LEN('Описание предлагаемого товара'!#REF!)&gt;0,'Описание предлагаемого товара'!#REF!,"")</f>
        <v>#REF!</v>
      </c>
      <c r="CK734" s="91" t="e">
        <f t="shared" ref="CK734:CL734" si="7161">IFERROR(REPLACE(CJ734,FIND(CHAR(10),CJ734,1),1,""),CJ734)</f>
        <v>#REF!</v>
      </c>
      <c r="CL734" s="91" t="e">
        <f t="shared" si="7161"/>
        <v>#REF!</v>
      </c>
      <c r="CM734" s="91" t="e">
        <f t="shared" si="7051"/>
        <v>#REF!</v>
      </c>
      <c r="CN734" s="91" t="e">
        <f t="shared" si="7052"/>
        <v>#REF!</v>
      </c>
      <c r="CO734" s="91" t="e">
        <f t="shared" si="7053"/>
        <v>#REF!</v>
      </c>
      <c r="CP734" s="90" t="e">
        <f>IF(AU734="Не указан реестровый номер (мера нац.режима Запрет)","",IF(CI734="нет","",IF(CU734="да","исключение(не смотрим баллы)",IFERROR(IF(CI734*1&gt;0,IFERROR(IF(VLOOKUP(CI734*1,Обработ.выгрузка_реестра_РФ!$A:$G,7,)=0,"Баллы не установлены",VLOOKUP(CI734*1,Обработ.выгрузка_реестра_РФ!$A:$G,7,)),IF(LEN(CI734)&gt;14,"","нет номера в реестре РФ")),""),IF(LEN(CI734)=0,"","Некорректный реестровый номер")))))</f>
        <v>#REF!</v>
      </c>
      <c r="CQ734" s="33" t="e">
        <f>IF(LEN(C734)&gt;0,IFERROR(IF(LEN(H734)&gt;0,IF(LEN(VLOOKUP(H734,'исключения(не_смотрим_баллы)'!$A:$C,1,))&gt;0,"да","нет"),"не введен ОКПД2"),"нет"),"")</f>
        <v>#REF!</v>
      </c>
      <c r="CR734" s="33" t="e">
        <f ca="1">IF(CQ734="да",IF(TODAY()&lt;VLOOKUP(H734,'исключения(не_смотрим_баллы)'!$A:$C,3,),"да","нет"),"")</f>
        <v>#REF!</v>
      </c>
      <c r="CS734" s="33" t="str">
        <f>IFERROR(IF(CQ734="да",IF(VLOOKUP(CI734*1,Обработ.выгрузка_реестра_РФ!$A:$G,2,)&lt;VLOOKUP(H734,'исключения(не_смотрим_баллы)'!$A:$C,2,),"да","нет"),""),"")</f>
        <v/>
      </c>
      <c r="CT734" s="24"/>
      <c r="CU734" s="33" t="e">
        <f t="shared" si="7065"/>
        <v>#REF!</v>
      </c>
      <c r="CV734" s="91" t="e">
        <f t="shared" si="7066"/>
        <v>#REF!</v>
      </c>
      <c r="CW734" s="27" t="e">
        <f t="shared" si="7067"/>
        <v>#REF!</v>
      </c>
      <c r="CX734" s="26" t="e">
        <f t="shared" si="6996"/>
        <v>#REF!</v>
      </c>
      <c r="CY734" s="64" t="e">
        <f>IF(LEN('Описание предлагаемого товара'!#REF!)&gt;0,'Описание предлагаемого товара'!#REF!,"")</f>
        <v>#REF!</v>
      </c>
      <c r="CZ734" s="95" t="e">
        <f t="shared" si="7054"/>
        <v>#REF!</v>
      </c>
      <c r="DA734" s="95" t="e">
        <f t="shared" ref="DA734" si="7162">IFERROR(REPLACE(CZ734,FIND(" ",CZ734,1),1,""),CZ734)</f>
        <v>#REF!</v>
      </c>
      <c r="DB734" s="95" t="e">
        <f t="shared" si="6998"/>
        <v>#REF!</v>
      </c>
      <c r="DC734" s="95" t="e">
        <f t="shared" ref="DC734:DD734" si="7163">IFERROR(REPLACE(DB734,FIND("г.",DB734,1),2,""),DB734)</f>
        <v>#REF!</v>
      </c>
      <c r="DD734" s="95" t="e">
        <f t="shared" si="7163"/>
        <v>#REF!</v>
      </c>
      <c r="DE734" s="95" t="e">
        <f t="shared" ref="DE734:DF734" si="7164">IFERROR(REPLACE(DD734,FIND("г",DD734,1),1,""),DD734)</f>
        <v>#REF!</v>
      </c>
      <c r="DF734" s="95" t="e">
        <f t="shared" si="7164"/>
        <v>#REF!</v>
      </c>
      <c r="DG734" s="95" t="e">
        <f t="shared" si="7071"/>
        <v>#REF!</v>
      </c>
      <c r="DH734" s="25" t="str">
        <f>IFERROR(VLOOKUP(CI734*1,Обработ.выгрузка_реестра_РФ!$A:$G,5,),"")</f>
        <v/>
      </c>
      <c r="DI734" s="27" t="str">
        <f t="shared" si="7081"/>
        <v/>
      </c>
      <c r="DJ734" s="27" t="str">
        <f t="shared" ca="1" si="7058"/>
        <v/>
      </c>
      <c r="DK734" s="63" t="e">
        <f>IF(LEN('Описание предлагаемого товара'!#REF!)&gt;0,'Описание предлагаемого товара'!#REF!,"")</f>
        <v>#REF!</v>
      </c>
      <c r="DL734" s="63" t="e">
        <f>IF(LEN('Описание предлагаемого товара'!#REF!)&gt;0,'Описание предлагаемого товара'!#REF!,"")</f>
        <v>#REF!</v>
      </c>
      <c r="DM734" s="32"/>
    </row>
    <row r="735" spans="1:117" ht="48.75" customHeight="1" x14ac:dyDescent="0.25">
      <c r="A735" s="61" t="e">
        <f>IF(LEN('Описание предлагаемого товара'!#REF!)&gt;0,'Описание предлагаемого товара'!#REF!,"")</f>
        <v>#REF!</v>
      </c>
      <c r="B735" s="65" t="e">
        <f>IF(LEN('Описание предлагаемого товара'!#REF!)&gt;0,'Описание предлагаемого товара'!#REF!,"")</f>
        <v>#REF!</v>
      </c>
      <c r="C735" s="61" t="e">
        <f>IF(LEN('Описание предлагаемого товара'!#REF!)&gt;0,'Описание предлагаемого товара'!#REF!,"")</f>
        <v>#REF!</v>
      </c>
      <c r="D735" s="61" t="e">
        <f>IF(LEN('Описание предлагаемого товара'!#REF!)&gt;0,'Описание предлагаемого товара'!#REF!,"")</f>
        <v>#REF!</v>
      </c>
      <c r="E735" s="61" t="e">
        <f>IF(LEN('Описание предлагаемого товара'!#REF!)&gt;0,'Описание предлагаемого товара'!#REF!,"")</f>
        <v>#REF!</v>
      </c>
      <c r="F735" s="61" t="e">
        <f>IF(LEN('Описание предлагаемого товара'!#REF!)&gt;0,'Описание предлагаемого товара'!#REF!,"")</f>
        <v>#REF!</v>
      </c>
      <c r="G735" s="61" t="e">
        <f>IF(LEN('Описание предлагаемого товара'!#REF!)&gt;0,'Описание предлагаемого товара'!#REF!,"")</f>
        <v>#REF!</v>
      </c>
      <c r="H735" s="61" t="e">
        <f>IF(LEN('Описание предлагаемого товара'!#REF!)&gt;0,'Описание предлагаемого товара'!#REF!,"")</f>
        <v>#REF!</v>
      </c>
      <c r="I735" s="61" t="e">
        <f>IF(LEN('Описание предлагаемого товара'!#REF!)&gt;0,'Описание предлагаемого товара'!#REF!,"")</f>
        <v>#REF!</v>
      </c>
      <c r="J735" s="38" t="str">
        <f>IFERROR(VLOOKUP(B735,SAP!$A:$E,5,),"")</f>
        <v/>
      </c>
      <c r="K735" s="40" t="str">
        <f t="shared" si="7001"/>
        <v/>
      </c>
      <c r="L735" s="61" t="e">
        <f>IF(LEN('Описание предлагаемого товара'!#REF!)&gt;0,IFERROR('Описание предлагаемого товара'!#REF!*1,""),"")</f>
        <v>#REF!</v>
      </c>
      <c r="M735" s="39" t="str">
        <f>IFERROR(VLOOKUP(B735,SAP!$A:$E,2,),"")</f>
        <v/>
      </c>
      <c r="N735" s="41" t="str">
        <f t="shared" si="7137"/>
        <v/>
      </c>
      <c r="O735" s="39" t="str">
        <f t="shared" si="6988"/>
        <v/>
      </c>
      <c r="P735" s="36" t="e">
        <f>IF(LEN('Описание предлагаемого товара'!#REF!)&gt;0,'Описание предлагаемого товара'!#REF!,"")</f>
        <v>#REF!</v>
      </c>
      <c r="Q73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35" s="37" t="e">
        <f>IF(LEN('Описание предлагаемого товара'!#REF!)&gt;0,'Описание предлагаемого товара'!#REF!,"")</f>
        <v>#REF!</v>
      </c>
      <c r="S735" s="37" t="e">
        <f>IF(LEN('Описание предлагаемого товара'!#REF!)&gt;0,'Описание предлагаемого товара'!#REF!,"")</f>
        <v>#REF!</v>
      </c>
      <c r="T73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35" s="23" t="str">
        <f>IFERROR(VLOOKUP(CI735*1,Обработ.выгрузка_реестра_РФ!$A:$G,6,),"")</f>
        <v/>
      </c>
      <c r="V735" s="61" t="e">
        <f>IF(LEN('Описание предлагаемого товара'!#REF!)&gt;0,'Описание предлагаемого товара'!#REF!,"")</f>
        <v>#REF!</v>
      </c>
      <c r="W735" s="62" t="e">
        <f>IF(LEN('Описание предлагаемого товара'!#REF!)&gt;0,'Описание предлагаемого товара'!#REF!,"")</f>
        <v>#REF!</v>
      </c>
      <c r="X735" s="91" t="e">
        <f t="shared" ref="X735:Y735" si="7165">IFERROR(REPLACE(W735,FIND(CHAR(10),W735,1),1," "),W735)</f>
        <v>#REF!</v>
      </c>
      <c r="Y735" s="91" t="e">
        <f t="shared" si="7165"/>
        <v>#REF!</v>
      </c>
      <c r="Z735" s="91" t="e">
        <f t="shared" si="7003"/>
        <v>#REF!</v>
      </c>
      <c r="AA735" s="91" t="e">
        <f t="shared" si="7004"/>
        <v>#REF!</v>
      </c>
      <c r="AB735" s="91" t="e">
        <f t="shared" si="7005"/>
        <v>#REF!</v>
      </c>
      <c r="AC735" s="91" t="e">
        <f t="shared" ref="AC735:AF735" si="7166">IFERROR(REPLACE(AB735,FIND("  ",AB735,1),2," "),AB735)</f>
        <v>#REF!</v>
      </c>
      <c r="AD735" s="91" t="e">
        <f t="shared" si="7166"/>
        <v>#REF!</v>
      </c>
      <c r="AE735" s="91" t="e">
        <f t="shared" si="7166"/>
        <v>#REF!</v>
      </c>
      <c r="AF735" s="91" t="e">
        <f t="shared" si="7166"/>
        <v>#REF!</v>
      </c>
      <c r="AG735" s="23" t="str">
        <f>IFERROR(VLOOKUP(CI735*1,Обработ.выгрузка_реестра_РФ!$A:$G,4,),"")</f>
        <v/>
      </c>
      <c r="AH735" s="91" t="str">
        <f t="shared" ref="AH735:AI735" si="7167">IFERROR(REPLACE(AG735,FIND("-",AG735,1),1,"*"),AG735)</f>
        <v/>
      </c>
      <c r="AI735" s="91" t="str">
        <f t="shared" si="7167"/>
        <v/>
      </c>
      <c r="AJ735" s="27" t="str">
        <f t="shared" si="7103"/>
        <v/>
      </c>
      <c r="AK735" s="63" t="e">
        <f>IF(LEN('Описание предлагаемого товара'!#REF!)&gt;0,'Описание предлагаемого товара'!#REF!,"")</f>
        <v>#REF!</v>
      </c>
      <c r="AL735" s="91" t="e">
        <f t="shared" ref="AL735:AM735" si="7168">IFERROR(REPLACE(AK735,FIND(CHAR(10),AK735,1),1,""),AK735)</f>
        <v>#REF!</v>
      </c>
      <c r="AM735" s="91" t="e">
        <f t="shared" si="7168"/>
        <v>#REF!</v>
      </c>
      <c r="AN735" s="91" t="e">
        <f t="shared" ref="AN735:AR735" si="7169">IFERROR(REPLACE(AM735,FIND(" ",AM735,1),1,""),AM735)</f>
        <v>#REF!</v>
      </c>
      <c r="AO735" s="91" t="e">
        <f t="shared" si="7169"/>
        <v>#REF!</v>
      </c>
      <c r="AP735" s="91" t="e">
        <f t="shared" si="7169"/>
        <v>#REF!</v>
      </c>
      <c r="AQ735" s="91" t="e">
        <f t="shared" si="7169"/>
        <v>#REF!</v>
      </c>
      <c r="AR735" s="91" t="e">
        <f t="shared" si="7169"/>
        <v>#REF!</v>
      </c>
      <c r="AS735" s="91" t="e">
        <f t="shared" si="7010"/>
        <v>#REF!</v>
      </c>
      <c r="AT735" s="91" t="e">
        <f t="shared" si="7011"/>
        <v>#REF!</v>
      </c>
      <c r="AU735" s="32" t="e">
        <f t="shared" si="6994"/>
        <v>#REF!</v>
      </c>
      <c r="AV735" s="93" t="e">
        <f>'Описание предлагаемого товара'!#REF!</f>
        <v>#REF!</v>
      </c>
      <c r="AW735" s="91" t="e">
        <f>MIN(SEARCH({0,1,2,3,4,5,6,7,8,9},AV735&amp; "0123456789"))</f>
        <v>#REF!</v>
      </c>
      <c r="AX735" s="91" t="str">
        <f t="shared" si="7012"/>
        <v/>
      </c>
      <c r="AY735" s="91" t="str">
        <f t="shared" si="7013"/>
        <v/>
      </c>
      <c r="AZ735" s="91" t="str">
        <f t="shared" si="7014"/>
        <v/>
      </c>
      <c r="BA735" s="91" t="str">
        <f t="shared" si="7015"/>
        <v/>
      </c>
      <c r="BB735" s="91" t="str">
        <f t="shared" si="7016"/>
        <v/>
      </c>
      <c r="BC735" s="91" t="str">
        <f t="shared" si="7017"/>
        <v/>
      </c>
      <c r="BD735" s="91" t="str">
        <f t="shared" si="7018"/>
        <v/>
      </c>
      <c r="BE735" s="91" t="str">
        <f t="shared" si="7019"/>
        <v/>
      </c>
      <c r="BF735" s="91" t="str">
        <f t="shared" si="7020"/>
        <v/>
      </c>
      <c r="BG735" s="91" t="str">
        <f t="shared" si="7021"/>
        <v/>
      </c>
      <c r="BH735" s="91" t="str">
        <f t="shared" si="7022"/>
        <v/>
      </c>
      <c r="BI735" s="91" t="str">
        <f t="shared" si="7023"/>
        <v/>
      </c>
      <c r="BJ735" s="91" t="str">
        <f t="shared" si="7024"/>
        <v/>
      </c>
      <c r="BK735" s="91" t="str">
        <f t="shared" si="7025"/>
        <v/>
      </c>
      <c r="BL735" s="91" t="str">
        <f t="shared" si="7026"/>
        <v/>
      </c>
      <c r="BM735" s="91" t="str">
        <f t="shared" si="7027"/>
        <v/>
      </c>
      <c r="BN735" s="91" t="str">
        <f t="shared" si="7028"/>
        <v/>
      </c>
      <c r="BO735" s="91" t="str">
        <f t="shared" si="7029"/>
        <v/>
      </c>
      <c r="BP735" s="91" t="str">
        <f t="shared" si="7030"/>
        <v/>
      </c>
      <c r="BQ735" s="91" t="str">
        <f t="shared" si="7031"/>
        <v/>
      </c>
      <c r="BR735" s="91" t="str">
        <f t="shared" si="7032"/>
        <v/>
      </c>
      <c r="BS735" s="91" t="str">
        <f t="shared" si="7033"/>
        <v/>
      </c>
      <c r="BT735" s="91" t="str">
        <f t="shared" si="7034"/>
        <v/>
      </c>
      <c r="BU735" s="91" t="str">
        <f t="shared" si="7035"/>
        <v/>
      </c>
      <c r="BV735" s="91" t="str">
        <f t="shared" si="7036"/>
        <v/>
      </c>
      <c r="BW735" s="91" t="str">
        <f t="shared" si="7037"/>
        <v/>
      </c>
      <c r="BX735" s="91" t="str">
        <f t="shared" si="7038"/>
        <v/>
      </c>
      <c r="BY735" s="91" t="str">
        <f t="shared" si="7039"/>
        <v/>
      </c>
      <c r="BZ735" s="91" t="str">
        <f t="shared" si="7040"/>
        <v/>
      </c>
      <c r="CA735" s="91" t="str">
        <f t="shared" si="7041"/>
        <v/>
      </c>
      <c r="CB735" s="91" t="str">
        <f t="shared" si="7042"/>
        <v/>
      </c>
      <c r="CC735" s="91" t="str">
        <f t="shared" si="7043"/>
        <v/>
      </c>
      <c r="CD735" s="91" t="str">
        <f t="shared" si="7044"/>
        <v/>
      </c>
      <c r="CE735" s="91" t="str">
        <f t="shared" si="7045"/>
        <v/>
      </c>
      <c r="CF735" s="91" t="str">
        <f t="shared" si="7046"/>
        <v/>
      </c>
      <c r="CG735" s="91" t="str">
        <f t="shared" si="7047"/>
        <v/>
      </c>
      <c r="CH735" s="91" t="str">
        <f t="shared" si="7048"/>
        <v/>
      </c>
      <c r="CI735" s="91" t="str">
        <f t="shared" si="7049"/>
        <v>нет</v>
      </c>
      <c r="CJ735" s="63" t="e">
        <f>IF(LEN('Описание предлагаемого товара'!#REF!)&gt;0,'Описание предлагаемого товара'!#REF!,"")</f>
        <v>#REF!</v>
      </c>
      <c r="CK735" s="91" t="e">
        <f t="shared" ref="CK735:CL735" si="7170">IFERROR(REPLACE(CJ735,FIND(CHAR(10),CJ735,1),1,""),CJ735)</f>
        <v>#REF!</v>
      </c>
      <c r="CL735" s="91" t="e">
        <f t="shared" si="7170"/>
        <v>#REF!</v>
      </c>
      <c r="CM735" s="91" t="e">
        <f t="shared" si="7051"/>
        <v>#REF!</v>
      </c>
      <c r="CN735" s="91" t="e">
        <f t="shared" si="7052"/>
        <v>#REF!</v>
      </c>
      <c r="CO735" s="91" t="e">
        <f t="shared" si="7053"/>
        <v>#REF!</v>
      </c>
      <c r="CP735" s="90" t="e">
        <f>IF(AU735="Не указан реестровый номер (мера нац.режима Запрет)","",IF(CI735="нет","",IF(CU735="да","исключение(не смотрим баллы)",IFERROR(IF(CI735*1&gt;0,IFERROR(IF(VLOOKUP(CI735*1,Обработ.выгрузка_реестра_РФ!$A:$G,7,)=0,"Баллы не установлены",VLOOKUP(CI735*1,Обработ.выгрузка_реестра_РФ!$A:$G,7,)),IF(LEN(CI735)&gt;14,"","нет номера в реестре РФ")),""),IF(LEN(CI735)=0,"","Некорректный реестровый номер")))))</f>
        <v>#REF!</v>
      </c>
      <c r="CQ735" s="33" t="e">
        <f>IF(LEN(C735)&gt;0,IFERROR(IF(LEN(H735)&gt;0,IF(LEN(VLOOKUP(H735,'исключения(не_смотрим_баллы)'!$A:$C,1,))&gt;0,"да","нет"),"не введен ОКПД2"),"нет"),"")</f>
        <v>#REF!</v>
      </c>
      <c r="CR735" s="33" t="e">
        <f ca="1">IF(CQ735="да",IF(TODAY()&lt;VLOOKUP(H735,'исключения(не_смотрим_баллы)'!$A:$C,3,),"да","нет"),"")</f>
        <v>#REF!</v>
      </c>
      <c r="CS735" s="33" t="str">
        <f>IFERROR(IF(CQ735="да",IF(VLOOKUP(CI735*1,Обработ.выгрузка_реестра_РФ!$A:$G,2,)&lt;VLOOKUP(H735,'исключения(не_смотрим_баллы)'!$A:$C,2,),"да","нет"),""),"")</f>
        <v/>
      </c>
      <c r="CT735" s="24"/>
      <c r="CU735" s="33" t="e">
        <f t="shared" si="7065"/>
        <v>#REF!</v>
      </c>
      <c r="CV735" s="91" t="e">
        <f t="shared" si="7066"/>
        <v>#REF!</v>
      </c>
      <c r="CW735" s="27" t="e">
        <f t="shared" si="7067"/>
        <v>#REF!</v>
      </c>
      <c r="CX735" s="26" t="e">
        <f t="shared" si="6996"/>
        <v>#REF!</v>
      </c>
      <c r="CY735" s="64" t="e">
        <f>IF(LEN('Описание предлагаемого товара'!#REF!)&gt;0,'Описание предлагаемого товара'!#REF!,"")</f>
        <v>#REF!</v>
      </c>
      <c r="CZ735" s="95" t="e">
        <f t="shared" si="7054"/>
        <v>#REF!</v>
      </c>
      <c r="DA735" s="95" t="e">
        <f t="shared" ref="DA735" si="7171">IFERROR(REPLACE(CZ735,FIND(" ",CZ735,1),1,""),CZ735)</f>
        <v>#REF!</v>
      </c>
      <c r="DB735" s="95" t="e">
        <f t="shared" si="6998"/>
        <v>#REF!</v>
      </c>
      <c r="DC735" s="95" t="e">
        <f t="shared" ref="DC735:DD735" si="7172">IFERROR(REPLACE(DB735,FIND("г.",DB735,1),2,""),DB735)</f>
        <v>#REF!</v>
      </c>
      <c r="DD735" s="95" t="e">
        <f t="shared" si="7172"/>
        <v>#REF!</v>
      </c>
      <c r="DE735" s="95" t="e">
        <f t="shared" ref="DE735:DF735" si="7173">IFERROR(REPLACE(DD735,FIND("г",DD735,1),1,""),DD735)</f>
        <v>#REF!</v>
      </c>
      <c r="DF735" s="95" t="e">
        <f t="shared" si="7173"/>
        <v>#REF!</v>
      </c>
      <c r="DG735" s="95" t="e">
        <f t="shared" si="7071"/>
        <v>#REF!</v>
      </c>
      <c r="DH735" s="25" t="str">
        <f>IFERROR(VLOOKUP(CI735*1,Обработ.выгрузка_реестра_РФ!$A:$G,5,),"")</f>
        <v/>
      </c>
      <c r="DI735" s="27" t="str">
        <f t="shared" si="7081"/>
        <v/>
      </c>
      <c r="DJ735" s="27" t="str">
        <f t="shared" ca="1" si="7058"/>
        <v/>
      </c>
      <c r="DK735" s="63" t="e">
        <f>IF(LEN('Описание предлагаемого товара'!#REF!)&gt;0,'Описание предлагаемого товара'!#REF!,"")</f>
        <v>#REF!</v>
      </c>
      <c r="DL735" s="63" t="e">
        <f>IF(LEN('Описание предлагаемого товара'!#REF!)&gt;0,'Описание предлагаемого товара'!#REF!,"")</f>
        <v>#REF!</v>
      </c>
      <c r="DM735" s="32"/>
    </row>
    <row r="736" spans="1:117" ht="48.75" customHeight="1" x14ac:dyDescent="0.25">
      <c r="A736" s="61" t="e">
        <f>IF(LEN('Описание предлагаемого товара'!#REF!)&gt;0,'Описание предлагаемого товара'!#REF!,"")</f>
        <v>#REF!</v>
      </c>
      <c r="B736" s="65" t="e">
        <f>IF(LEN('Описание предлагаемого товара'!#REF!)&gt;0,'Описание предлагаемого товара'!#REF!,"")</f>
        <v>#REF!</v>
      </c>
      <c r="C736" s="61" t="e">
        <f>IF(LEN('Описание предлагаемого товара'!#REF!)&gt;0,'Описание предлагаемого товара'!#REF!,"")</f>
        <v>#REF!</v>
      </c>
      <c r="D736" s="61" t="e">
        <f>IF(LEN('Описание предлагаемого товара'!#REF!)&gt;0,'Описание предлагаемого товара'!#REF!,"")</f>
        <v>#REF!</v>
      </c>
      <c r="E736" s="61" t="e">
        <f>IF(LEN('Описание предлагаемого товара'!#REF!)&gt;0,'Описание предлагаемого товара'!#REF!,"")</f>
        <v>#REF!</v>
      </c>
      <c r="F736" s="61" t="e">
        <f>IF(LEN('Описание предлагаемого товара'!#REF!)&gt;0,'Описание предлагаемого товара'!#REF!,"")</f>
        <v>#REF!</v>
      </c>
      <c r="G736" s="61" t="e">
        <f>IF(LEN('Описание предлагаемого товара'!#REF!)&gt;0,'Описание предлагаемого товара'!#REF!,"")</f>
        <v>#REF!</v>
      </c>
      <c r="H736" s="61" t="e">
        <f>IF(LEN('Описание предлагаемого товара'!#REF!)&gt;0,'Описание предлагаемого товара'!#REF!,"")</f>
        <v>#REF!</v>
      </c>
      <c r="I736" s="61" t="e">
        <f>IF(LEN('Описание предлагаемого товара'!#REF!)&gt;0,'Описание предлагаемого товара'!#REF!,"")</f>
        <v>#REF!</v>
      </c>
      <c r="J736" s="38" t="str">
        <f>IFERROR(VLOOKUP(B736,SAP!$A:$E,5,),"")</f>
        <v/>
      </c>
      <c r="K736" s="40" t="str">
        <f t="shared" si="7001"/>
        <v/>
      </c>
      <c r="L736" s="61" t="e">
        <f>IF(LEN('Описание предлагаемого товара'!#REF!)&gt;0,IFERROR('Описание предлагаемого товара'!#REF!*1,""),"")</f>
        <v>#REF!</v>
      </c>
      <c r="M736" s="39" t="str">
        <f>IFERROR(VLOOKUP(B736,SAP!$A:$E,2,),"")</f>
        <v/>
      </c>
      <c r="N736" s="41" t="str">
        <f t="shared" si="7137"/>
        <v/>
      </c>
      <c r="O736" s="39" t="str">
        <f t="shared" si="6988"/>
        <v/>
      </c>
      <c r="P736" s="36" t="e">
        <f>IF(LEN('Описание предлагаемого товара'!#REF!)&gt;0,'Описание предлагаемого товара'!#REF!,"")</f>
        <v>#REF!</v>
      </c>
      <c r="Q73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36" s="37" t="e">
        <f>IF(LEN('Описание предлагаемого товара'!#REF!)&gt;0,'Описание предлагаемого товара'!#REF!,"")</f>
        <v>#REF!</v>
      </c>
      <c r="S736" s="37" t="e">
        <f>IF(LEN('Описание предлагаемого товара'!#REF!)&gt;0,'Описание предлагаемого товара'!#REF!,"")</f>
        <v>#REF!</v>
      </c>
      <c r="T73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36" s="23" t="str">
        <f>IFERROR(VLOOKUP(CI736*1,Обработ.выгрузка_реестра_РФ!$A:$G,6,),"")</f>
        <v/>
      </c>
      <c r="V736" s="61" t="e">
        <f>IF(LEN('Описание предлагаемого товара'!#REF!)&gt;0,'Описание предлагаемого товара'!#REF!,"")</f>
        <v>#REF!</v>
      </c>
      <c r="W736" s="62" t="e">
        <f>IF(LEN('Описание предлагаемого товара'!#REF!)&gt;0,'Описание предлагаемого товара'!#REF!,"")</f>
        <v>#REF!</v>
      </c>
      <c r="X736" s="91" t="e">
        <f t="shared" ref="X736:Y736" si="7174">IFERROR(REPLACE(W736,FIND(CHAR(10),W736,1),1," "),W736)</f>
        <v>#REF!</v>
      </c>
      <c r="Y736" s="91" t="e">
        <f t="shared" si="7174"/>
        <v>#REF!</v>
      </c>
      <c r="Z736" s="91" t="e">
        <f t="shared" si="7003"/>
        <v>#REF!</v>
      </c>
      <c r="AA736" s="91" t="e">
        <f t="shared" si="7004"/>
        <v>#REF!</v>
      </c>
      <c r="AB736" s="91" t="e">
        <f t="shared" si="7005"/>
        <v>#REF!</v>
      </c>
      <c r="AC736" s="91" t="e">
        <f t="shared" ref="AC736:AF736" si="7175">IFERROR(REPLACE(AB736,FIND("  ",AB736,1),2," "),AB736)</f>
        <v>#REF!</v>
      </c>
      <c r="AD736" s="91" t="e">
        <f t="shared" si="7175"/>
        <v>#REF!</v>
      </c>
      <c r="AE736" s="91" t="e">
        <f t="shared" si="7175"/>
        <v>#REF!</v>
      </c>
      <c r="AF736" s="91" t="e">
        <f t="shared" si="7175"/>
        <v>#REF!</v>
      </c>
      <c r="AG736" s="23" t="str">
        <f>IFERROR(VLOOKUP(CI736*1,Обработ.выгрузка_реестра_РФ!$A:$G,4,),"")</f>
        <v/>
      </c>
      <c r="AH736" s="91" t="str">
        <f t="shared" ref="AH736:AI736" si="7176">IFERROR(REPLACE(AG736,FIND("-",AG736,1),1,"*"),AG736)</f>
        <v/>
      </c>
      <c r="AI736" s="91" t="str">
        <f t="shared" si="7176"/>
        <v/>
      </c>
      <c r="AJ736" s="27" t="str">
        <f t="shared" si="7103"/>
        <v/>
      </c>
      <c r="AK736" s="63" t="e">
        <f>IF(LEN('Описание предлагаемого товара'!#REF!)&gt;0,'Описание предлагаемого товара'!#REF!,"")</f>
        <v>#REF!</v>
      </c>
      <c r="AL736" s="91" t="e">
        <f t="shared" ref="AL736:AM736" si="7177">IFERROR(REPLACE(AK736,FIND(CHAR(10),AK736,1),1,""),AK736)</f>
        <v>#REF!</v>
      </c>
      <c r="AM736" s="91" t="e">
        <f t="shared" si="7177"/>
        <v>#REF!</v>
      </c>
      <c r="AN736" s="91" t="e">
        <f t="shared" ref="AN736:AR736" si="7178">IFERROR(REPLACE(AM736,FIND(" ",AM736,1),1,""),AM736)</f>
        <v>#REF!</v>
      </c>
      <c r="AO736" s="91" t="e">
        <f t="shared" si="7178"/>
        <v>#REF!</v>
      </c>
      <c r="AP736" s="91" t="e">
        <f t="shared" si="7178"/>
        <v>#REF!</v>
      </c>
      <c r="AQ736" s="91" t="e">
        <f t="shared" si="7178"/>
        <v>#REF!</v>
      </c>
      <c r="AR736" s="91" t="e">
        <f t="shared" si="7178"/>
        <v>#REF!</v>
      </c>
      <c r="AS736" s="91" t="e">
        <f t="shared" si="7010"/>
        <v>#REF!</v>
      </c>
      <c r="AT736" s="91" t="e">
        <f t="shared" si="7011"/>
        <v>#REF!</v>
      </c>
      <c r="AU736" s="32" t="e">
        <f t="shared" si="6994"/>
        <v>#REF!</v>
      </c>
      <c r="AV736" s="93" t="e">
        <f>'Описание предлагаемого товара'!#REF!</f>
        <v>#REF!</v>
      </c>
      <c r="AW736" s="91" t="e">
        <f>MIN(SEARCH({0,1,2,3,4,5,6,7,8,9},AV736&amp; "0123456789"))</f>
        <v>#REF!</v>
      </c>
      <c r="AX736" s="91" t="str">
        <f t="shared" si="7012"/>
        <v/>
      </c>
      <c r="AY736" s="91" t="str">
        <f t="shared" si="7013"/>
        <v/>
      </c>
      <c r="AZ736" s="91" t="str">
        <f t="shared" si="7014"/>
        <v/>
      </c>
      <c r="BA736" s="91" t="str">
        <f t="shared" si="7015"/>
        <v/>
      </c>
      <c r="BB736" s="91" t="str">
        <f t="shared" si="7016"/>
        <v/>
      </c>
      <c r="BC736" s="91" t="str">
        <f t="shared" si="7017"/>
        <v/>
      </c>
      <c r="BD736" s="91" t="str">
        <f t="shared" si="7018"/>
        <v/>
      </c>
      <c r="BE736" s="91" t="str">
        <f t="shared" si="7019"/>
        <v/>
      </c>
      <c r="BF736" s="91" t="str">
        <f t="shared" si="7020"/>
        <v/>
      </c>
      <c r="BG736" s="91" t="str">
        <f t="shared" si="7021"/>
        <v/>
      </c>
      <c r="BH736" s="91" t="str">
        <f t="shared" si="7022"/>
        <v/>
      </c>
      <c r="BI736" s="91" t="str">
        <f t="shared" si="7023"/>
        <v/>
      </c>
      <c r="BJ736" s="91" t="str">
        <f t="shared" si="7024"/>
        <v/>
      </c>
      <c r="BK736" s="91" t="str">
        <f t="shared" si="7025"/>
        <v/>
      </c>
      <c r="BL736" s="91" t="str">
        <f t="shared" si="7026"/>
        <v/>
      </c>
      <c r="BM736" s="91" t="str">
        <f t="shared" si="7027"/>
        <v/>
      </c>
      <c r="BN736" s="91" t="str">
        <f t="shared" si="7028"/>
        <v/>
      </c>
      <c r="BO736" s="91" t="str">
        <f t="shared" si="7029"/>
        <v/>
      </c>
      <c r="BP736" s="91" t="str">
        <f t="shared" si="7030"/>
        <v/>
      </c>
      <c r="BQ736" s="91" t="str">
        <f t="shared" si="7031"/>
        <v/>
      </c>
      <c r="BR736" s="91" t="str">
        <f t="shared" si="7032"/>
        <v/>
      </c>
      <c r="BS736" s="91" t="str">
        <f t="shared" si="7033"/>
        <v/>
      </c>
      <c r="BT736" s="91" t="str">
        <f t="shared" si="7034"/>
        <v/>
      </c>
      <c r="BU736" s="91" t="str">
        <f t="shared" si="7035"/>
        <v/>
      </c>
      <c r="BV736" s="91" t="str">
        <f t="shared" si="7036"/>
        <v/>
      </c>
      <c r="BW736" s="91" t="str">
        <f t="shared" si="7037"/>
        <v/>
      </c>
      <c r="BX736" s="91" t="str">
        <f t="shared" si="7038"/>
        <v/>
      </c>
      <c r="BY736" s="91" t="str">
        <f t="shared" si="7039"/>
        <v/>
      </c>
      <c r="BZ736" s="91" t="str">
        <f t="shared" si="7040"/>
        <v/>
      </c>
      <c r="CA736" s="91" t="str">
        <f t="shared" si="7041"/>
        <v/>
      </c>
      <c r="CB736" s="91" t="str">
        <f t="shared" si="7042"/>
        <v/>
      </c>
      <c r="CC736" s="91" t="str">
        <f t="shared" si="7043"/>
        <v/>
      </c>
      <c r="CD736" s="91" t="str">
        <f t="shared" si="7044"/>
        <v/>
      </c>
      <c r="CE736" s="91" t="str">
        <f t="shared" si="7045"/>
        <v/>
      </c>
      <c r="CF736" s="91" t="str">
        <f t="shared" si="7046"/>
        <v/>
      </c>
      <c r="CG736" s="91" t="str">
        <f t="shared" si="7047"/>
        <v/>
      </c>
      <c r="CH736" s="91" t="str">
        <f t="shared" si="7048"/>
        <v/>
      </c>
      <c r="CI736" s="91" t="str">
        <f t="shared" si="7049"/>
        <v>нет</v>
      </c>
      <c r="CJ736" s="63" t="e">
        <f>IF(LEN('Описание предлагаемого товара'!#REF!)&gt;0,'Описание предлагаемого товара'!#REF!,"")</f>
        <v>#REF!</v>
      </c>
      <c r="CK736" s="91" t="e">
        <f t="shared" ref="CK736:CL736" si="7179">IFERROR(REPLACE(CJ736,FIND(CHAR(10),CJ736,1),1,""),CJ736)</f>
        <v>#REF!</v>
      </c>
      <c r="CL736" s="91" t="e">
        <f t="shared" si="7179"/>
        <v>#REF!</v>
      </c>
      <c r="CM736" s="91" t="e">
        <f t="shared" si="7051"/>
        <v>#REF!</v>
      </c>
      <c r="CN736" s="91" t="e">
        <f t="shared" si="7052"/>
        <v>#REF!</v>
      </c>
      <c r="CO736" s="91" t="e">
        <f t="shared" si="7053"/>
        <v>#REF!</v>
      </c>
      <c r="CP736" s="90" t="e">
        <f>IF(AU736="Не указан реестровый номер (мера нац.режима Запрет)","",IF(CI736="нет","",IF(CU736="да","исключение(не смотрим баллы)",IFERROR(IF(CI736*1&gt;0,IFERROR(IF(VLOOKUP(CI736*1,Обработ.выгрузка_реестра_РФ!$A:$G,7,)=0,"Баллы не установлены",VLOOKUP(CI736*1,Обработ.выгрузка_реестра_РФ!$A:$G,7,)),IF(LEN(CI736)&gt;14,"","нет номера в реестре РФ")),""),IF(LEN(CI736)=0,"","Некорректный реестровый номер")))))</f>
        <v>#REF!</v>
      </c>
      <c r="CQ736" s="33" t="e">
        <f>IF(LEN(C736)&gt;0,IFERROR(IF(LEN(H736)&gt;0,IF(LEN(VLOOKUP(H736,'исключения(не_смотрим_баллы)'!$A:$C,1,))&gt;0,"да","нет"),"не введен ОКПД2"),"нет"),"")</f>
        <v>#REF!</v>
      </c>
      <c r="CR736" s="33" t="e">
        <f ca="1">IF(CQ736="да",IF(TODAY()&lt;VLOOKUP(H736,'исключения(не_смотрим_баллы)'!$A:$C,3,),"да","нет"),"")</f>
        <v>#REF!</v>
      </c>
      <c r="CS736" s="33" t="str">
        <f>IFERROR(IF(CQ736="да",IF(VLOOKUP(CI736*1,Обработ.выгрузка_реестра_РФ!$A:$G,2,)&lt;VLOOKUP(H736,'исключения(не_смотрим_баллы)'!$A:$C,2,),"да","нет"),""),"")</f>
        <v/>
      </c>
      <c r="CT736" s="24"/>
      <c r="CU736" s="33" t="e">
        <f t="shared" si="7065"/>
        <v>#REF!</v>
      </c>
      <c r="CV736" s="91" t="e">
        <f t="shared" si="7066"/>
        <v>#REF!</v>
      </c>
      <c r="CW736" s="27" t="e">
        <f t="shared" si="7067"/>
        <v>#REF!</v>
      </c>
      <c r="CX736" s="26" t="e">
        <f t="shared" si="6996"/>
        <v>#REF!</v>
      </c>
      <c r="CY736" s="64" t="e">
        <f>IF(LEN('Описание предлагаемого товара'!#REF!)&gt;0,'Описание предлагаемого товара'!#REF!,"")</f>
        <v>#REF!</v>
      </c>
      <c r="CZ736" s="95" t="e">
        <f t="shared" si="7054"/>
        <v>#REF!</v>
      </c>
      <c r="DA736" s="95" t="e">
        <f t="shared" ref="DA736" si="7180">IFERROR(REPLACE(CZ736,FIND(" ",CZ736,1),1,""),CZ736)</f>
        <v>#REF!</v>
      </c>
      <c r="DB736" s="95" t="e">
        <f t="shared" si="6998"/>
        <v>#REF!</v>
      </c>
      <c r="DC736" s="95" t="e">
        <f t="shared" ref="DC736:DD736" si="7181">IFERROR(REPLACE(DB736,FIND("г.",DB736,1),2,""),DB736)</f>
        <v>#REF!</v>
      </c>
      <c r="DD736" s="95" t="e">
        <f t="shared" si="7181"/>
        <v>#REF!</v>
      </c>
      <c r="DE736" s="95" t="e">
        <f t="shared" ref="DE736:DF736" si="7182">IFERROR(REPLACE(DD736,FIND("г",DD736,1),1,""),DD736)</f>
        <v>#REF!</v>
      </c>
      <c r="DF736" s="95" t="e">
        <f t="shared" si="7182"/>
        <v>#REF!</v>
      </c>
      <c r="DG736" s="95" t="e">
        <f t="shared" si="7071"/>
        <v>#REF!</v>
      </c>
      <c r="DH736" s="25" t="str">
        <f>IFERROR(VLOOKUP(CI736*1,Обработ.выгрузка_реестра_РФ!$A:$G,5,),"")</f>
        <v/>
      </c>
      <c r="DI736" s="27" t="str">
        <f t="shared" si="7081"/>
        <v/>
      </c>
      <c r="DJ736" s="27" t="str">
        <f t="shared" ca="1" si="7058"/>
        <v/>
      </c>
      <c r="DK736" s="63" t="e">
        <f>IF(LEN('Описание предлагаемого товара'!#REF!)&gt;0,'Описание предлагаемого товара'!#REF!,"")</f>
        <v>#REF!</v>
      </c>
      <c r="DL736" s="63" t="e">
        <f>IF(LEN('Описание предлагаемого товара'!#REF!)&gt;0,'Описание предлагаемого товара'!#REF!,"")</f>
        <v>#REF!</v>
      </c>
      <c r="DM736" s="32"/>
    </row>
    <row r="737" spans="1:117" ht="48.75" customHeight="1" x14ac:dyDescent="0.25">
      <c r="A737" s="61" t="e">
        <f>IF(LEN('Описание предлагаемого товара'!#REF!)&gt;0,'Описание предлагаемого товара'!#REF!,"")</f>
        <v>#REF!</v>
      </c>
      <c r="B737" s="65" t="e">
        <f>IF(LEN('Описание предлагаемого товара'!#REF!)&gt;0,'Описание предлагаемого товара'!#REF!,"")</f>
        <v>#REF!</v>
      </c>
      <c r="C737" s="61" t="e">
        <f>IF(LEN('Описание предлагаемого товара'!#REF!)&gt;0,'Описание предлагаемого товара'!#REF!,"")</f>
        <v>#REF!</v>
      </c>
      <c r="D737" s="61" t="e">
        <f>IF(LEN('Описание предлагаемого товара'!#REF!)&gt;0,'Описание предлагаемого товара'!#REF!,"")</f>
        <v>#REF!</v>
      </c>
      <c r="E737" s="61" t="e">
        <f>IF(LEN('Описание предлагаемого товара'!#REF!)&gt;0,'Описание предлагаемого товара'!#REF!,"")</f>
        <v>#REF!</v>
      </c>
      <c r="F737" s="61" t="e">
        <f>IF(LEN('Описание предлагаемого товара'!#REF!)&gt;0,'Описание предлагаемого товара'!#REF!,"")</f>
        <v>#REF!</v>
      </c>
      <c r="G737" s="61" t="e">
        <f>IF(LEN('Описание предлагаемого товара'!#REF!)&gt;0,'Описание предлагаемого товара'!#REF!,"")</f>
        <v>#REF!</v>
      </c>
      <c r="H737" s="61" t="e">
        <f>IF(LEN('Описание предлагаемого товара'!#REF!)&gt;0,'Описание предлагаемого товара'!#REF!,"")</f>
        <v>#REF!</v>
      </c>
      <c r="I737" s="61" t="e">
        <f>IF(LEN('Описание предлагаемого товара'!#REF!)&gt;0,'Описание предлагаемого товара'!#REF!,"")</f>
        <v>#REF!</v>
      </c>
      <c r="J737" s="38" t="str">
        <f>IFERROR(VLOOKUP(B737,SAP!$A:$E,5,),"")</f>
        <v/>
      </c>
      <c r="K737" s="40" t="str">
        <f t="shared" si="7001"/>
        <v/>
      </c>
      <c r="L737" s="61" t="e">
        <f>IF(LEN('Описание предлагаемого товара'!#REF!)&gt;0,IFERROR('Описание предлагаемого товара'!#REF!*1,""),"")</f>
        <v>#REF!</v>
      </c>
      <c r="M737" s="39" t="str">
        <f>IFERROR(VLOOKUP(B737,SAP!$A:$E,2,),"")</f>
        <v/>
      </c>
      <c r="N737" s="41" t="str">
        <f t="shared" si="7137"/>
        <v/>
      </c>
      <c r="O737" s="39" t="str">
        <f t="shared" si="6988"/>
        <v/>
      </c>
      <c r="P737" s="36" t="e">
        <f>IF(LEN('Описание предлагаемого товара'!#REF!)&gt;0,'Описание предлагаемого товара'!#REF!,"")</f>
        <v>#REF!</v>
      </c>
      <c r="Q73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37" s="37" t="e">
        <f>IF(LEN('Описание предлагаемого товара'!#REF!)&gt;0,'Описание предлагаемого товара'!#REF!,"")</f>
        <v>#REF!</v>
      </c>
      <c r="S737" s="37" t="e">
        <f>IF(LEN('Описание предлагаемого товара'!#REF!)&gt;0,'Описание предлагаемого товара'!#REF!,"")</f>
        <v>#REF!</v>
      </c>
      <c r="T73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37" s="23" t="str">
        <f>IFERROR(VLOOKUP(CI737*1,Обработ.выгрузка_реестра_РФ!$A:$G,6,),"")</f>
        <v/>
      </c>
      <c r="V737" s="61" t="e">
        <f>IF(LEN('Описание предлагаемого товара'!#REF!)&gt;0,'Описание предлагаемого товара'!#REF!,"")</f>
        <v>#REF!</v>
      </c>
      <c r="W737" s="62" t="e">
        <f>IF(LEN('Описание предлагаемого товара'!#REF!)&gt;0,'Описание предлагаемого товара'!#REF!,"")</f>
        <v>#REF!</v>
      </c>
      <c r="X737" s="91" t="e">
        <f t="shared" ref="X737:Y737" si="7183">IFERROR(REPLACE(W737,FIND(CHAR(10),W737,1),1," "),W737)</f>
        <v>#REF!</v>
      </c>
      <c r="Y737" s="91" t="e">
        <f t="shared" si="7183"/>
        <v>#REF!</v>
      </c>
      <c r="Z737" s="91" t="e">
        <f t="shared" si="7003"/>
        <v>#REF!</v>
      </c>
      <c r="AA737" s="91" t="e">
        <f t="shared" si="7004"/>
        <v>#REF!</v>
      </c>
      <c r="AB737" s="91" t="e">
        <f t="shared" si="7005"/>
        <v>#REF!</v>
      </c>
      <c r="AC737" s="91" t="e">
        <f t="shared" ref="AC737:AF737" si="7184">IFERROR(REPLACE(AB737,FIND("  ",AB737,1),2," "),AB737)</f>
        <v>#REF!</v>
      </c>
      <c r="AD737" s="91" t="e">
        <f t="shared" si="7184"/>
        <v>#REF!</v>
      </c>
      <c r="AE737" s="91" t="e">
        <f t="shared" si="7184"/>
        <v>#REF!</v>
      </c>
      <c r="AF737" s="91" t="e">
        <f t="shared" si="7184"/>
        <v>#REF!</v>
      </c>
      <c r="AG737" s="23" t="str">
        <f>IFERROR(VLOOKUP(CI737*1,Обработ.выгрузка_реестра_РФ!$A:$G,4,),"")</f>
        <v/>
      </c>
      <c r="AH737" s="91" t="str">
        <f t="shared" ref="AH737:AI737" si="7185">IFERROR(REPLACE(AG737,FIND("-",AG737,1),1,"*"),AG737)</f>
        <v/>
      </c>
      <c r="AI737" s="91" t="str">
        <f t="shared" si="7185"/>
        <v/>
      </c>
      <c r="AJ737" s="27" t="str">
        <f t="shared" si="7103"/>
        <v/>
      </c>
      <c r="AK737" s="63" t="e">
        <f>IF(LEN('Описание предлагаемого товара'!#REF!)&gt;0,'Описание предлагаемого товара'!#REF!,"")</f>
        <v>#REF!</v>
      </c>
      <c r="AL737" s="91" t="e">
        <f t="shared" ref="AL737:AM737" si="7186">IFERROR(REPLACE(AK737,FIND(CHAR(10),AK737,1),1,""),AK737)</f>
        <v>#REF!</v>
      </c>
      <c r="AM737" s="91" t="e">
        <f t="shared" si="7186"/>
        <v>#REF!</v>
      </c>
      <c r="AN737" s="91" t="e">
        <f t="shared" ref="AN737:AR737" si="7187">IFERROR(REPLACE(AM737,FIND(" ",AM737,1),1,""),AM737)</f>
        <v>#REF!</v>
      </c>
      <c r="AO737" s="91" t="e">
        <f t="shared" si="7187"/>
        <v>#REF!</v>
      </c>
      <c r="AP737" s="91" t="e">
        <f t="shared" si="7187"/>
        <v>#REF!</v>
      </c>
      <c r="AQ737" s="91" t="e">
        <f t="shared" si="7187"/>
        <v>#REF!</v>
      </c>
      <c r="AR737" s="91" t="e">
        <f t="shared" si="7187"/>
        <v>#REF!</v>
      </c>
      <c r="AS737" s="91" t="e">
        <f t="shared" si="7010"/>
        <v>#REF!</v>
      </c>
      <c r="AT737" s="91" t="e">
        <f t="shared" si="7011"/>
        <v>#REF!</v>
      </c>
      <c r="AU737" s="32" t="e">
        <f t="shared" si="6994"/>
        <v>#REF!</v>
      </c>
      <c r="AV737" s="93" t="e">
        <f>'Описание предлагаемого товара'!#REF!</f>
        <v>#REF!</v>
      </c>
      <c r="AW737" s="91" t="e">
        <f>MIN(SEARCH({0,1,2,3,4,5,6,7,8,9},AV737&amp; "0123456789"))</f>
        <v>#REF!</v>
      </c>
      <c r="AX737" s="91" t="str">
        <f t="shared" si="7012"/>
        <v/>
      </c>
      <c r="AY737" s="91" t="str">
        <f t="shared" si="7013"/>
        <v/>
      </c>
      <c r="AZ737" s="91" t="str">
        <f t="shared" si="7014"/>
        <v/>
      </c>
      <c r="BA737" s="91" t="str">
        <f t="shared" si="7015"/>
        <v/>
      </c>
      <c r="BB737" s="91" t="str">
        <f t="shared" si="7016"/>
        <v/>
      </c>
      <c r="BC737" s="91" t="str">
        <f t="shared" si="7017"/>
        <v/>
      </c>
      <c r="BD737" s="91" t="str">
        <f t="shared" si="7018"/>
        <v/>
      </c>
      <c r="BE737" s="91" t="str">
        <f t="shared" si="7019"/>
        <v/>
      </c>
      <c r="BF737" s="91" t="str">
        <f t="shared" si="7020"/>
        <v/>
      </c>
      <c r="BG737" s="91" t="str">
        <f t="shared" si="7021"/>
        <v/>
      </c>
      <c r="BH737" s="91" t="str">
        <f t="shared" si="7022"/>
        <v/>
      </c>
      <c r="BI737" s="91" t="str">
        <f t="shared" si="7023"/>
        <v/>
      </c>
      <c r="BJ737" s="91" t="str">
        <f t="shared" si="7024"/>
        <v/>
      </c>
      <c r="BK737" s="91" t="str">
        <f t="shared" si="7025"/>
        <v/>
      </c>
      <c r="BL737" s="91" t="str">
        <f t="shared" si="7026"/>
        <v/>
      </c>
      <c r="BM737" s="91" t="str">
        <f t="shared" si="7027"/>
        <v/>
      </c>
      <c r="BN737" s="91" t="str">
        <f t="shared" si="7028"/>
        <v/>
      </c>
      <c r="BO737" s="91" t="str">
        <f t="shared" si="7029"/>
        <v/>
      </c>
      <c r="BP737" s="91" t="str">
        <f t="shared" si="7030"/>
        <v/>
      </c>
      <c r="BQ737" s="91" t="str">
        <f t="shared" si="7031"/>
        <v/>
      </c>
      <c r="BR737" s="91" t="str">
        <f t="shared" si="7032"/>
        <v/>
      </c>
      <c r="BS737" s="91" t="str">
        <f t="shared" si="7033"/>
        <v/>
      </c>
      <c r="BT737" s="91" t="str">
        <f t="shared" si="7034"/>
        <v/>
      </c>
      <c r="BU737" s="91" t="str">
        <f t="shared" si="7035"/>
        <v/>
      </c>
      <c r="BV737" s="91" t="str">
        <f t="shared" si="7036"/>
        <v/>
      </c>
      <c r="BW737" s="91" t="str">
        <f t="shared" si="7037"/>
        <v/>
      </c>
      <c r="BX737" s="91" t="str">
        <f t="shared" si="7038"/>
        <v/>
      </c>
      <c r="BY737" s="91" t="str">
        <f t="shared" si="7039"/>
        <v/>
      </c>
      <c r="BZ737" s="91" t="str">
        <f t="shared" si="7040"/>
        <v/>
      </c>
      <c r="CA737" s="91" t="str">
        <f t="shared" si="7041"/>
        <v/>
      </c>
      <c r="CB737" s="91" t="str">
        <f t="shared" si="7042"/>
        <v/>
      </c>
      <c r="CC737" s="91" t="str">
        <f t="shared" si="7043"/>
        <v/>
      </c>
      <c r="CD737" s="91" t="str">
        <f t="shared" si="7044"/>
        <v/>
      </c>
      <c r="CE737" s="91" t="str">
        <f t="shared" si="7045"/>
        <v/>
      </c>
      <c r="CF737" s="91" t="str">
        <f t="shared" si="7046"/>
        <v/>
      </c>
      <c r="CG737" s="91" t="str">
        <f t="shared" si="7047"/>
        <v/>
      </c>
      <c r="CH737" s="91" t="str">
        <f t="shared" si="7048"/>
        <v/>
      </c>
      <c r="CI737" s="91" t="str">
        <f t="shared" si="7049"/>
        <v>нет</v>
      </c>
      <c r="CJ737" s="63" t="e">
        <f>IF(LEN('Описание предлагаемого товара'!#REF!)&gt;0,'Описание предлагаемого товара'!#REF!,"")</f>
        <v>#REF!</v>
      </c>
      <c r="CK737" s="91" t="e">
        <f t="shared" ref="CK737:CL737" si="7188">IFERROR(REPLACE(CJ737,FIND(CHAR(10),CJ737,1),1,""),CJ737)</f>
        <v>#REF!</v>
      </c>
      <c r="CL737" s="91" t="e">
        <f t="shared" si="7188"/>
        <v>#REF!</v>
      </c>
      <c r="CM737" s="91" t="e">
        <f t="shared" si="7051"/>
        <v>#REF!</v>
      </c>
      <c r="CN737" s="91" t="e">
        <f t="shared" si="7052"/>
        <v>#REF!</v>
      </c>
      <c r="CO737" s="91" t="e">
        <f t="shared" si="7053"/>
        <v>#REF!</v>
      </c>
      <c r="CP737" s="90" t="e">
        <f>IF(AU737="Не указан реестровый номер (мера нац.режима Запрет)","",IF(CI737="нет","",IF(CU737="да","исключение(не смотрим баллы)",IFERROR(IF(CI737*1&gt;0,IFERROR(IF(VLOOKUP(CI737*1,Обработ.выгрузка_реестра_РФ!$A:$G,7,)=0,"Баллы не установлены",VLOOKUP(CI737*1,Обработ.выгрузка_реестра_РФ!$A:$G,7,)),IF(LEN(CI737)&gt;14,"","нет номера в реестре РФ")),""),IF(LEN(CI737)=0,"","Некорректный реестровый номер")))))</f>
        <v>#REF!</v>
      </c>
      <c r="CQ737" s="33" t="e">
        <f>IF(LEN(C737)&gt;0,IFERROR(IF(LEN(H737)&gt;0,IF(LEN(VLOOKUP(H737,'исключения(не_смотрим_баллы)'!$A:$C,1,))&gt;0,"да","нет"),"не введен ОКПД2"),"нет"),"")</f>
        <v>#REF!</v>
      </c>
      <c r="CR737" s="33" t="e">
        <f ca="1">IF(CQ737="да",IF(TODAY()&lt;VLOOKUP(H737,'исключения(не_смотрим_баллы)'!$A:$C,3,),"да","нет"),"")</f>
        <v>#REF!</v>
      </c>
      <c r="CS737" s="33" t="str">
        <f>IFERROR(IF(CQ737="да",IF(VLOOKUP(CI737*1,Обработ.выгрузка_реестра_РФ!$A:$G,2,)&lt;VLOOKUP(H737,'исключения(не_смотрим_баллы)'!$A:$C,2,),"да","нет"),""),"")</f>
        <v/>
      </c>
      <c r="CT737" s="24"/>
      <c r="CU737" s="33" t="e">
        <f t="shared" si="7065"/>
        <v>#REF!</v>
      </c>
      <c r="CV737" s="91" t="e">
        <f t="shared" si="7066"/>
        <v>#REF!</v>
      </c>
      <c r="CW737" s="27" t="e">
        <f t="shared" si="7067"/>
        <v>#REF!</v>
      </c>
      <c r="CX737" s="26" t="e">
        <f t="shared" si="6996"/>
        <v>#REF!</v>
      </c>
      <c r="CY737" s="64" t="e">
        <f>IF(LEN('Описание предлагаемого товара'!#REF!)&gt;0,'Описание предлагаемого товара'!#REF!,"")</f>
        <v>#REF!</v>
      </c>
      <c r="CZ737" s="95" t="e">
        <f t="shared" si="7054"/>
        <v>#REF!</v>
      </c>
      <c r="DA737" s="95" t="e">
        <f t="shared" ref="DA737" si="7189">IFERROR(REPLACE(CZ737,FIND(" ",CZ737,1),1,""),CZ737)</f>
        <v>#REF!</v>
      </c>
      <c r="DB737" s="95" t="e">
        <f t="shared" si="6998"/>
        <v>#REF!</v>
      </c>
      <c r="DC737" s="95" t="e">
        <f t="shared" ref="DC737:DD737" si="7190">IFERROR(REPLACE(DB737,FIND("г.",DB737,1),2,""),DB737)</f>
        <v>#REF!</v>
      </c>
      <c r="DD737" s="95" t="e">
        <f t="shared" si="7190"/>
        <v>#REF!</v>
      </c>
      <c r="DE737" s="95" t="e">
        <f t="shared" ref="DE737:DF737" si="7191">IFERROR(REPLACE(DD737,FIND("г",DD737,1),1,""),DD737)</f>
        <v>#REF!</v>
      </c>
      <c r="DF737" s="95" t="e">
        <f t="shared" si="7191"/>
        <v>#REF!</v>
      </c>
      <c r="DG737" s="95" t="e">
        <f t="shared" si="7071"/>
        <v>#REF!</v>
      </c>
      <c r="DH737" s="25" t="str">
        <f>IFERROR(VLOOKUP(CI737*1,Обработ.выгрузка_реестра_РФ!$A:$G,5,),"")</f>
        <v/>
      </c>
      <c r="DI737" s="27" t="str">
        <f t="shared" si="7081"/>
        <v/>
      </c>
      <c r="DJ737" s="27" t="str">
        <f t="shared" ca="1" si="7058"/>
        <v/>
      </c>
      <c r="DK737" s="63" t="e">
        <f>IF(LEN('Описание предлагаемого товара'!#REF!)&gt;0,'Описание предлагаемого товара'!#REF!,"")</f>
        <v>#REF!</v>
      </c>
      <c r="DL737" s="63" t="e">
        <f>IF(LEN('Описание предлагаемого товара'!#REF!)&gt;0,'Описание предлагаемого товара'!#REF!,"")</f>
        <v>#REF!</v>
      </c>
      <c r="DM737" s="32"/>
    </row>
    <row r="738" spans="1:117" ht="48.75" customHeight="1" x14ac:dyDescent="0.25">
      <c r="A738" s="61" t="e">
        <f>IF(LEN('Описание предлагаемого товара'!#REF!)&gt;0,'Описание предлагаемого товара'!#REF!,"")</f>
        <v>#REF!</v>
      </c>
      <c r="B738" s="65" t="e">
        <f>IF(LEN('Описание предлагаемого товара'!#REF!)&gt;0,'Описание предлагаемого товара'!#REF!,"")</f>
        <v>#REF!</v>
      </c>
      <c r="C738" s="61" t="e">
        <f>IF(LEN('Описание предлагаемого товара'!#REF!)&gt;0,'Описание предлагаемого товара'!#REF!,"")</f>
        <v>#REF!</v>
      </c>
      <c r="D738" s="61" t="e">
        <f>IF(LEN('Описание предлагаемого товара'!#REF!)&gt;0,'Описание предлагаемого товара'!#REF!,"")</f>
        <v>#REF!</v>
      </c>
      <c r="E738" s="61" t="e">
        <f>IF(LEN('Описание предлагаемого товара'!#REF!)&gt;0,'Описание предлагаемого товара'!#REF!,"")</f>
        <v>#REF!</v>
      </c>
      <c r="F738" s="61" t="e">
        <f>IF(LEN('Описание предлагаемого товара'!#REF!)&gt;0,'Описание предлагаемого товара'!#REF!,"")</f>
        <v>#REF!</v>
      </c>
      <c r="G738" s="61" t="e">
        <f>IF(LEN('Описание предлагаемого товара'!#REF!)&gt;0,'Описание предлагаемого товара'!#REF!,"")</f>
        <v>#REF!</v>
      </c>
      <c r="H738" s="61" t="e">
        <f>IF(LEN('Описание предлагаемого товара'!#REF!)&gt;0,'Описание предлагаемого товара'!#REF!,"")</f>
        <v>#REF!</v>
      </c>
      <c r="I738" s="61" t="e">
        <f>IF(LEN('Описание предлагаемого товара'!#REF!)&gt;0,'Описание предлагаемого товара'!#REF!,"")</f>
        <v>#REF!</v>
      </c>
      <c r="J738" s="38" t="str">
        <f>IFERROR(VLOOKUP(B738,SAP!$A:$E,5,),"")</f>
        <v/>
      </c>
      <c r="K738" s="40" t="str">
        <f t="shared" si="7001"/>
        <v/>
      </c>
      <c r="L738" s="61" t="e">
        <f>IF(LEN('Описание предлагаемого товара'!#REF!)&gt;0,IFERROR('Описание предлагаемого товара'!#REF!*1,""),"")</f>
        <v>#REF!</v>
      </c>
      <c r="M738" s="39" t="str">
        <f>IFERROR(VLOOKUP(B738,SAP!$A:$E,2,),"")</f>
        <v/>
      </c>
      <c r="N738" s="41" t="str">
        <f t="shared" si="7137"/>
        <v/>
      </c>
      <c r="O738" s="39" t="str">
        <f t="shared" si="6988"/>
        <v/>
      </c>
      <c r="P738" s="36" t="e">
        <f>IF(LEN('Описание предлагаемого товара'!#REF!)&gt;0,'Описание предлагаемого товара'!#REF!,"")</f>
        <v>#REF!</v>
      </c>
      <c r="Q73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38" s="37" t="e">
        <f>IF(LEN('Описание предлагаемого товара'!#REF!)&gt;0,'Описание предлагаемого товара'!#REF!,"")</f>
        <v>#REF!</v>
      </c>
      <c r="S738" s="37" t="e">
        <f>IF(LEN('Описание предлагаемого товара'!#REF!)&gt;0,'Описание предлагаемого товара'!#REF!,"")</f>
        <v>#REF!</v>
      </c>
      <c r="T73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38" s="23" t="str">
        <f>IFERROR(VLOOKUP(CI738*1,Обработ.выгрузка_реестра_РФ!$A:$G,6,),"")</f>
        <v/>
      </c>
      <c r="V738" s="61" t="e">
        <f>IF(LEN('Описание предлагаемого товара'!#REF!)&gt;0,'Описание предлагаемого товара'!#REF!,"")</f>
        <v>#REF!</v>
      </c>
      <c r="W738" s="62" t="e">
        <f>IF(LEN('Описание предлагаемого товара'!#REF!)&gt;0,'Описание предлагаемого товара'!#REF!,"")</f>
        <v>#REF!</v>
      </c>
      <c r="X738" s="91" t="e">
        <f t="shared" ref="X738:Y738" si="7192">IFERROR(REPLACE(W738,FIND(CHAR(10),W738,1),1," "),W738)</f>
        <v>#REF!</v>
      </c>
      <c r="Y738" s="91" t="e">
        <f t="shared" si="7192"/>
        <v>#REF!</v>
      </c>
      <c r="Z738" s="91" t="e">
        <f t="shared" si="7003"/>
        <v>#REF!</v>
      </c>
      <c r="AA738" s="91" t="e">
        <f t="shared" si="7004"/>
        <v>#REF!</v>
      </c>
      <c r="AB738" s="91" t="e">
        <f t="shared" si="7005"/>
        <v>#REF!</v>
      </c>
      <c r="AC738" s="91" t="e">
        <f t="shared" ref="AC738:AF738" si="7193">IFERROR(REPLACE(AB738,FIND("  ",AB738,1),2," "),AB738)</f>
        <v>#REF!</v>
      </c>
      <c r="AD738" s="91" t="e">
        <f t="shared" si="7193"/>
        <v>#REF!</v>
      </c>
      <c r="AE738" s="91" t="e">
        <f t="shared" si="7193"/>
        <v>#REF!</v>
      </c>
      <c r="AF738" s="91" t="e">
        <f t="shared" si="7193"/>
        <v>#REF!</v>
      </c>
      <c r="AG738" s="23" t="str">
        <f>IFERROR(VLOOKUP(CI738*1,Обработ.выгрузка_реестра_РФ!$A:$G,4,),"")</f>
        <v/>
      </c>
      <c r="AH738" s="91" t="str">
        <f t="shared" ref="AH738:AI738" si="7194">IFERROR(REPLACE(AG738,FIND("-",AG738,1),1,"*"),AG738)</f>
        <v/>
      </c>
      <c r="AI738" s="91" t="str">
        <f t="shared" si="7194"/>
        <v/>
      </c>
      <c r="AJ738" s="27" t="str">
        <f t="shared" si="7103"/>
        <v/>
      </c>
      <c r="AK738" s="63" t="e">
        <f>IF(LEN('Описание предлагаемого товара'!#REF!)&gt;0,'Описание предлагаемого товара'!#REF!,"")</f>
        <v>#REF!</v>
      </c>
      <c r="AL738" s="91" t="e">
        <f t="shared" ref="AL738:AM738" si="7195">IFERROR(REPLACE(AK738,FIND(CHAR(10),AK738,1),1,""),AK738)</f>
        <v>#REF!</v>
      </c>
      <c r="AM738" s="91" t="e">
        <f t="shared" si="7195"/>
        <v>#REF!</v>
      </c>
      <c r="AN738" s="91" t="e">
        <f t="shared" ref="AN738:AR738" si="7196">IFERROR(REPLACE(AM738,FIND(" ",AM738,1),1,""),AM738)</f>
        <v>#REF!</v>
      </c>
      <c r="AO738" s="91" t="e">
        <f t="shared" si="7196"/>
        <v>#REF!</v>
      </c>
      <c r="AP738" s="91" t="e">
        <f t="shared" si="7196"/>
        <v>#REF!</v>
      </c>
      <c r="AQ738" s="91" t="e">
        <f t="shared" si="7196"/>
        <v>#REF!</v>
      </c>
      <c r="AR738" s="91" t="e">
        <f t="shared" si="7196"/>
        <v>#REF!</v>
      </c>
      <c r="AS738" s="91" t="e">
        <f t="shared" si="7010"/>
        <v>#REF!</v>
      </c>
      <c r="AT738" s="91" t="e">
        <f t="shared" si="7011"/>
        <v>#REF!</v>
      </c>
      <c r="AU738" s="32" t="e">
        <f t="shared" si="6994"/>
        <v>#REF!</v>
      </c>
      <c r="AV738" s="93" t="e">
        <f>'Описание предлагаемого товара'!#REF!</f>
        <v>#REF!</v>
      </c>
      <c r="AW738" s="91" t="e">
        <f>MIN(SEARCH({0,1,2,3,4,5,6,7,8,9},AV738&amp; "0123456789"))</f>
        <v>#REF!</v>
      </c>
      <c r="AX738" s="91" t="str">
        <f t="shared" si="7012"/>
        <v/>
      </c>
      <c r="AY738" s="91" t="str">
        <f t="shared" si="7013"/>
        <v/>
      </c>
      <c r="AZ738" s="91" t="str">
        <f t="shared" si="7014"/>
        <v/>
      </c>
      <c r="BA738" s="91" t="str">
        <f t="shared" si="7015"/>
        <v/>
      </c>
      <c r="BB738" s="91" t="str">
        <f t="shared" si="7016"/>
        <v/>
      </c>
      <c r="BC738" s="91" t="str">
        <f t="shared" si="7017"/>
        <v/>
      </c>
      <c r="BD738" s="91" t="str">
        <f t="shared" si="7018"/>
        <v/>
      </c>
      <c r="BE738" s="91" t="str">
        <f t="shared" si="7019"/>
        <v/>
      </c>
      <c r="BF738" s="91" t="str">
        <f t="shared" si="7020"/>
        <v/>
      </c>
      <c r="BG738" s="91" t="str">
        <f t="shared" si="7021"/>
        <v/>
      </c>
      <c r="BH738" s="91" t="str">
        <f t="shared" si="7022"/>
        <v/>
      </c>
      <c r="BI738" s="91" t="str">
        <f t="shared" si="7023"/>
        <v/>
      </c>
      <c r="BJ738" s="91" t="str">
        <f t="shared" si="7024"/>
        <v/>
      </c>
      <c r="BK738" s="91" t="str">
        <f t="shared" si="7025"/>
        <v/>
      </c>
      <c r="BL738" s="91" t="str">
        <f t="shared" si="7026"/>
        <v/>
      </c>
      <c r="BM738" s="91" t="str">
        <f t="shared" si="7027"/>
        <v/>
      </c>
      <c r="BN738" s="91" t="str">
        <f t="shared" si="7028"/>
        <v/>
      </c>
      <c r="BO738" s="91" t="str">
        <f t="shared" si="7029"/>
        <v/>
      </c>
      <c r="BP738" s="91" t="str">
        <f t="shared" si="7030"/>
        <v/>
      </c>
      <c r="BQ738" s="91" t="str">
        <f t="shared" si="7031"/>
        <v/>
      </c>
      <c r="BR738" s="91" t="str">
        <f t="shared" si="7032"/>
        <v/>
      </c>
      <c r="BS738" s="91" t="str">
        <f t="shared" si="7033"/>
        <v/>
      </c>
      <c r="BT738" s="91" t="str">
        <f t="shared" si="7034"/>
        <v/>
      </c>
      <c r="BU738" s="91" t="str">
        <f t="shared" si="7035"/>
        <v/>
      </c>
      <c r="BV738" s="91" t="str">
        <f t="shared" si="7036"/>
        <v/>
      </c>
      <c r="BW738" s="91" t="str">
        <f t="shared" si="7037"/>
        <v/>
      </c>
      <c r="BX738" s="91" t="str">
        <f t="shared" si="7038"/>
        <v/>
      </c>
      <c r="BY738" s="91" t="str">
        <f t="shared" si="7039"/>
        <v/>
      </c>
      <c r="BZ738" s="91" t="str">
        <f t="shared" si="7040"/>
        <v/>
      </c>
      <c r="CA738" s="91" t="str">
        <f t="shared" si="7041"/>
        <v/>
      </c>
      <c r="CB738" s="91" t="str">
        <f t="shared" si="7042"/>
        <v/>
      </c>
      <c r="CC738" s="91" t="str">
        <f t="shared" si="7043"/>
        <v/>
      </c>
      <c r="CD738" s="91" t="str">
        <f t="shared" si="7044"/>
        <v/>
      </c>
      <c r="CE738" s="91" t="str">
        <f t="shared" si="7045"/>
        <v/>
      </c>
      <c r="CF738" s="91" t="str">
        <f t="shared" si="7046"/>
        <v/>
      </c>
      <c r="CG738" s="91" t="str">
        <f t="shared" si="7047"/>
        <v/>
      </c>
      <c r="CH738" s="91" t="str">
        <f t="shared" si="7048"/>
        <v/>
      </c>
      <c r="CI738" s="91" t="str">
        <f t="shared" si="7049"/>
        <v>нет</v>
      </c>
      <c r="CJ738" s="63" t="e">
        <f>IF(LEN('Описание предлагаемого товара'!#REF!)&gt;0,'Описание предлагаемого товара'!#REF!,"")</f>
        <v>#REF!</v>
      </c>
      <c r="CK738" s="91" t="e">
        <f t="shared" ref="CK738:CL738" si="7197">IFERROR(REPLACE(CJ738,FIND(CHAR(10),CJ738,1),1,""),CJ738)</f>
        <v>#REF!</v>
      </c>
      <c r="CL738" s="91" t="e">
        <f t="shared" si="7197"/>
        <v>#REF!</v>
      </c>
      <c r="CM738" s="91" t="e">
        <f t="shared" si="7051"/>
        <v>#REF!</v>
      </c>
      <c r="CN738" s="91" t="e">
        <f t="shared" si="7052"/>
        <v>#REF!</v>
      </c>
      <c r="CO738" s="91" t="e">
        <f t="shared" si="7053"/>
        <v>#REF!</v>
      </c>
      <c r="CP738" s="90" t="e">
        <f>IF(AU738="Не указан реестровый номер (мера нац.режима Запрет)","",IF(CI738="нет","",IF(CU738="да","исключение(не смотрим баллы)",IFERROR(IF(CI738*1&gt;0,IFERROR(IF(VLOOKUP(CI738*1,Обработ.выгрузка_реестра_РФ!$A:$G,7,)=0,"Баллы не установлены",VLOOKUP(CI738*1,Обработ.выгрузка_реестра_РФ!$A:$G,7,)),IF(LEN(CI738)&gt;14,"","нет номера в реестре РФ")),""),IF(LEN(CI738)=0,"","Некорректный реестровый номер")))))</f>
        <v>#REF!</v>
      </c>
      <c r="CQ738" s="33" t="e">
        <f>IF(LEN(C738)&gt;0,IFERROR(IF(LEN(H738)&gt;0,IF(LEN(VLOOKUP(H738,'исключения(не_смотрим_баллы)'!$A:$C,1,))&gt;0,"да","нет"),"не введен ОКПД2"),"нет"),"")</f>
        <v>#REF!</v>
      </c>
      <c r="CR738" s="33" t="e">
        <f ca="1">IF(CQ738="да",IF(TODAY()&lt;VLOOKUP(H738,'исключения(не_смотрим_баллы)'!$A:$C,3,),"да","нет"),"")</f>
        <v>#REF!</v>
      </c>
      <c r="CS738" s="33" t="str">
        <f>IFERROR(IF(CQ738="да",IF(VLOOKUP(CI738*1,Обработ.выгрузка_реестра_РФ!$A:$G,2,)&lt;VLOOKUP(H738,'исключения(не_смотрим_баллы)'!$A:$C,2,),"да","нет"),""),"")</f>
        <v/>
      </c>
      <c r="CT738" s="24"/>
      <c r="CU738" s="33" t="e">
        <f t="shared" si="7065"/>
        <v>#REF!</v>
      </c>
      <c r="CV738" s="91" t="e">
        <f t="shared" si="7066"/>
        <v>#REF!</v>
      </c>
      <c r="CW738" s="27" t="e">
        <f t="shared" si="7067"/>
        <v>#REF!</v>
      </c>
      <c r="CX738" s="26" t="e">
        <f t="shared" si="6996"/>
        <v>#REF!</v>
      </c>
      <c r="CY738" s="64" t="e">
        <f>IF(LEN('Описание предлагаемого товара'!#REF!)&gt;0,'Описание предлагаемого товара'!#REF!,"")</f>
        <v>#REF!</v>
      </c>
      <c r="CZ738" s="95" t="e">
        <f t="shared" si="7054"/>
        <v>#REF!</v>
      </c>
      <c r="DA738" s="95" t="e">
        <f t="shared" ref="DA738" si="7198">IFERROR(REPLACE(CZ738,FIND(" ",CZ738,1),1,""),CZ738)</f>
        <v>#REF!</v>
      </c>
      <c r="DB738" s="95" t="e">
        <f t="shared" si="6998"/>
        <v>#REF!</v>
      </c>
      <c r="DC738" s="95" t="e">
        <f t="shared" ref="DC738:DD738" si="7199">IFERROR(REPLACE(DB738,FIND("г.",DB738,1),2,""),DB738)</f>
        <v>#REF!</v>
      </c>
      <c r="DD738" s="95" t="e">
        <f t="shared" si="7199"/>
        <v>#REF!</v>
      </c>
      <c r="DE738" s="95" t="e">
        <f t="shared" ref="DE738:DF738" si="7200">IFERROR(REPLACE(DD738,FIND("г",DD738,1),1,""),DD738)</f>
        <v>#REF!</v>
      </c>
      <c r="DF738" s="95" t="e">
        <f t="shared" si="7200"/>
        <v>#REF!</v>
      </c>
      <c r="DG738" s="95" t="e">
        <f t="shared" si="7071"/>
        <v>#REF!</v>
      </c>
      <c r="DH738" s="25" t="str">
        <f>IFERROR(VLOOKUP(CI738*1,Обработ.выгрузка_реестра_РФ!$A:$G,5,),"")</f>
        <v/>
      </c>
      <c r="DI738" s="27" t="str">
        <f t="shared" si="7081"/>
        <v/>
      </c>
      <c r="DJ738" s="27" t="str">
        <f t="shared" ca="1" si="7058"/>
        <v/>
      </c>
      <c r="DK738" s="63" t="e">
        <f>IF(LEN('Описание предлагаемого товара'!#REF!)&gt;0,'Описание предлагаемого товара'!#REF!,"")</f>
        <v>#REF!</v>
      </c>
      <c r="DL738" s="63" t="e">
        <f>IF(LEN('Описание предлагаемого товара'!#REF!)&gt;0,'Описание предлагаемого товара'!#REF!,"")</f>
        <v>#REF!</v>
      </c>
      <c r="DM738" s="32"/>
    </row>
    <row r="739" spans="1:117" ht="48.75" customHeight="1" x14ac:dyDescent="0.25">
      <c r="A739" s="61" t="e">
        <f>IF(LEN('Описание предлагаемого товара'!#REF!)&gt;0,'Описание предлагаемого товара'!#REF!,"")</f>
        <v>#REF!</v>
      </c>
      <c r="B739" s="65" t="e">
        <f>IF(LEN('Описание предлагаемого товара'!#REF!)&gt;0,'Описание предлагаемого товара'!#REF!,"")</f>
        <v>#REF!</v>
      </c>
      <c r="C739" s="61" t="e">
        <f>IF(LEN('Описание предлагаемого товара'!#REF!)&gt;0,'Описание предлагаемого товара'!#REF!,"")</f>
        <v>#REF!</v>
      </c>
      <c r="D739" s="61" t="e">
        <f>IF(LEN('Описание предлагаемого товара'!#REF!)&gt;0,'Описание предлагаемого товара'!#REF!,"")</f>
        <v>#REF!</v>
      </c>
      <c r="E739" s="61" t="e">
        <f>IF(LEN('Описание предлагаемого товара'!#REF!)&gt;0,'Описание предлагаемого товара'!#REF!,"")</f>
        <v>#REF!</v>
      </c>
      <c r="F739" s="61" t="e">
        <f>IF(LEN('Описание предлагаемого товара'!#REF!)&gt;0,'Описание предлагаемого товара'!#REF!,"")</f>
        <v>#REF!</v>
      </c>
      <c r="G739" s="61" t="e">
        <f>IF(LEN('Описание предлагаемого товара'!#REF!)&gt;0,'Описание предлагаемого товара'!#REF!,"")</f>
        <v>#REF!</v>
      </c>
      <c r="H739" s="61" t="e">
        <f>IF(LEN('Описание предлагаемого товара'!#REF!)&gt;0,'Описание предлагаемого товара'!#REF!,"")</f>
        <v>#REF!</v>
      </c>
      <c r="I739" s="61" t="e">
        <f>IF(LEN('Описание предлагаемого товара'!#REF!)&gt;0,'Описание предлагаемого товара'!#REF!,"")</f>
        <v>#REF!</v>
      </c>
      <c r="J739" s="38" t="str">
        <f>IFERROR(VLOOKUP(B739,SAP!$A:$E,5,),"")</f>
        <v/>
      </c>
      <c r="K739" s="40" t="str">
        <f t="shared" si="7001"/>
        <v/>
      </c>
      <c r="L739" s="61" t="e">
        <f>IF(LEN('Описание предлагаемого товара'!#REF!)&gt;0,IFERROR('Описание предлагаемого товара'!#REF!*1,""),"")</f>
        <v>#REF!</v>
      </c>
      <c r="M739" s="39" t="str">
        <f>IFERROR(VLOOKUP(B739,SAP!$A:$E,2,),"")</f>
        <v/>
      </c>
      <c r="N739" s="41" t="str">
        <f t="shared" si="7137"/>
        <v/>
      </c>
      <c r="O739" s="39" t="str">
        <f t="shared" si="6988"/>
        <v/>
      </c>
      <c r="P739" s="36" t="e">
        <f>IF(LEN('Описание предлагаемого товара'!#REF!)&gt;0,'Описание предлагаемого товара'!#REF!,"")</f>
        <v>#REF!</v>
      </c>
      <c r="Q73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39" s="37" t="e">
        <f>IF(LEN('Описание предлагаемого товара'!#REF!)&gt;0,'Описание предлагаемого товара'!#REF!,"")</f>
        <v>#REF!</v>
      </c>
      <c r="S739" s="37" t="e">
        <f>IF(LEN('Описание предлагаемого товара'!#REF!)&gt;0,'Описание предлагаемого товара'!#REF!,"")</f>
        <v>#REF!</v>
      </c>
      <c r="T73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39" s="23" t="str">
        <f>IFERROR(VLOOKUP(CI739*1,Обработ.выгрузка_реестра_РФ!$A:$G,6,),"")</f>
        <v/>
      </c>
      <c r="V739" s="61" t="e">
        <f>IF(LEN('Описание предлагаемого товара'!#REF!)&gt;0,'Описание предлагаемого товара'!#REF!,"")</f>
        <v>#REF!</v>
      </c>
      <c r="W739" s="62" t="e">
        <f>IF(LEN('Описание предлагаемого товара'!#REF!)&gt;0,'Описание предлагаемого товара'!#REF!,"")</f>
        <v>#REF!</v>
      </c>
      <c r="X739" s="91" t="e">
        <f t="shared" ref="X739:Y739" si="7201">IFERROR(REPLACE(W739,FIND(CHAR(10),W739,1),1," "),W739)</f>
        <v>#REF!</v>
      </c>
      <c r="Y739" s="91" t="e">
        <f t="shared" si="7201"/>
        <v>#REF!</v>
      </c>
      <c r="Z739" s="91" t="e">
        <f t="shared" si="7003"/>
        <v>#REF!</v>
      </c>
      <c r="AA739" s="91" t="e">
        <f t="shared" si="7004"/>
        <v>#REF!</v>
      </c>
      <c r="AB739" s="91" t="e">
        <f t="shared" si="7005"/>
        <v>#REF!</v>
      </c>
      <c r="AC739" s="91" t="e">
        <f t="shared" ref="AC739:AF739" si="7202">IFERROR(REPLACE(AB739,FIND("  ",AB739,1),2," "),AB739)</f>
        <v>#REF!</v>
      </c>
      <c r="AD739" s="91" t="e">
        <f t="shared" si="7202"/>
        <v>#REF!</v>
      </c>
      <c r="AE739" s="91" t="e">
        <f t="shared" si="7202"/>
        <v>#REF!</v>
      </c>
      <c r="AF739" s="91" t="e">
        <f t="shared" si="7202"/>
        <v>#REF!</v>
      </c>
      <c r="AG739" s="23" t="str">
        <f>IFERROR(VLOOKUP(CI739*1,Обработ.выгрузка_реестра_РФ!$A:$G,4,),"")</f>
        <v/>
      </c>
      <c r="AH739" s="91" t="str">
        <f t="shared" ref="AH739:AI739" si="7203">IFERROR(REPLACE(AG739,FIND("-",AG739,1),1,"*"),AG739)</f>
        <v/>
      </c>
      <c r="AI739" s="91" t="str">
        <f t="shared" si="7203"/>
        <v/>
      </c>
      <c r="AJ739" s="27" t="str">
        <f t="shared" si="7103"/>
        <v/>
      </c>
      <c r="AK739" s="63" t="e">
        <f>IF(LEN('Описание предлагаемого товара'!#REF!)&gt;0,'Описание предлагаемого товара'!#REF!,"")</f>
        <v>#REF!</v>
      </c>
      <c r="AL739" s="91" t="e">
        <f t="shared" ref="AL739:AM739" si="7204">IFERROR(REPLACE(AK739,FIND(CHAR(10),AK739,1),1,""),AK739)</f>
        <v>#REF!</v>
      </c>
      <c r="AM739" s="91" t="e">
        <f t="shared" si="7204"/>
        <v>#REF!</v>
      </c>
      <c r="AN739" s="91" t="e">
        <f t="shared" ref="AN739:AR739" si="7205">IFERROR(REPLACE(AM739,FIND(" ",AM739,1),1,""),AM739)</f>
        <v>#REF!</v>
      </c>
      <c r="AO739" s="91" t="e">
        <f t="shared" si="7205"/>
        <v>#REF!</v>
      </c>
      <c r="AP739" s="91" t="e">
        <f t="shared" si="7205"/>
        <v>#REF!</v>
      </c>
      <c r="AQ739" s="91" t="e">
        <f t="shared" si="7205"/>
        <v>#REF!</v>
      </c>
      <c r="AR739" s="91" t="e">
        <f t="shared" si="7205"/>
        <v>#REF!</v>
      </c>
      <c r="AS739" s="91" t="e">
        <f t="shared" si="7010"/>
        <v>#REF!</v>
      </c>
      <c r="AT739" s="91" t="e">
        <f t="shared" si="7011"/>
        <v>#REF!</v>
      </c>
      <c r="AU739" s="32" t="e">
        <f t="shared" si="6994"/>
        <v>#REF!</v>
      </c>
      <c r="AV739" s="93" t="e">
        <f>'Описание предлагаемого товара'!#REF!</f>
        <v>#REF!</v>
      </c>
      <c r="AW739" s="91" t="e">
        <f>MIN(SEARCH({0,1,2,3,4,5,6,7,8,9},AV739&amp; "0123456789"))</f>
        <v>#REF!</v>
      </c>
      <c r="AX739" s="91" t="str">
        <f t="shared" si="7012"/>
        <v/>
      </c>
      <c r="AY739" s="91" t="str">
        <f t="shared" si="7013"/>
        <v/>
      </c>
      <c r="AZ739" s="91" t="str">
        <f t="shared" si="7014"/>
        <v/>
      </c>
      <c r="BA739" s="91" t="str">
        <f t="shared" si="7015"/>
        <v/>
      </c>
      <c r="BB739" s="91" t="str">
        <f t="shared" si="7016"/>
        <v/>
      </c>
      <c r="BC739" s="91" t="str">
        <f t="shared" si="7017"/>
        <v/>
      </c>
      <c r="BD739" s="91" t="str">
        <f t="shared" si="7018"/>
        <v/>
      </c>
      <c r="BE739" s="91" t="str">
        <f t="shared" si="7019"/>
        <v/>
      </c>
      <c r="BF739" s="91" t="str">
        <f t="shared" si="7020"/>
        <v/>
      </c>
      <c r="BG739" s="91" t="str">
        <f t="shared" si="7021"/>
        <v/>
      </c>
      <c r="BH739" s="91" t="str">
        <f t="shared" si="7022"/>
        <v/>
      </c>
      <c r="BI739" s="91" t="str">
        <f t="shared" si="7023"/>
        <v/>
      </c>
      <c r="BJ739" s="91" t="str">
        <f t="shared" si="7024"/>
        <v/>
      </c>
      <c r="BK739" s="91" t="str">
        <f t="shared" si="7025"/>
        <v/>
      </c>
      <c r="BL739" s="91" t="str">
        <f t="shared" si="7026"/>
        <v/>
      </c>
      <c r="BM739" s="91" t="str">
        <f t="shared" si="7027"/>
        <v/>
      </c>
      <c r="BN739" s="91" t="str">
        <f t="shared" si="7028"/>
        <v/>
      </c>
      <c r="BO739" s="91" t="str">
        <f t="shared" si="7029"/>
        <v/>
      </c>
      <c r="BP739" s="91" t="str">
        <f t="shared" si="7030"/>
        <v/>
      </c>
      <c r="BQ739" s="91" t="str">
        <f t="shared" si="7031"/>
        <v/>
      </c>
      <c r="BR739" s="91" t="str">
        <f t="shared" si="7032"/>
        <v/>
      </c>
      <c r="BS739" s="91" t="str">
        <f t="shared" si="7033"/>
        <v/>
      </c>
      <c r="BT739" s="91" t="str">
        <f t="shared" si="7034"/>
        <v/>
      </c>
      <c r="BU739" s="91" t="str">
        <f t="shared" si="7035"/>
        <v/>
      </c>
      <c r="BV739" s="91" t="str">
        <f t="shared" si="7036"/>
        <v/>
      </c>
      <c r="BW739" s="91" t="str">
        <f t="shared" si="7037"/>
        <v/>
      </c>
      <c r="BX739" s="91" t="str">
        <f t="shared" si="7038"/>
        <v/>
      </c>
      <c r="BY739" s="91" t="str">
        <f t="shared" si="7039"/>
        <v/>
      </c>
      <c r="BZ739" s="91" t="str">
        <f t="shared" si="7040"/>
        <v/>
      </c>
      <c r="CA739" s="91" t="str">
        <f t="shared" si="7041"/>
        <v/>
      </c>
      <c r="CB739" s="91" t="str">
        <f t="shared" si="7042"/>
        <v/>
      </c>
      <c r="CC739" s="91" t="str">
        <f t="shared" si="7043"/>
        <v/>
      </c>
      <c r="CD739" s="91" t="str">
        <f t="shared" si="7044"/>
        <v/>
      </c>
      <c r="CE739" s="91" t="str">
        <f t="shared" si="7045"/>
        <v/>
      </c>
      <c r="CF739" s="91" t="str">
        <f t="shared" si="7046"/>
        <v/>
      </c>
      <c r="CG739" s="91" t="str">
        <f t="shared" si="7047"/>
        <v/>
      </c>
      <c r="CH739" s="91" t="str">
        <f t="shared" si="7048"/>
        <v/>
      </c>
      <c r="CI739" s="91" t="str">
        <f t="shared" si="7049"/>
        <v>нет</v>
      </c>
      <c r="CJ739" s="63" t="e">
        <f>IF(LEN('Описание предлагаемого товара'!#REF!)&gt;0,'Описание предлагаемого товара'!#REF!,"")</f>
        <v>#REF!</v>
      </c>
      <c r="CK739" s="91" t="e">
        <f t="shared" ref="CK739:CL739" si="7206">IFERROR(REPLACE(CJ739,FIND(CHAR(10),CJ739,1),1,""),CJ739)</f>
        <v>#REF!</v>
      </c>
      <c r="CL739" s="91" t="e">
        <f t="shared" si="7206"/>
        <v>#REF!</v>
      </c>
      <c r="CM739" s="91" t="e">
        <f t="shared" si="7051"/>
        <v>#REF!</v>
      </c>
      <c r="CN739" s="91" t="e">
        <f t="shared" si="7052"/>
        <v>#REF!</v>
      </c>
      <c r="CO739" s="91" t="e">
        <f t="shared" si="7053"/>
        <v>#REF!</v>
      </c>
      <c r="CP739" s="90" t="e">
        <f>IF(AU739="Не указан реестровый номер (мера нац.режима Запрет)","",IF(CI739="нет","",IF(CU739="да","исключение(не смотрим баллы)",IFERROR(IF(CI739*1&gt;0,IFERROR(IF(VLOOKUP(CI739*1,Обработ.выгрузка_реестра_РФ!$A:$G,7,)=0,"Баллы не установлены",VLOOKUP(CI739*1,Обработ.выгрузка_реестра_РФ!$A:$G,7,)),IF(LEN(CI739)&gt;14,"","нет номера в реестре РФ")),""),IF(LEN(CI739)=0,"","Некорректный реестровый номер")))))</f>
        <v>#REF!</v>
      </c>
      <c r="CQ739" s="33" t="e">
        <f>IF(LEN(C739)&gt;0,IFERROR(IF(LEN(H739)&gt;0,IF(LEN(VLOOKUP(H739,'исключения(не_смотрим_баллы)'!$A:$C,1,))&gt;0,"да","нет"),"не введен ОКПД2"),"нет"),"")</f>
        <v>#REF!</v>
      </c>
      <c r="CR739" s="33" t="e">
        <f ca="1">IF(CQ739="да",IF(TODAY()&lt;VLOOKUP(H739,'исключения(не_смотрим_баллы)'!$A:$C,3,),"да","нет"),"")</f>
        <v>#REF!</v>
      </c>
      <c r="CS739" s="33" t="str">
        <f>IFERROR(IF(CQ739="да",IF(VLOOKUP(CI739*1,Обработ.выгрузка_реестра_РФ!$A:$G,2,)&lt;VLOOKUP(H739,'исключения(не_смотрим_баллы)'!$A:$C,2,),"да","нет"),""),"")</f>
        <v/>
      </c>
      <c r="CT739" s="24"/>
      <c r="CU739" s="33" t="e">
        <f t="shared" si="7065"/>
        <v>#REF!</v>
      </c>
      <c r="CV739" s="91" t="e">
        <f t="shared" si="7066"/>
        <v>#REF!</v>
      </c>
      <c r="CW739" s="27" t="e">
        <f t="shared" si="7067"/>
        <v>#REF!</v>
      </c>
      <c r="CX739" s="26" t="e">
        <f t="shared" si="6996"/>
        <v>#REF!</v>
      </c>
      <c r="CY739" s="64" t="e">
        <f>IF(LEN('Описание предлагаемого товара'!#REF!)&gt;0,'Описание предлагаемого товара'!#REF!,"")</f>
        <v>#REF!</v>
      </c>
      <c r="CZ739" s="95" t="e">
        <f t="shared" si="7054"/>
        <v>#REF!</v>
      </c>
      <c r="DA739" s="95" t="e">
        <f t="shared" ref="DA739" si="7207">IFERROR(REPLACE(CZ739,FIND(" ",CZ739,1),1,""),CZ739)</f>
        <v>#REF!</v>
      </c>
      <c r="DB739" s="95" t="e">
        <f t="shared" si="6998"/>
        <v>#REF!</v>
      </c>
      <c r="DC739" s="95" t="e">
        <f t="shared" ref="DC739:DD739" si="7208">IFERROR(REPLACE(DB739,FIND("г.",DB739,1),2,""),DB739)</f>
        <v>#REF!</v>
      </c>
      <c r="DD739" s="95" t="e">
        <f t="shared" si="7208"/>
        <v>#REF!</v>
      </c>
      <c r="DE739" s="95" t="e">
        <f t="shared" ref="DE739:DF739" si="7209">IFERROR(REPLACE(DD739,FIND("г",DD739,1),1,""),DD739)</f>
        <v>#REF!</v>
      </c>
      <c r="DF739" s="95" t="e">
        <f t="shared" si="7209"/>
        <v>#REF!</v>
      </c>
      <c r="DG739" s="95" t="e">
        <f t="shared" si="7071"/>
        <v>#REF!</v>
      </c>
      <c r="DH739" s="25" t="str">
        <f>IFERROR(VLOOKUP(CI739*1,Обработ.выгрузка_реестра_РФ!$A:$G,5,),"")</f>
        <v/>
      </c>
      <c r="DI739" s="27" t="str">
        <f t="shared" si="7081"/>
        <v/>
      </c>
      <c r="DJ739" s="27" t="str">
        <f t="shared" ca="1" si="7058"/>
        <v/>
      </c>
      <c r="DK739" s="63" t="e">
        <f>IF(LEN('Описание предлагаемого товара'!#REF!)&gt;0,'Описание предлагаемого товара'!#REF!,"")</f>
        <v>#REF!</v>
      </c>
      <c r="DL739" s="63" t="e">
        <f>IF(LEN('Описание предлагаемого товара'!#REF!)&gt;0,'Описание предлагаемого товара'!#REF!,"")</f>
        <v>#REF!</v>
      </c>
      <c r="DM739" s="32"/>
    </row>
    <row r="740" spans="1:117" ht="48.75" customHeight="1" x14ac:dyDescent="0.25">
      <c r="A740" s="61" t="e">
        <f>IF(LEN('Описание предлагаемого товара'!#REF!)&gt;0,'Описание предлагаемого товара'!#REF!,"")</f>
        <v>#REF!</v>
      </c>
      <c r="B740" s="65" t="e">
        <f>IF(LEN('Описание предлагаемого товара'!#REF!)&gt;0,'Описание предлагаемого товара'!#REF!,"")</f>
        <v>#REF!</v>
      </c>
      <c r="C740" s="61" t="e">
        <f>IF(LEN('Описание предлагаемого товара'!#REF!)&gt;0,'Описание предлагаемого товара'!#REF!,"")</f>
        <v>#REF!</v>
      </c>
      <c r="D740" s="61" t="e">
        <f>IF(LEN('Описание предлагаемого товара'!#REF!)&gt;0,'Описание предлагаемого товара'!#REF!,"")</f>
        <v>#REF!</v>
      </c>
      <c r="E740" s="61" t="e">
        <f>IF(LEN('Описание предлагаемого товара'!#REF!)&gt;0,'Описание предлагаемого товара'!#REF!,"")</f>
        <v>#REF!</v>
      </c>
      <c r="F740" s="61" t="e">
        <f>IF(LEN('Описание предлагаемого товара'!#REF!)&gt;0,'Описание предлагаемого товара'!#REF!,"")</f>
        <v>#REF!</v>
      </c>
      <c r="G740" s="61" t="e">
        <f>IF(LEN('Описание предлагаемого товара'!#REF!)&gt;0,'Описание предлагаемого товара'!#REF!,"")</f>
        <v>#REF!</v>
      </c>
      <c r="H740" s="61" t="e">
        <f>IF(LEN('Описание предлагаемого товара'!#REF!)&gt;0,'Описание предлагаемого товара'!#REF!,"")</f>
        <v>#REF!</v>
      </c>
      <c r="I740" s="61" t="e">
        <f>IF(LEN('Описание предлагаемого товара'!#REF!)&gt;0,'Описание предлагаемого товара'!#REF!,"")</f>
        <v>#REF!</v>
      </c>
      <c r="J740" s="38" t="str">
        <f>IFERROR(VLOOKUP(B740,SAP!$A:$E,5,),"")</f>
        <v/>
      </c>
      <c r="K740" s="40" t="str">
        <f t="shared" si="7001"/>
        <v/>
      </c>
      <c r="L740" s="61" t="e">
        <f>IF(LEN('Описание предлагаемого товара'!#REF!)&gt;0,IFERROR('Описание предлагаемого товара'!#REF!*1,""),"")</f>
        <v>#REF!</v>
      </c>
      <c r="M740" s="39" t="str">
        <f>IFERROR(VLOOKUP(B740,SAP!$A:$E,2,),"")</f>
        <v/>
      </c>
      <c r="N740" s="41" t="str">
        <f t="shared" si="7137"/>
        <v/>
      </c>
      <c r="O740" s="39" t="str">
        <f t="shared" si="6988"/>
        <v/>
      </c>
      <c r="P740" s="36" t="e">
        <f>IF(LEN('Описание предлагаемого товара'!#REF!)&gt;0,'Описание предлагаемого товара'!#REF!,"")</f>
        <v>#REF!</v>
      </c>
      <c r="Q74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40" s="37" t="e">
        <f>IF(LEN('Описание предлагаемого товара'!#REF!)&gt;0,'Описание предлагаемого товара'!#REF!,"")</f>
        <v>#REF!</v>
      </c>
      <c r="S740" s="37" t="e">
        <f>IF(LEN('Описание предлагаемого товара'!#REF!)&gt;0,'Описание предлагаемого товара'!#REF!,"")</f>
        <v>#REF!</v>
      </c>
      <c r="T74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40" s="23" t="str">
        <f>IFERROR(VLOOKUP(CI740*1,Обработ.выгрузка_реестра_РФ!$A:$G,6,),"")</f>
        <v/>
      </c>
      <c r="V740" s="61" t="e">
        <f>IF(LEN('Описание предлагаемого товара'!#REF!)&gt;0,'Описание предлагаемого товара'!#REF!,"")</f>
        <v>#REF!</v>
      </c>
      <c r="W740" s="62" t="e">
        <f>IF(LEN('Описание предлагаемого товара'!#REF!)&gt;0,'Описание предлагаемого товара'!#REF!,"")</f>
        <v>#REF!</v>
      </c>
      <c r="X740" s="91" t="e">
        <f t="shared" ref="X740:Y740" si="7210">IFERROR(REPLACE(W740,FIND(CHAR(10),W740,1),1," "),W740)</f>
        <v>#REF!</v>
      </c>
      <c r="Y740" s="91" t="e">
        <f t="shared" si="7210"/>
        <v>#REF!</v>
      </c>
      <c r="Z740" s="91" t="e">
        <f t="shared" si="7003"/>
        <v>#REF!</v>
      </c>
      <c r="AA740" s="91" t="e">
        <f t="shared" si="7004"/>
        <v>#REF!</v>
      </c>
      <c r="AB740" s="91" t="e">
        <f t="shared" si="7005"/>
        <v>#REF!</v>
      </c>
      <c r="AC740" s="91" t="e">
        <f t="shared" ref="AC740:AF740" si="7211">IFERROR(REPLACE(AB740,FIND("  ",AB740,1),2," "),AB740)</f>
        <v>#REF!</v>
      </c>
      <c r="AD740" s="91" t="e">
        <f t="shared" si="7211"/>
        <v>#REF!</v>
      </c>
      <c r="AE740" s="91" t="e">
        <f t="shared" si="7211"/>
        <v>#REF!</v>
      </c>
      <c r="AF740" s="91" t="e">
        <f t="shared" si="7211"/>
        <v>#REF!</v>
      </c>
      <c r="AG740" s="23" t="str">
        <f>IFERROR(VLOOKUP(CI740*1,Обработ.выгрузка_реестра_РФ!$A:$G,4,),"")</f>
        <v/>
      </c>
      <c r="AH740" s="91" t="str">
        <f t="shared" ref="AH740:AI740" si="7212">IFERROR(REPLACE(AG740,FIND("-",AG740,1),1,"*"),AG740)</f>
        <v/>
      </c>
      <c r="AI740" s="91" t="str">
        <f t="shared" si="7212"/>
        <v/>
      </c>
      <c r="AJ740" s="27" t="str">
        <f t="shared" si="7103"/>
        <v/>
      </c>
      <c r="AK740" s="63" t="e">
        <f>IF(LEN('Описание предлагаемого товара'!#REF!)&gt;0,'Описание предлагаемого товара'!#REF!,"")</f>
        <v>#REF!</v>
      </c>
      <c r="AL740" s="91" t="e">
        <f t="shared" ref="AL740:AM740" si="7213">IFERROR(REPLACE(AK740,FIND(CHAR(10),AK740,1),1,""),AK740)</f>
        <v>#REF!</v>
      </c>
      <c r="AM740" s="91" t="e">
        <f t="shared" si="7213"/>
        <v>#REF!</v>
      </c>
      <c r="AN740" s="91" t="e">
        <f t="shared" ref="AN740:AR740" si="7214">IFERROR(REPLACE(AM740,FIND(" ",AM740,1),1,""),AM740)</f>
        <v>#REF!</v>
      </c>
      <c r="AO740" s="91" t="e">
        <f t="shared" si="7214"/>
        <v>#REF!</v>
      </c>
      <c r="AP740" s="91" t="e">
        <f t="shared" si="7214"/>
        <v>#REF!</v>
      </c>
      <c r="AQ740" s="91" t="e">
        <f t="shared" si="7214"/>
        <v>#REF!</v>
      </c>
      <c r="AR740" s="91" t="e">
        <f t="shared" si="7214"/>
        <v>#REF!</v>
      </c>
      <c r="AS740" s="91" t="e">
        <f t="shared" si="7010"/>
        <v>#REF!</v>
      </c>
      <c r="AT740" s="91" t="e">
        <f t="shared" si="7011"/>
        <v>#REF!</v>
      </c>
      <c r="AU740" s="32" t="e">
        <f t="shared" si="6994"/>
        <v>#REF!</v>
      </c>
      <c r="AV740" s="93" t="e">
        <f>'Описание предлагаемого товара'!#REF!</f>
        <v>#REF!</v>
      </c>
      <c r="AW740" s="91" t="e">
        <f>MIN(SEARCH({0,1,2,3,4,5,6,7,8,9},AV740&amp; "0123456789"))</f>
        <v>#REF!</v>
      </c>
      <c r="AX740" s="91" t="str">
        <f t="shared" si="7012"/>
        <v/>
      </c>
      <c r="AY740" s="91" t="str">
        <f t="shared" si="7013"/>
        <v/>
      </c>
      <c r="AZ740" s="91" t="str">
        <f t="shared" si="7014"/>
        <v/>
      </c>
      <c r="BA740" s="91" t="str">
        <f t="shared" si="7015"/>
        <v/>
      </c>
      <c r="BB740" s="91" t="str">
        <f t="shared" si="7016"/>
        <v/>
      </c>
      <c r="BC740" s="91" t="str">
        <f t="shared" si="7017"/>
        <v/>
      </c>
      <c r="BD740" s="91" t="str">
        <f t="shared" si="7018"/>
        <v/>
      </c>
      <c r="BE740" s="91" t="str">
        <f t="shared" si="7019"/>
        <v/>
      </c>
      <c r="BF740" s="91" t="str">
        <f t="shared" si="7020"/>
        <v/>
      </c>
      <c r="BG740" s="91" t="str">
        <f t="shared" si="7021"/>
        <v/>
      </c>
      <c r="BH740" s="91" t="str">
        <f t="shared" si="7022"/>
        <v/>
      </c>
      <c r="BI740" s="91" t="str">
        <f t="shared" si="7023"/>
        <v/>
      </c>
      <c r="BJ740" s="91" t="str">
        <f t="shared" si="7024"/>
        <v/>
      </c>
      <c r="BK740" s="91" t="str">
        <f t="shared" si="7025"/>
        <v/>
      </c>
      <c r="BL740" s="91" t="str">
        <f t="shared" si="7026"/>
        <v/>
      </c>
      <c r="BM740" s="91" t="str">
        <f t="shared" si="7027"/>
        <v/>
      </c>
      <c r="BN740" s="91" t="str">
        <f t="shared" si="7028"/>
        <v/>
      </c>
      <c r="BO740" s="91" t="str">
        <f t="shared" si="7029"/>
        <v/>
      </c>
      <c r="BP740" s="91" t="str">
        <f t="shared" si="7030"/>
        <v/>
      </c>
      <c r="BQ740" s="91" t="str">
        <f t="shared" si="7031"/>
        <v/>
      </c>
      <c r="BR740" s="91" t="str">
        <f t="shared" si="7032"/>
        <v/>
      </c>
      <c r="BS740" s="91" t="str">
        <f t="shared" si="7033"/>
        <v/>
      </c>
      <c r="BT740" s="91" t="str">
        <f t="shared" si="7034"/>
        <v/>
      </c>
      <c r="BU740" s="91" t="str">
        <f t="shared" si="7035"/>
        <v/>
      </c>
      <c r="BV740" s="91" t="str">
        <f t="shared" si="7036"/>
        <v/>
      </c>
      <c r="BW740" s="91" t="str">
        <f t="shared" si="7037"/>
        <v/>
      </c>
      <c r="BX740" s="91" t="str">
        <f t="shared" si="7038"/>
        <v/>
      </c>
      <c r="BY740" s="91" t="str">
        <f t="shared" si="7039"/>
        <v/>
      </c>
      <c r="BZ740" s="91" t="str">
        <f t="shared" si="7040"/>
        <v/>
      </c>
      <c r="CA740" s="91" t="str">
        <f t="shared" si="7041"/>
        <v/>
      </c>
      <c r="CB740" s="91" t="str">
        <f t="shared" si="7042"/>
        <v/>
      </c>
      <c r="CC740" s="91" t="str">
        <f t="shared" si="7043"/>
        <v/>
      </c>
      <c r="CD740" s="91" t="str">
        <f t="shared" si="7044"/>
        <v/>
      </c>
      <c r="CE740" s="91" t="str">
        <f t="shared" si="7045"/>
        <v/>
      </c>
      <c r="CF740" s="91" t="str">
        <f t="shared" si="7046"/>
        <v/>
      </c>
      <c r="CG740" s="91" t="str">
        <f t="shared" si="7047"/>
        <v/>
      </c>
      <c r="CH740" s="91" t="str">
        <f t="shared" si="7048"/>
        <v/>
      </c>
      <c r="CI740" s="91" t="str">
        <f t="shared" si="7049"/>
        <v>нет</v>
      </c>
      <c r="CJ740" s="63" t="e">
        <f>IF(LEN('Описание предлагаемого товара'!#REF!)&gt;0,'Описание предлагаемого товара'!#REF!,"")</f>
        <v>#REF!</v>
      </c>
      <c r="CK740" s="91" t="e">
        <f t="shared" ref="CK740:CL740" si="7215">IFERROR(REPLACE(CJ740,FIND(CHAR(10),CJ740,1),1,""),CJ740)</f>
        <v>#REF!</v>
      </c>
      <c r="CL740" s="91" t="e">
        <f t="shared" si="7215"/>
        <v>#REF!</v>
      </c>
      <c r="CM740" s="91" t="e">
        <f t="shared" si="7051"/>
        <v>#REF!</v>
      </c>
      <c r="CN740" s="91" t="e">
        <f t="shared" si="7052"/>
        <v>#REF!</v>
      </c>
      <c r="CO740" s="91" t="e">
        <f t="shared" si="7053"/>
        <v>#REF!</v>
      </c>
      <c r="CP740" s="90" t="e">
        <f>IF(AU740="Не указан реестровый номер (мера нац.режима Запрет)","",IF(CI740="нет","",IF(CU740="да","исключение(не смотрим баллы)",IFERROR(IF(CI740*1&gt;0,IFERROR(IF(VLOOKUP(CI740*1,Обработ.выгрузка_реестра_РФ!$A:$G,7,)=0,"Баллы не установлены",VLOOKUP(CI740*1,Обработ.выгрузка_реестра_РФ!$A:$G,7,)),IF(LEN(CI740)&gt;14,"","нет номера в реестре РФ")),""),IF(LEN(CI740)=0,"","Некорректный реестровый номер")))))</f>
        <v>#REF!</v>
      </c>
      <c r="CQ740" s="33" t="e">
        <f>IF(LEN(C740)&gt;0,IFERROR(IF(LEN(H740)&gt;0,IF(LEN(VLOOKUP(H740,'исключения(не_смотрим_баллы)'!$A:$C,1,))&gt;0,"да","нет"),"не введен ОКПД2"),"нет"),"")</f>
        <v>#REF!</v>
      </c>
      <c r="CR740" s="33" t="e">
        <f ca="1">IF(CQ740="да",IF(TODAY()&lt;VLOOKUP(H740,'исключения(не_смотрим_баллы)'!$A:$C,3,),"да","нет"),"")</f>
        <v>#REF!</v>
      </c>
      <c r="CS740" s="33" t="str">
        <f>IFERROR(IF(CQ740="да",IF(VLOOKUP(CI740*1,Обработ.выгрузка_реестра_РФ!$A:$G,2,)&lt;VLOOKUP(H740,'исключения(не_смотрим_баллы)'!$A:$C,2,),"да","нет"),""),"")</f>
        <v/>
      </c>
      <c r="CT740" s="24"/>
      <c r="CU740" s="33" t="e">
        <f t="shared" si="7065"/>
        <v>#REF!</v>
      </c>
      <c r="CV740" s="91" t="e">
        <f t="shared" si="7066"/>
        <v>#REF!</v>
      </c>
      <c r="CW740" s="27" t="e">
        <f t="shared" si="7067"/>
        <v>#REF!</v>
      </c>
      <c r="CX740" s="26" t="e">
        <f t="shared" si="6996"/>
        <v>#REF!</v>
      </c>
      <c r="CY740" s="64" t="e">
        <f>IF(LEN('Описание предлагаемого товара'!#REF!)&gt;0,'Описание предлагаемого товара'!#REF!,"")</f>
        <v>#REF!</v>
      </c>
      <c r="CZ740" s="95" t="e">
        <f t="shared" si="7054"/>
        <v>#REF!</v>
      </c>
      <c r="DA740" s="95" t="e">
        <f t="shared" ref="DA740" si="7216">IFERROR(REPLACE(CZ740,FIND(" ",CZ740,1),1,""),CZ740)</f>
        <v>#REF!</v>
      </c>
      <c r="DB740" s="95" t="e">
        <f t="shared" si="6998"/>
        <v>#REF!</v>
      </c>
      <c r="DC740" s="95" t="e">
        <f t="shared" ref="DC740:DD740" si="7217">IFERROR(REPLACE(DB740,FIND("г.",DB740,1),2,""),DB740)</f>
        <v>#REF!</v>
      </c>
      <c r="DD740" s="95" t="e">
        <f t="shared" si="7217"/>
        <v>#REF!</v>
      </c>
      <c r="DE740" s="95" t="e">
        <f t="shared" ref="DE740:DF740" si="7218">IFERROR(REPLACE(DD740,FIND("г",DD740,1),1,""),DD740)</f>
        <v>#REF!</v>
      </c>
      <c r="DF740" s="95" t="e">
        <f t="shared" si="7218"/>
        <v>#REF!</v>
      </c>
      <c r="DG740" s="95" t="e">
        <f t="shared" si="7071"/>
        <v>#REF!</v>
      </c>
      <c r="DH740" s="25" t="str">
        <f>IFERROR(VLOOKUP(CI740*1,Обработ.выгрузка_реестра_РФ!$A:$G,5,),"")</f>
        <v/>
      </c>
      <c r="DI740" s="27" t="str">
        <f t="shared" si="7081"/>
        <v/>
      </c>
      <c r="DJ740" s="27" t="str">
        <f t="shared" ca="1" si="7058"/>
        <v/>
      </c>
      <c r="DK740" s="63" t="e">
        <f>IF(LEN('Описание предлагаемого товара'!#REF!)&gt;0,'Описание предлагаемого товара'!#REF!,"")</f>
        <v>#REF!</v>
      </c>
      <c r="DL740" s="63" t="e">
        <f>IF(LEN('Описание предлагаемого товара'!#REF!)&gt;0,'Описание предлагаемого товара'!#REF!,"")</f>
        <v>#REF!</v>
      </c>
      <c r="DM740" s="32"/>
    </row>
    <row r="741" spans="1:117" ht="48.75" customHeight="1" x14ac:dyDescent="0.25">
      <c r="A741" s="61" t="e">
        <f>IF(LEN('Описание предлагаемого товара'!#REF!)&gt;0,'Описание предлагаемого товара'!#REF!,"")</f>
        <v>#REF!</v>
      </c>
      <c r="B741" s="65" t="e">
        <f>IF(LEN('Описание предлагаемого товара'!#REF!)&gt;0,'Описание предлагаемого товара'!#REF!,"")</f>
        <v>#REF!</v>
      </c>
      <c r="C741" s="61" t="e">
        <f>IF(LEN('Описание предлагаемого товара'!#REF!)&gt;0,'Описание предлагаемого товара'!#REF!,"")</f>
        <v>#REF!</v>
      </c>
      <c r="D741" s="61" t="e">
        <f>IF(LEN('Описание предлагаемого товара'!#REF!)&gt;0,'Описание предлагаемого товара'!#REF!,"")</f>
        <v>#REF!</v>
      </c>
      <c r="E741" s="61" t="e">
        <f>IF(LEN('Описание предлагаемого товара'!#REF!)&gt;0,'Описание предлагаемого товара'!#REF!,"")</f>
        <v>#REF!</v>
      </c>
      <c r="F741" s="61" t="e">
        <f>IF(LEN('Описание предлагаемого товара'!#REF!)&gt;0,'Описание предлагаемого товара'!#REF!,"")</f>
        <v>#REF!</v>
      </c>
      <c r="G741" s="61" t="e">
        <f>IF(LEN('Описание предлагаемого товара'!#REF!)&gt;0,'Описание предлагаемого товара'!#REF!,"")</f>
        <v>#REF!</v>
      </c>
      <c r="H741" s="61" t="e">
        <f>IF(LEN('Описание предлагаемого товара'!#REF!)&gt;0,'Описание предлагаемого товара'!#REF!,"")</f>
        <v>#REF!</v>
      </c>
      <c r="I741" s="61" t="e">
        <f>IF(LEN('Описание предлагаемого товара'!#REF!)&gt;0,'Описание предлагаемого товара'!#REF!,"")</f>
        <v>#REF!</v>
      </c>
      <c r="J741" s="38" t="str">
        <f>IFERROR(VLOOKUP(B741,SAP!$A:$E,5,),"")</f>
        <v/>
      </c>
      <c r="K741" s="40" t="str">
        <f t="shared" si="7001"/>
        <v/>
      </c>
      <c r="L741" s="61" t="e">
        <f>IF(LEN('Описание предлагаемого товара'!#REF!)&gt;0,IFERROR('Описание предлагаемого товара'!#REF!*1,""),"")</f>
        <v>#REF!</v>
      </c>
      <c r="M741" s="39" t="str">
        <f>IFERROR(VLOOKUP(B741,SAP!$A:$E,2,),"")</f>
        <v/>
      </c>
      <c r="N741" s="41" t="str">
        <f t="shared" si="7137"/>
        <v/>
      </c>
      <c r="O741" s="39" t="str">
        <f t="shared" si="6988"/>
        <v/>
      </c>
      <c r="P741" s="36" t="e">
        <f>IF(LEN('Описание предлагаемого товара'!#REF!)&gt;0,'Описание предлагаемого товара'!#REF!,"")</f>
        <v>#REF!</v>
      </c>
      <c r="Q74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41" s="37" t="e">
        <f>IF(LEN('Описание предлагаемого товара'!#REF!)&gt;0,'Описание предлагаемого товара'!#REF!,"")</f>
        <v>#REF!</v>
      </c>
      <c r="S741" s="37" t="e">
        <f>IF(LEN('Описание предлагаемого товара'!#REF!)&gt;0,'Описание предлагаемого товара'!#REF!,"")</f>
        <v>#REF!</v>
      </c>
      <c r="T74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41" s="23" t="str">
        <f>IFERROR(VLOOKUP(CI741*1,Обработ.выгрузка_реестра_РФ!$A:$G,6,),"")</f>
        <v/>
      </c>
      <c r="V741" s="61" t="e">
        <f>IF(LEN('Описание предлагаемого товара'!#REF!)&gt;0,'Описание предлагаемого товара'!#REF!,"")</f>
        <v>#REF!</v>
      </c>
      <c r="W741" s="62" t="e">
        <f>IF(LEN('Описание предлагаемого товара'!#REF!)&gt;0,'Описание предлагаемого товара'!#REF!,"")</f>
        <v>#REF!</v>
      </c>
      <c r="X741" s="91" t="e">
        <f t="shared" ref="X741:Y741" si="7219">IFERROR(REPLACE(W741,FIND(CHAR(10),W741,1),1," "),W741)</f>
        <v>#REF!</v>
      </c>
      <c r="Y741" s="91" t="e">
        <f t="shared" si="7219"/>
        <v>#REF!</v>
      </c>
      <c r="Z741" s="91" t="e">
        <f t="shared" si="7003"/>
        <v>#REF!</v>
      </c>
      <c r="AA741" s="91" t="e">
        <f t="shared" si="7004"/>
        <v>#REF!</v>
      </c>
      <c r="AB741" s="91" t="e">
        <f t="shared" si="7005"/>
        <v>#REF!</v>
      </c>
      <c r="AC741" s="91" t="e">
        <f t="shared" ref="AC741:AF741" si="7220">IFERROR(REPLACE(AB741,FIND("  ",AB741,1),2," "),AB741)</f>
        <v>#REF!</v>
      </c>
      <c r="AD741" s="91" t="e">
        <f t="shared" si="7220"/>
        <v>#REF!</v>
      </c>
      <c r="AE741" s="91" t="e">
        <f t="shared" si="7220"/>
        <v>#REF!</v>
      </c>
      <c r="AF741" s="91" t="e">
        <f t="shared" si="7220"/>
        <v>#REF!</v>
      </c>
      <c r="AG741" s="23" t="str">
        <f>IFERROR(VLOOKUP(CI741*1,Обработ.выгрузка_реестра_РФ!$A:$G,4,),"")</f>
        <v/>
      </c>
      <c r="AH741" s="91" t="str">
        <f t="shared" ref="AH741:AI741" si="7221">IFERROR(REPLACE(AG741,FIND("-",AG741,1),1,"*"),AG741)</f>
        <v/>
      </c>
      <c r="AI741" s="91" t="str">
        <f t="shared" si="7221"/>
        <v/>
      </c>
      <c r="AJ741" s="27" t="str">
        <f t="shared" si="7103"/>
        <v/>
      </c>
      <c r="AK741" s="63" t="e">
        <f>IF(LEN('Описание предлагаемого товара'!#REF!)&gt;0,'Описание предлагаемого товара'!#REF!,"")</f>
        <v>#REF!</v>
      </c>
      <c r="AL741" s="91" t="e">
        <f t="shared" ref="AL741:AM741" si="7222">IFERROR(REPLACE(AK741,FIND(CHAR(10),AK741,1),1,""),AK741)</f>
        <v>#REF!</v>
      </c>
      <c r="AM741" s="91" t="e">
        <f t="shared" si="7222"/>
        <v>#REF!</v>
      </c>
      <c r="AN741" s="91" t="e">
        <f t="shared" ref="AN741:AR741" si="7223">IFERROR(REPLACE(AM741,FIND(" ",AM741,1),1,""),AM741)</f>
        <v>#REF!</v>
      </c>
      <c r="AO741" s="91" t="e">
        <f t="shared" si="7223"/>
        <v>#REF!</v>
      </c>
      <c r="AP741" s="91" t="e">
        <f t="shared" si="7223"/>
        <v>#REF!</v>
      </c>
      <c r="AQ741" s="91" t="e">
        <f t="shared" si="7223"/>
        <v>#REF!</v>
      </c>
      <c r="AR741" s="91" t="e">
        <f t="shared" si="7223"/>
        <v>#REF!</v>
      </c>
      <c r="AS741" s="91" t="e">
        <f t="shared" si="7010"/>
        <v>#REF!</v>
      </c>
      <c r="AT741" s="91" t="e">
        <f t="shared" si="7011"/>
        <v>#REF!</v>
      </c>
      <c r="AU741" s="32" t="e">
        <f t="shared" si="6994"/>
        <v>#REF!</v>
      </c>
      <c r="AV741" s="93" t="e">
        <f>'Описание предлагаемого товара'!#REF!</f>
        <v>#REF!</v>
      </c>
      <c r="AW741" s="91" t="e">
        <f>MIN(SEARCH({0,1,2,3,4,5,6,7,8,9},AV741&amp; "0123456789"))</f>
        <v>#REF!</v>
      </c>
      <c r="AX741" s="91" t="str">
        <f t="shared" si="7012"/>
        <v/>
      </c>
      <c r="AY741" s="91" t="str">
        <f t="shared" si="7013"/>
        <v/>
      </c>
      <c r="AZ741" s="91" t="str">
        <f t="shared" si="7014"/>
        <v/>
      </c>
      <c r="BA741" s="91" t="str">
        <f t="shared" si="7015"/>
        <v/>
      </c>
      <c r="BB741" s="91" t="str">
        <f t="shared" si="7016"/>
        <v/>
      </c>
      <c r="BC741" s="91" t="str">
        <f t="shared" si="7017"/>
        <v/>
      </c>
      <c r="BD741" s="91" t="str">
        <f t="shared" si="7018"/>
        <v/>
      </c>
      <c r="BE741" s="91" t="str">
        <f t="shared" si="7019"/>
        <v/>
      </c>
      <c r="BF741" s="91" t="str">
        <f t="shared" si="7020"/>
        <v/>
      </c>
      <c r="BG741" s="91" t="str">
        <f t="shared" si="7021"/>
        <v/>
      </c>
      <c r="BH741" s="91" t="str">
        <f t="shared" si="7022"/>
        <v/>
      </c>
      <c r="BI741" s="91" t="str">
        <f t="shared" si="7023"/>
        <v/>
      </c>
      <c r="BJ741" s="91" t="str">
        <f t="shared" si="7024"/>
        <v/>
      </c>
      <c r="BK741" s="91" t="str">
        <f t="shared" si="7025"/>
        <v/>
      </c>
      <c r="BL741" s="91" t="str">
        <f t="shared" si="7026"/>
        <v/>
      </c>
      <c r="BM741" s="91" t="str">
        <f t="shared" si="7027"/>
        <v/>
      </c>
      <c r="BN741" s="91" t="str">
        <f t="shared" si="7028"/>
        <v/>
      </c>
      <c r="BO741" s="91" t="str">
        <f t="shared" si="7029"/>
        <v/>
      </c>
      <c r="BP741" s="91" t="str">
        <f t="shared" si="7030"/>
        <v/>
      </c>
      <c r="BQ741" s="91" t="str">
        <f t="shared" si="7031"/>
        <v/>
      </c>
      <c r="BR741" s="91" t="str">
        <f t="shared" si="7032"/>
        <v/>
      </c>
      <c r="BS741" s="91" t="str">
        <f t="shared" si="7033"/>
        <v/>
      </c>
      <c r="BT741" s="91" t="str">
        <f t="shared" si="7034"/>
        <v/>
      </c>
      <c r="BU741" s="91" t="str">
        <f t="shared" si="7035"/>
        <v/>
      </c>
      <c r="BV741" s="91" t="str">
        <f t="shared" si="7036"/>
        <v/>
      </c>
      <c r="BW741" s="91" t="str">
        <f t="shared" si="7037"/>
        <v/>
      </c>
      <c r="BX741" s="91" t="str">
        <f t="shared" si="7038"/>
        <v/>
      </c>
      <c r="BY741" s="91" t="str">
        <f t="shared" si="7039"/>
        <v/>
      </c>
      <c r="BZ741" s="91" t="str">
        <f t="shared" si="7040"/>
        <v/>
      </c>
      <c r="CA741" s="91" t="str">
        <f t="shared" si="7041"/>
        <v/>
      </c>
      <c r="CB741" s="91" t="str">
        <f t="shared" si="7042"/>
        <v/>
      </c>
      <c r="CC741" s="91" t="str">
        <f t="shared" si="7043"/>
        <v/>
      </c>
      <c r="CD741" s="91" t="str">
        <f t="shared" si="7044"/>
        <v/>
      </c>
      <c r="CE741" s="91" t="str">
        <f t="shared" si="7045"/>
        <v/>
      </c>
      <c r="CF741" s="91" t="str">
        <f t="shared" si="7046"/>
        <v/>
      </c>
      <c r="CG741" s="91" t="str">
        <f t="shared" si="7047"/>
        <v/>
      </c>
      <c r="CH741" s="91" t="str">
        <f t="shared" si="7048"/>
        <v/>
      </c>
      <c r="CI741" s="91" t="str">
        <f t="shared" si="7049"/>
        <v>нет</v>
      </c>
      <c r="CJ741" s="63" t="e">
        <f>IF(LEN('Описание предлагаемого товара'!#REF!)&gt;0,'Описание предлагаемого товара'!#REF!,"")</f>
        <v>#REF!</v>
      </c>
      <c r="CK741" s="91" t="e">
        <f t="shared" ref="CK741:CL741" si="7224">IFERROR(REPLACE(CJ741,FIND(CHAR(10),CJ741,1),1,""),CJ741)</f>
        <v>#REF!</v>
      </c>
      <c r="CL741" s="91" t="e">
        <f t="shared" si="7224"/>
        <v>#REF!</v>
      </c>
      <c r="CM741" s="91" t="e">
        <f t="shared" si="7051"/>
        <v>#REF!</v>
      </c>
      <c r="CN741" s="91" t="e">
        <f t="shared" si="7052"/>
        <v>#REF!</v>
      </c>
      <c r="CO741" s="91" t="e">
        <f t="shared" si="7053"/>
        <v>#REF!</v>
      </c>
      <c r="CP741" s="90" t="e">
        <f>IF(AU741="Не указан реестровый номер (мера нац.режима Запрет)","",IF(CI741="нет","",IF(CU741="да","исключение(не смотрим баллы)",IFERROR(IF(CI741*1&gt;0,IFERROR(IF(VLOOKUP(CI741*1,Обработ.выгрузка_реестра_РФ!$A:$G,7,)=0,"Баллы не установлены",VLOOKUP(CI741*1,Обработ.выгрузка_реестра_РФ!$A:$G,7,)),IF(LEN(CI741)&gt;14,"","нет номера в реестре РФ")),""),IF(LEN(CI741)=0,"","Некорректный реестровый номер")))))</f>
        <v>#REF!</v>
      </c>
      <c r="CQ741" s="33" t="e">
        <f>IF(LEN(C741)&gt;0,IFERROR(IF(LEN(H741)&gt;0,IF(LEN(VLOOKUP(H741,'исключения(не_смотрим_баллы)'!$A:$C,1,))&gt;0,"да","нет"),"не введен ОКПД2"),"нет"),"")</f>
        <v>#REF!</v>
      </c>
      <c r="CR741" s="33" t="e">
        <f ca="1">IF(CQ741="да",IF(TODAY()&lt;VLOOKUP(H741,'исключения(не_смотрим_баллы)'!$A:$C,3,),"да","нет"),"")</f>
        <v>#REF!</v>
      </c>
      <c r="CS741" s="33" t="str">
        <f>IFERROR(IF(CQ741="да",IF(VLOOKUP(CI741*1,Обработ.выгрузка_реестра_РФ!$A:$G,2,)&lt;VLOOKUP(H741,'исключения(не_смотрим_баллы)'!$A:$C,2,),"да","нет"),""),"")</f>
        <v/>
      </c>
      <c r="CT741" s="24"/>
      <c r="CU741" s="33" t="e">
        <f t="shared" si="7065"/>
        <v>#REF!</v>
      </c>
      <c r="CV741" s="91" t="e">
        <f t="shared" si="7066"/>
        <v>#REF!</v>
      </c>
      <c r="CW741" s="27" t="e">
        <f t="shared" si="7067"/>
        <v>#REF!</v>
      </c>
      <c r="CX741" s="26" t="e">
        <f t="shared" si="6996"/>
        <v>#REF!</v>
      </c>
      <c r="CY741" s="64" t="e">
        <f>IF(LEN('Описание предлагаемого товара'!#REF!)&gt;0,'Описание предлагаемого товара'!#REF!,"")</f>
        <v>#REF!</v>
      </c>
      <c r="CZ741" s="95" t="e">
        <f t="shared" si="7054"/>
        <v>#REF!</v>
      </c>
      <c r="DA741" s="95" t="e">
        <f t="shared" ref="DA741" si="7225">IFERROR(REPLACE(CZ741,FIND(" ",CZ741,1),1,""),CZ741)</f>
        <v>#REF!</v>
      </c>
      <c r="DB741" s="95" t="e">
        <f t="shared" si="6998"/>
        <v>#REF!</v>
      </c>
      <c r="DC741" s="95" t="e">
        <f t="shared" ref="DC741:DD741" si="7226">IFERROR(REPLACE(DB741,FIND("г.",DB741,1),2,""),DB741)</f>
        <v>#REF!</v>
      </c>
      <c r="DD741" s="95" t="e">
        <f t="shared" si="7226"/>
        <v>#REF!</v>
      </c>
      <c r="DE741" s="95" t="e">
        <f t="shared" ref="DE741:DF741" si="7227">IFERROR(REPLACE(DD741,FIND("г",DD741,1),1,""),DD741)</f>
        <v>#REF!</v>
      </c>
      <c r="DF741" s="95" t="e">
        <f t="shared" si="7227"/>
        <v>#REF!</v>
      </c>
      <c r="DG741" s="95" t="e">
        <f t="shared" si="7071"/>
        <v>#REF!</v>
      </c>
      <c r="DH741" s="25" t="str">
        <f>IFERROR(VLOOKUP(CI741*1,Обработ.выгрузка_реестра_РФ!$A:$G,5,),"")</f>
        <v/>
      </c>
      <c r="DI741" s="27" t="str">
        <f t="shared" si="7081"/>
        <v/>
      </c>
      <c r="DJ741" s="27" t="str">
        <f t="shared" ca="1" si="7058"/>
        <v/>
      </c>
      <c r="DK741" s="63" t="e">
        <f>IF(LEN('Описание предлагаемого товара'!#REF!)&gt;0,'Описание предлагаемого товара'!#REF!,"")</f>
        <v>#REF!</v>
      </c>
      <c r="DL741" s="63" t="e">
        <f>IF(LEN('Описание предлагаемого товара'!#REF!)&gt;0,'Описание предлагаемого товара'!#REF!,"")</f>
        <v>#REF!</v>
      </c>
      <c r="DM741" s="32"/>
    </row>
    <row r="742" spans="1:117" ht="48.75" customHeight="1" x14ac:dyDescent="0.25">
      <c r="A742" s="61" t="e">
        <f>IF(LEN('Описание предлагаемого товара'!#REF!)&gt;0,'Описание предлагаемого товара'!#REF!,"")</f>
        <v>#REF!</v>
      </c>
      <c r="B742" s="65" t="e">
        <f>IF(LEN('Описание предлагаемого товара'!#REF!)&gt;0,'Описание предлагаемого товара'!#REF!,"")</f>
        <v>#REF!</v>
      </c>
      <c r="C742" s="61" t="e">
        <f>IF(LEN('Описание предлагаемого товара'!#REF!)&gt;0,'Описание предлагаемого товара'!#REF!,"")</f>
        <v>#REF!</v>
      </c>
      <c r="D742" s="61" t="e">
        <f>IF(LEN('Описание предлагаемого товара'!#REF!)&gt;0,'Описание предлагаемого товара'!#REF!,"")</f>
        <v>#REF!</v>
      </c>
      <c r="E742" s="61" t="e">
        <f>IF(LEN('Описание предлагаемого товара'!#REF!)&gt;0,'Описание предлагаемого товара'!#REF!,"")</f>
        <v>#REF!</v>
      </c>
      <c r="F742" s="61" t="e">
        <f>IF(LEN('Описание предлагаемого товара'!#REF!)&gt;0,'Описание предлагаемого товара'!#REF!,"")</f>
        <v>#REF!</v>
      </c>
      <c r="G742" s="61" t="e">
        <f>IF(LEN('Описание предлагаемого товара'!#REF!)&gt;0,'Описание предлагаемого товара'!#REF!,"")</f>
        <v>#REF!</v>
      </c>
      <c r="H742" s="61" t="e">
        <f>IF(LEN('Описание предлагаемого товара'!#REF!)&gt;0,'Описание предлагаемого товара'!#REF!,"")</f>
        <v>#REF!</v>
      </c>
      <c r="I742" s="61" t="e">
        <f>IF(LEN('Описание предлагаемого товара'!#REF!)&gt;0,'Описание предлагаемого товара'!#REF!,"")</f>
        <v>#REF!</v>
      </c>
      <c r="J742" s="38" t="str">
        <f>IFERROR(VLOOKUP(B742,SAP!$A:$E,5,),"")</f>
        <v/>
      </c>
      <c r="K742" s="40" t="str">
        <f t="shared" si="7001"/>
        <v/>
      </c>
      <c r="L742" s="61" t="e">
        <f>IF(LEN('Описание предлагаемого товара'!#REF!)&gt;0,IFERROR('Описание предлагаемого товара'!#REF!*1,""),"")</f>
        <v>#REF!</v>
      </c>
      <c r="M742" s="39" t="str">
        <f>IFERROR(VLOOKUP(B742,SAP!$A:$E,2,),"")</f>
        <v/>
      </c>
      <c r="N742" s="41" t="str">
        <f t="shared" si="7137"/>
        <v/>
      </c>
      <c r="O742" s="39" t="str">
        <f t="shared" si="6988"/>
        <v/>
      </c>
      <c r="P742" s="36" t="e">
        <f>IF(LEN('Описание предлагаемого товара'!#REF!)&gt;0,'Описание предлагаемого товара'!#REF!,"")</f>
        <v>#REF!</v>
      </c>
      <c r="Q74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42" s="37" t="e">
        <f>IF(LEN('Описание предлагаемого товара'!#REF!)&gt;0,'Описание предлагаемого товара'!#REF!,"")</f>
        <v>#REF!</v>
      </c>
      <c r="S742" s="37" t="e">
        <f>IF(LEN('Описание предлагаемого товара'!#REF!)&gt;0,'Описание предлагаемого товара'!#REF!,"")</f>
        <v>#REF!</v>
      </c>
      <c r="T74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42" s="23" t="str">
        <f>IFERROR(VLOOKUP(CI742*1,Обработ.выгрузка_реестра_РФ!$A:$G,6,),"")</f>
        <v/>
      </c>
      <c r="V742" s="61" t="e">
        <f>IF(LEN('Описание предлагаемого товара'!#REF!)&gt;0,'Описание предлагаемого товара'!#REF!,"")</f>
        <v>#REF!</v>
      </c>
      <c r="W742" s="62" t="e">
        <f>IF(LEN('Описание предлагаемого товара'!#REF!)&gt;0,'Описание предлагаемого товара'!#REF!,"")</f>
        <v>#REF!</v>
      </c>
      <c r="X742" s="91" t="e">
        <f t="shared" ref="X742:Y742" si="7228">IFERROR(REPLACE(W742,FIND(CHAR(10),W742,1),1," "),W742)</f>
        <v>#REF!</v>
      </c>
      <c r="Y742" s="91" t="e">
        <f t="shared" si="7228"/>
        <v>#REF!</v>
      </c>
      <c r="Z742" s="91" t="e">
        <f t="shared" si="7003"/>
        <v>#REF!</v>
      </c>
      <c r="AA742" s="91" t="e">
        <f t="shared" si="7004"/>
        <v>#REF!</v>
      </c>
      <c r="AB742" s="91" t="e">
        <f t="shared" si="7005"/>
        <v>#REF!</v>
      </c>
      <c r="AC742" s="91" t="e">
        <f t="shared" ref="AC742:AF742" si="7229">IFERROR(REPLACE(AB742,FIND("  ",AB742,1),2," "),AB742)</f>
        <v>#REF!</v>
      </c>
      <c r="AD742" s="91" t="e">
        <f t="shared" si="7229"/>
        <v>#REF!</v>
      </c>
      <c r="AE742" s="91" t="e">
        <f t="shared" si="7229"/>
        <v>#REF!</v>
      </c>
      <c r="AF742" s="91" t="e">
        <f t="shared" si="7229"/>
        <v>#REF!</v>
      </c>
      <c r="AG742" s="23" t="str">
        <f>IFERROR(VLOOKUP(CI742*1,Обработ.выгрузка_реестра_РФ!$A:$G,4,),"")</f>
        <v/>
      </c>
      <c r="AH742" s="91" t="str">
        <f t="shared" ref="AH742:AI742" si="7230">IFERROR(REPLACE(AG742,FIND("-",AG742,1),1,"*"),AG742)</f>
        <v/>
      </c>
      <c r="AI742" s="91" t="str">
        <f t="shared" si="7230"/>
        <v/>
      </c>
      <c r="AJ742" s="27" t="str">
        <f t="shared" si="7103"/>
        <v/>
      </c>
      <c r="AK742" s="63" t="e">
        <f>IF(LEN('Описание предлагаемого товара'!#REF!)&gt;0,'Описание предлагаемого товара'!#REF!,"")</f>
        <v>#REF!</v>
      </c>
      <c r="AL742" s="91" t="e">
        <f t="shared" ref="AL742:AM742" si="7231">IFERROR(REPLACE(AK742,FIND(CHAR(10),AK742,1),1,""),AK742)</f>
        <v>#REF!</v>
      </c>
      <c r="AM742" s="91" t="e">
        <f t="shared" si="7231"/>
        <v>#REF!</v>
      </c>
      <c r="AN742" s="91" t="e">
        <f t="shared" ref="AN742:AR742" si="7232">IFERROR(REPLACE(AM742,FIND(" ",AM742,1),1,""),AM742)</f>
        <v>#REF!</v>
      </c>
      <c r="AO742" s="91" t="e">
        <f t="shared" si="7232"/>
        <v>#REF!</v>
      </c>
      <c r="AP742" s="91" t="e">
        <f t="shared" si="7232"/>
        <v>#REF!</v>
      </c>
      <c r="AQ742" s="91" t="e">
        <f t="shared" si="7232"/>
        <v>#REF!</v>
      </c>
      <c r="AR742" s="91" t="e">
        <f t="shared" si="7232"/>
        <v>#REF!</v>
      </c>
      <c r="AS742" s="91" t="e">
        <f t="shared" si="7010"/>
        <v>#REF!</v>
      </c>
      <c r="AT742" s="91" t="e">
        <f t="shared" si="7011"/>
        <v>#REF!</v>
      </c>
      <c r="AU742" s="32" t="e">
        <f t="shared" si="6994"/>
        <v>#REF!</v>
      </c>
      <c r="AV742" s="93" t="e">
        <f>'Описание предлагаемого товара'!#REF!</f>
        <v>#REF!</v>
      </c>
      <c r="AW742" s="91" t="e">
        <f>MIN(SEARCH({0,1,2,3,4,5,6,7,8,9},AV742&amp; "0123456789"))</f>
        <v>#REF!</v>
      </c>
      <c r="AX742" s="91" t="str">
        <f t="shared" si="7012"/>
        <v/>
      </c>
      <c r="AY742" s="91" t="str">
        <f t="shared" si="7013"/>
        <v/>
      </c>
      <c r="AZ742" s="91" t="str">
        <f t="shared" si="7014"/>
        <v/>
      </c>
      <c r="BA742" s="91" t="str">
        <f t="shared" si="7015"/>
        <v/>
      </c>
      <c r="BB742" s="91" t="str">
        <f t="shared" si="7016"/>
        <v/>
      </c>
      <c r="BC742" s="91" t="str">
        <f t="shared" si="7017"/>
        <v/>
      </c>
      <c r="BD742" s="91" t="str">
        <f t="shared" si="7018"/>
        <v/>
      </c>
      <c r="BE742" s="91" t="str">
        <f t="shared" si="7019"/>
        <v/>
      </c>
      <c r="BF742" s="91" t="str">
        <f t="shared" si="7020"/>
        <v/>
      </c>
      <c r="BG742" s="91" t="str">
        <f t="shared" si="7021"/>
        <v/>
      </c>
      <c r="BH742" s="91" t="str">
        <f t="shared" si="7022"/>
        <v/>
      </c>
      <c r="BI742" s="91" t="str">
        <f t="shared" si="7023"/>
        <v/>
      </c>
      <c r="BJ742" s="91" t="str">
        <f t="shared" si="7024"/>
        <v/>
      </c>
      <c r="BK742" s="91" t="str">
        <f t="shared" si="7025"/>
        <v/>
      </c>
      <c r="BL742" s="91" t="str">
        <f t="shared" si="7026"/>
        <v/>
      </c>
      <c r="BM742" s="91" t="str">
        <f t="shared" si="7027"/>
        <v/>
      </c>
      <c r="BN742" s="91" t="str">
        <f t="shared" si="7028"/>
        <v/>
      </c>
      <c r="BO742" s="91" t="str">
        <f t="shared" si="7029"/>
        <v/>
      </c>
      <c r="BP742" s="91" t="str">
        <f t="shared" si="7030"/>
        <v/>
      </c>
      <c r="BQ742" s="91" t="str">
        <f t="shared" si="7031"/>
        <v/>
      </c>
      <c r="BR742" s="91" t="str">
        <f t="shared" si="7032"/>
        <v/>
      </c>
      <c r="BS742" s="91" t="str">
        <f t="shared" si="7033"/>
        <v/>
      </c>
      <c r="BT742" s="91" t="str">
        <f t="shared" si="7034"/>
        <v/>
      </c>
      <c r="BU742" s="91" t="str">
        <f t="shared" si="7035"/>
        <v/>
      </c>
      <c r="BV742" s="91" t="str">
        <f t="shared" si="7036"/>
        <v/>
      </c>
      <c r="BW742" s="91" t="str">
        <f t="shared" si="7037"/>
        <v/>
      </c>
      <c r="BX742" s="91" t="str">
        <f t="shared" si="7038"/>
        <v/>
      </c>
      <c r="BY742" s="91" t="str">
        <f t="shared" si="7039"/>
        <v/>
      </c>
      <c r="BZ742" s="91" t="str">
        <f t="shared" si="7040"/>
        <v/>
      </c>
      <c r="CA742" s="91" t="str">
        <f t="shared" si="7041"/>
        <v/>
      </c>
      <c r="CB742" s="91" t="str">
        <f t="shared" si="7042"/>
        <v/>
      </c>
      <c r="CC742" s="91" t="str">
        <f t="shared" si="7043"/>
        <v/>
      </c>
      <c r="CD742" s="91" t="str">
        <f t="shared" si="7044"/>
        <v/>
      </c>
      <c r="CE742" s="91" t="str">
        <f t="shared" si="7045"/>
        <v/>
      </c>
      <c r="CF742" s="91" t="str">
        <f t="shared" si="7046"/>
        <v/>
      </c>
      <c r="CG742" s="91" t="str">
        <f t="shared" si="7047"/>
        <v/>
      </c>
      <c r="CH742" s="91" t="str">
        <f t="shared" si="7048"/>
        <v/>
      </c>
      <c r="CI742" s="91" t="str">
        <f t="shared" si="7049"/>
        <v>нет</v>
      </c>
      <c r="CJ742" s="63" t="e">
        <f>IF(LEN('Описание предлагаемого товара'!#REF!)&gt;0,'Описание предлагаемого товара'!#REF!,"")</f>
        <v>#REF!</v>
      </c>
      <c r="CK742" s="91" t="e">
        <f t="shared" ref="CK742:CL742" si="7233">IFERROR(REPLACE(CJ742,FIND(CHAR(10),CJ742,1),1,""),CJ742)</f>
        <v>#REF!</v>
      </c>
      <c r="CL742" s="91" t="e">
        <f t="shared" si="7233"/>
        <v>#REF!</v>
      </c>
      <c r="CM742" s="91" t="e">
        <f t="shared" si="7051"/>
        <v>#REF!</v>
      </c>
      <c r="CN742" s="91" t="e">
        <f t="shared" si="7052"/>
        <v>#REF!</v>
      </c>
      <c r="CO742" s="91" t="e">
        <f t="shared" si="7053"/>
        <v>#REF!</v>
      </c>
      <c r="CP742" s="90" t="e">
        <f>IF(AU742="Не указан реестровый номер (мера нац.режима Запрет)","",IF(CI742="нет","",IF(CU742="да","исключение(не смотрим баллы)",IFERROR(IF(CI742*1&gt;0,IFERROR(IF(VLOOKUP(CI742*1,Обработ.выгрузка_реестра_РФ!$A:$G,7,)=0,"Баллы не установлены",VLOOKUP(CI742*1,Обработ.выгрузка_реестра_РФ!$A:$G,7,)),IF(LEN(CI742)&gt;14,"","нет номера в реестре РФ")),""),IF(LEN(CI742)=0,"","Некорректный реестровый номер")))))</f>
        <v>#REF!</v>
      </c>
      <c r="CQ742" s="33" t="e">
        <f>IF(LEN(C742)&gt;0,IFERROR(IF(LEN(H742)&gt;0,IF(LEN(VLOOKUP(H742,'исключения(не_смотрим_баллы)'!$A:$C,1,))&gt;0,"да","нет"),"не введен ОКПД2"),"нет"),"")</f>
        <v>#REF!</v>
      </c>
      <c r="CR742" s="33" t="e">
        <f ca="1">IF(CQ742="да",IF(TODAY()&lt;VLOOKUP(H742,'исключения(не_смотрим_баллы)'!$A:$C,3,),"да","нет"),"")</f>
        <v>#REF!</v>
      </c>
      <c r="CS742" s="33" t="str">
        <f>IFERROR(IF(CQ742="да",IF(VLOOKUP(CI742*1,Обработ.выгрузка_реестра_РФ!$A:$G,2,)&lt;VLOOKUP(H742,'исключения(не_смотрим_баллы)'!$A:$C,2,),"да","нет"),""),"")</f>
        <v/>
      </c>
      <c r="CT742" s="24"/>
      <c r="CU742" s="33" t="e">
        <f t="shared" si="7065"/>
        <v>#REF!</v>
      </c>
      <c r="CV742" s="91" t="e">
        <f t="shared" si="7066"/>
        <v>#REF!</v>
      </c>
      <c r="CW742" s="27" t="e">
        <f t="shared" si="7067"/>
        <v>#REF!</v>
      </c>
      <c r="CX742" s="26" t="e">
        <f t="shared" si="6996"/>
        <v>#REF!</v>
      </c>
      <c r="CY742" s="64" t="e">
        <f>IF(LEN('Описание предлагаемого товара'!#REF!)&gt;0,'Описание предлагаемого товара'!#REF!,"")</f>
        <v>#REF!</v>
      </c>
      <c r="CZ742" s="95" t="e">
        <f t="shared" si="7054"/>
        <v>#REF!</v>
      </c>
      <c r="DA742" s="95" t="e">
        <f t="shared" ref="DA742" si="7234">IFERROR(REPLACE(CZ742,FIND(" ",CZ742,1),1,""),CZ742)</f>
        <v>#REF!</v>
      </c>
      <c r="DB742" s="95" t="e">
        <f t="shared" si="6998"/>
        <v>#REF!</v>
      </c>
      <c r="DC742" s="95" t="e">
        <f t="shared" ref="DC742:DD742" si="7235">IFERROR(REPLACE(DB742,FIND("г.",DB742,1),2,""),DB742)</f>
        <v>#REF!</v>
      </c>
      <c r="DD742" s="95" t="e">
        <f t="shared" si="7235"/>
        <v>#REF!</v>
      </c>
      <c r="DE742" s="95" t="e">
        <f t="shared" ref="DE742:DF742" si="7236">IFERROR(REPLACE(DD742,FIND("г",DD742,1),1,""),DD742)</f>
        <v>#REF!</v>
      </c>
      <c r="DF742" s="95" t="e">
        <f t="shared" si="7236"/>
        <v>#REF!</v>
      </c>
      <c r="DG742" s="95" t="e">
        <f t="shared" si="7071"/>
        <v>#REF!</v>
      </c>
      <c r="DH742" s="25" t="str">
        <f>IFERROR(VLOOKUP(CI742*1,Обработ.выгрузка_реестра_РФ!$A:$G,5,),"")</f>
        <v/>
      </c>
      <c r="DI742" s="27" t="str">
        <f t="shared" si="7081"/>
        <v/>
      </c>
      <c r="DJ742" s="27" t="str">
        <f t="shared" ca="1" si="7058"/>
        <v/>
      </c>
      <c r="DK742" s="63" t="e">
        <f>IF(LEN('Описание предлагаемого товара'!#REF!)&gt;0,'Описание предлагаемого товара'!#REF!,"")</f>
        <v>#REF!</v>
      </c>
      <c r="DL742" s="63" t="e">
        <f>IF(LEN('Описание предлагаемого товара'!#REF!)&gt;0,'Описание предлагаемого товара'!#REF!,"")</f>
        <v>#REF!</v>
      </c>
      <c r="DM742" s="32"/>
    </row>
    <row r="743" spans="1:117" ht="48.75" customHeight="1" x14ac:dyDescent="0.25">
      <c r="A743" s="61" t="e">
        <f>IF(LEN('Описание предлагаемого товара'!#REF!)&gt;0,'Описание предлагаемого товара'!#REF!,"")</f>
        <v>#REF!</v>
      </c>
      <c r="B743" s="65" t="e">
        <f>IF(LEN('Описание предлагаемого товара'!#REF!)&gt;0,'Описание предлагаемого товара'!#REF!,"")</f>
        <v>#REF!</v>
      </c>
      <c r="C743" s="61" t="e">
        <f>IF(LEN('Описание предлагаемого товара'!#REF!)&gt;0,'Описание предлагаемого товара'!#REF!,"")</f>
        <v>#REF!</v>
      </c>
      <c r="D743" s="61" t="e">
        <f>IF(LEN('Описание предлагаемого товара'!#REF!)&gt;0,'Описание предлагаемого товара'!#REF!,"")</f>
        <v>#REF!</v>
      </c>
      <c r="E743" s="61" t="e">
        <f>IF(LEN('Описание предлагаемого товара'!#REF!)&gt;0,'Описание предлагаемого товара'!#REF!,"")</f>
        <v>#REF!</v>
      </c>
      <c r="F743" s="61" t="e">
        <f>IF(LEN('Описание предлагаемого товара'!#REF!)&gt;0,'Описание предлагаемого товара'!#REF!,"")</f>
        <v>#REF!</v>
      </c>
      <c r="G743" s="61" t="e">
        <f>IF(LEN('Описание предлагаемого товара'!#REF!)&gt;0,'Описание предлагаемого товара'!#REF!,"")</f>
        <v>#REF!</v>
      </c>
      <c r="H743" s="61" t="e">
        <f>IF(LEN('Описание предлагаемого товара'!#REF!)&gt;0,'Описание предлагаемого товара'!#REF!,"")</f>
        <v>#REF!</v>
      </c>
      <c r="I743" s="61" t="e">
        <f>IF(LEN('Описание предлагаемого товара'!#REF!)&gt;0,'Описание предлагаемого товара'!#REF!,"")</f>
        <v>#REF!</v>
      </c>
      <c r="J743" s="38" t="str">
        <f>IFERROR(VLOOKUP(B743,SAP!$A:$E,5,),"")</f>
        <v/>
      </c>
      <c r="K743" s="40" t="str">
        <f t="shared" si="7001"/>
        <v/>
      </c>
      <c r="L743" s="61" t="e">
        <f>IF(LEN('Описание предлагаемого товара'!#REF!)&gt;0,IFERROR('Описание предлагаемого товара'!#REF!*1,""),"")</f>
        <v>#REF!</v>
      </c>
      <c r="M743" s="39" t="str">
        <f>IFERROR(VLOOKUP(B743,SAP!$A:$E,2,),"")</f>
        <v/>
      </c>
      <c r="N743" s="41" t="str">
        <f t="shared" si="7137"/>
        <v/>
      </c>
      <c r="O743" s="39" t="str">
        <f t="shared" si="6988"/>
        <v/>
      </c>
      <c r="P743" s="36" t="e">
        <f>IF(LEN('Описание предлагаемого товара'!#REF!)&gt;0,'Описание предлагаемого товара'!#REF!,"")</f>
        <v>#REF!</v>
      </c>
      <c r="Q74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43" s="37" t="e">
        <f>IF(LEN('Описание предлагаемого товара'!#REF!)&gt;0,'Описание предлагаемого товара'!#REF!,"")</f>
        <v>#REF!</v>
      </c>
      <c r="S743" s="37" t="e">
        <f>IF(LEN('Описание предлагаемого товара'!#REF!)&gt;0,'Описание предлагаемого товара'!#REF!,"")</f>
        <v>#REF!</v>
      </c>
      <c r="T74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43" s="23" t="str">
        <f>IFERROR(VLOOKUP(CI743*1,Обработ.выгрузка_реестра_РФ!$A:$G,6,),"")</f>
        <v/>
      </c>
      <c r="V743" s="61" t="e">
        <f>IF(LEN('Описание предлагаемого товара'!#REF!)&gt;0,'Описание предлагаемого товара'!#REF!,"")</f>
        <v>#REF!</v>
      </c>
      <c r="W743" s="62" t="e">
        <f>IF(LEN('Описание предлагаемого товара'!#REF!)&gt;0,'Описание предлагаемого товара'!#REF!,"")</f>
        <v>#REF!</v>
      </c>
      <c r="X743" s="91" t="e">
        <f t="shared" ref="X743:Y743" si="7237">IFERROR(REPLACE(W743,FIND(CHAR(10),W743,1),1," "),W743)</f>
        <v>#REF!</v>
      </c>
      <c r="Y743" s="91" t="e">
        <f t="shared" si="7237"/>
        <v>#REF!</v>
      </c>
      <c r="Z743" s="91" t="e">
        <f t="shared" si="7003"/>
        <v>#REF!</v>
      </c>
      <c r="AA743" s="91" t="e">
        <f t="shared" si="7004"/>
        <v>#REF!</v>
      </c>
      <c r="AB743" s="91" t="e">
        <f t="shared" si="7005"/>
        <v>#REF!</v>
      </c>
      <c r="AC743" s="91" t="e">
        <f t="shared" ref="AC743:AF743" si="7238">IFERROR(REPLACE(AB743,FIND("  ",AB743,1),2," "),AB743)</f>
        <v>#REF!</v>
      </c>
      <c r="AD743" s="91" t="e">
        <f t="shared" si="7238"/>
        <v>#REF!</v>
      </c>
      <c r="AE743" s="91" t="e">
        <f t="shared" si="7238"/>
        <v>#REF!</v>
      </c>
      <c r="AF743" s="91" t="e">
        <f t="shared" si="7238"/>
        <v>#REF!</v>
      </c>
      <c r="AG743" s="23" t="str">
        <f>IFERROR(VLOOKUP(CI743*1,Обработ.выгрузка_реестра_РФ!$A:$G,4,),"")</f>
        <v/>
      </c>
      <c r="AH743" s="91" t="str">
        <f t="shared" ref="AH743:AI743" si="7239">IFERROR(REPLACE(AG743,FIND("-",AG743,1),1,"*"),AG743)</f>
        <v/>
      </c>
      <c r="AI743" s="91" t="str">
        <f t="shared" si="7239"/>
        <v/>
      </c>
      <c r="AJ743" s="27" t="str">
        <f t="shared" si="7103"/>
        <v/>
      </c>
      <c r="AK743" s="63" t="e">
        <f>IF(LEN('Описание предлагаемого товара'!#REF!)&gt;0,'Описание предлагаемого товара'!#REF!,"")</f>
        <v>#REF!</v>
      </c>
      <c r="AL743" s="91" t="e">
        <f t="shared" ref="AL743:AM743" si="7240">IFERROR(REPLACE(AK743,FIND(CHAR(10),AK743,1),1,""),AK743)</f>
        <v>#REF!</v>
      </c>
      <c r="AM743" s="91" t="e">
        <f t="shared" si="7240"/>
        <v>#REF!</v>
      </c>
      <c r="AN743" s="91" t="e">
        <f t="shared" ref="AN743:AR743" si="7241">IFERROR(REPLACE(AM743,FIND(" ",AM743,1),1,""),AM743)</f>
        <v>#REF!</v>
      </c>
      <c r="AO743" s="91" t="e">
        <f t="shared" si="7241"/>
        <v>#REF!</v>
      </c>
      <c r="AP743" s="91" t="e">
        <f t="shared" si="7241"/>
        <v>#REF!</v>
      </c>
      <c r="AQ743" s="91" t="e">
        <f t="shared" si="7241"/>
        <v>#REF!</v>
      </c>
      <c r="AR743" s="91" t="e">
        <f t="shared" si="7241"/>
        <v>#REF!</v>
      </c>
      <c r="AS743" s="91" t="e">
        <f t="shared" si="7010"/>
        <v>#REF!</v>
      </c>
      <c r="AT743" s="91" t="e">
        <f t="shared" si="7011"/>
        <v>#REF!</v>
      </c>
      <c r="AU743" s="32" t="e">
        <f t="shared" si="6994"/>
        <v>#REF!</v>
      </c>
      <c r="AV743" s="93" t="e">
        <f>'Описание предлагаемого товара'!#REF!</f>
        <v>#REF!</v>
      </c>
      <c r="AW743" s="91" t="e">
        <f>MIN(SEARCH({0,1,2,3,4,5,6,7,8,9},AV743&amp; "0123456789"))</f>
        <v>#REF!</v>
      </c>
      <c r="AX743" s="91" t="str">
        <f t="shared" si="7012"/>
        <v/>
      </c>
      <c r="AY743" s="91" t="str">
        <f t="shared" si="7013"/>
        <v/>
      </c>
      <c r="AZ743" s="91" t="str">
        <f t="shared" si="7014"/>
        <v/>
      </c>
      <c r="BA743" s="91" t="str">
        <f t="shared" si="7015"/>
        <v/>
      </c>
      <c r="BB743" s="91" t="str">
        <f t="shared" si="7016"/>
        <v/>
      </c>
      <c r="BC743" s="91" t="str">
        <f t="shared" si="7017"/>
        <v/>
      </c>
      <c r="BD743" s="91" t="str">
        <f t="shared" si="7018"/>
        <v/>
      </c>
      <c r="BE743" s="91" t="str">
        <f t="shared" si="7019"/>
        <v/>
      </c>
      <c r="BF743" s="91" t="str">
        <f t="shared" si="7020"/>
        <v/>
      </c>
      <c r="BG743" s="91" t="str">
        <f t="shared" si="7021"/>
        <v/>
      </c>
      <c r="BH743" s="91" t="str">
        <f t="shared" si="7022"/>
        <v/>
      </c>
      <c r="BI743" s="91" t="str">
        <f t="shared" si="7023"/>
        <v/>
      </c>
      <c r="BJ743" s="91" t="str">
        <f t="shared" si="7024"/>
        <v/>
      </c>
      <c r="BK743" s="91" t="str">
        <f t="shared" si="7025"/>
        <v/>
      </c>
      <c r="BL743" s="91" t="str">
        <f t="shared" si="7026"/>
        <v/>
      </c>
      <c r="BM743" s="91" t="str">
        <f t="shared" si="7027"/>
        <v/>
      </c>
      <c r="BN743" s="91" t="str">
        <f t="shared" si="7028"/>
        <v/>
      </c>
      <c r="BO743" s="91" t="str">
        <f t="shared" si="7029"/>
        <v/>
      </c>
      <c r="BP743" s="91" t="str">
        <f t="shared" si="7030"/>
        <v/>
      </c>
      <c r="BQ743" s="91" t="str">
        <f t="shared" si="7031"/>
        <v/>
      </c>
      <c r="BR743" s="91" t="str">
        <f t="shared" si="7032"/>
        <v/>
      </c>
      <c r="BS743" s="91" t="str">
        <f t="shared" si="7033"/>
        <v/>
      </c>
      <c r="BT743" s="91" t="str">
        <f t="shared" si="7034"/>
        <v/>
      </c>
      <c r="BU743" s="91" t="str">
        <f t="shared" si="7035"/>
        <v/>
      </c>
      <c r="BV743" s="91" t="str">
        <f t="shared" si="7036"/>
        <v/>
      </c>
      <c r="BW743" s="91" t="str">
        <f t="shared" si="7037"/>
        <v/>
      </c>
      <c r="BX743" s="91" t="str">
        <f t="shared" si="7038"/>
        <v/>
      </c>
      <c r="BY743" s="91" t="str">
        <f t="shared" si="7039"/>
        <v/>
      </c>
      <c r="BZ743" s="91" t="str">
        <f t="shared" si="7040"/>
        <v/>
      </c>
      <c r="CA743" s="91" t="str">
        <f t="shared" si="7041"/>
        <v/>
      </c>
      <c r="CB743" s="91" t="str">
        <f t="shared" si="7042"/>
        <v/>
      </c>
      <c r="CC743" s="91" t="str">
        <f t="shared" si="7043"/>
        <v/>
      </c>
      <c r="CD743" s="91" t="str">
        <f t="shared" si="7044"/>
        <v/>
      </c>
      <c r="CE743" s="91" t="str">
        <f t="shared" si="7045"/>
        <v/>
      </c>
      <c r="CF743" s="91" t="str">
        <f t="shared" si="7046"/>
        <v/>
      </c>
      <c r="CG743" s="91" t="str">
        <f t="shared" si="7047"/>
        <v/>
      </c>
      <c r="CH743" s="91" t="str">
        <f t="shared" si="7048"/>
        <v/>
      </c>
      <c r="CI743" s="91" t="str">
        <f t="shared" si="7049"/>
        <v>нет</v>
      </c>
      <c r="CJ743" s="63" t="e">
        <f>IF(LEN('Описание предлагаемого товара'!#REF!)&gt;0,'Описание предлагаемого товара'!#REF!,"")</f>
        <v>#REF!</v>
      </c>
      <c r="CK743" s="91" t="e">
        <f t="shared" ref="CK743:CL743" si="7242">IFERROR(REPLACE(CJ743,FIND(CHAR(10),CJ743,1),1,""),CJ743)</f>
        <v>#REF!</v>
      </c>
      <c r="CL743" s="91" t="e">
        <f t="shared" si="7242"/>
        <v>#REF!</v>
      </c>
      <c r="CM743" s="91" t="e">
        <f t="shared" si="7051"/>
        <v>#REF!</v>
      </c>
      <c r="CN743" s="91" t="e">
        <f t="shared" si="7052"/>
        <v>#REF!</v>
      </c>
      <c r="CO743" s="91" t="e">
        <f t="shared" si="7053"/>
        <v>#REF!</v>
      </c>
      <c r="CP743" s="90" t="e">
        <f>IF(AU743="Не указан реестровый номер (мера нац.режима Запрет)","",IF(CI743="нет","",IF(CU743="да","исключение(не смотрим баллы)",IFERROR(IF(CI743*1&gt;0,IFERROR(IF(VLOOKUP(CI743*1,Обработ.выгрузка_реестра_РФ!$A:$G,7,)=0,"Баллы не установлены",VLOOKUP(CI743*1,Обработ.выгрузка_реестра_РФ!$A:$G,7,)),IF(LEN(CI743)&gt;14,"","нет номера в реестре РФ")),""),IF(LEN(CI743)=0,"","Некорректный реестровый номер")))))</f>
        <v>#REF!</v>
      </c>
      <c r="CQ743" s="33" t="e">
        <f>IF(LEN(C743)&gt;0,IFERROR(IF(LEN(H743)&gt;0,IF(LEN(VLOOKUP(H743,'исключения(не_смотрим_баллы)'!$A:$C,1,))&gt;0,"да","нет"),"не введен ОКПД2"),"нет"),"")</f>
        <v>#REF!</v>
      </c>
      <c r="CR743" s="33" t="e">
        <f ca="1">IF(CQ743="да",IF(TODAY()&lt;VLOOKUP(H743,'исключения(не_смотрим_баллы)'!$A:$C,3,),"да","нет"),"")</f>
        <v>#REF!</v>
      </c>
      <c r="CS743" s="33" t="str">
        <f>IFERROR(IF(CQ743="да",IF(VLOOKUP(CI743*1,Обработ.выгрузка_реестра_РФ!$A:$G,2,)&lt;VLOOKUP(H743,'исключения(не_смотрим_баллы)'!$A:$C,2,),"да","нет"),""),"")</f>
        <v/>
      </c>
      <c r="CT743" s="24"/>
      <c r="CU743" s="33" t="e">
        <f t="shared" si="7065"/>
        <v>#REF!</v>
      </c>
      <c r="CV743" s="91" t="e">
        <f t="shared" si="7066"/>
        <v>#REF!</v>
      </c>
      <c r="CW743" s="27" t="e">
        <f t="shared" si="7067"/>
        <v>#REF!</v>
      </c>
      <c r="CX743" s="26" t="e">
        <f t="shared" si="6996"/>
        <v>#REF!</v>
      </c>
      <c r="CY743" s="64" t="e">
        <f>IF(LEN('Описание предлагаемого товара'!#REF!)&gt;0,'Описание предлагаемого товара'!#REF!,"")</f>
        <v>#REF!</v>
      </c>
      <c r="CZ743" s="95" t="e">
        <f t="shared" si="7054"/>
        <v>#REF!</v>
      </c>
      <c r="DA743" s="95" t="e">
        <f t="shared" ref="DA743" si="7243">IFERROR(REPLACE(CZ743,FIND(" ",CZ743,1),1,""),CZ743)</f>
        <v>#REF!</v>
      </c>
      <c r="DB743" s="95" t="e">
        <f t="shared" si="6998"/>
        <v>#REF!</v>
      </c>
      <c r="DC743" s="95" t="e">
        <f t="shared" ref="DC743:DD743" si="7244">IFERROR(REPLACE(DB743,FIND("г.",DB743,1),2,""),DB743)</f>
        <v>#REF!</v>
      </c>
      <c r="DD743" s="95" t="e">
        <f t="shared" si="7244"/>
        <v>#REF!</v>
      </c>
      <c r="DE743" s="95" t="e">
        <f t="shared" ref="DE743:DF743" si="7245">IFERROR(REPLACE(DD743,FIND("г",DD743,1),1,""),DD743)</f>
        <v>#REF!</v>
      </c>
      <c r="DF743" s="95" t="e">
        <f t="shared" si="7245"/>
        <v>#REF!</v>
      </c>
      <c r="DG743" s="95" t="e">
        <f t="shared" si="7071"/>
        <v>#REF!</v>
      </c>
      <c r="DH743" s="25" t="str">
        <f>IFERROR(VLOOKUP(CI743*1,Обработ.выгрузка_реестра_РФ!$A:$G,5,),"")</f>
        <v/>
      </c>
      <c r="DI743" s="27" t="str">
        <f t="shared" si="7081"/>
        <v/>
      </c>
      <c r="DJ743" s="27" t="str">
        <f t="shared" ca="1" si="7058"/>
        <v/>
      </c>
      <c r="DK743" s="63" t="e">
        <f>IF(LEN('Описание предлагаемого товара'!#REF!)&gt;0,'Описание предлагаемого товара'!#REF!,"")</f>
        <v>#REF!</v>
      </c>
      <c r="DL743" s="63" t="e">
        <f>IF(LEN('Описание предлагаемого товара'!#REF!)&gt;0,'Описание предлагаемого товара'!#REF!,"")</f>
        <v>#REF!</v>
      </c>
      <c r="DM743" s="32"/>
    </row>
    <row r="744" spans="1:117" ht="48.75" customHeight="1" x14ac:dyDescent="0.25">
      <c r="A744" s="61" t="e">
        <f>IF(LEN('Описание предлагаемого товара'!#REF!)&gt;0,'Описание предлагаемого товара'!#REF!,"")</f>
        <v>#REF!</v>
      </c>
      <c r="B744" s="65" t="e">
        <f>IF(LEN('Описание предлагаемого товара'!#REF!)&gt;0,'Описание предлагаемого товара'!#REF!,"")</f>
        <v>#REF!</v>
      </c>
      <c r="C744" s="61" t="e">
        <f>IF(LEN('Описание предлагаемого товара'!#REF!)&gt;0,'Описание предлагаемого товара'!#REF!,"")</f>
        <v>#REF!</v>
      </c>
      <c r="D744" s="61" t="e">
        <f>IF(LEN('Описание предлагаемого товара'!#REF!)&gt;0,'Описание предлагаемого товара'!#REF!,"")</f>
        <v>#REF!</v>
      </c>
      <c r="E744" s="61" t="e">
        <f>IF(LEN('Описание предлагаемого товара'!#REF!)&gt;0,'Описание предлагаемого товара'!#REF!,"")</f>
        <v>#REF!</v>
      </c>
      <c r="F744" s="61" t="e">
        <f>IF(LEN('Описание предлагаемого товара'!#REF!)&gt;0,'Описание предлагаемого товара'!#REF!,"")</f>
        <v>#REF!</v>
      </c>
      <c r="G744" s="61" t="e">
        <f>IF(LEN('Описание предлагаемого товара'!#REF!)&gt;0,'Описание предлагаемого товара'!#REF!,"")</f>
        <v>#REF!</v>
      </c>
      <c r="H744" s="61" t="e">
        <f>IF(LEN('Описание предлагаемого товара'!#REF!)&gt;0,'Описание предлагаемого товара'!#REF!,"")</f>
        <v>#REF!</v>
      </c>
      <c r="I744" s="61" t="e">
        <f>IF(LEN('Описание предлагаемого товара'!#REF!)&gt;0,'Описание предлагаемого товара'!#REF!,"")</f>
        <v>#REF!</v>
      </c>
      <c r="J744" s="38" t="str">
        <f>IFERROR(VLOOKUP(B744,SAP!$A:$E,5,),"")</f>
        <v/>
      </c>
      <c r="K744" s="40" t="str">
        <f t="shared" si="7001"/>
        <v/>
      </c>
      <c r="L744" s="61" t="e">
        <f>IF(LEN('Описание предлагаемого товара'!#REF!)&gt;0,IFERROR('Описание предлагаемого товара'!#REF!*1,""),"")</f>
        <v>#REF!</v>
      </c>
      <c r="M744" s="39" t="str">
        <f>IFERROR(VLOOKUP(B744,SAP!$A:$E,2,),"")</f>
        <v/>
      </c>
      <c r="N744" s="41" t="str">
        <f t="shared" si="7137"/>
        <v/>
      </c>
      <c r="O744" s="39" t="str">
        <f t="shared" si="6988"/>
        <v/>
      </c>
      <c r="P744" s="36" t="e">
        <f>IF(LEN('Описание предлагаемого товара'!#REF!)&gt;0,'Описание предлагаемого товара'!#REF!,"")</f>
        <v>#REF!</v>
      </c>
      <c r="Q74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44" s="37" t="e">
        <f>IF(LEN('Описание предлагаемого товара'!#REF!)&gt;0,'Описание предлагаемого товара'!#REF!,"")</f>
        <v>#REF!</v>
      </c>
      <c r="S744" s="37" t="e">
        <f>IF(LEN('Описание предлагаемого товара'!#REF!)&gt;0,'Описание предлагаемого товара'!#REF!,"")</f>
        <v>#REF!</v>
      </c>
      <c r="T74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44" s="23" t="str">
        <f>IFERROR(VLOOKUP(CI744*1,Обработ.выгрузка_реестра_РФ!$A:$G,6,),"")</f>
        <v/>
      </c>
      <c r="V744" s="61" t="e">
        <f>IF(LEN('Описание предлагаемого товара'!#REF!)&gt;0,'Описание предлагаемого товара'!#REF!,"")</f>
        <v>#REF!</v>
      </c>
      <c r="W744" s="62" t="e">
        <f>IF(LEN('Описание предлагаемого товара'!#REF!)&gt;0,'Описание предлагаемого товара'!#REF!,"")</f>
        <v>#REF!</v>
      </c>
      <c r="X744" s="91" t="e">
        <f t="shared" ref="X744:Y744" si="7246">IFERROR(REPLACE(W744,FIND(CHAR(10),W744,1),1," "),W744)</f>
        <v>#REF!</v>
      </c>
      <c r="Y744" s="91" t="e">
        <f t="shared" si="7246"/>
        <v>#REF!</v>
      </c>
      <c r="Z744" s="91" t="e">
        <f t="shared" si="7003"/>
        <v>#REF!</v>
      </c>
      <c r="AA744" s="91" t="e">
        <f t="shared" si="7004"/>
        <v>#REF!</v>
      </c>
      <c r="AB744" s="91" t="e">
        <f t="shared" si="7005"/>
        <v>#REF!</v>
      </c>
      <c r="AC744" s="91" t="e">
        <f t="shared" ref="AC744:AF744" si="7247">IFERROR(REPLACE(AB744,FIND("  ",AB744,1),2," "),AB744)</f>
        <v>#REF!</v>
      </c>
      <c r="AD744" s="91" t="e">
        <f t="shared" si="7247"/>
        <v>#REF!</v>
      </c>
      <c r="AE744" s="91" t="e">
        <f t="shared" si="7247"/>
        <v>#REF!</v>
      </c>
      <c r="AF744" s="91" t="e">
        <f t="shared" si="7247"/>
        <v>#REF!</v>
      </c>
      <c r="AG744" s="23" t="str">
        <f>IFERROR(VLOOKUP(CI744*1,Обработ.выгрузка_реестра_РФ!$A:$G,4,),"")</f>
        <v/>
      </c>
      <c r="AH744" s="91" t="str">
        <f t="shared" ref="AH744:AI744" si="7248">IFERROR(REPLACE(AG744,FIND("-",AG744,1),1,"*"),AG744)</f>
        <v/>
      </c>
      <c r="AI744" s="91" t="str">
        <f t="shared" si="7248"/>
        <v/>
      </c>
      <c r="AJ744" s="27" t="str">
        <f t="shared" si="7103"/>
        <v/>
      </c>
      <c r="AK744" s="63" t="e">
        <f>IF(LEN('Описание предлагаемого товара'!#REF!)&gt;0,'Описание предлагаемого товара'!#REF!,"")</f>
        <v>#REF!</v>
      </c>
      <c r="AL744" s="91" t="e">
        <f t="shared" ref="AL744:AM744" si="7249">IFERROR(REPLACE(AK744,FIND(CHAR(10),AK744,1),1,""),AK744)</f>
        <v>#REF!</v>
      </c>
      <c r="AM744" s="91" t="e">
        <f t="shared" si="7249"/>
        <v>#REF!</v>
      </c>
      <c r="AN744" s="91" t="e">
        <f t="shared" ref="AN744:AR744" si="7250">IFERROR(REPLACE(AM744,FIND(" ",AM744,1),1,""),AM744)</f>
        <v>#REF!</v>
      </c>
      <c r="AO744" s="91" t="e">
        <f t="shared" si="7250"/>
        <v>#REF!</v>
      </c>
      <c r="AP744" s="91" t="e">
        <f t="shared" si="7250"/>
        <v>#REF!</v>
      </c>
      <c r="AQ744" s="91" t="e">
        <f t="shared" si="7250"/>
        <v>#REF!</v>
      </c>
      <c r="AR744" s="91" t="e">
        <f t="shared" si="7250"/>
        <v>#REF!</v>
      </c>
      <c r="AS744" s="91" t="e">
        <f t="shared" si="7010"/>
        <v>#REF!</v>
      </c>
      <c r="AT744" s="91" t="e">
        <f t="shared" si="7011"/>
        <v>#REF!</v>
      </c>
      <c r="AU744" s="32" t="e">
        <f t="shared" si="6994"/>
        <v>#REF!</v>
      </c>
      <c r="AV744" s="93" t="e">
        <f>'Описание предлагаемого товара'!#REF!</f>
        <v>#REF!</v>
      </c>
      <c r="AW744" s="91" t="e">
        <f>MIN(SEARCH({0,1,2,3,4,5,6,7,8,9},AV744&amp; "0123456789"))</f>
        <v>#REF!</v>
      </c>
      <c r="AX744" s="91" t="str">
        <f t="shared" si="7012"/>
        <v/>
      </c>
      <c r="AY744" s="91" t="str">
        <f t="shared" si="7013"/>
        <v/>
      </c>
      <c r="AZ744" s="91" t="str">
        <f t="shared" si="7014"/>
        <v/>
      </c>
      <c r="BA744" s="91" t="str">
        <f t="shared" si="7015"/>
        <v/>
      </c>
      <c r="BB744" s="91" t="str">
        <f t="shared" si="7016"/>
        <v/>
      </c>
      <c r="BC744" s="91" t="str">
        <f t="shared" si="7017"/>
        <v/>
      </c>
      <c r="BD744" s="91" t="str">
        <f t="shared" si="7018"/>
        <v/>
      </c>
      <c r="BE744" s="91" t="str">
        <f t="shared" si="7019"/>
        <v/>
      </c>
      <c r="BF744" s="91" t="str">
        <f t="shared" si="7020"/>
        <v/>
      </c>
      <c r="BG744" s="91" t="str">
        <f t="shared" si="7021"/>
        <v/>
      </c>
      <c r="BH744" s="91" t="str">
        <f t="shared" si="7022"/>
        <v/>
      </c>
      <c r="BI744" s="91" t="str">
        <f t="shared" si="7023"/>
        <v/>
      </c>
      <c r="BJ744" s="91" t="str">
        <f t="shared" si="7024"/>
        <v/>
      </c>
      <c r="BK744" s="91" t="str">
        <f t="shared" si="7025"/>
        <v/>
      </c>
      <c r="BL744" s="91" t="str">
        <f t="shared" si="7026"/>
        <v/>
      </c>
      <c r="BM744" s="91" t="str">
        <f t="shared" si="7027"/>
        <v/>
      </c>
      <c r="BN744" s="91" t="str">
        <f t="shared" si="7028"/>
        <v/>
      </c>
      <c r="BO744" s="91" t="str">
        <f t="shared" si="7029"/>
        <v/>
      </c>
      <c r="BP744" s="91" t="str">
        <f t="shared" si="7030"/>
        <v/>
      </c>
      <c r="BQ744" s="91" t="str">
        <f t="shared" si="7031"/>
        <v/>
      </c>
      <c r="BR744" s="91" t="str">
        <f t="shared" si="7032"/>
        <v/>
      </c>
      <c r="BS744" s="91" t="str">
        <f t="shared" si="7033"/>
        <v/>
      </c>
      <c r="BT744" s="91" t="str">
        <f t="shared" si="7034"/>
        <v/>
      </c>
      <c r="BU744" s="91" t="str">
        <f t="shared" si="7035"/>
        <v/>
      </c>
      <c r="BV744" s="91" t="str">
        <f t="shared" si="7036"/>
        <v/>
      </c>
      <c r="BW744" s="91" t="str">
        <f t="shared" si="7037"/>
        <v/>
      </c>
      <c r="BX744" s="91" t="str">
        <f t="shared" si="7038"/>
        <v/>
      </c>
      <c r="BY744" s="91" t="str">
        <f t="shared" si="7039"/>
        <v/>
      </c>
      <c r="BZ744" s="91" t="str">
        <f t="shared" si="7040"/>
        <v/>
      </c>
      <c r="CA744" s="91" t="str">
        <f t="shared" si="7041"/>
        <v/>
      </c>
      <c r="CB744" s="91" t="str">
        <f t="shared" si="7042"/>
        <v/>
      </c>
      <c r="CC744" s="91" t="str">
        <f t="shared" si="7043"/>
        <v/>
      </c>
      <c r="CD744" s="91" t="str">
        <f t="shared" si="7044"/>
        <v/>
      </c>
      <c r="CE744" s="91" t="str">
        <f t="shared" si="7045"/>
        <v/>
      </c>
      <c r="CF744" s="91" t="str">
        <f t="shared" si="7046"/>
        <v/>
      </c>
      <c r="CG744" s="91" t="str">
        <f t="shared" si="7047"/>
        <v/>
      </c>
      <c r="CH744" s="91" t="str">
        <f t="shared" si="7048"/>
        <v/>
      </c>
      <c r="CI744" s="91" t="str">
        <f t="shared" si="7049"/>
        <v>нет</v>
      </c>
      <c r="CJ744" s="63" t="e">
        <f>IF(LEN('Описание предлагаемого товара'!#REF!)&gt;0,'Описание предлагаемого товара'!#REF!,"")</f>
        <v>#REF!</v>
      </c>
      <c r="CK744" s="91" t="e">
        <f t="shared" ref="CK744:CL744" si="7251">IFERROR(REPLACE(CJ744,FIND(CHAR(10),CJ744,1),1,""),CJ744)</f>
        <v>#REF!</v>
      </c>
      <c r="CL744" s="91" t="e">
        <f t="shared" si="7251"/>
        <v>#REF!</v>
      </c>
      <c r="CM744" s="91" t="e">
        <f t="shared" si="7051"/>
        <v>#REF!</v>
      </c>
      <c r="CN744" s="91" t="e">
        <f t="shared" si="7052"/>
        <v>#REF!</v>
      </c>
      <c r="CO744" s="91" t="e">
        <f t="shared" si="7053"/>
        <v>#REF!</v>
      </c>
      <c r="CP744" s="90" t="e">
        <f>IF(AU744="Не указан реестровый номер (мера нац.режима Запрет)","",IF(CI744="нет","",IF(CU744="да","исключение(не смотрим баллы)",IFERROR(IF(CI744*1&gt;0,IFERROR(IF(VLOOKUP(CI744*1,Обработ.выгрузка_реестра_РФ!$A:$G,7,)=0,"Баллы не установлены",VLOOKUP(CI744*1,Обработ.выгрузка_реестра_РФ!$A:$G,7,)),IF(LEN(CI744)&gt;14,"","нет номера в реестре РФ")),""),IF(LEN(CI744)=0,"","Некорректный реестровый номер")))))</f>
        <v>#REF!</v>
      </c>
      <c r="CQ744" s="33" t="e">
        <f>IF(LEN(C744)&gt;0,IFERROR(IF(LEN(H744)&gt;0,IF(LEN(VLOOKUP(H744,'исключения(не_смотрим_баллы)'!$A:$C,1,))&gt;0,"да","нет"),"не введен ОКПД2"),"нет"),"")</f>
        <v>#REF!</v>
      </c>
      <c r="CR744" s="33" t="e">
        <f ca="1">IF(CQ744="да",IF(TODAY()&lt;VLOOKUP(H744,'исключения(не_смотрим_баллы)'!$A:$C,3,),"да","нет"),"")</f>
        <v>#REF!</v>
      </c>
      <c r="CS744" s="33" t="str">
        <f>IFERROR(IF(CQ744="да",IF(VLOOKUP(CI744*1,Обработ.выгрузка_реестра_РФ!$A:$G,2,)&lt;VLOOKUP(H744,'исключения(не_смотрим_баллы)'!$A:$C,2,),"да","нет"),""),"")</f>
        <v/>
      </c>
      <c r="CT744" s="24"/>
      <c r="CU744" s="33" t="e">
        <f t="shared" si="7065"/>
        <v>#REF!</v>
      </c>
      <c r="CV744" s="91" t="e">
        <f t="shared" si="7066"/>
        <v>#REF!</v>
      </c>
      <c r="CW744" s="27" t="e">
        <f t="shared" si="7067"/>
        <v>#REF!</v>
      </c>
      <c r="CX744" s="26" t="e">
        <f t="shared" si="6996"/>
        <v>#REF!</v>
      </c>
      <c r="CY744" s="64" t="e">
        <f>IF(LEN('Описание предлагаемого товара'!#REF!)&gt;0,'Описание предлагаемого товара'!#REF!,"")</f>
        <v>#REF!</v>
      </c>
      <c r="CZ744" s="95" t="e">
        <f t="shared" si="7054"/>
        <v>#REF!</v>
      </c>
      <c r="DA744" s="95" t="e">
        <f t="shared" ref="DA744" si="7252">IFERROR(REPLACE(CZ744,FIND(" ",CZ744,1),1,""),CZ744)</f>
        <v>#REF!</v>
      </c>
      <c r="DB744" s="95" t="e">
        <f t="shared" si="6998"/>
        <v>#REF!</v>
      </c>
      <c r="DC744" s="95" t="e">
        <f t="shared" ref="DC744:DD744" si="7253">IFERROR(REPLACE(DB744,FIND("г.",DB744,1),2,""),DB744)</f>
        <v>#REF!</v>
      </c>
      <c r="DD744" s="95" t="e">
        <f t="shared" si="7253"/>
        <v>#REF!</v>
      </c>
      <c r="DE744" s="95" t="e">
        <f t="shared" ref="DE744:DF744" si="7254">IFERROR(REPLACE(DD744,FIND("г",DD744,1),1,""),DD744)</f>
        <v>#REF!</v>
      </c>
      <c r="DF744" s="95" t="e">
        <f t="shared" si="7254"/>
        <v>#REF!</v>
      </c>
      <c r="DG744" s="95" t="e">
        <f t="shared" si="7071"/>
        <v>#REF!</v>
      </c>
      <c r="DH744" s="25" t="str">
        <f>IFERROR(VLOOKUP(CI744*1,Обработ.выгрузка_реестра_РФ!$A:$G,5,),"")</f>
        <v/>
      </c>
      <c r="DI744" s="27" t="str">
        <f t="shared" si="7081"/>
        <v/>
      </c>
      <c r="DJ744" s="27" t="str">
        <f t="shared" ca="1" si="7058"/>
        <v/>
      </c>
      <c r="DK744" s="63" t="e">
        <f>IF(LEN('Описание предлагаемого товара'!#REF!)&gt;0,'Описание предлагаемого товара'!#REF!,"")</f>
        <v>#REF!</v>
      </c>
      <c r="DL744" s="63" t="e">
        <f>IF(LEN('Описание предлагаемого товара'!#REF!)&gt;0,'Описание предлагаемого товара'!#REF!,"")</f>
        <v>#REF!</v>
      </c>
      <c r="DM744" s="32"/>
    </row>
    <row r="745" spans="1:117" ht="48.75" customHeight="1" x14ac:dyDescent="0.25">
      <c r="A745" s="61" t="e">
        <f>IF(LEN('Описание предлагаемого товара'!#REF!)&gt;0,'Описание предлагаемого товара'!#REF!,"")</f>
        <v>#REF!</v>
      </c>
      <c r="B745" s="65" t="e">
        <f>IF(LEN('Описание предлагаемого товара'!#REF!)&gt;0,'Описание предлагаемого товара'!#REF!,"")</f>
        <v>#REF!</v>
      </c>
      <c r="C745" s="61" t="e">
        <f>IF(LEN('Описание предлагаемого товара'!#REF!)&gt;0,'Описание предлагаемого товара'!#REF!,"")</f>
        <v>#REF!</v>
      </c>
      <c r="D745" s="61" t="e">
        <f>IF(LEN('Описание предлагаемого товара'!#REF!)&gt;0,'Описание предлагаемого товара'!#REF!,"")</f>
        <v>#REF!</v>
      </c>
      <c r="E745" s="61" t="e">
        <f>IF(LEN('Описание предлагаемого товара'!#REF!)&gt;0,'Описание предлагаемого товара'!#REF!,"")</f>
        <v>#REF!</v>
      </c>
      <c r="F745" s="61" t="e">
        <f>IF(LEN('Описание предлагаемого товара'!#REF!)&gt;0,'Описание предлагаемого товара'!#REF!,"")</f>
        <v>#REF!</v>
      </c>
      <c r="G745" s="61" t="e">
        <f>IF(LEN('Описание предлагаемого товара'!#REF!)&gt;0,'Описание предлагаемого товара'!#REF!,"")</f>
        <v>#REF!</v>
      </c>
      <c r="H745" s="61" t="e">
        <f>IF(LEN('Описание предлагаемого товара'!#REF!)&gt;0,'Описание предлагаемого товара'!#REF!,"")</f>
        <v>#REF!</v>
      </c>
      <c r="I745" s="61" t="e">
        <f>IF(LEN('Описание предлагаемого товара'!#REF!)&gt;0,'Описание предлагаемого товара'!#REF!,"")</f>
        <v>#REF!</v>
      </c>
      <c r="J745" s="38" t="str">
        <f>IFERROR(VLOOKUP(B745,SAP!$A:$E,5,),"")</f>
        <v/>
      </c>
      <c r="K745" s="40" t="str">
        <f t="shared" si="7001"/>
        <v/>
      </c>
      <c r="L745" s="61" t="e">
        <f>IF(LEN('Описание предлагаемого товара'!#REF!)&gt;0,IFERROR('Описание предлагаемого товара'!#REF!*1,""),"")</f>
        <v>#REF!</v>
      </c>
      <c r="M745" s="39" t="str">
        <f>IFERROR(VLOOKUP(B745,SAP!$A:$E,2,),"")</f>
        <v/>
      </c>
      <c r="N745" s="41" t="str">
        <f t="shared" si="7137"/>
        <v/>
      </c>
      <c r="O745" s="39" t="str">
        <f t="shared" si="6988"/>
        <v/>
      </c>
      <c r="P745" s="36" t="e">
        <f>IF(LEN('Описание предлагаемого товара'!#REF!)&gt;0,'Описание предлагаемого товара'!#REF!,"")</f>
        <v>#REF!</v>
      </c>
      <c r="Q74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45" s="37" t="e">
        <f>IF(LEN('Описание предлагаемого товара'!#REF!)&gt;0,'Описание предлагаемого товара'!#REF!,"")</f>
        <v>#REF!</v>
      </c>
      <c r="S745" s="37" t="e">
        <f>IF(LEN('Описание предлагаемого товара'!#REF!)&gt;0,'Описание предлагаемого товара'!#REF!,"")</f>
        <v>#REF!</v>
      </c>
      <c r="T74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45" s="23" t="str">
        <f>IFERROR(VLOOKUP(CI745*1,Обработ.выгрузка_реестра_РФ!$A:$G,6,),"")</f>
        <v/>
      </c>
      <c r="V745" s="61" t="e">
        <f>IF(LEN('Описание предлагаемого товара'!#REF!)&gt;0,'Описание предлагаемого товара'!#REF!,"")</f>
        <v>#REF!</v>
      </c>
      <c r="W745" s="62" t="e">
        <f>IF(LEN('Описание предлагаемого товара'!#REF!)&gt;0,'Описание предлагаемого товара'!#REF!,"")</f>
        <v>#REF!</v>
      </c>
      <c r="X745" s="91" t="e">
        <f t="shared" ref="X745:Y745" si="7255">IFERROR(REPLACE(W745,FIND(CHAR(10),W745,1),1," "),W745)</f>
        <v>#REF!</v>
      </c>
      <c r="Y745" s="91" t="e">
        <f t="shared" si="7255"/>
        <v>#REF!</v>
      </c>
      <c r="Z745" s="91" t="e">
        <f t="shared" si="7003"/>
        <v>#REF!</v>
      </c>
      <c r="AA745" s="91" t="e">
        <f t="shared" si="7004"/>
        <v>#REF!</v>
      </c>
      <c r="AB745" s="91" t="e">
        <f t="shared" si="7005"/>
        <v>#REF!</v>
      </c>
      <c r="AC745" s="91" t="e">
        <f t="shared" ref="AC745:AF745" si="7256">IFERROR(REPLACE(AB745,FIND("  ",AB745,1),2," "),AB745)</f>
        <v>#REF!</v>
      </c>
      <c r="AD745" s="91" t="e">
        <f t="shared" si="7256"/>
        <v>#REF!</v>
      </c>
      <c r="AE745" s="91" t="e">
        <f t="shared" si="7256"/>
        <v>#REF!</v>
      </c>
      <c r="AF745" s="91" t="e">
        <f t="shared" si="7256"/>
        <v>#REF!</v>
      </c>
      <c r="AG745" s="23" t="str">
        <f>IFERROR(VLOOKUP(CI745*1,Обработ.выгрузка_реестра_РФ!$A:$G,4,),"")</f>
        <v/>
      </c>
      <c r="AH745" s="91" t="str">
        <f t="shared" ref="AH745:AI745" si="7257">IFERROR(REPLACE(AG745,FIND("-",AG745,1),1,"*"),AG745)</f>
        <v/>
      </c>
      <c r="AI745" s="91" t="str">
        <f t="shared" si="7257"/>
        <v/>
      </c>
      <c r="AJ745" s="27" t="str">
        <f t="shared" si="7103"/>
        <v/>
      </c>
      <c r="AK745" s="63" t="e">
        <f>IF(LEN('Описание предлагаемого товара'!#REF!)&gt;0,'Описание предлагаемого товара'!#REF!,"")</f>
        <v>#REF!</v>
      </c>
      <c r="AL745" s="91" t="e">
        <f t="shared" ref="AL745:AM745" si="7258">IFERROR(REPLACE(AK745,FIND(CHAR(10),AK745,1),1,""),AK745)</f>
        <v>#REF!</v>
      </c>
      <c r="AM745" s="91" t="e">
        <f t="shared" si="7258"/>
        <v>#REF!</v>
      </c>
      <c r="AN745" s="91" t="e">
        <f t="shared" ref="AN745:AR745" si="7259">IFERROR(REPLACE(AM745,FIND(" ",AM745,1),1,""),AM745)</f>
        <v>#REF!</v>
      </c>
      <c r="AO745" s="91" t="e">
        <f t="shared" si="7259"/>
        <v>#REF!</v>
      </c>
      <c r="AP745" s="91" t="e">
        <f t="shared" si="7259"/>
        <v>#REF!</v>
      </c>
      <c r="AQ745" s="91" t="e">
        <f t="shared" si="7259"/>
        <v>#REF!</v>
      </c>
      <c r="AR745" s="91" t="e">
        <f t="shared" si="7259"/>
        <v>#REF!</v>
      </c>
      <c r="AS745" s="91" t="e">
        <f t="shared" si="7010"/>
        <v>#REF!</v>
      </c>
      <c r="AT745" s="91" t="e">
        <f t="shared" si="7011"/>
        <v>#REF!</v>
      </c>
      <c r="AU745" s="32" t="e">
        <f t="shared" si="6994"/>
        <v>#REF!</v>
      </c>
      <c r="AV745" s="93" t="e">
        <f>'Описание предлагаемого товара'!#REF!</f>
        <v>#REF!</v>
      </c>
      <c r="AW745" s="91" t="e">
        <f>MIN(SEARCH({0,1,2,3,4,5,6,7,8,9},AV745&amp; "0123456789"))</f>
        <v>#REF!</v>
      </c>
      <c r="AX745" s="91" t="str">
        <f t="shared" si="7012"/>
        <v/>
      </c>
      <c r="AY745" s="91" t="str">
        <f t="shared" si="7013"/>
        <v/>
      </c>
      <c r="AZ745" s="91" t="str">
        <f t="shared" si="7014"/>
        <v/>
      </c>
      <c r="BA745" s="91" t="str">
        <f t="shared" si="7015"/>
        <v/>
      </c>
      <c r="BB745" s="91" t="str">
        <f t="shared" si="7016"/>
        <v/>
      </c>
      <c r="BC745" s="91" t="str">
        <f t="shared" si="7017"/>
        <v/>
      </c>
      <c r="BD745" s="91" t="str">
        <f t="shared" si="7018"/>
        <v/>
      </c>
      <c r="BE745" s="91" t="str">
        <f t="shared" si="7019"/>
        <v/>
      </c>
      <c r="BF745" s="91" t="str">
        <f t="shared" si="7020"/>
        <v/>
      </c>
      <c r="BG745" s="91" t="str">
        <f t="shared" si="7021"/>
        <v/>
      </c>
      <c r="BH745" s="91" t="str">
        <f t="shared" si="7022"/>
        <v/>
      </c>
      <c r="BI745" s="91" t="str">
        <f t="shared" si="7023"/>
        <v/>
      </c>
      <c r="BJ745" s="91" t="str">
        <f t="shared" si="7024"/>
        <v/>
      </c>
      <c r="BK745" s="91" t="str">
        <f t="shared" si="7025"/>
        <v/>
      </c>
      <c r="BL745" s="91" t="str">
        <f t="shared" si="7026"/>
        <v/>
      </c>
      <c r="BM745" s="91" t="str">
        <f t="shared" si="7027"/>
        <v/>
      </c>
      <c r="BN745" s="91" t="str">
        <f t="shared" si="7028"/>
        <v/>
      </c>
      <c r="BO745" s="91" t="str">
        <f t="shared" si="7029"/>
        <v/>
      </c>
      <c r="BP745" s="91" t="str">
        <f t="shared" si="7030"/>
        <v/>
      </c>
      <c r="BQ745" s="91" t="str">
        <f t="shared" si="7031"/>
        <v/>
      </c>
      <c r="BR745" s="91" t="str">
        <f t="shared" si="7032"/>
        <v/>
      </c>
      <c r="BS745" s="91" t="str">
        <f t="shared" si="7033"/>
        <v/>
      </c>
      <c r="BT745" s="91" t="str">
        <f t="shared" si="7034"/>
        <v/>
      </c>
      <c r="BU745" s="91" t="str">
        <f t="shared" si="7035"/>
        <v/>
      </c>
      <c r="BV745" s="91" t="str">
        <f t="shared" si="7036"/>
        <v/>
      </c>
      <c r="BW745" s="91" t="str">
        <f t="shared" si="7037"/>
        <v/>
      </c>
      <c r="BX745" s="91" t="str">
        <f t="shared" si="7038"/>
        <v/>
      </c>
      <c r="BY745" s="91" t="str">
        <f t="shared" si="7039"/>
        <v/>
      </c>
      <c r="BZ745" s="91" t="str">
        <f t="shared" si="7040"/>
        <v/>
      </c>
      <c r="CA745" s="91" t="str">
        <f t="shared" si="7041"/>
        <v/>
      </c>
      <c r="CB745" s="91" t="str">
        <f t="shared" si="7042"/>
        <v/>
      </c>
      <c r="CC745" s="91" t="str">
        <f t="shared" si="7043"/>
        <v/>
      </c>
      <c r="CD745" s="91" t="str">
        <f t="shared" si="7044"/>
        <v/>
      </c>
      <c r="CE745" s="91" t="str">
        <f t="shared" si="7045"/>
        <v/>
      </c>
      <c r="CF745" s="91" t="str">
        <f t="shared" si="7046"/>
        <v/>
      </c>
      <c r="CG745" s="91" t="str">
        <f t="shared" si="7047"/>
        <v/>
      </c>
      <c r="CH745" s="91" t="str">
        <f t="shared" si="7048"/>
        <v/>
      </c>
      <c r="CI745" s="91" t="str">
        <f t="shared" si="7049"/>
        <v>нет</v>
      </c>
      <c r="CJ745" s="63" t="e">
        <f>IF(LEN('Описание предлагаемого товара'!#REF!)&gt;0,'Описание предлагаемого товара'!#REF!,"")</f>
        <v>#REF!</v>
      </c>
      <c r="CK745" s="91" t="e">
        <f t="shared" ref="CK745:CL745" si="7260">IFERROR(REPLACE(CJ745,FIND(CHAR(10),CJ745,1),1,""),CJ745)</f>
        <v>#REF!</v>
      </c>
      <c r="CL745" s="91" t="e">
        <f t="shared" si="7260"/>
        <v>#REF!</v>
      </c>
      <c r="CM745" s="91" t="e">
        <f t="shared" si="7051"/>
        <v>#REF!</v>
      </c>
      <c r="CN745" s="91" t="e">
        <f t="shared" si="7052"/>
        <v>#REF!</v>
      </c>
      <c r="CO745" s="91" t="e">
        <f t="shared" si="7053"/>
        <v>#REF!</v>
      </c>
      <c r="CP745" s="90" t="e">
        <f>IF(AU745="Не указан реестровый номер (мера нац.режима Запрет)","",IF(CI745="нет","",IF(CU745="да","исключение(не смотрим баллы)",IFERROR(IF(CI745*1&gt;0,IFERROR(IF(VLOOKUP(CI745*1,Обработ.выгрузка_реестра_РФ!$A:$G,7,)=0,"Баллы не установлены",VLOOKUP(CI745*1,Обработ.выгрузка_реестра_РФ!$A:$G,7,)),IF(LEN(CI745)&gt;14,"","нет номера в реестре РФ")),""),IF(LEN(CI745)=0,"","Некорректный реестровый номер")))))</f>
        <v>#REF!</v>
      </c>
      <c r="CQ745" s="33" t="e">
        <f>IF(LEN(C745)&gt;0,IFERROR(IF(LEN(H745)&gt;0,IF(LEN(VLOOKUP(H745,'исключения(не_смотрим_баллы)'!$A:$C,1,))&gt;0,"да","нет"),"не введен ОКПД2"),"нет"),"")</f>
        <v>#REF!</v>
      </c>
      <c r="CR745" s="33" t="e">
        <f ca="1">IF(CQ745="да",IF(TODAY()&lt;VLOOKUP(H745,'исключения(не_смотрим_баллы)'!$A:$C,3,),"да","нет"),"")</f>
        <v>#REF!</v>
      </c>
      <c r="CS745" s="33" t="str">
        <f>IFERROR(IF(CQ745="да",IF(VLOOKUP(CI745*1,Обработ.выгрузка_реестра_РФ!$A:$G,2,)&lt;VLOOKUP(H745,'исключения(не_смотрим_баллы)'!$A:$C,2,),"да","нет"),""),"")</f>
        <v/>
      </c>
      <c r="CT745" s="24"/>
      <c r="CU745" s="33" t="e">
        <f t="shared" si="7065"/>
        <v>#REF!</v>
      </c>
      <c r="CV745" s="91" t="e">
        <f t="shared" si="7066"/>
        <v>#REF!</v>
      </c>
      <c r="CW745" s="27" t="e">
        <f t="shared" si="7067"/>
        <v>#REF!</v>
      </c>
      <c r="CX745" s="26" t="e">
        <f t="shared" si="6996"/>
        <v>#REF!</v>
      </c>
      <c r="CY745" s="64" t="e">
        <f>IF(LEN('Описание предлагаемого товара'!#REF!)&gt;0,'Описание предлагаемого товара'!#REF!,"")</f>
        <v>#REF!</v>
      </c>
      <c r="CZ745" s="95" t="e">
        <f t="shared" si="7054"/>
        <v>#REF!</v>
      </c>
      <c r="DA745" s="95" t="e">
        <f t="shared" ref="DA745" si="7261">IFERROR(REPLACE(CZ745,FIND(" ",CZ745,1),1,""),CZ745)</f>
        <v>#REF!</v>
      </c>
      <c r="DB745" s="95" t="e">
        <f t="shared" si="6998"/>
        <v>#REF!</v>
      </c>
      <c r="DC745" s="95" t="e">
        <f t="shared" ref="DC745:DD745" si="7262">IFERROR(REPLACE(DB745,FIND("г.",DB745,1),2,""),DB745)</f>
        <v>#REF!</v>
      </c>
      <c r="DD745" s="95" t="e">
        <f t="shared" si="7262"/>
        <v>#REF!</v>
      </c>
      <c r="DE745" s="95" t="e">
        <f t="shared" ref="DE745:DF745" si="7263">IFERROR(REPLACE(DD745,FIND("г",DD745,1),1,""),DD745)</f>
        <v>#REF!</v>
      </c>
      <c r="DF745" s="95" t="e">
        <f t="shared" si="7263"/>
        <v>#REF!</v>
      </c>
      <c r="DG745" s="95" t="e">
        <f t="shared" si="7071"/>
        <v>#REF!</v>
      </c>
      <c r="DH745" s="25" t="str">
        <f>IFERROR(VLOOKUP(CI745*1,Обработ.выгрузка_реестра_РФ!$A:$G,5,),"")</f>
        <v/>
      </c>
      <c r="DI745" s="27" t="str">
        <f t="shared" si="7081"/>
        <v/>
      </c>
      <c r="DJ745" s="27" t="str">
        <f t="shared" ca="1" si="7058"/>
        <v/>
      </c>
      <c r="DK745" s="63" t="e">
        <f>IF(LEN('Описание предлагаемого товара'!#REF!)&gt;0,'Описание предлагаемого товара'!#REF!,"")</f>
        <v>#REF!</v>
      </c>
      <c r="DL745" s="63" t="e">
        <f>IF(LEN('Описание предлагаемого товара'!#REF!)&gt;0,'Описание предлагаемого товара'!#REF!,"")</f>
        <v>#REF!</v>
      </c>
      <c r="DM745" s="32"/>
    </row>
    <row r="746" spans="1:117" ht="48.75" customHeight="1" x14ac:dyDescent="0.25">
      <c r="A746" s="61" t="e">
        <f>IF(LEN('Описание предлагаемого товара'!#REF!)&gt;0,'Описание предлагаемого товара'!#REF!,"")</f>
        <v>#REF!</v>
      </c>
      <c r="B746" s="65" t="e">
        <f>IF(LEN('Описание предлагаемого товара'!#REF!)&gt;0,'Описание предлагаемого товара'!#REF!,"")</f>
        <v>#REF!</v>
      </c>
      <c r="C746" s="61" t="e">
        <f>IF(LEN('Описание предлагаемого товара'!#REF!)&gt;0,'Описание предлагаемого товара'!#REF!,"")</f>
        <v>#REF!</v>
      </c>
      <c r="D746" s="61" t="e">
        <f>IF(LEN('Описание предлагаемого товара'!#REF!)&gt;0,'Описание предлагаемого товара'!#REF!,"")</f>
        <v>#REF!</v>
      </c>
      <c r="E746" s="61" t="e">
        <f>IF(LEN('Описание предлагаемого товара'!#REF!)&gt;0,'Описание предлагаемого товара'!#REF!,"")</f>
        <v>#REF!</v>
      </c>
      <c r="F746" s="61" t="e">
        <f>IF(LEN('Описание предлагаемого товара'!#REF!)&gt;0,'Описание предлагаемого товара'!#REF!,"")</f>
        <v>#REF!</v>
      </c>
      <c r="G746" s="61" t="e">
        <f>IF(LEN('Описание предлагаемого товара'!#REF!)&gt;0,'Описание предлагаемого товара'!#REF!,"")</f>
        <v>#REF!</v>
      </c>
      <c r="H746" s="61" t="e">
        <f>IF(LEN('Описание предлагаемого товара'!#REF!)&gt;0,'Описание предлагаемого товара'!#REF!,"")</f>
        <v>#REF!</v>
      </c>
      <c r="I746" s="61" t="e">
        <f>IF(LEN('Описание предлагаемого товара'!#REF!)&gt;0,'Описание предлагаемого товара'!#REF!,"")</f>
        <v>#REF!</v>
      </c>
      <c r="J746" s="38" t="str">
        <f>IFERROR(VLOOKUP(B746,SAP!$A:$E,5,),"")</f>
        <v/>
      </c>
      <c r="K746" s="40" t="str">
        <f t="shared" si="7001"/>
        <v/>
      </c>
      <c r="L746" s="61" t="e">
        <f>IF(LEN('Описание предлагаемого товара'!#REF!)&gt;0,IFERROR('Описание предлагаемого товара'!#REF!*1,""),"")</f>
        <v>#REF!</v>
      </c>
      <c r="M746" s="39" t="str">
        <f>IFERROR(VLOOKUP(B746,SAP!$A:$E,2,),"")</f>
        <v/>
      </c>
      <c r="N746" s="41" t="str">
        <f t="shared" si="7137"/>
        <v/>
      </c>
      <c r="O746" s="39" t="str">
        <f t="shared" si="6988"/>
        <v/>
      </c>
      <c r="P746" s="36" t="e">
        <f>IF(LEN('Описание предлагаемого товара'!#REF!)&gt;0,'Описание предлагаемого товара'!#REF!,"")</f>
        <v>#REF!</v>
      </c>
      <c r="Q74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46" s="37" t="e">
        <f>IF(LEN('Описание предлагаемого товара'!#REF!)&gt;0,'Описание предлагаемого товара'!#REF!,"")</f>
        <v>#REF!</v>
      </c>
      <c r="S746" s="37" t="e">
        <f>IF(LEN('Описание предлагаемого товара'!#REF!)&gt;0,'Описание предлагаемого товара'!#REF!,"")</f>
        <v>#REF!</v>
      </c>
      <c r="T74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46" s="23" t="str">
        <f>IFERROR(VLOOKUP(CI746*1,Обработ.выгрузка_реестра_РФ!$A:$G,6,),"")</f>
        <v/>
      </c>
      <c r="V746" s="61" t="e">
        <f>IF(LEN('Описание предлагаемого товара'!#REF!)&gt;0,'Описание предлагаемого товара'!#REF!,"")</f>
        <v>#REF!</v>
      </c>
      <c r="W746" s="62" t="e">
        <f>IF(LEN('Описание предлагаемого товара'!#REF!)&gt;0,'Описание предлагаемого товара'!#REF!,"")</f>
        <v>#REF!</v>
      </c>
      <c r="X746" s="91" t="e">
        <f t="shared" ref="X746:Y746" si="7264">IFERROR(REPLACE(W746,FIND(CHAR(10),W746,1),1," "),W746)</f>
        <v>#REF!</v>
      </c>
      <c r="Y746" s="91" t="e">
        <f t="shared" si="7264"/>
        <v>#REF!</v>
      </c>
      <c r="Z746" s="91" t="e">
        <f t="shared" si="7003"/>
        <v>#REF!</v>
      </c>
      <c r="AA746" s="91" t="e">
        <f t="shared" si="7004"/>
        <v>#REF!</v>
      </c>
      <c r="AB746" s="91" t="e">
        <f t="shared" si="7005"/>
        <v>#REF!</v>
      </c>
      <c r="AC746" s="91" t="e">
        <f t="shared" ref="AC746:AF746" si="7265">IFERROR(REPLACE(AB746,FIND("  ",AB746,1),2," "),AB746)</f>
        <v>#REF!</v>
      </c>
      <c r="AD746" s="91" t="e">
        <f t="shared" si="7265"/>
        <v>#REF!</v>
      </c>
      <c r="AE746" s="91" t="e">
        <f t="shared" si="7265"/>
        <v>#REF!</v>
      </c>
      <c r="AF746" s="91" t="e">
        <f t="shared" si="7265"/>
        <v>#REF!</v>
      </c>
      <c r="AG746" s="23" t="str">
        <f>IFERROR(VLOOKUP(CI746*1,Обработ.выгрузка_реестра_РФ!$A:$G,4,),"")</f>
        <v/>
      </c>
      <c r="AH746" s="91" t="str">
        <f t="shared" ref="AH746:AI746" si="7266">IFERROR(REPLACE(AG746,FIND("-",AG746,1),1,"*"),AG746)</f>
        <v/>
      </c>
      <c r="AI746" s="91" t="str">
        <f t="shared" si="7266"/>
        <v/>
      </c>
      <c r="AJ746" s="27" t="str">
        <f t="shared" si="7103"/>
        <v/>
      </c>
      <c r="AK746" s="63" t="e">
        <f>IF(LEN('Описание предлагаемого товара'!#REF!)&gt;0,'Описание предлагаемого товара'!#REF!,"")</f>
        <v>#REF!</v>
      </c>
      <c r="AL746" s="91" t="e">
        <f t="shared" ref="AL746:AM746" si="7267">IFERROR(REPLACE(AK746,FIND(CHAR(10),AK746,1),1,""),AK746)</f>
        <v>#REF!</v>
      </c>
      <c r="AM746" s="91" t="e">
        <f t="shared" si="7267"/>
        <v>#REF!</v>
      </c>
      <c r="AN746" s="91" t="e">
        <f t="shared" ref="AN746:AR746" si="7268">IFERROR(REPLACE(AM746,FIND(" ",AM746,1),1,""),AM746)</f>
        <v>#REF!</v>
      </c>
      <c r="AO746" s="91" t="e">
        <f t="shared" si="7268"/>
        <v>#REF!</v>
      </c>
      <c r="AP746" s="91" t="e">
        <f t="shared" si="7268"/>
        <v>#REF!</v>
      </c>
      <c r="AQ746" s="91" t="e">
        <f t="shared" si="7268"/>
        <v>#REF!</v>
      </c>
      <c r="AR746" s="91" t="e">
        <f t="shared" si="7268"/>
        <v>#REF!</v>
      </c>
      <c r="AS746" s="91" t="e">
        <f t="shared" si="7010"/>
        <v>#REF!</v>
      </c>
      <c r="AT746" s="91" t="e">
        <f t="shared" si="7011"/>
        <v>#REF!</v>
      </c>
      <c r="AU746" s="32" t="e">
        <f t="shared" si="6994"/>
        <v>#REF!</v>
      </c>
      <c r="AV746" s="93" t="e">
        <f>'Описание предлагаемого товара'!#REF!</f>
        <v>#REF!</v>
      </c>
      <c r="AW746" s="91" t="e">
        <f>MIN(SEARCH({0,1,2,3,4,5,6,7,8,9},AV746&amp; "0123456789"))</f>
        <v>#REF!</v>
      </c>
      <c r="AX746" s="91" t="str">
        <f t="shared" si="7012"/>
        <v/>
      </c>
      <c r="AY746" s="91" t="str">
        <f t="shared" si="7013"/>
        <v/>
      </c>
      <c r="AZ746" s="91" t="str">
        <f t="shared" si="7014"/>
        <v/>
      </c>
      <c r="BA746" s="91" t="str">
        <f t="shared" si="7015"/>
        <v/>
      </c>
      <c r="BB746" s="91" t="str">
        <f t="shared" si="7016"/>
        <v/>
      </c>
      <c r="BC746" s="91" t="str">
        <f t="shared" si="7017"/>
        <v/>
      </c>
      <c r="BD746" s="91" t="str">
        <f t="shared" si="7018"/>
        <v/>
      </c>
      <c r="BE746" s="91" t="str">
        <f t="shared" si="7019"/>
        <v/>
      </c>
      <c r="BF746" s="91" t="str">
        <f t="shared" si="7020"/>
        <v/>
      </c>
      <c r="BG746" s="91" t="str">
        <f t="shared" si="7021"/>
        <v/>
      </c>
      <c r="BH746" s="91" t="str">
        <f t="shared" si="7022"/>
        <v/>
      </c>
      <c r="BI746" s="91" t="str">
        <f t="shared" si="7023"/>
        <v/>
      </c>
      <c r="BJ746" s="91" t="str">
        <f t="shared" si="7024"/>
        <v/>
      </c>
      <c r="BK746" s="91" t="str">
        <f t="shared" si="7025"/>
        <v/>
      </c>
      <c r="BL746" s="91" t="str">
        <f t="shared" si="7026"/>
        <v/>
      </c>
      <c r="BM746" s="91" t="str">
        <f t="shared" si="7027"/>
        <v/>
      </c>
      <c r="BN746" s="91" t="str">
        <f t="shared" si="7028"/>
        <v/>
      </c>
      <c r="BO746" s="91" t="str">
        <f t="shared" si="7029"/>
        <v/>
      </c>
      <c r="BP746" s="91" t="str">
        <f t="shared" si="7030"/>
        <v/>
      </c>
      <c r="BQ746" s="91" t="str">
        <f t="shared" si="7031"/>
        <v/>
      </c>
      <c r="BR746" s="91" t="str">
        <f t="shared" si="7032"/>
        <v/>
      </c>
      <c r="BS746" s="91" t="str">
        <f t="shared" si="7033"/>
        <v/>
      </c>
      <c r="BT746" s="91" t="str">
        <f t="shared" si="7034"/>
        <v/>
      </c>
      <c r="BU746" s="91" t="str">
        <f t="shared" si="7035"/>
        <v/>
      </c>
      <c r="BV746" s="91" t="str">
        <f t="shared" si="7036"/>
        <v/>
      </c>
      <c r="BW746" s="91" t="str">
        <f t="shared" si="7037"/>
        <v/>
      </c>
      <c r="BX746" s="91" t="str">
        <f t="shared" si="7038"/>
        <v/>
      </c>
      <c r="BY746" s="91" t="str">
        <f t="shared" si="7039"/>
        <v/>
      </c>
      <c r="BZ746" s="91" t="str">
        <f t="shared" si="7040"/>
        <v/>
      </c>
      <c r="CA746" s="91" t="str">
        <f t="shared" si="7041"/>
        <v/>
      </c>
      <c r="CB746" s="91" t="str">
        <f t="shared" si="7042"/>
        <v/>
      </c>
      <c r="CC746" s="91" t="str">
        <f t="shared" si="7043"/>
        <v/>
      </c>
      <c r="CD746" s="91" t="str">
        <f t="shared" si="7044"/>
        <v/>
      </c>
      <c r="CE746" s="91" t="str">
        <f t="shared" si="7045"/>
        <v/>
      </c>
      <c r="CF746" s="91" t="str">
        <f t="shared" si="7046"/>
        <v/>
      </c>
      <c r="CG746" s="91" t="str">
        <f t="shared" si="7047"/>
        <v/>
      </c>
      <c r="CH746" s="91" t="str">
        <f t="shared" si="7048"/>
        <v/>
      </c>
      <c r="CI746" s="91" t="str">
        <f t="shared" si="7049"/>
        <v>нет</v>
      </c>
      <c r="CJ746" s="63" t="e">
        <f>IF(LEN('Описание предлагаемого товара'!#REF!)&gt;0,'Описание предлагаемого товара'!#REF!,"")</f>
        <v>#REF!</v>
      </c>
      <c r="CK746" s="91" t="e">
        <f t="shared" ref="CK746:CL746" si="7269">IFERROR(REPLACE(CJ746,FIND(CHAR(10),CJ746,1),1,""),CJ746)</f>
        <v>#REF!</v>
      </c>
      <c r="CL746" s="91" t="e">
        <f t="shared" si="7269"/>
        <v>#REF!</v>
      </c>
      <c r="CM746" s="91" t="e">
        <f t="shared" si="7051"/>
        <v>#REF!</v>
      </c>
      <c r="CN746" s="91" t="e">
        <f t="shared" si="7052"/>
        <v>#REF!</v>
      </c>
      <c r="CO746" s="91" t="e">
        <f t="shared" si="7053"/>
        <v>#REF!</v>
      </c>
      <c r="CP746" s="90" t="e">
        <f>IF(AU746="Не указан реестровый номер (мера нац.режима Запрет)","",IF(CI746="нет","",IF(CU746="да","исключение(не смотрим баллы)",IFERROR(IF(CI746*1&gt;0,IFERROR(IF(VLOOKUP(CI746*1,Обработ.выгрузка_реестра_РФ!$A:$G,7,)=0,"Баллы не установлены",VLOOKUP(CI746*1,Обработ.выгрузка_реестра_РФ!$A:$G,7,)),IF(LEN(CI746)&gt;14,"","нет номера в реестре РФ")),""),IF(LEN(CI746)=0,"","Некорректный реестровый номер")))))</f>
        <v>#REF!</v>
      </c>
      <c r="CQ746" s="33" t="e">
        <f>IF(LEN(C746)&gt;0,IFERROR(IF(LEN(H746)&gt;0,IF(LEN(VLOOKUP(H746,'исключения(не_смотрим_баллы)'!$A:$C,1,))&gt;0,"да","нет"),"не введен ОКПД2"),"нет"),"")</f>
        <v>#REF!</v>
      </c>
      <c r="CR746" s="33" t="e">
        <f ca="1">IF(CQ746="да",IF(TODAY()&lt;VLOOKUP(H746,'исключения(не_смотрим_баллы)'!$A:$C,3,),"да","нет"),"")</f>
        <v>#REF!</v>
      </c>
      <c r="CS746" s="33" t="str">
        <f>IFERROR(IF(CQ746="да",IF(VLOOKUP(CI746*1,Обработ.выгрузка_реестра_РФ!$A:$G,2,)&lt;VLOOKUP(H746,'исключения(не_смотрим_баллы)'!$A:$C,2,),"да","нет"),""),"")</f>
        <v/>
      </c>
      <c r="CT746" s="24"/>
      <c r="CU746" s="33" t="e">
        <f t="shared" si="7065"/>
        <v>#REF!</v>
      </c>
      <c r="CV746" s="91" t="e">
        <f t="shared" si="7066"/>
        <v>#REF!</v>
      </c>
      <c r="CW746" s="27" t="e">
        <f t="shared" si="7067"/>
        <v>#REF!</v>
      </c>
      <c r="CX746" s="26" t="e">
        <f t="shared" si="6996"/>
        <v>#REF!</v>
      </c>
      <c r="CY746" s="64" t="e">
        <f>IF(LEN('Описание предлагаемого товара'!#REF!)&gt;0,'Описание предлагаемого товара'!#REF!,"")</f>
        <v>#REF!</v>
      </c>
      <c r="CZ746" s="95" t="e">
        <f t="shared" si="7054"/>
        <v>#REF!</v>
      </c>
      <c r="DA746" s="95" t="e">
        <f t="shared" ref="DA746" si="7270">IFERROR(REPLACE(CZ746,FIND(" ",CZ746,1),1,""),CZ746)</f>
        <v>#REF!</v>
      </c>
      <c r="DB746" s="95" t="e">
        <f t="shared" si="6998"/>
        <v>#REF!</v>
      </c>
      <c r="DC746" s="95" t="e">
        <f t="shared" ref="DC746:DD746" si="7271">IFERROR(REPLACE(DB746,FIND("г.",DB746,1),2,""),DB746)</f>
        <v>#REF!</v>
      </c>
      <c r="DD746" s="95" t="e">
        <f t="shared" si="7271"/>
        <v>#REF!</v>
      </c>
      <c r="DE746" s="95" t="e">
        <f t="shared" ref="DE746:DF746" si="7272">IFERROR(REPLACE(DD746,FIND("г",DD746,1),1,""),DD746)</f>
        <v>#REF!</v>
      </c>
      <c r="DF746" s="95" t="e">
        <f t="shared" si="7272"/>
        <v>#REF!</v>
      </c>
      <c r="DG746" s="95" t="e">
        <f t="shared" si="7071"/>
        <v>#REF!</v>
      </c>
      <c r="DH746" s="25" t="str">
        <f>IFERROR(VLOOKUP(CI746*1,Обработ.выгрузка_реестра_РФ!$A:$G,5,),"")</f>
        <v/>
      </c>
      <c r="DI746" s="27" t="str">
        <f t="shared" si="7081"/>
        <v/>
      </c>
      <c r="DJ746" s="27" t="str">
        <f t="shared" ca="1" si="7058"/>
        <v/>
      </c>
      <c r="DK746" s="63" t="e">
        <f>IF(LEN('Описание предлагаемого товара'!#REF!)&gt;0,'Описание предлагаемого товара'!#REF!,"")</f>
        <v>#REF!</v>
      </c>
      <c r="DL746" s="63" t="e">
        <f>IF(LEN('Описание предлагаемого товара'!#REF!)&gt;0,'Описание предлагаемого товара'!#REF!,"")</f>
        <v>#REF!</v>
      </c>
      <c r="DM746" s="32"/>
    </row>
    <row r="747" spans="1:117" ht="48.75" customHeight="1" x14ac:dyDescent="0.25">
      <c r="A747" s="61" t="e">
        <f>IF(LEN('Описание предлагаемого товара'!#REF!)&gt;0,'Описание предлагаемого товара'!#REF!,"")</f>
        <v>#REF!</v>
      </c>
      <c r="B747" s="65" t="e">
        <f>IF(LEN('Описание предлагаемого товара'!#REF!)&gt;0,'Описание предлагаемого товара'!#REF!,"")</f>
        <v>#REF!</v>
      </c>
      <c r="C747" s="61" t="e">
        <f>IF(LEN('Описание предлагаемого товара'!#REF!)&gt;0,'Описание предлагаемого товара'!#REF!,"")</f>
        <v>#REF!</v>
      </c>
      <c r="D747" s="61" t="e">
        <f>IF(LEN('Описание предлагаемого товара'!#REF!)&gt;0,'Описание предлагаемого товара'!#REF!,"")</f>
        <v>#REF!</v>
      </c>
      <c r="E747" s="61" t="e">
        <f>IF(LEN('Описание предлагаемого товара'!#REF!)&gt;0,'Описание предлагаемого товара'!#REF!,"")</f>
        <v>#REF!</v>
      </c>
      <c r="F747" s="61" t="e">
        <f>IF(LEN('Описание предлагаемого товара'!#REF!)&gt;0,'Описание предлагаемого товара'!#REF!,"")</f>
        <v>#REF!</v>
      </c>
      <c r="G747" s="61" t="e">
        <f>IF(LEN('Описание предлагаемого товара'!#REF!)&gt;0,'Описание предлагаемого товара'!#REF!,"")</f>
        <v>#REF!</v>
      </c>
      <c r="H747" s="61" t="e">
        <f>IF(LEN('Описание предлагаемого товара'!#REF!)&gt;0,'Описание предлагаемого товара'!#REF!,"")</f>
        <v>#REF!</v>
      </c>
      <c r="I747" s="61" t="e">
        <f>IF(LEN('Описание предлагаемого товара'!#REF!)&gt;0,'Описание предлагаемого товара'!#REF!,"")</f>
        <v>#REF!</v>
      </c>
      <c r="J747" s="38" t="str">
        <f>IFERROR(VLOOKUP(B747,SAP!$A:$E,5,),"")</f>
        <v/>
      </c>
      <c r="K747" s="40" t="str">
        <f t="shared" si="7001"/>
        <v/>
      </c>
      <c r="L747" s="61" t="e">
        <f>IF(LEN('Описание предлагаемого товара'!#REF!)&gt;0,IFERROR('Описание предлагаемого товара'!#REF!*1,""),"")</f>
        <v>#REF!</v>
      </c>
      <c r="M747" s="39" t="str">
        <f>IFERROR(VLOOKUP(B747,SAP!$A:$E,2,),"")</f>
        <v/>
      </c>
      <c r="N747" s="41" t="str">
        <f t="shared" si="7137"/>
        <v/>
      </c>
      <c r="O747" s="39" t="str">
        <f t="shared" si="6988"/>
        <v/>
      </c>
      <c r="P747" s="36" t="e">
        <f>IF(LEN('Описание предлагаемого товара'!#REF!)&gt;0,'Описание предлагаемого товара'!#REF!,"")</f>
        <v>#REF!</v>
      </c>
      <c r="Q74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47" s="37" t="e">
        <f>IF(LEN('Описание предлагаемого товара'!#REF!)&gt;0,'Описание предлагаемого товара'!#REF!,"")</f>
        <v>#REF!</v>
      </c>
      <c r="S747" s="37" t="e">
        <f>IF(LEN('Описание предлагаемого товара'!#REF!)&gt;0,'Описание предлагаемого товара'!#REF!,"")</f>
        <v>#REF!</v>
      </c>
      <c r="T74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47" s="23" t="str">
        <f>IFERROR(VLOOKUP(CI747*1,Обработ.выгрузка_реестра_РФ!$A:$G,6,),"")</f>
        <v/>
      </c>
      <c r="V747" s="61" t="e">
        <f>IF(LEN('Описание предлагаемого товара'!#REF!)&gt;0,'Описание предлагаемого товара'!#REF!,"")</f>
        <v>#REF!</v>
      </c>
      <c r="W747" s="62" t="e">
        <f>IF(LEN('Описание предлагаемого товара'!#REF!)&gt;0,'Описание предлагаемого товара'!#REF!,"")</f>
        <v>#REF!</v>
      </c>
      <c r="X747" s="91" t="e">
        <f t="shared" ref="X747:Y747" si="7273">IFERROR(REPLACE(W747,FIND(CHAR(10),W747,1),1," "),W747)</f>
        <v>#REF!</v>
      </c>
      <c r="Y747" s="91" t="e">
        <f t="shared" si="7273"/>
        <v>#REF!</v>
      </c>
      <c r="Z747" s="91" t="e">
        <f t="shared" si="7003"/>
        <v>#REF!</v>
      </c>
      <c r="AA747" s="91" t="e">
        <f t="shared" si="7004"/>
        <v>#REF!</v>
      </c>
      <c r="AB747" s="91" t="e">
        <f t="shared" si="7005"/>
        <v>#REF!</v>
      </c>
      <c r="AC747" s="91" t="e">
        <f t="shared" ref="AC747:AF747" si="7274">IFERROR(REPLACE(AB747,FIND("  ",AB747,1),2," "),AB747)</f>
        <v>#REF!</v>
      </c>
      <c r="AD747" s="91" t="e">
        <f t="shared" si="7274"/>
        <v>#REF!</v>
      </c>
      <c r="AE747" s="91" t="e">
        <f t="shared" si="7274"/>
        <v>#REF!</v>
      </c>
      <c r="AF747" s="91" t="e">
        <f t="shared" si="7274"/>
        <v>#REF!</v>
      </c>
      <c r="AG747" s="23" t="str">
        <f>IFERROR(VLOOKUP(CI747*1,Обработ.выгрузка_реестра_РФ!$A:$G,4,),"")</f>
        <v/>
      </c>
      <c r="AH747" s="91" t="str">
        <f t="shared" ref="AH747:AI747" si="7275">IFERROR(REPLACE(AG747,FIND("-",AG747,1),1,"*"),AG747)</f>
        <v/>
      </c>
      <c r="AI747" s="91" t="str">
        <f t="shared" si="7275"/>
        <v/>
      </c>
      <c r="AJ747" s="27" t="str">
        <f t="shared" si="7103"/>
        <v/>
      </c>
      <c r="AK747" s="63" t="e">
        <f>IF(LEN('Описание предлагаемого товара'!#REF!)&gt;0,'Описание предлагаемого товара'!#REF!,"")</f>
        <v>#REF!</v>
      </c>
      <c r="AL747" s="91" t="e">
        <f t="shared" ref="AL747:AM747" si="7276">IFERROR(REPLACE(AK747,FIND(CHAR(10),AK747,1),1,""),AK747)</f>
        <v>#REF!</v>
      </c>
      <c r="AM747" s="91" t="e">
        <f t="shared" si="7276"/>
        <v>#REF!</v>
      </c>
      <c r="AN747" s="91" t="e">
        <f t="shared" ref="AN747:AR747" si="7277">IFERROR(REPLACE(AM747,FIND(" ",AM747,1),1,""),AM747)</f>
        <v>#REF!</v>
      </c>
      <c r="AO747" s="91" t="e">
        <f t="shared" si="7277"/>
        <v>#REF!</v>
      </c>
      <c r="AP747" s="91" t="e">
        <f t="shared" si="7277"/>
        <v>#REF!</v>
      </c>
      <c r="AQ747" s="91" t="e">
        <f t="shared" si="7277"/>
        <v>#REF!</v>
      </c>
      <c r="AR747" s="91" t="e">
        <f t="shared" si="7277"/>
        <v>#REF!</v>
      </c>
      <c r="AS747" s="91" t="e">
        <f t="shared" si="7010"/>
        <v>#REF!</v>
      </c>
      <c r="AT747" s="91" t="e">
        <f t="shared" si="7011"/>
        <v>#REF!</v>
      </c>
      <c r="AU747" s="32" t="e">
        <f t="shared" si="6994"/>
        <v>#REF!</v>
      </c>
      <c r="AV747" s="93" t="e">
        <f>'Описание предлагаемого товара'!#REF!</f>
        <v>#REF!</v>
      </c>
      <c r="AW747" s="91" t="e">
        <f>MIN(SEARCH({0,1,2,3,4,5,6,7,8,9},AV747&amp; "0123456789"))</f>
        <v>#REF!</v>
      </c>
      <c r="AX747" s="91" t="str">
        <f t="shared" si="7012"/>
        <v/>
      </c>
      <c r="AY747" s="91" t="str">
        <f t="shared" si="7013"/>
        <v/>
      </c>
      <c r="AZ747" s="91" t="str">
        <f t="shared" si="7014"/>
        <v/>
      </c>
      <c r="BA747" s="91" t="str">
        <f t="shared" si="7015"/>
        <v/>
      </c>
      <c r="BB747" s="91" t="str">
        <f t="shared" si="7016"/>
        <v/>
      </c>
      <c r="BC747" s="91" t="str">
        <f t="shared" si="7017"/>
        <v/>
      </c>
      <c r="BD747" s="91" t="str">
        <f t="shared" si="7018"/>
        <v/>
      </c>
      <c r="BE747" s="91" t="str">
        <f t="shared" si="7019"/>
        <v/>
      </c>
      <c r="BF747" s="91" t="str">
        <f t="shared" si="7020"/>
        <v/>
      </c>
      <c r="BG747" s="91" t="str">
        <f t="shared" si="7021"/>
        <v/>
      </c>
      <c r="BH747" s="91" t="str">
        <f t="shared" si="7022"/>
        <v/>
      </c>
      <c r="BI747" s="91" t="str">
        <f t="shared" si="7023"/>
        <v/>
      </c>
      <c r="BJ747" s="91" t="str">
        <f t="shared" si="7024"/>
        <v/>
      </c>
      <c r="BK747" s="91" t="str">
        <f t="shared" si="7025"/>
        <v/>
      </c>
      <c r="BL747" s="91" t="str">
        <f t="shared" si="7026"/>
        <v/>
      </c>
      <c r="BM747" s="91" t="str">
        <f t="shared" si="7027"/>
        <v/>
      </c>
      <c r="BN747" s="91" t="str">
        <f t="shared" si="7028"/>
        <v/>
      </c>
      <c r="BO747" s="91" t="str">
        <f t="shared" si="7029"/>
        <v/>
      </c>
      <c r="BP747" s="91" t="str">
        <f t="shared" si="7030"/>
        <v/>
      </c>
      <c r="BQ747" s="91" t="str">
        <f t="shared" si="7031"/>
        <v/>
      </c>
      <c r="BR747" s="91" t="str">
        <f t="shared" si="7032"/>
        <v/>
      </c>
      <c r="BS747" s="91" t="str">
        <f t="shared" si="7033"/>
        <v/>
      </c>
      <c r="BT747" s="91" t="str">
        <f t="shared" si="7034"/>
        <v/>
      </c>
      <c r="BU747" s="91" t="str">
        <f t="shared" si="7035"/>
        <v/>
      </c>
      <c r="BV747" s="91" t="str">
        <f t="shared" si="7036"/>
        <v/>
      </c>
      <c r="BW747" s="91" t="str">
        <f t="shared" si="7037"/>
        <v/>
      </c>
      <c r="BX747" s="91" t="str">
        <f t="shared" si="7038"/>
        <v/>
      </c>
      <c r="BY747" s="91" t="str">
        <f t="shared" si="7039"/>
        <v/>
      </c>
      <c r="BZ747" s="91" t="str">
        <f t="shared" si="7040"/>
        <v/>
      </c>
      <c r="CA747" s="91" t="str">
        <f t="shared" si="7041"/>
        <v/>
      </c>
      <c r="CB747" s="91" t="str">
        <f t="shared" si="7042"/>
        <v/>
      </c>
      <c r="CC747" s="91" t="str">
        <f t="shared" si="7043"/>
        <v/>
      </c>
      <c r="CD747" s="91" t="str">
        <f t="shared" si="7044"/>
        <v/>
      </c>
      <c r="CE747" s="91" t="str">
        <f t="shared" si="7045"/>
        <v/>
      </c>
      <c r="CF747" s="91" t="str">
        <f t="shared" si="7046"/>
        <v/>
      </c>
      <c r="CG747" s="91" t="str">
        <f t="shared" si="7047"/>
        <v/>
      </c>
      <c r="CH747" s="91" t="str">
        <f t="shared" si="7048"/>
        <v/>
      </c>
      <c r="CI747" s="91" t="str">
        <f t="shared" si="7049"/>
        <v>нет</v>
      </c>
      <c r="CJ747" s="63" t="e">
        <f>IF(LEN('Описание предлагаемого товара'!#REF!)&gt;0,'Описание предлагаемого товара'!#REF!,"")</f>
        <v>#REF!</v>
      </c>
      <c r="CK747" s="91" t="e">
        <f t="shared" ref="CK747:CL747" si="7278">IFERROR(REPLACE(CJ747,FIND(CHAR(10),CJ747,1),1,""),CJ747)</f>
        <v>#REF!</v>
      </c>
      <c r="CL747" s="91" t="e">
        <f t="shared" si="7278"/>
        <v>#REF!</v>
      </c>
      <c r="CM747" s="91" t="e">
        <f t="shared" si="7051"/>
        <v>#REF!</v>
      </c>
      <c r="CN747" s="91" t="e">
        <f t="shared" si="7052"/>
        <v>#REF!</v>
      </c>
      <c r="CO747" s="91" t="e">
        <f t="shared" si="7053"/>
        <v>#REF!</v>
      </c>
      <c r="CP747" s="90" t="e">
        <f>IF(AU747="Не указан реестровый номер (мера нац.режима Запрет)","",IF(CI747="нет","",IF(CU747="да","исключение(не смотрим баллы)",IFERROR(IF(CI747*1&gt;0,IFERROR(IF(VLOOKUP(CI747*1,Обработ.выгрузка_реестра_РФ!$A:$G,7,)=0,"Баллы не установлены",VLOOKUP(CI747*1,Обработ.выгрузка_реестра_РФ!$A:$G,7,)),IF(LEN(CI747)&gt;14,"","нет номера в реестре РФ")),""),IF(LEN(CI747)=0,"","Некорректный реестровый номер")))))</f>
        <v>#REF!</v>
      </c>
      <c r="CQ747" s="33" t="e">
        <f>IF(LEN(C747)&gt;0,IFERROR(IF(LEN(H747)&gt;0,IF(LEN(VLOOKUP(H747,'исключения(не_смотрим_баллы)'!$A:$C,1,))&gt;0,"да","нет"),"не введен ОКПД2"),"нет"),"")</f>
        <v>#REF!</v>
      </c>
      <c r="CR747" s="33" t="e">
        <f ca="1">IF(CQ747="да",IF(TODAY()&lt;VLOOKUP(H747,'исключения(не_смотрим_баллы)'!$A:$C,3,),"да","нет"),"")</f>
        <v>#REF!</v>
      </c>
      <c r="CS747" s="33" t="str">
        <f>IFERROR(IF(CQ747="да",IF(VLOOKUP(CI747*1,Обработ.выгрузка_реестра_РФ!$A:$G,2,)&lt;VLOOKUP(H747,'исключения(не_смотрим_баллы)'!$A:$C,2,),"да","нет"),""),"")</f>
        <v/>
      </c>
      <c r="CT747" s="24"/>
      <c r="CU747" s="33" t="e">
        <f t="shared" si="7065"/>
        <v>#REF!</v>
      </c>
      <c r="CV747" s="91" t="e">
        <f t="shared" si="7066"/>
        <v>#REF!</v>
      </c>
      <c r="CW747" s="27" t="e">
        <f t="shared" si="7067"/>
        <v>#REF!</v>
      </c>
      <c r="CX747" s="26" t="e">
        <f t="shared" si="6996"/>
        <v>#REF!</v>
      </c>
      <c r="CY747" s="64" t="e">
        <f>IF(LEN('Описание предлагаемого товара'!#REF!)&gt;0,'Описание предлагаемого товара'!#REF!,"")</f>
        <v>#REF!</v>
      </c>
      <c r="CZ747" s="95" t="e">
        <f t="shared" si="7054"/>
        <v>#REF!</v>
      </c>
      <c r="DA747" s="95" t="e">
        <f t="shared" ref="DA747" si="7279">IFERROR(REPLACE(CZ747,FIND(" ",CZ747,1),1,""),CZ747)</f>
        <v>#REF!</v>
      </c>
      <c r="DB747" s="95" t="e">
        <f t="shared" si="6998"/>
        <v>#REF!</v>
      </c>
      <c r="DC747" s="95" t="e">
        <f t="shared" ref="DC747:DD747" si="7280">IFERROR(REPLACE(DB747,FIND("г.",DB747,1),2,""),DB747)</f>
        <v>#REF!</v>
      </c>
      <c r="DD747" s="95" t="e">
        <f t="shared" si="7280"/>
        <v>#REF!</v>
      </c>
      <c r="DE747" s="95" t="e">
        <f t="shared" ref="DE747:DF747" si="7281">IFERROR(REPLACE(DD747,FIND("г",DD747,1),1,""),DD747)</f>
        <v>#REF!</v>
      </c>
      <c r="DF747" s="95" t="e">
        <f t="shared" si="7281"/>
        <v>#REF!</v>
      </c>
      <c r="DG747" s="95" t="e">
        <f t="shared" si="7071"/>
        <v>#REF!</v>
      </c>
      <c r="DH747" s="25" t="str">
        <f>IFERROR(VLOOKUP(CI747*1,Обработ.выгрузка_реестра_РФ!$A:$G,5,),"")</f>
        <v/>
      </c>
      <c r="DI747" s="27" t="str">
        <f t="shared" si="7081"/>
        <v/>
      </c>
      <c r="DJ747" s="27" t="str">
        <f t="shared" ca="1" si="7058"/>
        <v/>
      </c>
      <c r="DK747" s="63" t="e">
        <f>IF(LEN('Описание предлагаемого товара'!#REF!)&gt;0,'Описание предлагаемого товара'!#REF!,"")</f>
        <v>#REF!</v>
      </c>
      <c r="DL747" s="63" t="e">
        <f>IF(LEN('Описание предлагаемого товара'!#REF!)&gt;0,'Описание предлагаемого товара'!#REF!,"")</f>
        <v>#REF!</v>
      </c>
      <c r="DM747" s="32"/>
    </row>
    <row r="748" spans="1:117" ht="48.75" customHeight="1" x14ac:dyDescent="0.25">
      <c r="A748" s="61" t="e">
        <f>IF(LEN('Описание предлагаемого товара'!#REF!)&gt;0,'Описание предлагаемого товара'!#REF!,"")</f>
        <v>#REF!</v>
      </c>
      <c r="B748" s="65" t="e">
        <f>IF(LEN('Описание предлагаемого товара'!#REF!)&gt;0,'Описание предлагаемого товара'!#REF!,"")</f>
        <v>#REF!</v>
      </c>
      <c r="C748" s="61" t="e">
        <f>IF(LEN('Описание предлагаемого товара'!#REF!)&gt;0,'Описание предлагаемого товара'!#REF!,"")</f>
        <v>#REF!</v>
      </c>
      <c r="D748" s="61" t="e">
        <f>IF(LEN('Описание предлагаемого товара'!#REF!)&gt;0,'Описание предлагаемого товара'!#REF!,"")</f>
        <v>#REF!</v>
      </c>
      <c r="E748" s="61" t="e">
        <f>IF(LEN('Описание предлагаемого товара'!#REF!)&gt;0,'Описание предлагаемого товара'!#REF!,"")</f>
        <v>#REF!</v>
      </c>
      <c r="F748" s="61" t="e">
        <f>IF(LEN('Описание предлагаемого товара'!#REF!)&gt;0,'Описание предлагаемого товара'!#REF!,"")</f>
        <v>#REF!</v>
      </c>
      <c r="G748" s="61" t="e">
        <f>IF(LEN('Описание предлагаемого товара'!#REF!)&gt;0,'Описание предлагаемого товара'!#REF!,"")</f>
        <v>#REF!</v>
      </c>
      <c r="H748" s="61" t="e">
        <f>IF(LEN('Описание предлагаемого товара'!#REF!)&gt;0,'Описание предлагаемого товара'!#REF!,"")</f>
        <v>#REF!</v>
      </c>
      <c r="I748" s="61" t="e">
        <f>IF(LEN('Описание предлагаемого товара'!#REF!)&gt;0,'Описание предлагаемого товара'!#REF!,"")</f>
        <v>#REF!</v>
      </c>
      <c r="J748" s="38" t="str">
        <f>IFERROR(VLOOKUP(B748,SAP!$A:$E,5,),"")</f>
        <v/>
      </c>
      <c r="K748" s="40" t="str">
        <f t="shared" si="7001"/>
        <v/>
      </c>
      <c r="L748" s="61" t="e">
        <f>IF(LEN('Описание предлагаемого товара'!#REF!)&gt;0,IFERROR('Описание предлагаемого товара'!#REF!*1,""),"")</f>
        <v>#REF!</v>
      </c>
      <c r="M748" s="39" t="str">
        <f>IFERROR(VLOOKUP(B748,SAP!$A:$E,2,),"")</f>
        <v/>
      </c>
      <c r="N748" s="41" t="str">
        <f t="shared" si="7137"/>
        <v/>
      </c>
      <c r="O748" s="39" t="str">
        <f t="shared" si="6988"/>
        <v/>
      </c>
      <c r="P748" s="36" t="e">
        <f>IF(LEN('Описание предлагаемого товара'!#REF!)&gt;0,'Описание предлагаемого товара'!#REF!,"")</f>
        <v>#REF!</v>
      </c>
      <c r="Q74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48" s="37" t="e">
        <f>IF(LEN('Описание предлагаемого товара'!#REF!)&gt;0,'Описание предлагаемого товара'!#REF!,"")</f>
        <v>#REF!</v>
      </c>
      <c r="S748" s="37" t="e">
        <f>IF(LEN('Описание предлагаемого товара'!#REF!)&gt;0,'Описание предлагаемого товара'!#REF!,"")</f>
        <v>#REF!</v>
      </c>
      <c r="T74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48" s="23" t="str">
        <f>IFERROR(VLOOKUP(CI748*1,Обработ.выгрузка_реестра_РФ!$A:$G,6,),"")</f>
        <v/>
      </c>
      <c r="V748" s="61" t="e">
        <f>IF(LEN('Описание предлагаемого товара'!#REF!)&gt;0,'Описание предлагаемого товара'!#REF!,"")</f>
        <v>#REF!</v>
      </c>
      <c r="W748" s="62" t="e">
        <f>IF(LEN('Описание предлагаемого товара'!#REF!)&gt;0,'Описание предлагаемого товара'!#REF!,"")</f>
        <v>#REF!</v>
      </c>
      <c r="X748" s="91" t="e">
        <f t="shared" ref="X748:Y748" si="7282">IFERROR(REPLACE(W748,FIND(CHAR(10),W748,1),1," "),W748)</f>
        <v>#REF!</v>
      </c>
      <c r="Y748" s="91" t="e">
        <f t="shared" si="7282"/>
        <v>#REF!</v>
      </c>
      <c r="Z748" s="91" t="e">
        <f t="shared" si="7003"/>
        <v>#REF!</v>
      </c>
      <c r="AA748" s="91" t="e">
        <f t="shared" si="7004"/>
        <v>#REF!</v>
      </c>
      <c r="AB748" s="91" t="e">
        <f t="shared" si="7005"/>
        <v>#REF!</v>
      </c>
      <c r="AC748" s="91" t="e">
        <f t="shared" ref="AC748:AF748" si="7283">IFERROR(REPLACE(AB748,FIND("  ",AB748,1),2," "),AB748)</f>
        <v>#REF!</v>
      </c>
      <c r="AD748" s="91" t="e">
        <f t="shared" si="7283"/>
        <v>#REF!</v>
      </c>
      <c r="AE748" s="91" t="e">
        <f t="shared" si="7283"/>
        <v>#REF!</v>
      </c>
      <c r="AF748" s="91" t="e">
        <f t="shared" si="7283"/>
        <v>#REF!</v>
      </c>
      <c r="AG748" s="23" t="str">
        <f>IFERROR(VLOOKUP(CI748*1,Обработ.выгрузка_реестра_РФ!$A:$G,4,),"")</f>
        <v/>
      </c>
      <c r="AH748" s="91" t="str">
        <f t="shared" ref="AH748:AI748" si="7284">IFERROR(REPLACE(AG748,FIND("-",AG748,1),1,"*"),AG748)</f>
        <v/>
      </c>
      <c r="AI748" s="91" t="str">
        <f t="shared" si="7284"/>
        <v/>
      </c>
      <c r="AJ748" s="27" t="str">
        <f t="shared" si="7103"/>
        <v/>
      </c>
      <c r="AK748" s="63" t="e">
        <f>IF(LEN('Описание предлагаемого товара'!#REF!)&gt;0,'Описание предлагаемого товара'!#REF!,"")</f>
        <v>#REF!</v>
      </c>
      <c r="AL748" s="91" t="e">
        <f t="shared" ref="AL748:AM748" si="7285">IFERROR(REPLACE(AK748,FIND(CHAR(10),AK748,1),1,""),AK748)</f>
        <v>#REF!</v>
      </c>
      <c r="AM748" s="91" t="e">
        <f t="shared" si="7285"/>
        <v>#REF!</v>
      </c>
      <c r="AN748" s="91" t="e">
        <f t="shared" ref="AN748:AR748" si="7286">IFERROR(REPLACE(AM748,FIND(" ",AM748,1),1,""),AM748)</f>
        <v>#REF!</v>
      </c>
      <c r="AO748" s="91" t="e">
        <f t="shared" si="7286"/>
        <v>#REF!</v>
      </c>
      <c r="AP748" s="91" t="e">
        <f t="shared" si="7286"/>
        <v>#REF!</v>
      </c>
      <c r="AQ748" s="91" t="e">
        <f t="shared" si="7286"/>
        <v>#REF!</v>
      </c>
      <c r="AR748" s="91" t="e">
        <f t="shared" si="7286"/>
        <v>#REF!</v>
      </c>
      <c r="AS748" s="91" t="e">
        <f t="shared" si="7010"/>
        <v>#REF!</v>
      </c>
      <c r="AT748" s="91" t="e">
        <f t="shared" si="7011"/>
        <v>#REF!</v>
      </c>
      <c r="AU748" s="32" t="e">
        <f t="shared" si="6994"/>
        <v>#REF!</v>
      </c>
      <c r="AV748" s="93" t="e">
        <f>'Описание предлагаемого товара'!#REF!</f>
        <v>#REF!</v>
      </c>
      <c r="AW748" s="91" t="e">
        <f>MIN(SEARCH({0,1,2,3,4,5,6,7,8,9},AV748&amp; "0123456789"))</f>
        <v>#REF!</v>
      </c>
      <c r="AX748" s="91" t="str">
        <f t="shared" si="7012"/>
        <v/>
      </c>
      <c r="AY748" s="91" t="str">
        <f t="shared" si="7013"/>
        <v/>
      </c>
      <c r="AZ748" s="91" t="str">
        <f t="shared" si="7014"/>
        <v/>
      </c>
      <c r="BA748" s="91" t="str">
        <f t="shared" si="7015"/>
        <v/>
      </c>
      <c r="BB748" s="91" t="str">
        <f t="shared" si="7016"/>
        <v/>
      </c>
      <c r="BC748" s="91" t="str">
        <f t="shared" si="7017"/>
        <v/>
      </c>
      <c r="BD748" s="91" t="str">
        <f t="shared" si="7018"/>
        <v/>
      </c>
      <c r="BE748" s="91" t="str">
        <f t="shared" si="7019"/>
        <v/>
      </c>
      <c r="BF748" s="91" t="str">
        <f t="shared" si="7020"/>
        <v/>
      </c>
      <c r="BG748" s="91" t="str">
        <f t="shared" si="7021"/>
        <v/>
      </c>
      <c r="BH748" s="91" t="str">
        <f t="shared" si="7022"/>
        <v/>
      </c>
      <c r="BI748" s="91" t="str">
        <f t="shared" si="7023"/>
        <v/>
      </c>
      <c r="BJ748" s="91" t="str">
        <f t="shared" si="7024"/>
        <v/>
      </c>
      <c r="BK748" s="91" t="str">
        <f t="shared" si="7025"/>
        <v/>
      </c>
      <c r="BL748" s="91" t="str">
        <f t="shared" si="7026"/>
        <v/>
      </c>
      <c r="BM748" s="91" t="str">
        <f t="shared" si="7027"/>
        <v/>
      </c>
      <c r="BN748" s="91" t="str">
        <f t="shared" si="7028"/>
        <v/>
      </c>
      <c r="BO748" s="91" t="str">
        <f t="shared" si="7029"/>
        <v/>
      </c>
      <c r="BP748" s="91" t="str">
        <f t="shared" si="7030"/>
        <v/>
      </c>
      <c r="BQ748" s="91" t="str">
        <f t="shared" si="7031"/>
        <v/>
      </c>
      <c r="BR748" s="91" t="str">
        <f t="shared" si="7032"/>
        <v/>
      </c>
      <c r="BS748" s="91" t="str">
        <f t="shared" si="7033"/>
        <v/>
      </c>
      <c r="BT748" s="91" t="str">
        <f t="shared" si="7034"/>
        <v/>
      </c>
      <c r="BU748" s="91" t="str">
        <f t="shared" si="7035"/>
        <v/>
      </c>
      <c r="BV748" s="91" t="str">
        <f t="shared" si="7036"/>
        <v/>
      </c>
      <c r="BW748" s="91" t="str">
        <f t="shared" si="7037"/>
        <v/>
      </c>
      <c r="BX748" s="91" t="str">
        <f t="shared" si="7038"/>
        <v/>
      </c>
      <c r="BY748" s="91" t="str">
        <f t="shared" si="7039"/>
        <v/>
      </c>
      <c r="BZ748" s="91" t="str">
        <f t="shared" si="7040"/>
        <v/>
      </c>
      <c r="CA748" s="91" t="str">
        <f t="shared" si="7041"/>
        <v/>
      </c>
      <c r="CB748" s="91" t="str">
        <f t="shared" si="7042"/>
        <v/>
      </c>
      <c r="CC748" s="91" t="str">
        <f t="shared" si="7043"/>
        <v/>
      </c>
      <c r="CD748" s="91" t="str">
        <f t="shared" si="7044"/>
        <v/>
      </c>
      <c r="CE748" s="91" t="str">
        <f t="shared" si="7045"/>
        <v/>
      </c>
      <c r="CF748" s="91" t="str">
        <f t="shared" si="7046"/>
        <v/>
      </c>
      <c r="CG748" s="91" t="str">
        <f t="shared" si="7047"/>
        <v/>
      </c>
      <c r="CH748" s="91" t="str">
        <f t="shared" si="7048"/>
        <v/>
      </c>
      <c r="CI748" s="91" t="str">
        <f t="shared" si="7049"/>
        <v>нет</v>
      </c>
      <c r="CJ748" s="63" t="e">
        <f>IF(LEN('Описание предлагаемого товара'!#REF!)&gt;0,'Описание предлагаемого товара'!#REF!,"")</f>
        <v>#REF!</v>
      </c>
      <c r="CK748" s="91" t="e">
        <f t="shared" ref="CK748:CL748" si="7287">IFERROR(REPLACE(CJ748,FIND(CHAR(10),CJ748,1),1,""),CJ748)</f>
        <v>#REF!</v>
      </c>
      <c r="CL748" s="91" t="e">
        <f t="shared" si="7287"/>
        <v>#REF!</v>
      </c>
      <c r="CM748" s="91" t="e">
        <f t="shared" si="7051"/>
        <v>#REF!</v>
      </c>
      <c r="CN748" s="91" t="e">
        <f t="shared" si="7052"/>
        <v>#REF!</v>
      </c>
      <c r="CO748" s="91" t="e">
        <f t="shared" si="7053"/>
        <v>#REF!</v>
      </c>
      <c r="CP748" s="90" t="e">
        <f>IF(AU748="Не указан реестровый номер (мера нац.режима Запрет)","",IF(CI748="нет","",IF(CU748="да","исключение(не смотрим баллы)",IFERROR(IF(CI748*1&gt;0,IFERROR(IF(VLOOKUP(CI748*1,Обработ.выгрузка_реестра_РФ!$A:$G,7,)=0,"Баллы не установлены",VLOOKUP(CI748*1,Обработ.выгрузка_реестра_РФ!$A:$G,7,)),IF(LEN(CI748)&gt;14,"","нет номера в реестре РФ")),""),IF(LEN(CI748)=0,"","Некорректный реестровый номер")))))</f>
        <v>#REF!</v>
      </c>
      <c r="CQ748" s="33" t="e">
        <f>IF(LEN(C748)&gt;0,IFERROR(IF(LEN(H748)&gt;0,IF(LEN(VLOOKUP(H748,'исключения(не_смотрим_баллы)'!$A:$C,1,))&gt;0,"да","нет"),"не введен ОКПД2"),"нет"),"")</f>
        <v>#REF!</v>
      </c>
      <c r="CR748" s="33" t="e">
        <f ca="1">IF(CQ748="да",IF(TODAY()&lt;VLOOKUP(H748,'исключения(не_смотрим_баллы)'!$A:$C,3,),"да","нет"),"")</f>
        <v>#REF!</v>
      </c>
      <c r="CS748" s="33" t="str">
        <f>IFERROR(IF(CQ748="да",IF(VLOOKUP(CI748*1,Обработ.выгрузка_реестра_РФ!$A:$G,2,)&lt;VLOOKUP(H748,'исключения(не_смотрим_баллы)'!$A:$C,2,),"да","нет"),""),"")</f>
        <v/>
      </c>
      <c r="CT748" s="24"/>
      <c r="CU748" s="33" t="e">
        <f t="shared" si="7065"/>
        <v>#REF!</v>
      </c>
      <c r="CV748" s="91" t="e">
        <f t="shared" si="7066"/>
        <v>#REF!</v>
      </c>
      <c r="CW748" s="27" t="e">
        <f t="shared" si="7067"/>
        <v>#REF!</v>
      </c>
      <c r="CX748" s="26" t="e">
        <f t="shared" si="6996"/>
        <v>#REF!</v>
      </c>
      <c r="CY748" s="64" t="e">
        <f>IF(LEN('Описание предлагаемого товара'!#REF!)&gt;0,'Описание предлагаемого товара'!#REF!,"")</f>
        <v>#REF!</v>
      </c>
      <c r="CZ748" s="95" t="e">
        <f t="shared" si="7054"/>
        <v>#REF!</v>
      </c>
      <c r="DA748" s="95" t="e">
        <f t="shared" ref="DA748" si="7288">IFERROR(REPLACE(CZ748,FIND(" ",CZ748,1),1,""),CZ748)</f>
        <v>#REF!</v>
      </c>
      <c r="DB748" s="95" t="e">
        <f t="shared" si="6998"/>
        <v>#REF!</v>
      </c>
      <c r="DC748" s="95" t="e">
        <f t="shared" ref="DC748:DD748" si="7289">IFERROR(REPLACE(DB748,FIND("г.",DB748,1),2,""),DB748)</f>
        <v>#REF!</v>
      </c>
      <c r="DD748" s="95" t="e">
        <f t="shared" si="7289"/>
        <v>#REF!</v>
      </c>
      <c r="DE748" s="95" t="e">
        <f t="shared" ref="DE748:DF748" si="7290">IFERROR(REPLACE(DD748,FIND("г",DD748,1),1,""),DD748)</f>
        <v>#REF!</v>
      </c>
      <c r="DF748" s="95" t="e">
        <f t="shared" si="7290"/>
        <v>#REF!</v>
      </c>
      <c r="DG748" s="95" t="e">
        <f t="shared" si="7071"/>
        <v>#REF!</v>
      </c>
      <c r="DH748" s="25" t="str">
        <f>IFERROR(VLOOKUP(CI748*1,Обработ.выгрузка_реестра_РФ!$A:$G,5,),"")</f>
        <v/>
      </c>
      <c r="DI748" s="27" t="str">
        <f t="shared" si="7081"/>
        <v/>
      </c>
      <c r="DJ748" s="27" t="str">
        <f t="shared" ca="1" si="7058"/>
        <v/>
      </c>
      <c r="DK748" s="63" t="e">
        <f>IF(LEN('Описание предлагаемого товара'!#REF!)&gt;0,'Описание предлагаемого товара'!#REF!,"")</f>
        <v>#REF!</v>
      </c>
      <c r="DL748" s="63" t="e">
        <f>IF(LEN('Описание предлагаемого товара'!#REF!)&gt;0,'Описание предлагаемого товара'!#REF!,"")</f>
        <v>#REF!</v>
      </c>
      <c r="DM748" s="32"/>
    </row>
    <row r="749" spans="1:117" ht="48.75" customHeight="1" x14ac:dyDescent="0.25">
      <c r="A749" s="61" t="e">
        <f>IF(LEN('Описание предлагаемого товара'!#REF!)&gt;0,'Описание предлагаемого товара'!#REF!,"")</f>
        <v>#REF!</v>
      </c>
      <c r="B749" s="65" t="e">
        <f>IF(LEN('Описание предлагаемого товара'!#REF!)&gt;0,'Описание предлагаемого товара'!#REF!,"")</f>
        <v>#REF!</v>
      </c>
      <c r="C749" s="61" t="e">
        <f>IF(LEN('Описание предлагаемого товара'!#REF!)&gt;0,'Описание предлагаемого товара'!#REF!,"")</f>
        <v>#REF!</v>
      </c>
      <c r="D749" s="61" t="e">
        <f>IF(LEN('Описание предлагаемого товара'!#REF!)&gt;0,'Описание предлагаемого товара'!#REF!,"")</f>
        <v>#REF!</v>
      </c>
      <c r="E749" s="61" t="e">
        <f>IF(LEN('Описание предлагаемого товара'!#REF!)&gt;0,'Описание предлагаемого товара'!#REF!,"")</f>
        <v>#REF!</v>
      </c>
      <c r="F749" s="61" t="e">
        <f>IF(LEN('Описание предлагаемого товара'!#REF!)&gt;0,'Описание предлагаемого товара'!#REF!,"")</f>
        <v>#REF!</v>
      </c>
      <c r="G749" s="61" t="e">
        <f>IF(LEN('Описание предлагаемого товара'!#REF!)&gt;0,'Описание предлагаемого товара'!#REF!,"")</f>
        <v>#REF!</v>
      </c>
      <c r="H749" s="61" t="e">
        <f>IF(LEN('Описание предлагаемого товара'!#REF!)&gt;0,'Описание предлагаемого товара'!#REF!,"")</f>
        <v>#REF!</v>
      </c>
      <c r="I749" s="61" t="e">
        <f>IF(LEN('Описание предлагаемого товара'!#REF!)&gt;0,'Описание предлагаемого товара'!#REF!,"")</f>
        <v>#REF!</v>
      </c>
      <c r="J749" s="38" t="str">
        <f>IFERROR(VLOOKUP(B749,SAP!$A:$E,5,),"")</f>
        <v/>
      </c>
      <c r="K749" s="40" t="str">
        <f t="shared" si="7001"/>
        <v/>
      </c>
      <c r="L749" s="61" t="e">
        <f>IF(LEN('Описание предлагаемого товара'!#REF!)&gt;0,IFERROR('Описание предлагаемого товара'!#REF!*1,""),"")</f>
        <v>#REF!</v>
      </c>
      <c r="M749" s="39" t="str">
        <f>IFERROR(VLOOKUP(B749,SAP!$A:$E,2,),"")</f>
        <v/>
      </c>
      <c r="N749" s="41" t="str">
        <f t="shared" si="7137"/>
        <v/>
      </c>
      <c r="O749" s="39" t="str">
        <f t="shared" si="6988"/>
        <v/>
      </c>
      <c r="P749" s="36" t="e">
        <f>IF(LEN('Описание предлагаемого товара'!#REF!)&gt;0,'Описание предлагаемого товара'!#REF!,"")</f>
        <v>#REF!</v>
      </c>
      <c r="Q74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49" s="37" t="e">
        <f>IF(LEN('Описание предлагаемого товара'!#REF!)&gt;0,'Описание предлагаемого товара'!#REF!,"")</f>
        <v>#REF!</v>
      </c>
      <c r="S749" s="37" t="e">
        <f>IF(LEN('Описание предлагаемого товара'!#REF!)&gt;0,'Описание предлагаемого товара'!#REF!,"")</f>
        <v>#REF!</v>
      </c>
      <c r="T74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49" s="23" t="str">
        <f>IFERROR(VLOOKUP(CI749*1,Обработ.выгрузка_реестра_РФ!$A:$G,6,),"")</f>
        <v/>
      </c>
      <c r="V749" s="61" t="e">
        <f>IF(LEN('Описание предлагаемого товара'!#REF!)&gt;0,'Описание предлагаемого товара'!#REF!,"")</f>
        <v>#REF!</v>
      </c>
      <c r="W749" s="62" t="e">
        <f>IF(LEN('Описание предлагаемого товара'!#REF!)&gt;0,'Описание предлагаемого товара'!#REF!,"")</f>
        <v>#REF!</v>
      </c>
      <c r="X749" s="91" t="e">
        <f t="shared" ref="X749:Y749" si="7291">IFERROR(REPLACE(W749,FIND(CHAR(10),W749,1),1," "),W749)</f>
        <v>#REF!</v>
      </c>
      <c r="Y749" s="91" t="e">
        <f t="shared" si="7291"/>
        <v>#REF!</v>
      </c>
      <c r="Z749" s="91" t="e">
        <f t="shared" si="7003"/>
        <v>#REF!</v>
      </c>
      <c r="AA749" s="91" t="e">
        <f t="shared" si="7004"/>
        <v>#REF!</v>
      </c>
      <c r="AB749" s="91" t="e">
        <f t="shared" si="7005"/>
        <v>#REF!</v>
      </c>
      <c r="AC749" s="91" t="e">
        <f t="shared" ref="AC749:AF749" si="7292">IFERROR(REPLACE(AB749,FIND("  ",AB749,1),2," "),AB749)</f>
        <v>#REF!</v>
      </c>
      <c r="AD749" s="91" t="e">
        <f t="shared" si="7292"/>
        <v>#REF!</v>
      </c>
      <c r="AE749" s="91" t="e">
        <f t="shared" si="7292"/>
        <v>#REF!</v>
      </c>
      <c r="AF749" s="91" t="e">
        <f t="shared" si="7292"/>
        <v>#REF!</v>
      </c>
      <c r="AG749" s="23" t="str">
        <f>IFERROR(VLOOKUP(CI749*1,Обработ.выгрузка_реестра_РФ!$A:$G,4,),"")</f>
        <v/>
      </c>
      <c r="AH749" s="91" t="str">
        <f t="shared" ref="AH749:AI749" si="7293">IFERROR(REPLACE(AG749,FIND("-",AG749,1),1,"*"),AG749)</f>
        <v/>
      </c>
      <c r="AI749" s="91" t="str">
        <f t="shared" si="7293"/>
        <v/>
      </c>
      <c r="AJ749" s="27" t="str">
        <f t="shared" si="7103"/>
        <v/>
      </c>
      <c r="AK749" s="63" t="e">
        <f>IF(LEN('Описание предлагаемого товара'!#REF!)&gt;0,'Описание предлагаемого товара'!#REF!,"")</f>
        <v>#REF!</v>
      </c>
      <c r="AL749" s="91" t="e">
        <f t="shared" ref="AL749:AM749" si="7294">IFERROR(REPLACE(AK749,FIND(CHAR(10),AK749,1),1,""),AK749)</f>
        <v>#REF!</v>
      </c>
      <c r="AM749" s="91" t="e">
        <f t="shared" si="7294"/>
        <v>#REF!</v>
      </c>
      <c r="AN749" s="91" t="e">
        <f t="shared" ref="AN749:AR749" si="7295">IFERROR(REPLACE(AM749,FIND(" ",AM749,1),1,""),AM749)</f>
        <v>#REF!</v>
      </c>
      <c r="AO749" s="91" t="e">
        <f t="shared" si="7295"/>
        <v>#REF!</v>
      </c>
      <c r="AP749" s="91" t="e">
        <f t="shared" si="7295"/>
        <v>#REF!</v>
      </c>
      <c r="AQ749" s="91" t="e">
        <f t="shared" si="7295"/>
        <v>#REF!</v>
      </c>
      <c r="AR749" s="91" t="e">
        <f t="shared" si="7295"/>
        <v>#REF!</v>
      </c>
      <c r="AS749" s="91" t="e">
        <f t="shared" si="7010"/>
        <v>#REF!</v>
      </c>
      <c r="AT749" s="91" t="e">
        <f t="shared" si="7011"/>
        <v>#REF!</v>
      </c>
      <c r="AU749" s="32" t="e">
        <f t="shared" si="6994"/>
        <v>#REF!</v>
      </c>
      <c r="AV749" s="93" t="e">
        <f>'Описание предлагаемого товара'!#REF!</f>
        <v>#REF!</v>
      </c>
      <c r="AW749" s="91" t="e">
        <f>MIN(SEARCH({0,1,2,3,4,5,6,7,8,9},AV749&amp; "0123456789"))</f>
        <v>#REF!</v>
      </c>
      <c r="AX749" s="91" t="str">
        <f t="shared" si="7012"/>
        <v/>
      </c>
      <c r="AY749" s="91" t="str">
        <f t="shared" si="7013"/>
        <v/>
      </c>
      <c r="AZ749" s="91" t="str">
        <f t="shared" si="7014"/>
        <v/>
      </c>
      <c r="BA749" s="91" t="str">
        <f t="shared" si="7015"/>
        <v/>
      </c>
      <c r="BB749" s="91" t="str">
        <f t="shared" si="7016"/>
        <v/>
      </c>
      <c r="BC749" s="91" t="str">
        <f t="shared" si="7017"/>
        <v/>
      </c>
      <c r="BD749" s="91" t="str">
        <f t="shared" si="7018"/>
        <v/>
      </c>
      <c r="BE749" s="91" t="str">
        <f t="shared" si="7019"/>
        <v/>
      </c>
      <c r="BF749" s="91" t="str">
        <f t="shared" si="7020"/>
        <v/>
      </c>
      <c r="BG749" s="91" t="str">
        <f t="shared" si="7021"/>
        <v/>
      </c>
      <c r="BH749" s="91" t="str">
        <f t="shared" si="7022"/>
        <v/>
      </c>
      <c r="BI749" s="91" t="str">
        <f t="shared" si="7023"/>
        <v/>
      </c>
      <c r="BJ749" s="91" t="str">
        <f t="shared" si="7024"/>
        <v/>
      </c>
      <c r="BK749" s="91" t="str">
        <f t="shared" si="7025"/>
        <v/>
      </c>
      <c r="BL749" s="91" t="str">
        <f t="shared" si="7026"/>
        <v/>
      </c>
      <c r="BM749" s="91" t="str">
        <f t="shared" si="7027"/>
        <v/>
      </c>
      <c r="BN749" s="91" t="str">
        <f t="shared" si="7028"/>
        <v/>
      </c>
      <c r="BO749" s="91" t="str">
        <f t="shared" si="7029"/>
        <v/>
      </c>
      <c r="BP749" s="91" t="str">
        <f t="shared" si="7030"/>
        <v/>
      </c>
      <c r="BQ749" s="91" t="str">
        <f t="shared" si="7031"/>
        <v/>
      </c>
      <c r="BR749" s="91" t="str">
        <f t="shared" si="7032"/>
        <v/>
      </c>
      <c r="BS749" s="91" t="str">
        <f t="shared" si="7033"/>
        <v/>
      </c>
      <c r="BT749" s="91" t="str">
        <f t="shared" si="7034"/>
        <v/>
      </c>
      <c r="BU749" s="91" t="str">
        <f t="shared" si="7035"/>
        <v/>
      </c>
      <c r="BV749" s="91" t="str">
        <f t="shared" si="7036"/>
        <v/>
      </c>
      <c r="BW749" s="91" t="str">
        <f t="shared" si="7037"/>
        <v/>
      </c>
      <c r="BX749" s="91" t="str">
        <f t="shared" si="7038"/>
        <v/>
      </c>
      <c r="BY749" s="91" t="str">
        <f t="shared" si="7039"/>
        <v/>
      </c>
      <c r="BZ749" s="91" t="str">
        <f t="shared" si="7040"/>
        <v/>
      </c>
      <c r="CA749" s="91" t="str">
        <f t="shared" si="7041"/>
        <v/>
      </c>
      <c r="CB749" s="91" t="str">
        <f t="shared" si="7042"/>
        <v/>
      </c>
      <c r="CC749" s="91" t="str">
        <f t="shared" si="7043"/>
        <v/>
      </c>
      <c r="CD749" s="91" t="str">
        <f t="shared" si="7044"/>
        <v/>
      </c>
      <c r="CE749" s="91" t="str">
        <f t="shared" si="7045"/>
        <v/>
      </c>
      <c r="CF749" s="91" t="str">
        <f t="shared" si="7046"/>
        <v/>
      </c>
      <c r="CG749" s="91" t="str">
        <f t="shared" si="7047"/>
        <v/>
      </c>
      <c r="CH749" s="91" t="str">
        <f t="shared" si="7048"/>
        <v/>
      </c>
      <c r="CI749" s="91" t="str">
        <f t="shared" si="7049"/>
        <v>нет</v>
      </c>
      <c r="CJ749" s="63" t="e">
        <f>IF(LEN('Описание предлагаемого товара'!#REF!)&gt;0,'Описание предлагаемого товара'!#REF!,"")</f>
        <v>#REF!</v>
      </c>
      <c r="CK749" s="91" t="e">
        <f t="shared" ref="CK749:CL749" si="7296">IFERROR(REPLACE(CJ749,FIND(CHAR(10),CJ749,1),1,""),CJ749)</f>
        <v>#REF!</v>
      </c>
      <c r="CL749" s="91" t="e">
        <f t="shared" si="7296"/>
        <v>#REF!</v>
      </c>
      <c r="CM749" s="91" t="e">
        <f t="shared" si="7051"/>
        <v>#REF!</v>
      </c>
      <c r="CN749" s="91" t="e">
        <f t="shared" si="7052"/>
        <v>#REF!</v>
      </c>
      <c r="CO749" s="91" t="e">
        <f t="shared" si="7053"/>
        <v>#REF!</v>
      </c>
      <c r="CP749" s="90" t="e">
        <f>IF(AU749="Не указан реестровый номер (мера нац.режима Запрет)","",IF(CI749="нет","",IF(CU749="да","исключение(не смотрим баллы)",IFERROR(IF(CI749*1&gt;0,IFERROR(IF(VLOOKUP(CI749*1,Обработ.выгрузка_реестра_РФ!$A:$G,7,)=0,"Баллы не установлены",VLOOKUP(CI749*1,Обработ.выгрузка_реестра_РФ!$A:$G,7,)),IF(LEN(CI749)&gt;14,"","нет номера в реестре РФ")),""),IF(LEN(CI749)=0,"","Некорректный реестровый номер")))))</f>
        <v>#REF!</v>
      </c>
      <c r="CQ749" s="33" t="e">
        <f>IF(LEN(C749)&gt;0,IFERROR(IF(LEN(H749)&gt;0,IF(LEN(VLOOKUP(H749,'исключения(не_смотрим_баллы)'!$A:$C,1,))&gt;0,"да","нет"),"не введен ОКПД2"),"нет"),"")</f>
        <v>#REF!</v>
      </c>
      <c r="CR749" s="33" t="e">
        <f ca="1">IF(CQ749="да",IF(TODAY()&lt;VLOOKUP(H749,'исключения(не_смотрим_баллы)'!$A:$C,3,),"да","нет"),"")</f>
        <v>#REF!</v>
      </c>
      <c r="CS749" s="33" t="str">
        <f>IFERROR(IF(CQ749="да",IF(VLOOKUP(CI749*1,Обработ.выгрузка_реестра_РФ!$A:$G,2,)&lt;VLOOKUP(H749,'исключения(не_смотрим_баллы)'!$A:$C,2,),"да","нет"),""),"")</f>
        <v/>
      </c>
      <c r="CT749" s="24"/>
      <c r="CU749" s="33" t="e">
        <f t="shared" si="7065"/>
        <v>#REF!</v>
      </c>
      <c r="CV749" s="91" t="e">
        <f t="shared" si="7066"/>
        <v>#REF!</v>
      </c>
      <c r="CW749" s="27" t="e">
        <f t="shared" si="7067"/>
        <v>#REF!</v>
      </c>
      <c r="CX749" s="26" t="e">
        <f t="shared" si="6996"/>
        <v>#REF!</v>
      </c>
      <c r="CY749" s="64" t="e">
        <f>IF(LEN('Описание предлагаемого товара'!#REF!)&gt;0,'Описание предлагаемого товара'!#REF!,"")</f>
        <v>#REF!</v>
      </c>
      <c r="CZ749" s="95" t="e">
        <f t="shared" si="7054"/>
        <v>#REF!</v>
      </c>
      <c r="DA749" s="95" t="e">
        <f t="shared" ref="DA749" si="7297">IFERROR(REPLACE(CZ749,FIND(" ",CZ749,1),1,""),CZ749)</f>
        <v>#REF!</v>
      </c>
      <c r="DB749" s="95" t="e">
        <f t="shared" si="6998"/>
        <v>#REF!</v>
      </c>
      <c r="DC749" s="95" t="e">
        <f t="shared" ref="DC749:DD749" si="7298">IFERROR(REPLACE(DB749,FIND("г.",DB749,1),2,""),DB749)</f>
        <v>#REF!</v>
      </c>
      <c r="DD749" s="95" t="e">
        <f t="shared" si="7298"/>
        <v>#REF!</v>
      </c>
      <c r="DE749" s="95" t="e">
        <f t="shared" ref="DE749:DF749" si="7299">IFERROR(REPLACE(DD749,FIND("г",DD749,1),1,""),DD749)</f>
        <v>#REF!</v>
      </c>
      <c r="DF749" s="95" t="e">
        <f t="shared" si="7299"/>
        <v>#REF!</v>
      </c>
      <c r="DG749" s="95" t="e">
        <f t="shared" si="7071"/>
        <v>#REF!</v>
      </c>
      <c r="DH749" s="25" t="str">
        <f>IFERROR(VLOOKUP(CI749*1,Обработ.выгрузка_реестра_РФ!$A:$G,5,),"")</f>
        <v/>
      </c>
      <c r="DI749" s="27" t="str">
        <f t="shared" si="7081"/>
        <v/>
      </c>
      <c r="DJ749" s="27" t="str">
        <f t="shared" ca="1" si="7058"/>
        <v/>
      </c>
      <c r="DK749" s="63" t="e">
        <f>IF(LEN('Описание предлагаемого товара'!#REF!)&gt;0,'Описание предлагаемого товара'!#REF!,"")</f>
        <v>#REF!</v>
      </c>
      <c r="DL749" s="63" t="e">
        <f>IF(LEN('Описание предлагаемого товара'!#REF!)&gt;0,'Описание предлагаемого товара'!#REF!,"")</f>
        <v>#REF!</v>
      </c>
      <c r="DM749" s="32"/>
    </row>
    <row r="750" spans="1:117" ht="48.75" customHeight="1" x14ac:dyDescent="0.25">
      <c r="A750" s="61" t="e">
        <f>IF(LEN('Описание предлагаемого товара'!#REF!)&gt;0,'Описание предлагаемого товара'!#REF!,"")</f>
        <v>#REF!</v>
      </c>
      <c r="B750" s="65" t="e">
        <f>IF(LEN('Описание предлагаемого товара'!#REF!)&gt;0,'Описание предлагаемого товара'!#REF!,"")</f>
        <v>#REF!</v>
      </c>
      <c r="C750" s="61" t="e">
        <f>IF(LEN('Описание предлагаемого товара'!#REF!)&gt;0,'Описание предлагаемого товара'!#REF!,"")</f>
        <v>#REF!</v>
      </c>
      <c r="D750" s="61" t="e">
        <f>IF(LEN('Описание предлагаемого товара'!#REF!)&gt;0,'Описание предлагаемого товара'!#REF!,"")</f>
        <v>#REF!</v>
      </c>
      <c r="E750" s="61" t="e">
        <f>IF(LEN('Описание предлагаемого товара'!#REF!)&gt;0,'Описание предлагаемого товара'!#REF!,"")</f>
        <v>#REF!</v>
      </c>
      <c r="F750" s="61" t="e">
        <f>IF(LEN('Описание предлагаемого товара'!#REF!)&gt;0,'Описание предлагаемого товара'!#REF!,"")</f>
        <v>#REF!</v>
      </c>
      <c r="G750" s="61" t="e">
        <f>IF(LEN('Описание предлагаемого товара'!#REF!)&gt;0,'Описание предлагаемого товара'!#REF!,"")</f>
        <v>#REF!</v>
      </c>
      <c r="H750" s="61" t="e">
        <f>IF(LEN('Описание предлагаемого товара'!#REF!)&gt;0,'Описание предлагаемого товара'!#REF!,"")</f>
        <v>#REF!</v>
      </c>
      <c r="I750" s="61" t="e">
        <f>IF(LEN('Описание предлагаемого товара'!#REF!)&gt;0,'Описание предлагаемого товара'!#REF!,"")</f>
        <v>#REF!</v>
      </c>
      <c r="J750" s="38" t="str">
        <f>IFERROR(VLOOKUP(B750,SAP!$A:$E,5,),"")</f>
        <v/>
      </c>
      <c r="K750" s="40" t="str">
        <f t="shared" si="7001"/>
        <v/>
      </c>
      <c r="L750" s="61" t="e">
        <f>IF(LEN('Описание предлагаемого товара'!#REF!)&gt;0,IFERROR('Описание предлагаемого товара'!#REF!*1,""),"")</f>
        <v>#REF!</v>
      </c>
      <c r="M750" s="39" t="str">
        <f>IFERROR(VLOOKUP(B750,SAP!$A:$E,2,),"")</f>
        <v/>
      </c>
      <c r="N750" s="41" t="str">
        <f t="shared" si="7137"/>
        <v/>
      </c>
      <c r="O750" s="39" t="str">
        <f t="shared" si="6988"/>
        <v/>
      </c>
      <c r="P750" s="36" t="e">
        <f>IF(LEN('Описание предлагаемого товара'!#REF!)&gt;0,'Описание предлагаемого товара'!#REF!,"")</f>
        <v>#REF!</v>
      </c>
      <c r="Q75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50" s="37" t="e">
        <f>IF(LEN('Описание предлагаемого товара'!#REF!)&gt;0,'Описание предлагаемого товара'!#REF!,"")</f>
        <v>#REF!</v>
      </c>
      <c r="S750" s="37" t="e">
        <f>IF(LEN('Описание предлагаемого товара'!#REF!)&gt;0,'Описание предлагаемого товара'!#REF!,"")</f>
        <v>#REF!</v>
      </c>
      <c r="T75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50" s="23" t="str">
        <f>IFERROR(VLOOKUP(CI750*1,Обработ.выгрузка_реестра_РФ!$A:$G,6,),"")</f>
        <v/>
      </c>
      <c r="V750" s="61" t="e">
        <f>IF(LEN('Описание предлагаемого товара'!#REF!)&gt;0,'Описание предлагаемого товара'!#REF!,"")</f>
        <v>#REF!</v>
      </c>
      <c r="W750" s="62" t="e">
        <f>IF(LEN('Описание предлагаемого товара'!#REF!)&gt;0,'Описание предлагаемого товара'!#REF!,"")</f>
        <v>#REF!</v>
      </c>
      <c r="X750" s="91" t="e">
        <f t="shared" ref="X750:Y750" si="7300">IFERROR(REPLACE(W750,FIND(CHAR(10),W750,1),1," "),W750)</f>
        <v>#REF!</v>
      </c>
      <c r="Y750" s="91" t="e">
        <f t="shared" si="7300"/>
        <v>#REF!</v>
      </c>
      <c r="Z750" s="91" t="e">
        <f t="shared" si="7003"/>
        <v>#REF!</v>
      </c>
      <c r="AA750" s="91" t="e">
        <f t="shared" si="7004"/>
        <v>#REF!</v>
      </c>
      <c r="AB750" s="91" t="e">
        <f t="shared" si="7005"/>
        <v>#REF!</v>
      </c>
      <c r="AC750" s="91" t="e">
        <f t="shared" ref="AC750:AF750" si="7301">IFERROR(REPLACE(AB750,FIND("  ",AB750,1),2," "),AB750)</f>
        <v>#REF!</v>
      </c>
      <c r="AD750" s="91" t="e">
        <f t="shared" si="7301"/>
        <v>#REF!</v>
      </c>
      <c r="AE750" s="91" t="e">
        <f t="shared" si="7301"/>
        <v>#REF!</v>
      </c>
      <c r="AF750" s="91" t="e">
        <f t="shared" si="7301"/>
        <v>#REF!</v>
      </c>
      <c r="AG750" s="23" t="str">
        <f>IFERROR(VLOOKUP(CI750*1,Обработ.выгрузка_реестра_РФ!$A:$G,4,),"")</f>
        <v/>
      </c>
      <c r="AH750" s="91" t="str">
        <f t="shared" ref="AH750:AI750" si="7302">IFERROR(REPLACE(AG750,FIND("-",AG750,1),1,"*"),AG750)</f>
        <v/>
      </c>
      <c r="AI750" s="91" t="str">
        <f t="shared" si="7302"/>
        <v/>
      </c>
      <c r="AJ750" s="27" t="str">
        <f t="shared" si="7103"/>
        <v/>
      </c>
      <c r="AK750" s="63" t="e">
        <f>IF(LEN('Описание предлагаемого товара'!#REF!)&gt;0,'Описание предлагаемого товара'!#REF!,"")</f>
        <v>#REF!</v>
      </c>
      <c r="AL750" s="91" t="e">
        <f t="shared" ref="AL750:AM750" si="7303">IFERROR(REPLACE(AK750,FIND(CHAR(10),AK750,1),1,""),AK750)</f>
        <v>#REF!</v>
      </c>
      <c r="AM750" s="91" t="e">
        <f t="shared" si="7303"/>
        <v>#REF!</v>
      </c>
      <c r="AN750" s="91" t="e">
        <f t="shared" ref="AN750:AR750" si="7304">IFERROR(REPLACE(AM750,FIND(" ",AM750,1),1,""),AM750)</f>
        <v>#REF!</v>
      </c>
      <c r="AO750" s="91" t="e">
        <f t="shared" si="7304"/>
        <v>#REF!</v>
      </c>
      <c r="AP750" s="91" t="e">
        <f t="shared" si="7304"/>
        <v>#REF!</v>
      </c>
      <c r="AQ750" s="91" t="e">
        <f t="shared" si="7304"/>
        <v>#REF!</v>
      </c>
      <c r="AR750" s="91" t="e">
        <f t="shared" si="7304"/>
        <v>#REF!</v>
      </c>
      <c r="AS750" s="91" t="e">
        <f t="shared" si="7010"/>
        <v>#REF!</v>
      </c>
      <c r="AT750" s="91" t="e">
        <f t="shared" si="7011"/>
        <v>#REF!</v>
      </c>
      <c r="AU750" s="32" t="e">
        <f t="shared" si="6994"/>
        <v>#REF!</v>
      </c>
      <c r="AV750" s="93" t="e">
        <f>'Описание предлагаемого товара'!#REF!</f>
        <v>#REF!</v>
      </c>
      <c r="AW750" s="91" t="e">
        <f>MIN(SEARCH({0,1,2,3,4,5,6,7,8,9},AV750&amp; "0123456789"))</f>
        <v>#REF!</v>
      </c>
      <c r="AX750" s="91" t="str">
        <f t="shared" si="7012"/>
        <v/>
      </c>
      <c r="AY750" s="91" t="str">
        <f t="shared" si="7013"/>
        <v/>
      </c>
      <c r="AZ750" s="91" t="str">
        <f t="shared" si="7014"/>
        <v/>
      </c>
      <c r="BA750" s="91" t="str">
        <f t="shared" si="7015"/>
        <v/>
      </c>
      <c r="BB750" s="91" t="str">
        <f t="shared" si="7016"/>
        <v/>
      </c>
      <c r="BC750" s="91" t="str">
        <f t="shared" si="7017"/>
        <v/>
      </c>
      <c r="BD750" s="91" t="str">
        <f t="shared" si="7018"/>
        <v/>
      </c>
      <c r="BE750" s="91" t="str">
        <f t="shared" si="7019"/>
        <v/>
      </c>
      <c r="BF750" s="91" t="str">
        <f t="shared" si="7020"/>
        <v/>
      </c>
      <c r="BG750" s="91" t="str">
        <f t="shared" si="7021"/>
        <v/>
      </c>
      <c r="BH750" s="91" t="str">
        <f t="shared" si="7022"/>
        <v/>
      </c>
      <c r="BI750" s="91" t="str">
        <f t="shared" si="7023"/>
        <v/>
      </c>
      <c r="BJ750" s="91" t="str">
        <f t="shared" si="7024"/>
        <v/>
      </c>
      <c r="BK750" s="91" t="str">
        <f t="shared" si="7025"/>
        <v/>
      </c>
      <c r="BL750" s="91" t="str">
        <f t="shared" si="7026"/>
        <v/>
      </c>
      <c r="BM750" s="91" t="str">
        <f t="shared" si="7027"/>
        <v/>
      </c>
      <c r="BN750" s="91" t="str">
        <f t="shared" si="7028"/>
        <v/>
      </c>
      <c r="BO750" s="91" t="str">
        <f t="shared" si="7029"/>
        <v/>
      </c>
      <c r="BP750" s="91" t="str">
        <f t="shared" si="7030"/>
        <v/>
      </c>
      <c r="BQ750" s="91" t="str">
        <f t="shared" si="7031"/>
        <v/>
      </c>
      <c r="BR750" s="91" t="str">
        <f t="shared" si="7032"/>
        <v/>
      </c>
      <c r="BS750" s="91" t="str">
        <f t="shared" si="7033"/>
        <v/>
      </c>
      <c r="BT750" s="91" t="str">
        <f t="shared" si="7034"/>
        <v/>
      </c>
      <c r="BU750" s="91" t="str">
        <f t="shared" si="7035"/>
        <v/>
      </c>
      <c r="BV750" s="91" t="str">
        <f t="shared" si="7036"/>
        <v/>
      </c>
      <c r="BW750" s="91" t="str">
        <f t="shared" si="7037"/>
        <v/>
      </c>
      <c r="BX750" s="91" t="str">
        <f t="shared" si="7038"/>
        <v/>
      </c>
      <c r="BY750" s="91" t="str">
        <f t="shared" si="7039"/>
        <v/>
      </c>
      <c r="BZ750" s="91" t="str">
        <f t="shared" si="7040"/>
        <v/>
      </c>
      <c r="CA750" s="91" t="str">
        <f t="shared" si="7041"/>
        <v/>
      </c>
      <c r="CB750" s="91" t="str">
        <f t="shared" si="7042"/>
        <v/>
      </c>
      <c r="CC750" s="91" t="str">
        <f t="shared" si="7043"/>
        <v/>
      </c>
      <c r="CD750" s="91" t="str">
        <f t="shared" si="7044"/>
        <v/>
      </c>
      <c r="CE750" s="91" t="str">
        <f t="shared" si="7045"/>
        <v/>
      </c>
      <c r="CF750" s="91" t="str">
        <f t="shared" si="7046"/>
        <v/>
      </c>
      <c r="CG750" s="91" t="str">
        <f t="shared" si="7047"/>
        <v/>
      </c>
      <c r="CH750" s="91" t="str">
        <f t="shared" si="7048"/>
        <v/>
      </c>
      <c r="CI750" s="91" t="str">
        <f t="shared" si="7049"/>
        <v>нет</v>
      </c>
      <c r="CJ750" s="63" t="e">
        <f>IF(LEN('Описание предлагаемого товара'!#REF!)&gt;0,'Описание предлагаемого товара'!#REF!,"")</f>
        <v>#REF!</v>
      </c>
      <c r="CK750" s="91" t="e">
        <f t="shared" ref="CK750:CL750" si="7305">IFERROR(REPLACE(CJ750,FIND(CHAR(10),CJ750,1),1,""),CJ750)</f>
        <v>#REF!</v>
      </c>
      <c r="CL750" s="91" t="e">
        <f t="shared" si="7305"/>
        <v>#REF!</v>
      </c>
      <c r="CM750" s="91" t="e">
        <f t="shared" si="7051"/>
        <v>#REF!</v>
      </c>
      <c r="CN750" s="91" t="e">
        <f t="shared" si="7052"/>
        <v>#REF!</v>
      </c>
      <c r="CO750" s="91" t="e">
        <f t="shared" si="7053"/>
        <v>#REF!</v>
      </c>
      <c r="CP750" s="90" t="e">
        <f>IF(AU750="Не указан реестровый номер (мера нац.режима Запрет)","",IF(CI750="нет","",IF(CU750="да","исключение(не смотрим баллы)",IFERROR(IF(CI750*1&gt;0,IFERROR(IF(VLOOKUP(CI750*1,Обработ.выгрузка_реестра_РФ!$A:$G,7,)=0,"Баллы не установлены",VLOOKUP(CI750*1,Обработ.выгрузка_реестра_РФ!$A:$G,7,)),IF(LEN(CI750)&gt;14,"","нет номера в реестре РФ")),""),IF(LEN(CI750)=0,"","Некорректный реестровый номер")))))</f>
        <v>#REF!</v>
      </c>
      <c r="CQ750" s="33" t="e">
        <f>IF(LEN(C750)&gt;0,IFERROR(IF(LEN(H750)&gt;0,IF(LEN(VLOOKUP(H750,'исключения(не_смотрим_баллы)'!$A:$C,1,))&gt;0,"да","нет"),"не введен ОКПД2"),"нет"),"")</f>
        <v>#REF!</v>
      </c>
      <c r="CR750" s="33" t="e">
        <f ca="1">IF(CQ750="да",IF(TODAY()&lt;VLOOKUP(H750,'исключения(не_смотрим_баллы)'!$A:$C,3,),"да","нет"),"")</f>
        <v>#REF!</v>
      </c>
      <c r="CS750" s="33" t="str">
        <f>IFERROR(IF(CQ750="да",IF(VLOOKUP(CI750*1,Обработ.выгрузка_реестра_РФ!$A:$G,2,)&lt;VLOOKUP(H750,'исключения(не_смотрим_баллы)'!$A:$C,2,),"да","нет"),""),"")</f>
        <v/>
      </c>
      <c r="CT750" s="24"/>
      <c r="CU750" s="33" t="e">
        <f t="shared" si="7065"/>
        <v>#REF!</v>
      </c>
      <c r="CV750" s="91" t="e">
        <f t="shared" si="7066"/>
        <v>#REF!</v>
      </c>
      <c r="CW750" s="27" t="e">
        <f t="shared" si="7067"/>
        <v>#REF!</v>
      </c>
      <c r="CX750" s="26" t="e">
        <f t="shared" si="6996"/>
        <v>#REF!</v>
      </c>
      <c r="CY750" s="64" t="e">
        <f>IF(LEN('Описание предлагаемого товара'!#REF!)&gt;0,'Описание предлагаемого товара'!#REF!,"")</f>
        <v>#REF!</v>
      </c>
      <c r="CZ750" s="95" t="e">
        <f t="shared" si="7054"/>
        <v>#REF!</v>
      </c>
      <c r="DA750" s="95" t="e">
        <f t="shared" ref="DA750" si="7306">IFERROR(REPLACE(CZ750,FIND(" ",CZ750,1),1,""),CZ750)</f>
        <v>#REF!</v>
      </c>
      <c r="DB750" s="95" t="e">
        <f t="shared" si="6998"/>
        <v>#REF!</v>
      </c>
      <c r="DC750" s="95" t="e">
        <f t="shared" ref="DC750:DD750" si="7307">IFERROR(REPLACE(DB750,FIND("г.",DB750,1),2,""),DB750)</f>
        <v>#REF!</v>
      </c>
      <c r="DD750" s="95" t="e">
        <f t="shared" si="7307"/>
        <v>#REF!</v>
      </c>
      <c r="DE750" s="95" t="e">
        <f t="shared" ref="DE750:DF750" si="7308">IFERROR(REPLACE(DD750,FIND("г",DD750,1),1,""),DD750)</f>
        <v>#REF!</v>
      </c>
      <c r="DF750" s="95" t="e">
        <f t="shared" si="7308"/>
        <v>#REF!</v>
      </c>
      <c r="DG750" s="95" t="e">
        <f t="shared" si="7071"/>
        <v>#REF!</v>
      </c>
      <c r="DH750" s="25" t="str">
        <f>IFERROR(VLOOKUP(CI750*1,Обработ.выгрузка_реестра_РФ!$A:$G,5,),"")</f>
        <v/>
      </c>
      <c r="DI750" s="27" t="str">
        <f t="shared" si="7081"/>
        <v/>
      </c>
      <c r="DJ750" s="27" t="str">
        <f t="shared" ca="1" si="7058"/>
        <v/>
      </c>
      <c r="DK750" s="63" t="e">
        <f>IF(LEN('Описание предлагаемого товара'!#REF!)&gt;0,'Описание предлагаемого товара'!#REF!,"")</f>
        <v>#REF!</v>
      </c>
      <c r="DL750" s="63" t="e">
        <f>IF(LEN('Описание предлагаемого товара'!#REF!)&gt;0,'Описание предлагаемого товара'!#REF!,"")</f>
        <v>#REF!</v>
      </c>
      <c r="DM750" s="32"/>
    </row>
    <row r="751" spans="1:117" ht="48.75" customHeight="1" x14ac:dyDescent="0.25">
      <c r="A751" s="61" t="e">
        <f>IF(LEN('Описание предлагаемого товара'!#REF!)&gt;0,'Описание предлагаемого товара'!#REF!,"")</f>
        <v>#REF!</v>
      </c>
      <c r="B751" s="65" t="e">
        <f>IF(LEN('Описание предлагаемого товара'!#REF!)&gt;0,'Описание предлагаемого товара'!#REF!,"")</f>
        <v>#REF!</v>
      </c>
      <c r="C751" s="61" t="e">
        <f>IF(LEN('Описание предлагаемого товара'!#REF!)&gt;0,'Описание предлагаемого товара'!#REF!,"")</f>
        <v>#REF!</v>
      </c>
      <c r="D751" s="61" t="e">
        <f>IF(LEN('Описание предлагаемого товара'!#REF!)&gt;0,'Описание предлагаемого товара'!#REF!,"")</f>
        <v>#REF!</v>
      </c>
      <c r="E751" s="61" t="e">
        <f>IF(LEN('Описание предлагаемого товара'!#REF!)&gt;0,'Описание предлагаемого товара'!#REF!,"")</f>
        <v>#REF!</v>
      </c>
      <c r="F751" s="61" t="e">
        <f>IF(LEN('Описание предлагаемого товара'!#REF!)&gt;0,'Описание предлагаемого товара'!#REF!,"")</f>
        <v>#REF!</v>
      </c>
      <c r="G751" s="61" t="e">
        <f>IF(LEN('Описание предлагаемого товара'!#REF!)&gt;0,'Описание предлагаемого товара'!#REF!,"")</f>
        <v>#REF!</v>
      </c>
      <c r="H751" s="61" t="e">
        <f>IF(LEN('Описание предлагаемого товара'!#REF!)&gt;0,'Описание предлагаемого товара'!#REF!,"")</f>
        <v>#REF!</v>
      </c>
      <c r="I751" s="61" t="e">
        <f>IF(LEN('Описание предлагаемого товара'!#REF!)&gt;0,'Описание предлагаемого товара'!#REF!,"")</f>
        <v>#REF!</v>
      </c>
      <c r="J751" s="38" t="str">
        <f>IFERROR(VLOOKUP(B751,SAP!$A:$E,5,),"")</f>
        <v/>
      </c>
      <c r="K751" s="40" t="str">
        <f t="shared" si="7001"/>
        <v/>
      </c>
      <c r="L751" s="61" t="e">
        <f>IF(LEN('Описание предлагаемого товара'!#REF!)&gt;0,IFERROR('Описание предлагаемого товара'!#REF!*1,""),"")</f>
        <v>#REF!</v>
      </c>
      <c r="M751" s="39" t="str">
        <f>IFERROR(VLOOKUP(B751,SAP!$A:$E,2,),"")</f>
        <v/>
      </c>
      <c r="N751" s="41" t="str">
        <f t="shared" si="7137"/>
        <v/>
      </c>
      <c r="O751" s="39" t="str">
        <f t="shared" si="6988"/>
        <v/>
      </c>
      <c r="P751" s="36" t="e">
        <f>IF(LEN('Описание предлагаемого товара'!#REF!)&gt;0,'Описание предлагаемого товара'!#REF!,"")</f>
        <v>#REF!</v>
      </c>
      <c r="Q75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51" s="37" t="e">
        <f>IF(LEN('Описание предлагаемого товара'!#REF!)&gt;0,'Описание предлагаемого товара'!#REF!,"")</f>
        <v>#REF!</v>
      </c>
      <c r="S751" s="37" t="e">
        <f>IF(LEN('Описание предлагаемого товара'!#REF!)&gt;0,'Описание предлагаемого товара'!#REF!,"")</f>
        <v>#REF!</v>
      </c>
      <c r="T75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51" s="23" t="str">
        <f>IFERROR(VLOOKUP(CI751*1,Обработ.выгрузка_реестра_РФ!$A:$G,6,),"")</f>
        <v/>
      </c>
      <c r="V751" s="61" t="e">
        <f>IF(LEN('Описание предлагаемого товара'!#REF!)&gt;0,'Описание предлагаемого товара'!#REF!,"")</f>
        <v>#REF!</v>
      </c>
      <c r="W751" s="62" t="e">
        <f>IF(LEN('Описание предлагаемого товара'!#REF!)&gt;0,'Описание предлагаемого товара'!#REF!,"")</f>
        <v>#REF!</v>
      </c>
      <c r="X751" s="91" t="e">
        <f t="shared" ref="X751:Y751" si="7309">IFERROR(REPLACE(W751,FIND(CHAR(10),W751,1),1," "),W751)</f>
        <v>#REF!</v>
      </c>
      <c r="Y751" s="91" t="e">
        <f t="shared" si="7309"/>
        <v>#REF!</v>
      </c>
      <c r="Z751" s="91" t="e">
        <f t="shared" si="7003"/>
        <v>#REF!</v>
      </c>
      <c r="AA751" s="91" t="e">
        <f t="shared" si="7004"/>
        <v>#REF!</v>
      </c>
      <c r="AB751" s="91" t="e">
        <f t="shared" si="7005"/>
        <v>#REF!</v>
      </c>
      <c r="AC751" s="91" t="e">
        <f t="shared" ref="AC751:AF751" si="7310">IFERROR(REPLACE(AB751,FIND("  ",AB751,1),2," "),AB751)</f>
        <v>#REF!</v>
      </c>
      <c r="AD751" s="91" t="e">
        <f t="shared" si="7310"/>
        <v>#REF!</v>
      </c>
      <c r="AE751" s="91" t="e">
        <f t="shared" si="7310"/>
        <v>#REF!</v>
      </c>
      <c r="AF751" s="91" t="e">
        <f t="shared" si="7310"/>
        <v>#REF!</v>
      </c>
      <c r="AG751" s="23" t="str">
        <f>IFERROR(VLOOKUP(CI751*1,Обработ.выгрузка_реестра_РФ!$A:$G,4,),"")</f>
        <v/>
      </c>
      <c r="AH751" s="91" t="str">
        <f t="shared" ref="AH751:AI751" si="7311">IFERROR(REPLACE(AG751,FIND("-",AG751,1),1,"*"),AG751)</f>
        <v/>
      </c>
      <c r="AI751" s="91" t="str">
        <f t="shared" si="7311"/>
        <v/>
      </c>
      <c r="AJ751" s="27" t="str">
        <f t="shared" si="7103"/>
        <v/>
      </c>
      <c r="AK751" s="63" t="e">
        <f>IF(LEN('Описание предлагаемого товара'!#REF!)&gt;0,'Описание предлагаемого товара'!#REF!,"")</f>
        <v>#REF!</v>
      </c>
      <c r="AL751" s="91" t="e">
        <f t="shared" ref="AL751:AM751" si="7312">IFERROR(REPLACE(AK751,FIND(CHAR(10),AK751,1),1,""),AK751)</f>
        <v>#REF!</v>
      </c>
      <c r="AM751" s="91" t="e">
        <f t="shared" si="7312"/>
        <v>#REF!</v>
      </c>
      <c r="AN751" s="91" t="e">
        <f t="shared" ref="AN751:AR751" si="7313">IFERROR(REPLACE(AM751,FIND(" ",AM751,1),1,""),AM751)</f>
        <v>#REF!</v>
      </c>
      <c r="AO751" s="91" t="e">
        <f t="shared" si="7313"/>
        <v>#REF!</v>
      </c>
      <c r="AP751" s="91" t="e">
        <f t="shared" si="7313"/>
        <v>#REF!</v>
      </c>
      <c r="AQ751" s="91" t="e">
        <f t="shared" si="7313"/>
        <v>#REF!</v>
      </c>
      <c r="AR751" s="91" t="e">
        <f t="shared" si="7313"/>
        <v>#REF!</v>
      </c>
      <c r="AS751" s="91" t="e">
        <f t="shared" si="7010"/>
        <v>#REF!</v>
      </c>
      <c r="AT751" s="91" t="e">
        <f t="shared" si="7011"/>
        <v>#REF!</v>
      </c>
      <c r="AU751" s="32" t="e">
        <f t="shared" si="6994"/>
        <v>#REF!</v>
      </c>
      <c r="AV751" s="93" t="e">
        <f>'Описание предлагаемого товара'!#REF!</f>
        <v>#REF!</v>
      </c>
      <c r="AW751" s="91" t="e">
        <f>MIN(SEARCH({0,1,2,3,4,5,6,7,8,9},AV751&amp; "0123456789"))</f>
        <v>#REF!</v>
      </c>
      <c r="AX751" s="91" t="str">
        <f t="shared" si="7012"/>
        <v/>
      </c>
      <c r="AY751" s="91" t="str">
        <f t="shared" si="7013"/>
        <v/>
      </c>
      <c r="AZ751" s="91" t="str">
        <f t="shared" si="7014"/>
        <v/>
      </c>
      <c r="BA751" s="91" t="str">
        <f t="shared" si="7015"/>
        <v/>
      </c>
      <c r="BB751" s="91" t="str">
        <f t="shared" si="7016"/>
        <v/>
      </c>
      <c r="BC751" s="91" t="str">
        <f t="shared" si="7017"/>
        <v/>
      </c>
      <c r="BD751" s="91" t="str">
        <f t="shared" si="7018"/>
        <v/>
      </c>
      <c r="BE751" s="91" t="str">
        <f t="shared" si="7019"/>
        <v/>
      </c>
      <c r="BF751" s="91" t="str">
        <f t="shared" si="7020"/>
        <v/>
      </c>
      <c r="BG751" s="91" t="str">
        <f t="shared" si="7021"/>
        <v/>
      </c>
      <c r="BH751" s="91" t="str">
        <f t="shared" si="7022"/>
        <v/>
      </c>
      <c r="BI751" s="91" t="str">
        <f t="shared" si="7023"/>
        <v/>
      </c>
      <c r="BJ751" s="91" t="str">
        <f t="shared" si="7024"/>
        <v/>
      </c>
      <c r="BK751" s="91" t="str">
        <f t="shared" si="7025"/>
        <v/>
      </c>
      <c r="BL751" s="91" t="str">
        <f t="shared" si="7026"/>
        <v/>
      </c>
      <c r="BM751" s="91" t="str">
        <f t="shared" si="7027"/>
        <v/>
      </c>
      <c r="BN751" s="91" t="str">
        <f t="shared" si="7028"/>
        <v/>
      </c>
      <c r="BO751" s="91" t="str">
        <f t="shared" si="7029"/>
        <v/>
      </c>
      <c r="BP751" s="91" t="str">
        <f t="shared" si="7030"/>
        <v/>
      </c>
      <c r="BQ751" s="91" t="str">
        <f t="shared" si="7031"/>
        <v/>
      </c>
      <c r="BR751" s="91" t="str">
        <f t="shared" si="7032"/>
        <v/>
      </c>
      <c r="BS751" s="91" t="str">
        <f t="shared" si="7033"/>
        <v/>
      </c>
      <c r="BT751" s="91" t="str">
        <f t="shared" si="7034"/>
        <v/>
      </c>
      <c r="BU751" s="91" t="str">
        <f t="shared" si="7035"/>
        <v/>
      </c>
      <c r="BV751" s="91" t="str">
        <f t="shared" si="7036"/>
        <v/>
      </c>
      <c r="BW751" s="91" t="str">
        <f t="shared" si="7037"/>
        <v/>
      </c>
      <c r="BX751" s="91" t="str">
        <f t="shared" si="7038"/>
        <v/>
      </c>
      <c r="BY751" s="91" t="str">
        <f t="shared" si="7039"/>
        <v/>
      </c>
      <c r="BZ751" s="91" t="str">
        <f t="shared" si="7040"/>
        <v/>
      </c>
      <c r="CA751" s="91" t="str">
        <f t="shared" si="7041"/>
        <v/>
      </c>
      <c r="CB751" s="91" t="str">
        <f t="shared" si="7042"/>
        <v/>
      </c>
      <c r="CC751" s="91" t="str">
        <f t="shared" si="7043"/>
        <v/>
      </c>
      <c r="CD751" s="91" t="str">
        <f t="shared" si="7044"/>
        <v/>
      </c>
      <c r="CE751" s="91" t="str">
        <f t="shared" si="7045"/>
        <v/>
      </c>
      <c r="CF751" s="91" t="str">
        <f t="shared" si="7046"/>
        <v/>
      </c>
      <c r="CG751" s="91" t="str">
        <f t="shared" si="7047"/>
        <v/>
      </c>
      <c r="CH751" s="91" t="str">
        <f t="shared" si="7048"/>
        <v/>
      </c>
      <c r="CI751" s="91" t="str">
        <f t="shared" si="7049"/>
        <v>нет</v>
      </c>
      <c r="CJ751" s="63" t="e">
        <f>IF(LEN('Описание предлагаемого товара'!#REF!)&gt;0,'Описание предлагаемого товара'!#REF!,"")</f>
        <v>#REF!</v>
      </c>
      <c r="CK751" s="91" t="e">
        <f t="shared" ref="CK751:CL751" si="7314">IFERROR(REPLACE(CJ751,FIND(CHAR(10),CJ751,1),1,""),CJ751)</f>
        <v>#REF!</v>
      </c>
      <c r="CL751" s="91" t="e">
        <f t="shared" si="7314"/>
        <v>#REF!</v>
      </c>
      <c r="CM751" s="91" t="e">
        <f t="shared" si="7051"/>
        <v>#REF!</v>
      </c>
      <c r="CN751" s="91" t="e">
        <f t="shared" si="7052"/>
        <v>#REF!</v>
      </c>
      <c r="CO751" s="91" t="e">
        <f t="shared" si="7053"/>
        <v>#REF!</v>
      </c>
      <c r="CP751" s="90" t="e">
        <f>IF(AU751="Не указан реестровый номер (мера нац.режима Запрет)","",IF(CI751="нет","",IF(CU751="да","исключение(не смотрим баллы)",IFERROR(IF(CI751*1&gt;0,IFERROR(IF(VLOOKUP(CI751*1,Обработ.выгрузка_реестра_РФ!$A:$G,7,)=0,"Баллы не установлены",VLOOKUP(CI751*1,Обработ.выгрузка_реестра_РФ!$A:$G,7,)),IF(LEN(CI751)&gt;14,"","нет номера в реестре РФ")),""),IF(LEN(CI751)=0,"","Некорректный реестровый номер")))))</f>
        <v>#REF!</v>
      </c>
      <c r="CQ751" s="33" t="e">
        <f>IF(LEN(C751)&gt;0,IFERROR(IF(LEN(H751)&gt;0,IF(LEN(VLOOKUP(H751,'исключения(не_смотрим_баллы)'!$A:$C,1,))&gt;0,"да","нет"),"не введен ОКПД2"),"нет"),"")</f>
        <v>#REF!</v>
      </c>
      <c r="CR751" s="33" t="e">
        <f ca="1">IF(CQ751="да",IF(TODAY()&lt;VLOOKUP(H751,'исключения(не_смотрим_баллы)'!$A:$C,3,),"да","нет"),"")</f>
        <v>#REF!</v>
      </c>
      <c r="CS751" s="33" t="str">
        <f>IFERROR(IF(CQ751="да",IF(VLOOKUP(CI751*1,Обработ.выгрузка_реестра_РФ!$A:$G,2,)&lt;VLOOKUP(H751,'исключения(не_смотрим_баллы)'!$A:$C,2,),"да","нет"),""),"")</f>
        <v/>
      </c>
      <c r="CT751" s="24"/>
      <c r="CU751" s="33" t="e">
        <f t="shared" si="7065"/>
        <v>#REF!</v>
      </c>
      <c r="CV751" s="91" t="e">
        <f t="shared" si="7066"/>
        <v>#REF!</v>
      </c>
      <c r="CW751" s="27" t="e">
        <f t="shared" si="7067"/>
        <v>#REF!</v>
      </c>
      <c r="CX751" s="26" t="e">
        <f t="shared" si="6996"/>
        <v>#REF!</v>
      </c>
      <c r="CY751" s="64" t="e">
        <f>IF(LEN('Описание предлагаемого товара'!#REF!)&gt;0,'Описание предлагаемого товара'!#REF!,"")</f>
        <v>#REF!</v>
      </c>
      <c r="CZ751" s="95" t="e">
        <f t="shared" si="7054"/>
        <v>#REF!</v>
      </c>
      <c r="DA751" s="95" t="e">
        <f t="shared" ref="DA751" si="7315">IFERROR(REPLACE(CZ751,FIND(" ",CZ751,1),1,""),CZ751)</f>
        <v>#REF!</v>
      </c>
      <c r="DB751" s="95" t="e">
        <f t="shared" si="6998"/>
        <v>#REF!</v>
      </c>
      <c r="DC751" s="95" t="e">
        <f t="shared" ref="DC751:DD751" si="7316">IFERROR(REPLACE(DB751,FIND("г.",DB751,1),2,""),DB751)</f>
        <v>#REF!</v>
      </c>
      <c r="DD751" s="95" t="e">
        <f t="shared" si="7316"/>
        <v>#REF!</v>
      </c>
      <c r="DE751" s="95" t="e">
        <f t="shared" ref="DE751:DF751" si="7317">IFERROR(REPLACE(DD751,FIND("г",DD751,1),1,""),DD751)</f>
        <v>#REF!</v>
      </c>
      <c r="DF751" s="95" t="e">
        <f t="shared" si="7317"/>
        <v>#REF!</v>
      </c>
      <c r="DG751" s="95" t="e">
        <f t="shared" si="7071"/>
        <v>#REF!</v>
      </c>
      <c r="DH751" s="25" t="str">
        <f>IFERROR(VLOOKUP(CI751*1,Обработ.выгрузка_реестра_РФ!$A:$G,5,),"")</f>
        <v/>
      </c>
      <c r="DI751" s="27" t="str">
        <f t="shared" si="7081"/>
        <v/>
      </c>
      <c r="DJ751" s="27" t="str">
        <f t="shared" ca="1" si="7058"/>
        <v/>
      </c>
      <c r="DK751" s="63" t="e">
        <f>IF(LEN('Описание предлагаемого товара'!#REF!)&gt;0,'Описание предлагаемого товара'!#REF!,"")</f>
        <v>#REF!</v>
      </c>
      <c r="DL751" s="63" t="e">
        <f>IF(LEN('Описание предлагаемого товара'!#REF!)&gt;0,'Описание предлагаемого товара'!#REF!,"")</f>
        <v>#REF!</v>
      </c>
      <c r="DM751" s="32"/>
    </row>
    <row r="752" spans="1:117" ht="48.75" customHeight="1" x14ac:dyDescent="0.25">
      <c r="A752" s="61" t="e">
        <f>IF(LEN('Описание предлагаемого товара'!#REF!)&gt;0,'Описание предлагаемого товара'!#REF!,"")</f>
        <v>#REF!</v>
      </c>
      <c r="B752" s="65" t="e">
        <f>IF(LEN('Описание предлагаемого товара'!#REF!)&gt;0,'Описание предлагаемого товара'!#REF!,"")</f>
        <v>#REF!</v>
      </c>
      <c r="C752" s="61" t="e">
        <f>IF(LEN('Описание предлагаемого товара'!#REF!)&gt;0,'Описание предлагаемого товара'!#REF!,"")</f>
        <v>#REF!</v>
      </c>
      <c r="D752" s="61" t="e">
        <f>IF(LEN('Описание предлагаемого товара'!#REF!)&gt;0,'Описание предлагаемого товара'!#REF!,"")</f>
        <v>#REF!</v>
      </c>
      <c r="E752" s="61" t="e">
        <f>IF(LEN('Описание предлагаемого товара'!#REF!)&gt;0,'Описание предлагаемого товара'!#REF!,"")</f>
        <v>#REF!</v>
      </c>
      <c r="F752" s="61" t="e">
        <f>IF(LEN('Описание предлагаемого товара'!#REF!)&gt;0,'Описание предлагаемого товара'!#REF!,"")</f>
        <v>#REF!</v>
      </c>
      <c r="G752" s="61" t="e">
        <f>IF(LEN('Описание предлагаемого товара'!#REF!)&gt;0,'Описание предлагаемого товара'!#REF!,"")</f>
        <v>#REF!</v>
      </c>
      <c r="H752" s="61" t="e">
        <f>IF(LEN('Описание предлагаемого товара'!#REF!)&gt;0,'Описание предлагаемого товара'!#REF!,"")</f>
        <v>#REF!</v>
      </c>
      <c r="I752" s="61" t="e">
        <f>IF(LEN('Описание предлагаемого товара'!#REF!)&gt;0,'Описание предлагаемого товара'!#REF!,"")</f>
        <v>#REF!</v>
      </c>
      <c r="J752" s="38" t="str">
        <f>IFERROR(VLOOKUP(B752,SAP!$A:$E,5,),"")</f>
        <v/>
      </c>
      <c r="K752" s="40" t="str">
        <f t="shared" si="7001"/>
        <v/>
      </c>
      <c r="L752" s="61" t="e">
        <f>IF(LEN('Описание предлагаемого товара'!#REF!)&gt;0,IFERROR('Описание предлагаемого товара'!#REF!*1,""),"")</f>
        <v>#REF!</v>
      </c>
      <c r="M752" s="39" t="str">
        <f>IFERROR(VLOOKUP(B752,SAP!$A:$E,2,),"")</f>
        <v/>
      </c>
      <c r="N752" s="41" t="str">
        <f t="shared" si="7137"/>
        <v/>
      </c>
      <c r="O752" s="39" t="str">
        <f t="shared" si="6988"/>
        <v/>
      </c>
      <c r="P752" s="36" t="e">
        <f>IF(LEN('Описание предлагаемого товара'!#REF!)&gt;0,'Описание предлагаемого товара'!#REF!,"")</f>
        <v>#REF!</v>
      </c>
      <c r="Q75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52" s="37" t="e">
        <f>IF(LEN('Описание предлагаемого товара'!#REF!)&gt;0,'Описание предлагаемого товара'!#REF!,"")</f>
        <v>#REF!</v>
      </c>
      <c r="S752" s="37" t="e">
        <f>IF(LEN('Описание предлагаемого товара'!#REF!)&gt;0,'Описание предлагаемого товара'!#REF!,"")</f>
        <v>#REF!</v>
      </c>
      <c r="T75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52" s="23" t="str">
        <f>IFERROR(VLOOKUP(CI752*1,Обработ.выгрузка_реестра_РФ!$A:$G,6,),"")</f>
        <v/>
      </c>
      <c r="V752" s="61" t="e">
        <f>IF(LEN('Описание предлагаемого товара'!#REF!)&gt;0,'Описание предлагаемого товара'!#REF!,"")</f>
        <v>#REF!</v>
      </c>
      <c r="W752" s="62" t="e">
        <f>IF(LEN('Описание предлагаемого товара'!#REF!)&gt;0,'Описание предлагаемого товара'!#REF!,"")</f>
        <v>#REF!</v>
      </c>
      <c r="X752" s="91" t="e">
        <f t="shared" ref="X752:Y752" si="7318">IFERROR(REPLACE(W752,FIND(CHAR(10),W752,1),1," "),W752)</f>
        <v>#REF!</v>
      </c>
      <c r="Y752" s="91" t="e">
        <f t="shared" si="7318"/>
        <v>#REF!</v>
      </c>
      <c r="Z752" s="91" t="e">
        <f t="shared" si="7003"/>
        <v>#REF!</v>
      </c>
      <c r="AA752" s="91" t="e">
        <f t="shared" si="7004"/>
        <v>#REF!</v>
      </c>
      <c r="AB752" s="91" t="e">
        <f t="shared" si="7005"/>
        <v>#REF!</v>
      </c>
      <c r="AC752" s="91" t="e">
        <f t="shared" ref="AC752:AF752" si="7319">IFERROR(REPLACE(AB752,FIND("  ",AB752,1),2," "),AB752)</f>
        <v>#REF!</v>
      </c>
      <c r="AD752" s="91" t="e">
        <f t="shared" si="7319"/>
        <v>#REF!</v>
      </c>
      <c r="AE752" s="91" t="e">
        <f t="shared" si="7319"/>
        <v>#REF!</v>
      </c>
      <c r="AF752" s="91" t="e">
        <f t="shared" si="7319"/>
        <v>#REF!</v>
      </c>
      <c r="AG752" s="23" t="str">
        <f>IFERROR(VLOOKUP(CI752*1,Обработ.выгрузка_реестра_РФ!$A:$G,4,),"")</f>
        <v/>
      </c>
      <c r="AH752" s="91" t="str">
        <f t="shared" ref="AH752:AI752" si="7320">IFERROR(REPLACE(AG752,FIND("-",AG752,1),1,"*"),AG752)</f>
        <v/>
      </c>
      <c r="AI752" s="91" t="str">
        <f t="shared" si="7320"/>
        <v/>
      </c>
      <c r="AJ752" s="27" t="str">
        <f t="shared" si="7103"/>
        <v/>
      </c>
      <c r="AK752" s="63" t="e">
        <f>IF(LEN('Описание предлагаемого товара'!#REF!)&gt;0,'Описание предлагаемого товара'!#REF!,"")</f>
        <v>#REF!</v>
      </c>
      <c r="AL752" s="91" t="e">
        <f t="shared" ref="AL752:AM752" si="7321">IFERROR(REPLACE(AK752,FIND(CHAR(10),AK752,1),1,""),AK752)</f>
        <v>#REF!</v>
      </c>
      <c r="AM752" s="91" t="e">
        <f t="shared" si="7321"/>
        <v>#REF!</v>
      </c>
      <c r="AN752" s="91" t="e">
        <f t="shared" ref="AN752:AR752" si="7322">IFERROR(REPLACE(AM752,FIND(" ",AM752,1),1,""),AM752)</f>
        <v>#REF!</v>
      </c>
      <c r="AO752" s="91" t="e">
        <f t="shared" si="7322"/>
        <v>#REF!</v>
      </c>
      <c r="AP752" s="91" t="e">
        <f t="shared" si="7322"/>
        <v>#REF!</v>
      </c>
      <c r="AQ752" s="91" t="e">
        <f t="shared" si="7322"/>
        <v>#REF!</v>
      </c>
      <c r="AR752" s="91" t="e">
        <f t="shared" si="7322"/>
        <v>#REF!</v>
      </c>
      <c r="AS752" s="91" t="e">
        <f t="shared" si="7010"/>
        <v>#REF!</v>
      </c>
      <c r="AT752" s="91" t="e">
        <f t="shared" si="7011"/>
        <v>#REF!</v>
      </c>
      <c r="AU752" s="32" t="e">
        <f t="shared" si="6994"/>
        <v>#REF!</v>
      </c>
      <c r="AV752" s="93" t="e">
        <f>'Описание предлагаемого товара'!#REF!</f>
        <v>#REF!</v>
      </c>
      <c r="AW752" s="91" t="e">
        <f>MIN(SEARCH({0,1,2,3,4,5,6,7,8,9},AV752&amp; "0123456789"))</f>
        <v>#REF!</v>
      </c>
      <c r="AX752" s="91" t="str">
        <f t="shared" si="7012"/>
        <v/>
      </c>
      <c r="AY752" s="91" t="str">
        <f t="shared" si="7013"/>
        <v/>
      </c>
      <c r="AZ752" s="91" t="str">
        <f t="shared" si="7014"/>
        <v/>
      </c>
      <c r="BA752" s="91" t="str">
        <f t="shared" si="7015"/>
        <v/>
      </c>
      <c r="BB752" s="91" t="str">
        <f t="shared" si="7016"/>
        <v/>
      </c>
      <c r="BC752" s="91" t="str">
        <f t="shared" si="7017"/>
        <v/>
      </c>
      <c r="BD752" s="91" t="str">
        <f t="shared" si="7018"/>
        <v/>
      </c>
      <c r="BE752" s="91" t="str">
        <f t="shared" si="7019"/>
        <v/>
      </c>
      <c r="BF752" s="91" t="str">
        <f t="shared" si="7020"/>
        <v/>
      </c>
      <c r="BG752" s="91" t="str">
        <f t="shared" si="7021"/>
        <v/>
      </c>
      <c r="BH752" s="91" t="str">
        <f t="shared" si="7022"/>
        <v/>
      </c>
      <c r="BI752" s="91" t="str">
        <f t="shared" si="7023"/>
        <v/>
      </c>
      <c r="BJ752" s="91" t="str">
        <f t="shared" si="7024"/>
        <v/>
      </c>
      <c r="BK752" s="91" t="str">
        <f t="shared" si="7025"/>
        <v/>
      </c>
      <c r="BL752" s="91" t="str">
        <f t="shared" si="7026"/>
        <v/>
      </c>
      <c r="BM752" s="91" t="str">
        <f t="shared" si="7027"/>
        <v/>
      </c>
      <c r="BN752" s="91" t="str">
        <f t="shared" si="7028"/>
        <v/>
      </c>
      <c r="BO752" s="91" t="str">
        <f t="shared" si="7029"/>
        <v/>
      </c>
      <c r="BP752" s="91" t="str">
        <f t="shared" si="7030"/>
        <v/>
      </c>
      <c r="BQ752" s="91" t="str">
        <f t="shared" si="7031"/>
        <v/>
      </c>
      <c r="BR752" s="91" t="str">
        <f t="shared" si="7032"/>
        <v/>
      </c>
      <c r="BS752" s="91" t="str">
        <f t="shared" si="7033"/>
        <v/>
      </c>
      <c r="BT752" s="91" t="str">
        <f t="shared" si="7034"/>
        <v/>
      </c>
      <c r="BU752" s="91" t="str">
        <f t="shared" si="7035"/>
        <v/>
      </c>
      <c r="BV752" s="91" t="str">
        <f t="shared" si="7036"/>
        <v/>
      </c>
      <c r="BW752" s="91" t="str">
        <f t="shared" si="7037"/>
        <v/>
      </c>
      <c r="BX752" s="91" t="str">
        <f t="shared" si="7038"/>
        <v/>
      </c>
      <c r="BY752" s="91" t="str">
        <f t="shared" si="7039"/>
        <v/>
      </c>
      <c r="BZ752" s="91" t="str">
        <f t="shared" si="7040"/>
        <v/>
      </c>
      <c r="CA752" s="91" t="str">
        <f t="shared" si="7041"/>
        <v/>
      </c>
      <c r="CB752" s="91" t="str">
        <f t="shared" si="7042"/>
        <v/>
      </c>
      <c r="CC752" s="91" t="str">
        <f t="shared" si="7043"/>
        <v/>
      </c>
      <c r="CD752" s="91" t="str">
        <f t="shared" si="7044"/>
        <v/>
      </c>
      <c r="CE752" s="91" t="str">
        <f t="shared" si="7045"/>
        <v/>
      </c>
      <c r="CF752" s="91" t="str">
        <f t="shared" si="7046"/>
        <v/>
      </c>
      <c r="CG752" s="91" t="str">
        <f t="shared" si="7047"/>
        <v/>
      </c>
      <c r="CH752" s="91" t="str">
        <f t="shared" si="7048"/>
        <v/>
      </c>
      <c r="CI752" s="91" t="str">
        <f t="shared" si="7049"/>
        <v>нет</v>
      </c>
      <c r="CJ752" s="63" t="e">
        <f>IF(LEN('Описание предлагаемого товара'!#REF!)&gt;0,'Описание предлагаемого товара'!#REF!,"")</f>
        <v>#REF!</v>
      </c>
      <c r="CK752" s="91" t="e">
        <f t="shared" ref="CK752:CL752" si="7323">IFERROR(REPLACE(CJ752,FIND(CHAR(10),CJ752,1),1,""),CJ752)</f>
        <v>#REF!</v>
      </c>
      <c r="CL752" s="91" t="e">
        <f t="shared" si="7323"/>
        <v>#REF!</v>
      </c>
      <c r="CM752" s="91" t="e">
        <f t="shared" si="7051"/>
        <v>#REF!</v>
      </c>
      <c r="CN752" s="91" t="e">
        <f t="shared" si="7052"/>
        <v>#REF!</v>
      </c>
      <c r="CO752" s="91" t="e">
        <f t="shared" si="7053"/>
        <v>#REF!</v>
      </c>
      <c r="CP752" s="90" t="e">
        <f>IF(AU752="Не указан реестровый номер (мера нац.режима Запрет)","",IF(CI752="нет","",IF(CU752="да","исключение(не смотрим баллы)",IFERROR(IF(CI752*1&gt;0,IFERROR(IF(VLOOKUP(CI752*1,Обработ.выгрузка_реестра_РФ!$A:$G,7,)=0,"Баллы не установлены",VLOOKUP(CI752*1,Обработ.выгрузка_реестра_РФ!$A:$G,7,)),IF(LEN(CI752)&gt;14,"","нет номера в реестре РФ")),""),IF(LEN(CI752)=0,"","Некорректный реестровый номер")))))</f>
        <v>#REF!</v>
      </c>
      <c r="CQ752" s="33" t="e">
        <f>IF(LEN(C752)&gt;0,IFERROR(IF(LEN(H752)&gt;0,IF(LEN(VLOOKUP(H752,'исключения(не_смотрим_баллы)'!$A:$C,1,))&gt;0,"да","нет"),"не введен ОКПД2"),"нет"),"")</f>
        <v>#REF!</v>
      </c>
      <c r="CR752" s="33" t="e">
        <f ca="1">IF(CQ752="да",IF(TODAY()&lt;VLOOKUP(H752,'исключения(не_смотрим_баллы)'!$A:$C,3,),"да","нет"),"")</f>
        <v>#REF!</v>
      </c>
      <c r="CS752" s="33" t="str">
        <f>IFERROR(IF(CQ752="да",IF(VLOOKUP(CI752*1,Обработ.выгрузка_реестра_РФ!$A:$G,2,)&lt;VLOOKUP(H752,'исключения(не_смотрим_баллы)'!$A:$C,2,),"да","нет"),""),"")</f>
        <v/>
      </c>
      <c r="CT752" s="24"/>
      <c r="CU752" s="33" t="e">
        <f t="shared" si="7065"/>
        <v>#REF!</v>
      </c>
      <c r="CV752" s="91" t="e">
        <f t="shared" si="7066"/>
        <v>#REF!</v>
      </c>
      <c r="CW752" s="27" t="e">
        <f t="shared" si="7067"/>
        <v>#REF!</v>
      </c>
      <c r="CX752" s="26" t="e">
        <f t="shared" si="6996"/>
        <v>#REF!</v>
      </c>
      <c r="CY752" s="64" t="e">
        <f>IF(LEN('Описание предлагаемого товара'!#REF!)&gt;0,'Описание предлагаемого товара'!#REF!,"")</f>
        <v>#REF!</v>
      </c>
      <c r="CZ752" s="95" t="e">
        <f t="shared" si="7054"/>
        <v>#REF!</v>
      </c>
      <c r="DA752" s="95" t="e">
        <f t="shared" ref="DA752" si="7324">IFERROR(REPLACE(CZ752,FIND(" ",CZ752,1),1,""),CZ752)</f>
        <v>#REF!</v>
      </c>
      <c r="DB752" s="95" t="e">
        <f t="shared" si="6998"/>
        <v>#REF!</v>
      </c>
      <c r="DC752" s="95" t="e">
        <f t="shared" ref="DC752:DD752" si="7325">IFERROR(REPLACE(DB752,FIND("г.",DB752,1),2,""),DB752)</f>
        <v>#REF!</v>
      </c>
      <c r="DD752" s="95" t="e">
        <f t="shared" si="7325"/>
        <v>#REF!</v>
      </c>
      <c r="DE752" s="95" t="e">
        <f t="shared" ref="DE752:DF752" si="7326">IFERROR(REPLACE(DD752,FIND("г",DD752,1),1,""),DD752)</f>
        <v>#REF!</v>
      </c>
      <c r="DF752" s="95" t="e">
        <f t="shared" si="7326"/>
        <v>#REF!</v>
      </c>
      <c r="DG752" s="95" t="e">
        <f t="shared" si="7071"/>
        <v>#REF!</v>
      </c>
      <c r="DH752" s="25" t="str">
        <f>IFERROR(VLOOKUP(CI752*1,Обработ.выгрузка_реестра_РФ!$A:$G,5,),"")</f>
        <v/>
      </c>
      <c r="DI752" s="27" t="str">
        <f t="shared" si="7081"/>
        <v/>
      </c>
      <c r="DJ752" s="27" t="str">
        <f t="shared" ca="1" si="7058"/>
        <v/>
      </c>
      <c r="DK752" s="63" t="e">
        <f>IF(LEN('Описание предлагаемого товара'!#REF!)&gt;0,'Описание предлагаемого товара'!#REF!,"")</f>
        <v>#REF!</v>
      </c>
      <c r="DL752" s="63" t="e">
        <f>IF(LEN('Описание предлагаемого товара'!#REF!)&gt;0,'Описание предлагаемого товара'!#REF!,"")</f>
        <v>#REF!</v>
      </c>
      <c r="DM752" s="32"/>
    </row>
    <row r="753" spans="1:117" ht="48.75" customHeight="1" x14ac:dyDescent="0.25">
      <c r="A753" s="61" t="e">
        <f>IF(LEN('Описание предлагаемого товара'!#REF!)&gt;0,'Описание предлагаемого товара'!#REF!,"")</f>
        <v>#REF!</v>
      </c>
      <c r="B753" s="65" t="e">
        <f>IF(LEN('Описание предлагаемого товара'!#REF!)&gt;0,'Описание предлагаемого товара'!#REF!,"")</f>
        <v>#REF!</v>
      </c>
      <c r="C753" s="61" t="e">
        <f>IF(LEN('Описание предлагаемого товара'!#REF!)&gt;0,'Описание предлагаемого товара'!#REF!,"")</f>
        <v>#REF!</v>
      </c>
      <c r="D753" s="61" t="e">
        <f>IF(LEN('Описание предлагаемого товара'!#REF!)&gt;0,'Описание предлагаемого товара'!#REF!,"")</f>
        <v>#REF!</v>
      </c>
      <c r="E753" s="61" t="e">
        <f>IF(LEN('Описание предлагаемого товара'!#REF!)&gt;0,'Описание предлагаемого товара'!#REF!,"")</f>
        <v>#REF!</v>
      </c>
      <c r="F753" s="61" t="e">
        <f>IF(LEN('Описание предлагаемого товара'!#REF!)&gt;0,'Описание предлагаемого товара'!#REF!,"")</f>
        <v>#REF!</v>
      </c>
      <c r="G753" s="61" t="e">
        <f>IF(LEN('Описание предлагаемого товара'!#REF!)&gt;0,'Описание предлагаемого товара'!#REF!,"")</f>
        <v>#REF!</v>
      </c>
      <c r="H753" s="61" t="e">
        <f>IF(LEN('Описание предлагаемого товара'!#REF!)&gt;0,'Описание предлагаемого товара'!#REF!,"")</f>
        <v>#REF!</v>
      </c>
      <c r="I753" s="61" t="e">
        <f>IF(LEN('Описание предлагаемого товара'!#REF!)&gt;0,'Описание предлагаемого товара'!#REF!,"")</f>
        <v>#REF!</v>
      </c>
      <c r="J753" s="38" t="str">
        <f>IFERROR(VLOOKUP(B753,SAP!$A:$E,5,),"")</f>
        <v/>
      </c>
      <c r="K753" s="40" t="str">
        <f t="shared" si="7001"/>
        <v/>
      </c>
      <c r="L753" s="61" t="e">
        <f>IF(LEN('Описание предлагаемого товара'!#REF!)&gt;0,IFERROR('Описание предлагаемого товара'!#REF!*1,""),"")</f>
        <v>#REF!</v>
      </c>
      <c r="M753" s="39" t="str">
        <f>IFERROR(VLOOKUP(B753,SAP!$A:$E,2,),"")</f>
        <v/>
      </c>
      <c r="N753" s="41" t="str">
        <f t="shared" si="7137"/>
        <v/>
      </c>
      <c r="O753" s="39" t="str">
        <f t="shared" si="6988"/>
        <v/>
      </c>
      <c r="P753" s="36" t="e">
        <f>IF(LEN('Описание предлагаемого товара'!#REF!)&gt;0,'Описание предлагаемого товара'!#REF!,"")</f>
        <v>#REF!</v>
      </c>
      <c r="Q75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53" s="37" t="e">
        <f>IF(LEN('Описание предлагаемого товара'!#REF!)&gt;0,'Описание предлагаемого товара'!#REF!,"")</f>
        <v>#REF!</v>
      </c>
      <c r="S753" s="37" t="e">
        <f>IF(LEN('Описание предлагаемого товара'!#REF!)&gt;0,'Описание предлагаемого товара'!#REF!,"")</f>
        <v>#REF!</v>
      </c>
      <c r="T75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53" s="23" t="str">
        <f>IFERROR(VLOOKUP(CI753*1,Обработ.выгрузка_реестра_РФ!$A:$G,6,),"")</f>
        <v/>
      </c>
      <c r="V753" s="61" t="e">
        <f>IF(LEN('Описание предлагаемого товара'!#REF!)&gt;0,'Описание предлагаемого товара'!#REF!,"")</f>
        <v>#REF!</v>
      </c>
      <c r="W753" s="62" t="e">
        <f>IF(LEN('Описание предлагаемого товара'!#REF!)&gt;0,'Описание предлагаемого товара'!#REF!,"")</f>
        <v>#REF!</v>
      </c>
      <c r="X753" s="91" t="e">
        <f t="shared" ref="X753:Y753" si="7327">IFERROR(REPLACE(W753,FIND(CHAR(10),W753,1),1," "),W753)</f>
        <v>#REF!</v>
      </c>
      <c r="Y753" s="91" t="e">
        <f t="shared" si="7327"/>
        <v>#REF!</v>
      </c>
      <c r="Z753" s="91" t="e">
        <f t="shared" si="7003"/>
        <v>#REF!</v>
      </c>
      <c r="AA753" s="91" t="e">
        <f t="shared" si="7004"/>
        <v>#REF!</v>
      </c>
      <c r="AB753" s="91" t="e">
        <f t="shared" si="7005"/>
        <v>#REF!</v>
      </c>
      <c r="AC753" s="91" t="e">
        <f t="shared" ref="AC753:AF753" si="7328">IFERROR(REPLACE(AB753,FIND("  ",AB753,1),2," "),AB753)</f>
        <v>#REF!</v>
      </c>
      <c r="AD753" s="91" t="e">
        <f t="shared" si="7328"/>
        <v>#REF!</v>
      </c>
      <c r="AE753" s="91" t="e">
        <f t="shared" si="7328"/>
        <v>#REF!</v>
      </c>
      <c r="AF753" s="91" t="e">
        <f t="shared" si="7328"/>
        <v>#REF!</v>
      </c>
      <c r="AG753" s="23" t="str">
        <f>IFERROR(VLOOKUP(CI753*1,Обработ.выгрузка_реестра_РФ!$A:$G,4,),"")</f>
        <v/>
      </c>
      <c r="AH753" s="91" t="str">
        <f t="shared" ref="AH753:AI753" si="7329">IFERROR(REPLACE(AG753,FIND("-",AG753,1),1,"*"),AG753)</f>
        <v/>
      </c>
      <c r="AI753" s="91" t="str">
        <f t="shared" si="7329"/>
        <v/>
      </c>
      <c r="AJ753" s="27" t="str">
        <f t="shared" si="7103"/>
        <v/>
      </c>
      <c r="AK753" s="63" t="e">
        <f>IF(LEN('Описание предлагаемого товара'!#REF!)&gt;0,'Описание предлагаемого товара'!#REF!,"")</f>
        <v>#REF!</v>
      </c>
      <c r="AL753" s="91" t="e">
        <f t="shared" ref="AL753:AM753" si="7330">IFERROR(REPLACE(AK753,FIND(CHAR(10),AK753,1),1,""),AK753)</f>
        <v>#REF!</v>
      </c>
      <c r="AM753" s="91" t="e">
        <f t="shared" si="7330"/>
        <v>#REF!</v>
      </c>
      <c r="AN753" s="91" t="e">
        <f t="shared" ref="AN753:AR753" si="7331">IFERROR(REPLACE(AM753,FIND(" ",AM753,1),1,""),AM753)</f>
        <v>#REF!</v>
      </c>
      <c r="AO753" s="91" t="e">
        <f t="shared" si="7331"/>
        <v>#REF!</v>
      </c>
      <c r="AP753" s="91" t="e">
        <f t="shared" si="7331"/>
        <v>#REF!</v>
      </c>
      <c r="AQ753" s="91" t="e">
        <f t="shared" si="7331"/>
        <v>#REF!</v>
      </c>
      <c r="AR753" s="91" t="e">
        <f t="shared" si="7331"/>
        <v>#REF!</v>
      </c>
      <c r="AS753" s="91" t="e">
        <f t="shared" si="7010"/>
        <v>#REF!</v>
      </c>
      <c r="AT753" s="91" t="e">
        <f t="shared" si="7011"/>
        <v>#REF!</v>
      </c>
      <c r="AU753" s="32" t="e">
        <f t="shared" si="6994"/>
        <v>#REF!</v>
      </c>
      <c r="AV753" s="93" t="e">
        <f>'Описание предлагаемого товара'!#REF!</f>
        <v>#REF!</v>
      </c>
      <c r="AW753" s="91" t="e">
        <f>MIN(SEARCH({0,1,2,3,4,5,6,7,8,9},AV753&amp; "0123456789"))</f>
        <v>#REF!</v>
      </c>
      <c r="AX753" s="91" t="str">
        <f t="shared" si="7012"/>
        <v/>
      </c>
      <c r="AY753" s="91" t="str">
        <f t="shared" si="7013"/>
        <v/>
      </c>
      <c r="AZ753" s="91" t="str">
        <f t="shared" si="7014"/>
        <v/>
      </c>
      <c r="BA753" s="91" t="str">
        <f t="shared" si="7015"/>
        <v/>
      </c>
      <c r="BB753" s="91" t="str">
        <f t="shared" si="7016"/>
        <v/>
      </c>
      <c r="BC753" s="91" t="str">
        <f t="shared" si="7017"/>
        <v/>
      </c>
      <c r="BD753" s="91" t="str">
        <f t="shared" si="7018"/>
        <v/>
      </c>
      <c r="BE753" s="91" t="str">
        <f t="shared" si="7019"/>
        <v/>
      </c>
      <c r="BF753" s="91" t="str">
        <f t="shared" si="7020"/>
        <v/>
      </c>
      <c r="BG753" s="91" t="str">
        <f t="shared" si="7021"/>
        <v/>
      </c>
      <c r="BH753" s="91" t="str">
        <f t="shared" si="7022"/>
        <v/>
      </c>
      <c r="BI753" s="91" t="str">
        <f t="shared" si="7023"/>
        <v/>
      </c>
      <c r="BJ753" s="91" t="str">
        <f t="shared" si="7024"/>
        <v/>
      </c>
      <c r="BK753" s="91" t="str">
        <f t="shared" si="7025"/>
        <v/>
      </c>
      <c r="BL753" s="91" t="str">
        <f t="shared" si="7026"/>
        <v/>
      </c>
      <c r="BM753" s="91" t="str">
        <f t="shared" si="7027"/>
        <v/>
      </c>
      <c r="BN753" s="91" t="str">
        <f t="shared" si="7028"/>
        <v/>
      </c>
      <c r="BO753" s="91" t="str">
        <f t="shared" si="7029"/>
        <v/>
      </c>
      <c r="BP753" s="91" t="str">
        <f t="shared" si="7030"/>
        <v/>
      </c>
      <c r="BQ753" s="91" t="str">
        <f t="shared" si="7031"/>
        <v/>
      </c>
      <c r="BR753" s="91" t="str">
        <f t="shared" si="7032"/>
        <v/>
      </c>
      <c r="BS753" s="91" t="str">
        <f t="shared" si="7033"/>
        <v/>
      </c>
      <c r="BT753" s="91" t="str">
        <f t="shared" si="7034"/>
        <v/>
      </c>
      <c r="BU753" s="91" t="str">
        <f t="shared" si="7035"/>
        <v/>
      </c>
      <c r="BV753" s="91" t="str">
        <f t="shared" si="7036"/>
        <v/>
      </c>
      <c r="BW753" s="91" t="str">
        <f t="shared" si="7037"/>
        <v/>
      </c>
      <c r="BX753" s="91" t="str">
        <f t="shared" si="7038"/>
        <v/>
      </c>
      <c r="BY753" s="91" t="str">
        <f t="shared" si="7039"/>
        <v/>
      </c>
      <c r="BZ753" s="91" t="str">
        <f t="shared" si="7040"/>
        <v/>
      </c>
      <c r="CA753" s="91" t="str">
        <f t="shared" si="7041"/>
        <v/>
      </c>
      <c r="CB753" s="91" t="str">
        <f t="shared" si="7042"/>
        <v/>
      </c>
      <c r="CC753" s="91" t="str">
        <f t="shared" si="7043"/>
        <v/>
      </c>
      <c r="CD753" s="91" t="str">
        <f t="shared" si="7044"/>
        <v/>
      </c>
      <c r="CE753" s="91" t="str">
        <f t="shared" si="7045"/>
        <v/>
      </c>
      <c r="CF753" s="91" t="str">
        <f t="shared" si="7046"/>
        <v/>
      </c>
      <c r="CG753" s="91" t="str">
        <f t="shared" si="7047"/>
        <v/>
      </c>
      <c r="CH753" s="91" t="str">
        <f t="shared" si="7048"/>
        <v/>
      </c>
      <c r="CI753" s="91" t="str">
        <f t="shared" si="7049"/>
        <v>нет</v>
      </c>
      <c r="CJ753" s="63" t="e">
        <f>IF(LEN('Описание предлагаемого товара'!#REF!)&gt;0,'Описание предлагаемого товара'!#REF!,"")</f>
        <v>#REF!</v>
      </c>
      <c r="CK753" s="91" t="e">
        <f t="shared" ref="CK753:CL753" si="7332">IFERROR(REPLACE(CJ753,FIND(CHAR(10),CJ753,1),1,""),CJ753)</f>
        <v>#REF!</v>
      </c>
      <c r="CL753" s="91" t="e">
        <f t="shared" si="7332"/>
        <v>#REF!</v>
      </c>
      <c r="CM753" s="91" t="e">
        <f t="shared" si="7051"/>
        <v>#REF!</v>
      </c>
      <c r="CN753" s="91" t="e">
        <f t="shared" si="7052"/>
        <v>#REF!</v>
      </c>
      <c r="CO753" s="91" t="e">
        <f t="shared" si="7053"/>
        <v>#REF!</v>
      </c>
      <c r="CP753" s="90" t="e">
        <f>IF(AU753="Не указан реестровый номер (мера нац.режима Запрет)","",IF(CI753="нет","",IF(CU753="да","исключение(не смотрим баллы)",IFERROR(IF(CI753*1&gt;0,IFERROR(IF(VLOOKUP(CI753*1,Обработ.выгрузка_реестра_РФ!$A:$G,7,)=0,"Баллы не установлены",VLOOKUP(CI753*1,Обработ.выгрузка_реестра_РФ!$A:$G,7,)),IF(LEN(CI753)&gt;14,"","нет номера в реестре РФ")),""),IF(LEN(CI753)=0,"","Некорректный реестровый номер")))))</f>
        <v>#REF!</v>
      </c>
      <c r="CQ753" s="33" t="e">
        <f>IF(LEN(C753)&gt;0,IFERROR(IF(LEN(H753)&gt;0,IF(LEN(VLOOKUP(H753,'исключения(не_смотрим_баллы)'!$A:$C,1,))&gt;0,"да","нет"),"не введен ОКПД2"),"нет"),"")</f>
        <v>#REF!</v>
      </c>
      <c r="CR753" s="33" t="e">
        <f ca="1">IF(CQ753="да",IF(TODAY()&lt;VLOOKUP(H753,'исключения(не_смотрим_баллы)'!$A:$C,3,),"да","нет"),"")</f>
        <v>#REF!</v>
      </c>
      <c r="CS753" s="33" t="str">
        <f>IFERROR(IF(CQ753="да",IF(VLOOKUP(CI753*1,Обработ.выгрузка_реестра_РФ!$A:$G,2,)&lt;VLOOKUP(H753,'исключения(не_смотрим_баллы)'!$A:$C,2,),"да","нет"),""),"")</f>
        <v/>
      </c>
      <c r="CT753" s="24"/>
      <c r="CU753" s="33" t="e">
        <f t="shared" si="7065"/>
        <v>#REF!</v>
      </c>
      <c r="CV753" s="91" t="e">
        <f t="shared" si="7066"/>
        <v>#REF!</v>
      </c>
      <c r="CW753" s="27" t="e">
        <f t="shared" si="7067"/>
        <v>#REF!</v>
      </c>
      <c r="CX753" s="26" t="e">
        <f t="shared" si="6996"/>
        <v>#REF!</v>
      </c>
      <c r="CY753" s="64" t="e">
        <f>IF(LEN('Описание предлагаемого товара'!#REF!)&gt;0,'Описание предлагаемого товара'!#REF!,"")</f>
        <v>#REF!</v>
      </c>
      <c r="CZ753" s="95" t="e">
        <f t="shared" si="7054"/>
        <v>#REF!</v>
      </c>
      <c r="DA753" s="95" t="e">
        <f t="shared" ref="DA753" si="7333">IFERROR(REPLACE(CZ753,FIND(" ",CZ753,1),1,""),CZ753)</f>
        <v>#REF!</v>
      </c>
      <c r="DB753" s="95" t="e">
        <f t="shared" si="6998"/>
        <v>#REF!</v>
      </c>
      <c r="DC753" s="95" t="e">
        <f t="shared" ref="DC753:DD753" si="7334">IFERROR(REPLACE(DB753,FIND("г.",DB753,1),2,""),DB753)</f>
        <v>#REF!</v>
      </c>
      <c r="DD753" s="95" t="e">
        <f t="shared" si="7334"/>
        <v>#REF!</v>
      </c>
      <c r="DE753" s="95" t="e">
        <f t="shared" ref="DE753:DF753" si="7335">IFERROR(REPLACE(DD753,FIND("г",DD753,1),1,""),DD753)</f>
        <v>#REF!</v>
      </c>
      <c r="DF753" s="95" t="e">
        <f t="shared" si="7335"/>
        <v>#REF!</v>
      </c>
      <c r="DG753" s="95" t="e">
        <f t="shared" si="7071"/>
        <v>#REF!</v>
      </c>
      <c r="DH753" s="25" t="str">
        <f>IFERROR(VLOOKUP(CI753*1,Обработ.выгрузка_реестра_РФ!$A:$G,5,),"")</f>
        <v/>
      </c>
      <c r="DI753" s="27" t="str">
        <f t="shared" si="7081"/>
        <v/>
      </c>
      <c r="DJ753" s="27" t="str">
        <f t="shared" ca="1" si="7058"/>
        <v/>
      </c>
      <c r="DK753" s="63" t="e">
        <f>IF(LEN('Описание предлагаемого товара'!#REF!)&gt;0,'Описание предлагаемого товара'!#REF!,"")</f>
        <v>#REF!</v>
      </c>
      <c r="DL753" s="63" t="e">
        <f>IF(LEN('Описание предлагаемого товара'!#REF!)&gt;0,'Описание предлагаемого товара'!#REF!,"")</f>
        <v>#REF!</v>
      </c>
      <c r="DM753" s="32"/>
    </row>
    <row r="754" spans="1:117" ht="48.75" customHeight="1" x14ac:dyDescent="0.25">
      <c r="A754" s="61" t="e">
        <f>IF(LEN('Описание предлагаемого товара'!#REF!)&gt;0,'Описание предлагаемого товара'!#REF!,"")</f>
        <v>#REF!</v>
      </c>
      <c r="B754" s="65" t="e">
        <f>IF(LEN('Описание предлагаемого товара'!#REF!)&gt;0,'Описание предлагаемого товара'!#REF!,"")</f>
        <v>#REF!</v>
      </c>
      <c r="C754" s="61" t="e">
        <f>IF(LEN('Описание предлагаемого товара'!#REF!)&gt;0,'Описание предлагаемого товара'!#REF!,"")</f>
        <v>#REF!</v>
      </c>
      <c r="D754" s="61" t="e">
        <f>IF(LEN('Описание предлагаемого товара'!#REF!)&gt;0,'Описание предлагаемого товара'!#REF!,"")</f>
        <v>#REF!</v>
      </c>
      <c r="E754" s="61" t="e">
        <f>IF(LEN('Описание предлагаемого товара'!#REF!)&gt;0,'Описание предлагаемого товара'!#REF!,"")</f>
        <v>#REF!</v>
      </c>
      <c r="F754" s="61" t="e">
        <f>IF(LEN('Описание предлагаемого товара'!#REF!)&gt;0,'Описание предлагаемого товара'!#REF!,"")</f>
        <v>#REF!</v>
      </c>
      <c r="G754" s="61" t="e">
        <f>IF(LEN('Описание предлагаемого товара'!#REF!)&gt;0,'Описание предлагаемого товара'!#REF!,"")</f>
        <v>#REF!</v>
      </c>
      <c r="H754" s="61" t="e">
        <f>IF(LEN('Описание предлагаемого товара'!#REF!)&gt;0,'Описание предлагаемого товара'!#REF!,"")</f>
        <v>#REF!</v>
      </c>
      <c r="I754" s="61" t="e">
        <f>IF(LEN('Описание предлагаемого товара'!#REF!)&gt;0,'Описание предлагаемого товара'!#REF!,"")</f>
        <v>#REF!</v>
      </c>
      <c r="J754" s="38" t="str">
        <f>IFERROR(VLOOKUP(B754,SAP!$A:$E,5,),"")</f>
        <v/>
      </c>
      <c r="K754" s="40" t="str">
        <f t="shared" si="7001"/>
        <v/>
      </c>
      <c r="L754" s="61" t="e">
        <f>IF(LEN('Описание предлагаемого товара'!#REF!)&gt;0,IFERROR('Описание предлагаемого товара'!#REF!*1,""),"")</f>
        <v>#REF!</v>
      </c>
      <c r="M754" s="39" t="str">
        <f>IFERROR(VLOOKUP(B754,SAP!$A:$E,2,),"")</f>
        <v/>
      </c>
      <c r="N754" s="41" t="str">
        <f t="shared" si="7137"/>
        <v/>
      </c>
      <c r="O754" s="39" t="str">
        <f t="shared" si="6988"/>
        <v/>
      </c>
      <c r="P754" s="36" t="e">
        <f>IF(LEN('Описание предлагаемого товара'!#REF!)&gt;0,'Описание предлагаемого товара'!#REF!,"")</f>
        <v>#REF!</v>
      </c>
      <c r="Q75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54" s="37" t="e">
        <f>IF(LEN('Описание предлагаемого товара'!#REF!)&gt;0,'Описание предлагаемого товара'!#REF!,"")</f>
        <v>#REF!</v>
      </c>
      <c r="S754" s="37" t="e">
        <f>IF(LEN('Описание предлагаемого товара'!#REF!)&gt;0,'Описание предлагаемого товара'!#REF!,"")</f>
        <v>#REF!</v>
      </c>
      <c r="T75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54" s="23" t="str">
        <f>IFERROR(VLOOKUP(CI754*1,Обработ.выгрузка_реестра_РФ!$A:$G,6,),"")</f>
        <v/>
      </c>
      <c r="V754" s="61" t="e">
        <f>IF(LEN('Описание предлагаемого товара'!#REF!)&gt;0,'Описание предлагаемого товара'!#REF!,"")</f>
        <v>#REF!</v>
      </c>
      <c r="W754" s="62" t="e">
        <f>IF(LEN('Описание предлагаемого товара'!#REF!)&gt;0,'Описание предлагаемого товара'!#REF!,"")</f>
        <v>#REF!</v>
      </c>
      <c r="X754" s="91" t="e">
        <f t="shared" ref="X754:Y754" si="7336">IFERROR(REPLACE(W754,FIND(CHAR(10),W754,1),1," "),W754)</f>
        <v>#REF!</v>
      </c>
      <c r="Y754" s="91" t="e">
        <f t="shared" si="7336"/>
        <v>#REF!</v>
      </c>
      <c r="Z754" s="91" t="e">
        <f t="shared" si="7003"/>
        <v>#REF!</v>
      </c>
      <c r="AA754" s="91" t="e">
        <f t="shared" si="7004"/>
        <v>#REF!</v>
      </c>
      <c r="AB754" s="91" t="e">
        <f t="shared" si="7005"/>
        <v>#REF!</v>
      </c>
      <c r="AC754" s="91" t="e">
        <f t="shared" ref="AC754:AF754" si="7337">IFERROR(REPLACE(AB754,FIND("  ",AB754,1),2," "),AB754)</f>
        <v>#REF!</v>
      </c>
      <c r="AD754" s="91" t="e">
        <f t="shared" si="7337"/>
        <v>#REF!</v>
      </c>
      <c r="AE754" s="91" t="e">
        <f t="shared" si="7337"/>
        <v>#REF!</v>
      </c>
      <c r="AF754" s="91" t="e">
        <f t="shared" si="7337"/>
        <v>#REF!</v>
      </c>
      <c r="AG754" s="23" t="str">
        <f>IFERROR(VLOOKUP(CI754*1,Обработ.выгрузка_реестра_РФ!$A:$G,4,),"")</f>
        <v/>
      </c>
      <c r="AH754" s="91" t="str">
        <f t="shared" ref="AH754:AI754" si="7338">IFERROR(REPLACE(AG754,FIND("-",AG754,1),1,"*"),AG754)</f>
        <v/>
      </c>
      <c r="AI754" s="91" t="str">
        <f t="shared" si="7338"/>
        <v/>
      </c>
      <c r="AJ754" s="27" t="str">
        <f t="shared" si="7103"/>
        <v/>
      </c>
      <c r="AK754" s="63" t="e">
        <f>IF(LEN('Описание предлагаемого товара'!#REF!)&gt;0,'Описание предлагаемого товара'!#REF!,"")</f>
        <v>#REF!</v>
      </c>
      <c r="AL754" s="91" t="e">
        <f t="shared" ref="AL754:AM754" si="7339">IFERROR(REPLACE(AK754,FIND(CHAR(10),AK754,1),1,""),AK754)</f>
        <v>#REF!</v>
      </c>
      <c r="AM754" s="91" t="e">
        <f t="shared" si="7339"/>
        <v>#REF!</v>
      </c>
      <c r="AN754" s="91" t="e">
        <f t="shared" ref="AN754:AR754" si="7340">IFERROR(REPLACE(AM754,FIND(" ",AM754,1),1,""),AM754)</f>
        <v>#REF!</v>
      </c>
      <c r="AO754" s="91" t="e">
        <f t="shared" si="7340"/>
        <v>#REF!</v>
      </c>
      <c r="AP754" s="91" t="e">
        <f t="shared" si="7340"/>
        <v>#REF!</v>
      </c>
      <c r="AQ754" s="91" t="e">
        <f t="shared" si="7340"/>
        <v>#REF!</v>
      </c>
      <c r="AR754" s="91" t="e">
        <f t="shared" si="7340"/>
        <v>#REF!</v>
      </c>
      <c r="AS754" s="91" t="e">
        <f t="shared" si="7010"/>
        <v>#REF!</v>
      </c>
      <c r="AT754" s="91" t="e">
        <f t="shared" si="7011"/>
        <v>#REF!</v>
      </c>
      <c r="AU754" s="32" t="e">
        <f t="shared" si="6994"/>
        <v>#REF!</v>
      </c>
      <c r="AV754" s="93" t="e">
        <f>'Описание предлагаемого товара'!#REF!</f>
        <v>#REF!</v>
      </c>
      <c r="AW754" s="91" t="e">
        <f>MIN(SEARCH({0,1,2,3,4,5,6,7,8,9},AV754&amp; "0123456789"))</f>
        <v>#REF!</v>
      </c>
      <c r="AX754" s="91" t="str">
        <f t="shared" si="7012"/>
        <v/>
      </c>
      <c r="AY754" s="91" t="str">
        <f t="shared" si="7013"/>
        <v/>
      </c>
      <c r="AZ754" s="91" t="str">
        <f t="shared" si="7014"/>
        <v/>
      </c>
      <c r="BA754" s="91" t="str">
        <f t="shared" si="7015"/>
        <v/>
      </c>
      <c r="BB754" s="91" t="str">
        <f t="shared" si="7016"/>
        <v/>
      </c>
      <c r="BC754" s="91" t="str">
        <f t="shared" si="7017"/>
        <v/>
      </c>
      <c r="BD754" s="91" t="str">
        <f t="shared" si="7018"/>
        <v/>
      </c>
      <c r="BE754" s="91" t="str">
        <f t="shared" si="7019"/>
        <v/>
      </c>
      <c r="BF754" s="91" t="str">
        <f t="shared" si="7020"/>
        <v/>
      </c>
      <c r="BG754" s="91" t="str">
        <f t="shared" si="7021"/>
        <v/>
      </c>
      <c r="BH754" s="91" t="str">
        <f t="shared" si="7022"/>
        <v/>
      </c>
      <c r="BI754" s="91" t="str">
        <f t="shared" si="7023"/>
        <v/>
      </c>
      <c r="BJ754" s="91" t="str">
        <f t="shared" si="7024"/>
        <v/>
      </c>
      <c r="BK754" s="91" t="str">
        <f t="shared" si="7025"/>
        <v/>
      </c>
      <c r="BL754" s="91" t="str">
        <f t="shared" si="7026"/>
        <v/>
      </c>
      <c r="BM754" s="91" t="str">
        <f t="shared" si="7027"/>
        <v/>
      </c>
      <c r="BN754" s="91" t="str">
        <f t="shared" si="7028"/>
        <v/>
      </c>
      <c r="BO754" s="91" t="str">
        <f t="shared" si="7029"/>
        <v/>
      </c>
      <c r="BP754" s="91" t="str">
        <f t="shared" si="7030"/>
        <v/>
      </c>
      <c r="BQ754" s="91" t="str">
        <f t="shared" si="7031"/>
        <v/>
      </c>
      <c r="BR754" s="91" t="str">
        <f t="shared" si="7032"/>
        <v/>
      </c>
      <c r="BS754" s="91" t="str">
        <f t="shared" si="7033"/>
        <v/>
      </c>
      <c r="BT754" s="91" t="str">
        <f t="shared" si="7034"/>
        <v/>
      </c>
      <c r="BU754" s="91" t="str">
        <f t="shared" si="7035"/>
        <v/>
      </c>
      <c r="BV754" s="91" t="str">
        <f t="shared" si="7036"/>
        <v/>
      </c>
      <c r="BW754" s="91" t="str">
        <f t="shared" si="7037"/>
        <v/>
      </c>
      <c r="BX754" s="91" t="str">
        <f t="shared" si="7038"/>
        <v/>
      </c>
      <c r="BY754" s="91" t="str">
        <f t="shared" si="7039"/>
        <v/>
      </c>
      <c r="BZ754" s="91" t="str">
        <f t="shared" si="7040"/>
        <v/>
      </c>
      <c r="CA754" s="91" t="str">
        <f t="shared" si="7041"/>
        <v/>
      </c>
      <c r="CB754" s="91" t="str">
        <f t="shared" si="7042"/>
        <v/>
      </c>
      <c r="CC754" s="91" t="str">
        <f t="shared" si="7043"/>
        <v/>
      </c>
      <c r="CD754" s="91" t="str">
        <f t="shared" si="7044"/>
        <v/>
      </c>
      <c r="CE754" s="91" t="str">
        <f t="shared" si="7045"/>
        <v/>
      </c>
      <c r="CF754" s="91" t="str">
        <f t="shared" si="7046"/>
        <v/>
      </c>
      <c r="CG754" s="91" t="str">
        <f t="shared" si="7047"/>
        <v/>
      </c>
      <c r="CH754" s="91" t="str">
        <f t="shared" si="7048"/>
        <v/>
      </c>
      <c r="CI754" s="91" t="str">
        <f t="shared" si="7049"/>
        <v>нет</v>
      </c>
      <c r="CJ754" s="63" t="e">
        <f>IF(LEN('Описание предлагаемого товара'!#REF!)&gt;0,'Описание предлагаемого товара'!#REF!,"")</f>
        <v>#REF!</v>
      </c>
      <c r="CK754" s="91" t="e">
        <f t="shared" ref="CK754:CL754" si="7341">IFERROR(REPLACE(CJ754,FIND(CHAR(10),CJ754,1),1,""),CJ754)</f>
        <v>#REF!</v>
      </c>
      <c r="CL754" s="91" t="e">
        <f t="shared" si="7341"/>
        <v>#REF!</v>
      </c>
      <c r="CM754" s="91" t="e">
        <f t="shared" si="7051"/>
        <v>#REF!</v>
      </c>
      <c r="CN754" s="91" t="e">
        <f t="shared" si="7052"/>
        <v>#REF!</v>
      </c>
      <c r="CO754" s="91" t="e">
        <f t="shared" si="7053"/>
        <v>#REF!</v>
      </c>
      <c r="CP754" s="90" t="e">
        <f>IF(AU754="Не указан реестровый номер (мера нац.режима Запрет)","",IF(CI754="нет","",IF(CU754="да","исключение(не смотрим баллы)",IFERROR(IF(CI754*1&gt;0,IFERROR(IF(VLOOKUP(CI754*1,Обработ.выгрузка_реестра_РФ!$A:$G,7,)=0,"Баллы не установлены",VLOOKUP(CI754*1,Обработ.выгрузка_реестра_РФ!$A:$G,7,)),IF(LEN(CI754)&gt;14,"","нет номера в реестре РФ")),""),IF(LEN(CI754)=0,"","Некорректный реестровый номер")))))</f>
        <v>#REF!</v>
      </c>
      <c r="CQ754" s="33" t="e">
        <f>IF(LEN(C754)&gt;0,IFERROR(IF(LEN(H754)&gt;0,IF(LEN(VLOOKUP(H754,'исключения(не_смотрим_баллы)'!$A:$C,1,))&gt;0,"да","нет"),"не введен ОКПД2"),"нет"),"")</f>
        <v>#REF!</v>
      </c>
      <c r="CR754" s="33" t="e">
        <f ca="1">IF(CQ754="да",IF(TODAY()&lt;VLOOKUP(H754,'исключения(не_смотрим_баллы)'!$A:$C,3,),"да","нет"),"")</f>
        <v>#REF!</v>
      </c>
      <c r="CS754" s="33" t="str">
        <f>IFERROR(IF(CQ754="да",IF(VLOOKUP(CI754*1,Обработ.выгрузка_реестра_РФ!$A:$G,2,)&lt;VLOOKUP(H754,'исключения(не_смотрим_баллы)'!$A:$C,2,),"да","нет"),""),"")</f>
        <v/>
      </c>
      <c r="CT754" s="24"/>
      <c r="CU754" s="33" t="e">
        <f t="shared" si="7065"/>
        <v>#REF!</v>
      </c>
      <c r="CV754" s="91" t="e">
        <f t="shared" si="7066"/>
        <v>#REF!</v>
      </c>
      <c r="CW754" s="27" t="e">
        <f t="shared" si="7067"/>
        <v>#REF!</v>
      </c>
      <c r="CX754" s="26" t="e">
        <f t="shared" si="6996"/>
        <v>#REF!</v>
      </c>
      <c r="CY754" s="64" t="e">
        <f>IF(LEN('Описание предлагаемого товара'!#REF!)&gt;0,'Описание предлагаемого товара'!#REF!,"")</f>
        <v>#REF!</v>
      </c>
      <c r="CZ754" s="95" t="e">
        <f t="shared" si="7054"/>
        <v>#REF!</v>
      </c>
      <c r="DA754" s="95" t="e">
        <f t="shared" ref="DA754" si="7342">IFERROR(REPLACE(CZ754,FIND(" ",CZ754,1),1,""),CZ754)</f>
        <v>#REF!</v>
      </c>
      <c r="DB754" s="95" t="e">
        <f t="shared" si="6998"/>
        <v>#REF!</v>
      </c>
      <c r="DC754" s="95" t="e">
        <f t="shared" ref="DC754:DD754" si="7343">IFERROR(REPLACE(DB754,FIND("г.",DB754,1),2,""),DB754)</f>
        <v>#REF!</v>
      </c>
      <c r="DD754" s="95" t="e">
        <f t="shared" si="7343"/>
        <v>#REF!</v>
      </c>
      <c r="DE754" s="95" t="e">
        <f t="shared" ref="DE754:DF754" si="7344">IFERROR(REPLACE(DD754,FIND("г",DD754,1),1,""),DD754)</f>
        <v>#REF!</v>
      </c>
      <c r="DF754" s="95" t="e">
        <f t="shared" si="7344"/>
        <v>#REF!</v>
      </c>
      <c r="DG754" s="95" t="e">
        <f t="shared" si="7071"/>
        <v>#REF!</v>
      </c>
      <c r="DH754" s="25" t="str">
        <f>IFERROR(VLOOKUP(CI754*1,Обработ.выгрузка_реестра_РФ!$A:$G,5,),"")</f>
        <v/>
      </c>
      <c r="DI754" s="27" t="str">
        <f t="shared" si="7081"/>
        <v/>
      </c>
      <c r="DJ754" s="27" t="str">
        <f t="shared" ca="1" si="7058"/>
        <v/>
      </c>
      <c r="DK754" s="63" t="e">
        <f>IF(LEN('Описание предлагаемого товара'!#REF!)&gt;0,'Описание предлагаемого товара'!#REF!,"")</f>
        <v>#REF!</v>
      </c>
      <c r="DL754" s="63" t="e">
        <f>IF(LEN('Описание предлагаемого товара'!#REF!)&gt;0,'Описание предлагаемого товара'!#REF!,"")</f>
        <v>#REF!</v>
      </c>
      <c r="DM754" s="32"/>
    </row>
    <row r="755" spans="1:117" ht="48.75" customHeight="1" x14ac:dyDescent="0.25">
      <c r="A755" s="61" t="e">
        <f>IF(LEN('Описание предлагаемого товара'!#REF!)&gt;0,'Описание предлагаемого товара'!#REF!,"")</f>
        <v>#REF!</v>
      </c>
      <c r="B755" s="65" t="e">
        <f>IF(LEN('Описание предлагаемого товара'!#REF!)&gt;0,'Описание предлагаемого товара'!#REF!,"")</f>
        <v>#REF!</v>
      </c>
      <c r="C755" s="61" t="e">
        <f>IF(LEN('Описание предлагаемого товара'!#REF!)&gt;0,'Описание предлагаемого товара'!#REF!,"")</f>
        <v>#REF!</v>
      </c>
      <c r="D755" s="61" t="e">
        <f>IF(LEN('Описание предлагаемого товара'!#REF!)&gt;0,'Описание предлагаемого товара'!#REF!,"")</f>
        <v>#REF!</v>
      </c>
      <c r="E755" s="61" t="e">
        <f>IF(LEN('Описание предлагаемого товара'!#REF!)&gt;0,'Описание предлагаемого товара'!#REF!,"")</f>
        <v>#REF!</v>
      </c>
      <c r="F755" s="61" t="e">
        <f>IF(LEN('Описание предлагаемого товара'!#REF!)&gt;0,'Описание предлагаемого товара'!#REF!,"")</f>
        <v>#REF!</v>
      </c>
      <c r="G755" s="61" t="e">
        <f>IF(LEN('Описание предлагаемого товара'!#REF!)&gt;0,'Описание предлагаемого товара'!#REF!,"")</f>
        <v>#REF!</v>
      </c>
      <c r="H755" s="61" t="e">
        <f>IF(LEN('Описание предлагаемого товара'!#REF!)&gt;0,'Описание предлагаемого товара'!#REF!,"")</f>
        <v>#REF!</v>
      </c>
      <c r="I755" s="61" t="e">
        <f>IF(LEN('Описание предлагаемого товара'!#REF!)&gt;0,'Описание предлагаемого товара'!#REF!,"")</f>
        <v>#REF!</v>
      </c>
      <c r="J755" s="38" t="str">
        <f>IFERROR(VLOOKUP(B755,SAP!$A:$E,5,),"")</f>
        <v/>
      </c>
      <c r="K755" s="40" t="str">
        <f t="shared" si="7001"/>
        <v/>
      </c>
      <c r="L755" s="61" t="e">
        <f>IF(LEN('Описание предлагаемого товара'!#REF!)&gt;0,IFERROR('Описание предлагаемого товара'!#REF!*1,""),"")</f>
        <v>#REF!</v>
      </c>
      <c r="M755" s="39" t="str">
        <f>IFERROR(VLOOKUP(B755,SAP!$A:$E,2,),"")</f>
        <v/>
      </c>
      <c r="N755" s="41" t="str">
        <f t="shared" si="7137"/>
        <v/>
      </c>
      <c r="O755" s="39" t="str">
        <f t="shared" si="6988"/>
        <v/>
      </c>
      <c r="P755" s="36" t="e">
        <f>IF(LEN('Описание предлагаемого товара'!#REF!)&gt;0,'Описание предлагаемого товара'!#REF!,"")</f>
        <v>#REF!</v>
      </c>
      <c r="Q75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55" s="37" t="e">
        <f>IF(LEN('Описание предлагаемого товара'!#REF!)&gt;0,'Описание предлагаемого товара'!#REF!,"")</f>
        <v>#REF!</v>
      </c>
      <c r="S755" s="37" t="e">
        <f>IF(LEN('Описание предлагаемого товара'!#REF!)&gt;0,'Описание предлагаемого товара'!#REF!,"")</f>
        <v>#REF!</v>
      </c>
      <c r="T75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55" s="23" t="str">
        <f>IFERROR(VLOOKUP(CI755*1,Обработ.выгрузка_реестра_РФ!$A:$G,6,),"")</f>
        <v/>
      </c>
      <c r="V755" s="61" t="e">
        <f>IF(LEN('Описание предлагаемого товара'!#REF!)&gt;0,'Описание предлагаемого товара'!#REF!,"")</f>
        <v>#REF!</v>
      </c>
      <c r="W755" s="62" t="e">
        <f>IF(LEN('Описание предлагаемого товара'!#REF!)&gt;0,'Описание предлагаемого товара'!#REF!,"")</f>
        <v>#REF!</v>
      </c>
      <c r="X755" s="91" t="e">
        <f t="shared" ref="X755:Y755" si="7345">IFERROR(REPLACE(W755,FIND(CHAR(10),W755,1),1," "),W755)</f>
        <v>#REF!</v>
      </c>
      <c r="Y755" s="91" t="e">
        <f t="shared" si="7345"/>
        <v>#REF!</v>
      </c>
      <c r="Z755" s="91" t="e">
        <f t="shared" si="7003"/>
        <v>#REF!</v>
      </c>
      <c r="AA755" s="91" t="e">
        <f t="shared" si="7004"/>
        <v>#REF!</v>
      </c>
      <c r="AB755" s="91" t="e">
        <f t="shared" si="7005"/>
        <v>#REF!</v>
      </c>
      <c r="AC755" s="91" t="e">
        <f t="shared" ref="AC755:AF755" si="7346">IFERROR(REPLACE(AB755,FIND("  ",AB755,1),2," "),AB755)</f>
        <v>#REF!</v>
      </c>
      <c r="AD755" s="91" t="e">
        <f t="shared" si="7346"/>
        <v>#REF!</v>
      </c>
      <c r="AE755" s="91" t="e">
        <f t="shared" si="7346"/>
        <v>#REF!</v>
      </c>
      <c r="AF755" s="91" t="e">
        <f t="shared" si="7346"/>
        <v>#REF!</v>
      </c>
      <c r="AG755" s="23" t="str">
        <f>IFERROR(VLOOKUP(CI755*1,Обработ.выгрузка_реестра_РФ!$A:$G,4,),"")</f>
        <v/>
      </c>
      <c r="AH755" s="91" t="str">
        <f t="shared" ref="AH755:AI755" si="7347">IFERROR(REPLACE(AG755,FIND("-",AG755,1),1,"*"),AG755)</f>
        <v/>
      </c>
      <c r="AI755" s="91" t="str">
        <f t="shared" si="7347"/>
        <v/>
      </c>
      <c r="AJ755" s="27" t="str">
        <f t="shared" si="7103"/>
        <v/>
      </c>
      <c r="AK755" s="63" t="e">
        <f>IF(LEN('Описание предлагаемого товара'!#REF!)&gt;0,'Описание предлагаемого товара'!#REF!,"")</f>
        <v>#REF!</v>
      </c>
      <c r="AL755" s="91" t="e">
        <f t="shared" ref="AL755:AM755" si="7348">IFERROR(REPLACE(AK755,FIND(CHAR(10),AK755,1),1,""),AK755)</f>
        <v>#REF!</v>
      </c>
      <c r="AM755" s="91" t="e">
        <f t="shared" si="7348"/>
        <v>#REF!</v>
      </c>
      <c r="AN755" s="91" t="e">
        <f t="shared" ref="AN755:AR755" si="7349">IFERROR(REPLACE(AM755,FIND(" ",AM755,1),1,""),AM755)</f>
        <v>#REF!</v>
      </c>
      <c r="AO755" s="91" t="e">
        <f t="shared" si="7349"/>
        <v>#REF!</v>
      </c>
      <c r="AP755" s="91" t="e">
        <f t="shared" si="7349"/>
        <v>#REF!</v>
      </c>
      <c r="AQ755" s="91" t="e">
        <f t="shared" si="7349"/>
        <v>#REF!</v>
      </c>
      <c r="AR755" s="91" t="e">
        <f t="shared" si="7349"/>
        <v>#REF!</v>
      </c>
      <c r="AS755" s="91" t="e">
        <f t="shared" si="7010"/>
        <v>#REF!</v>
      </c>
      <c r="AT755" s="91" t="e">
        <f t="shared" si="7011"/>
        <v>#REF!</v>
      </c>
      <c r="AU755" s="32" t="e">
        <f t="shared" si="6994"/>
        <v>#REF!</v>
      </c>
      <c r="AV755" s="93" t="e">
        <f>'Описание предлагаемого товара'!#REF!</f>
        <v>#REF!</v>
      </c>
      <c r="AW755" s="91" t="e">
        <f>MIN(SEARCH({0,1,2,3,4,5,6,7,8,9},AV755&amp; "0123456789"))</f>
        <v>#REF!</v>
      </c>
      <c r="AX755" s="91" t="str">
        <f t="shared" si="7012"/>
        <v/>
      </c>
      <c r="AY755" s="91" t="str">
        <f t="shared" si="7013"/>
        <v/>
      </c>
      <c r="AZ755" s="91" t="str">
        <f t="shared" si="7014"/>
        <v/>
      </c>
      <c r="BA755" s="91" t="str">
        <f t="shared" si="7015"/>
        <v/>
      </c>
      <c r="BB755" s="91" t="str">
        <f t="shared" si="7016"/>
        <v/>
      </c>
      <c r="BC755" s="91" t="str">
        <f t="shared" si="7017"/>
        <v/>
      </c>
      <c r="BD755" s="91" t="str">
        <f t="shared" si="7018"/>
        <v/>
      </c>
      <c r="BE755" s="91" t="str">
        <f t="shared" si="7019"/>
        <v/>
      </c>
      <c r="BF755" s="91" t="str">
        <f t="shared" si="7020"/>
        <v/>
      </c>
      <c r="BG755" s="91" t="str">
        <f t="shared" si="7021"/>
        <v/>
      </c>
      <c r="BH755" s="91" t="str">
        <f t="shared" si="7022"/>
        <v/>
      </c>
      <c r="BI755" s="91" t="str">
        <f t="shared" si="7023"/>
        <v/>
      </c>
      <c r="BJ755" s="91" t="str">
        <f t="shared" si="7024"/>
        <v/>
      </c>
      <c r="BK755" s="91" t="str">
        <f t="shared" si="7025"/>
        <v/>
      </c>
      <c r="BL755" s="91" t="str">
        <f t="shared" si="7026"/>
        <v/>
      </c>
      <c r="BM755" s="91" t="str">
        <f t="shared" si="7027"/>
        <v/>
      </c>
      <c r="BN755" s="91" t="str">
        <f t="shared" si="7028"/>
        <v/>
      </c>
      <c r="BO755" s="91" t="str">
        <f t="shared" si="7029"/>
        <v/>
      </c>
      <c r="BP755" s="91" t="str">
        <f t="shared" si="7030"/>
        <v/>
      </c>
      <c r="BQ755" s="91" t="str">
        <f t="shared" si="7031"/>
        <v/>
      </c>
      <c r="BR755" s="91" t="str">
        <f t="shared" si="7032"/>
        <v/>
      </c>
      <c r="BS755" s="91" t="str">
        <f t="shared" si="7033"/>
        <v/>
      </c>
      <c r="BT755" s="91" t="str">
        <f t="shared" si="7034"/>
        <v/>
      </c>
      <c r="BU755" s="91" t="str">
        <f t="shared" si="7035"/>
        <v/>
      </c>
      <c r="BV755" s="91" t="str">
        <f t="shared" si="7036"/>
        <v/>
      </c>
      <c r="BW755" s="91" t="str">
        <f t="shared" si="7037"/>
        <v/>
      </c>
      <c r="BX755" s="91" t="str">
        <f t="shared" si="7038"/>
        <v/>
      </c>
      <c r="BY755" s="91" t="str">
        <f t="shared" si="7039"/>
        <v/>
      </c>
      <c r="BZ755" s="91" t="str">
        <f t="shared" si="7040"/>
        <v/>
      </c>
      <c r="CA755" s="91" t="str">
        <f t="shared" si="7041"/>
        <v/>
      </c>
      <c r="CB755" s="91" t="str">
        <f t="shared" si="7042"/>
        <v/>
      </c>
      <c r="CC755" s="91" t="str">
        <f t="shared" si="7043"/>
        <v/>
      </c>
      <c r="CD755" s="91" t="str">
        <f t="shared" si="7044"/>
        <v/>
      </c>
      <c r="CE755" s="91" t="str">
        <f t="shared" si="7045"/>
        <v/>
      </c>
      <c r="CF755" s="91" t="str">
        <f t="shared" si="7046"/>
        <v/>
      </c>
      <c r="CG755" s="91" t="str">
        <f t="shared" si="7047"/>
        <v/>
      </c>
      <c r="CH755" s="91" t="str">
        <f t="shared" si="7048"/>
        <v/>
      </c>
      <c r="CI755" s="91" t="str">
        <f t="shared" si="7049"/>
        <v>нет</v>
      </c>
      <c r="CJ755" s="63" t="e">
        <f>IF(LEN('Описание предлагаемого товара'!#REF!)&gt;0,'Описание предлагаемого товара'!#REF!,"")</f>
        <v>#REF!</v>
      </c>
      <c r="CK755" s="91" t="e">
        <f t="shared" ref="CK755:CL755" si="7350">IFERROR(REPLACE(CJ755,FIND(CHAR(10),CJ755,1),1,""),CJ755)</f>
        <v>#REF!</v>
      </c>
      <c r="CL755" s="91" t="e">
        <f t="shared" si="7350"/>
        <v>#REF!</v>
      </c>
      <c r="CM755" s="91" t="e">
        <f t="shared" si="7051"/>
        <v>#REF!</v>
      </c>
      <c r="CN755" s="91" t="e">
        <f t="shared" si="7052"/>
        <v>#REF!</v>
      </c>
      <c r="CO755" s="91" t="e">
        <f t="shared" si="7053"/>
        <v>#REF!</v>
      </c>
      <c r="CP755" s="90" t="e">
        <f>IF(AU755="Не указан реестровый номер (мера нац.режима Запрет)","",IF(CI755="нет","",IF(CU755="да","исключение(не смотрим баллы)",IFERROR(IF(CI755*1&gt;0,IFERROR(IF(VLOOKUP(CI755*1,Обработ.выгрузка_реестра_РФ!$A:$G,7,)=0,"Баллы не установлены",VLOOKUP(CI755*1,Обработ.выгрузка_реестра_РФ!$A:$G,7,)),IF(LEN(CI755)&gt;14,"","нет номера в реестре РФ")),""),IF(LEN(CI755)=0,"","Некорректный реестровый номер")))))</f>
        <v>#REF!</v>
      </c>
      <c r="CQ755" s="33" t="e">
        <f>IF(LEN(C755)&gt;0,IFERROR(IF(LEN(H755)&gt;0,IF(LEN(VLOOKUP(H755,'исключения(не_смотрим_баллы)'!$A:$C,1,))&gt;0,"да","нет"),"не введен ОКПД2"),"нет"),"")</f>
        <v>#REF!</v>
      </c>
      <c r="CR755" s="33" t="e">
        <f ca="1">IF(CQ755="да",IF(TODAY()&lt;VLOOKUP(H755,'исключения(не_смотрим_баллы)'!$A:$C,3,),"да","нет"),"")</f>
        <v>#REF!</v>
      </c>
      <c r="CS755" s="33" t="str">
        <f>IFERROR(IF(CQ755="да",IF(VLOOKUP(CI755*1,Обработ.выгрузка_реестра_РФ!$A:$G,2,)&lt;VLOOKUP(H755,'исключения(не_смотрим_баллы)'!$A:$C,2,),"да","нет"),""),"")</f>
        <v/>
      </c>
      <c r="CT755" s="24"/>
      <c r="CU755" s="33" t="e">
        <f t="shared" si="7065"/>
        <v>#REF!</v>
      </c>
      <c r="CV755" s="91" t="e">
        <f t="shared" si="7066"/>
        <v>#REF!</v>
      </c>
      <c r="CW755" s="27" t="e">
        <f t="shared" si="7067"/>
        <v>#REF!</v>
      </c>
      <c r="CX755" s="26" t="e">
        <f t="shared" si="6996"/>
        <v>#REF!</v>
      </c>
      <c r="CY755" s="64" t="e">
        <f>IF(LEN('Описание предлагаемого товара'!#REF!)&gt;0,'Описание предлагаемого товара'!#REF!,"")</f>
        <v>#REF!</v>
      </c>
      <c r="CZ755" s="95" t="e">
        <f t="shared" si="7054"/>
        <v>#REF!</v>
      </c>
      <c r="DA755" s="95" t="e">
        <f t="shared" ref="DA755" si="7351">IFERROR(REPLACE(CZ755,FIND(" ",CZ755,1),1,""),CZ755)</f>
        <v>#REF!</v>
      </c>
      <c r="DB755" s="95" t="e">
        <f t="shared" si="6998"/>
        <v>#REF!</v>
      </c>
      <c r="DC755" s="95" t="e">
        <f t="shared" ref="DC755:DD755" si="7352">IFERROR(REPLACE(DB755,FIND("г.",DB755,1),2,""),DB755)</f>
        <v>#REF!</v>
      </c>
      <c r="DD755" s="95" t="e">
        <f t="shared" si="7352"/>
        <v>#REF!</v>
      </c>
      <c r="DE755" s="95" t="e">
        <f t="shared" ref="DE755:DF755" si="7353">IFERROR(REPLACE(DD755,FIND("г",DD755,1),1,""),DD755)</f>
        <v>#REF!</v>
      </c>
      <c r="DF755" s="95" t="e">
        <f t="shared" si="7353"/>
        <v>#REF!</v>
      </c>
      <c r="DG755" s="95" t="e">
        <f t="shared" si="7071"/>
        <v>#REF!</v>
      </c>
      <c r="DH755" s="25" t="str">
        <f>IFERROR(VLOOKUP(CI755*1,Обработ.выгрузка_реестра_РФ!$A:$G,5,),"")</f>
        <v/>
      </c>
      <c r="DI755" s="27" t="str">
        <f t="shared" si="7081"/>
        <v/>
      </c>
      <c r="DJ755" s="27" t="str">
        <f t="shared" ca="1" si="7058"/>
        <v/>
      </c>
      <c r="DK755" s="63" t="e">
        <f>IF(LEN('Описание предлагаемого товара'!#REF!)&gt;0,'Описание предлагаемого товара'!#REF!,"")</f>
        <v>#REF!</v>
      </c>
      <c r="DL755" s="63" t="e">
        <f>IF(LEN('Описание предлагаемого товара'!#REF!)&gt;0,'Описание предлагаемого товара'!#REF!,"")</f>
        <v>#REF!</v>
      </c>
      <c r="DM755" s="32"/>
    </row>
    <row r="756" spans="1:117" ht="48.75" customHeight="1" x14ac:dyDescent="0.25">
      <c r="A756" s="61" t="e">
        <f>IF(LEN('Описание предлагаемого товара'!#REF!)&gt;0,'Описание предлагаемого товара'!#REF!,"")</f>
        <v>#REF!</v>
      </c>
      <c r="B756" s="65" t="e">
        <f>IF(LEN('Описание предлагаемого товара'!#REF!)&gt;0,'Описание предлагаемого товара'!#REF!,"")</f>
        <v>#REF!</v>
      </c>
      <c r="C756" s="61" t="e">
        <f>IF(LEN('Описание предлагаемого товара'!#REF!)&gt;0,'Описание предлагаемого товара'!#REF!,"")</f>
        <v>#REF!</v>
      </c>
      <c r="D756" s="61" t="e">
        <f>IF(LEN('Описание предлагаемого товара'!#REF!)&gt;0,'Описание предлагаемого товара'!#REF!,"")</f>
        <v>#REF!</v>
      </c>
      <c r="E756" s="61" t="e">
        <f>IF(LEN('Описание предлагаемого товара'!#REF!)&gt;0,'Описание предлагаемого товара'!#REF!,"")</f>
        <v>#REF!</v>
      </c>
      <c r="F756" s="61" t="e">
        <f>IF(LEN('Описание предлагаемого товара'!#REF!)&gt;0,'Описание предлагаемого товара'!#REF!,"")</f>
        <v>#REF!</v>
      </c>
      <c r="G756" s="61" t="e">
        <f>IF(LEN('Описание предлагаемого товара'!#REF!)&gt;0,'Описание предлагаемого товара'!#REF!,"")</f>
        <v>#REF!</v>
      </c>
      <c r="H756" s="61" t="e">
        <f>IF(LEN('Описание предлагаемого товара'!#REF!)&gt;0,'Описание предлагаемого товара'!#REF!,"")</f>
        <v>#REF!</v>
      </c>
      <c r="I756" s="61" t="e">
        <f>IF(LEN('Описание предлагаемого товара'!#REF!)&gt;0,'Описание предлагаемого товара'!#REF!,"")</f>
        <v>#REF!</v>
      </c>
      <c r="J756" s="38" t="str">
        <f>IFERROR(VLOOKUP(B756,SAP!$A:$E,5,),"")</f>
        <v/>
      </c>
      <c r="K756" s="40" t="str">
        <f t="shared" si="7001"/>
        <v/>
      </c>
      <c r="L756" s="61" t="e">
        <f>IF(LEN('Описание предлагаемого товара'!#REF!)&gt;0,IFERROR('Описание предлагаемого товара'!#REF!*1,""),"")</f>
        <v>#REF!</v>
      </c>
      <c r="M756" s="39" t="str">
        <f>IFERROR(VLOOKUP(B756,SAP!$A:$E,2,),"")</f>
        <v/>
      </c>
      <c r="N756" s="41" t="str">
        <f t="shared" si="7137"/>
        <v/>
      </c>
      <c r="O756" s="39" t="str">
        <f t="shared" si="6988"/>
        <v/>
      </c>
      <c r="P756" s="36" t="e">
        <f>IF(LEN('Описание предлагаемого товара'!#REF!)&gt;0,'Описание предлагаемого товара'!#REF!,"")</f>
        <v>#REF!</v>
      </c>
      <c r="Q75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56" s="37" t="e">
        <f>IF(LEN('Описание предлагаемого товара'!#REF!)&gt;0,'Описание предлагаемого товара'!#REF!,"")</f>
        <v>#REF!</v>
      </c>
      <c r="S756" s="37" t="e">
        <f>IF(LEN('Описание предлагаемого товара'!#REF!)&gt;0,'Описание предлагаемого товара'!#REF!,"")</f>
        <v>#REF!</v>
      </c>
      <c r="T75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56" s="23" t="str">
        <f>IFERROR(VLOOKUP(CI756*1,Обработ.выгрузка_реестра_РФ!$A:$G,6,),"")</f>
        <v/>
      </c>
      <c r="V756" s="61" t="e">
        <f>IF(LEN('Описание предлагаемого товара'!#REF!)&gt;0,'Описание предлагаемого товара'!#REF!,"")</f>
        <v>#REF!</v>
      </c>
      <c r="W756" s="62" t="e">
        <f>IF(LEN('Описание предлагаемого товара'!#REF!)&gt;0,'Описание предлагаемого товара'!#REF!,"")</f>
        <v>#REF!</v>
      </c>
      <c r="X756" s="91" t="e">
        <f t="shared" ref="X756:Y756" si="7354">IFERROR(REPLACE(W756,FIND(CHAR(10),W756,1),1," "),W756)</f>
        <v>#REF!</v>
      </c>
      <c r="Y756" s="91" t="e">
        <f t="shared" si="7354"/>
        <v>#REF!</v>
      </c>
      <c r="Z756" s="91" t="e">
        <f t="shared" si="7003"/>
        <v>#REF!</v>
      </c>
      <c r="AA756" s="91" t="e">
        <f t="shared" si="7004"/>
        <v>#REF!</v>
      </c>
      <c r="AB756" s="91" t="e">
        <f t="shared" si="7005"/>
        <v>#REF!</v>
      </c>
      <c r="AC756" s="91" t="e">
        <f t="shared" ref="AC756:AF756" si="7355">IFERROR(REPLACE(AB756,FIND("  ",AB756,1),2," "),AB756)</f>
        <v>#REF!</v>
      </c>
      <c r="AD756" s="91" t="e">
        <f t="shared" si="7355"/>
        <v>#REF!</v>
      </c>
      <c r="AE756" s="91" t="e">
        <f t="shared" si="7355"/>
        <v>#REF!</v>
      </c>
      <c r="AF756" s="91" t="e">
        <f t="shared" si="7355"/>
        <v>#REF!</v>
      </c>
      <c r="AG756" s="23" t="str">
        <f>IFERROR(VLOOKUP(CI756*1,Обработ.выгрузка_реестра_РФ!$A:$G,4,),"")</f>
        <v/>
      </c>
      <c r="AH756" s="91" t="str">
        <f t="shared" ref="AH756:AI756" si="7356">IFERROR(REPLACE(AG756,FIND("-",AG756,1),1,"*"),AG756)</f>
        <v/>
      </c>
      <c r="AI756" s="91" t="str">
        <f t="shared" si="7356"/>
        <v/>
      </c>
      <c r="AJ756" s="27" t="str">
        <f t="shared" si="7103"/>
        <v/>
      </c>
      <c r="AK756" s="63" t="e">
        <f>IF(LEN('Описание предлагаемого товара'!#REF!)&gt;0,'Описание предлагаемого товара'!#REF!,"")</f>
        <v>#REF!</v>
      </c>
      <c r="AL756" s="91" t="e">
        <f t="shared" ref="AL756:AM756" si="7357">IFERROR(REPLACE(AK756,FIND(CHAR(10),AK756,1),1,""),AK756)</f>
        <v>#REF!</v>
      </c>
      <c r="AM756" s="91" t="e">
        <f t="shared" si="7357"/>
        <v>#REF!</v>
      </c>
      <c r="AN756" s="91" t="e">
        <f t="shared" ref="AN756:AR756" si="7358">IFERROR(REPLACE(AM756,FIND(" ",AM756,1),1,""),AM756)</f>
        <v>#REF!</v>
      </c>
      <c r="AO756" s="91" t="e">
        <f t="shared" si="7358"/>
        <v>#REF!</v>
      </c>
      <c r="AP756" s="91" t="e">
        <f t="shared" si="7358"/>
        <v>#REF!</v>
      </c>
      <c r="AQ756" s="91" t="e">
        <f t="shared" si="7358"/>
        <v>#REF!</v>
      </c>
      <c r="AR756" s="91" t="e">
        <f t="shared" si="7358"/>
        <v>#REF!</v>
      </c>
      <c r="AS756" s="91" t="e">
        <f t="shared" si="7010"/>
        <v>#REF!</v>
      </c>
      <c r="AT756" s="91" t="e">
        <f t="shared" si="7011"/>
        <v>#REF!</v>
      </c>
      <c r="AU756" s="32" t="e">
        <f t="shared" si="6994"/>
        <v>#REF!</v>
      </c>
      <c r="AV756" s="93" t="e">
        <f>'Описание предлагаемого товара'!#REF!</f>
        <v>#REF!</v>
      </c>
      <c r="AW756" s="91" t="e">
        <f>MIN(SEARCH({0,1,2,3,4,5,6,7,8,9},AV756&amp; "0123456789"))</f>
        <v>#REF!</v>
      </c>
      <c r="AX756" s="91" t="str">
        <f t="shared" si="7012"/>
        <v/>
      </c>
      <c r="AY756" s="91" t="str">
        <f t="shared" si="7013"/>
        <v/>
      </c>
      <c r="AZ756" s="91" t="str">
        <f t="shared" si="7014"/>
        <v/>
      </c>
      <c r="BA756" s="91" t="str">
        <f t="shared" si="7015"/>
        <v/>
      </c>
      <c r="BB756" s="91" t="str">
        <f t="shared" si="7016"/>
        <v/>
      </c>
      <c r="BC756" s="91" t="str">
        <f t="shared" si="7017"/>
        <v/>
      </c>
      <c r="BD756" s="91" t="str">
        <f t="shared" si="7018"/>
        <v/>
      </c>
      <c r="BE756" s="91" t="str">
        <f t="shared" si="7019"/>
        <v/>
      </c>
      <c r="BF756" s="91" t="str">
        <f t="shared" si="7020"/>
        <v/>
      </c>
      <c r="BG756" s="91" t="str">
        <f t="shared" si="7021"/>
        <v/>
      </c>
      <c r="BH756" s="91" t="str">
        <f t="shared" si="7022"/>
        <v/>
      </c>
      <c r="BI756" s="91" t="str">
        <f t="shared" si="7023"/>
        <v/>
      </c>
      <c r="BJ756" s="91" t="str">
        <f t="shared" si="7024"/>
        <v/>
      </c>
      <c r="BK756" s="91" t="str">
        <f t="shared" si="7025"/>
        <v/>
      </c>
      <c r="BL756" s="91" t="str">
        <f t="shared" si="7026"/>
        <v/>
      </c>
      <c r="BM756" s="91" t="str">
        <f t="shared" si="7027"/>
        <v/>
      </c>
      <c r="BN756" s="91" t="str">
        <f t="shared" si="7028"/>
        <v/>
      </c>
      <c r="BO756" s="91" t="str">
        <f t="shared" si="7029"/>
        <v/>
      </c>
      <c r="BP756" s="91" t="str">
        <f t="shared" si="7030"/>
        <v/>
      </c>
      <c r="BQ756" s="91" t="str">
        <f t="shared" si="7031"/>
        <v/>
      </c>
      <c r="BR756" s="91" t="str">
        <f t="shared" si="7032"/>
        <v/>
      </c>
      <c r="BS756" s="91" t="str">
        <f t="shared" si="7033"/>
        <v/>
      </c>
      <c r="BT756" s="91" t="str">
        <f t="shared" si="7034"/>
        <v/>
      </c>
      <c r="BU756" s="91" t="str">
        <f t="shared" si="7035"/>
        <v/>
      </c>
      <c r="BV756" s="91" t="str">
        <f t="shared" si="7036"/>
        <v/>
      </c>
      <c r="BW756" s="91" t="str">
        <f t="shared" si="7037"/>
        <v/>
      </c>
      <c r="BX756" s="91" t="str">
        <f t="shared" si="7038"/>
        <v/>
      </c>
      <c r="BY756" s="91" t="str">
        <f t="shared" si="7039"/>
        <v/>
      </c>
      <c r="BZ756" s="91" t="str">
        <f t="shared" si="7040"/>
        <v/>
      </c>
      <c r="CA756" s="91" t="str">
        <f t="shared" si="7041"/>
        <v/>
      </c>
      <c r="CB756" s="91" t="str">
        <f t="shared" si="7042"/>
        <v/>
      </c>
      <c r="CC756" s="91" t="str">
        <f t="shared" si="7043"/>
        <v/>
      </c>
      <c r="CD756" s="91" t="str">
        <f t="shared" si="7044"/>
        <v/>
      </c>
      <c r="CE756" s="91" t="str">
        <f t="shared" si="7045"/>
        <v/>
      </c>
      <c r="CF756" s="91" t="str">
        <f t="shared" si="7046"/>
        <v/>
      </c>
      <c r="CG756" s="91" t="str">
        <f t="shared" si="7047"/>
        <v/>
      </c>
      <c r="CH756" s="91" t="str">
        <f t="shared" si="7048"/>
        <v/>
      </c>
      <c r="CI756" s="91" t="str">
        <f t="shared" si="7049"/>
        <v>нет</v>
      </c>
      <c r="CJ756" s="63" t="e">
        <f>IF(LEN('Описание предлагаемого товара'!#REF!)&gt;0,'Описание предлагаемого товара'!#REF!,"")</f>
        <v>#REF!</v>
      </c>
      <c r="CK756" s="91" t="e">
        <f t="shared" ref="CK756:CL756" si="7359">IFERROR(REPLACE(CJ756,FIND(CHAR(10),CJ756,1),1,""),CJ756)</f>
        <v>#REF!</v>
      </c>
      <c r="CL756" s="91" t="e">
        <f t="shared" si="7359"/>
        <v>#REF!</v>
      </c>
      <c r="CM756" s="91" t="e">
        <f t="shared" si="7051"/>
        <v>#REF!</v>
      </c>
      <c r="CN756" s="91" t="e">
        <f t="shared" si="7052"/>
        <v>#REF!</v>
      </c>
      <c r="CO756" s="91" t="e">
        <f t="shared" si="7053"/>
        <v>#REF!</v>
      </c>
      <c r="CP756" s="90" t="e">
        <f>IF(AU756="Не указан реестровый номер (мера нац.режима Запрет)","",IF(CI756="нет","",IF(CU756="да","исключение(не смотрим баллы)",IFERROR(IF(CI756*1&gt;0,IFERROR(IF(VLOOKUP(CI756*1,Обработ.выгрузка_реестра_РФ!$A:$G,7,)=0,"Баллы не установлены",VLOOKUP(CI756*1,Обработ.выгрузка_реестра_РФ!$A:$G,7,)),IF(LEN(CI756)&gt;14,"","нет номера в реестре РФ")),""),IF(LEN(CI756)=0,"","Некорректный реестровый номер")))))</f>
        <v>#REF!</v>
      </c>
      <c r="CQ756" s="33" t="e">
        <f>IF(LEN(C756)&gt;0,IFERROR(IF(LEN(H756)&gt;0,IF(LEN(VLOOKUP(H756,'исключения(не_смотрим_баллы)'!$A:$C,1,))&gt;0,"да","нет"),"не введен ОКПД2"),"нет"),"")</f>
        <v>#REF!</v>
      </c>
      <c r="CR756" s="33" t="e">
        <f ca="1">IF(CQ756="да",IF(TODAY()&lt;VLOOKUP(H756,'исключения(не_смотрим_баллы)'!$A:$C,3,),"да","нет"),"")</f>
        <v>#REF!</v>
      </c>
      <c r="CS756" s="33" t="str">
        <f>IFERROR(IF(CQ756="да",IF(VLOOKUP(CI756*1,Обработ.выгрузка_реестра_РФ!$A:$G,2,)&lt;VLOOKUP(H756,'исключения(не_смотрим_баллы)'!$A:$C,2,),"да","нет"),""),"")</f>
        <v/>
      </c>
      <c r="CT756" s="24"/>
      <c r="CU756" s="33" t="e">
        <f t="shared" si="7065"/>
        <v>#REF!</v>
      </c>
      <c r="CV756" s="91" t="e">
        <f t="shared" si="7066"/>
        <v>#REF!</v>
      </c>
      <c r="CW756" s="27" t="e">
        <f t="shared" si="7067"/>
        <v>#REF!</v>
      </c>
      <c r="CX756" s="26" t="e">
        <f t="shared" si="6996"/>
        <v>#REF!</v>
      </c>
      <c r="CY756" s="64" t="e">
        <f>IF(LEN('Описание предлагаемого товара'!#REF!)&gt;0,'Описание предлагаемого товара'!#REF!,"")</f>
        <v>#REF!</v>
      </c>
      <c r="CZ756" s="95" t="e">
        <f t="shared" si="7054"/>
        <v>#REF!</v>
      </c>
      <c r="DA756" s="95" t="e">
        <f t="shared" ref="DA756" si="7360">IFERROR(REPLACE(CZ756,FIND(" ",CZ756,1),1,""),CZ756)</f>
        <v>#REF!</v>
      </c>
      <c r="DB756" s="95" t="e">
        <f t="shared" si="6998"/>
        <v>#REF!</v>
      </c>
      <c r="DC756" s="95" t="e">
        <f t="shared" ref="DC756:DD756" si="7361">IFERROR(REPLACE(DB756,FIND("г.",DB756,1),2,""),DB756)</f>
        <v>#REF!</v>
      </c>
      <c r="DD756" s="95" t="e">
        <f t="shared" si="7361"/>
        <v>#REF!</v>
      </c>
      <c r="DE756" s="95" t="e">
        <f t="shared" ref="DE756:DF756" si="7362">IFERROR(REPLACE(DD756,FIND("г",DD756,1),1,""),DD756)</f>
        <v>#REF!</v>
      </c>
      <c r="DF756" s="95" t="e">
        <f t="shared" si="7362"/>
        <v>#REF!</v>
      </c>
      <c r="DG756" s="95" t="e">
        <f t="shared" si="7071"/>
        <v>#REF!</v>
      </c>
      <c r="DH756" s="25" t="str">
        <f>IFERROR(VLOOKUP(CI756*1,Обработ.выгрузка_реестра_РФ!$A:$G,5,),"")</f>
        <v/>
      </c>
      <c r="DI756" s="27" t="str">
        <f t="shared" si="7081"/>
        <v/>
      </c>
      <c r="DJ756" s="27" t="str">
        <f t="shared" ca="1" si="7058"/>
        <v/>
      </c>
      <c r="DK756" s="63" t="e">
        <f>IF(LEN('Описание предлагаемого товара'!#REF!)&gt;0,'Описание предлагаемого товара'!#REF!,"")</f>
        <v>#REF!</v>
      </c>
      <c r="DL756" s="63" t="e">
        <f>IF(LEN('Описание предлагаемого товара'!#REF!)&gt;0,'Описание предлагаемого товара'!#REF!,"")</f>
        <v>#REF!</v>
      </c>
      <c r="DM756" s="32"/>
    </row>
    <row r="757" spans="1:117" ht="48.75" customHeight="1" x14ac:dyDescent="0.25">
      <c r="A757" s="61" t="e">
        <f>IF(LEN('Описание предлагаемого товара'!#REF!)&gt;0,'Описание предлагаемого товара'!#REF!,"")</f>
        <v>#REF!</v>
      </c>
      <c r="B757" s="65" t="e">
        <f>IF(LEN('Описание предлагаемого товара'!#REF!)&gt;0,'Описание предлагаемого товара'!#REF!,"")</f>
        <v>#REF!</v>
      </c>
      <c r="C757" s="61" t="e">
        <f>IF(LEN('Описание предлагаемого товара'!#REF!)&gt;0,'Описание предлагаемого товара'!#REF!,"")</f>
        <v>#REF!</v>
      </c>
      <c r="D757" s="61" t="e">
        <f>IF(LEN('Описание предлагаемого товара'!#REF!)&gt;0,'Описание предлагаемого товара'!#REF!,"")</f>
        <v>#REF!</v>
      </c>
      <c r="E757" s="61" t="e">
        <f>IF(LEN('Описание предлагаемого товара'!#REF!)&gt;0,'Описание предлагаемого товара'!#REF!,"")</f>
        <v>#REF!</v>
      </c>
      <c r="F757" s="61" t="e">
        <f>IF(LEN('Описание предлагаемого товара'!#REF!)&gt;0,'Описание предлагаемого товара'!#REF!,"")</f>
        <v>#REF!</v>
      </c>
      <c r="G757" s="61" t="e">
        <f>IF(LEN('Описание предлагаемого товара'!#REF!)&gt;0,'Описание предлагаемого товара'!#REF!,"")</f>
        <v>#REF!</v>
      </c>
      <c r="H757" s="61" t="e">
        <f>IF(LEN('Описание предлагаемого товара'!#REF!)&gt;0,'Описание предлагаемого товара'!#REF!,"")</f>
        <v>#REF!</v>
      </c>
      <c r="I757" s="61" t="e">
        <f>IF(LEN('Описание предлагаемого товара'!#REF!)&gt;0,'Описание предлагаемого товара'!#REF!,"")</f>
        <v>#REF!</v>
      </c>
      <c r="J757" s="38" t="str">
        <f>IFERROR(VLOOKUP(B757,SAP!$A:$E,5,),"")</f>
        <v/>
      </c>
      <c r="K757" s="40" t="str">
        <f t="shared" si="7001"/>
        <v/>
      </c>
      <c r="L757" s="61" t="e">
        <f>IF(LEN('Описание предлагаемого товара'!#REF!)&gt;0,IFERROR('Описание предлагаемого товара'!#REF!*1,""),"")</f>
        <v>#REF!</v>
      </c>
      <c r="M757" s="39" t="str">
        <f>IFERROR(VLOOKUP(B757,SAP!$A:$E,2,),"")</f>
        <v/>
      </c>
      <c r="N757" s="41" t="str">
        <f t="shared" si="7137"/>
        <v/>
      </c>
      <c r="O757" s="39" t="str">
        <f t="shared" si="6988"/>
        <v/>
      </c>
      <c r="P757" s="36" t="e">
        <f>IF(LEN('Описание предлагаемого товара'!#REF!)&gt;0,'Описание предлагаемого товара'!#REF!,"")</f>
        <v>#REF!</v>
      </c>
      <c r="Q75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57" s="37" t="e">
        <f>IF(LEN('Описание предлагаемого товара'!#REF!)&gt;0,'Описание предлагаемого товара'!#REF!,"")</f>
        <v>#REF!</v>
      </c>
      <c r="S757" s="37" t="e">
        <f>IF(LEN('Описание предлагаемого товара'!#REF!)&gt;0,'Описание предлагаемого товара'!#REF!,"")</f>
        <v>#REF!</v>
      </c>
      <c r="T75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57" s="23" t="str">
        <f>IFERROR(VLOOKUP(CI757*1,Обработ.выгрузка_реестра_РФ!$A:$G,6,),"")</f>
        <v/>
      </c>
      <c r="V757" s="61" t="e">
        <f>IF(LEN('Описание предлагаемого товара'!#REF!)&gt;0,'Описание предлагаемого товара'!#REF!,"")</f>
        <v>#REF!</v>
      </c>
      <c r="W757" s="62" t="e">
        <f>IF(LEN('Описание предлагаемого товара'!#REF!)&gt;0,'Описание предлагаемого товара'!#REF!,"")</f>
        <v>#REF!</v>
      </c>
      <c r="X757" s="91" t="e">
        <f t="shared" ref="X757:Y757" si="7363">IFERROR(REPLACE(W757,FIND(CHAR(10),W757,1),1," "),W757)</f>
        <v>#REF!</v>
      </c>
      <c r="Y757" s="91" t="e">
        <f t="shared" si="7363"/>
        <v>#REF!</v>
      </c>
      <c r="Z757" s="91" t="e">
        <f t="shared" si="7003"/>
        <v>#REF!</v>
      </c>
      <c r="AA757" s="91" t="e">
        <f t="shared" si="7004"/>
        <v>#REF!</v>
      </c>
      <c r="AB757" s="91" t="e">
        <f t="shared" si="7005"/>
        <v>#REF!</v>
      </c>
      <c r="AC757" s="91" t="e">
        <f t="shared" ref="AC757:AF757" si="7364">IFERROR(REPLACE(AB757,FIND("  ",AB757,1),2," "),AB757)</f>
        <v>#REF!</v>
      </c>
      <c r="AD757" s="91" t="e">
        <f t="shared" si="7364"/>
        <v>#REF!</v>
      </c>
      <c r="AE757" s="91" t="e">
        <f t="shared" si="7364"/>
        <v>#REF!</v>
      </c>
      <c r="AF757" s="91" t="e">
        <f t="shared" si="7364"/>
        <v>#REF!</v>
      </c>
      <c r="AG757" s="23" t="str">
        <f>IFERROR(VLOOKUP(CI757*1,Обработ.выгрузка_реестра_РФ!$A:$G,4,),"")</f>
        <v/>
      </c>
      <c r="AH757" s="91" t="str">
        <f t="shared" ref="AH757:AI757" si="7365">IFERROR(REPLACE(AG757,FIND("-",AG757,1),1,"*"),AG757)</f>
        <v/>
      </c>
      <c r="AI757" s="91" t="str">
        <f t="shared" si="7365"/>
        <v/>
      </c>
      <c r="AJ757" s="27" t="str">
        <f t="shared" si="7103"/>
        <v/>
      </c>
      <c r="AK757" s="63" t="e">
        <f>IF(LEN('Описание предлагаемого товара'!#REF!)&gt;0,'Описание предлагаемого товара'!#REF!,"")</f>
        <v>#REF!</v>
      </c>
      <c r="AL757" s="91" t="e">
        <f t="shared" ref="AL757:AM757" si="7366">IFERROR(REPLACE(AK757,FIND(CHAR(10),AK757,1),1,""),AK757)</f>
        <v>#REF!</v>
      </c>
      <c r="AM757" s="91" t="e">
        <f t="shared" si="7366"/>
        <v>#REF!</v>
      </c>
      <c r="AN757" s="91" t="e">
        <f t="shared" ref="AN757:AR757" si="7367">IFERROR(REPLACE(AM757,FIND(" ",AM757,1),1,""),AM757)</f>
        <v>#REF!</v>
      </c>
      <c r="AO757" s="91" t="e">
        <f t="shared" si="7367"/>
        <v>#REF!</v>
      </c>
      <c r="AP757" s="91" t="e">
        <f t="shared" si="7367"/>
        <v>#REF!</v>
      </c>
      <c r="AQ757" s="91" t="e">
        <f t="shared" si="7367"/>
        <v>#REF!</v>
      </c>
      <c r="AR757" s="91" t="e">
        <f t="shared" si="7367"/>
        <v>#REF!</v>
      </c>
      <c r="AS757" s="91" t="e">
        <f t="shared" si="7010"/>
        <v>#REF!</v>
      </c>
      <c r="AT757" s="91" t="e">
        <f t="shared" si="7011"/>
        <v>#REF!</v>
      </c>
      <c r="AU757" s="32" t="e">
        <f t="shared" si="6994"/>
        <v>#REF!</v>
      </c>
      <c r="AV757" s="93" t="e">
        <f>'Описание предлагаемого товара'!#REF!</f>
        <v>#REF!</v>
      </c>
      <c r="AW757" s="91" t="e">
        <f>MIN(SEARCH({0,1,2,3,4,5,6,7,8,9},AV757&amp; "0123456789"))</f>
        <v>#REF!</v>
      </c>
      <c r="AX757" s="91" t="str">
        <f t="shared" si="7012"/>
        <v/>
      </c>
      <c r="AY757" s="91" t="str">
        <f t="shared" si="7013"/>
        <v/>
      </c>
      <c r="AZ757" s="91" t="str">
        <f t="shared" si="7014"/>
        <v/>
      </c>
      <c r="BA757" s="91" t="str">
        <f t="shared" si="7015"/>
        <v/>
      </c>
      <c r="BB757" s="91" t="str">
        <f t="shared" si="7016"/>
        <v/>
      </c>
      <c r="BC757" s="91" t="str">
        <f t="shared" si="7017"/>
        <v/>
      </c>
      <c r="BD757" s="91" t="str">
        <f t="shared" si="7018"/>
        <v/>
      </c>
      <c r="BE757" s="91" t="str">
        <f t="shared" si="7019"/>
        <v/>
      </c>
      <c r="BF757" s="91" t="str">
        <f t="shared" si="7020"/>
        <v/>
      </c>
      <c r="BG757" s="91" t="str">
        <f t="shared" si="7021"/>
        <v/>
      </c>
      <c r="BH757" s="91" t="str">
        <f t="shared" si="7022"/>
        <v/>
      </c>
      <c r="BI757" s="91" t="str">
        <f t="shared" si="7023"/>
        <v/>
      </c>
      <c r="BJ757" s="91" t="str">
        <f t="shared" si="7024"/>
        <v/>
      </c>
      <c r="BK757" s="91" t="str">
        <f t="shared" si="7025"/>
        <v/>
      </c>
      <c r="BL757" s="91" t="str">
        <f t="shared" si="7026"/>
        <v/>
      </c>
      <c r="BM757" s="91" t="str">
        <f t="shared" si="7027"/>
        <v/>
      </c>
      <c r="BN757" s="91" t="str">
        <f t="shared" si="7028"/>
        <v/>
      </c>
      <c r="BO757" s="91" t="str">
        <f t="shared" si="7029"/>
        <v/>
      </c>
      <c r="BP757" s="91" t="str">
        <f t="shared" si="7030"/>
        <v/>
      </c>
      <c r="BQ757" s="91" t="str">
        <f t="shared" si="7031"/>
        <v/>
      </c>
      <c r="BR757" s="91" t="str">
        <f t="shared" si="7032"/>
        <v/>
      </c>
      <c r="BS757" s="91" t="str">
        <f t="shared" si="7033"/>
        <v/>
      </c>
      <c r="BT757" s="91" t="str">
        <f t="shared" si="7034"/>
        <v/>
      </c>
      <c r="BU757" s="91" t="str">
        <f t="shared" si="7035"/>
        <v/>
      </c>
      <c r="BV757" s="91" t="str">
        <f t="shared" si="7036"/>
        <v/>
      </c>
      <c r="BW757" s="91" t="str">
        <f t="shared" si="7037"/>
        <v/>
      </c>
      <c r="BX757" s="91" t="str">
        <f t="shared" si="7038"/>
        <v/>
      </c>
      <c r="BY757" s="91" t="str">
        <f t="shared" si="7039"/>
        <v/>
      </c>
      <c r="BZ757" s="91" t="str">
        <f t="shared" si="7040"/>
        <v/>
      </c>
      <c r="CA757" s="91" t="str">
        <f t="shared" si="7041"/>
        <v/>
      </c>
      <c r="CB757" s="91" t="str">
        <f t="shared" si="7042"/>
        <v/>
      </c>
      <c r="CC757" s="91" t="str">
        <f t="shared" si="7043"/>
        <v/>
      </c>
      <c r="CD757" s="91" t="str">
        <f t="shared" si="7044"/>
        <v/>
      </c>
      <c r="CE757" s="91" t="str">
        <f t="shared" si="7045"/>
        <v/>
      </c>
      <c r="CF757" s="91" t="str">
        <f t="shared" si="7046"/>
        <v/>
      </c>
      <c r="CG757" s="91" t="str">
        <f t="shared" si="7047"/>
        <v/>
      </c>
      <c r="CH757" s="91" t="str">
        <f t="shared" si="7048"/>
        <v/>
      </c>
      <c r="CI757" s="91" t="str">
        <f t="shared" si="7049"/>
        <v>нет</v>
      </c>
      <c r="CJ757" s="63" t="e">
        <f>IF(LEN('Описание предлагаемого товара'!#REF!)&gt;0,'Описание предлагаемого товара'!#REF!,"")</f>
        <v>#REF!</v>
      </c>
      <c r="CK757" s="91" t="e">
        <f t="shared" ref="CK757:CL757" si="7368">IFERROR(REPLACE(CJ757,FIND(CHAR(10),CJ757,1),1,""),CJ757)</f>
        <v>#REF!</v>
      </c>
      <c r="CL757" s="91" t="e">
        <f t="shared" si="7368"/>
        <v>#REF!</v>
      </c>
      <c r="CM757" s="91" t="e">
        <f t="shared" si="7051"/>
        <v>#REF!</v>
      </c>
      <c r="CN757" s="91" t="e">
        <f t="shared" si="7052"/>
        <v>#REF!</v>
      </c>
      <c r="CO757" s="91" t="e">
        <f t="shared" si="7053"/>
        <v>#REF!</v>
      </c>
      <c r="CP757" s="90" t="e">
        <f>IF(AU757="Не указан реестровый номер (мера нац.режима Запрет)","",IF(CI757="нет","",IF(CU757="да","исключение(не смотрим баллы)",IFERROR(IF(CI757*1&gt;0,IFERROR(IF(VLOOKUP(CI757*1,Обработ.выгрузка_реестра_РФ!$A:$G,7,)=0,"Баллы не установлены",VLOOKUP(CI757*1,Обработ.выгрузка_реестра_РФ!$A:$G,7,)),IF(LEN(CI757)&gt;14,"","нет номера в реестре РФ")),""),IF(LEN(CI757)=0,"","Некорректный реестровый номер")))))</f>
        <v>#REF!</v>
      </c>
      <c r="CQ757" s="33" t="e">
        <f>IF(LEN(C757)&gt;0,IFERROR(IF(LEN(H757)&gt;0,IF(LEN(VLOOKUP(H757,'исключения(не_смотрим_баллы)'!$A:$C,1,))&gt;0,"да","нет"),"не введен ОКПД2"),"нет"),"")</f>
        <v>#REF!</v>
      </c>
      <c r="CR757" s="33" t="e">
        <f ca="1">IF(CQ757="да",IF(TODAY()&lt;VLOOKUP(H757,'исключения(не_смотрим_баллы)'!$A:$C,3,),"да","нет"),"")</f>
        <v>#REF!</v>
      </c>
      <c r="CS757" s="33" t="str">
        <f>IFERROR(IF(CQ757="да",IF(VLOOKUP(CI757*1,Обработ.выгрузка_реестра_РФ!$A:$G,2,)&lt;VLOOKUP(H757,'исключения(не_смотрим_баллы)'!$A:$C,2,),"да","нет"),""),"")</f>
        <v/>
      </c>
      <c r="CT757" s="24"/>
      <c r="CU757" s="33" t="e">
        <f t="shared" si="7065"/>
        <v>#REF!</v>
      </c>
      <c r="CV757" s="91" t="e">
        <f t="shared" si="7066"/>
        <v>#REF!</v>
      </c>
      <c r="CW757" s="27" t="e">
        <f t="shared" si="7067"/>
        <v>#REF!</v>
      </c>
      <c r="CX757" s="26" t="e">
        <f t="shared" si="6996"/>
        <v>#REF!</v>
      </c>
      <c r="CY757" s="64" t="e">
        <f>IF(LEN('Описание предлагаемого товара'!#REF!)&gt;0,'Описание предлагаемого товара'!#REF!,"")</f>
        <v>#REF!</v>
      </c>
      <c r="CZ757" s="95" t="e">
        <f t="shared" si="7054"/>
        <v>#REF!</v>
      </c>
      <c r="DA757" s="95" t="e">
        <f t="shared" ref="DA757" si="7369">IFERROR(REPLACE(CZ757,FIND(" ",CZ757,1),1,""),CZ757)</f>
        <v>#REF!</v>
      </c>
      <c r="DB757" s="95" t="e">
        <f t="shared" si="6998"/>
        <v>#REF!</v>
      </c>
      <c r="DC757" s="95" t="e">
        <f t="shared" ref="DC757:DD757" si="7370">IFERROR(REPLACE(DB757,FIND("г.",DB757,1),2,""),DB757)</f>
        <v>#REF!</v>
      </c>
      <c r="DD757" s="95" t="e">
        <f t="shared" si="7370"/>
        <v>#REF!</v>
      </c>
      <c r="DE757" s="95" t="e">
        <f t="shared" ref="DE757:DF757" si="7371">IFERROR(REPLACE(DD757,FIND("г",DD757,1),1,""),DD757)</f>
        <v>#REF!</v>
      </c>
      <c r="DF757" s="95" t="e">
        <f t="shared" si="7371"/>
        <v>#REF!</v>
      </c>
      <c r="DG757" s="95" t="e">
        <f t="shared" si="7071"/>
        <v>#REF!</v>
      </c>
      <c r="DH757" s="25" t="str">
        <f>IFERROR(VLOOKUP(CI757*1,Обработ.выгрузка_реестра_РФ!$A:$G,5,),"")</f>
        <v/>
      </c>
      <c r="DI757" s="27" t="str">
        <f t="shared" si="7081"/>
        <v/>
      </c>
      <c r="DJ757" s="27" t="str">
        <f t="shared" ca="1" si="7058"/>
        <v/>
      </c>
      <c r="DK757" s="63" t="e">
        <f>IF(LEN('Описание предлагаемого товара'!#REF!)&gt;0,'Описание предлагаемого товара'!#REF!,"")</f>
        <v>#REF!</v>
      </c>
      <c r="DL757" s="63" t="e">
        <f>IF(LEN('Описание предлагаемого товара'!#REF!)&gt;0,'Описание предлагаемого товара'!#REF!,"")</f>
        <v>#REF!</v>
      </c>
      <c r="DM757" s="32"/>
    </row>
    <row r="758" spans="1:117" ht="48.75" customHeight="1" x14ac:dyDescent="0.25">
      <c r="A758" s="61" t="e">
        <f>IF(LEN('Описание предлагаемого товара'!#REF!)&gt;0,'Описание предлагаемого товара'!#REF!,"")</f>
        <v>#REF!</v>
      </c>
      <c r="B758" s="65" t="e">
        <f>IF(LEN('Описание предлагаемого товара'!#REF!)&gt;0,'Описание предлагаемого товара'!#REF!,"")</f>
        <v>#REF!</v>
      </c>
      <c r="C758" s="61" t="e">
        <f>IF(LEN('Описание предлагаемого товара'!#REF!)&gt;0,'Описание предлагаемого товара'!#REF!,"")</f>
        <v>#REF!</v>
      </c>
      <c r="D758" s="61" t="e">
        <f>IF(LEN('Описание предлагаемого товара'!#REF!)&gt;0,'Описание предлагаемого товара'!#REF!,"")</f>
        <v>#REF!</v>
      </c>
      <c r="E758" s="61" t="e">
        <f>IF(LEN('Описание предлагаемого товара'!#REF!)&gt;0,'Описание предлагаемого товара'!#REF!,"")</f>
        <v>#REF!</v>
      </c>
      <c r="F758" s="61" t="e">
        <f>IF(LEN('Описание предлагаемого товара'!#REF!)&gt;0,'Описание предлагаемого товара'!#REF!,"")</f>
        <v>#REF!</v>
      </c>
      <c r="G758" s="61" t="e">
        <f>IF(LEN('Описание предлагаемого товара'!#REF!)&gt;0,'Описание предлагаемого товара'!#REF!,"")</f>
        <v>#REF!</v>
      </c>
      <c r="H758" s="61" t="e">
        <f>IF(LEN('Описание предлагаемого товара'!#REF!)&gt;0,'Описание предлагаемого товара'!#REF!,"")</f>
        <v>#REF!</v>
      </c>
      <c r="I758" s="61" t="e">
        <f>IF(LEN('Описание предлагаемого товара'!#REF!)&gt;0,'Описание предлагаемого товара'!#REF!,"")</f>
        <v>#REF!</v>
      </c>
      <c r="J758" s="38" t="str">
        <f>IFERROR(VLOOKUP(B758,SAP!$A:$E,5,),"")</f>
        <v/>
      </c>
      <c r="K758" s="40" t="str">
        <f t="shared" si="7001"/>
        <v/>
      </c>
      <c r="L758" s="61" t="e">
        <f>IF(LEN('Описание предлагаемого товара'!#REF!)&gt;0,IFERROR('Описание предлагаемого товара'!#REF!*1,""),"")</f>
        <v>#REF!</v>
      </c>
      <c r="M758" s="39" t="str">
        <f>IFERROR(VLOOKUP(B758,SAP!$A:$E,2,),"")</f>
        <v/>
      </c>
      <c r="N758" s="41" t="str">
        <f t="shared" si="7137"/>
        <v/>
      </c>
      <c r="O758" s="39" t="str">
        <f t="shared" si="6988"/>
        <v/>
      </c>
      <c r="P758" s="36" t="e">
        <f>IF(LEN('Описание предлагаемого товара'!#REF!)&gt;0,'Описание предлагаемого товара'!#REF!,"")</f>
        <v>#REF!</v>
      </c>
      <c r="Q75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58" s="37" t="e">
        <f>IF(LEN('Описание предлагаемого товара'!#REF!)&gt;0,'Описание предлагаемого товара'!#REF!,"")</f>
        <v>#REF!</v>
      </c>
      <c r="S758" s="37" t="e">
        <f>IF(LEN('Описание предлагаемого товара'!#REF!)&gt;0,'Описание предлагаемого товара'!#REF!,"")</f>
        <v>#REF!</v>
      </c>
      <c r="T75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58" s="23" t="str">
        <f>IFERROR(VLOOKUP(CI758*1,Обработ.выгрузка_реестра_РФ!$A:$G,6,),"")</f>
        <v/>
      </c>
      <c r="V758" s="61" t="e">
        <f>IF(LEN('Описание предлагаемого товара'!#REF!)&gt;0,'Описание предлагаемого товара'!#REF!,"")</f>
        <v>#REF!</v>
      </c>
      <c r="W758" s="62" t="e">
        <f>IF(LEN('Описание предлагаемого товара'!#REF!)&gt;0,'Описание предлагаемого товара'!#REF!,"")</f>
        <v>#REF!</v>
      </c>
      <c r="X758" s="91" t="e">
        <f t="shared" ref="X758:Y758" si="7372">IFERROR(REPLACE(W758,FIND(CHAR(10),W758,1),1," "),W758)</f>
        <v>#REF!</v>
      </c>
      <c r="Y758" s="91" t="e">
        <f t="shared" si="7372"/>
        <v>#REF!</v>
      </c>
      <c r="Z758" s="91" t="e">
        <f t="shared" si="7003"/>
        <v>#REF!</v>
      </c>
      <c r="AA758" s="91" t="e">
        <f t="shared" si="7004"/>
        <v>#REF!</v>
      </c>
      <c r="AB758" s="91" t="e">
        <f t="shared" si="7005"/>
        <v>#REF!</v>
      </c>
      <c r="AC758" s="91" t="e">
        <f t="shared" ref="AC758:AF758" si="7373">IFERROR(REPLACE(AB758,FIND("  ",AB758,1),2," "),AB758)</f>
        <v>#REF!</v>
      </c>
      <c r="AD758" s="91" t="e">
        <f t="shared" si="7373"/>
        <v>#REF!</v>
      </c>
      <c r="AE758" s="91" t="e">
        <f t="shared" si="7373"/>
        <v>#REF!</v>
      </c>
      <c r="AF758" s="91" t="e">
        <f t="shared" si="7373"/>
        <v>#REF!</v>
      </c>
      <c r="AG758" s="23" t="str">
        <f>IFERROR(VLOOKUP(CI758*1,Обработ.выгрузка_реестра_РФ!$A:$G,4,),"")</f>
        <v/>
      </c>
      <c r="AH758" s="91" t="str">
        <f t="shared" ref="AH758:AI758" si="7374">IFERROR(REPLACE(AG758,FIND("-",AG758,1),1,"*"),AG758)</f>
        <v/>
      </c>
      <c r="AI758" s="91" t="str">
        <f t="shared" si="7374"/>
        <v/>
      </c>
      <c r="AJ758" s="27" t="str">
        <f t="shared" si="7103"/>
        <v/>
      </c>
      <c r="AK758" s="63" t="e">
        <f>IF(LEN('Описание предлагаемого товара'!#REF!)&gt;0,'Описание предлагаемого товара'!#REF!,"")</f>
        <v>#REF!</v>
      </c>
      <c r="AL758" s="91" t="e">
        <f t="shared" ref="AL758:AM758" si="7375">IFERROR(REPLACE(AK758,FIND(CHAR(10),AK758,1),1,""),AK758)</f>
        <v>#REF!</v>
      </c>
      <c r="AM758" s="91" t="e">
        <f t="shared" si="7375"/>
        <v>#REF!</v>
      </c>
      <c r="AN758" s="91" t="e">
        <f t="shared" ref="AN758:AR758" si="7376">IFERROR(REPLACE(AM758,FIND(" ",AM758,1),1,""),AM758)</f>
        <v>#REF!</v>
      </c>
      <c r="AO758" s="91" t="e">
        <f t="shared" si="7376"/>
        <v>#REF!</v>
      </c>
      <c r="AP758" s="91" t="e">
        <f t="shared" si="7376"/>
        <v>#REF!</v>
      </c>
      <c r="AQ758" s="91" t="e">
        <f t="shared" si="7376"/>
        <v>#REF!</v>
      </c>
      <c r="AR758" s="91" t="e">
        <f t="shared" si="7376"/>
        <v>#REF!</v>
      </c>
      <c r="AS758" s="91" t="e">
        <f t="shared" si="7010"/>
        <v>#REF!</v>
      </c>
      <c r="AT758" s="91" t="e">
        <f t="shared" si="7011"/>
        <v>#REF!</v>
      </c>
      <c r="AU758" s="32" t="e">
        <f t="shared" si="6994"/>
        <v>#REF!</v>
      </c>
      <c r="AV758" s="93" t="e">
        <f>'Описание предлагаемого товара'!#REF!</f>
        <v>#REF!</v>
      </c>
      <c r="AW758" s="91" t="e">
        <f>MIN(SEARCH({0,1,2,3,4,5,6,7,8,9},AV758&amp; "0123456789"))</f>
        <v>#REF!</v>
      </c>
      <c r="AX758" s="91" t="str">
        <f t="shared" si="7012"/>
        <v/>
      </c>
      <c r="AY758" s="91" t="str">
        <f t="shared" si="7013"/>
        <v/>
      </c>
      <c r="AZ758" s="91" t="str">
        <f t="shared" si="7014"/>
        <v/>
      </c>
      <c r="BA758" s="91" t="str">
        <f t="shared" si="7015"/>
        <v/>
      </c>
      <c r="BB758" s="91" t="str">
        <f t="shared" si="7016"/>
        <v/>
      </c>
      <c r="BC758" s="91" t="str">
        <f t="shared" si="7017"/>
        <v/>
      </c>
      <c r="BD758" s="91" t="str">
        <f t="shared" si="7018"/>
        <v/>
      </c>
      <c r="BE758" s="91" t="str">
        <f t="shared" si="7019"/>
        <v/>
      </c>
      <c r="BF758" s="91" t="str">
        <f t="shared" si="7020"/>
        <v/>
      </c>
      <c r="BG758" s="91" t="str">
        <f t="shared" si="7021"/>
        <v/>
      </c>
      <c r="BH758" s="91" t="str">
        <f t="shared" si="7022"/>
        <v/>
      </c>
      <c r="BI758" s="91" t="str">
        <f t="shared" si="7023"/>
        <v/>
      </c>
      <c r="BJ758" s="91" t="str">
        <f t="shared" si="7024"/>
        <v/>
      </c>
      <c r="BK758" s="91" t="str">
        <f t="shared" si="7025"/>
        <v/>
      </c>
      <c r="BL758" s="91" t="str">
        <f t="shared" si="7026"/>
        <v/>
      </c>
      <c r="BM758" s="91" t="str">
        <f t="shared" si="7027"/>
        <v/>
      </c>
      <c r="BN758" s="91" t="str">
        <f t="shared" si="7028"/>
        <v/>
      </c>
      <c r="BO758" s="91" t="str">
        <f t="shared" si="7029"/>
        <v/>
      </c>
      <c r="BP758" s="91" t="str">
        <f t="shared" si="7030"/>
        <v/>
      </c>
      <c r="BQ758" s="91" t="str">
        <f t="shared" si="7031"/>
        <v/>
      </c>
      <c r="BR758" s="91" t="str">
        <f t="shared" si="7032"/>
        <v/>
      </c>
      <c r="BS758" s="91" t="str">
        <f t="shared" si="7033"/>
        <v/>
      </c>
      <c r="BT758" s="91" t="str">
        <f t="shared" si="7034"/>
        <v/>
      </c>
      <c r="BU758" s="91" t="str">
        <f t="shared" si="7035"/>
        <v/>
      </c>
      <c r="BV758" s="91" t="str">
        <f t="shared" si="7036"/>
        <v/>
      </c>
      <c r="BW758" s="91" t="str">
        <f t="shared" si="7037"/>
        <v/>
      </c>
      <c r="BX758" s="91" t="str">
        <f t="shared" si="7038"/>
        <v/>
      </c>
      <c r="BY758" s="91" t="str">
        <f t="shared" si="7039"/>
        <v/>
      </c>
      <c r="BZ758" s="91" t="str">
        <f t="shared" si="7040"/>
        <v/>
      </c>
      <c r="CA758" s="91" t="str">
        <f t="shared" si="7041"/>
        <v/>
      </c>
      <c r="CB758" s="91" t="str">
        <f t="shared" si="7042"/>
        <v/>
      </c>
      <c r="CC758" s="91" t="str">
        <f t="shared" si="7043"/>
        <v/>
      </c>
      <c r="CD758" s="91" t="str">
        <f t="shared" si="7044"/>
        <v/>
      </c>
      <c r="CE758" s="91" t="str">
        <f t="shared" si="7045"/>
        <v/>
      </c>
      <c r="CF758" s="91" t="str">
        <f t="shared" si="7046"/>
        <v/>
      </c>
      <c r="CG758" s="91" t="str">
        <f t="shared" si="7047"/>
        <v/>
      </c>
      <c r="CH758" s="91" t="str">
        <f t="shared" si="7048"/>
        <v/>
      </c>
      <c r="CI758" s="91" t="str">
        <f t="shared" si="7049"/>
        <v>нет</v>
      </c>
      <c r="CJ758" s="63" t="e">
        <f>IF(LEN('Описание предлагаемого товара'!#REF!)&gt;0,'Описание предлагаемого товара'!#REF!,"")</f>
        <v>#REF!</v>
      </c>
      <c r="CK758" s="91" t="e">
        <f t="shared" ref="CK758:CL758" si="7377">IFERROR(REPLACE(CJ758,FIND(CHAR(10),CJ758,1),1,""),CJ758)</f>
        <v>#REF!</v>
      </c>
      <c r="CL758" s="91" t="e">
        <f t="shared" si="7377"/>
        <v>#REF!</v>
      </c>
      <c r="CM758" s="91" t="e">
        <f t="shared" si="7051"/>
        <v>#REF!</v>
      </c>
      <c r="CN758" s="91" t="e">
        <f t="shared" si="7052"/>
        <v>#REF!</v>
      </c>
      <c r="CO758" s="91" t="e">
        <f t="shared" si="7053"/>
        <v>#REF!</v>
      </c>
      <c r="CP758" s="90" t="e">
        <f>IF(AU758="Не указан реестровый номер (мера нац.режима Запрет)","",IF(CI758="нет","",IF(CU758="да","исключение(не смотрим баллы)",IFERROR(IF(CI758*1&gt;0,IFERROR(IF(VLOOKUP(CI758*1,Обработ.выгрузка_реестра_РФ!$A:$G,7,)=0,"Баллы не установлены",VLOOKUP(CI758*1,Обработ.выгрузка_реестра_РФ!$A:$G,7,)),IF(LEN(CI758)&gt;14,"","нет номера в реестре РФ")),""),IF(LEN(CI758)=0,"","Некорректный реестровый номер")))))</f>
        <v>#REF!</v>
      </c>
      <c r="CQ758" s="33" t="e">
        <f>IF(LEN(C758)&gt;0,IFERROR(IF(LEN(H758)&gt;0,IF(LEN(VLOOKUP(H758,'исключения(не_смотрим_баллы)'!$A:$C,1,))&gt;0,"да","нет"),"не введен ОКПД2"),"нет"),"")</f>
        <v>#REF!</v>
      </c>
      <c r="CR758" s="33" t="e">
        <f ca="1">IF(CQ758="да",IF(TODAY()&lt;VLOOKUP(H758,'исключения(не_смотрим_баллы)'!$A:$C,3,),"да","нет"),"")</f>
        <v>#REF!</v>
      </c>
      <c r="CS758" s="33" t="str">
        <f>IFERROR(IF(CQ758="да",IF(VLOOKUP(CI758*1,Обработ.выгрузка_реестра_РФ!$A:$G,2,)&lt;VLOOKUP(H758,'исключения(не_смотрим_баллы)'!$A:$C,2,),"да","нет"),""),"")</f>
        <v/>
      </c>
      <c r="CT758" s="24"/>
      <c r="CU758" s="33" t="e">
        <f t="shared" si="7065"/>
        <v>#REF!</v>
      </c>
      <c r="CV758" s="91" t="e">
        <f t="shared" si="7066"/>
        <v>#REF!</v>
      </c>
      <c r="CW758" s="27" t="e">
        <f t="shared" si="7067"/>
        <v>#REF!</v>
      </c>
      <c r="CX758" s="26" t="e">
        <f t="shared" si="6996"/>
        <v>#REF!</v>
      </c>
      <c r="CY758" s="64" t="e">
        <f>IF(LEN('Описание предлагаемого товара'!#REF!)&gt;0,'Описание предлагаемого товара'!#REF!,"")</f>
        <v>#REF!</v>
      </c>
      <c r="CZ758" s="95" t="e">
        <f t="shared" si="7054"/>
        <v>#REF!</v>
      </c>
      <c r="DA758" s="95" t="e">
        <f t="shared" ref="DA758" si="7378">IFERROR(REPLACE(CZ758,FIND(" ",CZ758,1),1,""),CZ758)</f>
        <v>#REF!</v>
      </c>
      <c r="DB758" s="95" t="e">
        <f t="shared" si="6998"/>
        <v>#REF!</v>
      </c>
      <c r="DC758" s="95" t="e">
        <f t="shared" ref="DC758:DD758" si="7379">IFERROR(REPLACE(DB758,FIND("г.",DB758,1),2,""),DB758)</f>
        <v>#REF!</v>
      </c>
      <c r="DD758" s="95" t="e">
        <f t="shared" si="7379"/>
        <v>#REF!</v>
      </c>
      <c r="DE758" s="95" t="e">
        <f t="shared" ref="DE758:DF758" si="7380">IFERROR(REPLACE(DD758,FIND("г",DD758,1),1,""),DD758)</f>
        <v>#REF!</v>
      </c>
      <c r="DF758" s="95" t="e">
        <f t="shared" si="7380"/>
        <v>#REF!</v>
      </c>
      <c r="DG758" s="95" t="e">
        <f t="shared" si="7071"/>
        <v>#REF!</v>
      </c>
      <c r="DH758" s="25" t="str">
        <f>IFERROR(VLOOKUP(CI758*1,Обработ.выгрузка_реестра_РФ!$A:$G,5,),"")</f>
        <v/>
      </c>
      <c r="DI758" s="27" t="str">
        <f t="shared" si="7081"/>
        <v/>
      </c>
      <c r="DJ758" s="27" t="str">
        <f t="shared" ca="1" si="7058"/>
        <v/>
      </c>
      <c r="DK758" s="63" t="e">
        <f>IF(LEN('Описание предлагаемого товара'!#REF!)&gt;0,'Описание предлагаемого товара'!#REF!,"")</f>
        <v>#REF!</v>
      </c>
      <c r="DL758" s="63" t="e">
        <f>IF(LEN('Описание предлагаемого товара'!#REF!)&gt;0,'Описание предлагаемого товара'!#REF!,"")</f>
        <v>#REF!</v>
      </c>
      <c r="DM758" s="32"/>
    </row>
    <row r="759" spans="1:117" ht="48.75" customHeight="1" x14ac:dyDescent="0.25">
      <c r="A759" s="61" t="e">
        <f>IF(LEN('Описание предлагаемого товара'!#REF!)&gt;0,'Описание предлагаемого товара'!#REF!,"")</f>
        <v>#REF!</v>
      </c>
      <c r="B759" s="65" t="e">
        <f>IF(LEN('Описание предлагаемого товара'!#REF!)&gt;0,'Описание предлагаемого товара'!#REF!,"")</f>
        <v>#REF!</v>
      </c>
      <c r="C759" s="61" t="e">
        <f>IF(LEN('Описание предлагаемого товара'!#REF!)&gt;0,'Описание предлагаемого товара'!#REF!,"")</f>
        <v>#REF!</v>
      </c>
      <c r="D759" s="61" t="e">
        <f>IF(LEN('Описание предлагаемого товара'!#REF!)&gt;0,'Описание предлагаемого товара'!#REF!,"")</f>
        <v>#REF!</v>
      </c>
      <c r="E759" s="61" t="e">
        <f>IF(LEN('Описание предлагаемого товара'!#REF!)&gt;0,'Описание предлагаемого товара'!#REF!,"")</f>
        <v>#REF!</v>
      </c>
      <c r="F759" s="61" t="e">
        <f>IF(LEN('Описание предлагаемого товара'!#REF!)&gt;0,'Описание предлагаемого товара'!#REF!,"")</f>
        <v>#REF!</v>
      </c>
      <c r="G759" s="61" t="e">
        <f>IF(LEN('Описание предлагаемого товара'!#REF!)&gt;0,'Описание предлагаемого товара'!#REF!,"")</f>
        <v>#REF!</v>
      </c>
      <c r="H759" s="61" t="e">
        <f>IF(LEN('Описание предлагаемого товара'!#REF!)&gt;0,'Описание предлагаемого товара'!#REF!,"")</f>
        <v>#REF!</v>
      </c>
      <c r="I759" s="61" t="e">
        <f>IF(LEN('Описание предлагаемого товара'!#REF!)&gt;0,'Описание предлагаемого товара'!#REF!,"")</f>
        <v>#REF!</v>
      </c>
      <c r="J759" s="38" t="str">
        <f>IFERROR(VLOOKUP(B759,SAP!$A:$E,5,),"")</f>
        <v/>
      </c>
      <c r="K759" s="40" t="str">
        <f t="shared" si="7001"/>
        <v/>
      </c>
      <c r="L759" s="61" t="e">
        <f>IF(LEN('Описание предлагаемого товара'!#REF!)&gt;0,IFERROR('Описание предлагаемого товара'!#REF!*1,""),"")</f>
        <v>#REF!</v>
      </c>
      <c r="M759" s="39" t="str">
        <f>IFERROR(VLOOKUP(B759,SAP!$A:$E,2,),"")</f>
        <v/>
      </c>
      <c r="N759" s="41" t="str">
        <f t="shared" si="7137"/>
        <v/>
      </c>
      <c r="O759" s="39" t="str">
        <f t="shared" si="6988"/>
        <v/>
      </c>
      <c r="P759" s="36" t="e">
        <f>IF(LEN('Описание предлагаемого товара'!#REF!)&gt;0,'Описание предлагаемого товара'!#REF!,"")</f>
        <v>#REF!</v>
      </c>
      <c r="Q75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59" s="37" t="e">
        <f>IF(LEN('Описание предлагаемого товара'!#REF!)&gt;0,'Описание предлагаемого товара'!#REF!,"")</f>
        <v>#REF!</v>
      </c>
      <c r="S759" s="37" t="e">
        <f>IF(LEN('Описание предлагаемого товара'!#REF!)&gt;0,'Описание предлагаемого товара'!#REF!,"")</f>
        <v>#REF!</v>
      </c>
      <c r="T75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59" s="23" t="str">
        <f>IFERROR(VLOOKUP(CI759*1,Обработ.выгрузка_реестра_РФ!$A:$G,6,),"")</f>
        <v/>
      </c>
      <c r="V759" s="61" t="e">
        <f>IF(LEN('Описание предлагаемого товара'!#REF!)&gt;0,'Описание предлагаемого товара'!#REF!,"")</f>
        <v>#REF!</v>
      </c>
      <c r="W759" s="62" t="e">
        <f>IF(LEN('Описание предлагаемого товара'!#REF!)&gt;0,'Описание предлагаемого товара'!#REF!,"")</f>
        <v>#REF!</v>
      </c>
      <c r="X759" s="91" t="e">
        <f t="shared" ref="X759:Y759" si="7381">IFERROR(REPLACE(W759,FIND(CHAR(10),W759,1),1," "),W759)</f>
        <v>#REF!</v>
      </c>
      <c r="Y759" s="91" t="e">
        <f t="shared" si="7381"/>
        <v>#REF!</v>
      </c>
      <c r="Z759" s="91" t="e">
        <f t="shared" si="7003"/>
        <v>#REF!</v>
      </c>
      <c r="AA759" s="91" t="e">
        <f t="shared" si="7004"/>
        <v>#REF!</v>
      </c>
      <c r="AB759" s="91" t="e">
        <f t="shared" si="7005"/>
        <v>#REF!</v>
      </c>
      <c r="AC759" s="91" t="e">
        <f t="shared" ref="AC759:AF759" si="7382">IFERROR(REPLACE(AB759,FIND("  ",AB759,1),2," "),AB759)</f>
        <v>#REF!</v>
      </c>
      <c r="AD759" s="91" t="e">
        <f t="shared" si="7382"/>
        <v>#REF!</v>
      </c>
      <c r="AE759" s="91" t="e">
        <f t="shared" si="7382"/>
        <v>#REF!</v>
      </c>
      <c r="AF759" s="91" t="e">
        <f t="shared" si="7382"/>
        <v>#REF!</v>
      </c>
      <c r="AG759" s="23" t="str">
        <f>IFERROR(VLOOKUP(CI759*1,Обработ.выгрузка_реестра_РФ!$A:$G,4,),"")</f>
        <v/>
      </c>
      <c r="AH759" s="91" t="str">
        <f t="shared" ref="AH759:AI759" si="7383">IFERROR(REPLACE(AG759,FIND("-",AG759,1),1,"*"),AG759)</f>
        <v/>
      </c>
      <c r="AI759" s="91" t="str">
        <f t="shared" si="7383"/>
        <v/>
      </c>
      <c r="AJ759" s="27" t="str">
        <f t="shared" si="7103"/>
        <v/>
      </c>
      <c r="AK759" s="63" t="e">
        <f>IF(LEN('Описание предлагаемого товара'!#REF!)&gt;0,'Описание предлагаемого товара'!#REF!,"")</f>
        <v>#REF!</v>
      </c>
      <c r="AL759" s="91" t="e">
        <f t="shared" ref="AL759:AM759" si="7384">IFERROR(REPLACE(AK759,FIND(CHAR(10),AK759,1),1,""),AK759)</f>
        <v>#REF!</v>
      </c>
      <c r="AM759" s="91" t="e">
        <f t="shared" si="7384"/>
        <v>#REF!</v>
      </c>
      <c r="AN759" s="91" t="e">
        <f t="shared" ref="AN759:AR759" si="7385">IFERROR(REPLACE(AM759,FIND(" ",AM759,1),1,""),AM759)</f>
        <v>#REF!</v>
      </c>
      <c r="AO759" s="91" t="e">
        <f t="shared" si="7385"/>
        <v>#REF!</v>
      </c>
      <c r="AP759" s="91" t="e">
        <f t="shared" si="7385"/>
        <v>#REF!</v>
      </c>
      <c r="AQ759" s="91" t="e">
        <f t="shared" si="7385"/>
        <v>#REF!</v>
      </c>
      <c r="AR759" s="91" t="e">
        <f t="shared" si="7385"/>
        <v>#REF!</v>
      </c>
      <c r="AS759" s="91" t="e">
        <f t="shared" si="7010"/>
        <v>#REF!</v>
      </c>
      <c r="AT759" s="91" t="e">
        <f t="shared" si="7011"/>
        <v>#REF!</v>
      </c>
      <c r="AU759" s="32" t="e">
        <f t="shared" si="6994"/>
        <v>#REF!</v>
      </c>
      <c r="AV759" s="93" t="e">
        <f>'Описание предлагаемого товара'!#REF!</f>
        <v>#REF!</v>
      </c>
      <c r="AW759" s="91" t="e">
        <f>MIN(SEARCH({0,1,2,3,4,5,6,7,8,9},AV759&amp; "0123456789"))</f>
        <v>#REF!</v>
      </c>
      <c r="AX759" s="91" t="str">
        <f t="shared" si="7012"/>
        <v/>
      </c>
      <c r="AY759" s="91" t="str">
        <f t="shared" si="7013"/>
        <v/>
      </c>
      <c r="AZ759" s="91" t="str">
        <f t="shared" si="7014"/>
        <v/>
      </c>
      <c r="BA759" s="91" t="str">
        <f t="shared" si="7015"/>
        <v/>
      </c>
      <c r="BB759" s="91" t="str">
        <f t="shared" si="7016"/>
        <v/>
      </c>
      <c r="BC759" s="91" t="str">
        <f t="shared" si="7017"/>
        <v/>
      </c>
      <c r="BD759" s="91" t="str">
        <f t="shared" si="7018"/>
        <v/>
      </c>
      <c r="BE759" s="91" t="str">
        <f t="shared" si="7019"/>
        <v/>
      </c>
      <c r="BF759" s="91" t="str">
        <f t="shared" si="7020"/>
        <v/>
      </c>
      <c r="BG759" s="91" t="str">
        <f t="shared" si="7021"/>
        <v/>
      </c>
      <c r="BH759" s="91" t="str">
        <f t="shared" si="7022"/>
        <v/>
      </c>
      <c r="BI759" s="91" t="str">
        <f t="shared" si="7023"/>
        <v/>
      </c>
      <c r="BJ759" s="91" t="str">
        <f t="shared" si="7024"/>
        <v/>
      </c>
      <c r="BK759" s="91" t="str">
        <f t="shared" si="7025"/>
        <v/>
      </c>
      <c r="BL759" s="91" t="str">
        <f t="shared" si="7026"/>
        <v/>
      </c>
      <c r="BM759" s="91" t="str">
        <f t="shared" si="7027"/>
        <v/>
      </c>
      <c r="BN759" s="91" t="str">
        <f t="shared" si="7028"/>
        <v/>
      </c>
      <c r="BO759" s="91" t="str">
        <f t="shared" si="7029"/>
        <v/>
      </c>
      <c r="BP759" s="91" t="str">
        <f t="shared" si="7030"/>
        <v/>
      </c>
      <c r="BQ759" s="91" t="str">
        <f t="shared" si="7031"/>
        <v/>
      </c>
      <c r="BR759" s="91" t="str">
        <f t="shared" si="7032"/>
        <v/>
      </c>
      <c r="BS759" s="91" t="str">
        <f t="shared" si="7033"/>
        <v/>
      </c>
      <c r="BT759" s="91" t="str">
        <f t="shared" si="7034"/>
        <v/>
      </c>
      <c r="BU759" s="91" t="str">
        <f t="shared" si="7035"/>
        <v/>
      </c>
      <c r="BV759" s="91" t="str">
        <f t="shared" si="7036"/>
        <v/>
      </c>
      <c r="BW759" s="91" t="str">
        <f t="shared" si="7037"/>
        <v/>
      </c>
      <c r="BX759" s="91" t="str">
        <f t="shared" si="7038"/>
        <v/>
      </c>
      <c r="BY759" s="91" t="str">
        <f t="shared" si="7039"/>
        <v/>
      </c>
      <c r="BZ759" s="91" t="str">
        <f t="shared" si="7040"/>
        <v/>
      </c>
      <c r="CA759" s="91" t="str">
        <f t="shared" si="7041"/>
        <v/>
      </c>
      <c r="CB759" s="91" t="str">
        <f t="shared" si="7042"/>
        <v/>
      </c>
      <c r="CC759" s="91" t="str">
        <f t="shared" si="7043"/>
        <v/>
      </c>
      <c r="CD759" s="91" t="str">
        <f t="shared" si="7044"/>
        <v/>
      </c>
      <c r="CE759" s="91" t="str">
        <f t="shared" si="7045"/>
        <v/>
      </c>
      <c r="CF759" s="91" t="str">
        <f t="shared" si="7046"/>
        <v/>
      </c>
      <c r="CG759" s="91" t="str">
        <f t="shared" si="7047"/>
        <v/>
      </c>
      <c r="CH759" s="91" t="str">
        <f t="shared" si="7048"/>
        <v/>
      </c>
      <c r="CI759" s="91" t="str">
        <f t="shared" si="7049"/>
        <v>нет</v>
      </c>
      <c r="CJ759" s="63" t="e">
        <f>IF(LEN('Описание предлагаемого товара'!#REF!)&gt;0,'Описание предлагаемого товара'!#REF!,"")</f>
        <v>#REF!</v>
      </c>
      <c r="CK759" s="91" t="e">
        <f t="shared" ref="CK759:CL759" si="7386">IFERROR(REPLACE(CJ759,FIND(CHAR(10),CJ759,1),1,""),CJ759)</f>
        <v>#REF!</v>
      </c>
      <c r="CL759" s="91" t="e">
        <f t="shared" si="7386"/>
        <v>#REF!</v>
      </c>
      <c r="CM759" s="91" t="e">
        <f t="shared" si="7051"/>
        <v>#REF!</v>
      </c>
      <c r="CN759" s="91" t="e">
        <f t="shared" si="7052"/>
        <v>#REF!</v>
      </c>
      <c r="CO759" s="91" t="e">
        <f t="shared" si="7053"/>
        <v>#REF!</v>
      </c>
      <c r="CP759" s="90" t="e">
        <f>IF(AU759="Не указан реестровый номер (мера нац.режима Запрет)","",IF(CI759="нет","",IF(CU759="да","исключение(не смотрим баллы)",IFERROR(IF(CI759*1&gt;0,IFERROR(IF(VLOOKUP(CI759*1,Обработ.выгрузка_реестра_РФ!$A:$G,7,)=0,"Баллы не установлены",VLOOKUP(CI759*1,Обработ.выгрузка_реестра_РФ!$A:$G,7,)),IF(LEN(CI759)&gt;14,"","нет номера в реестре РФ")),""),IF(LEN(CI759)=0,"","Некорректный реестровый номер")))))</f>
        <v>#REF!</v>
      </c>
      <c r="CQ759" s="33" t="e">
        <f>IF(LEN(C759)&gt;0,IFERROR(IF(LEN(H759)&gt;0,IF(LEN(VLOOKUP(H759,'исключения(не_смотрим_баллы)'!$A:$C,1,))&gt;0,"да","нет"),"не введен ОКПД2"),"нет"),"")</f>
        <v>#REF!</v>
      </c>
      <c r="CR759" s="33" t="e">
        <f ca="1">IF(CQ759="да",IF(TODAY()&lt;VLOOKUP(H759,'исключения(не_смотрим_баллы)'!$A:$C,3,),"да","нет"),"")</f>
        <v>#REF!</v>
      </c>
      <c r="CS759" s="33" t="str">
        <f>IFERROR(IF(CQ759="да",IF(VLOOKUP(CI759*1,Обработ.выгрузка_реестра_РФ!$A:$G,2,)&lt;VLOOKUP(H759,'исключения(не_смотрим_баллы)'!$A:$C,2,),"да","нет"),""),"")</f>
        <v/>
      </c>
      <c r="CT759" s="24"/>
      <c r="CU759" s="33" t="e">
        <f t="shared" si="7065"/>
        <v>#REF!</v>
      </c>
      <c r="CV759" s="91" t="e">
        <f t="shared" si="7066"/>
        <v>#REF!</v>
      </c>
      <c r="CW759" s="27" t="e">
        <f t="shared" si="7067"/>
        <v>#REF!</v>
      </c>
      <c r="CX759" s="26" t="e">
        <f t="shared" si="6996"/>
        <v>#REF!</v>
      </c>
      <c r="CY759" s="64" t="e">
        <f>IF(LEN('Описание предлагаемого товара'!#REF!)&gt;0,'Описание предлагаемого товара'!#REF!,"")</f>
        <v>#REF!</v>
      </c>
      <c r="CZ759" s="95" t="e">
        <f t="shared" si="7054"/>
        <v>#REF!</v>
      </c>
      <c r="DA759" s="95" t="e">
        <f t="shared" ref="DA759" si="7387">IFERROR(REPLACE(CZ759,FIND(" ",CZ759,1),1,""),CZ759)</f>
        <v>#REF!</v>
      </c>
      <c r="DB759" s="95" t="e">
        <f t="shared" si="6998"/>
        <v>#REF!</v>
      </c>
      <c r="DC759" s="95" t="e">
        <f t="shared" ref="DC759:DD759" si="7388">IFERROR(REPLACE(DB759,FIND("г.",DB759,1),2,""),DB759)</f>
        <v>#REF!</v>
      </c>
      <c r="DD759" s="95" t="e">
        <f t="shared" si="7388"/>
        <v>#REF!</v>
      </c>
      <c r="DE759" s="95" t="e">
        <f t="shared" ref="DE759:DF759" si="7389">IFERROR(REPLACE(DD759,FIND("г",DD759,1),1,""),DD759)</f>
        <v>#REF!</v>
      </c>
      <c r="DF759" s="95" t="e">
        <f t="shared" si="7389"/>
        <v>#REF!</v>
      </c>
      <c r="DG759" s="95" t="e">
        <f t="shared" si="7071"/>
        <v>#REF!</v>
      </c>
      <c r="DH759" s="25" t="str">
        <f>IFERROR(VLOOKUP(CI759*1,Обработ.выгрузка_реестра_РФ!$A:$G,5,),"")</f>
        <v/>
      </c>
      <c r="DI759" s="27" t="str">
        <f t="shared" si="7081"/>
        <v/>
      </c>
      <c r="DJ759" s="27" t="str">
        <f t="shared" ca="1" si="7058"/>
        <v/>
      </c>
      <c r="DK759" s="63" t="e">
        <f>IF(LEN('Описание предлагаемого товара'!#REF!)&gt;0,'Описание предлагаемого товара'!#REF!,"")</f>
        <v>#REF!</v>
      </c>
      <c r="DL759" s="63" t="e">
        <f>IF(LEN('Описание предлагаемого товара'!#REF!)&gt;0,'Описание предлагаемого товара'!#REF!,"")</f>
        <v>#REF!</v>
      </c>
      <c r="DM759" s="32"/>
    </row>
    <row r="760" spans="1:117" ht="48.75" customHeight="1" x14ac:dyDescent="0.25">
      <c r="A760" s="61" t="e">
        <f>IF(LEN('Описание предлагаемого товара'!#REF!)&gt;0,'Описание предлагаемого товара'!#REF!,"")</f>
        <v>#REF!</v>
      </c>
      <c r="B760" s="65" t="e">
        <f>IF(LEN('Описание предлагаемого товара'!#REF!)&gt;0,'Описание предлагаемого товара'!#REF!,"")</f>
        <v>#REF!</v>
      </c>
      <c r="C760" s="61" t="e">
        <f>IF(LEN('Описание предлагаемого товара'!#REF!)&gt;0,'Описание предлагаемого товара'!#REF!,"")</f>
        <v>#REF!</v>
      </c>
      <c r="D760" s="61" t="e">
        <f>IF(LEN('Описание предлагаемого товара'!#REF!)&gt;0,'Описание предлагаемого товара'!#REF!,"")</f>
        <v>#REF!</v>
      </c>
      <c r="E760" s="61" t="e">
        <f>IF(LEN('Описание предлагаемого товара'!#REF!)&gt;0,'Описание предлагаемого товара'!#REF!,"")</f>
        <v>#REF!</v>
      </c>
      <c r="F760" s="61" t="e">
        <f>IF(LEN('Описание предлагаемого товара'!#REF!)&gt;0,'Описание предлагаемого товара'!#REF!,"")</f>
        <v>#REF!</v>
      </c>
      <c r="G760" s="61" t="e">
        <f>IF(LEN('Описание предлагаемого товара'!#REF!)&gt;0,'Описание предлагаемого товара'!#REF!,"")</f>
        <v>#REF!</v>
      </c>
      <c r="H760" s="61" t="e">
        <f>IF(LEN('Описание предлагаемого товара'!#REF!)&gt;0,'Описание предлагаемого товара'!#REF!,"")</f>
        <v>#REF!</v>
      </c>
      <c r="I760" s="61" t="e">
        <f>IF(LEN('Описание предлагаемого товара'!#REF!)&gt;0,'Описание предлагаемого товара'!#REF!,"")</f>
        <v>#REF!</v>
      </c>
      <c r="J760" s="38" t="str">
        <f>IFERROR(VLOOKUP(B760,SAP!$A:$E,5,),"")</f>
        <v/>
      </c>
      <c r="K760" s="40" t="str">
        <f t="shared" si="7001"/>
        <v/>
      </c>
      <c r="L760" s="61" t="e">
        <f>IF(LEN('Описание предлагаемого товара'!#REF!)&gt;0,IFERROR('Описание предлагаемого товара'!#REF!*1,""),"")</f>
        <v>#REF!</v>
      </c>
      <c r="M760" s="39" t="str">
        <f>IFERROR(VLOOKUP(B760,SAP!$A:$E,2,),"")</f>
        <v/>
      </c>
      <c r="N760" s="41" t="str">
        <f t="shared" si="7137"/>
        <v/>
      </c>
      <c r="O760" s="39" t="str">
        <f t="shared" si="6988"/>
        <v/>
      </c>
      <c r="P760" s="36" t="e">
        <f>IF(LEN('Описание предлагаемого товара'!#REF!)&gt;0,'Описание предлагаемого товара'!#REF!,"")</f>
        <v>#REF!</v>
      </c>
      <c r="Q76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60" s="37" t="e">
        <f>IF(LEN('Описание предлагаемого товара'!#REF!)&gt;0,'Описание предлагаемого товара'!#REF!,"")</f>
        <v>#REF!</v>
      </c>
      <c r="S760" s="37" t="e">
        <f>IF(LEN('Описание предлагаемого товара'!#REF!)&gt;0,'Описание предлагаемого товара'!#REF!,"")</f>
        <v>#REF!</v>
      </c>
      <c r="T76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60" s="23" t="str">
        <f>IFERROR(VLOOKUP(CI760*1,Обработ.выгрузка_реестра_РФ!$A:$G,6,),"")</f>
        <v/>
      </c>
      <c r="V760" s="61" t="e">
        <f>IF(LEN('Описание предлагаемого товара'!#REF!)&gt;0,'Описание предлагаемого товара'!#REF!,"")</f>
        <v>#REF!</v>
      </c>
      <c r="W760" s="62" t="e">
        <f>IF(LEN('Описание предлагаемого товара'!#REF!)&gt;0,'Описание предлагаемого товара'!#REF!,"")</f>
        <v>#REF!</v>
      </c>
      <c r="X760" s="91" t="e">
        <f t="shared" ref="X760:Y760" si="7390">IFERROR(REPLACE(W760,FIND(CHAR(10),W760,1),1," "),W760)</f>
        <v>#REF!</v>
      </c>
      <c r="Y760" s="91" t="e">
        <f t="shared" si="7390"/>
        <v>#REF!</v>
      </c>
      <c r="Z760" s="91" t="e">
        <f t="shared" si="7003"/>
        <v>#REF!</v>
      </c>
      <c r="AA760" s="91" t="e">
        <f t="shared" si="7004"/>
        <v>#REF!</v>
      </c>
      <c r="AB760" s="91" t="e">
        <f t="shared" si="7005"/>
        <v>#REF!</v>
      </c>
      <c r="AC760" s="91" t="e">
        <f t="shared" ref="AC760:AF760" si="7391">IFERROR(REPLACE(AB760,FIND("  ",AB760,1),2," "),AB760)</f>
        <v>#REF!</v>
      </c>
      <c r="AD760" s="91" t="e">
        <f t="shared" si="7391"/>
        <v>#REF!</v>
      </c>
      <c r="AE760" s="91" t="e">
        <f t="shared" si="7391"/>
        <v>#REF!</v>
      </c>
      <c r="AF760" s="91" t="e">
        <f t="shared" si="7391"/>
        <v>#REF!</v>
      </c>
      <c r="AG760" s="23" t="str">
        <f>IFERROR(VLOOKUP(CI760*1,Обработ.выгрузка_реестра_РФ!$A:$G,4,),"")</f>
        <v/>
      </c>
      <c r="AH760" s="91" t="str">
        <f t="shared" ref="AH760:AI760" si="7392">IFERROR(REPLACE(AG760,FIND("-",AG760,1),1,"*"),AG760)</f>
        <v/>
      </c>
      <c r="AI760" s="91" t="str">
        <f t="shared" si="7392"/>
        <v/>
      </c>
      <c r="AJ760" s="27" t="str">
        <f t="shared" si="7103"/>
        <v/>
      </c>
      <c r="AK760" s="63" t="e">
        <f>IF(LEN('Описание предлагаемого товара'!#REF!)&gt;0,'Описание предлагаемого товара'!#REF!,"")</f>
        <v>#REF!</v>
      </c>
      <c r="AL760" s="91" t="e">
        <f t="shared" ref="AL760:AM760" si="7393">IFERROR(REPLACE(AK760,FIND(CHAR(10),AK760,1),1,""),AK760)</f>
        <v>#REF!</v>
      </c>
      <c r="AM760" s="91" t="e">
        <f t="shared" si="7393"/>
        <v>#REF!</v>
      </c>
      <c r="AN760" s="91" t="e">
        <f t="shared" ref="AN760:AR760" si="7394">IFERROR(REPLACE(AM760,FIND(" ",AM760,1),1,""),AM760)</f>
        <v>#REF!</v>
      </c>
      <c r="AO760" s="91" t="e">
        <f t="shared" si="7394"/>
        <v>#REF!</v>
      </c>
      <c r="AP760" s="91" t="e">
        <f t="shared" si="7394"/>
        <v>#REF!</v>
      </c>
      <c r="AQ760" s="91" t="e">
        <f t="shared" si="7394"/>
        <v>#REF!</v>
      </c>
      <c r="AR760" s="91" t="e">
        <f t="shared" si="7394"/>
        <v>#REF!</v>
      </c>
      <c r="AS760" s="91" t="e">
        <f t="shared" si="7010"/>
        <v>#REF!</v>
      </c>
      <c r="AT760" s="91" t="e">
        <f t="shared" si="7011"/>
        <v>#REF!</v>
      </c>
      <c r="AU760" s="32" t="e">
        <f t="shared" si="6994"/>
        <v>#REF!</v>
      </c>
      <c r="AV760" s="93" t="e">
        <f>'Описание предлагаемого товара'!#REF!</f>
        <v>#REF!</v>
      </c>
      <c r="AW760" s="91" t="e">
        <f>MIN(SEARCH({0,1,2,3,4,5,6,7,8,9},AV760&amp; "0123456789"))</f>
        <v>#REF!</v>
      </c>
      <c r="AX760" s="91" t="str">
        <f t="shared" si="7012"/>
        <v/>
      </c>
      <c r="AY760" s="91" t="str">
        <f t="shared" si="7013"/>
        <v/>
      </c>
      <c r="AZ760" s="91" t="str">
        <f t="shared" si="7014"/>
        <v/>
      </c>
      <c r="BA760" s="91" t="str">
        <f t="shared" si="7015"/>
        <v/>
      </c>
      <c r="BB760" s="91" t="str">
        <f t="shared" si="7016"/>
        <v/>
      </c>
      <c r="BC760" s="91" t="str">
        <f t="shared" si="7017"/>
        <v/>
      </c>
      <c r="BD760" s="91" t="str">
        <f t="shared" si="7018"/>
        <v/>
      </c>
      <c r="BE760" s="91" t="str">
        <f t="shared" si="7019"/>
        <v/>
      </c>
      <c r="BF760" s="91" t="str">
        <f t="shared" si="7020"/>
        <v/>
      </c>
      <c r="BG760" s="91" t="str">
        <f t="shared" si="7021"/>
        <v/>
      </c>
      <c r="BH760" s="91" t="str">
        <f t="shared" si="7022"/>
        <v/>
      </c>
      <c r="BI760" s="91" t="str">
        <f t="shared" si="7023"/>
        <v/>
      </c>
      <c r="BJ760" s="91" t="str">
        <f t="shared" si="7024"/>
        <v/>
      </c>
      <c r="BK760" s="91" t="str">
        <f t="shared" si="7025"/>
        <v/>
      </c>
      <c r="BL760" s="91" t="str">
        <f t="shared" si="7026"/>
        <v/>
      </c>
      <c r="BM760" s="91" t="str">
        <f t="shared" si="7027"/>
        <v/>
      </c>
      <c r="BN760" s="91" t="str">
        <f t="shared" si="7028"/>
        <v/>
      </c>
      <c r="BO760" s="91" t="str">
        <f t="shared" si="7029"/>
        <v/>
      </c>
      <c r="BP760" s="91" t="str">
        <f t="shared" si="7030"/>
        <v/>
      </c>
      <c r="BQ760" s="91" t="str">
        <f t="shared" si="7031"/>
        <v/>
      </c>
      <c r="BR760" s="91" t="str">
        <f t="shared" si="7032"/>
        <v/>
      </c>
      <c r="BS760" s="91" t="str">
        <f t="shared" si="7033"/>
        <v/>
      </c>
      <c r="BT760" s="91" t="str">
        <f t="shared" si="7034"/>
        <v/>
      </c>
      <c r="BU760" s="91" t="str">
        <f t="shared" si="7035"/>
        <v/>
      </c>
      <c r="BV760" s="91" t="str">
        <f t="shared" si="7036"/>
        <v/>
      </c>
      <c r="BW760" s="91" t="str">
        <f t="shared" si="7037"/>
        <v/>
      </c>
      <c r="BX760" s="91" t="str">
        <f t="shared" si="7038"/>
        <v/>
      </c>
      <c r="BY760" s="91" t="str">
        <f t="shared" si="7039"/>
        <v/>
      </c>
      <c r="BZ760" s="91" t="str">
        <f t="shared" si="7040"/>
        <v/>
      </c>
      <c r="CA760" s="91" t="str">
        <f t="shared" si="7041"/>
        <v/>
      </c>
      <c r="CB760" s="91" t="str">
        <f t="shared" si="7042"/>
        <v/>
      </c>
      <c r="CC760" s="91" t="str">
        <f t="shared" si="7043"/>
        <v/>
      </c>
      <c r="CD760" s="91" t="str">
        <f t="shared" si="7044"/>
        <v/>
      </c>
      <c r="CE760" s="91" t="str">
        <f t="shared" si="7045"/>
        <v/>
      </c>
      <c r="CF760" s="91" t="str">
        <f t="shared" si="7046"/>
        <v/>
      </c>
      <c r="CG760" s="91" t="str">
        <f t="shared" si="7047"/>
        <v/>
      </c>
      <c r="CH760" s="91" t="str">
        <f t="shared" si="7048"/>
        <v/>
      </c>
      <c r="CI760" s="91" t="str">
        <f t="shared" si="7049"/>
        <v>нет</v>
      </c>
      <c r="CJ760" s="63" t="e">
        <f>IF(LEN('Описание предлагаемого товара'!#REF!)&gt;0,'Описание предлагаемого товара'!#REF!,"")</f>
        <v>#REF!</v>
      </c>
      <c r="CK760" s="91" t="e">
        <f t="shared" ref="CK760:CL760" si="7395">IFERROR(REPLACE(CJ760,FIND(CHAR(10),CJ760,1),1,""),CJ760)</f>
        <v>#REF!</v>
      </c>
      <c r="CL760" s="91" t="e">
        <f t="shared" si="7395"/>
        <v>#REF!</v>
      </c>
      <c r="CM760" s="91" t="e">
        <f t="shared" si="7051"/>
        <v>#REF!</v>
      </c>
      <c r="CN760" s="91" t="e">
        <f t="shared" si="7052"/>
        <v>#REF!</v>
      </c>
      <c r="CO760" s="91" t="e">
        <f t="shared" si="7053"/>
        <v>#REF!</v>
      </c>
      <c r="CP760" s="90" t="e">
        <f>IF(AU760="Не указан реестровый номер (мера нац.режима Запрет)","",IF(CI760="нет","",IF(CU760="да","исключение(не смотрим баллы)",IFERROR(IF(CI760*1&gt;0,IFERROR(IF(VLOOKUP(CI760*1,Обработ.выгрузка_реестра_РФ!$A:$G,7,)=0,"Баллы не установлены",VLOOKUP(CI760*1,Обработ.выгрузка_реестра_РФ!$A:$G,7,)),IF(LEN(CI760)&gt;14,"","нет номера в реестре РФ")),""),IF(LEN(CI760)=0,"","Некорректный реестровый номер")))))</f>
        <v>#REF!</v>
      </c>
      <c r="CQ760" s="33" t="e">
        <f>IF(LEN(C760)&gt;0,IFERROR(IF(LEN(H760)&gt;0,IF(LEN(VLOOKUP(H760,'исключения(не_смотрим_баллы)'!$A:$C,1,))&gt;0,"да","нет"),"не введен ОКПД2"),"нет"),"")</f>
        <v>#REF!</v>
      </c>
      <c r="CR760" s="33" t="e">
        <f ca="1">IF(CQ760="да",IF(TODAY()&lt;VLOOKUP(H760,'исключения(не_смотрим_баллы)'!$A:$C,3,),"да","нет"),"")</f>
        <v>#REF!</v>
      </c>
      <c r="CS760" s="33" t="str">
        <f>IFERROR(IF(CQ760="да",IF(VLOOKUP(CI760*1,Обработ.выгрузка_реестра_РФ!$A:$G,2,)&lt;VLOOKUP(H760,'исключения(не_смотрим_баллы)'!$A:$C,2,),"да","нет"),""),"")</f>
        <v/>
      </c>
      <c r="CT760" s="24"/>
      <c r="CU760" s="33" t="e">
        <f t="shared" si="7065"/>
        <v>#REF!</v>
      </c>
      <c r="CV760" s="91" t="e">
        <f t="shared" si="7066"/>
        <v>#REF!</v>
      </c>
      <c r="CW760" s="27" t="e">
        <f t="shared" si="7067"/>
        <v>#REF!</v>
      </c>
      <c r="CX760" s="26" t="e">
        <f t="shared" si="6996"/>
        <v>#REF!</v>
      </c>
      <c r="CY760" s="64" t="e">
        <f>IF(LEN('Описание предлагаемого товара'!#REF!)&gt;0,'Описание предлагаемого товара'!#REF!,"")</f>
        <v>#REF!</v>
      </c>
      <c r="CZ760" s="95" t="e">
        <f t="shared" si="7054"/>
        <v>#REF!</v>
      </c>
      <c r="DA760" s="95" t="e">
        <f t="shared" ref="DA760" si="7396">IFERROR(REPLACE(CZ760,FIND(" ",CZ760,1),1,""),CZ760)</f>
        <v>#REF!</v>
      </c>
      <c r="DB760" s="95" t="e">
        <f t="shared" si="6998"/>
        <v>#REF!</v>
      </c>
      <c r="DC760" s="95" t="e">
        <f t="shared" ref="DC760:DD760" si="7397">IFERROR(REPLACE(DB760,FIND("г.",DB760,1),2,""),DB760)</f>
        <v>#REF!</v>
      </c>
      <c r="DD760" s="95" t="e">
        <f t="shared" si="7397"/>
        <v>#REF!</v>
      </c>
      <c r="DE760" s="95" t="e">
        <f t="shared" ref="DE760:DF760" si="7398">IFERROR(REPLACE(DD760,FIND("г",DD760,1),1,""),DD760)</f>
        <v>#REF!</v>
      </c>
      <c r="DF760" s="95" t="e">
        <f t="shared" si="7398"/>
        <v>#REF!</v>
      </c>
      <c r="DG760" s="95" t="e">
        <f t="shared" si="7071"/>
        <v>#REF!</v>
      </c>
      <c r="DH760" s="25" t="str">
        <f>IFERROR(VLOOKUP(CI760*1,Обработ.выгрузка_реестра_РФ!$A:$G,5,),"")</f>
        <v/>
      </c>
      <c r="DI760" s="27" t="str">
        <f t="shared" si="7081"/>
        <v/>
      </c>
      <c r="DJ760" s="27" t="str">
        <f t="shared" ca="1" si="7058"/>
        <v/>
      </c>
      <c r="DK760" s="63" t="e">
        <f>IF(LEN('Описание предлагаемого товара'!#REF!)&gt;0,'Описание предлагаемого товара'!#REF!,"")</f>
        <v>#REF!</v>
      </c>
      <c r="DL760" s="63" t="e">
        <f>IF(LEN('Описание предлагаемого товара'!#REF!)&gt;0,'Описание предлагаемого товара'!#REF!,"")</f>
        <v>#REF!</v>
      </c>
      <c r="DM760" s="32"/>
    </row>
    <row r="761" spans="1:117" ht="48.75" customHeight="1" x14ac:dyDescent="0.25">
      <c r="A761" s="61" t="e">
        <f>IF(LEN('Описание предлагаемого товара'!#REF!)&gt;0,'Описание предлагаемого товара'!#REF!,"")</f>
        <v>#REF!</v>
      </c>
      <c r="B761" s="65" t="e">
        <f>IF(LEN('Описание предлагаемого товара'!#REF!)&gt;0,'Описание предлагаемого товара'!#REF!,"")</f>
        <v>#REF!</v>
      </c>
      <c r="C761" s="61" t="e">
        <f>IF(LEN('Описание предлагаемого товара'!#REF!)&gt;0,'Описание предлагаемого товара'!#REF!,"")</f>
        <v>#REF!</v>
      </c>
      <c r="D761" s="61" t="e">
        <f>IF(LEN('Описание предлагаемого товара'!#REF!)&gt;0,'Описание предлагаемого товара'!#REF!,"")</f>
        <v>#REF!</v>
      </c>
      <c r="E761" s="61" t="e">
        <f>IF(LEN('Описание предлагаемого товара'!#REF!)&gt;0,'Описание предлагаемого товара'!#REF!,"")</f>
        <v>#REF!</v>
      </c>
      <c r="F761" s="61" t="e">
        <f>IF(LEN('Описание предлагаемого товара'!#REF!)&gt;0,'Описание предлагаемого товара'!#REF!,"")</f>
        <v>#REF!</v>
      </c>
      <c r="G761" s="61" t="e">
        <f>IF(LEN('Описание предлагаемого товара'!#REF!)&gt;0,'Описание предлагаемого товара'!#REF!,"")</f>
        <v>#REF!</v>
      </c>
      <c r="H761" s="61" t="e">
        <f>IF(LEN('Описание предлагаемого товара'!#REF!)&gt;0,'Описание предлагаемого товара'!#REF!,"")</f>
        <v>#REF!</v>
      </c>
      <c r="I761" s="61" t="e">
        <f>IF(LEN('Описание предлагаемого товара'!#REF!)&gt;0,'Описание предлагаемого товара'!#REF!,"")</f>
        <v>#REF!</v>
      </c>
      <c r="J761" s="38" t="str">
        <f>IFERROR(VLOOKUP(B761,SAP!$A:$E,5,),"")</f>
        <v/>
      </c>
      <c r="K761" s="40" t="str">
        <f t="shared" si="7001"/>
        <v/>
      </c>
      <c r="L761" s="61" t="e">
        <f>IF(LEN('Описание предлагаемого товара'!#REF!)&gt;0,IFERROR('Описание предлагаемого товара'!#REF!*1,""),"")</f>
        <v>#REF!</v>
      </c>
      <c r="M761" s="39" t="str">
        <f>IFERROR(VLOOKUP(B761,SAP!$A:$E,2,),"")</f>
        <v/>
      </c>
      <c r="N761" s="41" t="str">
        <f t="shared" si="7137"/>
        <v/>
      </c>
      <c r="O761" s="39" t="str">
        <f t="shared" si="6988"/>
        <v/>
      </c>
      <c r="P761" s="36" t="e">
        <f>IF(LEN('Описание предлагаемого товара'!#REF!)&gt;0,'Описание предлагаемого товара'!#REF!,"")</f>
        <v>#REF!</v>
      </c>
      <c r="Q76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61" s="37" t="e">
        <f>IF(LEN('Описание предлагаемого товара'!#REF!)&gt;0,'Описание предлагаемого товара'!#REF!,"")</f>
        <v>#REF!</v>
      </c>
      <c r="S761" s="37" t="e">
        <f>IF(LEN('Описание предлагаемого товара'!#REF!)&gt;0,'Описание предлагаемого товара'!#REF!,"")</f>
        <v>#REF!</v>
      </c>
      <c r="T76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61" s="23" t="str">
        <f>IFERROR(VLOOKUP(CI761*1,Обработ.выгрузка_реестра_РФ!$A:$G,6,),"")</f>
        <v/>
      </c>
      <c r="V761" s="61" t="e">
        <f>IF(LEN('Описание предлагаемого товара'!#REF!)&gt;0,'Описание предлагаемого товара'!#REF!,"")</f>
        <v>#REF!</v>
      </c>
      <c r="W761" s="62" t="e">
        <f>IF(LEN('Описание предлагаемого товара'!#REF!)&gt;0,'Описание предлагаемого товара'!#REF!,"")</f>
        <v>#REF!</v>
      </c>
      <c r="X761" s="91" t="e">
        <f t="shared" ref="X761:Y761" si="7399">IFERROR(REPLACE(W761,FIND(CHAR(10),W761,1),1," "),W761)</f>
        <v>#REF!</v>
      </c>
      <c r="Y761" s="91" t="e">
        <f t="shared" si="7399"/>
        <v>#REF!</v>
      </c>
      <c r="Z761" s="91" t="e">
        <f t="shared" si="7003"/>
        <v>#REF!</v>
      </c>
      <c r="AA761" s="91" t="e">
        <f t="shared" si="7004"/>
        <v>#REF!</v>
      </c>
      <c r="AB761" s="91" t="e">
        <f t="shared" si="7005"/>
        <v>#REF!</v>
      </c>
      <c r="AC761" s="91" t="e">
        <f t="shared" ref="AC761:AF761" si="7400">IFERROR(REPLACE(AB761,FIND("  ",AB761,1),2," "),AB761)</f>
        <v>#REF!</v>
      </c>
      <c r="AD761" s="91" t="e">
        <f t="shared" si="7400"/>
        <v>#REF!</v>
      </c>
      <c r="AE761" s="91" t="e">
        <f t="shared" si="7400"/>
        <v>#REF!</v>
      </c>
      <c r="AF761" s="91" t="e">
        <f t="shared" si="7400"/>
        <v>#REF!</v>
      </c>
      <c r="AG761" s="23" t="str">
        <f>IFERROR(VLOOKUP(CI761*1,Обработ.выгрузка_реестра_РФ!$A:$G,4,),"")</f>
        <v/>
      </c>
      <c r="AH761" s="91" t="str">
        <f t="shared" ref="AH761:AI761" si="7401">IFERROR(REPLACE(AG761,FIND("-",AG761,1),1,"*"),AG761)</f>
        <v/>
      </c>
      <c r="AI761" s="91" t="str">
        <f t="shared" si="7401"/>
        <v/>
      </c>
      <c r="AJ761" s="27" t="str">
        <f t="shared" si="7103"/>
        <v/>
      </c>
      <c r="AK761" s="63" t="e">
        <f>IF(LEN('Описание предлагаемого товара'!#REF!)&gt;0,'Описание предлагаемого товара'!#REF!,"")</f>
        <v>#REF!</v>
      </c>
      <c r="AL761" s="91" t="e">
        <f t="shared" ref="AL761:AM761" si="7402">IFERROR(REPLACE(AK761,FIND(CHAR(10),AK761,1),1,""),AK761)</f>
        <v>#REF!</v>
      </c>
      <c r="AM761" s="91" t="e">
        <f t="shared" si="7402"/>
        <v>#REF!</v>
      </c>
      <c r="AN761" s="91" t="e">
        <f t="shared" ref="AN761:AR761" si="7403">IFERROR(REPLACE(AM761,FIND(" ",AM761,1),1,""),AM761)</f>
        <v>#REF!</v>
      </c>
      <c r="AO761" s="91" t="e">
        <f t="shared" si="7403"/>
        <v>#REF!</v>
      </c>
      <c r="AP761" s="91" t="e">
        <f t="shared" si="7403"/>
        <v>#REF!</v>
      </c>
      <c r="AQ761" s="91" t="e">
        <f t="shared" si="7403"/>
        <v>#REF!</v>
      </c>
      <c r="AR761" s="91" t="e">
        <f t="shared" si="7403"/>
        <v>#REF!</v>
      </c>
      <c r="AS761" s="91" t="e">
        <f t="shared" si="7010"/>
        <v>#REF!</v>
      </c>
      <c r="AT761" s="91" t="e">
        <f t="shared" si="7011"/>
        <v>#REF!</v>
      </c>
      <c r="AU761" s="32" t="e">
        <f t="shared" si="6994"/>
        <v>#REF!</v>
      </c>
      <c r="AV761" s="93" t="e">
        <f>'Описание предлагаемого товара'!#REF!</f>
        <v>#REF!</v>
      </c>
      <c r="AW761" s="91" t="e">
        <f>MIN(SEARCH({0,1,2,3,4,5,6,7,8,9},AV761&amp; "0123456789"))</f>
        <v>#REF!</v>
      </c>
      <c r="AX761" s="91" t="str">
        <f t="shared" si="7012"/>
        <v/>
      </c>
      <c r="AY761" s="91" t="str">
        <f t="shared" si="7013"/>
        <v/>
      </c>
      <c r="AZ761" s="91" t="str">
        <f t="shared" si="7014"/>
        <v/>
      </c>
      <c r="BA761" s="91" t="str">
        <f t="shared" si="7015"/>
        <v/>
      </c>
      <c r="BB761" s="91" t="str">
        <f t="shared" si="7016"/>
        <v/>
      </c>
      <c r="BC761" s="91" t="str">
        <f t="shared" si="7017"/>
        <v/>
      </c>
      <c r="BD761" s="91" t="str">
        <f t="shared" si="7018"/>
        <v/>
      </c>
      <c r="BE761" s="91" t="str">
        <f t="shared" si="7019"/>
        <v/>
      </c>
      <c r="BF761" s="91" t="str">
        <f t="shared" si="7020"/>
        <v/>
      </c>
      <c r="BG761" s="91" t="str">
        <f t="shared" si="7021"/>
        <v/>
      </c>
      <c r="BH761" s="91" t="str">
        <f t="shared" si="7022"/>
        <v/>
      </c>
      <c r="BI761" s="91" t="str">
        <f t="shared" si="7023"/>
        <v/>
      </c>
      <c r="BJ761" s="91" t="str">
        <f t="shared" si="7024"/>
        <v/>
      </c>
      <c r="BK761" s="91" t="str">
        <f t="shared" si="7025"/>
        <v/>
      </c>
      <c r="BL761" s="91" t="str">
        <f t="shared" si="7026"/>
        <v/>
      </c>
      <c r="BM761" s="91" t="str">
        <f t="shared" si="7027"/>
        <v/>
      </c>
      <c r="BN761" s="91" t="str">
        <f t="shared" si="7028"/>
        <v/>
      </c>
      <c r="BO761" s="91" t="str">
        <f t="shared" si="7029"/>
        <v/>
      </c>
      <c r="BP761" s="91" t="str">
        <f t="shared" si="7030"/>
        <v/>
      </c>
      <c r="BQ761" s="91" t="str">
        <f t="shared" si="7031"/>
        <v/>
      </c>
      <c r="BR761" s="91" t="str">
        <f t="shared" si="7032"/>
        <v/>
      </c>
      <c r="BS761" s="91" t="str">
        <f t="shared" si="7033"/>
        <v/>
      </c>
      <c r="BT761" s="91" t="str">
        <f t="shared" si="7034"/>
        <v/>
      </c>
      <c r="BU761" s="91" t="str">
        <f t="shared" si="7035"/>
        <v/>
      </c>
      <c r="BV761" s="91" t="str">
        <f t="shared" si="7036"/>
        <v/>
      </c>
      <c r="BW761" s="91" t="str">
        <f t="shared" si="7037"/>
        <v/>
      </c>
      <c r="BX761" s="91" t="str">
        <f t="shared" si="7038"/>
        <v/>
      </c>
      <c r="BY761" s="91" t="str">
        <f t="shared" si="7039"/>
        <v/>
      </c>
      <c r="BZ761" s="91" t="str">
        <f t="shared" si="7040"/>
        <v/>
      </c>
      <c r="CA761" s="91" t="str">
        <f t="shared" si="7041"/>
        <v/>
      </c>
      <c r="CB761" s="91" t="str">
        <f t="shared" si="7042"/>
        <v/>
      </c>
      <c r="CC761" s="91" t="str">
        <f t="shared" si="7043"/>
        <v/>
      </c>
      <c r="CD761" s="91" t="str">
        <f t="shared" si="7044"/>
        <v/>
      </c>
      <c r="CE761" s="91" t="str">
        <f t="shared" si="7045"/>
        <v/>
      </c>
      <c r="CF761" s="91" t="str">
        <f t="shared" si="7046"/>
        <v/>
      </c>
      <c r="CG761" s="91" t="str">
        <f t="shared" si="7047"/>
        <v/>
      </c>
      <c r="CH761" s="91" t="str">
        <f t="shared" si="7048"/>
        <v/>
      </c>
      <c r="CI761" s="91" t="str">
        <f t="shared" si="7049"/>
        <v>нет</v>
      </c>
      <c r="CJ761" s="63" t="e">
        <f>IF(LEN('Описание предлагаемого товара'!#REF!)&gt;0,'Описание предлагаемого товара'!#REF!,"")</f>
        <v>#REF!</v>
      </c>
      <c r="CK761" s="91" t="e">
        <f t="shared" ref="CK761:CL761" si="7404">IFERROR(REPLACE(CJ761,FIND(CHAR(10),CJ761,1),1,""),CJ761)</f>
        <v>#REF!</v>
      </c>
      <c r="CL761" s="91" t="e">
        <f t="shared" si="7404"/>
        <v>#REF!</v>
      </c>
      <c r="CM761" s="91" t="e">
        <f t="shared" si="7051"/>
        <v>#REF!</v>
      </c>
      <c r="CN761" s="91" t="e">
        <f t="shared" si="7052"/>
        <v>#REF!</v>
      </c>
      <c r="CO761" s="91" t="e">
        <f t="shared" si="7053"/>
        <v>#REF!</v>
      </c>
      <c r="CP761" s="90" t="e">
        <f>IF(AU761="Не указан реестровый номер (мера нац.режима Запрет)","",IF(CI761="нет","",IF(CU761="да","исключение(не смотрим баллы)",IFERROR(IF(CI761*1&gt;0,IFERROR(IF(VLOOKUP(CI761*1,Обработ.выгрузка_реестра_РФ!$A:$G,7,)=0,"Баллы не установлены",VLOOKUP(CI761*1,Обработ.выгрузка_реестра_РФ!$A:$G,7,)),IF(LEN(CI761)&gt;14,"","нет номера в реестре РФ")),""),IF(LEN(CI761)=0,"","Некорректный реестровый номер")))))</f>
        <v>#REF!</v>
      </c>
      <c r="CQ761" s="33" t="e">
        <f>IF(LEN(C761)&gt;0,IFERROR(IF(LEN(H761)&gt;0,IF(LEN(VLOOKUP(H761,'исключения(не_смотрим_баллы)'!$A:$C,1,))&gt;0,"да","нет"),"не введен ОКПД2"),"нет"),"")</f>
        <v>#REF!</v>
      </c>
      <c r="CR761" s="33" t="e">
        <f ca="1">IF(CQ761="да",IF(TODAY()&lt;VLOOKUP(H761,'исключения(не_смотрим_баллы)'!$A:$C,3,),"да","нет"),"")</f>
        <v>#REF!</v>
      </c>
      <c r="CS761" s="33" t="str">
        <f>IFERROR(IF(CQ761="да",IF(VLOOKUP(CI761*1,Обработ.выгрузка_реестра_РФ!$A:$G,2,)&lt;VLOOKUP(H761,'исключения(не_смотрим_баллы)'!$A:$C,2,),"да","нет"),""),"")</f>
        <v/>
      </c>
      <c r="CT761" s="24"/>
      <c r="CU761" s="33" t="e">
        <f t="shared" si="7065"/>
        <v>#REF!</v>
      </c>
      <c r="CV761" s="91" t="e">
        <f t="shared" si="7066"/>
        <v>#REF!</v>
      </c>
      <c r="CW761" s="27" t="e">
        <f t="shared" si="7067"/>
        <v>#REF!</v>
      </c>
      <c r="CX761" s="26" t="e">
        <f t="shared" si="6996"/>
        <v>#REF!</v>
      </c>
      <c r="CY761" s="64" t="e">
        <f>IF(LEN('Описание предлагаемого товара'!#REF!)&gt;0,'Описание предлагаемого товара'!#REF!,"")</f>
        <v>#REF!</v>
      </c>
      <c r="CZ761" s="95" t="e">
        <f t="shared" si="7054"/>
        <v>#REF!</v>
      </c>
      <c r="DA761" s="95" t="e">
        <f t="shared" ref="DA761" si="7405">IFERROR(REPLACE(CZ761,FIND(" ",CZ761,1),1,""),CZ761)</f>
        <v>#REF!</v>
      </c>
      <c r="DB761" s="95" t="e">
        <f t="shared" si="6998"/>
        <v>#REF!</v>
      </c>
      <c r="DC761" s="95" t="e">
        <f t="shared" ref="DC761:DD761" si="7406">IFERROR(REPLACE(DB761,FIND("г.",DB761,1),2,""),DB761)</f>
        <v>#REF!</v>
      </c>
      <c r="DD761" s="95" t="e">
        <f t="shared" si="7406"/>
        <v>#REF!</v>
      </c>
      <c r="DE761" s="95" t="e">
        <f t="shared" ref="DE761:DF761" si="7407">IFERROR(REPLACE(DD761,FIND("г",DD761,1),1,""),DD761)</f>
        <v>#REF!</v>
      </c>
      <c r="DF761" s="95" t="e">
        <f t="shared" si="7407"/>
        <v>#REF!</v>
      </c>
      <c r="DG761" s="95" t="e">
        <f t="shared" si="7071"/>
        <v>#REF!</v>
      </c>
      <c r="DH761" s="25" t="str">
        <f>IFERROR(VLOOKUP(CI761*1,Обработ.выгрузка_реестра_РФ!$A:$G,5,),"")</f>
        <v/>
      </c>
      <c r="DI761" s="27" t="str">
        <f t="shared" si="7081"/>
        <v/>
      </c>
      <c r="DJ761" s="27" t="str">
        <f t="shared" ca="1" si="7058"/>
        <v/>
      </c>
      <c r="DK761" s="63" t="e">
        <f>IF(LEN('Описание предлагаемого товара'!#REF!)&gt;0,'Описание предлагаемого товара'!#REF!,"")</f>
        <v>#REF!</v>
      </c>
      <c r="DL761" s="63" t="e">
        <f>IF(LEN('Описание предлагаемого товара'!#REF!)&gt;0,'Описание предлагаемого товара'!#REF!,"")</f>
        <v>#REF!</v>
      </c>
      <c r="DM761" s="32"/>
    </row>
    <row r="762" spans="1:117" ht="48.75" customHeight="1" x14ac:dyDescent="0.25">
      <c r="A762" s="61" t="e">
        <f>IF(LEN('Описание предлагаемого товара'!#REF!)&gt;0,'Описание предлагаемого товара'!#REF!,"")</f>
        <v>#REF!</v>
      </c>
      <c r="B762" s="65" t="e">
        <f>IF(LEN('Описание предлагаемого товара'!#REF!)&gt;0,'Описание предлагаемого товара'!#REF!,"")</f>
        <v>#REF!</v>
      </c>
      <c r="C762" s="61" t="e">
        <f>IF(LEN('Описание предлагаемого товара'!#REF!)&gt;0,'Описание предлагаемого товара'!#REF!,"")</f>
        <v>#REF!</v>
      </c>
      <c r="D762" s="61" t="e">
        <f>IF(LEN('Описание предлагаемого товара'!#REF!)&gt;0,'Описание предлагаемого товара'!#REF!,"")</f>
        <v>#REF!</v>
      </c>
      <c r="E762" s="61" t="e">
        <f>IF(LEN('Описание предлагаемого товара'!#REF!)&gt;0,'Описание предлагаемого товара'!#REF!,"")</f>
        <v>#REF!</v>
      </c>
      <c r="F762" s="61" t="e">
        <f>IF(LEN('Описание предлагаемого товара'!#REF!)&gt;0,'Описание предлагаемого товара'!#REF!,"")</f>
        <v>#REF!</v>
      </c>
      <c r="G762" s="61" t="e">
        <f>IF(LEN('Описание предлагаемого товара'!#REF!)&gt;0,'Описание предлагаемого товара'!#REF!,"")</f>
        <v>#REF!</v>
      </c>
      <c r="H762" s="61" t="e">
        <f>IF(LEN('Описание предлагаемого товара'!#REF!)&gt;0,'Описание предлагаемого товара'!#REF!,"")</f>
        <v>#REF!</v>
      </c>
      <c r="I762" s="61" t="e">
        <f>IF(LEN('Описание предлагаемого товара'!#REF!)&gt;0,'Описание предлагаемого товара'!#REF!,"")</f>
        <v>#REF!</v>
      </c>
      <c r="J762" s="38" t="str">
        <f>IFERROR(VLOOKUP(B762,SAP!$A:$E,5,),"")</f>
        <v/>
      </c>
      <c r="K762" s="40" t="str">
        <f t="shared" si="7001"/>
        <v/>
      </c>
      <c r="L762" s="61" t="e">
        <f>IF(LEN('Описание предлагаемого товара'!#REF!)&gt;0,IFERROR('Описание предлагаемого товара'!#REF!*1,""),"")</f>
        <v>#REF!</v>
      </c>
      <c r="M762" s="39" t="str">
        <f>IFERROR(VLOOKUP(B762,SAP!$A:$E,2,),"")</f>
        <v/>
      </c>
      <c r="N762" s="41" t="str">
        <f t="shared" si="7137"/>
        <v/>
      </c>
      <c r="O762" s="39" t="str">
        <f t="shared" si="6988"/>
        <v/>
      </c>
      <c r="P762" s="36" t="e">
        <f>IF(LEN('Описание предлагаемого товара'!#REF!)&gt;0,'Описание предлагаемого товара'!#REF!,"")</f>
        <v>#REF!</v>
      </c>
      <c r="Q76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62" s="37" t="e">
        <f>IF(LEN('Описание предлагаемого товара'!#REF!)&gt;0,'Описание предлагаемого товара'!#REF!,"")</f>
        <v>#REF!</v>
      </c>
      <c r="S762" s="37" t="e">
        <f>IF(LEN('Описание предлагаемого товара'!#REF!)&gt;0,'Описание предлагаемого товара'!#REF!,"")</f>
        <v>#REF!</v>
      </c>
      <c r="T76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62" s="23" t="str">
        <f>IFERROR(VLOOKUP(CI762*1,Обработ.выгрузка_реестра_РФ!$A:$G,6,),"")</f>
        <v/>
      </c>
      <c r="V762" s="61" t="e">
        <f>IF(LEN('Описание предлагаемого товара'!#REF!)&gt;0,'Описание предлагаемого товара'!#REF!,"")</f>
        <v>#REF!</v>
      </c>
      <c r="W762" s="62" t="e">
        <f>IF(LEN('Описание предлагаемого товара'!#REF!)&gt;0,'Описание предлагаемого товара'!#REF!,"")</f>
        <v>#REF!</v>
      </c>
      <c r="X762" s="91" t="e">
        <f t="shared" ref="X762:Y762" si="7408">IFERROR(REPLACE(W762,FIND(CHAR(10),W762,1),1," "),W762)</f>
        <v>#REF!</v>
      </c>
      <c r="Y762" s="91" t="e">
        <f t="shared" si="7408"/>
        <v>#REF!</v>
      </c>
      <c r="Z762" s="91" t="e">
        <f t="shared" si="7003"/>
        <v>#REF!</v>
      </c>
      <c r="AA762" s="91" t="e">
        <f t="shared" si="7004"/>
        <v>#REF!</v>
      </c>
      <c r="AB762" s="91" t="e">
        <f t="shared" si="7005"/>
        <v>#REF!</v>
      </c>
      <c r="AC762" s="91" t="e">
        <f t="shared" ref="AC762:AF762" si="7409">IFERROR(REPLACE(AB762,FIND("  ",AB762,1),2," "),AB762)</f>
        <v>#REF!</v>
      </c>
      <c r="AD762" s="91" t="e">
        <f t="shared" si="7409"/>
        <v>#REF!</v>
      </c>
      <c r="AE762" s="91" t="e">
        <f t="shared" si="7409"/>
        <v>#REF!</v>
      </c>
      <c r="AF762" s="91" t="e">
        <f t="shared" si="7409"/>
        <v>#REF!</v>
      </c>
      <c r="AG762" s="23" t="str">
        <f>IFERROR(VLOOKUP(CI762*1,Обработ.выгрузка_реестра_РФ!$A:$G,4,),"")</f>
        <v/>
      </c>
      <c r="AH762" s="91" t="str">
        <f t="shared" ref="AH762:AI762" si="7410">IFERROR(REPLACE(AG762,FIND("-",AG762,1),1,"*"),AG762)</f>
        <v/>
      </c>
      <c r="AI762" s="91" t="str">
        <f t="shared" si="7410"/>
        <v/>
      </c>
      <c r="AJ762" s="27" t="str">
        <f t="shared" si="7103"/>
        <v/>
      </c>
      <c r="AK762" s="63" t="e">
        <f>IF(LEN('Описание предлагаемого товара'!#REF!)&gt;0,'Описание предлагаемого товара'!#REF!,"")</f>
        <v>#REF!</v>
      </c>
      <c r="AL762" s="91" t="e">
        <f t="shared" ref="AL762:AM762" si="7411">IFERROR(REPLACE(AK762,FIND(CHAR(10),AK762,1),1,""),AK762)</f>
        <v>#REF!</v>
      </c>
      <c r="AM762" s="91" t="e">
        <f t="shared" si="7411"/>
        <v>#REF!</v>
      </c>
      <c r="AN762" s="91" t="e">
        <f t="shared" ref="AN762:AR762" si="7412">IFERROR(REPLACE(AM762,FIND(" ",AM762,1),1,""),AM762)</f>
        <v>#REF!</v>
      </c>
      <c r="AO762" s="91" t="e">
        <f t="shared" si="7412"/>
        <v>#REF!</v>
      </c>
      <c r="AP762" s="91" t="e">
        <f t="shared" si="7412"/>
        <v>#REF!</v>
      </c>
      <c r="AQ762" s="91" t="e">
        <f t="shared" si="7412"/>
        <v>#REF!</v>
      </c>
      <c r="AR762" s="91" t="e">
        <f t="shared" si="7412"/>
        <v>#REF!</v>
      </c>
      <c r="AS762" s="91" t="e">
        <f t="shared" si="7010"/>
        <v>#REF!</v>
      </c>
      <c r="AT762" s="91" t="e">
        <f t="shared" si="7011"/>
        <v>#REF!</v>
      </c>
      <c r="AU762" s="32" t="e">
        <f t="shared" si="6994"/>
        <v>#REF!</v>
      </c>
      <c r="AV762" s="93" t="e">
        <f>'Описание предлагаемого товара'!#REF!</f>
        <v>#REF!</v>
      </c>
      <c r="AW762" s="91" t="e">
        <f>MIN(SEARCH({0,1,2,3,4,5,6,7,8,9},AV762&amp; "0123456789"))</f>
        <v>#REF!</v>
      </c>
      <c r="AX762" s="91" t="str">
        <f t="shared" si="7012"/>
        <v/>
      </c>
      <c r="AY762" s="91" t="str">
        <f t="shared" si="7013"/>
        <v/>
      </c>
      <c r="AZ762" s="91" t="str">
        <f t="shared" si="7014"/>
        <v/>
      </c>
      <c r="BA762" s="91" t="str">
        <f t="shared" si="7015"/>
        <v/>
      </c>
      <c r="BB762" s="91" t="str">
        <f t="shared" si="7016"/>
        <v/>
      </c>
      <c r="BC762" s="91" t="str">
        <f t="shared" si="7017"/>
        <v/>
      </c>
      <c r="BD762" s="91" t="str">
        <f t="shared" si="7018"/>
        <v/>
      </c>
      <c r="BE762" s="91" t="str">
        <f t="shared" si="7019"/>
        <v/>
      </c>
      <c r="BF762" s="91" t="str">
        <f t="shared" si="7020"/>
        <v/>
      </c>
      <c r="BG762" s="91" t="str">
        <f t="shared" si="7021"/>
        <v/>
      </c>
      <c r="BH762" s="91" t="str">
        <f t="shared" si="7022"/>
        <v/>
      </c>
      <c r="BI762" s="91" t="str">
        <f t="shared" si="7023"/>
        <v/>
      </c>
      <c r="BJ762" s="91" t="str">
        <f t="shared" si="7024"/>
        <v/>
      </c>
      <c r="BK762" s="91" t="str">
        <f t="shared" si="7025"/>
        <v/>
      </c>
      <c r="BL762" s="91" t="str">
        <f t="shared" si="7026"/>
        <v/>
      </c>
      <c r="BM762" s="91" t="str">
        <f t="shared" si="7027"/>
        <v/>
      </c>
      <c r="BN762" s="91" t="str">
        <f t="shared" si="7028"/>
        <v/>
      </c>
      <c r="BO762" s="91" t="str">
        <f t="shared" si="7029"/>
        <v/>
      </c>
      <c r="BP762" s="91" t="str">
        <f t="shared" si="7030"/>
        <v/>
      </c>
      <c r="BQ762" s="91" t="str">
        <f t="shared" si="7031"/>
        <v/>
      </c>
      <c r="BR762" s="91" t="str">
        <f t="shared" si="7032"/>
        <v/>
      </c>
      <c r="BS762" s="91" t="str">
        <f t="shared" si="7033"/>
        <v/>
      </c>
      <c r="BT762" s="91" t="str">
        <f t="shared" si="7034"/>
        <v/>
      </c>
      <c r="BU762" s="91" t="str">
        <f t="shared" si="7035"/>
        <v/>
      </c>
      <c r="BV762" s="91" t="str">
        <f t="shared" si="7036"/>
        <v/>
      </c>
      <c r="BW762" s="91" t="str">
        <f t="shared" si="7037"/>
        <v/>
      </c>
      <c r="BX762" s="91" t="str">
        <f t="shared" si="7038"/>
        <v/>
      </c>
      <c r="BY762" s="91" t="str">
        <f t="shared" si="7039"/>
        <v/>
      </c>
      <c r="BZ762" s="91" t="str">
        <f t="shared" si="7040"/>
        <v/>
      </c>
      <c r="CA762" s="91" t="str">
        <f t="shared" si="7041"/>
        <v/>
      </c>
      <c r="CB762" s="91" t="str">
        <f t="shared" si="7042"/>
        <v/>
      </c>
      <c r="CC762" s="91" t="str">
        <f t="shared" si="7043"/>
        <v/>
      </c>
      <c r="CD762" s="91" t="str">
        <f t="shared" si="7044"/>
        <v/>
      </c>
      <c r="CE762" s="91" t="str">
        <f t="shared" si="7045"/>
        <v/>
      </c>
      <c r="CF762" s="91" t="str">
        <f t="shared" si="7046"/>
        <v/>
      </c>
      <c r="CG762" s="91" t="str">
        <f t="shared" si="7047"/>
        <v/>
      </c>
      <c r="CH762" s="91" t="str">
        <f t="shared" si="7048"/>
        <v/>
      </c>
      <c r="CI762" s="91" t="str">
        <f t="shared" si="7049"/>
        <v>нет</v>
      </c>
      <c r="CJ762" s="63" t="e">
        <f>IF(LEN('Описание предлагаемого товара'!#REF!)&gt;0,'Описание предлагаемого товара'!#REF!,"")</f>
        <v>#REF!</v>
      </c>
      <c r="CK762" s="91" t="e">
        <f t="shared" ref="CK762:CL762" si="7413">IFERROR(REPLACE(CJ762,FIND(CHAR(10),CJ762,1),1,""),CJ762)</f>
        <v>#REF!</v>
      </c>
      <c r="CL762" s="91" t="e">
        <f t="shared" si="7413"/>
        <v>#REF!</v>
      </c>
      <c r="CM762" s="91" t="e">
        <f t="shared" si="7051"/>
        <v>#REF!</v>
      </c>
      <c r="CN762" s="91" t="e">
        <f t="shared" si="7052"/>
        <v>#REF!</v>
      </c>
      <c r="CO762" s="91" t="e">
        <f t="shared" si="7053"/>
        <v>#REF!</v>
      </c>
      <c r="CP762" s="90" t="e">
        <f>IF(AU762="Не указан реестровый номер (мера нац.режима Запрет)","",IF(CI762="нет","",IF(CU762="да","исключение(не смотрим баллы)",IFERROR(IF(CI762*1&gt;0,IFERROR(IF(VLOOKUP(CI762*1,Обработ.выгрузка_реестра_РФ!$A:$G,7,)=0,"Баллы не установлены",VLOOKUP(CI762*1,Обработ.выгрузка_реестра_РФ!$A:$G,7,)),IF(LEN(CI762)&gt;14,"","нет номера в реестре РФ")),""),IF(LEN(CI762)=0,"","Некорректный реестровый номер")))))</f>
        <v>#REF!</v>
      </c>
      <c r="CQ762" s="33" t="e">
        <f>IF(LEN(C762)&gt;0,IFERROR(IF(LEN(H762)&gt;0,IF(LEN(VLOOKUP(H762,'исключения(не_смотрим_баллы)'!$A:$C,1,))&gt;0,"да","нет"),"не введен ОКПД2"),"нет"),"")</f>
        <v>#REF!</v>
      </c>
      <c r="CR762" s="33" t="e">
        <f ca="1">IF(CQ762="да",IF(TODAY()&lt;VLOOKUP(H762,'исключения(не_смотрим_баллы)'!$A:$C,3,),"да","нет"),"")</f>
        <v>#REF!</v>
      </c>
      <c r="CS762" s="33" t="str">
        <f>IFERROR(IF(CQ762="да",IF(VLOOKUP(CI762*1,Обработ.выгрузка_реестра_РФ!$A:$G,2,)&lt;VLOOKUP(H762,'исключения(не_смотрим_баллы)'!$A:$C,2,),"да","нет"),""),"")</f>
        <v/>
      </c>
      <c r="CT762" s="24"/>
      <c r="CU762" s="33" t="e">
        <f t="shared" si="7065"/>
        <v>#REF!</v>
      </c>
      <c r="CV762" s="91" t="e">
        <f t="shared" si="7066"/>
        <v>#REF!</v>
      </c>
      <c r="CW762" s="27" t="e">
        <f t="shared" si="7067"/>
        <v>#REF!</v>
      </c>
      <c r="CX762" s="26" t="e">
        <f t="shared" si="6996"/>
        <v>#REF!</v>
      </c>
      <c r="CY762" s="64" t="e">
        <f>IF(LEN('Описание предлагаемого товара'!#REF!)&gt;0,'Описание предлагаемого товара'!#REF!,"")</f>
        <v>#REF!</v>
      </c>
      <c r="CZ762" s="95" t="e">
        <f t="shared" si="7054"/>
        <v>#REF!</v>
      </c>
      <c r="DA762" s="95" t="e">
        <f t="shared" ref="DA762" si="7414">IFERROR(REPLACE(CZ762,FIND(" ",CZ762,1),1,""),CZ762)</f>
        <v>#REF!</v>
      </c>
      <c r="DB762" s="95" t="e">
        <f t="shared" si="6998"/>
        <v>#REF!</v>
      </c>
      <c r="DC762" s="95" t="e">
        <f t="shared" ref="DC762:DD762" si="7415">IFERROR(REPLACE(DB762,FIND("г.",DB762,1),2,""),DB762)</f>
        <v>#REF!</v>
      </c>
      <c r="DD762" s="95" t="e">
        <f t="shared" si="7415"/>
        <v>#REF!</v>
      </c>
      <c r="DE762" s="95" t="e">
        <f t="shared" ref="DE762:DF762" si="7416">IFERROR(REPLACE(DD762,FIND("г",DD762,1),1,""),DD762)</f>
        <v>#REF!</v>
      </c>
      <c r="DF762" s="95" t="e">
        <f t="shared" si="7416"/>
        <v>#REF!</v>
      </c>
      <c r="DG762" s="95" t="e">
        <f t="shared" si="7071"/>
        <v>#REF!</v>
      </c>
      <c r="DH762" s="25" t="str">
        <f>IFERROR(VLOOKUP(CI762*1,Обработ.выгрузка_реестра_РФ!$A:$G,5,),"")</f>
        <v/>
      </c>
      <c r="DI762" s="27" t="str">
        <f t="shared" si="7081"/>
        <v/>
      </c>
      <c r="DJ762" s="27" t="str">
        <f t="shared" ca="1" si="7058"/>
        <v/>
      </c>
      <c r="DK762" s="63" t="e">
        <f>IF(LEN('Описание предлагаемого товара'!#REF!)&gt;0,'Описание предлагаемого товара'!#REF!,"")</f>
        <v>#REF!</v>
      </c>
      <c r="DL762" s="63" t="e">
        <f>IF(LEN('Описание предлагаемого товара'!#REF!)&gt;0,'Описание предлагаемого товара'!#REF!,"")</f>
        <v>#REF!</v>
      </c>
      <c r="DM762" s="32"/>
    </row>
    <row r="763" spans="1:117" ht="48.75" customHeight="1" x14ac:dyDescent="0.25">
      <c r="A763" s="61" t="e">
        <f>IF(LEN('Описание предлагаемого товара'!#REF!)&gt;0,'Описание предлагаемого товара'!#REF!,"")</f>
        <v>#REF!</v>
      </c>
      <c r="B763" s="65" t="e">
        <f>IF(LEN('Описание предлагаемого товара'!#REF!)&gt;0,'Описание предлагаемого товара'!#REF!,"")</f>
        <v>#REF!</v>
      </c>
      <c r="C763" s="61" t="e">
        <f>IF(LEN('Описание предлагаемого товара'!#REF!)&gt;0,'Описание предлагаемого товара'!#REF!,"")</f>
        <v>#REF!</v>
      </c>
      <c r="D763" s="61" t="e">
        <f>IF(LEN('Описание предлагаемого товара'!#REF!)&gt;0,'Описание предлагаемого товара'!#REF!,"")</f>
        <v>#REF!</v>
      </c>
      <c r="E763" s="61" t="e">
        <f>IF(LEN('Описание предлагаемого товара'!#REF!)&gt;0,'Описание предлагаемого товара'!#REF!,"")</f>
        <v>#REF!</v>
      </c>
      <c r="F763" s="61" t="e">
        <f>IF(LEN('Описание предлагаемого товара'!#REF!)&gt;0,'Описание предлагаемого товара'!#REF!,"")</f>
        <v>#REF!</v>
      </c>
      <c r="G763" s="61" t="e">
        <f>IF(LEN('Описание предлагаемого товара'!#REF!)&gt;0,'Описание предлагаемого товара'!#REF!,"")</f>
        <v>#REF!</v>
      </c>
      <c r="H763" s="61" t="e">
        <f>IF(LEN('Описание предлагаемого товара'!#REF!)&gt;0,'Описание предлагаемого товара'!#REF!,"")</f>
        <v>#REF!</v>
      </c>
      <c r="I763" s="61" t="e">
        <f>IF(LEN('Описание предлагаемого товара'!#REF!)&gt;0,'Описание предлагаемого товара'!#REF!,"")</f>
        <v>#REF!</v>
      </c>
      <c r="J763" s="38" t="str">
        <f>IFERROR(VLOOKUP(B763,SAP!$A:$E,5,),"")</f>
        <v/>
      </c>
      <c r="K763" s="40" t="str">
        <f t="shared" si="7001"/>
        <v/>
      </c>
      <c r="L763" s="61" t="e">
        <f>IF(LEN('Описание предлагаемого товара'!#REF!)&gt;0,IFERROR('Описание предлагаемого товара'!#REF!*1,""),"")</f>
        <v>#REF!</v>
      </c>
      <c r="M763" s="39" t="str">
        <f>IFERROR(VLOOKUP(B763,SAP!$A:$E,2,),"")</f>
        <v/>
      </c>
      <c r="N763" s="41" t="str">
        <f t="shared" si="7137"/>
        <v/>
      </c>
      <c r="O763" s="39" t="str">
        <f t="shared" si="6988"/>
        <v/>
      </c>
      <c r="P763" s="36" t="e">
        <f>IF(LEN('Описание предлагаемого товара'!#REF!)&gt;0,'Описание предлагаемого товара'!#REF!,"")</f>
        <v>#REF!</v>
      </c>
      <c r="Q76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63" s="37" t="e">
        <f>IF(LEN('Описание предлагаемого товара'!#REF!)&gt;0,'Описание предлагаемого товара'!#REF!,"")</f>
        <v>#REF!</v>
      </c>
      <c r="S763" s="37" t="e">
        <f>IF(LEN('Описание предлагаемого товара'!#REF!)&gt;0,'Описание предлагаемого товара'!#REF!,"")</f>
        <v>#REF!</v>
      </c>
      <c r="T76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63" s="23" t="str">
        <f>IFERROR(VLOOKUP(CI763*1,Обработ.выгрузка_реестра_РФ!$A:$G,6,),"")</f>
        <v/>
      </c>
      <c r="V763" s="61" t="e">
        <f>IF(LEN('Описание предлагаемого товара'!#REF!)&gt;0,'Описание предлагаемого товара'!#REF!,"")</f>
        <v>#REF!</v>
      </c>
      <c r="W763" s="62" t="e">
        <f>IF(LEN('Описание предлагаемого товара'!#REF!)&gt;0,'Описание предлагаемого товара'!#REF!,"")</f>
        <v>#REF!</v>
      </c>
      <c r="X763" s="91" t="e">
        <f t="shared" ref="X763:Y763" si="7417">IFERROR(REPLACE(W763,FIND(CHAR(10),W763,1),1," "),W763)</f>
        <v>#REF!</v>
      </c>
      <c r="Y763" s="91" t="e">
        <f t="shared" si="7417"/>
        <v>#REF!</v>
      </c>
      <c r="Z763" s="91" t="e">
        <f t="shared" si="7003"/>
        <v>#REF!</v>
      </c>
      <c r="AA763" s="91" t="e">
        <f t="shared" si="7004"/>
        <v>#REF!</v>
      </c>
      <c r="AB763" s="91" t="e">
        <f t="shared" si="7005"/>
        <v>#REF!</v>
      </c>
      <c r="AC763" s="91" t="e">
        <f t="shared" ref="AC763:AF763" si="7418">IFERROR(REPLACE(AB763,FIND("  ",AB763,1),2," "),AB763)</f>
        <v>#REF!</v>
      </c>
      <c r="AD763" s="91" t="e">
        <f t="shared" si="7418"/>
        <v>#REF!</v>
      </c>
      <c r="AE763" s="91" t="e">
        <f t="shared" si="7418"/>
        <v>#REF!</v>
      </c>
      <c r="AF763" s="91" t="e">
        <f t="shared" si="7418"/>
        <v>#REF!</v>
      </c>
      <c r="AG763" s="23" t="str">
        <f>IFERROR(VLOOKUP(CI763*1,Обработ.выгрузка_реестра_РФ!$A:$G,4,),"")</f>
        <v/>
      </c>
      <c r="AH763" s="91" t="str">
        <f t="shared" ref="AH763:AI763" si="7419">IFERROR(REPLACE(AG763,FIND("-",AG763,1),1,"*"),AG763)</f>
        <v/>
      </c>
      <c r="AI763" s="91" t="str">
        <f t="shared" si="7419"/>
        <v/>
      </c>
      <c r="AJ763" s="27" t="str">
        <f t="shared" si="7103"/>
        <v/>
      </c>
      <c r="AK763" s="63" t="e">
        <f>IF(LEN('Описание предлагаемого товара'!#REF!)&gt;0,'Описание предлагаемого товара'!#REF!,"")</f>
        <v>#REF!</v>
      </c>
      <c r="AL763" s="91" t="e">
        <f t="shared" ref="AL763:AM763" si="7420">IFERROR(REPLACE(AK763,FIND(CHAR(10),AK763,1),1,""),AK763)</f>
        <v>#REF!</v>
      </c>
      <c r="AM763" s="91" t="e">
        <f t="shared" si="7420"/>
        <v>#REF!</v>
      </c>
      <c r="AN763" s="91" t="e">
        <f t="shared" ref="AN763:AR763" si="7421">IFERROR(REPLACE(AM763,FIND(" ",AM763,1),1,""),AM763)</f>
        <v>#REF!</v>
      </c>
      <c r="AO763" s="91" t="e">
        <f t="shared" si="7421"/>
        <v>#REF!</v>
      </c>
      <c r="AP763" s="91" t="e">
        <f t="shared" si="7421"/>
        <v>#REF!</v>
      </c>
      <c r="AQ763" s="91" t="e">
        <f t="shared" si="7421"/>
        <v>#REF!</v>
      </c>
      <c r="AR763" s="91" t="e">
        <f t="shared" si="7421"/>
        <v>#REF!</v>
      </c>
      <c r="AS763" s="91" t="e">
        <f t="shared" si="7010"/>
        <v>#REF!</v>
      </c>
      <c r="AT763" s="91" t="e">
        <f t="shared" si="7011"/>
        <v>#REF!</v>
      </c>
      <c r="AU763" s="32" t="e">
        <f t="shared" si="6994"/>
        <v>#REF!</v>
      </c>
      <c r="AV763" s="93" t="e">
        <f>'Описание предлагаемого товара'!#REF!</f>
        <v>#REF!</v>
      </c>
      <c r="AW763" s="91" t="e">
        <f>MIN(SEARCH({0,1,2,3,4,5,6,7,8,9},AV763&amp; "0123456789"))</f>
        <v>#REF!</v>
      </c>
      <c r="AX763" s="91" t="str">
        <f t="shared" si="7012"/>
        <v/>
      </c>
      <c r="AY763" s="91" t="str">
        <f t="shared" si="7013"/>
        <v/>
      </c>
      <c r="AZ763" s="91" t="str">
        <f t="shared" si="7014"/>
        <v/>
      </c>
      <c r="BA763" s="91" t="str">
        <f t="shared" si="7015"/>
        <v/>
      </c>
      <c r="BB763" s="91" t="str">
        <f t="shared" si="7016"/>
        <v/>
      </c>
      <c r="BC763" s="91" t="str">
        <f t="shared" si="7017"/>
        <v/>
      </c>
      <c r="BD763" s="91" t="str">
        <f t="shared" si="7018"/>
        <v/>
      </c>
      <c r="BE763" s="91" t="str">
        <f t="shared" si="7019"/>
        <v/>
      </c>
      <c r="BF763" s="91" t="str">
        <f t="shared" si="7020"/>
        <v/>
      </c>
      <c r="BG763" s="91" t="str">
        <f t="shared" si="7021"/>
        <v/>
      </c>
      <c r="BH763" s="91" t="str">
        <f t="shared" si="7022"/>
        <v/>
      </c>
      <c r="BI763" s="91" t="str">
        <f t="shared" si="7023"/>
        <v/>
      </c>
      <c r="BJ763" s="91" t="str">
        <f t="shared" si="7024"/>
        <v/>
      </c>
      <c r="BK763" s="91" t="str">
        <f t="shared" si="7025"/>
        <v/>
      </c>
      <c r="BL763" s="91" t="str">
        <f t="shared" si="7026"/>
        <v/>
      </c>
      <c r="BM763" s="91" t="str">
        <f t="shared" si="7027"/>
        <v/>
      </c>
      <c r="BN763" s="91" t="str">
        <f t="shared" si="7028"/>
        <v/>
      </c>
      <c r="BO763" s="91" t="str">
        <f t="shared" si="7029"/>
        <v/>
      </c>
      <c r="BP763" s="91" t="str">
        <f t="shared" si="7030"/>
        <v/>
      </c>
      <c r="BQ763" s="91" t="str">
        <f t="shared" si="7031"/>
        <v/>
      </c>
      <c r="BR763" s="91" t="str">
        <f t="shared" si="7032"/>
        <v/>
      </c>
      <c r="BS763" s="91" t="str">
        <f t="shared" si="7033"/>
        <v/>
      </c>
      <c r="BT763" s="91" t="str">
        <f t="shared" si="7034"/>
        <v/>
      </c>
      <c r="BU763" s="91" t="str">
        <f t="shared" si="7035"/>
        <v/>
      </c>
      <c r="BV763" s="91" t="str">
        <f t="shared" si="7036"/>
        <v/>
      </c>
      <c r="BW763" s="91" t="str">
        <f t="shared" si="7037"/>
        <v/>
      </c>
      <c r="BX763" s="91" t="str">
        <f t="shared" si="7038"/>
        <v/>
      </c>
      <c r="BY763" s="91" t="str">
        <f t="shared" si="7039"/>
        <v/>
      </c>
      <c r="BZ763" s="91" t="str">
        <f t="shared" si="7040"/>
        <v/>
      </c>
      <c r="CA763" s="91" t="str">
        <f t="shared" si="7041"/>
        <v/>
      </c>
      <c r="CB763" s="91" t="str">
        <f t="shared" si="7042"/>
        <v/>
      </c>
      <c r="CC763" s="91" t="str">
        <f t="shared" si="7043"/>
        <v/>
      </c>
      <c r="CD763" s="91" t="str">
        <f t="shared" si="7044"/>
        <v/>
      </c>
      <c r="CE763" s="91" t="str">
        <f t="shared" si="7045"/>
        <v/>
      </c>
      <c r="CF763" s="91" t="str">
        <f t="shared" si="7046"/>
        <v/>
      </c>
      <c r="CG763" s="91" t="str">
        <f t="shared" si="7047"/>
        <v/>
      </c>
      <c r="CH763" s="91" t="str">
        <f t="shared" si="7048"/>
        <v/>
      </c>
      <c r="CI763" s="91" t="str">
        <f t="shared" si="7049"/>
        <v>нет</v>
      </c>
      <c r="CJ763" s="63" t="e">
        <f>IF(LEN('Описание предлагаемого товара'!#REF!)&gt;0,'Описание предлагаемого товара'!#REF!,"")</f>
        <v>#REF!</v>
      </c>
      <c r="CK763" s="91" t="e">
        <f t="shared" ref="CK763:CL763" si="7422">IFERROR(REPLACE(CJ763,FIND(CHAR(10),CJ763,1),1,""),CJ763)</f>
        <v>#REF!</v>
      </c>
      <c r="CL763" s="91" t="e">
        <f t="shared" si="7422"/>
        <v>#REF!</v>
      </c>
      <c r="CM763" s="91" t="e">
        <f t="shared" si="7051"/>
        <v>#REF!</v>
      </c>
      <c r="CN763" s="91" t="e">
        <f t="shared" si="7052"/>
        <v>#REF!</v>
      </c>
      <c r="CO763" s="91" t="e">
        <f t="shared" si="7053"/>
        <v>#REF!</v>
      </c>
      <c r="CP763" s="90" t="e">
        <f>IF(AU763="Не указан реестровый номер (мера нац.режима Запрет)","",IF(CI763="нет","",IF(CU763="да","исключение(не смотрим баллы)",IFERROR(IF(CI763*1&gt;0,IFERROR(IF(VLOOKUP(CI763*1,Обработ.выгрузка_реестра_РФ!$A:$G,7,)=0,"Баллы не установлены",VLOOKUP(CI763*1,Обработ.выгрузка_реестра_РФ!$A:$G,7,)),IF(LEN(CI763)&gt;14,"","нет номера в реестре РФ")),""),IF(LEN(CI763)=0,"","Некорректный реестровый номер")))))</f>
        <v>#REF!</v>
      </c>
      <c r="CQ763" s="33" t="e">
        <f>IF(LEN(C763)&gt;0,IFERROR(IF(LEN(H763)&gt;0,IF(LEN(VLOOKUP(H763,'исключения(не_смотрим_баллы)'!$A:$C,1,))&gt;0,"да","нет"),"не введен ОКПД2"),"нет"),"")</f>
        <v>#REF!</v>
      </c>
      <c r="CR763" s="33" t="e">
        <f ca="1">IF(CQ763="да",IF(TODAY()&lt;VLOOKUP(H763,'исключения(не_смотрим_баллы)'!$A:$C,3,),"да","нет"),"")</f>
        <v>#REF!</v>
      </c>
      <c r="CS763" s="33" t="str">
        <f>IFERROR(IF(CQ763="да",IF(VLOOKUP(CI763*1,Обработ.выгрузка_реестра_РФ!$A:$G,2,)&lt;VLOOKUP(H763,'исключения(не_смотрим_баллы)'!$A:$C,2,),"да","нет"),""),"")</f>
        <v/>
      </c>
      <c r="CT763" s="24"/>
      <c r="CU763" s="33" t="e">
        <f t="shared" si="7065"/>
        <v>#REF!</v>
      </c>
      <c r="CV763" s="91" t="e">
        <f t="shared" si="7066"/>
        <v>#REF!</v>
      </c>
      <c r="CW763" s="27" t="e">
        <f t="shared" si="7067"/>
        <v>#REF!</v>
      </c>
      <c r="CX763" s="26" t="e">
        <f t="shared" si="6996"/>
        <v>#REF!</v>
      </c>
      <c r="CY763" s="64" t="e">
        <f>IF(LEN('Описание предлагаемого товара'!#REF!)&gt;0,'Описание предлагаемого товара'!#REF!,"")</f>
        <v>#REF!</v>
      </c>
      <c r="CZ763" s="95" t="e">
        <f t="shared" si="7054"/>
        <v>#REF!</v>
      </c>
      <c r="DA763" s="95" t="e">
        <f t="shared" ref="DA763" si="7423">IFERROR(REPLACE(CZ763,FIND(" ",CZ763,1),1,""),CZ763)</f>
        <v>#REF!</v>
      </c>
      <c r="DB763" s="95" t="e">
        <f t="shared" si="6998"/>
        <v>#REF!</v>
      </c>
      <c r="DC763" s="95" t="e">
        <f t="shared" ref="DC763:DD763" si="7424">IFERROR(REPLACE(DB763,FIND("г.",DB763,1),2,""),DB763)</f>
        <v>#REF!</v>
      </c>
      <c r="DD763" s="95" t="e">
        <f t="shared" si="7424"/>
        <v>#REF!</v>
      </c>
      <c r="DE763" s="95" t="e">
        <f t="shared" ref="DE763:DF763" si="7425">IFERROR(REPLACE(DD763,FIND("г",DD763,1),1,""),DD763)</f>
        <v>#REF!</v>
      </c>
      <c r="DF763" s="95" t="e">
        <f t="shared" si="7425"/>
        <v>#REF!</v>
      </c>
      <c r="DG763" s="95" t="e">
        <f t="shared" si="7071"/>
        <v>#REF!</v>
      </c>
      <c r="DH763" s="25" t="str">
        <f>IFERROR(VLOOKUP(CI763*1,Обработ.выгрузка_реестра_РФ!$A:$G,5,),"")</f>
        <v/>
      </c>
      <c r="DI763" s="27" t="str">
        <f t="shared" si="7081"/>
        <v/>
      </c>
      <c r="DJ763" s="27" t="str">
        <f t="shared" ca="1" si="7058"/>
        <v/>
      </c>
      <c r="DK763" s="63" t="e">
        <f>IF(LEN('Описание предлагаемого товара'!#REF!)&gt;0,'Описание предлагаемого товара'!#REF!,"")</f>
        <v>#REF!</v>
      </c>
      <c r="DL763" s="63" t="e">
        <f>IF(LEN('Описание предлагаемого товара'!#REF!)&gt;0,'Описание предлагаемого товара'!#REF!,"")</f>
        <v>#REF!</v>
      </c>
      <c r="DM763" s="32"/>
    </row>
    <row r="764" spans="1:117" ht="48.75" customHeight="1" x14ac:dyDescent="0.25">
      <c r="A764" s="61" t="e">
        <f>IF(LEN('Описание предлагаемого товара'!#REF!)&gt;0,'Описание предлагаемого товара'!#REF!,"")</f>
        <v>#REF!</v>
      </c>
      <c r="B764" s="65" t="e">
        <f>IF(LEN('Описание предлагаемого товара'!#REF!)&gt;0,'Описание предлагаемого товара'!#REF!,"")</f>
        <v>#REF!</v>
      </c>
      <c r="C764" s="61" t="e">
        <f>IF(LEN('Описание предлагаемого товара'!#REF!)&gt;0,'Описание предлагаемого товара'!#REF!,"")</f>
        <v>#REF!</v>
      </c>
      <c r="D764" s="61" t="e">
        <f>IF(LEN('Описание предлагаемого товара'!#REF!)&gt;0,'Описание предлагаемого товара'!#REF!,"")</f>
        <v>#REF!</v>
      </c>
      <c r="E764" s="61" t="e">
        <f>IF(LEN('Описание предлагаемого товара'!#REF!)&gt;0,'Описание предлагаемого товара'!#REF!,"")</f>
        <v>#REF!</v>
      </c>
      <c r="F764" s="61" t="e">
        <f>IF(LEN('Описание предлагаемого товара'!#REF!)&gt;0,'Описание предлагаемого товара'!#REF!,"")</f>
        <v>#REF!</v>
      </c>
      <c r="G764" s="61" t="e">
        <f>IF(LEN('Описание предлагаемого товара'!#REF!)&gt;0,'Описание предлагаемого товара'!#REF!,"")</f>
        <v>#REF!</v>
      </c>
      <c r="H764" s="61" t="e">
        <f>IF(LEN('Описание предлагаемого товара'!#REF!)&gt;0,'Описание предлагаемого товара'!#REF!,"")</f>
        <v>#REF!</v>
      </c>
      <c r="I764" s="61" t="e">
        <f>IF(LEN('Описание предлагаемого товара'!#REF!)&gt;0,'Описание предлагаемого товара'!#REF!,"")</f>
        <v>#REF!</v>
      </c>
      <c r="J764" s="38" t="str">
        <f>IFERROR(VLOOKUP(B764,SAP!$A:$E,5,),"")</f>
        <v/>
      </c>
      <c r="K764" s="40" t="str">
        <f t="shared" si="7001"/>
        <v/>
      </c>
      <c r="L764" s="61" t="e">
        <f>IF(LEN('Описание предлагаемого товара'!#REF!)&gt;0,IFERROR('Описание предлагаемого товара'!#REF!*1,""),"")</f>
        <v>#REF!</v>
      </c>
      <c r="M764" s="39" t="str">
        <f>IFERROR(VLOOKUP(B764,SAP!$A:$E,2,),"")</f>
        <v/>
      </c>
      <c r="N764" s="41" t="str">
        <f t="shared" si="7137"/>
        <v/>
      </c>
      <c r="O764" s="39" t="str">
        <f t="shared" si="6988"/>
        <v/>
      </c>
      <c r="P764" s="36" t="e">
        <f>IF(LEN('Описание предлагаемого товара'!#REF!)&gt;0,'Описание предлагаемого товара'!#REF!,"")</f>
        <v>#REF!</v>
      </c>
      <c r="Q76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64" s="37" t="e">
        <f>IF(LEN('Описание предлагаемого товара'!#REF!)&gt;0,'Описание предлагаемого товара'!#REF!,"")</f>
        <v>#REF!</v>
      </c>
      <c r="S764" s="37" t="e">
        <f>IF(LEN('Описание предлагаемого товара'!#REF!)&gt;0,'Описание предлагаемого товара'!#REF!,"")</f>
        <v>#REF!</v>
      </c>
      <c r="T76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64" s="23" t="str">
        <f>IFERROR(VLOOKUP(CI764*1,Обработ.выгрузка_реестра_РФ!$A:$G,6,),"")</f>
        <v/>
      </c>
      <c r="V764" s="61" t="e">
        <f>IF(LEN('Описание предлагаемого товара'!#REF!)&gt;0,'Описание предлагаемого товара'!#REF!,"")</f>
        <v>#REF!</v>
      </c>
      <c r="W764" s="62" t="e">
        <f>IF(LEN('Описание предлагаемого товара'!#REF!)&gt;0,'Описание предлагаемого товара'!#REF!,"")</f>
        <v>#REF!</v>
      </c>
      <c r="X764" s="91" t="e">
        <f t="shared" ref="X764:Y764" si="7426">IFERROR(REPLACE(W764,FIND(CHAR(10),W764,1),1," "),W764)</f>
        <v>#REF!</v>
      </c>
      <c r="Y764" s="91" t="e">
        <f t="shared" si="7426"/>
        <v>#REF!</v>
      </c>
      <c r="Z764" s="91" t="e">
        <f t="shared" si="7003"/>
        <v>#REF!</v>
      </c>
      <c r="AA764" s="91" t="e">
        <f t="shared" si="7004"/>
        <v>#REF!</v>
      </c>
      <c r="AB764" s="91" t="e">
        <f t="shared" si="7005"/>
        <v>#REF!</v>
      </c>
      <c r="AC764" s="91" t="e">
        <f t="shared" ref="AC764:AF764" si="7427">IFERROR(REPLACE(AB764,FIND("  ",AB764,1),2," "),AB764)</f>
        <v>#REF!</v>
      </c>
      <c r="AD764" s="91" t="e">
        <f t="shared" si="7427"/>
        <v>#REF!</v>
      </c>
      <c r="AE764" s="91" t="e">
        <f t="shared" si="7427"/>
        <v>#REF!</v>
      </c>
      <c r="AF764" s="91" t="e">
        <f t="shared" si="7427"/>
        <v>#REF!</v>
      </c>
      <c r="AG764" s="23" t="str">
        <f>IFERROR(VLOOKUP(CI764*1,Обработ.выгрузка_реестра_РФ!$A:$G,4,),"")</f>
        <v/>
      </c>
      <c r="AH764" s="91" t="str">
        <f t="shared" ref="AH764:AI764" si="7428">IFERROR(REPLACE(AG764,FIND("-",AG764,1),1,"*"),AG764)</f>
        <v/>
      </c>
      <c r="AI764" s="91" t="str">
        <f t="shared" si="7428"/>
        <v/>
      </c>
      <c r="AJ764" s="27" t="str">
        <f t="shared" si="7103"/>
        <v/>
      </c>
      <c r="AK764" s="63" t="e">
        <f>IF(LEN('Описание предлагаемого товара'!#REF!)&gt;0,'Описание предлагаемого товара'!#REF!,"")</f>
        <v>#REF!</v>
      </c>
      <c r="AL764" s="91" t="e">
        <f t="shared" ref="AL764:AM764" si="7429">IFERROR(REPLACE(AK764,FIND(CHAR(10),AK764,1),1,""),AK764)</f>
        <v>#REF!</v>
      </c>
      <c r="AM764" s="91" t="e">
        <f t="shared" si="7429"/>
        <v>#REF!</v>
      </c>
      <c r="AN764" s="91" t="e">
        <f t="shared" ref="AN764:AR764" si="7430">IFERROR(REPLACE(AM764,FIND(" ",AM764,1),1,""),AM764)</f>
        <v>#REF!</v>
      </c>
      <c r="AO764" s="91" t="e">
        <f t="shared" si="7430"/>
        <v>#REF!</v>
      </c>
      <c r="AP764" s="91" t="e">
        <f t="shared" si="7430"/>
        <v>#REF!</v>
      </c>
      <c r="AQ764" s="91" t="e">
        <f t="shared" si="7430"/>
        <v>#REF!</v>
      </c>
      <c r="AR764" s="91" t="e">
        <f t="shared" si="7430"/>
        <v>#REF!</v>
      </c>
      <c r="AS764" s="91" t="e">
        <f t="shared" si="7010"/>
        <v>#REF!</v>
      </c>
      <c r="AT764" s="91" t="e">
        <f t="shared" si="7011"/>
        <v>#REF!</v>
      </c>
      <c r="AU764" s="32" t="e">
        <f t="shared" si="6994"/>
        <v>#REF!</v>
      </c>
      <c r="AV764" s="93" t="e">
        <f>'Описание предлагаемого товара'!#REF!</f>
        <v>#REF!</v>
      </c>
      <c r="AW764" s="91" t="e">
        <f>MIN(SEARCH({0,1,2,3,4,5,6,7,8,9},AV764&amp; "0123456789"))</f>
        <v>#REF!</v>
      </c>
      <c r="AX764" s="91" t="str">
        <f t="shared" si="7012"/>
        <v/>
      </c>
      <c r="AY764" s="91" t="str">
        <f t="shared" si="7013"/>
        <v/>
      </c>
      <c r="AZ764" s="91" t="str">
        <f t="shared" si="7014"/>
        <v/>
      </c>
      <c r="BA764" s="91" t="str">
        <f t="shared" si="7015"/>
        <v/>
      </c>
      <c r="BB764" s="91" t="str">
        <f t="shared" si="7016"/>
        <v/>
      </c>
      <c r="BC764" s="91" t="str">
        <f t="shared" si="7017"/>
        <v/>
      </c>
      <c r="BD764" s="91" t="str">
        <f t="shared" si="7018"/>
        <v/>
      </c>
      <c r="BE764" s="91" t="str">
        <f t="shared" si="7019"/>
        <v/>
      </c>
      <c r="BF764" s="91" t="str">
        <f t="shared" si="7020"/>
        <v/>
      </c>
      <c r="BG764" s="91" t="str">
        <f t="shared" si="7021"/>
        <v/>
      </c>
      <c r="BH764" s="91" t="str">
        <f t="shared" si="7022"/>
        <v/>
      </c>
      <c r="BI764" s="91" t="str">
        <f t="shared" si="7023"/>
        <v/>
      </c>
      <c r="BJ764" s="91" t="str">
        <f t="shared" si="7024"/>
        <v/>
      </c>
      <c r="BK764" s="91" t="str">
        <f t="shared" si="7025"/>
        <v/>
      </c>
      <c r="BL764" s="91" t="str">
        <f t="shared" si="7026"/>
        <v/>
      </c>
      <c r="BM764" s="91" t="str">
        <f t="shared" si="7027"/>
        <v/>
      </c>
      <c r="BN764" s="91" t="str">
        <f t="shared" si="7028"/>
        <v/>
      </c>
      <c r="BO764" s="91" t="str">
        <f t="shared" si="7029"/>
        <v/>
      </c>
      <c r="BP764" s="91" t="str">
        <f t="shared" si="7030"/>
        <v/>
      </c>
      <c r="BQ764" s="91" t="str">
        <f t="shared" si="7031"/>
        <v/>
      </c>
      <c r="BR764" s="91" t="str">
        <f t="shared" si="7032"/>
        <v/>
      </c>
      <c r="BS764" s="91" t="str">
        <f t="shared" si="7033"/>
        <v/>
      </c>
      <c r="BT764" s="91" t="str">
        <f t="shared" si="7034"/>
        <v/>
      </c>
      <c r="BU764" s="91" t="str">
        <f t="shared" si="7035"/>
        <v/>
      </c>
      <c r="BV764" s="91" t="str">
        <f t="shared" si="7036"/>
        <v/>
      </c>
      <c r="BW764" s="91" t="str">
        <f t="shared" si="7037"/>
        <v/>
      </c>
      <c r="BX764" s="91" t="str">
        <f t="shared" si="7038"/>
        <v/>
      </c>
      <c r="BY764" s="91" t="str">
        <f t="shared" si="7039"/>
        <v/>
      </c>
      <c r="BZ764" s="91" t="str">
        <f t="shared" si="7040"/>
        <v/>
      </c>
      <c r="CA764" s="91" t="str">
        <f t="shared" si="7041"/>
        <v/>
      </c>
      <c r="CB764" s="91" t="str">
        <f t="shared" si="7042"/>
        <v/>
      </c>
      <c r="CC764" s="91" t="str">
        <f t="shared" si="7043"/>
        <v/>
      </c>
      <c r="CD764" s="91" t="str">
        <f t="shared" si="7044"/>
        <v/>
      </c>
      <c r="CE764" s="91" t="str">
        <f t="shared" si="7045"/>
        <v/>
      </c>
      <c r="CF764" s="91" t="str">
        <f t="shared" si="7046"/>
        <v/>
      </c>
      <c r="CG764" s="91" t="str">
        <f t="shared" si="7047"/>
        <v/>
      </c>
      <c r="CH764" s="91" t="str">
        <f t="shared" si="7048"/>
        <v/>
      </c>
      <c r="CI764" s="91" t="str">
        <f t="shared" si="7049"/>
        <v>нет</v>
      </c>
      <c r="CJ764" s="63" t="e">
        <f>IF(LEN('Описание предлагаемого товара'!#REF!)&gt;0,'Описание предлагаемого товара'!#REF!,"")</f>
        <v>#REF!</v>
      </c>
      <c r="CK764" s="91" t="e">
        <f t="shared" ref="CK764:CL764" si="7431">IFERROR(REPLACE(CJ764,FIND(CHAR(10),CJ764,1),1,""),CJ764)</f>
        <v>#REF!</v>
      </c>
      <c r="CL764" s="91" t="e">
        <f t="shared" si="7431"/>
        <v>#REF!</v>
      </c>
      <c r="CM764" s="91" t="e">
        <f t="shared" si="7051"/>
        <v>#REF!</v>
      </c>
      <c r="CN764" s="91" t="e">
        <f t="shared" si="7052"/>
        <v>#REF!</v>
      </c>
      <c r="CO764" s="91" t="e">
        <f t="shared" si="7053"/>
        <v>#REF!</v>
      </c>
      <c r="CP764" s="90" t="e">
        <f>IF(AU764="Не указан реестровый номер (мера нац.режима Запрет)","",IF(CI764="нет","",IF(CU764="да","исключение(не смотрим баллы)",IFERROR(IF(CI764*1&gt;0,IFERROR(IF(VLOOKUP(CI764*1,Обработ.выгрузка_реестра_РФ!$A:$G,7,)=0,"Баллы не установлены",VLOOKUP(CI764*1,Обработ.выгрузка_реестра_РФ!$A:$G,7,)),IF(LEN(CI764)&gt;14,"","нет номера в реестре РФ")),""),IF(LEN(CI764)=0,"","Некорректный реестровый номер")))))</f>
        <v>#REF!</v>
      </c>
      <c r="CQ764" s="33" t="e">
        <f>IF(LEN(C764)&gt;0,IFERROR(IF(LEN(H764)&gt;0,IF(LEN(VLOOKUP(H764,'исключения(не_смотрим_баллы)'!$A:$C,1,))&gt;0,"да","нет"),"не введен ОКПД2"),"нет"),"")</f>
        <v>#REF!</v>
      </c>
      <c r="CR764" s="33" t="e">
        <f ca="1">IF(CQ764="да",IF(TODAY()&lt;VLOOKUP(H764,'исключения(не_смотрим_баллы)'!$A:$C,3,),"да","нет"),"")</f>
        <v>#REF!</v>
      </c>
      <c r="CS764" s="33" t="str">
        <f>IFERROR(IF(CQ764="да",IF(VLOOKUP(CI764*1,Обработ.выгрузка_реестра_РФ!$A:$G,2,)&lt;VLOOKUP(H764,'исключения(не_смотрим_баллы)'!$A:$C,2,),"да","нет"),""),"")</f>
        <v/>
      </c>
      <c r="CT764" s="24"/>
      <c r="CU764" s="33" t="e">
        <f t="shared" si="7065"/>
        <v>#REF!</v>
      </c>
      <c r="CV764" s="91" t="e">
        <f t="shared" si="7066"/>
        <v>#REF!</v>
      </c>
      <c r="CW764" s="27" t="e">
        <f t="shared" si="7067"/>
        <v>#REF!</v>
      </c>
      <c r="CX764" s="26" t="e">
        <f t="shared" si="6996"/>
        <v>#REF!</v>
      </c>
      <c r="CY764" s="64" t="e">
        <f>IF(LEN('Описание предлагаемого товара'!#REF!)&gt;0,'Описание предлагаемого товара'!#REF!,"")</f>
        <v>#REF!</v>
      </c>
      <c r="CZ764" s="95" t="e">
        <f t="shared" si="7054"/>
        <v>#REF!</v>
      </c>
      <c r="DA764" s="95" t="e">
        <f t="shared" ref="DA764" si="7432">IFERROR(REPLACE(CZ764,FIND(" ",CZ764,1),1,""),CZ764)</f>
        <v>#REF!</v>
      </c>
      <c r="DB764" s="95" t="e">
        <f t="shared" si="6998"/>
        <v>#REF!</v>
      </c>
      <c r="DC764" s="95" t="e">
        <f t="shared" ref="DC764:DD764" si="7433">IFERROR(REPLACE(DB764,FIND("г.",DB764,1),2,""),DB764)</f>
        <v>#REF!</v>
      </c>
      <c r="DD764" s="95" t="e">
        <f t="shared" si="7433"/>
        <v>#REF!</v>
      </c>
      <c r="DE764" s="95" t="e">
        <f t="shared" ref="DE764:DF764" si="7434">IFERROR(REPLACE(DD764,FIND("г",DD764,1),1,""),DD764)</f>
        <v>#REF!</v>
      </c>
      <c r="DF764" s="95" t="e">
        <f t="shared" si="7434"/>
        <v>#REF!</v>
      </c>
      <c r="DG764" s="95" t="e">
        <f t="shared" si="7071"/>
        <v>#REF!</v>
      </c>
      <c r="DH764" s="25" t="str">
        <f>IFERROR(VLOOKUP(CI764*1,Обработ.выгрузка_реестра_РФ!$A:$G,5,),"")</f>
        <v/>
      </c>
      <c r="DI764" s="27" t="str">
        <f t="shared" si="7081"/>
        <v/>
      </c>
      <c r="DJ764" s="27" t="str">
        <f t="shared" ca="1" si="7058"/>
        <v/>
      </c>
      <c r="DK764" s="63" t="e">
        <f>IF(LEN('Описание предлагаемого товара'!#REF!)&gt;0,'Описание предлагаемого товара'!#REF!,"")</f>
        <v>#REF!</v>
      </c>
      <c r="DL764" s="63" t="e">
        <f>IF(LEN('Описание предлагаемого товара'!#REF!)&gt;0,'Описание предлагаемого товара'!#REF!,"")</f>
        <v>#REF!</v>
      </c>
      <c r="DM764" s="32"/>
    </row>
    <row r="765" spans="1:117" ht="48.75" customHeight="1" x14ac:dyDescent="0.25">
      <c r="A765" s="61" t="e">
        <f>IF(LEN('Описание предлагаемого товара'!#REF!)&gt;0,'Описание предлагаемого товара'!#REF!,"")</f>
        <v>#REF!</v>
      </c>
      <c r="B765" s="65" t="e">
        <f>IF(LEN('Описание предлагаемого товара'!#REF!)&gt;0,'Описание предлагаемого товара'!#REF!,"")</f>
        <v>#REF!</v>
      </c>
      <c r="C765" s="61" t="e">
        <f>IF(LEN('Описание предлагаемого товара'!#REF!)&gt;0,'Описание предлагаемого товара'!#REF!,"")</f>
        <v>#REF!</v>
      </c>
      <c r="D765" s="61" t="e">
        <f>IF(LEN('Описание предлагаемого товара'!#REF!)&gt;0,'Описание предлагаемого товара'!#REF!,"")</f>
        <v>#REF!</v>
      </c>
      <c r="E765" s="61" t="e">
        <f>IF(LEN('Описание предлагаемого товара'!#REF!)&gt;0,'Описание предлагаемого товара'!#REF!,"")</f>
        <v>#REF!</v>
      </c>
      <c r="F765" s="61" t="e">
        <f>IF(LEN('Описание предлагаемого товара'!#REF!)&gt;0,'Описание предлагаемого товара'!#REF!,"")</f>
        <v>#REF!</v>
      </c>
      <c r="G765" s="61" t="e">
        <f>IF(LEN('Описание предлагаемого товара'!#REF!)&gt;0,'Описание предлагаемого товара'!#REF!,"")</f>
        <v>#REF!</v>
      </c>
      <c r="H765" s="61" t="e">
        <f>IF(LEN('Описание предлагаемого товара'!#REF!)&gt;0,'Описание предлагаемого товара'!#REF!,"")</f>
        <v>#REF!</v>
      </c>
      <c r="I765" s="61" t="e">
        <f>IF(LEN('Описание предлагаемого товара'!#REF!)&gt;0,'Описание предлагаемого товара'!#REF!,"")</f>
        <v>#REF!</v>
      </c>
      <c r="J765" s="38" t="str">
        <f>IFERROR(VLOOKUP(B765,SAP!$A:$E,5,),"")</f>
        <v/>
      </c>
      <c r="K765" s="40" t="str">
        <f t="shared" si="7001"/>
        <v/>
      </c>
      <c r="L765" s="61" t="e">
        <f>IF(LEN('Описание предлагаемого товара'!#REF!)&gt;0,IFERROR('Описание предлагаемого товара'!#REF!*1,""),"")</f>
        <v>#REF!</v>
      </c>
      <c r="M765" s="39" t="str">
        <f>IFERROR(VLOOKUP(B765,SAP!$A:$E,2,),"")</f>
        <v/>
      </c>
      <c r="N765" s="41" t="str">
        <f t="shared" si="7137"/>
        <v/>
      </c>
      <c r="O765" s="39" t="str">
        <f t="shared" si="6988"/>
        <v/>
      </c>
      <c r="P765" s="36" t="e">
        <f>IF(LEN('Описание предлагаемого товара'!#REF!)&gt;0,'Описание предлагаемого товара'!#REF!,"")</f>
        <v>#REF!</v>
      </c>
      <c r="Q76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65" s="37" t="e">
        <f>IF(LEN('Описание предлагаемого товара'!#REF!)&gt;0,'Описание предлагаемого товара'!#REF!,"")</f>
        <v>#REF!</v>
      </c>
      <c r="S765" s="37" t="e">
        <f>IF(LEN('Описание предлагаемого товара'!#REF!)&gt;0,'Описание предлагаемого товара'!#REF!,"")</f>
        <v>#REF!</v>
      </c>
      <c r="T76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65" s="23" t="str">
        <f>IFERROR(VLOOKUP(CI765*1,Обработ.выгрузка_реестра_РФ!$A:$G,6,),"")</f>
        <v/>
      </c>
      <c r="V765" s="61" t="e">
        <f>IF(LEN('Описание предлагаемого товара'!#REF!)&gt;0,'Описание предлагаемого товара'!#REF!,"")</f>
        <v>#REF!</v>
      </c>
      <c r="W765" s="62" t="e">
        <f>IF(LEN('Описание предлагаемого товара'!#REF!)&gt;0,'Описание предлагаемого товара'!#REF!,"")</f>
        <v>#REF!</v>
      </c>
      <c r="X765" s="91" t="e">
        <f t="shared" ref="X765:Y765" si="7435">IFERROR(REPLACE(W765,FIND(CHAR(10),W765,1),1," "),W765)</f>
        <v>#REF!</v>
      </c>
      <c r="Y765" s="91" t="e">
        <f t="shared" si="7435"/>
        <v>#REF!</v>
      </c>
      <c r="Z765" s="91" t="e">
        <f t="shared" si="7003"/>
        <v>#REF!</v>
      </c>
      <c r="AA765" s="91" t="e">
        <f t="shared" si="7004"/>
        <v>#REF!</v>
      </c>
      <c r="AB765" s="91" t="e">
        <f t="shared" si="7005"/>
        <v>#REF!</v>
      </c>
      <c r="AC765" s="91" t="e">
        <f t="shared" ref="AC765:AF765" si="7436">IFERROR(REPLACE(AB765,FIND("  ",AB765,1),2," "),AB765)</f>
        <v>#REF!</v>
      </c>
      <c r="AD765" s="91" t="e">
        <f t="shared" si="7436"/>
        <v>#REF!</v>
      </c>
      <c r="AE765" s="91" t="e">
        <f t="shared" si="7436"/>
        <v>#REF!</v>
      </c>
      <c r="AF765" s="91" t="e">
        <f t="shared" si="7436"/>
        <v>#REF!</v>
      </c>
      <c r="AG765" s="23" t="str">
        <f>IFERROR(VLOOKUP(CI765*1,Обработ.выгрузка_реестра_РФ!$A:$G,4,),"")</f>
        <v/>
      </c>
      <c r="AH765" s="91" t="str">
        <f t="shared" ref="AH765:AI765" si="7437">IFERROR(REPLACE(AG765,FIND("-",AG765,1),1,"*"),AG765)</f>
        <v/>
      </c>
      <c r="AI765" s="91" t="str">
        <f t="shared" si="7437"/>
        <v/>
      </c>
      <c r="AJ765" s="27" t="str">
        <f t="shared" si="7103"/>
        <v/>
      </c>
      <c r="AK765" s="63" t="e">
        <f>IF(LEN('Описание предлагаемого товара'!#REF!)&gt;0,'Описание предлагаемого товара'!#REF!,"")</f>
        <v>#REF!</v>
      </c>
      <c r="AL765" s="91" t="e">
        <f t="shared" ref="AL765:AM765" si="7438">IFERROR(REPLACE(AK765,FIND(CHAR(10),AK765,1),1,""),AK765)</f>
        <v>#REF!</v>
      </c>
      <c r="AM765" s="91" t="e">
        <f t="shared" si="7438"/>
        <v>#REF!</v>
      </c>
      <c r="AN765" s="91" t="e">
        <f t="shared" ref="AN765:AR765" si="7439">IFERROR(REPLACE(AM765,FIND(" ",AM765,1),1,""),AM765)</f>
        <v>#REF!</v>
      </c>
      <c r="AO765" s="91" t="e">
        <f t="shared" si="7439"/>
        <v>#REF!</v>
      </c>
      <c r="AP765" s="91" t="e">
        <f t="shared" si="7439"/>
        <v>#REF!</v>
      </c>
      <c r="AQ765" s="91" t="e">
        <f t="shared" si="7439"/>
        <v>#REF!</v>
      </c>
      <c r="AR765" s="91" t="e">
        <f t="shared" si="7439"/>
        <v>#REF!</v>
      </c>
      <c r="AS765" s="91" t="e">
        <f t="shared" si="7010"/>
        <v>#REF!</v>
      </c>
      <c r="AT765" s="91" t="e">
        <f t="shared" si="7011"/>
        <v>#REF!</v>
      </c>
      <c r="AU765" s="32" t="e">
        <f t="shared" si="6994"/>
        <v>#REF!</v>
      </c>
      <c r="AV765" s="93" t="e">
        <f>'Описание предлагаемого товара'!#REF!</f>
        <v>#REF!</v>
      </c>
      <c r="AW765" s="91" t="e">
        <f>MIN(SEARCH({0,1,2,3,4,5,6,7,8,9},AV765&amp; "0123456789"))</f>
        <v>#REF!</v>
      </c>
      <c r="AX765" s="91" t="str">
        <f t="shared" si="7012"/>
        <v/>
      </c>
      <c r="AY765" s="91" t="str">
        <f t="shared" si="7013"/>
        <v/>
      </c>
      <c r="AZ765" s="91" t="str">
        <f t="shared" si="7014"/>
        <v/>
      </c>
      <c r="BA765" s="91" t="str">
        <f t="shared" si="7015"/>
        <v/>
      </c>
      <c r="BB765" s="91" t="str">
        <f t="shared" si="7016"/>
        <v/>
      </c>
      <c r="BC765" s="91" t="str">
        <f t="shared" si="7017"/>
        <v/>
      </c>
      <c r="BD765" s="91" t="str">
        <f t="shared" si="7018"/>
        <v/>
      </c>
      <c r="BE765" s="91" t="str">
        <f t="shared" si="7019"/>
        <v/>
      </c>
      <c r="BF765" s="91" t="str">
        <f t="shared" si="7020"/>
        <v/>
      </c>
      <c r="BG765" s="91" t="str">
        <f t="shared" si="7021"/>
        <v/>
      </c>
      <c r="BH765" s="91" t="str">
        <f t="shared" si="7022"/>
        <v/>
      </c>
      <c r="BI765" s="91" t="str">
        <f t="shared" si="7023"/>
        <v/>
      </c>
      <c r="BJ765" s="91" t="str">
        <f t="shared" si="7024"/>
        <v/>
      </c>
      <c r="BK765" s="91" t="str">
        <f t="shared" si="7025"/>
        <v/>
      </c>
      <c r="BL765" s="91" t="str">
        <f t="shared" si="7026"/>
        <v/>
      </c>
      <c r="BM765" s="91" t="str">
        <f t="shared" si="7027"/>
        <v/>
      </c>
      <c r="BN765" s="91" t="str">
        <f t="shared" si="7028"/>
        <v/>
      </c>
      <c r="BO765" s="91" t="str">
        <f t="shared" si="7029"/>
        <v/>
      </c>
      <c r="BP765" s="91" t="str">
        <f t="shared" si="7030"/>
        <v/>
      </c>
      <c r="BQ765" s="91" t="str">
        <f t="shared" si="7031"/>
        <v/>
      </c>
      <c r="BR765" s="91" t="str">
        <f t="shared" si="7032"/>
        <v/>
      </c>
      <c r="BS765" s="91" t="str">
        <f t="shared" si="7033"/>
        <v/>
      </c>
      <c r="BT765" s="91" t="str">
        <f t="shared" si="7034"/>
        <v/>
      </c>
      <c r="BU765" s="91" t="str">
        <f t="shared" si="7035"/>
        <v/>
      </c>
      <c r="BV765" s="91" t="str">
        <f t="shared" si="7036"/>
        <v/>
      </c>
      <c r="BW765" s="91" t="str">
        <f t="shared" si="7037"/>
        <v/>
      </c>
      <c r="BX765" s="91" t="str">
        <f t="shared" si="7038"/>
        <v/>
      </c>
      <c r="BY765" s="91" t="str">
        <f t="shared" si="7039"/>
        <v/>
      </c>
      <c r="BZ765" s="91" t="str">
        <f t="shared" si="7040"/>
        <v/>
      </c>
      <c r="CA765" s="91" t="str">
        <f t="shared" si="7041"/>
        <v/>
      </c>
      <c r="CB765" s="91" t="str">
        <f t="shared" si="7042"/>
        <v/>
      </c>
      <c r="CC765" s="91" t="str">
        <f t="shared" si="7043"/>
        <v/>
      </c>
      <c r="CD765" s="91" t="str">
        <f t="shared" si="7044"/>
        <v/>
      </c>
      <c r="CE765" s="91" t="str">
        <f t="shared" si="7045"/>
        <v/>
      </c>
      <c r="CF765" s="91" t="str">
        <f t="shared" si="7046"/>
        <v/>
      </c>
      <c r="CG765" s="91" t="str">
        <f t="shared" si="7047"/>
        <v/>
      </c>
      <c r="CH765" s="91" t="str">
        <f t="shared" si="7048"/>
        <v/>
      </c>
      <c r="CI765" s="91" t="str">
        <f t="shared" si="7049"/>
        <v>нет</v>
      </c>
      <c r="CJ765" s="63" t="e">
        <f>IF(LEN('Описание предлагаемого товара'!#REF!)&gt;0,'Описание предлагаемого товара'!#REF!,"")</f>
        <v>#REF!</v>
      </c>
      <c r="CK765" s="91" t="e">
        <f t="shared" ref="CK765:CL765" si="7440">IFERROR(REPLACE(CJ765,FIND(CHAR(10),CJ765,1),1,""),CJ765)</f>
        <v>#REF!</v>
      </c>
      <c r="CL765" s="91" t="e">
        <f t="shared" si="7440"/>
        <v>#REF!</v>
      </c>
      <c r="CM765" s="91" t="e">
        <f t="shared" si="7051"/>
        <v>#REF!</v>
      </c>
      <c r="CN765" s="91" t="e">
        <f t="shared" si="7052"/>
        <v>#REF!</v>
      </c>
      <c r="CO765" s="91" t="e">
        <f t="shared" si="7053"/>
        <v>#REF!</v>
      </c>
      <c r="CP765" s="90" t="e">
        <f>IF(AU765="Не указан реестровый номер (мера нац.режима Запрет)","",IF(CI765="нет","",IF(CU765="да","исключение(не смотрим баллы)",IFERROR(IF(CI765*1&gt;0,IFERROR(IF(VLOOKUP(CI765*1,Обработ.выгрузка_реестра_РФ!$A:$G,7,)=0,"Баллы не установлены",VLOOKUP(CI765*1,Обработ.выгрузка_реестра_РФ!$A:$G,7,)),IF(LEN(CI765)&gt;14,"","нет номера в реестре РФ")),""),IF(LEN(CI765)=0,"","Некорректный реестровый номер")))))</f>
        <v>#REF!</v>
      </c>
      <c r="CQ765" s="33" t="e">
        <f>IF(LEN(C765)&gt;0,IFERROR(IF(LEN(H765)&gt;0,IF(LEN(VLOOKUP(H765,'исключения(не_смотрим_баллы)'!$A:$C,1,))&gt;0,"да","нет"),"не введен ОКПД2"),"нет"),"")</f>
        <v>#REF!</v>
      </c>
      <c r="CR765" s="33" t="e">
        <f ca="1">IF(CQ765="да",IF(TODAY()&lt;VLOOKUP(H765,'исключения(не_смотрим_баллы)'!$A:$C,3,),"да","нет"),"")</f>
        <v>#REF!</v>
      </c>
      <c r="CS765" s="33" t="str">
        <f>IFERROR(IF(CQ765="да",IF(VLOOKUP(CI765*1,Обработ.выгрузка_реестра_РФ!$A:$G,2,)&lt;VLOOKUP(H765,'исключения(не_смотрим_баллы)'!$A:$C,2,),"да","нет"),""),"")</f>
        <v/>
      </c>
      <c r="CT765" s="24"/>
      <c r="CU765" s="33" t="e">
        <f t="shared" si="7065"/>
        <v>#REF!</v>
      </c>
      <c r="CV765" s="91" t="e">
        <f t="shared" si="7066"/>
        <v>#REF!</v>
      </c>
      <c r="CW765" s="27" t="e">
        <f t="shared" si="7067"/>
        <v>#REF!</v>
      </c>
      <c r="CX765" s="26" t="e">
        <f t="shared" si="6996"/>
        <v>#REF!</v>
      </c>
      <c r="CY765" s="64" t="e">
        <f>IF(LEN('Описание предлагаемого товара'!#REF!)&gt;0,'Описание предлагаемого товара'!#REF!,"")</f>
        <v>#REF!</v>
      </c>
      <c r="CZ765" s="95" t="e">
        <f t="shared" si="7054"/>
        <v>#REF!</v>
      </c>
      <c r="DA765" s="95" t="e">
        <f t="shared" ref="DA765" si="7441">IFERROR(REPLACE(CZ765,FIND(" ",CZ765,1),1,""),CZ765)</f>
        <v>#REF!</v>
      </c>
      <c r="DB765" s="95" t="e">
        <f t="shared" si="6998"/>
        <v>#REF!</v>
      </c>
      <c r="DC765" s="95" t="e">
        <f t="shared" ref="DC765:DD765" si="7442">IFERROR(REPLACE(DB765,FIND("г.",DB765,1),2,""),DB765)</f>
        <v>#REF!</v>
      </c>
      <c r="DD765" s="95" t="e">
        <f t="shared" si="7442"/>
        <v>#REF!</v>
      </c>
      <c r="DE765" s="95" t="e">
        <f t="shared" ref="DE765:DF765" si="7443">IFERROR(REPLACE(DD765,FIND("г",DD765,1),1,""),DD765)</f>
        <v>#REF!</v>
      </c>
      <c r="DF765" s="95" t="e">
        <f t="shared" si="7443"/>
        <v>#REF!</v>
      </c>
      <c r="DG765" s="95" t="e">
        <f t="shared" si="7071"/>
        <v>#REF!</v>
      </c>
      <c r="DH765" s="25" t="str">
        <f>IFERROR(VLOOKUP(CI765*1,Обработ.выгрузка_реестра_РФ!$A:$G,5,),"")</f>
        <v/>
      </c>
      <c r="DI765" s="27" t="str">
        <f t="shared" si="7081"/>
        <v/>
      </c>
      <c r="DJ765" s="27" t="str">
        <f t="shared" ca="1" si="7058"/>
        <v/>
      </c>
      <c r="DK765" s="63" t="e">
        <f>IF(LEN('Описание предлагаемого товара'!#REF!)&gt;0,'Описание предлагаемого товара'!#REF!,"")</f>
        <v>#REF!</v>
      </c>
      <c r="DL765" s="63" t="e">
        <f>IF(LEN('Описание предлагаемого товара'!#REF!)&gt;0,'Описание предлагаемого товара'!#REF!,"")</f>
        <v>#REF!</v>
      </c>
      <c r="DM765" s="32"/>
    </row>
    <row r="766" spans="1:117" ht="48.75" customHeight="1" x14ac:dyDescent="0.25">
      <c r="A766" s="61" t="e">
        <f>IF(LEN('Описание предлагаемого товара'!#REF!)&gt;0,'Описание предлагаемого товара'!#REF!,"")</f>
        <v>#REF!</v>
      </c>
      <c r="B766" s="65" t="e">
        <f>IF(LEN('Описание предлагаемого товара'!#REF!)&gt;0,'Описание предлагаемого товара'!#REF!,"")</f>
        <v>#REF!</v>
      </c>
      <c r="C766" s="61" t="e">
        <f>IF(LEN('Описание предлагаемого товара'!#REF!)&gt;0,'Описание предлагаемого товара'!#REF!,"")</f>
        <v>#REF!</v>
      </c>
      <c r="D766" s="61" t="e">
        <f>IF(LEN('Описание предлагаемого товара'!#REF!)&gt;0,'Описание предлагаемого товара'!#REF!,"")</f>
        <v>#REF!</v>
      </c>
      <c r="E766" s="61" t="e">
        <f>IF(LEN('Описание предлагаемого товара'!#REF!)&gt;0,'Описание предлагаемого товара'!#REF!,"")</f>
        <v>#REF!</v>
      </c>
      <c r="F766" s="61" t="e">
        <f>IF(LEN('Описание предлагаемого товара'!#REF!)&gt;0,'Описание предлагаемого товара'!#REF!,"")</f>
        <v>#REF!</v>
      </c>
      <c r="G766" s="61" t="e">
        <f>IF(LEN('Описание предлагаемого товара'!#REF!)&gt;0,'Описание предлагаемого товара'!#REF!,"")</f>
        <v>#REF!</v>
      </c>
      <c r="H766" s="61" t="e">
        <f>IF(LEN('Описание предлагаемого товара'!#REF!)&gt;0,'Описание предлагаемого товара'!#REF!,"")</f>
        <v>#REF!</v>
      </c>
      <c r="I766" s="61" t="e">
        <f>IF(LEN('Описание предлагаемого товара'!#REF!)&gt;0,'Описание предлагаемого товара'!#REF!,"")</f>
        <v>#REF!</v>
      </c>
      <c r="J766" s="38" t="str">
        <f>IFERROR(VLOOKUP(B766,SAP!$A:$E,5,),"")</f>
        <v/>
      </c>
      <c r="K766" s="40" t="str">
        <f t="shared" si="7001"/>
        <v/>
      </c>
      <c r="L766" s="61" t="e">
        <f>IF(LEN('Описание предлагаемого товара'!#REF!)&gt;0,IFERROR('Описание предлагаемого товара'!#REF!*1,""),"")</f>
        <v>#REF!</v>
      </c>
      <c r="M766" s="39" t="str">
        <f>IFERROR(VLOOKUP(B766,SAP!$A:$E,2,),"")</f>
        <v/>
      </c>
      <c r="N766" s="41" t="str">
        <f t="shared" si="7137"/>
        <v/>
      </c>
      <c r="O766" s="39" t="str">
        <f t="shared" si="6988"/>
        <v/>
      </c>
      <c r="P766" s="36" t="e">
        <f>IF(LEN('Описание предлагаемого товара'!#REF!)&gt;0,'Описание предлагаемого товара'!#REF!,"")</f>
        <v>#REF!</v>
      </c>
      <c r="Q76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66" s="37" t="e">
        <f>IF(LEN('Описание предлагаемого товара'!#REF!)&gt;0,'Описание предлагаемого товара'!#REF!,"")</f>
        <v>#REF!</v>
      </c>
      <c r="S766" s="37" t="e">
        <f>IF(LEN('Описание предлагаемого товара'!#REF!)&gt;0,'Описание предлагаемого товара'!#REF!,"")</f>
        <v>#REF!</v>
      </c>
      <c r="T76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66" s="23" t="str">
        <f>IFERROR(VLOOKUP(CI766*1,Обработ.выгрузка_реестра_РФ!$A:$G,6,),"")</f>
        <v/>
      </c>
      <c r="V766" s="61" t="e">
        <f>IF(LEN('Описание предлагаемого товара'!#REF!)&gt;0,'Описание предлагаемого товара'!#REF!,"")</f>
        <v>#REF!</v>
      </c>
      <c r="W766" s="62" t="e">
        <f>IF(LEN('Описание предлагаемого товара'!#REF!)&gt;0,'Описание предлагаемого товара'!#REF!,"")</f>
        <v>#REF!</v>
      </c>
      <c r="X766" s="91" t="e">
        <f t="shared" ref="X766:Y766" si="7444">IFERROR(REPLACE(W766,FIND(CHAR(10),W766,1),1," "),W766)</f>
        <v>#REF!</v>
      </c>
      <c r="Y766" s="91" t="e">
        <f t="shared" si="7444"/>
        <v>#REF!</v>
      </c>
      <c r="Z766" s="91" t="e">
        <f t="shared" si="7003"/>
        <v>#REF!</v>
      </c>
      <c r="AA766" s="91" t="e">
        <f t="shared" si="7004"/>
        <v>#REF!</v>
      </c>
      <c r="AB766" s="91" t="e">
        <f t="shared" si="7005"/>
        <v>#REF!</v>
      </c>
      <c r="AC766" s="91" t="e">
        <f t="shared" ref="AC766:AF766" si="7445">IFERROR(REPLACE(AB766,FIND("  ",AB766,1),2," "),AB766)</f>
        <v>#REF!</v>
      </c>
      <c r="AD766" s="91" t="e">
        <f t="shared" si="7445"/>
        <v>#REF!</v>
      </c>
      <c r="AE766" s="91" t="e">
        <f t="shared" si="7445"/>
        <v>#REF!</v>
      </c>
      <c r="AF766" s="91" t="e">
        <f t="shared" si="7445"/>
        <v>#REF!</v>
      </c>
      <c r="AG766" s="23" t="str">
        <f>IFERROR(VLOOKUP(CI766*1,Обработ.выгрузка_реестра_РФ!$A:$G,4,),"")</f>
        <v/>
      </c>
      <c r="AH766" s="91" t="str">
        <f t="shared" ref="AH766:AI766" si="7446">IFERROR(REPLACE(AG766,FIND("-",AG766,1),1,"*"),AG766)</f>
        <v/>
      </c>
      <c r="AI766" s="91" t="str">
        <f t="shared" si="7446"/>
        <v/>
      </c>
      <c r="AJ766" s="27" t="str">
        <f t="shared" si="7103"/>
        <v/>
      </c>
      <c r="AK766" s="63" t="e">
        <f>IF(LEN('Описание предлагаемого товара'!#REF!)&gt;0,'Описание предлагаемого товара'!#REF!,"")</f>
        <v>#REF!</v>
      </c>
      <c r="AL766" s="91" t="e">
        <f t="shared" ref="AL766:AM766" si="7447">IFERROR(REPLACE(AK766,FIND(CHAR(10),AK766,1),1,""),AK766)</f>
        <v>#REF!</v>
      </c>
      <c r="AM766" s="91" t="e">
        <f t="shared" si="7447"/>
        <v>#REF!</v>
      </c>
      <c r="AN766" s="91" t="e">
        <f t="shared" ref="AN766:AR766" si="7448">IFERROR(REPLACE(AM766,FIND(" ",AM766,1),1,""),AM766)</f>
        <v>#REF!</v>
      </c>
      <c r="AO766" s="91" t="e">
        <f t="shared" si="7448"/>
        <v>#REF!</v>
      </c>
      <c r="AP766" s="91" t="e">
        <f t="shared" si="7448"/>
        <v>#REF!</v>
      </c>
      <c r="AQ766" s="91" t="e">
        <f t="shared" si="7448"/>
        <v>#REF!</v>
      </c>
      <c r="AR766" s="91" t="e">
        <f t="shared" si="7448"/>
        <v>#REF!</v>
      </c>
      <c r="AS766" s="91" t="e">
        <f t="shared" si="7010"/>
        <v>#REF!</v>
      </c>
      <c r="AT766" s="91" t="e">
        <f t="shared" si="7011"/>
        <v>#REF!</v>
      </c>
      <c r="AU766" s="32" t="e">
        <f t="shared" si="6994"/>
        <v>#REF!</v>
      </c>
      <c r="AV766" s="93" t="e">
        <f>'Описание предлагаемого товара'!#REF!</f>
        <v>#REF!</v>
      </c>
      <c r="AW766" s="91" t="e">
        <f>MIN(SEARCH({0,1,2,3,4,5,6,7,8,9},AV766&amp; "0123456789"))</f>
        <v>#REF!</v>
      </c>
      <c r="AX766" s="91" t="str">
        <f t="shared" si="7012"/>
        <v/>
      </c>
      <c r="AY766" s="91" t="str">
        <f t="shared" si="7013"/>
        <v/>
      </c>
      <c r="AZ766" s="91" t="str">
        <f t="shared" si="7014"/>
        <v/>
      </c>
      <c r="BA766" s="91" t="str">
        <f t="shared" si="7015"/>
        <v/>
      </c>
      <c r="BB766" s="91" t="str">
        <f t="shared" si="7016"/>
        <v/>
      </c>
      <c r="BC766" s="91" t="str">
        <f t="shared" si="7017"/>
        <v/>
      </c>
      <c r="BD766" s="91" t="str">
        <f t="shared" si="7018"/>
        <v/>
      </c>
      <c r="BE766" s="91" t="str">
        <f t="shared" si="7019"/>
        <v/>
      </c>
      <c r="BF766" s="91" t="str">
        <f t="shared" si="7020"/>
        <v/>
      </c>
      <c r="BG766" s="91" t="str">
        <f t="shared" si="7021"/>
        <v/>
      </c>
      <c r="BH766" s="91" t="str">
        <f t="shared" si="7022"/>
        <v/>
      </c>
      <c r="BI766" s="91" t="str">
        <f t="shared" si="7023"/>
        <v/>
      </c>
      <c r="BJ766" s="91" t="str">
        <f t="shared" si="7024"/>
        <v/>
      </c>
      <c r="BK766" s="91" t="str">
        <f t="shared" si="7025"/>
        <v/>
      </c>
      <c r="BL766" s="91" t="str">
        <f t="shared" si="7026"/>
        <v/>
      </c>
      <c r="BM766" s="91" t="str">
        <f t="shared" si="7027"/>
        <v/>
      </c>
      <c r="BN766" s="91" t="str">
        <f t="shared" si="7028"/>
        <v/>
      </c>
      <c r="BO766" s="91" t="str">
        <f t="shared" si="7029"/>
        <v/>
      </c>
      <c r="BP766" s="91" t="str">
        <f t="shared" si="7030"/>
        <v/>
      </c>
      <c r="BQ766" s="91" t="str">
        <f t="shared" si="7031"/>
        <v/>
      </c>
      <c r="BR766" s="91" t="str">
        <f t="shared" si="7032"/>
        <v/>
      </c>
      <c r="BS766" s="91" t="str">
        <f t="shared" si="7033"/>
        <v/>
      </c>
      <c r="BT766" s="91" t="str">
        <f t="shared" si="7034"/>
        <v/>
      </c>
      <c r="BU766" s="91" t="str">
        <f t="shared" si="7035"/>
        <v/>
      </c>
      <c r="BV766" s="91" t="str">
        <f t="shared" si="7036"/>
        <v/>
      </c>
      <c r="BW766" s="91" t="str">
        <f t="shared" si="7037"/>
        <v/>
      </c>
      <c r="BX766" s="91" t="str">
        <f t="shared" si="7038"/>
        <v/>
      </c>
      <c r="BY766" s="91" t="str">
        <f t="shared" si="7039"/>
        <v/>
      </c>
      <c r="BZ766" s="91" t="str">
        <f t="shared" si="7040"/>
        <v/>
      </c>
      <c r="CA766" s="91" t="str">
        <f t="shared" si="7041"/>
        <v/>
      </c>
      <c r="CB766" s="91" t="str">
        <f t="shared" si="7042"/>
        <v/>
      </c>
      <c r="CC766" s="91" t="str">
        <f t="shared" si="7043"/>
        <v/>
      </c>
      <c r="CD766" s="91" t="str">
        <f t="shared" si="7044"/>
        <v/>
      </c>
      <c r="CE766" s="91" t="str">
        <f t="shared" si="7045"/>
        <v/>
      </c>
      <c r="CF766" s="91" t="str">
        <f t="shared" si="7046"/>
        <v/>
      </c>
      <c r="CG766" s="91" t="str">
        <f t="shared" si="7047"/>
        <v/>
      </c>
      <c r="CH766" s="91" t="str">
        <f t="shared" si="7048"/>
        <v/>
      </c>
      <c r="CI766" s="91" t="str">
        <f t="shared" si="7049"/>
        <v>нет</v>
      </c>
      <c r="CJ766" s="63" t="e">
        <f>IF(LEN('Описание предлагаемого товара'!#REF!)&gt;0,'Описание предлагаемого товара'!#REF!,"")</f>
        <v>#REF!</v>
      </c>
      <c r="CK766" s="91" t="e">
        <f t="shared" ref="CK766:CL766" si="7449">IFERROR(REPLACE(CJ766,FIND(CHAR(10),CJ766,1),1,""),CJ766)</f>
        <v>#REF!</v>
      </c>
      <c r="CL766" s="91" t="e">
        <f t="shared" si="7449"/>
        <v>#REF!</v>
      </c>
      <c r="CM766" s="91" t="e">
        <f t="shared" si="7051"/>
        <v>#REF!</v>
      </c>
      <c r="CN766" s="91" t="e">
        <f t="shared" si="7052"/>
        <v>#REF!</v>
      </c>
      <c r="CO766" s="91" t="e">
        <f t="shared" si="7053"/>
        <v>#REF!</v>
      </c>
      <c r="CP766" s="90" t="e">
        <f>IF(AU766="Не указан реестровый номер (мера нац.режима Запрет)","",IF(CI766="нет","",IF(CU766="да","исключение(не смотрим баллы)",IFERROR(IF(CI766*1&gt;0,IFERROR(IF(VLOOKUP(CI766*1,Обработ.выгрузка_реестра_РФ!$A:$G,7,)=0,"Баллы не установлены",VLOOKUP(CI766*1,Обработ.выгрузка_реестра_РФ!$A:$G,7,)),IF(LEN(CI766)&gt;14,"","нет номера в реестре РФ")),""),IF(LEN(CI766)=0,"","Некорректный реестровый номер")))))</f>
        <v>#REF!</v>
      </c>
      <c r="CQ766" s="33" t="e">
        <f>IF(LEN(C766)&gt;0,IFERROR(IF(LEN(H766)&gt;0,IF(LEN(VLOOKUP(H766,'исключения(не_смотрим_баллы)'!$A:$C,1,))&gt;0,"да","нет"),"не введен ОКПД2"),"нет"),"")</f>
        <v>#REF!</v>
      </c>
      <c r="CR766" s="33" t="e">
        <f ca="1">IF(CQ766="да",IF(TODAY()&lt;VLOOKUP(H766,'исключения(не_смотрим_баллы)'!$A:$C,3,),"да","нет"),"")</f>
        <v>#REF!</v>
      </c>
      <c r="CS766" s="33" t="str">
        <f>IFERROR(IF(CQ766="да",IF(VLOOKUP(CI766*1,Обработ.выгрузка_реестра_РФ!$A:$G,2,)&lt;VLOOKUP(H766,'исключения(не_смотрим_баллы)'!$A:$C,2,),"да","нет"),""),"")</f>
        <v/>
      </c>
      <c r="CT766" s="24"/>
      <c r="CU766" s="33" t="e">
        <f t="shared" si="7065"/>
        <v>#REF!</v>
      </c>
      <c r="CV766" s="91" t="e">
        <f t="shared" si="7066"/>
        <v>#REF!</v>
      </c>
      <c r="CW766" s="27" t="e">
        <f t="shared" si="7067"/>
        <v>#REF!</v>
      </c>
      <c r="CX766" s="26" t="e">
        <f t="shared" si="6996"/>
        <v>#REF!</v>
      </c>
      <c r="CY766" s="64" t="e">
        <f>IF(LEN('Описание предлагаемого товара'!#REF!)&gt;0,'Описание предлагаемого товара'!#REF!,"")</f>
        <v>#REF!</v>
      </c>
      <c r="CZ766" s="95" t="e">
        <f t="shared" si="7054"/>
        <v>#REF!</v>
      </c>
      <c r="DA766" s="95" t="e">
        <f t="shared" ref="DA766" si="7450">IFERROR(REPLACE(CZ766,FIND(" ",CZ766,1),1,""),CZ766)</f>
        <v>#REF!</v>
      </c>
      <c r="DB766" s="95" t="e">
        <f t="shared" si="6998"/>
        <v>#REF!</v>
      </c>
      <c r="DC766" s="95" t="e">
        <f t="shared" ref="DC766:DD766" si="7451">IFERROR(REPLACE(DB766,FIND("г.",DB766,1),2,""),DB766)</f>
        <v>#REF!</v>
      </c>
      <c r="DD766" s="95" t="e">
        <f t="shared" si="7451"/>
        <v>#REF!</v>
      </c>
      <c r="DE766" s="95" t="e">
        <f t="shared" ref="DE766:DF766" si="7452">IFERROR(REPLACE(DD766,FIND("г",DD766,1),1,""),DD766)</f>
        <v>#REF!</v>
      </c>
      <c r="DF766" s="95" t="e">
        <f t="shared" si="7452"/>
        <v>#REF!</v>
      </c>
      <c r="DG766" s="95" t="e">
        <f t="shared" si="7071"/>
        <v>#REF!</v>
      </c>
      <c r="DH766" s="25" t="str">
        <f>IFERROR(VLOOKUP(CI766*1,Обработ.выгрузка_реестра_РФ!$A:$G,5,),"")</f>
        <v/>
      </c>
      <c r="DI766" s="27" t="str">
        <f t="shared" si="7081"/>
        <v/>
      </c>
      <c r="DJ766" s="27" t="str">
        <f t="shared" ca="1" si="7058"/>
        <v/>
      </c>
      <c r="DK766" s="63" t="e">
        <f>IF(LEN('Описание предлагаемого товара'!#REF!)&gt;0,'Описание предлагаемого товара'!#REF!,"")</f>
        <v>#REF!</v>
      </c>
      <c r="DL766" s="63" t="e">
        <f>IF(LEN('Описание предлагаемого товара'!#REF!)&gt;0,'Описание предлагаемого товара'!#REF!,"")</f>
        <v>#REF!</v>
      </c>
      <c r="DM766" s="32"/>
    </row>
    <row r="767" spans="1:117" ht="48.75" customHeight="1" x14ac:dyDescent="0.25">
      <c r="A767" s="61" t="e">
        <f>IF(LEN('Описание предлагаемого товара'!#REF!)&gt;0,'Описание предлагаемого товара'!#REF!,"")</f>
        <v>#REF!</v>
      </c>
      <c r="B767" s="65" t="e">
        <f>IF(LEN('Описание предлагаемого товара'!#REF!)&gt;0,'Описание предлагаемого товара'!#REF!,"")</f>
        <v>#REF!</v>
      </c>
      <c r="C767" s="61" t="e">
        <f>IF(LEN('Описание предлагаемого товара'!#REF!)&gt;0,'Описание предлагаемого товара'!#REF!,"")</f>
        <v>#REF!</v>
      </c>
      <c r="D767" s="61" t="e">
        <f>IF(LEN('Описание предлагаемого товара'!#REF!)&gt;0,'Описание предлагаемого товара'!#REF!,"")</f>
        <v>#REF!</v>
      </c>
      <c r="E767" s="61" t="e">
        <f>IF(LEN('Описание предлагаемого товара'!#REF!)&gt;0,'Описание предлагаемого товара'!#REF!,"")</f>
        <v>#REF!</v>
      </c>
      <c r="F767" s="61" t="e">
        <f>IF(LEN('Описание предлагаемого товара'!#REF!)&gt;0,'Описание предлагаемого товара'!#REF!,"")</f>
        <v>#REF!</v>
      </c>
      <c r="G767" s="61" t="e">
        <f>IF(LEN('Описание предлагаемого товара'!#REF!)&gt;0,'Описание предлагаемого товара'!#REF!,"")</f>
        <v>#REF!</v>
      </c>
      <c r="H767" s="61" t="e">
        <f>IF(LEN('Описание предлагаемого товара'!#REF!)&gt;0,'Описание предлагаемого товара'!#REF!,"")</f>
        <v>#REF!</v>
      </c>
      <c r="I767" s="61" t="e">
        <f>IF(LEN('Описание предлагаемого товара'!#REF!)&gt;0,'Описание предлагаемого товара'!#REF!,"")</f>
        <v>#REF!</v>
      </c>
      <c r="J767" s="38" t="str">
        <f>IFERROR(VLOOKUP(B767,SAP!$A:$E,5,),"")</f>
        <v/>
      </c>
      <c r="K767" s="40" t="str">
        <f t="shared" si="7001"/>
        <v/>
      </c>
      <c r="L767" s="61" t="e">
        <f>IF(LEN('Описание предлагаемого товара'!#REF!)&gt;0,IFERROR('Описание предлагаемого товара'!#REF!*1,""),"")</f>
        <v>#REF!</v>
      </c>
      <c r="M767" s="39" t="str">
        <f>IFERROR(VLOOKUP(B767,SAP!$A:$E,2,),"")</f>
        <v/>
      </c>
      <c r="N767" s="41" t="str">
        <f t="shared" si="7137"/>
        <v/>
      </c>
      <c r="O767" s="39" t="str">
        <f t="shared" si="6988"/>
        <v/>
      </c>
      <c r="P767" s="36" t="e">
        <f>IF(LEN('Описание предлагаемого товара'!#REF!)&gt;0,'Описание предлагаемого товара'!#REF!,"")</f>
        <v>#REF!</v>
      </c>
      <c r="Q76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67" s="37" t="e">
        <f>IF(LEN('Описание предлагаемого товара'!#REF!)&gt;0,'Описание предлагаемого товара'!#REF!,"")</f>
        <v>#REF!</v>
      </c>
      <c r="S767" s="37" t="e">
        <f>IF(LEN('Описание предлагаемого товара'!#REF!)&gt;0,'Описание предлагаемого товара'!#REF!,"")</f>
        <v>#REF!</v>
      </c>
      <c r="T76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67" s="23" t="str">
        <f>IFERROR(VLOOKUP(CI767*1,Обработ.выгрузка_реестра_РФ!$A:$G,6,),"")</f>
        <v/>
      </c>
      <c r="V767" s="61" t="e">
        <f>IF(LEN('Описание предлагаемого товара'!#REF!)&gt;0,'Описание предлагаемого товара'!#REF!,"")</f>
        <v>#REF!</v>
      </c>
      <c r="W767" s="62" t="e">
        <f>IF(LEN('Описание предлагаемого товара'!#REF!)&gt;0,'Описание предлагаемого товара'!#REF!,"")</f>
        <v>#REF!</v>
      </c>
      <c r="X767" s="91" t="e">
        <f t="shared" ref="X767:Y767" si="7453">IFERROR(REPLACE(W767,FIND(CHAR(10),W767,1),1," "),W767)</f>
        <v>#REF!</v>
      </c>
      <c r="Y767" s="91" t="e">
        <f t="shared" si="7453"/>
        <v>#REF!</v>
      </c>
      <c r="Z767" s="91" t="e">
        <f t="shared" si="7003"/>
        <v>#REF!</v>
      </c>
      <c r="AA767" s="91" t="e">
        <f t="shared" si="7004"/>
        <v>#REF!</v>
      </c>
      <c r="AB767" s="91" t="e">
        <f t="shared" si="7005"/>
        <v>#REF!</v>
      </c>
      <c r="AC767" s="91" t="e">
        <f t="shared" ref="AC767:AF767" si="7454">IFERROR(REPLACE(AB767,FIND("  ",AB767,1),2," "),AB767)</f>
        <v>#REF!</v>
      </c>
      <c r="AD767" s="91" t="e">
        <f t="shared" si="7454"/>
        <v>#REF!</v>
      </c>
      <c r="AE767" s="91" t="e">
        <f t="shared" si="7454"/>
        <v>#REF!</v>
      </c>
      <c r="AF767" s="91" t="e">
        <f t="shared" si="7454"/>
        <v>#REF!</v>
      </c>
      <c r="AG767" s="23" t="str">
        <f>IFERROR(VLOOKUP(CI767*1,Обработ.выгрузка_реестра_РФ!$A:$G,4,),"")</f>
        <v/>
      </c>
      <c r="AH767" s="91" t="str">
        <f t="shared" ref="AH767:AI767" si="7455">IFERROR(REPLACE(AG767,FIND("-",AG767,1),1,"*"),AG767)</f>
        <v/>
      </c>
      <c r="AI767" s="91" t="str">
        <f t="shared" si="7455"/>
        <v/>
      </c>
      <c r="AJ767" s="27" t="str">
        <f t="shared" si="7103"/>
        <v/>
      </c>
      <c r="AK767" s="63" t="e">
        <f>IF(LEN('Описание предлагаемого товара'!#REF!)&gt;0,'Описание предлагаемого товара'!#REF!,"")</f>
        <v>#REF!</v>
      </c>
      <c r="AL767" s="91" t="e">
        <f t="shared" ref="AL767:AM767" si="7456">IFERROR(REPLACE(AK767,FIND(CHAR(10),AK767,1),1,""),AK767)</f>
        <v>#REF!</v>
      </c>
      <c r="AM767" s="91" t="e">
        <f t="shared" si="7456"/>
        <v>#REF!</v>
      </c>
      <c r="AN767" s="91" t="e">
        <f t="shared" ref="AN767:AR767" si="7457">IFERROR(REPLACE(AM767,FIND(" ",AM767,1),1,""),AM767)</f>
        <v>#REF!</v>
      </c>
      <c r="AO767" s="91" t="e">
        <f t="shared" si="7457"/>
        <v>#REF!</v>
      </c>
      <c r="AP767" s="91" t="e">
        <f t="shared" si="7457"/>
        <v>#REF!</v>
      </c>
      <c r="AQ767" s="91" t="e">
        <f t="shared" si="7457"/>
        <v>#REF!</v>
      </c>
      <c r="AR767" s="91" t="e">
        <f t="shared" si="7457"/>
        <v>#REF!</v>
      </c>
      <c r="AS767" s="91" t="e">
        <f t="shared" si="7010"/>
        <v>#REF!</v>
      </c>
      <c r="AT767" s="91" t="e">
        <f t="shared" si="7011"/>
        <v>#REF!</v>
      </c>
      <c r="AU767" s="32" t="e">
        <f t="shared" si="6994"/>
        <v>#REF!</v>
      </c>
      <c r="AV767" s="93" t="e">
        <f>'Описание предлагаемого товара'!#REF!</f>
        <v>#REF!</v>
      </c>
      <c r="AW767" s="91" t="e">
        <f>MIN(SEARCH({0,1,2,3,4,5,6,7,8,9},AV767&amp; "0123456789"))</f>
        <v>#REF!</v>
      </c>
      <c r="AX767" s="91" t="str">
        <f t="shared" si="7012"/>
        <v/>
      </c>
      <c r="AY767" s="91" t="str">
        <f t="shared" si="7013"/>
        <v/>
      </c>
      <c r="AZ767" s="91" t="str">
        <f t="shared" si="7014"/>
        <v/>
      </c>
      <c r="BA767" s="91" t="str">
        <f t="shared" si="7015"/>
        <v/>
      </c>
      <c r="BB767" s="91" t="str">
        <f t="shared" si="7016"/>
        <v/>
      </c>
      <c r="BC767" s="91" t="str">
        <f t="shared" si="7017"/>
        <v/>
      </c>
      <c r="BD767" s="91" t="str">
        <f t="shared" si="7018"/>
        <v/>
      </c>
      <c r="BE767" s="91" t="str">
        <f t="shared" si="7019"/>
        <v/>
      </c>
      <c r="BF767" s="91" t="str">
        <f t="shared" si="7020"/>
        <v/>
      </c>
      <c r="BG767" s="91" t="str">
        <f t="shared" si="7021"/>
        <v/>
      </c>
      <c r="BH767" s="91" t="str">
        <f t="shared" si="7022"/>
        <v/>
      </c>
      <c r="BI767" s="91" t="str">
        <f t="shared" si="7023"/>
        <v/>
      </c>
      <c r="BJ767" s="91" t="str">
        <f t="shared" si="7024"/>
        <v/>
      </c>
      <c r="BK767" s="91" t="str">
        <f t="shared" si="7025"/>
        <v/>
      </c>
      <c r="BL767" s="91" t="str">
        <f t="shared" si="7026"/>
        <v/>
      </c>
      <c r="BM767" s="91" t="str">
        <f t="shared" si="7027"/>
        <v/>
      </c>
      <c r="BN767" s="91" t="str">
        <f t="shared" si="7028"/>
        <v/>
      </c>
      <c r="BO767" s="91" t="str">
        <f t="shared" si="7029"/>
        <v/>
      </c>
      <c r="BP767" s="91" t="str">
        <f t="shared" si="7030"/>
        <v/>
      </c>
      <c r="BQ767" s="91" t="str">
        <f t="shared" si="7031"/>
        <v/>
      </c>
      <c r="BR767" s="91" t="str">
        <f t="shared" si="7032"/>
        <v/>
      </c>
      <c r="BS767" s="91" t="str">
        <f t="shared" si="7033"/>
        <v/>
      </c>
      <c r="BT767" s="91" t="str">
        <f t="shared" si="7034"/>
        <v/>
      </c>
      <c r="BU767" s="91" t="str">
        <f t="shared" si="7035"/>
        <v/>
      </c>
      <c r="BV767" s="91" t="str">
        <f t="shared" si="7036"/>
        <v/>
      </c>
      <c r="BW767" s="91" t="str">
        <f t="shared" si="7037"/>
        <v/>
      </c>
      <c r="BX767" s="91" t="str">
        <f t="shared" si="7038"/>
        <v/>
      </c>
      <c r="BY767" s="91" t="str">
        <f t="shared" si="7039"/>
        <v/>
      </c>
      <c r="BZ767" s="91" t="str">
        <f t="shared" si="7040"/>
        <v/>
      </c>
      <c r="CA767" s="91" t="str">
        <f t="shared" si="7041"/>
        <v/>
      </c>
      <c r="CB767" s="91" t="str">
        <f t="shared" si="7042"/>
        <v/>
      </c>
      <c r="CC767" s="91" t="str">
        <f t="shared" si="7043"/>
        <v/>
      </c>
      <c r="CD767" s="91" t="str">
        <f t="shared" si="7044"/>
        <v/>
      </c>
      <c r="CE767" s="91" t="str">
        <f t="shared" si="7045"/>
        <v/>
      </c>
      <c r="CF767" s="91" t="str">
        <f t="shared" si="7046"/>
        <v/>
      </c>
      <c r="CG767" s="91" t="str">
        <f t="shared" si="7047"/>
        <v/>
      </c>
      <c r="CH767" s="91" t="str">
        <f t="shared" si="7048"/>
        <v/>
      </c>
      <c r="CI767" s="91" t="str">
        <f t="shared" si="7049"/>
        <v>нет</v>
      </c>
      <c r="CJ767" s="63" t="e">
        <f>IF(LEN('Описание предлагаемого товара'!#REF!)&gt;0,'Описание предлагаемого товара'!#REF!,"")</f>
        <v>#REF!</v>
      </c>
      <c r="CK767" s="91" t="e">
        <f t="shared" ref="CK767:CL767" si="7458">IFERROR(REPLACE(CJ767,FIND(CHAR(10),CJ767,1),1,""),CJ767)</f>
        <v>#REF!</v>
      </c>
      <c r="CL767" s="91" t="e">
        <f t="shared" si="7458"/>
        <v>#REF!</v>
      </c>
      <c r="CM767" s="91" t="e">
        <f t="shared" si="7051"/>
        <v>#REF!</v>
      </c>
      <c r="CN767" s="91" t="e">
        <f t="shared" si="7052"/>
        <v>#REF!</v>
      </c>
      <c r="CO767" s="91" t="e">
        <f t="shared" si="7053"/>
        <v>#REF!</v>
      </c>
      <c r="CP767" s="90" t="e">
        <f>IF(AU767="Не указан реестровый номер (мера нац.режима Запрет)","",IF(CI767="нет","",IF(CU767="да","исключение(не смотрим баллы)",IFERROR(IF(CI767*1&gt;0,IFERROR(IF(VLOOKUP(CI767*1,Обработ.выгрузка_реестра_РФ!$A:$G,7,)=0,"Баллы не установлены",VLOOKUP(CI767*1,Обработ.выгрузка_реестра_РФ!$A:$G,7,)),IF(LEN(CI767)&gt;14,"","нет номера в реестре РФ")),""),IF(LEN(CI767)=0,"","Некорректный реестровый номер")))))</f>
        <v>#REF!</v>
      </c>
      <c r="CQ767" s="33" t="e">
        <f>IF(LEN(C767)&gt;0,IFERROR(IF(LEN(H767)&gt;0,IF(LEN(VLOOKUP(H767,'исключения(не_смотрим_баллы)'!$A:$C,1,))&gt;0,"да","нет"),"не введен ОКПД2"),"нет"),"")</f>
        <v>#REF!</v>
      </c>
      <c r="CR767" s="33" t="e">
        <f ca="1">IF(CQ767="да",IF(TODAY()&lt;VLOOKUP(H767,'исключения(не_смотрим_баллы)'!$A:$C,3,),"да","нет"),"")</f>
        <v>#REF!</v>
      </c>
      <c r="CS767" s="33" t="str">
        <f>IFERROR(IF(CQ767="да",IF(VLOOKUP(CI767*1,Обработ.выгрузка_реестра_РФ!$A:$G,2,)&lt;VLOOKUP(H767,'исключения(не_смотрим_баллы)'!$A:$C,2,),"да","нет"),""),"")</f>
        <v/>
      </c>
      <c r="CT767" s="24"/>
      <c r="CU767" s="33" t="e">
        <f t="shared" si="7065"/>
        <v>#REF!</v>
      </c>
      <c r="CV767" s="91" t="e">
        <f t="shared" si="7066"/>
        <v>#REF!</v>
      </c>
      <c r="CW767" s="27" t="e">
        <f t="shared" si="7067"/>
        <v>#REF!</v>
      </c>
      <c r="CX767" s="26" t="e">
        <f t="shared" si="6996"/>
        <v>#REF!</v>
      </c>
      <c r="CY767" s="64" t="e">
        <f>IF(LEN('Описание предлагаемого товара'!#REF!)&gt;0,'Описание предлагаемого товара'!#REF!,"")</f>
        <v>#REF!</v>
      </c>
      <c r="CZ767" s="95" t="e">
        <f t="shared" si="7054"/>
        <v>#REF!</v>
      </c>
      <c r="DA767" s="95" t="e">
        <f t="shared" ref="DA767" si="7459">IFERROR(REPLACE(CZ767,FIND(" ",CZ767,1),1,""),CZ767)</f>
        <v>#REF!</v>
      </c>
      <c r="DB767" s="95" t="e">
        <f t="shared" si="6998"/>
        <v>#REF!</v>
      </c>
      <c r="DC767" s="95" t="e">
        <f t="shared" ref="DC767:DD767" si="7460">IFERROR(REPLACE(DB767,FIND("г.",DB767,1),2,""),DB767)</f>
        <v>#REF!</v>
      </c>
      <c r="DD767" s="95" t="e">
        <f t="shared" si="7460"/>
        <v>#REF!</v>
      </c>
      <c r="DE767" s="95" t="e">
        <f t="shared" ref="DE767:DF767" si="7461">IFERROR(REPLACE(DD767,FIND("г",DD767,1),1,""),DD767)</f>
        <v>#REF!</v>
      </c>
      <c r="DF767" s="95" t="e">
        <f t="shared" si="7461"/>
        <v>#REF!</v>
      </c>
      <c r="DG767" s="95" t="e">
        <f t="shared" si="7071"/>
        <v>#REF!</v>
      </c>
      <c r="DH767" s="25" t="str">
        <f>IFERROR(VLOOKUP(CI767*1,Обработ.выгрузка_реестра_РФ!$A:$G,5,),"")</f>
        <v/>
      </c>
      <c r="DI767" s="27" t="str">
        <f t="shared" si="7081"/>
        <v/>
      </c>
      <c r="DJ767" s="27" t="str">
        <f t="shared" ca="1" si="7058"/>
        <v/>
      </c>
      <c r="DK767" s="63" t="e">
        <f>IF(LEN('Описание предлагаемого товара'!#REF!)&gt;0,'Описание предлагаемого товара'!#REF!,"")</f>
        <v>#REF!</v>
      </c>
      <c r="DL767" s="63" t="e">
        <f>IF(LEN('Описание предлагаемого товара'!#REF!)&gt;0,'Описание предлагаемого товара'!#REF!,"")</f>
        <v>#REF!</v>
      </c>
      <c r="DM767" s="32"/>
    </row>
    <row r="768" spans="1:117" ht="48.75" customHeight="1" x14ac:dyDescent="0.25">
      <c r="A768" s="61" t="e">
        <f>IF(LEN('Описание предлагаемого товара'!#REF!)&gt;0,'Описание предлагаемого товара'!#REF!,"")</f>
        <v>#REF!</v>
      </c>
      <c r="B768" s="65" t="e">
        <f>IF(LEN('Описание предлагаемого товара'!#REF!)&gt;0,'Описание предлагаемого товара'!#REF!,"")</f>
        <v>#REF!</v>
      </c>
      <c r="C768" s="61" t="e">
        <f>IF(LEN('Описание предлагаемого товара'!#REF!)&gt;0,'Описание предлагаемого товара'!#REF!,"")</f>
        <v>#REF!</v>
      </c>
      <c r="D768" s="61" t="e">
        <f>IF(LEN('Описание предлагаемого товара'!#REF!)&gt;0,'Описание предлагаемого товара'!#REF!,"")</f>
        <v>#REF!</v>
      </c>
      <c r="E768" s="61" t="e">
        <f>IF(LEN('Описание предлагаемого товара'!#REF!)&gt;0,'Описание предлагаемого товара'!#REF!,"")</f>
        <v>#REF!</v>
      </c>
      <c r="F768" s="61" t="e">
        <f>IF(LEN('Описание предлагаемого товара'!#REF!)&gt;0,'Описание предлагаемого товара'!#REF!,"")</f>
        <v>#REF!</v>
      </c>
      <c r="G768" s="61" t="e">
        <f>IF(LEN('Описание предлагаемого товара'!#REF!)&gt;0,'Описание предлагаемого товара'!#REF!,"")</f>
        <v>#REF!</v>
      </c>
      <c r="H768" s="61" t="e">
        <f>IF(LEN('Описание предлагаемого товара'!#REF!)&gt;0,'Описание предлагаемого товара'!#REF!,"")</f>
        <v>#REF!</v>
      </c>
      <c r="I768" s="61" t="e">
        <f>IF(LEN('Описание предлагаемого товара'!#REF!)&gt;0,'Описание предлагаемого товара'!#REF!,"")</f>
        <v>#REF!</v>
      </c>
      <c r="J768" s="38" t="str">
        <f>IFERROR(VLOOKUP(B768,SAP!$A:$E,5,),"")</f>
        <v/>
      </c>
      <c r="K768" s="40" t="str">
        <f t="shared" si="7001"/>
        <v/>
      </c>
      <c r="L768" s="61" t="e">
        <f>IF(LEN('Описание предлагаемого товара'!#REF!)&gt;0,IFERROR('Описание предлагаемого товара'!#REF!*1,""),"")</f>
        <v>#REF!</v>
      </c>
      <c r="M768" s="39" t="str">
        <f>IFERROR(VLOOKUP(B768,SAP!$A:$E,2,),"")</f>
        <v/>
      </c>
      <c r="N768" s="41" t="str">
        <f t="shared" si="7137"/>
        <v/>
      </c>
      <c r="O768" s="39" t="str">
        <f t="shared" si="6988"/>
        <v/>
      </c>
      <c r="P768" s="36" t="e">
        <f>IF(LEN('Описание предлагаемого товара'!#REF!)&gt;0,'Описание предлагаемого товара'!#REF!,"")</f>
        <v>#REF!</v>
      </c>
      <c r="Q76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68" s="37" t="e">
        <f>IF(LEN('Описание предлагаемого товара'!#REF!)&gt;0,'Описание предлагаемого товара'!#REF!,"")</f>
        <v>#REF!</v>
      </c>
      <c r="S768" s="37" t="e">
        <f>IF(LEN('Описание предлагаемого товара'!#REF!)&gt;0,'Описание предлагаемого товара'!#REF!,"")</f>
        <v>#REF!</v>
      </c>
      <c r="T76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68" s="23" t="str">
        <f>IFERROR(VLOOKUP(CI768*1,Обработ.выгрузка_реестра_РФ!$A:$G,6,),"")</f>
        <v/>
      </c>
      <c r="V768" s="61" t="e">
        <f>IF(LEN('Описание предлагаемого товара'!#REF!)&gt;0,'Описание предлагаемого товара'!#REF!,"")</f>
        <v>#REF!</v>
      </c>
      <c r="W768" s="62" t="e">
        <f>IF(LEN('Описание предлагаемого товара'!#REF!)&gt;0,'Описание предлагаемого товара'!#REF!,"")</f>
        <v>#REF!</v>
      </c>
      <c r="X768" s="91" t="e">
        <f t="shared" ref="X768:Y768" si="7462">IFERROR(REPLACE(W768,FIND(CHAR(10),W768,1),1," "),W768)</f>
        <v>#REF!</v>
      </c>
      <c r="Y768" s="91" t="e">
        <f t="shared" si="7462"/>
        <v>#REF!</v>
      </c>
      <c r="Z768" s="91" t="e">
        <f t="shared" si="7003"/>
        <v>#REF!</v>
      </c>
      <c r="AA768" s="91" t="e">
        <f t="shared" si="7004"/>
        <v>#REF!</v>
      </c>
      <c r="AB768" s="91" t="e">
        <f t="shared" si="7005"/>
        <v>#REF!</v>
      </c>
      <c r="AC768" s="91" t="e">
        <f t="shared" ref="AC768:AF768" si="7463">IFERROR(REPLACE(AB768,FIND("  ",AB768,1),2," "),AB768)</f>
        <v>#REF!</v>
      </c>
      <c r="AD768" s="91" t="e">
        <f t="shared" si="7463"/>
        <v>#REF!</v>
      </c>
      <c r="AE768" s="91" t="e">
        <f t="shared" si="7463"/>
        <v>#REF!</v>
      </c>
      <c r="AF768" s="91" t="e">
        <f t="shared" si="7463"/>
        <v>#REF!</v>
      </c>
      <c r="AG768" s="23" t="str">
        <f>IFERROR(VLOOKUP(CI768*1,Обработ.выгрузка_реестра_РФ!$A:$G,4,),"")</f>
        <v/>
      </c>
      <c r="AH768" s="91" t="str">
        <f t="shared" ref="AH768:AI768" si="7464">IFERROR(REPLACE(AG768,FIND("-",AG768,1),1,"*"),AG768)</f>
        <v/>
      </c>
      <c r="AI768" s="91" t="str">
        <f t="shared" si="7464"/>
        <v/>
      </c>
      <c r="AJ768" s="27" t="str">
        <f t="shared" si="7103"/>
        <v/>
      </c>
      <c r="AK768" s="63" t="e">
        <f>IF(LEN('Описание предлагаемого товара'!#REF!)&gt;0,'Описание предлагаемого товара'!#REF!,"")</f>
        <v>#REF!</v>
      </c>
      <c r="AL768" s="91" t="e">
        <f t="shared" ref="AL768:AM768" si="7465">IFERROR(REPLACE(AK768,FIND(CHAR(10),AK768,1),1,""),AK768)</f>
        <v>#REF!</v>
      </c>
      <c r="AM768" s="91" t="e">
        <f t="shared" si="7465"/>
        <v>#REF!</v>
      </c>
      <c r="AN768" s="91" t="e">
        <f t="shared" ref="AN768:AR768" si="7466">IFERROR(REPLACE(AM768,FIND(" ",AM768,1),1,""),AM768)</f>
        <v>#REF!</v>
      </c>
      <c r="AO768" s="91" t="e">
        <f t="shared" si="7466"/>
        <v>#REF!</v>
      </c>
      <c r="AP768" s="91" t="e">
        <f t="shared" si="7466"/>
        <v>#REF!</v>
      </c>
      <c r="AQ768" s="91" t="e">
        <f t="shared" si="7466"/>
        <v>#REF!</v>
      </c>
      <c r="AR768" s="91" t="e">
        <f t="shared" si="7466"/>
        <v>#REF!</v>
      </c>
      <c r="AS768" s="91" t="e">
        <f t="shared" si="7010"/>
        <v>#REF!</v>
      </c>
      <c r="AT768" s="91" t="e">
        <f t="shared" si="7011"/>
        <v>#REF!</v>
      </c>
      <c r="AU768" s="32" t="e">
        <f t="shared" si="6994"/>
        <v>#REF!</v>
      </c>
      <c r="AV768" s="93" t="e">
        <f>'Описание предлагаемого товара'!#REF!</f>
        <v>#REF!</v>
      </c>
      <c r="AW768" s="91" t="e">
        <f>MIN(SEARCH({0,1,2,3,4,5,6,7,8,9},AV768&amp; "0123456789"))</f>
        <v>#REF!</v>
      </c>
      <c r="AX768" s="91" t="str">
        <f t="shared" si="7012"/>
        <v/>
      </c>
      <c r="AY768" s="91" t="str">
        <f t="shared" si="7013"/>
        <v/>
      </c>
      <c r="AZ768" s="91" t="str">
        <f t="shared" si="7014"/>
        <v/>
      </c>
      <c r="BA768" s="91" t="str">
        <f t="shared" si="7015"/>
        <v/>
      </c>
      <c r="BB768" s="91" t="str">
        <f t="shared" si="7016"/>
        <v/>
      </c>
      <c r="BC768" s="91" t="str">
        <f t="shared" si="7017"/>
        <v/>
      </c>
      <c r="BD768" s="91" t="str">
        <f t="shared" si="7018"/>
        <v/>
      </c>
      <c r="BE768" s="91" t="str">
        <f t="shared" si="7019"/>
        <v/>
      </c>
      <c r="BF768" s="91" t="str">
        <f t="shared" si="7020"/>
        <v/>
      </c>
      <c r="BG768" s="91" t="str">
        <f t="shared" si="7021"/>
        <v/>
      </c>
      <c r="BH768" s="91" t="str">
        <f t="shared" si="7022"/>
        <v/>
      </c>
      <c r="BI768" s="91" t="str">
        <f t="shared" si="7023"/>
        <v/>
      </c>
      <c r="BJ768" s="91" t="str">
        <f t="shared" si="7024"/>
        <v/>
      </c>
      <c r="BK768" s="91" t="str">
        <f t="shared" si="7025"/>
        <v/>
      </c>
      <c r="BL768" s="91" t="str">
        <f t="shared" si="7026"/>
        <v/>
      </c>
      <c r="BM768" s="91" t="str">
        <f t="shared" si="7027"/>
        <v/>
      </c>
      <c r="BN768" s="91" t="str">
        <f t="shared" si="7028"/>
        <v/>
      </c>
      <c r="BO768" s="91" t="str">
        <f t="shared" si="7029"/>
        <v/>
      </c>
      <c r="BP768" s="91" t="str">
        <f t="shared" si="7030"/>
        <v/>
      </c>
      <c r="BQ768" s="91" t="str">
        <f t="shared" si="7031"/>
        <v/>
      </c>
      <c r="BR768" s="91" t="str">
        <f t="shared" si="7032"/>
        <v/>
      </c>
      <c r="BS768" s="91" t="str">
        <f t="shared" si="7033"/>
        <v/>
      </c>
      <c r="BT768" s="91" t="str">
        <f t="shared" si="7034"/>
        <v/>
      </c>
      <c r="BU768" s="91" t="str">
        <f t="shared" si="7035"/>
        <v/>
      </c>
      <c r="BV768" s="91" t="str">
        <f t="shared" si="7036"/>
        <v/>
      </c>
      <c r="BW768" s="91" t="str">
        <f t="shared" si="7037"/>
        <v/>
      </c>
      <c r="BX768" s="91" t="str">
        <f t="shared" si="7038"/>
        <v/>
      </c>
      <c r="BY768" s="91" t="str">
        <f t="shared" si="7039"/>
        <v/>
      </c>
      <c r="BZ768" s="91" t="str">
        <f t="shared" si="7040"/>
        <v/>
      </c>
      <c r="CA768" s="91" t="str">
        <f t="shared" si="7041"/>
        <v/>
      </c>
      <c r="CB768" s="91" t="str">
        <f t="shared" si="7042"/>
        <v/>
      </c>
      <c r="CC768" s="91" t="str">
        <f t="shared" si="7043"/>
        <v/>
      </c>
      <c r="CD768" s="91" t="str">
        <f t="shared" si="7044"/>
        <v/>
      </c>
      <c r="CE768" s="91" t="str">
        <f t="shared" si="7045"/>
        <v/>
      </c>
      <c r="CF768" s="91" t="str">
        <f t="shared" si="7046"/>
        <v/>
      </c>
      <c r="CG768" s="91" t="str">
        <f t="shared" si="7047"/>
        <v/>
      </c>
      <c r="CH768" s="91" t="str">
        <f t="shared" si="7048"/>
        <v/>
      </c>
      <c r="CI768" s="91" t="str">
        <f t="shared" si="7049"/>
        <v>нет</v>
      </c>
      <c r="CJ768" s="63" t="e">
        <f>IF(LEN('Описание предлагаемого товара'!#REF!)&gt;0,'Описание предлагаемого товара'!#REF!,"")</f>
        <v>#REF!</v>
      </c>
      <c r="CK768" s="91" t="e">
        <f t="shared" ref="CK768:CL768" si="7467">IFERROR(REPLACE(CJ768,FIND(CHAR(10),CJ768,1),1,""),CJ768)</f>
        <v>#REF!</v>
      </c>
      <c r="CL768" s="91" t="e">
        <f t="shared" si="7467"/>
        <v>#REF!</v>
      </c>
      <c r="CM768" s="91" t="e">
        <f t="shared" si="7051"/>
        <v>#REF!</v>
      </c>
      <c r="CN768" s="91" t="e">
        <f t="shared" si="7052"/>
        <v>#REF!</v>
      </c>
      <c r="CO768" s="91" t="e">
        <f t="shared" si="7053"/>
        <v>#REF!</v>
      </c>
      <c r="CP768" s="90" t="e">
        <f>IF(AU768="Не указан реестровый номер (мера нац.режима Запрет)","",IF(CI768="нет","",IF(CU768="да","исключение(не смотрим баллы)",IFERROR(IF(CI768*1&gt;0,IFERROR(IF(VLOOKUP(CI768*1,Обработ.выгрузка_реестра_РФ!$A:$G,7,)=0,"Баллы не установлены",VLOOKUP(CI768*1,Обработ.выгрузка_реестра_РФ!$A:$G,7,)),IF(LEN(CI768)&gt;14,"","нет номера в реестре РФ")),""),IF(LEN(CI768)=0,"","Некорректный реестровый номер")))))</f>
        <v>#REF!</v>
      </c>
      <c r="CQ768" s="33" t="e">
        <f>IF(LEN(C768)&gt;0,IFERROR(IF(LEN(H768)&gt;0,IF(LEN(VLOOKUP(H768,'исключения(не_смотрим_баллы)'!$A:$C,1,))&gt;0,"да","нет"),"не введен ОКПД2"),"нет"),"")</f>
        <v>#REF!</v>
      </c>
      <c r="CR768" s="33" t="e">
        <f ca="1">IF(CQ768="да",IF(TODAY()&lt;VLOOKUP(H768,'исключения(не_смотрим_баллы)'!$A:$C,3,),"да","нет"),"")</f>
        <v>#REF!</v>
      </c>
      <c r="CS768" s="33" t="str">
        <f>IFERROR(IF(CQ768="да",IF(VLOOKUP(CI768*1,Обработ.выгрузка_реестра_РФ!$A:$G,2,)&lt;VLOOKUP(H768,'исключения(не_смотрим_баллы)'!$A:$C,2,),"да","нет"),""),"")</f>
        <v/>
      </c>
      <c r="CT768" s="24"/>
      <c r="CU768" s="33" t="e">
        <f t="shared" si="7065"/>
        <v>#REF!</v>
      </c>
      <c r="CV768" s="91" t="e">
        <f t="shared" si="7066"/>
        <v>#REF!</v>
      </c>
      <c r="CW768" s="27" t="e">
        <f t="shared" si="7067"/>
        <v>#REF!</v>
      </c>
      <c r="CX768" s="26" t="e">
        <f t="shared" si="6996"/>
        <v>#REF!</v>
      </c>
      <c r="CY768" s="64" t="e">
        <f>IF(LEN('Описание предлагаемого товара'!#REF!)&gt;0,'Описание предлагаемого товара'!#REF!,"")</f>
        <v>#REF!</v>
      </c>
      <c r="CZ768" s="95" t="e">
        <f t="shared" si="7054"/>
        <v>#REF!</v>
      </c>
      <c r="DA768" s="95" t="e">
        <f t="shared" ref="DA768" si="7468">IFERROR(REPLACE(CZ768,FIND(" ",CZ768,1),1,""),CZ768)</f>
        <v>#REF!</v>
      </c>
      <c r="DB768" s="95" t="e">
        <f t="shared" si="6998"/>
        <v>#REF!</v>
      </c>
      <c r="DC768" s="95" t="e">
        <f t="shared" ref="DC768:DD768" si="7469">IFERROR(REPLACE(DB768,FIND("г.",DB768,1),2,""),DB768)</f>
        <v>#REF!</v>
      </c>
      <c r="DD768" s="95" t="e">
        <f t="shared" si="7469"/>
        <v>#REF!</v>
      </c>
      <c r="DE768" s="95" t="e">
        <f t="shared" ref="DE768:DF768" si="7470">IFERROR(REPLACE(DD768,FIND("г",DD768,1),1,""),DD768)</f>
        <v>#REF!</v>
      </c>
      <c r="DF768" s="95" t="e">
        <f t="shared" si="7470"/>
        <v>#REF!</v>
      </c>
      <c r="DG768" s="95" t="e">
        <f t="shared" si="7071"/>
        <v>#REF!</v>
      </c>
      <c r="DH768" s="25" t="str">
        <f>IFERROR(VLOOKUP(CI768*1,Обработ.выгрузка_реестра_РФ!$A:$G,5,),"")</f>
        <v/>
      </c>
      <c r="DI768" s="27" t="str">
        <f t="shared" si="7081"/>
        <v/>
      </c>
      <c r="DJ768" s="27" t="str">
        <f t="shared" ca="1" si="7058"/>
        <v/>
      </c>
      <c r="DK768" s="63" t="e">
        <f>IF(LEN('Описание предлагаемого товара'!#REF!)&gt;0,'Описание предлагаемого товара'!#REF!,"")</f>
        <v>#REF!</v>
      </c>
      <c r="DL768" s="63" t="e">
        <f>IF(LEN('Описание предлагаемого товара'!#REF!)&gt;0,'Описание предлагаемого товара'!#REF!,"")</f>
        <v>#REF!</v>
      </c>
      <c r="DM768" s="32"/>
    </row>
    <row r="769" spans="1:117" ht="48.75" customHeight="1" x14ac:dyDescent="0.25">
      <c r="A769" s="61" t="e">
        <f>IF(LEN('Описание предлагаемого товара'!#REF!)&gt;0,'Описание предлагаемого товара'!#REF!,"")</f>
        <v>#REF!</v>
      </c>
      <c r="B769" s="65" t="e">
        <f>IF(LEN('Описание предлагаемого товара'!#REF!)&gt;0,'Описание предлагаемого товара'!#REF!,"")</f>
        <v>#REF!</v>
      </c>
      <c r="C769" s="61" t="e">
        <f>IF(LEN('Описание предлагаемого товара'!#REF!)&gt;0,'Описание предлагаемого товара'!#REF!,"")</f>
        <v>#REF!</v>
      </c>
      <c r="D769" s="61" t="e">
        <f>IF(LEN('Описание предлагаемого товара'!#REF!)&gt;0,'Описание предлагаемого товара'!#REF!,"")</f>
        <v>#REF!</v>
      </c>
      <c r="E769" s="61" t="e">
        <f>IF(LEN('Описание предлагаемого товара'!#REF!)&gt;0,'Описание предлагаемого товара'!#REF!,"")</f>
        <v>#REF!</v>
      </c>
      <c r="F769" s="61" t="e">
        <f>IF(LEN('Описание предлагаемого товара'!#REF!)&gt;0,'Описание предлагаемого товара'!#REF!,"")</f>
        <v>#REF!</v>
      </c>
      <c r="G769" s="61" t="e">
        <f>IF(LEN('Описание предлагаемого товара'!#REF!)&gt;0,'Описание предлагаемого товара'!#REF!,"")</f>
        <v>#REF!</v>
      </c>
      <c r="H769" s="61" t="e">
        <f>IF(LEN('Описание предлагаемого товара'!#REF!)&gt;0,'Описание предлагаемого товара'!#REF!,"")</f>
        <v>#REF!</v>
      </c>
      <c r="I769" s="61" t="e">
        <f>IF(LEN('Описание предлагаемого товара'!#REF!)&gt;0,'Описание предлагаемого товара'!#REF!,"")</f>
        <v>#REF!</v>
      </c>
      <c r="J769" s="38" t="str">
        <f>IFERROR(VLOOKUP(B769,SAP!$A:$E,5,),"")</f>
        <v/>
      </c>
      <c r="K769" s="40" t="str">
        <f t="shared" si="7001"/>
        <v/>
      </c>
      <c r="L769" s="61" t="e">
        <f>IF(LEN('Описание предлагаемого товара'!#REF!)&gt;0,IFERROR('Описание предлагаемого товара'!#REF!*1,""),"")</f>
        <v>#REF!</v>
      </c>
      <c r="M769" s="39" t="str">
        <f>IFERROR(VLOOKUP(B769,SAP!$A:$E,2,),"")</f>
        <v/>
      </c>
      <c r="N769" s="41" t="str">
        <f t="shared" si="7137"/>
        <v/>
      </c>
      <c r="O769" s="39" t="str">
        <f t="shared" si="6988"/>
        <v/>
      </c>
      <c r="P769" s="36" t="e">
        <f>IF(LEN('Описание предлагаемого товара'!#REF!)&gt;0,'Описание предлагаемого товара'!#REF!,"")</f>
        <v>#REF!</v>
      </c>
      <c r="Q76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69" s="37" t="e">
        <f>IF(LEN('Описание предлагаемого товара'!#REF!)&gt;0,'Описание предлагаемого товара'!#REF!,"")</f>
        <v>#REF!</v>
      </c>
      <c r="S769" s="37" t="e">
        <f>IF(LEN('Описание предлагаемого товара'!#REF!)&gt;0,'Описание предлагаемого товара'!#REF!,"")</f>
        <v>#REF!</v>
      </c>
      <c r="T76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69" s="23" t="str">
        <f>IFERROR(VLOOKUP(CI769*1,Обработ.выгрузка_реестра_РФ!$A:$G,6,),"")</f>
        <v/>
      </c>
      <c r="V769" s="61" t="e">
        <f>IF(LEN('Описание предлагаемого товара'!#REF!)&gt;0,'Описание предлагаемого товара'!#REF!,"")</f>
        <v>#REF!</v>
      </c>
      <c r="W769" s="62" t="e">
        <f>IF(LEN('Описание предлагаемого товара'!#REF!)&gt;0,'Описание предлагаемого товара'!#REF!,"")</f>
        <v>#REF!</v>
      </c>
      <c r="X769" s="91" t="e">
        <f t="shared" ref="X769:Y769" si="7471">IFERROR(REPLACE(W769,FIND(CHAR(10),W769,1),1," "),W769)</f>
        <v>#REF!</v>
      </c>
      <c r="Y769" s="91" t="e">
        <f t="shared" si="7471"/>
        <v>#REF!</v>
      </c>
      <c r="Z769" s="91" t="e">
        <f t="shared" si="7003"/>
        <v>#REF!</v>
      </c>
      <c r="AA769" s="91" t="e">
        <f t="shared" si="7004"/>
        <v>#REF!</v>
      </c>
      <c r="AB769" s="91" t="e">
        <f t="shared" si="7005"/>
        <v>#REF!</v>
      </c>
      <c r="AC769" s="91" t="e">
        <f t="shared" ref="AC769:AF769" si="7472">IFERROR(REPLACE(AB769,FIND("  ",AB769,1),2," "),AB769)</f>
        <v>#REF!</v>
      </c>
      <c r="AD769" s="91" t="e">
        <f t="shared" si="7472"/>
        <v>#REF!</v>
      </c>
      <c r="AE769" s="91" t="e">
        <f t="shared" si="7472"/>
        <v>#REF!</v>
      </c>
      <c r="AF769" s="91" t="e">
        <f t="shared" si="7472"/>
        <v>#REF!</v>
      </c>
      <c r="AG769" s="23" t="str">
        <f>IFERROR(VLOOKUP(CI769*1,Обработ.выгрузка_реестра_РФ!$A:$G,4,),"")</f>
        <v/>
      </c>
      <c r="AH769" s="91" t="str">
        <f t="shared" ref="AH769:AI769" si="7473">IFERROR(REPLACE(AG769,FIND("-",AG769,1),1,"*"),AG769)</f>
        <v/>
      </c>
      <c r="AI769" s="91" t="str">
        <f t="shared" si="7473"/>
        <v/>
      </c>
      <c r="AJ769" s="27" t="str">
        <f t="shared" si="7103"/>
        <v/>
      </c>
      <c r="AK769" s="63" t="e">
        <f>IF(LEN('Описание предлагаемого товара'!#REF!)&gt;0,'Описание предлагаемого товара'!#REF!,"")</f>
        <v>#REF!</v>
      </c>
      <c r="AL769" s="91" t="e">
        <f t="shared" ref="AL769:AM769" si="7474">IFERROR(REPLACE(AK769,FIND(CHAR(10),AK769,1),1,""),AK769)</f>
        <v>#REF!</v>
      </c>
      <c r="AM769" s="91" t="e">
        <f t="shared" si="7474"/>
        <v>#REF!</v>
      </c>
      <c r="AN769" s="91" t="e">
        <f t="shared" ref="AN769:AR769" si="7475">IFERROR(REPLACE(AM769,FIND(" ",AM769,1),1,""),AM769)</f>
        <v>#REF!</v>
      </c>
      <c r="AO769" s="91" t="e">
        <f t="shared" si="7475"/>
        <v>#REF!</v>
      </c>
      <c r="AP769" s="91" t="e">
        <f t="shared" si="7475"/>
        <v>#REF!</v>
      </c>
      <c r="AQ769" s="91" t="e">
        <f t="shared" si="7475"/>
        <v>#REF!</v>
      </c>
      <c r="AR769" s="91" t="e">
        <f t="shared" si="7475"/>
        <v>#REF!</v>
      </c>
      <c r="AS769" s="91" t="e">
        <f t="shared" si="7010"/>
        <v>#REF!</v>
      </c>
      <c r="AT769" s="91" t="e">
        <f t="shared" si="7011"/>
        <v>#REF!</v>
      </c>
      <c r="AU769" s="32" t="e">
        <f t="shared" si="6994"/>
        <v>#REF!</v>
      </c>
      <c r="AV769" s="93" t="e">
        <f>'Описание предлагаемого товара'!#REF!</f>
        <v>#REF!</v>
      </c>
      <c r="AW769" s="91" t="e">
        <f>MIN(SEARCH({0,1,2,3,4,5,6,7,8,9},AV769&amp; "0123456789"))</f>
        <v>#REF!</v>
      </c>
      <c r="AX769" s="91" t="str">
        <f t="shared" si="7012"/>
        <v/>
      </c>
      <c r="AY769" s="91" t="str">
        <f t="shared" si="7013"/>
        <v/>
      </c>
      <c r="AZ769" s="91" t="str">
        <f t="shared" si="7014"/>
        <v/>
      </c>
      <c r="BA769" s="91" t="str">
        <f t="shared" si="7015"/>
        <v/>
      </c>
      <c r="BB769" s="91" t="str">
        <f t="shared" si="7016"/>
        <v/>
      </c>
      <c r="BC769" s="91" t="str">
        <f t="shared" si="7017"/>
        <v/>
      </c>
      <c r="BD769" s="91" t="str">
        <f t="shared" si="7018"/>
        <v/>
      </c>
      <c r="BE769" s="91" t="str">
        <f t="shared" si="7019"/>
        <v/>
      </c>
      <c r="BF769" s="91" t="str">
        <f t="shared" si="7020"/>
        <v/>
      </c>
      <c r="BG769" s="91" t="str">
        <f t="shared" si="7021"/>
        <v/>
      </c>
      <c r="BH769" s="91" t="str">
        <f t="shared" si="7022"/>
        <v/>
      </c>
      <c r="BI769" s="91" t="str">
        <f t="shared" si="7023"/>
        <v/>
      </c>
      <c r="BJ769" s="91" t="str">
        <f t="shared" si="7024"/>
        <v/>
      </c>
      <c r="BK769" s="91" t="str">
        <f t="shared" si="7025"/>
        <v/>
      </c>
      <c r="BL769" s="91" t="str">
        <f t="shared" si="7026"/>
        <v/>
      </c>
      <c r="BM769" s="91" t="str">
        <f t="shared" si="7027"/>
        <v/>
      </c>
      <c r="BN769" s="91" t="str">
        <f t="shared" si="7028"/>
        <v/>
      </c>
      <c r="BO769" s="91" t="str">
        <f t="shared" si="7029"/>
        <v/>
      </c>
      <c r="BP769" s="91" t="str">
        <f t="shared" si="7030"/>
        <v/>
      </c>
      <c r="BQ769" s="91" t="str">
        <f t="shared" si="7031"/>
        <v/>
      </c>
      <c r="BR769" s="91" t="str">
        <f t="shared" si="7032"/>
        <v/>
      </c>
      <c r="BS769" s="91" t="str">
        <f t="shared" si="7033"/>
        <v/>
      </c>
      <c r="BT769" s="91" t="str">
        <f t="shared" si="7034"/>
        <v/>
      </c>
      <c r="BU769" s="91" t="str">
        <f t="shared" si="7035"/>
        <v/>
      </c>
      <c r="BV769" s="91" t="str">
        <f t="shared" si="7036"/>
        <v/>
      </c>
      <c r="BW769" s="91" t="str">
        <f t="shared" si="7037"/>
        <v/>
      </c>
      <c r="BX769" s="91" t="str">
        <f t="shared" si="7038"/>
        <v/>
      </c>
      <c r="BY769" s="91" t="str">
        <f t="shared" si="7039"/>
        <v/>
      </c>
      <c r="BZ769" s="91" t="str">
        <f t="shared" si="7040"/>
        <v/>
      </c>
      <c r="CA769" s="91" t="str">
        <f t="shared" si="7041"/>
        <v/>
      </c>
      <c r="CB769" s="91" t="str">
        <f t="shared" si="7042"/>
        <v/>
      </c>
      <c r="CC769" s="91" t="str">
        <f t="shared" si="7043"/>
        <v/>
      </c>
      <c r="CD769" s="91" t="str">
        <f t="shared" si="7044"/>
        <v/>
      </c>
      <c r="CE769" s="91" t="str">
        <f t="shared" si="7045"/>
        <v/>
      </c>
      <c r="CF769" s="91" t="str">
        <f t="shared" si="7046"/>
        <v/>
      </c>
      <c r="CG769" s="91" t="str">
        <f t="shared" si="7047"/>
        <v/>
      </c>
      <c r="CH769" s="91" t="str">
        <f t="shared" si="7048"/>
        <v/>
      </c>
      <c r="CI769" s="91" t="str">
        <f t="shared" si="7049"/>
        <v>нет</v>
      </c>
      <c r="CJ769" s="63" t="e">
        <f>IF(LEN('Описание предлагаемого товара'!#REF!)&gt;0,'Описание предлагаемого товара'!#REF!,"")</f>
        <v>#REF!</v>
      </c>
      <c r="CK769" s="91" t="e">
        <f t="shared" ref="CK769:CL769" si="7476">IFERROR(REPLACE(CJ769,FIND(CHAR(10),CJ769,1),1,""),CJ769)</f>
        <v>#REF!</v>
      </c>
      <c r="CL769" s="91" t="e">
        <f t="shared" si="7476"/>
        <v>#REF!</v>
      </c>
      <c r="CM769" s="91" t="e">
        <f t="shared" si="7051"/>
        <v>#REF!</v>
      </c>
      <c r="CN769" s="91" t="e">
        <f t="shared" si="7052"/>
        <v>#REF!</v>
      </c>
      <c r="CO769" s="91" t="e">
        <f t="shared" si="7053"/>
        <v>#REF!</v>
      </c>
      <c r="CP769" s="90" t="e">
        <f>IF(AU769="Не указан реестровый номер (мера нац.режима Запрет)","",IF(CI769="нет","",IF(CU769="да","исключение(не смотрим баллы)",IFERROR(IF(CI769*1&gt;0,IFERROR(IF(VLOOKUP(CI769*1,Обработ.выгрузка_реестра_РФ!$A:$G,7,)=0,"Баллы не установлены",VLOOKUP(CI769*1,Обработ.выгрузка_реестра_РФ!$A:$G,7,)),IF(LEN(CI769)&gt;14,"","нет номера в реестре РФ")),""),IF(LEN(CI769)=0,"","Некорректный реестровый номер")))))</f>
        <v>#REF!</v>
      </c>
      <c r="CQ769" s="33" t="e">
        <f>IF(LEN(C769)&gt;0,IFERROR(IF(LEN(H769)&gt;0,IF(LEN(VLOOKUP(H769,'исключения(не_смотрим_баллы)'!$A:$C,1,))&gt;0,"да","нет"),"не введен ОКПД2"),"нет"),"")</f>
        <v>#REF!</v>
      </c>
      <c r="CR769" s="33" t="e">
        <f ca="1">IF(CQ769="да",IF(TODAY()&lt;VLOOKUP(H769,'исключения(не_смотрим_баллы)'!$A:$C,3,),"да","нет"),"")</f>
        <v>#REF!</v>
      </c>
      <c r="CS769" s="33" t="str">
        <f>IFERROR(IF(CQ769="да",IF(VLOOKUP(CI769*1,Обработ.выгрузка_реестра_РФ!$A:$G,2,)&lt;VLOOKUP(H769,'исключения(не_смотрим_баллы)'!$A:$C,2,),"да","нет"),""),"")</f>
        <v/>
      </c>
      <c r="CT769" s="24"/>
      <c r="CU769" s="33" t="e">
        <f t="shared" si="7065"/>
        <v>#REF!</v>
      </c>
      <c r="CV769" s="91" t="e">
        <f t="shared" si="7066"/>
        <v>#REF!</v>
      </c>
      <c r="CW769" s="27" t="e">
        <f t="shared" si="7067"/>
        <v>#REF!</v>
      </c>
      <c r="CX769" s="26" t="e">
        <f t="shared" si="6996"/>
        <v>#REF!</v>
      </c>
      <c r="CY769" s="64" t="e">
        <f>IF(LEN('Описание предлагаемого товара'!#REF!)&gt;0,'Описание предлагаемого товара'!#REF!,"")</f>
        <v>#REF!</v>
      </c>
      <c r="CZ769" s="95" t="e">
        <f t="shared" si="7054"/>
        <v>#REF!</v>
      </c>
      <c r="DA769" s="95" t="e">
        <f t="shared" ref="DA769" si="7477">IFERROR(REPLACE(CZ769,FIND(" ",CZ769,1),1,""),CZ769)</f>
        <v>#REF!</v>
      </c>
      <c r="DB769" s="95" t="e">
        <f t="shared" si="6998"/>
        <v>#REF!</v>
      </c>
      <c r="DC769" s="95" t="e">
        <f t="shared" ref="DC769:DD769" si="7478">IFERROR(REPLACE(DB769,FIND("г.",DB769,1),2,""),DB769)</f>
        <v>#REF!</v>
      </c>
      <c r="DD769" s="95" t="e">
        <f t="shared" si="7478"/>
        <v>#REF!</v>
      </c>
      <c r="DE769" s="95" t="e">
        <f t="shared" ref="DE769:DF769" si="7479">IFERROR(REPLACE(DD769,FIND("г",DD769,1),1,""),DD769)</f>
        <v>#REF!</v>
      </c>
      <c r="DF769" s="95" t="e">
        <f t="shared" si="7479"/>
        <v>#REF!</v>
      </c>
      <c r="DG769" s="95" t="e">
        <f t="shared" si="7071"/>
        <v>#REF!</v>
      </c>
      <c r="DH769" s="25" t="str">
        <f>IFERROR(VLOOKUP(CI769*1,Обработ.выгрузка_реестра_РФ!$A:$G,5,),"")</f>
        <v/>
      </c>
      <c r="DI769" s="27" t="str">
        <f t="shared" si="7081"/>
        <v/>
      </c>
      <c r="DJ769" s="27" t="str">
        <f t="shared" ca="1" si="7058"/>
        <v/>
      </c>
      <c r="DK769" s="63" t="e">
        <f>IF(LEN('Описание предлагаемого товара'!#REF!)&gt;0,'Описание предлагаемого товара'!#REF!,"")</f>
        <v>#REF!</v>
      </c>
      <c r="DL769" s="63" t="e">
        <f>IF(LEN('Описание предлагаемого товара'!#REF!)&gt;0,'Описание предлагаемого товара'!#REF!,"")</f>
        <v>#REF!</v>
      </c>
      <c r="DM769" s="32"/>
    </row>
    <row r="770" spans="1:117" ht="48.75" customHeight="1" x14ac:dyDescent="0.25">
      <c r="A770" s="61" t="e">
        <f>IF(LEN('Описание предлагаемого товара'!#REF!)&gt;0,'Описание предлагаемого товара'!#REF!,"")</f>
        <v>#REF!</v>
      </c>
      <c r="B770" s="65" t="e">
        <f>IF(LEN('Описание предлагаемого товара'!#REF!)&gt;0,'Описание предлагаемого товара'!#REF!,"")</f>
        <v>#REF!</v>
      </c>
      <c r="C770" s="61" t="e">
        <f>IF(LEN('Описание предлагаемого товара'!#REF!)&gt;0,'Описание предлагаемого товара'!#REF!,"")</f>
        <v>#REF!</v>
      </c>
      <c r="D770" s="61" t="e">
        <f>IF(LEN('Описание предлагаемого товара'!#REF!)&gt;0,'Описание предлагаемого товара'!#REF!,"")</f>
        <v>#REF!</v>
      </c>
      <c r="E770" s="61" t="e">
        <f>IF(LEN('Описание предлагаемого товара'!#REF!)&gt;0,'Описание предлагаемого товара'!#REF!,"")</f>
        <v>#REF!</v>
      </c>
      <c r="F770" s="61" t="e">
        <f>IF(LEN('Описание предлагаемого товара'!#REF!)&gt;0,'Описание предлагаемого товара'!#REF!,"")</f>
        <v>#REF!</v>
      </c>
      <c r="G770" s="61" t="e">
        <f>IF(LEN('Описание предлагаемого товара'!#REF!)&gt;0,'Описание предлагаемого товара'!#REF!,"")</f>
        <v>#REF!</v>
      </c>
      <c r="H770" s="61" t="e">
        <f>IF(LEN('Описание предлагаемого товара'!#REF!)&gt;0,'Описание предлагаемого товара'!#REF!,"")</f>
        <v>#REF!</v>
      </c>
      <c r="I770" s="61" t="e">
        <f>IF(LEN('Описание предлагаемого товара'!#REF!)&gt;0,'Описание предлагаемого товара'!#REF!,"")</f>
        <v>#REF!</v>
      </c>
      <c r="J770" s="38" t="str">
        <f>IFERROR(VLOOKUP(B770,SAP!$A:$E,5,),"")</f>
        <v/>
      </c>
      <c r="K770" s="40" t="str">
        <f t="shared" si="7001"/>
        <v/>
      </c>
      <c r="L770" s="61" t="e">
        <f>IF(LEN('Описание предлагаемого товара'!#REF!)&gt;0,IFERROR('Описание предлагаемого товара'!#REF!*1,""),"")</f>
        <v>#REF!</v>
      </c>
      <c r="M770" s="39" t="str">
        <f>IFERROR(VLOOKUP(B770,SAP!$A:$E,2,),"")</f>
        <v/>
      </c>
      <c r="N770" s="41" t="str">
        <f t="shared" si="7137"/>
        <v/>
      </c>
      <c r="O770" s="39" t="str">
        <f t="shared" si="6988"/>
        <v/>
      </c>
      <c r="P770" s="36" t="e">
        <f>IF(LEN('Описание предлагаемого товара'!#REF!)&gt;0,'Описание предлагаемого товара'!#REF!,"")</f>
        <v>#REF!</v>
      </c>
      <c r="Q77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70" s="37" t="e">
        <f>IF(LEN('Описание предлагаемого товара'!#REF!)&gt;0,'Описание предлагаемого товара'!#REF!,"")</f>
        <v>#REF!</v>
      </c>
      <c r="S770" s="37" t="e">
        <f>IF(LEN('Описание предлагаемого товара'!#REF!)&gt;0,'Описание предлагаемого товара'!#REF!,"")</f>
        <v>#REF!</v>
      </c>
      <c r="T77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70" s="23" t="str">
        <f>IFERROR(VLOOKUP(CI770*1,Обработ.выгрузка_реестра_РФ!$A:$G,6,),"")</f>
        <v/>
      </c>
      <c r="V770" s="61" t="e">
        <f>IF(LEN('Описание предлагаемого товара'!#REF!)&gt;0,'Описание предлагаемого товара'!#REF!,"")</f>
        <v>#REF!</v>
      </c>
      <c r="W770" s="62" t="e">
        <f>IF(LEN('Описание предлагаемого товара'!#REF!)&gt;0,'Описание предлагаемого товара'!#REF!,"")</f>
        <v>#REF!</v>
      </c>
      <c r="X770" s="91" t="e">
        <f t="shared" ref="X770:Y770" si="7480">IFERROR(REPLACE(W770,FIND(CHAR(10),W770,1),1," "),W770)</f>
        <v>#REF!</v>
      </c>
      <c r="Y770" s="91" t="e">
        <f t="shared" si="7480"/>
        <v>#REF!</v>
      </c>
      <c r="Z770" s="91" t="e">
        <f t="shared" si="7003"/>
        <v>#REF!</v>
      </c>
      <c r="AA770" s="91" t="e">
        <f t="shared" si="7004"/>
        <v>#REF!</v>
      </c>
      <c r="AB770" s="91" t="e">
        <f t="shared" si="7005"/>
        <v>#REF!</v>
      </c>
      <c r="AC770" s="91" t="e">
        <f t="shared" ref="AC770:AF770" si="7481">IFERROR(REPLACE(AB770,FIND("  ",AB770,1),2," "),AB770)</f>
        <v>#REF!</v>
      </c>
      <c r="AD770" s="91" t="e">
        <f t="shared" si="7481"/>
        <v>#REF!</v>
      </c>
      <c r="AE770" s="91" t="e">
        <f t="shared" si="7481"/>
        <v>#REF!</v>
      </c>
      <c r="AF770" s="91" t="e">
        <f t="shared" si="7481"/>
        <v>#REF!</v>
      </c>
      <c r="AG770" s="23" t="str">
        <f>IFERROR(VLOOKUP(CI770*1,Обработ.выгрузка_реестра_РФ!$A:$G,4,),"")</f>
        <v/>
      </c>
      <c r="AH770" s="91" t="str">
        <f t="shared" ref="AH770:AI770" si="7482">IFERROR(REPLACE(AG770,FIND("-",AG770,1),1,"*"),AG770)</f>
        <v/>
      </c>
      <c r="AI770" s="91" t="str">
        <f t="shared" si="7482"/>
        <v/>
      </c>
      <c r="AJ770" s="27" t="str">
        <f t="shared" si="7103"/>
        <v/>
      </c>
      <c r="AK770" s="63" t="e">
        <f>IF(LEN('Описание предлагаемого товара'!#REF!)&gt;0,'Описание предлагаемого товара'!#REF!,"")</f>
        <v>#REF!</v>
      </c>
      <c r="AL770" s="91" t="e">
        <f t="shared" ref="AL770:AM770" si="7483">IFERROR(REPLACE(AK770,FIND(CHAR(10),AK770,1),1,""),AK770)</f>
        <v>#REF!</v>
      </c>
      <c r="AM770" s="91" t="e">
        <f t="shared" si="7483"/>
        <v>#REF!</v>
      </c>
      <c r="AN770" s="91" t="e">
        <f t="shared" ref="AN770:AR770" si="7484">IFERROR(REPLACE(AM770,FIND(" ",AM770,1),1,""),AM770)</f>
        <v>#REF!</v>
      </c>
      <c r="AO770" s="91" t="e">
        <f t="shared" si="7484"/>
        <v>#REF!</v>
      </c>
      <c r="AP770" s="91" t="e">
        <f t="shared" si="7484"/>
        <v>#REF!</v>
      </c>
      <c r="AQ770" s="91" t="e">
        <f t="shared" si="7484"/>
        <v>#REF!</v>
      </c>
      <c r="AR770" s="91" t="e">
        <f t="shared" si="7484"/>
        <v>#REF!</v>
      </c>
      <c r="AS770" s="91" t="e">
        <f t="shared" si="7010"/>
        <v>#REF!</v>
      </c>
      <c r="AT770" s="91" t="e">
        <f t="shared" si="7011"/>
        <v>#REF!</v>
      </c>
      <c r="AU770" s="32" t="e">
        <f t="shared" si="6994"/>
        <v>#REF!</v>
      </c>
      <c r="AV770" s="93" t="e">
        <f>'Описание предлагаемого товара'!#REF!</f>
        <v>#REF!</v>
      </c>
      <c r="AW770" s="91" t="e">
        <f>MIN(SEARCH({0,1,2,3,4,5,6,7,8,9},AV770&amp; "0123456789"))</f>
        <v>#REF!</v>
      </c>
      <c r="AX770" s="91" t="str">
        <f t="shared" si="7012"/>
        <v/>
      </c>
      <c r="AY770" s="91" t="str">
        <f t="shared" si="7013"/>
        <v/>
      </c>
      <c r="AZ770" s="91" t="str">
        <f t="shared" si="7014"/>
        <v/>
      </c>
      <c r="BA770" s="91" t="str">
        <f t="shared" si="7015"/>
        <v/>
      </c>
      <c r="BB770" s="91" t="str">
        <f t="shared" si="7016"/>
        <v/>
      </c>
      <c r="BC770" s="91" t="str">
        <f t="shared" si="7017"/>
        <v/>
      </c>
      <c r="BD770" s="91" t="str">
        <f t="shared" si="7018"/>
        <v/>
      </c>
      <c r="BE770" s="91" t="str">
        <f t="shared" si="7019"/>
        <v/>
      </c>
      <c r="BF770" s="91" t="str">
        <f t="shared" si="7020"/>
        <v/>
      </c>
      <c r="BG770" s="91" t="str">
        <f t="shared" si="7021"/>
        <v/>
      </c>
      <c r="BH770" s="91" t="str">
        <f t="shared" si="7022"/>
        <v/>
      </c>
      <c r="BI770" s="91" t="str">
        <f t="shared" si="7023"/>
        <v/>
      </c>
      <c r="BJ770" s="91" t="str">
        <f t="shared" si="7024"/>
        <v/>
      </c>
      <c r="BK770" s="91" t="str">
        <f t="shared" si="7025"/>
        <v/>
      </c>
      <c r="BL770" s="91" t="str">
        <f t="shared" si="7026"/>
        <v/>
      </c>
      <c r="BM770" s="91" t="str">
        <f t="shared" si="7027"/>
        <v/>
      </c>
      <c r="BN770" s="91" t="str">
        <f t="shared" si="7028"/>
        <v/>
      </c>
      <c r="BO770" s="91" t="str">
        <f t="shared" si="7029"/>
        <v/>
      </c>
      <c r="BP770" s="91" t="str">
        <f t="shared" si="7030"/>
        <v/>
      </c>
      <c r="BQ770" s="91" t="str">
        <f t="shared" si="7031"/>
        <v/>
      </c>
      <c r="BR770" s="91" t="str">
        <f t="shared" si="7032"/>
        <v/>
      </c>
      <c r="BS770" s="91" t="str">
        <f t="shared" si="7033"/>
        <v/>
      </c>
      <c r="BT770" s="91" t="str">
        <f t="shared" si="7034"/>
        <v/>
      </c>
      <c r="BU770" s="91" t="str">
        <f t="shared" si="7035"/>
        <v/>
      </c>
      <c r="BV770" s="91" t="str">
        <f t="shared" si="7036"/>
        <v/>
      </c>
      <c r="BW770" s="91" t="str">
        <f t="shared" si="7037"/>
        <v/>
      </c>
      <c r="BX770" s="91" t="str">
        <f t="shared" si="7038"/>
        <v/>
      </c>
      <c r="BY770" s="91" t="str">
        <f t="shared" si="7039"/>
        <v/>
      </c>
      <c r="BZ770" s="91" t="str">
        <f t="shared" si="7040"/>
        <v/>
      </c>
      <c r="CA770" s="91" t="str">
        <f t="shared" si="7041"/>
        <v/>
      </c>
      <c r="CB770" s="91" t="str">
        <f t="shared" si="7042"/>
        <v/>
      </c>
      <c r="CC770" s="91" t="str">
        <f t="shared" si="7043"/>
        <v/>
      </c>
      <c r="CD770" s="91" t="str">
        <f t="shared" si="7044"/>
        <v/>
      </c>
      <c r="CE770" s="91" t="str">
        <f t="shared" si="7045"/>
        <v/>
      </c>
      <c r="CF770" s="91" t="str">
        <f t="shared" si="7046"/>
        <v/>
      </c>
      <c r="CG770" s="91" t="str">
        <f t="shared" si="7047"/>
        <v/>
      </c>
      <c r="CH770" s="91" t="str">
        <f t="shared" si="7048"/>
        <v/>
      </c>
      <c r="CI770" s="91" t="str">
        <f t="shared" si="7049"/>
        <v>нет</v>
      </c>
      <c r="CJ770" s="63" t="e">
        <f>IF(LEN('Описание предлагаемого товара'!#REF!)&gt;0,'Описание предлагаемого товара'!#REF!,"")</f>
        <v>#REF!</v>
      </c>
      <c r="CK770" s="91" t="e">
        <f t="shared" ref="CK770:CL770" si="7485">IFERROR(REPLACE(CJ770,FIND(CHAR(10),CJ770,1),1,""),CJ770)</f>
        <v>#REF!</v>
      </c>
      <c r="CL770" s="91" t="e">
        <f t="shared" si="7485"/>
        <v>#REF!</v>
      </c>
      <c r="CM770" s="91" t="e">
        <f t="shared" si="7051"/>
        <v>#REF!</v>
      </c>
      <c r="CN770" s="91" t="e">
        <f t="shared" si="7052"/>
        <v>#REF!</v>
      </c>
      <c r="CO770" s="91" t="e">
        <f t="shared" si="7053"/>
        <v>#REF!</v>
      </c>
      <c r="CP770" s="90" t="e">
        <f>IF(AU770="Не указан реестровый номер (мера нац.режима Запрет)","",IF(CI770="нет","",IF(CU770="да","исключение(не смотрим баллы)",IFERROR(IF(CI770*1&gt;0,IFERROR(IF(VLOOKUP(CI770*1,Обработ.выгрузка_реестра_РФ!$A:$G,7,)=0,"Баллы не установлены",VLOOKUP(CI770*1,Обработ.выгрузка_реестра_РФ!$A:$G,7,)),IF(LEN(CI770)&gt;14,"","нет номера в реестре РФ")),""),IF(LEN(CI770)=0,"","Некорректный реестровый номер")))))</f>
        <v>#REF!</v>
      </c>
      <c r="CQ770" s="33" t="e">
        <f>IF(LEN(C770)&gt;0,IFERROR(IF(LEN(H770)&gt;0,IF(LEN(VLOOKUP(H770,'исключения(не_смотрим_баллы)'!$A:$C,1,))&gt;0,"да","нет"),"не введен ОКПД2"),"нет"),"")</f>
        <v>#REF!</v>
      </c>
      <c r="CR770" s="33" t="e">
        <f ca="1">IF(CQ770="да",IF(TODAY()&lt;VLOOKUP(H770,'исключения(не_смотрим_баллы)'!$A:$C,3,),"да","нет"),"")</f>
        <v>#REF!</v>
      </c>
      <c r="CS770" s="33" t="str">
        <f>IFERROR(IF(CQ770="да",IF(VLOOKUP(CI770*1,Обработ.выгрузка_реестра_РФ!$A:$G,2,)&lt;VLOOKUP(H770,'исключения(не_смотрим_баллы)'!$A:$C,2,),"да","нет"),""),"")</f>
        <v/>
      </c>
      <c r="CT770" s="24"/>
      <c r="CU770" s="33" t="e">
        <f t="shared" si="7065"/>
        <v>#REF!</v>
      </c>
      <c r="CV770" s="91" t="e">
        <f t="shared" si="7066"/>
        <v>#REF!</v>
      </c>
      <c r="CW770" s="27" t="e">
        <f t="shared" si="7067"/>
        <v>#REF!</v>
      </c>
      <c r="CX770" s="26" t="e">
        <f t="shared" si="6996"/>
        <v>#REF!</v>
      </c>
      <c r="CY770" s="64" t="e">
        <f>IF(LEN('Описание предлагаемого товара'!#REF!)&gt;0,'Описание предлагаемого товара'!#REF!,"")</f>
        <v>#REF!</v>
      </c>
      <c r="CZ770" s="95" t="e">
        <f t="shared" si="7054"/>
        <v>#REF!</v>
      </c>
      <c r="DA770" s="95" t="e">
        <f t="shared" ref="DA770" si="7486">IFERROR(REPLACE(CZ770,FIND(" ",CZ770,1),1,""),CZ770)</f>
        <v>#REF!</v>
      </c>
      <c r="DB770" s="95" t="e">
        <f t="shared" si="6998"/>
        <v>#REF!</v>
      </c>
      <c r="DC770" s="95" t="e">
        <f t="shared" ref="DC770:DD770" si="7487">IFERROR(REPLACE(DB770,FIND("г.",DB770,1),2,""),DB770)</f>
        <v>#REF!</v>
      </c>
      <c r="DD770" s="95" t="e">
        <f t="shared" si="7487"/>
        <v>#REF!</v>
      </c>
      <c r="DE770" s="95" t="e">
        <f t="shared" ref="DE770:DF770" si="7488">IFERROR(REPLACE(DD770,FIND("г",DD770,1),1,""),DD770)</f>
        <v>#REF!</v>
      </c>
      <c r="DF770" s="95" t="e">
        <f t="shared" si="7488"/>
        <v>#REF!</v>
      </c>
      <c r="DG770" s="95" t="e">
        <f t="shared" si="7071"/>
        <v>#REF!</v>
      </c>
      <c r="DH770" s="25" t="str">
        <f>IFERROR(VLOOKUP(CI770*1,Обработ.выгрузка_реестра_РФ!$A:$G,5,),"")</f>
        <v/>
      </c>
      <c r="DI770" s="27" t="str">
        <f t="shared" si="7081"/>
        <v/>
      </c>
      <c r="DJ770" s="27" t="str">
        <f t="shared" ca="1" si="7058"/>
        <v/>
      </c>
      <c r="DK770" s="63" t="e">
        <f>IF(LEN('Описание предлагаемого товара'!#REF!)&gt;0,'Описание предлагаемого товара'!#REF!,"")</f>
        <v>#REF!</v>
      </c>
      <c r="DL770" s="63" t="e">
        <f>IF(LEN('Описание предлагаемого товара'!#REF!)&gt;0,'Описание предлагаемого товара'!#REF!,"")</f>
        <v>#REF!</v>
      </c>
      <c r="DM770" s="32"/>
    </row>
    <row r="771" spans="1:117" ht="48.75" customHeight="1" x14ac:dyDescent="0.25">
      <c r="A771" s="61" t="e">
        <f>IF(LEN('Описание предлагаемого товара'!#REF!)&gt;0,'Описание предлагаемого товара'!#REF!,"")</f>
        <v>#REF!</v>
      </c>
      <c r="B771" s="65" t="e">
        <f>IF(LEN('Описание предлагаемого товара'!#REF!)&gt;0,'Описание предлагаемого товара'!#REF!,"")</f>
        <v>#REF!</v>
      </c>
      <c r="C771" s="61" t="e">
        <f>IF(LEN('Описание предлагаемого товара'!#REF!)&gt;0,'Описание предлагаемого товара'!#REF!,"")</f>
        <v>#REF!</v>
      </c>
      <c r="D771" s="61" t="e">
        <f>IF(LEN('Описание предлагаемого товара'!#REF!)&gt;0,'Описание предлагаемого товара'!#REF!,"")</f>
        <v>#REF!</v>
      </c>
      <c r="E771" s="61" t="e">
        <f>IF(LEN('Описание предлагаемого товара'!#REF!)&gt;0,'Описание предлагаемого товара'!#REF!,"")</f>
        <v>#REF!</v>
      </c>
      <c r="F771" s="61" t="e">
        <f>IF(LEN('Описание предлагаемого товара'!#REF!)&gt;0,'Описание предлагаемого товара'!#REF!,"")</f>
        <v>#REF!</v>
      </c>
      <c r="G771" s="61" t="e">
        <f>IF(LEN('Описание предлагаемого товара'!#REF!)&gt;0,'Описание предлагаемого товара'!#REF!,"")</f>
        <v>#REF!</v>
      </c>
      <c r="H771" s="61" t="e">
        <f>IF(LEN('Описание предлагаемого товара'!#REF!)&gt;0,'Описание предлагаемого товара'!#REF!,"")</f>
        <v>#REF!</v>
      </c>
      <c r="I771" s="61" t="e">
        <f>IF(LEN('Описание предлагаемого товара'!#REF!)&gt;0,'Описание предлагаемого товара'!#REF!,"")</f>
        <v>#REF!</v>
      </c>
      <c r="J771" s="38" t="str">
        <f>IFERROR(VLOOKUP(B771,SAP!$A:$E,5,),"")</f>
        <v/>
      </c>
      <c r="K771" s="40" t="str">
        <f t="shared" si="7001"/>
        <v/>
      </c>
      <c r="L771" s="61" t="e">
        <f>IF(LEN('Описание предлагаемого товара'!#REF!)&gt;0,IFERROR('Описание предлагаемого товара'!#REF!*1,""),"")</f>
        <v>#REF!</v>
      </c>
      <c r="M771" s="39" t="str">
        <f>IFERROR(VLOOKUP(B771,SAP!$A:$E,2,),"")</f>
        <v/>
      </c>
      <c r="N771" s="41" t="str">
        <f t="shared" si="7137"/>
        <v/>
      </c>
      <c r="O771" s="39" t="str">
        <f t="shared" si="6988"/>
        <v/>
      </c>
      <c r="P771" s="36" t="e">
        <f>IF(LEN('Описание предлагаемого товара'!#REF!)&gt;0,'Описание предлагаемого товара'!#REF!,"")</f>
        <v>#REF!</v>
      </c>
      <c r="Q77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71" s="37" t="e">
        <f>IF(LEN('Описание предлагаемого товара'!#REF!)&gt;0,'Описание предлагаемого товара'!#REF!,"")</f>
        <v>#REF!</v>
      </c>
      <c r="S771" s="37" t="e">
        <f>IF(LEN('Описание предлагаемого товара'!#REF!)&gt;0,'Описание предлагаемого товара'!#REF!,"")</f>
        <v>#REF!</v>
      </c>
      <c r="T77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71" s="23" t="str">
        <f>IFERROR(VLOOKUP(CI771*1,Обработ.выгрузка_реестра_РФ!$A:$G,6,),"")</f>
        <v/>
      </c>
      <c r="V771" s="61" t="e">
        <f>IF(LEN('Описание предлагаемого товара'!#REF!)&gt;0,'Описание предлагаемого товара'!#REF!,"")</f>
        <v>#REF!</v>
      </c>
      <c r="W771" s="62" t="e">
        <f>IF(LEN('Описание предлагаемого товара'!#REF!)&gt;0,'Описание предлагаемого товара'!#REF!,"")</f>
        <v>#REF!</v>
      </c>
      <c r="X771" s="91" t="e">
        <f t="shared" ref="X771:Y771" si="7489">IFERROR(REPLACE(W771,FIND(CHAR(10),W771,1),1," "),W771)</f>
        <v>#REF!</v>
      </c>
      <c r="Y771" s="91" t="e">
        <f t="shared" si="7489"/>
        <v>#REF!</v>
      </c>
      <c r="Z771" s="91" t="e">
        <f t="shared" si="7003"/>
        <v>#REF!</v>
      </c>
      <c r="AA771" s="91" t="e">
        <f t="shared" si="7004"/>
        <v>#REF!</v>
      </c>
      <c r="AB771" s="91" t="e">
        <f t="shared" si="7005"/>
        <v>#REF!</v>
      </c>
      <c r="AC771" s="91" t="e">
        <f t="shared" ref="AC771:AF771" si="7490">IFERROR(REPLACE(AB771,FIND("  ",AB771,1),2," "),AB771)</f>
        <v>#REF!</v>
      </c>
      <c r="AD771" s="91" t="e">
        <f t="shared" si="7490"/>
        <v>#REF!</v>
      </c>
      <c r="AE771" s="91" t="e">
        <f t="shared" si="7490"/>
        <v>#REF!</v>
      </c>
      <c r="AF771" s="91" t="e">
        <f t="shared" si="7490"/>
        <v>#REF!</v>
      </c>
      <c r="AG771" s="23" t="str">
        <f>IFERROR(VLOOKUP(CI771*1,Обработ.выгрузка_реестра_РФ!$A:$G,4,),"")</f>
        <v/>
      </c>
      <c r="AH771" s="91" t="str">
        <f t="shared" ref="AH771:AI771" si="7491">IFERROR(REPLACE(AG771,FIND("-",AG771,1),1,"*"),AG771)</f>
        <v/>
      </c>
      <c r="AI771" s="91" t="str">
        <f t="shared" si="7491"/>
        <v/>
      </c>
      <c r="AJ771" s="27" t="str">
        <f t="shared" si="7103"/>
        <v/>
      </c>
      <c r="AK771" s="63" t="e">
        <f>IF(LEN('Описание предлагаемого товара'!#REF!)&gt;0,'Описание предлагаемого товара'!#REF!,"")</f>
        <v>#REF!</v>
      </c>
      <c r="AL771" s="91" t="e">
        <f t="shared" ref="AL771:AM771" si="7492">IFERROR(REPLACE(AK771,FIND(CHAR(10),AK771,1),1,""),AK771)</f>
        <v>#REF!</v>
      </c>
      <c r="AM771" s="91" t="e">
        <f t="shared" si="7492"/>
        <v>#REF!</v>
      </c>
      <c r="AN771" s="91" t="e">
        <f t="shared" ref="AN771:AR771" si="7493">IFERROR(REPLACE(AM771,FIND(" ",AM771,1),1,""),AM771)</f>
        <v>#REF!</v>
      </c>
      <c r="AO771" s="91" t="e">
        <f t="shared" si="7493"/>
        <v>#REF!</v>
      </c>
      <c r="AP771" s="91" t="e">
        <f t="shared" si="7493"/>
        <v>#REF!</v>
      </c>
      <c r="AQ771" s="91" t="e">
        <f t="shared" si="7493"/>
        <v>#REF!</v>
      </c>
      <c r="AR771" s="91" t="e">
        <f t="shared" si="7493"/>
        <v>#REF!</v>
      </c>
      <c r="AS771" s="91" t="e">
        <f t="shared" si="7010"/>
        <v>#REF!</v>
      </c>
      <c r="AT771" s="91" t="e">
        <f t="shared" si="7011"/>
        <v>#REF!</v>
      </c>
      <c r="AU771" s="32" t="e">
        <f t="shared" si="6994"/>
        <v>#REF!</v>
      </c>
      <c r="AV771" s="93" t="e">
        <f>'Описание предлагаемого товара'!#REF!</f>
        <v>#REF!</v>
      </c>
      <c r="AW771" s="91" t="e">
        <f>MIN(SEARCH({0,1,2,3,4,5,6,7,8,9},AV771&amp; "0123456789"))</f>
        <v>#REF!</v>
      </c>
      <c r="AX771" s="91" t="str">
        <f t="shared" si="7012"/>
        <v/>
      </c>
      <c r="AY771" s="91" t="str">
        <f t="shared" si="7013"/>
        <v/>
      </c>
      <c r="AZ771" s="91" t="str">
        <f t="shared" si="7014"/>
        <v/>
      </c>
      <c r="BA771" s="91" t="str">
        <f t="shared" si="7015"/>
        <v/>
      </c>
      <c r="BB771" s="91" t="str">
        <f t="shared" si="7016"/>
        <v/>
      </c>
      <c r="BC771" s="91" t="str">
        <f t="shared" si="7017"/>
        <v/>
      </c>
      <c r="BD771" s="91" t="str">
        <f t="shared" si="7018"/>
        <v/>
      </c>
      <c r="BE771" s="91" t="str">
        <f t="shared" si="7019"/>
        <v/>
      </c>
      <c r="BF771" s="91" t="str">
        <f t="shared" si="7020"/>
        <v/>
      </c>
      <c r="BG771" s="91" t="str">
        <f t="shared" si="7021"/>
        <v/>
      </c>
      <c r="BH771" s="91" t="str">
        <f t="shared" si="7022"/>
        <v/>
      </c>
      <c r="BI771" s="91" t="str">
        <f t="shared" si="7023"/>
        <v/>
      </c>
      <c r="BJ771" s="91" t="str">
        <f t="shared" si="7024"/>
        <v/>
      </c>
      <c r="BK771" s="91" t="str">
        <f t="shared" si="7025"/>
        <v/>
      </c>
      <c r="BL771" s="91" t="str">
        <f t="shared" si="7026"/>
        <v/>
      </c>
      <c r="BM771" s="91" t="str">
        <f t="shared" si="7027"/>
        <v/>
      </c>
      <c r="BN771" s="91" t="str">
        <f t="shared" si="7028"/>
        <v/>
      </c>
      <c r="BO771" s="91" t="str">
        <f t="shared" si="7029"/>
        <v/>
      </c>
      <c r="BP771" s="91" t="str">
        <f t="shared" si="7030"/>
        <v/>
      </c>
      <c r="BQ771" s="91" t="str">
        <f t="shared" si="7031"/>
        <v/>
      </c>
      <c r="BR771" s="91" t="str">
        <f t="shared" si="7032"/>
        <v/>
      </c>
      <c r="BS771" s="91" t="str">
        <f t="shared" si="7033"/>
        <v/>
      </c>
      <c r="BT771" s="91" t="str">
        <f t="shared" si="7034"/>
        <v/>
      </c>
      <c r="BU771" s="91" t="str">
        <f t="shared" si="7035"/>
        <v/>
      </c>
      <c r="BV771" s="91" t="str">
        <f t="shared" si="7036"/>
        <v/>
      </c>
      <c r="BW771" s="91" t="str">
        <f t="shared" si="7037"/>
        <v/>
      </c>
      <c r="BX771" s="91" t="str">
        <f t="shared" si="7038"/>
        <v/>
      </c>
      <c r="BY771" s="91" t="str">
        <f t="shared" si="7039"/>
        <v/>
      </c>
      <c r="BZ771" s="91" t="str">
        <f t="shared" si="7040"/>
        <v/>
      </c>
      <c r="CA771" s="91" t="str">
        <f t="shared" si="7041"/>
        <v/>
      </c>
      <c r="CB771" s="91" t="str">
        <f t="shared" si="7042"/>
        <v/>
      </c>
      <c r="CC771" s="91" t="str">
        <f t="shared" si="7043"/>
        <v/>
      </c>
      <c r="CD771" s="91" t="str">
        <f t="shared" si="7044"/>
        <v/>
      </c>
      <c r="CE771" s="91" t="str">
        <f t="shared" si="7045"/>
        <v/>
      </c>
      <c r="CF771" s="91" t="str">
        <f t="shared" si="7046"/>
        <v/>
      </c>
      <c r="CG771" s="91" t="str">
        <f t="shared" si="7047"/>
        <v/>
      </c>
      <c r="CH771" s="91" t="str">
        <f t="shared" si="7048"/>
        <v/>
      </c>
      <c r="CI771" s="91" t="str">
        <f t="shared" si="7049"/>
        <v>нет</v>
      </c>
      <c r="CJ771" s="63" t="e">
        <f>IF(LEN('Описание предлагаемого товара'!#REF!)&gt;0,'Описание предлагаемого товара'!#REF!,"")</f>
        <v>#REF!</v>
      </c>
      <c r="CK771" s="91" t="e">
        <f t="shared" ref="CK771:CL771" si="7494">IFERROR(REPLACE(CJ771,FIND(CHAR(10),CJ771,1),1,""),CJ771)</f>
        <v>#REF!</v>
      </c>
      <c r="CL771" s="91" t="e">
        <f t="shared" si="7494"/>
        <v>#REF!</v>
      </c>
      <c r="CM771" s="91" t="e">
        <f t="shared" si="7051"/>
        <v>#REF!</v>
      </c>
      <c r="CN771" s="91" t="e">
        <f t="shared" si="7052"/>
        <v>#REF!</v>
      </c>
      <c r="CO771" s="91" t="e">
        <f t="shared" si="7053"/>
        <v>#REF!</v>
      </c>
      <c r="CP771" s="90" t="e">
        <f>IF(AU771="Не указан реестровый номер (мера нац.режима Запрет)","",IF(CI771="нет","",IF(CU771="да","исключение(не смотрим баллы)",IFERROR(IF(CI771*1&gt;0,IFERROR(IF(VLOOKUP(CI771*1,Обработ.выгрузка_реестра_РФ!$A:$G,7,)=0,"Баллы не установлены",VLOOKUP(CI771*1,Обработ.выгрузка_реестра_РФ!$A:$G,7,)),IF(LEN(CI771)&gt;14,"","нет номера в реестре РФ")),""),IF(LEN(CI771)=0,"","Некорректный реестровый номер")))))</f>
        <v>#REF!</v>
      </c>
      <c r="CQ771" s="33" t="e">
        <f>IF(LEN(C771)&gt;0,IFERROR(IF(LEN(H771)&gt;0,IF(LEN(VLOOKUP(H771,'исключения(не_смотрим_баллы)'!$A:$C,1,))&gt;0,"да","нет"),"не введен ОКПД2"),"нет"),"")</f>
        <v>#REF!</v>
      </c>
      <c r="CR771" s="33" t="e">
        <f ca="1">IF(CQ771="да",IF(TODAY()&lt;VLOOKUP(H771,'исключения(не_смотрим_баллы)'!$A:$C,3,),"да","нет"),"")</f>
        <v>#REF!</v>
      </c>
      <c r="CS771" s="33" t="str">
        <f>IFERROR(IF(CQ771="да",IF(VLOOKUP(CI771*1,Обработ.выгрузка_реестра_РФ!$A:$G,2,)&lt;VLOOKUP(H771,'исключения(не_смотрим_баллы)'!$A:$C,2,),"да","нет"),""),"")</f>
        <v/>
      </c>
      <c r="CT771" s="24"/>
      <c r="CU771" s="33" t="e">
        <f t="shared" si="7065"/>
        <v>#REF!</v>
      </c>
      <c r="CV771" s="91" t="e">
        <f t="shared" si="7066"/>
        <v>#REF!</v>
      </c>
      <c r="CW771" s="27" t="e">
        <f t="shared" si="7067"/>
        <v>#REF!</v>
      </c>
      <c r="CX771" s="26" t="e">
        <f t="shared" si="6996"/>
        <v>#REF!</v>
      </c>
      <c r="CY771" s="64" t="e">
        <f>IF(LEN('Описание предлагаемого товара'!#REF!)&gt;0,'Описание предлагаемого товара'!#REF!,"")</f>
        <v>#REF!</v>
      </c>
      <c r="CZ771" s="95" t="e">
        <f t="shared" si="7054"/>
        <v>#REF!</v>
      </c>
      <c r="DA771" s="95" t="e">
        <f t="shared" ref="DA771" si="7495">IFERROR(REPLACE(CZ771,FIND(" ",CZ771,1),1,""),CZ771)</f>
        <v>#REF!</v>
      </c>
      <c r="DB771" s="95" t="e">
        <f t="shared" si="6998"/>
        <v>#REF!</v>
      </c>
      <c r="DC771" s="95" t="e">
        <f t="shared" ref="DC771:DD771" si="7496">IFERROR(REPLACE(DB771,FIND("г.",DB771,1),2,""),DB771)</f>
        <v>#REF!</v>
      </c>
      <c r="DD771" s="95" t="e">
        <f t="shared" si="7496"/>
        <v>#REF!</v>
      </c>
      <c r="DE771" s="95" t="e">
        <f t="shared" ref="DE771:DF771" si="7497">IFERROR(REPLACE(DD771,FIND("г",DD771,1),1,""),DD771)</f>
        <v>#REF!</v>
      </c>
      <c r="DF771" s="95" t="e">
        <f t="shared" si="7497"/>
        <v>#REF!</v>
      </c>
      <c r="DG771" s="95" t="e">
        <f t="shared" si="7071"/>
        <v>#REF!</v>
      </c>
      <c r="DH771" s="25" t="str">
        <f>IFERROR(VLOOKUP(CI771*1,Обработ.выгрузка_реестра_РФ!$A:$G,5,),"")</f>
        <v/>
      </c>
      <c r="DI771" s="27" t="str">
        <f t="shared" si="7081"/>
        <v/>
      </c>
      <c r="DJ771" s="27" t="str">
        <f t="shared" ca="1" si="7058"/>
        <v/>
      </c>
      <c r="DK771" s="63" t="e">
        <f>IF(LEN('Описание предлагаемого товара'!#REF!)&gt;0,'Описание предлагаемого товара'!#REF!,"")</f>
        <v>#REF!</v>
      </c>
      <c r="DL771" s="63" t="e">
        <f>IF(LEN('Описание предлагаемого товара'!#REF!)&gt;0,'Описание предлагаемого товара'!#REF!,"")</f>
        <v>#REF!</v>
      </c>
      <c r="DM771" s="32"/>
    </row>
    <row r="772" spans="1:117" ht="48.75" customHeight="1" x14ac:dyDescent="0.25">
      <c r="A772" s="61" t="e">
        <f>IF(LEN('Описание предлагаемого товара'!#REF!)&gt;0,'Описание предлагаемого товара'!#REF!,"")</f>
        <v>#REF!</v>
      </c>
      <c r="B772" s="65" t="e">
        <f>IF(LEN('Описание предлагаемого товара'!#REF!)&gt;0,'Описание предлагаемого товара'!#REF!,"")</f>
        <v>#REF!</v>
      </c>
      <c r="C772" s="61" t="e">
        <f>IF(LEN('Описание предлагаемого товара'!#REF!)&gt;0,'Описание предлагаемого товара'!#REF!,"")</f>
        <v>#REF!</v>
      </c>
      <c r="D772" s="61" t="e">
        <f>IF(LEN('Описание предлагаемого товара'!#REF!)&gt;0,'Описание предлагаемого товара'!#REF!,"")</f>
        <v>#REF!</v>
      </c>
      <c r="E772" s="61" t="e">
        <f>IF(LEN('Описание предлагаемого товара'!#REF!)&gt;0,'Описание предлагаемого товара'!#REF!,"")</f>
        <v>#REF!</v>
      </c>
      <c r="F772" s="61" t="e">
        <f>IF(LEN('Описание предлагаемого товара'!#REF!)&gt;0,'Описание предлагаемого товара'!#REF!,"")</f>
        <v>#REF!</v>
      </c>
      <c r="G772" s="61" t="e">
        <f>IF(LEN('Описание предлагаемого товара'!#REF!)&gt;0,'Описание предлагаемого товара'!#REF!,"")</f>
        <v>#REF!</v>
      </c>
      <c r="H772" s="61" t="e">
        <f>IF(LEN('Описание предлагаемого товара'!#REF!)&gt;0,'Описание предлагаемого товара'!#REF!,"")</f>
        <v>#REF!</v>
      </c>
      <c r="I772" s="61" t="e">
        <f>IF(LEN('Описание предлагаемого товара'!#REF!)&gt;0,'Описание предлагаемого товара'!#REF!,"")</f>
        <v>#REF!</v>
      </c>
      <c r="J772" s="38" t="str">
        <f>IFERROR(VLOOKUP(B772,SAP!$A:$E,5,),"")</f>
        <v/>
      </c>
      <c r="K772" s="40" t="str">
        <f t="shared" si="7001"/>
        <v/>
      </c>
      <c r="L772" s="61" t="e">
        <f>IF(LEN('Описание предлагаемого товара'!#REF!)&gt;0,IFERROR('Описание предлагаемого товара'!#REF!*1,""),"")</f>
        <v>#REF!</v>
      </c>
      <c r="M772" s="39" t="str">
        <f>IFERROR(VLOOKUP(B772,SAP!$A:$E,2,),"")</f>
        <v/>
      </c>
      <c r="N772" s="41" t="str">
        <f t="shared" si="7137"/>
        <v/>
      </c>
      <c r="O772" s="39" t="str">
        <f t="shared" si="6988"/>
        <v/>
      </c>
      <c r="P772" s="36" t="e">
        <f>IF(LEN('Описание предлагаемого товара'!#REF!)&gt;0,'Описание предлагаемого товара'!#REF!,"")</f>
        <v>#REF!</v>
      </c>
      <c r="Q77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72" s="37" t="e">
        <f>IF(LEN('Описание предлагаемого товара'!#REF!)&gt;0,'Описание предлагаемого товара'!#REF!,"")</f>
        <v>#REF!</v>
      </c>
      <c r="S772" s="37" t="e">
        <f>IF(LEN('Описание предлагаемого товара'!#REF!)&gt;0,'Описание предлагаемого товара'!#REF!,"")</f>
        <v>#REF!</v>
      </c>
      <c r="T77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72" s="23" t="str">
        <f>IFERROR(VLOOKUP(CI772*1,Обработ.выгрузка_реестра_РФ!$A:$G,6,),"")</f>
        <v/>
      </c>
      <c r="V772" s="61" t="e">
        <f>IF(LEN('Описание предлагаемого товара'!#REF!)&gt;0,'Описание предлагаемого товара'!#REF!,"")</f>
        <v>#REF!</v>
      </c>
      <c r="W772" s="62" t="e">
        <f>IF(LEN('Описание предлагаемого товара'!#REF!)&gt;0,'Описание предлагаемого товара'!#REF!,"")</f>
        <v>#REF!</v>
      </c>
      <c r="X772" s="91" t="e">
        <f t="shared" ref="X772:Y772" si="7498">IFERROR(REPLACE(W772,FIND(CHAR(10),W772,1),1," "),W772)</f>
        <v>#REF!</v>
      </c>
      <c r="Y772" s="91" t="e">
        <f t="shared" si="7498"/>
        <v>#REF!</v>
      </c>
      <c r="Z772" s="91" t="e">
        <f t="shared" si="7003"/>
        <v>#REF!</v>
      </c>
      <c r="AA772" s="91" t="e">
        <f t="shared" si="7004"/>
        <v>#REF!</v>
      </c>
      <c r="AB772" s="91" t="e">
        <f t="shared" si="7005"/>
        <v>#REF!</v>
      </c>
      <c r="AC772" s="91" t="e">
        <f t="shared" ref="AC772:AF772" si="7499">IFERROR(REPLACE(AB772,FIND("  ",AB772,1),2," "),AB772)</f>
        <v>#REF!</v>
      </c>
      <c r="AD772" s="91" t="e">
        <f t="shared" si="7499"/>
        <v>#REF!</v>
      </c>
      <c r="AE772" s="91" t="e">
        <f t="shared" si="7499"/>
        <v>#REF!</v>
      </c>
      <c r="AF772" s="91" t="e">
        <f t="shared" si="7499"/>
        <v>#REF!</v>
      </c>
      <c r="AG772" s="23" t="str">
        <f>IFERROR(VLOOKUP(CI772*1,Обработ.выгрузка_реестра_РФ!$A:$G,4,),"")</f>
        <v/>
      </c>
      <c r="AH772" s="91" t="str">
        <f t="shared" ref="AH772:AI772" si="7500">IFERROR(REPLACE(AG772,FIND("-",AG772,1),1,"*"),AG772)</f>
        <v/>
      </c>
      <c r="AI772" s="91" t="str">
        <f t="shared" si="7500"/>
        <v/>
      </c>
      <c r="AJ772" s="27" t="str">
        <f t="shared" si="7103"/>
        <v/>
      </c>
      <c r="AK772" s="63" t="e">
        <f>IF(LEN('Описание предлагаемого товара'!#REF!)&gt;0,'Описание предлагаемого товара'!#REF!,"")</f>
        <v>#REF!</v>
      </c>
      <c r="AL772" s="91" t="e">
        <f t="shared" ref="AL772:AM772" si="7501">IFERROR(REPLACE(AK772,FIND(CHAR(10),AK772,1),1,""),AK772)</f>
        <v>#REF!</v>
      </c>
      <c r="AM772" s="91" t="e">
        <f t="shared" si="7501"/>
        <v>#REF!</v>
      </c>
      <c r="AN772" s="91" t="e">
        <f t="shared" ref="AN772:AR772" si="7502">IFERROR(REPLACE(AM772,FIND(" ",AM772,1),1,""),AM772)</f>
        <v>#REF!</v>
      </c>
      <c r="AO772" s="91" t="e">
        <f t="shared" si="7502"/>
        <v>#REF!</v>
      </c>
      <c r="AP772" s="91" t="e">
        <f t="shared" si="7502"/>
        <v>#REF!</v>
      </c>
      <c r="AQ772" s="91" t="e">
        <f t="shared" si="7502"/>
        <v>#REF!</v>
      </c>
      <c r="AR772" s="91" t="e">
        <f t="shared" si="7502"/>
        <v>#REF!</v>
      </c>
      <c r="AS772" s="91" t="e">
        <f t="shared" si="7010"/>
        <v>#REF!</v>
      </c>
      <c r="AT772" s="91" t="e">
        <f t="shared" si="7011"/>
        <v>#REF!</v>
      </c>
      <c r="AU772" s="32" t="e">
        <f t="shared" si="6994"/>
        <v>#REF!</v>
      </c>
      <c r="AV772" s="93" t="e">
        <f>'Описание предлагаемого товара'!#REF!</f>
        <v>#REF!</v>
      </c>
      <c r="AW772" s="91" t="e">
        <f>MIN(SEARCH({0,1,2,3,4,5,6,7,8,9},AV772&amp; "0123456789"))</f>
        <v>#REF!</v>
      </c>
      <c r="AX772" s="91" t="str">
        <f t="shared" si="7012"/>
        <v/>
      </c>
      <c r="AY772" s="91" t="str">
        <f t="shared" si="7013"/>
        <v/>
      </c>
      <c r="AZ772" s="91" t="str">
        <f t="shared" si="7014"/>
        <v/>
      </c>
      <c r="BA772" s="91" t="str">
        <f t="shared" si="7015"/>
        <v/>
      </c>
      <c r="BB772" s="91" t="str">
        <f t="shared" si="7016"/>
        <v/>
      </c>
      <c r="BC772" s="91" t="str">
        <f t="shared" si="7017"/>
        <v/>
      </c>
      <c r="BD772" s="91" t="str">
        <f t="shared" si="7018"/>
        <v/>
      </c>
      <c r="BE772" s="91" t="str">
        <f t="shared" si="7019"/>
        <v/>
      </c>
      <c r="BF772" s="91" t="str">
        <f t="shared" si="7020"/>
        <v/>
      </c>
      <c r="BG772" s="91" t="str">
        <f t="shared" si="7021"/>
        <v/>
      </c>
      <c r="BH772" s="91" t="str">
        <f t="shared" si="7022"/>
        <v/>
      </c>
      <c r="BI772" s="91" t="str">
        <f t="shared" si="7023"/>
        <v/>
      </c>
      <c r="BJ772" s="91" t="str">
        <f t="shared" si="7024"/>
        <v/>
      </c>
      <c r="BK772" s="91" t="str">
        <f t="shared" si="7025"/>
        <v/>
      </c>
      <c r="BL772" s="91" t="str">
        <f t="shared" si="7026"/>
        <v/>
      </c>
      <c r="BM772" s="91" t="str">
        <f t="shared" si="7027"/>
        <v/>
      </c>
      <c r="BN772" s="91" t="str">
        <f t="shared" si="7028"/>
        <v/>
      </c>
      <c r="BO772" s="91" t="str">
        <f t="shared" si="7029"/>
        <v/>
      </c>
      <c r="BP772" s="91" t="str">
        <f t="shared" si="7030"/>
        <v/>
      </c>
      <c r="BQ772" s="91" t="str">
        <f t="shared" si="7031"/>
        <v/>
      </c>
      <c r="BR772" s="91" t="str">
        <f t="shared" si="7032"/>
        <v/>
      </c>
      <c r="BS772" s="91" t="str">
        <f t="shared" si="7033"/>
        <v/>
      </c>
      <c r="BT772" s="91" t="str">
        <f t="shared" si="7034"/>
        <v/>
      </c>
      <c r="BU772" s="91" t="str">
        <f t="shared" si="7035"/>
        <v/>
      </c>
      <c r="BV772" s="91" t="str">
        <f t="shared" si="7036"/>
        <v/>
      </c>
      <c r="BW772" s="91" t="str">
        <f t="shared" si="7037"/>
        <v/>
      </c>
      <c r="BX772" s="91" t="str">
        <f t="shared" si="7038"/>
        <v/>
      </c>
      <c r="BY772" s="91" t="str">
        <f t="shared" si="7039"/>
        <v/>
      </c>
      <c r="BZ772" s="91" t="str">
        <f t="shared" si="7040"/>
        <v/>
      </c>
      <c r="CA772" s="91" t="str">
        <f t="shared" si="7041"/>
        <v/>
      </c>
      <c r="CB772" s="91" t="str">
        <f t="shared" si="7042"/>
        <v/>
      </c>
      <c r="CC772" s="91" t="str">
        <f t="shared" si="7043"/>
        <v/>
      </c>
      <c r="CD772" s="91" t="str">
        <f t="shared" si="7044"/>
        <v/>
      </c>
      <c r="CE772" s="91" t="str">
        <f t="shared" si="7045"/>
        <v/>
      </c>
      <c r="CF772" s="91" t="str">
        <f t="shared" si="7046"/>
        <v/>
      </c>
      <c r="CG772" s="91" t="str">
        <f t="shared" si="7047"/>
        <v/>
      </c>
      <c r="CH772" s="91" t="str">
        <f t="shared" si="7048"/>
        <v/>
      </c>
      <c r="CI772" s="91" t="str">
        <f t="shared" si="7049"/>
        <v>нет</v>
      </c>
      <c r="CJ772" s="63" t="e">
        <f>IF(LEN('Описание предлагаемого товара'!#REF!)&gt;0,'Описание предлагаемого товара'!#REF!,"")</f>
        <v>#REF!</v>
      </c>
      <c r="CK772" s="91" t="e">
        <f t="shared" ref="CK772:CL772" si="7503">IFERROR(REPLACE(CJ772,FIND(CHAR(10),CJ772,1),1,""),CJ772)</f>
        <v>#REF!</v>
      </c>
      <c r="CL772" s="91" t="e">
        <f t="shared" si="7503"/>
        <v>#REF!</v>
      </c>
      <c r="CM772" s="91" t="e">
        <f t="shared" si="7051"/>
        <v>#REF!</v>
      </c>
      <c r="CN772" s="91" t="e">
        <f t="shared" si="7052"/>
        <v>#REF!</v>
      </c>
      <c r="CO772" s="91" t="e">
        <f t="shared" si="7053"/>
        <v>#REF!</v>
      </c>
      <c r="CP772" s="90" t="e">
        <f>IF(AU772="Не указан реестровый номер (мера нац.режима Запрет)","",IF(CI772="нет","",IF(CU772="да","исключение(не смотрим баллы)",IFERROR(IF(CI772*1&gt;0,IFERROR(IF(VLOOKUP(CI772*1,Обработ.выгрузка_реестра_РФ!$A:$G,7,)=0,"Баллы не установлены",VLOOKUP(CI772*1,Обработ.выгрузка_реестра_РФ!$A:$G,7,)),IF(LEN(CI772)&gt;14,"","нет номера в реестре РФ")),""),IF(LEN(CI772)=0,"","Некорректный реестровый номер")))))</f>
        <v>#REF!</v>
      </c>
      <c r="CQ772" s="33" t="e">
        <f>IF(LEN(C772)&gt;0,IFERROR(IF(LEN(H772)&gt;0,IF(LEN(VLOOKUP(H772,'исключения(не_смотрим_баллы)'!$A:$C,1,))&gt;0,"да","нет"),"не введен ОКПД2"),"нет"),"")</f>
        <v>#REF!</v>
      </c>
      <c r="CR772" s="33" t="e">
        <f ca="1">IF(CQ772="да",IF(TODAY()&lt;VLOOKUP(H772,'исключения(не_смотрим_баллы)'!$A:$C,3,),"да","нет"),"")</f>
        <v>#REF!</v>
      </c>
      <c r="CS772" s="33" t="str">
        <f>IFERROR(IF(CQ772="да",IF(VLOOKUP(CI772*1,Обработ.выгрузка_реестра_РФ!$A:$G,2,)&lt;VLOOKUP(H772,'исключения(не_смотрим_баллы)'!$A:$C,2,),"да","нет"),""),"")</f>
        <v/>
      </c>
      <c r="CT772" s="24"/>
      <c r="CU772" s="33" t="e">
        <f t="shared" si="7065"/>
        <v>#REF!</v>
      </c>
      <c r="CV772" s="91" t="e">
        <f t="shared" si="7066"/>
        <v>#REF!</v>
      </c>
      <c r="CW772" s="27" t="e">
        <f t="shared" si="7067"/>
        <v>#REF!</v>
      </c>
      <c r="CX772" s="26" t="e">
        <f t="shared" si="6996"/>
        <v>#REF!</v>
      </c>
      <c r="CY772" s="64" t="e">
        <f>IF(LEN('Описание предлагаемого товара'!#REF!)&gt;0,'Описание предлагаемого товара'!#REF!,"")</f>
        <v>#REF!</v>
      </c>
      <c r="CZ772" s="95" t="e">
        <f t="shared" si="7054"/>
        <v>#REF!</v>
      </c>
      <c r="DA772" s="95" t="e">
        <f t="shared" ref="DA772" si="7504">IFERROR(REPLACE(CZ772,FIND(" ",CZ772,1),1,""),CZ772)</f>
        <v>#REF!</v>
      </c>
      <c r="DB772" s="95" t="e">
        <f t="shared" si="6998"/>
        <v>#REF!</v>
      </c>
      <c r="DC772" s="95" t="e">
        <f t="shared" ref="DC772:DD772" si="7505">IFERROR(REPLACE(DB772,FIND("г.",DB772,1),2,""),DB772)</f>
        <v>#REF!</v>
      </c>
      <c r="DD772" s="95" t="e">
        <f t="shared" si="7505"/>
        <v>#REF!</v>
      </c>
      <c r="DE772" s="95" t="e">
        <f t="shared" ref="DE772:DF772" si="7506">IFERROR(REPLACE(DD772,FIND("г",DD772,1),1,""),DD772)</f>
        <v>#REF!</v>
      </c>
      <c r="DF772" s="95" t="e">
        <f t="shared" si="7506"/>
        <v>#REF!</v>
      </c>
      <c r="DG772" s="95" t="e">
        <f t="shared" si="7071"/>
        <v>#REF!</v>
      </c>
      <c r="DH772" s="25" t="str">
        <f>IFERROR(VLOOKUP(CI772*1,Обработ.выгрузка_реестра_РФ!$A:$G,5,),"")</f>
        <v/>
      </c>
      <c r="DI772" s="27" t="str">
        <f t="shared" si="7081"/>
        <v/>
      </c>
      <c r="DJ772" s="27" t="str">
        <f t="shared" ca="1" si="7058"/>
        <v/>
      </c>
      <c r="DK772" s="63" t="e">
        <f>IF(LEN('Описание предлагаемого товара'!#REF!)&gt;0,'Описание предлагаемого товара'!#REF!,"")</f>
        <v>#REF!</v>
      </c>
      <c r="DL772" s="63" t="e">
        <f>IF(LEN('Описание предлагаемого товара'!#REF!)&gt;0,'Описание предлагаемого товара'!#REF!,"")</f>
        <v>#REF!</v>
      </c>
      <c r="DM772" s="32"/>
    </row>
    <row r="773" spans="1:117" ht="48.75" customHeight="1" x14ac:dyDescent="0.25">
      <c r="A773" s="61" t="e">
        <f>IF(LEN('Описание предлагаемого товара'!#REF!)&gt;0,'Описание предлагаемого товара'!#REF!,"")</f>
        <v>#REF!</v>
      </c>
      <c r="B773" s="65" t="e">
        <f>IF(LEN('Описание предлагаемого товара'!#REF!)&gt;0,'Описание предлагаемого товара'!#REF!,"")</f>
        <v>#REF!</v>
      </c>
      <c r="C773" s="61" t="e">
        <f>IF(LEN('Описание предлагаемого товара'!#REF!)&gt;0,'Описание предлагаемого товара'!#REF!,"")</f>
        <v>#REF!</v>
      </c>
      <c r="D773" s="61" t="e">
        <f>IF(LEN('Описание предлагаемого товара'!#REF!)&gt;0,'Описание предлагаемого товара'!#REF!,"")</f>
        <v>#REF!</v>
      </c>
      <c r="E773" s="61" t="e">
        <f>IF(LEN('Описание предлагаемого товара'!#REF!)&gt;0,'Описание предлагаемого товара'!#REF!,"")</f>
        <v>#REF!</v>
      </c>
      <c r="F773" s="61" t="e">
        <f>IF(LEN('Описание предлагаемого товара'!#REF!)&gt;0,'Описание предлагаемого товара'!#REF!,"")</f>
        <v>#REF!</v>
      </c>
      <c r="G773" s="61" t="e">
        <f>IF(LEN('Описание предлагаемого товара'!#REF!)&gt;0,'Описание предлагаемого товара'!#REF!,"")</f>
        <v>#REF!</v>
      </c>
      <c r="H773" s="61" t="e">
        <f>IF(LEN('Описание предлагаемого товара'!#REF!)&gt;0,'Описание предлагаемого товара'!#REF!,"")</f>
        <v>#REF!</v>
      </c>
      <c r="I773" s="61" t="e">
        <f>IF(LEN('Описание предлагаемого товара'!#REF!)&gt;0,'Описание предлагаемого товара'!#REF!,"")</f>
        <v>#REF!</v>
      </c>
      <c r="J773" s="38" t="str">
        <f>IFERROR(VLOOKUP(B773,SAP!$A:$E,5,),"")</f>
        <v/>
      </c>
      <c r="K773" s="40" t="str">
        <f t="shared" si="7001"/>
        <v/>
      </c>
      <c r="L773" s="61" t="e">
        <f>IF(LEN('Описание предлагаемого товара'!#REF!)&gt;0,IFERROR('Описание предлагаемого товара'!#REF!*1,""),"")</f>
        <v>#REF!</v>
      </c>
      <c r="M773" s="39" t="str">
        <f>IFERROR(VLOOKUP(B773,SAP!$A:$E,2,),"")</f>
        <v/>
      </c>
      <c r="N773" s="41" t="str">
        <f t="shared" si="7137"/>
        <v/>
      </c>
      <c r="O773" s="39" t="str">
        <f t="shared" si="6988"/>
        <v/>
      </c>
      <c r="P773" s="36" t="e">
        <f>IF(LEN('Описание предлагаемого товара'!#REF!)&gt;0,'Описание предлагаемого товара'!#REF!,"")</f>
        <v>#REF!</v>
      </c>
      <c r="Q77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73" s="37" t="e">
        <f>IF(LEN('Описание предлагаемого товара'!#REF!)&gt;0,'Описание предлагаемого товара'!#REF!,"")</f>
        <v>#REF!</v>
      </c>
      <c r="S773" s="37" t="e">
        <f>IF(LEN('Описание предлагаемого товара'!#REF!)&gt;0,'Описание предлагаемого товара'!#REF!,"")</f>
        <v>#REF!</v>
      </c>
      <c r="T77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73" s="23" t="str">
        <f>IFERROR(VLOOKUP(CI773*1,Обработ.выгрузка_реестра_РФ!$A:$G,6,),"")</f>
        <v/>
      </c>
      <c r="V773" s="61" t="e">
        <f>IF(LEN('Описание предлагаемого товара'!#REF!)&gt;0,'Описание предлагаемого товара'!#REF!,"")</f>
        <v>#REF!</v>
      </c>
      <c r="W773" s="62" t="e">
        <f>IF(LEN('Описание предлагаемого товара'!#REF!)&gt;0,'Описание предлагаемого товара'!#REF!,"")</f>
        <v>#REF!</v>
      </c>
      <c r="X773" s="91" t="e">
        <f t="shared" ref="X773:Y773" si="7507">IFERROR(REPLACE(W773,FIND(CHAR(10),W773,1),1," "),W773)</f>
        <v>#REF!</v>
      </c>
      <c r="Y773" s="91" t="e">
        <f t="shared" si="7507"/>
        <v>#REF!</v>
      </c>
      <c r="Z773" s="91" t="e">
        <f t="shared" si="7003"/>
        <v>#REF!</v>
      </c>
      <c r="AA773" s="91" t="e">
        <f t="shared" si="7004"/>
        <v>#REF!</v>
      </c>
      <c r="AB773" s="91" t="e">
        <f t="shared" si="7005"/>
        <v>#REF!</v>
      </c>
      <c r="AC773" s="91" t="e">
        <f t="shared" ref="AC773:AF773" si="7508">IFERROR(REPLACE(AB773,FIND("  ",AB773,1),2," "),AB773)</f>
        <v>#REF!</v>
      </c>
      <c r="AD773" s="91" t="e">
        <f t="shared" si="7508"/>
        <v>#REF!</v>
      </c>
      <c r="AE773" s="91" t="e">
        <f t="shared" si="7508"/>
        <v>#REF!</v>
      </c>
      <c r="AF773" s="91" t="e">
        <f t="shared" si="7508"/>
        <v>#REF!</v>
      </c>
      <c r="AG773" s="23" t="str">
        <f>IFERROR(VLOOKUP(CI773*1,Обработ.выгрузка_реестра_РФ!$A:$G,4,),"")</f>
        <v/>
      </c>
      <c r="AH773" s="91" t="str">
        <f t="shared" ref="AH773:AI773" si="7509">IFERROR(REPLACE(AG773,FIND("-",AG773,1),1,"*"),AG773)</f>
        <v/>
      </c>
      <c r="AI773" s="91" t="str">
        <f t="shared" si="7509"/>
        <v/>
      </c>
      <c r="AJ773" s="27" t="str">
        <f t="shared" si="7103"/>
        <v/>
      </c>
      <c r="AK773" s="63" t="e">
        <f>IF(LEN('Описание предлагаемого товара'!#REF!)&gt;0,'Описание предлагаемого товара'!#REF!,"")</f>
        <v>#REF!</v>
      </c>
      <c r="AL773" s="91" t="e">
        <f t="shared" ref="AL773:AM773" si="7510">IFERROR(REPLACE(AK773,FIND(CHAR(10),AK773,1),1,""),AK773)</f>
        <v>#REF!</v>
      </c>
      <c r="AM773" s="91" t="e">
        <f t="shared" si="7510"/>
        <v>#REF!</v>
      </c>
      <c r="AN773" s="91" t="e">
        <f t="shared" ref="AN773:AR773" si="7511">IFERROR(REPLACE(AM773,FIND(" ",AM773,1),1,""),AM773)</f>
        <v>#REF!</v>
      </c>
      <c r="AO773" s="91" t="e">
        <f t="shared" si="7511"/>
        <v>#REF!</v>
      </c>
      <c r="AP773" s="91" t="e">
        <f t="shared" si="7511"/>
        <v>#REF!</v>
      </c>
      <c r="AQ773" s="91" t="e">
        <f t="shared" si="7511"/>
        <v>#REF!</v>
      </c>
      <c r="AR773" s="91" t="e">
        <f t="shared" si="7511"/>
        <v>#REF!</v>
      </c>
      <c r="AS773" s="91" t="e">
        <f t="shared" si="7010"/>
        <v>#REF!</v>
      </c>
      <c r="AT773" s="91" t="e">
        <f t="shared" si="7011"/>
        <v>#REF!</v>
      </c>
      <c r="AU773" s="32" t="e">
        <f t="shared" si="6994"/>
        <v>#REF!</v>
      </c>
      <c r="AV773" s="93" t="e">
        <f>'Описание предлагаемого товара'!#REF!</f>
        <v>#REF!</v>
      </c>
      <c r="AW773" s="91" t="e">
        <f>MIN(SEARCH({0,1,2,3,4,5,6,7,8,9},AV773&amp; "0123456789"))</f>
        <v>#REF!</v>
      </c>
      <c r="AX773" s="91" t="str">
        <f t="shared" si="7012"/>
        <v/>
      </c>
      <c r="AY773" s="91" t="str">
        <f t="shared" si="7013"/>
        <v/>
      </c>
      <c r="AZ773" s="91" t="str">
        <f t="shared" si="7014"/>
        <v/>
      </c>
      <c r="BA773" s="91" t="str">
        <f t="shared" si="7015"/>
        <v/>
      </c>
      <c r="BB773" s="91" t="str">
        <f t="shared" si="7016"/>
        <v/>
      </c>
      <c r="BC773" s="91" t="str">
        <f t="shared" si="7017"/>
        <v/>
      </c>
      <c r="BD773" s="91" t="str">
        <f t="shared" si="7018"/>
        <v/>
      </c>
      <c r="BE773" s="91" t="str">
        <f t="shared" si="7019"/>
        <v/>
      </c>
      <c r="BF773" s="91" t="str">
        <f t="shared" si="7020"/>
        <v/>
      </c>
      <c r="BG773" s="91" t="str">
        <f t="shared" si="7021"/>
        <v/>
      </c>
      <c r="BH773" s="91" t="str">
        <f t="shared" si="7022"/>
        <v/>
      </c>
      <c r="BI773" s="91" t="str">
        <f t="shared" si="7023"/>
        <v/>
      </c>
      <c r="BJ773" s="91" t="str">
        <f t="shared" si="7024"/>
        <v/>
      </c>
      <c r="BK773" s="91" t="str">
        <f t="shared" si="7025"/>
        <v/>
      </c>
      <c r="BL773" s="91" t="str">
        <f t="shared" si="7026"/>
        <v/>
      </c>
      <c r="BM773" s="91" t="str">
        <f t="shared" si="7027"/>
        <v/>
      </c>
      <c r="BN773" s="91" t="str">
        <f t="shared" si="7028"/>
        <v/>
      </c>
      <c r="BO773" s="91" t="str">
        <f t="shared" si="7029"/>
        <v/>
      </c>
      <c r="BP773" s="91" t="str">
        <f t="shared" si="7030"/>
        <v/>
      </c>
      <c r="BQ773" s="91" t="str">
        <f t="shared" si="7031"/>
        <v/>
      </c>
      <c r="BR773" s="91" t="str">
        <f t="shared" si="7032"/>
        <v/>
      </c>
      <c r="BS773" s="91" t="str">
        <f t="shared" si="7033"/>
        <v/>
      </c>
      <c r="BT773" s="91" t="str">
        <f t="shared" si="7034"/>
        <v/>
      </c>
      <c r="BU773" s="91" t="str">
        <f t="shared" si="7035"/>
        <v/>
      </c>
      <c r="BV773" s="91" t="str">
        <f t="shared" si="7036"/>
        <v/>
      </c>
      <c r="BW773" s="91" t="str">
        <f t="shared" si="7037"/>
        <v/>
      </c>
      <c r="BX773" s="91" t="str">
        <f t="shared" si="7038"/>
        <v/>
      </c>
      <c r="BY773" s="91" t="str">
        <f t="shared" si="7039"/>
        <v/>
      </c>
      <c r="BZ773" s="91" t="str">
        <f t="shared" si="7040"/>
        <v/>
      </c>
      <c r="CA773" s="91" t="str">
        <f t="shared" si="7041"/>
        <v/>
      </c>
      <c r="CB773" s="91" t="str">
        <f t="shared" si="7042"/>
        <v/>
      </c>
      <c r="CC773" s="91" t="str">
        <f t="shared" si="7043"/>
        <v/>
      </c>
      <c r="CD773" s="91" t="str">
        <f t="shared" si="7044"/>
        <v/>
      </c>
      <c r="CE773" s="91" t="str">
        <f t="shared" si="7045"/>
        <v/>
      </c>
      <c r="CF773" s="91" t="str">
        <f t="shared" si="7046"/>
        <v/>
      </c>
      <c r="CG773" s="91" t="str">
        <f t="shared" si="7047"/>
        <v/>
      </c>
      <c r="CH773" s="91" t="str">
        <f t="shared" si="7048"/>
        <v/>
      </c>
      <c r="CI773" s="91" t="str">
        <f t="shared" si="7049"/>
        <v>нет</v>
      </c>
      <c r="CJ773" s="63" t="e">
        <f>IF(LEN('Описание предлагаемого товара'!#REF!)&gt;0,'Описание предлагаемого товара'!#REF!,"")</f>
        <v>#REF!</v>
      </c>
      <c r="CK773" s="91" t="e">
        <f t="shared" ref="CK773:CL773" si="7512">IFERROR(REPLACE(CJ773,FIND(CHAR(10),CJ773,1),1,""),CJ773)</f>
        <v>#REF!</v>
      </c>
      <c r="CL773" s="91" t="e">
        <f t="shared" si="7512"/>
        <v>#REF!</v>
      </c>
      <c r="CM773" s="91" t="e">
        <f t="shared" si="7051"/>
        <v>#REF!</v>
      </c>
      <c r="CN773" s="91" t="e">
        <f t="shared" si="7052"/>
        <v>#REF!</v>
      </c>
      <c r="CO773" s="91" t="e">
        <f t="shared" si="7053"/>
        <v>#REF!</v>
      </c>
      <c r="CP773" s="90" t="e">
        <f>IF(AU773="Не указан реестровый номер (мера нац.режима Запрет)","",IF(CI773="нет","",IF(CU773="да","исключение(не смотрим баллы)",IFERROR(IF(CI773*1&gt;0,IFERROR(IF(VLOOKUP(CI773*1,Обработ.выгрузка_реестра_РФ!$A:$G,7,)=0,"Баллы не установлены",VLOOKUP(CI773*1,Обработ.выгрузка_реестра_РФ!$A:$G,7,)),IF(LEN(CI773)&gt;14,"","нет номера в реестре РФ")),""),IF(LEN(CI773)=0,"","Некорректный реестровый номер")))))</f>
        <v>#REF!</v>
      </c>
      <c r="CQ773" s="33" t="e">
        <f>IF(LEN(C773)&gt;0,IFERROR(IF(LEN(H773)&gt;0,IF(LEN(VLOOKUP(H773,'исключения(не_смотрим_баллы)'!$A:$C,1,))&gt;0,"да","нет"),"не введен ОКПД2"),"нет"),"")</f>
        <v>#REF!</v>
      </c>
      <c r="CR773" s="33" t="e">
        <f ca="1">IF(CQ773="да",IF(TODAY()&lt;VLOOKUP(H773,'исключения(не_смотрим_баллы)'!$A:$C,3,),"да","нет"),"")</f>
        <v>#REF!</v>
      </c>
      <c r="CS773" s="33" t="str">
        <f>IFERROR(IF(CQ773="да",IF(VLOOKUP(CI773*1,Обработ.выгрузка_реестра_РФ!$A:$G,2,)&lt;VLOOKUP(H773,'исключения(не_смотрим_баллы)'!$A:$C,2,),"да","нет"),""),"")</f>
        <v/>
      </c>
      <c r="CT773" s="24"/>
      <c r="CU773" s="33" t="e">
        <f t="shared" si="7065"/>
        <v>#REF!</v>
      </c>
      <c r="CV773" s="91" t="e">
        <f t="shared" si="7066"/>
        <v>#REF!</v>
      </c>
      <c r="CW773" s="27" t="e">
        <f t="shared" si="7067"/>
        <v>#REF!</v>
      </c>
      <c r="CX773" s="26" t="e">
        <f t="shared" si="6996"/>
        <v>#REF!</v>
      </c>
      <c r="CY773" s="64" t="e">
        <f>IF(LEN('Описание предлагаемого товара'!#REF!)&gt;0,'Описание предлагаемого товара'!#REF!,"")</f>
        <v>#REF!</v>
      </c>
      <c r="CZ773" s="95" t="e">
        <f t="shared" si="7054"/>
        <v>#REF!</v>
      </c>
      <c r="DA773" s="95" t="e">
        <f t="shared" ref="DA773" si="7513">IFERROR(REPLACE(CZ773,FIND(" ",CZ773,1),1,""),CZ773)</f>
        <v>#REF!</v>
      </c>
      <c r="DB773" s="95" t="e">
        <f t="shared" si="6998"/>
        <v>#REF!</v>
      </c>
      <c r="DC773" s="95" t="e">
        <f t="shared" ref="DC773:DD773" si="7514">IFERROR(REPLACE(DB773,FIND("г.",DB773,1),2,""),DB773)</f>
        <v>#REF!</v>
      </c>
      <c r="DD773" s="95" t="e">
        <f t="shared" si="7514"/>
        <v>#REF!</v>
      </c>
      <c r="DE773" s="95" t="e">
        <f t="shared" ref="DE773:DF773" si="7515">IFERROR(REPLACE(DD773,FIND("г",DD773,1),1,""),DD773)</f>
        <v>#REF!</v>
      </c>
      <c r="DF773" s="95" t="e">
        <f t="shared" si="7515"/>
        <v>#REF!</v>
      </c>
      <c r="DG773" s="95" t="e">
        <f t="shared" si="7071"/>
        <v>#REF!</v>
      </c>
      <c r="DH773" s="25" t="str">
        <f>IFERROR(VLOOKUP(CI773*1,Обработ.выгрузка_реестра_РФ!$A:$G,5,),"")</f>
        <v/>
      </c>
      <c r="DI773" s="27" t="str">
        <f t="shared" si="7081"/>
        <v/>
      </c>
      <c r="DJ773" s="27" t="str">
        <f t="shared" ca="1" si="7058"/>
        <v/>
      </c>
      <c r="DK773" s="63" t="e">
        <f>IF(LEN('Описание предлагаемого товара'!#REF!)&gt;0,'Описание предлагаемого товара'!#REF!,"")</f>
        <v>#REF!</v>
      </c>
      <c r="DL773" s="63" t="e">
        <f>IF(LEN('Описание предлагаемого товара'!#REF!)&gt;0,'Описание предлагаемого товара'!#REF!,"")</f>
        <v>#REF!</v>
      </c>
      <c r="DM773" s="32"/>
    </row>
    <row r="774" spans="1:117" ht="48.75" customHeight="1" x14ac:dyDescent="0.25">
      <c r="A774" s="61" t="e">
        <f>IF(LEN('Описание предлагаемого товара'!#REF!)&gt;0,'Описание предлагаемого товара'!#REF!,"")</f>
        <v>#REF!</v>
      </c>
      <c r="B774" s="65" t="e">
        <f>IF(LEN('Описание предлагаемого товара'!#REF!)&gt;0,'Описание предлагаемого товара'!#REF!,"")</f>
        <v>#REF!</v>
      </c>
      <c r="C774" s="61" t="e">
        <f>IF(LEN('Описание предлагаемого товара'!#REF!)&gt;0,'Описание предлагаемого товара'!#REF!,"")</f>
        <v>#REF!</v>
      </c>
      <c r="D774" s="61" t="e">
        <f>IF(LEN('Описание предлагаемого товара'!#REF!)&gt;0,'Описание предлагаемого товара'!#REF!,"")</f>
        <v>#REF!</v>
      </c>
      <c r="E774" s="61" t="e">
        <f>IF(LEN('Описание предлагаемого товара'!#REF!)&gt;0,'Описание предлагаемого товара'!#REF!,"")</f>
        <v>#REF!</v>
      </c>
      <c r="F774" s="61" t="e">
        <f>IF(LEN('Описание предлагаемого товара'!#REF!)&gt;0,'Описание предлагаемого товара'!#REF!,"")</f>
        <v>#REF!</v>
      </c>
      <c r="G774" s="61" t="e">
        <f>IF(LEN('Описание предлагаемого товара'!#REF!)&gt;0,'Описание предлагаемого товара'!#REF!,"")</f>
        <v>#REF!</v>
      </c>
      <c r="H774" s="61" t="e">
        <f>IF(LEN('Описание предлагаемого товара'!#REF!)&gt;0,'Описание предлагаемого товара'!#REF!,"")</f>
        <v>#REF!</v>
      </c>
      <c r="I774" s="61" t="e">
        <f>IF(LEN('Описание предлагаемого товара'!#REF!)&gt;0,'Описание предлагаемого товара'!#REF!,"")</f>
        <v>#REF!</v>
      </c>
      <c r="J774" s="38" t="str">
        <f>IFERROR(VLOOKUP(B774,SAP!$A:$E,5,),"")</f>
        <v/>
      </c>
      <c r="K774" s="40" t="str">
        <f t="shared" si="7001"/>
        <v/>
      </c>
      <c r="L774" s="61" t="e">
        <f>IF(LEN('Описание предлагаемого товара'!#REF!)&gt;0,IFERROR('Описание предлагаемого товара'!#REF!*1,""),"")</f>
        <v>#REF!</v>
      </c>
      <c r="M774" s="39" t="str">
        <f>IFERROR(VLOOKUP(B774,SAP!$A:$E,2,),"")</f>
        <v/>
      </c>
      <c r="N774" s="41" t="str">
        <f t="shared" si="7137"/>
        <v/>
      </c>
      <c r="O774" s="39" t="str">
        <f t="shared" si="6988"/>
        <v/>
      </c>
      <c r="P774" s="36" t="e">
        <f>IF(LEN('Описание предлагаемого товара'!#REF!)&gt;0,'Описание предлагаемого товара'!#REF!,"")</f>
        <v>#REF!</v>
      </c>
      <c r="Q77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74" s="37" t="e">
        <f>IF(LEN('Описание предлагаемого товара'!#REF!)&gt;0,'Описание предлагаемого товара'!#REF!,"")</f>
        <v>#REF!</v>
      </c>
      <c r="S774" s="37" t="e">
        <f>IF(LEN('Описание предлагаемого товара'!#REF!)&gt;0,'Описание предлагаемого товара'!#REF!,"")</f>
        <v>#REF!</v>
      </c>
      <c r="T77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74" s="23" t="str">
        <f>IFERROR(VLOOKUP(CI774*1,Обработ.выгрузка_реестра_РФ!$A:$G,6,),"")</f>
        <v/>
      </c>
      <c r="V774" s="61" t="e">
        <f>IF(LEN('Описание предлагаемого товара'!#REF!)&gt;0,'Описание предлагаемого товара'!#REF!,"")</f>
        <v>#REF!</v>
      </c>
      <c r="W774" s="62" t="e">
        <f>IF(LEN('Описание предлагаемого товара'!#REF!)&gt;0,'Описание предлагаемого товара'!#REF!,"")</f>
        <v>#REF!</v>
      </c>
      <c r="X774" s="91" t="e">
        <f t="shared" ref="X774:Y774" si="7516">IFERROR(REPLACE(W774,FIND(CHAR(10),W774,1),1," "),W774)</f>
        <v>#REF!</v>
      </c>
      <c r="Y774" s="91" t="e">
        <f t="shared" si="7516"/>
        <v>#REF!</v>
      </c>
      <c r="Z774" s="91" t="e">
        <f t="shared" si="7003"/>
        <v>#REF!</v>
      </c>
      <c r="AA774" s="91" t="e">
        <f t="shared" si="7004"/>
        <v>#REF!</v>
      </c>
      <c r="AB774" s="91" t="e">
        <f t="shared" si="7005"/>
        <v>#REF!</v>
      </c>
      <c r="AC774" s="91" t="e">
        <f t="shared" ref="AC774:AF774" si="7517">IFERROR(REPLACE(AB774,FIND("  ",AB774,1),2," "),AB774)</f>
        <v>#REF!</v>
      </c>
      <c r="AD774" s="91" t="e">
        <f t="shared" si="7517"/>
        <v>#REF!</v>
      </c>
      <c r="AE774" s="91" t="e">
        <f t="shared" si="7517"/>
        <v>#REF!</v>
      </c>
      <c r="AF774" s="91" t="e">
        <f t="shared" si="7517"/>
        <v>#REF!</v>
      </c>
      <c r="AG774" s="23" t="str">
        <f>IFERROR(VLOOKUP(CI774*1,Обработ.выгрузка_реестра_РФ!$A:$G,4,),"")</f>
        <v/>
      </c>
      <c r="AH774" s="91" t="str">
        <f t="shared" ref="AH774:AI774" si="7518">IFERROR(REPLACE(AG774,FIND("-",AG774,1),1,"*"),AG774)</f>
        <v/>
      </c>
      <c r="AI774" s="91" t="str">
        <f t="shared" si="7518"/>
        <v/>
      </c>
      <c r="AJ774" s="27" t="str">
        <f t="shared" si="7103"/>
        <v/>
      </c>
      <c r="AK774" s="63" t="e">
        <f>IF(LEN('Описание предлагаемого товара'!#REF!)&gt;0,'Описание предлагаемого товара'!#REF!,"")</f>
        <v>#REF!</v>
      </c>
      <c r="AL774" s="91" t="e">
        <f t="shared" ref="AL774:AM774" si="7519">IFERROR(REPLACE(AK774,FIND(CHAR(10),AK774,1),1,""),AK774)</f>
        <v>#REF!</v>
      </c>
      <c r="AM774" s="91" t="e">
        <f t="shared" si="7519"/>
        <v>#REF!</v>
      </c>
      <c r="AN774" s="91" t="e">
        <f t="shared" ref="AN774:AR774" si="7520">IFERROR(REPLACE(AM774,FIND(" ",AM774,1),1,""),AM774)</f>
        <v>#REF!</v>
      </c>
      <c r="AO774" s="91" t="e">
        <f t="shared" si="7520"/>
        <v>#REF!</v>
      </c>
      <c r="AP774" s="91" t="e">
        <f t="shared" si="7520"/>
        <v>#REF!</v>
      </c>
      <c r="AQ774" s="91" t="e">
        <f t="shared" si="7520"/>
        <v>#REF!</v>
      </c>
      <c r="AR774" s="91" t="e">
        <f t="shared" si="7520"/>
        <v>#REF!</v>
      </c>
      <c r="AS774" s="91" t="e">
        <f t="shared" si="7010"/>
        <v>#REF!</v>
      </c>
      <c r="AT774" s="91" t="e">
        <f t="shared" si="7011"/>
        <v>#REF!</v>
      </c>
      <c r="AU774" s="32" t="e">
        <f t="shared" si="6994"/>
        <v>#REF!</v>
      </c>
      <c r="AV774" s="93" t="e">
        <f>'Описание предлагаемого товара'!#REF!</f>
        <v>#REF!</v>
      </c>
      <c r="AW774" s="91" t="e">
        <f>MIN(SEARCH({0,1,2,3,4,5,6,7,8,9},AV774&amp; "0123456789"))</f>
        <v>#REF!</v>
      </c>
      <c r="AX774" s="91" t="str">
        <f t="shared" si="7012"/>
        <v/>
      </c>
      <c r="AY774" s="91" t="str">
        <f t="shared" si="7013"/>
        <v/>
      </c>
      <c r="AZ774" s="91" t="str">
        <f t="shared" si="7014"/>
        <v/>
      </c>
      <c r="BA774" s="91" t="str">
        <f t="shared" si="7015"/>
        <v/>
      </c>
      <c r="BB774" s="91" t="str">
        <f t="shared" si="7016"/>
        <v/>
      </c>
      <c r="BC774" s="91" t="str">
        <f t="shared" si="7017"/>
        <v/>
      </c>
      <c r="BD774" s="91" t="str">
        <f t="shared" si="7018"/>
        <v/>
      </c>
      <c r="BE774" s="91" t="str">
        <f t="shared" si="7019"/>
        <v/>
      </c>
      <c r="BF774" s="91" t="str">
        <f t="shared" si="7020"/>
        <v/>
      </c>
      <c r="BG774" s="91" t="str">
        <f t="shared" si="7021"/>
        <v/>
      </c>
      <c r="BH774" s="91" t="str">
        <f t="shared" si="7022"/>
        <v/>
      </c>
      <c r="BI774" s="91" t="str">
        <f t="shared" si="7023"/>
        <v/>
      </c>
      <c r="BJ774" s="91" t="str">
        <f t="shared" si="7024"/>
        <v/>
      </c>
      <c r="BK774" s="91" t="str">
        <f t="shared" si="7025"/>
        <v/>
      </c>
      <c r="BL774" s="91" t="str">
        <f t="shared" si="7026"/>
        <v/>
      </c>
      <c r="BM774" s="91" t="str">
        <f t="shared" si="7027"/>
        <v/>
      </c>
      <c r="BN774" s="91" t="str">
        <f t="shared" si="7028"/>
        <v/>
      </c>
      <c r="BO774" s="91" t="str">
        <f t="shared" si="7029"/>
        <v/>
      </c>
      <c r="BP774" s="91" t="str">
        <f t="shared" si="7030"/>
        <v/>
      </c>
      <c r="BQ774" s="91" t="str">
        <f t="shared" si="7031"/>
        <v/>
      </c>
      <c r="BR774" s="91" t="str">
        <f t="shared" si="7032"/>
        <v/>
      </c>
      <c r="BS774" s="91" t="str">
        <f t="shared" si="7033"/>
        <v/>
      </c>
      <c r="BT774" s="91" t="str">
        <f t="shared" si="7034"/>
        <v/>
      </c>
      <c r="BU774" s="91" t="str">
        <f t="shared" si="7035"/>
        <v/>
      </c>
      <c r="BV774" s="91" t="str">
        <f t="shared" si="7036"/>
        <v/>
      </c>
      <c r="BW774" s="91" t="str">
        <f t="shared" si="7037"/>
        <v/>
      </c>
      <c r="BX774" s="91" t="str">
        <f t="shared" si="7038"/>
        <v/>
      </c>
      <c r="BY774" s="91" t="str">
        <f t="shared" si="7039"/>
        <v/>
      </c>
      <c r="BZ774" s="91" t="str">
        <f t="shared" si="7040"/>
        <v/>
      </c>
      <c r="CA774" s="91" t="str">
        <f t="shared" si="7041"/>
        <v/>
      </c>
      <c r="CB774" s="91" t="str">
        <f t="shared" si="7042"/>
        <v/>
      </c>
      <c r="CC774" s="91" t="str">
        <f t="shared" si="7043"/>
        <v/>
      </c>
      <c r="CD774" s="91" t="str">
        <f t="shared" si="7044"/>
        <v/>
      </c>
      <c r="CE774" s="91" t="str">
        <f t="shared" si="7045"/>
        <v/>
      </c>
      <c r="CF774" s="91" t="str">
        <f t="shared" si="7046"/>
        <v/>
      </c>
      <c r="CG774" s="91" t="str">
        <f t="shared" si="7047"/>
        <v/>
      </c>
      <c r="CH774" s="91" t="str">
        <f t="shared" si="7048"/>
        <v/>
      </c>
      <c r="CI774" s="91" t="str">
        <f t="shared" si="7049"/>
        <v>нет</v>
      </c>
      <c r="CJ774" s="63" t="e">
        <f>IF(LEN('Описание предлагаемого товара'!#REF!)&gt;0,'Описание предлагаемого товара'!#REF!,"")</f>
        <v>#REF!</v>
      </c>
      <c r="CK774" s="91" t="e">
        <f t="shared" ref="CK774:CL774" si="7521">IFERROR(REPLACE(CJ774,FIND(CHAR(10),CJ774,1),1,""),CJ774)</f>
        <v>#REF!</v>
      </c>
      <c r="CL774" s="91" t="e">
        <f t="shared" si="7521"/>
        <v>#REF!</v>
      </c>
      <c r="CM774" s="91" t="e">
        <f t="shared" si="7051"/>
        <v>#REF!</v>
      </c>
      <c r="CN774" s="91" t="e">
        <f t="shared" si="7052"/>
        <v>#REF!</v>
      </c>
      <c r="CO774" s="91" t="e">
        <f t="shared" si="7053"/>
        <v>#REF!</v>
      </c>
      <c r="CP774" s="90" t="e">
        <f>IF(AU774="Не указан реестровый номер (мера нац.режима Запрет)","",IF(CI774="нет","",IF(CU774="да","исключение(не смотрим баллы)",IFERROR(IF(CI774*1&gt;0,IFERROR(IF(VLOOKUP(CI774*1,Обработ.выгрузка_реестра_РФ!$A:$G,7,)=0,"Баллы не установлены",VLOOKUP(CI774*1,Обработ.выгрузка_реестра_РФ!$A:$G,7,)),IF(LEN(CI774)&gt;14,"","нет номера в реестре РФ")),""),IF(LEN(CI774)=0,"","Некорректный реестровый номер")))))</f>
        <v>#REF!</v>
      </c>
      <c r="CQ774" s="33" t="e">
        <f>IF(LEN(C774)&gt;0,IFERROR(IF(LEN(H774)&gt;0,IF(LEN(VLOOKUP(H774,'исключения(не_смотрим_баллы)'!$A:$C,1,))&gt;0,"да","нет"),"не введен ОКПД2"),"нет"),"")</f>
        <v>#REF!</v>
      </c>
      <c r="CR774" s="33" t="e">
        <f ca="1">IF(CQ774="да",IF(TODAY()&lt;VLOOKUP(H774,'исключения(не_смотрим_баллы)'!$A:$C,3,),"да","нет"),"")</f>
        <v>#REF!</v>
      </c>
      <c r="CS774" s="33" t="str">
        <f>IFERROR(IF(CQ774="да",IF(VLOOKUP(CI774*1,Обработ.выгрузка_реестра_РФ!$A:$G,2,)&lt;VLOOKUP(H774,'исключения(не_смотрим_баллы)'!$A:$C,2,),"да","нет"),""),"")</f>
        <v/>
      </c>
      <c r="CT774" s="24"/>
      <c r="CU774" s="33" t="e">
        <f t="shared" si="7065"/>
        <v>#REF!</v>
      </c>
      <c r="CV774" s="91" t="e">
        <f t="shared" si="7066"/>
        <v>#REF!</v>
      </c>
      <c r="CW774" s="27" t="e">
        <f t="shared" si="7067"/>
        <v>#REF!</v>
      </c>
      <c r="CX774" s="26" t="e">
        <f t="shared" si="6996"/>
        <v>#REF!</v>
      </c>
      <c r="CY774" s="64" t="e">
        <f>IF(LEN('Описание предлагаемого товара'!#REF!)&gt;0,'Описание предлагаемого товара'!#REF!,"")</f>
        <v>#REF!</v>
      </c>
      <c r="CZ774" s="95" t="e">
        <f t="shared" si="7054"/>
        <v>#REF!</v>
      </c>
      <c r="DA774" s="95" t="e">
        <f t="shared" ref="DA774" si="7522">IFERROR(REPLACE(CZ774,FIND(" ",CZ774,1),1,""),CZ774)</f>
        <v>#REF!</v>
      </c>
      <c r="DB774" s="95" t="e">
        <f t="shared" si="6998"/>
        <v>#REF!</v>
      </c>
      <c r="DC774" s="95" t="e">
        <f t="shared" ref="DC774:DD774" si="7523">IFERROR(REPLACE(DB774,FIND("г.",DB774,1),2,""),DB774)</f>
        <v>#REF!</v>
      </c>
      <c r="DD774" s="95" t="e">
        <f t="shared" si="7523"/>
        <v>#REF!</v>
      </c>
      <c r="DE774" s="95" t="e">
        <f t="shared" ref="DE774:DF774" si="7524">IFERROR(REPLACE(DD774,FIND("г",DD774,1),1,""),DD774)</f>
        <v>#REF!</v>
      </c>
      <c r="DF774" s="95" t="e">
        <f t="shared" si="7524"/>
        <v>#REF!</v>
      </c>
      <c r="DG774" s="95" t="e">
        <f t="shared" si="7071"/>
        <v>#REF!</v>
      </c>
      <c r="DH774" s="25" t="str">
        <f>IFERROR(VLOOKUP(CI774*1,Обработ.выгрузка_реестра_РФ!$A:$G,5,),"")</f>
        <v/>
      </c>
      <c r="DI774" s="27" t="str">
        <f t="shared" si="7081"/>
        <v/>
      </c>
      <c r="DJ774" s="27" t="str">
        <f t="shared" ca="1" si="7058"/>
        <v/>
      </c>
      <c r="DK774" s="63" t="e">
        <f>IF(LEN('Описание предлагаемого товара'!#REF!)&gt;0,'Описание предлагаемого товара'!#REF!,"")</f>
        <v>#REF!</v>
      </c>
      <c r="DL774" s="63" t="e">
        <f>IF(LEN('Описание предлагаемого товара'!#REF!)&gt;0,'Описание предлагаемого товара'!#REF!,"")</f>
        <v>#REF!</v>
      </c>
      <c r="DM774" s="32"/>
    </row>
    <row r="775" spans="1:117" ht="48.75" customHeight="1" x14ac:dyDescent="0.25">
      <c r="A775" s="61" t="e">
        <f>IF(LEN('Описание предлагаемого товара'!#REF!)&gt;0,'Описание предлагаемого товара'!#REF!,"")</f>
        <v>#REF!</v>
      </c>
      <c r="B775" s="65" t="e">
        <f>IF(LEN('Описание предлагаемого товара'!#REF!)&gt;0,'Описание предлагаемого товара'!#REF!,"")</f>
        <v>#REF!</v>
      </c>
      <c r="C775" s="61" t="e">
        <f>IF(LEN('Описание предлагаемого товара'!#REF!)&gt;0,'Описание предлагаемого товара'!#REF!,"")</f>
        <v>#REF!</v>
      </c>
      <c r="D775" s="61" t="e">
        <f>IF(LEN('Описание предлагаемого товара'!#REF!)&gt;0,'Описание предлагаемого товара'!#REF!,"")</f>
        <v>#REF!</v>
      </c>
      <c r="E775" s="61" t="e">
        <f>IF(LEN('Описание предлагаемого товара'!#REF!)&gt;0,'Описание предлагаемого товара'!#REF!,"")</f>
        <v>#REF!</v>
      </c>
      <c r="F775" s="61" t="e">
        <f>IF(LEN('Описание предлагаемого товара'!#REF!)&gt;0,'Описание предлагаемого товара'!#REF!,"")</f>
        <v>#REF!</v>
      </c>
      <c r="G775" s="61" t="e">
        <f>IF(LEN('Описание предлагаемого товара'!#REF!)&gt;0,'Описание предлагаемого товара'!#REF!,"")</f>
        <v>#REF!</v>
      </c>
      <c r="H775" s="61" t="e">
        <f>IF(LEN('Описание предлагаемого товара'!#REF!)&gt;0,'Описание предлагаемого товара'!#REF!,"")</f>
        <v>#REF!</v>
      </c>
      <c r="I775" s="61" t="e">
        <f>IF(LEN('Описание предлагаемого товара'!#REF!)&gt;0,'Описание предлагаемого товара'!#REF!,"")</f>
        <v>#REF!</v>
      </c>
      <c r="J775" s="38" t="str">
        <f>IFERROR(VLOOKUP(B775,SAP!$A:$E,5,),"")</f>
        <v/>
      </c>
      <c r="K775" s="40" t="str">
        <f t="shared" si="7001"/>
        <v/>
      </c>
      <c r="L775" s="61" t="e">
        <f>IF(LEN('Описание предлагаемого товара'!#REF!)&gt;0,IFERROR('Описание предлагаемого товара'!#REF!*1,""),"")</f>
        <v>#REF!</v>
      </c>
      <c r="M775" s="39" t="str">
        <f>IFERROR(VLOOKUP(B775,SAP!$A:$E,2,),"")</f>
        <v/>
      </c>
      <c r="N775" s="41" t="str">
        <f t="shared" si="7137"/>
        <v/>
      </c>
      <c r="O775" s="39" t="str">
        <f t="shared" si="6988"/>
        <v/>
      </c>
      <c r="P775" s="36" t="e">
        <f>IF(LEN('Описание предлагаемого товара'!#REF!)&gt;0,'Описание предлагаемого товара'!#REF!,"")</f>
        <v>#REF!</v>
      </c>
      <c r="Q77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75" s="37" t="e">
        <f>IF(LEN('Описание предлагаемого товара'!#REF!)&gt;0,'Описание предлагаемого товара'!#REF!,"")</f>
        <v>#REF!</v>
      </c>
      <c r="S775" s="37" t="e">
        <f>IF(LEN('Описание предлагаемого товара'!#REF!)&gt;0,'Описание предлагаемого товара'!#REF!,"")</f>
        <v>#REF!</v>
      </c>
      <c r="T77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75" s="23" t="str">
        <f>IFERROR(VLOOKUP(CI775*1,Обработ.выгрузка_реестра_РФ!$A:$G,6,),"")</f>
        <v/>
      </c>
      <c r="V775" s="61" t="e">
        <f>IF(LEN('Описание предлагаемого товара'!#REF!)&gt;0,'Описание предлагаемого товара'!#REF!,"")</f>
        <v>#REF!</v>
      </c>
      <c r="W775" s="62" t="e">
        <f>IF(LEN('Описание предлагаемого товара'!#REF!)&gt;0,'Описание предлагаемого товара'!#REF!,"")</f>
        <v>#REF!</v>
      </c>
      <c r="X775" s="91" t="e">
        <f t="shared" ref="X775:Y775" si="7525">IFERROR(REPLACE(W775,FIND(CHAR(10),W775,1),1," "),W775)</f>
        <v>#REF!</v>
      </c>
      <c r="Y775" s="91" t="e">
        <f t="shared" si="7525"/>
        <v>#REF!</v>
      </c>
      <c r="Z775" s="91" t="e">
        <f t="shared" si="7003"/>
        <v>#REF!</v>
      </c>
      <c r="AA775" s="91" t="e">
        <f t="shared" si="7004"/>
        <v>#REF!</v>
      </c>
      <c r="AB775" s="91" t="e">
        <f t="shared" si="7005"/>
        <v>#REF!</v>
      </c>
      <c r="AC775" s="91" t="e">
        <f t="shared" ref="AC775:AF775" si="7526">IFERROR(REPLACE(AB775,FIND("  ",AB775,1),2," "),AB775)</f>
        <v>#REF!</v>
      </c>
      <c r="AD775" s="91" t="e">
        <f t="shared" si="7526"/>
        <v>#REF!</v>
      </c>
      <c r="AE775" s="91" t="e">
        <f t="shared" si="7526"/>
        <v>#REF!</v>
      </c>
      <c r="AF775" s="91" t="e">
        <f t="shared" si="7526"/>
        <v>#REF!</v>
      </c>
      <c r="AG775" s="23" t="str">
        <f>IFERROR(VLOOKUP(CI775*1,Обработ.выгрузка_реестра_РФ!$A:$G,4,),"")</f>
        <v/>
      </c>
      <c r="AH775" s="91" t="str">
        <f t="shared" ref="AH775:AI775" si="7527">IFERROR(REPLACE(AG775,FIND("-",AG775,1),1,"*"),AG775)</f>
        <v/>
      </c>
      <c r="AI775" s="91" t="str">
        <f t="shared" si="7527"/>
        <v/>
      </c>
      <c r="AJ775" s="27" t="str">
        <f t="shared" si="7103"/>
        <v/>
      </c>
      <c r="AK775" s="63" t="e">
        <f>IF(LEN('Описание предлагаемого товара'!#REF!)&gt;0,'Описание предлагаемого товара'!#REF!,"")</f>
        <v>#REF!</v>
      </c>
      <c r="AL775" s="91" t="e">
        <f t="shared" ref="AL775:AM775" si="7528">IFERROR(REPLACE(AK775,FIND(CHAR(10),AK775,1),1,""),AK775)</f>
        <v>#REF!</v>
      </c>
      <c r="AM775" s="91" t="e">
        <f t="shared" si="7528"/>
        <v>#REF!</v>
      </c>
      <c r="AN775" s="91" t="e">
        <f t="shared" ref="AN775:AR775" si="7529">IFERROR(REPLACE(AM775,FIND(" ",AM775,1),1,""),AM775)</f>
        <v>#REF!</v>
      </c>
      <c r="AO775" s="91" t="e">
        <f t="shared" si="7529"/>
        <v>#REF!</v>
      </c>
      <c r="AP775" s="91" t="e">
        <f t="shared" si="7529"/>
        <v>#REF!</v>
      </c>
      <c r="AQ775" s="91" t="e">
        <f t="shared" si="7529"/>
        <v>#REF!</v>
      </c>
      <c r="AR775" s="91" t="e">
        <f t="shared" si="7529"/>
        <v>#REF!</v>
      </c>
      <c r="AS775" s="91" t="e">
        <f t="shared" si="7010"/>
        <v>#REF!</v>
      </c>
      <c r="AT775" s="91" t="e">
        <f t="shared" si="7011"/>
        <v>#REF!</v>
      </c>
      <c r="AU775" s="32" t="e">
        <f t="shared" si="6994"/>
        <v>#REF!</v>
      </c>
      <c r="AV775" s="93" t="e">
        <f>'Описание предлагаемого товара'!#REF!</f>
        <v>#REF!</v>
      </c>
      <c r="AW775" s="91" t="e">
        <f>MIN(SEARCH({0,1,2,3,4,5,6,7,8,9},AV775&amp; "0123456789"))</f>
        <v>#REF!</v>
      </c>
      <c r="AX775" s="91" t="str">
        <f t="shared" si="7012"/>
        <v/>
      </c>
      <c r="AY775" s="91" t="str">
        <f t="shared" si="7013"/>
        <v/>
      </c>
      <c r="AZ775" s="91" t="str">
        <f t="shared" si="7014"/>
        <v/>
      </c>
      <c r="BA775" s="91" t="str">
        <f t="shared" si="7015"/>
        <v/>
      </c>
      <c r="BB775" s="91" t="str">
        <f t="shared" si="7016"/>
        <v/>
      </c>
      <c r="BC775" s="91" t="str">
        <f t="shared" si="7017"/>
        <v/>
      </c>
      <c r="BD775" s="91" t="str">
        <f t="shared" si="7018"/>
        <v/>
      </c>
      <c r="BE775" s="91" t="str">
        <f t="shared" si="7019"/>
        <v/>
      </c>
      <c r="BF775" s="91" t="str">
        <f t="shared" si="7020"/>
        <v/>
      </c>
      <c r="BG775" s="91" t="str">
        <f t="shared" si="7021"/>
        <v/>
      </c>
      <c r="BH775" s="91" t="str">
        <f t="shared" si="7022"/>
        <v/>
      </c>
      <c r="BI775" s="91" t="str">
        <f t="shared" si="7023"/>
        <v/>
      </c>
      <c r="BJ775" s="91" t="str">
        <f t="shared" si="7024"/>
        <v/>
      </c>
      <c r="BK775" s="91" t="str">
        <f t="shared" si="7025"/>
        <v/>
      </c>
      <c r="BL775" s="91" t="str">
        <f t="shared" si="7026"/>
        <v/>
      </c>
      <c r="BM775" s="91" t="str">
        <f t="shared" si="7027"/>
        <v/>
      </c>
      <c r="BN775" s="91" t="str">
        <f t="shared" si="7028"/>
        <v/>
      </c>
      <c r="BO775" s="91" t="str">
        <f t="shared" si="7029"/>
        <v/>
      </c>
      <c r="BP775" s="91" t="str">
        <f t="shared" si="7030"/>
        <v/>
      </c>
      <c r="BQ775" s="91" t="str">
        <f t="shared" si="7031"/>
        <v/>
      </c>
      <c r="BR775" s="91" t="str">
        <f t="shared" si="7032"/>
        <v/>
      </c>
      <c r="BS775" s="91" t="str">
        <f t="shared" si="7033"/>
        <v/>
      </c>
      <c r="BT775" s="91" t="str">
        <f t="shared" si="7034"/>
        <v/>
      </c>
      <c r="BU775" s="91" t="str">
        <f t="shared" si="7035"/>
        <v/>
      </c>
      <c r="BV775" s="91" t="str">
        <f t="shared" si="7036"/>
        <v/>
      </c>
      <c r="BW775" s="91" t="str">
        <f t="shared" si="7037"/>
        <v/>
      </c>
      <c r="BX775" s="91" t="str">
        <f t="shared" si="7038"/>
        <v/>
      </c>
      <c r="BY775" s="91" t="str">
        <f t="shared" si="7039"/>
        <v/>
      </c>
      <c r="BZ775" s="91" t="str">
        <f t="shared" si="7040"/>
        <v/>
      </c>
      <c r="CA775" s="91" t="str">
        <f t="shared" si="7041"/>
        <v/>
      </c>
      <c r="CB775" s="91" t="str">
        <f t="shared" si="7042"/>
        <v/>
      </c>
      <c r="CC775" s="91" t="str">
        <f t="shared" si="7043"/>
        <v/>
      </c>
      <c r="CD775" s="91" t="str">
        <f t="shared" si="7044"/>
        <v/>
      </c>
      <c r="CE775" s="91" t="str">
        <f t="shared" si="7045"/>
        <v/>
      </c>
      <c r="CF775" s="91" t="str">
        <f t="shared" si="7046"/>
        <v/>
      </c>
      <c r="CG775" s="91" t="str">
        <f t="shared" si="7047"/>
        <v/>
      </c>
      <c r="CH775" s="91" t="str">
        <f t="shared" si="7048"/>
        <v/>
      </c>
      <c r="CI775" s="91" t="str">
        <f t="shared" si="7049"/>
        <v>нет</v>
      </c>
      <c r="CJ775" s="63" t="e">
        <f>IF(LEN('Описание предлагаемого товара'!#REF!)&gt;0,'Описание предлагаемого товара'!#REF!,"")</f>
        <v>#REF!</v>
      </c>
      <c r="CK775" s="91" t="e">
        <f t="shared" ref="CK775:CL775" si="7530">IFERROR(REPLACE(CJ775,FIND(CHAR(10),CJ775,1),1,""),CJ775)</f>
        <v>#REF!</v>
      </c>
      <c r="CL775" s="91" t="e">
        <f t="shared" si="7530"/>
        <v>#REF!</v>
      </c>
      <c r="CM775" s="91" t="e">
        <f t="shared" si="7051"/>
        <v>#REF!</v>
      </c>
      <c r="CN775" s="91" t="e">
        <f t="shared" si="7052"/>
        <v>#REF!</v>
      </c>
      <c r="CO775" s="91" t="e">
        <f t="shared" si="7053"/>
        <v>#REF!</v>
      </c>
      <c r="CP775" s="90" t="e">
        <f>IF(AU775="Не указан реестровый номер (мера нац.режима Запрет)","",IF(CI775="нет","",IF(CU775="да","исключение(не смотрим баллы)",IFERROR(IF(CI775*1&gt;0,IFERROR(IF(VLOOKUP(CI775*1,Обработ.выгрузка_реестра_РФ!$A:$G,7,)=0,"Баллы не установлены",VLOOKUP(CI775*1,Обработ.выгрузка_реестра_РФ!$A:$G,7,)),IF(LEN(CI775)&gt;14,"","нет номера в реестре РФ")),""),IF(LEN(CI775)=0,"","Некорректный реестровый номер")))))</f>
        <v>#REF!</v>
      </c>
      <c r="CQ775" s="33" t="e">
        <f>IF(LEN(C775)&gt;0,IFERROR(IF(LEN(H775)&gt;0,IF(LEN(VLOOKUP(H775,'исключения(не_смотрим_баллы)'!$A:$C,1,))&gt;0,"да","нет"),"не введен ОКПД2"),"нет"),"")</f>
        <v>#REF!</v>
      </c>
      <c r="CR775" s="33" t="e">
        <f ca="1">IF(CQ775="да",IF(TODAY()&lt;VLOOKUP(H775,'исключения(не_смотрим_баллы)'!$A:$C,3,),"да","нет"),"")</f>
        <v>#REF!</v>
      </c>
      <c r="CS775" s="33" t="str">
        <f>IFERROR(IF(CQ775="да",IF(VLOOKUP(CI775*1,Обработ.выгрузка_реестра_РФ!$A:$G,2,)&lt;VLOOKUP(H775,'исключения(не_смотрим_баллы)'!$A:$C,2,),"да","нет"),""),"")</f>
        <v/>
      </c>
      <c r="CT775" s="24"/>
      <c r="CU775" s="33" t="e">
        <f t="shared" si="7065"/>
        <v>#REF!</v>
      </c>
      <c r="CV775" s="91" t="e">
        <f t="shared" si="7066"/>
        <v>#REF!</v>
      </c>
      <c r="CW775" s="27" t="e">
        <f t="shared" si="7067"/>
        <v>#REF!</v>
      </c>
      <c r="CX775" s="26" t="e">
        <f t="shared" si="6996"/>
        <v>#REF!</v>
      </c>
      <c r="CY775" s="64" t="e">
        <f>IF(LEN('Описание предлагаемого товара'!#REF!)&gt;0,'Описание предлагаемого товара'!#REF!,"")</f>
        <v>#REF!</v>
      </c>
      <c r="CZ775" s="95" t="e">
        <f t="shared" si="7054"/>
        <v>#REF!</v>
      </c>
      <c r="DA775" s="95" t="e">
        <f t="shared" ref="DA775" si="7531">IFERROR(REPLACE(CZ775,FIND(" ",CZ775,1),1,""),CZ775)</f>
        <v>#REF!</v>
      </c>
      <c r="DB775" s="95" t="e">
        <f t="shared" si="6998"/>
        <v>#REF!</v>
      </c>
      <c r="DC775" s="95" t="e">
        <f t="shared" ref="DC775:DD775" si="7532">IFERROR(REPLACE(DB775,FIND("г.",DB775,1),2,""),DB775)</f>
        <v>#REF!</v>
      </c>
      <c r="DD775" s="95" t="e">
        <f t="shared" si="7532"/>
        <v>#REF!</v>
      </c>
      <c r="DE775" s="95" t="e">
        <f t="shared" ref="DE775:DF775" si="7533">IFERROR(REPLACE(DD775,FIND("г",DD775,1),1,""),DD775)</f>
        <v>#REF!</v>
      </c>
      <c r="DF775" s="95" t="e">
        <f t="shared" si="7533"/>
        <v>#REF!</v>
      </c>
      <c r="DG775" s="95" t="e">
        <f t="shared" si="7071"/>
        <v>#REF!</v>
      </c>
      <c r="DH775" s="25" t="str">
        <f>IFERROR(VLOOKUP(CI775*1,Обработ.выгрузка_реестра_РФ!$A:$G,5,),"")</f>
        <v/>
      </c>
      <c r="DI775" s="27" t="str">
        <f t="shared" si="7081"/>
        <v/>
      </c>
      <c r="DJ775" s="27" t="str">
        <f t="shared" ca="1" si="7058"/>
        <v/>
      </c>
      <c r="DK775" s="63" t="e">
        <f>IF(LEN('Описание предлагаемого товара'!#REF!)&gt;0,'Описание предлагаемого товара'!#REF!,"")</f>
        <v>#REF!</v>
      </c>
      <c r="DL775" s="63" t="e">
        <f>IF(LEN('Описание предлагаемого товара'!#REF!)&gt;0,'Описание предлагаемого товара'!#REF!,"")</f>
        <v>#REF!</v>
      </c>
      <c r="DM775" s="32"/>
    </row>
    <row r="776" spans="1:117" ht="48.75" customHeight="1" x14ac:dyDescent="0.25">
      <c r="A776" s="61" t="e">
        <f>IF(LEN('Описание предлагаемого товара'!#REF!)&gt;0,'Описание предлагаемого товара'!#REF!,"")</f>
        <v>#REF!</v>
      </c>
      <c r="B776" s="65" t="e">
        <f>IF(LEN('Описание предлагаемого товара'!#REF!)&gt;0,'Описание предлагаемого товара'!#REF!,"")</f>
        <v>#REF!</v>
      </c>
      <c r="C776" s="61" t="e">
        <f>IF(LEN('Описание предлагаемого товара'!#REF!)&gt;0,'Описание предлагаемого товара'!#REF!,"")</f>
        <v>#REF!</v>
      </c>
      <c r="D776" s="61" t="e">
        <f>IF(LEN('Описание предлагаемого товара'!#REF!)&gt;0,'Описание предлагаемого товара'!#REF!,"")</f>
        <v>#REF!</v>
      </c>
      <c r="E776" s="61" t="e">
        <f>IF(LEN('Описание предлагаемого товара'!#REF!)&gt;0,'Описание предлагаемого товара'!#REF!,"")</f>
        <v>#REF!</v>
      </c>
      <c r="F776" s="61" t="e">
        <f>IF(LEN('Описание предлагаемого товара'!#REF!)&gt;0,'Описание предлагаемого товара'!#REF!,"")</f>
        <v>#REF!</v>
      </c>
      <c r="G776" s="61" t="e">
        <f>IF(LEN('Описание предлагаемого товара'!#REF!)&gt;0,'Описание предлагаемого товара'!#REF!,"")</f>
        <v>#REF!</v>
      </c>
      <c r="H776" s="61" t="e">
        <f>IF(LEN('Описание предлагаемого товара'!#REF!)&gt;0,'Описание предлагаемого товара'!#REF!,"")</f>
        <v>#REF!</v>
      </c>
      <c r="I776" s="61" t="e">
        <f>IF(LEN('Описание предлагаемого товара'!#REF!)&gt;0,'Описание предлагаемого товара'!#REF!,"")</f>
        <v>#REF!</v>
      </c>
      <c r="J776" s="38" t="str">
        <f>IFERROR(VLOOKUP(B776,SAP!$A:$E,5,),"")</f>
        <v/>
      </c>
      <c r="K776" s="40" t="str">
        <f t="shared" si="7001"/>
        <v/>
      </c>
      <c r="L776" s="61" t="e">
        <f>IF(LEN('Описание предлагаемого товара'!#REF!)&gt;0,IFERROR('Описание предлагаемого товара'!#REF!*1,""),"")</f>
        <v>#REF!</v>
      </c>
      <c r="M776" s="39" t="str">
        <f>IFERROR(VLOOKUP(B776,SAP!$A:$E,2,),"")</f>
        <v/>
      </c>
      <c r="N776" s="41" t="str">
        <f t="shared" si="7137"/>
        <v/>
      </c>
      <c r="O776" s="39" t="str">
        <f t="shared" si="6988"/>
        <v/>
      </c>
      <c r="P776" s="36" t="e">
        <f>IF(LEN('Описание предлагаемого товара'!#REF!)&gt;0,'Описание предлагаемого товара'!#REF!,"")</f>
        <v>#REF!</v>
      </c>
      <c r="Q77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76" s="37" t="e">
        <f>IF(LEN('Описание предлагаемого товара'!#REF!)&gt;0,'Описание предлагаемого товара'!#REF!,"")</f>
        <v>#REF!</v>
      </c>
      <c r="S776" s="37" t="e">
        <f>IF(LEN('Описание предлагаемого товара'!#REF!)&gt;0,'Описание предлагаемого товара'!#REF!,"")</f>
        <v>#REF!</v>
      </c>
      <c r="T77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76" s="23" t="str">
        <f>IFERROR(VLOOKUP(CI776*1,Обработ.выгрузка_реестра_РФ!$A:$G,6,),"")</f>
        <v/>
      </c>
      <c r="V776" s="61" t="e">
        <f>IF(LEN('Описание предлагаемого товара'!#REF!)&gt;0,'Описание предлагаемого товара'!#REF!,"")</f>
        <v>#REF!</v>
      </c>
      <c r="W776" s="62" t="e">
        <f>IF(LEN('Описание предлагаемого товара'!#REF!)&gt;0,'Описание предлагаемого товара'!#REF!,"")</f>
        <v>#REF!</v>
      </c>
      <c r="X776" s="91" t="e">
        <f t="shared" ref="X776:Y776" si="7534">IFERROR(REPLACE(W776,FIND(CHAR(10),W776,1),1," "),W776)</f>
        <v>#REF!</v>
      </c>
      <c r="Y776" s="91" t="e">
        <f t="shared" si="7534"/>
        <v>#REF!</v>
      </c>
      <c r="Z776" s="91" t="e">
        <f t="shared" si="7003"/>
        <v>#REF!</v>
      </c>
      <c r="AA776" s="91" t="e">
        <f t="shared" si="7004"/>
        <v>#REF!</v>
      </c>
      <c r="AB776" s="91" t="e">
        <f t="shared" si="7005"/>
        <v>#REF!</v>
      </c>
      <c r="AC776" s="91" t="e">
        <f t="shared" ref="AC776:AF776" si="7535">IFERROR(REPLACE(AB776,FIND("  ",AB776,1),2," "),AB776)</f>
        <v>#REF!</v>
      </c>
      <c r="AD776" s="91" t="e">
        <f t="shared" si="7535"/>
        <v>#REF!</v>
      </c>
      <c r="AE776" s="91" t="e">
        <f t="shared" si="7535"/>
        <v>#REF!</v>
      </c>
      <c r="AF776" s="91" t="e">
        <f t="shared" si="7535"/>
        <v>#REF!</v>
      </c>
      <c r="AG776" s="23" t="str">
        <f>IFERROR(VLOOKUP(CI776*1,Обработ.выгрузка_реестра_РФ!$A:$G,4,),"")</f>
        <v/>
      </c>
      <c r="AH776" s="91" t="str">
        <f t="shared" ref="AH776:AI776" si="7536">IFERROR(REPLACE(AG776,FIND("-",AG776,1),1,"*"),AG776)</f>
        <v/>
      </c>
      <c r="AI776" s="91" t="str">
        <f t="shared" si="7536"/>
        <v/>
      </c>
      <c r="AJ776" s="27" t="str">
        <f t="shared" si="7103"/>
        <v/>
      </c>
      <c r="AK776" s="63" t="e">
        <f>IF(LEN('Описание предлагаемого товара'!#REF!)&gt;0,'Описание предлагаемого товара'!#REF!,"")</f>
        <v>#REF!</v>
      </c>
      <c r="AL776" s="91" t="e">
        <f t="shared" ref="AL776:AM776" si="7537">IFERROR(REPLACE(AK776,FIND(CHAR(10),AK776,1),1,""),AK776)</f>
        <v>#REF!</v>
      </c>
      <c r="AM776" s="91" t="e">
        <f t="shared" si="7537"/>
        <v>#REF!</v>
      </c>
      <c r="AN776" s="91" t="e">
        <f t="shared" ref="AN776:AR776" si="7538">IFERROR(REPLACE(AM776,FIND(" ",AM776,1),1,""),AM776)</f>
        <v>#REF!</v>
      </c>
      <c r="AO776" s="91" t="e">
        <f t="shared" si="7538"/>
        <v>#REF!</v>
      </c>
      <c r="AP776" s="91" t="e">
        <f t="shared" si="7538"/>
        <v>#REF!</v>
      </c>
      <c r="AQ776" s="91" t="e">
        <f t="shared" si="7538"/>
        <v>#REF!</v>
      </c>
      <c r="AR776" s="91" t="e">
        <f t="shared" si="7538"/>
        <v>#REF!</v>
      </c>
      <c r="AS776" s="91" t="e">
        <f t="shared" si="7010"/>
        <v>#REF!</v>
      </c>
      <c r="AT776" s="91" t="e">
        <f t="shared" si="7011"/>
        <v>#REF!</v>
      </c>
      <c r="AU776" s="32" t="e">
        <f t="shared" si="6994"/>
        <v>#REF!</v>
      </c>
      <c r="AV776" s="93" t="e">
        <f>'Описание предлагаемого товара'!#REF!</f>
        <v>#REF!</v>
      </c>
      <c r="AW776" s="91" t="e">
        <f>MIN(SEARCH({0,1,2,3,4,5,6,7,8,9},AV776&amp; "0123456789"))</f>
        <v>#REF!</v>
      </c>
      <c r="AX776" s="91" t="str">
        <f t="shared" si="7012"/>
        <v/>
      </c>
      <c r="AY776" s="91" t="str">
        <f t="shared" si="7013"/>
        <v/>
      </c>
      <c r="AZ776" s="91" t="str">
        <f t="shared" si="7014"/>
        <v/>
      </c>
      <c r="BA776" s="91" t="str">
        <f t="shared" si="7015"/>
        <v/>
      </c>
      <c r="BB776" s="91" t="str">
        <f t="shared" si="7016"/>
        <v/>
      </c>
      <c r="BC776" s="91" t="str">
        <f t="shared" si="7017"/>
        <v/>
      </c>
      <c r="BD776" s="91" t="str">
        <f t="shared" si="7018"/>
        <v/>
      </c>
      <c r="BE776" s="91" t="str">
        <f t="shared" si="7019"/>
        <v/>
      </c>
      <c r="BF776" s="91" t="str">
        <f t="shared" si="7020"/>
        <v/>
      </c>
      <c r="BG776" s="91" t="str">
        <f t="shared" si="7021"/>
        <v/>
      </c>
      <c r="BH776" s="91" t="str">
        <f t="shared" si="7022"/>
        <v/>
      </c>
      <c r="BI776" s="91" t="str">
        <f t="shared" si="7023"/>
        <v/>
      </c>
      <c r="BJ776" s="91" t="str">
        <f t="shared" si="7024"/>
        <v/>
      </c>
      <c r="BK776" s="91" t="str">
        <f t="shared" si="7025"/>
        <v/>
      </c>
      <c r="BL776" s="91" t="str">
        <f t="shared" si="7026"/>
        <v/>
      </c>
      <c r="BM776" s="91" t="str">
        <f t="shared" si="7027"/>
        <v/>
      </c>
      <c r="BN776" s="91" t="str">
        <f t="shared" si="7028"/>
        <v/>
      </c>
      <c r="BO776" s="91" t="str">
        <f t="shared" si="7029"/>
        <v/>
      </c>
      <c r="BP776" s="91" t="str">
        <f t="shared" si="7030"/>
        <v/>
      </c>
      <c r="BQ776" s="91" t="str">
        <f t="shared" si="7031"/>
        <v/>
      </c>
      <c r="BR776" s="91" t="str">
        <f t="shared" si="7032"/>
        <v/>
      </c>
      <c r="BS776" s="91" t="str">
        <f t="shared" si="7033"/>
        <v/>
      </c>
      <c r="BT776" s="91" t="str">
        <f t="shared" si="7034"/>
        <v/>
      </c>
      <c r="BU776" s="91" t="str">
        <f t="shared" si="7035"/>
        <v/>
      </c>
      <c r="BV776" s="91" t="str">
        <f t="shared" si="7036"/>
        <v/>
      </c>
      <c r="BW776" s="91" t="str">
        <f t="shared" si="7037"/>
        <v/>
      </c>
      <c r="BX776" s="91" t="str">
        <f t="shared" si="7038"/>
        <v/>
      </c>
      <c r="BY776" s="91" t="str">
        <f t="shared" si="7039"/>
        <v/>
      </c>
      <c r="BZ776" s="91" t="str">
        <f t="shared" si="7040"/>
        <v/>
      </c>
      <c r="CA776" s="91" t="str">
        <f t="shared" si="7041"/>
        <v/>
      </c>
      <c r="CB776" s="91" t="str">
        <f t="shared" si="7042"/>
        <v/>
      </c>
      <c r="CC776" s="91" t="str">
        <f t="shared" si="7043"/>
        <v/>
      </c>
      <c r="CD776" s="91" t="str">
        <f t="shared" si="7044"/>
        <v/>
      </c>
      <c r="CE776" s="91" t="str">
        <f t="shared" si="7045"/>
        <v/>
      </c>
      <c r="CF776" s="91" t="str">
        <f t="shared" si="7046"/>
        <v/>
      </c>
      <c r="CG776" s="91" t="str">
        <f t="shared" si="7047"/>
        <v/>
      </c>
      <c r="CH776" s="91" t="str">
        <f t="shared" si="7048"/>
        <v/>
      </c>
      <c r="CI776" s="91" t="str">
        <f t="shared" si="7049"/>
        <v>нет</v>
      </c>
      <c r="CJ776" s="63" t="e">
        <f>IF(LEN('Описание предлагаемого товара'!#REF!)&gt;0,'Описание предлагаемого товара'!#REF!,"")</f>
        <v>#REF!</v>
      </c>
      <c r="CK776" s="91" t="e">
        <f t="shared" ref="CK776:CL776" si="7539">IFERROR(REPLACE(CJ776,FIND(CHAR(10),CJ776,1),1,""),CJ776)</f>
        <v>#REF!</v>
      </c>
      <c r="CL776" s="91" t="e">
        <f t="shared" si="7539"/>
        <v>#REF!</v>
      </c>
      <c r="CM776" s="91" t="e">
        <f t="shared" si="7051"/>
        <v>#REF!</v>
      </c>
      <c r="CN776" s="91" t="e">
        <f t="shared" si="7052"/>
        <v>#REF!</v>
      </c>
      <c r="CO776" s="91" t="e">
        <f t="shared" si="7053"/>
        <v>#REF!</v>
      </c>
      <c r="CP776" s="90" t="e">
        <f>IF(AU776="Не указан реестровый номер (мера нац.режима Запрет)","",IF(CI776="нет","",IF(CU776="да","исключение(не смотрим баллы)",IFERROR(IF(CI776*1&gt;0,IFERROR(IF(VLOOKUP(CI776*1,Обработ.выгрузка_реестра_РФ!$A:$G,7,)=0,"Баллы не установлены",VLOOKUP(CI776*1,Обработ.выгрузка_реестра_РФ!$A:$G,7,)),IF(LEN(CI776)&gt;14,"","нет номера в реестре РФ")),""),IF(LEN(CI776)=0,"","Некорректный реестровый номер")))))</f>
        <v>#REF!</v>
      </c>
      <c r="CQ776" s="33" t="e">
        <f>IF(LEN(C776)&gt;0,IFERROR(IF(LEN(H776)&gt;0,IF(LEN(VLOOKUP(H776,'исключения(не_смотрим_баллы)'!$A:$C,1,))&gt;0,"да","нет"),"не введен ОКПД2"),"нет"),"")</f>
        <v>#REF!</v>
      </c>
      <c r="CR776" s="33" t="e">
        <f ca="1">IF(CQ776="да",IF(TODAY()&lt;VLOOKUP(H776,'исключения(не_смотрим_баллы)'!$A:$C,3,),"да","нет"),"")</f>
        <v>#REF!</v>
      </c>
      <c r="CS776" s="33" t="str">
        <f>IFERROR(IF(CQ776="да",IF(VLOOKUP(CI776*1,Обработ.выгрузка_реестра_РФ!$A:$G,2,)&lt;VLOOKUP(H776,'исключения(не_смотрим_баллы)'!$A:$C,2,),"да","нет"),""),"")</f>
        <v/>
      </c>
      <c r="CT776" s="24"/>
      <c r="CU776" s="33" t="e">
        <f t="shared" si="7065"/>
        <v>#REF!</v>
      </c>
      <c r="CV776" s="91" t="e">
        <f t="shared" si="7066"/>
        <v>#REF!</v>
      </c>
      <c r="CW776" s="27" t="e">
        <f t="shared" si="7067"/>
        <v>#REF!</v>
      </c>
      <c r="CX776" s="26" t="e">
        <f t="shared" si="6996"/>
        <v>#REF!</v>
      </c>
      <c r="CY776" s="64" t="e">
        <f>IF(LEN('Описание предлагаемого товара'!#REF!)&gt;0,'Описание предлагаемого товара'!#REF!,"")</f>
        <v>#REF!</v>
      </c>
      <c r="CZ776" s="95" t="e">
        <f t="shared" si="7054"/>
        <v>#REF!</v>
      </c>
      <c r="DA776" s="95" t="e">
        <f t="shared" ref="DA776" si="7540">IFERROR(REPLACE(CZ776,FIND(" ",CZ776,1),1,""),CZ776)</f>
        <v>#REF!</v>
      </c>
      <c r="DB776" s="95" t="e">
        <f t="shared" si="6998"/>
        <v>#REF!</v>
      </c>
      <c r="DC776" s="95" t="e">
        <f t="shared" ref="DC776:DD776" si="7541">IFERROR(REPLACE(DB776,FIND("г.",DB776,1),2,""),DB776)</f>
        <v>#REF!</v>
      </c>
      <c r="DD776" s="95" t="e">
        <f t="shared" si="7541"/>
        <v>#REF!</v>
      </c>
      <c r="DE776" s="95" t="e">
        <f t="shared" ref="DE776:DF776" si="7542">IFERROR(REPLACE(DD776,FIND("г",DD776,1),1,""),DD776)</f>
        <v>#REF!</v>
      </c>
      <c r="DF776" s="95" t="e">
        <f t="shared" si="7542"/>
        <v>#REF!</v>
      </c>
      <c r="DG776" s="95" t="e">
        <f t="shared" si="7071"/>
        <v>#REF!</v>
      </c>
      <c r="DH776" s="25" t="str">
        <f>IFERROR(VLOOKUP(CI776*1,Обработ.выгрузка_реестра_РФ!$A:$G,5,),"")</f>
        <v/>
      </c>
      <c r="DI776" s="27" t="str">
        <f t="shared" si="7081"/>
        <v/>
      </c>
      <c r="DJ776" s="27" t="str">
        <f t="shared" ca="1" si="7058"/>
        <v/>
      </c>
      <c r="DK776" s="63" t="e">
        <f>IF(LEN('Описание предлагаемого товара'!#REF!)&gt;0,'Описание предлагаемого товара'!#REF!,"")</f>
        <v>#REF!</v>
      </c>
      <c r="DL776" s="63" t="e">
        <f>IF(LEN('Описание предлагаемого товара'!#REF!)&gt;0,'Описание предлагаемого товара'!#REF!,"")</f>
        <v>#REF!</v>
      </c>
      <c r="DM776" s="32"/>
    </row>
    <row r="777" spans="1:117" ht="48.75" customHeight="1" x14ac:dyDescent="0.25">
      <c r="A777" s="61" t="e">
        <f>IF(LEN('Описание предлагаемого товара'!#REF!)&gt;0,'Описание предлагаемого товара'!#REF!,"")</f>
        <v>#REF!</v>
      </c>
      <c r="B777" s="65" t="e">
        <f>IF(LEN('Описание предлагаемого товара'!#REF!)&gt;0,'Описание предлагаемого товара'!#REF!,"")</f>
        <v>#REF!</v>
      </c>
      <c r="C777" s="61" t="e">
        <f>IF(LEN('Описание предлагаемого товара'!#REF!)&gt;0,'Описание предлагаемого товара'!#REF!,"")</f>
        <v>#REF!</v>
      </c>
      <c r="D777" s="61" t="e">
        <f>IF(LEN('Описание предлагаемого товара'!#REF!)&gt;0,'Описание предлагаемого товара'!#REF!,"")</f>
        <v>#REF!</v>
      </c>
      <c r="E777" s="61" t="e">
        <f>IF(LEN('Описание предлагаемого товара'!#REF!)&gt;0,'Описание предлагаемого товара'!#REF!,"")</f>
        <v>#REF!</v>
      </c>
      <c r="F777" s="61" t="e">
        <f>IF(LEN('Описание предлагаемого товара'!#REF!)&gt;0,'Описание предлагаемого товара'!#REF!,"")</f>
        <v>#REF!</v>
      </c>
      <c r="G777" s="61" t="e">
        <f>IF(LEN('Описание предлагаемого товара'!#REF!)&gt;0,'Описание предлагаемого товара'!#REF!,"")</f>
        <v>#REF!</v>
      </c>
      <c r="H777" s="61" t="e">
        <f>IF(LEN('Описание предлагаемого товара'!#REF!)&gt;0,'Описание предлагаемого товара'!#REF!,"")</f>
        <v>#REF!</v>
      </c>
      <c r="I777" s="61" t="e">
        <f>IF(LEN('Описание предлагаемого товара'!#REF!)&gt;0,'Описание предлагаемого товара'!#REF!,"")</f>
        <v>#REF!</v>
      </c>
      <c r="J777" s="38" t="str">
        <f>IFERROR(VLOOKUP(B777,SAP!$A:$E,5,),"")</f>
        <v/>
      </c>
      <c r="K777" s="40" t="str">
        <f t="shared" si="7001"/>
        <v/>
      </c>
      <c r="L777" s="61" t="e">
        <f>IF(LEN('Описание предлагаемого товара'!#REF!)&gt;0,IFERROR('Описание предлагаемого товара'!#REF!*1,""),"")</f>
        <v>#REF!</v>
      </c>
      <c r="M777" s="39" t="str">
        <f>IFERROR(VLOOKUP(B777,SAP!$A:$E,2,),"")</f>
        <v/>
      </c>
      <c r="N777" s="41" t="str">
        <f t="shared" si="7137"/>
        <v/>
      </c>
      <c r="O777" s="39" t="str">
        <f t="shared" si="6988"/>
        <v/>
      </c>
      <c r="P777" s="36" t="e">
        <f>IF(LEN('Описание предлагаемого товара'!#REF!)&gt;0,'Описание предлагаемого товара'!#REF!,"")</f>
        <v>#REF!</v>
      </c>
      <c r="Q77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77" s="37" t="e">
        <f>IF(LEN('Описание предлагаемого товара'!#REF!)&gt;0,'Описание предлагаемого товара'!#REF!,"")</f>
        <v>#REF!</v>
      </c>
      <c r="S777" s="37" t="e">
        <f>IF(LEN('Описание предлагаемого товара'!#REF!)&gt;0,'Описание предлагаемого товара'!#REF!,"")</f>
        <v>#REF!</v>
      </c>
      <c r="T77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77" s="23" t="str">
        <f>IFERROR(VLOOKUP(CI777*1,Обработ.выгрузка_реестра_РФ!$A:$G,6,),"")</f>
        <v/>
      </c>
      <c r="V777" s="61" t="e">
        <f>IF(LEN('Описание предлагаемого товара'!#REF!)&gt;0,'Описание предлагаемого товара'!#REF!,"")</f>
        <v>#REF!</v>
      </c>
      <c r="W777" s="62" t="e">
        <f>IF(LEN('Описание предлагаемого товара'!#REF!)&gt;0,'Описание предлагаемого товара'!#REF!,"")</f>
        <v>#REF!</v>
      </c>
      <c r="X777" s="91" t="e">
        <f t="shared" ref="X777:Y777" si="7543">IFERROR(REPLACE(W777,FIND(CHAR(10),W777,1),1," "),W777)</f>
        <v>#REF!</v>
      </c>
      <c r="Y777" s="91" t="e">
        <f t="shared" si="7543"/>
        <v>#REF!</v>
      </c>
      <c r="Z777" s="91" t="e">
        <f t="shared" si="7003"/>
        <v>#REF!</v>
      </c>
      <c r="AA777" s="91" t="e">
        <f t="shared" si="7004"/>
        <v>#REF!</v>
      </c>
      <c r="AB777" s="91" t="e">
        <f t="shared" si="7005"/>
        <v>#REF!</v>
      </c>
      <c r="AC777" s="91" t="e">
        <f t="shared" ref="AC777:AF777" si="7544">IFERROR(REPLACE(AB777,FIND("  ",AB777,1),2," "),AB777)</f>
        <v>#REF!</v>
      </c>
      <c r="AD777" s="91" t="e">
        <f t="shared" si="7544"/>
        <v>#REF!</v>
      </c>
      <c r="AE777" s="91" t="e">
        <f t="shared" si="7544"/>
        <v>#REF!</v>
      </c>
      <c r="AF777" s="91" t="e">
        <f t="shared" si="7544"/>
        <v>#REF!</v>
      </c>
      <c r="AG777" s="23" t="str">
        <f>IFERROR(VLOOKUP(CI777*1,Обработ.выгрузка_реестра_РФ!$A:$G,4,),"")</f>
        <v/>
      </c>
      <c r="AH777" s="91" t="str">
        <f t="shared" ref="AH777:AI777" si="7545">IFERROR(REPLACE(AG777,FIND("-",AG777,1),1,"*"),AG777)</f>
        <v/>
      </c>
      <c r="AI777" s="91" t="str">
        <f t="shared" si="7545"/>
        <v/>
      </c>
      <c r="AJ777" s="27" t="str">
        <f t="shared" si="7103"/>
        <v/>
      </c>
      <c r="AK777" s="63" t="e">
        <f>IF(LEN('Описание предлагаемого товара'!#REF!)&gt;0,'Описание предлагаемого товара'!#REF!,"")</f>
        <v>#REF!</v>
      </c>
      <c r="AL777" s="91" t="e">
        <f t="shared" ref="AL777:AM777" si="7546">IFERROR(REPLACE(AK777,FIND(CHAR(10),AK777,1),1,""),AK777)</f>
        <v>#REF!</v>
      </c>
      <c r="AM777" s="91" t="e">
        <f t="shared" si="7546"/>
        <v>#REF!</v>
      </c>
      <c r="AN777" s="91" t="e">
        <f t="shared" ref="AN777:AR777" si="7547">IFERROR(REPLACE(AM777,FIND(" ",AM777,1),1,""),AM777)</f>
        <v>#REF!</v>
      </c>
      <c r="AO777" s="91" t="e">
        <f t="shared" si="7547"/>
        <v>#REF!</v>
      </c>
      <c r="AP777" s="91" t="e">
        <f t="shared" si="7547"/>
        <v>#REF!</v>
      </c>
      <c r="AQ777" s="91" t="e">
        <f t="shared" si="7547"/>
        <v>#REF!</v>
      </c>
      <c r="AR777" s="91" t="e">
        <f t="shared" si="7547"/>
        <v>#REF!</v>
      </c>
      <c r="AS777" s="91" t="e">
        <f t="shared" si="7010"/>
        <v>#REF!</v>
      </c>
      <c r="AT777" s="91" t="e">
        <f t="shared" si="7011"/>
        <v>#REF!</v>
      </c>
      <c r="AU777" s="32" t="e">
        <f t="shared" si="6994"/>
        <v>#REF!</v>
      </c>
      <c r="AV777" s="93" t="e">
        <f>'Описание предлагаемого товара'!#REF!</f>
        <v>#REF!</v>
      </c>
      <c r="AW777" s="91" t="e">
        <f>MIN(SEARCH({0,1,2,3,4,5,6,7,8,9},AV777&amp; "0123456789"))</f>
        <v>#REF!</v>
      </c>
      <c r="AX777" s="91" t="str">
        <f t="shared" si="7012"/>
        <v/>
      </c>
      <c r="AY777" s="91" t="str">
        <f t="shared" si="7013"/>
        <v/>
      </c>
      <c r="AZ777" s="91" t="str">
        <f t="shared" si="7014"/>
        <v/>
      </c>
      <c r="BA777" s="91" t="str">
        <f t="shared" si="7015"/>
        <v/>
      </c>
      <c r="BB777" s="91" t="str">
        <f t="shared" si="7016"/>
        <v/>
      </c>
      <c r="BC777" s="91" t="str">
        <f t="shared" si="7017"/>
        <v/>
      </c>
      <c r="BD777" s="91" t="str">
        <f t="shared" si="7018"/>
        <v/>
      </c>
      <c r="BE777" s="91" t="str">
        <f t="shared" si="7019"/>
        <v/>
      </c>
      <c r="BF777" s="91" t="str">
        <f t="shared" si="7020"/>
        <v/>
      </c>
      <c r="BG777" s="91" t="str">
        <f t="shared" si="7021"/>
        <v/>
      </c>
      <c r="BH777" s="91" t="str">
        <f t="shared" si="7022"/>
        <v/>
      </c>
      <c r="BI777" s="91" t="str">
        <f t="shared" si="7023"/>
        <v/>
      </c>
      <c r="BJ777" s="91" t="str">
        <f t="shared" si="7024"/>
        <v/>
      </c>
      <c r="BK777" s="91" t="str">
        <f t="shared" si="7025"/>
        <v/>
      </c>
      <c r="BL777" s="91" t="str">
        <f t="shared" si="7026"/>
        <v/>
      </c>
      <c r="BM777" s="91" t="str">
        <f t="shared" si="7027"/>
        <v/>
      </c>
      <c r="BN777" s="91" t="str">
        <f t="shared" si="7028"/>
        <v/>
      </c>
      <c r="BO777" s="91" t="str">
        <f t="shared" si="7029"/>
        <v/>
      </c>
      <c r="BP777" s="91" t="str">
        <f t="shared" si="7030"/>
        <v/>
      </c>
      <c r="BQ777" s="91" t="str">
        <f t="shared" si="7031"/>
        <v/>
      </c>
      <c r="BR777" s="91" t="str">
        <f t="shared" si="7032"/>
        <v/>
      </c>
      <c r="BS777" s="91" t="str">
        <f t="shared" si="7033"/>
        <v/>
      </c>
      <c r="BT777" s="91" t="str">
        <f t="shared" si="7034"/>
        <v/>
      </c>
      <c r="BU777" s="91" t="str">
        <f t="shared" si="7035"/>
        <v/>
      </c>
      <c r="BV777" s="91" t="str">
        <f t="shared" si="7036"/>
        <v/>
      </c>
      <c r="BW777" s="91" t="str">
        <f t="shared" si="7037"/>
        <v/>
      </c>
      <c r="BX777" s="91" t="str">
        <f t="shared" si="7038"/>
        <v/>
      </c>
      <c r="BY777" s="91" t="str">
        <f t="shared" si="7039"/>
        <v/>
      </c>
      <c r="BZ777" s="91" t="str">
        <f t="shared" si="7040"/>
        <v/>
      </c>
      <c r="CA777" s="91" t="str">
        <f t="shared" si="7041"/>
        <v/>
      </c>
      <c r="CB777" s="91" t="str">
        <f t="shared" si="7042"/>
        <v/>
      </c>
      <c r="CC777" s="91" t="str">
        <f t="shared" si="7043"/>
        <v/>
      </c>
      <c r="CD777" s="91" t="str">
        <f t="shared" si="7044"/>
        <v/>
      </c>
      <c r="CE777" s="91" t="str">
        <f t="shared" si="7045"/>
        <v/>
      </c>
      <c r="CF777" s="91" t="str">
        <f t="shared" si="7046"/>
        <v/>
      </c>
      <c r="CG777" s="91" t="str">
        <f t="shared" si="7047"/>
        <v/>
      </c>
      <c r="CH777" s="91" t="str">
        <f t="shared" si="7048"/>
        <v/>
      </c>
      <c r="CI777" s="91" t="str">
        <f t="shared" si="7049"/>
        <v>нет</v>
      </c>
      <c r="CJ777" s="63" t="e">
        <f>IF(LEN('Описание предлагаемого товара'!#REF!)&gt;0,'Описание предлагаемого товара'!#REF!,"")</f>
        <v>#REF!</v>
      </c>
      <c r="CK777" s="91" t="e">
        <f t="shared" ref="CK777:CL777" si="7548">IFERROR(REPLACE(CJ777,FIND(CHAR(10),CJ777,1),1,""),CJ777)</f>
        <v>#REF!</v>
      </c>
      <c r="CL777" s="91" t="e">
        <f t="shared" si="7548"/>
        <v>#REF!</v>
      </c>
      <c r="CM777" s="91" t="e">
        <f t="shared" si="7051"/>
        <v>#REF!</v>
      </c>
      <c r="CN777" s="91" t="e">
        <f t="shared" si="7052"/>
        <v>#REF!</v>
      </c>
      <c r="CO777" s="91" t="e">
        <f t="shared" si="7053"/>
        <v>#REF!</v>
      </c>
      <c r="CP777" s="90" t="e">
        <f>IF(AU777="Не указан реестровый номер (мера нац.режима Запрет)","",IF(CI777="нет","",IF(CU777="да","исключение(не смотрим баллы)",IFERROR(IF(CI777*1&gt;0,IFERROR(IF(VLOOKUP(CI777*1,Обработ.выгрузка_реестра_РФ!$A:$G,7,)=0,"Баллы не установлены",VLOOKUP(CI777*1,Обработ.выгрузка_реестра_РФ!$A:$G,7,)),IF(LEN(CI777)&gt;14,"","нет номера в реестре РФ")),""),IF(LEN(CI777)=0,"","Некорректный реестровый номер")))))</f>
        <v>#REF!</v>
      </c>
      <c r="CQ777" s="33" t="e">
        <f>IF(LEN(C777)&gt;0,IFERROR(IF(LEN(H777)&gt;0,IF(LEN(VLOOKUP(H777,'исключения(не_смотрим_баллы)'!$A:$C,1,))&gt;0,"да","нет"),"не введен ОКПД2"),"нет"),"")</f>
        <v>#REF!</v>
      </c>
      <c r="CR777" s="33" t="e">
        <f ca="1">IF(CQ777="да",IF(TODAY()&lt;VLOOKUP(H777,'исключения(не_смотрим_баллы)'!$A:$C,3,),"да","нет"),"")</f>
        <v>#REF!</v>
      </c>
      <c r="CS777" s="33" t="str">
        <f>IFERROR(IF(CQ777="да",IF(VLOOKUP(CI777*1,Обработ.выгрузка_реестра_РФ!$A:$G,2,)&lt;VLOOKUP(H777,'исключения(не_смотрим_баллы)'!$A:$C,2,),"да","нет"),""),"")</f>
        <v/>
      </c>
      <c r="CT777" s="24"/>
      <c r="CU777" s="33" t="e">
        <f t="shared" si="7065"/>
        <v>#REF!</v>
      </c>
      <c r="CV777" s="91" t="e">
        <f t="shared" si="7066"/>
        <v>#REF!</v>
      </c>
      <c r="CW777" s="27" t="e">
        <f t="shared" si="7067"/>
        <v>#REF!</v>
      </c>
      <c r="CX777" s="26" t="e">
        <f t="shared" si="6996"/>
        <v>#REF!</v>
      </c>
      <c r="CY777" s="64" t="e">
        <f>IF(LEN('Описание предлагаемого товара'!#REF!)&gt;0,'Описание предлагаемого товара'!#REF!,"")</f>
        <v>#REF!</v>
      </c>
      <c r="CZ777" s="95" t="e">
        <f t="shared" si="7054"/>
        <v>#REF!</v>
      </c>
      <c r="DA777" s="95" t="e">
        <f t="shared" ref="DA777" si="7549">IFERROR(REPLACE(CZ777,FIND(" ",CZ777,1),1,""),CZ777)</f>
        <v>#REF!</v>
      </c>
      <c r="DB777" s="95" t="e">
        <f t="shared" si="6998"/>
        <v>#REF!</v>
      </c>
      <c r="DC777" s="95" t="e">
        <f t="shared" ref="DC777:DD777" si="7550">IFERROR(REPLACE(DB777,FIND("г.",DB777,1),2,""),DB777)</f>
        <v>#REF!</v>
      </c>
      <c r="DD777" s="95" t="e">
        <f t="shared" si="7550"/>
        <v>#REF!</v>
      </c>
      <c r="DE777" s="95" t="e">
        <f t="shared" ref="DE777:DF777" si="7551">IFERROR(REPLACE(DD777,FIND("г",DD777,1),1,""),DD777)</f>
        <v>#REF!</v>
      </c>
      <c r="DF777" s="95" t="e">
        <f t="shared" si="7551"/>
        <v>#REF!</v>
      </c>
      <c r="DG777" s="95" t="e">
        <f t="shared" si="7071"/>
        <v>#REF!</v>
      </c>
      <c r="DH777" s="25" t="str">
        <f>IFERROR(VLOOKUP(CI777*1,Обработ.выгрузка_реестра_РФ!$A:$G,5,),"")</f>
        <v/>
      </c>
      <c r="DI777" s="27" t="str">
        <f t="shared" si="7081"/>
        <v/>
      </c>
      <c r="DJ777" s="27" t="str">
        <f t="shared" ca="1" si="7058"/>
        <v/>
      </c>
      <c r="DK777" s="63" t="e">
        <f>IF(LEN('Описание предлагаемого товара'!#REF!)&gt;0,'Описание предлагаемого товара'!#REF!,"")</f>
        <v>#REF!</v>
      </c>
      <c r="DL777" s="63" t="e">
        <f>IF(LEN('Описание предлагаемого товара'!#REF!)&gt;0,'Описание предлагаемого товара'!#REF!,"")</f>
        <v>#REF!</v>
      </c>
      <c r="DM777" s="32"/>
    </row>
    <row r="778" spans="1:117" ht="48.75" customHeight="1" x14ac:dyDescent="0.25">
      <c r="A778" s="61" t="e">
        <f>IF(LEN('Описание предлагаемого товара'!#REF!)&gt;0,'Описание предлагаемого товара'!#REF!,"")</f>
        <v>#REF!</v>
      </c>
      <c r="B778" s="65" t="e">
        <f>IF(LEN('Описание предлагаемого товара'!#REF!)&gt;0,'Описание предлагаемого товара'!#REF!,"")</f>
        <v>#REF!</v>
      </c>
      <c r="C778" s="61" t="e">
        <f>IF(LEN('Описание предлагаемого товара'!#REF!)&gt;0,'Описание предлагаемого товара'!#REF!,"")</f>
        <v>#REF!</v>
      </c>
      <c r="D778" s="61" t="e">
        <f>IF(LEN('Описание предлагаемого товара'!#REF!)&gt;0,'Описание предлагаемого товара'!#REF!,"")</f>
        <v>#REF!</v>
      </c>
      <c r="E778" s="61" t="e">
        <f>IF(LEN('Описание предлагаемого товара'!#REF!)&gt;0,'Описание предлагаемого товара'!#REF!,"")</f>
        <v>#REF!</v>
      </c>
      <c r="F778" s="61" t="e">
        <f>IF(LEN('Описание предлагаемого товара'!#REF!)&gt;0,'Описание предлагаемого товара'!#REF!,"")</f>
        <v>#REF!</v>
      </c>
      <c r="G778" s="61" t="e">
        <f>IF(LEN('Описание предлагаемого товара'!#REF!)&gt;0,'Описание предлагаемого товара'!#REF!,"")</f>
        <v>#REF!</v>
      </c>
      <c r="H778" s="61" t="e">
        <f>IF(LEN('Описание предлагаемого товара'!#REF!)&gt;0,'Описание предлагаемого товара'!#REF!,"")</f>
        <v>#REF!</v>
      </c>
      <c r="I778" s="61" t="e">
        <f>IF(LEN('Описание предлагаемого товара'!#REF!)&gt;0,'Описание предлагаемого товара'!#REF!,"")</f>
        <v>#REF!</v>
      </c>
      <c r="J778" s="38" t="str">
        <f>IFERROR(VLOOKUP(B778,SAP!$A:$E,5,),"")</f>
        <v/>
      </c>
      <c r="K778" s="40" t="str">
        <f t="shared" si="7001"/>
        <v/>
      </c>
      <c r="L778" s="61" t="e">
        <f>IF(LEN('Описание предлагаемого товара'!#REF!)&gt;0,IFERROR('Описание предлагаемого товара'!#REF!*1,""),"")</f>
        <v>#REF!</v>
      </c>
      <c r="M778" s="39" t="str">
        <f>IFERROR(VLOOKUP(B778,SAP!$A:$E,2,),"")</f>
        <v/>
      </c>
      <c r="N778" s="41" t="str">
        <f t="shared" si="7137"/>
        <v/>
      </c>
      <c r="O778" s="39" t="str">
        <f t="shared" si="6988"/>
        <v/>
      </c>
      <c r="P778" s="36" t="e">
        <f>IF(LEN('Описание предлагаемого товара'!#REF!)&gt;0,'Описание предлагаемого товара'!#REF!,"")</f>
        <v>#REF!</v>
      </c>
      <c r="Q77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78" s="37" t="e">
        <f>IF(LEN('Описание предлагаемого товара'!#REF!)&gt;0,'Описание предлагаемого товара'!#REF!,"")</f>
        <v>#REF!</v>
      </c>
      <c r="S778" s="37" t="e">
        <f>IF(LEN('Описание предлагаемого товара'!#REF!)&gt;0,'Описание предлагаемого товара'!#REF!,"")</f>
        <v>#REF!</v>
      </c>
      <c r="T77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78" s="23" t="str">
        <f>IFERROR(VLOOKUP(CI778*1,Обработ.выгрузка_реестра_РФ!$A:$G,6,),"")</f>
        <v/>
      </c>
      <c r="V778" s="61" t="e">
        <f>IF(LEN('Описание предлагаемого товара'!#REF!)&gt;0,'Описание предлагаемого товара'!#REF!,"")</f>
        <v>#REF!</v>
      </c>
      <c r="W778" s="62" t="e">
        <f>IF(LEN('Описание предлагаемого товара'!#REF!)&gt;0,'Описание предлагаемого товара'!#REF!,"")</f>
        <v>#REF!</v>
      </c>
      <c r="X778" s="91" t="e">
        <f t="shared" ref="X778:Y778" si="7552">IFERROR(REPLACE(W778,FIND(CHAR(10),W778,1),1," "),W778)</f>
        <v>#REF!</v>
      </c>
      <c r="Y778" s="91" t="e">
        <f t="shared" si="7552"/>
        <v>#REF!</v>
      </c>
      <c r="Z778" s="91" t="e">
        <f t="shared" si="7003"/>
        <v>#REF!</v>
      </c>
      <c r="AA778" s="91" t="e">
        <f t="shared" si="7004"/>
        <v>#REF!</v>
      </c>
      <c r="AB778" s="91" t="e">
        <f t="shared" si="7005"/>
        <v>#REF!</v>
      </c>
      <c r="AC778" s="91" t="e">
        <f t="shared" ref="AC778:AF778" si="7553">IFERROR(REPLACE(AB778,FIND("  ",AB778,1),2," "),AB778)</f>
        <v>#REF!</v>
      </c>
      <c r="AD778" s="91" t="e">
        <f t="shared" si="7553"/>
        <v>#REF!</v>
      </c>
      <c r="AE778" s="91" t="e">
        <f t="shared" si="7553"/>
        <v>#REF!</v>
      </c>
      <c r="AF778" s="91" t="e">
        <f t="shared" si="7553"/>
        <v>#REF!</v>
      </c>
      <c r="AG778" s="23" t="str">
        <f>IFERROR(VLOOKUP(CI778*1,Обработ.выгрузка_реестра_РФ!$A:$G,4,),"")</f>
        <v/>
      </c>
      <c r="AH778" s="91" t="str">
        <f t="shared" ref="AH778:AI778" si="7554">IFERROR(REPLACE(AG778,FIND("-",AG778,1),1,"*"),AG778)</f>
        <v/>
      </c>
      <c r="AI778" s="91" t="str">
        <f t="shared" si="7554"/>
        <v/>
      </c>
      <c r="AJ778" s="27" t="str">
        <f t="shared" si="7103"/>
        <v/>
      </c>
      <c r="AK778" s="63" t="e">
        <f>IF(LEN('Описание предлагаемого товара'!#REF!)&gt;0,'Описание предлагаемого товара'!#REF!,"")</f>
        <v>#REF!</v>
      </c>
      <c r="AL778" s="91" t="e">
        <f t="shared" ref="AL778:AM778" si="7555">IFERROR(REPLACE(AK778,FIND(CHAR(10),AK778,1),1,""),AK778)</f>
        <v>#REF!</v>
      </c>
      <c r="AM778" s="91" t="e">
        <f t="shared" si="7555"/>
        <v>#REF!</v>
      </c>
      <c r="AN778" s="91" t="e">
        <f t="shared" ref="AN778:AR778" si="7556">IFERROR(REPLACE(AM778,FIND(" ",AM778,1),1,""),AM778)</f>
        <v>#REF!</v>
      </c>
      <c r="AO778" s="91" t="e">
        <f t="shared" si="7556"/>
        <v>#REF!</v>
      </c>
      <c r="AP778" s="91" t="e">
        <f t="shared" si="7556"/>
        <v>#REF!</v>
      </c>
      <c r="AQ778" s="91" t="e">
        <f t="shared" si="7556"/>
        <v>#REF!</v>
      </c>
      <c r="AR778" s="91" t="e">
        <f t="shared" si="7556"/>
        <v>#REF!</v>
      </c>
      <c r="AS778" s="91" t="e">
        <f t="shared" si="7010"/>
        <v>#REF!</v>
      </c>
      <c r="AT778" s="91" t="e">
        <f t="shared" si="7011"/>
        <v>#REF!</v>
      </c>
      <c r="AU778" s="32" t="e">
        <f t="shared" si="6994"/>
        <v>#REF!</v>
      </c>
      <c r="AV778" s="93" t="e">
        <f>'Описание предлагаемого товара'!#REF!</f>
        <v>#REF!</v>
      </c>
      <c r="AW778" s="91" t="e">
        <f>MIN(SEARCH({0,1,2,3,4,5,6,7,8,9},AV778&amp; "0123456789"))</f>
        <v>#REF!</v>
      </c>
      <c r="AX778" s="91" t="str">
        <f t="shared" si="7012"/>
        <v/>
      </c>
      <c r="AY778" s="91" t="str">
        <f t="shared" si="7013"/>
        <v/>
      </c>
      <c r="AZ778" s="91" t="str">
        <f t="shared" si="7014"/>
        <v/>
      </c>
      <c r="BA778" s="91" t="str">
        <f t="shared" si="7015"/>
        <v/>
      </c>
      <c r="BB778" s="91" t="str">
        <f t="shared" si="7016"/>
        <v/>
      </c>
      <c r="BC778" s="91" t="str">
        <f t="shared" si="7017"/>
        <v/>
      </c>
      <c r="BD778" s="91" t="str">
        <f t="shared" si="7018"/>
        <v/>
      </c>
      <c r="BE778" s="91" t="str">
        <f t="shared" si="7019"/>
        <v/>
      </c>
      <c r="BF778" s="91" t="str">
        <f t="shared" si="7020"/>
        <v/>
      </c>
      <c r="BG778" s="91" t="str">
        <f t="shared" si="7021"/>
        <v/>
      </c>
      <c r="BH778" s="91" t="str">
        <f t="shared" si="7022"/>
        <v/>
      </c>
      <c r="BI778" s="91" t="str">
        <f t="shared" si="7023"/>
        <v/>
      </c>
      <c r="BJ778" s="91" t="str">
        <f t="shared" si="7024"/>
        <v/>
      </c>
      <c r="BK778" s="91" t="str">
        <f t="shared" si="7025"/>
        <v/>
      </c>
      <c r="BL778" s="91" t="str">
        <f t="shared" si="7026"/>
        <v/>
      </c>
      <c r="BM778" s="91" t="str">
        <f t="shared" si="7027"/>
        <v/>
      </c>
      <c r="BN778" s="91" t="str">
        <f t="shared" si="7028"/>
        <v/>
      </c>
      <c r="BO778" s="91" t="str">
        <f t="shared" si="7029"/>
        <v/>
      </c>
      <c r="BP778" s="91" t="str">
        <f t="shared" si="7030"/>
        <v/>
      </c>
      <c r="BQ778" s="91" t="str">
        <f t="shared" si="7031"/>
        <v/>
      </c>
      <c r="BR778" s="91" t="str">
        <f t="shared" si="7032"/>
        <v/>
      </c>
      <c r="BS778" s="91" t="str">
        <f t="shared" si="7033"/>
        <v/>
      </c>
      <c r="BT778" s="91" t="str">
        <f t="shared" si="7034"/>
        <v/>
      </c>
      <c r="BU778" s="91" t="str">
        <f t="shared" si="7035"/>
        <v/>
      </c>
      <c r="BV778" s="91" t="str">
        <f t="shared" si="7036"/>
        <v/>
      </c>
      <c r="BW778" s="91" t="str">
        <f t="shared" si="7037"/>
        <v/>
      </c>
      <c r="BX778" s="91" t="str">
        <f t="shared" si="7038"/>
        <v/>
      </c>
      <c r="BY778" s="91" t="str">
        <f t="shared" si="7039"/>
        <v/>
      </c>
      <c r="BZ778" s="91" t="str">
        <f t="shared" si="7040"/>
        <v/>
      </c>
      <c r="CA778" s="91" t="str">
        <f t="shared" si="7041"/>
        <v/>
      </c>
      <c r="CB778" s="91" t="str">
        <f t="shared" si="7042"/>
        <v/>
      </c>
      <c r="CC778" s="91" t="str">
        <f t="shared" si="7043"/>
        <v/>
      </c>
      <c r="CD778" s="91" t="str">
        <f t="shared" si="7044"/>
        <v/>
      </c>
      <c r="CE778" s="91" t="str">
        <f t="shared" si="7045"/>
        <v/>
      </c>
      <c r="CF778" s="91" t="str">
        <f t="shared" si="7046"/>
        <v/>
      </c>
      <c r="CG778" s="91" t="str">
        <f t="shared" si="7047"/>
        <v/>
      </c>
      <c r="CH778" s="91" t="str">
        <f t="shared" si="7048"/>
        <v/>
      </c>
      <c r="CI778" s="91" t="str">
        <f t="shared" si="7049"/>
        <v>нет</v>
      </c>
      <c r="CJ778" s="63" t="e">
        <f>IF(LEN('Описание предлагаемого товара'!#REF!)&gt;0,'Описание предлагаемого товара'!#REF!,"")</f>
        <v>#REF!</v>
      </c>
      <c r="CK778" s="91" t="e">
        <f t="shared" ref="CK778:CL778" si="7557">IFERROR(REPLACE(CJ778,FIND(CHAR(10),CJ778,1),1,""),CJ778)</f>
        <v>#REF!</v>
      </c>
      <c r="CL778" s="91" t="e">
        <f t="shared" si="7557"/>
        <v>#REF!</v>
      </c>
      <c r="CM778" s="91" t="e">
        <f t="shared" si="7051"/>
        <v>#REF!</v>
      </c>
      <c r="CN778" s="91" t="e">
        <f t="shared" si="7052"/>
        <v>#REF!</v>
      </c>
      <c r="CO778" s="91" t="e">
        <f t="shared" si="7053"/>
        <v>#REF!</v>
      </c>
      <c r="CP778" s="90" t="e">
        <f>IF(AU778="Не указан реестровый номер (мера нац.режима Запрет)","",IF(CI778="нет","",IF(CU778="да","исключение(не смотрим баллы)",IFERROR(IF(CI778*1&gt;0,IFERROR(IF(VLOOKUP(CI778*1,Обработ.выгрузка_реестра_РФ!$A:$G,7,)=0,"Баллы не установлены",VLOOKUP(CI778*1,Обработ.выгрузка_реестра_РФ!$A:$G,7,)),IF(LEN(CI778)&gt;14,"","нет номера в реестре РФ")),""),IF(LEN(CI778)=0,"","Некорректный реестровый номер")))))</f>
        <v>#REF!</v>
      </c>
      <c r="CQ778" s="33" t="e">
        <f>IF(LEN(C778)&gt;0,IFERROR(IF(LEN(H778)&gt;0,IF(LEN(VLOOKUP(H778,'исключения(не_смотрим_баллы)'!$A:$C,1,))&gt;0,"да","нет"),"не введен ОКПД2"),"нет"),"")</f>
        <v>#REF!</v>
      </c>
      <c r="CR778" s="33" t="e">
        <f ca="1">IF(CQ778="да",IF(TODAY()&lt;VLOOKUP(H778,'исключения(не_смотрим_баллы)'!$A:$C,3,),"да","нет"),"")</f>
        <v>#REF!</v>
      </c>
      <c r="CS778" s="33" t="str">
        <f>IFERROR(IF(CQ778="да",IF(VLOOKUP(CI778*1,Обработ.выгрузка_реестра_РФ!$A:$G,2,)&lt;VLOOKUP(H778,'исключения(не_смотрим_баллы)'!$A:$C,2,),"да","нет"),""),"")</f>
        <v/>
      </c>
      <c r="CT778" s="24"/>
      <c r="CU778" s="33" t="e">
        <f t="shared" si="7065"/>
        <v>#REF!</v>
      </c>
      <c r="CV778" s="91" t="e">
        <f t="shared" si="7066"/>
        <v>#REF!</v>
      </c>
      <c r="CW778" s="27" t="e">
        <f t="shared" si="7067"/>
        <v>#REF!</v>
      </c>
      <c r="CX778" s="26" t="e">
        <f t="shared" si="6996"/>
        <v>#REF!</v>
      </c>
      <c r="CY778" s="64" t="e">
        <f>IF(LEN('Описание предлагаемого товара'!#REF!)&gt;0,'Описание предлагаемого товара'!#REF!,"")</f>
        <v>#REF!</v>
      </c>
      <c r="CZ778" s="95" t="e">
        <f t="shared" si="7054"/>
        <v>#REF!</v>
      </c>
      <c r="DA778" s="95" t="e">
        <f t="shared" ref="DA778" si="7558">IFERROR(REPLACE(CZ778,FIND(" ",CZ778,1),1,""),CZ778)</f>
        <v>#REF!</v>
      </c>
      <c r="DB778" s="95" t="e">
        <f t="shared" si="6998"/>
        <v>#REF!</v>
      </c>
      <c r="DC778" s="95" t="e">
        <f t="shared" ref="DC778:DD778" si="7559">IFERROR(REPLACE(DB778,FIND("г.",DB778,1),2,""),DB778)</f>
        <v>#REF!</v>
      </c>
      <c r="DD778" s="95" t="e">
        <f t="shared" si="7559"/>
        <v>#REF!</v>
      </c>
      <c r="DE778" s="95" t="e">
        <f t="shared" ref="DE778:DF778" si="7560">IFERROR(REPLACE(DD778,FIND("г",DD778,1),1,""),DD778)</f>
        <v>#REF!</v>
      </c>
      <c r="DF778" s="95" t="e">
        <f t="shared" si="7560"/>
        <v>#REF!</v>
      </c>
      <c r="DG778" s="95" t="e">
        <f t="shared" si="7071"/>
        <v>#REF!</v>
      </c>
      <c r="DH778" s="25" t="str">
        <f>IFERROR(VLOOKUP(CI778*1,Обработ.выгрузка_реестра_РФ!$A:$G,5,),"")</f>
        <v/>
      </c>
      <c r="DI778" s="27" t="str">
        <f t="shared" si="7081"/>
        <v/>
      </c>
      <c r="DJ778" s="27" t="str">
        <f t="shared" ca="1" si="7058"/>
        <v/>
      </c>
      <c r="DK778" s="63" t="e">
        <f>IF(LEN('Описание предлагаемого товара'!#REF!)&gt;0,'Описание предлагаемого товара'!#REF!,"")</f>
        <v>#REF!</v>
      </c>
      <c r="DL778" s="63" t="e">
        <f>IF(LEN('Описание предлагаемого товара'!#REF!)&gt;0,'Описание предлагаемого товара'!#REF!,"")</f>
        <v>#REF!</v>
      </c>
      <c r="DM778" s="32"/>
    </row>
    <row r="779" spans="1:117" ht="48.75" customHeight="1" x14ac:dyDescent="0.25">
      <c r="A779" s="61" t="e">
        <f>IF(LEN('Описание предлагаемого товара'!#REF!)&gt;0,'Описание предлагаемого товара'!#REF!,"")</f>
        <v>#REF!</v>
      </c>
      <c r="B779" s="65" t="e">
        <f>IF(LEN('Описание предлагаемого товара'!#REF!)&gt;0,'Описание предлагаемого товара'!#REF!,"")</f>
        <v>#REF!</v>
      </c>
      <c r="C779" s="61" t="e">
        <f>IF(LEN('Описание предлагаемого товара'!#REF!)&gt;0,'Описание предлагаемого товара'!#REF!,"")</f>
        <v>#REF!</v>
      </c>
      <c r="D779" s="61" t="e">
        <f>IF(LEN('Описание предлагаемого товара'!#REF!)&gt;0,'Описание предлагаемого товара'!#REF!,"")</f>
        <v>#REF!</v>
      </c>
      <c r="E779" s="61" t="e">
        <f>IF(LEN('Описание предлагаемого товара'!#REF!)&gt;0,'Описание предлагаемого товара'!#REF!,"")</f>
        <v>#REF!</v>
      </c>
      <c r="F779" s="61" t="e">
        <f>IF(LEN('Описание предлагаемого товара'!#REF!)&gt;0,'Описание предлагаемого товара'!#REF!,"")</f>
        <v>#REF!</v>
      </c>
      <c r="G779" s="61" t="e">
        <f>IF(LEN('Описание предлагаемого товара'!#REF!)&gt;0,'Описание предлагаемого товара'!#REF!,"")</f>
        <v>#REF!</v>
      </c>
      <c r="H779" s="61" t="e">
        <f>IF(LEN('Описание предлагаемого товара'!#REF!)&gt;0,'Описание предлагаемого товара'!#REF!,"")</f>
        <v>#REF!</v>
      </c>
      <c r="I779" s="61" t="e">
        <f>IF(LEN('Описание предлагаемого товара'!#REF!)&gt;0,'Описание предлагаемого товара'!#REF!,"")</f>
        <v>#REF!</v>
      </c>
      <c r="J779" s="38" t="str">
        <f>IFERROR(VLOOKUP(B779,SAP!$A:$E,5,),"")</f>
        <v/>
      </c>
      <c r="K779" s="40" t="str">
        <f t="shared" si="7001"/>
        <v/>
      </c>
      <c r="L779" s="61" t="e">
        <f>IF(LEN('Описание предлагаемого товара'!#REF!)&gt;0,IFERROR('Описание предлагаемого товара'!#REF!*1,""),"")</f>
        <v>#REF!</v>
      </c>
      <c r="M779" s="39" t="str">
        <f>IFERROR(VLOOKUP(B779,SAP!$A:$E,2,),"")</f>
        <v/>
      </c>
      <c r="N779" s="41" t="str">
        <f t="shared" si="7137"/>
        <v/>
      </c>
      <c r="O779" s="39" t="str">
        <f t="shared" si="6988"/>
        <v/>
      </c>
      <c r="P779" s="36" t="e">
        <f>IF(LEN('Описание предлагаемого товара'!#REF!)&gt;0,'Описание предлагаемого товара'!#REF!,"")</f>
        <v>#REF!</v>
      </c>
      <c r="Q77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79" s="37" t="e">
        <f>IF(LEN('Описание предлагаемого товара'!#REF!)&gt;0,'Описание предлагаемого товара'!#REF!,"")</f>
        <v>#REF!</v>
      </c>
      <c r="S779" s="37" t="e">
        <f>IF(LEN('Описание предлагаемого товара'!#REF!)&gt;0,'Описание предлагаемого товара'!#REF!,"")</f>
        <v>#REF!</v>
      </c>
      <c r="T77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79" s="23" t="str">
        <f>IFERROR(VLOOKUP(CI779*1,Обработ.выгрузка_реестра_РФ!$A:$G,6,),"")</f>
        <v/>
      </c>
      <c r="V779" s="61" t="e">
        <f>IF(LEN('Описание предлагаемого товара'!#REF!)&gt;0,'Описание предлагаемого товара'!#REF!,"")</f>
        <v>#REF!</v>
      </c>
      <c r="W779" s="62" t="e">
        <f>IF(LEN('Описание предлагаемого товара'!#REF!)&gt;0,'Описание предлагаемого товара'!#REF!,"")</f>
        <v>#REF!</v>
      </c>
      <c r="X779" s="91" t="e">
        <f t="shared" ref="X779:Y779" si="7561">IFERROR(REPLACE(W779,FIND(CHAR(10),W779,1),1," "),W779)</f>
        <v>#REF!</v>
      </c>
      <c r="Y779" s="91" t="e">
        <f t="shared" si="7561"/>
        <v>#REF!</v>
      </c>
      <c r="Z779" s="91" t="e">
        <f t="shared" si="7003"/>
        <v>#REF!</v>
      </c>
      <c r="AA779" s="91" t="e">
        <f t="shared" si="7004"/>
        <v>#REF!</v>
      </c>
      <c r="AB779" s="91" t="e">
        <f t="shared" si="7005"/>
        <v>#REF!</v>
      </c>
      <c r="AC779" s="91" t="e">
        <f t="shared" ref="AC779:AF779" si="7562">IFERROR(REPLACE(AB779,FIND("  ",AB779,1),2," "),AB779)</f>
        <v>#REF!</v>
      </c>
      <c r="AD779" s="91" t="e">
        <f t="shared" si="7562"/>
        <v>#REF!</v>
      </c>
      <c r="AE779" s="91" t="e">
        <f t="shared" si="7562"/>
        <v>#REF!</v>
      </c>
      <c r="AF779" s="91" t="e">
        <f t="shared" si="7562"/>
        <v>#REF!</v>
      </c>
      <c r="AG779" s="23" t="str">
        <f>IFERROR(VLOOKUP(CI779*1,Обработ.выгрузка_реестра_РФ!$A:$G,4,),"")</f>
        <v/>
      </c>
      <c r="AH779" s="91" t="str">
        <f t="shared" ref="AH779:AI779" si="7563">IFERROR(REPLACE(AG779,FIND("-",AG779,1),1,"*"),AG779)</f>
        <v/>
      </c>
      <c r="AI779" s="91" t="str">
        <f t="shared" si="7563"/>
        <v/>
      </c>
      <c r="AJ779" s="27" t="str">
        <f t="shared" si="7103"/>
        <v/>
      </c>
      <c r="AK779" s="63" t="e">
        <f>IF(LEN('Описание предлагаемого товара'!#REF!)&gt;0,'Описание предлагаемого товара'!#REF!,"")</f>
        <v>#REF!</v>
      </c>
      <c r="AL779" s="91" t="e">
        <f t="shared" ref="AL779:AM779" si="7564">IFERROR(REPLACE(AK779,FIND(CHAR(10),AK779,1),1,""),AK779)</f>
        <v>#REF!</v>
      </c>
      <c r="AM779" s="91" t="e">
        <f t="shared" si="7564"/>
        <v>#REF!</v>
      </c>
      <c r="AN779" s="91" t="e">
        <f t="shared" ref="AN779:AR779" si="7565">IFERROR(REPLACE(AM779,FIND(" ",AM779,1),1,""),AM779)</f>
        <v>#REF!</v>
      </c>
      <c r="AO779" s="91" t="e">
        <f t="shared" si="7565"/>
        <v>#REF!</v>
      </c>
      <c r="AP779" s="91" t="e">
        <f t="shared" si="7565"/>
        <v>#REF!</v>
      </c>
      <c r="AQ779" s="91" t="e">
        <f t="shared" si="7565"/>
        <v>#REF!</v>
      </c>
      <c r="AR779" s="91" t="e">
        <f t="shared" si="7565"/>
        <v>#REF!</v>
      </c>
      <c r="AS779" s="91" t="e">
        <f t="shared" si="7010"/>
        <v>#REF!</v>
      </c>
      <c r="AT779" s="91" t="e">
        <f t="shared" si="7011"/>
        <v>#REF!</v>
      </c>
      <c r="AU779" s="32" t="e">
        <f t="shared" si="6994"/>
        <v>#REF!</v>
      </c>
      <c r="AV779" s="93" t="e">
        <f>'Описание предлагаемого товара'!#REF!</f>
        <v>#REF!</v>
      </c>
      <c r="AW779" s="91" t="e">
        <f>MIN(SEARCH({0,1,2,3,4,5,6,7,8,9},AV779&amp; "0123456789"))</f>
        <v>#REF!</v>
      </c>
      <c r="AX779" s="91" t="str">
        <f t="shared" si="7012"/>
        <v/>
      </c>
      <c r="AY779" s="91" t="str">
        <f t="shared" si="7013"/>
        <v/>
      </c>
      <c r="AZ779" s="91" t="str">
        <f t="shared" si="7014"/>
        <v/>
      </c>
      <c r="BA779" s="91" t="str">
        <f t="shared" si="7015"/>
        <v/>
      </c>
      <c r="BB779" s="91" t="str">
        <f t="shared" si="7016"/>
        <v/>
      </c>
      <c r="BC779" s="91" t="str">
        <f t="shared" si="7017"/>
        <v/>
      </c>
      <c r="BD779" s="91" t="str">
        <f t="shared" si="7018"/>
        <v/>
      </c>
      <c r="BE779" s="91" t="str">
        <f t="shared" si="7019"/>
        <v/>
      </c>
      <c r="BF779" s="91" t="str">
        <f t="shared" si="7020"/>
        <v/>
      </c>
      <c r="BG779" s="91" t="str">
        <f t="shared" si="7021"/>
        <v/>
      </c>
      <c r="BH779" s="91" t="str">
        <f t="shared" si="7022"/>
        <v/>
      </c>
      <c r="BI779" s="91" t="str">
        <f t="shared" si="7023"/>
        <v/>
      </c>
      <c r="BJ779" s="91" t="str">
        <f t="shared" si="7024"/>
        <v/>
      </c>
      <c r="BK779" s="91" t="str">
        <f t="shared" si="7025"/>
        <v/>
      </c>
      <c r="BL779" s="91" t="str">
        <f t="shared" si="7026"/>
        <v/>
      </c>
      <c r="BM779" s="91" t="str">
        <f t="shared" si="7027"/>
        <v/>
      </c>
      <c r="BN779" s="91" t="str">
        <f t="shared" si="7028"/>
        <v/>
      </c>
      <c r="BO779" s="91" t="str">
        <f t="shared" si="7029"/>
        <v/>
      </c>
      <c r="BP779" s="91" t="str">
        <f t="shared" si="7030"/>
        <v/>
      </c>
      <c r="BQ779" s="91" t="str">
        <f t="shared" si="7031"/>
        <v/>
      </c>
      <c r="BR779" s="91" t="str">
        <f t="shared" si="7032"/>
        <v/>
      </c>
      <c r="BS779" s="91" t="str">
        <f t="shared" si="7033"/>
        <v/>
      </c>
      <c r="BT779" s="91" t="str">
        <f t="shared" si="7034"/>
        <v/>
      </c>
      <c r="BU779" s="91" t="str">
        <f t="shared" si="7035"/>
        <v/>
      </c>
      <c r="BV779" s="91" t="str">
        <f t="shared" si="7036"/>
        <v/>
      </c>
      <c r="BW779" s="91" t="str">
        <f t="shared" si="7037"/>
        <v/>
      </c>
      <c r="BX779" s="91" t="str">
        <f t="shared" si="7038"/>
        <v/>
      </c>
      <c r="BY779" s="91" t="str">
        <f t="shared" si="7039"/>
        <v/>
      </c>
      <c r="BZ779" s="91" t="str">
        <f t="shared" si="7040"/>
        <v/>
      </c>
      <c r="CA779" s="91" t="str">
        <f t="shared" si="7041"/>
        <v/>
      </c>
      <c r="CB779" s="91" t="str">
        <f t="shared" si="7042"/>
        <v/>
      </c>
      <c r="CC779" s="91" t="str">
        <f t="shared" si="7043"/>
        <v/>
      </c>
      <c r="CD779" s="91" t="str">
        <f t="shared" si="7044"/>
        <v/>
      </c>
      <c r="CE779" s="91" t="str">
        <f t="shared" si="7045"/>
        <v/>
      </c>
      <c r="CF779" s="91" t="str">
        <f t="shared" si="7046"/>
        <v/>
      </c>
      <c r="CG779" s="91" t="str">
        <f t="shared" si="7047"/>
        <v/>
      </c>
      <c r="CH779" s="91" t="str">
        <f t="shared" si="7048"/>
        <v/>
      </c>
      <c r="CI779" s="91" t="str">
        <f t="shared" si="7049"/>
        <v>нет</v>
      </c>
      <c r="CJ779" s="63" t="e">
        <f>IF(LEN('Описание предлагаемого товара'!#REF!)&gt;0,'Описание предлагаемого товара'!#REF!,"")</f>
        <v>#REF!</v>
      </c>
      <c r="CK779" s="91" t="e">
        <f t="shared" ref="CK779:CL779" si="7566">IFERROR(REPLACE(CJ779,FIND(CHAR(10),CJ779,1),1,""),CJ779)</f>
        <v>#REF!</v>
      </c>
      <c r="CL779" s="91" t="e">
        <f t="shared" si="7566"/>
        <v>#REF!</v>
      </c>
      <c r="CM779" s="91" t="e">
        <f t="shared" si="7051"/>
        <v>#REF!</v>
      </c>
      <c r="CN779" s="91" t="e">
        <f t="shared" si="7052"/>
        <v>#REF!</v>
      </c>
      <c r="CO779" s="91" t="e">
        <f t="shared" si="7053"/>
        <v>#REF!</v>
      </c>
      <c r="CP779" s="90" t="e">
        <f>IF(AU779="Не указан реестровый номер (мера нац.режима Запрет)","",IF(CI779="нет","",IF(CU779="да","исключение(не смотрим баллы)",IFERROR(IF(CI779*1&gt;0,IFERROR(IF(VLOOKUP(CI779*1,Обработ.выгрузка_реестра_РФ!$A:$G,7,)=0,"Баллы не установлены",VLOOKUP(CI779*1,Обработ.выгрузка_реестра_РФ!$A:$G,7,)),IF(LEN(CI779)&gt;14,"","нет номера в реестре РФ")),""),IF(LEN(CI779)=0,"","Некорректный реестровый номер")))))</f>
        <v>#REF!</v>
      </c>
      <c r="CQ779" s="33" t="e">
        <f>IF(LEN(C779)&gt;0,IFERROR(IF(LEN(H779)&gt;0,IF(LEN(VLOOKUP(H779,'исключения(не_смотрим_баллы)'!$A:$C,1,))&gt;0,"да","нет"),"не введен ОКПД2"),"нет"),"")</f>
        <v>#REF!</v>
      </c>
      <c r="CR779" s="33" t="e">
        <f ca="1">IF(CQ779="да",IF(TODAY()&lt;VLOOKUP(H779,'исключения(не_смотрим_баллы)'!$A:$C,3,),"да","нет"),"")</f>
        <v>#REF!</v>
      </c>
      <c r="CS779" s="33" t="str">
        <f>IFERROR(IF(CQ779="да",IF(VLOOKUP(CI779*1,Обработ.выгрузка_реестра_РФ!$A:$G,2,)&lt;VLOOKUP(H779,'исключения(не_смотрим_баллы)'!$A:$C,2,),"да","нет"),""),"")</f>
        <v/>
      </c>
      <c r="CT779" s="24"/>
      <c r="CU779" s="33" t="e">
        <f t="shared" si="7065"/>
        <v>#REF!</v>
      </c>
      <c r="CV779" s="91" t="e">
        <f t="shared" si="7066"/>
        <v>#REF!</v>
      </c>
      <c r="CW779" s="27" t="e">
        <f t="shared" si="7067"/>
        <v>#REF!</v>
      </c>
      <c r="CX779" s="26" t="e">
        <f t="shared" si="6996"/>
        <v>#REF!</v>
      </c>
      <c r="CY779" s="64" t="e">
        <f>IF(LEN('Описание предлагаемого товара'!#REF!)&gt;0,'Описание предлагаемого товара'!#REF!,"")</f>
        <v>#REF!</v>
      </c>
      <c r="CZ779" s="95" t="e">
        <f t="shared" si="7054"/>
        <v>#REF!</v>
      </c>
      <c r="DA779" s="95" t="e">
        <f t="shared" ref="DA779" si="7567">IFERROR(REPLACE(CZ779,FIND(" ",CZ779,1),1,""),CZ779)</f>
        <v>#REF!</v>
      </c>
      <c r="DB779" s="95" t="e">
        <f t="shared" si="6998"/>
        <v>#REF!</v>
      </c>
      <c r="DC779" s="95" t="e">
        <f t="shared" ref="DC779:DD779" si="7568">IFERROR(REPLACE(DB779,FIND("г.",DB779,1),2,""),DB779)</f>
        <v>#REF!</v>
      </c>
      <c r="DD779" s="95" t="e">
        <f t="shared" si="7568"/>
        <v>#REF!</v>
      </c>
      <c r="DE779" s="95" t="e">
        <f t="shared" ref="DE779:DF779" si="7569">IFERROR(REPLACE(DD779,FIND("г",DD779,1),1,""),DD779)</f>
        <v>#REF!</v>
      </c>
      <c r="DF779" s="95" t="e">
        <f t="shared" si="7569"/>
        <v>#REF!</v>
      </c>
      <c r="DG779" s="95" t="e">
        <f t="shared" si="7071"/>
        <v>#REF!</v>
      </c>
      <c r="DH779" s="25" t="str">
        <f>IFERROR(VLOOKUP(CI779*1,Обработ.выгрузка_реестра_РФ!$A:$G,5,),"")</f>
        <v/>
      </c>
      <c r="DI779" s="27" t="str">
        <f t="shared" si="7081"/>
        <v/>
      </c>
      <c r="DJ779" s="27" t="str">
        <f t="shared" ca="1" si="7058"/>
        <v/>
      </c>
      <c r="DK779" s="63" t="e">
        <f>IF(LEN('Описание предлагаемого товара'!#REF!)&gt;0,'Описание предлагаемого товара'!#REF!,"")</f>
        <v>#REF!</v>
      </c>
      <c r="DL779" s="63" t="e">
        <f>IF(LEN('Описание предлагаемого товара'!#REF!)&gt;0,'Описание предлагаемого товара'!#REF!,"")</f>
        <v>#REF!</v>
      </c>
      <c r="DM779" s="32"/>
    </row>
    <row r="780" spans="1:117" ht="48.75" customHeight="1" x14ac:dyDescent="0.25">
      <c r="A780" s="61" t="e">
        <f>IF(LEN('Описание предлагаемого товара'!#REF!)&gt;0,'Описание предлагаемого товара'!#REF!,"")</f>
        <v>#REF!</v>
      </c>
      <c r="B780" s="65" t="e">
        <f>IF(LEN('Описание предлагаемого товара'!#REF!)&gt;0,'Описание предлагаемого товара'!#REF!,"")</f>
        <v>#REF!</v>
      </c>
      <c r="C780" s="61" t="e">
        <f>IF(LEN('Описание предлагаемого товара'!#REF!)&gt;0,'Описание предлагаемого товара'!#REF!,"")</f>
        <v>#REF!</v>
      </c>
      <c r="D780" s="61" t="e">
        <f>IF(LEN('Описание предлагаемого товара'!#REF!)&gt;0,'Описание предлагаемого товара'!#REF!,"")</f>
        <v>#REF!</v>
      </c>
      <c r="E780" s="61" t="e">
        <f>IF(LEN('Описание предлагаемого товара'!#REF!)&gt;0,'Описание предлагаемого товара'!#REF!,"")</f>
        <v>#REF!</v>
      </c>
      <c r="F780" s="61" t="e">
        <f>IF(LEN('Описание предлагаемого товара'!#REF!)&gt;0,'Описание предлагаемого товара'!#REF!,"")</f>
        <v>#REF!</v>
      </c>
      <c r="G780" s="61" t="e">
        <f>IF(LEN('Описание предлагаемого товара'!#REF!)&gt;0,'Описание предлагаемого товара'!#REF!,"")</f>
        <v>#REF!</v>
      </c>
      <c r="H780" s="61" t="e">
        <f>IF(LEN('Описание предлагаемого товара'!#REF!)&gt;0,'Описание предлагаемого товара'!#REF!,"")</f>
        <v>#REF!</v>
      </c>
      <c r="I780" s="61" t="e">
        <f>IF(LEN('Описание предлагаемого товара'!#REF!)&gt;0,'Описание предлагаемого товара'!#REF!,"")</f>
        <v>#REF!</v>
      </c>
      <c r="J780" s="38" t="str">
        <f>IFERROR(VLOOKUP(B780,SAP!$A:$E,5,),"")</f>
        <v/>
      </c>
      <c r="K780" s="40" t="str">
        <f t="shared" si="7001"/>
        <v/>
      </c>
      <c r="L780" s="61" t="e">
        <f>IF(LEN('Описание предлагаемого товара'!#REF!)&gt;0,IFERROR('Описание предлагаемого товара'!#REF!*1,""),"")</f>
        <v>#REF!</v>
      </c>
      <c r="M780" s="39" t="str">
        <f>IFERROR(VLOOKUP(B780,SAP!$A:$E,2,),"")</f>
        <v/>
      </c>
      <c r="N780" s="41" t="str">
        <f t="shared" si="7137"/>
        <v/>
      </c>
      <c r="O780" s="39" t="str">
        <f t="shared" si="6988"/>
        <v/>
      </c>
      <c r="P780" s="36" t="e">
        <f>IF(LEN('Описание предлагаемого товара'!#REF!)&gt;0,'Описание предлагаемого товара'!#REF!,"")</f>
        <v>#REF!</v>
      </c>
      <c r="Q78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80" s="37" t="e">
        <f>IF(LEN('Описание предлагаемого товара'!#REF!)&gt;0,'Описание предлагаемого товара'!#REF!,"")</f>
        <v>#REF!</v>
      </c>
      <c r="S780" s="37" t="e">
        <f>IF(LEN('Описание предлагаемого товара'!#REF!)&gt;0,'Описание предлагаемого товара'!#REF!,"")</f>
        <v>#REF!</v>
      </c>
      <c r="T78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80" s="23" t="str">
        <f>IFERROR(VLOOKUP(CI780*1,Обработ.выгрузка_реестра_РФ!$A:$G,6,),"")</f>
        <v/>
      </c>
      <c r="V780" s="61" t="e">
        <f>IF(LEN('Описание предлагаемого товара'!#REF!)&gt;0,'Описание предлагаемого товара'!#REF!,"")</f>
        <v>#REF!</v>
      </c>
      <c r="W780" s="62" t="e">
        <f>IF(LEN('Описание предлагаемого товара'!#REF!)&gt;0,'Описание предлагаемого товара'!#REF!,"")</f>
        <v>#REF!</v>
      </c>
      <c r="X780" s="91" t="e">
        <f t="shared" ref="X780:Y780" si="7570">IFERROR(REPLACE(W780,FIND(CHAR(10),W780,1),1," "),W780)</f>
        <v>#REF!</v>
      </c>
      <c r="Y780" s="91" t="e">
        <f t="shared" si="7570"/>
        <v>#REF!</v>
      </c>
      <c r="Z780" s="91" t="e">
        <f t="shared" si="7003"/>
        <v>#REF!</v>
      </c>
      <c r="AA780" s="91" t="e">
        <f t="shared" si="7004"/>
        <v>#REF!</v>
      </c>
      <c r="AB780" s="91" t="e">
        <f t="shared" si="7005"/>
        <v>#REF!</v>
      </c>
      <c r="AC780" s="91" t="e">
        <f t="shared" ref="AC780:AF780" si="7571">IFERROR(REPLACE(AB780,FIND("  ",AB780,1),2," "),AB780)</f>
        <v>#REF!</v>
      </c>
      <c r="AD780" s="91" t="e">
        <f t="shared" si="7571"/>
        <v>#REF!</v>
      </c>
      <c r="AE780" s="91" t="e">
        <f t="shared" si="7571"/>
        <v>#REF!</v>
      </c>
      <c r="AF780" s="91" t="e">
        <f t="shared" si="7571"/>
        <v>#REF!</v>
      </c>
      <c r="AG780" s="23" t="str">
        <f>IFERROR(VLOOKUP(CI780*1,Обработ.выгрузка_реестра_РФ!$A:$G,4,),"")</f>
        <v/>
      </c>
      <c r="AH780" s="91" t="str">
        <f t="shared" ref="AH780:AI780" si="7572">IFERROR(REPLACE(AG780,FIND("-",AG780,1),1,"*"),AG780)</f>
        <v/>
      </c>
      <c r="AI780" s="91" t="str">
        <f t="shared" si="7572"/>
        <v/>
      </c>
      <c r="AJ780" s="27" t="str">
        <f t="shared" si="7103"/>
        <v/>
      </c>
      <c r="AK780" s="63" t="e">
        <f>IF(LEN('Описание предлагаемого товара'!#REF!)&gt;0,'Описание предлагаемого товара'!#REF!,"")</f>
        <v>#REF!</v>
      </c>
      <c r="AL780" s="91" t="e">
        <f t="shared" ref="AL780:AM780" si="7573">IFERROR(REPLACE(AK780,FIND(CHAR(10),AK780,1),1,""),AK780)</f>
        <v>#REF!</v>
      </c>
      <c r="AM780" s="91" t="e">
        <f t="shared" si="7573"/>
        <v>#REF!</v>
      </c>
      <c r="AN780" s="91" t="e">
        <f t="shared" ref="AN780:AR780" si="7574">IFERROR(REPLACE(AM780,FIND(" ",AM780,1),1,""),AM780)</f>
        <v>#REF!</v>
      </c>
      <c r="AO780" s="91" t="e">
        <f t="shared" si="7574"/>
        <v>#REF!</v>
      </c>
      <c r="AP780" s="91" t="e">
        <f t="shared" si="7574"/>
        <v>#REF!</v>
      </c>
      <c r="AQ780" s="91" t="e">
        <f t="shared" si="7574"/>
        <v>#REF!</v>
      </c>
      <c r="AR780" s="91" t="e">
        <f t="shared" si="7574"/>
        <v>#REF!</v>
      </c>
      <c r="AS780" s="91" t="e">
        <f t="shared" si="7010"/>
        <v>#REF!</v>
      </c>
      <c r="AT780" s="91" t="e">
        <f t="shared" si="7011"/>
        <v>#REF!</v>
      </c>
      <c r="AU780" s="32" t="e">
        <f t="shared" si="6994"/>
        <v>#REF!</v>
      </c>
      <c r="AV780" s="93" t="e">
        <f>'Описание предлагаемого товара'!#REF!</f>
        <v>#REF!</v>
      </c>
      <c r="AW780" s="91" t="e">
        <f>MIN(SEARCH({0,1,2,3,4,5,6,7,8,9},AV780&amp; "0123456789"))</f>
        <v>#REF!</v>
      </c>
      <c r="AX780" s="91" t="str">
        <f t="shared" si="7012"/>
        <v/>
      </c>
      <c r="AY780" s="91" t="str">
        <f t="shared" si="7013"/>
        <v/>
      </c>
      <c r="AZ780" s="91" t="str">
        <f t="shared" si="7014"/>
        <v/>
      </c>
      <c r="BA780" s="91" t="str">
        <f t="shared" si="7015"/>
        <v/>
      </c>
      <c r="BB780" s="91" t="str">
        <f t="shared" si="7016"/>
        <v/>
      </c>
      <c r="BC780" s="91" t="str">
        <f t="shared" si="7017"/>
        <v/>
      </c>
      <c r="BD780" s="91" t="str">
        <f t="shared" si="7018"/>
        <v/>
      </c>
      <c r="BE780" s="91" t="str">
        <f t="shared" si="7019"/>
        <v/>
      </c>
      <c r="BF780" s="91" t="str">
        <f t="shared" si="7020"/>
        <v/>
      </c>
      <c r="BG780" s="91" t="str">
        <f t="shared" si="7021"/>
        <v/>
      </c>
      <c r="BH780" s="91" t="str">
        <f t="shared" si="7022"/>
        <v/>
      </c>
      <c r="BI780" s="91" t="str">
        <f t="shared" si="7023"/>
        <v/>
      </c>
      <c r="BJ780" s="91" t="str">
        <f t="shared" si="7024"/>
        <v/>
      </c>
      <c r="BK780" s="91" t="str">
        <f t="shared" si="7025"/>
        <v/>
      </c>
      <c r="BL780" s="91" t="str">
        <f t="shared" si="7026"/>
        <v/>
      </c>
      <c r="BM780" s="91" t="str">
        <f t="shared" si="7027"/>
        <v/>
      </c>
      <c r="BN780" s="91" t="str">
        <f t="shared" si="7028"/>
        <v/>
      </c>
      <c r="BO780" s="91" t="str">
        <f t="shared" si="7029"/>
        <v/>
      </c>
      <c r="BP780" s="91" t="str">
        <f t="shared" si="7030"/>
        <v/>
      </c>
      <c r="BQ780" s="91" t="str">
        <f t="shared" si="7031"/>
        <v/>
      </c>
      <c r="BR780" s="91" t="str">
        <f t="shared" si="7032"/>
        <v/>
      </c>
      <c r="BS780" s="91" t="str">
        <f t="shared" si="7033"/>
        <v/>
      </c>
      <c r="BT780" s="91" t="str">
        <f t="shared" si="7034"/>
        <v/>
      </c>
      <c r="BU780" s="91" t="str">
        <f t="shared" si="7035"/>
        <v/>
      </c>
      <c r="BV780" s="91" t="str">
        <f t="shared" si="7036"/>
        <v/>
      </c>
      <c r="BW780" s="91" t="str">
        <f t="shared" si="7037"/>
        <v/>
      </c>
      <c r="BX780" s="91" t="str">
        <f t="shared" si="7038"/>
        <v/>
      </c>
      <c r="BY780" s="91" t="str">
        <f t="shared" si="7039"/>
        <v/>
      </c>
      <c r="BZ780" s="91" t="str">
        <f t="shared" si="7040"/>
        <v/>
      </c>
      <c r="CA780" s="91" t="str">
        <f t="shared" si="7041"/>
        <v/>
      </c>
      <c r="CB780" s="91" t="str">
        <f t="shared" si="7042"/>
        <v/>
      </c>
      <c r="CC780" s="91" t="str">
        <f t="shared" si="7043"/>
        <v/>
      </c>
      <c r="CD780" s="91" t="str">
        <f t="shared" si="7044"/>
        <v/>
      </c>
      <c r="CE780" s="91" t="str">
        <f t="shared" si="7045"/>
        <v/>
      </c>
      <c r="CF780" s="91" t="str">
        <f t="shared" si="7046"/>
        <v/>
      </c>
      <c r="CG780" s="91" t="str">
        <f t="shared" si="7047"/>
        <v/>
      </c>
      <c r="CH780" s="91" t="str">
        <f t="shared" si="7048"/>
        <v/>
      </c>
      <c r="CI780" s="91" t="str">
        <f t="shared" si="7049"/>
        <v>нет</v>
      </c>
      <c r="CJ780" s="63" t="e">
        <f>IF(LEN('Описание предлагаемого товара'!#REF!)&gt;0,'Описание предлагаемого товара'!#REF!,"")</f>
        <v>#REF!</v>
      </c>
      <c r="CK780" s="91" t="e">
        <f t="shared" ref="CK780:CL780" si="7575">IFERROR(REPLACE(CJ780,FIND(CHAR(10),CJ780,1),1,""),CJ780)</f>
        <v>#REF!</v>
      </c>
      <c r="CL780" s="91" t="e">
        <f t="shared" si="7575"/>
        <v>#REF!</v>
      </c>
      <c r="CM780" s="91" t="e">
        <f t="shared" si="7051"/>
        <v>#REF!</v>
      </c>
      <c r="CN780" s="91" t="e">
        <f t="shared" si="7052"/>
        <v>#REF!</v>
      </c>
      <c r="CO780" s="91" t="e">
        <f t="shared" si="7053"/>
        <v>#REF!</v>
      </c>
      <c r="CP780" s="90" t="e">
        <f>IF(AU780="Не указан реестровый номер (мера нац.режима Запрет)","",IF(CI780="нет","",IF(CU780="да","исключение(не смотрим баллы)",IFERROR(IF(CI780*1&gt;0,IFERROR(IF(VLOOKUP(CI780*1,Обработ.выгрузка_реестра_РФ!$A:$G,7,)=0,"Баллы не установлены",VLOOKUP(CI780*1,Обработ.выгрузка_реестра_РФ!$A:$G,7,)),IF(LEN(CI780)&gt;14,"","нет номера в реестре РФ")),""),IF(LEN(CI780)=0,"","Некорректный реестровый номер")))))</f>
        <v>#REF!</v>
      </c>
      <c r="CQ780" s="33" t="e">
        <f>IF(LEN(C780)&gt;0,IFERROR(IF(LEN(H780)&gt;0,IF(LEN(VLOOKUP(H780,'исключения(не_смотрим_баллы)'!$A:$C,1,))&gt;0,"да","нет"),"не введен ОКПД2"),"нет"),"")</f>
        <v>#REF!</v>
      </c>
      <c r="CR780" s="33" t="e">
        <f ca="1">IF(CQ780="да",IF(TODAY()&lt;VLOOKUP(H780,'исключения(не_смотрим_баллы)'!$A:$C,3,),"да","нет"),"")</f>
        <v>#REF!</v>
      </c>
      <c r="CS780" s="33" t="str">
        <f>IFERROR(IF(CQ780="да",IF(VLOOKUP(CI780*1,Обработ.выгрузка_реестра_РФ!$A:$G,2,)&lt;VLOOKUP(H780,'исключения(не_смотрим_баллы)'!$A:$C,2,),"да","нет"),""),"")</f>
        <v/>
      </c>
      <c r="CT780" s="24"/>
      <c r="CU780" s="33" t="e">
        <f t="shared" si="7065"/>
        <v>#REF!</v>
      </c>
      <c r="CV780" s="91" t="e">
        <f t="shared" si="7066"/>
        <v>#REF!</v>
      </c>
      <c r="CW780" s="27" t="e">
        <f t="shared" si="7067"/>
        <v>#REF!</v>
      </c>
      <c r="CX780" s="26" t="e">
        <f t="shared" si="6996"/>
        <v>#REF!</v>
      </c>
      <c r="CY780" s="64" t="e">
        <f>IF(LEN('Описание предлагаемого товара'!#REF!)&gt;0,'Описание предлагаемого товара'!#REF!,"")</f>
        <v>#REF!</v>
      </c>
      <c r="CZ780" s="95" t="e">
        <f t="shared" si="7054"/>
        <v>#REF!</v>
      </c>
      <c r="DA780" s="95" t="e">
        <f t="shared" ref="DA780" si="7576">IFERROR(REPLACE(CZ780,FIND(" ",CZ780,1),1,""),CZ780)</f>
        <v>#REF!</v>
      </c>
      <c r="DB780" s="95" t="e">
        <f t="shared" si="6998"/>
        <v>#REF!</v>
      </c>
      <c r="DC780" s="95" t="e">
        <f t="shared" ref="DC780:DD780" si="7577">IFERROR(REPLACE(DB780,FIND("г.",DB780,1),2,""),DB780)</f>
        <v>#REF!</v>
      </c>
      <c r="DD780" s="95" t="e">
        <f t="shared" si="7577"/>
        <v>#REF!</v>
      </c>
      <c r="DE780" s="95" t="e">
        <f t="shared" ref="DE780:DF780" si="7578">IFERROR(REPLACE(DD780,FIND("г",DD780,1),1,""),DD780)</f>
        <v>#REF!</v>
      </c>
      <c r="DF780" s="95" t="e">
        <f t="shared" si="7578"/>
        <v>#REF!</v>
      </c>
      <c r="DG780" s="95" t="e">
        <f t="shared" si="7071"/>
        <v>#REF!</v>
      </c>
      <c r="DH780" s="25" t="str">
        <f>IFERROR(VLOOKUP(CI780*1,Обработ.выгрузка_реестра_РФ!$A:$G,5,),"")</f>
        <v/>
      </c>
      <c r="DI780" s="27" t="str">
        <f t="shared" si="7081"/>
        <v/>
      </c>
      <c r="DJ780" s="27" t="str">
        <f t="shared" ca="1" si="7058"/>
        <v/>
      </c>
      <c r="DK780" s="63" t="e">
        <f>IF(LEN('Описание предлагаемого товара'!#REF!)&gt;0,'Описание предлагаемого товара'!#REF!,"")</f>
        <v>#REF!</v>
      </c>
      <c r="DL780" s="63" t="e">
        <f>IF(LEN('Описание предлагаемого товара'!#REF!)&gt;0,'Описание предлагаемого товара'!#REF!,"")</f>
        <v>#REF!</v>
      </c>
      <c r="DM780" s="32"/>
    </row>
    <row r="781" spans="1:117" ht="48.75" customHeight="1" x14ac:dyDescent="0.25">
      <c r="A781" s="61" t="e">
        <f>IF(LEN('Описание предлагаемого товара'!#REF!)&gt;0,'Описание предлагаемого товара'!#REF!,"")</f>
        <v>#REF!</v>
      </c>
      <c r="B781" s="65" t="e">
        <f>IF(LEN('Описание предлагаемого товара'!#REF!)&gt;0,'Описание предлагаемого товара'!#REF!,"")</f>
        <v>#REF!</v>
      </c>
      <c r="C781" s="61" t="e">
        <f>IF(LEN('Описание предлагаемого товара'!#REF!)&gt;0,'Описание предлагаемого товара'!#REF!,"")</f>
        <v>#REF!</v>
      </c>
      <c r="D781" s="61" t="e">
        <f>IF(LEN('Описание предлагаемого товара'!#REF!)&gt;0,'Описание предлагаемого товара'!#REF!,"")</f>
        <v>#REF!</v>
      </c>
      <c r="E781" s="61" t="e">
        <f>IF(LEN('Описание предлагаемого товара'!#REF!)&gt;0,'Описание предлагаемого товара'!#REF!,"")</f>
        <v>#REF!</v>
      </c>
      <c r="F781" s="61" t="e">
        <f>IF(LEN('Описание предлагаемого товара'!#REF!)&gt;0,'Описание предлагаемого товара'!#REF!,"")</f>
        <v>#REF!</v>
      </c>
      <c r="G781" s="61" t="e">
        <f>IF(LEN('Описание предлагаемого товара'!#REF!)&gt;0,'Описание предлагаемого товара'!#REF!,"")</f>
        <v>#REF!</v>
      </c>
      <c r="H781" s="61" t="e">
        <f>IF(LEN('Описание предлагаемого товара'!#REF!)&gt;0,'Описание предлагаемого товара'!#REF!,"")</f>
        <v>#REF!</v>
      </c>
      <c r="I781" s="61" t="e">
        <f>IF(LEN('Описание предлагаемого товара'!#REF!)&gt;0,'Описание предлагаемого товара'!#REF!,"")</f>
        <v>#REF!</v>
      </c>
      <c r="J781" s="38" t="str">
        <f>IFERROR(VLOOKUP(B781,SAP!$A:$E,5,),"")</f>
        <v/>
      </c>
      <c r="K781" s="40" t="str">
        <f t="shared" si="7001"/>
        <v/>
      </c>
      <c r="L781" s="61" t="e">
        <f>IF(LEN('Описание предлагаемого товара'!#REF!)&gt;0,IFERROR('Описание предлагаемого товара'!#REF!*1,""),"")</f>
        <v>#REF!</v>
      </c>
      <c r="M781" s="39" t="str">
        <f>IFERROR(VLOOKUP(B781,SAP!$A:$E,2,),"")</f>
        <v/>
      </c>
      <c r="N781" s="41" t="str">
        <f t="shared" si="7137"/>
        <v/>
      </c>
      <c r="O781" s="39" t="str">
        <f t="shared" si="6988"/>
        <v/>
      </c>
      <c r="P781" s="36" t="e">
        <f>IF(LEN('Описание предлагаемого товара'!#REF!)&gt;0,'Описание предлагаемого товара'!#REF!,"")</f>
        <v>#REF!</v>
      </c>
      <c r="Q78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81" s="37" t="e">
        <f>IF(LEN('Описание предлагаемого товара'!#REF!)&gt;0,'Описание предлагаемого товара'!#REF!,"")</f>
        <v>#REF!</v>
      </c>
      <c r="S781" s="37" t="e">
        <f>IF(LEN('Описание предлагаемого товара'!#REF!)&gt;0,'Описание предлагаемого товара'!#REF!,"")</f>
        <v>#REF!</v>
      </c>
      <c r="T78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81" s="23" t="str">
        <f>IFERROR(VLOOKUP(CI781*1,Обработ.выгрузка_реестра_РФ!$A:$G,6,),"")</f>
        <v/>
      </c>
      <c r="V781" s="61" t="e">
        <f>IF(LEN('Описание предлагаемого товара'!#REF!)&gt;0,'Описание предлагаемого товара'!#REF!,"")</f>
        <v>#REF!</v>
      </c>
      <c r="W781" s="62" t="e">
        <f>IF(LEN('Описание предлагаемого товара'!#REF!)&gt;0,'Описание предлагаемого товара'!#REF!,"")</f>
        <v>#REF!</v>
      </c>
      <c r="X781" s="91" t="e">
        <f t="shared" ref="X781:Y781" si="7579">IFERROR(REPLACE(W781,FIND(CHAR(10),W781,1),1," "),W781)</f>
        <v>#REF!</v>
      </c>
      <c r="Y781" s="91" t="e">
        <f t="shared" si="7579"/>
        <v>#REF!</v>
      </c>
      <c r="Z781" s="91" t="e">
        <f t="shared" si="7003"/>
        <v>#REF!</v>
      </c>
      <c r="AA781" s="91" t="e">
        <f t="shared" si="7004"/>
        <v>#REF!</v>
      </c>
      <c r="AB781" s="91" t="e">
        <f t="shared" si="7005"/>
        <v>#REF!</v>
      </c>
      <c r="AC781" s="91" t="e">
        <f t="shared" ref="AC781:AF781" si="7580">IFERROR(REPLACE(AB781,FIND("  ",AB781,1),2," "),AB781)</f>
        <v>#REF!</v>
      </c>
      <c r="AD781" s="91" t="e">
        <f t="shared" si="7580"/>
        <v>#REF!</v>
      </c>
      <c r="AE781" s="91" t="e">
        <f t="shared" si="7580"/>
        <v>#REF!</v>
      </c>
      <c r="AF781" s="91" t="e">
        <f t="shared" si="7580"/>
        <v>#REF!</v>
      </c>
      <c r="AG781" s="23" t="str">
        <f>IFERROR(VLOOKUP(CI781*1,Обработ.выгрузка_реестра_РФ!$A:$G,4,),"")</f>
        <v/>
      </c>
      <c r="AH781" s="91" t="str">
        <f t="shared" ref="AH781:AI781" si="7581">IFERROR(REPLACE(AG781,FIND("-",AG781,1),1,"*"),AG781)</f>
        <v/>
      </c>
      <c r="AI781" s="91" t="str">
        <f t="shared" si="7581"/>
        <v/>
      </c>
      <c r="AJ781" s="27" t="str">
        <f t="shared" si="7103"/>
        <v/>
      </c>
      <c r="AK781" s="63" t="e">
        <f>IF(LEN('Описание предлагаемого товара'!#REF!)&gt;0,'Описание предлагаемого товара'!#REF!,"")</f>
        <v>#REF!</v>
      </c>
      <c r="AL781" s="91" t="e">
        <f t="shared" ref="AL781:AM781" si="7582">IFERROR(REPLACE(AK781,FIND(CHAR(10),AK781,1),1,""),AK781)</f>
        <v>#REF!</v>
      </c>
      <c r="AM781" s="91" t="e">
        <f t="shared" si="7582"/>
        <v>#REF!</v>
      </c>
      <c r="AN781" s="91" t="e">
        <f t="shared" ref="AN781:AR781" si="7583">IFERROR(REPLACE(AM781,FIND(" ",AM781,1),1,""),AM781)</f>
        <v>#REF!</v>
      </c>
      <c r="AO781" s="91" t="e">
        <f t="shared" si="7583"/>
        <v>#REF!</v>
      </c>
      <c r="AP781" s="91" t="e">
        <f t="shared" si="7583"/>
        <v>#REF!</v>
      </c>
      <c r="AQ781" s="91" t="e">
        <f t="shared" si="7583"/>
        <v>#REF!</v>
      </c>
      <c r="AR781" s="91" t="e">
        <f t="shared" si="7583"/>
        <v>#REF!</v>
      </c>
      <c r="AS781" s="91" t="e">
        <f t="shared" si="7010"/>
        <v>#REF!</v>
      </c>
      <c r="AT781" s="91" t="e">
        <f t="shared" si="7011"/>
        <v>#REF!</v>
      </c>
      <c r="AU781" s="32" t="e">
        <f t="shared" si="6994"/>
        <v>#REF!</v>
      </c>
      <c r="AV781" s="93" t="e">
        <f>'Описание предлагаемого товара'!#REF!</f>
        <v>#REF!</v>
      </c>
      <c r="AW781" s="91" t="e">
        <f>MIN(SEARCH({0,1,2,3,4,5,6,7,8,9},AV781&amp; "0123456789"))</f>
        <v>#REF!</v>
      </c>
      <c r="AX781" s="91" t="str">
        <f t="shared" si="7012"/>
        <v/>
      </c>
      <c r="AY781" s="91" t="str">
        <f t="shared" si="7013"/>
        <v/>
      </c>
      <c r="AZ781" s="91" t="str">
        <f t="shared" si="7014"/>
        <v/>
      </c>
      <c r="BA781" s="91" t="str">
        <f t="shared" si="7015"/>
        <v/>
      </c>
      <c r="BB781" s="91" t="str">
        <f t="shared" si="7016"/>
        <v/>
      </c>
      <c r="BC781" s="91" t="str">
        <f t="shared" si="7017"/>
        <v/>
      </c>
      <c r="BD781" s="91" t="str">
        <f t="shared" si="7018"/>
        <v/>
      </c>
      <c r="BE781" s="91" t="str">
        <f t="shared" si="7019"/>
        <v/>
      </c>
      <c r="BF781" s="91" t="str">
        <f t="shared" si="7020"/>
        <v/>
      </c>
      <c r="BG781" s="91" t="str">
        <f t="shared" si="7021"/>
        <v/>
      </c>
      <c r="BH781" s="91" t="str">
        <f t="shared" si="7022"/>
        <v/>
      </c>
      <c r="BI781" s="91" t="str">
        <f t="shared" si="7023"/>
        <v/>
      </c>
      <c r="BJ781" s="91" t="str">
        <f t="shared" si="7024"/>
        <v/>
      </c>
      <c r="BK781" s="91" t="str">
        <f t="shared" si="7025"/>
        <v/>
      </c>
      <c r="BL781" s="91" t="str">
        <f t="shared" si="7026"/>
        <v/>
      </c>
      <c r="BM781" s="91" t="str">
        <f t="shared" si="7027"/>
        <v/>
      </c>
      <c r="BN781" s="91" t="str">
        <f t="shared" si="7028"/>
        <v/>
      </c>
      <c r="BO781" s="91" t="str">
        <f t="shared" si="7029"/>
        <v/>
      </c>
      <c r="BP781" s="91" t="str">
        <f t="shared" si="7030"/>
        <v/>
      </c>
      <c r="BQ781" s="91" t="str">
        <f t="shared" si="7031"/>
        <v/>
      </c>
      <c r="BR781" s="91" t="str">
        <f t="shared" si="7032"/>
        <v/>
      </c>
      <c r="BS781" s="91" t="str">
        <f t="shared" si="7033"/>
        <v/>
      </c>
      <c r="BT781" s="91" t="str">
        <f t="shared" si="7034"/>
        <v/>
      </c>
      <c r="BU781" s="91" t="str">
        <f t="shared" si="7035"/>
        <v/>
      </c>
      <c r="BV781" s="91" t="str">
        <f t="shared" si="7036"/>
        <v/>
      </c>
      <c r="BW781" s="91" t="str">
        <f t="shared" si="7037"/>
        <v/>
      </c>
      <c r="BX781" s="91" t="str">
        <f t="shared" si="7038"/>
        <v/>
      </c>
      <c r="BY781" s="91" t="str">
        <f t="shared" si="7039"/>
        <v/>
      </c>
      <c r="BZ781" s="91" t="str">
        <f t="shared" si="7040"/>
        <v/>
      </c>
      <c r="CA781" s="91" t="str">
        <f t="shared" si="7041"/>
        <v/>
      </c>
      <c r="CB781" s="91" t="str">
        <f t="shared" si="7042"/>
        <v/>
      </c>
      <c r="CC781" s="91" t="str">
        <f t="shared" si="7043"/>
        <v/>
      </c>
      <c r="CD781" s="91" t="str">
        <f t="shared" si="7044"/>
        <v/>
      </c>
      <c r="CE781" s="91" t="str">
        <f t="shared" si="7045"/>
        <v/>
      </c>
      <c r="CF781" s="91" t="str">
        <f t="shared" si="7046"/>
        <v/>
      </c>
      <c r="CG781" s="91" t="str">
        <f t="shared" si="7047"/>
        <v/>
      </c>
      <c r="CH781" s="91" t="str">
        <f t="shared" si="7048"/>
        <v/>
      </c>
      <c r="CI781" s="91" t="str">
        <f t="shared" si="7049"/>
        <v>нет</v>
      </c>
      <c r="CJ781" s="63" t="e">
        <f>IF(LEN('Описание предлагаемого товара'!#REF!)&gt;0,'Описание предлагаемого товара'!#REF!,"")</f>
        <v>#REF!</v>
      </c>
      <c r="CK781" s="91" t="e">
        <f t="shared" ref="CK781:CL781" si="7584">IFERROR(REPLACE(CJ781,FIND(CHAR(10),CJ781,1),1,""),CJ781)</f>
        <v>#REF!</v>
      </c>
      <c r="CL781" s="91" t="e">
        <f t="shared" si="7584"/>
        <v>#REF!</v>
      </c>
      <c r="CM781" s="91" t="e">
        <f t="shared" si="7051"/>
        <v>#REF!</v>
      </c>
      <c r="CN781" s="91" t="e">
        <f t="shared" si="7052"/>
        <v>#REF!</v>
      </c>
      <c r="CO781" s="91" t="e">
        <f t="shared" si="7053"/>
        <v>#REF!</v>
      </c>
      <c r="CP781" s="90" t="e">
        <f>IF(AU781="Не указан реестровый номер (мера нац.режима Запрет)","",IF(CI781="нет","",IF(CU781="да","исключение(не смотрим баллы)",IFERROR(IF(CI781*1&gt;0,IFERROR(IF(VLOOKUP(CI781*1,Обработ.выгрузка_реестра_РФ!$A:$G,7,)=0,"Баллы не установлены",VLOOKUP(CI781*1,Обработ.выгрузка_реестра_РФ!$A:$G,7,)),IF(LEN(CI781)&gt;14,"","нет номера в реестре РФ")),""),IF(LEN(CI781)=0,"","Некорректный реестровый номер")))))</f>
        <v>#REF!</v>
      </c>
      <c r="CQ781" s="33" t="e">
        <f>IF(LEN(C781)&gt;0,IFERROR(IF(LEN(H781)&gt;0,IF(LEN(VLOOKUP(H781,'исключения(не_смотрим_баллы)'!$A:$C,1,))&gt;0,"да","нет"),"не введен ОКПД2"),"нет"),"")</f>
        <v>#REF!</v>
      </c>
      <c r="CR781" s="33" t="e">
        <f ca="1">IF(CQ781="да",IF(TODAY()&lt;VLOOKUP(H781,'исключения(не_смотрим_баллы)'!$A:$C,3,),"да","нет"),"")</f>
        <v>#REF!</v>
      </c>
      <c r="CS781" s="33" t="str">
        <f>IFERROR(IF(CQ781="да",IF(VLOOKUP(CI781*1,Обработ.выгрузка_реестра_РФ!$A:$G,2,)&lt;VLOOKUP(H781,'исключения(не_смотрим_баллы)'!$A:$C,2,),"да","нет"),""),"")</f>
        <v/>
      </c>
      <c r="CT781" s="24"/>
      <c r="CU781" s="33" t="e">
        <f t="shared" si="7065"/>
        <v>#REF!</v>
      </c>
      <c r="CV781" s="91" t="e">
        <f t="shared" si="7066"/>
        <v>#REF!</v>
      </c>
      <c r="CW781" s="27" t="e">
        <f t="shared" si="7067"/>
        <v>#REF!</v>
      </c>
      <c r="CX781" s="26" t="e">
        <f t="shared" si="6996"/>
        <v>#REF!</v>
      </c>
      <c r="CY781" s="64" t="e">
        <f>IF(LEN('Описание предлагаемого товара'!#REF!)&gt;0,'Описание предлагаемого товара'!#REF!,"")</f>
        <v>#REF!</v>
      </c>
      <c r="CZ781" s="95" t="e">
        <f t="shared" si="7054"/>
        <v>#REF!</v>
      </c>
      <c r="DA781" s="95" t="e">
        <f t="shared" ref="DA781" si="7585">IFERROR(REPLACE(CZ781,FIND(" ",CZ781,1),1,""),CZ781)</f>
        <v>#REF!</v>
      </c>
      <c r="DB781" s="95" t="e">
        <f t="shared" si="6998"/>
        <v>#REF!</v>
      </c>
      <c r="DC781" s="95" t="e">
        <f t="shared" ref="DC781:DD781" si="7586">IFERROR(REPLACE(DB781,FIND("г.",DB781,1),2,""),DB781)</f>
        <v>#REF!</v>
      </c>
      <c r="DD781" s="95" t="e">
        <f t="shared" si="7586"/>
        <v>#REF!</v>
      </c>
      <c r="DE781" s="95" t="e">
        <f t="shared" ref="DE781:DF781" si="7587">IFERROR(REPLACE(DD781,FIND("г",DD781,1),1,""),DD781)</f>
        <v>#REF!</v>
      </c>
      <c r="DF781" s="95" t="e">
        <f t="shared" si="7587"/>
        <v>#REF!</v>
      </c>
      <c r="DG781" s="95" t="e">
        <f t="shared" si="7071"/>
        <v>#REF!</v>
      </c>
      <c r="DH781" s="25" t="str">
        <f>IFERROR(VLOOKUP(CI781*1,Обработ.выгрузка_реестра_РФ!$A:$G,5,),"")</f>
        <v/>
      </c>
      <c r="DI781" s="27" t="str">
        <f t="shared" si="7081"/>
        <v/>
      </c>
      <c r="DJ781" s="27" t="str">
        <f t="shared" ca="1" si="7058"/>
        <v/>
      </c>
      <c r="DK781" s="63" t="e">
        <f>IF(LEN('Описание предлагаемого товара'!#REF!)&gt;0,'Описание предлагаемого товара'!#REF!,"")</f>
        <v>#REF!</v>
      </c>
      <c r="DL781" s="63" t="e">
        <f>IF(LEN('Описание предлагаемого товара'!#REF!)&gt;0,'Описание предлагаемого товара'!#REF!,"")</f>
        <v>#REF!</v>
      </c>
      <c r="DM781" s="32"/>
    </row>
    <row r="782" spans="1:117" ht="48.75" customHeight="1" x14ac:dyDescent="0.25">
      <c r="A782" s="61" t="e">
        <f>IF(LEN('Описание предлагаемого товара'!#REF!)&gt;0,'Описание предлагаемого товара'!#REF!,"")</f>
        <v>#REF!</v>
      </c>
      <c r="B782" s="65" t="e">
        <f>IF(LEN('Описание предлагаемого товара'!#REF!)&gt;0,'Описание предлагаемого товара'!#REF!,"")</f>
        <v>#REF!</v>
      </c>
      <c r="C782" s="61" t="e">
        <f>IF(LEN('Описание предлагаемого товара'!#REF!)&gt;0,'Описание предлагаемого товара'!#REF!,"")</f>
        <v>#REF!</v>
      </c>
      <c r="D782" s="61" t="e">
        <f>IF(LEN('Описание предлагаемого товара'!#REF!)&gt;0,'Описание предлагаемого товара'!#REF!,"")</f>
        <v>#REF!</v>
      </c>
      <c r="E782" s="61" t="e">
        <f>IF(LEN('Описание предлагаемого товара'!#REF!)&gt;0,'Описание предлагаемого товара'!#REF!,"")</f>
        <v>#REF!</v>
      </c>
      <c r="F782" s="61" t="e">
        <f>IF(LEN('Описание предлагаемого товара'!#REF!)&gt;0,'Описание предлагаемого товара'!#REF!,"")</f>
        <v>#REF!</v>
      </c>
      <c r="G782" s="61" t="e">
        <f>IF(LEN('Описание предлагаемого товара'!#REF!)&gt;0,'Описание предлагаемого товара'!#REF!,"")</f>
        <v>#REF!</v>
      </c>
      <c r="H782" s="61" t="e">
        <f>IF(LEN('Описание предлагаемого товара'!#REF!)&gt;0,'Описание предлагаемого товара'!#REF!,"")</f>
        <v>#REF!</v>
      </c>
      <c r="I782" s="61" t="e">
        <f>IF(LEN('Описание предлагаемого товара'!#REF!)&gt;0,'Описание предлагаемого товара'!#REF!,"")</f>
        <v>#REF!</v>
      </c>
      <c r="J782" s="38" t="str">
        <f>IFERROR(VLOOKUP(B782,SAP!$A:$E,5,),"")</f>
        <v/>
      </c>
      <c r="K782" s="40" t="str">
        <f t="shared" si="7001"/>
        <v/>
      </c>
      <c r="L782" s="61" t="e">
        <f>IF(LEN('Описание предлагаемого товара'!#REF!)&gt;0,IFERROR('Описание предлагаемого товара'!#REF!*1,""),"")</f>
        <v>#REF!</v>
      </c>
      <c r="M782" s="39" t="str">
        <f>IFERROR(VLOOKUP(B782,SAP!$A:$E,2,),"")</f>
        <v/>
      </c>
      <c r="N782" s="41" t="str">
        <f t="shared" si="7137"/>
        <v/>
      </c>
      <c r="O782" s="39" t="str">
        <f t="shared" si="6988"/>
        <v/>
      </c>
      <c r="P782" s="36" t="e">
        <f>IF(LEN('Описание предлагаемого товара'!#REF!)&gt;0,'Описание предлагаемого товара'!#REF!,"")</f>
        <v>#REF!</v>
      </c>
      <c r="Q78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82" s="37" t="e">
        <f>IF(LEN('Описание предлагаемого товара'!#REF!)&gt;0,'Описание предлагаемого товара'!#REF!,"")</f>
        <v>#REF!</v>
      </c>
      <c r="S782" s="37" t="e">
        <f>IF(LEN('Описание предлагаемого товара'!#REF!)&gt;0,'Описание предлагаемого товара'!#REF!,"")</f>
        <v>#REF!</v>
      </c>
      <c r="T78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82" s="23" t="str">
        <f>IFERROR(VLOOKUP(CI782*1,Обработ.выгрузка_реестра_РФ!$A:$G,6,),"")</f>
        <v/>
      </c>
      <c r="V782" s="61" t="e">
        <f>IF(LEN('Описание предлагаемого товара'!#REF!)&gt;0,'Описание предлагаемого товара'!#REF!,"")</f>
        <v>#REF!</v>
      </c>
      <c r="W782" s="62" t="e">
        <f>IF(LEN('Описание предлагаемого товара'!#REF!)&gt;0,'Описание предлагаемого товара'!#REF!,"")</f>
        <v>#REF!</v>
      </c>
      <c r="X782" s="91" t="e">
        <f t="shared" ref="X782:Y782" si="7588">IFERROR(REPLACE(W782,FIND(CHAR(10),W782,1),1," "),W782)</f>
        <v>#REF!</v>
      </c>
      <c r="Y782" s="91" t="e">
        <f t="shared" si="7588"/>
        <v>#REF!</v>
      </c>
      <c r="Z782" s="91" t="e">
        <f t="shared" si="7003"/>
        <v>#REF!</v>
      </c>
      <c r="AA782" s="91" t="e">
        <f t="shared" si="7004"/>
        <v>#REF!</v>
      </c>
      <c r="AB782" s="91" t="e">
        <f t="shared" si="7005"/>
        <v>#REF!</v>
      </c>
      <c r="AC782" s="91" t="e">
        <f t="shared" ref="AC782:AF782" si="7589">IFERROR(REPLACE(AB782,FIND("  ",AB782,1),2," "),AB782)</f>
        <v>#REF!</v>
      </c>
      <c r="AD782" s="91" t="e">
        <f t="shared" si="7589"/>
        <v>#REF!</v>
      </c>
      <c r="AE782" s="91" t="e">
        <f t="shared" si="7589"/>
        <v>#REF!</v>
      </c>
      <c r="AF782" s="91" t="e">
        <f t="shared" si="7589"/>
        <v>#REF!</v>
      </c>
      <c r="AG782" s="23" t="str">
        <f>IFERROR(VLOOKUP(CI782*1,Обработ.выгрузка_реестра_РФ!$A:$G,4,),"")</f>
        <v/>
      </c>
      <c r="AH782" s="91" t="str">
        <f t="shared" ref="AH782:AI782" si="7590">IFERROR(REPLACE(AG782,FIND("-",AG782,1),1,"*"),AG782)</f>
        <v/>
      </c>
      <c r="AI782" s="91" t="str">
        <f t="shared" si="7590"/>
        <v/>
      </c>
      <c r="AJ782" s="27" t="str">
        <f t="shared" si="7103"/>
        <v/>
      </c>
      <c r="AK782" s="63" t="e">
        <f>IF(LEN('Описание предлагаемого товара'!#REF!)&gt;0,'Описание предлагаемого товара'!#REF!,"")</f>
        <v>#REF!</v>
      </c>
      <c r="AL782" s="91" t="e">
        <f t="shared" ref="AL782:AM782" si="7591">IFERROR(REPLACE(AK782,FIND(CHAR(10),AK782,1),1,""),AK782)</f>
        <v>#REF!</v>
      </c>
      <c r="AM782" s="91" t="e">
        <f t="shared" si="7591"/>
        <v>#REF!</v>
      </c>
      <c r="AN782" s="91" t="e">
        <f t="shared" ref="AN782:AR782" si="7592">IFERROR(REPLACE(AM782,FIND(" ",AM782,1),1,""),AM782)</f>
        <v>#REF!</v>
      </c>
      <c r="AO782" s="91" t="e">
        <f t="shared" si="7592"/>
        <v>#REF!</v>
      </c>
      <c r="AP782" s="91" t="e">
        <f t="shared" si="7592"/>
        <v>#REF!</v>
      </c>
      <c r="AQ782" s="91" t="e">
        <f t="shared" si="7592"/>
        <v>#REF!</v>
      </c>
      <c r="AR782" s="91" t="e">
        <f t="shared" si="7592"/>
        <v>#REF!</v>
      </c>
      <c r="AS782" s="91" t="e">
        <f t="shared" si="7010"/>
        <v>#REF!</v>
      </c>
      <c r="AT782" s="91" t="e">
        <f t="shared" si="7011"/>
        <v>#REF!</v>
      </c>
      <c r="AU782" s="32" t="e">
        <f t="shared" si="6994"/>
        <v>#REF!</v>
      </c>
      <c r="AV782" s="93" t="e">
        <f>'Описание предлагаемого товара'!#REF!</f>
        <v>#REF!</v>
      </c>
      <c r="AW782" s="91" t="e">
        <f>MIN(SEARCH({0,1,2,3,4,5,6,7,8,9},AV782&amp; "0123456789"))</f>
        <v>#REF!</v>
      </c>
      <c r="AX782" s="91" t="str">
        <f t="shared" si="7012"/>
        <v/>
      </c>
      <c r="AY782" s="91" t="str">
        <f t="shared" si="7013"/>
        <v/>
      </c>
      <c r="AZ782" s="91" t="str">
        <f t="shared" si="7014"/>
        <v/>
      </c>
      <c r="BA782" s="91" t="str">
        <f t="shared" si="7015"/>
        <v/>
      </c>
      <c r="BB782" s="91" t="str">
        <f t="shared" si="7016"/>
        <v/>
      </c>
      <c r="BC782" s="91" t="str">
        <f t="shared" si="7017"/>
        <v/>
      </c>
      <c r="BD782" s="91" t="str">
        <f t="shared" si="7018"/>
        <v/>
      </c>
      <c r="BE782" s="91" t="str">
        <f t="shared" si="7019"/>
        <v/>
      </c>
      <c r="BF782" s="91" t="str">
        <f t="shared" si="7020"/>
        <v/>
      </c>
      <c r="BG782" s="91" t="str">
        <f t="shared" si="7021"/>
        <v/>
      </c>
      <c r="BH782" s="91" t="str">
        <f t="shared" si="7022"/>
        <v/>
      </c>
      <c r="BI782" s="91" t="str">
        <f t="shared" si="7023"/>
        <v/>
      </c>
      <c r="BJ782" s="91" t="str">
        <f t="shared" si="7024"/>
        <v/>
      </c>
      <c r="BK782" s="91" t="str">
        <f t="shared" si="7025"/>
        <v/>
      </c>
      <c r="BL782" s="91" t="str">
        <f t="shared" si="7026"/>
        <v/>
      </c>
      <c r="BM782" s="91" t="str">
        <f t="shared" si="7027"/>
        <v/>
      </c>
      <c r="BN782" s="91" t="str">
        <f t="shared" si="7028"/>
        <v/>
      </c>
      <c r="BO782" s="91" t="str">
        <f t="shared" si="7029"/>
        <v/>
      </c>
      <c r="BP782" s="91" t="str">
        <f t="shared" si="7030"/>
        <v/>
      </c>
      <c r="BQ782" s="91" t="str">
        <f t="shared" si="7031"/>
        <v/>
      </c>
      <c r="BR782" s="91" t="str">
        <f t="shared" si="7032"/>
        <v/>
      </c>
      <c r="BS782" s="91" t="str">
        <f t="shared" si="7033"/>
        <v/>
      </c>
      <c r="BT782" s="91" t="str">
        <f t="shared" si="7034"/>
        <v/>
      </c>
      <c r="BU782" s="91" t="str">
        <f t="shared" si="7035"/>
        <v/>
      </c>
      <c r="BV782" s="91" t="str">
        <f t="shared" si="7036"/>
        <v/>
      </c>
      <c r="BW782" s="91" t="str">
        <f t="shared" si="7037"/>
        <v/>
      </c>
      <c r="BX782" s="91" t="str">
        <f t="shared" si="7038"/>
        <v/>
      </c>
      <c r="BY782" s="91" t="str">
        <f t="shared" si="7039"/>
        <v/>
      </c>
      <c r="BZ782" s="91" t="str">
        <f t="shared" si="7040"/>
        <v/>
      </c>
      <c r="CA782" s="91" t="str">
        <f t="shared" si="7041"/>
        <v/>
      </c>
      <c r="CB782" s="91" t="str">
        <f t="shared" si="7042"/>
        <v/>
      </c>
      <c r="CC782" s="91" t="str">
        <f t="shared" si="7043"/>
        <v/>
      </c>
      <c r="CD782" s="91" t="str">
        <f t="shared" si="7044"/>
        <v/>
      </c>
      <c r="CE782" s="91" t="str">
        <f t="shared" si="7045"/>
        <v/>
      </c>
      <c r="CF782" s="91" t="str">
        <f t="shared" si="7046"/>
        <v/>
      </c>
      <c r="CG782" s="91" t="str">
        <f t="shared" si="7047"/>
        <v/>
      </c>
      <c r="CH782" s="91" t="str">
        <f t="shared" si="7048"/>
        <v/>
      </c>
      <c r="CI782" s="91" t="str">
        <f t="shared" si="7049"/>
        <v>нет</v>
      </c>
      <c r="CJ782" s="63" t="e">
        <f>IF(LEN('Описание предлагаемого товара'!#REF!)&gt;0,'Описание предлагаемого товара'!#REF!,"")</f>
        <v>#REF!</v>
      </c>
      <c r="CK782" s="91" t="e">
        <f t="shared" ref="CK782:CL782" si="7593">IFERROR(REPLACE(CJ782,FIND(CHAR(10),CJ782,1),1,""),CJ782)</f>
        <v>#REF!</v>
      </c>
      <c r="CL782" s="91" t="e">
        <f t="shared" si="7593"/>
        <v>#REF!</v>
      </c>
      <c r="CM782" s="91" t="e">
        <f t="shared" si="7051"/>
        <v>#REF!</v>
      </c>
      <c r="CN782" s="91" t="e">
        <f t="shared" si="7052"/>
        <v>#REF!</v>
      </c>
      <c r="CO782" s="91" t="e">
        <f t="shared" si="7053"/>
        <v>#REF!</v>
      </c>
      <c r="CP782" s="90" t="e">
        <f>IF(AU782="Не указан реестровый номер (мера нац.режима Запрет)","",IF(CI782="нет","",IF(CU782="да","исключение(не смотрим баллы)",IFERROR(IF(CI782*1&gt;0,IFERROR(IF(VLOOKUP(CI782*1,Обработ.выгрузка_реестра_РФ!$A:$G,7,)=0,"Баллы не установлены",VLOOKUP(CI782*1,Обработ.выгрузка_реестра_РФ!$A:$G,7,)),IF(LEN(CI782)&gt;14,"","нет номера в реестре РФ")),""),IF(LEN(CI782)=0,"","Некорректный реестровый номер")))))</f>
        <v>#REF!</v>
      </c>
      <c r="CQ782" s="33" t="e">
        <f>IF(LEN(C782)&gt;0,IFERROR(IF(LEN(H782)&gt;0,IF(LEN(VLOOKUP(H782,'исключения(не_смотрим_баллы)'!$A:$C,1,))&gt;0,"да","нет"),"не введен ОКПД2"),"нет"),"")</f>
        <v>#REF!</v>
      </c>
      <c r="CR782" s="33" t="e">
        <f ca="1">IF(CQ782="да",IF(TODAY()&lt;VLOOKUP(H782,'исключения(не_смотрим_баллы)'!$A:$C,3,),"да","нет"),"")</f>
        <v>#REF!</v>
      </c>
      <c r="CS782" s="33" t="str">
        <f>IFERROR(IF(CQ782="да",IF(VLOOKUP(CI782*1,Обработ.выгрузка_реестра_РФ!$A:$G,2,)&lt;VLOOKUP(H782,'исключения(не_смотрим_баллы)'!$A:$C,2,),"да","нет"),""),"")</f>
        <v/>
      </c>
      <c r="CT782" s="24"/>
      <c r="CU782" s="33" t="e">
        <f t="shared" si="7065"/>
        <v>#REF!</v>
      </c>
      <c r="CV782" s="91" t="e">
        <f t="shared" si="7066"/>
        <v>#REF!</v>
      </c>
      <c r="CW782" s="27" t="e">
        <f t="shared" si="7067"/>
        <v>#REF!</v>
      </c>
      <c r="CX782" s="26" t="e">
        <f t="shared" si="6996"/>
        <v>#REF!</v>
      </c>
      <c r="CY782" s="64" t="e">
        <f>IF(LEN('Описание предлагаемого товара'!#REF!)&gt;0,'Описание предлагаемого товара'!#REF!,"")</f>
        <v>#REF!</v>
      </c>
      <c r="CZ782" s="95" t="e">
        <f t="shared" si="7054"/>
        <v>#REF!</v>
      </c>
      <c r="DA782" s="95" t="e">
        <f t="shared" ref="DA782" si="7594">IFERROR(REPLACE(CZ782,FIND(" ",CZ782,1),1,""),CZ782)</f>
        <v>#REF!</v>
      </c>
      <c r="DB782" s="95" t="e">
        <f t="shared" si="6998"/>
        <v>#REF!</v>
      </c>
      <c r="DC782" s="95" t="e">
        <f t="shared" ref="DC782:DD782" si="7595">IFERROR(REPLACE(DB782,FIND("г.",DB782,1),2,""),DB782)</f>
        <v>#REF!</v>
      </c>
      <c r="DD782" s="95" t="e">
        <f t="shared" si="7595"/>
        <v>#REF!</v>
      </c>
      <c r="DE782" s="95" t="e">
        <f t="shared" ref="DE782:DF782" si="7596">IFERROR(REPLACE(DD782,FIND("г",DD782,1),1,""),DD782)</f>
        <v>#REF!</v>
      </c>
      <c r="DF782" s="95" t="e">
        <f t="shared" si="7596"/>
        <v>#REF!</v>
      </c>
      <c r="DG782" s="95" t="e">
        <f t="shared" si="7071"/>
        <v>#REF!</v>
      </c>
      <c r="DH782" s="25" t="str">
        <f>IFERROR(VLOOKUP(CI782*1,Обработ.выгрузка_реестра_РФ!$A:$G,5,),"")</f>
        <v/>
      </c>
      <c r="DI782" s="27" t="str">
        <f t="shared" si="7081"/>
        <v/>
      </c>
      <c r="DJ782" s="27" t="str">
        <f t="shared" ca="1" si="7058"/>
        <v/>
      </c>
      <c r="DK782" s="63" t="e">
        <f>IF(LEN('Описание предлагаемого товара'!#REF!)&gt;0,'Описание предлагаемого товара'!#REF!,"")</f>
        <v>#REF!</v>
      </c>
      <c r="DL782" s="63" t="e">
        <f>IF(LEN('Описание предлагаемого товара'!#REF!)&gt;0,'Описание предлагаемого товара'!#REF!,"")</f>
        <v>#REF!</v>
      </c>
      <c r="DM782" s="32"/>
    </row>
    <row r="783" spans="1:117" ht="48.75" customHeight="1" x14ac:dyDescent="0.25">
      <c r="A783" s="61" t="e">
        <f>IF(LEN('Описание предлагаемого товара'!#REF!)&gt;0,'Описание предлагаемого товара'!#REF!,"")</f>
        <v>#REF!</v>
      </c>
      <c r="B783" s="65" t="e">
        <f>IF(LEN('Описание предлагаемого товара'!#REF!)&gt;0,'Описание предлагаемого товара'!#REF!,"")</f>
        <v>#REF!</v>
      </c>
      <c r="C783" s="61" t="e">
        <f>IF(LEN('Описание предлагаемого товара'!#REF!)&gt;0,'Описание предлагаемого товара'!#REF!,"")</f>
        <v>#REF!</v>
      </c>
      <c r="D783" s="61" t="e">
        <f>IF(LEN('Описание предлагаемого товара'!#REF!)&gt;0,'Описание предлагаемого товара'!#REF!,"")</f>
        <v>#REF!</v>
      </c>
      <c r="E783" s="61" t="e">
        <f>IF(LEN('Описание предлагаемого товара'!#REF!)&gt;0,'Описание предлагаемого товара'!#REF!,"")</f>
        <v>#REF!</v>
      </c>
      <c r="F783" s="61" t="e">
        <f>IF(LEN('Описание предлагаемого товара'!#REF!)&gt;0,'Описание предлагаемого товара'!#REF!,"")</f>
        <v>#REF!</v>
      </c>
      <c r="G783" s="61" t="e">
        <f>IF(LEN('Описание предлагаемого товара'!#REF!)&gt;0,'Описание предлагаемого товара'!#REF!,"")</f>
        <v>#REF!</v>
      </c>
      <c r="H783" s="61" t="e">
        <f>IF(LEN('Описание предлагаемого товара'!#REF!)&gt;0,'Описание предлагаемого товара'!#REF!,"")</f>
        <v>#REF!</v>
      </c>
      <c r="I783" s="61" t="e">
        <f>IF(LEN('Описание предлагаемого товара'!#REF!)&gt;0,'Описание предлагаемого товара'!#REF!,"")</f>
        <v>#REF!</v>
      </c>
      <c r="J783" s="38" t="str">
        <f>IFERROR(VLOOKUP(B783,SAP!$A:$E,5,),"")</f>
        <v/>
      </c>
      <c r="K783" s="40" t="str">
        <f t="shared" si="7001"/>
        <v/>
      </c>
      <c r="L783" s="61" t="e">
        <f>IF(LEN('Описание предлагаемого товара'!#REF!)&gt;0,IFERROR('Описание предлагаемого товара'!#REF!*1,""),"")</f>
        <v>#REF!</v>
      </c>
      <c r="M783" s="39" t="str">
        <f>IFERROR(VLOOKUP(B783,SAP!$A:$E,2,),"")</f>
        <v/>
      </c>
      <c r="N783" s="41" t="str">
        <f t="shared" si="7137"/>
        <v/>
      </c>
      <c r="O783" s="39" t="str">
        <f t="shared" si="6988"/>
        <v/>
      </c>
      <c r="P783" s="36" t="e">
        <f>IF(LEN('Описание предлагаемого товара'!#REF!)&gt;0,'Описание предлагаемого товара'!#REF!,"")</f>
        <v>#REF!</v>
      </c>
      <c r="Q78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83" s="37" t="e">
        <f>IF(LEN('Описание предлагаемого товара'!#REF!)&gt;0,'Описание предлагаемого товара'!#REF!,"")</f>
        <v>#REF!</v>
      </c>
      <c r="S783" s="37" t="e">
        <f>IF(LEN('Описание предлагаемого товара'!#REF!)&gt;0,'Описание предлагаемого товара'!#REF!,"")</f>
        <v>#REF!</v>
      </c>
      <c r="T78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83" s="23" t="str">
        <f>IFERROR(VLOOKUP(CI783*1,Обработ.выгрузка_реестра_РФ!$A:$G,6,),"")</f>
        <v/>
      </c>
      <c r="V783" s="61" t="e">
        <f>IF(LEN('Описание предлагаемого товара'!#REF!)&gt;0,'Описание предлагаемого товара'!#REF!,"")</f>
        <v>#REF!</v>
      </c>
      <c r="W783" s="62" t="e">
        <f>IF(LEN('Описание предлагаемого товара'!#REF!)&gt;0,'Описание предлагаемого товара'!#REF!,"")</f>
        <v>#REF!</v>
      </c>
      <c r="X783" s="91" t="e">
        <f t="shared" ref="X783:Y783" si="7597">IFERROR(REPLACE(W783,FIND(CHAR(10),W783,1),1," "),W783)</f>
        <v>#REF!</v>
      </c>
      <c r="Y783" s="91" t="e">
        <f t="shared" si="7597"/>
        <v>#REF!</v>
      </c>
      <c r="Z783" s="91" t="e">
        <f t="shared" si="7003"/>
        <v>#REF!</v>
      </c>
      <c r="AA783" s="91" t="e">
        <f t="shared" si="7004"/>
        <v>#REF!</v>
      </c>
      <c r="AB783" s="91" t="e">
        <f t="shared" si="7005"/>
        <v>#REF!</v>
      </c>
      <c r="AC783" s="91" t="e">
        <f t="shared" ref="AC783:AF783" si="7598">IFERROR(REPLACE(AB783,FIND("  ",AB783,1),2," "),AB783)</f>
        <v>#REF!</v>
      </c>
      <c r="AD783" s="91" t="e">
        <f t="shared" si="7598"/>
        <v>#REF!</v>
      </c>
      <c r="AE783" s="91" t="e">
        <f t="shared" si="7598"/>
        <v>#REF!</v>
      </c>
      <c r="AF783" s="91" t="e">
        <f t="shared" si="7598"/>
        <v>#REF!</v>
      </c>
      <c r="AG783" s="23" t="str">
        <f>IFERROR(VLOOKUP(CI783*1,Обработ.выгрузка_реестра_РФ!$A:$G,4,),"")</f>
        <v/>
      </c>
      <c r="AH783" s="91" t="str">
        <f t="shared" ref="AH783:AI783" si="7599">IFERROR(REPLACE(AG783,FIND("-",AG783,1),1,"*"),AG783)</f>
        <v/>
      </c>
      <c r="AI783" s="91" t="str">
        <f t="shared" si="7599"/>
        <v/>
      </c>
      <c r="AJ783" s="27" t="str">
        <f t="shared" si="7103"/>
        <v/>
      </c>
      <c r="AK783" s="63" t="e">
        <f>IF(LEN('Описание предлагаемого товара'!#REF!)&gt;0,'Описание предлагаемого товара'!#REF!,"")</f>
        <v>#REF!</v>
      </c>
      <c r="AL783" s="91" t="e">
        <f t="shared" ref="AL783:AM783" si="7600">IFERROR(REPLACE(AK783,FIND(CHAR(10),AK783,1),1,""),AK783)</f>
        <v>#REF!</v>
      </c>
      <c r="AM783" s="91" t="e">
        <f t="shared" si="7600"/>
        <v>#REF!</v>
      </c>
      <c r="AN783" s="91" t="e">
        <f t="shared" ref="AN783:AR783" si="7601">IFERROR(REPLACE(AM783,FIND(" ",AM783,1),1,""),AM783)</f>
        <v>#REF!</v>
      </c>
      <c r="AO783" s="91" t="e">
        <f t="shared" si="7601"/>
        <v>#REF!</v>
      </c>
      <c r="AP783" s="91" t="e">
        <f t="shared" si="7601"/>
        <v>#REF!</v>
      </c>
      <c r="AQ783" s="91" t="e">
        <f t="shared" si="7601"/>
        <v>#REF!</v>
      </c>
      <c r="AR783" s="91" t="e">
        <f t="shared" si="7601"/>
        <v>#REF!</v>
      </c>
      <c r="AS783" s="91" t="e">
        <f t="shared" si="7010"/>
        <v>#REF!</v>
      </c>
      <c r="AT783" s="91" t="e">
        <f t="shared" si="7011"/>
        <v>#REF!</v>
      </c>
      <c r="AU783" s="32" t="e">
        <f t="shared" si="6994"/>
        <v>#REF!</v>
      </c>
      <c r="AV783" s="93" t="e">
        <f>'Описание предлагаемого товара'!#REF!</f>
        <v>#REF!</v>
      </c>
      <c r="AW783" s="91" t="e">
        <f>MIN(SEARCH({0,1,2,3,4,5,6,7,8,9},AV783&amp; "0123456789"))</f>
        <v>#REF!</v>
      </c>
      <c r="AX783" s="91" t="str">
        <f t="shared" si="7012"/>
        <v/>
      </c>
      <c r="AY783" s="91" t="str">
        <f t="shared" si="7013"/>
        <v/>
      </c>
      <c r="AZ783" s="91" t="str">
        <f t="shared" si="7014"/>
        <v/>
      </c>
      <c r="BA783" s="91" t="str">
        <f t="shared" si="7015"/>
        <v/>
      </c>
      <c r="BB783" s="91" t="str">
        <f t="shared" si="7016"/>
        <v/>
      </c>
      <c r="BC783" s="91" t="str">
        <f t="shared" si="7017"/>
        <v/>
      </c>
      <c r="BD783" s="91" t="str">
        <f t="shared" si="7018"/>
        <v/>
      </c>
      <c r="BE783" s="91" t="str">
        <f t="shared" si="7019"/>
        <v/>
      </c>
      <c r="BF783" s="91" t="str">
        <f t="shared" si="7020"/>
        <v/>
      </c>
      <c r="BG783" s="91" t="str">
        <f t="shared" si="7021"/>
        <v/>
      </c>
      <c r="BH783" s="91" t="str">
        <f t="shared" si="7022"/>
        <v/>
      </c>
      <c r="BI783" s="91" t="str">
        <f t="shared" si="7023"/>
        <v/>
      </c>
      <c r="BJ783" s="91" t="str">
        <f t="shared" si="7024"/>
        <v/>
      </c>
      <c r="BK783" s="91" t="str">
        <f t="shared" si="7025"/>
        <v/>
      </c>
      <c r="BL783" s="91" t="str">
        <f t="shared" si="7026"/>
        <v/>
      </c>
      <c r="BM783" s="91" t="str">
        <f t="shared" si="7027"/>
        <v/>
      </c>
      <c r="BN783" s="91" t="str">
        <f t="shared" si="7028"/>
        <v/>
      </c>
      <c r="BO783" s="91" t="str">
        <f t="shared" si="7029"/>
        <v/>
      </c>
      <c r="BP783" s="91" t="str">
        <f t="shared" si="7030"/>
        <v/>
      </c>
      <c r="BQ783" s="91" t="str">
        <f t="shared" si="7031"/>
        <v/>
      </c>
      <c r="BR783" s="91" t="str">
        <f t="shared" si="7032"/>
        <v/>
      </c>
      <c r="BS783" s="91" t="str">
        <f t="shared" si="7033"/>
        <v/>
      </c>
      <c r="BT783" s="91" t="str">
        <f t="shared" si="7034"/>
        <v/>
      </c>
      <c r="BU783" s="91" t="str">
        <f t="shared" si="7035"/>
        <v/>
      </c>
      <c r="BV783" s="91" t="str">
        <f t="shared" si="7036"/>
        <v/>
      </c>
      <c r="BW783" s="91" t="str">
        <f t="shared" si="7037"/>
        <v/>
      </c>
      <c r="BX783" s="91" t="str">
        <f t="shared" si="7038"/>
        <v/>
      </c>
      <c r="BY783" s="91" t="str">
        <f t="shared" si="7039"/>
        <v/>
      </c>
      <c r="BZ783" s="91" t="str">
        <f t="shared" si="7040"/>
        <v/>
      </c>
      <c r="CA783" s="91" t="str">
        <f t="shared" si="7041"/>
        <v/>
      </c>
      <c r="CB783" s="91" t="str">
        <f t="shared" si="7042"/>
        <v/>
      </c>
      <c r="CC783" s="91" t="str">
        <f t="shared" si="7043"/>
        <v/>
      </c>
      <c r="CD783" s="91" t="str">
        <f t="shared" si="7044"/>
        <v/>
      </c>
      <c r="CE783" s="91" t="str">
        <f t="shared" si="7045"/>
        <v/>
      </c>
      <c r="CF783" s="91" t="str">
        <f t="shared" si="7046"/>
        <v/>
      </c>
      <c r="CG783" s="91" t="str">
        <f t="shared" si="7047"/>
        <v/>
      </c>
      <c r="CH783" s="91" t="str">
        <f t="shared" si="7048"/>
        <v/>
      </c>
      <c r="CI783" s="91" t="str">
        <f t="shared" si="7049"/>
        <v>нет</v>
      </c>
      <c r="CJ783" s="63" t="e">
        <f>IF(LEN('Описание предлагаемого товара'!#REF!)&gt;0,'Описание предлагаемого товара'!#REF!,"")</f>
        <v>#REF!</v>
      </c>
      <c r="CK783" s="91" t="e">
        <f t="shared" ref="CK783:CL783" si="7602">IFERROR(REPLACE(CJ783,FIND(CHAR(10),CJ783,1),1,""),CJ783)</f>
        <v>#REF!</v>
      </c>
      <c r="CL783" s="91" t="e">
        <f t="shared" si="7602"/>
        <v>#REF!</v>
      </c>
      <c r="CM783" s="91" t="e">
        <f t="shared" si="7051"/>
        <v>#REF!</v>
      </c>
      <c r="CN783" s="91" t="e">
        <f t="shared" si="7052"/>
        <v>#REF!</v>
      </c>
      <c r="CO783" s="91" t="e">
        <f t="shared" si="7053"/>
        <v>#REF!</v>
      </c>
      <c r="CP783" s="90" t="e">
        <f>IF(AU783="Не указан реестровый номер (мера нац.режима Запрет)","",IF(CI783="нет","",IF(CU783="да","исключение(не смотрим баллы)",IFERROR(IF(CI783*1&gt;0,IFERROR(IF(VLOOKUP(CI783*1,Обработ.выгрузка_реестра_РФ!$A:$G,7,)=0,"Баллы не установлены",VLOOKUP(CI783*1,Обработ.выгрузка_реестра_РФ!$A:$G,7,)),IF(LEN(CI783)&gt;14,"","нет номера в реестре РФ")),""),IF(LEN(CI783)=0,"","Некорректный реестровый номер")))))</f>
        <v>#REF!</v>
      </c>
      <c r="CQ783" s="33" t="e">
        <f>IF(LEN(C783)&gt;0,IFERROR(IF(LEN(H783)&gt;0,IF(LEN(VLOOKUP(H783,'исключения(не_смотрим_баллы)'!$A:$C,1,))&gt;0,"да","нет"),"не введен ОКПД2"),"нет"),"")</f>
        <v>#REF!</v>
      </c>
      <c r="CR783" s="33" t="e">
        <f ca="1">IF(CQ783="да",IF(TODAY()&lt;VLOOKUP(H783,'исключения(не_смотрим_баллы)'!$A:$C,3,),"да","нет"),"")</f>
        <v>#REF!</v>
      </c>
      <c r="CS783" s="33" t="str">
        <f>IFERROR(IF(CQ783="да",IF(VLOOKUP(CI783*1,Обработ.выгрузка_реестра_РФ!$A:$G,2,)&lt;VLOOKUP(H783,'исключения(не_смотрим_баллы)'!$A:$C,2,),"да","нет"),""),"")</f>
        <v/>
      </c>
      <c r="CT783" s="24"/>
      <c r="CU783" s="33" t="e">
        <f t="shared" si="7065"/>
        <v>#REF!</v>
      </c>
      <c r="CV783" s="91" t="e">
        <f t="shared" si="7066"/>
        <v>#REF!</v>
      </c>
      <c r="CW783" s="27" t="e">
        <f t="shared" si="7067"/>
        <v>#REF!</v>
      </c>
      <c r="CX783" s="26" t="e">
        <f t="shared" si="6996"/>
        <v>#REF!</v>
      </c>
      <c r="CY783" s="64" t="e">
        <f>IF(LEN('Описание предлагаемого товара'!#REF!)&gt;0,'Описание предлагаемого товара'!#REF!,"")</f>
        <v>#REF!</v>
      </c>
      <c r="CZ783" s="95" t="e">
        <f t="shared" si="7054"/>
        <v>#REF!</v>
      </c>
      <c r="DA783" s="95" t="e">
        <f t="shared" ref="DA783" si="7603">IFERROR(REPLACE(CZ783,FIND(" ",CZ783,1),1,""),CZ783)</f>
        <v>#REF!</v>
      </c>
      <c r="DB783" s="95" t="e">
        <f t="shared" si="6998"/>
        <v>#REF!</v>
      </c>
      <c r="DC783" s="95" t="e">
        <f t="shared" ref="DC783:DD783" si="7604">IFERROR(REPLACE(DB783,FIND("г.",DB783,1),2,""),DB783)</f>
        <v>#REF!</v>
      </c>
      <c r="DD783" s="95" t="e">
        <f t="shared" si="7604"/>
        <v>#REF!</v>
      </c>
      <c r="DE783" s="95" t="e">
        <f t="shared" ref="DE783:DF783" si="7605">IFERROR(REPLACE(DD783,FIND("г",DD783,1),1,""),DD783)</f>
        <v>#REF!</v>
      </c>
      <c r="DF783" s="95" t="e">
        <f t="shared" si="7605"/>
        <v>#REF!</v>
      </c>
      <c r="DG783" s="95" t="e">
        <f t="shared" si="7071"/>
        <v>#REF!</v>
      </c>
      <c r="DH783" s="25" t="str">
        <f>IFERROR(VLOOKUP(CI783*1,Обработ.выгрузка_реестра_РФ!$A:$G,5,),"")</f>
        <v/>
      </c>
      <c r="DI783" s="27" t="str">
        <f t="shared" si="7081"/>
        <v/>
      </c>
      <c r="DJ783" s="27" t="str">
        <f t="shared" ca="1" si="7058"/>
        <v/>
      </c>
      <c r="DK783" s="63" t="e">
        <f>IF(LEN('Описание предлагаемого товара'!#REF!)&gt;0,'Описание предлагаемого товара'!#REF!,"")</f>
        <v>#REF!</v>
      </c>
      <c r="DL783" s="63" t="e">
        <f>IF(LEN('Описание предлагаемого товара'!#REF!)&gt;0,'Описание предлагаемого товара'!#REF!,"")</f>
        <v>#REF!</v>
      </c>
      <c r="DM783" s="32"/>
    </row>
    <row r="784" spans="1:117" ht="48.75" customHeight="1" x14ac:dyDescent="0.25">
      <c r="A784" s="61" t="e">
        <f>IF(LEN('Описание предлагаемого товара'!#REF!)&gt;0,'Описание предлагаемого товара'!#REF!,"")</f>
        <v>#REF!</v>
      </c>
      <c r="B784" s="65" t="e">
        <f>IF(LEN('Описание предлагаемого товара'!#REF!)&gt;0,'Описание предлагаемого товара'!#REF!,"")</f>
        <v>#REF!</v>
      </c>
      <c r="C784" s="61" t="e">
        <f>IF(LEN('Описание предлагаемого товара'!#REF!)&gt;0,'Описание предлагаемого товара'!#REF!,"")</f>
        <v>#REF!</v>
      </c>
      <c r="D784" s="61" t="e">
        <f>IF(LEN('Описание предлагаемого товара'!#REF!)&gt;0,'Описание предлагаемого товара'!#REF!,"")</f>
        <v>#REF!</v>
      </c>
      <c r="E784" s="61" t="e">
        <f>IF(LEN('Описание предлагаемого товара'!#REF!)&gt;0,'Описание предлагаемого товара'!#REF!,"")</f>
        <v>#REF!</v>
      </c>
      <c r="F784" s="61" t="e">
        <f>IF(LEN('Описание предлагаемого товара'!#REF!)&gt;0,'Описание предлагаемого товара'!#REF!,"")</f>
        <v>#REF!</v>
      </c>
      <c r="G784" s="61" t="e">
        <f>IF(LEN('Описание предлагаемого товара'!#REF!)&gt;0,'Описание предлагаемого товара'!#REF!,"")</f>
        <v>#REF!</v>
      </c>
      <c r="H784" s="61" t="e">
        <f>IF(LEN('Описание предлагаемого товара'!#REF!)&gt;0,'Описание предлагаемого товара'!#REF!,"")</f>
        <v>#REF!</v>
      </c>
      <c r="I784" s="61" t="e">
        <f>IF(LEN('Описание предлагаемого товара'!#REF!)&gt;0,'Описание предлагаемого товара'!#REF!,"")</f>
        <v>#REF!</v>
      </c>
      <c r="J784" s="38" t="str">
        <f>IFERROR(VLOOKUP(B784,SAP!$A:$E,5,),"")</f>
        <v/>
      </c>
      <c r="K784" s="40" t="str">
        <f t="shared" si="7001"/>
        <v/>
      </c>
      <c r="L784" s="61" t="e">
        <f>IF(LEN('Описание предлагаемого товара'!#REF!)&gt;0,IFERROR('Описание предлагаемого товара'!#REF!*1,""),"")</f>
        <v>#REF!</v>
      </c>
      <c r="M784" s="39" t="str">
        <f>IFERROR(VLOOKUP(B784,SAP!$A:$E,2,),"")</f>
        <v/>
      </c>
      <c r="N784" s="41" t="str">
        <f t="shared" si="7137"/>
        <v/>
      </c>
      <c r="O784" s="39" t="str">
        <f t="shared" si="6988"/>
        <v/>
      </c>
      <c r="P784" s="36" t="e">
        <f>IF(LEN('Описание предлагаемого товара'!#REF!)&gt;0,'Описание предлагаемого товара'!#REF!,"")</f>
        <v>#REF!</v>
      </c>
      <c r="Q78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84" s="37" t="e">
        <f>IF(LEN('Описание предлагаемого товара'!#REF!)&gt;0,'Описание предлагаемого товара'!#REF!,"")</f>
        <v>#REF!</v>
      </c>
      <c r="S784" s="37" t="e">
        <f>IF(LEN('Описание предлагаемого товара'!#REF!)&gt;0,'Описание предлагаемого товара'!#REF!,"")</f>
        <v>#REF!</v>
      </c>
      <c r="T78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84" s="23" t="str">
        <f>IFERROR(VLOOKUP(CI784*1,Обработ.выгрузка_реестра_РФ!$A:$G,6,),"")</f>
        <v/>
      </c>
      <c r="V784" s="61" t="e">
        <f>IF(LEN('Описание предлагаемого товара'!#REF!)&gt;0,'Описание предлагаемого товара'!#REF!,"")</f>
        <v>#REF!</v>
      </c>
      <c r="W784" s="62" t="e">
        <f>IF(LEN('Описание предлагаемого товара'!#REF!)&gt;0,'Описание предлагаемого товара'!#REF!,"")</f>
        <v>#REF!</v>
      </c>
      <c r="X784" s="91" t="e">
        <f t="shared" ref="X784:Y784" si="7606">IFERROR(REPLACE(W784,FIND(CHAR(10),W784,1),1," "),W784)</f>
        <v>#REF!</v>
      </c>
      <c r="Y784" s="91" t="e">
        <f t="shared" si="7606"/>
        <v>#REF!</v>
      </c>
      <c r="Z784" s="91" t="e">
        <f t="shared" si="7003"/>
        <v>#REF!</v>
      </c>
      <c r="AA784" s="91" t="e">
        <f t="shared" si="7004"/>
        <v>#REF!</v>
      </c>
      <c r="AB784" s="91" t="e">
        <f t="shared" si="7005"/>
        <v>#REF!</v>
      </c>
      <c r="AC784" s="91" t="e">
        <f t="shared" ref="AC784:AF784" si="7607">IFERROR(REPLACE(AB784,FIND("  ",AB784,1),2," "),AB784)</f>
        <v>#REF!</v>
      </c>
      <c r="AD784" s="91" t="e">
        <f t="shared" si="7607"/>
        <v>#REF!</v>
      </c>
      <c r="AE784" s="91" t="e">
        <f t="shared" si="7607"/>
        <v>#REF!</v>
      </c>
      <c r="AF784" s="91" t="e">
        <f t="shared" si="7607"/>
        <v>#REF!</v>
      </c>
      <c r="AG784" s="23" t="str">
        <f>IFERROR(VLOOKUP(CI784*1,Обработ.выгрузка_реестра_РФ!$A:$G,4,),"")</f>
        <v/>
      </c>
      <c r="AH784" s="91" t="str">
        <f t="shared" ref="AH784:AI784" si="7608">IFERROR(REPLACE(AG784,FIND("-",AG784,1),1,"*"),AG784)</f>
        <v/>
      </c>
      <c r="AI784" s="91" t="str">
        <f t="shared" si="7608"/>
        <v/>
      </c>
      <c r="AJ784" s="27" t="str">
        <f t="shared" si="7103"/>
        <v/>
      </c>
      <c r="AK784" s="63" t="e">
        <f>IF(LEN('Описание предлагаемого товара'!#REF!)&gt;0,'Описание предлагаемого товара'!#REF!,"")</f>
        <v>#REF!</v>
      </c>
      <c r="AL784" s="91" t="e">
        <f t="shared" ref="AL784:AM784" si="7609">IFERROR(REPLACE(AK784,FIND(CHAR(10),AK784,1),1,""),AK784)</f>
        <v>#REF!</v>
      </c>
      <c r="AM784" s="91" t="e">
        <f t="shared" si="7609"/>
        <v>#REF!</v>
      </c>
      <c r="AN784" s="91" t="e">
        <f t="shared" ref="AN784:AR784" si="7610">IFERROR(REPLACE(AM784,FIND(" ",AM784,1),1,""),AM784)</f>
        <v>#REF!</v>
      </c>
      <c r="AO784" s="91" t="e">
        <f t="shared" si="7610"/>
        <v>#REF!</v>
      </c>
      <c r="AP784" s="91" t="e">
        <f t="shared" si="7610"/>
        <v>#REF!</v>
      </c>
      <c r="AQ784" s="91" t="e">
        <f t="shared" si="7610"/>
        <v>#REF!</v>
      </c>
      <c r="AR784" s="91" t="e">
        <f t="shared" si="7610"/>
        <v>#REF!</v>
      </c>
      <c r="AS784" s="91" t="e">
        <f t="shared" si="7010"/>
        <v>#REF!</v>
      </c>
      <c r="AT784" s="91" t="e">
        <f t="shared" si="7011"/>
        <v>#REF!</v>
      </c>
      <c r="AU784" s="32" t="e">
        <f t="shared" si="6994"/>
        <v>#REF!</v>
      </c>
      <c r="AV784" s="93" t="e">
        <f>'Описание предлагаемого товара'!#REF!</f>
        <v>#REF!</v>
      </c>
      <c r="AW784" s="91" t="e">
        <f>MIN(SEARCH({0,1,2,3,4,5,6,7,8,9},AV784&amp; "0123456789"))</f>
        <v>#REF!</v>
      </c>
      <c r="AX784" s="91" t="str">
        <f t="shared" si="7012"/>
        <v/>
      </c>
      <c r="AY784" s="91" t="str">
        <f t="shared" si="7013"/>
        <v/>
      </c>
      <c r="AZ784" s="91" t="str">
        <f t="shared" si="7014"/>
        <v/>
      </c>
      <c r="BA784" s="91" t="str">
        <f t="shared" si="7015"/>
        <v/>
      </c>
      <c r="BB784" s="91" t="str">
        <f t="shared" si="7016"/>
        <v/>
      </c>
      <c r="BC784" s="91" t="str">
        <f t="shared" si="7017"/>
        <v/>
      </c>
      <c r="BD784" s="91" t="str">
        <f t="shared" si="7018"/>
        <v/>
      </c>
      <c r="BE784" s="91" t="str">
        <f t="shared" si="7019"/>
        <v/>
      </c>
      <c r="BF784" s="91" t="str">
        <f t="shared" si="7020"/>
        <v/>
      </c>
      <c r="BG784" s="91" t="str">
        <f t="shared" si="7021"/>
        <v/>
      </c>
      <c r="BH784" s="91" t="str">
        <f t="shared" si="7022"/>
        <v/>
      </c>
      <c r="BI784" s="91" t="str">
        <f t="shared" si="7023"/>
        <v/>
      </c>
      <c r="BJ784" s="91" t="str">
        <f t="shared" si="7024"/>
        <v/>
      </c>
      <c r="BK784" s="91" t="str">
        <f t="shared" si="7025"/>
        <v/>
      </c>
      <c r="BL784" s="91" t="str">
        <f t="shared" si="7026"/>
        <v/>
      </c>
      <c r="BM784" s="91" t="str">
        <f t="shared" si="7027"/>
        <v/>
      </c>
      <c r="BN784" s="91" t="str">
        <f t="shared" si="7028"/>
        <v/>
      </c>
      <c r="BO784" s="91" t="str">
        <f t="shared" si="7029"/>
        <v/>
      </c>
      <c r="BP784" s="91" t="str">
        <f t="shared" si="7030"/>
        <v/>
      </c>
      <c r="BQ784" s="91" t="str">
        <f t="shared" si="7031"/>
        <v/>
      </c>
      <c r="BR784" s="91" t="str">
        <f t="shared" si="7032"/>
        <v/>
      </c>
      <c r="BS784" s="91" t="str">
        <f t="shared" si="7033"/>
        <v/>
      </c>
      <c r="BT784" s="91" t="str">
        <f t="shared" si="7034"/>
        <v/>
      </c>
      <c r="BU784" s="91" t="str">
        <f t="shared" si="7035"/>
        <v/>
      </c>
      <c r="BV784" s="91" t="str">
        <f t="shared" si="7036"/>
        <v/>
      </c>
      <c r="BW784" s="91" t="str">
        <f t="shared" si="7037"/>
        <v/>
      </c>
      <c r="BX784" s="91" t="str">
        <f t="shared" si="7038"/>
        <v/>
      </c>
      <c r="BY784" s="91" t="str">
        <f t="shared" si="7039"/>
        <v/>
      </c>
      <c r="BZ784" s="91" t="str">
        <f t="shared" si="7040"/>
        <v/>
      </c>
      <c r="CA784" s="91" t="str">
        <f t="shared" si="7041"/>
        <v/>
      </c>
      <c r="CB784" s="91" t="str">
        <f t="shared" si="7042"/>
        <v/>
      </c>
      <c r="CC784" s="91" t="str">
        <f t="shared" si="7043"/>
        <v/>
      </c>
      <c r="CD784" s="91" t="str">
        <f t="shared" si="7044"/>
        <v/>
      </c>
      <c r="CE784" s="91" t="str">
        <f t="shared" si="7045"/>
        <v/>
      </c>
      <c r="CF784" s="91" t="str">
        <f t="shared" si="7046"/>
        <v/>
      </c>
      <c r="CG784" s="91" t="str">
        <f t="shared" si="7047"/>
        <v/>
      </c>
      <c r="CH784" s="91" t="str">
        <f t="shared" si="7048"/>
        <v/>
      </c>
      <c r="CI784" s="91" t="str">
        <f t="shared" si="7049"/>
        <v>нет</v>
      </c>
      <c r="CJ784" s="63" t="e">
        <f>IF(LEN('Описание предлагаемого товара'!#REF!)&gt;0,'Описание предлагаемого товара'!#REF!,"")</f>
        <v>#REF!</v>
      </c>
      <c r="CK784" s="91" t="e">
        <f t="shared" ref="CK784:CL784" si="7611">IFERROR(REPLACE(CJ784,FIND(CHAR(10),CJ784,1),1,""),CJ784)</f>
        <v>#REF!</v>
      </c>
      <c r="CL784" s="91" t="e">
        <f t="shared" si="7611"/>
        <v>#REF!</v>
      </c>
      <c r="CM784" s="91" t="e">
        <f t="shared" si="7051"/>
        <v>#REF!</v>
      </c>
      <c r="CN784" s="91" t="e">
        <f t="shared" si="7052"/>
        <v>#REF!</v>
      </c>
      <c r="CO784" s="91" t="e">
        <f t="shared" si="7053"/>
        <v>#REF!</v>
      </c>
      <c r="CP784" s="90" t="e">
        <f>IF(AU784="Не указан реестровый номер (мера нац.режима Запрет)","",IF(CI784="нет","",IF(CU784="да","исключение(не смотрим баллы)",IFERROR(IF(CI784*1&gt;0,IFERROR(IF(VLOOKUP(CI784*1,Обработ.выгрузка_реестра_РФ!$A:$G,7,)=0,"Баллы не установлены",VLOOKUP(CI784*1,Обработ.выгрузка_реестра_РФ!$A:$G,7,)),IF(LEN(CI784)&gt;14,"","нет номера в реестре РФ")),""),IF(LEN(CI784)=0,"","Некорректный реестровый номер")))))</f>
        <v>#REF!</v>
      </c>
      <c r="CQ784" s="33" t="e">
        <f>IF(LEN(C784)&gt;0,IFERROR(IF(LEN(H784)&gt;0,IF(LEN(VLOOKUP(H784,'исключения(не_смотрим_баллы)'!$A:$C,1,))&gt;0,"да","нет"),"не введен ОКПД2"),"нет"),"")</f>
        <v>#REF!</v>
      </c>
      <c r="CR784" s="33" t="e">
        <f ca="1">IF(CQ784="да",IF(TODAY()&lt;VLOOKUP(H784,'исключения(не_смотрим_баллы)'!$A:$C,3,),"да","нет"),"")</f>
        <v>#REF!</v>
      </c>
      <c r="CS784" s="33" t="str">
        <f>IFERROR(IF(CQ784="да",IF(VLOOKUP(CI784*1,Обработ.выгрузка_реестра_РФ!$A:$G,2,)&lt;VLOOKUP(H784,'исключения(не_смотрим_баллы)'!$A:$C,2,),"да","нет"),""),"")</f>
        <v/>
      </c>
      <c r="CT784" s="24"/>
      <c r="CU784" s="33" t="e">
        <f t="shared" si="7065"/>
        <v>#REF!</v>
      </c>
      <c r="CV784" s="91" t="e">
        <f t="shared" si="7066"/>
        <v>#REF!</v>
      </c>
      <c r="CW784" s="27" t="e">
        <f t="shared" si="7067"/>
        <v>#REF!</v>
      </c>
      <c r="CX784" s="26" t="e">
        <f t="shared" si="6996"/>
        <v>#REF!</v>
      </c>
      <c r="CY784" s="64" t="e">
        <f>IF(LEN('Описание предлагаемого товара'!#REF!)&gt;0,'Описание предлагаемого товара'!#REF!,"")</f>
        <v>#REF!</v>
      </c>
      <c r="CZ784" s="95" t="e">
        <f t="shared" si="7054"/>
        <v>#REF!</v>
      </c>
      <c r="DA784" s="95" t="e">
        <f t="shared" ref="DA784" si="7612">IFERROR(REPLACE(CZ784,FIND(" ",CZ784,1),1,""),CZ784)</f>
        <v>#REF!</v>
      </c>
      <c r="DB784" s="95" t="e">
        <f t="shared" si="6998"/>
        <v>#REF!</v>
      </c>
      <c r="DC784" s="95" t="e">
        <f t="shared" ref="DC784:DD784" si="7613">IFERROR(REPLACE(DB784,FIND("г.",DB784,1),2,""),DB784)</f>
        <v>#REF!</v>
      </c>
      <c r="DD784" s="95" t="e">
        <f t="shared" si="7613"/>
        <v>#REF!</v>
      </c>
      <c r="DE784" s="95" t="e">
        <f t="shared" ref="DE784:DF784" si="7614">IFERROR(REPLACE(DD784,FIND("г",DD784,1),1,""),DD784)</f>
        <v>#REF!</v>
      </c>
      <c r="DF784" s="95" t="e">
        <f t="shared" si="7614"/>
        <v>#REF!</v>
      </c>
      <c r="DG784" s="95" t="e">
        <f t="shared" si="7071"/>
        <v>#REF!</v>
      </c>
      <c r="DH784" s="25" t="str">
        <f>IFERROR(VLOOKUP(CI784*1,Обработ.выгрузка_реестра_РФ!$A:$G,5,),"")</f>
        <v/>
      </c>
      <c r="DI784" s="27" t="str">
        <f t="shared" si="7081"/>
        <v/>
      </c>
      <c r="DJ784" s="27" t="str">
        <f t="shared" ca="1" si="7058"/>
        <v/>
      </c>
      <c r="DK784" s="63" t="e">
        <f>IF(LEN('Описание предлагаемого товара'!#REF!)&gt;0,'Описание предлагаемого товара'!#REF!,"")</f>
        <v>#REF!</v>
      </c>
      <c r="DL784" s="63" t="e">
        <f>IF(LEN('Описание предлагаемого товара'!#REF!)&gt;0,'Описание предлагаемого товара'!#REF!,"")</f>
        <v>#REF!</v>
      </c>
      <c r="DM784" s="32"/>
    </row>
    <row r="785" spans="1:117" ht="48.75" customHeight="1" x14ac:dyDescent="0.25">
      <c r="A785" s="61" t="e">
        <f>IF(LEN('Описание предлагаемого товара'!#REF!)&gt;0,'Описание предлагаемого товара'!#REF!,"")</f>
        <v>#REF!</v>
      </c>
      <c r="B785" s="65" t="e">
        <f>IF(LEN('Описание предлагаемого товара'!#REF!)&gt;0,'Описание предлагаемого товара'!#REF!,"")</f>
        <v>#REF!</v>
      </c>
      <c r="C785" s="61" t="e">
        <f>IF(LEN('Описание предлагаемого товара'!#REF!)&gt;0,'Описание предлагаемого товара'!#REF!,"")</f>
        <v>#REF!</v>
      </c>
      <c r="D785" s="61" t="e">
        <f>IF(LEN('Описание предлагаемого товара'!#REF!)&gt;0,'Описание предлагаемого товара'!#REF!,"")</f>
        <v>#REF!</v>
      </c>
      <c r="E785" s="61" t="e">
        <f>IF(LEN('Описание предлагаемого товара'!#REF!)&gt;0,'Описание предлагаемого товара'!#REF!,"")</f>
        <v>#REF!</v>
      </c>
      <c r="F785" s="61" t="e">
        <f>IF(LEN('Описание предлагаемого товара'!#REF!)&gt;0,'Описание предлагаемого товара'!#REF!,"")</f>
        <v>#REF!</v>
      </c>
      <c r="G785" s="61" t="e">
        <f>IF(LEN('Описание предлагаемого товара'!#REF!)&gt;0,'Описание предлагаемого товара'!#REF!,"")</f>
        <v>#REF!</v>
      </c>
      <c r="H785" s="61" t="e">
        <f>IF(LEN('Описание предлагаемого товара'!#REF!)&gt;0,'Описание предлагаемого товара'!#REF!,"")</f>
        <v>#REF!</v>
      </c>
      <c r="I785" s="61" t="e">
        <f>IF(LEN('Описание предлагаемого товара'!#REF!)&gt;0,'Описание предлагаемого товара'!#REF!,"")</f>
        <v>#REF!</v>
      </c>
      <c r="J785" s="38" t="str">
        <f>IFERROR(VLOOKUP(B785,SAP!$A:$E,5,),"")</f>
        <v/>
      </c>
      <c r="K785" s="40" t="str">
        <f t="shared" si="7001"/>
        <v/>
      </c>
      <c r="L785" s="61" t="e">
        <f>IF(LEN('Описание предлагаемого товара'!#REF!)&gt;0,IFERROR('Описание предлагаемого товара'!#REF!*1,""),"")</f>
        <v>#REF!</v>
      </c>
      <c r="M785" s="39" t="str">
        <f>IFERROR(VLOOKUP(B785,SAP!$A:$E,2,),"")</f>
        <v/>
      </c>
      <c r="N785" s="41" t="str">
        <f t="shared" si="7137"/>
        <v/>
      </c>
      <c r="O785" s="39" t="str">
        <f t="shared" si="6988"/>
        <v/>
      </c>
      <c r="P785" s="36" t="e">
        <f>IF(LEN('Описание предлагаемого товара'!#REF!)&gt;0,'Описание предлагаемого товара'!#REF!,"")</f>
        <v>#REF!</v>
      </c>
      <c r="Q78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85" s="37" t="e">
        <f>IF(LEN('Описание предлагаемого товара'!#REF!)&gt;0,'Описание предлагаемого товара'!#REF!,"")</f>
        <v>#REF!</v>
      </c>
      <c r="S785" s="37" t="e">
        <f>IF(LEN('Описание предлагаемого товара'!#REF!)&gt;0,'Описание предлагаемого товара'!#REF!,"")</f>
        <v>#REF!</v>
      </c>
      <c r="T78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85" s="23" t="str">
        <f>IFERROR(VLOOKUP(CI785*1,Обработ.выгрузка_реестра_РФ!$A:$G,6,),"")</f>
        <v/>
      </c>
      <c r="V785" s="61" t="e">
        <f>IF(LEN('Описание предлагаемого товара'!#REF!)&gt;0,'Описание предлагаемого товара'!#REF!,"")</f>
        <v>#REF!</v>
      </c>
      <c r="W785" s="62" t="e">
        <f>IF(LEN('Описание предлагаемого товара'!#REF!)&gt;0,'Описание предлагаемого товара'!#REF!,"")</f>
        <v>#REF!</v>
      </c>
      <c r="X785" s="91" t="e">
        <f t="shared" ref="X785:Y785" si="7615">IFERROR(REPLACE(W785,FIND(CHAR(10),W785,1),1," "),W785)</f>
        <v>#REF!</v>
      </c>
      <c r="Y785" s="91" t="e">
        <f t="shared" si="7615"/>
        <v>#REF!</v>
      </c>
      <c r="Z785" s="91" t="e">
        <f t="shared" si="7003"/>
        <v>#REF!</v>
      </c>
      <c r="AA785" s="91" t="e">
        <f t="shared" si="7004"/>
        <v>#REF!</v>
      </c>
      <c r="AB785" s="91" t="e">
        <f t="shared" si="7005"/>
        <v>#REF!</v>
      </c>
      <c r="AC785" s="91" t="e">
        <f t="shared" ref="AC785:AF785" si="7616">IFERROR(REPLACE(AB785,FIND("  ",AB785,1),2," "),AB785)</f>
        <v>#REF!</v>
      </c>
      <c r="AD785" s="91" t="e">
        <f t="shared" si="7616"/>
        <v>#REF!</v>
      </c>
      <c r="AE785" s="91" t="e">
        <f t="shared" si="7616"/>
        <v>#REF!</v>
      </c>
      <c r="AF785" s="91" t="e">
        <f t="shared" si="7616"/>
        <v>#REF!</v>
      </c>
      <c r="AG785" s="23" t="str">
        <f>IFERROR(VLOOKUP(CI785*1,Обработ.выгрузка_реестра_РФ!$A:$G,4,),"")</f>
        <v/>
      </c>
      <c r="AH785" s="91" t="str">
        <f t="shared" ref="AH785:AI785" si="7617">IFERROR(REPLACE(AG785,FIND("-",AG785,1),1,"*"),AG785)</f>
        <v/>
      </c>
      <c r="AI785" s="91" t="str">
        <f t="shared" si="7617"/>
        <v/>
      </c>
      <c r="AJ785" s="27" t="str">
        <f t="shared" si="7103"/>
        <v/>
      </c>
      <c r="AK785" s="63" t="e">
        <f>IF(LEN('Описание предлагаемого товара'!#REF!)&gt;0,'Описание предлагаемого товара'!#REF!,"")</f>
        <v>#REF!</v>
      </c>
      <c r="AL785" s="91" t="e">
        <f t="shared" ref="AL785:AM785" si="7618">IFERROR(REPLACE(AK785,FIND(CHAR(10),AK785,1),1,""),AK785)</f>
        <v>#REF!</v>
      </c>
      <c r="AM785" s="91" t="e">
        <f t="shared" si="7618"/>
        <v>#REF!</v>
      </c>
      <c r="AN785" s="91" t="e">
        <f t="shared" ref="AN785:AR785" si="7619">IFERROR(REPLACE(AM785,FIND(" ",AM785,1),1,""),AM785)</f>
        <v>#REF!</v>
      </c>
      <c r="AO785" s="91" t="e">
        <f t="shared" si="7619"/>
        <v>#REF!</v>
      </c>
      <c r="AP785" s="91" t="e">
        <f t="shared" si="7619"/>
        <v>#REF!</v>
      </c>
      <c r="AQ785" s="91" t="e">
        <f t="shared" si="7619"/>
        <v>#REF!</v>
      </c>
      <c r="AR785" s="91" t="e">
        <f t="shared" si="7619"/>
        <v>#REF!</v>
      </c>
      <c r="AS785" s="91" t="e">
        <f t="shared" si="7010"/>
        <v>#REF!</v>
      </c>
      <c r="AT785" s="91" t="e">
        <f t="shared" si="7011"/>
        <v>#REF!</v>
      </c>
      <c r="AU785" s="32" t="e">
        <f t="shared" si="6994"/>
        <v>#REF!</v>
      </c>
      <c r="AV785" s="93" t="e">
        <f>'Описание предлагаемого товара'!#REF!</f>
        <v>#REF!</v>
      </c>
      <c r="AW785" s="91" t="e">
        <f>MIN(SEARCH({0,1,2,3,4,5,6,7,8,9},AV785&amp; "0123456789"))</f>
        <v>#REF!</v>
      </c>
      <c r="AX785" s="91" t="str">
        <f t="shared" si="7012"/>
        <v/>
      </c>
      <c r="AY785" s="91" t="str">
        <f t="shared" si="7013"/>
        <v/>
      </c>
      <c r="AZ785" s="91" t="str">
        <f t="shared" si="7014"/>
        <v/>
      </c>
      <c r="BA785" s="91" t="str">
        <f t="shared" si="7015"/>
        <v/>
      </c>
      <c r="BB785" s="91" t="str">
        <f t="shared" si="7016"/>
        <v/>
      </c>
      <c r="BC785" s="91" t="str">
        <f t="shared" si="7017"/>
        <v/>
      </c>
      <c r="BD785" s="91" t="str">
        <f t="shared" si="7018"/>
        <v/>
      </c>
      <c r="BE785" s="91" t="str">
        <f t="shared" si="7019"/>
        <v/>
      </c>
      <c r="BF785" s="91" t="str">
        <f t="shared" si="7020"/>
        <v/>
      </c>
      <c r="BG785" s="91" t="str">
        <f t="shared" si="7021"/>
        <v/>
      </c>
      <c r="BH785" s="91" t="str">
        <f t="shared" si="7022"/>
        <v/>
      </c>
      <c r="BI785" s="91" t="str">
        <f t="shared" si="7023"/>
        <v/>
      </c>
      <c r="BJ785" s="91" t="str">
        <f t="shared" si="7024"/>
        <v/>
      </c>
      <c r="BK785" s="91" t="str">
        <f t="shared" si="7025"/>
        <v/>
      </c>
      <c r="BL785" s="91" t="str">
        <f t="shared" si="7026"/>
        <v/>
      </c>
      <c r="BM785" s="91" t="str">
        <f t="shared" si="7027"/>
        <v/>
      </c>
      <c r="BN785" s="91" t="str">
        <f t="shared" si="7028"/>
        <v/>
      </c>
      <c r="BO785" s="91" t="str">
        <f t="shared" si="7029"/>
        <v/>
      </c>
      <c r="BP785" s="91" t="str">
        <f t="shared" si="7030"/>
        <v/>
      </c>
      <c r="BQ785" s="91" t="str">
        <f t="shared" si="7031"/>
        <v/>
      </c>
      <c r="BR785" s="91" t="str">
        <f t="shared" si="7032"/>
        <v/>
      </c>
      <c r="BS785" s="91" t="str">
        <f t="shared" si="7033"/>
        <v/>
      </c>
      <c r="BT785" s="91" t="str">
        <f t="shared" si="7034"/>
        <v/>
      </c>
      <c r="BU785" s="91" t="str">
        <f t="shared" si="7035"/>
        <v/>
      </c>
      <c r="BV785" s="91" t="str">
        <f t="shared" si="7036"/>
        <v/>
      </c>
      <c r="BW785" s="91" t="str">
        <f t="shared" si="7037"/>
        <v/>
      </c>
      <c r="BX785" s="91" t="str">
        <f t="shared" si="7038"/>
        <v/>
      </c>
      <c r="BY785" s="91" t="str">
        <f t="shared" si="7039"/>
        <v/>
      </c>
      <c r="BZ785" s="91" t="str">
        <f t="shared" si="7040"/>
        <v/>
      </c>
      <c r="CA785" s="91" t="str">
        <f t="shared" si="7041"/>
        <v/>
      </c>
      <c r="CB785" s="91" t="str">
        <f t="shared" si="7042"/>
        <v/>
      </c>
      <c r="CC785" s="91" t="str">
        <f t="shared" si="7043"/>
        <v/>
      </c>
      <c r="CD785" s="91" t="str">
        <f t="shared" si="7044"/>
        <v/>
      </c>
      <c r="CE785" s="91" t="str">
        <f t="shared" si="7045"/>
        <v/>
      </c>
      <c r="CF785" s="91" t="str">
        <f t="shared" si="7046"/>
        <v/>
      </c>
      <c r="CG785" s="91" t="str">
        <f t="shared" si="7047"/>
        <v/>
      </c>
      <c r="CH785" s="91" t="str">
        <f t="shared" si="7048"/>
        <v/>
      </c>
      <c r="CI785" s="91" t="str">
        <f t="shared" si="7049"/>
        <v>нет</v>
      </c>
      <c r="CJ785" s="63" t="e">
        <f>IF(LEN('Описание предлагаемого товара'!#REF!)&gt;0,'Описание предлагаемого товара'!#REF!,"")</f>
        <v>#REF!</v>
      </c>
      <c r="CK785" s="91" t="e">
        <f t="shared" ref="CK785:CL785" si="7620">IFERROR(REPLACE(CJ785,FIND(CHAR(10),CJ785,1),1,""),CJ785)</f>
        <v>#REF!</v>
      </c>
      <c r="CL785" s="91" t="e">
        <f t="shared" si="7620"/>
        <v>#REF!</v>
      </c>
      <c r="CM785" s="91" t="e">
        <f t="shared" si="7051"/>
        <v>#REF!</v>
      </c>
      <c r="CN785" s="91" t="e">
        <f t="shared" si="7052"/>
        <v>#REF!</v>
      </c>
      <c r="CO785" s="91" t="e">
        <f t="shared" si="7053"/>
        <v>#REF!</v>
      </c>
      <c r="CP785" s="90" t="e">
        <f>IF(AU785="Не указан реестровый номер (мера нац.режима Запрет)","",IF(CI785="нет","",IF(CU785="да","исключение(не смотрим баллы)",IFERROR(IF(CI785*1&gt;0,IFERROR(IF(VLOOKUP(CI785*1,Обработ.выгрузка_реестра_РФ!$A:$G,7,)=0,"Баллы не установлены",VLOOKUP(CI785*1,Обработ.выгрузка_реестра_РФ!$A:$G,7,)),IF(LEN(CI785)&gt;14,"","нет номера в реестре РФ")),""),IF(LEN(CI785)=0,"","Некорректный реестровый номер")))))</f>
        <v>#REF!</v>
      </c>
      <c r="CQ785" s="33" t="e">
        <f>IF(LEN(C785)&gt;0,IFERROR(IF(LEN(H785)&gt;0,IF(LEN(VLOOKUP(H785,'исключения(не_смотрим_баллы)'!$A:$C,1,))&gt;0,"да","нет"),"не введен ОКПД2"),"нет"),"")</f>
        <v>#REF!</v>
      </c>
      <c r="CR785" s="33" t="e">
        <f ca="1">IF(CQ785="да",IF(TODAY()&lt;VLOOKUP(H785,'исключения(не_смотрим_баллы)'!$A:$C,3,),"да","нет"),"")</f>
        <v>#REF!</v>
      </c>
      <c r="CS785" s="33" t="str">
        <f>IFERROR(IF(CQ785="да",IF(VLOOKUP(CI785*1,Обработ.выгрузка_реестра_РФ!$A:$G,2,)&lt;VLOOKUP(H785,'исключения(не_смотрим_баллы)'!$A:$C,2,),"да","нет"),""),"")</f>
        <v/>
      </c>
      <c r="CT785" s="24"/>
      <c r="CU785" s="33" t="e">
        <f t="shared" si="7065"/>
        <v>#REF!</v>
      </c>
      <c r="CV785" s="91" t="e">
        <f t="shared" si="7066"/>
        <v>#REF!</v>
      </c>
      <c r="CW785" s="27" t="e">
        <f t="shared" si="7067"/>
        <v>#REF!</v>
      </c>
      <c r="CX785" s="26" t="e">
        <f t="shared" si="6996"/>
        <v>#REF!</v>
      </c>
      <c r="CY785" s="64" t="e">
        <f>IF(LEN('Описание предлагаемого товара'!#REF!)&gt;0,'Описание предлагаемого товара'!#REF!,"")</f>
        <v>#REF!</v>
      </c>
      <c r="CZ785" s="95" t="e">
        <f t="shared" si="7054"/>
        <v>#REF!</v>
      </c>
      <c r="DA785" s="95" t="e">
        <f t="shared" ref="DA785" si="7621">IFERROR(REPLACE(CZ785,FIND(" ",CZ785,1),1,""),CZ785)</f>
        <v>#REF!</v>
      </c>
      <c r="DB785" s="95" t="e">
        <f t="shared" si="6998"/>
        <v>#REF!</v>
      </c>
      <c r="DC785" s="95" t="e">
        <f t="shared" ref="DC785:DD785" si="7622">IFERROR(REPLACE(DB785,FIND("г.",DB785,1),2,""),DB785)</f>
        <v>#REF!</v>
      </c>
      <c r="DD785" s="95" t="e">
        <f t="shared" si="7622"/>
        <v>#REF!</v>
      </c>
      <c r="DE785" s="95" t="e">
        <f t="shared" ref="DE785:DF785" si="7623">IFERROR(REPLACE(DD785,FIND("г",DD785,1),1,""),DD785)</f>
        <v>#REF!</v>
      </c>
      <c r="DF785" s="95" t="e">
        <f t="shared" si="7623"/>
        <v>#REF!</v>
      </c>
      <c r="DG785" s="95" t="e">
        <f t="shared" si="7071"/>
        <v>#REF!</v>
      </c>
      <c r="DH785" s="25" t="str">
        <f>IFERROR(VLOOKUP(CI785*1,Обработ.выгрузка_реестра_РФ!$A:$G,5,),"")</f>
        <v/>
      </c>
      <c r="DI785" s="27" t="str">
        <f t="shared" si="7081"/>
        <v/>
      </c>
      <c r="DJ785" s="27" t="str">
        <f t="shared" ca="1" si="7058"/>
        <v/>
      </c>
      <c r="DK785" s="63" t="e">
        <f>IF(LEN('Описание предлагаемого товара'!#REF!)&gt;0,'Описание предлагаемого товара'!#REF!,"")</f>
        <v>#REF!</v>
      </c>
      <c r="DL785" s="63" t="e">
        <f>IF(LEN('Описание предлагаемого товара'!#REF!)&gt;0,'Описание предлагаемого товара'!#REF!,"")</f>
        <v>#REF!</v>
      </c>
      <c r="DM785" s="32"/>
    </row>
    <row r="786" spans="1:117" ht="48.75" customHeight="1" x14ac:dyDescent="0.25">
      <c r="A786" s="61" t="e">
        <f>IF(LEN('Описание предлагаемого товара'!#REF!)&gt;0,'Описание предлагаемого товара'!#REF!,"")</f>
        <v>#REF!</v>
      </c>
      <c r="B786" s="65" t="e">
        <f>IF(LEN('Описание предлагаемого товара'!#REF!)&gt;0,'Описание предлагаемого товара'!#REF!,"")</f>
        <v>#REF!</v>
      </c>
      <c r="C786" s="61" t="e">
        <f>IF(LEN('Описание предлагаемого товара'!#REF!)&gt;0,'Описание предлагаемого товара'!#REF!,"")</f>
        <v>#REF!</v>
      </c>
      <c r="D786" s="61" t="e">
        <f>IF(LEN('Описание предлагаемого товара'!#REF!)&gt;0,'Описание предлагаемого товара'!#REF!,"")</f>
        <v>#REF!</v>
      </c>
      <c r="E786" s="61" t="e">
        <f>IF(LEN('Описание предлагаемого товара'!#REF!)&gt;0,'Описание предлагаемого товара'!#REF!,"")</f>
        <v>#REF!</v>
      </c>
      <c r="F786" s="61" t="e">
        <f>IF(LEN('Описание предлагаемого товара'!#REF!)&gt;0,'Описание предлагаемого товара'!#REF!,"")</f>
        <v>#REF!</v>
      </c>
      <c r="G786" s="61" t="e">
        <f>IF(LEN('Описание предлагаемого товара'!#REF!)&gt;0,'Описание предлагаемого товара'!#REF!,"")</f>
        <v>#REF!</v>
      </c>
      <c r="H786" s="61" t="e">
        <f>IF(LEN('Описание предлагаемого товара'!#REF!)&gt;0,'Описание предлагаемого товара'!#REF!,"")</f>
        <v>#REF!</v>
      </c>
      <c r="I786" s="61" t="e">
        <f>IF(LEN('Описание предлагаемого товара'!#REF!)&gt;0,'Описание предлагаемого товара'!#REF!,"")</f>
        <v>#REF!</v>
      </c>
      <c r="J786" s="38" t="str">
        <f>IFERROR(VLOOKUP(B786,SAP!$A:$E,5,),"")</f>
        <v/>
      </c>
      <c r="K786" s="40" t="str">
        <f t="shared" si="7001"/>
        <v/>
      </c>
      <c r="L786" s="61" t="e">
        <f>IF(LEN('Описание предлагаемого товара'!#REF!)&gt;0,IFERROR('Описание предлагаемого товара'!#REF!*1,""),"")</f>
        <v>#REF!</v>
      </c>
      <c r="M786" s="39" t="str">
        <f>IFERROR(VLOOKUP(B786,SAP!$A:$E,2,),"")</f>
        <v/>
      </c>
      <c r="N786" s="41" t="str">
        <f t="shared" si="7137"/>
        <v/>
      </c>
      <c r="O786" s="39" t="str">
        <f t="shared" ref="O786:O849" si="7624">IFERROR(IF(B786*1&gt;0,IF(N786=L786,"да","нет"),""),"")</f>
        <v/>
      </c>
      <c r="P786" s="36" t="e">
        <f>IF(LEN('Описание предлагаемого товара'!#REF!)&gt;0,'Описание предлагаемого товара'!#REF!,"")</f>
        <v>#REF!</v>
      </c>
      <c r="Q78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86" s="37" t="e">
        <f>IF(LEN('Описание предлагаемого товара'!#REF!)&gt;0,'Описание предлагаемого товара'!#REF!,"")</f>
        <v>#REF!</v>
      </c>
      <c r="S786" s="37" t="e">
        <f>IF(LEN('Описание предлагаемого товара'!#REF!)&gt;0,'Описание предлагаемого товара'!#REF!,"")</f>
        <v>#REF!</v>
      </c>
      <c r="T78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86" s="23" t="str">
        <f>IFERROR(VLOOKUP(CI786*1,Обработ.выгрузка_реестра_РФ!$A:$G,6,),"")</f>
        <v/>
      </c>
      <c r="V786" s="61" t="e">
        <f>IF(LEN('Описание предлагаемого товара'!#REF!)&gt;0,'Описание предлагаемого товара'!#REF!,"")</f>
        <v>#REF!</v>
      </c>
      <c r="W786" s="62" t="e">
        <f>IF(LEN('Описание предлагаемого товара'!#REF!)&gt;0,'Описание предлагаемого товара'!#REF!,"")</f>
        <v>#REF!</v>
      </c>
      <c r="X786" s="91" t="e">
        <f t="shared" ref="X786:Y786" si="7625">IFERROR(REPLACE(W786,FIND(CHAR(10),W786,1),1," "),W786)</f>
        <v>#REF!</v>
      </c>
      <c r="Y786" s="91" t="e">
        <f t="shared" si="7625"/>
        <v>#REF!</v>
      </c>
      <c r="Z786" s="91" t="e">
        <f t="shared" si="7003"/>
        <v>#REF!</v>
      </c>
      <c r="AA786" s="91" t="e">
        <f t="shared" si="7004"/>
        <v>#REF!</v>
      </c>
      <c r="AB786" s="91" t="e">
        <f t="shared" si="7005"/>
        <v>#REF!</v>
      </c>
      <c r="AC786" s="91" t="e">
        <f t="shared" ref="AC786:AF786" si="7626">IFERROR(REPLACE(AB786,FIND("  ",AB786,1),2," "),AB786)</f>
        <v>#REF!</v>
      </c>
      <c r="AD786" s="91" t="e">
        <f t="shared" si="7626"/>
        <v>#REF!</v>
      </c>
      <c r="AE786" s="91" t="e">
        <f t="shared" si="7626"/>
        <v>#REF!</v>
      </c>
      <c r="AF786" s="91" t="e">
        <f t="shared" si="7626"/>
        <v>#REF!</v>
      </c>
      <c r="AG786" s="23" t="str">
        <f>IFERROR(VLOOKUP(CI786*1,Обработ.выгрузка_реестра_РФ!$A:$G,4,),"")</f>
        <v/>
      </c>
      <c r="AH786" s="91" t="str">
        <f t="shared" ref="AH786:AI786" si="7627">IFERROR(REPLACE(AG786,FIND("-",AG786,1),1,"*"),AG786)</f>
        <v/>
      </c>
      <c r="AI786" s="91" t="str">
        <f t="shared" si="7627"/>
        <v/>
      </c>
      <c r="AJ786" s="27" t="str">
        <f t="shared" si="7103"/>
        <v/>
      </c>
      <c r="AK786" s="63" t="e">
        <f>IF(LEN('Описание предлагаемого товара'!#REF!)&gt;0,'Описание предлагаемого товара'!#REF!,"")</f>
        <v>#REF!</v>
      </c>
      <c r="AL786" s="91" t="e">
        <f t="shared" ref="AL786:AM786" si="7628">IFERROR(REPLACE(AK786,FIND(CHAR(10),AK786,1),1,""),AK786)</f>
        <v>#REF!</v>
      </c>
      <c r="AM786" s="91" t="e">
        <f t="shared" si="7628"/>
        <v>#REF!</v>
      </c>
      <c r="AN786" s="91" t="e">
        <f t="shared" ref="AN786:AR786" si="7629">IFERROR(REPLACE(AM786,FIND(" ",AM786,1),1,""),AM786)</f>
        <v>#REF!</v>
      </c>
      <c r="AO786" s="91" t="e">
        <f t="shared" si="7629"/>
        <v>#REF!</v>
      </c>
      <c r="AP786" s="91" t="e">
        <f t="shared" si="7629"/>
        <v>#REF!</v>
      </c>
      <c r="AQ786" s="91" t="e">
        <f t="shared" si="7629"/>
        <v>#REF!</v>
      </c>
      <c r="AR786" s="91" t="e">
        <f t="shared" si="7629"/>
        <v>#REF!</v>
      </c>
      <c r="AS786" s="91" t="e">
        <f t="shared" si="7010"/>
        <v>#REF!</v>
      </c>
      <c r="AT786" s="91" t="e">
        <f t="shared" si="7011"/>
        <v>#REF!</v>
      </c>
      <c r="AU786" s="32" t="e">
        <f t="shared" ref="AU786:AU849" si="7630">IF(LEN(CI786)&gt;0,IF(CI786="нет",IF(I786="запрет","Не указан реестровый номер (мера нац.режима Запрет)",IF(I786="ограничение","Не указан реестровый номер (мера нац.режима Ограничение)","")),IF(LEN(CI786)&gt;14,"Необходимо указать один реестровый номер",CI786)),"")</f>
        <v>#REF!</v>
      </c>
      <c r="AV786" s="93" t="e">
        <f>'Описание предлагаемого товара'!#REF!</f>
        <v>#REF!</v>
      </c>
      <c r="AW786" s="91" t="e">
        <f>MIN(SEARCH({0,1,2,3,4,5,6,7,8,9},AV786&amp; "0123456789"))</f>
        <v>#REF!</v>
      </c>
      <c r="AX786" s="91" t="str">
        <f t="shared" si="7012"/>
        <v/>
      </c>
      <c r="AY786" s="91" t="str">
        <f t="shared" si="7013"/>
        <v/>
      </c>
      <c r="AZ786" s="91" t="str">
        <f t="shared" si="7014"/>
        <v/>
      </c>
      <c r="BA786" s="91" t="str">
        <f t="shared" si="7015"/>
        <v/>
      </c>
      <c r="BB786" s="91" t="str">
        <f t="shared" si="7016"/>
        <v/>
      </c>
      <c r="BC786" s="91" t="str">
        <f t="shared" si="7017"/>
        <v/>
      </c>
      <c r="BD786" s="91" t="str">
        <f t="shared" si="7018"/>
        <v/>
      </c>
      <c r="BE786" s="91" t="str">
        <f t="shared" si="7019"/>
        <v/>
      </c>
      <c r="BF786" s="91" t="str">
        <f t="shared" si="7020"/>
        <v/>
      </c>
      <c r="BG786" s="91" t="str">
        <f t="shared" si="7021"/>
        <v/>
      </c>
      <c r="BH786" s="91" t="str">
        <f t="shared" si="7022"/>
        <v/>
      </c>
      <c r="BI786" s="91" t="str">
        <f t="shared" si="7023"/>
        <v/>
      </c>
      <c r="BJ786" s="91" t="str">
        <f t="shared" si="7024"/>
        <v/>
      </c>
      <c r="BK786" s="91" t="str">
        <f t="shared" si="7025"/>
        <v/>
      </c>
      <c r="BL786" s="91" t="str">
        <f t="shared" si="7026"/>
        <v/>
      </c>
      <c r="BM786" s="91" t="str">
        <f t="shared" si="7027"/>
        <v/>
      </c>
      <c r="BN786" s="91" t="str">
        <f t="shared" si="7028"/>
        <v/>
      </c>
      <c r="BO786" s="91" t="str">
        <f t="shared" si="7029"/>
        <v/>
      </c>
      <c r="BP786" s="91" t="str">
        <f t="shared" si="7030"/>
        <v/>
      </c>
      <c r="BQ786" s="91" t="str">
        <f t="shared" si="7031"/>
        <v/>
      </c>
      <c r="BR786" s="91" t="str">
        <f t="shared" si="7032"/>
        <v/>
      </c>
      <c r="BS786" s="91" t="str">
        <f t="shared" si="7033"/>
        <v/>
      </c>
      <c r="BT786" s="91" t="str">
        <f t="shared" si="7034"/>
        <v/>
      </c>
      <c r="BU786" s="91" t="str">
        <f t="shared" si="7035"/>
        <v/>
      </c>
      <c r="BV786" s="91" t="str">
        <f t="shared" si="7036"/>
        <v/>
      </c>
      <c r="BW786" s="91" t="str">
        <f t="shared" si="7037"/>
        <v/>
      </c>
      <c r="BX786" s="91" t="str">
        <f t="shared" si="7038"/>
        <v/>
      </c>
      <c r="BY786" s="91" t="str">
        <f t="shared" si="7039"/>
        <v/>
      </c>
      <c r="BZ786" s="91" t="str">
        <f t="shared" si="7040"/>
        <v/>
      </c>
      <c r="CA786" s="91" t="str">
        <f t="shared" si="7041"/>
        <v/>
      </c>
      <c r="CB786" s="91" t="str">
        <f t="shared" si="7042"/>
        <v/>
      </c>
      <c r="CC786" s="91" t="str">
        <f t="shared" si="7043"/>
        <v/>
      </c>
      <c r="CD786" s="91" t="str">
        <f t="shared" si="7044"/>
        <v/>
      </c>
      <c r="CE786" s="91" t="str">
        <f t="shared" si="7045"/>
        <v/>
      </c>
      <c r="CF786" s="91" t="str">
        <f t="shared" si="7046"/>
        <v/>
      </c>
      <c r="CG786" s="91" t="str">
        <f t="shared" si="7047"/>
        <v/>
      </c>
      <c r="CH786" s="91" t="str">
        <f t="shared" si="7048"/>
        <v/>
      </c>
      <c r="CI786" s="91" t="str">
        <f t="shared" si="7049"/>
        <v>нет</v>
      </c>
      <c r="CJ786" s="63" t="e">
        <f>IF(LEN('Описание предлагаемого товара'!#REF!)&gt;0,'Описание предлагаемого товара'!#REF!,"")</f>
        <v>#REF!</v>
      </c>
      <c r="CK786" s="91" t="e">
        <f t="shared" ref="CK786:CL786" si="7631">IFERROR(REPLACE(CJ786,FIND(CHAR(10),CJ786,1),1,""),CJ786)</f>
        <v>#REF!</v>
      </c>
      <c r="CL786" s="91" t="e">
        <f t="shared" si="7631"/>
        <v>#REF!</v>
      </c>
      <c r="CM786" s="91" t="e">
        <f t="shared" si="7051"/>
        <v>#REF!</v>
      </c>
      <c r="CN786" s="91" t="e">
        <f t="shared" si="7052"/>
        <v>#REF!</v>
      </c>
      <c r="CO786" s="91" t="e">
        <f t="shared" si="7053"/>
        <v>#REF!</v>
      </c>
      <c r="CP786" s="90" t="e">
        <f>IF(AU786="Не указан реестровый номер (мера нац.режима Запрет)","",IF(CI786="нет","",IF(CU786="да","исключение(не смотрим баллы)",IFERROR(IF(CI786*1&gt;0,IFERROR(IF(VLOOKUP(CI786*1,Обработ.выгрузка_реестра_РФ!$A:$G,7,)=0,"Баллы не установлены",VLOOKUP(CI786*1,Обработ.выгрузка_реестра_РФ!$A:$G,7,)),IF(LEN(CI786)&gt;14,"","нет номера в реестре РФ")),""),IF(LEN(CI786)=0,"","Некорректный реестровый номер")))))</f>
        <v>#REF!</v>
      </c>
      <c r="CQ786" s="33" t="e">
        <f>IF(LEN(C786)&gt;0,IFERROR(IF(LEN(H786)&gt;0,IF(LEN(VLOOKUP(H786,'исключения(не_смотрим_баллы)'!$A:$C,1,))&gt;0,"да","нет"),"не введен ОКПД2"),"нет"),"")</f>
        <v>#REF!</v>
      </c>
      <c r="CR786" s="33" t="e">
        <f ca="1">IF(CQ786="да",IF(TODAY()&lt;VLOOKUP(H786,'исключения(не_смотрим_баллы)'!$A:$C,3,),"да","нет"),"")</f>
        <v>#REF!</v>
      </c>
      <c r="CS786" s="33" t="str">
        <f>IFERROR(IF(CQ786="да",IF(VLOOKUP(CI786*1,Обработ.выгрузка_реестра_РФ!$A:$G,2,)&lt;VLOOKUP(H786,'исключения(не_смотрим_баллы)'!$A:$C,2,),"да","нет"),""),"")</f>
        <v/>
      </c>
      <c r="CT786" s="24"/>
      <c r="CU786" s="33" t="e">
        <f t="shared" si="7065"/>
        <v>#REF!</v>
      </c>
      <c r="CV786" s="91" t="e">
        <f t="shared" si="7066"/>
        <v>#REF!</v>
      </c>
      <c r="CW786" s="27" t="e">
        <f t="shared" si="7067"/>
        <v>#REF!</v>
      </c>
      <c r="CX786" s="26" t="e">
        <f t="shared" ref="CX786:CX849" si="7632">IF(AU786="Не указан реестровый номер (мера нац.режима Запрет)","Импорт",IF(AU786="Не указан реестровый номер (мера нац.режима Ограничение)","Импорт",IF(CI786="не заполняется","",IF(LEN(CI786)&gt;0,IF(CI786&lt;&gt;"нет",IF(LEN(L786)&gt;0,IFERROR(IF(CP786="исключение(не смотрим баллы)","РФ",IF(CP786*1&gt;0,IF(CP786*1&gt;=L786*1,"РФ","Импорт"),"")),"Импорт"),IF(CP786="исключение(не смотрим баллы)","РФ","не указан мин.балл")),""),""))))</f>
        <v>#REF!</v>
      </c>
      <c r="CY786" s="64" t="e">
        <f>IF(LEN('Описание предлагаемого товара'!#REF!)&gt;0,'Описание предлагаемого товара'!#REF!,"")</f>
        <v>#REF!</v>
      </c>
      <c r="CZ786" s="95" t="e">
        <f t="shared" si="7054"/>
        <v>#REF!</v>
      </c>
      <c r="DA786" s="95" t="e">
        <f t="shared" ref="DA786" si="7633">IFERROR(REPLACE(CZ786,FIND(" ",CZ786,1),1,""),CZ786)</f>
        <v>#REF!</v>
      </c>
      <c r="DB786" s="95" t="e">
        <f t="shared" ref="DB786:DB849" si="7634">IFERROR(REPLACE(CZ786,FIND(" ",CZ786,1),1,""),CZ786)</f>
        <v>#REF!</v>
      </c>
      <c r="DC786" s="95" t="e">
        <f t="shared" ref="DC786:DD786" si="7635">IFERROR(REPLACE(DB786,FIND("г.",DB786,1),2,""),DB786)</f>
        <v>#REF!</v>
      </c>
      <c r="DD786" s="95" t="e">
        <f t="shared" si="7635"/>
        <v>#REF!</v>
      </c>
      <c r="DE786" s="95" t="e">
        <f t="shared" ref="DE786:DF786" si="7636">IFERROR(REPLACE(DD786,FIND("г",DD786,1),1,""),DD786)</f>
        <v>#REF!</v>
      </c>
      <c r="DF786" s="95" t="e">
        <f t="shared" si="7636"/>
        <v>#REF!</v>
      </c>
      <c r="DG786" s="95" t="e">
        <f t="shared" si="7071"/>
        <v>#REF!</v>
      </c>
      <c r="DH786" s="25" t="str">
        <f>IFERROR(VLOOKUP(CI786*1,Обработ.выгрузка_реестра_РФ!$A:$G,5,),"")</f>
        <v/>
      </c>
      <c r="DI786" s="27" t="str">
        <f t="shared" si="7081"/>
        <v/>
      </c>
      <c r="DJ786" s="27" t="str">
        <f t="shared" ca="1" si="7058"/>
        <v/>
      </c>
      <c r="DK786" s="63" t="e">
        <f>IF(LEN('Описание предлагаемого товара'!#REF!)&gt;0,'Описание предлагаемого товара'!#REF!,"")</f>
        <v>#REF!</v>
      </c>
      <c r="DL786" s="63" t="e">
        <f>IF(LEN('Описание предлагаемого товара'!#REF!)&gt;0,'Описание предлагаемого товара'!#REF!,"")</f>
        <v>#REF!</v>
      </c>
      <c r="DM786" s="32"/>
    </row>
    <row r="787" spans="1:117" ht="48.75" customHeight="1" x14ac:dyDescent="0.25">
      <c r="A787" s="61" t="e">
        <f>IF(LEN('Описание предлагаемого товара'!#REF!)&gt;0,'Описание предлагаемого товара'!#REF!,"")</f>
        <v>#REF!</v>
      </c>
      <c r="B787" s="65" t="e">
        <f>IF(LEN('Описание предлагаемого товара'!#REF!)&gt;0,'Описание предлагаемого товара'!#REF!,"")</f>
        <v>#REF!</v>
      </c>
      <c r="C787" s="61" t="e">
        <f>IF(LEN('Описание предлагаемого товара'!#REF!)&gt;0,'Описание предлагаемого товара'!#REF!,"")</f>
        <v>#REF!</v>
      </c>
      <c r="D787" s="61" t="e">
        <f>IF(LEN('Описание предлагаемого товара'!#REF!)&gt;0,'Описание предлагаемого товара'!#REF!,"")</f>
        <v>#REF!</v>
      </c>
      <c r="E787" s="61" t="e">
        <f>IF(LEN('Описание предлагаемого товара'!#REF!)&gt;0,'Описание предлагаемого товара'!#REF!,"")</f>
        <v>#REF!</v>
      </c>
      <c r="F787" s="61" t="e">
        <f>IF(LEN('Описание предлагаемого товара'!#REF!)&gt;0,'Описание предлагаемого товара'!#REF!,"")</f>
        <v>#REF!</v>
      </c>
      <c r="G787" s="61" t="e">
        <f>IF(LEN('Описание предлагаемого товара'!#REF!)&gt;0,'Описание предлагаемого товара'!#REF!,"")</f>
        <v>#REF!</v>
      </c>
      <c r="H787" s="61" t="e">
        <f>IF(LEN('Описание предлагаемого товара'!#REF!)&gt;0,'Описание предлагаемого товара'!#REF!,"")</f>
        <v>#REF!</v>
      </c>
      <c r="I787" s="61" t="e">
        <f>IF(LEN('Описание предлагаемого товара'!#REF!)&gt;0,'Описание предлагаемого товара'!#REF!,"")</f>
        <v>#REF!</v>
      </c>
      <c r="J787" s="38" t="str">
        <f>IFERROR(VLOOKUP(B787,SAP!$A:$E,5,),"")</f>
        <v/>
      </c>
      <c r="K787" s="40" t="str">
        <f t="shared" ref="K787:K850" si="7637">IFERROR(IF(B787*1&gt;0,IF(J787=I787,"да","нет"),""),"")</f>
        <v/>
      </c>
      <c r="L787" s="61" t="e">
        <f>IF(LEN('Описание предлагаемого товара'!#REF!)&gt;0,IFERROR('Описание предлагаемого товара'!#REF!*1,""),"")</f>
        <v>#REF!</v>
      </c>
      <c r="M787" s="39" t="str">
        <f>IFERROR(VLOOKUP(B787,SAP!$A:$E,2,),"")</f>
        <v/>
      </c>
      <c r="N787" s="41" t="str">
        <f t="shared" si="7137"/>
        <v/>
      </c>
      <c r="O787" s="39" t="str">
        <f t="shared" si="7624"/>
        <v/>
      </c>
      <c r="P787" s="36" t="e">
        <f>IF(LEN('Описание предлагаемого товара'!#REF!)&gt;0,'Описание предлагаемого товара'!#REF!,"")</f>
        <v>#REF!</v>
      </c>
      <c r="Q78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87" s="37" t="e">
        <f>IF(LEN('Описание предлагаемого товара'!#REF!)&gt;0,'Описание предлагаемого товара'!#REF!,"")</f>
        <v>#REF!</v>
      </c>
      <c r="S787" s="37" t="e">
        <f>IF(LEN('Описание предлагаемого товара'!#REF!)&gt;0,'Описание предлагаемого товара'!#REF!,"")</f>
        <v>#REF!</v>
      </c>
      <c r="T78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87" s="23" t="str">
        <f>IFERROR(VLOOKUP(CI787*1,Обработ.выгрузка_реестра_РФ!$A:$G,6,),"")</f>
        <v/>
      </c>
      <c r="V787" s="61" t="e">
        <f>IF(LEN('Описание предлагаемого товара'!#REF!)&gt;0,'Описание предлагаемого товара'!#REF!,"")</f>
        <v>#REF!</v>
      </c>
      <c r="W787" s="62" t="e">
        <f>IF(LEN('Описание предлагаемого товара'!#REF!)&gt;0,'Описание предлагаемого товара'!#REF!,"")</f>
        <v>#REF!</v>
      </c>
      <c r="X787" s="91" t="e">
        <f t="shared" ref="X787:Y787" si="7638">IFERROR(REPLACE(W787,FIND(CHAR(10),W787,1),1," "),W787)</f>
        <v>#REF!</v>
      </c>
      <c r="Y787" s="91" t="e">
        <f t="shared" si="7638"/>
        <v>#REF!</v>
      </c>
      <c r="Z787" s="91" t="e">
        <f t="shared" ref="Z787:Z850" si="7639">IFERROR(REPLACE(Y787,FIND("""",Y787,1),1,""),Y787)</f>
        <v>#REF!</v>
      </c>
      <c r="AA787" s="91" t="e">
        <f t="shared" ref="AA787:AA850" si="7640">IFERROR(REPLACE(Z787,FIND("""",Z787,1),1,""),Z787)</f>
        <v>#REF!</v>
      </c>
      <c r="AB787" s="91" t="e">
        <f t="shared" ref="AB787:AB850" si="7641">IFERROR(REPLACE(AA787,FIND("""",AA787,1),1,""),AA787)</f>
        <v>#REF!</v>
      </c>
      <c r="AC787" s="91" t="e">
        <f t="shared" ref="AC787:AF787" si="7642">IFERROR(REPLACE(AB787,FIND("  ",AB787,1),2," "),AB787)</f>
        <v>#REF!</v>
      </c>
      <c r="AD787" s="91" t="e">
        <f t="shared" si="7642"/>
        <v>#REF!</v>
      </c>
      <c r="AE787" s="91" t="e">
        <f t="shared" si="7642"/>
        <v>#REF!</v>
      </c>
      <c r="AF787" s="91" t="e">
        <f t="shared" si="7642"/>
        <v>#REF!</v>
      </c>
      <c r="AG787" s="23" t="str">
        <f>IFERROR(VLOOKUP(CI787*1,Обработ.выгрузка_реестра_РФ!$A:$G,4,),"")</f>
        <v/>
      </c>
      <c r="AH787" s="91" t="str">
        <f t="shared" ref="AH787:AI787" si="7643">IFERROR(REPLACE(AG787,FIND("-",AG787,1),1,"*"),AG787)</f>
        <v/>
      </c>
      <c r="AI787" s="91" t="str">
        <f t="shared" si="7643"/>
        <v/>
      </c>
      <c r="AJ787" s="27" t="str">
        <f t="shared" si="7103"/>
        <v/>
      </c>
      <c r="AK787" s="63" t="e">
        <f>IF(LEN('Описание предлагаемого товара'!#REF!)&gt;0,'Описание предлагаемого товара'!#REF!,"")</f>
        <v>#REF!</v>
      </c>
      <c r="AL787" s="91" t="e">
        <f t="shared" ref="AL787:AM787" si="7644">IFERROR(REPLACE(AK787,FIND(CHAR(10),AK787,1),1,""),AK787)</f>
        <v>#REF!</v>
      </c>
      <c r="AM787" s="91" t="e">
        <f t="shared" si="7644"/>
        <v>#REF!</v>
      </c>
      <c r="AN787" s="91" t="e">
        <f t="shared" ref="AN787:AR787" si="7645">IFERROR(REPLACE(AM787,FIND(" ",AM787,1),1,""),AM787)</f>
        <v>#REF!</v>
      </c>
      <c r="AO787" s="91" t="e">
        <f t="shared" si="7645"/>
        <v>#REF!</v>
      </c>
      <c r="AP787" s="91" t="e">
        <f t="shared" si="7645"/>
        <v>#REF!</v>
      </c>
      <c r="AQ787" s="91" t="e">
        <f t="shared" si="7645"/>
        <v>#REF!</v>
      </c>
      <c r="AR787" s="91" t="e">
        <f t="shared" si="7645"/>
        <v>#REF!</v>
      </c>
      <c r="AS787" s="91" t="e">
        <f t="shared" ref="AS787:AS850" si="7646">IFERROR(REPLACE(AR787,FIND(",",AR787,1),1,""),AR787)</f>
        <v>#REF!</v>
      </c>
      <c r="AT787" s="91" t="e">
        <f t="shared" ref="AT787:AT850" si="7647">IFERROR(REPLACE(AS787,FIND(".",AS787,1),1,""),AS787)</f>
        <v>#REF!</v>
      </c>
      <c r="AU787" s="32" t="e">
        <f t="shared" si="7630"/>
        <v>#REF!</v>
      </c>
      <c r="AV787" s="93" t="e">
        <f>'Описание предлагаемого товара'!#REF!</f>
        <v>#REF!</v>
      </c>
      <c r="AW787" s="91" t="e">
        <f>MIN(SEARCH({0,1,2,3,4,5,6,7,8,9},AV787&amp; "0123456789"))</f>
        <v>#REF!</v>
      </c>
      <c r="AX787" s="91" t="str">
        <f t="shared" ref="AX787:AX850" si="7648">IFERROR(IF(LEN(MID(AV787,AW787,8)*1)=8,MID(AV787,AW787,8)*1,""),"")</f>
        <v/>
      </c>
      <c r="AY787" s="91" t="str">
        <f t="shared" ref="AY787:AY850" si="7649">IFERROR(IF(LEN(MID(AV787,AW787+1,8)*1)=8,MID(AV787,AW787+1,8)*1,""),"")</f>
        <v/>
      </c>
      <c r="AZ787" s="91" t="str">
        <f t="shared" ref="AZ787:AZ850" si="7650">IFERROR(IF(LEN(MID(AV787,AW787+2,8)*1)=8,MID(AV787,AW787+2,8)*1,""),"")</f>
        <v/>
      </c>
      <c r="BA787" s="91" t="str">
        <f t="shared" ref="BA787:BA850" si="7651">IFERROR(IF(LEN(MID(AV787,AW787+3,8)*1)=8,MID(AV787,AW787+3,8)*1,""),"")</f>
        <v/>
      </c>
      <c r="BB787" s="91" t="str">
        <f t="shared" ref="BB787:BB850" si="7652">IFERROR(IF(LEN(MID(AV787,AW787+4,8)*1)=8,MID(AV787,AW787+4,8)*1,""),"")</f>
        <v/>
      </c>
      <c r="BC787" s="91" t="str">
        <f t="shared" ref="BC787:BC850" si="7653">IFERROR(IF(LEN(MID(AV787,AW787+5,8)*1)=8,MID(AV787,AW787+5,8)*1,""),"")</f>
        <v/>
      </c>
      <c r="BD787" s="91" t="str">
        <f t="shared" ref="BD787:BD850" si="7654">IFERROR(IF(LEN(MID(AV787,AW787+6,8)*1)=8,MID(AV787,AW787+6,8)*1,""),"")</f>
        <v/>
      </c>
      <c r="BE787" s="91" t="str">
        <f t="shared" ref="BE787:BE850" si="7655">IFERROR(IF(LEN(MID(AV787,AW787+7,8)*1)=8,MID(AV787,AW787+7,8)*1,""),"")</f>
        <v/>
      </c>
      <c r="BF787" s="91" t="str">
        <f t="shared" ref="BF787:BF850" si="7656">IFERROR(IF(LEN(MID(AV787,AW787+8,8)*1)=8,MID(AV787,AW787+8,8)*1,""),"")</f>
        <v/>
      </c>
      <c r="BG787" s="91" t="str">
        <f t="shared" ref="BG787:BG850" si="7657">IFERROR(IF(LEN(MID(AV787,AW787+9,8)*1)=8,MID(AV787,AW787+9,8)*1,""),"")</f>
        <v/>
      </c>
      <c r="BH787" s="91" t="str">
        <f t="shared" ref="BH787:BH850" si="7658">IFERROR(IF(LEN(MID(AV787,AW787+10,8)*1)=8,MID(AV787,AW787+10,8)*1,""),"")</f>
        <v/>
      </c>
      <c r="BI787" s="91" t="str">
        <f t="shared" ref="BI787:BI850" si="7659">IFERROR(IF(LEN(MID(AV787,AW787+11,8)*1)=8,MID(AV787,AW787+11,8)*1,""),"")</f>
        <v/>
      </c>
      <c r="BJ787" s="91" t="str">
        <f t="shared" ref="BJ787:BJ850" si="7660">IFERROR(IF(LEN(MID(AV787,AW787+12,8)*1)=8,MID(AV787,AW787+12,8)*1,""),"")</f>
        <v/>
      </c>
      <c r="BK787" s="91" t="str">
        <f t="shared" ref="BK787:BK850" si="7661">IFERROR(IF(LEN(MID(AV787,AW787+13,8)*1)=8,MID(AV787,AW787+13,8)*1,""),"")</f>
        <v/>
      </c>
      <c r="BL787" s="91" t="str">
        <f t="shared" ref="BL787:BL850" si="7662">IFERROR(IF(LEN(MID(AV787,AW787+14,8)*1)=8,MID(AV787,AW787+14,8)*1,""),"")</f>
        <v/>
      </c>
      <c r="BM787" s="91" t="str">
        <f t="shared" ref="BM787:BM850" si="7663">IFERROR(IF(LEN(MID(AV787,AW787+15,8)*1)=8,MID(AV787,AW787+15,8)*1,""),"")</f>
        <v/>
      </c>
      <c r="BN787" s="91" t="str">
        <f t="shared" ref="BN787:BN850" si="7664">IFERROR(IF(LEN(MID(AV787,AW787+16,8)*1)=8,MID(AV787,AW787+16,8)*1,""),"")</f>
        <v/>
      </c>
      <c r="BO787" s="91" t="str">
        <f t="shared" ref="BO787:BO850" si="7665">IFERROR(IF(LEN(MID(AV787,AW787+17,8)*1)=8,MID(AV787,AW787+17,8)*1,""),"")</f>
        <v/>
      </c>
      <c r="BP787" s="91" t="str">
        <f t="shared" ref="BP787:BP850" si="7666">IFERROR(IF(LEN(MID(AV787,AW787+18,8)*1)=8,MID(AV787,AW787+18,8)*1,""),"")</f>
        <v/>
      </c>
      <c r="BQ787" s="91" t="str">
        <f t="shared" ref="BQ787:BQ850" si="7667">IFERROR(IF(LEN(MID(AV787,AW787+19,8)*1)=8,MID(AV787,AW787+19,8)*1,""),"")</f>
        <v/>
      </c>
      <c r="BR787" s="91" t="str">
        <f t="shared" ref="BR787:BR850" si="7668">IFERROR(IF(LEN(MID(AV787,AW787+20,8)*1)=8,MID(AV787,AW787+20,8)*1,""),"")</f>
        <v/>
      </c>
      <c r="BS787" s="91" t="str">
        <f t="shared" ref="BS787:BS850" si="7669">IFERROR(IF(LEN(MID(AV787,AW787+21,8)*1)=8,MID(AV787,AW787+21,8)*1,""),"")</f>
        <v/>
      </c>
      <c r="BT787" s="91" t="str">
        <f t="shared" ref="BT787:BT850" si="7670">IFERROR(IF(LEN(MID(AV787,AW787+22,8)*1)=8,MID(AV787,AW787+22,8)*1,""),"")</f>
        <v/>
      </c>
      <c r="BU787" s="91" t="str">
        <f t="shared" ref="BU787:BU850" si="7671">IFERROR(IF(LEN(MID(AV787,AW787+23,8)*1)=8,MID(AV787,AW787+23,8)*1,""),"")</f>
        <v/>
      </c>
      <c r="BV787" s="91" t="str">
        <f t="shared" ref="BV787:BV850" si="7672">IFERROR(IF(LEN(MID(AV787,AW787+24,8)*1)=8,MID(AV787,AW787+24,8)*1,""),"")</f>
        <v/>
      </c>
      <c r="BW787" s="91" t="str">
        <f t="shared" ref="BW787:BW850" si="7673">IFERROR(IF(LEN(MID(AV787,AW787+25,8)*1)=8,MID(AV787,AW787+25,8)*1,""),"")</f>
        <v/>
      </c>
      <c r="BX787" s="91" t="str">
        <f t="shared" ref="BX787:BX850" si="7674">IFERROR(IF(LEN(MID(AV787,AW787+26,8)*1)=8,MID(AV787,AW787+26,8)*1,""),"")</f>
        <v/>
      </c>
      <c r="BY787" s="91" t="str">
        <f t="shared" ref="BY787:BY850" si="7675">IFERROR(IF(LEN(MID(AV787,AW787+27,8)*1)=8,MID(AV787,AW787+27,8)*1,""),"")</f>
        <v/>
      </c>
      <c r="BZ787" s="91" t="str">
        <f t="shared" ref="BZ787:BZ850" si="7676">IFERROR(IF(LEN(MID(AV787,AW787+28,8)*1)=8,MID(AV787,AW787+28,8)*1,""),"")</f>
        <v/>
      </c>
      <c r="CA787" s="91" t="str">
        <f t="shared" ref="CA787:CA850" si="7677">IFERROR(IF(LEN(MID(AV787,AW787+29,8)*1)=8,MID(AV787,AW787+29,8)*1,""),"")</f>
        <v/>
      </c>
      <c r="CB787" s="91" t="str">
        <f t="shared" ref="CB787:CB850" si="7678">IFERROR(IF(LEN(MID(AV787,AW787+30,8)*1)=8,MID(AV787,AW787+30,8)*1,""),"")</f>
        <v/>
      </c>
      <c r="CC787" s="91" t="str">
        <f t="shared" ref="CC787:CC850" si="7679">IFERROR(IF(LEN(MID(AV787,AW787+31,8)*1)=8,MID(AV787,AW787+31,8)*1,""),"")</f>
        <v/>
      </c>
      <c r="CD787" s="91" t="str">
        <f t="shared" ref="CD787:CD850" si="7680">IFERROR(IF(LEN(MID(AV787,AW787+32,8)*1)=8,MID(AV787,AW787+32,8)*1,""),"")</f>
        <v/>
      </c>
      <c r="CE787" s="91" t="str">
        <f t="shared" ref="CE787:CE850" si="7681">IFERROR(IF(LEN(MID(AV787,AW787+33,8)*1)=8,MID(AV787,AW787+33,8)*1,""),"")</f>
        <v/>
      </c>
      <c r="CF787" s="91" t="str">
        <f t="shared" ref="CF787:CF850" si="7682">IFERROR(IF(LEN(MID(AV787,AW787+34,8)*1)=8,MID(AV787,AW787+34,8)*1,""),"")</f>
        <v/>
      </c>
      <c r="CG787" s="91" t="str">
        <f t="shared" ref="CG787:CG850" si="7683">IFERROR(IF(LEN(MID(AV787,AW787+35,8)*1)=8,MID(AV787,AW787+35,8)*1,""),"")</f>
        <v/>
      </c>
      <c r="CH787" s="91" t="str">
        <f t="shared" ref="CH787:CH850" si="7684">CONCATENATE(AX787,AY787,AZ787,BA787,BB787,BC787,BD787,BE787,BF787,BG787,BH787,BI787,BJ787,BK787,BL787,BM787,BN787,BO787,BP787,BQ787,BR787,BS787,BT787,BU787,BV787,BW787,BX787,BY787,BZ787,CA787,CB787,CC787,CD787,CE787,CF787,CG787)</f>
        <v/>
      </c>
      <c r="CI787" s="91" t="str">
        <f t="shared" ref="CI787:CI850" si="7685">IF(LEN(CH787)=0,"нет",CH787)</f>
        <v>нет</v>
      </c>
      <c r="CJ787" s="63" t="e">
        <f>IF(LEN('Описание предлагаемого товара'!#REF!)&gt;0,'Описание предлагаемого товара'!#REF!,"")</f>
        <v>#REF!</v>
      </c>
      <c r="CK787" s="91" t="e">
        <f t="shared" ref="CK787:CL787" si="7686">IFERROR(REPLACE(CJ787,FIND(CHAR(10),CJ787,1),1,""),CJ787)</f>
        <v>#REF!</v>
      </c>
      <c r="CL787" s="91" t="e">
        <f t="shared" si="7686"/>
        <v>#REF!</v>
      </c>
      <c r="CM787" s="91" t="e">
        <f t="shared" ref="CM787:CM850" si="7687">IFERROR(REPLACE(CL787,FIND(" ",CL787,1),1,""),CL787)</f>
        <v>#REF!</v>
      </c>
      <c r="CN787" s="91" t="e">
        <f t="shared" ref="CN787:CN850" si="7688">IFERROR(REPLACE(CL787,FIND(" ",CL787,1),1,""),CL787)</f>
        <v>#REF!</v>
      </c>
      <c r="CO787" s="91" t="e">
        <f t="shared" ref="CO787:CO850" si="7689">IFERROR(CN787*1,CN787)</f>
        <v>#REF!</v>
      </c>
      <c r="CP787" s="90" t="e">
        <f>IF(AU787="Не указан реестровый номер (мера нац.режима Запрет)","",IF(CI787="нет","",IF(CU787="да","исключение(не смотрим баллы)",IFERROR(IF(CI787*1&gt;0,IFERROR(IF(VLOOKUP(CI787*1,Обработ.выгрузка_реестра_РФ!$A:$G,7,)=0,"Баллы не установлены",VLOOKUP(CI787*1,Обработ.выгрузка_реестра_РФ!$A:$G,7,)),IF(LEN(CI787)&gt;14,"","нет номера в реестре РФ")),""),IF(LEN(CI787)=0,"","Некорректный реестровый номер")))))</f>
        <v>#REF!</v>
      </c>
      <c r="CQ787" s="33" t="e">
        <f>IF(LEN(C787)&gt;0,IFERROR(IF(LEN(H787)&gt;0,IF(LEN(VLOOKUP(H787,'исключения(не_смотрим_баллы)'!$A:$C,1,))&gt;0,"да","нет"),"не введен ОКПД2"),"нет"),"")</f>
        <v>#REF!</v>
      </c>
      <c r="CR787" s="33" t="e">
        <f ca="1">IF(CQ787="да",IF(TODAY()&lt;VLOOKUP(H787,'исключения(не_смотрим_баллы)'!$A:$C,3,),"да","нет"),"")</f>
        <v>#REF!</v>
      </c>
      <c r="CS787" s="33" t="str">
        <f>IFERROR(IF(CQ787="да",IF(VLOOKUP(CI787*1,Обработ.выгрузка_реестра_РФ!$A:$G,2,)&lt;VLOOKUP(H787,'исключения(не_смотрим_баллы)'!$A:$C,2,),"да","нет"),""),"")</f>
        <v/>
      </c>
      <c r="CT787" s="24"/>
      <c r="CU787" s="33" t="e">
        <f t="shared" si="7065"/>
        <v>#REF!</v>
      </c>
      <c r="CV787" s="91" t="e">
        <f t="shared" si="7066"/>
        <v>#REF!</v>
      </c>
      <c r="CW787" s="27" t="e">
        <f t="shared" si="7067"/>
        <v>#REF!</v>
      </c>
      <c r="CX787" s="26" t="e">
        <f t="shared" si="7632"/>
        <v>#REF!</v>
      </c>
      <c r="CY787" s="64" t="e">
        <f>IF(LEN('Описание предлагаемого товара'!#REF!)&gt;0,'Описание предлагаемого товара'!#REF!,"")</f>
        <v>#REF!</v>
      </c>
      <c r="CZ787" s="95" t="e">
        <f t="shared" ref="CZ787:CZ850" si="7690">IFERROR(REPLACE(CY787,FIND(CHAR(10),CY787,1),1,""),CY787)</f>
        <v>#REF!</v>
      </c>
      <c r="DA787" s="95" t="e">
        <f t="shared" ref="DA787" si="7691">IFERROR(REPLACE(CZ787,FIND(" ",CZ787,1),1,""),CZ787)</f>
        <v>#REF!</v>
      </c>
      <c r="DB787" s="95" t="e">
        <f t="shared" si="7634"/>
        <v>#REF!</v>
      </c>
      <c r="DC787" s="95" t="e">
        <f t="shared" ref="DC787:DD787" si="7692">IFERROR(REPLACE(DB787,FIND("г.",DB787,1),2,""),DB787)</f>
        <v>#REF!</v>
      </c>
      <c r="DD787" s="95" t="e">
        <f t="shared" si="7692"/>
        <v>#REF!</v>
      </c>
      <c r="DE787" s="95" t="e">
        <f t="shared" ref="DE787:DF787" si="7693">IFERROR(REPLACE(DD787,FIND("г",DD787,1),1,""),DD787)</f>
        <v>#REF!</v>
      </c>
      <c r="DF787" s="95" t="e">
        <f t="shared" si="7693"/>
        <v>#REF!</v>
      </c>
      <c r="DG787" s="95" t="e">
        <f t="shared" si="7071"/>
        <v>#REF!</v>
      </c>
      <c r="DH787" s="25" t="str">
        <f>IFERROR(VLOOKUP(CI787*1,Обработ.выгрузка_реестра_РФ!$A:$G,5,),"")</f>
        <v/>
      </c>
      <c r="DI787" s="27" t="str">
        <f t="shared" si="7081"/>
        <v/>
      </c>
      <c r="DJ787" s="27" t="str">
        <f t="shared" ref="DJ787:DJ850" ca="1" si="7694">IF(LEN(DH787)&gt;0,IF(DH787&gt;TODAY(),"да","нет"),"")</f>
        <v/>
      </c>
      <c r="DK787" s="63" t="e">
        <f>IF(LEN('Описание предлагаемого товара'!#REF!)&gt;0,'Описание предлагаемого товара'!#REF!,"")</f>
        <v>#REF!</v>
      </c>
      <c r="DL787" s="63" t="e">
        <f>IF(LEN('Описание предлагаемого товара'!#REF!)&gt;0,'Описание предлагаемого товара'!#REF!,"")</f>
        <v>#REF!</v>
      </c>
      <c r="DM787" s="32"/>
    </row>
    <row r="788" spans="1:117" ht="48.75" customHeight="1" x14ac:dyDescent="0.25">
      <c r="A788" s="61" t="e">
        <f>IF(LEN('Описание предлагаемого товара'!#REF!)&gt;0,'Описание предлагаемого товара'!#REF!,"")</f>
        <v>#REF!</v>
      </c>
      <c r="B788" s="65" t="e">
        <f>IF(LEN('Описание предлагаемого товара'!#REF!)&gt;0,'Описание предлагаемого товара'!#REF!,"")</f>
        <v>#REF!</v>
      </c>
      <c r="C788" s="61" t="e">
        <f>IF(LEN('Описание предлагаемого товара'!#REF!)&gt;0,'Описание предлагаемого товара'!#REF!,"")</f>
        <v>#REF!</v>
      </c>
      <c r="D788" s="61" t="e">
        <f>IF(LEN('Описание предлагаемого товара'!#REF!)&gt;0,'Описание предлагаемого товара'!#REF!,"")</f>
        <v>#REF!</v>
      </c>
      <c r="E788" s="61" t="e">
        <f>IF(LEN('Описание предлагаемого товара'!#REF!)&gt;0,'Описание предлагаемого товара'!#REF!,"")</f>
        <v>#REF!</v>
      </c>
      <c r="F788" s="61" t="e">
        <f>IF(LEN('Описание предлагаемого товара'!#REF!)&gt;0,'Описание предлагаемого товара'!#REF!,"")</f>
        <v>#REF!</v>
      </c>
      <c r="G788" s="61" t="e">
        <f>IF(LEN('Описание предлагаемого товара'!#REF!)&gt;0,'Описание предлагаемого товара'!#REF!,"")</f>
        <v>#REF!</v>
      </c>
      <c r="H788" s="61" t="e">
        <f>IF(LEN('Описание предлагаемого товара'!#REF!)&gt;0,'Описание предлагаемого товара'!#REF!,"")</f>
        <v>#REF!</v>
      </c>
      <c r="I788" s="61" t="e">
        <f>IF(LEN('Описание предлагаемого товара'!#REF!)&gt;0,'Описание предлагаемого товара'!#REF!,"")</f>
        <v>#REF!</v>
      </c>
      <c r="J788" s="38" t="str">
        <f>IFERROR(VLOOKUP(B788,SAP!$A:$E,5,),"")</f>
        <v/>
      </c>
      <c r="K788" s="40" t="str">
        <f t="shared" si="7637"/>
        <v/>
      </c>
      <c r="L788" s="61" t="e">
        <f>IF(LEN('Описание предлагаемого товара'!#REF!)&gt;0,IFERROR('Описание предлагаемого товара'!#REF!*1,""),"")</f>
        <v>#REF!</v>
      </c>
      <c r="M788" s="39" t="str">
        <f>IFERROR(VLOOKUP(B788,SAP!$A:$E,2,),"")</f>
        <v/>
      </c>
      <c r="N788" s="41" t="str">
        <f t="shared" si="7137"/>
        <v/>
      </c>
      <c r="O788" s="39" t="str">
        <f t="shared" si="7624"/>
        <v/>
      </c>
      <c r="P788" s="36" t="e">
        <f>IF(LEN('Описание предлагаемого товара'!#REF!)&gt;0,'Описание предлагаемого товара'!#REF!,"")</f>
        <v>#REF!</v>
      </c>
      <c r="Q78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88" s="37" t="e">
        <f>IF(LEN('Описание предлагаемого товара'!#REF!)&gt;0,'Описание предлагаемого товара'!#REF!,"")</f>
        <v>#REF!</v>
      </c>
      <c r="S788" s="37" t="e">
        <f>IF(LEN('Описание предлагаемого товара'!#REF!)&gt;0,'Описание предлагаемого товара'!#REF!,"")</f>
        <v>#REF!</v>
      </c>
      <c r="T78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88" s="23" t="str">
        <f>IFERROR(VLOOKUP(CI788*1,Обработ.выгрузка_реестра_РФ!$A:$G,6,),"")</f>
        <v/>
      </c>
      <c r="V788" s="61" t="e">
        <f>IF(LEN('Описание предлагаемого товара'!#REF!)&gt;0,'Описание предлагаемого товара'!#REF!,"")</f>
        <v>#REF!</v>
      </c>
      <c r="W788" s="62" t="e">
        <f>IF(LEN('Описание предлагаемого товара'!#REF!)&gt;0,'Описание предлагаемого товара'!#REF!,"")</f>
        <v>#REF!</v>
      </c>
      <c r="X788" s="91" t="e">
        <f t="shared" ref="X788:Y788" si="7695">IFERROR(REPLACE(W788,FIND(CHAR(10),W788,1),1," "),W788)</f>
        <v>#REF!</v>
      </c>
      <c r="Y788" s="91" t="e">
        <f t="shared" si="7695"/>
        <v>#REF!</v>
      </c>
      <c r="Z788" s="91" t="e">
        <f t="shared" si="7639"/>
        <v>#REF!</v>
      </c>
      <c r="AA788" s="91" t="e">
        <f t="shared" si="7640"/>
        <v>#REF!</v>
      </c>
      <c r="AB788" s="91" t="e">
        <f t="shared" si="7641"/>
        <v>#REF!</v>
      </c>
      <c r="AC788" s="91" t="e">
        <f t="shared" ref="AC788:AF788" si="7696">IFERROR(REPLACE(AB788,FIND("  ",AB788,1),2," "),AB788)</f>
        <v>#REF!</v>
      </c>
      <c r="AD788" s="91" t="e">
        <f t="shared" si="7696"/>
        <v>#REF!</v>
      </c>
      <c r="AE788" s="91" t="e">
        <f t="shared" si="7696"/>
        <v>#REF!</v>
      </c>
      <c r="AF788" s="91" t="e">
        <f t="shared" si="7696"/>
        <v>#REF!</v>
      </c>
      <c r="AG788" s="23" t="str">
        <f>IFERROR(VLOOKUP(CI788*1,Обработ.выгрузка_реестра_РФ!$A:$G,4,),"")</f>
        <v/>
      </c>
      <c r="AH788" s="91" t="str">
        <f t="shared" ref="AH788:AI788" si="7697">IFERROR(REPLACE(AG788,FIND("-",AG788,1),1,"*"),AG788)</f>
        <v/>
      </c>
      <c r="AI788" s="91" t="str">
        <f t="shared" si="7697"/>
        <v/>
      </c>
      <c r="AJ788" s="27" t="str">
        <f t="shared" si="7103"/>
        <v/>
      </c>
      <c r="AK788" s="63" t="e">
        <f>IF(LEN('Описание предлагаемого товара'!#REF!)&gt;0,'Описание предлагаемого товара'!#REF!,"")</f>
        <v>#REF!</v>
      </c>
      <c r="AL788" s="91" t="e">
        <f t="shared" ref="AL788:AM788" si="7698">IFERROR(REPLACE(AK788,FIND(CHAR(10),AK788,1),1,""),AK788)</f>
        <v>#REF!</v>
      </c>
      <c r="AM788" s="91" t="e">
        <f t="shared" si="7698"/>
        <v>#REF!</v>
      </c>
      <c r="AN788" s="91" t="e">
        <f t="shared" ref="AN788:AR788" si="7699">IFERROR(REPLACE(AM788,FIND(" ",AM788,1),1,""),AM788)</f>
        <v>#REF!</v>
      </c>
      <c r="AO788" s="91" t="e">
        <f t="shared" si="7699"/>
        <v>#REF!</v>
      </c>
      <c r="AP788" s="91" t="e">
        <f t="shared" si="7699"/>
        <v>#REF!</v>
      </c>
      <c r="AQ788" s="91" t="e">
        <f t="shared" si="7699"/>
        <v>#REF!</v>
      </c>
      <c r="AR788" s="91" t="e">
        <f t="shared" si="7699"/>
        <v>#REF!</v>
      </c>
      <c r="AS788" s="91" t="e">
        <f t="shared" si="7646"/>
        <v>#REF!</v>
      </c>
      <c r="AT788" s="91" t="e">
        <f t="shared" si="7647"/>
        <v>#REF!</v>
      </c>
      <c r="AU788" s="32" t="e">
        <f t="shared" si="7630"/>
        <v>#REF!</v>
      </c>
      <c r="AV788" s="93" t="e">
        <f>'Описание предлагаемого товара'!#REF!</f>
        <v>#REF!</v>
      </c>
      <c r="AW788" s="91" t="e">
        <f>MIN(SEARCH({0,1,2,3,4,5,6,7,8,9},AV788&amp; "0123456789"))</f>
        <v>#REF!</v>
      </c>
      <c r="AX788" s="91" t="str">
        <f t="shared" si="7648"/>
        <v/>
      </c>
      <c r="AY788" s="91" t="str">
        <f t="shared" si="7649"/>
        <v/>
      </c>
      <c r="AZ788" s="91" t="str">
        <f t="shared" si="7650"/>
        <v/>
      </c>
      <c r="BA788" s="91" t="str">
        <f t="shared" si="7651"/>
        <v/>
      </c>
      <c r="BB788" s="91" t="str">
        <f t="shared" si="7652"/>
        <v/>
      </c>
      <c r="BC788" s="91" t="str">
        <f t="shared" si="7653"/>
        <v/>
      </c>
      <c r="BD788" s="91" t="str">
        <f t="shared" si="7654"/>
        <v/>
      </c>
      <c r="BE788" s="91" t="str">
        <f t="shared" si="7655"/>
        <v/>
      </c>
      <c r="BF788" s="91" t="str">
        <f t="shared" si="7656"/>
        <v/>
      </c>
      <c r="BG788" s="91" t="str">
        <f t="shared" si="7657"/>
        <v/>
      </c>
      <c r="BH788" s="91" t="str">
        <f t="shared" si="7658"/>
        <v/>
      </c>
      <c r="BI788" s="91" t="str">
        <f t="shared" si="7659"/>
        <v/>
      </c>
      <c r="BJ788" s="91" t="str">
        <f t="shared" si="7660"/>
        <v/>
      </c>
      <c r="BK788" s="91" t="str">
        <f t="shared" si="7661"/>
        <v/>
      </c>
      <c r="BL788" s="91" t="str">
        <f t="shared" si="7662"/>
        <v/>
      </c>
      <c r="BM788" s="91" t="str">
        <f t="shared" si="7663"/>
        <v/>
      </c>
      <c r="BN788" s="91" t="str">
        <f t="shared" si="7664"/>
        <v/>
      </c>
      <c r="BO788" s="91" t="str">
        <f t="shared" si="7665"/>
        <v/>
      </c>
      <c r="BP788" s="91" t="str">
        <f t="shared" si="7666"/>
        <v/>
      </c>
      <c r="BQ788" s="91" t="str">
        <f t="shared" si="7667"/>
        <v/>
      </c>
      <c r="BR788" s="91" t="str">
        <f t="shared" si="7668"/>
        <v/>
      </c>
      <c r="BS788" s="91" t="str">
        <f t="shared" si="7669"/>
        <v/>
      </c>
      <c r="BT788" s="91" t="str">
        <f t="shared" si="7670"/>
        <v/>
      </c>
      <c r="BU788" s="91" t="str">
        <f t="shared" si="7671"/>
        <v/>
      </c>
      <c r="BV788" s="91" t="str">
        <f t="shared" si="7672"/>
        <v/>
      </c>
      <c r="BW788" s="91" t="str">
        <f t="shared" si="7673"/>
        <v/>
      </c>
      <c r="BX788" s="91" t="str">
        <f t="shared" si="7674"/>
        <v/>
      </c>
      <c r="BY788" s="91" t="str">
        <f t="shared" si="7675"/>
        <v/>
      </c>
      <c r="BZ788" s="91" t="str">
        <f t="shared" si="7676"/>
        <v/>
      </c>
      <c r="CA788" s="91" t="str">
        <f t="shared" si="7677"/>
        <v/>
      </c>
      <c r="CB788" s="91" t="str">
        <f t="shared" si="7678"/>
        <v/>
      </c>
      <c r="CC788" s="91" t="str">
        <f t="shared" si="7679"/>
        <v/>
      </c>
      <c r="CD788" s="91" t="str">
        <f t="shared" si="7680"/>
        <v/>
      </c>
      <c r="CE788" s="91" t="str">
        <f t="shared" si="7681"/>
        <v/>
      </c>
      <c r="CF788" s="91" t="str">
        <f t="shared" si="7682"/>
        <v/>
      </c>
      <c r="CG788" s="91" t="str">
        <f t="shared" si="7683"/>
        <v/>
      </c>
      <c r="CH788" s="91" t="str">
        <f t="shared" si="7684"/>
        <v/>
      </c>
      <c r="CI788" s="91" t="str">
        <f t="shared" si="7685"/>
        <v>нет</v>
      </c>
      <c r="CJ788" s="63" t="e">
        <f>IF(LEN('Описание предлагаемого товара'!#REF!)&gt;0,'Описание предлагаемого товара'!#REF!,"")</f>
        <v>#REF!</v>
      </c>
      <c r="CK788" s="91" t="e">
        <f t="shared" ref="CK788:CL788" si="7700">IFERROR(REPLACE(CJ788,FIND(CHAR(10),CJ788,1),1,""),CJ788)</f>
        <v>#REF!</v>
      </c>
      <c r="CL788" s="91" t="e">
        <f t="shared" si="7700"/>
        <v>#REF!</v>
      </c>
      <c r="CM788" s="91" t="e">
        <f t="shared" si="7687"/>
        <v>#REF!</v>
      </c>
      <c r="CN788" s="91" t="e">
        <f t="shared" si="7688"/>
        <v>#REF!</v>
      </c>
      <c r="CO788" s="91" t="e">
        <f t="shared" si="7689"/>
        <v>#REF!</v>
      </c>
      <c r="CP788" s="90" t="e">
        <f>IF(AU788="Не указан реестровый номер (мера нац.режима Запрет)","",IF(CI788="нет","",IF(CU788="да","исключение(не смотрим баллы)",IFERROR(IF(CI788*1&gt;0,IFERROR(IF(VLOOKUP(CI788*1,Обработ.выгрузка_реестра_РФ!$A:$G,7,)=0,"Баллы не установлены",VLOOKUP(CI788*1,Обработ.выгрузка_реестра_РФ!$A:$G,7,)),IF(LEN(CI788)&gt;14,"","нет номера в реестре РФ")),""),IF(LEN(CI788)=0,"","Некорректный реестровый номер")))))</f>
        <v>#REF!</v>
      </c>
      <c r="CQ788" s="33" t="e">
        <f>IF(LEN(C788)&gt;0,IFERROR(IF(LEN(H788)&gt;0,IF(LEN(VLOOKUP(H788,'исключения(не_смотрим_баллы)'!$A:$C,1,))&gt;0,"да","нет"),"не введен ОКПД2"),"нет"),"")</f>
        <v>#REF!</v>
      </c>
      <c r="CR788" s="33" t="e">
        <f ca="1">IF(CQ788="да",IF(TODAY()&lt;VLOOKUP(H788,'исключения(не_смотрим_баллы)'!$A:$C,3,),"да","нет"),"")</f>
        <v>#REF!</v>
      </c>
      <c r="CS788" s="33" t="str">
        <f>IFERROR(IF(CQ788="да",IF(VLOOKUP(CI788*1,Обработ.выгрузка_реестра_РФ!$A:$G,2,)&lt;VLOOKUP(H788,'исключения(не_смотрим_баллы)'!$A:$C,2,),"да","нет"),""),"")</f>
        <v/>
      </c>
      <c r="CT788" s="24"/>
      <c r="CU788" s="33" t="e">
        <f t="shared" ref="CU788:CU851" si="7701">IF(CQ788="да",IF(CR788="да",IF(CS788="да","да",""),""),"")</f>
        <v>#REF!</v>
      </c>
      <c r="CV788" s="91" t="e">
        <f t="shared" ref="CV788:CV851" si="7702">IFERROR(REPLACE(CP788,FIND("Баллы не установлены",CP788,1),20,"баллыне установлены"),CP788)</f>
        <v>#REF!</v>
      </c>
      <c r="CW788" s="27" t="e">
        <f t="shared" ref="CW788:CW851" si="7703">IF(LEN(CP788)&gt;0,IF(LEN(CO788)&gt;0,IF(CV788=CO788,"да","нет"),"не введены данные"),"")</f>
        <v>#REF!</v>
      </c>
      <c r="CX788" s="26" t="e">
        <f t="shared" si="7632"/>
        <v>#REF!</v>
      </c>
      <c r="CY788" s="64" t="e">
        <f>IF(LEN('Описание предлагаемого товара'!#REF!)&gt;0,'Описание предлагаемого товара'!#REF!,"")</f>
        <v>#REF!</v>
      </c>
      <c r="CZ788" s="95" t="e">
        <f t="shared" si="7690"/>
        <v>#REF!</v>
      </c>
      <c r="DA788" s="95" t="e">
        <f t="shared" ref="DA788" si="7704">IFERROR(REPLACE(CZ788,FIND(" ",CZ788,1),1,""),CZ788)</f>
        <v>#REF!</v>
      </c>
      <c r="DB788" s="95" t="e">
        <f t="shared" si="7634"/>
        <v>#REF!</v>
      </c>
      <c r="DC788" s="95" t="e">
        <f t="shared" ref="DC788:DD788" si="7705">IFERROR(REPLACE(DB788,FIND("г.",DB788,1),2,""),DB788)</f>
        <v>#REF!</v>
      </c>
      <c r="DD788" s="95" t="e">
        <f t="shared" si="7705"/>
        <v>#REF!</v>
      </c>
      <c r="DE788" s="95" t="e">
        <f t="shared" ref="DE788:DF788" si="7706">IFERROR(REPLACE(DD788,FIND("г",DD788,1),1,""),DD788)</f>
        <v>#REF!</v>
      </c>
      <c r="DF788" s="95" t="e">
        <f t="shared" si="7706"/>
        <v>#REF!</v>
      </c>
      <c r="DG788" s="95" t="e">
        <f t="shared" ref="DG788:DG851" si="7707">TEXT(DF788,"ДД.ММ.ГГГГ")</f>
        <v>#REF!</v>
      </c>
      <c r="DH788" s="25" t="str">
        <f>IFERROR(VLOOKUP(CI788*1,Обработ.выгрузка_реестра_РФ!$A:$G,5,),"")</f>
        <v/>
      </c>
      <c r="DI788" s="27" t="str">
        <f t="shared" si="7081"/>
        <v/>
      </c>
      <c r="DJ788" s="27" t="str">
        <f t="shared" ca="1" si="7694"/>
        <v/>
      </c>
      <c r="DK788" s="63" t="e">
        <f>IF(LEN('Описание предлагаемого товара'!#REF!)&gt;0,'Описание предлагаемого товара'!#REF!,"")</f>
        <v>#REF!</v>
      </c>
      <c r="DL788" s="63" t="e">
        <f>IF(LEN('Описание предлагаемого товара'!#REF!)&gt;0,'Описание предлагаемого товара'!#REF!,"")</f>
        <v>#REF!</v>
      </c>
      <c r="DM788" s="32"/>
    </row>
    <row r="789" spans="1:117" ht="48.75" customHeight="1" x14ac:dyDescent="0.25">
      <c r="A789" s="61" t="e">
        <f>IF(LEN('Описание предлагаемого товара'!#REF!)&gt;0,'Описание предлагаемого товара'!#REF!,"")</f>
        <v>#REF!</v>
      </c>
      <c r="B789" s="65" t="e">
        <f>IF(LEN('Описание предлагаемого товара'!#REF!)&gt;0,'Описание предлагаемого товара'!#REF!,"")</f>
        <v>#REF!</v>
      </c>
      <c r="C789" s="61" t="e">
        <f>IF(LEN('Описание предлагаемого товара'!#REF!)&gt;0,'Описание предлагаемого товара'!#REF!,"")</f>
        <v>#REF!</v>
      </c>
      <c r="D789" s="61" t="e">
        <f>IF(LEN('Описание предлагаемого товара'!#REF!)&gt;0,'Описание предлагаемого товара'!#REF!,"")</f>
        <v>#REF!</v>
      </c>
      <c r="E789" s="61" t="e">
        <f>IF(LEN('Описание предлагаемого товара'!#REF!)&gt;0,'Описание предлагаемого товара'!#REF!,"")</f>
        <v>#REF!</v>
      </c>
      <c r="F789" s="61" t="e">
        <f>IF(LEN('Описание предлагаемого товара'!#REF!)&gt;0,'Описание предлагаемого товара'!#REF!,"")</f>
        <v>#REF!</v>
      </c>
      <c r="G789" s="61" t="e">
        <f>IF(LEN('Описание предлагаемого товара'!#REF!)&gt;0,'Описание предлагаемого товара'!#REF!,"")</f>
        <v>#REF!</v>
      </c>
      <c r="H789" s="61" t="e">
        <f>IF(LEN('Описание предлагаемого товара'!#REF!)&gt;0,'Описание предлагаемого товара'!#REF!,"")</f>
        <v>#REF!</v>
      </c>
      <c r="I789" s="61" t="e">
        <f>IF(LEN('Описание предлагаемого товара'!#REF!)&gt;0,'Описание предлагаемого товара'!#REF!,"")</f>
        <v>#REF!</v>
      </c>
      <c r="J789" s="38" t="str">
        <f>IFERROR(VLOOKUP(B789,SAP!$A:$E,5,),"")</f>
        <v/>
      </c>
      <c r="K789" s="40" t="str">
        <f t="shared" si="7637"/>
        <v/>
      </c>
      <c r="L789" s="61" t="e">
        <f>IF(LEN('Описание предлагаемого товара'!#REF!)&gt;0,IFERROR('Описание предлагаемого товара'!#REF!*1,""),"")</f>
        <v>#REF!</v>
      </c>
      <c r="M789" s="39" t="str">
        <f>IFERROR(VLOOKUP(B789,SAP!$A:$E,2,),"")</f>
        <v/>
      </c>
      <c r="N789" s="41" t="str">
        <f t="shared" si="7137"/>
        <v/>
      </c>
      <c r="O789" s="39" t="str">
        <f t="shared" si="7624"/>
        <v/>
      </c>
      <c r="P789" s="36" t="e">
        <f>IF(LEN('Описание предлагаемого товара'!#REF!)&gt;0,'Описание предлагаемого товара'!#REF!,"")</f>
        <v>#REF!</v>
      </c>
      <c r="Q78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89" s="37" t="e">
        <f>IF(LEN('Описание предлагаемого товара'!#REF!)&gt;0,'Описание предлагаемого товара'!#REF!,"")</f>
        <v>#REF!</v>
      </c>
      <c r="S789" s="37" t="e">
        <f>IF(LEN('Описание предлагаемого товара'!#REF!)&gt;0,'Описание предлагаемого товара'!#REF!,"")</f>
        <v>#REF!</v>
      </c>
      <c r="T78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89" s="23" t="str">
        <f>IFERROR(VLOOKUP(CI789*1,Обработ.выгрузка_реестра_РФ!$A:$G,6,),"")</f>
        <v/>
      </c>
      <c r="V789" s="61" t="e">
        <f>IF(LEN('Описание предлагаемого товара'!#REF!)&gt;0,'Описание предлагаемого товара'!#REF!,"")</f>
        <v>#REF!</v>
      </c>
      <c r="W789" s="62" t="e">
        <f>IF(LEN('Описание предлагаемого товара'!#REF!)&gt;0,'Описание предлагаемого товара'!#REF!,"")</f>
        <v>#REF!</v>
      </c>
      <c r="X789" s="91" t="e">
        <f t="shared" ref="X789:Y789" si="7708">IFERROR(REPLACE(W789,FIND(CHAR(10),W789,1),1," "),W789)</f>
        <v>#REF!</v>
      </c>
      <c r="Y789" s="91" t="e">
        <f t="shared" si="7708"/>
        <v>#REF!</v>
      </c>
      <c r="Z789" s="91" t="e">
        <f t="shared" si="7639"/>
        <v>#REF!</v>
      </c>
      <c r="AA789" s="91" t="e">
        <f t="shared" si="7640"/>
        <v>#REF!</v>
      </c>
      <c r="AB789" s="91" t="e">
        <f t="shared" si="7641"/>
        <v>#REF!</v>
      </c>
      <c r="AC789" s="91" t="e">
        <f t="shared" ref="AC789:AF789" si="7709">IFERROR(REPLACE(AB789,FIND("  ",AB789,1),2," "),AB789)</f>
        <v>#REF!</v>
      </c>
      <c r="AD789" s="91" t="e">
        <f t="shared" si="7709"/>
        <v>#REF!</v>
      </c>
      <c r="AE789" s="91" t="e">
        <f t="shared" si="7709"/>
        <v>#REF!</v>
      </c>
      <c r="AF789" s="91" t="e">
        <f t="shared" si="7709"/>
        <v>#REF!</v>
      </c>
      <c r="AG789" s="23" t="str">
        <f>IFERROR(VLOOKUP(CI789*1,Обработ.выгрузка_реестра_РФ!$A:$G,4,),"")</f>
        <v/>
      </c>
      <c r="AH789" s="91" t="str">
        <f t="shared" ref="AH789:AI789" si="7710">IFERROR(REPLACE(AG789,FIND("-",AG789,1),1,"*"),AG789)</f>
        <v/>
      </c>
      <c r="AI789" s="91" t="str">
        <f t="shared" si="7710"/>
        <v/>
      </c>
      <c r="AJ789" s="27" t="str">
        <f t="shared" si="7103"/>
        <v/>
      </c>
      <c r="AK789" s="63" t="e">
        <f>IF(LEN('Описание предлагаемого товара'!#REF!)&gt;0,'Описание предлагаемого товара'!#REF!,"")</f>
        <v>#REF!</v>
      </c>
      <c r="AL789" s="91" t="e">
        <f t="shared" ref="AL789:AM789" si="7711">IFERROR(REPLACE(AK789,FIND(CHAR(10),AK789,1),1,""),AK789)</f>
        <v>#REF!</v>
      </c>
      <c r="AM789" s="91" t="e">
        <f t="shared" si="7711"/>
        <v>#REF!</v>
      </c>
      <c r="AN789" s="91" t="e">
        <f t="shared" ref="AN789:AR789" si="7712">IFERROR(REPLACE(AM789,FIND(" ",AM789,1),1,""),AM789)</f>
        <v>#REF!</v>
      </c>
      <c r="AO789" s="91" t="e">
        <f t="shared" si="7712"/>
        <v>#REF!</v>
      </c>
      <c r="AP789" s="91" t="e">
        <f t="shared" si="7712"/>
        <v>#REF!</v>
      </c>
      <c r="AQ789" s="91" t="e">
        <f t="shared" si="7712"/>
        <v>#REF!</v>
      </c>
      <c r="AR789" s="91" t="e">
        <f t="shared" si="7712"/>
        <v>#REF!</v>
      </c>
      <c r="AS789" s="91" t="e">
        <f t="shared" si="7646"/>
        <v>#REF!</v>
      </c>
      <c r="AT789" s="91" t="e">
        <f t="shared" si="7647"/>
        <v>#REF!</v>
      </c>
      <c r="AU789" s="32" t="e">
        <f t="shared" si="7630"/>
        <v>#REF!</v>
      </c>
      <c r="AV789" s="93" t="e">
        <f>'Описание предлагаемого товара'!#REF!</f>
        <v>#REF!</v>
      </c>
      <c r="AW789" s="91" t="e">
        <f>MIN(SEARCH({0,1,2,3,4,5,6,7,8,9},AV789&amp; "0123456789"))</f>
        <v>#REF!</v>
      </c>
      <c r="AX789" s="91" t="str">
        <f t="shared" si="7648"/>
        <v/>
      </c>
      <c r="AY789" s="91" t="str">
        <f t="shared" si="7649"/>
        <v/>
      </c>
      <c r="AZ789" s="91" t="str">
        <f t="shared" si="7650"/>
        <v/>
      </c>
      <c r="BA789" s="91" t="str">
        <f t="shared" si="7651"/>
        <v/>
      </c>
      <c r="BB789" s="91" t="str">
        <f t="shared" si="7652"/>
        <v/>
      </c>
      <c r="BC789" s="91" t="str">
        <f t="shared" si="7653"/>
        <v/>
      </c>
      <c r="BD789" s="91" t="str">
        <f t="shared" si="7654"/>
        <v/>
      </c>
      <c r="BE789" s="91" t="str">
        <f t="shared" si="7655"/>
        <v/>
      </c>
      <c r="BF789" s="91" t="str">
        <f t="shared" si="7656"/>
        <v/>
      </c>
      <c r="BG789" s="91" t="str">
        <f t="shared" si="7657"/>
        <v/>
      </c>
      <c r="BH789" s="91" t="str">
        <f t="shared" si="7658"/>
        <v/>
      </c>
      <c r="BI789" s="91" t="str">
        <f t="shared" si="7659"/>
        <v/>
      </c>
      <c r="BJ789" s="91" t="str">
        <f t="shared" si="7660"/>
        <v/>
      </c>
      <c r="BK789" s="91" t="str">
        <f t="shared" si="7661"/>
        <v/>
      </c>
      <c r="BL789" s="91" t="str">
        <f t="shared" si="7662"/>
        <v/>
      </c>
      <c r="BM789" s="91" t="str">
        <f t="shared" si="7663"/>
        <v/>
      </c>
      <c r="BN789" s="91" t="str">
        <f t="shared" si="7664"/>
        <v/>
      </c>
      <c r="BO789" s="91" t="str">
        <f t="shared" si="7665"/>
        <v/>
      </c>
      <c r="BP789" s="91" t="str">
        <f t="shared" si="7666"/>
        <v/>
      </c>
      <c r="BQ789" s="91" t="str">
        <f t="shared" si="7667"/>
        <v/>
      </c>
      <c r="BR789" s="91" t="str">
        <f t="shared" si="7668"/>
        <v/>
      </c>
      <c r="BS789" s="91" t="str">
        <f t="shared" si="7669"/>
        <v/>
      </c>
      <c r="BT789" s="91" t="str">
        <f t="shared" si="7670"/>
        <v/>
      </c>
      <c r="BU789" s="91" t="str">
        <f t="shared" si="7671"/>
        <v/>
      </c>
      <c r="BV789" s="91" t="str">
        <f t="shared" si="7672"/>
        <v/>
      </c>
      <c r="BW789" s="91" t="str">
        <f t="shared" si="7673"/>
        <v/>
      </c>
      <c r="BX789" s="91" t="str">
        <f t="shared" si="7674"/>
        <v/>
      </c>
      <c r="BY789" s="91" t="str">
        <f t="shared" si="7675"/>
        <v/>
      </c>
      <c r="BZ789" s="91" t="str">
        <f t="shared" si="7676"/>
        <v/>
      </c>
      <c r="CA789" s="91" t="str">
        <f t="shared" si="7677"/>
        <v/>
      </c>
      <c r="CB789" s="91" t="str">
        <f t="shared" si="7678"/>
        <v/>
      </c>
      <c r="CC789" s="91" t="str">
        <f t="shared" si="7679"/>
        <v/>
      </c>
      <c r="CD789" s="91" t="str">
        <f t="shared" si="7680"/>
        <v/>
      </c>
      <c r="CE789" s="91" t="str">
        <f t="shared" si="7681"/>
        <v/>
      </c>
      <c r="CF789" s="91" t="str">
        <f t="shared" si="7682"/>
        <v/>
      </c>
      <c r="CG789" s="91" t="str">
        <f t="shared" si="7683"/>
        <v/>
      </c>
      <c r="CH789" s="91" t="str">
        <f t="shared" si="7684"/>
        <v/>
      </c>
      <c r="CI789" s="91" t="str">
        <f t="shared" si="7685"/>
        <v>нет</v>
      </c>
      <c r="CJ789" s="63" t="e">
        <f>IF(LEN('Описание предлагаемого товара'!#REF!)&gt;0,'Описание предлагаемого товара'!#REF!,"")</f>
        <v>#REF!</v>
      </c>
      <c r="CK789" s="91" t="e">
        <f t="shared" ref="CK789:CL789" si="7713">IFERROR(REPLACE(CJ789,FIND(CHAR(10),CJ789,1),1,""),CJ789)</f>
        <v>#REF!</v>
      </c>
      <c r="CL789" s="91" t="e">
        <f t="shared" si="7713"/>
        <v>#REF!</v>
      </c>
      <c r="CM789" s="91" t="e">
        <f t="shared" si="7687"/>
        <v>#REF!</v>
      </c>
      <c r="CN789" s="91" t="e">
        <f t="shared" si="7688"/>
        <v>#REF!</v>
      </c>
      <c r="CO789" s="91" t="e">
        <f t="shared" si="7689"/>
        <v>#REF!</v>
      </c>
      <c r="CP789" s="90" t="e">
        <f>IF(AU789="Не указан реестровый номер (мера нац.режима Запрет)","",IF(CI789="нет","",IF(CU789="да","исключение(не смотрим баллы)",IFERROR(IF(CI789*1&gt;0,IFERROR(IF(VLOOKUP(CI789*1,Обработ.выгрузка_реестра_РФ!$A:$G,7,)=0,"Баллы не установлены",VLOOKUP(CI789*1,Обработ.выгрузка_реестра_РФ!$A:$G,7,)),IF(LEN(CI789)&gt;14,"","нет номера в реестре РФ")),""),IF(LEN(CI789)=0,"","Некорректный реестровый номер")))))</f>
        <v>#REF!</v>
      </c>
      <c r="CQ789" s="33" t="e">
        <f>IF(LEN(C789)&gt;0,IFERROR(IF(LEN(H789)&gt;0,IF(LEN(VLOOKUP(H789,'исключения(не_смотрим_баллы)'!$A:$C,1,))&gt;0,"да","нет"),"не введен ОКПД2"),"нет"),"")</f>
        <v>#REF!</v>
      </c>
      <c r="CR789" s="33" t="e">
        <f ca="1">IF(CQ789="да",IF(TODAY()&lt;VLOOKUP(H789,'исключения(не_смотрим_баллы)'!$A:$C,3,),"да","нет"),"")</f>
        <v>#REF!</v>
      </c>
      <c r="CS789" s="33" t="str">
        <f>IFERROR(IF(CQ789="да",IF(VLOOKUP(CI789*1,Обработ.выгрузка_реестра_РФ!$A:$G,2,)&lt;VLOOKUP(H789,'исключения(не_смотрим_баллы)'!$A:$C,2,),"да","нет"),""),"")</f>
        <v/>
      </c>
      <c r="CT789" s="24"/>
      <c r="CU789" s="33" t="e">
        <f t="shared" si="7701"/>
        <v>#REF!</v>
      </c>
      <c r="CV789" s="91" t="e">
        <f t="shared" si="7702"/>
        <v>#REF!</v>
      </c>
      <c r="CW789" s="27" t="e">
        <f t="shared" si="7703"/>
        <v>#REF!</v>
      </c>
      <c r="CX789" s="26" t="e">
        <f t="shared" si="7632"/>
        <v>#REF!</v>
      </c>
      <c r="CY789" s="64" t="e">
        <f>IF(LEN('Описание предлагаемого товара'!#REF!)&gt;0,'Описание предлагаемого товара'!#REF!,"")</f>
        <v>#REF!</v>
      </c>
      <c r="CZ789" s="95" t="e">
        <f t="shared" si="7690"/>
        <v>#REF!</v>
      </c>
      <c r="DA789" s="95" t="e">
        <f t="shared" ref="DA789" si="7714">IFERROR(REPLACE(CZ789,FIND(" ",CZ789,1),1,""),CZ789)</f>
        <v>#REF!</v>
      </c>
      <c r="DB789" s="95" t="e">
        <f t="shared" si="7634"/>
        <v>#REF!</v>
      </c>
      <c r="DC789" s="95" t="e">
        <f t="shared" ref="DC789:DD789" si="7715">IFERROR(REPLACE(DB789,FIND("г.",DB789,1),2,""),DB789)</f>
        <v>#REF!</v>
      </c>
      <c r="DD789" s="95" t="e">
        <f t="shared" si="7715"/>
        <v>#REF!</v>
      </c>
      <c r="DE789" s="95" t="e">
        <f t="shared" ref="DE789:DF789" si="7716">IFERROR(REPLACE(DD789,FIND("г",DD789,1),1,""),DD789)</f>
        <v>#REF!</v>
      </c>
      <c r="DF789" s="95" t="e">
        <f t="shared" si="7716"/>
        <v>#REF!</v>
      </c>
      <c r="DG789" s="95" t="e">
        <f t="shared" si="7707"/>
        <v>#REF!</v>
      </c>
      <c r="DH789" s="25" t="str">
        <f>IFERROR(VLOOKUP(CI789*1,Обработ.выгрузка_реестра_РФ!$A:$G,5,),"")</f>
        <v/>
      </c>
      <c r="DI789" s="27" t="str">
        <f t="shared" ref="DI789:DI852" si="7717">IF(LEN(DH789)&gt;0,IFERROR(IF(LEN(VLOOKUP("*"&amp;TEXT(DH789,"ДД.ММ.ГГГГ")&amp;"*",DG789,1,))&gt;0,"да",""),"нет"),"")</f>
        <v/>
      </c>
      <c r="DJ789" s="27" t="str">
        <f t="shared" ca="1" si="7694"/>
        <v/>
      </c>
      <c r="DK789" s="63" t="e">
        <f>IF(LEN('Описание предлагаемого товара'!#REF!)&gt;0,'Описание предлагаемого товара'!#REF!,"")</f>
        <v>#REF!</v>
      </c>
      <c r="DL789" s="63" t="e">
        <f>IF(LEN('Описание предлагаемого товара'!#REF!)&gt;0,'Описание предлагаемого товара'!#REF!,"")</f>
        <v>#REF!</v>
      </c>
      <c r="DM789" s="32"/>
    </row>
    <row r="790" spans="1:117" ht="48.75" customHeight="1" x14ac:dyDescent="0.25">
      <c r="A790" s="61" t="e">
        <f>IF(LEN('Описание предлагаемого товара'!#REF!)&gt;0,'Описание предлагаемого товара'!#REF!,"")</f>
        <v>#REF!</v>
      </c>
      <c r="B790" s="65" t="e">
        <f>IF(LEN('Описание предлагаемого товара'!#REF!)&gt;0,'Описание предлагаемого товара'!#REF!,"")</f>
        <v>#REF!</v>
      </c>
      <c r="C790" s="61" t="e">
        <f>IF(LEN('Описание предлагаемого товара'!#REF!)&gt;0,'Описание предлагаемого товара'!#REF!,"")</f>
        <v>#REF!</v>
      </c>
      <c r="D790" s="61" t="e">
        <f>IF(LEN('Описание предлагаемого товара'!#REF!)&gt;0,'Описание предлагаемого товара'!#REF!,"")</f>
        <v>#REF!</v>
      </c>
      <c r="E790" s="61" t="e">
        <f>IF(LEN('Описание предлагаемого товара'!#REF!)&gt;0,'Описание предлагаемого товара'!#REF!,"")</f>
        <v>#REF!</v>
      </c>
      <c r="F790" s="61" t="e">
        <f>IF(LEN('Описание предлагаемого товара'!#REF!)&gt;0,'Описание предлагаемого товара'!#REF!,"")</f>
        <v>#REF!</v>
      </c>
      <c r="G790" s="61" t="e">
        <f>IF(LEN('Описание предлагаемого товара'!#REF!)&gt;0,'Описание предлагаемого товара'!#REF!,"")</f>
        <v>#REF!</v>
      </c>
      <c r="H790" s="61" t="e">
        <f>IF(LEN('Описание предлагаемого товара'!#REF!)&gt;0,'Описание предлагаемого товара'!#REF!,"")</f>
        <v>#REF!</v>
      </c>
      <c r="I790" s="61" t="e">
        <f>IF(LEN('Описание предлагаемого товара'!#REF!)&gt;0,'Описание предлагаемого товара'!#REF!,"")</f>
        <v>#REF!</v>
      </c>
      <c r="J790" s="38" t="str">
        <f>IFERROR(VLOOKUP(B790,SAP!$A:$E,5,),"")</f>
        <v/>
      </c>
      <c r="K790" s="40" t="str">
        <f t="shared" si="7637"/>
        <v/>
      </c>
      <c r="L790" s="61" t="e">
        <f>IF(LEN('Описание предлагаемого товара'!#REF!)&gt;0,IFERROR('Описание предлагаемого товара'!#REF!*1,""),"")</f>
        <v>#REF!</v>
      </c>
      <c r="M790" s="39" t="str">
        <f>IFERROR(VLOOKUP(B790,SAP!$A:$E,2,),"")</f>
        <v/>
      </c>
      <c r="N790" s="41" t="str">
        <f t="shared" si="7137"/>
        <v/>
      </c>
      <c r="O790" s="39" t="str">
        <f t="shared" si="7624"/>
        <v/>
      </c>
      <c r="P790" s="36" t="e">
        <f>IF(LEN('Описание предлагаемого товара'!#REF!)&gt;0,'Описание предлагаемого товара'!#REF!,"")</f>
        <v>#REF!</v>
      </c>
      <c r="Q79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90" s="37" t="e">
        <f>IF(LEN('Описание предлагаемого товара'!#REF!)&gt;0,'Описание предлагаемого товара'!#REF!,"")</f>
        <v>#REF!</v>
      </c>
      <c r="S790" s="37" t="e">
        <f>IF(LEN('Описание предлагаемого товара'!#REF!)&gt;0,'Описание предлагаемого товара'!#REF!,"")</f>
        <v>#REF!</v>
      </c>
      <c r="T79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90" s="23" t="str">
        <f>IFERROR(VLOOKUP(CI790*1,Обработ.выгрузка_реестра_РФ!$A:$G,6,),"")</f>
        <v/>
      </c>
      <c r="V790" s="61" t="e">
        <f>IF(LEN('Описание предлагаемого товара'!#REF!)&gt;0,'Описание предлагаемого товара'!#REF!,"")</f>
        <v>#REF!</v>
      </c>
      <c r="W790" s="62" t="e">
        <f>IF(LEN('Описание предлагаемого товара'!#REF!)&gt;0,'Описание предлагаемого товара'!#REF!,"")</f>
        <v>#REF!</v>
      </c>
      <c r="X790" s="91" t="e">
        <f t="shared" ref="X790:Y790" si="7718">IFERROR(REPLACE(W790,FIND(CHAR(10),W790,1),1," "),W790)</f>
        <v>#REF!</v>
      </c>
      <c r="Y790" s="91" t="e">
        <f t="shared" si="7718"/>
        <v>#REF!</v>
      </c>
      <c r="Z790" s="91" t="e">
        <f t="shared" si="7639"/>
        <v>#REF!</v>
      </c>
      <c r="AA790" s="91" t="e">
        <f t="shared" si="7640"/>
        <v>#REF!</v>
      </c>
      <c r="AB790" s="91" t="e">
        <f t="shared" si="7641"/>
        <v>#REF!</v>
      </c>
      <c r="AC790" s="91" t="e">
        <f t="shared" ref="AC790:AF790" si="7719">IFERROR(REPLACE(AB790,FIND("  ",AB790,1),2," "),AB790)</f>
        <v>#REF!</v>
      </c>
      <c r="AD790" s="91" t="e">
        <f t="shared" si="7719"/>
        <v>#REF!</v>
      </c>
      <c r="AE790" s="91" t="e">
        <f t="shared" si="7719"/>
        <v>#REF!</v>
      </c>
      <c r="AF790" s="91" t="e">
        <f t="shared" si="7719"/>
        <v>#REF!</v>
      </c>
      <c r="AG790" s="23" t="str">
        <f>IFERROR(VLOOKUP(CI790*1,Обработ.выгрузка_реестра_РФ!$A:$G,4,),"")</f>
        <v/>
      </c>
      <c r="AH790" s="91" t="str">
        <f t="shared" ref="AH790:AI790" si="7720">IFERROR(REPLACE(AG790,FIND("-",AG790,1),1,"*"),AG790)</f>
        <v/>
      </c>
      <c r="AI790" s="91" t="str">
        <f t="shared" si="7720"/>
        <v/>
      </c>
      <c r="AJ790" s="27" t="str">
        <f t="shared" si="7103"/>
        <v/>
      </c>
      <c r="AK790" s="63" t="e">
        <f>IF(LEN('Описание предлагаемого товара'!#REF!)&gt;0,'Описание предлагаемого товара'!#REF!,"")</f>
        <v>#REF!</v>
      </c>
      <c r="AL790" s="91" t="e">
        <f t="shared" ref="AL790:AM790" si="7721">IFERROR(REPLACE(AK790,FIND(CHAR(10),AK790,1),1,""),AK790)</f>
        <v>#REF!</v>
      </c>
      <c r="AM790" s="91" t="e">
        <f t="shared" si="7721"/>
        <v>#REF!</v>
      </c>
      <c r="AN790" s="91" t="e">
        <f t="shared" ref="AN790:AR790" si="7722">IFERROR(REPLACE(AM790,FIND(" ",AM790,1),1,""),AM790)</f>
        <v>#REF!</v>
      </c>
      <c r="AO790" s="91" t="e">
        <f t="shared" si="7722"/>
        <v>#REF!</v>
      </c>
      <c r="AP790" s="91" t="e">
        <f t="shared" si="7722"/>
        <v>#REF!</v>
      </c>
      <c r="AQ790" s="91" t="e">
        <f t="shared" si="7722"/>
        <v>#REF!</v>
      </c>
      <c r="AR790" s="91" t="e">
        <f t="shared" si="7722"/>
        <v>#REF!</v>
      </c>
      <c r="AS790" s="91" t="e">
        <f t="shared" si="7646"/>
        <v>#REF!</v>
      </c>
      <c r="AT790" s="91" t="e">
        <f t="shared" si="7647"/>
        <v>#REF!</v>
      </c>
      <c r="AU790" s="32" t="e">
        <f t="shared" si="7630"/>
        <v>#REF!</v>
      </c>
      <c r="AV790" s="93" t="e">
        <f>'Описание предлагаемого товара'!#REF!</f>
        <v>#REF!</v>
      </c>
      <c r="AW790" s="91" t="e">
        <f>MIN(SEARCH({0,1,2,3,4,5,6,7,8,9},AV790&amp; "0123456789"))</f>
        <v>#REF!</v>
      </c>
      <c r="AX790" s="91" t="str">
        <f t="shared" si="7648"/>
        <v/>
      </c>
      <c r="AY790" s="91" t="str">
        <f t="shared" si="7649"/>
        <v/>
      </c>
      <c r="AZ790" s="91" t="str">
        <f t="shared" si="7650"/>
        <v/>
      </c>
      <c r="BA790" s="91" t="str">
        <f t="shared" si="7651"/>
        <v/>
      </c>
      <c r="BB790" s="91" t="str">
        <f t="shared" si="7652"/>
        <v/>
      </c>
      <c r="BC790" s="91" t="str">
        <f t="shared" si="7653"/>
        <v/>
      </c>
      <c r="BD790" s="91" t="str">
        <f t="shared" si="7654"/>
        <v/>
      </c>
      <c r="BE790" s="91" t="str">
        <f t="shared" si="7655"/>
        <v/>
      </c>
      <c r="BF790" s="91" t="str">
        <f t="shared" si="7656"/>
        <v/>
      </c>
      <c r="BG790" s="91" t="str">
        <f t="shared" si="7657"/>
        <v/>
      </c>
      <c r="BH790" s="91" t="str">
        <f t="shared" si="7658"/>
        <v/>
      </c>
      <c r="BI790" s="91" t="str">
        <f t="shared" si="7659"/>
        <v/>
      </c>
      <c r="BJ790" s="91" t="str">
        <f t="shared" si="7660"/>
        <v/>
      </c>
      <c r="BK790" s="91" t="str">
        <f t="shared" si="7661"/>
        <v/>
      </c>
      <c r="BL790" s="91" t="str">
        <f t="shared" si="7662"/>
        <v/>
      </c>
      <c r="BM790" s="91" t="str">
        <f t="shared" si="7663"/>
        <v/>
      </c>
      <c r="BN790" s="91" t="str">
        <f t="shared" si="7664"/>
        <v/>
      </c>
      <c r="BO790" s="91" t="str">
        <f t="shared" si="7665"/>
        <v/>
      </c>
      <c r="BP790" s="91" t="str">
        <f t="shared" si="7666"/>
        <v/>
      </c>
      <c r="BQ790" s="91" t="str">
        <f t="shared" si="7667"/>
        <v/>
      </c>
      <c r="BR790" s="91" t="str">
        <f t="shared" si="7668"/>
        <v/>
      </c>
      <c r="BS790" s="91" t="str">
        <f t="shared" si="7669"/>
        <v/>
      </c>
      <c r="BT790" s="91" t="str">
        <f t="shared" si="7670"/>
        <v/>
      </c>
      <c r="BU790" s="91" t="str">
        <f t="shared" si="7671"/>
        <v/>
      </c>
      <c r="BV790" s="91" t="str">
        <f t="shared" si="7672"/>
        <v/>
      </c>
      <c r="BW790" s="91" t="str">
        <f t="shared" si="7673"/>
        <v/>
      </c>
      <c r="BX790" s="91" t="str">
        <f t="shared" si="7674"/>
        <v/>
      </c>
      <c r="BY790" s="91" t="str">
        <f t="shared" si="7675"/>
        <v/>
      </c>
      <c r="BZ790" s="91" t="str">
        <f t="shared" si="7676"/>
        <v/>
      </c>
      <c r="CA790" s="91" t="str">
        <f t="shared" si="7677"/>
        <v/>
      </c>
      <c r="CB790" s="91" t="str">
        <f t="shared" si="7678"/>
        <v/>
      </c>
      <c r="CC790" s="91" t="str">
        <f t="shared" si="7679"/>
        <v/>
      </c>
      <c r="CD790" s="91" t="str">
        <f t="shared" si="7680"/>
        <v/>
      </c>
      <c r="CE790" s="91" t="str">
        <f t="shared" si="7681"/>
        <v/>
      </c>
      <c r="CF790" s="91" t="str">
        <f t="shared" si="7682"/>
        <v/>
      </c>
      <c r="CG790" s="91" t="str">
        <f t="shared" si="7683"/>
        <v/>
      </c>
      <c r="CH790" s="91" t="str">
        <f t="shared" si="7684"/>
        <v/>
      </c>
      <c r="CI790" s="91" t="str">
        <f t="shared" si="7685"/>
        <v>нет</v>
      </c>
      <c r="CJ790" s="63" t="e">
        <f>IF(LEN('Описание предлагаемого товара'!#REF!)&gt;0,'Описание предлагаемого товара'!#REF!,"")</f>
        <v>#REF!</v>
      </c>
      <c r="CK790" s="91" t="e">
        <f t="shared" ref="CK790:CL790" si="7723">IFERROR(REPLACE(CJ790,FIND(CHAR(10),CJ790,1),1,""),CJ790)</f>
        <v>#REF!</v>
      </c>
      <c r="CL790" s="91" t="e">
        <f t="shared" si="7723"/>
        <v>#REF!</v>
      </c>
      <c r="CM790" s="91" t="e">
        <f t="shared" si="7687"/>
        <v>#REF!</v>
      </c>
      <c r="CN790" s="91" t="e">
        <f t="shared" si="7688"/>
        <v>#REF!</v>
      </c>
      <c r="CO790" s="91" t="e">
        <f t="shared" si="7689"/>
        <v>#REF!</v>
      </c>
      <c r="CP790" s="90" t="e">
        <f>IF(AU790="Не указан реестровый номер (мера нац.режима Запрет)","",IF(CI790="нет","",IF(CU790="да","исключение(не смотрим баллы)",IFERROR(IF(CI790*1&gt;0,IFERROR(IF(VLOOKUP(CI790*1,Обработ.выгрузка_реестра_РФ!$A:$G,7,)=0,"Баллы не установлены",VLOOKUP(CI790*1,Обработ.выгрузка_реестра_РФ!$A:$G,7,)),IF(LEN(CI790)&gt;14,"","нет номера в реестре РФ")),""),IF(LEN(CI790)=0,"","Некорректный реестровый номер")))))</f>
        <v>#REF!</v>
      </c>
      <c r="CQ790" s="33" t="e">
        <f>IF(LEN(C790)&gt;0,IFERROR(IF(LEN(H790)&gt;0,IF(LEN(VLOOKUP(H790,'исключения(не_смотрим_баллы)'!$A:$C,1,))&gt;0,"да","нет"),"не введен ОКПД2"),"нет"),"")</f>
        <v>#REF!</v>
      </c>
      <c r="CR790" s="33" t="e">
        <f ca="1">IF(CQ790="да",IF(TODAY()&lt;VLOOKUP(H790,'исключения(не_смотрим_баллы)'!$A:$C,3,),"да","нет"),"")</f>
        <v>#REF!</v>
      </c>
      <c r="CS790" s="33" t="str">
        <f>IFERROR(IF(CQ790="да",IF(VLOOKUP(CI790*1,Обработ.выгрузка_реестра_РФ!$A:$G,2,)&lt;VLOOKUP(H790,'исключения(не_смотрим_баллы)'!$A:$C,2,),"да","нет"),""),"")</f>
        <v/>
      </c>
      <c r="CT790" s="24"/>
      <c r="CU790" s="33" t="e">
        <f t="shared" si="7701"/>
        <v>#REF!</v>
      </c>
      <c r="CV790" s="91" t="e">
        <f t="shared" si="7702"/>
        <v>#REF!</v>
      </c>
      <c r="CW790" s="27" t="e">
        <f t="shared" si="7703"/>
        <v>#REF!</v>
      </c>
      <c r="CX790" s="26" t="e">
        <f t="shared" si="7632"/>
        <v>#REF!</v>
      </c>
      <c r="CY790" s="64" t="e">
        <f>IF(LEN('Описание предлагаемого товара'!#REF!)&gt;0,'Описание предлагаемого товара'!#REF!,"")</f>
        <v>#REF!</v>
      </c>
      <c r="CZ790" s="95" t="e">
        <f t="shared" si="7690"/>
        <v>#REF!</v>
      </c>
      <c r="DA790" s="95" t="e">
        <f t="shared" ref="DA790" si="7724">IFERROR(REPLACE(CZ790,FIND(" ",CZ790,1),1,""),CZ790)</f>
        <v>#REF!</v>
      </c>
      <c r="DB790" s="95" t="e">
        <f t="shared" si="7634"/>
        <v>#REF!</v>
      </c>
      <c r="DC790" s="95" t="e">
        <f t="shared" ref="DC790:DD790" si="7725">IFERROR(REPLACE(DB790,FIND("г.",DB790,1),2,""),DB790)</f>
        <v>#REF!</v>
      </c>
      <c r="DD790" s="95" t="e">
        <f t="shared" si="7725"/>
        <v>#REF!</v>
      </c>
      <c r="DE790" s="95" t="e">
        <f t="shared" ref="DE790:DF790" si="7726">IFERROR(REPLACE(DD790,FIND("г",DD790,1),1,""),DD790)</f>
        <v>#REF!</v>
      </c>
      <c r="DF790" s="95" t="e">
        <f t="shared" si="7726"/>
        <v>#REF!</v>
      </c>
      <c r="DG790" s="95" t="e">
        <f t="shared" si="7707"/>
        <v>#REF!</v>
      </c>
      <c r="DH790" s="25" t="str">
        <f>IFERROR(VLOOKUP(CI790*1,Обработ.выгрузка_реестра_РФ!$A:$G,5,),"")</f>
        <v/>
      </c>
      <c r="DI790" s="27" t="str">
        <f t="shared" si="7717"/>
        <v/>
      </c>
      <c r="DJ790" s="27" t="str">
        <f t="shared" ca="1" si="7694"/>
        <v/>
      </c>
      <c r="DK790" s="63" t="e">
        <f>IF(LEN('Описание предлагаемого товара'!#REF!)&gt;0,'Описание предлагаемого товара'!#REF!,"")</f>
        <v>#REF!</v>
      </c>
      <c r="DL790" s="63" t="e">
        <f>IF(LEN('Описание предлагаемого товара'!#REF!)&gt;0,'Описание предлагаемого товара'!#REF!,"")</f>
        <v>#REF!</v>
      </c>
      <c r="DM790" s="32"/>
    </row>
    <row r="791" spans="1:117" ht="48.75" customHeight="1" x14ac:dyDescent="0.25">
      <c r="A791" s="61" t="e">
        <f>IF(LEN('Описание предлагаемого товара'!#REF!)&gt;0,'Описание предлагаемого товара'!#REF!,"")</f>
        <v>#REF!</v>
      </c>
      <c r="B791" s="65" t="e">
        <f>IF(LEN('Описание предлагаемого товара'!#REF!)&gt;0,'Описание предлагаемого товара'!#REF!,"")</f>
        <v>#REF!</v>
      </c>
      <c r="C791" s="61" t="e">
        <f>IF(LEN('Описание предлагаемого товара'!#REF!)&gt;0,'Описание предлагаемого товара'!#REF!,"")</f>
        <v>#REF!</v>
      </c>
      <c r="D791" s="61" t="e">
        <f>IF(LEN('Описание предлагаемого товара'!#REF!)&gt;0,'Описание предлагаемого товара'!#REF!,"")</f>
        <v>#REF!</v>
      </c>
      <c r="E791" s="61" t="e">
        <f>IF(LEN('Описание предлагаемого товара'!#REF!)&gt;0,'Описание предлагаемого товара'!#REF!,"")</f>
        <v>#REF!</v>
      </c>
      <c r="F791" s="61" t="e">
        <f>IF(LEN('Описание предлагаемого товара'!#REF!)&gt;0,'Описание предлагаемого товара'!#REF!,"")</f>
        <v>#REF!</v>
      </c>
      <c r="G791" s="61" t="e">
        <f>IF(LEN('Описание предлагаемого товара'!#REF!)&gt;0,'Описание предлагаемого товара'!#REF!,"")</f>
        <v>#REF!</v>
      </c>
      <c r="H791" s="61" t="e">
        <f>IF(LEN('Описание предлагаемого товара'!#REF!)&gt;0,'Описание предлагаемого товара'!#REF!,"")</f>
        <v>#REF!</v>
      </c>
      <c r="I791" s="61" t="e">
        <f>IF(LEN('Описание предлагаемого товара'!#REF!)&gt;0,'Описание предлагаемого товара'!#REF!,"")</f>
        <v>#REF!</v>
      </c>
      <c r="J791" s="38" t="str">
        <f>IFERROR(VLOOKUP(B791,SAP!$A:$E,5,),"")</f>
        <v/>
      </c>
      <c r="K791" s="40" t="str">
        <f t="shared" si="7637"/>
        <v/>
      </c>
      <c r="L791" s="61" t="e">
        <f>IF(LEN('Описание предлагаемого товара'!#REF!)&gt;0,IFERROR('Описание предлагаемого товара'!#REF!*1,""),"")</f>
        <v>#REF!</v>
      </c>
      <c r="M791" s="39" t="str">
        <f>IFERROR(VLOOKUP(B791,SAP!$A:$E,2,),"")</f>
        <v/>
      </c>
      <c r="N791" s="41" t="str">
        <f t="shared" si="7137"/>
        <v/>
      </c>
      <c r="O791" s="39" t="str">
        <f t="shared" si="7624"/>
        <v/>
      </c>
      <c r="P791" s="36" t="e">
        <f>IF(LEN('Описание предлагаемого товара'!#REF!)&gt;0,'Описание предлагаемого товара'!#REF!,"")</f>
        <v>#REF!</v>
      </c>
      <c r="Q79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91" s="37" t="e">
        <f>IF(LEN('Описание предлагаемого товара'!#REF!)&gt;0,'Описание предлагаемого товара'!#REF!,"")</f>
        <v>#REF!</v>
      </c>
      <c r="S791" s="37" t="e">
        <f>IF(LEN('Описание предлагаемого товара'!#REF!)&gt;0,'Описание предлагаемого товара'!#REF!,"")</f>
        <v>#REF!</v>
      </c>
      <c r="T79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91" s="23" t="str">
        <f>IFERROR(VLOOKUP(CI791*1,Обработ.выгрузка_реестра_РФ!$A:$G,6,),"")</f>
        <v/>
      </c>
      <c r="V791" s="61" t="e">
        <f>IF(LEN('Описание предлагаемого товара'!#REF!)&gt;0,'Описание предлагаемого товара'!#REF!,"")</f>
        <v>#REF!</v>
      </c>
      <c r="W791" s="62" t="e">
        <f>IF(LEN('Описание предлагаемого товара'!#REF!)&gt;0,'Описание предлагаемого товара'!#REF!,"")</f>
        <v>#REF!</v>
      </c>
      <c r="X791" s="91" t="e">
        <f t="shared" ref="X791:Y791" si="7727">IFERROR(REPLACE(W791,FIND(CHAR(10),W791,1),1," "),W791)</f>
        <v>#REF!</v>
      </c>
      <c r="Y791" s="91" t="e">
        <f t="shared" si="7727"/>
        <v>#REF!</v>
      </c>
      <c r="Z791" s="91" t="e">
        <f t="shared" si="7639"/>
        <v>#REF!</v>
      </c>
      <c r="AA791" s="91" t="e">
        <f t="shared" si="7640"/>
        <v>#REF!</v>
      </c>
      <c r="AB791" s="91" t="e">
        <f t="shared" si="7641"/>
        <v>#REF!</v>
      </c>
      <c r="AC791" s="91" t="e">
        <f t="shared" ref="AC791:AF791" si="7728">IFERROR(REPLACE(AB791,FIND("  ",AB791,1),2," "),AB791)</f>
        <v>#REF!</v>
      </c>
      <c r="AD791" s="91" t="e">
        <f t="shared" si="7728"/>
        <v>#REF!</v>
      </c>
      <c r="AE791" s="91" t="e">
        <f t="shared" si="7728"/>
        <v>#REF!</v>
      </c>
      <c r="AF791" s="91" t="e">
        <f t="shared" si="7728"/>
        <v>#REF!</v>
      </c>
      <c r="AG791" s="23" t="str">
        <f>IFERROR(VLOOKUP(CI791*1,Обработ.выгрузка_реестра_РФ!$A:$G,4,),"")</f>
        <v/>
      </c>
      <c r="AH791" s="91" t="str">
        <f t="shared" ref="AH791:AI791" si="7729">IFERROR(REPLACE(AG791,FIND("-",AG791,1),1,"*"),AG791)</f>
        <v/>
      </c>
      <c r="AI791" s="91" t="str">
        <f t="shared" si="7729"/>
        <v/>
      </c>
      <c r="AJ791" s="27" t="str">
        <f t="shared" si="7103"/>
        <v/>
      </c>
      <c r="AK791" s="63" t="e">
        <f>IF(LEN('Описание предлагаемого товара'!#REF!)&gt;0,'Описание предлагаемого товара'!#REF!,"")</f>
        <v>#REF!</v>
      </c>
      <c r="AL791" s="91" t="e">
        <f t="shared" ref="AL791:AM791" si="7730">IFERROR(REPLACE(AK791,FIND(CHAR(10),AK791,1),1,""),AK791)</f>
        <v>#REF!</v>
      </c>
      <c r="AM791" s="91" t="e">
        <f t="shared" si="7730"/>
        <v>#REF!</v>
      </c>
      <c r="AN791" s="91" t="e">
        <f t="shared" ref="AN791:AR791" si="7731">IFERROR(REPLACE(AM791,FIND(" ",AM791,1),1,""),AM791)</f>
        <v>#REF!</v>
      </c>
      <c r="AO791" s="91" t="e">
        <f t="shared" si="7731"/>
        <v>#REF!</v>
      </c>
      <c r="AP791" s="91" t="e">
        <f t="shared" si="7731"/>
        <v>#REF!</v>
      </c>
      <c r="AQ791" s="91" t="e">
        <f t="shared" si="7731"/>
        <v>#REF!</v>
      </c>
      <c r="AR791" s="91" t="e">
        <f t="shared" si="7731"/>
        <v>#REF!</v>
      </c>
      <c r="AS791" s="91" t="e">
        <f t="shared" si="7646"/>
        <v>#REF!</v>
      </c>
      <c r="AT791" s="91" t="e">
        <f t="shared" si="7647"/>
        <v>#REF!</v>
      </c>
      <c r="AU791" s="32" t="e">
        <f t="shared" si="7630"/>
        <v>#REF!</v>
      </c>
      <c r="AV791" s="93" t="e">
        <f>'Описание предлагаемого товара'!#REF!</f>
        <v>#REF!</v>
      </c>
      <c r="AW791" s="91" t="e">
        <f>MIN(SEARCH({0,1,2,3,4,5,6,7,8,9},AV791&amp; "0123456789"))</f>
        <v>#REF!</v>
      </c>
      <c r="AX791" s="91" t="str">
        <f t="shared" si="7648"/>
        <v/>
      </c>
      <c r="AY791" s="91" t="str">
        <f t="shared" si="7649"/>
        <v/>
      </c>
      <c r="AZ791" s="91" t="str">
        <f t="shared" si="7650"/>
        <v/>
      </c>
      <c r="BA791" s="91" t="str">
        <f t="shared" si="7651"/>
        <v/>
      </c>
      <c r="BB791" s="91" t="str">
        <f t="shared" si="7652"/>
        <v/>
      </c>
      <c r="BC791" s="91" t="str">
        <f t="shared" si="7653"/>
        <v/>
      </c>
      <c r="BD791" s="91" t="str">
        <f t="shared" si="7654"/>
        <v/>
      </c>
      <c r="BE791" s="91" t="str">
        <f t="shared" si="7655"/>
        <v/>
      </c>
      <c r="BF791" s="91" t="str">
        <f t="shared" si="7656"/>
        <v/>
      </c>
      <c r="BG791" s="91" t="str">
        <f t="shared" si="7657"/>
        <v/>
      </c>
      <c r="BH791" s="91" t="str">
        <f t="shared" si="7658"/>
        <v/>
      </c>
      <c r="BI791" s="91" t="str">
        <f t="shared" si="7659"/>
        <v/>
      </c>
      <c r="BJ791" s="91" t="str">
        <f t="shared" si="7660"/>
        <v/>
      </c>
      <c r="BK791" s="91" t="str">
        <f t="shared" si="7661"/>
        <v/>
      </c>
      <c r="BL791" s="91" t="str">
        <f t="shared" si="7662"/>
        <v/>
      </c>
      <c r="BM791" s="91" t="str">
        <f t="shared" si="7663"/>
        <v/>
      </c>
      <c r="BN791" s="91" t="str">
        <f t="shared" si="7664"/>
        <v/>
      </c>
      <c r="BO791" s="91" t="str">
        <f t="shared" si="7665"/>
        <v/>
      </c>
      <c r="BP791" s="91" t="str">
        <f t="shared" si="7666"/>
        <v/>
      </c>
      <c r="BQ791" s="91" t="str">
        <f t="shared" si="7667"/>
        <v/>
      </c>
      <c r="BR791" s="91" t="str">
        <f t="shared" si="7668"/>
        <v/>
      </c>
      <c r="BS791" s="91" t="str">
        <f t="shared" si="7669"/>
        <v/>
      </c>
      <c r="BT791" s="91" t="str">
        <f t="shared" si="7670"/>
        <v/>
      </c>
      <c r="BU791" s="91" t="str">
        <f t="shared" si="7671"/>
        <v/>
      </c>
      <c r="BV791" s="91" t="str">
        <f t="shared" si="7672"/>
        <v/>
      </c>
      <c r="BW791" s="91" t="str">
        <f t="shared" si="7673"/>
        <v/>
      </c>
      <c r="BX791" s="91" t="str">
        <f t="shared" si="7674"/>
        <v/>
      </c>
      <c r="BY791" s="91" t="str">
        <f t="shared" si="7675"/>
        <v/>
      </c>
      <c r="BZ791" s="91" t="str">
        <f t="shared" si="7676"/>
        <v/>
      </c>
      <c r="CA791" s="91" t="str">
        <f t="shared" si="7677"/>
        <v/>
      </c>
      <c r="CB791" s="91" t="str">
        <f t="shared" si="7678"/>
        <v/>
      </c>
      <c r="CC791" s="91" t="str">
        <f t="shared" si="7679"/>
        <v/>
      </c>
      <c r="CD791" s="91" t="str">
        <f t="shared" si="7680"/>
        <v/>
      </c>
      <c r="CE791" s="91" t="str">
        <f t="shared" si="7681"/>
        <v/>
      </c>
      <c r="CF791" s="91" t="str">
        <f t="shared" si="7682"/>
        <v/>
      </c>
      <c r="CG791" s="91" t="str">
        <f t="shared" si="7683"/>
        <v/>
      </c>
      <c r="CH791" s="91" t="str">
        <f t="shared" si="7684"/>
        <v/>
      </c>
      <c r="CI791" s="91" t="str">
        <f t="shared" si="7685"/>
        <v>нет</v>
      </c>
      <c r="CJ791" s="63" t="e">
        <f>IF(LEN('Описание предлагаемого товара'!#REF!)&gt;0,'Описание предлагаемого товара'!#REF!,"")</f>
        <v>#REF!</v>
      </c>
      <c r="CK791" s="91" t="e">
        <f t="shared" ref="CK791:CL791" si="7732">IFERROR(REPLACE(CJ791,FIND(CHAR(10),CJ791,1),1,""),CJ791)</f>
        <v>#REF!</v>
      </c>
      <c r="CL791" s="91" t="e">
        <f t="shared" si="7732"/>
        <v>#REF!</v>
      </c>
      <c r="CM791" s="91" t="e">
        <f t="shared" si="7687"/>
        <v>#REF!</v>
      </c>
      <c r="CN791" s="91" t="e">
        <f t="shared" si="7688"/>
        <v>#REF!</v>
      </c>
      <c r="CO791" s="91" t="e">
        <f t="shared" si="7689"/>
        <v>#REF!</v>
      </c>
      <c r="CP791" s="90" t="e">
        <f>IF(AU791="Не указан реестровый номер (мера нац.режима Запрет)","",IF(CI791="нет","",IF(CU791="да","исключение(не смотрим баллы)",IFERROR(IF(CI791*1&gt;0,IFERROR(IF(VLOOKUP(CI791*1,Обработ.выгрузка_реестра_РФ!$A:$G,7,)=0,"Баллы не установлены",VLOOKUP(CI791*1,Обработ.выгрузка_реестра_РФ!$A:$G,7,)),IF(LEN(CI791)&gt;14,"","нет номера в реестре РФ")),""),IF(LEN(CI791)=0,"","Некорректный реестровый номер")))))</f>
        <v>#REF!</v>
      </c>
      <c r="CQ791" s="33" t="e">
        <f>IF(LEN(C791)&gt;0,IFERROR(IF(LEN(H791)&gt;0,IF(LEN(VLOOKUP(H791,'исключения(не_смотрим_баллы)'!$A:$C,1,))&gt;0,"да","нет"),"не введен ОКПД2"),"нет"),"")</f>
        <v>#REF!</v>
      </c>
      <c r="CR791" s="33" t="e">
        <f ca="1">IF(CQ791="да",IF(TODAY()&lt;VLOOKUP(H791,'исключения(не_смотрим_баллы)'!$A:$C,3,),"да","нет"),"")</f>
        <v>#REF!</v>
      </c>
      <c r="CS791" s="33" t="str">
        <f>IFERROR(IF(CQ791="да",IF(VLOOKUP(CI791*1,Обработ.выгрузка_реестра_РФ!$A:$G,2,)&lt;VLOOKUP(H791,'исключения(не_смотрим_баллы)'!$A:$C,2,),"да","нет"),""),"")</f>
        <v/>
      </c>
      <c r="CT791" s="24"/>
      <c r="CU791" s="33" t="e">
        <f t="shared" si="7701"/>
        <v>#REF!</v>
      </c>
      <c r="CV791" s="91" t="e">
        <f t="shared" si="7702"/>
        <v>#REF!</v>
      </c>
      <c r="CW791" s="27" t="e">
        <f t="shared" si="7703"/>
        <v>#REF!</v>
      </c>
      <c r="CX791" s="26" t="e">
        <f t="shared" si="7632"/>
        <v>#REF!</v>
      </c>
      <c r="CY791" s="64" t="e">
        <f>IF(LEN('Описание предлагаемого товара'!#REF!)&gt;0,'Описание предлагаемого товара'!#REF!,"")</f>
        <v>#REF!</v>
      </c>
      <c r="CZ791" s="95" t="e">
        <f t="shared" si="7690"/>
        <v>#REF!</v>
      </c>
      <c r="DA791" s="95" t="e">
        <f t="shared" ref="DA791" si="7733">IFERROR(REPLACE(CZ791,FIND(" ",CZ791,1),1,""),CZ791)</f>
        <v>#REF!</v>
      </c>
      <c r="DB791" s="95" t="e">
        <f t="shared" si="7634"/>
        <v>#REF!</v>
      </c>
      <c r="DC791" s="95" t="e">
        <f t="shared" ref="DC791:DD791" si="7734">IFERROR(REPLACE(DB791,FIND("г.",DB791,1),2,""),DB791)</f>
        <v>#REF!</v>
      </c>
      <c r="DD791" s="95" t="e">
        <f t="shared" si="7734"/>
        <v>#REF!</v>
      </c>
      <c r="DE791" s="95" t="e">
        <f t="shared" ref="DE791:DF791" si="7735">IFERROR(REPLACE(DD791,FIND("г",DD791,1),1,""),DD791)</f>
        <v>#REF!</v>
      </c>
      <c r="DF791" s="95" t="e">
        <f t="shared" si="7735"/>
        <v>#REF!</v>
      </c>
      <c r="DG791" s="95" t="e">
        <f t="shared" si="7707"/>
        <v>#REF!</v>
      </c>
      <c r="DH791" s="25" t="str">
        <f>IFERROR(VLOOKUP(CI791*1,Обработ.выгрузка_реестра_РФ!$A:$G,5,),"")</f>
        <v/>
      </c>
      <c r="DI791" s="27" t="str">
        <f t="shared" si="7717"/>
        <v/>
      </c>
      <c r="DJ791" s="27" t="str">
        <f t="shared" ca="1" si="7694"/>
        <v/>
      </c>
      <c r="DK791" s="63" t="e">
        <f>IF(LEN('Описание предлагаемого товара'!#REF!)&gt;0,'Описание предлагаемого товара'!#REF!,"")</f>
        <v>#REF!</v>
      </c>
      <c r="DL791" s="63" t="e">
        <f>IF(LEN('Описание предлагаемого товара'!#REF!)&gt;0,'Описание предлагаемого товара'!#REF!,"")</f>
        <v>#REF!</v>
      </c>
      <c r="DM791" s="32"/>
    </row>
    <row r="792" spans="1:117" ht="48.75" customHeight="1" x14ac:dyDescent="0.25">
      <c r="A792" s="61" t="e">
        <f>IF(LEN('Описание предлагаемого товара'!#REF!)&gt;0,'Описание предлагаемого товара'!#REF!,"")</f>
        <v>#REF!</v>
      </c>
      <c r="B792" s="65" t="e">
        <f>IF(LEN('Описание предлагаемого товара'!#REF!)&gt;0,'Описание предлагаемого товара'!#REF!,"")</f>
        <v>#REF!</v>
      </c>
      <c r="C792" s="61" t="e">
        <f>IF(LEN('Описание предлагаемого товара'!#REF!)&gt;0,'Описание предлагаемого товара'!#REF!,"")</f>
        <v>#REF!</v>
      </c>
      <c r="D792" s="61" t="e">
        <f>IF(LEN('Описание предлагаемого товара'!#REF!)&gt;0,'Описание предлагаемого товара'!#REF!,"")</f>
        <v>#REF!</v>
      </c>
      <c r="E792" s="61" t="e">
        <f>IF(LEN('Описание предлагаемого товара'!#REF!)&gt;0,'Описание предлагаемого товара'!#REF!,"")</f>
        <v>#REF!</v>
      </c>
      <c r="F792" s="61" t="e">
        <f>IF(LEN('Описание предлагаемого товара'!#REF!)&gt;0,'Описание предлагаемого товара'!#REF!,"")</f>
        <v>#REF!</v>
      </c>
      <c r="G792" s="61" t="e">
        <f>IF(LEN('Описание предлагаемого товара'!#REF!)&gt;0,'Описание предлагаемого товара'!#REF!,"")</f>
        <v>#REF!</v>
      </c>
      <c r="H792" s="61" t="e">
        <f>IF(LEN('Описание предлагаемого товара'!#REF!)&gt;0,'Описание предлагаемого товара'!#REF!,"")</f>
        <v>#REF!</v>
      </c>
      <c r="I792" s="61" t="e">
        <f>IF(LEN('Описание предлагаемого товара'!#REF!)&gt;0,'Описание предлагаемого товара'!#REF!,"")</f>
        <v>#REF!</v>
      </c>
      <c r="J792" s="38" t="str">
        <f>IFERROR(VLOOKUP(B792,SAP!$A:$E,5,),"")</f>
        <v/>
      </c>
      <c r="K792" s="40" t="str">
        <f t="shared" si="7637"/>
        <v/>
      </c>
      <c r="L792" s="61" t="e">
        <f>IF(LEN('Описание предлагаемого товара'!#REF!)&gt;0,IFERROR('Описание предлагаемого товара'!#REF!*1,""),"")</f>
        <v>#REF!</v>
      </c>
      <c r="M792" s="39" t="str">
        <f>IFERROR(VLOOKUP(B792,SAP!$A:$E,2,),"")</f>
        <v/>
      </c>
      <c r="N792" s="41" t="str">
        <f t="shared" si="7137"/>
        <v/>
      </c>
      <c r="O792" s="39" t="str">
        <f t="shared" si="7624"/>
        <v/>
      </c>
      <c r="P792" s="36" t="e">
        <f>IF(LEN('Описание предлагаемого товара'!#REF!)&gt;0,'Описание предлагаемого товара'!#REF!,"")</f>
        <v>#REF!</v>
      </c>
      <c r="Q79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92" s="37" t="e">
        <f>IF(LEN('Описание предлагаемого товара'!#REF!)&gt;0,'Описание предлагаемого товара'!#REF!,"")</f>
        <v>#REF!</v>
      </c>
      <c r="S792" s="37" t="e">
        <f>IF(LEN('Описание предлагаемого товара'!#REF!)&gt;0,'Описание предлагаемого товара'!#REF!,"")</f>
        <v>#REF!</v>
      </c>
      <c r="T79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92" s="23" t="str">
        <f>IFERROR(VLOOKUP(CI792*1,Обработ.выгрузка_реестра_РФ!$A:$G,6,),"")</f>
        <v/>
      </c>
      <c r="V792" s="61" t="e">
        <f>IF(LEN('Описание предлагаемого товара'!#REF!)&gt;0,'Описание предлагаемого товара'!#REF!,"")</f>
        <v>#REF!</v>
      </c>
      <c r="W792" s="62" t="e">
        <f>IF(LEN('Описание предлагаемого товара'!#REF!)&gt;0,'Описание предлагаемого товара'!#REF!,"")</f>
        <v>#REF!</v>
      </c>
      <c r="X792" s="91" t="e">
        <f t="shared" ref="X792:Y792" si="7736">IFERROR(REPLACE(W792,FIND(CHAR(10),W792,1),1," "),W792)</f>
        <v>#REF!</v>
      </c>
      <c r="Y792" s="91" t="e">
        <f t="shared" si="7736"/>
        <v>#REF!</v>
      </c>
      <c r="Z792" s="91" t="e">
        <f t="shared" si="7639"/>
        <v>#REF!</v>
      </c>
      <c r="AA792" s="91" t="e">
        <f t="shared" si="7640"/>
        <v>#REF!</v>
      </c>
      <c r="AB792" s="91" t="e">
        <f t="shared" si="7641"/>
        <v>#REF!</v>
      </c>
      <c r="AC792" s="91" t="e">
        <f t="shared" ref="AC792:AF792" si="7737">IFERROR(REPLACE(AB792,FIND("  ",AB792,1),2," "),AB792)</f>
        <v>#REF!</v>
      </c>
      <c r="AD792" s="91" t="e">
        <f t="shared" si="7737"/>
        <v>#REF!</v>
      </c>
      <c r="AE792" s="91" t="e">
        <f t="shared" si="7737"/>
        <v>#REF!</v>
      </c>
      <c r="AF792" s="91" t="e">
        <f t="shared" si="7737"/>
        <v>#REF!</v>
      </c>
      <c r="AG792" s="23" t="str">
        <f>IFERROR(VLOOKUP(CI792*1,Обработ.выгрузка_реестра_РФ!$A:$G,4,),"")</f>
        <v/>
      </c>
      <c r="AH792" s="91" t="str">
        <f t="shared" ref="AH792:AI792" si="7738">IFERROR(REPLACE(AG792,FIND("-",AG792,1),1,"*"),AG792)</f>
        <v/>
      </c>
      <c r="AI792" s="91" t="str">
        <f t="shared" si="7738"/>
        <v/>
      </c>
      <c r="AJ792" s="27" t="str">
        <f t="shared" ref="AJ792:AJ855" si="7739">IF(LEN(AI792)&gt;0,IF(LEN(W792)&gt;0,IFERROR(IF(LEN(VLOOKUP("*"&amp;AI792&amp;"*",AF792,1,FALSE))&gt;0,"да",""),"нет"),"не введены данные"),"")</f>
        <v/>
      </c>
      <c r="AK792" s="63" t="e">
        <f>IF(LEN('Описание предлагаемого товара'!#REF!)&gt;0,'Описание предлагаемого товара'!#REF!,"")</f>
        <v>#REF!</v>
      </c>
      <c r="AL792" s="91" t="e">
        <f t="shared" ref="AL792:AM792" si="7740">IFERROR(REPLACE(AK792,FIND(CHAR(10),AK792,1),1,""),AK792)</f>
        <v>#REF!</v>
      </c>
      <c r="AM792" s="91" t="e">
        <f t="shared" si="7740"/>
        <v>#REF!</v>
      </c>
      <c r="AN792" s="91" t="e">
        <f t="shared" ref="AN792:AR792" si="7741">IFERROR(REPLACE(AM792,FIND(" ",AM792,1),1,""),AM792)</f>
        <v>#REF!</v>
      </c>
      <c r="AO792" s="91" t="e">
        <f t="shared" si="7741"/>
        <v>#REF!</v>
      </c>
      <c r="AP792" s="91" t="e">
        <f t="shared" si="7741"/>
        <v>#REF!</v>
      </c>
      <c r="AQ792" s="91" t="e">
        <f t="shared" si="7741"/>
        <v>#REF!</v>
      </c>
      <c r="AR792" s="91" t="e">
        <f t="shared" si="7741"/>
        <v>#REF!</v>
      </c>
      <c r="AS792" s="91" t="e">
        <f t="shared" si="7646"/>
        <v>#REF!</v>
      </c>
      <c r="AT792" s="91" t="e">
        <f t="shared" si="7647"/>
        <v>#REF!</v>
      </c>
      <c r="AU792" s="32" t="e">
        <f t="shared" si="7630"/>
        <v>#REF!</v>
      </c>
      <c r="AV792" s="93" t="e">
        <f>'Описание предлагаемого товара'!#REF!</f>
        <v>#REF!</v>
      </c>
      <c r="AW792" s="91" t="e">
        <f>MIN(SEARCH({0,1,2,3,4,5,6,7,8,9},AV792&amp; "0123456789"))</f>
        <v>#REF!</v>
      </c>
      <c r="AX792" s="91" t="str">
        <f t="shared" si="7648"/>
        <v/>
      </c>
      <c r="AY792" s="91" t="str">
        <f t="shared" si="7649"/>
        <v/>
      </c>
      <c r="AZ792" s="91" t="str">
        <f t="shared" si="7650"/>
        <v/>
      </c>
      <c r="BA792" s="91" t="str">
        <f t="shared" si="7651"/>
        <v/>
      </c>
      <c r="BB792" s="91" t="str">
        <f t="shared" si="7652"/>
        <v/>
      </c>
      <c r="BC792" s="91" t="str">
        <f t="shared" si="7653"/>
        <v/>
      </c>
      <c r="BD792" s="91" t="str">
        <f t="shared" si="7654"/>
        <v/>
      </c>
      <c r="BE792" s="91" t="str">
        <f t="shared" si="7655"/>
        <v/>
      </c>
      <c r="BF792" s="91" t="str">
        <f t="shared" si="7656"/>
        <v/>
      </c>
      <c r="BG792" s="91" t="str">
        <f t="shared" si="7657"/>
        <v/>
      </c>
      <c r="BH792" s="91" t="str">
        <f t="shared" si="7658"/>
        <v/>
      </c>
      <c r="BI792" s="91" t="str">
        <f t="shared" si="7659"/>
        <v/>
      </c>
      <c r="BJ792" s="91" t="str">
        <f t="shared" si="7660"/>
        <v/>
      </c>
      <c r="BK792" s="91" t="str">
        <f t="shared" si="7661"/>
        <v/>
      </c>
      <c r="BL792" s="91" t="str">
        <f t="shared" si="7662"/>
        <v/>
      </c>
      <c r="BM792" s="91" t="str">
        <f t="shared" si="7663"/>
        <v/>
      </c>
      <c r="BN792" s="91" t="str">
        <f t="shared" si="7664"/>
        <v/>
      </c>
      <c r="BO792" s="91" t="str">
        <f t="shared" si="7665"/>
        <v/>
      </c>
      <c r="BP792" s="91" t="str">
        <f t="shared" si="7666"/>
        <v/>
      </c>
      <c r="BQ792" s="91" t="str">
        <f t="shared" si="7667"/>
        <v/>
      </c>
      <c r="BR792" s="91" t="str">
        <f t="shared" si="7668"/>
        <v/>
      </c>
      <c r="BS792" s="91" t="str">
        <f t="shared" si="7669"/>
        <v/>
      </c>
      <c r="BT792" s="91" t="str">
        <f t="shared" si="7670"/>
        <v/>
      </c>
      <c r="BU792" s="91" t="str">
        <f t="shared" si="7671"/>
        <v/>
      </c>
      <c r="BV792" s="91" t="str">
        <f t="shared" si="7672"/>
        <v/>
      </c>
      <c r="BW792" s="91" t="str">
        <f t="shared" si="7673"/>
        <v/>
      </c>
      <c r="BX792" s="91" t="str">
        <f t="shared" si="7674"/>
        <v/>
      </c>
      <c r="BY792" s="91" t="str">
        <f t="shared" si="7675"/>
        <v/>
      </c>
      <c r="BZ792" s="91" t="str">
        <f t="shared" si="7676"/>
        <v/>
      </c>
      <c r="CA792" s="91" t="str">
        <f t="shared" si="7677"/>
        <v/>
      </c>
      <c r="CB792" s="91" t="str">
        <f t="shared" si="7678"/>
        <v/>
      </c>
      <c r="CC792" s="91" t="str">
        <f t="shared" si="7679"/>
        <v/>
      </c>
      <c r="CD792" s="91" t="str">
        <f t="shared" si="7680"/>
        <v/>
      </c>
      <c r="CE792" s="91" t="str">
        <f t="shared" si="7681"/>
        <v/>
      </c>
      <c r="CF792" s="91" t="str">
        <f t="shared" si="7682"/>
        <v/>
      </c>
      <c r="CG792" s="91" t="str">
        <f t="shared" si="7683"/>
        <v/>
      </c>
      <c r="CH792" s="91" t="str">
        <f t="shared" si="7684"/>
        <v/>
      </c>
      <c r="CI792" s="91" t="str">
        <f t="shared" si="7685"/>
        <v>нет</v>
      </c>
      <c r="CJ792" s="63" t="e">
        <f>IF(LEN('Описание предлагаемого товара'!#REF!)&gt;0,'Описание предлагаемого товара'!#REF!,"")</f>
        <v>#REF!</v>
      </c>
      <c r="CK792" s="91" t="e">
        <f t="shared" ref="CK792:CL792" si="7742">IFERROR(REPLACE(CJ792,FIND(CHAR(10),CJ792,1),1,""),CJ792)</f>
        <v>#REF!</v>
      </c>
      <c r="CL792" s="91" t="e">
        <f t="shared" si="7742"/>
        <v>#REF!</v>
      </c>
      <c r="CM792" s="91" t="e">
        <f t="shared" si="7687"/>
        <v>#REF!</v>
      </c>
      <c r="CN792" s="91" t="e">
        <f t="shared" si="7688"/>
        <v>#REF!</v>
      </c>
      <c r="CO792" s="91" t="e">
        <f t="shared" si="7689"/>
        <v>#REF!</v>
      </c>
      <c r="CP792" s="90" t="e">
        <f>IF(AU792="Не указан реестровый номер (мера нац.режима Запрет)","",IF(CI792="нет","",IF(CU792="да","исключение(не смотрим баллы)",IFERROR(IF(CI792*1&gt;0,IFERROR(IF(VLOOKUP(CI792*1,Обработ.выгрузка_реестра_РФ!$A:$G,7,)=0,"Баллы не установлены",VLOOKUP(CI792*1,Обработ.выгрузка_реестра_РФ!$A:$G,7,)),IF(LEN(CI792)&gt;14,"","нет номера в реестре РФ")),""),IF(LEN(CI792)=0,"","Некорректный реестровый номер")))))</f>
        <v>#REF!</v>
      </c>
      <c r="CQ792" s="33" t="e">
        <f>IF(LEN(C792)&gt;0,IFERROR(IF(LEN(H792)&gt;0,IF(LEN(VLOOKUP(H792,'исключения(не_смотрим_баллы)'!$A:$C,1,))&gt;0,"да","нет"),"не введен ОКПД2"),"нет"),"")</f>
        <v>#REF!</v>
      </c>
      <c r="CR792" s="33" t="e">
        <f ca="1">IF(CQ792="да",IF(TODAY()&lt;VLOOKUP(H792,'исключения(не_смотрим_баллы)'!$A:$C,3,),"да","нет"),"")</f>
        <v>#REF!</v>
      </c>
      <c r="CS792" s="33" t="str">
        <f>IFERROR(IF(CQ792="да",IF(VLOOKUP(CI792*1,Обработ.выгрузка_реестра_РФ!$A:$G,2,)&lt;VLOOKUP(H792,'исключения(не_смотрим_баллы)'!$A:$C,2,),"да","нет"),""),"")</f>
        <v/>
      </c>
      <c r="CT792" s="24"/>
      <c r="CU792" s="33" t="e">
        <f t="shared" si="7701"/>
        <v>#REF!</v>
      </c>
      <c r="CV792" s="91" t="e">
        <f t="shared" si="7702"/>
        <v>#REF!</v>
      </c>
      <c r="CW792" s="27" t="e">
        <f t="shared" si="7703"/>
        <v>#REF!</v>
      </c>
      <c r="CX792" s="26" t="e">
        <f t="shared" si="7632"/>
        <v>#REF!</v>
      </c>
      <c r="CY792" s="64" t="e">
        <f>IF(LEN('Описание предлагаемого товара'!#REF!)&gt;0,'Описание предлагаемого товара'!#REF!,"")</f>
        <v>#REF!</v>
      </c>
      <c r="CZ792" s="95" t="e">
        <f t="shared" si="7690"/>
        <v>#REF!</v>
      </c>
      <c r="DA792" s="95" t="e">
        <f t="shared" ref="DA792" si="7743">IFERROR(REPLACE(CZ792,FIND(" ",CZ792,1),1,""),CZ792)</f>
        <v>#REF!</v>
      </c>
      <c r="DB792" s="95" t="e">
        <f t="shared" si="7634"/>
        <v>#REF!</v>
      </c>
      <c r="DC792" s="95" t="e">
        <f t="shared" ref="DC792:DD792" si="7744">IFERROR(REPLACE(DB792,FIND("г.",DB792,1),2,""),DB792)</f>
        <v>#REF!</v>
      </c>
      <c r="DD792" s="95" t="e">
        <f t="shared" si="7744"/>
        <v>#REF!</v>
      </c>
      <c r="DE792" s="95" t="e">
        <f t="shared" ref="DE792:DF792" si="7745">IFERROR(REPLACE(DD792,FIND("г",DD792,1),1,""),DD792)</f>
        <v>#REF!</v>
      </c>
      <c r="DF792" s="95" t="e">
        <f t="shared" si="7745"/>
        <v>#REF!</v>
      </c>
      <c r="DG792" s="95" t="e">
        <f t="shared" si="7707"/>
        <v>#REF!</v>
      </c>
      <c r="DH792" s="25" t="str">
        <f>IFERROR(VLOOKUP(CI792*1,Обработ.выгрузка_реестра_РФ!$A:$G,5,),"")</f>
        <v/>
      </c>
      <c r="DI792" s="27" t="str">
        <f t="shared" si="7717"/>
        <v/>
      </c>
      <c r="DJ792" s="27" t="str">
        <f t="shared" ca="1" si="7694"/>
        <v/>
      </c>
      <c r="DK792" s="63" t="e">
        <f>IF(LEN('Описание предлагаемого товара'!#REF!)&gt;0,'Описание предлагаемого товара'!#REF!,"")</f>
        <v>#REF!</v>
      </c>
      <c r="DL792" s="63" t="e">
        <f>IF(LEN('Описание предлагаемого товара'!#REF!)&gt;0,'Описание предлагаемого товара'!#REF!,"")</f>
        <v>#REF!</v>
      </c>
      <c r="DM792" s="32"/>
    </row>
    <row r="793" spans="1:117" ht="48.75" customHeight="1" x14ac:dyDescent="0.25">
      <c r="A793" s="61" t="e">
        <f>IF(LEN('Описание предлагаемого товара'!#REF!)&gt;0,'Описание предлагаемого товара'!#REF!,"")</f>
        <v>#REF!</v>
      </c>
      <c r="B793" s="65" t="e">
        <f>IF(LEN('Описание предлагаемого товара'!#REF!)&gt;0,'Описание предлагаемого товара'!#REF!,"")</f>
        <v>#REF!</v>
      </c>
      <c r="C793" s="61" t="e">
        <f>IF(LEN('Описание предлагаемого товара'!#REF!)&gt;0,'Описание предлагаемого товара'!#REF!,"")</f>
        <v>#REF!</v>
      </c>
      <c r="D793" s="61" t="e">
        <f>IF(LEN('Описание предлагаемого товара'!#REF!)&gt;0,'Описание предлагаемого товара'!#REF!,"")</f>
        <v>#REF!</v>
      </c>
      <c r="E793" s="61" t="e">
        <f>IF(LEN('Описание предлагаемого товара'!#REF!)&gt;0,'Описание предлагаемого товара'!#REF!,"")</f>
        <v>#REF!</v>
      </c>
      <c r="F793" s="61" t="e">
        <f>IF(LEN('Описание предлагаемого товара'!#REF!)&gt;0,'Описание предлагаемого товара'!#REF!,"")</f>
        <v>#REF!</v>
      </c>
      <c r="G793" s="61" t="e">
        <f>IF(LEN('Описание предлагаемого товара'!#REF!)&gt;0,'Описание предлагаемого товара'!#REF!,"")</f>
        <v>#REF!</v>
      </c>
      <c r="H793" s="61" t="e">
        <f>IF(LEN('Описание предлагаемого товара'!#REF!)&gt;0,'Описание предлагаемого товара'!#REF!,"")</f>
        <v>#REF!</v>
      </c>
      <c r="I793" s="61" t="e">
        <f>IF(LEN('Описание предлагаемого товара'!#REF!)&gt;0,'Описание предлагаемого товара'!#REF!,"")</f>
        <v>#REF!</v>
      </c>
      <c r="J793" s="38" t="str">
        <f>IFERROR(VLOOKUP(B793,SAP!$A:$E,5,),"")</f>
        <v/>
      </c>
      <c r="K793" s="40" t="str">
        <f t="shared" si="7637"/>
        <v/>
      </c>
      <c r="L793" s="61" t="e">
        <f>IF(LEN('Описание предлагаемого товара'!#REF!)&gt;0,IFERROR('Описание предлагаемого товара'!#REF!*1,""),"")</f>
        <v>#REF!</v>
      </c>
      <c r="M793" s="39" t="str">
        <f>IFERROR(VLOOKUP(B793,SAP!$A:$E,2,),"")</f>
        <v/>
      </c>
      <c r="N793" s="41" t="str">
        <f t="shared" si="7137"/>
        <v/>
      </c>
      <c r="O793" s="39" t="str">
        <f t="shared" si="7624"/>
        <v/>
      </c>
      <c r="P793" s="36" t="e">
        <f>IF(LEN('Описание предлагаемого товара'!#REF!)&gt;0,'Описание предлагаемого товара'!#REF!,"")</f>
        <v>#REF!</v>
      </c>
      <c r="Q79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93" s="37" t="e">
        <f>IF(LEN('Описание предлагаемого товара'!#REF!)&gt;0,'Описание предлагаемого товара'!#REF!,"")</f>
        <v>#REF!</v>
      </c>
      <c r="S793" s="37" t="e">
        <f>IF(LEN('Описание предлагаемого товара'!#REF!)&gt;0,'Описание предлагаемого товара'!#REF!,"")</f>
        <v>#REF!</v>
      </c>
      <c r="T79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93" s="23" t="str">
        <f>IFERROR(VLOOKUP(CI793*1,Обработ.выгрузка_реестра_РФ!$A:$G,6,),"")</f>
        <v/>
      </c>
      <c r="V793" s="61" t="e">
        <f>IF(LEN('Описание предлагаемого товара'!#REF!)&gt;0,'Описание предлагаемого товара'!#REF!,"")</f>
        <v>#REF!</v>
      </c>
      <c r="W793" s="62" t="e">
        <f>IF(LEN('Описание предлагаемого товара'!#REF!)&gt;0,'Описание предлагаемого товара'!#REF!,"")</f>
        <v>#REF!</v>
      </c>
      <c r="X793" s="91" t="e">
        <f t="shared" ref="X793:Y793" si="7746">IFERROR(REPLACE(W793,FIND(CHAR(10),W793,1),1," "),W793)</f>
        <v>#REF!</v>
      </c>
      <c r="Y793" s="91" t="e">
        <f t="shared" si="7746"/>
        <v>#REF!</v>
      </c>
      <c r="Z793" s="91" t="e">
        <f t="shared" si="7639"/>
        <v>#REF!</v>
      </c>
      <c r="AA793" s="91" t="e">
        <f t="shared" si="7640"/>
        <v>#REF!</v>
      </c>
      <c r="AB793" s="91" t="e">
        <f t="shared" si="7641"/>
        <v>#REF!</v>
      </c>
      <c r="AC793" s="91" t="e">
        <f t="shared" ref="AC793:AF793" si="7747">IFERROR(REPLACE(AB793,FIND("  ",AB793,1),2," "),AB793)</f>
        <v>#REF!</v>
      </c>
      <c r="AD793" s="91" t="e">
        <f t="shared" si="7747"/>
        <v>#REF!</v>
      </c>
      <c r="AE793" s="91" t="e">
        <f t="shared" si="7747"/>
        <v>#REF!</v>
      </c>
      <c r="AF793" s="91" t="e">
        <f t="shared" si="7747"/>
        <v>#REF!</v>
      </c>
      <c r="AG793" s="23" t="str">
        <f>IFERROR(VLOOKUP(CI793*1,Обработ.выгрузка_реестра_РФ!$A:$G,4,),"")</f>
        <v/>
      </c>
      <c r="AH793" s="91" t="str">
        <f t="shared" ref="AH793:AI793" si="7748">IFERROR(REPLACE(AG793,FIND("-",AG793,1),1,"*"),AG793)</f>
        <v/>
      </c>
      <c r="AI793" s="91" t="str">
        <f t="shared" si="7748"/>
        <v/>
      </c>
      <c r="AJ793" s="27" t="str">
        <f t="shared" si="7739"/>
        <v/>
      </c>
      <c r="AK793" s="63" t="e">
        <f>IF(LEN('Описание предлагаемого товара'!#REF!)&gt;0,'Описание предлагаемого товара'!#REF!,"")</f>
        <v>#REF!</v>
      </c>
      <c r="AL793" s="91" t="e">
        <f t="shared" ref="AL793:AM793" si="7749">IFERROR(REPLACE(AK793,FIND(CHAR(10),AK793,1),1,""),AK793)</f>
        <v>#REF!</v>
      </c>
      <c r="AM793" s="91" t="e">
        <f t="shared" si="7749"/>
        <v>#REF!</v>
      </c>
      <c r="AN793" s="91" t="e">
        <f t="shared" ref="AN793:AR793" si="7750">IFERROR(REPLACE(AM793,FIND(" ",AM793,1),1,""),AM793)</f>
        <v>#REF!</v>
      </c>
      <c r="AO793" s="91" t="e">
        <f t="shared" si="7750"/>
        <v>#REF!</v>
      </c>
      <c r="AP793" s="91" t="e">
        <f t="shared" si="7750"/>
        <v>#REF!</v>
      </c>
      <c r="AQ793" s="91" t="e">
        <f t="shared" si="7750"/>
        <v>#REF!</v>
      </c>
      <c r="AR793" s="91" t="e">
        <f t="shared" si="7750"/>
        <v>#REF!</v>
      </c>
      <c r="AS793" s="91" t="e">
        <f t="shared" si="7646"/>
        <v>#REF!</v>
      </c>
      <c r="AT793" s="91" t="e">
        <f t="shared" si="7647"/>
        <v>#REF!</v>
      </c>
      <c r="AU793" s="32" t="e">
        <f t="shared" si="7630"/>
        <v>#REF!</v>
      </c>
      <c r="AV793" s="93" t="e">
        <f>'Описание предлагаемого товара'!#REF!</f>
        <v>#REF!</v>
      </c>
      <c r="AW793" s="91" t="e">
        <f>MIN(SEARCH({0,1,2,3,4,5,6,7,8,9},AV793&amp; "0123456789"))</f>
        <v>#REF!</v>
      </c>
      <c r="AX793" s="91" t="str">
        <f t="shared" si="7648"/>
        <v/>
      </c>
      <c r="AY793" s="91" t="str">
        <f t="shared" si="7649"/>
        <v/>
      </c>
      <c r="AZ793" s="91" t="str">
        <f t="shared" si="7650"/>
        <v/>
      </c>
      <c r="BA793" s="91" t="str">
        <f t="shared" si="7651"/>
        <v/>
      </c>
      <c r="BB793" s="91" t="str">
        <f t="shared" si="7652"/>
        <v/>
      </c>
      <c r="BC793" s="91" t="str">
        <f t="shared" si="7653"/>
        <v/>
      </c>
      <c r="BD793" s="91" t="str">
        <f t="shared" si="7654"/>
        <v/>
      </c>
      <c r="BE793" s="91" t="str">
        <f t="shared" si="7655"/>
        <v/>
      </c>
      <c r="BF793" s="91" t="str">
        <f t="shared" si="7656"/>
        <v/>
      </c>
      <c r="BG793" s="91" t="str">
        <f t="shared" si="7657"/>
        <v/>
      </c>
      <c r="BH793" s="91" t="str">
        <f t="shared" si="7658"/>
        <v/>
      </c>
      <c r="BI793" s="91" t="str">
        <f t="shared" si="7659"/>
        <v/>
      </c>
      <c r="BJ793" s="91" t="str">
        <f t="shared" si="7660"/>
        <v/>
      </c>
      <c r="BK793" s="91" t="str">
        <f t="shared" si="7661"/>
        <v/>
      </c>
      <c r="BL793" s="91" t="str">
        <f t="shared" si="7662"/>
        <v/>
      </c>
      <c r="BM793" s="91" t="str">
        <f t="shared" si="7663"/>
        <v/>
      </c>
      <c r="BN793" s="91" t="str">
        <f t="shared" si="7664"/>
        <v/>
      </c>
      <c r="BO793" s="91" t="str">
        <f t="shared" si="7665"/>
        <v/>
      </c>
      <c r="BP793" s="91" t="str">
        <f t="shared" si="7666"/>
        <v/>
      </c>
      <c r="BQ793" s="91" t="str">
        <f t="shared" si="7667"/>
        <v/>
      </c>
      <c r="BR793" s="91" t="str">
        <f t="shared" si="7668"/>
        <v/>
      </c>
      <c r="BS793" s="91" t="str">
        <f t="shared" si="7669"/>
        <v/>
      </c>
      <c r="BT793" s="91" t="str">
        <f t="shared" si="7670"/>
        <v/>
      </c>
      <c r="BU793" s="91" t="str">
        <f t="shared" si="7671"/>
        <v/>
      </c>
      <c r="BV793" s="91" t="str">
        <f t="shared" si="7672"/>
        <v/>
      </c>
      <c r="BW793" s="91" t="str">
        <f t="shared" si="7673"/>
        <v/>
      </c>
      <c r="BX793" s="91" t="str">
        <f t="shared" si="7674"/>
        <v/>
      </c>
      <c r="BY793" s="91" t="str">
        <f t="shared" si="7675"/>
        <v/>
      </c>
      <c r="BZ793" s="91" t="str">
        <f t="shared" si="7676"/>
        <v/>
      </c>
      <c r="CA793" s="91" t="str">
        <f t="shared" si="7677"/>
        <v/>
      </c>
      <c r="CB793" s="91" t="str">
        <f t="shared" si="7678"/>
        <v/>
      </c>
      <c r="CC793" s="91" t="str">
        <f t="shared" si="7679"/>
        <v/>
      </c>
      <c r="CD793" s="91" t="str">
        <f t="shared" si="7680"/>
        <v/>
      </c>
      <c r="CE793" s="91" t="str">
        <f t="shared" si="7681"/>
        <v/>
      </c>
      <c r="CF793" s="91" t="str">
        <f t="shared" si="7682"/>
        <v/>
      </c>
      <c r="CG793" s="91" t="str">
        <f t="shared" si="7683"/>
        <v/>
      </c>
      <c r="CH793" s="91" t="str">
        <f t="shared" si="7684"/>
        <v/>
      </c>
      <c r="CI793" s="91" t="str">
        <f t="shared" si="7685"/>
        <v>нет</v>
      </c>
      <c r="CJ793" s="63" t="e">
        <f>IF(LEN('Описание предлагаемого товара'!#REF!)&gt;0,'Описание предлагаемого товара'!#REF!,"")</f>
        <v>#REF!</v>
      </c>
      <c r="CK793" s="91" t="e">
        <f t="shared" ref="CK793:CL793" si="7751">IFERROR(REPLACE(CJ793,FIND(CHAR(10),CJ793,1),1,""),CJ793)</f>
        <v>#REF!</v>
      </c>
      <c r="CL793" s="91" t="e">
        <f t="shared" si="7751"/>
        <v>#REF!</v>
      </c>
      <c r="CM793" s="91" t="e">
        <f t="shared" si="7687"/>
        <v>#REF!</v>
      </c>
      <c r="CN793" s="91" t="e">
        <f t="shared" si="7688"/>
        <v>#REF!</v>
      </c>
      <c r="CO793" s="91" t="e">
        <f t="shared" si="7689"/>
        <v>#REF!</v>
      </c>
      <c r="CP793" s="90" t="e">
        <f>IF(AU793="Не указан реестровый номер (мера нац.режима Запрет)","",IF(CI793="нет","",IF(CU793="да","исключение(не смотрим баллы)",IFERROR(IF(CI793*1&gt;0,IFERROR(IF(VLOOKUP(CI793*1,Обработ.выгрузка_реестра_РФ!$A:$G,7,)=0,"Баллы не установлены",VLOOKUP(CI793*1,Обработ.выгрузка_реестра_РФ!$A:$G,7,)),IF(LEN(CI793)&gt;14,"","нет номера в реестре РФ")),""),IF(LEN(CI793)=0,"","Некорректный реестровый номер")))))</f>
        <v>#REF!</v>
      </c>
      <c r="CQ793" s="33" t="e">
        <f>IF(LEN(C793)&gt;0,IFERROR(IF(LEN(H793)&gt;0,IF(LEN(VLOOKUP(H793,'исключения(не_смотрим_баллы)'!$A:$C,1,))&gt;0,"да","нет"),"не введен ОКПД2"),"нет"),"")</f>
        <v>#REF!</v>
      </c>
      <c r="CR793" s="33" t="e">
        <f ca="1">IF(CQ793="да",IF(TODAY()&lt;VLOOKUP(H793,'исключения(не_смотрим_баллы)'!$A:$C,3,),"да","нет"),"")</f>
        <v>#REF!</v>
      </c>
      <c r="CS793" s="33" t="str">
        <f>IFERROR(IF(CQ793="да",IF(VLOOKUP(CI793*1,Обработ.выгрузка_реестра_РФ!$A:$G,2,)&lt;VLOOKUP(H793,'исключения(не_смотрим_баллы)'!$A:$C,2,),"да","нет"),""),"")</f>
        <v/>
      </c>
      <c r="CT793" s="24"/>
      <c r="CU793" s="33" t="e">
        <f t="shared" si="7701"/>
        <v>#REF!</v>
      </c>
      <c r="CV793" s="91" t="e">
        <f t="shared" si="7702"/>
        <v>#REF!</v>
      </c>
      <c r="CW793" s="27" t="e">
        <f t="shared" si="7703"/>
        <v>#REF!</v>
      </c>
      <c r="CX793" s="26" t="e">
        <f t="shared" si="7632"/>
        <v>#REF!</v>
      </c>
      <c r="CY793" s="64" t="e">
        <f>IF(LEN('Описание предлагаемого товара'!#REF!)&gt;0,'Описание предлагаемого товара'!#REF!,"")</f>
        <v>#REF!</v>
      </c>
      <c r="CZ793" s="95" t="e">
        <f t="shared" si="7690"/>
        <v>#REF!</v>
      </c>
      <c r="DA793" s="95" t="e">
        <f t="shared" ref="DA793" si="7752">IFERROR(REPLACE(CZ793,FIND(" ",CZ793,1),1,""),CZ793)</f>
        <v>#REF!</v>
      </c>
      <c r="DB793" s="95" t="e">
        <f t="shared" si="7634"/>
        <v>#REF!</v>
      </c>
      <c r="DC793" s="95" t="e">
        <f t="shared" ref="DC793:DD793" si="7753">IFERROR(REPLACE(DB793,FIND("г.",DB793,1),2,""),DB793)</f>
        <v>#REF!</v>
      </c>
      <c r="DD793" s="95" t="e">
        <f t="shared" si="7753"/>
        <v>#REF!</v>
      </c>
      <c r="DE793" s="95" t="e">
        <f t="shared" ref="DE793:DF793" si="7754">IFERROR(REPLACE(DD793,FIND("г",DD793,1),1,""),DD793)</f>
        <v>#REF!</v>
      </c>
      <c r="DF793" s="95" t="e">
        <f t="shared" si="7754"/>
        <v>#REF!</v>
      </c>
      <c r="DG793" s="95" t="e">
        <f t="shared" si="7707"/>
        <v>#REF!</v>
      </c>
      <c r="DH793" s="25" t="str">
        <f>IFERROR(VLOOKUP(CI793*1,Обработ.выгрузка_реестра_РФ!$A:$G,5,),"")</f>
        <v/>
      </c>
      <c r="DI793" s="27" t="str">
        <f t="shared" si="7717"/>
        <v/>
      </c>
      <c r="DJ793" s="27" t="str">
        <f t="shared" ca="1" si="7694"/>
        <v/>
      </c>
      <c r="DK793" s="63" t="e">
        <f>IF(LEN('Описание предлагаемого товара'!#REF!)&gt;0,'Описание предлагаемого товара'!#REF!,"")</f>
        <v>#REF!</v>
      </c>
      <c r="DL793" s="63" t="e">
        <f>IF(LEN('Описание предлагаемого товара'!#REF!)&gt;0,'Описание предлагаемого товара'!#REF!,"")</f>
        <v>#REF!</v>
      </c>
      <c r="DM793" s="32"/>
    </row>
    <row r="794" spans="1:117" ht="48.75" customHeight="1" x14ac:dyDescent="0.25">
      <c r="A794" s="61" t="e">
        <f>IF(LEN('Описание предлагаемого товара'!#REF!)&gt;0,'Описание предлагаемого товара'!#REF!,"")</f>
        <v>#REF!</v>
      </c>
      <c r="B794" s="65" t="e">
        <f>IF(LEN('Описание предлагаемого товара'!#REF!)&gt;0,'Описание предлагаемого товара'!#REF!,"")</f>
        <v>#REF!</v>
      </c>
      <c r="C794" s="61" t="e">
        <f>IF(LEN('Описание предлагаемого товара'!#REF!)&gt;0,'Описание предлагаемого товара'!#REF!,"")</f>
        <v>#REF!</v>
      </c>
      <c r="D794" s="61" t="e">
        <f>IF(LEN('Описание предлагаемого товара'!#REF!)&gt;0,'Описание предлагаемого товара'!#REF!,"")</f>
        <v>#REF!</v>
      </c>
      <c r="E794" s="61" t="e">
        <f>IF(LEN('Описание предлагаемого товара'!#REF!)&gt;0,'Описание предлагаемого товара'!#REF!,"")</f>
        <v>#REF!</v>
      </c>
      <c r="F794" s="61" t="e">
        <f>IF(LEN('Описание предлагаемого товара'!#REF!)&gt;0,'Описание предлагаемого товара'!#REF!,"")</f>
        <v>#REF!</v>
      </c>
      <c r="G794" s="61" t="e">
        <f>IF(LEN('Описание предлагаемого товара'!#REF!)&gt;0,'Описание предлагаемого товара'!#REF!,"")</f>
        <v>#REF!</v>
      </c>
      <c r="H794" s="61" t="e">
        <f>IF(LEN('Описание предлагаемого товара'!#REF!)&gt;0,'Описание предлагаемого товара'!#REF!,"")</f>
        <v>#REF!</v>
      </c>
      <c r="I794" s="61" t="e">
        <f>IF(LEN('Описание предлагаемого товара'!#REF!)&gt;0,'Описание предлагаемого товара'!#REF!,"")</f>
        <v>#REF!</v>
      </c>
      <c r="J794" s="38" t="str">
        <f>IFERROR(VLOOKUP(B794,SAP!$A:$E,5,),"")</f>
        <v/>
      </c>
      <c r="K794" s="40" t="str">
        <f t="shared" si="7637"/>
        <v/>
      </c>
      <c r="L794" s="61" t="e">
        <f>IF(LEN('Описание предлагаемого товара'!#REF!)&gt;0,IFERROR('Описание предлагаемого товара'!#REF!*1,""),"")</f>
        <v>#REF!</v>
      </c>
      <c r="M794" s="39" t="str">
        <f>IFERROR(VLOOKUP(B794,SAP!$A:$E,2,),"")</f>
        <v/>
      </c>
      <c r="N794" s="41" t="str">
        <f t="shared" si="7137"/>
        <v/>
      </c>
      <c r="O794" s="39" t="str">
        <f t="shared" si="7624"/>
        <v/>
      </c>
      <c r="P794" s="36" t="e">
        <f>IF(LEN('Описание предлагаемого товара'!#REF!)&gt;0,'Описание предлагаемого товара'!#REF!,"")</f>
        <v>#REF!</v>
      </c>
      <c r="Q79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94" s="37" t="e">
        <f>IF(LEN('Описание предлагаемого товара'!#REF!)&gt;0,'Описание предлагаемого товара'!#REF!,"")</f>
        <v>#REF!</v>
      </c>
      <c r="S794" s="37" t="e">
        <f>IF(LEN('Описание предлагаемого товара'!#REF!)&gt;0,'Описание предлагаемого товара'!#REF!,"")</f>
        <v>#REF!</v>
      </c>
      <c r="T79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94" s="23" t="str">
        <f>IFERROR(VLOOKUP(CI794*1,Обработ.выгрузка_реестра_РФ!$A:$G,6,),"")</f>
        <v/>
      </c>
      <c r="V794" s="61" t="e">
        <f>IF(LEN('Описание предлагаемого товара'!#REF!)&gt;0,'Описание предлагаемого товара'!#REF!,"")</f>
        <v>#REF!</v>
      </c>
      <c r="W794" s="62" t="e">
        <f>IF(LEN('Описание предлагаемого товара'!#REF!)&gt;0,'Описание предлагаемого товара'!#REF!,"")</f>
        <v>#REF!</v>
      </c>
      <c r="X794" s="91" t="e">
        <f t="shared" ref="X794:Y794" si="7755">IFERROR(REPLACE(W794,FIND(CHAR(10),W794,1),1," "),W794)</f>
        <v>#REF!</v>
      </c>
      <c r="Y794" s="91" t="e">
        <f t="shared" si="7755"/>
        <v>#REF!</v>
      </c>
      <c r="Z794" s="91" t="e">
        <f t="shared" si="7639"/>
        <v>#REF!</v>
      </c>
      <c r="AA794" s="91" t="e">
        <f t="shared" si="7640"/>
        <v>#REF!</v>
      </c>
      <c r="AB794" s="91" t="e">
        <f t="shared" si="7641"/>
        <v>#REF!</v>
      </c>
      <c r="AC794" s="91" t="e">
        <f t="shared" ref="AC794:AF794" si="7756">IFERROR(REPLACE(AB794,FIND("  ",AB794,1),2," "),AB794)</f>
        <v>#REF!</v>
      </c>
      <c r="AD794" s="91" t="e">
        <f t="shared" si="7756"/>
        <v>#REF!</v>
      </c>
      <c r="AE794" s="91" t="e">
        <f t="shared" si="7756"/>
        <v>#REF!</v>
      </c>
      <c r="AF794" s="91" t="e">
        <f t="shared" si="7756"/>
        <v>#REF!</v>
      </c>
      <c r="AG794" s="23" t="str">
        <f>IFERROR(VLOOKUP(CI794*1,Обработ.выгрузка_реестра_РФ!$A:$G,4,),"")</f>
        <v/>
      </c>
      <c r="AH794" s="91" t="str">
        <f t="shared" ref="AH794:AI794" si="7757">IFERROR(REPLACE(AG794,FIND("-",AG794,1),1,"*"),AG794)</f>
        <v/>
      </c>
      <c r="AI794" s="91" t="str">
        <f t="shared" si="7757"/>
        <v/>
      </c>
      <c r="AJ794" s="27" t="str">
        <f t="shared" si="7739"/>
        <v/>
      </c>
      <c r="AK794" s="63" t="e">
        <f>IF(LEN('Описание предлагаемого товара'!#REF!)&gt;0,'Описание предлагаемого товара'!#REF!,"")</f>
        <v>#REF!</v>
      </c>
      <c r="AL794" s="91" t="e">
        <f t="shared" ref="AL794:AM794" si="7758">IFERROR(REPLACE(AK794,FIND(CHAR(10),AK794,1),1,""),AK794)</f>
        <v>#REF!</v>
      </c>
      <c r="AM794" s="91" t="e">
        <f t="shared" si="7758"/>
        <v>#REF!</v>
      </c>
      <c r="AN794" s="91" t="e">
        <f t="shared" ref="AN794:AR794" si="7759">IFERROR(REPLACE(AM794,FIND(" ",AM794,1),1,""),AM794)</f>
        <v>#REF!</v>
      </c>
      <c r="AO794" s="91" t="e">
        <f t="shared" si="7759"/>
        <v>#REF!</v>
      </c>
      <c r="AP794" s="91" t="e">
        <f t="shared" si="7759"/>
        <v>#REF!</v>
      </c>
      <c r="AQ794" s="91" t="e">
        <f t="shared" si="7759"/>
        <v>#REF!</v>
      </c>
      <c r="AR794" s="91" t="e">
        <f t="shared" si="7759"/>
        <v>#REF!</v>
      </c>
      <c r="AS794" s="91" t="e">
        <f t="shared" si="7646"/>
        <v>#REF!</v>
      </c>
      <c r="AT794" s="91" t="e">
        <f t="shared" si="7647"/>
        <v>#REF!</v>
      </c>
      <c r="AU794" s="32" t="e">
        <f t="shared" si="7630"/>
        <v>#REF!</v>
      </c>
      <c r="AV794" s="93" t="e">
        <f>'Описание предлагаемого товара'!#REF!</f>
        <v>#REF!</v>
      </c>
      <c r="AW794" s="91" t="e">
        <f>MIN(SEARCH({0,1,2,3,4,5,6,7,8,9},AV794&amp; "0123456789"))</f>
        <v>#REF!</v>
      </c>
      <c r="AX794" s="91" t="str">
        <f t="shared" si="7648"/>
        <v/>
      </c>
      <c r="AY794" s="91" t="str">
        <f t="shared" si="7649"/>
        <v/>
      </c>
      <c r="AZ794" s="91" t="str">
        <f t="shared" si="7650"/>
        <v/>
      </c>
      <c r="BA794" s="91" t="str">
        <f t="shared" si="7651"/>
        <v/>
      </c>
      <c r="BB794" s="91" t="str">
        <f t="shared" si="7652"/>
        <v/>
      </c>
      <c r="BC794" s="91" t="str">
        <f t="shared" si="7653"/>
        <v/>
      </c>
      <c r="BD794" s="91" t="str">
        <f t="shared" si="7654"/>
        <v/>
      </c>
      <c r="BE794" s="91" t="str">
        <f t="shared" si="7655"/>
        <v/>
      </c>
      <c r="BF794" s="91" t="str">
        <f t="shared" si="7656"/>
        <v/>
      </c>
      <c r="BG794" s="91" t="str">
        <f t="shared" si="7657"/>
        <v/>
      </c>
      <c r="BH794" s="91" t="str">
        <f t="shared" si="7658"/>
        <v/>
      </c>
      <c r="BI794" s="91" t="str">
        <f t="shared" si="7659"/>
        <v/>
      </c>
      <c r="BJ794" s="91" t="str">
        <f t="shared" si="7660"/>
        <v/>
      </c>
      <c r="BK794" s="91" t="str">
        <f t="shared" si="7661"/>
        <v/>
      </c>
      <c r="BL794" s="91" t="str">
        <f t="shared" si="7662"/>
        <v/>
      </c>
      <c r="BM794" s="91" t="str">
        <f t="shared" si="7663"/>
        <v/>
      </c>
      <c r="BN794" s="91" t="str">
        <f t="shared" si="7664"/>
        <v/>
      </c>
      <c r="BO794" s="91" t="str">
        <f t="shared" si="7665"/>
        <v/>
      </c>
      <c r="BP794" s="91" t="str">
        <f t="shared" si="7666"/>
        <v/>
      </c>
      <c r="BQ794" s="91" t="str">
        <f t="shared" si="7667"/>
        <v/>
      </c>
      <c r="BR794" s="91" t="str">
        <f t="shared" si="7668"/>
        <v/>
      </c>
      <c r="BS794" s="91" t="str">
        <f t="shared" si="7669"/>
        <v/>
      </c>
      <c r="BT794" s="91" t="str">
        <f t="shared" si="7670"/>
        <v/>
      </c>
      <c r="BU794" s="91" t="str">
        <f t="shared" si="7671"/>
        <v/>
      </c>
      <c r="BV794" s="91" t="str">
        <f t="shared" si="7672"/>
        <v/>
      </c>
      <c r="BW794" s="91" t="str">
        <f t="shared" si="7673"/>
        <v/>
      </c>
      <c r="BX794" s="91" t="str">
        <f t="shared" si="7674"/>
        <v/>
      </c>
      <c r="BY794" s="91" t="str">
        <f t="shared" si="7675"/>
        <v/>
      </c>
      <c r="BZ794" s="91" t="str">
        <f t="shared" si="7676"/>
        <v/>
      </c>
      <c r="CA794" s="91" t="str">
        <f t="shared" si="7677"/>
        <v/>
      </c>
      <c r="CB794" s="91" t="str">
        <f t="shared" si="7678"/>
        <v/>
      </c>
      <c r="CC794" s="91" t="str">
        <f t="shared" si="7679"/>
        <v/>
      </c>
      <c r="CD794" s="91" t="str">
        <f t="shared" si="7680"/>
        <v/>
      </c>
      <c r="CE794" s="91" t="str">
        <f t="shared" si="7681"/>
        <v/>
      </c>
      <c r="CF794" s="91" t="str">
        <f t="shared" si="7682"/>
        <v/>
      </c>
      <c r="CG794" s="91" t="str">
        <f t="shared" si="7683"/>
        <v/>
      </c>
      <c r="CH794" s="91" t="str">
        <f t="shared" si="7684"/>
        <v/>
      </c>
      <c r="CI794" s="91" t="str">
        <f t="shared" si="7685"/>
        <v>нет</v>
      </c>
      <c r="CJ794" s="63" t="e">
        <f>IF(LEN('Описание предлагаемого товара'!#REF!)&gt;0,'Описание предлагаемого товара'!#REF!,"")</f>
        <v>#REF!</v>
      </c>
      <c r="CK794" s="91" t="e">
        <f t="shared" ref="CK794:CL794" si="7760">IFERROR(REPLACE(CJ794,FIND(CHAR(10),CJ794,1),1,""),CJ794)</f>
        <v>#REF!</v>
      </c>
      <c r="CL794" s="91" t="e">
        <f t="shared" si="7760"/>
        <v>#REF!</v>
      </c>
      <c r="CM794" s="91" t="e">
        <f t="shared" si="7687"/>
        <v>#REF!</v>
      </c>
      <c r="CN794" s="91" t="e">
        <f t="shared" si="7688"/>
        <v>#REF!</v>
      </c>
      <c r="CO794" s="91" t="e">
        <f t="shared" si="7689"/>
        <v>#REF!</v>
      </c>
      <c r="CP794" s="90" t="e">
        <f>IF(AU794="Не указан реестровый номер (мера нац.режима Запрет)","",IF(CI794="нет","",IF(CU794="да","исключение(не смотрим баллы)",IFERROR(IF(CI794*1&gt;0,IFERROR(IF(VLOOKUP(CI794*1,Обработ.выгрузка_реестра_РФ!$A:$G,7,)=0,"Баллы не установлены",VLOOKUP(CI794*1,Обработ.выгрузка_реестра_РФ!$A:$G,7,)),IF(LEN(CI794)&gt;14,"","нет номера в реестре РФ")),""),IF(LEN(CI794)=0,"","Некорректный реестровый номер")))))</f>
        <v>#REF!</v>
      </c>
      <c r="CQ794" s="33" t="e">
        <f>IF(LEN(C794)&gt;0,IFERROR(IF(LEN(H794)&gt;0,IF(LEN(VLOOKUP(H794,'исключения(не_смотрим_баллы)'!$A:$C,1,))&gt;0,"да","нет"),"не введен ОКПД2"),"нет"),"")</f>
        <v>#REF!</v>
      </c>
      <c r="CR794" s="33" t="e">
        <f ca="1">IF(CQ794="да",IF(TODAY()&lt;VLOOKUP(H794,'исключения(не_смотрим_баллы)'!$A:$C,3,),"да","нет"),"")</f>
        <v>#REF!</v>
      </c>
      <c r="CS794" s="33" t="str">
        <f>IFERROR(IF(CQ794="да",IF(VLOOKUP(CI794*1,Обработ.выгрузка_реестра_РФ!$A:$G,2,)&lt;VLOOKUP(H794,'исключения(не_смотрим_баллы)'!$A:$C,2,),"да","нет"),""),"")</f>
        <v/>
      </c>
      <c r="CT794" s="24"/>
      <c r="CU794" s="33" t="e">
        <f t="shared" si="7701"/>
        <v>#REF!</v>
      </c>
      <c r="CV794" s="91" t="e">
        <f t="shared" si="7702"/>
        <v>#REF!</v>
      </c>
      <c r="CW794" s="27" t="e">
        <f t="shared" si="7703"/>
        <v>#REF!</v>
      </c>
      <c r="CX794" s="26" t="e">
        <f t="shared" si="7632"/>
        <v>#REF!</v>
      </c>
      <c r="CY794" s="64" t="e">
        <f>IF(LEN('Описание предлагаемого товара'!#REF!)&gt;0,'Описание предлагаемого товара'!#REF!,"")</f>
        <v>#REF!</v>
      </c>
      <c r="CZ794" s="95" t="e">
        <f t="shared" si="7690"/>
        <v>#REF!</v>
      </c>
      <c r="DA794" s="95" t="e">
        <f t="shared" ref="DA794" si="7761">IFERROR(REPLACE(CZ794,FIND(" ",CZ794,1),1,""),CZ794)</f>
        <v>#REF!</v>
      </c>
      <c r="DB794" s="95" t="e">
        <f t="shared" si="7634"/>
        <v>#REF!</v>
      </c>
      <c r="DC794" s="95" t="e">
        <f t="shared" ref="DC794:DD794" si="7762">IFERROR(REPLACE(DB794,FIND("г.",DB794,1),2,""),DB794)</f>
        <v>#REF!</v>
      </c>
      <c r="DD794" s="95" t="e">
        <f t="shared" si="7762"/>
        <v>#REF!</v>
      </c>
      <c r="DE794" s="95" t="e">
        <f t="shared" ref="DE794:DF794" si="7763">IFERROR(REPLACE(DD794,FIND("г",DD794,1),1,""),DD794)</f>
        <v>#REF!</v>
      </c>
      <c r="DF794" s="95" t="e">
        <f t="shared" si="7763"/>
        <v>#REF!</v>
      </c>
      <c r="DG794" s="95" t="e">
        <f t="shared" si="7707"/>
        <v>#REF!</v>
      </c>
      <c r="DH794" s="25" t="str">
        <f>IFERROR(VLOOKUP(CI794*1,Обработ.выгрузка_реестра_РФ!$A:$G,5,),"")</f>
        <v/>
      </c>
      <c r="DI794" s="27" t="str">
        <f t="shared" si="7717"/>
        <v/>
      </c>
      <c r="DJ794" s="27" t="str">
        <f t="shared" ca="1" si="7694"/>
        <v/>
      </c>
      <c r="DK794" s="63" t="e">
        <f>IF(LEN('Описание предлагаемого товара'!#REF!)&gt;0,'Описание предлагаемого товара'!#REF!,"")</f>
        <v>#REF!</v>
      </c>
      <c r="DL794" s="63" t="e">
        <f>IF(LEN('Описание предлагаемого товара'!#REF!)&gt;0,'Описание предлагаемого товара'!#REF!,"")</f>
        <v>#REF!</v>
      </c>
      <c r="DM794" s="32"/>
    </row>
    <row r="795" spans="1:117" ht="48.75" customHeight="1" x14ac:dyDescent="0.25">
      <c r="A795" s="61" t="e">
        <f>IF(LEN('Описание предлагаемого товара'!#REF!)&gt;0,'Описание предлагаемого товара'!#REF!,"")</f>
        <v>#REF!</v>
      </c>
      <c r="B795" s="65" t="e">
        <f>IF(LEN('Описание предлагаемого товара'!#REF!)&gt;0,'Описание предлагаемого товара'!#REF!,"")</f>
        <v>#REF!</v>
      </c>
      <c r="C795" s="61" t="e">
        <f>IF(LEN('Описание предлагаемого товара'!#REF!)&gt;0,'Описание предлагаемого товара'!#REF!,"")</f>
        <v>#REF!</v>
      </c>
      <c r="D795" s="61" t="e">
        <f>IF(LEN('Описание предлагаемого товара'!#REF!)&gt;0,'Описание предлагаемого товара'!#REF!,"")</f>
        <v>#REF!</v>
      </c>
      <c r="E795" s="61" t="e">
        <f>IF(LEN('Описание предлагаемого товара'!#REF!)&gt;0,'Описание предлагаемого товара'!#REF!,"")</f>
        <v>#REF!</v>
      </c>
      <c r="F795" s="61" t="e">
        <f>IF(LEN('Описание предлагаемого товара'!#REF!)&gt;0,'Описание предлагаемого товара'!#REF!,"")</f>
        <v>#REF!</v>
      </c>
      <c r="G795" s="61" t="e">
        <f>IF(LEN('Описание предлагаемого товара'!#REF!)&gt;0,'Описание предлагаемого товара'!#REF!,"")</f>
        <v>#REF!</v>
      </c>
      <c r="H795" s="61" t="e">
        <f>IF(LEN('Описание предлагаемого товара'!#REF!)&gt;0,'Описание предлагаемого товара'!#REF!,"")</f>
        <v>#REF!</v>
      </c>
      <c r="I795" s="61" t="e">
        <f>IF(LEN('Описание предлагаемого товара'!#REF!)&gt;0,'Описание предлагаемого товара'!#REF!,"")</f>
        <v>#REF!</v>
      </c>
      <c r="J795" s="38" t="str">
        <f>IFERROR(VLOOKUP(B795,SAP!$A:$E,5,),"")</f>
        <v/>
      </c>
      <c r="K795" s="40" t="str">
        <f t="shared" si="7637"/>
        <v/>
      </c>
      <c r="L795" s="61" t="e">
        <f>IF(LEN('Описание предлагаемого товара'!#REF!)&gt;0,IFERROR('Описание предлагаемого товара'!#REF!*1,""),"")</f>
        <v>#REF!</v>
      </c>
      <c r="M795" s="39" t="str">
        <f>IFERROR(VLOOKUP(B795,SAP!$A:$E,2,),"")</f>
        <v/>
      </c>
      <c r="N795" s="41" t="str">
        <f t="shared" si="7137"/>
        <v/>
      </c>
      <c r="O795" s="39" t="str">
        <f t="shared" si="7624"/>
        <v/>
      </c>
      <c r="P795" s="36" t="e">
        <f>IF(LEN('Описание предлагаемого товара'!#REF!)&gt;0,'Описание предлагаемого товара'!#REF!,"")</f>
        <v>#REF!</v>
      </c>
      <c r="Q79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95" s="37" t="e">
        <f>IF(LEN('Описание предлагаемого товара'!#REF!)&gt;0,'Описание предлагаемого товара'!#REF!,"")</f>
        <v>#REF!</v>
      </c>
      <c r="S795" s="37" t="e">
        <f>IF(LEN('Описание предлагаемого товара'!#REF!)&gt;0,'Описание предлагаемого товара'!#REF!,"")</f>
        <v>#REF!</v>
      </c>
      <c r="T79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95" s="23" t="str">
        <f>IFERROR(VLOOKUP(CI795*1,Обработ.выгрузка_реестра_РФ!$A:$G,6,),"")</f>
        <v/>
      </c>
      <c r="V795" s="61" t="e">
        <f>IF(LEN('Описание предлагаемого товара'!#REF!)&gt;0,'Описание предлагаемого товара'!#REF!,"")</f>
        <v>#REF!</v>
      </c>
      <c r="W795" s="62" t="e">
        <f>IF(LEN('Описание предлагаемого товара'!#REF!)&gt;0,'Описание предлагаемого товара'!#REF!,"")</f>
        <v>#REF!</v>
      </c>
      <c r="X795" s="91" t="e">
        <f t="shared" ref="X795:Y795" si="7764">IFERROR(REPLACE(W795,FIND(CHAR(10),W795,1),1," "),W795)</f>
        <v>#REF!</v>
      </c>
      <c r="Y795" s="91" t="e">
        <f t="shared" si="7764"/>
        <v>#REF!</v>
      </c>
      <c r="Z795" s="91" t="e">
        <f t="shared" si="7639"/>
        <v>#REF!</v>
      </c>
      <c r="AA795" s="91" t="e">
        <f t="shared" si="7640"/>
        <v>#REF!</v>
      </c>
      <c r="AB795" s="91" t="e">
        <f t="shared" si="7641"/>
        <v>#REF!</v>
      </c>
      <c r="AC795" s="91" t="e">
        <f t="shared" ref="AC795:AF795" si="7765">IFERROR(REPLACE(AB795,FIND("  ",AB795,1),2," "),AB795)</f>
        <v>#REF!</v>
      </c>
      <c r="AD795" s="91" t="e">
        <f t="shared" si="7765"/>
        <v>#REF!</v>
      </c>
      <c r="AE795" s="91" t="e">
        <f t="shared" si="7765"/>
        <v>#REF!</v>
      </c>
      <c r="AF795" s="91" t="e">
        <f t="shared" si="7765"/>
        <v>#REF!</v>
      </c>
      <c r="AG795" s="23" t="str">
        <f>IFERROR(VLOOKUP(CI795*1,Обработ.выгрузка_реестра_РФ!$A:$G,4,),"")</f>
        <v/>
      </c>
      <c r="AH795" s="91" t="str">
        <f t="shared" ref="AH795:AI795" si="7766">IFERROR(REPLACE(AG795,FIND("-",AG795,1),1,"*"),AG795)</f>
        <v/>
      </c>
      <c r="AI795" s="91" t="str">
        <f t="shared" si="7766"/>
        <v/>
      </c>
      <c r="AJ795" s="27" t="str">
        <f t="shared" si="7739"/>
        <v/>
      </c>
      <c r="AK795" s="63" t="e">
        <f>IF(LEN('Описание предлагаемого товара'!#REF!)&gt;0,'Описание предлагаемого товара'!#REF!,"")</f>
        <v>#REF!</v>
      </c>
      <c r="AL795" s="91" t="e">
        <f t="shared" ref="AL795:AM795" si="7767">IFERROR(REPLACE(AK795,FIND(CHAR(10),AK795,1),1,""),AK795)</f>
        <v>#REF!</v>
      </c>
      <c r="AM795" s="91" t="e">
        <f t="shared" si="7767"/>
        <v>#REF!</v>
      </c>
      <c r="AN795" s="91" t="e">
        <f t="shared" ref="AN795:AR795" si="7768">IFERROR(REPLACE(AM795,FIND(" ",AM795,1),1,""),AM795)</f>
        <v>#REF!</v>
      </c>
      <c r="AO795" s="91" t="e">
        <f t="shared" si="7768"/>
        <v>#REF!</v>
      </c>
      <c r="AP795" s="91" t="e">
        <f t="shared" si="7768"/>
        <v>#REF!</v>
      </c>
      <c r="AQ795" s="91" t="e">
        <f t="shared" si="7768"/>
        <v>#REF!</v>
      </c>
      <c r="AR795" s="91" t="e">
        <f t="shared" si="7768"/>
        <v>#REF!</v>
      </c>
      <c r="AS795" s="91" t="e">
        <f t="shared" si="7646"/>
        <v>#REF!</v>
      </c>
      <c r="AT795" s="91" t="e">
        <f t="shared" si="7647"/>
        <v>#REF!</v>
      </c>
      <c r="AU795" s="32" t="e">
        <f t="shared" si="7630"/>
        <v>#REF!</v>
      </c>
      <c r="AV795" s="93" t="e">
        <f>'Описание предлагаемого товара'!#REF!</f>
        <v>#REF!</v>
      </c>
      <c r="AW795" s="91" t="e">
        <f>MIN(SEARCH({0,1,2,3,4,5,6,7,8,9},AV795&amp; "0123456789"))</f>
        <v>#REF!</v>
      </c>
      <c r="AX795" s="91" t="str">
        <f t="shared" si="7648"/>
        <v/>
      </c>
      <c r="AY795" s="91" t="str">
        <f t="shared" si="7649"/>
        <v/>
      </c>
      <c r="AZ795" s="91" t="str">
        <f t="shared" si="7650"/>
        <v/>
      </c>
      <c r="BA795" s="91" t="str">
        <f t="shared" si="7651"/>
        <v/>
      </c>
      <c r="BB795" s="91" t="str">
        <f t="shared" si="7652"/>
        <v/>
      </c>
      <c r="BC795" s="91" t="str">
        <f t="shared" si="7653"/>
        <v/>
      </c>
      <c r="BD795" s="91" t="str">
        <f t="shared" si="7654"/>
        <v/>
      </c>
      <c r="BE795" s="91" t="str">
        <f t="shared" si="7655"/>
        <v/>
      </c>
      <c r="BF795" s="91" t="str">
        <f t="shared" si="7656"/>
        <v/>
      </c>
      <c r="BG795" s="91" t="str">
        <f t="shared" si="7657"/>
        <v/>
      </c>
      <c r="BH795" s="91" t="str">
        <f t="shared" si="7658"/>
        <v/>
      </c>
      <c r="BI795" s="91" t="str">
        <f t="shared" si="7659"/>
        <v/>
      </c>
      <c r="BJ795" s="91" t="str">
        <f t="shared" si="7660"/>
        <v/>
      </c>
      <c r="BK795" s="91" t="str">
        <f t="shared" si="7661"/>
        <v/>
      </c>
      <c r="BL795" s="91" t="str">
        <f t="shared" si="7662"/>
        <v/>
      </c>
      <c r="BM795" s="91" t="str">
        <f t="shared" si="7663"/>
        <v/>
      </c>
      <c r="BN795" s="91" t="str">
        <f t="shared" si="7664"/>
        <v/>
      </c>
      <c r="BO795" s="91" t="str">
        <f t="shared" si="7665"/>
        <v/>
      </c>
      <c r="BP795" s="91" t="str">
        <f t="shared" si="7666"/>
        <v/>
      </c>
      <c r="BQ795" s="91" t="str">
        <f t="shared" si="7667"/>
        <v/>
      </c>
      <c r="BR795" s="91" t="str">
        <f t="shared" si="7668"/>
        <v/>
      </c>
      <c r="BS795" s="91" t="str">
        <f t="shared" si="7669"/>
        <v/>
      </c>
      <c r="BT795" s="91" t="str">
        <f t="shared" si="7670"/>
        <v/>
      </c>
      <c r="BU795" s="91" t="str">
        <f t="shared" si="7671"/>
        <v/>
      </c>
      <c r="BV795" s="91" t="str">
        <f t="shared" si="7672"/>
        <v/>
      </c>
      <c r="BW795" s="91" t="str">
        <f t="shared" si="7673"/>
        <v/>
      </c>
      <c r="BX795" s="91" t="str">
        <f t="shared" si="7674"/>
        <v/>
      </c>
      <c r="BY795" s="91" t="str">
        <f t="shared" si="7675"/>
        <v/>
      </c>
      <c r="BZ795" s="91" t="str">
        <f t="shared" si="7676"/>
        <v/>
      </c>
      <c r="CA795" s="91" t="str">
        <f t="shared" si="7677"/>
        <v/>
      </c>
      <c r="CB795" s="91" t="str">
        <f t="shared" si="7678"/>
        <v/>
      </c>
      <c r="CC795" s="91" t="str">
        <f t="shared" si="7679"/>
        <v/>
      </c>
      <c r="CD795" s="91" t="str">
        <f t="shared" si="7680"/>
        <v/>
      </c>
      <c r="CE795" s="91" t="str">
        <f t="shared" si="7681"/>
        <v/>
      </c>
      <c r="CF795" s="91" t="str">
        <f t="shared" si="7682"/>
        <v/>
      </c>
      <c r="CG795" s="91" t="str">
        <f t="shared" si="7683"/>
        <v/>
      </c>
      <c r="CH795" s="91" t="str">
        <f t="shared" si="7684"/>
        <v/>
      </c>
      <c r="CI795" s="91" t="str">
        <f t="shared" si="7685"/>
        <v>нет</v>
      </c>
      <c r="CJ795" s="63" t="e">
        <f>IF(LEN('Описание предлагаемого товара'!#REF!)&gt;0,'Описание предлагаемого товара'!#REF!,"")</f>
        <v>#REF!</v>
      </c>
      <c r="CK795" s="91" t="e">
        <f t="shared" ref="CK795:CL795" si="7769">IFERROR(REPLACE(CJ795,FIND(CHAR(10),CJ795,1),1,""),CJ795)</f>
        <v>#REF!</v>
      </c>
      <c r="CL795" s="91" t="e">
        <f t="shared" si="7769"/>
        <v>#REF!</v>
      </c>
      <c r="CM795" s="91" t="e">
        <f t="shared" si="7687"/>
        <v>#REF!</v>
      </c>
      <c r="CN795" s="91" t="e">
        <f t="shared" si="7688"/>
        <v>#REF!</v>
      </c>
      <c r="CO795" s="91" t="e">
        <f t="shared" si="7689"/>
        <v>#REF!</v>
      </c>
      <c r="CP795" s="90" t="e">
        <f>IF(AU795="Не указан реестровый номер (мера нац.режима Запрет)","",IF(CI795="нет","",IF(CU795="да","исключение(не смотрим баллы)",IFERROR(IF(CI795*1&gt;0,IFERROR(IF(VLOOKUP(CI795*1,Обработ.выгрузка_реестра_РФ!$A:$G,7,)=0,"Баллы не установлены",VLOOKUP(CI795*1,Обработ.выгрузка_реестра_РФ!$A:$G,7,)),IF(LEN(CI795)&gt;14,"","нет номера в реестре РФ")),""),IF(LEN(CI795)=0,"","Некорректный реестровый номер")))))</f>
        <v>#REF!</v>
      </c>
      <c r="CQ795" s="33" t="e">
        <f>IF(LEN(C795)&gt;0,IFERROR(IF(LEN(H795)&gt;0,IF(LEN(VLOOKUP(H795,'исключения(не_смотрим_баллы)'!$A:$C,1,))&gt;0,"да","нет"),"не введен ОКПД2"),"нет"),"")</f>
        <v>#REF!</v>
      </c>
      <c r="CR795" s="33" t="e">
        <f ca="1">IF(CQ795="да",IF(TODAY()&lt;VLOOKUP(H795,'исключения(не_смотрим_баллы)'!$A:$C,3,),"да","нет"),"")</f>
        <v>#REF!</v>
      </c>
      <c r="CS795" s="33" t="str">
        <f>IFERROR(IF(CQ795="да",IF(VLOOKUP(CI795*1,Обработ.выгрузка_реестра_РФ!$A:$G,2,)&lt;VLOOKUP(H795,'исключения(не_смотрим_баллы)'!$A:$C,2,),"да","нет"),""),"")</f>
        <v/>
      </c>
      <c r="CT795" s="24"/>
      <c r="CU795" s="33" t="e">
        <f t="shared" si="7701"/>
        <v>#REF!</v>
      </c>
      <c r="CV795" s="91" t="e">
        <f t="shared" si="7702"/>
        <v>#REF!</v>
      </c>
      <c r="CW795" s="27" t="e">
        <f t="shared" si="7703"/>
        <v>#REF!</v>
      </c>
      <c r="CX795" s="26" t="e">
        <f t="shared" si="7632"/>
        <v>#REF!</v>
      </c>
      <c r="CY795" s="64" t="e">
        <f>IF(LEN('Описание предлагаемого товара'!#REF!)&gt;0,'Описание предлагаемого товара'!#REF!,"")</f>
        <v>#REF!</v>
      </c>
      <c r="CZ795" s="95" t="e">
        <f t="shared" si="7690"/>
        <v>#REF!</v>
      </c>
      <c r="DA795" s="95" t="e">
        <f t="shared" ref="DA795" si="7770">IFERROR(REPLACE(CZ795,FIND(" ",CZ795,1),1,""),CZ795)</f>
        <v>#REF!</v>
      </c>
      <c r="DB795" s="95" t="e">
        <f t="shared" si="7634"/>
        <v>#REF!</v>
      </c>
      <c r="DC795" s="95" t="e">
        <f t="shared" ref="DC795:DD795" si="7771">IFERROR(REPLACE(DB795,FIND("г.",DB795,1),2,""),DB795)</f>
        <v>#REF!</v>
      </c>
      <c r="DD795" s="95" t="e">
        <f t="shared" si="7771"/>
        <v>#REF!</v>
      </c>
      <c r="DE795" s="95" t="e">
        <f t="shared" ref="DE795:DF795" si="7772">IFERROR(REPLACE(DD795,FIND("г",DD795,1),1,""),DD795)</f>
        <v>#REF!</v>
      </c>
      <c r="DF795" s="95" t="e">
        <f t="shared" si="7772"/>
        <v>#REF!</v>
      </c>
      <c r="DG795" s="95" t="e">
        <f t="shared" si="7707"/>
        <v>#REF!</v>
      </c>
      <c r="DH795" s="25" t="str">
        <f>IFERROR(VLOOKUP(CI795*1,Обработ.выгрузка_реестра_РФ!$A:$G,5,),"")</f>
        <v/>
      </c>
      <c r="DI795" s="27" t="str">
        <f t="shared" si="7717"/>
        <v/>
      </c>
      <c r="DJ795" s="27" t="str">
        <f t="shared" ca="1" si="7694"/>
        <v/>
      </c>
      <c r="DK795" s="63" t="e">
        <f>IF(LEN('Описание предлагаемого товара'!#REF!)&gt;0,'Описание предлагаемого товара'!#REF!,"")</f>
        <v>#REF!</v>
      </c>
      <c r="DL795" s="63" t="e">
        <f>IF(LEN('Описание предлагаемого товара'!#REF!)&gt;0,'Описание предлагаемого товара'!#REF!,"")</f>
        <v>#REF!</v>
      </c>
      <c r="DM795" s="32"/>
    </row>
    <row r="796" spans="1:117" ht="48.75" customHeight="1" x14ac:dyDescent="0.25">
      <c r="A796" s="61" t="e">
        <f>IF(LEN('Описание предлагаемого товара'!#REF!)&gt;0,'Описание предлагаемого товара'!#REF!,"")</f>
        <v>#REF!</v>
      </c>
      <c r="B796" s="65" t="e">
        <f>IF(LEN('Описание предлагаемого товара'!#REF!)&gt;0,'Описание предлагаемого товара'!#REF!,"")</f>
        <v>#REF!</v>
      </c>
      <c r="C796" s="61" t="e">
        <f>IF(LEN('Описание предлагаемого товара'!#REF!)&gt;0,'Описание предлагаемого товара'!#REF!,"")</f>
        <v>#REF!</v>
      </c>
      <c r="D796" s="61" t="e">
        <f>IF(LEN('Описание предлагаемого товара'!#REF!)&gt;0,'Описание предлагаемого товара'!#REF!,"")</f>
        <v>#REF!</v>
      </c>
      <c r="E796" s="61" t="e">
        <f>IF(LEN('Описание предлагаемого товара'!#REF!)&gt;0,'Описание предлагаемого товара'!#REF!,"")</f>
        <v>#REF!</v>
      </c>
      <c r="F796" s="61" t="e">
        <f>IF(LEN('Описание предлагаемого товара'!#REF!)&gt;0,'Описание предлагаемого товара'!#REF!,"")</f>
        <v>#REF!</v>
      </c>
      <c r="G796" s="61" t="e">
        <f>IF(LEN('Описание предлагаемого товара'!#REF!)&gt;0,'Описание предлагаемого товара'!#REF!,"")</f>
        <v>#REF!</v>
      </c>
      <c r="H796" s="61" t="e">
        <f>IF(LEN('Описание предлагаемого товара'!#REF!)&gt;0,'Описание предлагаемого товара'!#REF!,"")</f>
        <v>#REF!</v>
      </c>
      <c r="I796" s="61" t="e">
        <f>IF(LEN('Описание предлагаемого товара'!#REF!)&gt;0,'Описание предлагаемого товара'!#REF!,"")</f>
        <v>#REF!</v>
      </c>
      <c r="J796" s="38" t="str">
        <f>IFERROR(VLOOKUP(B796,SAP!$A:$E,5,),"")</f>
        <v/>
      </c>
      <c r="K796" s="40" t="str">
        <f t="shared" si="7637"/>
        <v/>
      </c>
      <c r="L796" s="61" t="e">
        <f>IF(LEN('Описание предлагаемого товара'!#REF!)&gt;0,IFERROR('Описание предлагаемого товара'!#REF!*1,""),"")</f>
        <v>#REF!</v>
      </c>
      <c r="M796" s="39" t="str">
        <f>IFERROR(VLOOKUP(B796,SAP!$A:$E,2,),"")</f>
        <v/>
      </c>
      <c r="N796" s="41" t="str">
        <f t="shared" ref="N796:N859" si="7773">IF(M796="нет","",IFERROR(M796*1,""))</f>
        <v/>
      </c>
      <c r="O796" s="39" t="str">
        <f t="shared" si="7624"/>
        <v/>
      </c>
      <c r="P796" s="36" t="e">
        <f>IF(LEN('Описание предлагаемого товара'!#REF!)&gt;0,'Описание предлагаемого товара'!#REF!,"")</f>
        <v>#REF!</v>
      </c>
      <c r="Q79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96" s="37" t="e">
        <f>IF(LEN('Описание предлагаемого товара'!#REF!)&gt;0,'Описание предлагаемого товара'!#REF!,"")</f>
        <v>#REF!</v>
      </c>
      <c r="S796" s="37" t="e">
        <f>IF(LEN('Описание предлагаемого товара'!#REF!)&gt;0,'Описание предлагаемого товара'!#REF!,"")</f>
        <v>#REF!</v>
      </c>
      <c r="T79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96" s="23" t="str">
        <f>IFERROR(VLOOKUP(CI796*1,Обработ.выгрузка_реестра_РФ!$A:$G,6,),"")</f>
        <v/>
      </c>
      <c r="V796" s="61" t="e">
        <f>IF(LEN('Описание предлагаемого товара'!#REF!)&gt;0,'Описание предлагаемого товара'!#REF!,"")</f>
        <v>#REF!</v>
      </c>
      <c r="W796" s="62" t="e">
        <f>IF(LEN('Описание предлагаемого товара'!#REF!)&gt;0,'Описание предлагаемого товара'!#REF!,"")</f>
        <v>#REF!</v>
      </c>
      <c r="X796" s="91" t="e">
        <f t="shared" ref="X796:Y796" si="7774">IFERROR(REPLACE(W796,FIND(CHAR(10),W796,1),1," "),W796)</f>
        <v>#REF!</v>
      </c>
      <c r="Y796" s="91" t="e">
        <f t="shared" si="7774"/>
        <v>#REF!</v>
      </c>
      <c r="Z796" s="91" t="e">
        <f t="shared" si="7639"/>
        <v>#REF!</v>
      </c>
      <c r="AA796" s="91" t="e">
        <f t="shared" si="7640"/>
        <v>#REF!</v>
      </c>
      <c r="AB796" s="91" t="e">
        <f t="shared" si="7641"/>
        <v>#REF!</v>
      </c>
      <c r="AC796" s="91" t="e">
        <f t="shared" ref="AC796:AF796" si="7775">IFERROR(REPLACE(AB796,FIND("  ",AB796,1),2," "),AB796)</f>
        <v>#REF!</v>
      </c>
      <c r="AD796" s="91" t="e">
        <f t="shared" si="7775"/>
        <v>#REF!</v>
      </c>
      <c r="AE796" s="91" t="e">
        <f t="shared" si="7775"/>
        <v>#REF!</v>
      </c>
      <c r="AF796" s="91" t="e">
        <f t="shared" si="7775"/>
        <v>#REF!</v>
      </c>
      <c r="AG796" s="23" t="str">
        <f>IFERROR(VLOOKUP(CI796*1,Обработ.выгрузка_реестра_РФ!$A:$G,4,),"")</f>
        <v/>
      </c>
      <c r="AH796" s="91" t="str">
        <f t="shared" ref="AH796:AI796" si="7776">IFERROR(REPLACE(AG796,FIND("-",AG796,1),1,"*"),AG796)</f>
        <v/>
      </c>
      <c r="AI796" s="91" t="str">
        <f t="shared" si="7776"/>
        <v/>
      </c>
      <c r="AJ796" s="27" t="str">
        <f t="shared" si="7739"/>
        <v/>
      </c>
      <c r="AK796" s="63" t="e">
        <f>IF(LEN('Описание предлагаемого товара'!#REF!)&gt;0,'Описание предлагаемого товара'!#REF!,"")</f>
        <v>#REF!</v>
      </c>
      <c r="AL796" s="91" t="e">
        <f t="shared" ref="AL796:AM796" si="7777">IFERROR(REPLACE(AK796,FIND(CHAR(10),AK796,1),1,""),AK796)</f>
        <v>#REF!</v>
      </c>
      <c r="AM796" s="91" t="e">
        <f t="shared" si="7777"/>
        <v>#REF!</v>
      </c>
      <c r="AN796" s="91" t="e">
        <f t="shared" ref="AN796:AR796" si="7778">IFERROR(REPLACE(AM796,FIND(" ",AM796,1),1,""),AM796)</f>
        <v>#REF!</v>
      </c>
      <c r="AO796" s="91" t="e">
        <f t="shared" si="7778"/>
        <v>#REF!</v>
      </c>
      <c r="AP796" s="91" t="e">
        <f t="shared" si="7778"/>
        <v>#REF!</v>
      </c>
      <c r="AQ796" s="91" t="e">
        <f t="shared" si="7778"/>
        <v>#REF!</v>
      </c>
      <c r="AR796" s="91" t="e">
        <f t="shared" si="7778"/>
        <v>#REF!</v>
      </c>
      <c r="AS796" s="91" t="e">
        <f t="shared" si="7646"/>
        <v>#REF!</v>
      </c>
      <c r="AT796" s="91" t="e">
        <f t="shared" si="7647"/>
        <v>#REF!</v>
      </c>
      <c r="AU796" s="32" t="e">
        <f t="shared" si="7630"/>
        <v>#REF!</v>
      </c>
      <c r="AV796" s="93" t="e">
        <f>'Описание предлагаемого товара'!#REF!</f>
        <v>#REF!</v>
      </c>
      <c r="AW796" s="91" t="e">
        <f>MIN(SEARCH({0,1,2,3,4,5,6,7,8,9},AV796&amp; "0123456789"))</f>
        <v>#REF!</v>
      </c>
      <c r="AX796" s="91" t="str">
        <f t="shared" si="7648"/>
        <v/>
      </c>
      <c r="AY796" s="91" t="str">
        <f t="shared" si="7649"/>
        <v/>
      </c>
      <c r="AZ796" s="91" t="str">
        <f t="shared" si="7650"/>
        <v/>
      </c>
      <c r="BA796" s="91" t="str">
        <f t="shared" si="7651"/>
        <v/>
      </c>
      <c r="BB796" s="91" t="str">
        <f t="shared" si="7652"/>
        <v/>
      </c>
      <c r="BC796" s="91" t="str">
        <f t="shared" si="7653"/>
        <v/>
      </c>
      <c r="BD796" s="91" t="str">
        <f t="shared" si="7654"/>
        <v/>
      </c>
      <c r="BE796" s="91" t="str">
        <f t="shared" si="7655"/>
        <v/>
      </c>
      <c r="BF796" s="91" t="str">
        <f t="shared" si="7656"/>
        <v/>
      </c>
      <c r="BG796" s="91" t="str">
        <f t="shared" si="7657"/>
        <v/>
      </c>
      <c r="BH796" s="91" t="str">
        <f t="shared" si="7658"/>
        <v/>
      </c>
      <c r="BI796" s="91" t="str">
        <f t="shared" si="7659"/>
        <v/>
      </c>
      <c r="BJ796" s="91" t="str">
        <f t="shared" si="7660"/>
        <v/>
      </c>
      <c r="BK796" s="91" t="str">
        <f t="shared" si="7661"/>
        <v/>
      </c>
      <c r="BL796" s="91" t="str">
        <f t="shared" si="7662"/>
        <v/>
      </c>
      <c r="BM796" s="91" t="str">
        <f t="shared" si="7663"/>
        <v/>
      </c>
      <c r="BN796" s="91" t="str">
        <f t="shared" si="7664"/>
        <v/>
      </c>
      <c r="BO796" s="91" t="str">
        <f t="shared" si="7665"/>
        <v/>
      </c>
      <c r="BP796" s="91" t="str">
        <f t="shared" si="7666"/>
        <v/>
      </c>
      <c r="BQ796" s="91" t="str">
        <f t="shared" si="7667"/>
        <v/>
      </c>
      <c r="BR796" s="91" t="str">
        <f t="shared" si="7668"/>
        <v/>
      </c>
      <c r="BS796" s="91" t="str">
        <f t="shared" si="7669"/>
        <v/>
      </c>
      <c r="BT796" s="91" t="str">
        <f t="shared" si="7670"/>
        <v/>
      </c>
      <c r="BU796" s="91" t="str">
        <f t="shared" si="7671"/>
        <v/>
      </c>
      <c r="BV796" s="91" t="str">
        <f t="shared" si="7672"/>
        <v/>
      </c>
      <c r="BW796" s="91" t="str">
        <f t="shared" si="7673"/>
        <v/>
      </c>
      <c r="BX796" s="91" t="str">
        <f t="shared" si="7674"/>
        <v/>
      </c>
      <c r="BY796" s="91" t="str">
        <f t="shared" si="7675"/>
        <v/>
      </c>
      <c r="BZ796" s="91" t="str">
        <f t="shared" si="7676"/>
        <v/>
      </c>
      <c r="CA796" s="91" t="str">
        <f t="shared" si="7677"/>
        <v/>
      </c>
      <c r="CB796" s="91" t="str">
        <f t="shared" si="7678"/>
        <v/>
      </c>
      <c r="CC796" s="91" t="str">
        <f t="shared" si="7679"/>
        <v/>
      </c>
      <c r="CD796" s="91" t="str">
        <f t="shared" si="7680"/>
        <v/>
      </c>
      <c r="CE796" s="91" t="str">
        <f t="shared" si="7681"/>
        <v/>
      </c>
      <c r="CF796" s="91" t="str">
        <f t="shared" si="7682"/>
        <v/>
      </c>
      <c r="CG796" s="91" t="str">
        <f t="shared" si="7683"/>
        <v/>
      </c>
      <c r="CH796" s="91" t="str">
        <f t="shared" si="7684"/>
        <v/>
      </c>
      <c r="CI796" s="91" t="str">
        <f t="shared" si="7685"/>
        <v>нет</v>
      </c>
      <c r="CJ796" s="63" t="e">
        <f>IF(LEN('Описание предлагаемого товара'!#REF!)&gt;0,'Описание предлагаемого товара'!#REF!,"")</f>
        <v>#REF!</v>
      </c>
      <c r="CK796" s="91" t="e">
        <f t="shared" ref="CK796:CL796" si="7779">IFERROR(REPLACE(CJ796,FIND(CHAR(10),CJ796,1),1,""),CJ796)</f>
        <v>#REF!</v>
      </c>
      <c r="CL796" s="91" t="e">
        <f t="shared" si="7779"/>
        <v>#REF!</v>
      </c>
      <c r="CM796" s="91" t="e">
        <f t="shared" si="7687"/>
        <v>#REF!</v>
      </c>
      <c r="CN796" s="91" t="e">
        <f t="shared" si="7688"/>
        <v>#REF!</v>
      </c>
      <c r="CO796" s="91" t="e">
        <f t="shared" si="7689"/>
        <v>#REF!</v>
      </c>
      <c r="CP796" s="90" t="e">
        <f>IF(AU796="Не указан реестровый номер (мера нац.режима Запрет)","",IF(CI796="нет","",IF(CU796="да","исключение(не смотрим баллы)",IFERROR(IF(CI796*1&gt;0,IFERROR(IF(VLOOKUP(CI796*1,Обработ.выгрузка_реестра_РФ!$A:$G,7,)=0,"Баллы не установлены",VLOOKUP(CI796*1,Обработ.выгрузка_реестра_РФ!$A:$G,7,)),IF(LEN(CI796)&gt;14,"","нет номера в реестре РФ")),""),IF(LEN(CI796)=0,"","Некорректный реестровый номер")))))</f>
        <v>#REF!</v>
      </c>
      <c r="CQ796" s="33" t="e">
        <f>IF(LEN(C796)&gt;0,IFERROR(IF(LEN(H796)&gt;0,IF(LEN(VLOOKUP(H796,'исключения(не_смотрим_баллы)'!$A:$C,1,))&gt;0,"да","нет"),"не введен ОКПД2"),"нет"),"")</f>
        <v>#REF!</v>
      </c>
      <c r="CR796" s="33" t="e">
        <f ca="1">IF(CQ796="да",IF(TODAY()&lt;VLOOKUP(H796,'исключения(не_смотрим_баллы)'!$A:$C,3,),"да","нет"),"")</f>
        <v>#REF!</v>
      </c>
      <c r="CS796" s="33" t="str">
        <f>IFERROR(IF(CQ796="да",IF(VLOOKUP(CI796*1,Обработ.выгрузка_реестра_РФ!$A:$G,2,)&lt;VLOOKUP(H796,'исключения(не_смотрим_баллы)'!$A:$C,2,),"да","нет"),""),"")</f>
        <v/>
      </c>
      <c r="CT796" s="24"/>
      <c r="CU796" s="33" t="e">
        <f t="shared" si="7701"/>
        <v>#REF!</v>
      </c>
      <c r="CV796" s="91" t="e">
        <f t="shared" si="7702"/>
        <v>#REF!</v>
      </c>
      <c r="CW796" s="27" t="e">
        <f t="shared" si="7703"/>
        <v>#REF!</v>
      </c>
      <c r="CX796" s="26" t="e">
        <f t="shared" si="7632"/>
        <v>#REF!</v>
      </c>
      <c r="CY796" s="64" t="e">
        <f>IF(LEN('Описание предлагаемого товара'!#REF!)&gt;0,'Описание предлагаемого товара'!#REF!,"")</f>
        <v>#REF!</v>
      </c>
      <c r="CZ796" s="95" t="e">
        <f t="shared" si="7690"/>
        <v>#REF!</v>
      </c>
      <c r="DA796" s="95" t="e">
        <f t="shared" ref="DA796" si="7780">IFERROR(REPLACE(CZ796,FIND(" ",CZ796,1),1,""),CZ796)</f>
        <v>#REF!</v>
      </c>
      <c r="DB796" s="95" t="e">
        <f t="shared" si="7634"/>
        <v>#REF!</v>
      </c>
      <c r="DC796" s="95" t="e">
        <f t="shared" ref="DC796:DD796" si="7781">IFERROR(REPLACE(DB796,FIND("г.",DB796,1),2,""),DB796)</f>
        <v>#REF!</v>
      </c>
      <c r="DD796" s="95" t="e">
        <f t="shared" si="7781"/>
        <v>#REF!</v>
      </c>
      <c r="DE796" s="95" t="e">
        <f t="shared" ref="DE796:DF796" si="7782">IFERROR(REPLACE(DD796,FIND("г",DD796,1),1,""),DD796)</f>
        <v>#REF!</v>
      </c>
      <c r="DF796" s="95" t="e">
        <f t="shared" si="7782"/>
        <v>#REF!</v>
      </c>
      <c r="DG796" s="95" t="e">
        <f t="shared" si="7707"/>
        <v>#REF!</v>
      </c>
      <c r="DH796" s="25" t="str">
        <f>IFERROR(VLOOKUP(CI796*1,Обработ.выгрузка_реестра_РФ!$A:$G,5,),"")</f>
        <v/>
      </c>
      <c r="DI796" s="27" t="str">
        <f t="shared" si="7717"/>
        <v/>
      </c>
      <c r="DJ796" s="27" t="str">
        <f t="shared" ca="1" si="7694"/>
        <v/>
      </c>
      <c r="DK796" s="63" t="e">
        <f>IF(LEN('Описание предлагаемого товара'!#REF!)&gt;0,'Описание предлагаемого товара'!#REF!,"")</f>
        <v>#REF!</v>
      </c>
      <c r="DL796" s="63" t="e">
        <f>IF(LEN('Описание предлагаемого товара'!#REF!)&gt;0,'Описание предлагаемого товара'!#REF!,"")</f>
        <v>#REF!</v>
      </c>
      <c r="DM796" s="32"/>
    </row>
    <row r="797" spans="1:117" ht="48.75" customHeight="1" x14ac:dyDescent="0.25">
      <c r="A797" s="61" t="e">
        <f>IF(LEN('Описание предлагаемого товара'!#REF!)&gt;0,'Описание предлагаемого товара'!#REF!,"")</f>
        <v>#REF!</v>
      </c>
      <c r="B797" s="65" t="e">
        <f>IF(LEN('Описание предлагаемого товара'!#REF!)&gt;0,'Описание предлагаемого товара'!#REF!,"")</f>
        <v>#REF!</v>
      </c>
      <c r="C797" s="61" t="e">
        <f>IF(LEN('Описание предлагаемого товара'!#REF!)&gt;0,'Описание предлагаемого товара'!#REF!,"")</f>
        <v>#REF!</v>
      </c>
      <c r="D797" s="61" t="e">
        <f>IF(LEN('Описание предлагаемого товара'!#REF!)&gt;0,'Описание предлагаемого товара'!#REF!,"")</f>
        <v>#REF!</v>
      </c>
      <c r="E797" s="61" t="e">
        <f>IF(LEN('Описание предлагаемого товара'!#REF!)&gt;0,'Описание предлагаемого товара'!#REF!,"")</f>
        <v>#REF!</v>
      </c>
      <c r="F797" s="61" t="e">
        <f>IF(LEN('Описание предлагаемого товара'!#REF!)&gt;0,'Описание предлагаемого товара'!#REF!,"")</f>
        <v>#REF!</v>
      </c>
      <c r="G797" s="61" t="e">
        <f>IF(LEN('Описание предлагаемого товара'!#REF!)&gt;0,'Описание предлагаемого товара'!#REF!,"")</f>
        <v>#REF!</v>
      </c>
      <c r="H797" s="61" t="e">
        <f>IF(LEN('Описание предлагаемого товара'!#REF!)&gt;0,'Описание предлагаемого товара'!#REF!,"")</f>
        <v>#REF!</v>
      </c>
      <c r="I797" s="61" t="e">
        <f>IF(LEN('Описание предлагаемого товара'!#REF!)&gt;0,'Описание предлагаемого товара'!#REF!,"")</f>
        <v>#REF!</v>
      </c>
      <c r="J797" s="38" t="str">
        <f>IFERROR(VLOOKUP(B797,SAP!$A:$E,5,),"")</f>
        <v/>
      </c>
      <c r="K797" s="40" t="str">
        <f t="shared" si="7637"/>
        <v/>
      </c>
      <c r="L797" s="61" t="e">
        <f>IF(LEN('Описание предлагаемого товара'!#REF!)&gt;0,IFERROR('Описание предлагаемого товара'!#REF!*1,""),"")</f>
        <v>#REF!</v>
      </c>
      <c r="M797" s="39" t="str">
        <f>IFERROR(VLOOKUP(B797,SAP!$A:$E,2,),"")</f>
        <v/>
      </c>
      <c r="N797" s="41" t="str">
        <f t="shared" si="7773"/>
        <v/>
      </c>
      <c r="O797" s="39" t="str">
        <f t="shared" si="7624"/>
        <v/>
      </c>
      <c r="P797" s="36" t="e">
        <f>IF(LEN('Описание предлагаемого товара'!#REF!)&gt;0,'Описание предлагаемого товара'!#REF!,"")</f>
        <v>#REF!</v>
      </c>
      <c r="Q79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97" s="37" t="e">
        <f>IF(LEN('Описание предлагаемого товара'!#REF!)&gt;0,'Описание предлагаемого товара'!#REF!,"")</f>
        <v>#REF!</v>
      </c>
      <c r="S797" s="37" t="e">
        <f>IF(LEN('Описание предлагаемого товара'!#REF!)&gt;0,'Описание предлагаемого товара'!#REF!,"")</f>
        <v>#REF!</v>
      </c>
      <c r="T79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97" s="23" t="str">
        <f>IFERROR(VLOOKUP(CI797*1,Обработ.выгрузка_реестра_РФ!$A:$G,6,),"")</f>
        <v/>
      </c>
      <c r="V797" s="61" t="e">
        <f>IF(LEN('Описание предлагаемого товара'!#REF!)&gt;0,'Описание предлагаемого товара'!#REF!,"")</f>
        <v>#REF!</v>
      </c>
      <c r="W797" s="62" t="e">
        <f>IF(LEN('Описание предлагаемого товара'!#REF!)&gt;0,'Описание предлагаемого товара'!#REF!,"")</f>
        <v>#REF!</v>
      </c>
      <c r="X797" s="91" t="e">
        <f t="shared" ref="X797:Y797" si="7783">IFERROR(REPLACE(W797,FIND(CHAR(10),W797,1),1," "),W797)</f>
        <v>#REF!</v>
      </c>
      <c r="Y797" s="91" t="e">
        <f t="shared" si="7783"/>
        <v>#REF!</v>
      </c>
      <c r="Z797" s="91" t="e">
        <f t="shared" si="7639"/>
        <v>#REF!</v>
      </c>
      <c r="AA797" s="91" t="e">
        <f t="shared" si="7640"/>
        <v>#REF!</v>
      </c>
      <c r="AB797" s="91" t="e">
        <f t="shared" si="7641"/>
        <v>#REF!</v>
      </c>
      <c r="AC797" s="91" t="e">
        <f t="shared" ref="AC797:AF797" si="7784">IFERROR(REPLACE(AB797,FIND("  ",AB797,1),2," "),AB797)</f>
        <v>#REF!</v>
      </c>
      <c r="AD797" s="91" t="e">
        <f t="shared" si="7784"/>
        <v>#REF!</v>
      </c>
      <c r="AE797" s="91" t="e">
        <f t="shared" si="7784"/>
        <v>#REF!</v>
      </c>
      <c r="AF797" s="91" t="e">
        <f t="shared" si="7784"/>
        <v>#REF!</v>
      </c>
      <c r="AG797" s="23" t="str">
        <f>IFERROR(VLOOKUP(CI797*1,Обработ.выгрузка_реестра_РФ!$A:$G,4,),"")</f>
        <v/>
      </c>
      <c r="AH797" s="91" t="str">
        <f t="shared" ref="AH797:AI797" si="7785">IFERROR(REPLACE(AG797,FIND("-",AG797,1),1,"*"),AG797)</f>
        <v/>
      </c>
      <c r="AI797" s="91" t="str">
        <f t="shared" si="7785"/>
        <v/>
      </c>
      <c r="AJ797" s="27" t="str">
        <f t="shared" si="7739"/>
        <v/>
      </c>
      <c r="AK797" s="63" t="e">
        <f>IF(LEN('Описание предлагаемого товара'!#REF!)&gt;0,'Описание предлагаемого товара'!#REF!,"")</f>
        <v>#REF!</v>
      </c>
      <c r="AL797" s="91" t="e">
        <f t="shared" ref="AL797:AM797" si="7786">IFERROR(REPLACE(AK797,FIND(CHAR(10),AK797,1),1,""),AK797)</f>
        <v>#REF!</v>
      </c>
      <c r="AM797" s="91" t="e">
        <f t="shared" si="7786"/>
        <v>#REF!</v>
      </c>
      <c r="AN797" s="91" t="e">
        <f t="shared" ref="AN797:AR797" si="7787">IFERROR(REPLACE(AM797,FIND(" ",AM797,1),1,""),AM797)</f>
        <v>#REF!</v>
      </c>
      <c r="AO797" s="91" t="e">
        <f t="shared" si="7787"/>
        <v>#REF!</v>
      </c>
      <c r="AP797" s="91" t="e">
        <f t="shared" si="7787"/>
        <v>#REF!</v>
      </c>
      <c r="AQ797" s="91" t="e">
        <f t="shared" si="7787"/>
        <v>#REF!</v>
      </c>
      <c r="AR797" s="91" t="e">
        <f t="shared" si="7787"/>
        <v>#REF!</v>
      </c>
      <c r="AS797" s="91" t="e">
        <f t="shared" si="7646"/>
        <v>#REF!</v>
      </c>
      <c r="AT797" s="91" t="e">
        <f t="shared" si="7647"/>
        <v>#REF!</v>
      </c>
      <c r="AU797" s="32" t="e">
        <f t="shared" si="7630"/>
        <v>#REF!</v>
      </c>
      <c r="AV797" s="93" t="e">
        <f>'Описание предлагаемого товара'!#REF!</f>
        <v>#REF!</v>
      </c>
      <c r="AW797" s="91" t="e">
        <f>MIN(SEARCH({0,1,2,3,4,5,6,7,8,9},AV797&amp; "0123456789"))</f>
        <v>#REF!</v>
      </c>
      <c r="AX797" s="91" t="str">
        <f t="shared" si="7648"/>
        <v/>
      </c>
      <c r="AY797" s="91" t="str">
        <f t="shared" si="7649"/>
        <v/>
      </c>
      <c r="AZ797" s="91" t="str">
        <f t="shared" si="7650"/>
        <v/>
      </c>
      <c r="BA797" s="91" t="str">
        <f t="shared" si="7651"/>
        <v/>
      </c>
      <c r="BB797" s="91" t="str">
        <f t="shared" si="7652"/>
        <v/>
      </c>
      <c r="BC797" s="91" t="str">
        <f t="shared" si="7653"/>
        <v/>
      </c>
      <c r="BD797" s="91" t="str">
        <f t="shared" si="7654"/>
        <v/>
      </c>
      <c r="BE797" s="91" t="str">
        <f t="shared" si="7655"/>
        <v/>
      </c>
      <c r="BF797" s="91" t="str">
        <f t="shared" si="7656"/>
        <v/>
      </c>
      <c r="BG797" s="91" t="str">
        <f t="shared" si="7657"/>
        <v/>
      </c>
      <c r="BH797" s="91" t="str">
        <f t="shared" si="7658"/>
        <v/>
      </c>
      <c r="BI797" s="91" t="str">
        <f t="shared" si="7659"/>
        <v/>
      </c>
      <c r="BJ797" s="91" t="str">
        <f t="shared" si="7660"/>
        <v/>
      </c>
      <c r="BK797" s="91" t="str">
        <f t="shared" si="7661"/>
        <v/>
      </c>
      <c r="BL797" s="91" t="str">
        <f t="shared" si="7662"/>
        <v/>
      </c>
      <c r="BM797" s="91" t="str">
        <f t="shared" si="7663"/>
        <v/>
      </c>
      <c r="BN797" s="91" t="str">
        <f t="shared" si="7664"/>
        <v/>
      </c>
      <c r="BO797" s="91" t="str">
        <f t="shared" si="7665"/>
        <v/>
      </c>
      <c r="BP797" s="91" t="str">
        <f t="shared" si="7666"/>
        <v/>
      </c>
      <c r="BQ797" s="91" t="str">
        <f t="shared" si="7667"/>
        <v/>
      </c>
      <c r="BR797" s="91" t="str">
        <f t="shared" si="7668"/>
        <v/>
      </c>
      <c r="BS797" s="91" t="str">
        <f t="shared" si="7669"/>
        <v/>
      </c>
      <c r="BT797" s="91" t="str">
        <f t="shared" si="7670"/>
        <v/>
      </c>
      <c r="BU797" s="91" t="str">
        <f t="shared" si="7671"/>
        <v/>
      </c>
      <c r="BV797" s="91" t="str">
        <f t="shared" si="7672"/>
        <v/>
      </c>
      <c r="BW797" s="91" t="str">
        <f t="shared" si="7673"/>
        <v/>
      </c>
      <c r="BX797" s="91" t="str">
        <f t="shared" si="7674"/>
        <v/>
      </c>
      <c r="BY797" s="91" t="str">
        <f t="shared" si="7675"/>
        <v/>
      </c>
      <c r="BZ797" s="91" t="str">
        <f t="shared" si="7676"/>
        <v/>
      </c>
      <c r="CA797" s="91" t="str">
        <f t="shared" si="7677"/>
        <v/>
      </c>
      <c r="CB797" s="91" t="str">
        <f t="shared" si="7678"/>
        <v/>
      </c>
      <c r="CC797" s="91" t="str">
        <f t="shared" si="7679"/>
        <v/>
      </c>
      <c r="CD797" s="91" t="str">
        <f t="shared" si="7680"/>
        <v/>
      </c>
      <c r="CE797" s="91" t="str">
        <f t="shared" si="7681"/>
        <v/>
      </c>
      <c r="CF797" s="91" t="str">
        <f t="shared" si="7682"/>
        <v/>
      </c>
      <c r="CG797" s="91" t="str">
        <f t="shared" si="7683"/>
        <v/>
      </c>
      <c r="CH797" s="91" t="str">
        <f t="shared" si="7684"/>
        <v/>
      </c>
      <c r="CI797" s="91" t="str">
        <f t="shared" si="7685"/>
        <v>нет</v>
      </c>
      <c r="CJ797" s="63" t="e">
        <f>IF(LEN('Описание предлагаемого товара'!#REF!)&gt;0,'Описание предлагаемого товара'!#REF!,"")</f>
        <v>#REF!</v>
      </c>
      <c r="CK797" s="91" t="e">
        <f t="shared" ref="CK797:CL797" si="7788">IFERROR(REPLACE(CJ797,FIND(CHAR(10),CJ797,1),1,""),CJ797)</f>
        <v>#REF!</v>
      </c>
      <c r="CL797" s="91" t="e">
        <f t="shared" si="7788"/>
        <v>#REF!</v>
      </c>
      <c r="CM797" s="91" t="e">
        <f t="shared" si="7687"/>
        <v>#REF!</v>
      </c>
      <c r="CN797" s="91" t="e">
        <f t="shared" si="7688"/>
        <v>#REF!</v>
      </c>
      <c r="CO797" s="91" t="e">
        <f t="shared" si="7689"/>
        <v>#REF!</v>
      </c>
      <c r="CP797" s="90" t="e">
        <f>IF(AU797="Не указан реестровый номер (мера нац.режима Запрет)","",IF(CI797="нет","",IF(CU797="да","исключение(не смотрим баллы)",IFERROR(IF(CI797*1&gt;0,IFERROR(IF(VLOOKUP(CI797*1,Обработ.выгрузка_реестра_РФ!$A:$G,7,)=0,"Баллы не установлены",VLOOKUP(CI797*1,Обработ.выгрузка_реестра_РФ!$A:$G,7,)),IF(LEN(CI797)&gt;14,"","нет номера в реестре РФ")),""),IF(LEN(CI797)=0,"","Некорректный реестровый номер")))))</f>
        <v>#REF!</v>
      </c>
      <c r="CQ797" s="33" t="e">
        <f>IF(LEN(C797)&gt;0,IFERROR(IF(LEN(H797)&gt;0,IF(LEN(VLOOKUP(H797,'исключения(не_смотрим_баллы)'!$A:$C,1,))&gt;0,"да","нет"),"не введен ОКПД2"),"нет"),"")</f>
        <v>#REF!</v>
      </c>
      <c r="CR797" s="33" t="e">
        <f ca="1">IF(CQ797="да",IF(TODAY()&lt;VLOOKUP(H797,'исключения(не_смотрим_баллы)'!$A:$C,3,),"да","нет"),"")</f>
        <v>#REF!</v>
      </c>
      <c r="CS797" s="33" t="str">
        <f>IFERROR(IF(CQ797="да",IF(VLOOKUP(CI797*1,Обработ.выгрузка_реестра_РФ!$A:$G,2,)&lt;VLOOKUP(H797,'исключения(не_смотрим_баллы)'!$A:$C,2,),"да","нет"),""),"")</f>
        <v/>
      </c>
      <c r="CT797" s="24"/>
      <c r="CU797" s="33" t="e">
        <f t="shared" si="7701"/>
        <v>#REF!</v>
      </c>
      <c r="CV797" s="91" t="e">
        <f t="shared" si="7702"/>
        <v>#REF!</v>
      </c>
      <c r="CW797" s="27" t="e">
        <f t="shared" si="7703"/>
        <v>#REF!</v>
      </c>
      <c r="CX797" s="26" t="e">
        <f t="shared" si="7632"/>
        <v>#REF!</v>
      </c>
      <c r="CY797" s="64" t="e">
        <f>IF(LEN('Описание предлагаемого товара'!#REF!)&gt;0,'Описание предлагаемого товара'!#REF!,"")</f>
        <v>#REF!</v>
      </c>
      <c r="CZ797" s="95" t="e">
        <f t="shared" si="7690"/>
        <v>#REF!</v>
      </c>
      <c r="DA797" s="95" t="e">
        <f t="shared" ref="DA797" si="7789">IFERROR(REPLACE(CZ797,FIND(" ",CZ797,1),1,""),CZ797)</f>
        <v>#REF!</v>
      </c>
      <c r="DB797" s="95" t="e">
        <f t="shared" si="7634"/>
        <v>#REF!</v>
      </c>
      <c r="DC797" s="95" t="e">
        <f t="shared" ref="DC797:DD797" si="7790">IFERROR(REPLACE(DB797,FIND("г.",DB797,1),2,""),DB797)</f>
        <v>#REF!</v>
      </c>
      <c r="DD797" s="95" t="e">
        <f t="shared" si="7790"/>
        <v>#REF!</v>
      </c>
      <c r="DE797" s="95" t="e">
        <f t="shared" ref="DE797:DF797" si="7791">IFERROR(REPLACE(DD797,FIND("г",DD797,1),1,""),DD797)</f>
        <v>#REF!</v>
      </c>
      <c r="DF797" s="95" t="e">
        <f t="shared" si="7791"/>
        <v>#REF!</v>
      </c>
      <c r="DG797" s="95" t="e">
        <f t="shared" si="7707"/>
        <v>#REF!</v>
      </c>
      <c r="DH797" s="25" t="str">
        <f>IFERROR(VLOOKUP(CI797*1,Обработ.выгрузка_реестра_РФ!$A:$G,5,),"")</f>
        <v/>
      </c>
      <c r="DI797" s="27" t="str">
        <f t="shared" si="7717"/>
        <v/>
      </c>
      <c r="DJ797" s="27" t="str">
        <f t="shared" ca="1" si="7694"/>
        <v/>
      </c>
      <c r="DK797" s="63" t="e">
        <f>IF(LEN('Описание предлагаемого товара'!#REF!)&gt;0,'Описание предлагаемого товара'!#REF!,"")</f>
        <v>#REF!</v>
      </c>
      <c r="DL797" s="63" t="e">
        <f>IF(LEN('Описание предлагаемого товара'!#REF!)&gt;0,'Описание предлагаемого товара'!#REF!,"")</f>
        <v>#REF!</v>
      </c>
      <c r="DM797" s="32"/>
    </row>
    <row r="798" spans="1:117" ht="48.75" customHeight="1" x14ac:dyDescent="0.25">
      <c r="A798" s="61" t="e">
        <f>IF(LEN('Описание предлагаемого товара'!#REF!)&gt;0,'Описание предлагаемого товара'!#REF!,"")</f>
        <v>#REF!</v>
      </c>
      <c r="B798" s="65" t="e">
        <f>IF(LEN('Описание предлагаемого товара'!#REF!)&gt;0,'Описание предлагаемого товара'!#REF!,"")</f>
        <v>#REF!</v>
      </c>
      <c r="C798" s="61" t="e">
        <f>IF(LEN('Описание предлагаемого товара'!#REF!)&gt;0,'Описание предлагаемого товара'!#REF!,"")</f>
        <v>#REF!</v>
      </c>
      <c r="D798" s="61" t="e">
        <f>IF(LEN('Описание предлагаемого товара'!#REF!)&gt;0,'Описание предлагаемого товара'!#REF!,"")</f>
        <v>#REF!</v>
      </c>
      <c r="E798" s="61" t="e">
        <f>IF(LEN('Описание предлагаемого товара'!#REF!)&gt;0,'Описание предлагаемого товара'!#REF!,"")</f>
        <v>#REF!</v>
      </c>
      <c r="F798" s="61" t="e">
        <f>IF(LEN('Описание предлагаемого товара'!#REF!)&gt;0,'Описание предлагаемого товара'!#REF!,"")</f>
        <v>#REF!</v>
      </c>
      <c r="G798" s="61" t="e">
        <f>IF(LEN('Описание предлагаемого товара'!#REF!)&gt;0,'Описание предлагаемого товара'!#REF!,"")</f>
        <v>#REF!</v>
      </c>
      <c r="H798" s="61" t="e">
        <f>IF(LEN('Описание предлагаемого товара'!#REF!)&gt;0,'Описание предлагаемого товара'!#REF!,"")</f>
        <v>#REF!</v>
      </c>
      <c r="I798" s="61" t="e">
        <f>IF(LEN('Описание предлагаемого товара'!#REF!)&gt;0,'Описание предлагаемого товара'!#REF!,"")</f>
        <v>#REF!</v>
      </c>
      <c r="J798" s="38" t="str">
        <f>IFERROR(VLOOKUP(B798,SAP!$A:$E,5,),"")</f>
        <v/>
      </c>
      <c r="K798" s="40" t="str">
        <f t="shared" si="7637"/>
        <v/>
      </c>
      <c r="L798" s="61" t="e">
        <f>IF(LEN('Описание предлагаемого товара'!#REF!)&gt;0,IFERROR('Описание предлагаемого товара'!#REF!*1,""),"")</f>
        <v>#REF!</v>
      </c>
      <c r="M798" s="39" t="str">
        <f>IFERROR(VLOOKUP(B798,SAP!$A:$E,2,),"")</f>
        <v/>
      </c>
      <c r="N798" s="41" t="str">
        <f t="shared" si="7773"/>
        <v/>
      </c>
      <c r="O798" s="39" t="str">
        <f t="shared" si="7624"/>
        <v/>
      </c>
      <c r="P798" s="36" t="e">
        <f>IF(LEN('Описание предлагаемого товара'!#REF!)&gt;0,'Описание предлагаемого товара'!#REF!,"")</f>
        <v>#REF!</v>
      </c>
      <c r="Q79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98" s="37" t="e">
        <f>IF(LEN('Описание предлагаемого товара'!#REF!)&gt;0,'Описание предлагаемого товара'!#REF!,"")</f>
        <v>#REF!</v>
      </c>
      <c r="S798" s="37" t="e">
        <f>IF(LEN('Описание предлагаемого товара'!#REF!)&gt;0,'Описание предлагаемого товара'!#REF!,"")</f>
        <v>#REF!</v>
      </c>
      <c r="T79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98" s="23" t="str">
        <f>IFERROR(VLOOKUP(CI798*1,Обработ.выгрузка_реестра_РФ!$A:$G,6,),"")</f>
        <v/>
      </c>
      <c r="V798" s="61" t="e">
        <f>IF(LEN('Описание предлагаемого товара'!#REF!)&gt;0,'Описание предлагаемого товара'!#REF!,"")</f>
        <v>#REF!</v>
      </c>
      <c r="W798" s="62" t="e">
        <f>IF(LEN('Описание предлагаемого товара'!#REF!)&gt;0,'Описание предлагаемого товара'!#REF!,"")</f>
        <v>#REF!</v>
      </c>
      <c r="X798" s="91" t="e">
        <f t="shared" ref="X798:Y798" si="7792">IFERROR(REPLACE(W798,FIND(CHAR(10),W798,1),1," "),W798)</f>
        <v>#REF!</v>
      </c>
      <c r="Y798" s="91" t="e">
        <f t="shared" si="7792"/>
        <v>#REF!</v>
      </c>
      <c r="Z798" s="91" t="e">
        <f t="shared" si="7639"/>
        <v>#REF!</v>
      </c>
      <c r="AA798" s="91" t="e">
        <f t="shared" si="7640"/>
        <v>#REF!</v>
      </c>
      <c r="AB798" s="91" t="e">
        <f t="shared" si="7641"/>
        <v>#REF!</v>
      </c>
      <c r="AC798" s="91" t="e">
        <f t="shared" ref="AC798:AF798" si="7793">IFERROR(REPLACE(AB798,FIND("  ",AB798,1),2," "),AB798)</f>
        <v>#REF!</v>
      </c>
      <c r="AD798" s="91" t="e">
        <f t="shared" si="7793"/>
        <v>#REF!</v>
      </c>
      <c r="AE798" s="91" t="e">
        <f t="shared" si="7793"/>
        <v>#REF!</v>
      </c>
      <c r="AF798" s="91" t="e">
        <f t="shared" si="7793"/>
        <v>#REF!</v>
      </c>
      <c r="AG798" s="23" t="str">
        <f>IFERROR(VLOOKUP(CI798*1,Обработ.выгрузка_реестра_РФ!$A:$G,4,),"")</f>
        <v/>
      </c>
      <c r="AH798" s="91" t="str">
        <f t="shared" ref="AH798:AI798" si="7794">IFERROR(REPLACE(AG798,FIND("-",AG798,1),1,"*"),AG798)</f>
        <v/>
      </c>
      <c r="AI798" s="91" t="str">
        <f t="shared" si="7794"/>
        <v/>
      </c>
      <c r="AJ798" s="27" t="str">
        <f t="shared" si="7739"/>
        <v/>
      </c>
      <c r="AK798" s="63" t="e">
        <f>IF(LEN('Описание предлагаемого товара'!#REF!)&gt;0,'Описание предлагаемого товара'!#REF!,"")</f>
        <v>#REF!</v>
      </c>
      <c r="AL798" s="91" t="e">
        <f t="shared" ref="AL798:AM798" si="7795">IFERROR(REPLACE(AK798,FIND(CHAR(10),AK798,1),1,""),AK798)</f>
        <v>#REF!</v>
      </c>
      <c r="AM798" s="91" t="e">
        <f t="shared" si="7795"/>
        <v>#REF!</v>
      </c>
      <c r="AN798" s="91" t="e">
        <f t="shared" ref="AN798:AR798" si="7796">IFERROR(REPLACE(AM798,FIND(" ",AM798,1),1,""),AM798)</f>
        <v>#REF!</v>
      </c>
      <c r="AO798" s="91" t="e">
        <f t="shared" si="7796"/>
        <v>#REF!</v>
      </c>
      <c r="AP798" s="91" t="e">
        <f t="shared" si="7796"/>
        <v>#REF!</v>
      </c>
      <c r="AQ798" s="91" t="e">
        <f t="shared" si="7796"/>
        <v>#REF!</v>
      </c>
      <c r="AR798" s="91" t="e">
        <f t="shared" si="7796"/>
        <v>#REF!</v>
      </c>
      <c r="AS798" s="91" t="e">
        <f t="shared" si="7646"/>
        <v>#REF!</v>
      </c>
      <c r="AT798" s="91" t="e">
        <f t="shared" si="7647"/>
        <v>#REF!</v>
      </c>
      <c r="AU798" s="32" t="e">
        <f t="shared" si="7630"/>
        <v>#REF!</v>
      </c>
      <c r="AV798" s="93" t="e">
        <f>'Описание предлагаемого товара'!#REF!</f>
        <v>#REF!</v>
      </c>
      <c r="AW798" s="91" t="e">
        <f>MIN(SEARCH({0,1,2,3,4,5,6,7,8,9},AV798&amp; "0123456789"))</f>
        <v>#REF!</v>
      </c>
      <c r="AX798" s="91" t="str">
        <f t="shared" si="7648"/>
        <v/>
      </c>
      <c r="AY798" s="91" t="str">
        <f t="shared" si="7649"/>
        <v/>
      </c>
      <c r="AZ798" s="91" t="str">
        <f t="shared" si="7650"/>
        <v/>
      </c>
      <c r="BA798" s="91" t="str">
        <f t="shared" si="7651"/>
        <v/>
      </c>
      <c r="BB798" s="91" t="str">
        <f t="shared" si="7652"/>
        <v/>
      </c>
      <c r="BC798" s="91" t="str">
        <f t="shared" si="7653"/>
        <v/>
      </c>
      <c r="BD798" s="91" t="str">
        <f t="shared" si="7654"/>
        <v/>
      </c>
      <c r="BE798" s="91" t="str">
        <f t="shared" si="7655"/>
        <v/>
      </c>
      <c r="BF798" s="91" t="str">
        <f t="shared" si="7656"/>
        <v/>
      </c>
      <c r="BG798" s="91" t="str">
        <f t="shared" si="7657"/>
        <v/>
      </c>
      <c r="BH798" s="91" t="str">
        <f t="shared" si="7658"/>
        <v/>
      </c>
      <c r="BI798" s="91" t="str">
        <f t="shared" si="7659"/>
        <v/>
      </c>
      <c r="BJ798" s="91" t="str">
        <f t="shared" si="7660"/>
        <v/>
      </c>
      <c r="BK798" s="91" t="str">
        <f t="shared" si="7661"/>
        <v/>
      </c>
      <c r="BL798" s="91" t="str">
        <f t="shared" si="7662"/>
        <v/>
      </c>
      <c r="BM798" s="91" t="str">
        <f t="shared" si="7663"/>
        <v/>
      </c>
      <c r="BN798" s="91" t="str">
        <f t="shared" si="7664"/>
        <v/>
      </c>
      <c r="BO798" s="91" t="str">
        <f t="shared" si="7665"/>
        <v/>
      </c>
      <c r="BP798" s="91" t="str">
        <f t="shared" si="7666"/>
        <v/>
      </c>
      <c r="BQ798" s="91" t="str">
        <f t="shared" si="7667"/>
        <v/>
      </c>
      <c r="BR798" s="91" t="str">
        <f t="shared" si="7668"/>
        <v/>
      </c>
      <c r="BS798" s="91" t="str">
        <f t="shared" si="7669"/>
        <v/>
      </c>
      <c r="BT798" s="91" t="str">
        <f t="shared" si="7670"/>
        <v/>
      </c>
      <c r="BU798" s="91" t="str">
        <f t="shared" si="7671"/>
        <v/>
      </c>
      <c r="BV798" s="91" t="str">
        <f t="shared" si="7672"/>
        <v/>
      </c>
      <c r="BW798" s="91" t="str">
        <f t="shared" si="7673"/>
        <v/>
      </c>
      <c r="BX798" s="91" t="str">
        <f t="shared" si="7674"/>
        <v/>
      </c>
      <c r="BY798" s="91" t="str">
        <f t="shared" si="7675"/>
        <v/>
      </c>
      <c r="BZ798" s="91" t="str">
        <f t="shared" si="7676"/>
        <v/>
      </c>
      <c r="CA798" s="91" t="str">
        <f t="shared" si="7677"/>
        <v/>
      </c>
      <c r="CB798" s="91" t="str">
        <f t="shared" si="7678"/>
        <v/>
      </c>
      <c r="CC798" s="91" t="str">
        <f t="shared" si="7679"/>
        <v/>
      </c>
      <c r="CD798" s="91" t="str">
        <f t="shared" si="7680"/>
        <v/>
      </c>
      <c r="CE798" s="91" t="str">
        <f t="shared" si="7681"/>
        <v/>
      </c>
      <c r="CF798" s="91" t="str">
        <f t="shared" si="7682"/>
        <v/>
      </c>
      <c r="CG798" s="91" t="str">
        <f t="shared" si="7683"/>
        <v/>
      </c>
      <c r="CH798" s="91" t="str">
        <f t="shared" si="7684"/>
        <v/>
      </c>
      <c r="CI798" s="91" t="str">
        <f t="shared" si="7685"/>
        <v>нет</v>
      </c>
      <c r="CJ798" s="63" t="e">
        <f>IF(LEN('Описание предлагаемого товара'!#REF!)&gt;0,'Описание предлагаемого товара'!#REF!,"")</f>
        <v>#REF!</v>
      </c>
      <c r="CK798" s="91" t="e">
        <f t="shared" ref="CK798:CL798" si="7797">IFERROR(REPLACE(CJ798,FIND(CHAR(10),CJ798,1),1,""),CJ798)</f>
        <v>#REF!</v>
      </c>
      <c r="CL798" s="91" t="e">
        <f t="shared" si="7797"/>
        <v>#REF!</v>
      </c>
      <c r="CM798" s="91" t="e">
        <f t="shared" si="7687"/>
        <v>#REF!</v>
      </c>
      <c r="CN798" s="91" t="e">
        <f t="shared" si="7688"/>
        <v>#REF!</v>
      </c>
      <c r="CO798" s="91" t="e">
        <f t="shared" si="7689"/>
        <v>#REF!</v>
      </c>
      <c r="CP798" s="90" t="e">
        <f>IF(AU798="Не указан реестровый номер (мера нац.режима Запрет)","",IF(CI798="нет","",IF(CU798="да","исключение(не смотрим баллы)",IFERROR(IF(CI798*1&gt;0,IFERROR(IF(VLOOKUP(CI798*1,Обработ.выгрузка_реестра_РФ!$A:$G,7,)=0,"Баллы не установлены",VLOOKUP(CI798*1,Обработ.выгрузка_реестра_РФ!$A:$G,7,)),IF(LEN(CI798)&gt;14,"","нет номера в реестре РФ")),""),IF(LEN(CI798)=0,"","Некорректный реестровый номер")))))</f>
        <v>#REF!</v>
      </c>
      <c r="CQ798" s="33" t="e">
        <f>IF(LEN(C798)&gt;0,IFERROR(IF(LEN(H798)&gt;0,IF(LEN(VLOOKUP(H798,'исключения(не_смотрим_баллы)'!$A:$C,1,))&gt;0,"да","нет"),"не введен ОКПД2"),"нет"),"")</f>
        <v>#REF!</v>
      </c>
      <c r="CR798" s="33" t="e">
        <f ca="1">IF(CQ798="да",IF(TODAY()&lt;VLOOKUP(H798,'исключения(не_смотрим_баллы)'!$A:$C,3,),"да","нет"),"")</f>
        <v>#REF!</v>
      </c>
      <c r="CS798" s="33" t="str">
        <f>IFERROR(IF(CQ798="да",IF(VLOOKUP(CI798*1,Обработ.выгрузка_реестра_РФ!$A:$G,2,)&lt;VLOOKUP(H798,'исключения(не_смотрим_баллы)'!$A:$C,2,),"да","нет"),""),"")</f>
        <v/>
      </c>
      <c r="CT798" s="24"/>
      <c r="CU798" s="33" t="e">
        <f t="shared" si="7701"/>
        <v>#REF!</v>
      </c>
      <c r="CV798" s="91" t="e">
        <f t="shared" si="7702"/>
        <v>#REF!</v>
      </c>
      <c r="CW798" s="27" t="e">
        <f t="shared" si="7703"/>
        <v>#REF!</v>
      </c>
      <c r="CX798" s="26" t="e">
        <f t="shared" si="7632"/>
        <v>#REF!</v>
      </c>
      <c r="CY798" s="64" t="e">
        <f>IF(LEN('Описание предлагаемого товара'!#REF!)&gt;0,'Описание предлагаемого товара'!#REF!,"")</f>
        <v>#REF!</v>
      </c>
      <c r="CZ798" s="95" t="e">
        <f t="shared" si="7690"/>
        <v>#REF!</v>
      </c>
      <c r="DA798" s="95" t="e">
        <f t="shared" ref="DA798" si="7798">IFERROR(REPLACE(CZ798,FIND(" ",CZ798,1),1,""),CZ798)</f>
        <v>#REF!</v>
      </c>
      <c r="DB798" s="95" t="e">
        <f t="shared" si="7634"/>
        <v>#REF!</v>
      </c>
      <c r="DC798" s="95" t="e">
        <f t="shared" ref="DC798:DD798" si="7799">IFERROR(REPLACE(DB798,FIND("г.",DB798,1),2,""),DB798)</f>
        <v>#REF!</v>
      </c>
      <c r="DD798" s="95" t="e">
        <f t="shared" si="7799"/>
        <v>#REF!</v>
      </c>
      <c r="DE798" s="95" t="e">
        <f t="shared" ref="DE798:DF798" si="7800">IFERROR(REPLACE(DD798,FIND("г",DD798,1),1,""),DD798)</f>
        <v>#REF!</v>
      </c>
      <c r="DF798" s="95" t="e">
        <f t="shared" si="7800"/>
        <v>#REF!</v>
      </c>
      <c r="DG798" s="95" t="e">
        <f t="shared" si="7707"/>
        <v>#REF!</v>
      </c>
      <c r="DH798" s="25" t="str">
        <f>IFERROR(VLOOKUP(CI798*1,Обработ.выгрузка_реестра_РФ!$A:$G,5,),"")</f>
        <v/>
      </c>
      <c r="DI798" s="27" t="str">
        <f t="shared" si="7717"/>
        <v/>
      </c>
      <c r="DJ798" s="27" t="str">
        <f t="shared" ca="1" si="7694"/>
        <v/>
      </c>
      <c r="DK798" s="63" t="e">
        <f>IF(LEN('Описание предлагаемого товара'!#REF!)&gt;0,'Описание предлагаемого товара'!#REF!,"")</f>
        <v>#REF!</v>
      </c>
      <c r="DL798" s="63" t="e">
        <f>IF(LEN('Описание предлагаемого товара'!#REF!)&gt;0,'Описание предлагаемого товара'!#REF!,"")</f>
        <v>#REF!</v>
      </c>
      <c r="DM798" s="32"/>
    </row>
    <row r="799" spans="1:117" ht="48.75" customHeight="1" x14ac:dyDescent="0.25">
      <c r="A799" s="61" t="e">
        <f>IF(LEN('Описание предлагаемого товара'!#REF!)&gt;0,'Описание предлагаемого товара'!#REF!,"")</f>
        <v>#REF!</v>
      </c>
      <c r="B799" s="65" t="e">
        <f>IF(LEN('Описание предлагаемого товара'!#REF!)&gt;0,'Описание предлагаемого товара'!#REF!,"")</f>
        <v>#REF!</v>
      </c>
      <c r="C799" s="61" t="e">
        <f>IF(LEN('Описание предлагаемого товара'!#REF!)&gt;0,'Описание предлагаемого товара'!#REF!,"")</f>
        <v>#REF!</v>
      </c>
      <c r="D799" s="61" t="e">
        <f>IF(LEN('Описание предлагаемого товара'!#REF!)&gt;0,'Описание предлагаемого товара'!#REF!,"")</f>
        <v>#REF!</v>
      </c>
      <c r="E799" s="61" t="e">
        <f>IF(LEN('Описание предлагаемого товара'!#REF!)&gt;0,'Описание предлагаемого товара'!#REF!,"")</f>
        <v>#REF!</v>
      </c>
      <c r="F799" s="61" t="e">
        <f>IF(LEN('Описание предлагаемого товара'!#REF!)&gt;0,'Описание предлагаемого товара'!#REF!,"")</f>
        <v>#REF!</v>
      </c>
      <c r="G799" s="61" t="e">
        <f>IF(LEN('Описание предлагаемого товара'!#REF!)&gt;0,'Описание предлагаемого товара'!#REF!,"")</f>
        <v>#REF!</v>
      </c>
      <c r="H799" s="61" t="e">
        <f>IF(LEN('Описание предлагаемого товара'!#REF!)&gt;0,'Описание предлагаемого товара'!#REF!,"")</f>
        <v>#REF!</v>
      </c>
      <c r="I799" s="61" t="e">
        <f>IF(LEN('Описание предлагаемого товара'!#REF!)&gt;0,'Описание предлагаемого товара'!#REF!,"")</f>
        <v>#REF!</v>
      </c>
      <c r="J799" s="38" t="str">
        <f>IFERROR(VLOOKUP(B799,SAP!$A:$E,5,),"")</f>
        <v/>
      </c>
      <c r="K799" s="40" t="str">
        <f t="shared" si="7637"/>
        <v/>
      </c>
      <c r="L799" s="61" t="e">
        <f>IF(LEN('Описание предлагаемого товара'!#REF!)&gt;0,IFERROR('Описание предлагаемого товара'!#REF!*1,""),"")</f>
        <v>#REF!</v>
      </c>
      <c r="M799" s="39" t="str">
        <f>IFERROR(VLOOKUP(B799,SAP!$A:$E,2,),"")</f>
        <v/>
      </c>
      <c r="N799" s="41" t="str">
        <f t="shared" si="7773"/>
        <v/>
      </c>
      <c r="O799" s="39" t="str">
        <f t="shared" si="7624"/>
        <v/>
      </c>
      <c r="P799" s="36" t="e">
        <f>IF(LEN('Описание предлагаемого товара'!#REF!)&gt;0,'Описание предлагаемого товара'!#REF!,"")</f>
        <v>#REF!</v>
      </c>
      <c r="Q79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799" s="37" t="e">
        <f>IF(LEN('Описание предлагаемого товара'!#REF!)&gt;0,'Описание предлагаемого товара'!#REF!,"")</f>
        <v>#REF!</v>
      </c>
      <c r="S799" s="37" t="e">
        <f>IF(LEN('Описание предлагаемого товара'!#REF!)&gt;0,'Описание предлагаемого товара'!#REF!,"")</f>
        <v>#REF!</v>
      </c>
      <c r="T79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799" s="23" t="str">
        <f>IFERROR(VLOOKUP(CI799*1,Обработ.выгрузка_реестра_РФ!$A:$G,6,),"")</f>
        <v/>
      </c>
      <c r="V799" s="61" t="e">
        <f>IF(LEN('Описание предлагаемого товара'!#REF!)&gt;0,'Описание предлагаемого товара'!#REF!,"")</f>
        <v>#REF!</v>
      </c>
      <c r="W799" s="62" t="e">
        <f>IF(LEN('Описание предлагаемого товара'!#REF!)&gt;0,'Описание предлагаемого товара'!#REF!,"")</f>
        <v>#REF!</v>
      </c>
      <c r="X799" s="91" t="e">
        <f t="shared" ref="X799:Y799" si="7801">IFERROR(REPLACE(W799,FIND(CHAR(10),W799,1),1," "),W799)</f>
        <v>#REF!</v>
      </c>
      <c r="Y799" s="91" t="e">
        <f t="shared" si="7801"/>
        <v>#REF!</v>
      </c>
      <c r="Z799" s="91" t="e">
        <f t="shared" si="7639"/>
        <v>#REF!</v>
      </c>
      <c r="AA799" s="91" t="e">
        <f t="shared" si="7640"/>
        <v>#REF!</v>
      </c>
      <c r="AB799" s="91" t="e">
        <f t="shared" si="7641"/>
        <v>#REF!</v>
      </c>
      <c r="AC799" s="91" t="e">
        <f t="shared" ref="AC799:AF799" si="7802">IFERROR(REPLACE(AB799,FIND("  ",AB799,1),2," "),AB799)</f>
        <v>#REF!</v>
      </c>
      <c r="AD799" s="91" t="e">
        <f t="shared" si="7802"/>
        <v>#REF!</v>
      </c>
      <c r="AE799" s="91" t="e">
        <f t="shared" si="7802"/>
        <v>#REF!</v>
      </c>
      <c r="AF799" s="91" t="e">
        <f t="shared" si="7802"/>
        <v>#REF!</v>
      </c>
      <c r="AG799" s="23" t="str">
        <f>IFERROR(VLOOKUP(CI799*1,Обработ.выгрузка_реестра_РФ!$A:$G,4,),"")</f>
        <v/>
      </c>
      <c r="AH799" s="91" t="str">
        <f t="shared" ref="AH799:AI799" si="7803">IFERROR(REPLACE(AG799,FIND("-",AG799,1),1,"*"),AG799)</f>
        <v/>
      </c>
      <c r="AI799" s="91" t="str">
        <f t="shared" si="7803"/>
        <v/>
      </c>
      <c r="AJ799" s="27" t="str">
        <f t="shared" si="7739"/>
        <v/>
      </c>
      <c r="AK799" s="63" t="e">
        <f>IF(LEN('Описание предлагаемого товара'!#REF!)&gt;0,'Описание предлагаемого товара'!#REF!,"")</f>
        <v>#REF!</v>
      </c>
      <c r="AL799" s="91" t="e">
        <f t="shared" ref="AL799:AM799" si="7804">IFERROR(REPLACE(AK799,FIND(CHAR(10),AK799,1),1,""),AK799)</f>
        <v>#REF!</v>
      </c>
      <c r="AM799" s="91" t="e">
        <f t="shared" si="7804"/>
        <v>#REF!</v>
      </c>
      <c r="AN799" s="91" t="e">
        <f t="shared" ref="AN799:AR799" si="7805">IFERROR(REPLACE(AM799,FIND(" ",AM799,1),1,""),AM799)</f>
        <v>#REF!</v>
      </c>
      <c r="AO799" s="91" t="e">
        <f t="shared" si="7805"/>
        <v>#REF!</v>
      </c>
      <c r="AP799" s="91" t="e">
        <f t="shared" si="7805"/>
        <v>#REF!</v>
      </c>
      <c r="AQ799" s="91" t="e">
        <f t="shared" si="7805"/>
        <v>#REF!</v>
      </c>
      <c r="AR799" s="91" t="e">
        <f t="shared" si="7805"/>
        <v>#REF!</v>
      </c>
      <c r="AS799" s="91" t="e">
        <f t="shared" si="7646"/>
        <v>#REF!</v>
      </c>
      <c r="AT799" s="91" t="e">
        <f t="shared" si="7647"/>
        <v>#REF!</v>
      </c>
      <c r="AU799" s="32" t="e">
        <f t="shared" si="7630"/>
        <v>#REF!</v>
      </c>
      <c r="AV799" s="93" t="e">
        <f>'Описание предлагаемого товара'!#REF!</f>
        <v>#REF!</v>
      </c>
      <c r="AW799" s="91" t="e">
        <f>MIN(SEARCH({0,1,2,3,4,5,6,7,8,9},AV799&amp; "0123456789"))</f>
        <v>#REF!</v>
      </c>
      <c r="AX799" s="91" t="str">
        <f t="shared" si="7648"/>
        <v/>
      </c>
      <c r="AY799" s="91" t="str">
        <f t="shared" si="7649"/>
        <v/>
      </c>
      <c r="AZ799" s="91" t="str">
        <f t="shared" si="7650"/>
        <v/>
      </c>
      <c r="BA799" s="91" t="str">
        <f t="shared" si="7651"/>
        <v/>
      </c>
      <c r="BB799" s="91" t="str">
        <f t="shared" si="7652"/>
        <v/>
      </c>
      <c r="BC799" s="91" t="str">
        <f t="shared" si="7653"/>
        <v/>
      </c>
      <c r="BD799" s="91" t="str">
        <f t="shared" si="7654"/>
        <v/>
      </c>
      <c r="BE799" s="91" t="str">
        <f t="shared" si="7655"/>
        <v/>
      </c>
      <c r="BF799" s="91" t="str">
        <f t="shared" si="7656"/>
        <v/>
      </c>
      <c r="BG799" s="91" t="str">
        <f t="shared" si="7657"/>
        <v/>
      </c>
      <c r="BH799" s="91" t="str">
        <f t="shared" si="7658"/>
        <v/>
      </c>
      <c r="BI799" s="91" t="str">
        <f t="shared" si="7659"/>
        <v/>
      </c>
      <c r="BJ799" s="91" t="str">
        <f t="shared" si="7660"/>
        <v/>
      </c>
      <c r="BK799" s="91" t="str">
        <f t="shared" si="7661"/>
        <v/>
      </c>
      <c r="BL799" s="91" t="str">
        <f t="shared" si="7662"/>
        <v/>
      </c>
      <c r="BM799" s="91" t="str">
        <f t="shared" si="7663"/>
        <v/>
      </c>
      <c r="BN799" s="91" t="str">
        <f t="shared" si="7664"/>
        <v/>
      </c>
      <c r="BO799" s="91" t="str">
        <f t="shared" si="7665"/>
        <v/>
      </c>
      <c r="BP799" s="91" t="str">
        <f t="shared" si="7666"/>
        <v/>
      </c>
      <c r="BQ799" s="91" t="str">
        <f t="shared" si="7667"/>
        <v/>
      </c>
      <c r="BR799" s="91" t="str">
        <f t="shared" si="7668"/>
        <v/>
      </c>
      <c r="BS799" s="91" t="str">
        <f t="shared" si="7669"/>
        <v/>
      </c>
      <c r="BT799" s="91" t="str">
        <f t="shared" si="7670"/>
        <v/>
      </c>
      <c r="BU799" s="91" t="str">
        <f t="shared" si="7671"/>
        <v/>
      </c>
      <c r="BV799" s="91" t="str">
        <f t="shared" si="7672"/>
        <v/>
      </c>
      <c r="BW799" s="91" t="str">
        <f t="shared" si="7673"/>
        <v/>
      </c>
      <c r="BX799" s="91" t="str">
        <f t="shared" si="7674"/>
        <v/>
      </c>
      <c r="BY799" s="91" t="str">
        <f t="shared" si="7675"/>
        <v/>
      </c>
      <c r="BZ799" s="91" t="str">
        <f t="shared" si="7676"/>
        <v/>
      </c>
      <c r="CA799" s="91" t="str">
        <f t="shared" si="7677"/>
        <v/>
      </c>
      <c r="CB799" s="91" t="str">
        <f t="shared" si="7678"/>
        <v/>
      </c>
      <c r="CC799" s="91" t="str">
        <f t="shared" si="7679"/>
        <v/>
      </c>
      <c r="CD799" s="91" t="str">
        <f t="shared" si="7680"/>
        <v/>
      </c>
      <c r="CE799" s="91" t="str">
        <f t="shared" si="7681"/>
        <v/>
      </c>
      <c r="CF799" s="91" t="str">
        <f t="shared" si="7682"/>
        <v/>
      </c>
      <c r="CG799" s="91" t="str">
        <f t="shared" si="7683"/>
        <v/>
      </c>
      <c r="CH799" s="91" t="str">
        <f t="shared" si="7684"/>
        <v/>
      </c>
      <c r="CI799" s="91" t="str">
        <f t="shared" si="7685"/>
        <v>нет</v>
      </c>
      <c r="CJ799" s="63" t="e">
        <f>IF(LEN('Описание предлагаемого товара'!#REF!)&gt;0,'Описание предлагаемого товара'!#REF!,"")</f>
        <v>#REF!</v>
      </c>
      <c r="CK799" s="91" t="e">
        <f t="shared" ref="CK799:CL799" si="7806">IFERROR(REPLACE(CJ799,FIND(CHAR(10),CJ799,1),1,""),CJ799)</f>
        <v>#REF!</v>
      </c>
      <c r="CL799" s="91" t="e">
        <f t="shared" si="7806"/>
        <v>#REF!</v>
      </c>
      <c r="CM799" s="91" t="e">
        <f t="shared" si="7687"/>
        <v>#REF!</v>
      </c>
      <c r="CN799" s="91" t="e">
        <f t="shared" si="7688"/>
        <v>#REF!</v>
      </c>
      <c r="CO799" s="91" t="e">
        <f t="shared" si="7689"/>
        <v>#REF!</v>
      </c>
      <c r="CP799" s="90" t="e">
        <f>IF(AU799="Не указан реестровый номер (мера нац.режима Запрет)","",IF(CI799="нет","",IF(CU799="да","исключение(не смотрим баллы)",IFERROR(IF(CI799*1&gt;0,IFERROR(IF(VLOOKUP(CI799*1,Обработ.выгрузка_реестра_РФ!$A:$G,7,)=0,"Баллы не установлены",VLOOKUP(CI799*1,Обработ.выгрузка_реестра_РФ!$A:$G,7,)),IF(LEN(CI799)&gt;14,"","нет номера в реестре РФ")),""),IF(LEN(CI799)=0,"","Некорректный реестровый номер")))))</f>
        <v>#REF!</v>
      </c>
      <c r="CQ799" s="33" t="e">
        <f>IF(LEN(C799)&gt;0,IFERROR(IF(LEN(H799)&gt;0,IF(LEN(VLOOKUP(H799,'исключения(не_смотрим_баллы)'!$A:$C,1,))&gt;0,"да","нет"),"не введен ОКПД2"),"нет"),"")</f>
        <v>#REF!</v>
      </c>
      <c r="CR799" s="33" t="e">
        <f ca="1">IF(CQ799="да",IF(TODAY()&lt;VLOOKUP(H799,'исключения(не_смотрим_баллы)'!$A:$C,3,),"да","нет"),"")</f>
        <v>#REF!</v>
      </c>
      <c r="CS799" s="33" t="str">
        <f>IFERROR(IF(CQ799="да",IF(VLOOKUP(CI799*1,Обработ.выгрузка_реестра_РФ!$A:$G,2,)&lt;VLOOKUP(H799,'исключения(не_смотрим_баллы)'!$A:$C,2,),"да","нет"),""),"")</f>
        <v/>
      </c>
      <c r="CT799" s="24"/>
      <c r="CU799" s="33" t="e">
        <f t="shared" si="7701"/>
        <v>#REF!</v>
      </c>
      <c r="CV799" s="91" t="e">
        <f t="shared" si="7702"/>
        <v>#REF!</v>
      </c>
      <c r="CW799" s="27" t="e">
        <f t="shared" si="7703"/>
        <v>#REF!</v>
      </c>
      <c r="CX799" s="26" t="e">
        <f t="shared" si="7632"/>
        <v>#REF!</v>
      </c>
      <c r="CY799" s="64" t="e">
        <f>IF(LEN('Описание предлагаемого товара'!#REF!)&gt;0,'Описание предлагаемого товара'!#REF!,"")</f>
        <v>#REF!</v>
      </c>
      <c r="CZ799" s="95" t="e">
        <f t="shared" si="7690"/>
        <v>#REF!</v>
      </c>
      <c r="DA799" s="95" t="e">
        <f t="shared" ref="DA799" si="7807">IFERROR(REPLACE(CZ799,FIND(" ",CZ799,1),1,""),CZ799)</f>
        <v>#REF!</v>
      </c>
      <c r="DB799" s="95" t="e">
        <f t="shared" si="7634"/>
        <v>#REF!</v>
      </c>
      <c r="DC799" s="95" t="e">
        <f t="shared" ref="DC799:DD799" si="7808">IFERROR(REPLACE(DB799,FIND("г.",DB799,1),2,""),DB799)</f>
        <v>#REF!</v>
      </c>
      <c r="DD799" s="95" t="e">
        <f t="shared" si="7808"/>
        <v>#REF!</v>
      </c>
      <c r="DE799" s="95" t="e">
        <f t="shared" ref="DE799:DF799" si="7809">IFERROR(REPLACE(DD799,FIND("г",DD799,1),1,""),DD799)</f>
        <v>#REF!</v>
      </c>
      <c r="DF799" s="95" t="e">
        <f t="shared" si="7809"/>
        <v>#REF!</v>
      </c>
      <c r="DG799" s="95" t="e">
        <f t="shared" si="7707"/>
        <v>#REF!</v>
      </c>
      <c r="DH799" s="25" t="str">
        <f>IFERROR(VLOOKUP(CI799*1,Обработ.выгрузка_реестра_РФ!$A:$G,5,),"")</f>
        <v/>
      </c>
      <c r="DI799" s="27" t="str">
        <f t="shared" si="7717"/>
        <v/>
      </c>
      <c r="DJ799" s="27" t="str">
        <f t="shared" ca="1" si="7694"/>
        <v/>
      </c>
      <c r="DK799" s="63" t="e">
        <f>IF(LEN('Описание предлагаемого товара'!#REF!)&gt;0,'Описание предлагаемого товара'!#REF!,"")</f>
        <v>#REF!</v>
      </c>
      <c r="DL799" s="63" t="e">
        <f>IF(LEN('Описание предлагаемого товара'!#REF!)&gt;0,'Описание предлагаемого товара'!#REF!,"")</f>
        <v>#REF!</v>
      </c>
      <c r="DM799" s="32"/>
    </row>
    <row r="800" spans="1:117" ht="48.75" customHeight="1" x14ac:dyDescent="0.25">
      <c r="A800" s="61" t="e">
        <f>IF(LEN('Описание предлагаемого товара'!#REF!)&gt;0,'Описание предлагаемого товара'!#REF!,"")</f>
        <v>#REF!</v>
      </c>
      <c r="B800" s="65" t="e">
        <f>IF(LEN('Описание предлагаемого товара'!#REF!)&gt;0,'Описание предлагаемого товара'!#REF!,"")</f>
        <v>#REF!</v>
      </c>
      <c r="C800" s="61" t="e">
        <f>IF(LEN('Описание предлагаемого товара'!#REF!)&gt;0,'Описание предлагаемого товара'!#REF!,"")</f>
        <v>#REF!</v>
      </c>
      <c r="D800" s="61" t="e">
        <f>IF(LEN('Описание предлагаемого товара'!#REF!)&gt;0,'Описание предлагаемого товара'!#REF!,"")</f>
        <v>#REF!</v>
      </c>
      <c r="E800" s="61" t="e">
        <f>IF(LEN('Описание предлагаемого товара'!#REF!)&gt;0,'Описание предлагаемого товара'!#REF!,"")</f>
        <v>#REF!</v>
      </c>
      <c r="F800" s="61" t="e">
        <f>IF(LEN('Описание предлагаемого товара'!#REF!)&gt;0,'Описание предлагаемого товара'!#REF!,"")</f>
        <v>#REF!</v>
      </c>
      <c r="G800" s="61" t="e">
        <f>IF(LEN('Описание предлагаемого товара'!#REF!)&gt;0,'Описание предлагаемого товара'!#REF!,"")</f>
        <v>#REF!</v>
      </c>
      <c r="H800" s="61" t="e">
        <f>IF(LEN('Описание предлагаемого товара'!#REF!)&gt;0,'Описание предлагаемого товара'!#REF!,"")</f>
        <v>#REF!</v>
      </c>
      <c r="I800" s="61" t="e">
        <f>IF(LEN('Описание предлагаемого товара'!#REF!)&gt;0,'Описание предлагаемого товара'!#REF!,"")</f>
        <v>#REF!</v>
      </c>
      <c r="J800" s="38" t="str">
        <f>IFERROR(VLOOKUP(B800,SAP!$A:$E,5,),"")</f>
        <v/>
      </c>
      <c r="K800" s="40" t="str">
        <f t="shared" si="7637"/>
        <v/>
      </c>
      <c r="L800" s="61" t="e">
        <f>IF(LEN('Описание предлагаемого товара'!#REF!)&gt;0,IFERROR('Описание предлагаемого товара'!#REF!*1,""),"")</f>
        <v>#REF!</v>
      </c>
      <c r="M800" s="39" t="str">
        <f>IFERROR(VLOOKUP(B800,SAP!$A:$E,2,),"")</f>
        <v/>
      </c>
      <c r="N800" s="41" t="str">
        <f t="shared" si="7773"/>
        <v/>
      </c>
      <c r="O800" s="39" t="str">
        <f t="shared" si="7624"/>
        <v/>
      </c>
      <c r="P800" s="36" t="e">
        <f>IF(LEN('Описание предлагаемого товара'!#REF!)&gt;0,'Описание предлагаемого товара'!#REF!,"")</f>
        <v>#REF!</v>
      </c>
      <c r="Q80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00" s="37" t="e">
        <f>IF(LEN('Описание предлагаемого товара'!#REF!)&gt;0,'Описание предлагаемого товара'!#REF!,"")</f>
        <v>#REF!</v>
      </c>
      <c r="S800" s="37" t="e">
        <f>IF(LEN('Описание предлагаемого товара'!#REF!)&gt;0,'Описание предлагаемого товара'!#REF!,"")</f>
        <v>#REF!</v>
      </c>
      <c r="T80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00" s="23" t="str">
        <f>IFERROR(VLOOKUP(CI800*1,Обработ.выгрузка_реестра_РФ!$A:$G,6,),"")</f>
        <v/>
      </c>
      <c r="V800" s="61" t="e">
        <f>IF(LEN('Описание предлагаемого товара'!#REF!)&gt;0,'Описание предлагаемого товара'!#REF!,"")</f>
        <v>#REF!</v>
      </c>
      <c r="W800" s="62" t="e">
        <f>IF(LEN('Описание предлагаемого товара'!#REF!)&gt;0,'Описание предлагаемого товара'!#REF!,"")</f>
        <v>#REF!</v>
      </c>
      <c r="X800" s="91" t="e">
        <f t="shared" ref="X800:Y800" si="7810">IFERROR(REPLACE(W800,FIND(CHAR(10),W800,1),1," "),W800)</f>
        <v>#REF!</v>
      </c>
      <c r="Y800" s="91" t="e">
        <f t="shared" si="7810"/>
        <v>#REF!</v>
      </c>
      <c r="Z800" s="91" t="e">
        <f t="shared" si="7639"/>
        <v>#REF!</v>
      </c>
      <c r="AA800" s="91" t="e">
        <f t="shared" si="7640"/>
        <v>#REF!</v>
      </c>
      <c r="AB800" s="91" t="e">
        <f t="shared" si="7641"/>
        <v>#REF!</v>
      </c>
      <c r="AC800" s="91" t="e">
        <f t="shared" ref="AC800:AF800" si="7811">IFERROR(REPLACE(AB800,FIND("  ",AB800,1),2," "),AB800)</f>
        <v>#REF!</v>
      </c>
      <c r="AD800" s="91" t="e">
        <f t="shared" si="7811"/>
        <v>#REF!</v>
      </c>
      <c r="AE800" s="91" t="e">
        <f t="shared" si="7811"/>
        <v>#REF!</v>
      </c>
      <c r="AF800" s="91" t="e">
        <f t="shared" si="7811"/>
        <v>#REF!</v>
      </c>
      <c r="AG800" s="23" t="str">
        <f>IFERROR(VLOOKUP(CI800*1,Обработ.выгрузка_реестра_РФ!$A:$G,4,),"")</f>
        <v/>
      </c>
      <c r="AH800" s="91" t="str">
        <f t="shared" ref="AH800:AI800" si="7812">IFERROR(REPLACE(AG800,FIND("-",AG800,1),1,"*"),AG800)</f>
        <v/>
      </c>
      <c r="AI800" s="91" t="str">
        <f t="shared" si="7812"/>
        <v/>
      </c>
      <c r="AJ800" s="27" t="str">
        <f t="shared" si="7739"/>
        <v/>
      </c>
      <c r="AK800" s="63" t="e">
        <f>IF(LEN('Описание предлагаемого товара'!#REF!)&gt;0,'Описание предлагаемого товара'!#REF!,"")</f>
        <v>#REF!</v>
      </c>
      <c r="AL800" s="91" t="e">
        <f t="shared" ref="AL800:AM800" si="7813">IFERROR(REPLACE(AK800,FIND(CHAR(10),AK800,1),1,""),AK800)</f>
        <v>#REF!</v>
      </c>
      <c r="AM800" s="91" t="e">
        <f t="shared" si="7813"/>
        <v>#REF!</v>
      </c>
      <c r="AN800" s="91" t="e">
        <f t="shared" ref="AN800:AR800" si="7814">IFERROR(REPLACE(AM800,FIND(" ",AM800,1),1,""),AM800)</f>
        <v>#REF!</v>
      </c>
      <c r="AO800" s="91" t="e">
        <f t="shared" si="7814"/>
        <v>#REF!</v>
      </c>
      <c r="AP800" s="91" t="e">
        <f t="shared" si="7814"/>
        <v>#REF!</v>
      </c>
      <c r="AQ800" s="91" t="e">
        <f t="shared" si="7814"/>
        <v>#REF!</v>
      </c>
      <c r="AR800" s="91" t="e">
        <f t="shared" si="7814"/>
        <v>#REF!</v>
      </c>
      <c r="AS800" s="91" t="e">
        <f t="shared" si="7646"/>
        <v>#REF!</v>
      </c>
      <c r="AT800" s="91" t="e">
        <f t="shared" si="7647"/>
        <v>#REF!</v>
      </c>
      <c r="AU800" s="32" t="e">
        <f t="shared" si="7630"/>
        <v>#REF!</v>
      </c>
      <c r="AV800" s="93" t="e">
        <f>'Описание предлагаемого товара'!#REF!</f>
        <v>#REF!</v>
      </c>
      <c r="AW800" s="91" t="e">
        <f>MIN(SEARCH({0,1,2,3,4,5,6,7,8,9},AV800&amp; "0123456789"))</f>
        <v>#REF!</v>
      </c>
      <c r="AX800" s="91" t="str">
        <f t="shared" si="7648"/>
        <v/>
      </c>
      <c r="AY800" s="91" t="str">
        <f t="shared" si="7649"/>
        <v/>
      </c>
      <c r="AZ800" s="91" t="str">
        <f t="shared" si="7650"/>
        <v/>
      </c>
      <c r="BA800" s="91" t="str">
        <f t="shared" si="7651"/>
        <v/>
      </c>
      <c r="BB800" s="91" t="str">
        <f t="shared" si="7652"/>
        <v/>
      </c>
      <c r="BC800" s="91" t="str">
        <f t="shared" si="7653"/>
        <v/>
      </c>
      <c r="BD800" s="91" t="str">
        <f t="shared" si="7654"/>
        <v/>
      </c>
      <c r="BE800" s="91" t="str">
        <f t="shared" si="7655"/>
        <v/>
      </c>
      <c r="BF800" s="91" t="str">
        <f t="shared" si="7656"/>
        <v/>
      </c>
      <c r="BG800" s="91" t="str">
        <f t="shared" si="7657"/>
        <v/>
      </c>
      <c r="BH800" s="91" t="str">
        <f t="shared" si="7658"/>
        <v/>
      </c>
      <c r="BI800" s="91" t="str">
        <f t="shared" si="7659"/>
        <v/>
      </c>
      <c r="BJ800" s="91" t="str">
        <f t="shared" si="7660"/>
        <v/>
      </c>
      <c r="BK800" s="91" t="str">
        <f t="shared" si="7661"/>
        <v/>
      </c>
      <c r="BL800" s="91" t="str">
        <f t="shared" si="7662"/>
        <v/>
      </c>
      <c r="BM800" s="91" t="str">
        <f t="shared" si="7663"/>
        <v/>
      </c>
      <c r="BN800" s="91" t="str">
        <f t="shared" si="7664"/>
        <v/>
      </c>
      <c r="BO800" s="91" t="str">
        <f t="shared" si="7665"/>
        <v/>
      </c>
      <c r="BP800" s="91" t="str">
        <f t="shared" si="7666"/>
        <v/>
      </c>
      <c r="BQ800" s="91" t="str">
        <f t="shared" si="7667"/>
        <v/>
      </c>
      <c r="BR800" s="91" t="str">
        <f t="shared" si="7668"/>
        <v/>
      </c>
      <c r="BS800" s="91" t="str">
        <f t="shared" si="7669"/>
        <v/>
      </c>
      <c r="BT800" s="91" t="str">
        <f t="shared" si="7670"/>
        <v/>
      </c>
      <c r="BU800" s="91" t="str">
        <f t="shared" si="7671"/>
        <v/>
      </c>
      <c r="BV800" s="91" t="str">
        <f t="shared" si="7672"/>
        <v/>
      </c>
      <c r="BW800" s="91" t="str">
        <f t="shared" si="7673"/>
        <v/>
      </c>
      <c r="BX800" s="91" t="str">
        <f t="shared" si="7674"/>
        <v/>
      </c>
      <c r="BY800" s="91" t="str">
        <f t="shared" si="7675"/>
        <v/>
      </c>
      <c r="BZ800" s="91" t="str">
        <f t="shared" si="7676"/>
        <v/>
      </c>
      <c r="CA800" s="91" t="str">
        <f t="shared" si="7677"/>
        <v/>
      </c>
      <c r="CB800" s="91" t="str">
        <f t="shared" si="7678"/>
        <v/>
      </c>
      <c r="CC800" s="91" t="str">
        <f t="shared" si="7679"/>
        <v/>
      </c>
      <c r="CD800" s="91" t="str">
        <f t="shared" si="7680"/>
        <v/>
      </c>
      <c r="CE800" s="91" t="str">
        <f t="shared" si="7681"/>
        <v/>
      </c>
      <c r="CF800" s="91" t="str">
        <f t="shared" si="7682"/>
        <v/>
      </c>
      <c r="CG800" s="91" t="str">
        <f t="shared" si="7683"/>
        <v/>
      </c>
      <c r="CH800" s="91" t="str">
        <f t="shared" si="7684"/>
        <v/>
      </c>
      <c r="CI800" s="91" t="str">
        <f t="shared" si="7685"/>
        <v>нет</v>
      </c>
      <c r="CJ800" s="63" t="e">
        <f>IF(LEN('Описание предлагаемого товара'!#REF!)&gt;0,'Описание предлагаемого товара'!#REF!,"")</f>
        <v>#REF!</v>
      </c>
      <c r="CK800" s="91" t="e">
        <f t="shared" ref="CK800:CL800" si="7815">IFERROR(REPLACE(CJ800,FIND(CHAR(10),CJ800,1),1,""),CJ800)</f>
        <v>#REF!</v>
      </c>
      <c r="CL800" s="91" t="e">
        <f t="shared" si="7815"/>
        <v>#REF!</v>
      </c>
      <c r="CM800" s="91" t="e">
        <f t="shared" si="7687"/>
        <v>#REF!</v>
      </c>
      <c r="CN800" s="91" t="e">
        <f t="shared" si="7688"/>
        <v>#REF!</v>
      </c>
      <c r="CO800" s="91" t="e">
        <f t="shared" si="7689"/>
        <v>#REF!</v>
      </c>
      <c r="CP800" s="90" t="e">
        <f>IF(AU800="Не указан реестровый номер (мера нац.режима Запрет)","",IF(CI800="нет","",IF(CU800="да","исключение(не смотрим баллы)",IFERROR(IF(CI800*1&gt;0,IFERROR(IF(VLOOKUP(CI800*1,Обработ.выгрузка_реестра_РФ!$A:$G,7,)=0,"Баллы не установлены",VLOOKUP(CI800*1,Обработ.выгрузка_реестра_РФ!$A:$G,7,)),IF(LEN(CI800)&gt;14,"","нет номера в реестре РФ")),""),IF(LEN(CI800)=0,"","Некорректный реестровый номер")))))</f>
        <v>#REF!</v>
      </c>
      <c r="CQ800" s="33" t="e">
        <f>IF(LEN(C800)&gt;0,IFERROR(IF(LEN(H800)&gt;0,IF(LEN(VLOOKUP(H800,'исключения(не_смотрим_баллы)'!$A:$C,1,))&gt;0,"да","нет"),"не введен ОКПД2"),"нет"),"")</f>
        <v>#REF!</v>
      </c>
      <c r="CR800" s="33" t="e">
        <f ca="1">IF(CQ800="да",IF(TODAY()&lt;VLOOKUP(H800,'исключения(не_смотрим_баллы)'!$A:$C,3,),"да","нет"),"")</f>
        <v>#REF!</v>
      </c>
      <c r="CS800" s="33" t="str">
        <f>IFERROR(IF(CQ800="да",IF(VLOOKUP(CI800*1,Обработ.выгрузка_реестра_РФ!$A:$G,2,)&lt;VLOOKUP(H800,'исключения(не_смотрим_баллы)'!$A:$C,2,),"да","нет"),""),"")</f>
        <v/>
      </c>
      <c r="CT800" s="24"/>
      <c r="CU800" s="33" t="e">
        <f t="shared" si="7701"/>
        <v>#REF!</v>
      </c>
      <c r="CV800" s="91" t="e">
        <f t="shared" si="7702"/>
        <v>#REF!</v>
      </c>
      <c r="CW800" s="27" t="e">
        <f t="shared" si="7703"/>
        <v>#REF!</v>
      </c>
      <c r="CX800" s="26" t="e">
        <f t="shared" si="7632"/>
        <v>#REF!</v>
      </c>
      <c r="CY800" s="64" t="e">
        <f>IF(LEN('Описание предлагаемого товара'!#REF!)&gt;0,'Описание предлагаемого товара'!#REF!,"")</f>
        <v>#REF!</v>
      </c>
      <c r="CZ800" s="95" t="e">
        <f t="shared" si="7690"/>
        <v>#REF!</v>
      </c>
      <c r="DA800" s="95" t="e">
        <f t="shared" ref="DA800" si="7816">IFERROR(REPLACE(CZ800,FIND(" ",CZ800,1),1,""),CZ800)</f>
        <v>#REF!</v>
      </c>
      <c r="DB800" s="95" t="e">
        <f t="shared" si="7634"/>
        <v>#REF!</v>
      </c>
      <c r="DC800" s="95" t="e">
        <f t="shared" ref="DC800:DD800" si="7817">IFERROR(REPLACE(DB800,FIND("г.",DB800,1),2,""),DB800)</f>
        <v>#REF!</v>
      </c>
      <c r="DD800" s="95" t="e">
        <f t="shared" si="7817"/>
        <v>#REF!</v>
      </c>
      <c r="DE800" s="95" t="e">
        <f t="shared" ref="DE800:DF800" si="7818">IFERROR(REPLACE(DD800,FIND("г",DD800,1),1,""),DD800)</f>
        <v>#REF!</v>
      </c>
      <c r="DF800" s="95" t="e">
        <f t="shared" si="7818"/>
        <v>#REF!</v>
      </c>
      <c r="DG800" s="95" t="e">
        <f t="shared" si="7707"/>
        <v>#REF!</v>
      </c>
      <c r="DH800" s="25" t="str">
        <f>IFERROR(VLOOKUP(CI800*1,Обработ.выгрузка_реестра_РФ!$A:$G,5,),"")</f>
        <v/>
      </c>
      <c r="DI800" s="27" t="str">
        <f t="shared" si="7717"/>
        <v/>
      </c>
      <c r="DJ800" s="27" t="str">
        <f t="shared" ca="1" si="7694"/>
        <v/>
      </c>
      <c r="DK800" s="63" t="e">
        <f>IF(LEN('Описание предлагаемого товара'!#REF!)&gt;0,'Описание предлагаемого товара'!#REF!,"")</f>
        <v>#REF!</v>
      </c>
      <c r="DL800" s="63" t="e">
        <f>IF(LEN('Описание предлагаемого товара'!#REF!)&gt;0,'Описание предлагаемого товара'!#REF!,"")</f>
        <v>#REF!</v>
      </c>
      <c r="DM800" s="32"/>
    </row>
    <row r="801" spans="1:117" ht="48.75" customHeight="1" x14ac:dyDescent="0.25">
      <c r="A801" s="61" t="e">
        <f>IF(LEN('Описание предлагаемого товара'!#REF!)&gt;0,'Описание предлагаемого товара'!#REF!,"")</f>
        <v>#REF!</v>
      </c>
      <c r="B801" s="65" t="e">
        <f>IF(LEN('Описание предлагаемого товара'!#REF!)&gt;0,'Описание предлагаемого товара'!#REF!,"")</f>
        <v>#REF!</v>
      </c>
      <c r="C801" s="61" t="e">
        <f>IF(LEN('Описание предлагаемого товара'!#REF!)&gt;0,'Описание предлагаемого товара'!#REF!,"")</f>
        <v>#REF!</v>
      </c>
      <c r="D801" s="61" t="e">
        <f>IF(LEN('Описание предлагаемого товара'!#REF!)&gt;0,'Описание предлагаемого товара'!#REF!,"")</f>
        <v>#REF!</v>
      </c>
      <c r="E801" s="61" t="e">
        <f>IF(LEN('Описание предлагаемого товара'!#REF!)&gt;0,'Описание предлагаемого товара'!#REF!,"")</f>
        <v>#REF!</v>
      </c>
      <c r="F801" s="61" t="e">
        <f>IF(LEN('Описание предлагаемого товара'!#REF!)&gt;0,'Описание предлагаемого товара'!#REF!,"")</f>
        <v>#REF!</v>
      </c>
      <c r="G801" s="61" t="e">
        <f>IF(LEN('Описание предлагаемого товара'!#REF!)&gt;0,'Описание предлагаемого товара'!#REF!,"")</f>
        <v>#REF!</v>
      </c>
      <c r="H801" s="61" t="e">
        <f>IF(LEN('Описание предлагаемого товара'!#REF!)&gt;0,'Описание предлагаемого товара'!#REF!,"")</f>
        <v>#REF!</v>
      </c>
      <c r="I801" s="61" t="e">
        <f>IF(LEN('Описание предлагаемого товара'!#REF!)&gt;0,'Описание предлагаемого товара'!#REF!,"")</f>
        <v>#REF!</v>
      </c>
      <c r="J801" s="38" t="str">
        <f>IFERROR(VLOOKUP(B801,SAP!$A:$E,5,),"")</f>
        <v/>
      </c>
      <c r="K801" s="40" t="str">
        <f t="shared" si="7637"/>
        <v/>
      </c>
      <c r="L801" s="61" t="e">
        <f>IF(LEN('Описание предлагаемого товара'!#REF!)&gt;0,IFERROR('Описание предлагаемого товара'!#REF!*1,""),"")</f>
        <v>#REF!</v>
      </c>
      <c r="M801" s="39" t="str">
        <f>IFERROR(VLOOKUP(B801,SAP!$A:$E,2,),"")</f>
        <v/>
      </c>
      <c r="N801" s="41" t="str">
        <f t="shared" si="7773"/>
        <v/>
      </c>
      <c r="O801" s="39" t="str">
        <f t="shared" si="7624"/>
        <v/>
      </c>
      <c r="P801" s="36" t="e">
        <f>IF(LEN('Описание предлагаемого товара'!#REF!)&gt;0,'Описание предлагаемого товара'!#REF!,"")</f>
        <v>#REF!</v>
      </c>
      <c r="Q80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01" s="37" t="e">
        <f>IF(LEN('Описание предлагаемого товара'!#REF!)&gt;0,'Описание предлагаемого товара'!#REF!,"")</f>
        <v>#REF!</v>
      </c>
      <c r="S801" s="37" t="e">
        <f>IF(LEN('Описание предлагаемого товара'!#REF!)&gt;0,'Описание предлагаемого товара'!#REF!,"")</f>
        <v>#REF!</v>
      </c>
      <c r="T80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01" s="23" t="str">
        <f>IFERROR(VLOOKUP(CI801*1,Обработ.выгрузка_реестра_РФ!$A:$G,6,),"")</f>
        <v/>
      </c>
      <c r="V801" s="61" t="e">
        <f>IF(LEN('Описание предлагаемого товара'!#REF!)&gt;0,'Описание предлагаемого товара'!#REF!,"")</f>
        <v>#REF!</v>
      </c>
      <c r="W801" s="62" t="e">
        <f>IF(LEN('Описание предлагаемого товара'!#REF!)&gt;0,'Описание предлагаемого товара'!#REF!,"")</f>
        <v>#REF!</v>
      </c>
      <c r="X801" s="91" t="e">
        <f t="shared" ref="X801:Y801" si="7819">IFERROR(REPLACE(W801,FIND(CHAR(10),W801,1),1," "),W801)</f>
        <v>#REF!</v>
      </c>
      <c r="Y801" s="91" t="e">
        <f t="shared" si="7819"/>
        <v>#REF!</v>
      </c>
      <c r="Z801" s="91" t="e">
        <f t="shared" si="7639"/>
        <v>#REF!</v>
      </c>
      <c r="AA801" s="91" t="e">
        <f t="shared" si="7640"/>
        <v>#REF!</v>
      </c>
      <c r="AB801" s="91" t="e">
        <f t="shared" si="7641"/>
        <v>#REF!</v>
      </c>
      <c r="AC801" s="91" t="e">
        <f t="shared" ref="AC801:AF801" si="7820">IFERROR(REPLACE(AB801,FIND("  ",AB801,1),2," "),AB801)</f>
        <v>#REF!</v>
      </c>
      <c r="AD801" s="91" t="e">
        <f t="shared" si="7820"/>
        <v>#REF!</v>
      </c>
      <c r="AE801" s="91" t="e">
        <f t="shared" si="7820"/>
        <v>#REF!</v>
      </c>
      <c r="AF801" s="91" t="e">
        <f t="shared" si="7820"/>
        <v>#REF!</v>
      </c>
      <c r="AG801" s="23" t="str">
        <f>IFERROR(VLOOKUP(CI801*1,Обработ.выгрузка_реестра_РФ!$A:$G,4,),"")</f>
        <v/>
      </c>
      <c r="AH801" s="91" t="str">
        <f t="shared" ref="AH801:AI801" si="7821">IFERROR(REPLACE(AG801,FIND("-",AG801,1),1,"*"),AG801)</f>
        <v/>
      </c>
      <c r="AI801" s="91" t="str">
        <f t="shared" si="7821"/>
        <v/>
      </c>
      <c r="AJ801" s="27" t="str">
        <f t="shared" si="7739"/>
        <v/>
      </c>
      <c r="AK801" s="63" t="e">
        <f>IF(LEN('Описание предлагаемого товара'!#REF!)&gt;0,'Описание предлагаемого товара'!#REF!,"")</f>
        <v>#REF!</v>
      </c>
      <c r="AL801" s="91" t="e">
        <f t="shared" ref="AL801:AM801" si="7822">IFERROR(REPLACE(AK801,FIND(CHAR(10),AK801,1),1,""),AK801)</f>
        <v>#REF!</v>
      </c>
      <c r="AM801" s="91" t="e">
        <f t="shared" si="7822"/>
        <v>#REF!</v>
      </c>
      <c r="AN801" s="91" t="e">
        <f t="shared" ref="AN801:AR801" si="7823">IFERROR(REPLACE(AM801,FIND(" ",AM801,1),1,""),AM801)</f>
        <v>#REF!</v>
      </c>
      <c r="AO801" s="91" t="e">
        <f t="shared" si="7823"/>
        <v>#REF!</v>
      </c>
      <c r="AP801" s="91" t="e">
        <f t="shared" si="7823"/>
        <v>#REF!</v>
      </c>
      <c r="AQ801" s="91" t="e">
        <f t="shared" si="7823"/>
        <v>#REF!</v>
      </c>
      <c r="AR801" s="91" t="e">
        <f t="shared" si="7823"/>
        <v>#REF!</v>
      </c>
      <c r="AS801" s="91" t="e">
        <f t="shared" si="7646"/>
        <v>#REF!</v>
      </c>
      <c r="AT801" s="91" t="e">
        <f t="shared" si="7647"/>
        <v>#REF!</v>
      </c>
      <c r="AU801" s="32" t="e">
        <f t="shared" si="7630"/>
        <v>#REF!</v>
      </c>
      <c r="AV801" s="93" t="e">
        <f>'Описание предлагаемого товара'!#REF!</f>
        <v>#REF!</v>
      </c>
      <c r="AW801" s="91" t="e">
        <f>MIN(SEARCH({0,1,2,3,4,5,6,7,8,9},AV801&amp; "0123456789"))</f>
        <v>#REF!</v>
      </c>
      <c r="AX801" s="91" t="str">
        <f t="shared" si="7648"/>
        <v/>
      </c>
      <c r="AY801" s="91" t="str">
        <f t="shared" si="7649"/>
        <v/>
      </c>
      <c r="AZ801" s="91" t="str">
        <f t="shared" si="7650"/>
        <v/>
      </c>
      <c r="BA801" s="91" t="str">
        <f t="shared" si="7651"/>
        <v/>
      </c>
      <c r="BB801" s="91" t="str">
        <f t="shared" si="7652"/>
        <v/>
      </c>
      <c r="BC801" s="91" t="str">
        <f t="shared" si="7653"/>
        <v/>
      </c>
      <c r="BD801" s="91" t="str">
        <f t="shared" si="7654"/>
        <v/>
      </c>
      <c r="BE801" s="91" t="str">
        <f t="shared" si="7655"/>
        <v/>
      </c>
      <c r="BF801" s="91" t="str">
        <f t="shared" si="7656"/>
        <v/>
      </c>
      <c r="BG801" s="91" t="str">
        <f t="shared" si="7657"/>
        <v/>
      </c>
      <c r="BH801" s="91" t="str">
        <f t="shared" si="7658"/>
        <v/>
      </c>
      <c r="BI801" s="91" t="str">
        <f t="shared" si="7659"/>
        <v/>
      </c>
      <c r="BJ801" s="91" t="str">
        <f t="shared" si="7660"/>
        <v/>
      </c>
      <c r="BK801" s="91" t="str">
        <f t="shared" si="7661"/>
        <v/>
      </c>
      <c r="BL801" s="91" t="str">
        <f t="shared" si="7662"/>
        <v/>
      </c>
      <c r="BM801" s="91" t="str">
        <f t="shared" si="7663"/>
        <v/>
      </c>
      <c r="BN801" s="91" t="str">
        <f t="shared" si="7664"/>
        <v/>
      </c>
      <c r="BO801" s="91" t="str">
        <f t="shared" si="7665"/>
        <v/>
      </c>
      <c r="BP801" s="91" t="str">
        <f t="shared" si="7666"/>
        <v/>
      </c>
      <c r="BQ801" s="91" t="str">
        <f t="shared" si="7667"/>
        <v/>
      </c>
      <c r="BR801" s="91" t="str">
        <f t="shared" si="7668"/>
        <v/>
      </c>
      <c r="BS801" s="91" t="str">
        <f t="shared" si="7669"/>
        <v/>
      </c>
      <c r="BT801" s="91" t="str">
        <f t="shared" si="7670"/>
        <v/>
      </c>
      <c r="BU801" s="91" t="str">
        <f t="shared" si="7671"/>
        <v/>
      </c>
      <c r="BV801" s="91" t="str">
        <f t="shared" si="7672"/>
        <v/>
      </c>
      <c r="BW801" s="91" t="str">
        <f t="shared" si="7673"/>
        <v/>
      </c>
      <c r="BX801" s="91" t="str">
        <f t="shared" si="7674"/>
        <v/>
      </c>
      <c r="BY801" s="91" t="str">
        <f t="shared" si="7675"/>
        <v/>
      </c>
      <c r="BZ801" s="91" t="str">
        <f t="shared" si="7676"/>
        <v/>
      </c>
      <c r="CA801" s="91" t="str">
        <f t="shared" si="7677"/>
        <v/>
      </c>
      <c r="CB801" s="91" t="str">
        <f t="shared" si="7678"/>
        <v/>
      </c>
      <c r="CC801" s="91" t="str">
        <f t="shared" si="7679"/>
        <v/>
      </c>
      <c r="CD801" s="91" t="str">
        <f t="shared" si="7680"/>
        <v/>
      </c>
      <c r="CE801" s="91" t="str">
        <f t="shared" si="7681"/>
        <v/>
      </c>
      <c r="CF801" s="91" t="str">
        <f t="shared" si="7682"/>
        <v/>
      </c>
      <c r="CG801" s="91" t="str">
        <f t="shared" si="7683"/>
        <v/>
      </c>
      <c r="CH801" s="91" t="str">
        <f t="shared" si="7684"/>
        <v/>
      </c>
      <c r="CI801" s="91" t="str">
        <f t="shared" si="7685"/>
        <v>нет</v>
      </c>
      <c r="CJ801" s="63" t="e">
        <f>IF(LEN('Описание предлагаемого товара'!#REF!)&gt;0,'Описание предлагаемого товара'!#REF!,"")</f>
        <v>#REF!</v>
      </c>
      <c r="CK801" s="91" t="e">
        <f t="shared" ref="CK801:CL801" si="7824">IFERROR(REPLACE(CJ801,FIND(CHAR(10),CJ801,1),1,""),CJ801)</f>
        <v>#REF!</v>
      </c>
      <c r="CL801" s="91" t="e">
        <f t="shared" si="7824"/>
        <v>#REF!</v>
      </c>
      <c r="CM801" s="91" t="e">
        <f t="shared" si="7687"/>
        <v>#REF!</v>
      </c>
      <c r="CN801" s="91" t="e">
        <f t="shared" si="7688"/>
        <v>#REF!</v>
      </c>
      <c r="CO801" s="91" t="e">
        <f t="shared" si="7689"/>
        <v>#REF!</v>
      </c>
      <c r="CP801" s="90" t="e">
        <f>IF(AU801="Не указан реестровый номер (мера нац.режима Запрет)","",IF(CI801="нет","",IF(CU801="да","исключение(не смотрим баллы)",IFERROR(IF(CI801*1&gt;0,IFERROR(IF(VLOOKUP(CI801*1,Обработ.выгрузка_реестра_РФ!$A:$G,7,)=0,"Баллы не установлены",VLOOKUP(CI801*1,Обработ.выгрузка_реестра_РФ!$A:$G,7,)),IF(LEN(CI801)&gt;14,"","нет номера в реестре РФ")),""),IF(LEN(CI801)=0,"","Некорректный реестровый номер")))))</f>
        <v>#REF!</v>
      </c>
      <c r="CQ801" s="33" t="e">
        <f>IF(LEN(C801)&gt;0,IFERROR(IF(LEN(H801)&gt;0,IF(LEN(VLOOKUP(H801,'исключения(не_смотрим_баллы)'!$A:$C,1,))&gt;0,"да","нет"),"не введен ОКПД2"),"нет"),"")</f>
        <v>#REF!</v>
      </c>
      <c r="CR801" s="33" t="e">
        <f ca="1">IF(CQ801="да",IF(TODAY()&lt;VLOOKUP(H801,'исключения(не_смотрим_баллы)'!$A:$C,3,),"да","нет"),"")</f>
        <v>#REF!</v>
      </c>
      <c r="CS801" s="33" t="str">
        <f>IFERROR(IF(CQ801="да",IF(VLOOKUP(CI801*1,Обработ.выгрузка_реестра_РФ!$A:$G,2,)&lt;VLOOKUP(H801,'исключения(не_смотрим_баллы)'!$A:$C,2,),"да","нет"),""),"")</f>
        <v/>
      </c>
      <c r="CT801" s="24"/>
      <c r="CU801" s="33" t="e">
        <f t="shared" si="7701"/>
        <v>#REF!</v>
      </c>
      <c r="CV801" s="91" t="e">
        <f t="shared" si="7702"/>
        <v>#REF!</v>
      </c>
      <c r="CW801" s="27" t="e">
        <f t="shared" si="7703"/>
        <v>#REF!</v>
      </c>
      <c r="CX801" s="26" t="e">
        <f t="shared" si="7632"/>
        <v>#REF!</v>
      </c>
      <c r="CY801" s="64" t="e">
        <f>IF(LEN('Описание предлагаемого товара'!#REF!)&gt;0,'Описание предлагаемого товара'!#REF!,"")</f>
        <v>#REF!</v>
      </c>
      <c r="CZ801" s="95" t="e">
        <f t="shared" si="7690"/>
        <v>#REF!</v>
      </c>
      <c r="DA801" s="95" t="e">
        <f t="shared" ref="DA801" si="7825">IFERROR(REPLACE(CZ801,FIND(" ",CZ801,1),1,""),CZ801)</f>
        <v>#REF!</v>
      </c>
      <c r="DB801" s="95" t="e">
        <f t="shared" si="7634"/>
        <v>#REF!</v>
      </c>
      <c r="DC801" s="95" t="e">
        <f t="shared" ref="DC801:DD801" si="7826">IFERROR(REPLACE(DB801,FIND("г.",DB801,1),2,""),DB801)</f>
        <v>#REF!</v>
      </c>
      <c r="DD801" s="95" t="e">
        <f t="shared" si="7826"/>
        <v>#REF!</v>
      </c>
      <c r="DE801" s="95" t="e">
        <f t="shared" ref="DE801:DF801" si="7827">IFERROR(REPLACE(DD801,FIND("г",DD801,1),1,""),DD801)</f>
        <v>#REF!</v>
      </c>
      <c r="DF801" s="95" t="e">
        <f t="shared" si="7827"/>
        <v>#REF!</v>
      </c>
      <c r="DG801" s="95" t="e">
        <f t="shared" si="7707"/>
        <v>#REF!</v>
      </c>
      <c r="DH801" s="25" t="str">
        <f>IFERROR(VLOOKUP(CI801*1,Обработ.выгрузка_реестра_РФ!$A:$G,5,),"")</f>
        <v/>
      </c>
      <c r="DI801" s="27" t="str">
        <f t="shared" si="7717"/>
        <v/>
      </c>
      <c r="DJ801" s="27" t="str">
        <f t="shared" ca="1" si="7694"/>
        <v/>
      </c>
      <c r="DK801" s="63" t="e">
        <f>IF(LEN('Описание предлагаемого товара'!#REF!)&gt;0,'Описание предлагаемого товара'!#REF!,"")</f>
        <v>#REF!</v>
      </c>
      <c r="DL801" s="63" t="e">
        <f>IF(LEN('Описание предлагаемого товара'!#REF!)&gt;0,'Описание предлагаемого товара'!#REF!,"")</f>
        <v>#REF!</v>
      </c>
      <c r="DM801" s="32"/>
    </row>
    <row r="802" spans="1:117" ht="48.75" customHeight="1" x14ac:dyDescent="0.25">
      <c r="A802" s="61" t="e">
        <f>IF(LEN('Описание предлагаемого товара'!#REF!)&gt;0,'Описание предлагаемого товара'!#REF!,"")</f>
        <v>#REF!</v>
      </c>
      <c r="B802" s="65" t="e">
        <f>IF(LEN('Описание предлагаемого товара'!#REF!)&gt;0,'Описание предлагаемого товара'!#REF!,"")</f>
        <v>#REF!</v>
      </c>
      <c r="C802" s="61" t="e">
        <f>IF(LEN('Описание предлагаемого товара'!#REF!)&gt;0,'Описание предлагаемого товара'!#REF!,"")</f>
        <v>#REF!</v>
      </c>
      <c r="D802" s="61" t="e">
        <f>IF(LEN('Описание предлагаемого товара'!#REF!)&gt;0,'Описание предлагаемого товара'!#REF!,"")</f>
        <v>#REF!</v>
      </c>
      <c r="E802" s="61" t="e">
        <f>IF(LEN('Описание предлагаемого товара'!#REF!)&gt;0,'Описание предлагаемого товара'!#REF!,"")</f>
        <v>#REF!</v>
      </c>
      <c r="F802" s="61" t="e">
        <f>IF(LEN('Описание предлагаемого товара'!#REF!)&gt;0,'Описание предлагаемого товара'!#REF!,"")</f>
        <v>#REF!</v>
      </c>
      <c r="G802" s="61" t="e">
        <f>IF(LEN('Описание предлагаемого товара'!#REF!)&gt;0,'Описание предлагаемого товара'!#REF!,"")</f>
        <v>#REF!</v>
      </c>
      <c r="H802" s="61" t="e">
        <f>IF(LEN('Описание предлагаемого товара'!#REF!)&gt;0,'Описание предлагаемого товара'!#REF!,"")</f>
        <v>#REF!</v>
      </c>
      <c r="I802" s="61" t="e">
        <f>IF(LEN('Описание предлагаемого товара'!#REF!)&gt;0,'Описание предлагаемого товара'!#REF!,"")</f>
        <v>#REF!</v>
      </c>
      <c r="J802" s="38" t="str">
        <f>IFERROR(VLOOKUP(B802,SAP!$A:$E,5,),"")</f>
        <v/>
      </c>
      <c r="K802" s="40" t="str">
        <f t="shared" si="7637"/>
        <v/>
      </c>
      <c r="L802" s="61" t="e">
        <f>IF(LEN('Описание предлагаемого товара'!#REF!)&gt;0,IFERROR('Описание предлагаемого товара'!#REF!*1,""),"")</f>
        <v>#REF!</v>
      </c>
      <c r="M802" s="39" t="str">
        <f>IFERROR(VLOOKUP(B802,SAP!$A:$E,2,),"")</f>
        <v/>
      </c>
      <c r="N802" s="41" t="str">
        <f t="shared" si="7773"/>
        <v/>
      </c>
      <c r="O802" s="39" t="str">
        <f t="shared" si="7624"/>
        <v/>
      </c>
      <c r="P802" s="36" t="e">
        <f>IF(LEN('Описание предлагаемого товара'!#REF!)&gt;0,'Описание предлагаемого товара'!#REF!,"")</f>
        <v>#REF!</v>
      </c>
      <c r="Q80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02" s="37" t="e">
        <f>IF(LEN('Описание предлагаемого товара'!#REF!)&gt;0,'Описание предлагаемого товара'!#REF!,"")</f>
        <v>#REF!</v>
      </c>
      <c r="S802" s="37" t="e">
        <f>IF(LEN('Описание предлагаемого товара'!#REF!)&gt;0,'Описание предлагаемого товара'!#REF!,"")</f>
        <v>#REF!</v>
      </c>
      <c r="T80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02" s="23" t="str">
        <f>IFERROR(VLOOKUP(CI802*1,Обработ.выгрузка_реестра_РФ!$A:$G,6,),"")</f>
        <v/>
      </c>
      <c r="V802" s="61" t="e">
        <f>IF(LEN('Описание предлагаемого товара'!#REF!)&gt;0,'Описание предлагаемого товара'!#REF!,"")</f>
        <v>#REF!</v>
      </c>
      <c r="W802" s="62" t="e">
        <f>IF(LEN('Описание предлагаемого товара'!#REF!)&gt;0,'Описание предлагаемого товара'!#REF!,"")</f>
        <v>#REF!</v>
      </c>
      <c r="X802" s="91" t="e">
        <f t="shared" ref="X802:Y802" si="7828">IFERROR(REPLACE(W802,FIND(CHAR(10),W802,1),1," "),W802)</f>
        <v>#REF!</v>
      </c>
      <c r="Y802" s="91" t="e">
        <f t="shared" si="7828"/>
        <v>#REF!</v>
      </c>
      <c r="Z802" s="91" t="e">
        <f t="shared" si="7639"/>
        <v>#REF!</v>
      </c>
      <c r="AA802" s="91" t="e">
        <f t="shared" si="7640"/>
        <v>#REF!</v>
      </c>
      <c r="AB802" s="91" t="e">
        <f t="shared" si="7641"/>
        <v>#REF!</v>
      </c>
      <c r="AC802" s="91" t="e">
        <f t="shared" ref="AC802:AF802" si="7829">IFERROR(REPLACE(AB802,FIND("  ",AB802,1),2," "),AB802)</f>
        <v>#REF!</v>
      </c>
      <c r="AD802" s="91" t="e">
        <f t="shared" si="7829"/>
        <v>#REF!</v>
      </c>
      <c r="AE802" s="91" t="e">
        <f t="shared" si="7829"/>
        <v>#REF!</v>
      </c>
      <c r="AF802" s="91" t="e">
        <f t="shared" si="7829"/>
        <v>#REF!</v>
      </c>
      <c r="AG802" s="23" t="str">
        <f>IFERROR(VLOOKUP(CI802*1,Обработ.выгрузка_реестра_РФ!$A:$G,4,),"")</f>
        <v/>
      </c>
      <c r="AH802" s="91" t="str">
        <f t="shared" ref="AH802:AI802" si="7830">IFERROR(REPLACE(AG802,FIND("-",AG802,1),1,"*"),AG802)</f>
        <v/>
      </c>
      <c r="AI802" s="91" t="str">
        <f t="shared" si="7830"/>
        <v/>
      </c>
      <c r="AJ802" s="27" t="str">
        <f t="shared" si="7739"/>
        <v/>
      </c>
      <c r="AK802" s="63" t="e">
        <f>IF(LEN('Описание предлагаемого товара'!#REF!)&gt;0,'Описание предлагаемого товара'!#REF!,"")</f>
        <v>#REF!</v>
      </c>
      <c r="AL802" s="91" t="e">
        <f t="shared" ref="AL802:AM802" si="7831">IFERROR(REPLACE(AK802,FIND(CHAR(10),AK802,1),1,""),AK802)</f>
        <v>#REF!</v>
      </c>
      <c r="AM802" s="91" t="e">
        <f t="shared" si="7831"/>
        <v>#REF!</v>
      </c>
      <c r="AN802" s="91" t="e">
        <f t="shared" ref="AN802:AR802" si="7832">IFERROR(REPLACE(AM802,FIND(" ",AM802,1),1,""),AM802)</f>
        <v>#REF!</v>
      </c>
      <c r="AO802" s="91" t="e">
        <f t="shared" si="7832"/>
        <v>#REF!</v>
      </c>
      <c r="AP802" s="91" t="e">
        <f t="shared" si="7832"/>
        <v>#REF!</v>
      </c>
      <c r="AQ802" s="91" t="e">
        <f t="shared" si="7832"/>
        <v>#REF!</v>
      </c>
      <c r="AR802" s="91" t="e">
        <f t="shared" si="7832"/>
        <v>#REF!</v>
      </c>
      <c r="AS802" s="91" t="e">
        <f t="shared" si="7646"/>
        <v>#REF!</v>
      </c>
      <c r="AT802" s="91" t="e">
        <f t="shared" si="7647"/>
        <v>#REF!</v>
      </c>
      <c r="AU802" s="32" t="e">
        <f t="shared" si="7630"/>
        <v>#REF!</v>
      </c>
      <c r="AV802" s="93" t="e">
        <f>'Описание предлагаемого товара'!#REF!</f>
        <v>#REF!</v>
      </c>
      <c r="AW802" s="91" t="e">
        <f>MIN(SEARCH({0,1,2,3,4,5,6,7,8,9},AV802&amp; "0123456789"))</f>
        <v>#REF!</v>
      </c>
      <c r="AX802" s="91" t="str">
        <f t="shared" si="7648"/>
        <v/>
      </c>
      <c r="AY802" s="91" t="str">
        <f t="shared" si="7649"/>
        <v/>
      </c>
      <c r="AZ802" s="91" t="str">
        <f t="shared" si="7650"/>
        <v/>
      </c>
      <c r="BA802" s="91" t="str">
        <f t="shared" si="7651"/>
        <v/>
      </c>
      <c r="BB802" s="91" t="str">
        <f t="shared" si="7652"/>
        <v/>
      </c>
      <c r="BC802" s="91" t="str">
        <f t="shared" si="7653"/>
        <v/>
      </c>
      <c r="BD802" s="91" t="str">
        <f t="shared" si="7654"/>
        <v/>
      </c>
      <c r="BE802" s="91" t="str">
        <f t="shared" si="7655"/>
        <v/>
      </c>
      <c r="BF802" s="91" t="str">
        <f t="shared" si="7656"/>
        <v/>
      </c>
      <c r="BG802" s="91" t="str">
        <f t="shared" si="7657"/>
        <v/>
      </c>
      <c r="BH802" s="91" t="str">
        <f t="shared" si="7658"/>
        <v/>
      </c>
      <c r="BI802" s="91" t="str">
        <f t="shared" si="7659"/>
        <v/>
      </c>
      <c r="BJ802" s="91" t="str">
        <f t="shared" si="7660"/>
        <v/>
      </c>
      <c r="BK802" s="91" t="str">
        <f t="shared" si="7661"/>
        <v/>
      </c>
      <c r="BL802" s="91" t="str">
        <f t="shared" si="7662"/>
        <v/>
      </c>
      <c r="BM802" s="91" t="str">
        <f t="shared" si="7663"/>
        <v/>
      </c>
      <c r="BN802" s="91" t="str">
        <f t="shared" si="7664"/>
        <v/>
      </c>
      <c r="BO802" s="91" t="str">
        <f t="shared" si="7665"/>
        <v/>
      </c>
      <c r="BP802" s="91" t="str">
        <f t="shared" si="7666"/>
        <v/>
      </c>
      <c r="BQ802" s="91" t="str">
        <f t="shared" si="7667"/>
        <v/>
      </c>
      <c r="BR802" s="91" t="str">
        <f t="shared" si="7668"/>
        <v/>
      </c>
      <c r="BS802" s="91" t="str">
        <f t="shared" si="7669"/>
        <v/>
      </c>
      <c r="BT802" s="91" t="str">
        <f t="shared" si="7670"/>
        <v/>
      </c>
      <c r="BU802" s="91" t="str">
        <f t="shared" si="7671"/>
        <v/>
      </c>
      <c r="BV802" s="91" t="str">
        <f t="shared" si="7672"/>
        <v/>
      </c>
      <c r="BW802" s="91" t="str">
        <f t="shared" si="7673"/>
        <v/>
      </c>
      <c r="BX802" s="91" t="str">
        <f t="shared" si="7674"/>
        <v/>
      </c>
      <c r="BY802" s="91" t="str">
        <f t="shared" si="7675"/>
        <v/>
      </c>
      <c r="BZ802" s="91" t="str">
        <f t="shared" si="7676"/>
        <v/>
      </c>
      <c r="CA802" s="91" t="str">
        <f t="shared" si="7677"/>
        <v/>
      </c>
      <c r="CB802" s="91" t="str">
        <f t="shared" si="7678"/>
        <v/>
      </c>
      <c r="CC802" s="91" t="str">
        <f t="shared" si="7679"/>
        <v/>
      </c>
      <c r="CD802" s="91" t="str">
        <f t="shared" si="7680"/>
        <v/>
      </c>
      <c r="CE802" s="91" t="str">
        <f t="shared" si="7681"/>
        <v/>
      </c>
      <c r="CF802" s="91" t="str">
        <f t="shared" si="7682"/>
        <v/>
      </c>
      <c r="CG802" s="91" t="str">
        <f t="shared" si="7683"/>
        <v/>
      </c>
      <c r="CH802" s="91" t="str">
        <f t="shared" si="7684"/>
        <v/>
      </c>
      <c r="CI802" s="91" t="str">
        <f t="shared" si="7685"/>
        <v>нет</v>
      </c>
      <c r="CJ802" s="63" t="e">
        <f>IF(LEN('Описание предлагаемого товара'!#REF!)&gt;0,'Описание предлагаемого товара'!#REF!,"")</f>
        <v>#REF!</v>
      </c>
      <c r="CK802" s="91" t="e">
        <f t="shared" ref="CK802:CL802" si="7833">IFERROR(REPLACE(CJ802,FIND(CHAR(10),CJ802,1),1,""),CJ802)</f>
        <v>#REF!</v>
      </c>
      <c r="CL802" s="91" t="e">
        <f t="shared" si="7833"/>
        <v>#REF!</v>
      </c>
      <c r="CM802" s="91" t="e">
        <f t="shared" si="7687"/>
        <v>#REF!</v>
      </c>
      <c r="CN802" s="91" t="e">
        <f t="shared" si="7688"/>
        <v>#REF!</v>
      </c>
      <c r="CO802" s="91" t="e">
        <f t="shared" si="7689"/>
        <v>#REF!</v>
      </c>
      <c r="CP802" s="90" t="e">
        <f>IF(AU802="Не указан реестровый номер (мера нац.режима Запрет)","",IF(CI802="нет","",IF(CU802="да","исключение(не смотрим баллы)",IFERROR(IF(CI802*1&gt;0,IFERROR(IF(VLOOKUP(CI802*1,Обработ.выгрузка_реестра_РФ!$A:$G,7,)=0,"Баллы не установлены",VLOOKUP(CI802*1,Обработ.выгрузка_реестра_РФ!$A:$G,7,)),IF(LEN(CI802)&gt;14,"","нет номера в реестре РФ")),""),IF(LEN(CI802)=0,"","Некорректный реестровый номер")))))</f>
        <v>#REF!</v>
      </c>
      <c r="CQ802" s="33" t="e">
        <f>IF(LEN(C802)&gt;0,IFERROR(IF(LEN(H802)&gt;0,IF(LEN(VLOOKUP(H802,'исключения(не_смотрим_баллы)'!$A:$C,1,))&gt;0,"да","нет"),"не введен ОКПД2"),"нет"),"")</f>
        <v>#REF!</v>
      </c>
      <c r="CR802" s="33" t="e">
        <f ca="1">IF(CQ802="да",IF(TODAY()&lt;VLOOKUP(H802,'исключения(не_смотрим_баллы)'!$A:$C,3,),"да","нет"),"")</f>
        <v>#REF!</v>
      </c>
      <c r="CS802" s="33" t="str">
        <f>IFERROR(IF(CQ802="да",IF(VLOOKUP(CI802*1,Обработ.выгрузка_реестра_РФ!$A:$G,2,)&lt;VLOOKUP(H802,'исключения(не_смотрим_баллы)'!$A:$C,2,),"да","нет"),""),"")</f>
        <v/>
      </c>
      <c r="CT802" s="24"/>
      <c r="CU802" s="33" t="e">
        <f t="shared" si="7701"/>
        <v>#REF!</v>
      </c>
      <c r="CV802" s="91" t="e">
        <f t="shared" si="7702"/>
        <v>#REF!</v>
      </c>
      <c r="CW802" s="27" t="e">
        <f t="shared" si="7703"/>
        <v>#REF!</v>
      </c>
      <c r="CX802" s="26" t="e">
        <f t="shared" si="7632"/>
        <v>#REF!</v>
      </c>
      <c r="CY802" s="64" t="e">
        <f>IF(LEN('Описание предлагаемого товара'!#REF!)&gt;0,'Описание предлагаемого товара'!#REF!,"")</f>
        <v>#REF!</v>
      </c>
      <c r="CZ802" s="95" t="e">
        <f t="shared" si="7690"/>
        <v>#REF!</v>
      </c>
      <c r="DA802" s="95" t="e">
        <f t="shared" ref="DA802" si="7834">IFERROR(REPLACE(CZ802,FIND(" ",CZ802,1),1,""),CZ802)</f>
        <v>#REF!</v>
      </c>
      <c r="DB802" s="95" t="e">
        <f t="shared" si="7634"/>
        <v>#REF!</v>
      </c>
      <c r="DC802" s="95" t="e">
        <f t="shared" ref="DC802:DD802" si="7835">IFERROR(REPLACE(DB802,FIND("г.",DB802,1),2,""),DB802)</f>
        <v>#REF!</v>
      </c>
      <c r="DD802" s="95" t="e">
        <f t="shared" si="7835"/>
        <v>#REF!</v>
      </c>
      <c r="DE802" s="95" t="e">
        <f t="shared" ref="DE802:DF802" si="7836">IFERROR(REPLACE(DD802,FIND("г",DD802,1),1,""),DD802)</f>
        <v>#REF!</v>
      </c>
      <c r="DF802" s="95" t="e">
        <f t="shared" si="7836"/>
        <v>#REF!</v>
      </c>
      <c r="DG802" s="95" t="e">
        <f t="shared" si="7707"/>
        <v>#REF!</v>
      </c>
      <c r="DH802" s="25" t="str">
        <f>IFERROR(VLOOKUP(CI802*1,Обработ.выгрузка_реестра_РФ!$A:$G,5,),"")</f>
        <v/>
      </c>
      <c r="DI802" s="27" t="str">
        <f t="shared" si="7717"/>
        <v/>
      </c>
      <c r="DJ802" s="27" t="str">
        <f t="shared" ca="1" si="7694"/>
        <v/>
      </c>
      <c r="DK802" s="63" t="e">
        <f>IF(LEN('Описание предлагаемого товара'!#REF!)&gt;0,'Описание предлагаемого товара'!#REF!,"")</f>
        <v>#REF!</v>
      </c>
      <c r="DL802" s="63" t="e">
        <f>IF(LEN('Описание предлагаемого товара'!#REF!)&gt;0,'Описание предлагаемого товара'!#REF!,"")</f>
        <v>#REF!</v>
      </c>
      <c r="DM802" s="32"/>
    </row>
    <row r="803" spans="1:117" ht="48.75" customHeight="1" x14ac:dyDescent="0.25">
      <c r="A803" s="61" t="e">
        <f>IF(LEN('Описание предлагаемого товара'!#REF!)&gt;0,'Описание предлагаемого товара'!#REF!,"")</f>
        <v>#REF!</v>
      </c>
      <c r="B803" s="65" t="e">
        <f>IF(LEN('Описание предлагаемого товара'!#REF!)&gt;0,'Описание предлагаемого товара'!#REF!,"")</f>
        <v>#REF!</v>
      </c>
      <c r="C803" s="61" t="e">
        <f>IF(LEN('Описание предлагаемого товара'!#REF!)&gt;0,'Описание предлагаемого товара'!#REF!,"")</f>
        <v>#REF!</v>
      </c>
      <c r="D803" s="61" t="e">
        <f>IF(LEN('Описание предлагаемого товара'!#REF!)&gt;0,'Описание предлагаемого товара'!#REF!,"")</f>
        <v>#REF!</v>
      </c>
      <c r="E803" s="61" t="e">
        <f>IF(LEN('Описание предлагаемого товара'!#REF!)&gt;0,'Описание предлагаемого товара'!#REF!,"")</f>
        <v>#REF!</v>
      </c>
      <c r="F803" s="61" t="e">
        <f>IF(LEN('Описание предлагаемого товара'!#REF!)&gt;0,'Описание предлагаемого товара'!#REF!,"")</f>
        <v>#REF!</v>
      </c>
      <c r="G803" s="61" t="e">
        <f>IF(LEN('Описание предлагаемого товара'!#REF!)&gt;0,'Описание предлагаемого товара'!#REF!,"")</f>
        <v>#REF!</v>
      </c>
      <c r="H803" s="61" t="e">
        <f>IF(LEN('Описание предлагаемого товара'!#REF!)&gt;0,'Описание предлагаемого товара'!#REF!,"")</f>
        <v>#REF!</v>
      </c>
      <c r="I803" s="61" t="e">
        <f>IF(LEN('Описание предлагаемого товара'!#REF!)&gt;0,'Описание предлагаемого товара'!#REF!,"")</f>
        <v>#REF!</v>
      </c>
      <c r="J803" s="38" t="str">
        <f>IFERROR(VLOOKUP(B803,SAP!$A:$E,5,),"")</f>
        <v/>
      </c>
      <c r="K803" s="40" t="str">
        <f t="shared" si="7637"/>
        <v/>
      </c>
      <c r="L803" s="61" t="e">
        <f>IF(LEN('Описание предлагаемого товара'!#REF!)&gt;0,IFERROR('Описание предлагаемого товара'!#REF!*1,""),"")</f>
        <v>#REF!</v>
      </c>
      <c r="M803" s="39" t="str">
        <f>IFERROR(VLOOKUP(B803,SAP!$A:$E,2,),"")</f>
        <v/>
      </c>
      <c r="N803" s="41" t="str">
        <f t="shared" si="7773"/>
        <v/>
      </c>
      <c r="O803" s="39" t="str">
        <f t="shared" si="7624"/>
        <v/>
      </c>
      <c r="P803" s="36" t="e">
        <f>IF(LEN('Описание предлагаемого товара'!#REF!)&gt;0,'Описание предлагаемого товара'!#REF!,"")</f>
        <v>#REF!</v>
      </c>
      <c r="Q80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03" s="37" t="e">
        <f>IF(LEN('Описание предлагаемого товара'!#REF!)&gt;0,'Описание предлагаемого товара'!#REF!,"")</f>
        <v>#REF!</v>
      </c>
      <c r="S803" s="37" t="e">
        <f>IF(LEN('Описание предлагаемого товара'!#REF!)&gt;0,'Описание предлагаемого товара'!#REF!,"")</f>
        <v>#REF!</v>
      </c>
      <c r="T80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03" s="23" t="str">
        <f>IFERROR(VLOOKUP(CI803*1,Обработ.выгрузка_реестра_РФ!$A:$G,6,),"")</f>
        <v/>
      </c>
      <c r="V803" s="61" t="e">
        <f>IF(LEN('Описание предлагаемого товара'!#REF!)&gt;0,'Описание предлагаемого товара'!#REF!,"")</f>
        <v>#REF!</v>
      </c>
      <c r="W803" s="62" t="e">
        <f>IF(LEN('Описание предлагаемого товара'!#REF!)&gt;0,'Описание предлагаемого товара'!#REF!,"")</f>
        <v>#REF!</v>
      </c>
      <c r="X803" s="91" t="e">
        <f t="shared" ref="X803:Y803" si="7837">IFERROR(REPLACE(W803,FIND(CHAR(10),W803,1),1," "),W803)</f>
        <v>#REF!</v>
      </c>
      <c r="Y803" s="91" t="e">
        <f t="shared" si="7837"/>
        <v>#REF!</v>
      </c>
      <c r="Z803" s="91" t="e">
        <f t="shared" si="7639"/>
        <v>#REF!</v>
      </c>
      <c r="AA803" s="91" t="e">
        <f t="shared" si="7640"/>
        <v>#REF!</v>
      </c>
      <c r="AB803" s="91" t="e">
        <f t="shared" si="7641"/>
        <v>#REF!</v>
      </c>
      <c r="AC803" s="91" t="e">
        <f t="shared" ref="AC803:AF803" si="7838">IFERROR(REPLACE(AB803,FIND("  ",AB803,1),2," "),AB803)</f>
        <v>#REF!</v>
      </c>
      <c r="AD803" s="91" t="e">
        <f t="shared" si="7838"/>
        <v>#REF!</v>
      </c>
      <c r="AE803" s="91" t="e">
        <f t="shared" si="7838"/>
        <v>#REF!</v>
      </c>
      <c r="AF803" s="91" t="e">
        <f t="shared" si="7838"/>
        <v>#REF!</v>
      </c>
      <c r="AG803" s="23" t="str">
        <f>IFERROR(VLOOKUP(CI803*1,Обработ.выгрузка_реестра_РФ!$A:$G,4,),"")</f>
        <v/>
      </c>
      <c r="AH803" s="91" t="str">
        <f t="shared" ref="AH803:AI803" si="7839">IFERROR(REPLACE(AG803,FIND("-",AG803,1),1,"*"),AG803)</f>
        <v/>
      </c>
      <c r="AI803" s="91" t="str">
        <f t="shared" si="7839"/>
        <v/>
      </c>
      <c r="AJ803" s="27" t="str">
        <f t="shared" si="7739"/>
        <v/>
      </c>
      <c r="AK803" s="63" t="e">
        <f>IF(LEN('Описание предлагаемого товара'!#REF!)&gt;0,'Описание предлагаемого товара'!#REF!,"")</f>
        <v>#REF!</v>
      </c>
      <c r="AL803" s="91" t="e">
        <f t="shared" ref="AL803:AM803" si="7840">IFERROR(REPLACE(AK803,FIND(CHAR(10),AK803,1),1,""),AK803)</f>
        <v>#REF!</v>
      </c>
      <c r="AM803" s="91" t="e">
        <f t="shared" si="7840"/>
        <v>#REF!</v>
      </c>
      <c r="AN803" s="91" t="e">
        <f t="shared" ref="AN803:AR803" si="7841">IFERROR(REPLACE(AM803,FIND(" ",AM803,1),1,""),AM803)</f>
        <v>#REF!</v>
      </c>
      <c r="AO803" s="91" t="e">
        <f t="shared" si="7841"/>
        <v>#REF!</v>
      </c>
      <c r="AP803" s="91" t="e">
        <f t="shared" si="7841"/>
        <v>#REF!</v>
      </c>
      <c r="AQ803" s="91" t="e">
        <f t="shared" si="7841"/>
        <v>#REF!</v>
      </c>
      <c r="AR803" s="91" t="e">
        <f t="shared" si="7841"/>
        <v>#REF!</v>
      </c>
      <c r="AS803" s="91" t="e">
        <f t="shared" si="7646"/>
        <v>#REF!</v>
      </c>
      <c r="AT803" s="91" t="e">
        <f t="shared" si="7647"/>
        <v>#REF!</v>
      </c>
      <c r="AU803" s="32" t="e">
        <f t="shared" si="7630"/>
        <v>#REF!</v>
      </c>
      <c r="AV803" s="93" t="e">
        <f>'Описание предлагаемого товара'!#REF!</f>
        <v>#REF!</v>
      </c>
      <c r="AW803" s="91" t="e">
        <f>MIN(SEARCH({0,1,2,3,4,5,6,7,8,9},AV803&amp; "0123456789"))</f>
        <v>#REF!</v>
      </c>
      <c r="AX803" s="91" t="str">
        <f t="shared" si="7648"/>
        <v/>
      </c>
      <c r="AY803" s="91" t="str">
        <f t="shared" si="7649"/>
        <v/>
      </c>
      <c r="AZ803" s="91" t="str">
        <f t="shared" si="7650"/>
        <v/>
      </c>
      <c r="BA803" s="91" t="str">
        <f t="shared" si="7651"/>
        <v/>
      </c>
      <c r="BB803" s="91" t="str">
        <f t="shared" si="7652"/>
        <v/>
      </c>
      <c r="BC803" s="91" t="str">
        <f t="shared" si="7653"/>
        <v/>
      </c>
      <c r="BD803" s="91" t="str">
        <f t="shared" si="7654"/>
        <v/>
      </c>
      <c r="BE803" s="91" t="str">
        <f t="shared" si="7655"/>
        <v/>
      </c>
      <c r="BF803" s="91" t="str">
        <f t="shared" si="7656"/>
        <v/>
      </c>
      <c r="BG803" s="91" t="str">
        <f t="shared" si="7657"/>
        <v/>
      </c>
      <c r="BH803" s="91" t="str">
        <f t="shared" si="7658"/>
        <v/>
      </c>
      <c r="BI803" s="91" t="str">
        <f t="shared" si="7659"/>
        <v/>
      </c>
      <c r="BJ803" s="91" t="str">
        <f t="shared" si="7660"/>
        <v/>
      </c>
      <c r="BK803" s="91" t="str">
        <f t="shared" si="7661"/>
        <v/>
      </c>
      <c r="BL803" s="91" t="str">
        <f t="shared" si="7662"/>
        <v/>
      </c>
      <c r="BM803" s="91" t="str">
        <f t="shared" si="7663"/>
        <v/>
      </c>
      <c r="BN803" s="91" t="str">
        <f t="shared" si="7664"/>
        <v/>
      </c>
      <c r="BO803" s="91" t="str">
        <f t="shared" si="7665"/>
        <v/>
      </c>
      <c r="BP803" s="91" t="str">
        <f t="shared" si="7666"/>
        <v/>
      </c>
      <c r="BQ803" s="91" t="str">
        <f t="shared" si="7667"/>
        <v/>
      </c>
      <c r="BR803" s="91" t="str">
        <f t="shared" si="7668"/>
        <v/>
      </c>
      <c r="BS803" s="91" t="str">
        <f t="shared" si="7669"/>
        <v/>
      </c>
      <c r="BT803" s="91" t="str">
        <f t="shared" si="7670"/>
        <v/>
      </c>
      <c r="BU803" s="91" t="str">
        <f t="shared" si="7671"/>
        <v/>
      </c>
      <c r="BV803" s="91" t="str">
        <f t="shared" si="7672"/>
        <v/>
      </c>
      <c r="BW803" s="91" t="str">
        <f t="shared" si="7673"/>
        <v/>
      </c>
      <c r="BX803" s="91" t="str">
        <f t="shared" si="7674"/>
        <v/>
      </c>
      <c r="BY803" s="91" t="str">
        <f t="shared" si="7675"/>
        <v/>
      </c>
      <c r="BZ803" s="91" t="str">
        <f t="shared" si="7676"/>
        <v/>
      </c>
      <c r="CA803" s="91" t="str">
        <f t="shared" si="7677"/>
        <v/>
      </c>
      <c r="CB803" s="91" t="str">
        <f t="shared" si="7678"/>
        <v/>
      </c>
      <c r="CC803" s="91" t="str">
        <f t="shared" si="7679"/>
        <v/>
      </c>
      <c r="CD803" s="91" t="str">
        <f t="shared" si="7680"/>
        <v/>
      </c>
      <c r="CE803" s="91" t="str">
        <f t="shared" si="7681"/>
        <v/>
      </c>
      <c r="CF803" s="91" t="str">
        <f t="shared" si="7682"/>
        <v/>
      </c>
      <c r="CG803" s="91" t="str">
        <f t="shared" si="7683"/>
        <v/>
      </c>
      <c r="CH803" s="91" t="str">
        <f t="shared" si="7684"/>
        <v/>
      </c>
      <c r="CI803" s="91" t="str">
        <f t="shared" si="7685"/>
        <v>нет</v>
      </c>
      <c r="CJ803" s="63" t="e">
        <f>IF(LEN('Описание предлагаемого товара'!#REF!)&gt;0,'Описание предлагаемого товара'!#REF!,"")</f>
        <v>#REF!</v>
      </c>
      <c r="CK803" s="91" t="e">
        <f t="shared" ref="CK803:CL803" si="7842">IFERROR(REPLACE(CJ803,FIND(CHAR(10),CJ803,1),1,""),CJ803)</f>
        <v>#REF!</v>
      </c>
      <c r="CL803" s="91" t="e">
        <f t="shared" si="7842"/>
        <v>#REF!</v>
      </c>
      <c r="CM803" s="91" t="e">
        <f t="shared" si="7687"/>
        <v>#REF!</v>
      </c>
      <c r="CN803" s="91" t="e">
        <f t="shared" si="7688"/>
        <v>#REF!</v>
      </c>
      <c r="CO803" s="91" t="e">
        <f t="shared" si="7689"/>
        <v>#REF!</v>
      </c>
      <c r="CP803" s="90" t="e">
        <f>IF(AU803="Не указан реестровый номер (мера нац.режима Запрет)","",IF(CI803="нет","",IF(CU803="да","исключение(не смотрим баллы)",IFERROR(IF(CI803*1&gt;0,IFERROR(IF(VLOOKUP(CI803*1,Обработ.выгрузка_реестра_РФ!$A:$G,7,)=0,"Баллы не установлены",VLOOKUP(CI803*1,Обработ.выгрузка_реестра_РФ!$A:$G,7,)),IF(LEN(CI803)&gt;14,"","нет номера в реестре РФ")),""),IF(LEN(CI803)=0,"","Некорректный реестровый номер")))))</f>
        <v>#REF!</v>
      </c>
      <c r="CQ803" s="33" t="e">
        <f>IF(LEN(C803)&gt;0,IFERROR(IF(LEN(H803)&gt;0,IF(LEN(VLOOKUP(H803,'исключения(не_смотрим_баллы)'!$A:$C,1,))&gt;0,"да","нет"),"не введен ОКПД2"),"нет"),"")</f>
        <v>#REF!</v>
      </c>
      <c r="CR803" s="33" t="e">
        <f ca="1">IF(CQ803="да",IF(TODAY()&lt;VLOOKUP(H803,'исключения(не_смотрим_баллы)'!$A:$C,3,),"да","нет"),"")</f>
        <v>#REF!</v>
      </c>
      <c r="CS803" s="33" t="str">
        <f>IFERROR(IF(CQ803="да",IF(VLOOKUP(CI803*1,Обработ.выгрузка_реестра_РФ!$A:$G,2,)&lt;VLOOKUP(H803,'исключения(не_смотрим_баллы)'!$A:$C,2,),"да","нет"),""),"")</f>
        <v/>
      </c>
      <c r="CT803" s="24"/>
      <c r="CU803" s="33" t="e">
        <f t="shared" si="7701"/>
        <v>#REF!</v>
      </c>
      <c r="CV803" s="91" t="e">
        <f t="shared" si="7702"/>
        <v>#REF!</v>
      </c>
      <c r="CW803" s="27" t="e">
        <f t="shared" si="7703"/>
        <v>#REF!</v>
      </c>
      <c r="CX803" s="26" t="e">
        <f t="shared" si="7632"/>
        <v>#REF!</v>
      </c>
      <c r="CY803" s="64" t="e">
        <f>IF(LEN('Описание предлагаемого товара'!#REF!)&gt;0,'Описание предлагаемого товара'!#REF!,"")</f>
        <v>#REF!</v>
      </c>
      <c r="CZ803" s="95" t="e">
        <f t="shared" si="7690"/>
        <v>#REF!</v>
      </c>
      <c r="DA803" s="95" t="e">
        <f t="shared" ref="DA803" si="7843">IFERROR(REPLACE(CZ803,FIND(" ",CZ803,1),1,""),CZ803)</f>
        <v>#REF!</v>
      </c>
      <c r="DB803" s="95" t="e">
        <f t="shared" si="7634"/>
        <v>#REF!</v>
      </c>
      <c r="DC803" s="95" t="e">
        <f t="shared" ref="DC803:DD803" si="7844">IFERROR(REPLACE(DB803,FIND("г.",DB803,1),2,""),DB803)</f>
        <v>#REF!</v>
      </c>
      <c r="DD803" s="95" t="e">
        <f t="shared" si="7844"/>
        <v>#REF!</v>
      </c>
      <c r="DE803" s="95" t="e">
        <f t="shared" ref="DE803:DF803" si="7845">IFERROR(REPLACE(DD803,FIND("г",DD803,1),1,""),DD803)</f>
        <v>#REF!</v>
      </c>
      <c r="DF803" s="95" t="e">
        <f t="shared" si="7845"/>
        <v>#REF!</v>
      </c>
      <c r="DG803" s="95" t="e">
        <f t="shared" si="7707"/>
        <v>#REF!</v>
      </c>
      <c r="DH803" s="25" t="str">
        <f>IFERROR(VLOOKUP(CI803*1,Обработ.выгрузка_реестра_РФ!$A:$G,5,),"")</f>
        <v/>
      </c>
      <c r="DI803" s="27" t="str">
        <f t="shared" si="7717"/>
        <v/>
      </c>
      <c r="DJ803" s="27" t="str">
        <f t="shared" ca="1" si="7694"/>
        <v/>
      </c>
      <c r="DK803" s="63" t="e">
        <f>IF(LEN('Описание предлагаемого товара'!#REF!)&gt;0,'Описание предлагаемого товара'!#REF!,"")</f>
        <v>#REF!</v>
      </c>
      <c r="DL803" s="63" t="e">
        <f>IF(LEN('Описание предлагаемого товара'!#REF!)&gt;0,'Описание предлагаемого товара'!#REF!,"")</f>
        <v>#REF!</v>
      </c>
      <c r="DM803" s="32"/>
    </row>
    <row r="804" spans="1:117" ht="48.75" customHeight="1" x14ac:dyDescent="0.25">
      <c r="A804" s="61" t="e">
        <f>IF(LEN('Описание предлагаемого товара'!#REF!)&gt;0,'Описание предлагаемого товара'!#REF!,"")</f>
        <v>#REF!</v>
      </c>
      <c r="B804" s="65" t="e">
        <f>IF(LEN('Описание предлагаемого товара'!#REF!)&gt;0,'Описание предлагаемого товара'!#REF!,"")</f>
        <v>#REF!</v>
      </c>
      <c r="C804" s="61" t="e">
        <f>IF(LEN('Описание предлагаемого товара'!#REF!)&gt;0,'Описание предлагаемого товара'!#REF!,"")</f>
        <v>#REF!</v>
      </c>
      <c r="D804" s="61" t="e">
        <f>IF(LEN('Описание предлагаемого товара'!#REF!)&gt;0,'Описание предлагаемого товара'!#REF!,"")</f>
        <v>#REF!</v>
      </c>
      <c r="E804" s="61" t="e">
        <f>IF(LEN('Описание предлагаемого товара'!#REF!)&gt;0,'Описание предлагаемого товара'!#REF!,"")</f>
        <v>#REF!</v>
      </c>
      <c r="F804" s="61" t="e">
        <f>IF(LEN('Описание предлагаемого товара'!#REF!)&gt;0,'Описание предлагаемого товара'!#REF!,"")</f>
        <v>#REF!</v>
      </c>
      <c r="G804" s="61" t="e">
        <f>IF(LEN('Описание предлагаемого товара'!#REF!)&gt;0,'Описание предлагаемого товара'!#REF!,"")</f>
        <v>#REF!</v>
      </c>
      <c r="H804" s="61" t="e">
        <f>IF(LEN('Описание предлагаемого товара'!#REF!)&gt;0,'Описание предлагаемого товара'!#REF!,"")</f>
        <v>#REF!</v>
      </c>
      <c r="I804" s="61" t="e">
        <f>IF(LEN('Описание предлагаемого товара'!#REF!)&gt;0,'Описание предлагаемого товара'!#REF!,"")</f>
        <v>#REF!</v>
      </c>
      <c r="J804" s="38" t="str">
        <f>IFERROR(VLOOKUP(B804,SAP!$A:$E,5,),"")</f>
        <v/>
      </c>
      <c r="K804" s="40" t="str">
        <f t="shared" si="7637"/>
        <v/>
      </c>
      <c r="L804" s="61" t="e">
        <f>IF(LEN('Описание предлагаемого товара'!#REF!)&gt;0,IFERROR('Описание предлагаемого товара'!#REF!*1,""),"")</f>
        <v>#REF!</v>
      </c>
      <c r="M804" s="39" t="str">
        <f>IFERROR(VLOOKUP(B804,SAP!$A:$E,2,),"")</f>
        <v/>
      </c>
      <c r="N804" s="41" t="str">
        <f t="shared" si="7773"/>
        <v/>
      </c>
      <c r="O804" s="39" t="str">
        <f t="shared" si="7624"/>
        <v/>
      </c>
      <c r="P804" s="36" t="e">
        <f>IF(LEN('Описание предлагаемого товара'!#REF!)&gt;0,'Описание предлагаемого товара'!#REF!,"")</f>
        <v>#REF!</v>
      </c>
      <c r="Q80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04" s="37" t="e">
        <f>IF(LEN('Описание предлагаемого товара'!#REF!)&gt;0,'Описание предлагаемого товара'!#REF!,"")</f>
        <v>#REF!</v>
      </c>
      <c r="S804" s="37" t="e">
        <f>IF(LEN('Описание предлагаемого товара'!#REF!)&gt;0,'Описание предлагаемого товара'!#REF!,"")</f>
        <v>#REF!</v>
      </c>
      <c r="T80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04" s="23" t="str">
        <f>IFERROR(VLOOKUP(CI804*1,Обработ.выгрузка_реестра_РФ!$A:$G,6,),"")</f>
        <v/>
      </c>
      <c r="V804" s="61" t="e">
        <f>IF(LEN('Описание предлагаемого товара'!#REF!)&gt;0,'Описание предлагаемого товара'!#REF!,"")</f>
        <v>#REF!</v>
      </c>
      <c r="W804" s="62" t="e">
        <f>IF(LEN('Описание предлагаемого товара'!#REF!)&gt;0,'Описание предлагаемого товара'!#REF!,"")</f>
        <v>#REF!</v>
      </c>
      <c r="X804" s="91" t="e">
        <f t="shared" ref="X804:Y804" si="7846">IFERROR(REPLACE(W804,FIND(CHAR(10),W804,1),1," "),W804)</f>
        <v>#REF!</v>
      </c>
      <c r="Y804" s="91" t="e">
        <f t="shared" si="7846"/>
        <v>#REF!</v>
      </c>
      <c r="Z804" s="91" t="e">
        <f t="shared" si="7639"/>
        <v>#REF!</v>
      </c>
      <c r="AA804" s="91" t="e">
        <f t="shared" si="7640"/>
        <v>#REF!</v>
      </c>
      <c r="AB804" s="91" t="e">
        <f t="shared" si="7641"/>
        <v>#REF!</v>
      </c>
      <c r="AC804" s="91" t="e">
        <f t="shared" ref="AC804:AF804" si="7847">IFERROR(REPLACE(AB804,FIND("  ",AB804,1),2," "),AB804)</f>
        <v>#REF!</v>
      </c>
      <c r="AD804" s="91" t="e">
        <f t="shared" si="7847"/>
        <v>#REF!</v>
      </c>
      <c r="AE804" s="91" t="e">
        <f t="shared" si="7847"/>
        <v>#REF!</v>
      </c>
      <c r="AF804" s="91" t="e">
        <f t="shared" si="7847"/>
        <v>#REF!</v>
      </c>
      <c r="AG804" s="23" t="str">
        <f>IFERROR(VLOOKUP(CI804*1,Обработ.выгрузка_реестра_РФ!$A:$G,4,),"")</f>
        <v/>
      </c>
      <c r="AH804" s="91" t="str">
        <f t="shared" ref="AH804:AI804" si="7848">IFERROR(REPLACE(AG804,FIND("-",AG804,1),1,"*"),AG804)</f>
        <v/>
      </c>
      <c r="AI804" s="91" t="str">
        <f t="shared" si="7848"/>
        <v/>
      </c>
      <c r="AJ804" s="27" t="str">
        <f t="shared" si="7739"/>
        <v/>
      </c>
      <c r="AK804" s="63" t="e">
        <f>IF(LEN('Описание предлагаемого товара'!#REF!)&gt;0,'Описание предлагаемого товара'!#REF!,"")</f>
        <v>#REF!</v>
      </c>
      <c r="AL804" s="91" t="e">
        <f t="shared" ref="AL804:AM804" si="7849">IFERROR(REPLACE(AK804,FIND(CHAR(10),AK804,1),1,""),AK804)</f>
        <v>#REF!</v>
      </c>
      <c r="AM804" s="91" t="e">
        <f t="shared" si="7849"/>
        <v>#REF!</v>
      </c>
      <c r="AN804" s="91" t="e">
        <f t="shared" ref="AN804:AR804" si="7850">IFERROR(REPLACE(AM804,FIND(" ",AM804,1),1,""),AM804)</f>
        <v>#REF!</v>
      </c>
      <c r="AO804" s="91" t="e">
        <f t="shared" si="7850"/>
        <v>#REF!</v>
      </c>
      <c r="AP804" s="91" t="e">
        <f t="shared" si="7850"/>
        <v>#REF!</v>
      </c>
      <c r="AQ804" s="91" t="e">
        <f t="shared" si="7850"/>
        <v>#REF!</v>
      </c>
      <c r="AR804" s="91" t="e">
        <f t="shared" si="7850"/>
        <v>#REF!</v>
      </c>
      <c r="AS804" s="91" t="e">
        <f t="shared" si="7646"/>
        <v>#REF!</v>
      </c>
      <c r="AT804" s="91" t="e">
        <f t="shared" si="7647"/>
        <v>#REF!</v>
      </c>
      <c r="AU804" s="32" t="e">
        <f t="shared" si="7630"/>
        <v>#REF!</v>
      </c>
      <c r="AV804" s="93" t="e">
        <f>'Описание предлагаемого товара'!#REF!</f>
        <v>#REF!</v>
      </c>
      <c r="AW804" s="91" t="e">
        <f>MIN(SEARCH({0,1,2,3,4,5,6,7,8,9},AV804&amp; "0123456789"))</f>
        <v>#REF!</v>
      </c>
      <c r="AX804" s="91" t="str">
        <f t="shared" si="7648"/>
        <v/>
      </c>
      <c r="AY804" s="91" t="str">
        <f t="shared" si="7649"/>
        <v/>
      </c>
      <c r="AZ804" s="91" t="str">
        <f t="shared" si="7650"/>
        <v/>
      </c>
      <c r="BA804" s="91" t="str">
        <f t="shared" si="7651"/>
        <v/>
      </c>
      <c r="BB804" s="91" t="str">
        <f t="shared" si="7652"/>
        <v/>
      </c>
      <c r="BC804" s="91" t="str">
        <f t="shared" si="7653"/>
        <v/>
      </c>
      <c r="BD804" s="91" t="str">
        <f t="shared" si="7654"/>
        <v/>
      </c>
      <c r="BE804" s="91" t="str">
        <f t="shared" si="7655"/>
        <v/>
      </c>
      <c r="BF804" s="91" t="str">
        <f t="shared" si="7656"/>
        <v/>
      </c>
      <c r="BG804" s="91" t="str">
        <f t="shared" si="7657"/>
        <v/>
      </c>
      <c r="BH804" s="91" t="str">
        <f t="shared" si="7658"/>
        <v/>
      </c>
      <c r="BI804" s="91" t="str">
        <f t="shared" si="7659"/>
        <v/>
      </c>
      <c r="BJ804" s="91" t="str">
        <f t="shared" si="7660"/>
        <v/>
      </c>
      <c r="BK804" s="91" t="str">
        <f t="shared" si="7661"/>
        <v/>
      </c>
      <c r="BL804" s="91" t="str">
        <f t="shared" si="7662"/>
        <v/>
      </c>
      <c r="BM804" s="91" t="str">
        <f t="shared" si="7663"/>
        <v/>
      </c>
      <c r="BN804" s="91" t="str">
        <f t="shared" si="7664"/>
        <v/>
      </c>
      <c r="BO804" s="91" t="str">
        <f t="shared" si="7665"/>
        <v/>
      </c>
      <c r="BP804" s="91" t="str">
        <f t="shared" si="7666"/>
        <v/>
      </c>
      <c r="BQ804" s="91" t="str">
        <f t="shared" si="7667"/>
        <v/>
      </c>
      <c r="BR804" s="91" t="str">
        <f t="shared" si="7668"/>
        <v/>
      </c>
      <c r="BS804" s="91" t="str">
        <f t="shared" si="7669"/>
        <v/>
      </c>
      <c r="BT804" s="91" t="str">
        <f t="shared" si="7670"/>
        <v/>
      </c>
      <c r="BU804" s="91" t="str">
        <f t="shared" si="7671"/>
        <v/>
      </c>
      <c r="BV804" s="91" t="str">
        <f t="shared" si="7672"/>
        <v/>
      </c>
      <c r="BW804" s="91" t="str">
        <f t="shared" si="7673"/>
        <v/>
      </c>
      <c r="BX804" s="91" t="str">
        <f t="shared" si="7674"/>
        <v/>
      </c>
      <c r="BY804" s="91" t="str">
        <f t="shared" si="7675"/>
        <v/>
      </c>
      <c r="BZ804" s="91" t="str">
        <f t="shared" si="7676"/>
        <v/>
      </c>
      <c r="CA804" s="91" t="str">
        <f t="shared" si="7677"/>
        <v/>
      </c>
      <c r="CB804" s="91" t="str">
        <f t="shared" si="7678"/>
        <v/>
      </c>
      <c r="CC804" s="91" t="str">
        <f t="shared" si="7679"/>
        <v/>
      </c>
      <c r="CD804" s="91" t="str">
        <f t="shared" si="7680"/>
        <v/>
      </c>
      <c r="CE804" s="91" t="str">
        <f t="shared" si="7681"/>
        <v/>
      </c>
      <c r="CF804" s="91" t="str">
        <f t="shared" si="7682"/>
        <v/>
      </c>
      <c r="CG804" s="91" t="str">
        <f t="shared" si="7683"/>
        <v/>
      </c>
      <c r="CH804" s="91" t="str">
        <f t="shared" si="7684"/>
        <v/>
      </c>
      <c r="CI804" s="91" t="str">
        <f t="shared" si="7685"/>
        <v>нет</v>
      </c>
      <c r="CJ804" s="63" t="e">
        <f>IF(LEN('Описание предлагаемого товара'!#REF!)&gt;0,'Описание предлагаемого товара'!#REF!,"")</f>
        <v>#REF!</v>
      </c>
      <c r="CK804" s="91" t="e">
        <f t="shared" ref="CK804:CL804" si="7851">IFERROR(REPLACE(CJ804,FIND(CHAR(10),CJ804,1),1,""),CJ804)</f>
        <v>#REF!</v>
      </c>
      <c r="CL804" s="91" t="e">
        <f t="shared" si="7851"/>
        <v>#REF!</v>
      </c>
      <c r="CM804" s="91" t="e">
        <f t="shared" si="7687"/>
        <v>#REF!</v>
      </c>
      <c r="CN804" s="91" t="e">
        <f t="shared" si="7688"/>
        <v>#REF!</v>
      </c>
      <c r="CO804" s="91" t="e">
        <f t="shared" si="7689"/>
        <v>#REF!</v>
      </c>
      <c r="CP804" s="90" t="e">
        <f>IF(AU804="Не указан реестровый номер (мера нац.режима Запрет)","",IF(CI804="нет","",IF(CU804="да","исключение(не смотрим баллы)",IFERROR(IF(CI804*1&gt;0,IFERROR(IF(VLOOKUP(CI804*1,Обработ.выгрузка_реестра_РФ!$A:$G,7,)=0,"Баллы не установлены",VLOOKUP(CI804*1,Обработ.выгрузка_реестра_РФ!$A:$G,7,)),IF(LEN(CI804)&gt;14,"","нет номера в реестре РФ")),""),IF(LEN(CI804)=0,"","Некорректный реестровый номер")))))</f>
        <v>#REF!</v>
      </c>
      <c r="CQ804" s="33" t="e">
        <f>IF(LEN(C804)&gt;0,IFERROR(IF(LEN(H804)&gt;0,IF(LEN(VLOOKUP(H804,'исключения(не_смотрим_баллы)'!$A:$C,1,))&gt;0,"да","нет"),"не введен ОКПД2"),"нет"),"")</f>
        <v>#REF!</v>
      </c>
      <c r="CR804" s="33" t="e">
        <f ca="1">IF(CQ804="да",IF(TODAY()&lt;VLOOKUP(H804,'исключения(не_смотрим_баллы)'!$A:$C,3,),"да","нет"),"")</f>
        <v>#REF!</v>
      </c>
      <c r="CS804" s="33" t="str">
        <f>IFERROR(IF(CQ804="да",IF(VLOOKUP(CI804*1,Обработ.выгрузка_реестра_РФ!$A:$G,2,)&lt;VLOOKUP(H804,'исключения(не_смотрим_баллы)'!$A:$C,2,),"да","нет"),""),"")</f>
        <v/>
      </c>
      <c r="CT804" s="24"/>
      <c r="CU804" s="33" t="e">
        <f t="shared" si="7701"/>
        <v>#REF!</v>
      </c>
      <c r="CV804" s="91" t="e">
        <f t="shared" si="7702"/>
        <v>#REF!</v>
      </c>
      <c r="CW804" s="27" t="e">
        <f t="shared" si="7703"/>
        <v>#REF!</v>
      </c>
      <c r="CX804" s="26" t="e">
        <f t="shared" si="7632"/>
        <v>#REF!</v>
      </c>
      <c r="CY804" s="64" t="e">
        <f>IF(LEN('Описание предлагаемого товара'!#REF!)&gt;0,'Описание предлагаемого товара'!#REF!,"")</f>
        <v>#REF!</v>
      </c>
      <c r="CZ804" s="95" t="e">
        <f t="shared" si="7690"/>
        <v>#REF!</v>
      </c>
      <c r="DA804" s="95" t="e">
        <f t="shared" ref="DA804" si="7852">IFERROR(REPLACE(CZ804,FIND(" ",CZ804,1),1,""),CZ804)</f>
        <v>#REF!</v>
      </c>
      <c r="DB804" s="95" t="e">
        <f t="shared" si="7634"/>
        <v>#REF!</v>
      </c>
      <c r="DC804" s="95" t="e">
        <f t="shared" ref="DC804:DD804" si="7853">IFERROR(REPLACE(DB804,FIND("г.",DB804,1),2,""),DB804)</f>
        <v>#REF!</v>
      </c>
      <c r="DD804" s="95" t="e">
        <f t="shared" si="7853"/>
        <v>#REF!</v>
      </c>
      <c r="DE804" s="95" t="e">
        <f t="shared" ref="DE804:DF804" si="7854">IFERROR(REPLACE(DD804,FIND("г",DD804,1),1,""),DD804)</f>
        <v>#REF!</v>
      </c>
      <c r="DF804" s="95" t="e">
        <f t="shared" si="7854"/>
        <v>#REF!</v>
      </c>
      <c r="DG804" s="95" t="e">
        <f t="shared" si="7707"/>
        <v>#REF!</v>
      </c>
      <c r="DH804" s="25" t="str">
        <f>IFERROR(VLOOKUP(CI804*1,Обработ.выгрузка_реестра_РФ!$A:$G,5,),"")</f>
        <v/>
      </c>
      <c r="DI804" s="27" t="str">
        <f t="shared" si="7717"/>
        <v/>
      </c>
      <c r="DJ804" s="27" t="str">
        <f t="shared" ca="1" si="7694"/>
        <v/>
      </c>
      <c r="DK804" s="63" t="e">
        <f>IF(LEN('Описание предлагаемого товара'!#REF!)&gt;0,'Описание предлагаемого товара'!#REF!,"")</f>
        <v>#REF!</v>
      </c>
      <c r="DL804" s="63" t="e">
        <f>IF(LEN('Описание предлагаемого товара'!#REF!)&gt;0,'Описание предлагаемого товара'!#REF!,"")</f>
        <v>#REF!</v>
      </c>
      <c r="DM804" s="32"/>
    </row>
    <row r="805" spans="1:117" ht="48.75" customHeight="1" x14ac:dyDescent="0.25">
      <c r="A805" s="61" t="e">
        <f>IF(LEN('Описание предлагаемого товара'!#REF!)&gt;0,'Описание предлагаемого товара'!#REF!,"")</f>
        <v>#REF!</v>
      </c>
      <c r="B805" s="65" t="e">
        <f>IF(LEN('Описание предлагаемого товара'!#REF!)&gt;0,'Описание предлагаемого товара'!#REF!,"")</f>
        <v>#REF!</v>
      </c>
      <c r="C805" s="61" t="e">
        <f>IF(LEN('Описание предлагаемого товара'!#REF!)&gt;0,'Описание предлагаемого товара'!#REF!,"")</f>
        <v>#REF!</v>
      </c>
      <c r="D805" s="61" t="e">
        <f>IF(LEN('Описание предлагаемого товара'!#REF!)&gt;0,'Описание предлагаемого товара'!#REF!,"")</f>
        <v>#REF!</v>
      </c>
      <c r="E805" s="61" t="e">
        <f>IF(LEN('Описание предлагаемого товара'!#REF!)&gt;0,'Описание предлагаемого товара'!#REF!,"")</f>
        <v>#REF!</v>
      </c>
      <c r="F805" s="61" t="e">
        <f>IF(LEN('Описание предлагаемого товара'!#REF!)&gt;0,'Описание предлагаемого товара'!#REF!,"")</f>
        <v>#REF!</v>
      </c>
      <c r="G805" s="61" t="e">
        <f>IF(LEN('Описание предлагаемого товара'!#REF!)&gt;0,'Описание предлагаемого товара'!#REF!,"")</f>
        <v>#REF!</v>
      </c>
      <c r="H805" s="61" t="e">
        <f>IF(LEN('Описание предлагаемого товара'!#REF!)&gt;0,'Описание предлагаемого товара'!#REF!,"")</f>
        <v>#REF!</v>
      </c>
      <c r="I805" s="61" t="e">
        <f>IF(LEN('Описание предлагаемого товара'!#REF!)&gt;0,'Описание предлагаемого товара'!#REF!,"")</f>
        <v>#REF!</v>
      </c>
      <c r="J805" s="38" t="str">
        <f>IFERROR(VLOOKUP(B805,SAP!$A:$E,5,),"")</f>
        <v/>
      </c>
      <c r="K805" s="40" t="str">
        <f t="shared" si="7637"/>
        <v/>
      </c>
      <c r="L805" s="61" t="e">
        <f>IF(LEN('Описание предлагаемого товара'!#REF!)&gt;0,IFERROR('Описание предлагаемого товара'!#REF!*1,""),"")</f>
        <v>#REF!</v>
      </c>
      <c r="M805" s="39" t="str">
        <f>IFERROR(VLOOKUP(B805,SAP!$A:$E,2,),"")</f>
        <v/>
      </c>
      <c r="N805" s="41" t="str">
        <f t="shared" si="7773"/>
        <v/>
      </c>
      <c r="O805" s="39" t="str">
        <f t="shared" si="7624"/>
        <v/>
      </c>
      <c r="P805" s="36" t="e">
        <f>IF(LEN('Описание предлагаемого товара'!#REF!)&gt;0,'Описание предлагаемого товара'!#REF!,"")</f>
        <v>#REF!</v>
      </c>
      <c r="Q80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05" s="37" t="e">
        <f>IF(LEN('Описание предлагаемого товара'!#REF!)&gt;0,'Описание предлагаемого товара'!#REF!,"")</f>
        <v>#REF!</v>
      </c>
      <c r="S805" s="37" t="e">
        <f>IF(LEN('Описание предлагаемого товара'!#REF!)&gt;0,'Описание предлагаемого товара'!#REF!,"")</f>
        <v>#REF!</v>
      </c>
      <c r="T80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05" s="23" t="str">
        <f>IFERROR(VLOOKUP(CI805*1,Обработ.выгрузка_реестра_РФ!$A:$G,6,),"")</f>
        <v/>
      </c>
      <c r="V805" s="61" t="e">
        <f>IF(LEN('Описание предлагаемого товара'!#REF!)&gt;0,'Описание предлагаемого товара'!#REF!,"")</f>
        <v>#REF!</v>
      </c>
      <c r="W805" s="62" t="e">
        <f>IF(LEN('Описание предлагаемого товара'!#REF!)&gt;0,'Описание предлагаемого товара'!#REF!,"")</f>
        <v>#REF!</v>
      </c>
      <c r="X805" s="91" t="e">
        <f t="shared" ref="X805:Y805" si="7855">IFERROR(REPLACE(W805,FIND(CHAR(10),W805,1),1," "),W805)</f>
        <v>#REF!</v>
      </c>
      <c r="Y805" s="91" t="e">
        <f t="shared" si="7855"/>
        <v>#REF!</v>
      </c>
      <c r="Z805" s="91" t="e">
        <f t="shared" si="7639"/>
        <v>#REF!</v>
      </c>
      <c r="AA805" s="91" t="e">
        <f t="shared" si="7640"/>
        <v>#REF!</v>
      </c>
      <c r="AB805" s="91" t="e">
        <f t="shared" si="7641"/>
        <v>#REF!</v>
      </c>
      <c r="AC805" s="91" t="e">
        <f t="shared" ref="AC805:AF805" si="7856">IFERROR(REPLACE(AB805,FIND("  ",AB805,1),2," "),AB805)</f>
        <v>#REF!</v>
      </c>
      <c r="AD805" s="91" t="e">
        <f t="shared" si="7856"/>
        <v>#REF!</v>
      </c>
      <c r="AE805" s="91" t="e">
        <f t="shared" si="7856"/>
        <v>#REF!</v>
      </c>
      <c r="AF805" s="91" t="e">
        <f t="shared" si="7856"/>
        <v>#REF!</v>
      </c>
      <c r="AG805" s="23" t="str">
        <f>IFERROR(VLOOKUP(CI805*1,Обработ.выгрузка_реестра_РФ!$A:$G,4,),"")</f>
        <v/>
      </c>
      <c r="AH805" s="91" t="str">
        <f t="shared" ref="AH805:AI805" si="7857">IFERROR(REPLACE(AG805,FIND("-",AG805,1),1,"*"),AG805)</f>
        <v/>
      </c>
      <c r="AI805" s="91" t="str">
        <f t="shared" si="7857"/>
        <v/>
      </c>
      <c r="AJ805" s="27" t="str">
        <f t="shared" si="7739"/>
        <v/>
      </c>
      <c r="AK805" s="63" t="e">
        <f>IF(LEN('Описание предлагаемого товара'!#REF!)&gt;0,'Описание предлагаемого товара'!#REF!,"")</f>
        <v>#REF!</v>
      </c>
      <c r="AL805" s="91" t="e">
        <f t="shared" ref="AL805:AM805" si="7858">IFERROR(REPLACE(AK805,FIND(CHAR(10),AK805,1),1,""),AK805)</f>
        <v>#REF!</v>
      </c>
      <c r="AM805" s="91" t="e">
        <f t="shared" si="7858"/>
        <v>#REF!</v>
      </c>
      <c r="AN805" s="91" t="e">
        <f t="shared" ref="AN805:AR805" si="7859">IFERROR(REPLACE(AM805,FIND(" ",AM805,1),1,""),AM805)</f>
        <v>#REF!</v>
      </c>
      <c r="AO805" s="91" t="e">
        <f t="shared" si="7859"/>
        <v>#REF!</v>
      </c>
      <c r="AP805" s="91" t="e">
        <f t="shared" si="7859"/>
        <v>#REF!</v>
      </c>
      <c r="AQ805" s="91" t="e">
        <f t="shared" si="7859"/>
        <v>#REF!</v>
      </c>
      <c r="AR805" s="91" t="e">
        <f t="shared" si="7859"/>
        <v>#REF!</v>
      </c>
      <c r="AS805" s="91" t="e">
        <f t="shared" si="7646"/>
        <v>#REF!</v>
      </c>
      <c r="AT805" s="91" t="e">
        <f t="shared" si="7647"/>
        <v>#REF!</v>
      </c>
      <c r="AU805" s="32" t="e">
        <f t="shared" si="7630"/>
        <v>#REF!</v>
      </c>
      <c r="AV805" s="93" t="e">
        <f>'Описание предлагаемого товара'!#REF!</f>
        <v>#REF!</v>
      </c>
      <c r="AW805" s="91" t="e">
        <f>MIN(SEARCH({0,1,2,3,4,5,6,7,8,9},AV805&amp; "0123456789"))</f>
        <v>#REF!</v>
      </c>
      <c r="AX805" s="91" t="str">
        <f t="shared" si="7648"/>
        <v/>
      </c>
      <c r="AY805" s="91" t="str">
        <f t="shared" si="7649"/>
        <v/>
      </c>
      <c r="AZ805" s="91" t="str">
        <f t="shared" si="7650"/>
        <v/>
      </c>
      <c r="BA805" s="91" t="str">
        <f t="shared" si="7651"/>
        <v/>
      </c>
      <c r="BB805" s="91" t="str">
        <f t="shared" si="7652"/>
        <v/>
      </c>
      <c r="BC805" s="91" t="str">
        <f t="shared" si="7653"/>
        <v/>
      </c>
      <c r="BD805" s="91" t="str">
        <f t="shared" si="7654"/>
        <v/>
      </c>
      <c r="BE805" s="91" t="str">
        <f t="shared" si="7655"/>
        <v/>
      </c>
      <c r="BF805" s="91" t="str">
        <f t="shared" si="7656"/>
        <v/>
      </c>
      <c r="BG805" s="91" t="str">
        <f t="shared" si="7657"/>
        <v/>
      </c>
      <c r="BH805" s="91" t="str">
        <f t="shared" si="7658"/>
        <v/>
      </c>
      <c r="BI805" s="91" t="str">
        <f t="shared" si="7659"/>
        <v/>
      </c>
      <c r="BJ805" s="91" t="str">
        <f t="shared" si="7660"/>
        <v/>
      </c>
      <c r="BK805" s="91" t="str">
        <f t="shared" si="7661"/>
        <v/>
      </c>
      <c r="BL805" s="91" t="str">
        <f t="shared" si="7662"/>
        <v/>
      </c>
      <c r="BM805" s="91" t="str">
        <f t="shared" si="7663"/>
        <v/>
      </c>
      <c r="BN805" s="91" t="str">
        <f t="shared" si="7664"/>
        <v/>
      </c>
      <c r="BO805" s="91" t="str">
        <f t="shared" si="7665"/>
        <v/>
      </c>
      <c r="BP805" s="91" t="str">
        <f t="shared" si="7666"/>
        <v/>
      </c>
      <c r="BQ805" s="91" t="str">
        <f t="shared" si="7667"/>
        <v/>
      </c>
      <c r="BR805" s="91" t="str">
        <f t="shared" si="7668"/>
        <v/>
      </c>
      <c r="BS805" s="91" t="str">
        <f t="shared" si="7669"/>
        <v/>
      </c>
      <c r="BT805" s="91" t="str">
        <f t="shared" si="7670"/>
        <v/>
      </c>
      <c r="BU805" s="91" t="str">
        <f t="shared" si="7671"/>
        <v/>
      </c>
      <c r="BV805" s="91" t="str">
        <f t="shared" si="7672"/>
        <v/>
      </c>
      <c r="BW805" s="91" t="str">
        <f t="shared" si="7673"/>
        <v/>
      </c>
      <c r="BX805" s="91" t="str">
        <f t="shared" si="7674"/>
        <v/>
      </c>
      <c r="BY805" s="91" t="str">
        <f t="shared" si="7675"/>
        <v/>
      </c>
      <c r="BZ805" s="91" t="str">
        <f t="shared" si="7676"/>
        <v/>
      </c>
      <c r="CA805" s="91" t="str">
        <f t="shared" si="7677"/>
        <v/>
      </c>
      <c r="CB805" s="91" t="str">
        <f t="shared" si="7678"/>
        <v/>
      </c>
      <c r="CC805" s="91" t="str">
        <f t="shared" si="7679"/>
        <v/>
      </c>
      <c r="CD805" s="91" t="str">
        <f t="shared" si="7680"/>
        <v/>
      </c>
      <c r="CE805" s="91" t="str">
        <f t="shared" si="7681"/>
        <v/>
      </c>
      <c r="CF805" s="91" t="str">
        <f t="shared" si="7682"/>
        <v/>
      </c>
      <c r="CG805" s="91" t="str">
        <f t="shared" si="7683"/>
        <v/>
      </c>
      <c r="CH805" s="91" t="str">
        <f t="shared" si="7684"/>
        <v/>
      </c>
      <c r="CI805" s="91" t="str">
        <f t="shared" si="7685"/>
        <v>нет</v>
      </c>
      <c r="CJ805" s="63" t="e">
        <f>IF(LEN('Описание предлагаемого товара'!#REF!)&gt;0,'Описание предлагаемого товара'!#REF!,"")</f>
        <v>#REF!</v>
      </c>
      <c r="CK805" s="91" t="e">
        <f t="shared" ref="CK805:CL805" si="7860">IFERROR(REPLACE(CJ805,FIND(CHAR(10),CJ805,1),1,""),CJ805)</f>
        <v>#REF!</v>
      </c>
      <c r="CL805" s="91" t="e">
        <f t="shared" si="7860"/>
        <v>#REF!</v>
      </c>
      <c r="CM805" s="91" t="e">
        <f t="shared" si="7687"/>
        <v>#REF!</v>
      </c>
      <c r="CN805" s="91" t="e">
        <f t="shared" si="7688"/>
        <v>#REF!</v>
      </c>
      <c r="CO805" s="91" t="e">
        <f t="shared" si="7689"/>
        <v>#REF!</v>
      </c>
      <c r="CP805" s="90" t="e">
        <f>IF(AU805="Не указан реестровый номер (мера нац.режима Запрет)","",IF(CI805="нет","",IF(CU805="да","исключение(не смотрим баллы)",IFERROR(IF(CI805*1&gt;0,IFERROR(IF(VLOOKUP(CI805*1,Обработ.выгрузка_реестра_РФ!$A:$G,7,)=0,"Баллы не установлены",VLOOKUP(CI805*1,Обработ.выгрузка_реестра_РФ!$A:$G,7,)),IF(LEN(CI805)&gt;14,"","нет номера в реестре РФ")),""),IF(LEN(CI805)=0,"","Некорректный реестровый номер")))))</f>
        <v>#REF!</v>
      </c>
      <c r="CQ805" s="33" t="e">
        <f>IF(LEN(C805)&gt;0,IFERROR(IF(LEN(H805)&gt;0,IF(LEN(VLOOKUP(H805,'исключения(не_смотрим_баллы)'!$A:$C,1,))&gt;0,"да","нет"),"не введен ОКПД2"),"нет"),"")</f>
        <v>#REF!</v>
      </c>
      <c r="CR805" s="33" t="e">
        <f ca="1">IF(CQ805="да",IF(TODAY()&lt;VLOOKUP(H805,'исключения(не_смотрим_баллы)'!$A:$C,3,),"да","нет"),"")</f>
        <v>#REF!</v>
      </c>
      <c r="CS805" s="33" t="str">
        <f>IFERROR(IF(CQ805="да",IF(VLOOKUP(CI805*1,Обработ.выгрузка_реестра_РФ!$A:$G,2,)&lt;VLOOKUP(H805,'исключения(не_смотрим_баллы)'!$A:$C,2,),"да","нет"),""),"")</f>
        <v/>
      </c>
      <c r="CT805" s="24"/>
      <c r="CU805" s="33" t="e">
        <f t="shared" si="7701"/>
        <v>#REF!</v>
      </c>
      <c r="CV805" s="91" t="e">
        <f t="shared" si="7702"/>
        <v>#REF!</v>
      </c>
      <c r="CW805" s="27" t="e">
        <f t="shared" si="7703"/>
        <v>#REF!</v>
      </c>
      <c r="CX805" s="26" t="e">
        <f t="shared" si="7632"/>
        <v>#REF!</v>
      </c>
      <c r="CY805" s="64" t="e">
        <f>IF(LEN('Описание предлагаемого товара'!#REF!)&gt;0,'Описание предлагаемого товара'!#REF!,"")</f>
        <v>#REF!</v>
      </c>
      <c r="CZ805" s="95" t="e">
        <f t="shared" si="7690"/>
        <v>#REF!</v>
      </c>
      <c r="DA805" s="95" t="e">
        <f t="shared" ref="DA805" si="7861">IFERROR(REPLACE(CZ805,FIND(" ",CZ805,1),1,""),CZ805)</f>
        <v>#REF!</v>
      </c>
      <c r="DB805" s="95" t="e">
        <f t="shared" si="7634"/>
        <v>#REF!</v>
      </c>
      <c r="DC805" s="95" t="e">
        <f t="shared" ref="DC805:DD805" si="7862">IFERROR(REPLACE(DB805,FIND("г.",DB805,1),2,""),DB805)</f>
        <v>#REF!</v>
      </c>
      <c r="DD805" s="95" t="e">
        <f t="shared" si="7862"/>
        <v>#REF!</v>
      </c>
      <c r="DE805" s="95" t="e">
        <f t="shared" ref="DE805:DF805" si="7863">IFERROR(REPLACE(DD805,FIND("г",DD805,1),1,""),DD805)</f>
        <v>#REF!</v>
      </c>
      <c r="DF805" s="95" t="e">
        <f t="shared" si="7863"/>
        <v>#REF!</v>
      </c>
      <c r="DG805" s="95" t="e">
        <f t="shared" si="7707"/>
        <v>#REF!</v>
      </c>
      <c r="DH805" s="25" t="str">
        <f>IFERROR(VLOOKUP(CI805*1,Обработ.выгрузка_реестра_РФ!$A:$G,5,),"")</f>
        <v/>
      </c>
      <c r="DI805" s="27" t="str">
        <f t="shared" si="7717"/>
        <v/>
      </c>
      <c r="DJ805" s="27" t="str">
        <f t="shared" ca="1" si="7694"/>
        <v/>
      </c>
      <c r="DK805" s="63" t="e">
        <f>IF(LEN('Описание предлагаемого товара'!#REF!)&gt;0,'Описание предлагаемого товара'!#REF!,"")</f>
        <v>#REF!</v>
      </c>
      <c r="DL805" s="63" t="e">
        <f>IF(LEN('Описание предлагаемого товара'!#REF!)&gt;0,'Описание предлагаемого товара'!#REF!,"")</f>
        <v>#REF!</v>
      </c>
      <c r="DM805" s="32"/>
    </row>
    <row r="806" spans="1:117" ht="48.75" customHeight="1" x14ac:dyDescent="0.25">
      <c r="A806" s="61" t="e">
        <f>IF(LEN('Описание предлагаемого товара'!#REF!)&gt;0,'Описание предлагаемого товара'!#REF!,"")</f>
        <v>#REF!</v>
      </c>
      <c r="B806" s="65" t="e">
        <f>IF(LEN('Описание предлагаемого товара'!#REF!)&gt;0,'Описание предлагаемого товара'!#REF!,"")</f>
        <v>#REF!</v>
      </c>
      <c r="C806" s="61" t="e">
        <f>IF(LEN('Описание предлагаемого товара'!#REF!)&gt;0,'Описание предлагаемого товара'!#REF!,"")</f>
        <v>#REF!</v>
      </c>
      <c r="D806" s="61" t="e">
        <f>IF(LEN('Описание предлагаемого товара'!#REF!)&gt;0,'Описание предлагаемого товара'!#REF!,"")</f>
        <v>#REF!</v>
      </c>
      <c r="E806" s="61" t="e">
        <f>IF(LEN('Описание предлагаемого товара'!#REF!)&gt;0,'Описание предлагаемого товара'!#REF!,"")</f>
        <v>#REF!</v>
      </c>
      <c r="F806" s="61" t="e">
        <f>IF(LEN('Описание предлагаемого товара'!#REF!)&gt;0,'Описание предлагаемого товара'!#REF!,"")</f>
        <v>#REF!</v>
      </c>
      <c r="G806" s="61" t="e">
        <f>IF(LEN('Описание предлагаемого товара'!#REF!)&gt;0,'Описание предлагаемого товара'!#REF!,"")</f>
        <v>#REF!</v>
      </c>
      <c r="H806" s="61" t="e">
        <f>IF(LEN('Описание предлагаемого товара'!#REF!)&gt;0,'Описание предлагаемого товара'!#REF!,"")</f>
        <v>#REF!</v>
      </c>
      <c r="I806" s="61" t="e">
        <f>IF(LEN('Описание предлагаемого товара'!#REF!)&gt;0,'Описание предлагаемого товара'!#REF!,"")</f>
        <v>#REF!</v>
      </c>
      <c r="J806" s="38" t="str">
        <f>IFERROR(VLOOKUP(B806,SAP!$A:$E,5,),"")</f>
        <v/>
      </c>
      <c r="K806" s="40" t="str">
        <f t="shared" si="7637"/>
        <v/>
      </c>
      <c r="L806" s="61" t="e">
        <f>IF(LEN('Описание предлагаемого товара'!#REF!)&gt;0,IFERROR('Описание предлагаемого товара'!#REF!*1,""),"")</f>
        <v>#REF!</v>
      </c>
      <c r="M806" s="39" t="str">
        <f>IFERROR(VLOOKUP(B806,SAP!$A:$E,2,),"")</f>
        <v/>
      </c>
      <c r="N806" s="41" t="str">
        <f t="shared" si="7773"/>
        <v/>
      </c>
      <c r="O806" s="39" t="str">
        <f t="shared" si="7624"/>
        <v/>
      </c>
      <c r="P806" s="36" t="e">
        <f>IF(LEN('Описание предлагаемого товара'!#REF!)&gt;0,'Описание предлагаемого товара'!#REF!,"")</f>
        <v>#REF!</v>
      </c>
      <c r="Q80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06" s="37" t="e">
        <f>IF(LEN('Описание предлагаемого товара'!#REF!)&gt;0,'Описание предлагаемого товара'!#REF!,"")</f>
        <v>#REF!</v>
      </c>
      <c r="S806" s="37" t="e">
        <f>IF(LEN('Описание предлагаемого товара'!#REF!)&gt;0,'Описание предлагаемого товара'!#REF!,"")</f>
        <v>#REF!</v>
      </c>
      <c r="T80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06" s="23" t="str">
        <f>IFERROR(VLOOKUP(CI806*1,Обработ.выгрузка_реестра_РФ!$A:$G,6,),"")</f>
        <v/>
      </c>
      <c r="V806" s="61" t="e">
        <f>IF(LEN('Описание предлагаемого товара'!#REF!)&gt;0,'Описание предлагаемого товара'!#REF!,"")</f>
        <v>#REF!</v>
      </c>
      <c r="W806" s="62" t="e">
        <f>IF(LEN('Описание предлагаемого товара'!#REF!)&gt;0,'Описание предлагаемого товара'!#REF!,"")</f>
        <v>#REF!</v>
      </c>
      <c r="X806" s="91" t="e">
        <f t="shared" ref="X806:Y806" si="7864">IFERROR(REPLACE(W806,FIND(CHAR(10),W806,1),1," "),W806)</f>
        <v>#REF!</v>
      </c>
      <c r="Y806" s="91" t="e">
        <f t="shared" si="7864"/>
        <v>#REF!</v>
      </c>
      <c r="Z806" s="91" t="e">
        <f t="shared" si="7639"/>
        <v>#REF!</v>
      </c>
      <c r="AA806" s="91" t="e">
        <f t="shared" si="7640"/>
        <v>#REF!</v>
      </c>
      <c r="AB806" s="91" t="e">
        <f t="shared" si="7641"/>
        <v>#REF!</v>
      </c>
      <c r="AC806" s="91" t="e">
        <f t="shared" ref="AC806:AF806" si="7865">IFERROR(REPLACE(AB806,FIND("  ",AB806,1),2," "),AB806)</f>
        <v>#REF!</v>
      </c>
      <c r="AD806" s="91" t="e">
        <f t="shared" si="7865"/>
        <v>#REF!</v>
      </c>
      <c r="AE806" s="91" t="e">
        <f t="shared" si="7865"/>
        <v>#REF!</v>
      </c>
      <c r="AF806" s="91" t="e">
        <f t="shared" si="7865"/>
        <v>#REF!</v>
      </c>
      <c r="AG806" s="23" t="str">
        <f>IFERROR(VLOOKUP(CI806*1,Обработ.выгрузка_реестра_РФ!$A:$G,4,),"")</f>
        <v/>
      </c>
      <c r="AH806" s="91" t="str">
        <f t="shared" ref="AH806:AI806" si="7866">IFERROR(REPLACE(AG806,FIND("-",AG806,1),1,"*"),AG806)</f>
        <v/>
      </c>
      <c r="AI806" s="91" t="str">
        <f t="shared" si="7866"/>
        <v/>
      </c>
      <c r="AJ806" s="27" t="str">
        <f t="shared" si="7739"/>
        <v/>
      </c>
      <c r="AK806" s="63" t="e">
        <f>IF(LEN('Описание предлагаемого товара'!#REF!)&gt;0,'Описание предлагаемого товара'!#REF!,"")</f>
        <v>#REF!</v>
      </c>
      <c r="AL806" s="91" t="e">
        <f t="shared" ref="AL806:AM806" si="7867">IFERROR(REPLACE(AK806,FIND(CHAR(10),AK806,1),1,""),AK806)</f>
        <v>#REF!</v>
      </c>
      <c r="AM806" s="91" t="e">
        <f t="shared" si="7867"/>
        <v>#REF!</v>
      </c>
      <c r="AN806" s="91" t="e">
        <f t="shared" ref="AN806:AR806" si="7868">IFERROR(REPLACE(AM806,FIND(" ",AM806,1),1,""),AM806)</f>
        <v>#REF!</v>
      </c>
      <c r="AO806" s="91" t="e">
        <f t="shared" si="7868"/>
        <v>#REF!</v>
      </c>
      <c r="AP806" s="91" t="e">
        <f t="shared" si="7868"/>
        <v>#REF!</v>
      </c>
      <c r="AQ806" s="91" t="e">
        <f t="shared" si="7868"/>
        <v>#REF!</v>
      </c>
      <c r="AR806" s="91" t="e">
        <f t="shared" si="7868"/>
        <v>#REF!</v>
      </c>
      <c r="AS806" s="91" t="e">
        <f t="shared" si="7646"/>
        <v>#REF!</v>
      </c>
      <c r="AT806" s="91" t="e">
        <f t="shared" si="7647"/>
        <v>#REF!</v>
      </c>
      <c r="AU806" s="32" t="e">
        <f t="shared" si="7630"/>
        <v>#REF!</v>
      </c>
      <c r="AV806" s="93" t="e">
        <f>'Описание предлагаемого товара'!#REF!</f>
        <v>#REF!</v>
      </c>
      <c r="AW806" s="91" t="e">
        <f>MIN(SEARCH({0,1,2,3,4,5,6,7,8,9},AV806&amp; "0123456789"))</f>
        <v>#REF!</v>
      </c>
      <c r="AX806" s="91" t="str">
        <f t="shared" si="7648"/>
        <v/>
      </c>
      <c r="AY806" s="91" t="str">
        <f t="shared" si="7649"/>
        <v/>
      </c>
      <c r="AZ806" s="91" t="str">
        <f t="shared" si="7650"/>
        <v/>
      </c>
      <c r="BA806" s="91" t="str">
        <f t="shared" si="7651"/>
        <v/>
      </c>
      <c r="BB806" s="91" t="str">
        <f t="shared" si="7652"/>
        <v/>
      </c>
      <c r="BC806" s="91" t="str">
        <f t="shared" si="7653"/>
        <v/>
      </c>
      <c r="BD806" s="91" t="str">
        <f t="shared" si="7654"/>
        <v/>
      </c>
      <c r="BE806" s="91" t="str">
        <f t="shared" si="7655"/>
        <v/>
      </c>
      <c r="BF806" s="91" t="str">
        <f t="shared" si="7656"/>
        <v/>
      </c>
      <c r="BG806" s="91" t="str">
        <f t="shared" si="7657"/>
        <v/>
      </c>
      <c r="BH806" s="91" t="str">
        <f t="shared" si="7658"/>
        <v/>
      </c>
      <c r="BI806" s="91" t="str">
        <f t="shared" si="7659"/>
        <v/>
      </c>
      <c r="BJ806" s="91" t="str">
        <f t="shared" si="7660"/>
        <v/>
      </c>
      <c r="BK806" s="91" t="str">
        <f t="shared" si="7661"/>
        <v/>
      </c>
      <c r="BL806" s="91" t="str">
        <f t="shared" si="7662"/>
        <v/>
      </c>
      <c r="BM806" s="91" t="str">
        <f t="shared" si="7663"/>
        <v/>
      </c>
      <c r="BN806" s="91" t="str">
        <f t="shared" si="7664"/>
        <v/>
      </c>
      <c r="BO806" s="91" t="str">
        <f t="shared" si="7665"/>
        <v/>
      </c>
      <c r="BP806" s="91" t="str">
        <f t="shared" si="7666"/>
        <v/>
      </c>
      <c r="BQ806" s="91" t="str">
        <f t="shared" si="7667"/>
        <v/>
      </c>
      <c r="BR806" s="91" t="str">
        <f t="shared" si="7668"/>
        <v/>
      </c>
      <c r="BS806" s="91" t="str">
        <f t="shared" si="7669"/>
        <v/>
      </c>
      <c r="BT806" s="91" t="str">
        <f t="shared" si="7670"/>
        <v/>
      </c>
      <c r="BU806" s="91" t="str">
        <f t="shared" si="7671"/>
        <v/>
      </c>
      <c r="BV806" s="91" t="str">
        <f t="shared" si="7672"/>
        <v/>
      </c>
      <c r="BW806" s="91" t="str">
        <f t="shared" si="7673"/>
        <v/>
      </c>
      <c r="BX806" s="91" t="str">
        <f t="shared" si="7674"/>
        <v/>
      </c>
      <c r="BY806" s="91" t="str">
        <f t="shared" si="7675"/>
        <v/>
      </c>
      <c r="BZ806" s="91" t="str">
        <f t="shared" si="7676"/>
        <v/>
      </c>
      <c r="CA806" s="91" t="str">
        <f t="shared" si="7677"/>
        <v/>
      </c>
      <c r="CB806" s="91" t="str">
        <f t="shared" si="7678"/>
        <v/>
      </c>
      <c r="CC806" s="91" t="str">
        <f t="shared" si="7679"/>
        <v/>
      </c>
      <c r="CD806" s="91" t="str">
        <f t="shared" si="7680"/>
        <v/>
      </c>
      <c r="CE806" s="91" t="str">
        <f t="shared" si="7681"/>
        <v/>
      </c>
      <c r="CF806" s="91" t="str">
        <f t="shared" si="7682"/>
        <v/>
      </c>
      <c r="CG806" s="91" t="str">
        <f t="shared" si="7683"/>
        <v/>
      </c>
      <c r="CH806" s="91" t="str">
        <f t="shared" si="7684"/>
        <v/>
      </c>
      <c r="CI806" s="91" t="str">
        <f t="shared" si="7685"/>
        <v>нет</v>
      </c>
      <c r="CJ806" s="63" t="e">
        <f>IF(LEN('Описание предлагаемого товара'!#REF!)&gt;0,'Описание предлагаемого товара'!#REF!,"")</f>
        <v>#REF!</v>
      </c>
      <c r="CK806" s="91" t="e">
        <f t="shared" ref="CK806:CL806" si="7869">IFERROR(REPLACE(CJ806,FIND(CHAR(10),CJ806,1),1,""),CJ806)</f>
        <v>#REF!</v>
      </c>
      <c r="CL806" s="91" t="e">
        <f t="shared" si="7869"/>
        <v>#REF!</v>
      </c>
      <c r="CM806" s="91" t="e">
        <f t="shared" si="7687"/>
        <v>#REF!</v>
      </c>
      <c r="CN806" s="91" t="e">
        <f t="shared" si="7688"/>
        <v>#REF!</v>
      </c>
      <c r="CO806" s="91" t="e">
        <f t="shared" si="7689"/>
        <v>#REF!</v>
      </c>
      <c r="CP806" s="90" t="e">
        <f>IF(AU806="Не указан реестровый номер (мера нац.режима Запрет)","",IF(CI806="нет","",IF(CU806="да","исключение(не смотрим баллы)",IFERROR(IF(CI806*1&gt;0,IFERROR(IF(VLOOKUP(CI806*1,Обработ.выгрузка_реестра_РФ!$A:$G,7,)=0,"Баллы не установлены",VLOOKUP(CI806*1,Обработ.выгрузка_реестра_РФ!$A:$G,7,)),IF(LEN(CI806)&gt;14,"","нет номера в реестре РФ")),""),IF(LEN(CI806)=0,"","Некорректный реестровый номер")))))</f>
        <v>#REF!</v>
      </c>
      <c r="CQ806" s="33" t="e">
        <f>IF(LEN(C806)&gt;0,IFERROR(IF(LEN(H806)&gt;0,IF(LEN(VLOOKUP(H806,'исключения(не_смотрим_баллы)'!$A:$C,1,))&gt;0,"да","нет"),"не введен ОКПД2"),"нет"),"")</f>
        <v>#REF!</v>
      </c>
      <c r="CR806" s="33" t="e">
        <f ca="1">IF(CQ806="да",IF(TODAY()&lt;VLOOKUP(H806,'исключения(не_смотрим_баллы)'!$A:$C,3,),"да","нет"),"")</f>
        <v>#REF!</v>
      </c>
      <c r="CS806" s="33" t="str">
        <f>IFERROR(IF(CQ806="да",IF(VLOOKUP(CI806*1,Обработ.выгрузка_реестра_РФ!$A:$G,2,)&lt;VLOOKUP(H806,'исключения(не_смотрим_баллы)'!$A:$C,2,),"да","нет"),""),"")</f>
        <v/>
      </c>
      <c r="CT806" s="24"/>
      <c r="CU806" s="33" t="e">
        <f t="shared" si="7701"/>
        <v>#REF!</v>
      </c>
      <c r="CV806" s="91" t="e">
        <f t="shared" si="7702"/>
        <v>#REF!</v>
      </c>
      <c r="CW806" s="27" t="e">
        <f t="shared" si="7703"/>
        <v>#REF!</v>
      </c>
      <c r="CX806" s="26" t="e">
        <f t="shared" si="7632"/>
        <v>#REF!</v>
      </c>
      <c r="CY806" s="64" t="e">
        <f>IF(LEN('Описание предлагаемого товара'!#REF!)&gt;0,'Описание предлагаемого товара'!#REF!,"")</f>
        <v>#REF!</v>
      </c>
      <c r="CZ806" s="95" t="e">
        <f t="shared" si="7690"/>
        <v>#REF!</v>
      </c>
      <c r="DA806" s="95" t="e">
        <f t="shared" ref="DA806" si="7870">IFERROR(REPLACE(CZ806,FIND(" ",CZ806,1),1,""),CZ806)</f>
        <v>#REF!</v>
      </c>
      <c r="DB806" s="95" t="e">
        <f t="shared" si="7634"/>
        <v>#REF!</v>
      </c>
      <c r="DC806" s="95" t="e">
        <f t="shared" ref="DC806:DD806" si="7871">IFERROR(REPLACE(DB806,FIND("г.",DB806,1),2,""),DB806)</f>
        <v>#REF!</v>
      </c>
      <c r="DD806" s="95" t="e">
        <f t="shared" si="7871"/>
        <v>#REF!</v>
      </c>
      <c r="DE806" s="95" t="e">
        <f t="shared" ref="DE806:DF806" si="7872">IFERROR(REPLACE(DD806,FIND("г",DD806,1),1,""),DD806)</f>
        <v>#REF!</v>
      </c>
      <c r="DF806" s="95" t="e">
        <f t="shared" si="7872"/>
        <v>#REF!</v>
      </c>
      <c r="DG806" s="95" t="e">
        <f t="shared" si="7707"/>
        <v>#REF!</v>
      </c>
      <c r="DH806" s="25" t="str">
        <f>IFERROR(VLOOKUP(CI806*1,Обработ.выгрузка_реестра_РФ!$A:$G,5,),"")</f>
        <v/>
      </c>
      <c r="DI806" s="27" t="str">
        <f t="shared" si="7717"/>
        <v/>
      </c>
      <c r="DJ806" s="27" t="str">
        <f t="shared" ca="1" si="7694"/>
        <v/>
      </c>
      <c r="DK806" s="63" t="e">
        <f>IF(LEN('Описание предлагаемого товара'!#REF!)&gt;0,'Описание предлагаемого товара'!#REF!,"")</f>
        <v>#REF!</v>
      </c>
      <c r="DL806" s="63" t="e">
        <f>IF(LEN('Описание предлагаемого товара'!#REF!)&gt;0,'Описание предлагаемого товара'!#REF!,"")</f>
        <v>#REF!</v>
      </c>
      <c r="DM806" s="32"/>
    </row>
    <row r="807" spans="1:117" ht="48.75" customHeight="1" x14ac:dyDescent="0.25">
      <c r="A807" s="61" t="e">
        <f>IF(LEN('Описание предлагаемого товара'!#REF!)&gt;0,'Описание предлагаемого товара'!#REF!,"")</f>
        <v>#REF!</v>
      </c>
      <c r="B807" s="65" t="e">
        <f>IF(LEN('Описание предлагаемого товара'!#REF!)&gt;0,'Описание предлагаемого товара'!#REF!,"")</f>
        <v>#REF!</v>
      </c>
      <c r="C807" s="61" t="e">
        <f>IF(LEN('Описание предлагаемого товара'!#REF!)&gt;0,'Описание предлагаемого товара'!#REF!,"")</f>
        <v>#REF!</v>
      </c>
      <c r="D807" s="61" t="e">
        <f>IF(LEN('Описание предлагаемого товара'!#REF!)&gt;0,'Описание предлагаемого товара'!#REF!,"")</f>
        <v>#REF!</v>
      </c>
      <c r="E807" s="61" t="e">
        <f>IF(LEN('Описание предлагаемого товара'!#REF!)&gt;0,'Описание предлагаемого товара'!#REF!,"")</f>
        <v>#REF!</v>
      </c>
      <c r="F807" s="61" t="e">
        <f>IF(LEN('Описание предлагаемого товара'!#REF!)&gt;0,'Описание предлагаемого товара'!#REF!,"")</f>
        <v>#REF!</v>
      </c>
      <c r="G807" s="61" t="e">
        <f>IF(LEN('Описание предлагаемого товара'!#REF!)&gt;0,'Описание предлагаемого товара'!#REF!,"")</f>
        <v>#REF!</v>
      </c>
      <c r="H807" s="61" t="e">
        <f>IF(LEN('Описание предлагаемого товара'!#REF!)&gt;0,'Описание предлагаемого товара'!#REF!,"")</f>
        <v>#REF!</v>
      </c>
      <c r="I807" s="61" t="e">
        <f>IF(LEN('Описание предлагаемого товара'!#REF!)&gt;0,'Описание предлагаемого товара'!#REF!,"")</f>
        <v>#REF!</v>
      </c>
      <c r="J807" s="38" t="str">
        <f>IFERROR(VLOOKUP(B807,SAP!$A:$E,5,),"")</f>
        <v/>
      </c>
      <c r="K807" s="40" t="str">
        <f t="shared" si="7637"/>
        <v/>
      </c>
      <c r="L807" s="61" t="e">
        <f>IF(LEN('Описание предлагаемого товара'!#REF!)&gt;0,IFERROR('Описание предлагаемого товара'!#REF!*1,""),"")</f>
        <v>#REF!</v>
      </c>
      <c r="M807" s="39" t="str">
        <f>IFERROR(VLOOKUP(B807,SAP!$A:$E,2,),"")</f>
        <v/>
      </c>
      <c r="N807" s="41" t="str">
        <f t="shared" si="7773"/>
        <v/>
      </c>
      <c r="O807" s="39" t="str">
        <f t="shared" si="7624"/>
        <v/>
      </c>
      <c r="P807" s="36" t="e">
        <f>IF(LEN('Описание предлагаемого товара'!#REF!)&gt;0,'Описание предлагаемого товара'!#REF!,"")</f>
        <v>#REF!</v>
      </c>
      <c r="Q80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07" s="37" t="e">
        <f>IF(LEN('Описание предлагаемого товара'!#REF!)&gt;0,'Описание предлагаемого товара'!#REF!,"")</f>
        <v>#REF!</v>
      </c>
      <c r="S807" s="37" t="e">
        <f>IF(LEN('Описание предлагаемого товара'!#REF!)&gt;0,'Описание предлагаемого товара'!#REF!,"")</f>
        <v>#REF!</v>
      </c>
      <c r="T80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07" s="23" t="str">
        <f>IFERROR(VLOOKUP(CI807*1,Обработ.выгрузка_реестра_РФ!$A:$G,6,),"")</f>
        <v/>
      </c>
      <c r="V807" s="61" t="e">
        <f>IF(LEN('Описание предлагаемого товара'!#REF!)&gt;0,'Описание предлагаемого товара'!#REF!,"")</f>
        <v>#REF!</v>
      </c>
      <c r="W807" s="62" t="e">
        <f>IF(LEN('Описание предлагаемого товара'!#REF!)&gt;0,'Описание предлагаемого товара'!#REF!,"")</f>
        <v>#REF!</v>
      </c>
      <c r="X807" s="91" t="e">
        <f t="shared" ref="X807:Y807" si="7873">IFERROR(REPLACE(W807,FIND(CHAR(10),W807,1),1," "),W807)</f>
        <v>#REF!</v>
      </c>
      <c r="Y807" s="91" t="e">
        <f t="shared" si="7873"/>
        <v>#REF!</v>
      </c>
      <c r="Z807" s="91" t="e">
        <f t="shared" si="7639"/>
        <v>#REF!</v>
      </c>
      <c r="AA807" s="91" t="e">
        <f t="shared" si="7640"/>
        <v>#REF!</v>
      </c>
      <c r="AB807" s="91" t="e">
        <f t="shared" si="7641"/>
        <v>#REF!</v>
      </c>
      <c r="AC807" s="91" t="e">
        <f t="shared" ref="AC807:AF807" si="7874">IFERROR(REPLACE(AB807,FIND("  ",AB807,1),2," "),AB807)</f>
        <v>#REF!</v>
      </c>
      <c r="AD807" s="91" t="e">
        <f t="shared" si="7874"/>
        <v>#REF!</v>
      </c>
      <c r="AE807" s="91" t="e">
        <f t="shared" si="7874"/>
        <v>#REF!</v>
      </c>
      <c r="AF807" s="91" t="e">
        <f t="shared" si="7874"/>
        <v>#REF!</v>
      </c>
      <c r="AG807" s="23" t="str">
        <f>IFERROR(VLOOKUP(CI807*1,Обработ.выгрузка_реестра_РФ!$A:$G,4,),"")</f>
        <v/>
      </c>
      <c r="AH807" s="91" t="str">
        <f t="shared" ref="AH807:AI807" si="7875">IFERROR(REPLACE(AG807,FIND("-",AG807,1),1,"*"),AG807)</f>
        <v/>
      </c>
      <c r="AI807" s="91" t="str">
        <f t="shared" si="7875"/>
        <v/>
      </c>
      <c r="AJ807" s="27" t="str">
        <f t="shared" si="7739"/>
        <v/>
      </c>
      <c r="AK807" s="63" t="e">
        <f>IF(LEN('Описание предлагаемого товара'!#REF!)&gt;0,'Описание предлагаемого товара'!#REF!,"")</f>
        <v>#REF!</v>
      </c>
      <c r="AL807" s="91" t="e">
        <f t="shared" ref="AL807:AM807" si="7876">IFERROR(REPLACE(AK807,FIND(CHAR(10),AK807,1),1,""),AK807)</f>
        <v>#REF!</v>
      </c>
      <c r="AM807" s="91" t="e">
        <f t="shared" si="7876"/>
        <v>#REF!</v>
      </c>
      <c r="AN807" s="91" t="e">
        <f t="shared" ref="AN807:AR807" si="7877">IFERROR(REPLACE(AM807,FIND(" ",AM807,1),1,""),AM807)</f>
        <v>#REF!</v>
      </c>
      <c r="AO807" s="91" t="e">
        <f t="shared" si="7877"/>
        <v>#REF!</v>
      </c>
      <c r="AP807" s="91" t="e">
        <f t="shared" si="7877"/>
        <v>#REF!</v>
      </c>
      <c r="AQ807" s="91" t="e">
        <f t="shared" si="7877"/>
        <v>#REF!</v>
      </c>
      <c r="AR807" s="91" t="e">
        <f t="shared" si="7877"/>
        <v>#REF!</v>
      </c>
      <c r="AS807" s="91" t="e">
        <f t="shared" si="7646"/>
        <v>#REF!</v>
      </c>
      <c r="AT807" s="91" t="e">
        <f t="shared" si="7647"/>
        <v>#REF!</v>
      </c>
      <c r="AU807" s="32" t="e">
        <f t="shared" si="7630"/>
        <v>#REF!</v>
      </c>
      <c r="AV807" s="93" t="e">
        <f>'Описание предлагаемого товара'!#REF!</f>
        <v>#REF!</v>
      </c>
      <c r="AW807" s="91" t="e">
        <f>MIN(SEARCH({0,1,2,3,4,5,6,7,8,9},AV807&amp; "0123456789"))</f>
        <v>#REF!</v>
      </c>
      <c r="AX807" s="91" t="str">
        <f t="shared" si="7648"/>
        <v/>
      </c>
      <c r="AY807" s="91" t="str">
        <f t="shared" si="7649"/>
        <v/>
      </c>
      <c r="AZ807" s="91" t="str">
        <f t="shared" si="7650"/>
        <v/>
      </c>
      <c r="BA807" s="91" t="str">
        <f t="shared" si="7651"/>
        <v/>
      </c>
      <c r="BB807" s="91" t="str">
        <f t="shared" si="7652"/>
        <v/>
      </c>
      <c r="BC807" s="91" t="str">
        <f t="shared" si="7653"/>
        <v/>
      </c>
      <c r="BD807" s="91" t="str">
        <f t="shared" si="7654"/>
        <v/>
      </c>
      <c r="BE807" s="91" t="str">
        <f t="shared" si="7655"/>
        <v/>
      </c>
      <c r="BF807" s="91" t="str">
        <f t="shared" si="7656"/>
        <v/>
      </c>
      <c r="BG807" s="91" t="str">
        <f t="shared" si="7657"/>
        <v/>
      </c>
      <c r="BH807" s="91" t="str">
        <f t="shared" si="7658"/>
        <v/>
      </c>
      <c r="BI807" s="91" t="str">
        <f t="shared" si="7659"/>
        <v/>
      </c>
      <c r="BJ807" s="91" t="str">
        <f t="shared" si="7660"/>
        <v/>
      </c>
      <c r="BK807" s="91" t="str">
        <f t="shared" si="7661"/>
        <v/>
      </c>
      <c r="BL807" s="91" t="str">
        <f t="shared" si="7662"/>
        <v/>
      </c>
      <c r="BM807" s="91" t="str">
        <f t="shared" si="7663"/>
        <v/>
      </c>
      <c r="BN807" s="91" t="str">
        <f t="shared" si="7664"/>
        <v/>
      </c>
      <c r="BO807" s="91" t="str">
        <f t="shared" si="7665"/>
        <v/>
      </c>
      <c r="BP807" s="91" t="str">
        <f t="shared" si="7666"/>
        <v/>
      </c>
      <c r="BQ807" s="91" t="str">
        <f t="shared" si="7667"/>
        <v/>
      </c>
      <c r="BR807" s="91" t="str">
        <f t="shared" si="7668"/>
        <v/>
      </c>
      <c r="BS807" s="91" t="str">
        <f t="shared" si="7669"/>
        <v/>
      </c>
      <c r="BT807" s="91" t="str">
        <f t="shared" si="7670"/>
        <v/>
      </c>
      <c r="BU807" s="91" t="str">
        <f t="shared" si="7671"/>
        <v/>
      </c>
      <c r="BV807" s="91" t="str">
        <f t="shared" si="7672"/>
        <v/>
      </c>
      <c r="BW807" s="91" t="str">
        <f t="shared" si="7673"/>
        <v/>
      </c>
      <c r="BX807" s="91" t="str">
        <f t="shared" si="7674"/>
        <v/>
      </c>
      <c r="BY807" s="91" t="str">
        <f t="shared" si="7675"/>
        <v/>
      </c>
      <c r="BZ807" s="91" t="str">
        <f t="shared" si="7676"/>
        <v/>
      </c>
      <c r="CA807" s="91" t="str">
        <f t="shared" si="7677"/>
        <v/>
      </c>
      <c r="CB807" s="91" t="str">
        <f t="shared" si="7678"/>
        <v/>
      </c>
      <c r="CC807" s="91" t="str">
        <f t="shared" si="7679"/>
        <v/>
      </c>
      <c r="CD807" s="91" t="str">
        <f t="shared" si="7680"/>
        <v/>
      </c>
      <c r="CE807" s="91" t="str">
        <f t="shared" si="7681"/>
        <v/>
      </c>
      <c r="CF807" s="91" t="str">
        <f t="shared" si="7682"/>
        <v/>
      </c>
      <c r="CG807" s="91" t="str">
        <f t="shared" si="7683"/>
        <v/>
      </c>
      <c r="CH807" s="91" t="str">
        <f t="shared" si="7684"/>
        <v/>
      </c>
      <c r="CI807" s="91" t="str">
        <f t="shared" si="7685"/>
        <v>нет</v>
      </c>
      <c r="CJ807" s="63" t="e">
        <f>IF(LEN('Описание предлагаемого товара'!#REF!)&gt;0,'Описание предлагаемого товара'!#REF!,"")</f>
        <v>#REF!</v>
      </c>
      <c r="CK807" s="91" t="e">
        <f t="shared" ref="CK807:CL807" si="7878">IFERROR(REPLACE(CJ807,FIND(CHAR(10),CJ807,1),1,""),CJ807)</f>
        <v>#REF!</v>
      </c>
      <c r="CL807" s="91" t="e">
        <f t="shared" si="7878"/>
        <v>#REF!</v>
      </c>
      <c r="CM807" s="91" t="e">
        <f t="shared" si="7687"/>
        <v>#REF!</v>
      </c>
      <c r="CN807" s="91" t="e">
        <f t="shared" si="7688"/>
        <v>#REF!</v>
      </c>
      <c r="CO807" s="91" t="e">
        <f t="shared" si="7689"/>
        <v>#REF!</v>
      </c>
      <c r="CP807" s="90" t="e">
        <f>IF(AU807="Не указан реестровый номер (мера нац.режима Запрет)","",IF(CI807="нет","",IF(CU807="да","исключение(не смотрим баллы)",IFERROR(IF(CI807*1&gt;0,IFERROR(IF(VLOOKUP(CI807*1,Обработ.выгрузка_реестра_РФ!$A:$G,7,)=0,"Баллы не установлены",VLOOKUP(CI807*1,Обработ.выгрузка_реестра_РФ!$A:$G,7,)),IF(LEN(CI807)&gt;14,"","нет номера в реестре РФ")),""),IF(LEN(CI807)=0,"","Некорректный реестровый номер")))))</f>
        <v>#REF!</v>
      </c>
      <c r="CQ807" s="33" t="e">
        <f>IF(LEN(C807)&gt;0,IFERROR(IF(LEN(H807)&gt;0,IF(LEN(VLOOKUP(H807,'исключения(не_смотрим_баллы)'!$A:$C,1,))&gt;0,"да","нет"),"не введен ОКПД2"),"нет"),"")</f>
        <v>#REF!</v>
      </c>
      <c r="CR807" s="33" t="e">
        <f ca="1">IF(CQ807="да",IF(TODAY()&lt;VLOOKUP(H807,'исключения(не_смотрим_баллы)'!$A:$C,3,),"да","нет"),"")</f>
        <v>#REF!</v>
      </c>
      <c r="CS807" s="33" t="str">
        <f>IFERROR(IF(CQ807="да",IF(VLOOKUP(CI807*1,Обработ.выгрузка_реестра_РФ!$A:$G,2,)&lt;VLOOKUP(H807,'исключения(не_смотрим_баллы)'!$A:$C,2,),"да","нет"),""),"")</f>
        <v/>
      </c>
      <c r="CT807" s="24"/>
      <c r="CU807" s="33" t="e">
        <f t="shared" si="7701"/>
        <v>#REF!</v>
      </c>
      <c r="CV807" s="91" t="e">
        <f t="shared" si="7702"/>
        <v>#REF!</v>
      </c>
      <c r="CW807" s="27" t="e">
        <f t="shared" si="7703"/>
        <v>#REF!</v>
      </c>
      <c r="CX807" s="26" t="e">
        <f t="shared" si="7632"/>
        <v>#REF!</v>
      </c>
      <c r="CY807" s="64" t="e">
        <f>IF(LEN('Описание предлагаемого товара'!#REF!)&gt;0,'Описание предлагаемого товара'!#REF!,"")</f>
        <v>#REF!</v>
      </c>
      <c r="CZ807" s="95" t="e">
        <f t="shared" si="7690"/>
        <v>#REF!</v>
      </c>
      <c r="DA807" s="95" t="e">
        <f t="shared" ref="DA807" si="7879">IFERROR(REPLACE(CZ807,FIND(" ",CZ807,1),1,""),CZ807)</f>
        <v>#REF!</v>
      </c>
      <c r="DB807" s="95" t="e">
        <f t="shared" si="7634"/>
        <v>#REF!</v>
      </c>
      <c r="DC807" s="95" t="e">
        <f t="shared" ref="DC807:DD807" si="7880">IFERROR(REPLACE(DB807,FIND("г.",DB807,1),2,""),DB807)</f>
        <v>#REF!</v>
      </c>
      <c r="DD807" s="95" t="e">
        <f t="shared" si="7880"/>
        <v>#REF!</v>
      </c>
      <c r="DE807" s="95" t="e">
        <f t="shared" ref="DE807:DF807" si="7881">IFERROR(REPLACE(DD807,FIND("г",DD807,1),1,""),DD807)</f>
        <v>#REF!</v>
      </c>
      <c r="DF807" s="95" t="e">
        <f t="shared" si="7881"/>
        <v>#REF!</v>
      </c>
      <c r="DG807" s="95" t="e">
        <f t="shared" si="7707"/>
        <v>#REF!</v>
      </c>
      <c r="DH807" s="25" t="str">
        <f>IFERROR(VLOOKUP(CI807*1,Обработ.выгрузка_реестра_РФ!$A:$G,5,),"")</f>
        <v/>
      </c>
      <c r="DI807" s="27" t="str">
        <f t="shared" si="7717"/>
        <v/>
      </c>
      <c r="DJ807" s="27" t="str">
        <f t="shared" ca="1" si="7694"/>
        <v/>
      </c>
      <c r="DK807" s="63" t="e">
        <f>IF(LEN('Описание предлагаемого товара'!#REF!)&gt;0,'Описание предлагаемого товара'!#REF!,"")</f>
        <v>#REF!</v>
      </c>
      <c r="DL807" s="63" t="e">
        <f>IF(LEN('Описание предлагаемого товара'!#REF!)&gt;0,'Описание предлагаемого товара'!#REF!,"")</f>
        <v>#REF!</v>
      </c>
      <c r="DM807" s="32"/>
    </row>
    <row r="808" spans="1:117" ht="48.75" customHeight="1" x14ac:dyDescent="0.25">
      <c r="A808" s="61" t="e">
        <f>IF(LEN('Описание предлагаемого товара'!#REF!)&gt;0,'Описание предлагаемого товара'!#REF!,"")</f>
        <v>#REF!</v>
      </c>
      <c r="B808" s="65" t="e">
        <f>IF(LEN('Описание предлагаемого товара'!#REF!)&gt;0,'Описание предлагаемого товара'!#REF!,"")</f>
        <v>#REF!</v>
      </c>
      <c r="C808" s="61" t="e">
        <f>IF(LEN('Описание предлагаемого товара'!#REF!)&gt;0,'Описание предлагаемого товара'!#REF!,"")</f>
        <v>#REF!</v>
      </c>
      <c r="D808" s="61" t="e">
        <f>IF(LEN('Описание предлагаемого товара'!#REF!)&gt;0,'Описание предлагаемого товара'!#REF!,"")</f>
        <v>#REF!</v>
      </c>
      <c r="E808" s="61" t="e">
        <f>IF(LEN('Описание предлагаемого товара'!#REF!)&gt;0,'Описание предлагаемого товара'!#REF!,"")</f>
        <v>#REF!</v>
      </c>
      <c r="F808" s="61" t="e">
        <f>IF(LEN('Описание предлагаемого товара'!#REF!)&gt;0,'Описание предлагаемого товара'!#REF!,"")</f>
        <v>#REF!</v>
      </c>
      <c r="G808" s="61" t="e">
        <f>IF(LEN('Описание предлагаемого товара'!#REF!)&gt;0,'Описание предлагаемого товара'!#REF!,"")</f>
        <v>#REF!</v>
      </c>
      <c r="H808" s="61" t="e">
        <f>IF(LEN('Описание предлагаемого товара'!#REF!)&gt;0,'Описание предлагаемого товара'!#REF!,"")</f>
        <v>#REF!</v>
      </c>
      <c r="I808" s="61" t="e">
        <f>IF(LEN('Описание предлагаемого товара'!#REF!)&gt;0,'Описание предлагаемого товара'!#REF!,"")</f>
        <v>#REF!</v>
      </c>
      <c r="J808" s="38" t="str">
        <f>IFERROR(VLOOKUP(B808,SAP!$A:$E,5,),"")</f>
        <v/>
      </c>
      <c r="K808" s="40" t="str">
        <f t="shared" si="7637"/>
        <v/>
      </c>
      <c r="L808" s="61" t="e">
        <f>IF(LEN('Описание предлагаемого товара'!#REF!)&gt;0,IFERROR('Описание предлагаемого товара'!#REF!*1,""),"")</f>
        <v>#REF!</v>
      </c>
      <c r="M808" s="39" t="str">
        <f>IFERROR(VLOOKUP(B808,SAP!$A:$E,2,),"")</f>
        <v/>
      </c>
      <c r="N808" s="41" t="str">
        <f t="shared" si="7773"/>
        <v/>
      </c>
      <c r="O808" s="39" t="str">
        <f t="shared" si="7624"/>
        <v/>
      </c>
      <c r="P808" s="36" t="e">
        <f>IF(LEN('Описание предлагаемого товара'!#REF!)&gt;0,'Описание предлагаемого товара'!#REF!,"")</f>
        <v>#REF!</v>
      </c>
      <c r="Q80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08" s="37" t="e">
        <f>IF(LEN('Описание предлагаемого товара'!#REF!)&gt;0,'Описание предлагаемого товара'!#REF!,"")</f>
        <v>#REF!</v>
      </c>
      <c r="S808" s="37" t="e">
        <f>IF(LEN('Описание предлагаемого товара'!#REF!)&gt;0,'Описание предлагаемого товара'!#REF!,"")</f>
        <v>#REF!</v>
      </c>
      <c r="T80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08" s="23" t="str">
        <f>IFERROR(VLOOKUP(CI808*1,Обработ.выгрузка_реестра_РФ!$A:$G,6,),"")</f>
        <v/>
      </c>
      <c r="V808" s="61" t="e">
        <f>IF(LEN('Описание предлагаемого товара'!#REF!)&gt;0,'Описание предлагаемого товара'!#REF!,"")</f>
        <v>#REF!</v>
      </c>
      <c r="W808" s="62" t="e">
        <f>IF(LEN('Описание предлагаемого товара'!#REF!)&gt;0,'Описание предлагаемого товара'!#REF!,"")</f>
        <v>#REF!</v>
      </c>
      <c r="X808" s="91" t="e">
        <f t="shared" ref="X808:Y808" si="7882">IFERROR(REPLACE(W808,FIND(CHAR(10),W808,1),1," "),W808)</f>
        <v>#REF!</v>
      </c>
      <c r="Y808" s="91" t="e">
        <f t="shared" si="7882"/>
        <v>#REF!</v>
      </c>
      <c r="Z808" s="91" t="e">
        <f t="shared" si="7639"/>
        <v>#REF!</v>
      </c>
      <c r="AA808" s="91" t="e">
        <f t="shared" si="7640"/>
        <v>#REF!</v>
      </c>
      <c r="AB808" s="91" t="e">
        <f t="shared" si="7641"/>
        <v>#REF!</v>
      </c>
      <c r="AC808" s="91" t="e">
        <f t="shared" ref="AC808:AF808" si="7883">IFERROR(REPLACE(AB808,FIND("  ",AB808,1),2," "),AB808)</f>
        <v>#REF!</v>
      </c>
      <c r="AD808" s="91" t="e">
        <f t="shared" si="7883"/>
        <v>#REF!</v>
      </c>
      <c r="AE808" s="91" t="e">
        <f t="shared" si="7883"/>
        <v>#REF!</v>
      </c>
      <c r="AF808" s="91" t="e">
        <f t="shared" si="7883"/>
        <v>#REF!</v>
      </c>
      <c r="AG808" s="23" t="str">
        <f>IFERROR(VLOOKUP(CI808*1,Обработ.выгрузка_реестра_РФ!$A:$G,4,),"")</f>
        <v/>
      </c>
      <c r="AH808" s="91" t="str">
        <f t="shared" ref="AH808:AI808" si="7884">IFERROR(REPLACE(AG808,FIND("-",AG808,1),1,"*"),AG808)</f>
        <v/>
      </c>
      <c r="AI808" s="91" t="str">
        <f t="shared" si="7884"/>
        <v/>
      </c>
      <c r="AJ808" s="27" t="str">
        <f t="shared" si="7739"/>
        <v/>
      </c>
      <c r="AK808" s="63" t="e">
        <f>IF(LEN('Описание предлагаемого товара'!#REF!)&gt;0,'Описание предлагаемого товара'!#REF!,"")</f>
        <v>#REF!</v>
      </c>
      <c r="AL808" s="91" t="e">
        <f t="shared" ref="AL808:AM808" si="7885">IFERROR(REPLACE(AK808,FIND(CHAR(10),AK808,1),1,""),AK808)</f>
        <v>#REF!</v>
      </c>
      <c r="AM808" s="91" t="e">
        <f t="shared" si="7885"/>
        <v>#REF!</v>
      </c>
      <c r="AN808" s="91" t="e">
        <f t="shared" ref="AN808:AR808" si="7886">IFERROR(REPLACE(AM808,FIND(" ",AM808,1),1,""),AM808)</f>
        <v>#REF!</v>
      </c>
      <c r="AO808" s="91" t="e">
        <f t="shared" si="7886"/>
        <v>#REF!</v>
      </c>
      <c r="AP808" s="91" t="e">
        <f t="shared" si="7886"/>
        <v>#REF!</v>
      </c>
      <c r="AQ808" s="91" t="e">
        <f t="shared" si="7886"/>
        <v>#REF!</v>
      </c>
      <c r="AR808" s="91" t="e">
        <f t="shared" si="7886"/>
        <v>#REF!</v>
      </c>
      <c r="AS808" s="91" t="e">
        <f t="shared" si="7646"/>
        <v>#REF!</v>
      </c>
      <c r="AT808" s="91" t="e">
        <f t="shared" si="7647"/>
        <v>#REF!</v>
      </c>
      <c r="AU808" s="32" t="e">
        <f t="shared" si="7630"/>
        <v>#REF!</v>
      </c>
      <c r="AV808" s="93" t="e">
        <f>'Описание предлагаемого товара'!#REF!</f>
        <v>#REF!</v>
      </c>
      <c r="AW808" s="91" t="e">
        <f>MIN(SEARCH({0,1,2,3,4,5,6,7,8,9},AV808&amp; "0123456789"))</f>
        <v>#REF!</v>
      </c>
      <c r="AX808" s="91" t="str">
        <f t="shared" si="7648"/>
        <v/>
      </c>
      <c r="AY808" s="91" t="str">
        <f t="shared" si="7649"/>
        <v/>
      </c>
      <c r="AZ808" s="91" t="str">
        <f t="shared" si="7650"/>
        <v/>
      </c>
      <c r="BA808" s="91" t="str">
        <f t="shared" si="7651"/>
        <v/>
      </c>
      <c r="BB808" s="91" t="str">
        <f t="shared" si="7652"/>
        <v/>
      </c>
      <c r="BC808" s="91" t="str">
        <f t="shared" si="7653"/>
        <v/>
      </c>
      <c r="BD808" s="91" t="str">
        <f t="shared" si="7654"/>
        <v/>
      </c>
      <c r="BE808" s="91" t="str">
        <f t="shared" si="7655"/>
        <v/>
      </c>
      <c r="BF808" s="91" t="str">
        <f t="shared" si="7656"/>
        <v/>
      </c>
      <c r="BG808" s="91" t="str">
        <f t="shared" si="7657"/>
        <v/>
      </c>
      <c r="BH808" s="91" t="str">
        <f t="shared" si="7658"/>
        <v/>
      </c>
      <c r="BI808" s="91" t="str">
        <f t="shared" si="7659"/>
        <v/>
      </c>
      <c r="BJ808" s="91" t="str">
        <f t="shared" si="7660"/>
        <v/>
      </c>
      <c r="BK808" s="91" t="str">
        <f t="shared" si="7661"/>
        <v/>
      </c>
      <c r="BL808" s="91" t="str">
        <f t="shared" si="7662"/>
        <v/>
      </c>
      <c r="BM808" s="91" t="str">
        <f t="shared" si="7663"/>
        <v/>
      </c>
      <c r="BN808" s="91" t="str">
        <f t="shared" si="7664"/>
        <v/>
      </c>
      <c r="BO808" s="91" t="str">
        <f t="shared" si="7665"/>
        <v/>
      </c>
      <c r="BP808" s="91" t="str">
        <f t="shared" si="7666"/>
        <v/>
      </c>
      <c r="BQ808" s="91" t="str">
        <f t="shared" si="7667"/>
        <v/>
      </c>
      <c r="BR808" s="91" t="str">
        <f t="shared" si="7668"/>
        <v/>
      </c>
      <c r="BS808" s="91" t="str">
        <f t="shared" si="7669"/>
        <v/>
      </c>
      <c r="BT808" s="91" t="str">
        <f t="shared" si="7670"/>
        <v/>
      </c>
      <c r="BU808" s="91" t="str">
        <f t="shared" si="7671"/>
        <v/>
      </c>
      <c r="BV808" s="91" t="str">
        <f t="shared" si="7672"/>
        <v/>
      </c>
      <c r="BW808" s="91" t="str">
        <f t="shared" si="7673"/>
        <v/>
      </c>
      <c r="BX808" s="91" t="str">
        <f t="shared" si="7674"/>
        <v/>
      </c>
      <c r="BY808" s="91" t="str">
        <f t="shared" si="7675"/>
        <v/>
      </c>
      <c r="BZ808" s="91" t="str">
        <f t="shared" si="7676"/>
        <v/>
      </c>
      <c r="CA808" s="91" t="str">
        <f t="shared" si="7677"/>
        <v/>
      </c>
      <c r="CB808" s="91" t="str">
        <f t="shared" si="7678"/>
        <v/>
      </c>
      <c r="CC808" s="91" t="str">
        <f t="shared" si="7679"/>
        <v/>
      </c>
      <c r="CD808" s="91" t="str">
        <f t="shared" si="7680"/>
        <v/>
      </c>
      <c r="CE808" s="91" t="str">
        <f t="shared" si="7681"/>
        <v/>
      </c>
      <c r="CF808" s="91" t="str">
        <f t="shared" si="7682"/>
        <v/>
      </c>
      <c r="CG808" s="91" t="str">
        <f t="shared" si="7683"/>
        <v/>
      </c>
      <c r="CH808" s="91" t="str">
        <f t="shared" si="7684"/>
        <v/>
      </c>
      <c r="CI808" s="91" t="str">
        <f t="shared" si="7685"/>
        <v>нет</v>
      </c>
      <c r="CJ808" s="63" t="e">
        <f>IF(LEN('Описание предлагаемого товара'!#REF!)&gt;0,'Описание предлагаемого товара'!#REF!,"")</f>
        <v>#REF!</v>
      </c>
      <c r="CK808" s="91" t="e">
        <f t="shared" ref="CK808:CL808" si="7887">IFERROR(REPLACE(CJ808,FIND(CHAR(10),CJ808,1),1,""),CJ808)</f>
        <v>#REF!</v>
      </c>
      <c r="CL808" s="91" t="e">
        <f t="shared" si="7887"/>
        <v>#REF!</v>
      </c>
      <c r="CM808" s="91" t="e">
        <f t="shared" si="7687"/>
        <v>#REF!</v>
      </c>
      <c r="CN808" s="91" t="e">
        <f t="shared" si="7688"/>
        <v>#REF!</v>
      </c>
      <c r="CO808" s="91" t="e">
        <f t="shared" si="7689"/>
        <v>#REF!</v>
      </c>
      <c r="CP808" s="90" t="e">
        <f>IF(AU808="Не указан реестровый номер (мера нац.режима Запрет)","",IF(CI808="нет","",IF(CU808="да","исключение(не смотрим баллы)",IFERROR(IF(CI808*1&gt;0,IFERROR(IF(VLOOKUP(CI808*1,Обработ.выгрузка_реестра_РФ!$A:$G,7,)=0,"Баллы не установлены",VLOOKUP(CI808*1,Обработ.выгрузка_реестра_РФ!$A:$G,7,)),IF(LEN(CI808)&gt;14,"","нет номера в реестре РФ")),""),IF(LEN(CI808)=0,"","Некорректный реестровый номер")))))</f>
        <v>#REF!</v>
      </c>
      <c r="CQ808" s="33" t="e">
        <f>IF(LEN(C808)&gt;0,IFERROR(IF(LEN(H808)&gt;0,IF(LEN(VLOOKUP(H808,'исключения(не_смотрим_баллы)'!$A:$C,1,))&gt;0,"да","нет"),"не введен ОКПД2"),"нет"),"")</f>
        <v>#REF!</v>
      </c>
      <c r="CR808" s="33" t="e">
        <f ca="1">IF(CQ808="да",IF(TODAY()&lt;VLOOKUP(H808,'исключения(не_смотрим_баллы)'!$A:$C,3,),"да","нет"),"")</f>
        <v>#REF!</v>
      </c>
      <c r="CS808" s="33" t="str">
        <f>IFERROR(IF(CQ808="да",IF(VLOOKUP(CI808*1,Обработ.выгрузка_реестра_РФ!$A:$G,2,)&lt;VLOOKUP(H808,'исключения(не_смотрим_баллы)'!$A:$C,2,),"да","нет"),""),"")</f>
        <v/>
      </c>
      <c r="CT808" s="24"/>
      <c r="CU808" s="33" t="e">
        <f t="shared" si="7701"/>
        <v>#REF!</v>
      </c>
      <c r="CV808" s="91" t="e">
        <f t="shared" si="7702"/>
        <v>#REF!</v>
      </c>
      <c r="CW808" s="27" t="e">
        <f t="shared" si="7703"/>
        <v>#REF!</v>
      </c>
      <c r="CX808" s="26" t="e">
        <f t="shared" si="7632"/>
        <v>#REF!</v>
      </c>
      <c r="CY808" s="64" t="e">
        <f>IF(LEN('Описание предлагаемого товара'!#REF!)&gt;0,'Описание предлагаемого товара'!#REF!,"")</f>
        <v>#REF!</v>
      </c>
      <c r="CZ808" s="95" t="e">
        <f t="shared" si="7690"/>
        <v>#REF!</v>
      </c>
      <c r="DA808" s="95" t="e">
        <f t="shared" ref="DA808" si="7888">IFERROR(REPLACE(CZ808,FIND(" ",CZ808,1),1,""),CZ808)</f>
        <v>#REF!</v>
      </c>
      <c r="DB808" s="95" t="e">
        <f t="shared" si="7634"/>
        <v>#REF!</v>
      </c>
      <c r="DC808" s="95" t="e">
        <f t="shared" ref="DC808:DD808" si="7889">IFERROR(REPLACE(DB808,FIND("г.",DB808,1),2,""),DB808)</f>
        <v>#REF!</v>
      </c>
      <c r="DD808" s="95" t="e">
        <f t="shared" si="7889"/>
        <v>#REF!</v>
      </c>
      <c r="DE808" s="95" t="e">
        <f t="shared" ref="DE808:DF808" si="7890">IFERROR(REPLACE(DD808,FIND("г",DD808,1),1,""),DD808)</f>
        <v>#REF!</v>
      </c>
      <c r="DF808" s="95" t="e">
        <f t="shared" si="7890"/>
        <v>#REF!</v>
      </c>
      <c r="DG808" s="95" t="e">
        <f t="shared" si="7707"/>
        <v>#REF!</v>
      </c>
      <c r="DH808" s="25" t="str">
        <f>IFERROR(VLOOKUP(CI808*1,Обработ.выгрузка_реестра_РФ!$A:$G,5,),"")</f>
        <v/>
      </c>
      <c r="DI808" s="27" t="str">
        <f t="shared" si="7717"/>
        <v/>
      </c>
      <c r="DJ808" s="27" t="str">
        <f t="shared" ca="1" si="7694"/>
        <v/>
      </c>
      <c r="DK808" s="63" t="e">
        <f>IF(LEN('Описание предлагаемого товара'!#REF!)&gt;0,'Описание предлагаемого товара'!#REF!,"")</f>
        <v>#REF!</v>
      </c>
      <c r="DL808" s="63" t="e">
        <f>IF(LEN('Описание предлагаемого товара'!#REF!)&gt;0,'Описание предлагаемого товара'!#REF!,"")</f>
        <v>#REF!</v>
      </c>
      <c r="DM808" s="32"/>
    </row>
    <row r="809" spans="1:117" ht="48.75" customHeight="1" x14ac:dyDescent="0.25">
      <c r="A809" s="61" t="e">
        <f>IF(LEN('Описание предлагаемого товара'!#REF!)&gt;0,'Описание предлагаемого товара'!#REF!,"")</f>
        <v>#REF!</v>
      </c>
      <c r="B809" s="65" t="e">
        <f>IF(LEN('Описание предлагаемого товара'!#REF!)&gt;0,'Описание предлагаемого товара'!#REF!,"")</f>
        <v>#REF!</v>
      </c>
      <c r="C809" s="61" t="e">
        <f>IF(LEN('Описание предлагаемого товара'!#REF!)&gt;0,'Описание предлагаемого товара'!#REF!,"")</f>
        <v>#REF!</v>
      </c>
      <c r="D809" s="61" t="e">
        <f>IF(LEN('Описание предлагаемого товара'!#REF!)&gt;0,'Описание предлагаемого товара'!#REF!,"")</f>
        <v>#REF!</v>
      </c>
      <c r="E809" s="61" t="e">
        <f>IF(LEN('Описание предлагаемого товара'!#REF!)&gt;0,'Описание предлагаемого товара'!#REF!,"")</f>
        <v>#REF!</v>
      </c>
      <c r="F809" s="61" t="e">
        <f>IF(LEN('Описание предлагаемого товара'!#REF!)&gt;0,'Описание предлагаемого товара'!#REF!,"")</f>
        <v>#REF!</v>
      </c>
      <c r="G809" s="61" t="e">
        <f>IF(LEN('Описание предлагаемого товара'!#REF!)&gt;0,'Описание предлагаемого товара'!#REF!,"")</f>
        <v>#REF!</v>
      </c>
      <c r="H809" s="61" t="e">
        <f>IF(LEN('Описание предлагаемого товара'!#REF!)&gt;0,'Описание предлагаемого товара'!#REF!,"")</f>
        <v>#REF!</v>
      </c>
      <c r="I809" s="61" t="e">
        <f>IF(LEN('Описание предлагаемого товара'!#REF!)&gt;0,'Описание предлагаемого товара'!#REF!,"")</f>
        <v>#REF!</v>
      </c>
      <c r="J809" s="38" t="str">
        <f>IFERROR(VLOOKUP(B809,SAP!$A:$E,5,),"")</f>
        <v/>
      </c>
      <c r="K809" s="40" t="str">
        <f t="shared" si="7637"/>
        <v/>
      </c>
      <c r="L809" s="61" t="e">
        <f>IF(LEN('Описание предлагаемого товара'!#REF!)&gt;0,IFERROR('Описание предлагаемого товара'!#REF!*1,""),"")</f>
        <v>#REF!</v>
      </c>
      <c r="M809" s="39" t="str">
        <f>IFERROR(VLOOKUP(B809,SAP!$A:$E,2,),"")</f>
        <v/>
      </c>
      <c r="N809" s="41" t="str">
        <f t="shared" si="7773"/>
        <v/>
      </c>
      <c r="O809" s="39" t="str">
        <f t="shared" si="7624"/>
        <v/>
      </c>
      <c r="P809" s="36" t="e">
        <f>IF(LEN('Описание предлагаемого товара'!#REF!)&gt;0,'Описание предлагаемого товара'!#REF!,"")</f>
        <v>#REF!</v>
      </c>
      <c r="Q80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09" s="37" t="e">
        <f>IF(LEN('Описание предлагаемого товара'!#REF!)&gt;0,'Описание предлагаемого товара'!#REF!,"")</f>
        <v>#REF!</v>
      </c>
      <c r="S809" s="37" t="e">
        <f>IF(LEN('Описание предлагаемого товара'!#REF!)&gt;0,'Описание предлагаемого товара'!#REF!,"")</f>
        <v>#REF!</v>
      </c>
      <c r="T80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09" s="23" t="str">
        <f>IFERROR(VLOOKUP(CI809*1,Обработ.выгрузка_реестра_РФ!$A:$G,6,),"")</f>
        <v/>
      </c>
      <c r="V809" s="61" t="e">
        <f>IF(LEN('Описание предлагаемого товара'!#REF!)&gt;0,'Описание предлагаемого товара'!#REF!,"")</f>
        <v>#REF!</v>
      </c>
      <c r="W809" s="62" t="e">
        <f>IF(LEN('Описание предлагаемого товара'!#REF!)&gt;0,'Описание предлагаемого товара'!#REF!,"")</f>
        <v>#REF!</v>
      </c>
      <c r="X809" s="91" t="e">
        <f t="shared" ref="X809:Y809" si="7891">IFERROR(REPLACE(W809,FIND(CHAR(10),W809,1),1," "),W809)</f>
        <v>#REF!</v>
      </c>
      <c r="Y809" s="91" t="e">
        <f t="shared" si="7891"/>
        <v>#REF!</v>
      </c>
      <c r="Z809" s="91" t="e">
        <f t="shared" si="7639"/>
        <v>#REF!</v>
      </c>
      <c r="AA809" s="91" t="e">
        <f t="shared" si="7640"/>
        <v>#REF!</v>
      </c>
      <c r="AB809" s="91" t="e">
        <f t="shared" si="7641"/>
        <v>#REF!</v>
      </c>
      <c r="AC809" s="91" t="e">
        <f t="shared" ref="AC809:AF809" si="7892">IFERROR(REPLACE(AB809,FIND("  ",AB809,1),2," "),AB809)</f>
        <v>#REF!</v>
      </c>
      <c r="AD809" s="91" t="e">
        <f t="shared" si="7892"/>
        <v>#REF!</v>
      </c>
      <c r="AE809" s="91" t="e">
        <f t="shared" si="7892"/>
        <v>#REF!</v>
      </c>
      <c r="AF809" s="91" t="e">
        <f t="shared" si="7892"/>
        <v>#REF!</v>
      </c>
      <c r="AG809" s="23" t="str">
        <f>IFERROR(VLOOKUP(CI809*1,Обработ.выгрузка_реестра_РФ!$A:$G,4,),"")</f>
        <v/>
      </c>
      <c r="AH809" s="91" t="str">
        <f t="shared" ref="AH809:AI809" si="7893">IFERROR(REPLACE(AG809,FIND("-",AG809,1),1,"*"),AG809)</f>
        <v/>
      </c>
      <c r="AI809" s="91" t="str">
        <f t="shared" si="7893"/>
        <v/>
      </c>
      <c r="AJ809" s="27" t="str">
        <f t="shared" si="7739"/>
        <v/>
      </c>
      <c r="AK809" s="63" t="e">
        <f>IF(LEN('Описание предлагаемого товара'!#REF!)&gt;0,'Описание предлагаемого товара'!#REF!,"")</f>
        <v>#REF!</v>
      </c>
      <c r="AL809" s="91" t="e">
        <f t="shared" ref="AL809:AM809" si="7894">IFERROR(REPLACE(AK809,FIND(CHAR(10),AK809,1),1,""),AK809)</f>
        <v>#REF!</v>
      </c>
      <c r="AM809" s="91" t="e">
        <f t="shared" si="7894"/>
        <v>#REF!</v>
      </c>
      <c r="AN809" s="91" t="e">
        <f t="shared" ref="AN809:AR809" si="7895">IFERROR(REPLACE(AM809,FIND(" ",AM809,1),1,""),AM809)</f>
        <v>#REF!</v>
      </c>
      <c r="AO809" s="91" t="e">
        <f t="shared" si="7895"/>
        <v>#REF!</v>
      </c>
      <c r="AP809" s="91" t="e">
        <f t="shared" si="7895"/>
        <v>#REF!</v>
      </c>
      <c r="AQ809" s="91" t="e">
        <f t="shared" si="7895"/>
        <v>#REF!</v>
      </c>
      <c r="AR809" s="91" t="e">
        <f t="shared" si="7895"/>
        <v>#REF!</v>
      </c>
      <c r="AS809" s="91" t="e">
        <f t="shared" si="7646"/>
        <v>#REF!</v>
      </c>
      <c r="AT809" s="91" t="e">
        <f t="shared" si="7647"/>
        <v>#REF!</v>
      </c>
      <c r="AU809" s="32" t="e">
        <f t="shared" si="7630"/>
        <v>#REF!</v>
      </c>
      <c r="AV809" s="93" t="e">
        <f>'Описание предлагаемого товара'!#REF!</f>
        <v>#REF!</v>
      </c>
      <c r="AW809" s="91" t="e">
        <f>MIN(SEARCH({0,1,2,3,4,5,6,7,8,9},AV809&amp; "0123456789"))</f>
        <v>#REF!</v>
      </c>
      <c r="AX809" s="91" t="str">
        <f t="shared" si="7648"/>
        <v/>
      </c>
      <c r="AY809" s="91" t="str">
        <f t="shared" si="7649"/>
        <v/>
      </c>
      <c r="AZ809" s="91" t="str">
        <f t="shared" si="7650"/>
        <v/>
      </c>
      <c r="BA809" s="91" t="str">
        <f t="shared" si="7651"/>
        <v/>
      </c>
      <c r="BB809" s="91" t="str">
        <f t="shared" si="7652"/>
        <v/>
      </c>
      <c r="BC809" s="91" t="str">
        <f t="shared" si="7653"/>
        <v/>
      </c>
      <c r="BD809" s="91" t="str">
        <f t="shared" si="7654"/>
        <v/>
      </c>
      <c r="BE809" s="91" t="str">
        <f t="shared" si="7655"/>
        <v/>
      </c>
      <c r="BF809" s="91" t="str">
        <f t="shared" si="7656"/>
        <v/>
      </c>
      <c r="BG809" s="91" t="str">
        <f t="shared" si="7657"/>
        <v/>
      </c>
      <c r="BH809" s="91" t="str">
        <f t="shared" si="7658"/>
        <v/>
      </c>
      <c r="BI809" s="91" t="str">
        <f t="shared" si="7659"/>
        <v/>
      </c>
      <c r="BJ809" s="91" t="str">
        <f t="shared" si="7660"/>
        <v/>
      </c>
      <c r="BK809" s="91" t="str">
        <f t="shared" si="7661"/>
        <v/>
      </c>
      <c r="BL809" s="91" t="str">
        <f t="shared" si="7662"/>
        <v/>
      </c>
      <c r="BM809" s="91" t="str">
        <f t="shared" si="7663"/>
        <v/>
      </c>
      <c r="BN809" s="91" t="str">
        <f t="shared" si="7664"/>
        <v/>
      </c>
      <c r="BO809" s="91" t="str">
        <f t="shared" si="7665"/>
        <v/>
      </c>
      <c r="BP809" s="91" t="str">
        <f t="shared" si="7666"/>
        <v/>
      </c>
      <c r="BQ809" s="91" t="str">
        <f t="shared" si="7667"/>
        <v/>
      </c>
      <c r="BR809" s="91" t="str">
        <f t="shared" si="7668"/>
        <v/>
      </c>
      <c r="BS809" s="91" t="str">
        <f t="shared" si="7669"/>
        <v/>
      </c>
      <c r="BT809" s="91" t="str">
        <f t="shared" si="7670"/>
        <v/>
      </c>
      <c r="BU809" s="91" t="str">
        <f t="shared" si="7671"/>
        <v/>
      </c>
      <c r="BV809" s="91" t="str">
        <f t="shared" si="7672"/>
        <v/>
      </c>
      <c r="BW809" s="91" t="str">
        <f t="shared" si="7673"/>
        <v/>
      </c>
      <c r="BX809" s="91" t="str">
        <f t="shared" si="7674"/>
        <v/>
      </c>
      <c r="BY809" s="91" t="str">
        <f t="shared" si="7675"/>
        <v/>
      </c>
      <c r="BZ809" s="91" t="str">
        <f t="shared" si="7676"/>
        <v/>
      </c>
      <c r="CA809" s="91" t="str">
        <f t="shared" si="7677"/>
        <v/>
      </c>
      <c r="CB809" s="91" t="str">
        <f t="shared" si="7678"/>
        <v/>
      </c>
      <c r="CC809" s="91" t="str">
        <f t="shared" si="7679"/>
        <v/>
      </c>
      <c r="CD809" s="91" t="str">
        <f t="shared" si="7680"/>
        <v/>
      </c>
      <c r="CE809" s="91" t="str">
        <f t="shared" si="7681"/>
        <v/>
      </c>
      <c r="CF809" s="91" t="str">
        <f t="shared" si="7682"/>
        <v/>
      </c>
      <c r="CG809" s="91" t="str">
        <f t="shared" si="7683"/>
        <v/>
      </c>
      <c r="CH809" s="91" t="str">
        <f t="shared" si="7684"/>
        <v/>
      </c>
      <c r="CI809" s="91" t="str">
        <f t="shared" si="7685"/>
        <v>нет</v>
      </c>
      <c r="CJ809" s="63" t="e">
        <f>IF(LEN('Описание предлагаемого товара'!#REF!)&gt;0,'Описание предлагаемого товара'!#REF!,"")</f>
        <v>#REF!</v>
      </c>
      <c r="CK809" s="91" t="e">
        <f t="shared" ref="CK809:CL809" si="7896">IFERROR(REPLACE(CJ809,FIND(CHAR(10),CJ809,1),1,""),CJ809)</f>
        <v>#REF!</v>
      </c>
      <c r="CL809" s="91" t="e">
        <f t="shared" si="7896"/>
        <v>#REF!</v>
      </c>
      <c r="CM809" s="91" t="e">
        <f t="shared" si="7687"/>
        <v>#REF!</v>
      </c>
      <c r="CN809" s="91" t="e">
        <f t="shared" si="7688"/>
        <v>#REF!</v>
      </c>
      <c r="CO809" s="91" t="e">
        <f t="shared" si="7689"/>
        <v>#REF!</v>
      </c>
      <c r="CP809" s="90" t="e">
        <f>IF(AU809="Не указан реестровый номер (мера нац.режима Запрет)","",IF(CI809="нет","",IF(CU809="да","исключение(не смотрим баллы)",IFERROR(IF(CI809*1&gt;0,IFERROR(IF(VLOOKUP(CI809*1,Обработ.выгрузка_реестра_РФ!$A:$G,7,)=0,"Баллы не установлены",VLOOKUP(CI809*1,Обработ.выгрузка_реестра_РФ!$A:$G,7,)),IF(LEN(CI809)&gt;14,"","нет номера в реестре РФ")),""),IF(LEN(CI809)=0,"","Некорректный реестровый номер")))))</f>
        <v>#REF!</v>
      </c>
      <c r="CQ809" s="33" t="e">
        <f>IF(LEN(C809)&gt;0,IFERROR(IF(LEN(H809)&gt;0,IF(LEN(VLOOKUP(H809,'исключения(не_смотрим_баллы)'!$A:$C,1,))&gt;0,"да","нет"),"не введен ОКПД2"),"нет"),"")</f>
        <v>#REF!</v>
      </c>
      <c r="CR809" s="33" t="e">
        <f ca="1">IF(CQ809="да",IF(TODAY()&lt;VLOOKUP(H809,'исключения(не_смотрим_баллы)'!$A:$C,3,),"да","нет"),"")</f>
        <v>#REF!</v>
      </c>
      <c r="CS809" s="33" t="str">
        <f>IFERROR(IF(CQ809="да",IF(VLOOKUP(CI809*1,Обработ.выгрузка_реестра_РФ!$A:$G,2,)&lt;VLOOKUP(H809,'исключения(не_смотрим_баллы)'!$A:$C,2,),"да","нет"),""),"")</f>
        <v/>
      </c>
      <c r="CT809" s="24"/>
      <c r="CU809" s="33" t="e">
        <f t="shared" si="7701"/>
        <v>#REF!</v>
      </c>
      <c r="CV809" s="91" t="e">
        <f t="shared" si="7702"/>
        <v>#REF!</v>
      </c>
      <c r="CW809" s="27" t="e">
        <f t="shared" si="7703"/>
        <v>#REF!</v>
      </c>
      <c r="CX809" s="26" t="e">
        <f t="shared" si="7632"/>
        <v>#REF!</v>
      </c>
      <c r="CY809" s="64" t="e">
        <f>IF(LEN('Описание предлагаемого товара'!#REF!)&gt;0,'Описание предлагаемого товара'!#REF!,"")</f>
        <v>#REF!</v>
      </c>
      <c r="CZ809" s="95" t="e">
        <f t="shared" si="7690"/>
        <v>#REF!</v>
      </c>
      <c r="DA809" s="95" t="e">
        <f t="shared" ref="DA809" si="7897">IFERROR(REPLACE(CZ809,FIND(" ",CZ809,1),1,""),CZ809)</f>
        <v>#REF!</v>
      </c>
      <c r="DB809" s="95" t="e">
        <f t="shared" si="7634"/>
        <v>#REF!</v>
      </c>
      <c r="DC809" s="95" t="e">
        <f t="shared" ref="DC809:DD809" si="7898">IFERROR(REPLACE(DB809,FIND("г.",DB809,1),2,""),DB809)</f>
        <v>#REF!</v>
      </c>
      <c r="DD809" s="95" t="e">
        <f t="shared" si="7898"/>
        <v>#REF!</v>
      </c>
      <c r="DE809" s="95" t="e">
        <f t="shared" ref="DE809:DF809" si="7899">IFERROR(REPLACE(DD809,FIND("г",DD809,1),1,""),DD809)</f>
        <v>#REF!</v>
      </c>
      <c r="DF809" s="95" t="e">
        <f t="shared" si="7899"/>
        <v>#REF!</v>
      </c>
      <c r="DG809" s="95" t="e">
        <f t="shared" si="7707"/>
        <v>#REF!</v>
      </c>
      <c r="DH809" s="25" t="str">
        <f>IFERROR(VLOOKUP(CI809*1,Обработ.выгрузка_реестра_РФ!$A:$G,5,),"")</f>
        <v/>
      </c>
      <c r="DI809" s="27" t="str">
        <f t="shared" si="7717"/>
        <v/>
      </c>
      <c r="DJ809" s="27" t="str">
        <f t="shared" ca="1" si="7694"/>
        <v/>
      </c>
      <c r="DK809" s="63" t="e">
        <f>IF(LEN('Описание предлагаемого товара'!#REF!)&gt;0,'Описание предлагаемого товара'!#REF!,"")</f>
        <v>#REF!</v>
      </c>
      <c r="DL809" s="63" t="e">
        <f>IF(LEN('Описание предлагаемого товара'!#REF!)&gt;0,'Описание предлагаемого товара'!#REF!,"")</f>
        <v>#REF!</v>
      </c>
      <c r="DM809" s="32"/>
    </row>
    <row r="810" spans="1:117" ht="48.75" customHeight="1" x14ac:dyDescent="0.25">
      <c r="A810" s="61" t="e">
        <f>IF(LEN('Описание предлагаемого товара'!#REF!)&gt;0,'Описание предлагаемого товара'!#REF!,"")</f>
        <v>#REF!</v>
      </c>
      <c r="B810" s="65" t="e">
        <f>IF(LEN('Описание предлагаемого товара'!#REF!)&gt;0,'Описание предлагаемого товара'!#REF!,"")</f>
        <v>#REF!</v>
      </c>
      <c r="C810" s="61" t="e">
        <f>IF(LEN('Описание предлагаемого товара'!#REF!)&gt;0,'Описание предлагаемого товара'!#REF!,"")</f>
        <v>#REF!</v>
      </c>
      <c r="D810" s="61" t="e">
        <f>IF(LEN('Описание предлагаемого товара'!#REF!)&gt;0,'Описание предлагаемого товара'!#REF!,"")</f>
        <v>#REF!</v>
      </c>
      <c r="E810" s="61" t="e">
        <f>IF(LEN('Описание предлагаемого товара'!#REF!)&gt;0,'Описание предлагаемого товара'!#REF!,"")</f>
        <v>#REF!</v>
      </c>
      <c r="F810" s="61" t="e">
        <f>IF(LEN('Описание предлагаемого товара'!#REF!)&gt;0,'Описание предлагаемого товара'!#REF!,"")</f>
        <v>#REF!</v>
      </c>
      <c r="G810" s="61" t="e">
        <f>IF(LEN('Описание предлагаемого товара'!#REF!)&gt;0,'Описание предлагаемого товара'!#REF!,"")</f>
        <v>#REF!</v>
      </c>
      <c r="H810" s="61" t="e">
        <f>IF(LEN('Описание предлагаемого товара'!#REF!)&gt;0,'Описание предлагаемого товара'!#REF!,"")</f>
        <v>#REF!</v>
      </c>
      <c r="I810" s="61" t="e">
        <f>IF(LEN('Описание предлагаемого товара'!#REF!)&gt;0,'Описание предлагаемого товара'!#REF!,"")</f>
        <v>#REF!</v>
      </c>
      <c r="J810" s="38" t="str">
        <f>IFERROR(VLOOKUP(B810,SAP!$A:$E,5,),"")</f>
        <v/>
      </c>
      <c r="K810" s="40" t="str">
        <f t="shared" si="7637"/>
        <v/>
      </c>
      <c r="L810" s="61" t="e">
        <f>IF(LEN('Описание предлагаемого товара'!#REF!)&gt;0,IFERROR('Описание предлагаемого товара'!#REF!*1,""),"")</f>
        <v>#REF!</v>
      </c>
      <c r="M810" s="39" t="str">
        <f>IFERROR(VLOOKUP(B810,SAP!$A:$E,2,),"")</f>
        <v/>
      </c>
      <c r="N810" s="41" t="str">
        <f t="shared" si="7773"/>
        <v/>
      </c>
      <c r="O810" s="39" t="str">
        <f t="shared" si="7624"/>
        <v/>
      </c>
      <c r="P810" s="36" t="e">
        <f>IF(LEN('Описание предлагаемого товара'!#REF!)&gt;0,'Описание предлагаемого товара'!#REF!,"")</f>
        <v>#REF!</v>
      </c>
      <c r="Q81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10" s="37" t="e">
        <f>IF(LEN('Описание предлагаемого товара'!#REF!)&gt;0,'Описание предлагаемого товара'!#REF!,"")</f>
        <v>#REF!</v>
      </c>
      <c r="S810" s="37" t="e">
        <f>IF(LEN('Описание предлагаемого товара'!#REF!)&gt;0,'Описание предлагаемого товара'!#REF!,"")</f>
        <v>#REF!</v>
      </c>
      <c r="T81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10" s="23" t="str">
        <f>IFERROR(VLOOKUP(CI810*1,Обработ.выгрузка_реестра_РФ!$A:$G,6,),"")</f>
        <v/>
      </c>
      <c r="V810" s="61" t="e">
        <f>IF(LEN('Описание предлагаемого товара'!#REF!)&gt;0,'Описание предлагаемого товара'!#REF!,"")</f>
        <v>#REF!</v>
      </c>
      <c r="W810" s="62" t="e">
        <f>IF(LEN('Описание предлагаемого товара'!#REF!)&gt;0,'Описание предлагаемого товара'!#REF!,"")</f>
        <v>#REF!</v>
      </c>
      <c r="X810" s="91" t="e">
        <f t="shared" ref="X810:Y810" si="7900">IFERROR(REPLACE(W810,FIND(CHAR(10),W810,1),1," "),W810)</f>
        <v>#REF!</v>
      </c>
      <c r="Y810" s="91" t="e">
        <f t="shared" si="7900"/>
        <v>#REF!</v>
      </c>
      <c r="Z810" s="91" t="e">
        <f t="shared" si="7639"/>
        <v>#REF!</v>
      </c>
      <c r="AA810" s="91" t="e">
        <f t="shared" si="7640"/>
        <v>#REF!</v>
      </c>
      <c r="AB810" s="91" t="e">
        <f t="shared" si="7641"/>
        <v>#REF!</v>
      </c>
      <c r="AC810" s="91" t="e">
        <f t="shared" ref="AC810:AF810" si="7901">IFERROR(REPLACE(AB810,FIND("  ",AB810,1),2," "),AB810)</f>
        <v>#REF!</v>
      </c>
      <c r="AD810" s="91" t="e">
        <f t="shared" si="7901"/>
        <v>#REF!</v>
      </c>
      <c r="AE810" s="91" t="e">
        <f t="shared" si="7901"/>
        <v>#REF!</v>
      </c>
      <c r="AF810" s="91" t="e">
        <f t="shared" si="7901"/>
        <v>#REF!</v>
      </c>
      <c r="AG810" s="23" t="str">
        <f>IFERROR(VLOOKUP(CI810*1,Обработ.выгрузка_реестра_РФ!$A:$G,4,),"")</f>
        <v/>
      </c>
      <c r="AH810" s="91" t="str">
        <f t="shared" ref="AH810:AI810" si="7902">IFERROR(REPLACE(AG810,FIND("-",AG810,1),1,"*"),AG810)</f>
        <v/>
      </c>
      <c r="AI810" s="91" t="str">
        <f t="shared" si="7902"/>
        <v/>
      </c>
      <c r="AJ810" s="27" t="str">
        <f t="shared" si="7739"/>
        <v/>
      </c>
      <c r="AK810" s="63" t="e">
        <f>IF(LEN('Описание предлагаемого товара'!#REF!)&gt;0,'Описание предлагаемого товара'!#REF!,"")</f>
        <v>#REF!</v>
      </c>
      <c r="AL810" s="91" t="e">
        <f t="shared" ref="AL810:AM810" si="7903">IFERROR(REPLACE(AK810,FIND(CHAR(10),AK810,1),1,""),AK810)</f>
        <v>#REF!</v>
      </c>
      <c r="AM810" s="91" t="e">
        <f t="shared" si="7903"/>
        <v>#REF!</v>
      </c>
      <c r="AN810" s="91" t="e">
        <f t="shared" ref="AN810:AR810" si="7904">IFERROR(REPLACE(AM810,FIND(" ",AM810,1),1,""),AM810)</f>
        <v>#REF!</v>
      </c>
      <c r="AO810" s="91" t="e">
        <f t="shared" si="7904"/>
        <v>#REF!</v>
      </c>
      <c r="AP810" s="91" t="e">
        <f t="shared" si="7904"/>
        <v>#REF!</v>
      </c>
      <c r="AQ810" s="91" t="e">
        <f t="shared" si="7904"/>
        <v>#REF!</v>
      </c>
      <c r="AR810" s="91" t="e">
        <f t="shared" si="7904"/>
        <v>#REF!</v>
      </c>
      <c r="AS810" s="91" t="e">
        <f t="shared" si="7646"/>
        <v>#REF!</v>
      </c>
      <c r="AT810" s="91" t="e">
        <f t="shared" si="7647"/>
        <v>#REF!</v>
      </c>
      <c r="AU810" s="32" t="e">
        <f t="shared" si="7630"/>
        <v>#REF!</v>
      </c>
      <c r="AV810" s="93" t="e">
        <f>'Описание предлагаемого товара'!#REF!</f>
        <v>#REF!</v>
      </c>
      <c r="AW810" s="91" t="e">
        <f>MIN(SEARCH({0,1,2,3,4,5,6,7,8,9},AV810&amp; "0123456789"))</f>
        <v>#REF!</v>
      </c>
      <c r="AX810" s="91" t="str">
        <f t="shared" si="7648"/>
        <v/>
      </c>
      <c r="AY810" s="91" t="str">
        <f t="shared" si="7649"/>
        <v/>
      </c>
      <c r="AZ810" s="91" t="str">
        <f t="shared" si="7650"/>
        <v/>
      </c>
      <c r="BA810" s="91" t="str">
        <f t="shared" si="7651"/>
        <v/>
      </c>
      <c r="BB810" s="91" t="str">
        <f t="shared" si="7652"/>
        <v/>
      </c>
      <c r="BC810" s="91" t="str">
        <f t="shared" si="7653"/>
        <v/>
      </c>
      <c r="BD810" s="91" t="str">
        <f t="shared" si="7654"/>
        <v/>
      </c>
      <c r="BE810" s="91" t="str">
        <f t="shared" si="7655"/>
        <v/>
      </c>
      <c r="BF810" s="91" t="str">
        <f t="shared" si="7656"/>
        <v/>
      </c>
      <c r="BG810" s="91" t="str">
        <f t="shared" si="7657"/>
        <v/>
      </c>
      <c r="BH810" s="91" t="str">
        <f t="shared" si="7658"/>
        <v/>
      </c>
      <c r="BI810" s="91" t="str">
        <f t="shared" si="7659"/>
        <v/>
      </c>
      <c r="BJ810" s="91" t="str">
        <f t="shared" si="7660"/>
        <v/>
      </c>
      <c r="BK810" s="91" t="str">
        <f t="shared" si="7661"/>
        <v/>
      </c>
      <c r="BL810" s="91" t="str">
        <f t="shared" si="7662"/>
        <v/>
      </c>
      <c r="BM810" s="91" t="str">
        <f t="shared" si="7663"/>
        <v/>
      </c>
      <c r="BN810" s="91" t="str">
        <f t="shared" si="7664"/>
        <v/>
      </c>
      <c r="BO810" s="91" t="str">
        <f t="shared" si="7665"/>
        <v/>
      </c>
      <c r="BP810" s="91" t="str">
        <f t="shared" si="7666"/>
        <v/>
      </c>
      <c r="BQ810" s="91" t="str">
        <f t="shared" si="7667"/>
        <v/>
      </c>
      <c r="BR810" s="91" t="str">
        <f t="shared" si="7668"/>
        <v/>
      </c>
      <c r="BS810" s="91" t="str">
        <f t="shared" si="7669"/>
        <v/>
      </c>
      <c r="BT810" s="91" t="str">
        <f t="shared" si="7670"/>
        <v/>
      </c>
      <c r="BU810" s="91" t="str">
        <f t="shared" si="7671"/>
        <v/>
      </c>
      <c r="BV810" s="91" t="str">
        <f t="shared" si="7672"/>
        <v/>
      </c>
      <c r="BW810" s="91" t="str">
        <f t="shared" si="7673"/>
        <v/>
      </c>
      <c r="BX810" s="91" t="str">
        <f t="shared" si="7674"/>
        <v/>
      </c>
      <c r="BY810" s="91" t="str">
        <f t="shared" si="7675"/>
        <v/>
      </c>
      <c r="BZ810" s="91" t="str">
        <f t="shared" si="7676"/>
        <v/>
      </c>
      <c r="CA810" s="91" t="str">
        <f t="shared" si="7677"/>
        <v/>
      </c>
      <c r="CB810" s="91" t="str">
        <f t="shared" si="7678"/>
        <v/>
      </c>
      <c r="CC810" s="91" t="str">
        <f t="shared" si="7679"/>
        <v/>
      </c>
      <c r="CD810" s="91" t="str">
        <f t="shared" si="7680"/>
        <v/>
      </c>
      <c r="CE810" s="91" t="str">
        <f t="shared" si="7681"/>
        <v/>
      </c>
      <c r="CF810" s="91" t="str">
        <f t="shared" si="7682"/>
        <v/>
      </c>
      <c r="CG810" s="91" t="str">
        <f t="shared" si="7683"/>
        <v/>
      </c>
      <c r="CH810" s="91" t="str">
        <f t="shared" si="7684"/>
        <v/>
      </c>
      <c r="CI810" s="91" t="str">
        <f t="shared" si="7685"/>
        <v>нет</v>
      </c>
      <c r="CJ810" s="63" t="e">
        <f>IF(LEN('Описание предлагаемого товара'!#REF!)&gt;0,'Описание предлагаемого товара'!#REF!,"")</f>
        <v>#REF!</v>
      </c>
      <c r="CK810" s="91" t="e">
        <f t="shared" ref="CK810:CL810" si="7905">IFERROR(REPLACE(CJ810,FIND(CHAR(10),CJ810,1),1,""),CJ810)</f>
        <v>#REF!</v>
      </c>
      <c r="CL810" s="91" t="e">
        <f t="shared" si="7905"/>
        <v>#REF!</v>
      </c>
      <c r="CM810" s="91" t="e">
        <f t="shared" si="7687"/>
        <v>#REF!</v>
      </c>
      <c r="CN810" s="91" t="e">
        <f t="shared" si="7688"/>
        <v>#REF!</v>
      </c>
      <c r="CO810" s="91" t="e">
        <f t="shared" si="7689"/>
        <v>#REF!</v>
      </c>
      <c r="CP810" s="90" t="e">
        <f>IF(AU810="Не указан реестровый номер (мера нац.режима Запрет)","",IF(CI810="нет","",IF(CU810="да","исключение(не смотрим баллы)",IFERROR(IF(CI810*1&gt;0,IFERROR(IF(VLOOKUP(CI810*1,Обработ.выгрузка_реестра_РФ!$A:$G,7,)=0,"Баллы не установлены",VLOOKUP(CI810*1,Обработ.выгрузка_реестра_РФ!$A:$G,7,)),IF(LEN(CI810)&gt;14,"","нет номера в реестре РФ")),""),IF(LEN(CI810)=0,"","Некорректный реестровый номер")))))</f>
        <v>#REF!</v>
      </c>
      <c r="CQ810" s="33" t="e">
        <f>IF(LEN(C810)&gt;0,IFERROR(IF(LEN(H810)&gt;0,IF(LEN(VLOOKUP(H810,'исключения(не_смотрим_баллы)'!$A:$C,1,))&gt;0,"да","нет"),"не введен ОКПД2"),"нет"),"")</f>
        <v>#REF!</v>
      </c>
      <c r="CR810" s="33" t="e">
        <f ca="1">IF(CQ810="да",IF(TODAY()&lt;VLOOKUP(H810,'исключения(не_смотрим_баллы)'!$A:$C,3,),"да","нет"),"")</f>
        <v>#REF!</v>
      </c>
      <c r="CS810" s="33" t="str">
        <f>IFERROR(IF(CQ810="да",IF(VLOOKUP(CI810*1,Обработ.выгрузка_реестра_РФ!$A:$G,2,)&lt;VLOOKUP(H810,'исключения(не_смотрим_баллы)'!$A:$C,2,),"да","нет"),""),"")</f>
        <v/>
      </c>
      <c r="CT810" s="24"/>
      <c r="CU810" s="33" t="e">
        <f t="shared" si="7701"/>
        <v>#REF!</v>
      </c>
      <c r="CV810" s="91" t="e">
        <f t="shared" si="7702"/>
        <v>#REF!</v>
      </c>
      <c r="CW810" s="27" t="e">
        <f t="shared" si="7703"/>
        <v>#REF!</v>
      </c>
      <c r="CX810" s="26" t="e">
        <f t="shared" si="7632"/>
        <v>#REF!</v>
      </c>
      <c r="CY810" s="64" t="e">
        <f>IF(LEN('Описание предлагаемого товара'!#REF!)&gt;0,'Описание предлагаемого товара'!#REF!,"")</f>
        <v>#REF!</v>
      </c>
      <c r="CZ810" s="95" t="e">
        <f t="shared" si="7690"/>
        <v>#REF!</v>
      </c>
      <c r="DA810" s="95" t="e">
        <f t="shared" ref="DA810" si="7906">IFERROR(REPLACE(CZ810,FIND(" ",CZ810,1),1,""),CZ810)</f>
        <v>#REF!</v>
      </c>
      <c r="DB810" s="95" t="e">
        <f t="shared" si="7634"/>
        <v>#REF!</v>
      </c>
      <c r="DC810" s="95" t="e">
        <f t="shared" ref="DC810:DD810" si="7907">IFERROR(REPLACE(DB810,FIND("г.",DB810,1),2,""),DB810)</f>
        <v>#REF!</v>
      </c>
      <c r="DD810" s="95" t="e">
        <f t="shared" si="7907"/>
        <v>#REF!</v>
      </c>
      <c r="DE810" s="95" t="e">
        <f t="shared" ref="DE810:DF810" si="7908">IFERROR(REPLACE(DD810,FIND("г",DD810,1),1,""),DD810)</f>
        <v>#REF!</v>
      </c>
      <c r="DF810" s="95" t="e">
        <f t="shared" si="7908"/>
        <v>#REF!</v>
      </c>
      <c r="DG810" s="95" t="e">
        <f t="shared" si="7707"/>
        <v>#REF!</v>
      </c>
      <c r="DH810" s="25" t="str">
        <f>IFERROR(VLOOKUP(CI810*1,Обработ.выгрузка_реестра_РФ!$A:$G,5,),"")</f>
        <v/>
      </c>
      <c r="DI810" s="27" t="str">
        <f t="shared" si="7717"/>
        <v/>
      </c>
      <c r="DJ810" s="27" t="str">
        <f t="shared" ca="1" si="7694"/>
        <v/>
      </c>
      <c r="DK810" s="63" t="e">
        <f>IF(LEN('Описание предлагаемого товара'!#REF!)&gt;0,'Описание предлагаемого товара'!#REF!,"")</f>
        <v>#REF!</v>
      </c>
      <c r="DL810" s="63" t="e">
        <f>IF(LEN('Описание предлагаемого товара'!#REF!)&gt;0,'Описание предлагаемого товара'!#REF!,"")</f>
        <v>#REF!</v>
      </c>
      <c r="DM810" s="32"/>
    </row>
    <row r="811" spans="1:117" ht="48.75" customHeight="1" x14ac:dyDescent="0.25">
      <c r="A811" s="61" t="e">
        <f>IF(LEN('Описание предлагаемого товара'!#REF!)&gt;0,'Описание предлагаемого товара'!#REF!,"")</f>
        <v>#REF!</v>
      </c>
      <c r="B811" s="65" t="e">
        <f>IF(LEN('Описание предлагаемого товара'!#REF!)&gt;0,'Описание предлагаемого товара'!#REF!,"")</f>
        <v>#REF!</v>
      </c>
      <c r="C811" s="61" t="e">
        <f>IF(LEN('Описание предлагаемого товара'!#REF!)&gt;0,'Описание предлагаемого товара'!#REF!,"")</f>
        <v>#REF!</v>
      </c>
      <c r="D811" s="61" t="e">
        <f>IF(LEN('Описание предлагаемого товара'!#REF!)&gt;0,'Описание предлагаемого товара'!#REF!,"")</f>
        <v>#REF!</v>
      </c>
      <c r="E811" s="61" t="e">
        <f>IF(LEN('Описание предлагаемого товара'!#REF!)&gt;0,'Описание предлагаемого товара'!#REF!,"")</f>
        <v>#REF!</v>
      </c>
      <c r="F811" s="61" t="e">
        <f>IF(LEN('Описание предлагаемого товара'!#REF!)&gt;0,'Описание предлагаемого товара'!#REF!,"")</f>
        <v>#REF!</v>
      </c>
      <c r="G811" s="61" t="e">
        <f>IF(LEN('Описание предлагаемого товара'!#REF!)&gt;0,'Описание предлагаемого товара'!#REF!,"")</f>
        <v>#REF!</v>
      </c>
      <c r="H811" s="61" t="e">
        <f>IF(LEN('Описание предлагаемого товара'!#REF!)&gt;0,'Описание предлагаемого товара'!#REF!,"")</f>
        <v>#REF!</v>
      </c>
      <c r="I811" s="61" t="e">
        <f>IF(LEN('Описание предлагаемого товара'!#REF!)&gt;0,'Описание предлагаемого товара'!#REF!,"")</f>
        <v>#REF!</v>
      </c>
      <c r="J811" s="38" t="str">
        <f>IFERROR(VLOOKUP(B811,SAP!$A:$E,5,),"")</f>
        <v/>
      </c>
      <c r="K811" s="40" t="str">
        <f t="shared" si="7637"/>
        <v/>
      </c>
      <c r="L811" s="61" t="e">
        <f>IF(LEN('Описание предлагаемого товара'!#REF!)&gt;0,IFERROR('Описание предлагаемого товара'!#REF!*1,""),"")</f>
        <v>#REF!</v>
      </c>
      <c r="M811" s="39" t="str">
        <f>IFERROR(VLOOKUP(B811,SAP!$A:$E,2,),"")</f>
        <v/>
      </c>
      <c r="N811" s="41" t="str">
        <f t="shared" si="7773"/>
        <v/>
      </c>
      <c r="O811" s="39" t="str">
        <f t="shared" si="7624"/>
        <v/>
      </c>
      <c r="P811" s="36" t="e">
        <f>IF(LEN('Описание предлагаемого товара'!#REF!)&gt;0,'Описание предлагаемого товара'!#REF!,"")</f>
        <v>#REF!</v>
      </c>
      <c r="Q81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11" s="37" t="e">
        <f>IF(LEN('Описание предлагаемого товара'!#REF!)&gt;0,'Описание предлагаемого товара'!#REF!,"")</f>
        <v>#REF!</v>
      </c>
      <c r="S811" s="37" t="e">
        <f>IF(LEN('Описание предлагаемого товара'!#REF!)&gt;0,'Описание предлагаемого товара'!#REF!,"")</f>
        <v>#REF!</v>
      </c>
      <c r="T81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11" s="23" t="str">
        <f>IFERROR(VLOOKUP(CI811*1,Обработ.выгрузка_реестра_РФ!$A:$G,6,),"")</f>
        <v/>
      </c>
      <c r="V811" s="61" t="e">
        <f>IF(LEN('Описание предлагаемого товара'!#REF!)&gt;0,'Описание предлагаемого товара'!#REF!,"")</f>
        <v>#REF!</v>
      </c>
      <c r="W811" s="62" t="e">
        <f>IF(LEN('Описание предлагаемого товара'!#REF!)&gt;0,'Описание предлагаемого товара'!#REF!,"")</f>
        <v>#REF!</v>
      </c>
      <c r="X811" s="91" t="e">
        <f t="shared" ref="X811:Y811" si="7909">IFERROR(REPLACE(W811,FIND(CHAR(10),W811,1),1," "),W811)</f>
        <v>#REF!</v>
      </c>
      <c r="Y811" s="91" t="e">
        <f t="shared" si="7909"/>
        <v>#REF!</v>
      </c>
      <c r="Z811" s="91" t="e">
        <f t="shared" si="7639"/>
        <v>#REF!</v>
      </c>
      <c r="AA811" s="91" t="e">
        <f t="shared" si="7640"/>
        <v>#REF!</v>
      </c>
      <c r="AB811" s="91" t="e">
        <f t="shared" si="7641"/>
        <v>#REF!</v>
      </c>
      <c r="AC811" s="91" t="e">
        <f t="shared" ref="AC811:AF811" si="7910">IFERROR(REPLACE(AB811,FIND("  ",AB811,1),2," "),AB811)</f>
        <v>#REF!</v>
      </c>
      <c r="AD811" s="91" t="e">
        <f t="shared" si="7910"/>
        <v>#REF!</v>
      </c>
      <c r="AE811" s="91" t="e">
        <f t="shared" si="7910"/>
        <v>#REF!</v>
      </c>
      <c r="AF811" s="91" t="e">
        <f t="shared" si="7910"/>
        <v>#REF!</v>
      </c>
      <c r="AG811" s="23" t="str">
        <f>IFERROR(VLOOKUP(CI811*1,Обработ.выгрузка_реестра_РФ!$A:$G,4,),"")</f>
        <v/>
      </c>
      <c r="AH811" s="91" t="str">
        <f t="shared" ref="AH811:AI811" si="7911">IFERROR(REPLACE(AG811,FIND("-",AG811,1),1,"*"),AG811)</f>
        <v/>
      </c>
      <c r="AI811" s="91" t="str">
        <f t="shared" si="7911"/>
        <v/>
      </c>
      <c r="AJ811" s="27" t="str">
        <f t="shared" si="7739"/>
        <v/>
      </c>
      <c r="AK811" s="63" t="e">
        <f>IF(LEN('Описание предлагаемого товара'!#REF!)&gt;0,'Описание предлагаемого товара'!#REF!,"")</f>
        <v>#REF!</v>
      </c>
      <c r="AL811" s="91" t="e">
        <f t="shared" ref="AL811:AM811" si="7912">IFERROR(REPLACE(AK811,FIND(CHAR(10),AK811,1),1,""),AK811)</f>
        <v>#REF!</v>
      </c>
      <c r="AM811" s="91" t="e">
        <f t="shared" si="7912"/>
        <v>#REF!</v>
      </c>
      <c r="AN811" s="91" t="e">
        <f t="shared" ref="AN811:AR811" si="7913">IFERROR(REPLACE(AM811,FIND(" ",AM811,1),1,""),AM811)</f>
        <v>#REF!</v>
      </c>
      <c r="AO811" s="91" t="e">
        <f t="shared" si="7913"/>
        <v>#REF!</v>
      </c>
      <c r="AP811" s="91" t="e">
        <f t="shared" si="7913"/>
        <v>#REF!</v>
      </c>
      <c r="AQ811" s="91" t="e">
        <f t="shared" si="7913"/>
        <v>#REF!</v>
      </c>
      <c r="AR811" s="91" t="e">
        <f t="shared" si="7913"/>
        <v>#REF!</v>
      </c>
      <c r="AS811" s="91" t="e">
        <f t="shared" si="7646"/>
        <v>#REF!</v>
      </c>
      <c r="AT811" s="91" t="e">
        <f t="shared" si="7647"/>
        <v>#REF!</v>
      </c>
      <c r="AU811" s="32" t="e">
        <f t="shared" si="7630"/>
        <v>#REF!</v>
      </c>
      <c r="AV811" s="93" t="e">
        <f>'Описание предлагаемого товара'!#REF!</f>
        <v>#REF!</v>
      </c>
      <c r="AW811" s="91" t="e">
        <f>MIN(SEARCH({0,1,2,3,4,5,6,7,8,9},AV811&amp; "0123456789"))</f>
        <v>#REF!</v>
      </c>
      <c r="AX811" s="91" t="str">
        <f t="shared" si="7648"/>
        <v/>
      </c>
      <c r="AY811" s="91" t="str">
        <f t="shared" si="7649"/>
        <v/>
      </c>
      <c r="AZ811" s="91" t="str">
        <f t="shared" si="7650"/>
        <v/>
      </c>
      <c r="BA811" s="91" t="str">
        <f t="shared" si="7651"/>
        <v/>
      </c>
      <c r="BB811" s="91" t="str">
        <f t="shared" si="7652"/>
        <v/>
      </c>
      <c r="BC811" s="91" t="str">
        <f t="shared" si="7653"/>
        <v/>
      </c>
      <c r="BD811" s="91" t="str">
        <f t="shared" si="7654"/>
        <v/>
      </c>
      <c r="BE811" s="91" t="str">
        <f t="shared" si="7655"/>
        <v/>
      </c>
      <c r="BF811" s="91" t="str">
        <f t="shared" si="7656"/>
        <v/>
      </c>
      <c r="BG811" s="91" t="str">
        <f t="shared" si="7657"/>
        <v/>
      </c>
      <c r="BH811" s="91" t="str">
        <f t="shared" si="7658"/>
        <v/>
      </c>
      <c r="BI811" s="91" t="str">
        <f t="shared" si="7659"/>
        <v/>
      </c>
      <c r="BJ811" s="91" t="str">
        <f t="shared" si="7660"/>
        <v/>
      </c>
      <c r="BK811" s="91" t="str">
        <f t="shared" si="7661"/>
        <v/>
      </c>
      <c r="BL811" s="91" t="str">
        <f t="shared" si="7662"/>
        <v/>
      </c>
      <c r="BM811" s="91" t="str">
        <f t="shared" si="7663"/>
        <v/>
      </c>
      <c r="BN811" s="91" t="str">
        <f t="shared" si="7664"/>
        <v/>
      </c>
      <c r="BO811" s="91" t="str">
        <f t="shared" si="7665"/>
        <v/>
      </c>
      <c r="BP811" s="91" t="str">
        <f t="shared" si="7666"/>
        <v/>
      </c>
      <c r="BQ811" s="91" t="str">
        <f t="shared" si="7667"/>
        <v/>
      </c>
      <c r="BR811" s="91" t="str">
        <f t="shared" si="7668"/>
        <v/>
      </c>
      <c r="BS811" s="91" t="str">
        <f t="shared" si="7669"/>
        <v/>
      </c>
      <c r="BT811" s="91" t="str">
        <f t="shared" si="7670"/>
        <v/>
      </c>
      <c r="BU811" s="91" t="str">
        <f t="shared" si="7671"/>
        <v/>
      </c>
      <c r="BV811" s="91" t="str">
        <f t="shared" si="7672"/>
        <v/>
      </c>
      <c r="BW811" s="91" t="str">
        <f t="shared" si="7673"/>
        <v/>
      </c>
      <c r="BX811" s="91" t="str">
        <f t="shared" si="7674"/>
        <v/>
      </c>
      <c r="BY811" s="91" t="str">
        <f t="shared" si="7675"/>
        <v/>
      </c>
      <c r="BZ811" s="91" t="str">
        <f t="shared" si="7676"/>
        <v/>
      </c>
      <c r="CA811" s="91" t="str">
        <f t="shared" si="7677"/>
        <v/>
      </c>
      <c r="CB811" s="91" t="str">
        <f t="shared" si="7678"/>
        <v/>
      </c>
      <c r="CC811" s="91" t="str">
        <f t="shared" si="7679"/>
        <v/>
      </c>
      <c r="CD811" s="91" t="str">
        <f t="shared" si="7680"/>
        <v/>
      </c>
      <c r="CE811" s="91" t="str">
        <f t="shared" si="7681"/>
        <v/>
      </c>
      <c r="CF811" s="91" t="str">
        <f t="shared" si="7682"/>
        <v/>
      </c>
      <c r="CG811" s="91" t="str">
        <f t="shared" si="7683"/>
        <v/>
      </c>
      <c r="CH811" s="91" t="str">
        <f t="shared" si="7684"/>
        <v/>
      </c>
      <c r="CI811" s="91" t="str">
        <f t="shared" si="7685"/>
        <v>нет</v>
      </c>
      <c r="CJ811" s="63" t="e">
        <f>IF(LEN('Описание предлагаемого товара'!#REF!)&gt;0,'Описание предлагаемого товара'!#REF!,"")</f>
        <v>#REF!</v>
      </c>
      <c r="CK811" s="91" t="e">
        <f t="shared" ref="CK811:CL811" si="7914">IFERROR(REPLACE(CJ811,FIND(CHAR(10),CJ811,1),1,""),CJ811)</f>
        <v>#REF!</v>
      </c>
      <c r="CL811" s="91" t="e">
        <f t="shared" si="7914"/>
        <v>#REF!</v>
      </c>
      <c r="CM811" s="91" t="e">
        <f t="shared" si="7687"/>
        <v>#REF!</v>
      </c>
      <c r="CN811" s="91" t="e">
        <f t="shared" si="7688"/>
        <v>#REF!</v>
      </c>
      <c r="CO811" s="91" t="e">
        <f t="shared" si="7689"/>
        <v>#REF!</v>
      </c>
      <c r="CP811" s="90" t="e">
        <f>IF(AU811="Не указан реестровый номер (мера нац.режима Запрет)","",IF(CI811="нет","",IF(CU811="да","исключение(не смотрим баллы)",IFERROR(IF(CI811*1&gt;0,IFERROR(IF(VLOOKUP(CI811*1,Обработ.выгрузка_реестра_РФ!$A:$G,7,)=0,"Баллы не установлены",VLOOKUP(CI811*1,Обработ.выгрузка_реестра_РФ!$A:$G,7,)),IF(LEN(CI811)&gt;14,"","нет номера в реестре РФ")),""),IF(LEN(CI811)=0,"","Некорректный реестровый номер")))))</f>
        <v>#REF!</v>
      </c>
      <c r="CQ811" s="33" t="e">
        <f>IF(LEN(C811)&gt;0,IFERROR(IF(LEN(H811)&gt;0,IF(LEN(VLOOKUP(H811,'исключения(не_смотрим_баллы)'!$A:$C,1,))&gt;0,"да","нет"),"не введен ОКПД2"),"нет"),"")</f>
        <v>#REF!</v>
      </c>
      <c r="CR811" s="33" t="e">
        <f ca="1">IF(CQ811="да",IF(TODAY()&lt;VLOOKUP(H811,'исключения(не_смотрим_баллы)'!$A:$C,3,),"да","нет"),"")</f>
        <v>#REF!</v>
      </c>
      <c r="CS811" s="33" t="str">
        <f>IFERROR(IF(CQ811="да",IF(VLOOKUP(CI811*1,Обработ.выгрузка_реестра_РФ!$A:$G,2,)&lt;VLOOKUP(H811,'исключения(не_смотрим_баллы)'!$A:$C,2,),"да","нет"),""),"")</f>
        <v/>
      </c>
      <c r="CT811" s="24"/>
      <c r="CU811" s="33" t="e">
        <f t="shared" si="7701"/>
        <v>#REF!</v>
      </c>
      <c r="CV811" s="91" t="e">
        <f t="shared" si="7702"/>
        <v>#REF!</v>
      </c>
      <c r="CW811" s="27" t="e">
        <f t="shared" si="7703"/>
        <v>#REF!</v>
      </c>
      <c r="CX811" s="26" t="e">
        <f t="shared" si="7632"/>
        <v>#REF!</v>
      </c>
      <c r="CY811" s="64" t="e">
        <f>IF(LEN('Описание предлагаемого товара'!#REF!)&gt;0,'Описание предлагаемого товара'!#REF!,"")</f>
        <v>#REF!</v>
      </c>
      <c r="CZ811" s="95" t="e">
        <f t="shared" si="7690"/>
        <v>#REF!</v>
      </c>
      <c r="DA811" s="95" t="e">
        <f t="shared" ref="DA811" si="7915">IFERROR(REPLACE(CZ811,FIND(" ",CZ811,1),1,""),CZ811)</f>
        <v>#REF!</v>
      </c>
      <c r="DB811" s="95" t="e">
        <f t="shared" si="7634"/>
        <v>#REF!</v>
      </c>
      <c r="DC811" s="95" t="e">
        <f t="shared" ref="DC811:DD811" si="7916">IFERROR(REPLACE(DB811,FIND("г.",DB811,1),2,""),DB811)</f>
        <v>#REF!</v>
      </c>
      <c r="DD811" s="95" t="e">
        <f t="shared" si="7916"/>
        <v>#REF!</v>
      </c>
      <c r="DE811" s="95" t="e">
        <f t="shared" ref="DE811:DF811" si="7917">IFERROR(REPLACE(DD811,FIND("г",DD811,1),1,""),DD811)</f>
        <v>#REF!</v>
      </c>
      <c r="DF811" s="95" t="e">
        <f t="shared" si="7917"/>
        <v>#REF!</v>
      </c>
      <c r="DG811" s="95" t="e">
        <f t="shared" si="7707"/>
        <v>#REF!</v>
      </c>
      <c r="DH811" s="25" t="str">
        <f>IFERROR(VLOOKUP(CI811*1,Обработ.выгрузка_реестра_РФ!$A:$G,5,),"")</f>
        <v/>
      </c>
      <c r="DI811" s="27" t="str">
        <f t="shared" si="7717"/>
        <v/>
      </c>
      <c r="DJ811" s="27" t="str">
        <f t="shared" ca="1" si="7694"/>
        <v/>
      </c>
      <c r="DK811" s="63" t="e">
        <f>IF(LEN('Описание предлагаемого товара'!#REF!)&gt;0,'Описание предлагаемого товара'!#REF!,"")</f>
        <v>#REF!</v>
      </c>
      <c r="DL811" s="63" t="e">
        <f>IF(LEN('Описание предлагаемого товара'!#REF!)&gt;0,'Описание предлагаемого товара'!#REF!,"")</f>
        <v>#REF!</v>
      </c>
      <c r="DM811" s="32"/>
    </row>
    <row r="812" spans="1:117" ht="48.75" customHeight="1" x14ac:dyDescent="0.25">
      <c r="A812" s="61" t="e">
        <f>IF(LEN('Описание предлагаемого товара'!#REF!)&gt;0,'Описание предлагаемого товара'!#REF!,"")</f>
        <v>#REF!</v>
      </c>
      <c r="B812" s="65" t="e">
        <f>IF(LEN('Описание предлагаемого товара'!#REF!)&gt;0,'Описание предлагаемого товара'!#REF!,"")</f>
        <v>#REF!</v>
      </c>
      <c r="C812" s="61" t="e">
        <f>IF(LEN('Описание предлагаемого товара'!#REF!)&gt;0,'Описание предлагаемого товара'!#REF!,"")</f>
        <v>#REF!</v>
      </c>
      <c r="D812" s="61" t="e">
        <f>IF(LEN('Описание предлагаемого товара'!#REF!)&gt;0,'Описание предлагаемого товара'!#REF!,"")</f>
        <v>#REF!</v>
      </c>
      <c r="E812" s="61" t="e">
        <f>IF(LEN('Описание предлагаемого товара'!#REF!)&gt;0,'Описание предлагаемого товара'!#REF!,"")</f>
        <v>#REF!</v>
      </c>
      <c r="F812" s="61" t="e">
        <f>IF(LEN('Описание предлагаемого товара'!#REF!)&gt;0,'Описание предлагаемого товара'!#REF!,"")</f>
        <v>#REF!</v>
      </c>
      <c r="G812" s="61" t="e">
        <f>IF(LEN('Описание предлагаемого товара'!#REF!)&gt;0,'Описание предлагаемого товара'!#REF!,"")</f>
        <v>#REF!</v>
      </c>
      <c r="H812" s="61" t="e">
        <f>IF(LEN('Описание предлагаемого товара'!#REF!)&gt;0,'Описание предлагаемого товара'!#REF!,"")</f>
        <v>#REF!</v>
      </c>
      <c r="I812" s="61" t="e">
        <f>IF(LEN('Описание предлагаемого товара'!#REF!)&gt;0,'Описание предлагаемого товара'!#REF!,"")</f>
        <v>#REF!</v>
      </c>
      <c r="J812" s="38" t="str">
        <f>IFERROR(VLOOKUP(B812,SAP!$A:$E,5,),"")</f>
        <v/>
      </c>
      <c r="K812" s="40" t="str">
        <f t="shared" si="7637"/>
        <v/>
      </c>
      <c r="L812" s="61" t="e">
        <f>IF(LEN('Описание предлагаемого товара'!#REF!)&gt;0,IFERROR('Описание предлагаемого товара'!#REF!*1,""),"")</f>
        <v>#REF!</v>
      </c>
      <c r="M812" s="39" t="str">
        <f>IFERROR(VLOOKUP(B812,SAP!$A:$E,2,),"")</f>
        <v/>
      </c>
      <c r="N812" s="41" t="str">
        <f t="shared" si="7773"/>
        <v/>
      </c>
      <c r="O812" s="39" t="str">
        <f t="shared" si="7624"/>
        <v/>
      </c>
      <c r="P812" s="36" t="e">
        <f>IF(LEN('Описание предлагаемого товара'!#REF!)&gt;0,'Описание предлагаемого товара'!#REF!,"")</f>
        <v>#REF!</v>
      </c>
      <c r="Q81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12" s="37" t="e">
        <f>IF(LEN('Описание предлагаемого товара'!#REF!)&gt;0,'Описание предлагаемого товара'!#REF!,"")</f>
        <v>#REF!</v>
      </c>
      <c r="S812" s="37" t="e">
        <f>IF(LEN('Описание предлагаемого товара'!#REF!)&gt;0,'Описание предлагаемого товара'!#REF!,"")</f>
        <v>#REF!</v>
      </c>
      <c r="T81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12" s="23" t="str">
        <f>IFERROR(VLOOKUP(CI812*1,Обработ.выгрузка_реестра_РФ!$A:$G,6,),"")</f>
        <v/>
      </c>
      <c r="V812" s="61" t="e">
        <f>IF(LEN('Описание предлагаемого товара'!#REF!)&gt;0,'Описание предлагаемого товара'!#REF!,"")</f>
        <v>#REF!</v>
      </c>
      <c r="W812" s="62" t="e">
        <f>IF(LEN('Описание предлагаемого товара'!#REF!)&gt;0,'Описание предлагаемого товара'!#REF!,"")</f>
        <v>#REF!</v>
      </c>
      <c r="X812" s="91" t="e">
        <f t="shared" ref="X812:Y812" si="7918">IFERROR(REPLACE(W812,FIND(CHAR(10),W812,1),1," "),W812)</f>
        <v>#REF!</v>
      </c>
      <c r="Y812" s="91" t="e">
        <f t="shared" si="7918"/>
        <v>#REF!</v>
      </c>
      <c r="Z812" s="91" t="e">
        <f t="shared" si="7639"/>
        <v>#REF!</v>
      </c>
      <c r="AA812" s="91" t="e">
        <f t="shared" si="7640"/>
        <v>#REF!</v>
      </c>
      <c r="AB812" s="91" t="e">
        <f t="shared" si="7641"/>
        <v>#REF!</v>
      </c>
      <c r="AC812" s="91" t="e">
        <f t="shared" ref="AC812:AF812" si="7919">IFERROR(REPLACE(AB812,FIND("  ",AB812,1),2," "),AB812)</f>
        <v>#REF!</v>
      </c>
      <c r="AD812" s="91" t="e">
        <f t="shared" si="7919"/>
        <v>#REF!</v>
      </c>
      <c r="AE812" s="91" t="e">
        <f t="shared" si="7919"/>
        <v>#REF!</v>
      </c>
      <c r="AF812" s="91" t="e">
        <f t="shared" si="7919"/>
        <v>#REF!</v>
      </c>
      <c r="AG812" s="23" t="str">
        <f>IFERROR(VLOOKUP(CI812*1,Обработ.выгрузка_реестра_РФ!$A:$G,4,),"")</f>
        <v/>
      </c>
      <c r="AH812" s="91" t="str">
        <f t="shared" ref="AH812:AI812" si="7920">IFERROR(REPLACE(AG812,FIND("-",AG812,1),1,"*"),AG812)</f>
        <v/>
      </c>
      <c r="AI812" s="91" t="str">
        <f t="shared" si="7920"/>
        <v/>
      </c>
      <c r="AJ812" s="27" t="str">
        <f t="shared" si="7739"/>
        <v/>
      </c>
      <c r="AK812" s="63" t="e">
        <f>IF(LEN('Описание предлагаемого товара'!#REF!)&gt;0,'Описание предлагаемого товара'!#REF!,"")</f>
        <v>#REF!</v>
      </c>
      <c r="AL812" s="91" t="e">
        <f t="shared" ref="AL812:AM812" si="7921">IFERROR(REPLACE(AK812,FIND(CHAR(10),AK812,1),1,""),AK812)</f>
        <v>#REF!</v>
      </c>
      <c r="AM812" s="91" t="e">
        <f t="shared" si="7921"/>
        <v>#REF!</v>
      </c>
      <c r="AN812" s="91" t="e">
        <f t="shared" ref="AN812:AR812" si="7922">IFERROR(REPLACE(AM812,FIND(" ",AM812,1),1,""),AM812)</f>
        <v>#REF!</v>
      </c>
      <c r="AO812" s="91" t="e">
        <f t="shared" si="7922"/>
        <v>#REF!</v>
      </c>
      <c r="AP812" s="91" t="e">
        <f t="shared" si="7922"/>
        <v>#REF!</v>
      </c>
      <c r="AQ812" s="91" t="e">
        <f t="shared" si="7922"/>
        <v>#REF!</v>
      </c>
      <c r="AR812" s="91" t="e">
        <f t="shared" si="7922"/>
        <v>#REF!</v>
      </c>
      <c r="AS812" s="91" t="e">
        <f t="shared" si="7646"/>
        <v>#REF!</v>
      </c>
      <c r="AT812" s="91" t="e">
        <f t="shared" si="7647"/>
        <v>#REF!</v>
      </c>
      <c r="AU812" s="32" t="e">
        <f t="shared" si="7630"/>
        <v>#REF!</v>
      </c>
      <c r="AV812" s="93" t="e">
        <f>'Описание предлагаемого товара'!#REF!</f>
        <v>#REF!</v>
      </c>
      <c r="AW812" s="91" t="e">
        <f>MIN(SEARCH({0,1,2,3,4,5,6,7,8,9},AV812&amp; "0123456789"))</f>
        <v>#REF!</v>
      </c>
      <c r="AX812" s="91" t="str">
        <f t="shared" si="7648"/>
        <v/>
      </c>
      <c r="AY812" s="91" t="str">
        <f t="shared" si="7649"/>
        <v/>
      </c>
      <c r="AZ812" s="91" t="str">
        <f t="shared" si="7650"/>
        <v/>
      </c>
      <c r="BA812" s="91" t="str">
        <f t="shared" si="7651"/>
        <v/>
      </c>
      <c r="BB812" s="91" t="str">
        <f t="shared" si="7652"/>
        <v/>
      </c>
      <c r="BC812" s="91" t="str">
        <f t="shared" si="7653"/>
        <v/>
      </c>
      <c r="BD812" s="91" t="str">
        <f t="shared" si="7654"/>
        <v/>
      </c>
      <c r="BE812" s="91" t="str">
        <f t="shared" si="7655"/>
        <v/>
      </c>
      <c r="BF812" s="91" t="str">
        <f t="shared" si="7656"/>
        <v/>
      </c>
      <c r="BG812" s="91" t="str">
        <f t="shared" si="7657"/>
        <v/>
      </c>
      <c r="BH812" s="91" t="str">
        <f t="shared" si="7658"/>
        <v/>
      </c>
      <c r="BI812" s="91" t="str">
        <f t="shared" si="7659"/>
        <v/>
      </c>
      <c r="BJ812" s="91" t="str">
        <f t="shared" si="7660"/>
        <v/>
      </c>
      <c r="BK812" s="91" t="str">
        <f t="shared" si="7661"/>
        <v/>
      </c>
      <c r="BL812" s="91" t="str">
        <f t="shared" si="7662"/>
        <v/>
      </c>
      <c r="BM812" s="91" t="str">
        <f t="shared" si="7663"/>
        <v/>
      </c>
      <c r="BN812" s="91" t="str">
        <f t="shared" si="7664"/>
        <v/>
      </c>
      <c r="BO812" s="91" t="str">
        <f t="shared" si="7665"/>
        <v/>
      </c>
      <c r="BP812" s="91" t="str">
        <f t="shared" si="7666"/>
        <v/>
      </c>
      <c r="BQ812" s="91" t="str">
        <f t="shared" si="7667"/>
        <v/>
      </c>
      <c r="BR812" s="91" t="str">
        <f t="shared" si="7668"/>
        <v/>
      </c>
      <c r="BS812" s="91" t="str">
        <f t="shared" si="7669"/>
        <v/>
      </c>
      <c r="BT812" s="91" t="str">
        <f t="shared" si="7670"/>
        <v/>
      </c>
      <c r="BU812" s="91" t="str">
        <f t="shared" si="7671"/>
        <v/>
      </c>
      <c r="BV812" s="91" t="str">
        <f t="shared" si="7672"/>
        <v/>
      </c>
      <c r="BW812" s="91" t="str">
        <f t="shared" si="7673"/>
        <v/>
      </c>
      <c r="BX812" s="91" t="str">
        <f t="shared" si="7674"/>
        <v/>
      </c>
      <c r="BY812" s="91" t="str">
        <f t="shared" si="7675"/>
        <v/>
      </c>
      <c r="BZ812" s="91" t="str">
        <f t="shared" si="7676"/>
        <v/>
      </c>
      <c r="CA812" s="91" t="str">
        <f t="shared" si="7677"/>
        <v/>
      </c>
      <c r="CB812" s="91" t="str">
        <f t="shared" si="7678"/>
        <v/>
      </c>
      <c r="CC812" s="91" t="str">
        <f t="shared" si="7679"/>
        <v/>
      </c>
      <c r="CD812" s="91" t="str">
        <f t="shared" si="7680"/>
        <v/>
      </c>
      <c r="CE812" s="91" t="str">
        <f t="shared" si="7681"/>
        <v/>
      </c>
      <c r="CF812" s="91" t="str">
        <f t="shared" si="7682"/>
        <v/>
      </c>
      <c r="CG812" s="91" t="str">
        <f t="shared" si="7683"/>
        <v/>
      </c>
      <c r="CH812" s="91" t="str">
        <f t="shared" si="7684"/>
        <v/>
      </c>
      <c r="CI812" s="91" t="str">
        <f t="shared" si="7685"/>
        <v>нет</v>
      </c>
      <c r="CJ812" s="63" t="e">
        <f>IF(LEN('Описание предлагаемого товара'!#REF!)&gt;0,'Описание предлагаемого товара'!#REF!,"")</f>
        <v>#REF!</v>
      </c>
      <c r="CK812" s="91" t="e">
        <f t="shared" ref="CK812:CL812" si="7923">IFERROR(REPLACE(CJ812,FIND(CHAR(10),CJ812,1),1,""),CJ812)</f>
        <v>#REF!</v>
      </c>
      <c r="CL812" s="91" t="e">
        <f t="shared" si="7923"/>
        <v>#REF!</v>
      </c>
      <c r="CM812" s="91" t="e">
        <f t="shared" si="7687"/>
        <v>#REF!</v>
      </c>
      <c r="CN812" s="91" t="e">
        <f t="shared" si="7688"/>
        <v>#REF!</v>
      </c>
      <c r="CO812" s="91" t="e">
        <f t="shared" si="7689"/>
        <v>#REF!</v>
      </c>
      <c r="CP812" s="90" t="e">
        <f>IF(AU812="Не указан реестровый номер (мера нац.режима Запрет)","",IF(CI812="нет","",IF(CU812="да","исключение(не смотрим баллы)",IFERROR(IF(CI812*1&gt;0,IFERROR(IF(VLOOKUP(CI812*1,Обработ.выгрузка_реестра_РФ!$A:$G,7,)=0,"Баллы не установлены",VLOOKUP(CI812*1,Обработ.выгрузка_реестра_РФ!$A:$G,7,)),IF(LEN(CI812)&gt;14,"","нет номера в реестре РФ")),""),IF(LEN(CI812)=0,"","Некорректный реестровый номер")))))</f>
        <v>#REF!</v>
      </c>
      <c r="CQ812" s="33" t="e">
        <f>IF(LEN(C812)&gt;0,IFERROR(IF(LEN(H812)&gt;0,IF(LEN(VLOOKUP(H812,'исключения(не_смотрим_баллы)'!$A:$C,1,))&gt;0,"да","нет"),"не введен ОКПД2"),"нет"),"")</f>
        <v>#REF!</v>
      </c>
      <c r="CR812" s="33" t="e">
        <f ca="1">IF(CQ812="да",IF(TODAY()&lt;VLOOKUP(H812,'исключения(не_смотрим_баллы)'!$A:$C,3,),"да","нет"),"")</f>
        <v>#REF!</v>
      </c>
      <c r="CS812" s="33" t="str">
        <f>IFERROR(IF(CQ812="да",IF(VLOOKUP(CI812*1,Обработ.выгрузка_реестра_РФ!$A:$G,2,)&lt;VLOOKUP(H812,'исключения(не_смотрим_баллы)'!$A:$C,2,),"да","нет"),""),"")</f>
        <v/>
      </c>
      <c r="CT812" s="24"/>
      <c r="CU812" s="33" t="e">
        <f t="shared" si="7701"/>
        <v>#REF!</v>
      </c>
      <c r="CV812" s="91" t="e">
        <f t="shared" si="7702"/>
        <v>#REF!</v>
      </c>
      <c r="CW812" s="27" t="e">
        <f t="shared" si="7703"/>
        <v>#REF!</v>
      </c>
      <c r="CX812" s="26" t="e">
        <f t="shared" si="7632"/>
        <v>#REF!</v>
      </c>
      <c r="CY812" s="64" t="e">
        <f>IF(LEN('Описание предлагаемого товара'!#REF!)&gt;0,'Описание предлагаемого товара'!#REF!,"")</f>
        <v>#REF!</v>
      </c>
      <c r="CZ812" s="95" t="e">
        <f t="shared" si="7690"/>
        <v>#REF!</v>
      </c>
      <c r="DA812" s="95" t="e">
        <f t="shared" ref="DA812" si="7924">IFERROR(REPLACE(CZ812,FIND(" ",CZ812,1),1,""),CZ812)</f>
        <v>#REF!</v>
      </c>
      <c r="DB812" s="95" t="e">
        <f t="shared" si="7634"/>
        <v>#REF!</v>
      </c>
      <c r="DC812" s="95" t="e">
        <f t="shared" ref="DC812:DD812" si="7925">IFERROR(REPLACE(DB812,FIND("г.",DB812,1),2,""),DB812)</f>
        <v>#REF!</v>
      </c>
      <c r="DD812" s="95" t="e">
        <f t="shared" si="7925"/>
        <v>#REF!</v>
      </c>
      <c r="DE812" s="95" t="e">
        <f t="shared" ref="DE812:DF812" si="7926">IFERROR(REPLACE(DD812,FIND("г",DD812,1),1,""),DD812)</f>
        <v>#REF!</v>
      </c>
      <c r="DF812" s="95" t="e">
        <f t="shared" si="7926"/>
        <v>#REF!</v>
      </c>
      <c r="DG812" s="95" t="e">
        <f t="shared" si="7707"/>
        <v>#REF!</v>
      </c>
      <c r="DH812" s="25" t="str">
        <f>IFERROR(VLOOKUP(CI812*1,Обработ.выгрузка_реестра_РФ!$A:$G,5,),"")</f>
        <v/>
      </c>
      <c r="DI812" s="27" t="str">
        <f t="shared" si="7717"/>
        <v/>
      </c>
      <c r="DJ812" s="27" t="str">
        <f t="shared" ca="1" si="7694"/>
        <v/>
      </c>
      <c r="DK812" s="63" t="e">
        <f>IF(LEN('Описание предлагаемого товара'!#REF!)&gt;0,'Описание предлагаемого товара'!#REF!,"")</f>
        <v>#REF!</v>
      </c>
      <c r="DL812" s="63" t="e">
        <f>IF(LEN('Описание предлагаемого товара'!#REF!)&gt;0,'Описание предлагаемого товара'!#REF!,"")</f>
        <v>#REF!</v>
      </c>
      <c r="DM812" s="32"/>
    </row>
    <row r="813" spans="1:117" ht="48.75" customHeight="1" x14ac:dyDescent="0.25">
      <c r="A813" s="61" t="e">
        <f>IF(LEN('Описание предлагаемого товара'!#REF!)&gt;0,'Описание предлагаемого товара'!#REF!,"")</f>
        <v>#REF!</v>
      </c>
      <c r="B813" s="65" t="e">
        <f>IF(LEN('Описание предлагаемого товара'!#REF!)&gt;0,'Описание предлагаемого товара'!#REF!,"")</f>
        <v>#REF!</v>
      </c>
      <c r="C813" s="61" t="e">
        <f>IF(LEN('Описание предлагаемого товара'!#REF!)&gt;0,'Описание предлагаемого товара'!#REF!,"")</f>
        <v>#REF!</v>
      </c>
      <c r="D813" s="61" t="e">
        <f>IF(LEN('Описание предлагаемого товара'!#REF!)&gt;0,'Описание предлагаемого товара'!#REF!,"")</f>
        <v>#REF!</v>
      </c>
      <c r="E813" s="61" t="e">
        <f>IF(LEN('Описание предлагаемого товара'!#REF!)&gt;0,'Описание предлагаемого товара'!#REF!,"")</f>
        <v>#REF!</v>
      </c>
      <c r="F813" s="61" t="e">
        <f>IF(LEN('Описание предлагаемого товара'!#REF!)&gt;0,'Описание предлагаемого товара'!#REF!,"")</f>
        <v>#REF!</v>
      </c>
      <c r="G813" s="61" t="e">
        <f>IF(LEN('Описание предлагаемого товара'!#REF!)&gt;0,'Описание предлагаемого товара'!#REF!,"")</f>
        <v>#REF!</v>
      </c>
      <c r="H813" s="61" t="e">
        <f>IF(LEN('Описание предлагаемого товара'!#REF!)&gt;0,'Описание предлагаемого товара'!#REF!,"")</f>
        <v>#REF!</v>
      </c>
      <c r="I813" s="61" t="e">
        <f>IF(LEN('Описание предлагаемого товара'!#REF!)&gt;0,'Описание предлагаемого товара'!#REF!,"")</f>
        <v>#REF!</v>
      </c>
      <c r="J813" s="38" t="str">
        <f>IFERROR(VLOOKUP(B813,SAP!$A:$E,5,),"")</f>
        <v/>
      </c>
      <c r="K813" s="40" t="str">
        <f t="shared" si="7637"/>
        <v/>
      </c>
      <c r="L813" s="61" t="e">
        <f>IF(LEN('Описание предлагаемого товара'!#REF!)&gt;0,IFERROR('Описание предлагаемого товара'!#REF!*1,""),"")</f>
        <v>#REF!</v>
      </c>
      <c r="M813" s="39" t="str">
        <f>IFERROR(VLOOKUP(B813,SAP!$A:$E,2,),"")</f>
        <v/>
      </c>
      <c r="N813" s="41" t="str">
        <f t="shared" si="7773"/>
        <v/>
      </c>
      <c r="O813" s="39" t="str">
        <f t="shared" si="7624"/>
        <v/>
      </c>
      <c r="P813" s="36" t="e">
        <f>IF(LEN('Описание предлагаемого товара'!#REF!)&gt;0,'Описание предлагаемого товара'!#REF!,"")</f>
        <v>#REF!</v>
      </c>
      <c r="Q81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13" s="37" t="e">
        <f>IF(LEN('Описание предлагаемого товара'!#REF!)&gt;0,'Описание предлагаемого товара'!#REF!,"")</f>
        <v>#REF!</v>
      </c>
      <c r="S813" s="37" t="e">
        <f>IF(LEN('Описание предлагаемого товара'!#REF!)&gt;0,'Описание предлагаемого товара'!#REF!,"")</f>
        <v>#REF!</v>
      </c>
      <c r="T81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13" s="23" t="str">
        <f>IFERROR(VLOOKUP(CI813*1,Обработ.выгрузка_реестра_РФ!$A:$G,6,),"")</f>
        <v/>
      </c>
      <c r="V813" s="61" t="e">
        <f>IF(LEN('Описание предлагаемого товара'!#REF!)&gt;0,'Описание предлагаемого товара'!#REF!,"")</f>
        <v>#REF!</v>
      </c>
      <c r="W813" s="62" t="e">
        <f>IF(LEN('Описание предлагаемого товара'!#REF!)&gt;0,'Описание предлагаемого товара'!#REF!,"")</f>
        <v>#REF!</v>
      </c>
      <c r="X813" s="91" t="e">
        <f t="shared" ref="X813:Y813" si="7927">IFERROR(REPLACE(W813,FIND(CHAR(10),W813,1),1," "),W813)</f>
        <v>#REF!</v>
      </c>
      <c r="Y813" s="91" t="e">
        <f t="shared" si="7927"/>
        <v>#REF!</v>
      </c>
      <c r="Z813" s="91" t="e">
        <f t="shared" si="7639"/>
        <v>#REF!</v>
      </c>
      <c r="AA813" s="91" t="e">
        <f t="shared" si="7640"/>
        <v>#REF!</v>
      </c>
      <c r="AB813" s="91" t="e">
        <f t="shared" si="7641"/>
        <v>#REF!</v>
      </c>
      <c r="AC813" s="91" t="e">
        <f t="shared" ref="AC813:AF813" si="7928">IFERROR(REPLACE(AB813,FIND("  ",AB813,1),2," "),AB813)</f>
        <v>#REF!</v>
      </c>
      <c r="AD813" s="91" t="e">
        <f t="shared" si="7928"/>
        <v>#REF!</v>
      </c>
      <c r="AE813" s="91" t="e">
        <f t="shared" si="7928"/>
        <v>#REF!</v>
      </c>
      <c r="AF813" s="91" t="e">
        <f t="shared" si="7928"/>
        <v>#REF!</v>
      </c>
      <c r="AG813" s="23" t="str">
        <f>IFERROR(VLOOKUP(CI813*1,Обработ.выгрузка_реестра_РФ!$A:$G,4,),"")</f>
        <v/>
      </c>
      <c r="AH813" s="91" t="str">
        <f t="shared" ref="AH813:AI813" si="7929">IFERROR(REPLACE(AG813,FIND("-",AG813,1),1,"*"),AG813)</f>
        <v/>
      </c>
      <c r="AI813" s="91" t="str">
        <f t="shared" si="7929"/>
        <v/>
      </c>
      <c r="AJ813" s="27" t="str">
        <f t="shared" si="7739"/>
        <v/>
      </c>
      <c r="AK813" s="63" t="e">
        <f>IF(LEN('Описание предлагаемого товара'!#REF!)&gt;0,'Описание предлагаемого товара'!#REF!,"")</f>
        <v>#REF!</v>
      </c>
      <c r="AL813" s="91" t="e">
        <f t="shared" ref="AL813:AM813" si="7930">IFERROR(REPLACE(AK813,FIND(CHAR(10),AK813,1),1,""),AK813)</f>
        <v>#REF!</v>
      </c>
      <c r="AM813" s="91" t="e">
        <f t="shared" si="7930"/>
        <v>#REF!</v>
      </c>
      <c r="AN813" s="91" t="e">
        <f t="shared" ref="AN813:AR813" si="7931">IFERROR(REPLACE(AM813,FIND(" ",AM813,1),1,""),AM813)</f>
        <v>#REF!</v>
      </c>
      <c r="AO813" s="91" t="e">
        <f t="shared" si="7931"/>
        <v>#REF!</v>
      </c>
      <c r="AP813" s="91" t="e">
        <f t="shared" si="7931"/>
        <v>#REF!</v>
      </c>
      <c r="AQ813" s="91" t="e">
        <f t="shared" si="7931"/>
        <v>#REF!</v>
      </c>
      <c r="AR813" s="91" t="e">
        <f t="shared" si="7931"/>
        <v>#REF!</v>
      </c>
      <c r="AS813" s="91" t="e">
        <f t="shared" si="7646"/>
        <v>#REF!</v>
      </c>
      <c r="AT813" s="91" t="e">
        <f t="shared" si="7647"/>
        <v>#REF!</v>
      </c>
      <c r="AU813" s="32" t="e">
        <f t="shared" si="7630"/>
        <v>#REF!</v>
      </c>
      <c r="AV813" s="93" t="e">
        <f>'Описание предлагаемого товара'!#REF!</f>
        <v>#REF!</v>
      </c>
      <c r="AW813" s="91" t="e">
        <f>MIN(SEARCH({0,1,2,3,4,5,6,7,8,9},AV813&amp; "0123456789"))</f>
        <v>#REF!</v>
      </c>
      <c r="AX813" s="91" t="str">
        <f t="shared" si="7648"/>
        <v/>
      </c>
      <c r="AY813" s="91" t="str">
        <f t="shared" si="7649"/>
        <v/>
      </c>
      <c r="AZ813" s="91" t="str">
        <f t="shared" si="7650"/>
        <v/>
      </c>
      <c r="BA813" s="91" t="str">
        <f t="shared" si="7651"/>
        <v/>
      </c>
      <c r="BB813" s="91" t="str">
        <f t="shared" si="7652"/>
        <v/>
      </c>
      <c r="BC813" s="91" t="str">
        <f t="shared" si="7653"/>
        <v/>
      </c>
      <c r="BD813" s="91" t="str">
        <f t="shared" si="7654"/>
        <v/>
      </c>
      <c r="BE813" s="91" t="str">
        <f t="shared" si="7655"/>
        <v/>
      </c>
      <c r="BF813" s="91" t="str">
        <f t="shared" si="7656"/>
        <v/>
      </c>
      <c r="BG813" s="91" t="str">
        <f t="shared" si="7657"/>
        <v/>
      </c>
      <c r="BH813" s="91" t="str">
        <f t="shared" si="7658"/>
        <v/>
      </c>
      <c r="BI813" s="91" t="str">
        <f t="shared" si="7659"/>
        <v/>
      </c>
      <c r="BJ813" s="91" t="str">
        <f t="shared" si="7660"/>
        <v/>
      </c>
      <c r="BK813" s="91" t="str">
        <f t="shared" si="7661"/>
        <v/>
      </c>
      <c r="BL813" s="91" t="str">
        <f t="shared" si="7662"/>
        <v/>
      </c>
      <c r="BM813" s="91" t="str">
        <f t="shared" si="7663"/>
        <v/>
      </c>
      <c r="BN813" s="91" t="str">
        <f t="shared" si="7664"/>
        <v/>
      </c>
      <c r="BO813" s="91" t="str">
        <f t="shared" si="7665"/>
        <v/>
      </c>
      <c r="BP813" s="91" t="str">
        <f t="shared" si="7666"/>
        <v/>
      </c>
      <c r="BQ813" s="91" t="str">
        <f t="shared" si="7667"/>
        <v/>
      </c>
      <c r="BR813" s="91" t="str">
        <f t="shared" si="7668"/>
        <v/>
      </c>
      <c r="BS813" s="91" t="str">
        <f t="shared" si="7669"/>
        <v/>
      </c>
      <c r="BT813" s="91" t="str">
        <f t="shared" si="7670"/>
        <v/>
      </c>
      <c r="BU813" s="91" t="str">
        <f t="shared" si="7671"/>
        <v/>
      </c>
      <c r="BV813" s="91" t="str">
        <f t="shared" si="7672"/>
        <v/>
      </c>
      <c r="BW813" s="91" t="str">
        <f t="shared" si="7673"/>
        <v/>
      </c>
      <c r="BX813" s="91" t="str">
        <f t="shared" si="7674"/>
        <v/>
      </c>
      <c r="BY813" s="91" t="str">
        <f t="shared" si="7675"/>
        <v/>
      </c>
      <c r="BZ813" s="91" t="str">
        <f t="shared" si="7676"/>
        <v/>
      </c>
      <c r="CA813" s="91" t="str">
        <f t="shared" si="7677"/>
        <v/>
      </c>
      <c r="CB813" s="91" t="str">
        <f t="shared" si="7678"/>
        <v/>
      </c>
      <c r="CC813" s="91" t="str">
        <f t="shared" si="7679"/>
        <v/>
      </c>
      <c r="CD813" s="91" t="str">
        <f t="shared" si="7680"/>
        <v/>
      </c>
      <c r="CE813" s="91" t="str">
        <f t="shared" si="7681"/>
        <v/>
      </c>
      <c r="CF813" s="91" t="str">
        <f t="shared" si="7682"/>
        <v/>
      </c>
      <c r="CG813" s="91" t="str">
        <f t="shared" si="7683"/>
        <v/>
      </c>
      <c r="CH813" s="91" t="str">
        <f t="shared" si="7684"/>
        <v/>
      </c>
      <c r="CI813" s="91" t="str">
        <f t="shared" si="7685"/>
        <v>нет</v>
      </c>
      <c r="CJ813" s="63" t="e">
        <f>IF(LEN('Описание предлагаемого товара'!#REF!)&gt;0,'Описание предлагаемого товара'!#REF!,"")</f>
        <v>#REF!</v>
      </c>
      <c r="CK813" s="91" t="e">
        <f t="shared" ref="CK813:CL813" si="7932">IFERROR(REPLACE(CJ813,FIND(CHAR(10),CJ813,1),1,""),CJ813)</f>
        <v>#REF!</v>
      </c>
      <c r="CL813" s="91" t="e">
        <f t="shared" si="7932"/>
        <v>#REF!</v>
      </c>
      <c r="CM813" s="91" t="e">
        <f t="shared" si="7687"/>
        <v>#REF!</v>
      </c>
      <c r="CN813" s="91" t="e">
        <f t="shared" si="7688"/>
        <v>#REF!</v>
      </c>
      <c r="CO813" s="91" t="e">
        <f t="shared" si="7689"/>
        <v>#REF!</v>
      </c>
      <c r="CP813" s="90" t="e">
        <f>IF(AU813="Не указан реестровый номер (мера нац.режима Запрет)","",IF(CI813="нет","",IF(CU813="да","исключение(не смотрим баллы)",IFERROR(IF(CI813*1&gt;0,IFERROR(IF(VLOOKUP(CI813*1,Обработ.выгрузка_реестра_РФ!$A:$G,7,)=0,"Баллы не установлены",VLOOKUP(CI813*1,Обработ.выгрузка_реестра_РФ!$A:$G,7,)),IF(LEN(CI813)&gt;14,"","нет номера в реестре РФ")),""),IF(LEN(CI813)=0,"","Некорректный реестровый номер")))))</f>
        <v>#REF!</v>
      </c>
      <c r="CQ813" s="33" t="e">
        <f>IF(LEN(C813)&gt;0,IFERROR(IF(LEN(H813)&gt;0,IF(LEN(VLOOKUP(H813,'исключения(не_смотрим_баллы)'!$A:$C,1,))&gt;0,"да","нет"),"не введен ОКПД2"),"нет"),"")</f>
        <v>#REF!</v>
      </c>
      <c r="CR813" s="33" t="e">
        <f ca="1">IF(CQ813="да",IF(TODAY()&lt;VLOOKUP(H813,'исключения(не_смотрим_баллы)'!$A:$C,3,),"да","нет"),"")</f>
        <v>#REF!</v>
      </c>
      <c r="CS813" s="33" t="str">
        <f>IFERROR(IF(CQ813="да",IF(VLOOKUP(CI813*1,Обработ.выгрузка_реестра_РФ!$A:$G,2,)&lt;VLOOKUP(H813,'исключения(не_смотрим_баллы)'!$A:$C,2,),"да","нет"),""),"")</f>
        <v/>
      </c>
      <c r="CT813" s="24"/>
      <c r="CU813" s="33" t="e">
        <f t="shared" si="7701"/>
        <v>#REF!</v>
      </c>
      <c r="CV813" s="91" t="e">
        <f t="shared" si="7702"/>
        <v>#REF!</v>
      </c>
      <c r="CW813" s="27" t="e">
        <f t="shared" si="7703"/>
        <v>#REF!</v>
      </c>
      <c r="CX813" s="26" t="e">
        <f t="shared" si="7632"/>
        <v>#REF!</v>
      </c>
      <c r="CY813" s="64" t="e">
        <f>IF(LEN('Описание предлагаемого товара'!#REF!)&gt;0,'Описание предлагаемого товара'!#REF!,"")</f>
        <v>#REF!</v>
      </c>
      <c r="CZ813" s="95" t="e">
        <f t="shared" si="7690"/>
        <v>#REF!</v>
      </c>
      <c r="DA813" s="95" t="e">
        <f t="shared" ref="DA813" si="7933">IFERROR(REPLACE(CZ813,FIND(" ",CZ813,1),1,""),CZ813)</f>
        <v>#REF!</v>
      </c>
      <c r="DB813" s="95" t="e">
        <f t="shared" si="7634"/>
        <v>#REF!</v>
      </c>
      <c r="DC813" s="95" t="e">
        <f t="shared" ref="DC813:DD813" si="7934">IFERROR(REPLACE(DB813,FIND("г.",DB813,1),2,""),DB813)</f>
        <v>#REF!</v>
      </c>
      <c r="DD813" s="95" t="e">
        <f t="shared" si="7934"/>
        <v>#REF!</v>
      </c>
      <c r="DE813" s="95" t="e">
        <f t="shared" ref="DE813:DF813" si="7935">IFERROR(REPLACE(DD813,FIND("г",DD813,1),1,""),DD813)</f>
        <v>#REF!</v>
      </c>
      <c r="DF813" s="95" t="e">
        <f t="shared" si="7935"/>
        <v>#REF!</v>
      </c>
      <c r="DG813" s="95" t="e">
        <f t="shared" si="7707"/>
        <v>#REF!</v>
      </c>
      <c r="DH813" s="25" t="str">
        <f>IFERROR(VLOOKUP(CI813*1,Обработ.выгрузка_реестра_РФ!$A:$G,5,),"")</f>
        <v/>
      </c>
      <c r="DI813" s="27" t="str">
        <f t="shared" si="7717"/>
        <v/>
      </c>
      <c r="DJ813" s="27" t="str">
        <f t="shared" ca="1" si="7694"/>
        <v/>
      </c>
      <c r="DK813" s="63" t="e">
        <f>IF(LEN('Описание предлагаемого товара'!#REF!)&gt;0,'Описание предлагаемого товара'!#REF!,"")</f>
        <v>#REF!</v>
      </c>
      <c r="DL813" s="63" t="e">
        <f>IF(LEN('Описание предлагаемого товара'!#REF!)&gt;0,'Описание предлагаемого товара'!#REF!,"")</f>
        <v>#REF!</v>
      </c>
      <c r="DM813" s="32"/>
    </row>
    <row r="814" spans="1:117" ht="48.75" customHeight="1" x14ac:dyDescent="0.25">
      <c r="A814" s="61" t="e">
        <f>IF(LEN('Описание предлагаемого товара'!#REF!)&gt;0,'Описание предлагаемого товара'!#REF!,"")</f>
        <v>#REF!</v>
      </c>
      <c r="B814" s="65" t="e">
        <f>IF(LEN('Описание предлагаемого товара'!#REF!)&gt;0,'Описание предлагаемого товара'!#REF!,"")</f>
        <v>#REF!</v>
      </c>
      <c r="C814" s="61" t="e">
        <f>IF(LEN('Описание предлагаемого товара'!#REF!)&gt;0,'Описание предлагаемого товара'!#REF!,"")</f>
        <v>#REF!</v>
      </c>
      <c r="D814" s="61" t="e">
        <f>IF(LEN('Описание предлагаемого товара'!#REF!)&gt;0,'Описание предлагаемого товара'!#REF!,"")</f>
        <v>#REF!</v>
      </c>
      <c r="E814" s="61" t="e">
        <f>IF(LEN('Описание предлагаемого товара'!#REF!)&gt;0,'Описание предлагаемого товара'!#REF!,"")</f>
        <v>#REF!</v>
      </c>
      <c r="F814" s="61" t="e">
        <f>IF(LEN('Описание предлагаемого товара'!#REF!)&gt;0,'Описание предлагаемого товара'!#REF!,"")</f>
        <v>#REF!</v>
      </c>
      <c r="G814" s="61" t="e">
        <f>IF(LEN('Описание предлагаемого товара'!#REF!)&gt;0,'Описание предлагаемого товара'!#REF!,"")</f>
        <v>#REF!</v>
      </c>
      <c r="H814" s="61" t="e">
        <f>IF(LEN('Описание предлагаемого товара'!#REF!)&gt;0,'Описание предлагаемого товара'!#REF!,"")</f>
        <v>#REF!</v>
      </c>
      <c r="I814" s="61" t="e">
        <f>IF(LEN('Описание предлагаемого товара'!#REF!)&gt;0,'Описание предлагаемого товара'!#REF!,"")</f>
        <v>#REF!</v>
      </c>
      <c r="J814" s="38" t="str">
        <f>IFERROR(VLOOKUP(B814,SAP!$A:$E,5,),"")</f>
        <v/>
      </c>
      <c r="K814" s="40" t="str">
        <f t="shared" si="7637"/>
        <v/>
      </c>
      <c r="L814" s="61" t="e">
        <f>IF(LEN('Описание предлагаемого товара'!#REF!)&gt;0,IFERROR('Описание предлагаемого товара'!#REF!*1,""),"")</f>
        <v>#REF!</v>
      </c>
      <c r="M814" s="39" t="str">
        <f>IFERROR(VLOOKUP(B814,SAP!$A:$E,2,),"")</f>
        <v/>
      </c>
      <c r="N814" s="41" t="str">
        <f t="shared" si="7773"/>
        <v/>
      </c>
      <c r="O814" s="39" t="str">
        <f t="shared" si="7624"/>
        <v/>
      </c>
      <c r="P814" s="36" t="e">
        <f>IF(LEN('Описание предлагаемого товара'!#REF!)&gt;0,'Описание предлагаемого товара'!#REF!,"")</f>
        <v>#REF!</v>
      </c>
      <c r="Q81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14" s="37" t="e">
        <f>IF(LEN('Описание предлагаемого товара'!#REF!)&gt;0,'Описание предлагаемого товара'!#REF!,"")</f>
        <v>#REF!</v>
      </c>
      <c r="S814" s="37" t="e">
        <f>IF(LEN('Описание предлагаемого товара'!#REF!)&gt;0,'Описание предлагаемого товара'!#REF!,"")</f>
        <v>#REF!</v>
      </c>
      <c r="T81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14" s="23" t="str">
        <f>IFERROR(VLOOKUP(CI814*1,Обработ.выгрузка_реестра_РФ!$A:$G,6,),"")</f>
        <v/>
      </c>
      <c r="V814" s="61" t="e">
        <f>IF(LEN('Описание предлагаемого товара'!#REF!)&gt;0,'Описание предлагаемого товара'!#REF!,"")</f>
        <v>#REF!</v>
      </c>
      <c r="W814" s="62" t="e">
        <f>IF(LEN('Описание предлагаемого товара'!#REF!)&gt;0,'Описание предлагаемого товара'!#REF!,"")</f>
        <v>#REF!</v>
      </c>
      <c r="X814" s="91" t="e">
        <f t="shared" ref="X814:Y814" si="7936">IFERROR(REPLACE(W814,FIND(CHAR(10),W814,1),1," "),W814)</f>
        <v>#REF!</v>
      </c>
      <c r="Y814" s="91" t="e">
        <f t="shared" si="7936"/>
        <v>#REF!</v>
      </c>
      <c r="Z814" s="91" t="e">
        <f t="shared" si="7639"/>
        <v>#REF!</v>
      </c>
      <c r="AA814" s="91" t="e">
        <f t="shared" si="7640"/>
        <v>#REF!</v>
      </c>
      <c r="AB814" s="91" t="e">
        <f t="shared" si="7641"/>
        <v>#REF!</v>
      </c>
      <c r="AC814" s="91" t="e">
        <f t="shared" ref="AC814:AF814" si="7937">IFERROR(REPLACE(AB814,FIND("  ",AB814,1),2," "),AB814)</f>
        <v>#REF!</v>
      </c>
      <c r="AD814" s="91" t="e">
        <f t="shared" si="7937"/>
        <v>#REF!</v>
      </c>
      <c r="AE814" s="91" t="e">
        <f t="shared" si="7937"/>
        <v>#REF!</v>
      </c>
      <c r="AF814" s="91" t="e">
        <f t="shared" si="7937"/>
        <v>#REF!</v>
      </c>
      <c r="AG814" s="23" t="str">
        <f>IFERROR(VLOOKUP(CI814*1,Обработ.выгрузка_реестра_РФ!$A:$G,4,),"")</f>
        <v/>
      </c>
      <c r="AH814" s="91" t="str">
        <f t="shared" ref="AH814:AI814" si="7938">IFERROR(REPLACE(AG814,FIND("-",AG814,1),1,"*"),AG814)</f>
        <v/>
      </c>
      <c r="AI814" s="91" t="str">
        <f t="shared" si="7938"/>
        <v/>
      </c>
      <c r="AJ814" s="27" t="str">
        <f t="shared" si="7739"/>
        <v/>
      </c>
      <c r="AK814" s="63" t="e">
        <f>IF(LEN('Описание предлагаемого товара'!#REF!)&gt;0,'Описание предлагаемого товара'!#REF!,"")</f>
        <v>#REF!</v>
      </c>
      <c r="AL814" s="91" t="e">
        <f t="shared" ref="AL814:AM814" si="7939">IFERROR(REPLACE(AK814,FIND(CHAR(10),AK814,1),1,""),AK814)</f>
        <v>#REF!</v>
      </c>
      <c r="AM814" s="91" t="e">
        <f t="shared" si="7939"/>
        <v>#REF!</v>
      </c>
      <c r="AN814" s="91" t="e">
        <f t="shared" ref="AN814:AR814" si="7940">IFERROR(REPLACE(AM814,FIND(" ",AM814,1),1,""),AM814)</f>
        <v>#REF!</v>
      </c>
      <c r="AO814" s="91" t="e">
        <f t="shared" si="7940"/>
        <v>#REF!</v>
      </c>
      <c r="AP814" s="91" t="e">
        <f t="shared" si="7940"/>
        <v>#REF!</v>
      </c>
      <c r="AQ814" s="91" t="e">
        <f t="shared" si="7940"/>
        <v>#REF!</v>
      </c>
      <c r="AR814" s="91" t="e">
        <f t="shared" si="7940"/>
        <v>#REF!</v>
      </c>
      <c r="AS814" s="91" t="e">
        <f t="shared" si="7646"/>
        <v>#REF!</v>
      </c>
      <c r="AT814" s="91" t="e">
        <f t="shared" si="7647"/>
        <v>#REF!</v>
      </c>
      <c r="AU814" s="32" t="e">
        <f t="shared" si="7630"/>
        <v>#REF!</v>
      </c>
      <c r="AV814" s="93" t="e">
        <f>'Описание предлагаемого товара'!#REF!</f>
        <v>#REF!</v>
      </c>
      <c r="AW814" s="91" t="e">
        <f>MIN(SEARCH({0,1,2,3,4,5,6,7,8,9},AV814&amp; "0123456789"))</f>
        <v>#REF!</v>
      </c>
      <c r="AX814" s="91" t="str">
        <f t="shared" si="7648"/>
        <v/>
      </c>
      <c r="AY814" s="91" t="str">
        <f t="shared" si="7649"/>
        <v/>
      </c>
      <c r="AZ814" s="91" t="str">
        <f t="shared" si="7650"/>
        <v/>
      </c>
      <c r="BA814" s="91" t="str">
        <f t="shared" si="7651"/>
        <v/>
      </c>
      <c r="BB814" s="91" t="str">
        <f t="shared" si="7652"/>
        <v/>
      </c>
      <c r="BC814" s="91" t="str">
        <f t="shared" si="7653"/>
        <v/>
      </c>
      <c r="BD814" s="91" t="str">
        <f t="shared" si="7654"/>
        <v/>
      </c>
      <c r="BE814" s="91" t="str">
        <f t="shared" si="7655"/>
        <v/>
      </c>
      <c r="BF814" s="91" t="str">
        <f t="shared" si="7656"/>
        <v/>
      </c>
      <c r="BG814" s="91" t="str">
        <f t="shared" si="7657"/>
        <v/>
      </c>
      <c r="BH814" s="91" t="str">
        <f t="shared" si="7658"/>
        <v/>
      </c>
      <c r="BI814" s="91" t="str">
        <f t="shared" si="7659"/>
        <v/>
      </c>
      <c r="BJ814" s="91" t="str">
        <f t="shared" si="7660"/>
        <v/>
      </c>
      <c r="BK814" s="91" t="str">
        <f t="shared" si="7661"/>
        <v/>
      </c>
      <c r="BL814" s="91" t="str">
        <f t="shared" si="7662"/>
        <v/>
      </c>
      <c r="BM814" s="91" t="str">
        <f t="shared" si="7663"/>
        <v/>
      </c>
      <c r="BN814" s="91" t="str">
        <f t="shared" si="7664"/>
        <v/>
      </c>
      <c r="BO814" s="91" t="str">
        <f t="shared" si="7665"/>
        <v/>
      </c>
      <c r="BP814" s="91" t="str">
        <f t="shared" si="7666"/>
        <v/>
      </c>
      <c r="BQ814" s="91" t="str">
        <f t="shared" si="7667"/>
        <v/>
      </c>
      <c r="BR814" s="91" t="str">
        <f t="shared" si="7668"/>
        <v/>
      </c>
      <c r="BS814" s="91" t="str">
        <f t="shared" si="7669"/>
        <v/>
      </c>
      <c r="BT814" s="91" t="str">
        <f t="shared" si="7670"/>
        <v/>
      </c>
      <c r="BU814" s="91" t="str">
        <f t="shared" si="7671"/>
        <v/>
      </c>
      <c r="BV814" s="91" t="str">
        <f t="shared" si="7672"/>
        <v/>
      </c>
      <c r="BW814" s="91" t="str">
        <f t="shared" si="7673"/>
        <v/>
      </c>
      <c r="BX814" s="91" t="str">
        <f t="shared" si="7674"/>
        <v/>
      </c>
      <c r="BY814" s="91" t="str">
        <f t="shared" si="7675"/>
        <v/>
      </c>
      <c r="BZ814" s="91" t="str">
        <f t="shared" si="7676"/>
        <v/>
      </c>
      <c r="CA814" s="91" t="str">
        <f t="shared" si="7677"/>
        <v/>
      </c>
      <c r="CB814" s="91" t="str">
        <f t="shared" si="7678"/>
        <v/>
      </c>
      <c r="CC814" s="91" t="str">
        <f t="shared" si="7679"/>
        <v/>
      </c>
      <c r="CD814" s="91" t="str">
        <f t="shared" si="7680"/>
        <v/>
      </c>
      <c r="CE814" s="91" t="str">
        <f t="shared" si="7681"/>
        <v/>
      </c>
      <c r="CF814" s="91" t="str">
        <f t="shared" si="7682"/>
        <v/>
      </c>
      <c r="CG814" s="91" t="str">
        <f t="shared" si="7683"/>
        <v/>
      </c>
      <c r="CH814" s="91" t="str">
        <f t="shared" si="7684"/>
        <v/>
      </c>
      <c r="CI814" s="91" t="str">
        <f t="shared" si="7685"/>
        <v>нет</v>
      </c>
      <c r="CJ814" s="63" t="e">
        <f>IF(LEN('Описание предлагаемого товара'!#REF!)&gt;0,'Описание предлагаемого товара'!#REF!,"")</f>
        <v>#REF!</v>
      </c>
      <c r="CK814" s="91" t="e">
        <f t="shared" ref="CK814:CL814" si="7941">IFERROR(REPLACE(CJ814,FIND(CHAR(10),CJ814,1),1,""),CJ814)</f>
        <v>#REF!</v>
      </c>
      <c r="CL814" s="91" t="e">
        <f t="shared" si="7941"/>
        <v>#REF!</v>
      </c>
      <c r="CM814" s="91" t="e">
        <f t="shared" si="7687"/>
        <v>#REF!</v>
      </c>
      <c r="CN814" s="91" t="e">
        <f t="shared" si="7688"/>
        <v>#REF!</v>
      </c>
      <c r="CO814" s="91" t="e">
        <f t="shared" si="7689"/>
        <v>#REF!</v>
      </c>
      <c r="CP814" s="90" t="e">
        <f>IF(AU814="Не указан реестровый номер (мера нац.режима Запрет)","",IF(CI814="нет","",IF(CU814="да","исключение(не смотрим баллы)",IFERROR(IF(CI814*1&gt;0,IFERROR(IF(VLOOKUP(CI814*1,Обработ.выгрузка_реестра_РФ!$A:$G,7,)=0,"Баллы не установлены",VLOOKUP(CI814*1,Обработ.выгрузка_реестра_РФ!$A:$G,7,)),IF(LEN(CI814)&gt;14,"","нет номера в реестре РФ")),""),IF(LEN(CI814)=0,"","Некорректный реестровый номер")))))</f>
        <v>#REF!</v>
      </c>
      <c r="CQ814" s="33" t="e">
        <f>IF(LEN(C814)&gt;0,IFERROR(IF(LEN(H814)&gt;0,IF(LEN(VLOOKUP(H814,'исключения(не_смотрим_баллы)'!$A:$C,1,))&gt;0,"да","нет"),"не введен ОКПД2"),"нет"),"")</f>
        <v>#REF!</v>
      </c>
      <c r="CR814" s="33" t="e">
        <f ca="1">IF(CQ814="да",IF(TODAY()&lt;VLOOKUP(H814,'исключения(не_смотрим_баллы)'!$A:$C,3,),"да","нет"),"")</f>
        <v>#REF!</v>
      </c>
      <c r="CS814" s="33" t="str">
        <f>IFERROR(IF(CQ814="да",IF(VLOOKUP(CI814*1,Обработ.выгрузка_реестра_РФ!$A:$G,2,)&lt;VLOOKUP(H814,'исключения(не_смотрим_баллы)'!$A:$C,2,),"да","нет"),""),"")</f>
        <v/>
      </c>
      <c r="CT814" s="24"/>
      <c r="CU814" s="33" t="e">
        <f t="shared" si="7701"/>
        <v>#REF!</v>
      </c>
      <c r="CV814" s="91" t="e">
        <f t="shared" si="7702"/>
        <v>#REF!</v>
      </c>
      <c r="CW814" s="27" t="e">
        <f t="shared" si="7703"/>
        <v>#REF!</v>
      </c>
      <c r="CX814" s="26" t="e">
        <f t="shared" si="7632"/>
        <v>#REF!</v>
      </c>
      <c r="CY814" s="64" t="e">
        <f>IF(LEN('Описание предлагаемого товара'!#REF!)&gt;0,'Описание предлагаемого товара'!#REF!,"")</f>
        <v>#REF!</v>
      </c>
      <c r="CZ814" s="95" t="e">
        <f t="shared" si="7690"/>
        <v>#REF!</v>
      </c>
      <c r="DA814" s="95" t="e">
        <f t="shared" ref="DA814" si="7942">IFERROR(REPLACE(CZ814,FIND(" ",CZ814,1),1,""),CZ814)</f>
        <v>#REF!</v>
      </c>
      <c r="DB814" s="95" t="e">
        <f t="shared" si="7634"/>
        <v>#REF!</v>
      </c>
      <c r="DC814" s="95" t="e">
        <f t="shared" ref="DC814:DD814" si="7943">IFERROR(REPLACE(DB814,FIND("г.",DB814,1),2,""),DB814)</f>
        <v>#REF!</v>
      </c>
      <c r="DD814" s="95" t="e">
        <f t="shared" si="7943"/>
        <v>#REF!</v>
      </c>
      <c r="DE814" s="95" t="e">
        <f t="shared" ref="DE814:DF814" si="7944">IFERROR(REPLACE(DD814,FIND("г",DD814,1),1,""),DD814)</f>
        <v>#REF!</v>
      </c>
      <c r="DF814" s="95" t="e">
        <f t="shared" si="7944"/>
        <v>#REF!</v>
      </c>
      <c r="DG814" s="95" t="e">
        <f t="shared" si="7707"/>
        <v>#REF!</v>
      </c>
      <c r="DH814" s="25" t="str">
        <f>IFERROR(VLOOKUP(CI814*1,Обработ.выгрузка_реестра_РФ!$A:$G,5,),"")</f>
        <v/>
      </c>
      <c r="DI814" s="27" t="str">
        <f t="shared" si="7717"/>
        <v/>
      </c>
      <c r="DJ814" s="27" t="str">
        <f t="shared" ca="1" si="7694"/>
        <v/>
      </c>
      <c r="DK814" s="63" t="e">
        <f>IF(LEN('Описание предлагаемого товара'!#REF!)&gt;0,'Описание предлагаемого товара'!#REF!,"")</f>
        <v>#REF!</v>
      </c>
      <c r="DL814" s="63" t="e">
        <f>IF(LEN('Описание предлагаемого товара'!#REF!)&gt;0,'Описание предлагаемого товара'!#REF!,"")</f>
        <v>#REF!</v>
      </c>
      <c r="DM814" s="32"/>
    </row>
    <row r="815" spans="1:117" ht="48.75" customHeight="1" x14ac:dyDescent="0.25">
      <c r="A815" s="61" t="e">
        <f>IF(LEN('Описание предлагаемого товара'!#REF!)&gt;0,'Описание предлагаемого товара'!#REF!,"")</f>
        <v>#REF!</v>
      </c>
      <c r="B815" s="65" t="e">
        <f>IF(LEN('Описание предлагаемого товара'!#REF!)&gt;0,'Описание предлагаемого товара'!#REF!,"")</f>
        <v>#REF!</v>
      </c>
      <c r="C815" s="61" t="e">
        <f>IF(LEN('Описание предлагаемого товара'!#REF!)&gt;0,'Описание предлагаемого товара'!#REF!,"")</f>
        <v>#REF!</v>
      </c>
      <c r="D815" s="61" t="e">
        <f>IF(LEN('Описание предлагаемого товара'!#REF!)&gt;0,'Описание предлагаемого товара'!#REF!,"")</f>
        <v>#REF!</v>
      </c>
      <c r="E815" s="61" t="e">
        <f>IF(LEN('Описание предлагаемого товара'!#REF!)&gt;0,'Описание предлагаемого товара'!#REF!,"")</f>
        <v>#REF!</v>
      </c>
      <c r="F815" s="61" t="e">
        <f>IF(LEN('Описание предлагаемого товара'!#REF!)&gt;0,'Описание предлагаемого товара'!#REF!,"")</f>
        <v>#REF!</v>
      </c>
      <c r="G815" s="61" t="e">
        <f>IF(LEN('Описание предлагаемого товара'!#REF!)&gt;0,'Описание предлагаемого товара'!#REF!,"")</f>
        <v>#REF!</v>
      </c>
      <c r="H815" s="61" t="e">
        <f>IF(LEN('Описание предлагаемого товара'!#REF!)&gt;0,'Описание предлагаемого товара'!#REF!,"")</f>
        <v>#REF!</v>
      </c>
      <c r="I815" s="61" t="e">
        <f>IF(LEN('Описание предлагаемого товара'!#REF!)&gt;0,'Описание предлагаемого товара'!#REF!,"")</f>
        <v>#REF!</v>
      </c>
      <c r="J815" s="38" t="str">
        <f>IFERROR(VLOOKUP(B815,SAP!$A:$E,5,),"")</f>
        <v/>
      </c>
      <c r="K815" s="40" t="str">
        <f t="shared" si="7637"/>
        <v/>
      </c>
      <c r="L815" s="61" t="e">
        <f>IF(LEN('Описание предлагаемого товара'!#REF!)&gt;0,IFERROR('Описание предлагаемого товара'!#REF!*1,""),"")</f>
        <v>#REF!</v>
      </c>
      <c r="M815" s="39" t="str">
        <f>IFERROR(VLOOKUP(B815,SAP!$A:$E,2,),"")</f>
        <v/>
      </c>
      <c r="N815" s="41" t="str">
        <f t="shared" si="7773"/>
        <v/>
      </c>
      <c r="O815" s="39" t="str">
        <f t="shared" si="7624"/>
        <v/>
      </c>
      <c r="P815" s="36" t="e">
        <f>IF(LEN('Описание предлагаемого товара'!#REF!)&gt;0,'Описание предлагаемого товара'!#REF!,"")</f>
        <v>#REF!</v>
      </c>
      <c r="Q81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15" s="37" t="e">
        <f>IF(LEN('Описание предлагаемого товара'!#REF!)&gt;0,'Описание предлагаемого товара'!#REF!,"")</f>
        <v>#REF!</v>
      </c>
      <c r="S815" s="37" t="e">
        <f>IF(LEN('Описание предлагаемого товара'!#REF!)&gt;0,'Описание предлагаемого товара'!#REF!,"")</f>
        <v>#REF!</v>
      </c>
      <c r="T81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15" s="23" t="str">
        <f>IFERROR(VLOOKUP(CI815*1,Обработ.выгрузка_реестра_РФ!$A:$G,6,),"")</f>
        <v/>
      </c>
      <c r="V815" s="61" t="e">
        <f>IF(LEN('Описание предлагаемого товара'!#REF!)&gt;0,'Описание предлагаемого товара'!#REF!,"")</f>
        <v>#REF!</v>
      </c>
      <c r="W815" s="62" t="e">
        <f>IF(LEN('Описание предлагаемого товара'!#REF!)&gt;0,'Описание предлагаемого товара'!#REF!,"")</f>
        <v>#REF!</v>
      </c>
      <c r="X815" s="91" t="e">
        <f t="shared" ref="X815:Y815" si="7945">IFERROR(REPLACE(W815,FIND(CHAR(10),W815,1),1," "),W815)</f>
        <v>#REF!</v>
      </c>
      <c r="Y815" s="91" t="e">
        <f t="shared" si="7945"/>
        <v>#REF!</v>
      </c>
      <c r="Z815" s="91" t="e">
        <f t="shared" si="7639"/>
        <v>#REF!</v>
      </c>
      <c r="AA815" s="91" t="e">
        <f t="shared" si="7640"/>
        <v>#REF!</v>
      </c>
      <c r="AB815" s="91" t="e">
        <f t="shared" si="7641"/>
        <v>#REF!</v>
      </c>
      <c r="AC815" s="91" t="e">
        <f t="shared" ref="AC815:AF815" si="7946">IFERROR(REPLACE(AB815,FIND("  ",AB815,1),2," "),AB815)</f>
        <v>#REF!</v>
      </c>
      <c r="AD815" s="91" t="e">
        <f t="shared" si="7946"/>
        <v>#REF!</v>
      </c>
      <c r="AE815" s="91" t="e">
        <f t="shared" si="7946"/>
        <v>#REF!</v>
      </c>
      <c r="AF815" s="91" t="e">
        <f t="shared" si="7946"/>
        <v>#REF!</v>
      </c>
      <c r="AG815" s="23" t="str">
        <f>IFERROR(VLOOKUP(CI815*1,Обработ.выгрузка_реестра_РФ!$A:$G,4,),"")</f>
        <v/>
      </c>
      <c r="AH815" s="91" t="str">
        <f t="shared" ref="AH815:AI815" si="7947">IFERROR(REPLACE(AG815,FIND("-",AG815,1),1,"*"),AG815)</f>
        <v/>
      </c>
      <c r="AI815" s="91" t="str">
        <f t="shared" si="7947"/>
        <v/>
      </c>
      <c r="AJ815" s="27" t="str">
        <f t="shared" si="7739"/>
        <v/>
      </c>
      <c r="AK815" s="63" t="e">
        <f>IF(LEN('Описание предлагаемого товара'!#REF!)&gt;0,'Описание предлагаемого товара'!#REF!,"")</f>
        <v>#REF!</v>
      </c>
      <c r="AL815" s="91" t="e">
        <f t="shared" ref="AL815:AM815" si="7948">IFERROR(REPLACE(AK815,FIND(CHAR(10),AK815,1),1,""),AK815)</f>
        <v>#REF!</v>
      </c>
      <c r="AM815" s="91" t="e">
        <f t="shared" si="7948"/>
        <v>#REF!</v>
      </c>
      <c r="AN815" s="91" t="e">
        <f t="shared" ref="AN815:AR815" si="7949">IFERROR(REPLACE(AM815,FIND(" ",AM815,1),1,""),AM815)</f>
        <v>#REF!</v>
      </c>
      <c r="AO815" s="91" t="e">
        <f t="shared" si="7949"/>
        <v>#REF!</v>
      </c>
      <c r="AP815" s="91" t="e">
        <f t="shared" si="7949"/>
        <v>#REF!</v>
      </c>
      <c r="AQ815" s="91" t="e">
        <f t="shared" si="7949"/>
        <v>#REF!</v>
      </c>
      <c r="AR815" s="91" t="e">
        <f t="shared" si="7949"/>
        <v>#REF!</v>
      </c>
      <c r="AS815" s="91" t="e">
        <f t="shared" si="7646"/>
        <v>#REF!</v>
      </c>
      <c r="AT815" s="91" t="e">
        <f t="shared" si="7647"/>
        <v>#REF!</v>
      </c>
      <c r="AU815" s="32" t="e">
        <f t="shared" si="7630"/>
        <v>#REF!</v>
      </c>
      <c r="AV815" s="93" t="e">
        <f>'Описание предлагаемого товара'!#REF!</f>
        <v>#REF!</v>
      </c>
      <c r="AW815" s="91" t="e">
        <f>MIN(SEARCH({0,1,2,3,4,5,6,7,8,9},AV815&amp; "0123456789"))</f>
        <v>#REF!</v>
      </c>
      <c r="AX815" s="91" t="str">
        <f t="shared" si="7648"/>
        <v/>
      </c>
      <c r="AY815" s="91" t="str">
        <f t="shared" si="7649"/>
        <v/>
      </c>
      <c r="AZ815" s="91" t="str">
        <f t="shared" si="7650"/>
        <v/>
      </c>
      <c r="BA815" s="91" t="str">
        <f t="shared" si="7651"/>
        <v/>
      </c>
      <c r="BB815" s="91" t="str">
        <f t="shared" si="7652"/>
        <v/>
      </c>
      <c r="BC815" s="91" t="str">
        <f t="shared" si="7653"/>
        <v/>
      </c>
      <c r="BD815" s="91" t="str">
        <f t="shared" si="7654"/>
        <v/>
      </c>
      <c r="BE815" s="91" t="str">
        <f t="shared" si="7655"/>
        <v/>
      </c>
      <c r="BF815" s="91" t="str">
        <f t="shared" si="7656"/>
        <v/>
      </c>
      <c r="BG815" s="91" t="str">
        <f t="shared" si="7657"/>
        <v/>
      </c>
      <c r="BH815" s="91" t="str">
        <f t="shared" si="7658"/>
        <v/>
      </c>
      <c r="BI815" s="91" t="str">
        <f t="shared" si="7659"/>
        <v/>
      </c>
      <c r="BJ815" s="91" t="str">
        <f t="shared" si="7660"/>
        <v/>
      </c>
      <c r="BK815" s="91" t="str">
        <f t="shared" si="7661"/>
        <v/>
      </c>
      <c r="BL815" s="91" t="str">
        <f t="shared" si="7662"/>
        <v/>
      </c>
      <c r="BM815" s="91" t="str">
        <f t="shared" si="7663"/>
        <v/>
      </c>
      <c r="BN815" s="91" t="str">
        <f t="shared" si="7664"/>
        <v/>
      </c>
      <c r="BO815" s="91" t="str">
        <f t="shared" si="7665"/>
        <v/>
      </c>
      <c r="BP815" s="91" t="str">
        <f t="shared" si="7666"/>
        <v/>
      </c>
      <c r="BQ815" s="91" t="str">
        <f t="shared" si="7667"/>
        <v/>
      </c>
      <c r="BR815" s="91" t="str">
        <f t="shared" si="7668"/>
        <v/>
      </c>
      <c r="BS815" s="91" t="str">
        <f t="shared" si="7669"/>
        <v/>
      </c>
      <c r="BT815" s="91" t="str">
        <f t="shared" si="7670"/>
        <v/>
      </c>
      <c r="BU815" s="91" t="str">
        <f t="shared" si="7671"/>
        <v/>
      </c>
      <c r="BV815" s="91" t="str">
        <f t="shared" si="7672"/>
        <v/>
      </c>
      <c r="BW815" s="91" t="str">
        <f t="shared" si="7673"/>
        <v/>
      </c>
      <c r="BX815" s="91" t="str">
        <f t="shared" si="7674"/>
        <v/>
      </c>
      <c r="BY815" s="91" t="str">
        <f t="shared" si="7675"/>
        <v/>
      </c>
      <c r="BZ815" s="91" t="str">
        <f t="shared" si="7676"/>
        <v/>
      </c>
      <c r="CA815" s="91" t="str">
        <f t="shared" si="7677"/>
        <v/>
      </c>
      <c r="CB815" s="91" t="str">
        <f t="shared" si="7678"/>
        <v/>
      </c>
      <c r="CC815" s="91" t="str">
        <f t="shared" si="7679"/>
        <v/>
      </c>
      <c r="CD815" s="91" t="str">
        <f t="shared" si="7680"/>
        <v/>
      </c>
      <c r="CE815" s="91" t="str">
        <f t="shared" si="7681"/>
        <v/>
      </c>
      <c r="CF815" s="91" t="str">
        <f t="shared" si="7682"/>
        <v/>
      </c>
      <c r="CG815" s="91" t="str">
        <f t="shared" si="7683"/>
        <v/>
      </c>
      <c r="CH815" s="91" t="str">
        <f t="shared" si="7684"/>
        <v/>
      </c>
      <c r="CI815" s="91" t="str">
        <f t="shared" si="7685"/>
        <v>нет</v>
      </c>
      <c r="CJ815" s="63" t="e">
        <f>IF(LEN('Описание предлагаемого товара'!#REF!)&gt;0,'Описание предлагаемого товара'!#REF!,"")</f>
        <v>#REF!</v>
      </c>
      <c r="CK815" s="91" t="e">
        <f t="shared" ref="CK815:CL815" si="7950">IFERROR(REPLACE(CJ815,FIND(CHAR(10),CJ815,1),1,""),CJ815)</f>
        <v>#REF!</v>
      </c>
      <c r="CL815" s="91" t="e">
        <f t="shared" si="7950"/>
        <v>#REF!</v>
      </c>
      <c r="CM815" s="91" t="e">
        <f t="shared" si="7687"/>
        <v>#REF!</v>
      </c>
      <c r="CN815" s="91" t="e">
        <f t="shared" si="7688"/>
        <v>#REF!</v>
      </c>
      <c r="CO815" s="91" t="e">
        <f t="shared" si="7689"/>
        <v>#REF!</v>
      </c>
      <c r="CP815" s="90" t="e">
        <f>IF(AU815="Не указан реестровый номер (мера нац.режима Запрет)","",IF(CI815="нет","",IF(CU815="да","исключение(не смотрим баллы)",IFERROR(IF(CI815*1&gt;0,IFERROR(IF(VLOOKUP(CI815*1,Обработ.выгрузка_реестра_РФ!$A:$G,7,)=0,"Баллы не установлены",VLOOKUP(CI815*1,Обработ.выгрузка_реестра_РФ!$A:$G,7,)),IF(LEN(CI815)&gt;14,"","нет номера в реестре РФ")),""),IF(LEN(CI815)=0,"","Некорректный реестровый номер")))))</f>
        <v>#REF!</v>
      </c>
      <c r="CQ815" s="33" t="e">
        <f>IF(LEN(C815)&gt;0,IFERROR(IF(LEN(H815)&gt;0,IF(LEN(VLOOKUP(H815,'исключения(не_смотрим_баллы)'!$A:$C,1,))&gt;0,"да","нет"),"не введен ОКПД2"),"нет"),"")</f>
        <v>#REF!</v>
      </c>
      <c r="CR815" s="33" t="e">
        <f ca="1">IF(CQ815="да",IF(TODAY()&lt;VLOOKUP(H815,'исключения(не_смотрим_баллы)'!$A:$C,3,),"да","нет"),"")</f>
        <v>#REF!</v>
      </c>
      <c r="CS815" s="33" t="str">
        <f>IFERROR(IF(CQ815="да",IF(VLOOKUP(CI815*1,Обработ.выгрузка_реестра_РФ!$A:$G,2,)&lt;VLOOKUP(H815,'исключения(не_смотрим_баллы)'!$A:$C,2,),"да","нет"),""),"")</f>
        <v/>
      </c>
      <c r="CT815" s="24"/>
      <c r="CU815" s="33" t="e">
        <f t="shared" si="7701"/>
        <v>#REF!</v>
      </c>
      <c r="CV815" s="91" t="e">
        <f t="shared" si="7702"/>
        <v>#REF!</v>
      </c>
      <c r="CW815" s="27" t="e">
        <f t="shared" si="7703"/>
        <v>#REF!</v>
      </c>
      <c r="CX815" s="26" t="e">
        <f t="shared" si="7632"/>
        <v>#REF!</v>
      </c>
      <c r="CY815" s="64" t="e">
        <f>IF(LEN('Описание предлагаемого товара'!#REF!)&gt;0,'Описание предлагаемого товара'!#REF!,"")</f>
        <v>#REF!</v>
      </c>
      <c r="CZ815" s="95" t="e">
        <f t="shared" si="7690"/>
        <v>#REF!</v>
      </c>
      <c r="DA815" s="95" t="e">
        <f t="shared" ref="DA815" si="7951">IFERROR(REPLACE(CZ815,FIND(" ",CZ815,1),1,""),CZ815)</f>
        <v>#REF!</v>
      </c>
      <c r="DB815" s="95" t="e">
        <f t="shared" si="7634"/>
        <v>#REF!</v>
      </c>
      <c r="DC815" s="95" t="e">
        <f t="shared" ref="DC815:DD815" si="7952">IFERROR(REPLACE(DB815,FIND("г.",DB815,1),2,""),DB815)</f>
        <v>#REF!</v>
      </c>
      <c r="DD815" s="95" t="e">
        <f t="shared" si="7952"/>
        <v>#REF!</v>
      </c>
      <c r="DE815" s="95" t="e">
        <f t="shared" ref="DE815:DF815" si="7953">IFERROR(REPLACE(DD815,FIND("г",DD815,1),1,""),DD815)</f>
        <v>#REF!</v>
      </c>
      <c r="DF815" s="95" t="e">
        <f t="shared" si="7953"/>
        <v>#REF!</v>
      </c>
      <c r="DG815" s="95" t="e">
        <f t="shared" si="7707"/>
        <v>#REF!</v>
      </c>
      <c r="DH815" s="25" t="str">
        <f>IFERROR(VLOOKUP(CI815*1,Обработ.выгрузка_реестра_РФ!$A:$G,5,),"")</f>
        <v/>
      </c>
      <c r="DI815" s="27" t="str">
        <f t="shared" si="7717"/>
        <v/>
      </c>
      <c r="DJ815" s="27" t="str">
        <f t="shared" ca="1" si="7694"/>
        <v/>
      </c>
      <c r="DK815" s="63" t="e">
        <f>IF(LEN('Описание предлагаемого товара'!#REF!)&gt;0,'Описание предлагаемого товара'!#REF!,"")</f>
        <v>#REF!</v>
      </c>
      <c r="DL815" s="63" t="e">
        <f>IF(LEN('Описание предлагаемого товара'!#REF!)&gt;0,'Описание предлагаемого товара'!#REF!,"")</f>
        <v>#REF!</v>
      </c>
      <c r="DM815" s="32"/>
    </row>
    <row r="816" spans="1:117" ht="48.75" customHeight="1" x14ac:dyDescent="0.25">
      <c r="A816" s="61" t="e">
        <f>IF(LEN('Описание предлагаемого товара'!#REF!)&gt;0,'Описание предлагаемого товара'!#REF!,"")</f>
        <v>#REF!</v>
      </c>
      <c r="B816" s="65" t="e">
        <f>IF(LEN('Описание предлагаемого товара'!#REF!)&gt;0,'Описание предлагаемого товара'!#REF!,"")</f>
        <v>#REF!</v>
      </c>
      <c r="C816" s="61" t="e">
        <f>IF(LEN('Описание предлагаемого товара'!#REF!)&gt;0,'Описание предлагаемого товара'!#REF!,"")</f>
        <v>#REF!</v>
      </c>
      <c r="D816" s="61" t="e">
        <f>IF(LEN('Описание предлагаемого товара'!#REF!)&gt;0,'Описание предлагаемого товара'!#REF!,"")</f>
        <v>#REF!</v>
      </c>
      <c r="E816" s="61" t="e">
        <f>IF(LEN('Описание предлагаемого товара'!#REF!)&gt;0,'Описание предлагаемого товара'!#REF!,"")</f>
        <v>#REF!</v>
      </c>
      <c r="F816" s="61" t="e">
        <f>IF(LEN('Описание предлагаемого товара'!#REF!)&gt;0,'Описание предлагаемого товара'!#REF!,"")</f>
        <v>#REF!</v>
      </c>
      <c r="G816" s="61" t="e">
        <f>IF(LEN('Описание предлагаемого товара'!#REF!)&gt;0,'Описание предлагаемого товара'!#REF!,"")</f>
        <v>#REF!</v>
      </c>
      <c r="H816" s="61" t="e">
        <f>IF(LEN('Описание предлагаемого товара'!#REF!)&gt;0,'Описание предлагаемого товара'!#REF!,"")</f>
        <v>#REF!</v>
      </c>
      <c r="I816" s="61" t="e">
        <f>IF(LEN('Описание предлагаемого товара'!#REF!)&gt;0,'Описание предлагаемого товара'!#REF!,"")</f>
        <v>#REF!</v>
      </c>
      <c r="J816" s="38" t="str">
        <f>IFERROR(VLOOKUP(B816,SAP!$A:$E,5,),"")</f>
        <v/>
      </c>
      <c r="K816" s="40" t="str">
        <f t="shared" si="7637"/>
        <v/>
      </c>
      <c r="L816" s="61" t="e">
        <f>IF(LEN('Описание предлагаемого товара'!#REF!)&gt;0,IFERROR('Описание предлагаемого товара'!#REF!*1,""),"")</f>
        <v>#REF!</v>
      </c>
      <c r="M816" s="39" t="str">
        <f>IFERROR(VLOOKUP(B816,SAP!$A:$E,2,),"")</f>
        <v/>
      </c>
      <c r="N816" s="41" t="str">
        <f t="shared" si="7773"/>
        <v/>
      </c>
      <c r="O816" s="39" t="str">
        <f t="shared" si="7624"/>
        <v/>
      </c>
      <c r="P816" s="36" t="e">
        <f>IF(LEN('Описание предлагаемого товара'!#REF!)&gt;0,'Описание предлагаемого товара'!#REF!,"")</f>
        <v>#REF!</v>
      </c>
      <c r="Q81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16" s="37" t="e">
        <f>IF(LEN('Описание предлагаемого товара'!#REF!)&gt;0,'Описание предлагаемого товара'!#REF!,"")</f>
        <v>#REF!</v>
      </c>
      <c r="S816" s="37" t="e">
        <f>IF(LEN('Описание предлагаемого товара'!#REF!)&gt;0,'Описание предлагаемого товара'!#REF!,"")</f>
        <v>#REF!</v>
      </c>
      <c r="T81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16" s="23" t="str">
        <f>IFERROR(VLOOKUP(CI816*1,Обработ.выгрузка_реестра_РФ!$A:$G,6,),"")</f>
        <v/>
      </c>
      <c r="V816" s="61" t="e">
        <f>IF(LEN('Описание предлагаемого товара'!#REF!)&gt;0,'Описание предлагаемого товара'!#REF!,"")</f>
        <v>#REF!</v>
      </c>
      <c r="W816" s="62" t="e">
        <f>IF(LEN('Описание предлагаемого товара'!#REF!)&gt;0,'Описание предлагаемого товара'!#REF!,"")</f>
        <v>#REF!</v>
      </c>
      <c r="X816" s="91" t="e">
        <f t="shared" ref="X816:Y816" si="7954">IFERROR(REPLACE(W816,FIND(CHAR(10),W816,1),1," "),W816)</f>
        <v>#REF!</v>
      </c>
      <c r="Y816" s="91" t="e">
        <f t="shared" si="7954"/>
        <v>#REF!</v>
      </c>
      <c r="Z816" s="91" t="e">
        <f t="shared" si="7639"/>
        <v>#REF!</v>
      </c>
      <c r="AA816" s="91" t="e">
        <f t="shared" si="7640"/>
        <v>#REF!</v>
      </c>
      <c r="AB816" s="91" t="e">
        <f t="shared" si="7641"/>
        <v>#REF!</v>
      </c>
      <c r="AC816" s="91" t="e">
        <f t="shared" ref="AC816:AF816" si="7955">IFERROR(REPLACE(AB816,FIND("  ",AB816,1),2," "),AB816)</f>
        <v>#REF!</v>
      </c>
      <c r="AD816" s="91" t="e">
        <f t="shared" si="7955"/>
        <v>#REF!</v>
      </c>
      <c r="AE816" s="91" t="e">
        <f t="shared" si="7955"/>
        <v>#REF!</v>
      </c>
      <c r="AF816" s="91" t="e">
        <f t="shared" si="7955"/>
        <v>#REF!</v>
      </c>
      <c r="AG816" s="23" t="str">
        <f>IFERROR(VLOOKUP(CI816*1,Обработ.выгрузка_реестра_РФ!$A:$G,4,),"")</f>
        <v/>
      </c>
      <c r="AH816" s="91" t="str">
        <f t="shared" ref="AH816:AI816" si="7956">IFERROR(REPLACE(AG816,FIND("-",AG816,1),1,"*"),AG816)</f>
        <v/>
      </c>
      <c r="AI816" s="91" t="str">
        <f t="shared" si="7956"/>
        <v/>
      </c>
      <c r="AJ816" s="27" t="str">
        <f t="shared" si="7739"/>
        <v/>
      </c>
      <c r="AK816" s="63" t="e">
        <f>IF(LEN('Описание предлагаемого товара'!#REF!)&gt;0,'Описание предлагаемого товара'!#REF!,"")</f>
        <v>#REF!</v>
      </c>
      <c r="AL816" s="91" t="e">
        <f t="shared" ref="AL816:AM816" si="7957">IFERROR(REPLACE(AK816,FIND(CHAR(10),AK816,1),1,""),AK816)</f>
        <v>#REF!</v>
      </c>
      <c r="AM816" s="91" t="e">
        <f t="shared" si="7957"/>
        <v>#REF!</v>
      </c>
      <c r="AN816" s="91" t="e">
        <f t="shared" ref="AN816:AR816" si="7958">IFERROR(REPLACE(AM816,FIND(" ",AM816,1),1,""),AM816)</f>
        <v>#REF!</v>
      </c>
      <c r="AO816" s="91" t="e">
        <f t="shared" si="7958"/>
        <v>#REF!</v>
      </c>
      <c r="AP816" s="91" t="e">
        <f t="shared" si="7958"/>
        <v>#REF!</v>
      </c>
      <c r="AQ816" s="91" t="e">
        <f t="shared" si="7958"/>
        <v>#REF!</v>
      </c>
      <c r="AR816" s="91" t="e">
        <f t="shared" si="7958"/>
        <v>#REF!</v>
      </c>
      <c r="AS816" s="91" t="e">
        <f t="shared" si="7646"/>
        <v>#REF!</v>
      </c>
      <c r="AT816" s="91" t="e">
        <f t="shared" si="7647"/>
        <v>#REF!</v>
      </c>
      <c r="AU816" s="32" t="e">
        <f t="shared" si="7630"/>
        <v>#REF!</v>
      </c>
      <c r="AV816" s="93" t="e">
        <f>'Описание предлагаемого товара'!#REF!</f>
        <v>#REF!</v>
      </c>
      <c r="AW816" s="91" t="e">
        <f>MIN(SEARCH({0,1,2,3,4,5,6,7,8,9},AV816&amp; "0123456789"))</f>
        <v>#REF!</v>
      </c>
      <c r="AX816" s="91" t="str">
        <f t="shared" si="7648"/>
        <v/>
      </c>
      <c r="AY816" s="91" t="str">
        <f t="shared" si="7649"/>
        <v/>
      </c>
      <c r="AZ816" s="91" t="str">
        <f t="shared" si="7650"/>
        <v/>
      </c>
      <c r="BA816" s="91" t="str">
        <f t="shared" si="7651"/>
        <v/>
      </c>
      <c r="BB816" s="91" t="str">
        <f t="shared" si="7652"/>
        <v/>
      </c>
      <c r="BC816" s="91" t="str">
        <f t="shared" si="7653"/>
        <v/>
      </c>
      <c r="BD816" s="91" t="str">
        <f t="shared" si="7654"/>
        <v/>
      </c>
      <c r="BE816" s="91" t="str">
        <f t="shared" si="7655"/>
        <v/>
      </c>
      <c r="BF816" s="91" t="str">
        <f t="shared" si="7656"/>
        <v/>
      </c>
      <c r="BG816" s="91" t="str">
        <f t="shared" si="7657"/>
        <v/>
      </c>
      <c r="BH816" s="91" t="str">
        <f t="shared" si="7658"/>
        <v/>
      </c>
      <c r="BI816" s="91" t="str">
        <f t="shared" si="7659"/>
        <v/>
      </c>
      <c r="BJ816" s="91" t="str">
        <f t="shared" si="7660"/>
        <v/>
      </c>
      <c r="BK816" s="91" t="str">
        <f t="shared" si="7661"/>
        <v/>
      </c>
      <c r="BL816" s="91" t="str">
        <f t="shared" si="7662"/>
        <v/>
      </c>
      <c r="BM816" s="91" t="str">
        <f t="shared" si="7663"/>
        <v/>
      </c>
      <c r="BN816" s="91" t="str">
        <f t="shared" si="7664"/>
        <v/>
      </c>
      <c r="BO816" s="91" t="str">
        <f t="shared" si="7665"/>
        <v/>
      </c>
      <c r="BP816" s="91" t="str">
        <f t="shared" si="7666"/>
        <v/>
      </c>
      <c r="BQ816" s="91" t="str">
        <f t="shared" si="7667"/>
        <v/>
      </c>
      <c r="BR816" s="91" t="str">
        <f t="shared" si="7668"/>
        <v/>
      </c>
      <c r="BS816" s="91" t="str">
        <f t="shared" si="7669"/>
        <v/>
      </c>
      <c r="BT816" s="91" t="str">
        <f t="shared" si="7670"/>
        <v/>
      </c>
      <c r="BU816" s="91" t="str">
        <f t="shared" si="7671"/>
        <v/>
      </c>
      <c r="BV816" s="91" t="str">
        <f t="shared" si="7672"/>
        <v/>
      </c>
      <c r="BW816" s="91" t="str">
        <f t="shared" si="7673"/>
        <v/>
      </c>
      <c r="BX816" s="91" t="str">
        <f t="shared" si="7674"/>
        <v/>
      </c>
      <c r="BY816" s="91" t="str">
        <f t="shared" si="7675"/>
        <v/>
      </c>
      <c r="BZ816" s="91" t="str">
        <f t="shared" si="7676"/>
        <v/>
      </c>
      <c r="CA816" s="91" t="str">
        <f t="shared" si="7677"/>
        <v/>
      </c>
      <c r="CB816" s="91" t="str">
        <f t="shared" si="7678"/>
        <v/>
      </c>
      <c r="CC816" s="91" t="str">
        <f t="shared" si="7679"/>
        <v/>
      </c>
      <c r="CD816" s="91" t="str">
        <f t="shared" si="7680"/>
        <v/>
      </c>
      <c r="CE816" s="91" t="str">
        <f t="shared" si="7681"/>
        <v/>
      </c>
      <c r="CF816" s="91" t="str">
        <f t="shared" si="7682"/>
        <v/>
      </c>
      <c r="CG816" s="91" t="str">
        <f t="shared" si="7683"/>
        <v/>
      </c>
      <c r="CH816" s="91" t="str">
        <f t="shared" si="7684"/>
        <v/>
      </c>
      <c r="CI816" s="91" t="str">
        <f t="shared" si="7685"/>
        <v>нет</v>
      </c>
      <c r="CJ816" s="63" t="e">
        <f>IF(LEN('Описание предлагаемого товара'!#REF!)&gt;0,'Описание предлагаемого товара'!#REF!,"")</f>
        <v>#REF!</v>
      </c>
      <c r="CK816" s="91" t="e">
        <f t="shared" ref="CK816:CL816" si="7959">IFERROR(REPLACE(CJ816,FIND(CHAR(10),CJ816,1),1,""),CJ816)</f>
        <v>#REF!</v>
      </c>
      <c r="CL816" s="91" t="e">
        <f t="shared" si="7959"/>
        <v>#REF!</v>
      </c>
      <c r="CM816" s="91" t="e">
        <f t="shared" si="7687"/>
        <v>#REF!</v>
      </c>
      <c r="CN816" s="91" t="e">
        <f t="shared" si="7688"/>
        <v>#REF!</v>
      </c>
      <c r="CO816" s="91" t="e">
        <f t="shared" si="7689"/>
        <v>#REF!</v>
      </c>
      <c r="CP816" s="90" t="e">
        <f>IF(AU816="Не указан реестровый номер (мера нац.режима Запрет)","",IF(CI816="нет","",IF(CU816="да","исключение(не смотрим баллы)",IFERROR(IF(CI816*1&gt;0,IFERROR(IF(VLOOKUP(CI816*1,Обработ.выгрузка_реестра_РФ!$A:$G,7,)=0,"Баллы не установлены",VLOOKUP(CI816*1,Обработ.выгрузка_реестра_РФ!$A:$G,7,)),IF(LEN(CI816)&gt;14,"","нет номера в реестре РФ")),""),IF(LEN(CI816)=0,"","Некорректный реестровый номер")))))</f>
        <v>#REF!</v>
      </c>
      <c r="CQ816" s="33" t="e">
        <f>IF(LEN(C816)&gt;0,IFERROR(IF(LEN(H816)&gt;0,IF(LEN(VLOOKUP(H816,'исключения(не_смотрим_баллы)'!$A:$C,1,))&gt;0,"да","нет"),"не введен ОКПД2"),"нет"),"")</f>
        <v>#REF!</v>
      </c>
      <c r="CR816" s="33" t="e">
        <f ca="1">IF(CQ816="да",IF(TODAY()&lt;VLOOKUP(H816,'исключения(не_смотрим_баллы)'!$A:$C,3,),"да","нет"),"")</f>
        <v>#REF!</v>
      </c>
      <c r="CS816" s="33" t="str">
        <f>IFERROR(IF(CQ816="да",IF(VLOOKUP(CI816*1,Обработ.выгрузка_реестра_РФ!$A:$G,2,)&lt;VLOOKUP(H816,'исключения(не_смотрим_баллы)'!$A:$C,2,),"да","нет"),""),"")</f>
        <v/>
      </c>
      <c r="CT816" s="24"/>
      <c r="CU816" s="33" t="e">
        <f t="shared" si="7701"/>
        <v>#REF!</v>
      </c>
      <c r="CV816" s="91" t="e">
        <f t="shared" si="7702"/>
        <v>#REF!</v>
      </c>
      <c r="CW816" s="27" t="e">
        <f t="shared" si="7703"/>
        <v>#REF!</v>
      </c>
      <c r="CX816" s="26" t="e">
        <f t="shared" si="7632"/>
        <v>#REF!</v>
      </c>
      <c r="CY816" s="64" t="e">
        <f>IF(LEN('Описание предлагаемого товара'!#REF!)&gt;0,'Описание предлагаемого товара'!#REF!,"")</f>
        <v>#REF!</v>
      </c>
      <c r="CZ816" s="95" t="e">
        <f t="shared" si="7690"/>
        <v>#REF!</v>
      </c>
      <c r="DA816" s="95" t="e">
        <f t="shared" ref="DA816" si="7960">IFERROR(REPLACE(CZ816,FIND(" ",CZ816,1),1,""),CZ816)</f>
        <v>#REF!</v>
      </c>
      <c r="DB816" s="95" t="e">
        <f t="shared" si="7634"/>
        <v>#REF!</v>
      </c>
      <c r="DC816" s="95" t="e">
        <f t="shared" ref="DC816:DD816" si="7961">IFERROR(REPLACE(DB816,FIND("г.",DB816,1),2,""),DB816)</f>
        <v>#REF!</v>
      </c>
      <c r="DD816" s="95" t="e">
        <f t="shared" si="7961"/>
        <v>#REF!</v>
      </c>
      <c r="DE816" s="95" t="e">
        <f t="shared" ref="DE816:DF816" si="7962">IFERROR(REPLACE(DD816,FIND("г",DD816,1),1,""),DD816)</f>
        <v>#REF!</v>
      </c>
      <c r="DF816" s="95" t="e">
        <f t="shared" si="7962"/>
        <v>#REF!</v>
      </c>
      <c r="DG816" s="95" t="e">
        <f t="shared" si="7707"/>
        <v>#REF!</v>
      </c>
      <c r="DH816" s="25" t="str">
        <f>IFERROR(VLOOKUP(CI816*1,Обработ.выгрузка_реестра_РФ!$A:$G,5,),"")</f>
        <v/>
      </c>
      <c r="DI816" s="27" t="str">
        <f t="shared" si="7717"/>
        <v/>
      </c>
      <c r="DJ816" s="27" t="str">
        <f t="shared" ca="1" si="7694"/>
        <v/>
      </c>
      <c r="DK816" s="63" t="e">
        <f>IF(LEN('Описание предлагаемого товара'!#REF!)&gt;0,'Описание предлагаемого товара'!#REF!,"")</f>
        <v>#REF!</v>
      </c>
      <c r="DL816" s="63" t="e">
        <f>IF(LEN('Описание предлагаемого товара'!#REF!)&gt;0,'Описание предлагаемого товара'!#REF!,"")</f>
        <v>#REF!</v>
      </c>
      <c r="DM816" s="32"/>
    </row>
    <row r="817" spans="1:117" ht="48.75" customHeight="1" x14ac:dyDescent="0.25">
      <c r="A817" s="61" t="e">
        <f>IF(LEN('Описание предлагаемого товара'!#REF!)&gt;0,'Описание предлагаемого товара'!#REF!,"")</f>
        <v>#REF!</v>
      </c>
      <c r="B817" s="65" t="e">
        <f>IF(LEN('Описание предлагаемого товара'!#REF!)&gt;0,'Описание предлагаемого товара'!#REF!,"")</f>
        <v>#REF!</v>
      </c>
      <c r="C817" s="61" t="e">
        <f>IF(LEN('Описание предлагаемого товара'!#REF!)&gt;0,'Описание предлагаемого товара'!#REF!,"")</f>
        <v>#REF!</v>
      </c>
      <c r="D817" s="61" t="e">
        <f>IF(LEN('Описание предлагаемого товара'!#REF!)&gt;0,'Описание предлагаемого товара'!#REF!,"")</f>
        <v>#REF!</v>
      </c>
      <c r="E817" s="61" t="e">
        <f>IF(LEN('Описание предлагаемого товара'!#REF!)&gt;0,'Описание предлагаемого товара'!#REF!,"")</f>
        <v>#REF!</v>
      </c>
      <c r="F817" s="61" t="e">
        <f>IF(LEN('Описание предлагаемого товара'!#REF!)&gt;0,'Описание предлагаемого товара'!#REF!,"")</f>
        <v>#REF!</v>
      </c>
      <c r="G817" s="61" t="e">
        <f>IF(LEN('Описание предлагаемого товара'!#REF!)&gt;0,'Описание предлагаемого товара'!#REF!,"")</f>
        <v>#REF!</v>
      </c>
      <c r="H817" s="61" t="e">
        <f>IF(LEN('Описание предлагаемого товара'!#REF!)&gt;0,'Описание предлагаемого товара'!#REF!,"")</f>
        <v>#REF!</v>
      </c>
      <c r="I817" s="61" t="e">
        <f>IF(LEN('Описание предлагаемого товара'!#REF!)&gt;0,'Описание предлагаемого товара'!#REF!,"")</f>
        <v>#REF!</v>
      </c>
      <c r="J817" s="38" t="str">
        <f>IFERROR(VLOOKUP(B817,SAP!$A:$E,5,),"")</f>
        <v/>
      </c>
      <c r="K817" s="40" t="str">
        <f t="shared" si="7637"/>
        <v/>
      </c>
      <c r="L817" s="61" t="e">
        <f>IF(LEN('Описание предлагаемого товара'!#REF!)&gt;0,IFERROR('Описание предлагаемого товара'!#REF!*1,""),"")</f>
        <v>#REF!</v>
      </c>
      <c r="M817" s="39" t="str">
        <f>IFERROR(VLOOKUP(B817,SAP!$A:$E,2,),"")</f>
        <v/>
      </c>
      <c r="N817" s="41" t="str">
        <f t="shared" si="7773"/>
        <v/>
      </c>
      <c r="O817" s="39" t="str">
        <f t="shared" si="7624"/>
        <v/>
      </c>
      <c r="P817" s="36" t="e">
        <f>IF(LEN('Описание предлагаемого товара'!#REF!)&gt;0,'Описание предлагаемого товара'!#REF!,"")</f>
        <v>#REF!</v>
      </c>
      <c r="Q81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17" s="37" t="e">
        <f>IF(LEN('Описание предлагаемого товара'!#REF!)&gt;0,'Описание предлагаемого товара'!#REF!,"")</f>
        <v>#REF!</v>
      </c>
      <c r="S817" s="37" t="e">
        <f>IF(LEN('Описание предлагаемого товара'!#REF!)&gt;0,'Описание предлагаемого товара'!#REF!,"")</f>
        <v>#REF!</v>
      </c>
      <c r="T81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17" s="23" t="str">
        <f>IFERROR(VLOOKUP(CI817*1,Обработ.выгрузка_реестра_РФ!$A:$G,6,),"")</f>
        <v/>
      </c>
      <c r="V817" s="61" t="e">
        <f>IF(LEN('Описание предлагаемого товара'!#REF!)&gt;0,'Описание предлагаемого товара'!#REF!,"")</f>
        <v>#REF!</v>
      </c>
      <c r="W817" s="62" t="e">
        <f>IF(LEN('Описание предлагаемого товара'!#REF!)&gt;0,'Описание предлагаемого товара'!#REF!,"")</f>
        <v>#REF!</v>
      </c>
      <c r="X817" s="91" t="e">
        <f t="shared" ref="X817:Y817" si="7963">IFERROR(REPLACE(W817,FIND(CHAR(10),W817,1),1," "),W817)</f>
        <v>#REF!</v>
      </c>
      <c r="Y817" s="91" t="e">
        <f t="shared" si="7963"/>
        <v>#REF!</v>
      </c>
      <c r="Z817" s="91" t="e">
        <f t="shared" si="7639"/>
        <v>#REF!</v>
      </c>
      <c r="AA817" s="91" t="e">
        <f t="shared" si="7640"/>
        <v>#REF!</v>
      </c>
      <c r="AB817" s="91" t="e">
        <f t="shared" si="7641"/>
        <v>#REF!</v>
      </c>
      <c r="AC817" s="91" t="e">
        <f t="shared" ref="AC817:AF817" si="7964">IFERROR(REPLACE(AB817,FIND("  ",AB817,1),2," "),AB817)</f>
        <v>#REF!</v>
      </c>
      <c r="AD817" s="91" t="e">
        <f t="shared" si="7964"/>
        <v>#REF!</v>
      </c>
      <c r="AE817" s="91" t="e">
        <f t="shared" si="7964"/>
        <v>#REF!</v>
      </c>
      <c r="AF817" s="91" t="e">
        <f t="shared" si="7964"/>
        <v>#REF!</v>
      </c>
      <c r="AG817" s="23" t="str">
        <f>IFERROR(VLOOKUP(CI817*1,Обработ.выгрузка_реестра_РФ!$A:$G,4,),"")</f>
        <v/>
      </c>
      <c r="AH817" s="91" t="str">
        <f t="shared" ref="AH817:AI817" si="7965">IFERROR(REPLACE(AG817,FIND("-",AG817,1),1,"*"),AG817)</f>
        <v/>
      </c>
      <c r="AI817" s="91" t="str">
        <f t="shared" si="7965"/>
        <v/>
      </c>
      <c r="AJ817" s="27" t="str">
        <f t="shared" si="7739"/>
        <v/>
      </c>
      <c r="AK817" s="63" t="e">
        <f>IF(LEN('Описание предлагаемого товара'!#REF!)&gt;0,'Описание предлагаемого товара'!#REF!,"")</f>
        <v>#REF!</v>
      </c>
      <c r="AL817" s="91" t="e">
        <f t="shared" ref="AL817:AM817" si="7966">IFERROR(REPLACE(AK817,FIND(CHAR(10),AK817,1),1,""),AK817)</f>
        <v>#REF!</v>
      </c>
      <c r="AM817" s="91" t="e">
        <f t="shared" si="7966"/>
        <v>#REF!</v>
      </c>
      <c r="AN817" s="91" t="e">
        <f t="shared" ref="AN817:AR817" si="7967">IFERROR(REPLACE(AM817,FIND(" ",AM817,1),1,""),AM817)</f>
        <v>#REF!</v>
      </c>
      <c r="AO817" s="91" t="e">
        <f t="shared" si="7967"/>
        <v>#REF!</v>
      </c>
      <c r="AP817" s="91" t="e">
        <f t="shared" si="7967"/>
        <v>#REF!</v>
      </c>
      <c r="AQ817" s="91" t="e">
        <f t="shared" si="7967"/>
        <v>#REF!</v>
      </c>
      <c r="AR817" s="91" t="e">
        <f t="shared" si="7967"/>
        <v>#REF!</v>
      </c>
      <c r="AS817" s="91" t="e">
        <f t="shared" si="7646"/>
        <v>#REF!</v>
      </c>
      <c r="AT817" s="91" t="e">
        <f t="shared" si="7647"/>
        <v>#REF!</v>
      </c>
      <c r="AU817" s="32" t="e">
        <f t="shared" si="7630"/>
        <v>#REF!</v>
      </c>
      <c r="AV817" s="93" t="e">
        <f>'Описание предлагаемого товара'!#REF!</f>
        <v>#REF!</v>
      </c>
      <c r="AW817" s="91" t="e">
        <f>MIN(SEARCH({0,1,2,3,4,5,6,7,8,9},AV817&amp; "0123456789"))</f>
        <v>#REF!</v>
      </c>
      <c r="AX817" s="91" t="str">
        <f t="shared" si="7648"/>
        <v/>
      </c>
      <c r="AY817" s="91" t="str">
        <f t="shared" si="7649"/>
        <v/>
      </c>
      <c r="AZ817" s="91" t="str">
        <f t="shared" si="7650"/>
        <v/>
      </c>
      <c r="BA817" s="91" t="str">
        <f t="shared" si="7651"/>
        <v/>
      </c>
      <c r="BB817" s="91" t="str">
        <f t="shared" si="7652"/>
        <v/>
      </c>
      <c r="BC817" s="91" t="str">
        <f t="shared" si="7653"/>
        <v/>
      </c>
      <c r="BD817" s="91" t="str">
        <f t="shared" si="7654"/>
        <v/>
      </c>
      <c r="BE817" s="91" t="str">
        <f t="shared" si="7655"/>
        <v/>
      </c>
      <c r="BF817" s="91" t="str">
        <f t="shared" si="7656"/>
        <v/>
      </c>
      <c r="BG817" s="91" t="str">
        <f t="shared" si="7657"/>
        <v/>
      </c>
      <c r="BH817" s="91" t="str">
        <f t="shared" si="7658"/>
        <v/>
      </c>
      <c r="BI817" s="91" t="str">
        <f t="shared" si="7659"/>
        <v/>
      </c>
      <c r="BJ817" s="91" t="str">
        <f t="shared" si="7660"/>
        <v/>
      </c>
      <c r="BK817" s="91" t="str">
        <f t="shared" si="7661"/>
        <v/>
      </c>
      <c r="BL817" s="91" t="str">
        <f t="shared" si="7662"/>
        <v/>
      </c>
      <c r="BM817" s="91" t="str">
        <f t="shared" si="7663"/>
        <v/>
      </c>
      <c r="BN817" s="91" t="str">
        <f t="shared" si="7664"/>
        <v/>
      </c>
      <c r="BO817" s="91" t="str">
        <f t="shared" si="7665"/>
        <v/>
      </c>
      <c r="BP817" s="91" t="str">
        <f t="shared" si="7666"/>
        <v/>
      </c>
      <c r="BQ817" s="91" t="str">
        <f t="shared" si="7667"/>
        <v/>
      </c>
      <c r="BR817" s="91" t="str">
        <f t="shared" si="7668"/>
        <v/>
      </c>
      <c r="BS817" s="91" t="str">
        <f t="shared" si="7669"/>
        <v/>
      </c>
      <c r="BT817" s="91" t="str">
        <f t="shared" si="7670"/>
        <v/>
      </c>
      <c r="BU817" s="91" t="str">
        <f t="shared" si="7671"/>
        <v/>
      </c>
      <c r="BV817" s="91" t="str">
        <f t="shared" si="7672"/>
        <v/>
      </c>
      <c r="BW817" s="91" t="str">
        <f t="shared" si="7673"/>
        <v/>
      </c>
      <c r="BX817" s="91" t="str">
        <f t="shared" si="7674"/>
        <v/>
      </c>
      <c r="BY817" s="91" t="str">
        <f t="shared" si="7675"/>
        <v/>
      </c>
      <c r="BZ817" s="91" t="str">
        <f t="shared" si="7676"/>
        <v/>
      </c>
      <c r="CA817" s="91" t="str">
        <f t="shared" si="7677"/>
        <v/>
      </c>
      <c r="CB817" s="91" t="str">
        <f t="shared" si="7678"/>
        <v/>
      </c>
      <c r="CC817" s="91" t="str">
        <f t="shared" si="7679"/>
        <v/>
      </c>
      <c r="CD817" s="91" t="str">
        <f t="shared" si="7680"/>
        <v/>
      </c>
      <c r="CE817" s="91" t="str">
        <f t="shared" si="7681"/>
        <v/>
      </c>
      <c r="CF817" s="91" t="str">
        <f t="shared" si="7682"/>
        <v/>
      </c>
      <c r="CG817" s="91" t="str">
        <f t="shared" si="7683"/>
        <v/>
      </c>
      <c r="CH817" s="91" t="str">
        <f t="shared" si="7684"/>
        <v/>
      </c>
      <c r="CI817" s="91" t="str">
        <f t="shared" si="7685"/>
        <v>нет</v>
      </c>
      <c r="CJ817" s="63" t="e">
        <f>IF(LEN('Описание предлагаемого товара'!#REF!)&gt;0,'Описание предлагаемого товара'!#REF!,"")</f>
        <v>#REF!</v>
      </c>
      <c r="CK817" s="91" t="e">
        <f t="shared" ref="CK817:CL817" si="7968">IFERROR(REPLACE(CJ817,FIND(CHAR(10),CJ817,1),1,""),CJ817)</f>
        <v>#REF!</v>
      </c>
      <c r="CL817" s="91" t="e">
        <f t="shared" si="7968"/>
        <v>#REF!</v>
      </c>
      <c r="CM817" s="91" t="e">
        <f t="shared" si="7687"/>
        <v>#REF!</v>
      </c>
      <c r="CN817" s="91" t="e">
        <f t="shared" si="7688"/>
        <v>#REF!</v>
      </c>
      <c r="CO817" s="91" t="e">
        <f t="shared" si="7689"/>
        <v>#REF!</v>
      </c>
      <c r="CP817" s="90" t="e">
        <f>IF(AU817="Не указан реестровый номер (мера нац.режима Запрет)","",IF(CI817="нет","",IF(CU817="да","исключение(не смотрим баллы)",IFERROR(IF(CI817*1&gt;0,IFERROR(IF(VLOOKUP(CI817*1,Обработ.выгрузка_реестра_РФ!$A:$G,7,)=0,"Баллы не установлены",VLOOKUP(CI817*1,Обработ.выгрузка_реестра_РФ!$A:$G,7,)),IF(LEN(CI817)&gt;14,"","нет номера в реестре РФ")),""),IF(LEN(CI817)=0,"","Некорректный реестровый номер")))))</f>
        <v>#REF!</v>
      </c>
      <c r="CQ817" s="33" t="e">
        <f>IF(LEN(C817)&gt;0,IFERROR(IF(LEN(H817)&gt;0,IF(LEN(VLOOKUP(H817,'исключения(не_смотрим_баллы)'!$A:$C,1,))&gt;0,"да","нет"),"не введен ОКПД2"),"нет"),"")</f>
        <v>#REF!</v>
      </c>
      <c r="CR817" s="33" t="e">
        <f ca="1">IF(CQ817="да",IF(TODAY()&lt;VLOOKUP(H817,'исключения(не_смотрим_баллы)'!$A:$C,3,),"да","нет"),"")</f>
        <v>#REF!</v>
      </c>
      <c r="CS817" s="33" t="str">
        <f>IFERROR(IF(CQ817="да",IF(VLOOKUP(CI817*1,Обработ.выгрузка_реестра_РФ!$A:$G,2,)&lt;VLOOKUP(H817,'исключения(не_смотрим_баллы)'!$A:$C,2,),"да","нет"),""),"")</f>
        <v/>
      </c>
      <c r="CT817" s="24"/>
      <c r="CU817" s="33" t="e">
        <f t="shared" si="7701"/>
        <v>#REF!</v>
      </c>
      <c r="CV817" s="91" t="e">
        <f t="shared" si="7702"/>
        <v>#REF!</v>
      </c>
      <c r="CW817" s="27" t="e">
        <f t="shared" si="7703"/>
        <v>#REF!</v>
      </c>
      <c r="CX817" s="26" t="e">
        <f t="shared" si="7632"/>
        <v>#REF!</v>
      </c>
      <c r="CY817" s="64" t="e">
        <f>IF(LEN('Описание предлагаемого товара'!#REF!)&gt;0,'Описание предлагаемого товара'!#REF!,"")</f>
        <v>#REF!</v>
      </c>
      <c r="CZ817" s="95" t="e">
        <f t="shared" si="7690"/>
        <v>#REF!</v>
      </c>
      <c r="DA817" s="95" t="e">
        <f t="shared" ref="DA817" si="7969">IFERROR(REPLACE(CZ817,FIND(" ",CZ817,1),1,""),CZ817)</f>
        <v>#REF!</v>
      </c>
      <c r="DB817" s="95" t="e">
        <f t="shared" si="7634"/>
        <v>#REF!</v>
      </c>
      <c r="DC817" s="95" t="e">
        <f t="shared" ref="DC817:DD817" si="7970">IFERROR(REPLACE(DB817,FIND("г.",DB817,1),2,""),DB817)</f>
        <v>#REF!</v>
      </c>
      <c r="DD817" s="95" t="e">
        <f t="shared" si="7970"/>
        <v>#REF!</v>
      </c>
      <c r="DE817" s="95" t="e">
        <f t="shared" ref="DE817:DF817" si="7971">IFERROR(REPLACE(DD817,FIND("г",DD817,1),1,""),DD817)</f>
        <v>#REF!</v>
      </c>
      <c r="DF817" s="95" t="e">
        <f t="shared" si="7971"/>
        <v>#REF!</v>
      </c>
      <c r="DG817" s="95" t="e">
        <f t="shared" si="7707"/>
        <v>#REF!</v>
      </c>
      <c r="DH817" s="25" t="str">
        <f>IFERROR(VLOOKUP(CI817*1,Обработ.выгрузка_реестра_РФ!$A:$G,5,),"")</f>
        <v/>
      </c>
      <c r="DI817" s="27" t="str">
        <f t="shared" si="7717"/>
        <v/>
      </c>
      <c r="DJ817" s="27" t="str">
        <f t="shared" ca="1" si="7694"/>
        <v/>
      </c>
      <c r="DK817" s="63" t="e">
        <f>IF(LEN('Описание предлагаемого товара'!#REF!)&gt;0,'Описание предлагаемого товара'!#REF!,"")</f>
        <v>#REF!</v>
      </c>
      <c r="DL817" s="63" t="e">
        <f>IF(LEN('Описание предлагаемого товара'!#REF!)&gt;0,'Описание предлагаемого товара'!#REF!,"")</f>
        <v>#REF!</v>
      </c>
      <c r="DM817" s="32"/>
    </row>
    <row r="818" spans="1:117" ht="48.75" customHeight="1" x14ac:dyDescent="0.25">
      <c r="A818" s="61" t="e">
        <f>IF(LEN('Описание предлагаемого товара'!#REF!)&gt;0,'Описание предлагаемого товара'!#REF!,"")</f>
        <v>#REF!</v>
      </c>
      <c r="B818" s="65" t="e">
        <f>IF(LEN('Описание предлагаемого товара'!#REF!)&gt;0,'Описание предлагаемого товара'!#REF!,"")</f>
        <v>#REF!</v>
      </c>
      <c r="C818" s="61" t="e">
        <f>IF(LEN('Описание предлагаемого товара'!#REF!)&gt;0,'Описание предлагаемого товара'!#REF!,"")</f>
        <v>#REF!</v>
      </c>
      <c r="D818" s="61" t="e">
        <f>IF(LEN('Описание предлагаемого товара'!#REF!)&gt;0,'Описание предлагаемого товара'!#REF!,"")</f>
        <v>#REF!</v>
      </c>
      <c r="E818" s="61" t="e">
        <f>IF(LEN('Описание предлагаемого товара'!#REF!)&gt;0,'Описание предлагаемого товара'!#REF!,"")</f>
        <v>#REF!</v>
      </c>
      <c r="F818" s="61" t="e">
        <f>IF(LEN('Описание предлагаемого товара'!#REF!)&gt;0,'Описание предлагаемого товара'!#REF!,"")</f>
        <v>#REF!</v>
      </c>
      <c r="G818" s="61" t="e">
        <f>IF(LEN('Описание предлагаемого товара'!#REF!)&gt;0,'Описание предлагаемого товара'!#REF!,"")</f>
        <v>#REF!</v>
      </c>
      <c r="H818" s="61" t="e">
        <f>IF(LEN('Описание предлагаемого товара'!#REF!)&gt;0,'Описание предлагаемого товара'!#REF!,"")</f>
        <v>#REF!</v>
      </c>
      <c r="I818" s="61" t="e">
        <f>IF(LEN('Описание предлагаемого товара'!#REF!)&gt;0,'Описание предлагаемого товара'!#REF!,"")</f>
        <v>#REF!</v>
      </c>
      <c r="J818" s="38" t="str">
        <f>IFERROR(VLOOKUP(B818,SAP!$A:$E,5,),"")</f>
        <v/>
      </c>
      <c r="K818" s="40" t="str">
        <f t="shared" si="7637"/>
        <v/>
      </c>
      <c r="L818" s="61" t="e">
        <f>IF(LEN('Описание предлагаемого товара'!#REF!)&gt;0,IFERROR('Описание предлагаемого товара'!#REF!*1,""),"")</f>
        <v>#REF!</v>
      </c>
      <c r="M818" s="39" t="str">
        <f>IFERROR(VLOOKUP(B818,SAP!$A:$E,2,),"")</f>
        <v/>
      </c>
      <c r="N818" s="41" t="str">
        <f t="shared" si="7773"/>
        <v/>
      </c>
      <c r="O818" s="39" t="str">
        <f t="shared" si="7624"/>
        <v/>
      </c>
      <c r="P818" s="36" t="e">
        <f>IF(LEN('Описание предлагаемого товара'!#REF!)&gt;0,'Описание предлагаемого товара'!#REF!,"")</f>
        <v>#REF!</v>
      </c>
      <c r="Q81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18" s="37" t="e">
        <f>IF(LEN('Описание предлагаемого товара'!#REF!)&gt;0,'Описание предлагаемого товара'!#REF!,"")</f>
        <v>#REF!</v>
      </c>
      <c r="S818" s="37" t="e">
        <f>IF(LEN('Описание предлагаемого товара'!#REF!)&gt;0,'Описание предлагаемого товара'!#REF!,"")</f>
        <v>#REF!</v>
      </c>
      <c r="T81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18" s="23" t="str">
        <f>IFERROR(VLOOKUP(CI818*1,Обработ.выгрузка_реестра_РФ!$A:$G,6,),"")</f>
        <v/>
      </c>
      <c r="V818" s="61" t="e">
        <f>IF(LEN('Описание предлагаемого товара'!#REF!)&gt;0,'Описание предлагаемого товара'!#REF!,"")</f>
        <v>#REF!</v>
      </c>
      <c r="W818" s="62" t="e">
        <f>IF(LEN('Описание предлагаемого товара'!#REF!)&gt;0,'Описание предлагаемого товара'!#REF!,"")</f>
        <v>#REF!</v>
      </c>
      <c r="X818" s="91" t="e">
        <f t="shared" ref="X818:Y818" si="7972">IFERROR(REPLACE(W818,FIND(CHAR(10),W818,1),1," "),W818)</f>
        <v>#REF!</v>
      </c>
      <c r="Y818" s="91" t="e">
        <f t="shared" si="7972"/>
        <v>#REF!</v>
      </c>
      <c r="Z818" s="91" t="e">
        <f t="shared" si="7639"/>
        <v>#REF!</v>
      </c>
      <c r="AA818" s="91" t="e">
        <f t="shared" si="7640"/>
        <v>#REF!</v>
      </c>
      <c r="AB818" s="91" t="e">
        <f t="shared" si="7641"/>
        <v>#REF!</v>
      </c>
      <c r="AC818" s="91" t="e">
        <f t="shared" ref="AC818:AF818" si="7973">IFERROR(REPLACE(AB818,FIND("  ",AB818,1),2," "),AB818)</f>
        <v>#REF!</v>
      </c>
      <c r="AD818" s="91" t="e">
        <f t="shared" si="7973"/>
        <v>#REF!</v>
      </c>
      <c r="AE818" s="91" t="e">
        <f t="shared" si="7973"/>
        <v>#REF!</v>
      </c>
      <c r="AF818" s="91" t="e">
        <f t="shared" si="7973"/>
        <v>#REF!</v>
      </c>
      <c r="AG818" s="23" t="str">
        <f>IFERROR(VLOOKUP(CI818*1,Обработ.выгрузка_реестра_РФ!$A:$G,4,),"")</f>
        <v/>
      </c>
      <c r="AH818" s="91" t="str">
        <f t="shared" ref="AH818:AI818" si="7974">IFERROR(REPLACE(AG818,FIND("-",AG818,1),1,"*"),AG818)</f>
        <v/>
      </c>
      <c r="AI818" s="91" t="str">
        <f t="shared" si="7974"/>
        <v/>
      </c>
      <c r="AJ818" s="27" t="str">
        <f t="shared" si="7739"/>
        <v/>
      </c>
      <c r="AK818" s="63" t="e">
        <f>IF(LEN('Описание предлагаемого товара'!#REF!)&gt;0,'Описание предлагаемого товара'!#REF!,"")</f>
        <v>#REF!</v>
      </c>
      <c r="AL818" s="91" t="e">
        <f t="shared" ref="AL818:AM818" si="7975">IFERROR(REPLACE(AK818,FIND(CHAR(10),AK818,1),1,""),AK818)</f>
        <v>#REF!</v>
      </c>
      <c r="AM818" s="91" t="e">
        <f t="shared" si="7975"/>
        <v>#REF!</v>
      </c>
      <c r="AN818" s="91" t="e">
        <f t="shared" ref="AN818:AR818" si="7976">IFERROR(REPLACE(AM818,FIND(" ",AM818,1),1,""),AM818)</f>
        <v>#REF!</v>
      </c>
      <c r="AO818" s="91" t="e">
        <f t="shared" si="7976"/>
        <v>#REF!</v>
      </c>
      <c r="AP818" s="91" t="e">
        <f t="shared" si="7976"/>
        <v>#REF!</v>
      </c>
      <c r="AQ818" s="91" t="e">
        <f t="shared" si="7976"/>
        <v>#REF!</v>
      </c>
      <c r="AR818" s="91" t="e">
        <f t="shared" si="7976"/>
        <v>#REF!</v>
      </c>
      <c r="AS818" s="91" t="e">
        <f t="shared" si="7646"/>
        <v>#REF!</v>
      </c>
      <c r="AT818" s="91" t="e">
        <f t="shared" si="7647"/>
        <v>#REF!</v>
      </c>
      <c r="AU818" s="32" t="e">
        <f t="shared" si="7630"/>
        <v>#REF!</v>
      </c>
      <c r="AV818" s="93" t="e">
        <f>'Описание предлагаемого товара'!#REF!</f>
        <v>#REF!</v>
      </c>
      <c r="AW818" s="91" t="e">
        <f>MIN(SEARCH({0,1,2,3,4,5,6,7,8,9},AV818&amp; "0123456789"))</f>
        <v>#REF!</v>
      </c>
      <c r="AX818" s="91" t="str">
        <f t="shared" si="7648"/>
        <v/>
      </c>
      <c r="AY818" s="91" t="str">
        <f t="shared" si="7649"/>
        <v/>
      </c>
      <c r="AZ818" s="91" t="str">
        <f t="shared" si="7650"/>
        <v/>
      </c>
      <c r="BA818" s="91" t="str">
        <f t="shared" si="7651"/>
        <v/>
      </c>
      <c r="BB818" s="91" t="str">
        <f t="shared" si="7652"/>
        <v/>
      </c>
      <c r="BC818" s="91" t="str">
        <f t="shared" si="7653"/>
        <v/>
      </c>
      <c r="BD818" s="91" t="str">
        <f t="shared" si="7654"/>
        <v/>
      </c>
      <c r="BE818" s="91" t="str">
        <f t="shared" si="7655"/>
        <v/>
      </c>
      <c r="BF818" s="91" t="str">
        <f t="shared" si="7656"/>
        <v/>
      </c>
      <c r="BG818" s="91" t="str">
        <f t="shared" si="7657"/>
        <v/>
      </c>
      <c r="BH818" s="91" t="str">
        <f t="shared" si="7658"/>
        <v/>
      </c>
      <c r="BI818" s="91" t="str">
        <f t="shared" si="7659"/>
        <v/>
      </c>
      <c r="BJ818" s="91" t="str">
        <f t="shared" si="7660"/>
        <v/>
      </c>
      <c r="BK818" s="91" t="str">
        <f t="shared" si="7661"/>
        <v/>
      </c>
      <c r="BL818" s="91" t="str">
        <f t="shared" si="7662"/>
        <v/>
      </c>
      <c r="BM818" s="91" t="str">
        <f t="shared" si="7663"/>
        <v/>
      </c>
      <c r="BN818" s="91" t="str">
        <f t="shared" si="7664"/>
        <v/>
      </c>
      <c r="BO818" s="91" t="str">
        <f t="shared" si="7665"/>
        <v/>
      </c>
      <c r="BP818" s="91" t="str">
        <f t="shared" si="7666"/>
        <v/>
      </c>
      <c r="BQ818" s="91" t="str">
        <f t="shared" si="7667"/>
        <v/>
      </c>
      <c r="BR818" s="91" t="str">
        <f t="shared" si="7668"/>
        <v/>
      </c>
      <c r="BS818" s="91" t="str">
        <f t="shared" si="7669"/>
        <v/>
      </c>
      <c r="BT818" s="91" t="str">
        <f t="shared" si="7670"/>
        <v/>
      </c>
      <c r="BU818" s="91" t="str">
        <f t="shared" si="7671"/>
        <v/>
      </c>
      <c r="BV818" s="91" t="str">
        <f t="shared" si="7672"/>
        <v/>
      </c>
      <c r="BW818" s="91" t="str">
        <f t="shared" si="7673"/>
        <v/>
      </c>
      <c r="BX818" s="91" t="str">
        <f t="shared" si="7674"/>
        <v/>
      </c>
      <c r="BY818" s="91" t="str">
        <f t="shared" si="7675"/>
        <v/>
      </c>
      <c r="BZ818" s="91" t="str">
        <f t="shared" si="7676"/>
        <v/>
      </c>
      <c r="CA818" s="91" t="str">
        <f t="shared" si="7677"/>
        <v/>
      </c>
      <c r="CB818" s="91" t="str">
        <f t="shared" si="7678"/>
        <v/>
      </c>
      <c r="CC818" s="91" t="str">
        <f t="shared" si="7679"/>
        <v/>
      </c>
      <c r="CD818" s="91" t="str">
        <f t="shared" si="7680"/>
        <v/>
      </c>
      <c r="CE818" s="91" t="str">
        <f t="shared" si="7681"/>
        <v/>
      </c>
      <c r="CF818" s="91" t="str">
        <f t="shared" si="7682"/>
        <v/>
      </c>
      <c r="CG818" s="91" t="str">
        <f t="shared" si="7683"/>
        <v/>
      </c>
      <c r="CH818" s="91" t="str">
        <f t="shared" si="7684"/>
        <v/>
      </c>
      <c r="CI818" s="91" t="str">
        <f t="shared" si="7685"/>
        <v>нет</v>
      </c>
      <c r="CJ818" s="63" t="e">
        <f>IF(LEN('Описание предлагаемого товара'!#REF!)&gt;0,'Описание предлагаемого товара'!#REF!,"")</f>
        <v>#REF!</v>
      </c>
      <c r="CK818" s="91" t="e">
        <f t="shared" ref="CK818:CL818" si="7977">IFERROR(REPLACE(CJ818,FIND(CHAR(10),CJ818,1),1,""),CJ818)</f>
        <v>#REF!</v>
      </c>
      <c r="CL818" s="91" t="e">
        <f t="shared" si="7977"/>
        <v>#REF!</v>
      </c>
      <c r="CM818" s="91" t="e">
        <f t="shared" si="7687"/>
        <v>#REF!</v>
      </c>
      <c r="CN818" s="91" t="e">
        <f t="shared" si="7688"/>
        <v>#REF!</v>
      </c>
      <c r="CO818" s="91" t="e">
        <f t="shared" si="7689"/>
        <v>#REF!</v>
      </c>
      <c r="CP818" s="90" t="e">
        <f>IF(AU818="Не указан реестровый номер (мера нац.режима Запрет)","",IF(CI818="нет","",IF(CU818="да","исключение(не смотрим баллы)",IFERROR(IF(CI818*1&gt;0,IFERROR(IF(VLOOKUP(CI818*1,Обработ.выгрузка_реестра_РФ!$A:$G,7,)=0,"Баллы не установлены",VLOOKUP(CI818*1,Обработ.выгрузка_реестра_РФ!$A:$G,7,)),IF(LEN(CI818)&gt;14,"","нет номера в реестре РФ")),""),IF(LEN(CI818)=0,"","Некорректный реестровый номер")))))</f>
        <v>#REF!</v>
      </c>
      <c r="CQ818" s="33" t="e">
        <f>IF(LEN(C818)&gt;0,IFERROR(IF(LEN(H818)&gt;0,IF(LEN(VLOOKUP(H818,'исключения(не_смотрим_баллы)'!$A:$C,1,))&gt;0,"да","нет"),"не введен ОКПД2"),"нет"),"")</f>
        <v>#REF!</v>
      </c>
      <c r="CR818" s="33" t="e">
        <f ca="1">IF(CQ818="да",IF(TODAY()&lt;VLOOKUP(H818,'исключения(не_смотрим_баллы)'!$A:$C,3,),"да","нет"),"")</f>
        <v>#REF!</v>
      </c>
      <c r="CS818" s="33" t="str">
        <f>IFERROR(IF(CQ818="да",IF(VLOOKUP(CI818*1,Обработ.выгрузка_реестра_РФ!$A:$G,2,)&lt;VLOOKUP(H818,'исключения(не_смотрим_баллы)'!$A:$C,2,),"да","нет"),""),"")</f>
        <v/>
      </c>
      <c r="CT818" s="24"/>
      <c r="CU818" s="33" t="e">
        <f t="shared" si="7701"/>
        <v>#REF!</v>
      </c>
      <c r="CV818" s="91" t="e">
        <f t="shared" si="7702"/>
        <v>#REF!</v>
      </c>
      <c r="CW818" s="27" t="e">
        <f t="shared" si="7703"/>
        <v>#REF!</v>
      </c>
      <c r="CX818" s="26" t="e">
        <f t="shared" si="7632"/>
        <v>#REF!</v>
      </c>
      <c r="CY818" s="64" t="e">
        <f>IF(LEN('Описание предлагаемого товара'!#REF!)&gt;0,'Описание предлагаемого товара'!#REF!,"")</f>
        <v>#REF!</v>
      </c>
      <c r="CZ818" s="95" t="e">
        <f t="shared" si="7690"/>
        <v>#REF!</v>
      </c>
      <c r="DA818" s="95" t="e">
        <f t="shared" ref="DA818" si="7978">IFERROR(REPLACE(CZ818,FIND(" ",CZ818,1),1,""),CZ818)</f>
        <v>#REF!</v>
      </c>
      <c r="DB818" s="95" t="e">
        <f t="shared" si="7634"/>
        <v>#REF!</v>
      </c>
      <c r="DC818" s="95" t="e">
        <f t="shared" ref="DC818:DD818" si="7979">IFERROR(REPLACE(DB818,FIND("г.",DB818,1),2,""),DB818)</f>
        <v>#REF!</v>
      </c>
      <c r="DD818" s="95" t="e">
        <f t="shared" si="7979"/>
        <v>#REF!</v>
      </c>
      <c r="DE818" s="95" t="e">
        <f t="shared" ref="DE818:DF818" si="7980">IFERROR(REPLACE(DD818,FIND("г",DD818,1),1,""),DD818)</f>
        <v>#REF!</v>
      </c>
      <c r="DF818" s="95" t="e">
        <f t="shared" si="7980"/>
        <v>#REF!</v>
      </c>
      <c r="DG818" s="95" t="e">
        <f t="shared" si="7707"/>
        <v>#REF!</v>
      </c>
      <c r="DH818" s="25" t="str">
        <f>IFERROR(VLOOKUP(CI818*1,Обработ.выгрузка_реестра_РФ!$A:$G,5,),"")</f>
        <v/>
      </c>
      <c r="DI818" s="27" t="str">
        <f t="shared" si="7717"/>
        <v/>
      </c>
      <c r="DJ818" s="27" t="str">
        <f t="shared" ca="1" si="7694"/>
        <v/>
      </c>
      <c r="DK818" s="63" t="e">
        <f>IF(LEN('Описание предлагаемого товара'!#REF!)&gt;0,'Описание предлагаемого товара'!#REF!,"")</f>
        <v>#REF!</v>
      </c>
      <c r="DL818" s="63" t="e">
        <f>IF(LEN('Описание предлагаемого товара'!#REF!)&gt;0,'Описание предлагаемого товара'!#REF!,"")</f>
        <v>#REF!</v>
      </c>
      <c r="DM818" s="32"/>
    </row>
    <row r="819" spans="1:117" ht="48.75" customHeight="1" x14ac:dyDescent="0.25">
      <c r="A819" s="61" t="e">
        <f>IF(LEN('Описание предлагаемого товара'!#REF!)&gt;0,'Описание предлагаемого товара'!#REF!,"")</f>
        <v>#REF!</v>
      </c>
      <c r="B819" s="65" t="e">
        <f>IF(LEN('Описание предлагаемого товара'!#REF!)&gt;0,'Описание предлагаемого товара'!#REF!,"")</f>
        <v>#REF!</v>
      </c>
      <c r="C819" s="61" t="e">
        <f>IF(LEN('Описание предлагаемого товара'!#REF!)&gt;0,'Описание предлагаемого товара'!#REF!,"")</f>
        <v>#REF!</v>
      </c>
      <c r="D819" s="61" t="e">
        <f>IF(LEN('Описание предлагаемого товара'!#REF!)&gt;0,'Описание предлагаемого товара'!#REF!,"")</f>
        <v>#REF!</v>
      </c>
      <c r="E819" s="61" t="e">
        <f>IF(LEN('Описание предлагаемого товара'!#REF!)&gt;0,'Описание предлагаемого товара'!#REF!,"")</f>
        <v>#REF!</v>
      </c>
      <c r="F819" s="61" t="e">
        <f>IF(LEN('Описание предлагаемого товара'!#REF!)&gt;0,'Описание предлагаемого товара'!#REF!,"")</f>
        <v>#REF!</v>
      </c>
      <c r="G819" s="61" t="e">
        <f>IF(LEN('Описание предлагаемого товара'!#REF!)&gt;0,'Описание предлагаемого товара'!#REF!,"")</f>
        <v>#REF!</v>
      </c>
      <c r="H819" s="61" t="e">
        <f>IF(LEN('Описание предлагаемого товара'!#REF!)&gt;0,'Описание предлагаемого товара'!#REF!,"")</f>
        <v>#REF!</v>
      </c>
      <c r="I819" s="61" t="e">
        <f>IF(LEN('Описание предлагаемого товара'!#REF!)&gt;0,'Описание предлагаемого товара'!#REF!,"")</f>
        <v>#REF!</v>
      </c>
      <c r="J819" s="38" t="str">
        <f>IFERROR(VLOOKUP(B819,SAP!$A:$E,5,),"")</f>
        <v/>
      </c>
      <c r="K819" s="40" t="str">
        <f t="shared" si="7637"/>
        <v/>
      </c>
      <c r="L819" s="61" t="e">
        <f>IF(LEN('Описание предлагаемого товара'!#REF!)&gt;0,IFERROR('Описание предлагаемого товара'!#REF!*1,""),"")</f>
        <v>#REF!</v>
      </c>
      <c r="M819" s="39" t="str">
        <f>IFERROR(VLOOKUP(B819,SAP!$A:$E,2,),"")</f>
        <v/>
      </c>
      <c r="N819" s="41" t="str">
        <f t="shared" si="7773"/>
        <v/>
      </c>
      <c r="O819" s="39" t="str">
        <f t="shared" si="7624"/>
        <v/>
      </c>
      <c r="P819" s="36" t="e">
        <f>IF(LEN('Описание предлагаемого товара'!#REF!)&gt;0,'Описание предлагаемого товара'!#REF!,"")</f>
        <v>#REF!</v>
      </c>
      <c r="Q81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19" s="37" t="e">
        <f>IF(LEN('Описание предлагаемого товара'!#REF!)&gt;0,'Описание предлагаемого товара'!#REF!,"")</f>
        <v>#REF!</v>
      </c>
      <c r="S819" s="37" t="e">
        <f>IF(LEN('Описание предлагаемого товара'!#REF!)&gt;0,'Описание предлагаемого товара'!#REF!,"")</f>
        <v>#REF!</v>
      </c>
      <c r="T81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19" s="23" t="str">
        <f>IFERROR(VLOOKUP(CI819*1,Обработ.выгрузка_реестра_РФ!$A:$G,6,),"")</f>
        <v/>
      </c>
      <c r="V819" s="61" t="e">
        <f>IF(LEN('Описание предлагаемого товара'!#REF!)&gt;0,'Описание предлагаемого товара'!#REF!,"")</f>
        <v>#REF!</v>
      </c>
      <c r="W819" s="62" t="e">
        <f>IF(LEN('Описание предлагаемого товара'!#REF!)&gt;0,'Описание предлагаемого товара'!#REF!,"")</f>
        <v>#REF!</v>
      </c>
      <c r="X819" s="91" t="e">
        <f t="shared" ref="X819:Y819" si="7981">IFERROR(REPLACE(W819,FIND(CHAR(10),W819,1),1," "),W819)</f>
        <v>#REF!</v>
      </c>
      <c r="Y819" s="91" t="e">
        <f t="shared" si="7981"/>
        <v>#REF!</v>
      </c>
      <c r="Z819" s="91" t="e">
        <f t="shared" si="7639"/>
        <v>#REF!</v>
      </c>
      <c r="AA819" s="91" t="e">
        <f t="shared" si="7640"/>
        <v>#REF!</v>
      </c>
      <c r="AB819" s="91" t="e">
        <f t="shared" si="7641"/>
        <v>#REF!</v>
      </c>
      <c r="AC819" s="91" t="e">
        <f t="shared" ref="AC819:AF819" si="7982">IFERROR(REPLACE(AB819,FIND("  ",AB819,1),2," "),AB819)</f>
        <v>#REF!</v>
      </c>
      <c r="AD819" s="91" t="e">
        <f t="shared" si="7982"/>
        <v>#REF!</v>
      </c>
      <c r="AE819" s="91" t="e">
        <f t="shared" si="7982"/>
        <v>#REF!</v>
      </c>
      <c r="AF819" s="91" t="e">
        <f t="shared" si="7982"/>
        <v>#REF!</v>
      </c>
      <c r="AG819" s="23" t="str">
        <f>IFERROR(VLOOKUP(CI819*1,Обработ.выгрузка_реестра_РФ!$A:$G,4,),"")</f>
        <v/>
      </c>
      <c r="AH819" s="91" t="str">
        <f t="shared" ref="AH819:AI819" si="7983">IFERROR(REPLACE(AG819,FIND("-",AG819,1),1,"*"),AG819)</f>
        <v/>
      </c>
      <c r="AI819" s="91" t="str">
        <f t="shared" si="7983"/>
        <v/>
      </c>
      <c r="AJ819" s="27" t="str">
        <f t="shared" si="7739"/>
        <v/>
      </c>
      <c r="AK819" s="63" t="e">
        <f>IF(LEN('Описание предлагаемого товара'!#REF!)&gt;0,'Описание предлагаемого товара'!#REF!,"")</f>
        <v>#REF!</v>
      </c>
      <c r="AL819" s="91" t="e">
        <f t="shared" ref="AL819:AM819" si="7984">IFERROR(REPLACE(AK819,FIND(CHAR(10),AK819,1),1,""),AK819)</f>
        <v>#REF!</v>
      </c>
      <c r="AM819" s="91" t="e">
        <f t="shared" si="7984"/>
        <v>#REF!</v>
      </c>
      <c r="AN819" s="91" t="e">
        <f t="shared" ref="AN819:AR819" si="7985">IFERROR(REPLACE(AM819,FIND(" ",AM819,1),1,""),AM819)</f>
        <v>#REF!</v>
      </c>
      <c r="AO819" s="91" t="e">
        <f t="shared" si="7985"/>
        <v>#REF!</v>
      </c>
      <c r="AP819" s="91" t="e">
        <f t="shared" si="7985"/>
        <v>#REF!</v>
      </c>
      <c r="AQ819" s="91" t="e">
        <f t="shared" si="7985"/>
        <v>#REF!</v>
      </c>
      <c r="AR819" s="91" t="e">
        <f t="shared" si="7985"/>
        <v>#REF!</v>
      </c>
      <c r="AS819" s="91" t="e">
        <f t="shared" si="7646"/>
        <v>#REF!</v>
      </c>
      <c r="AT819" s="91" t="e">
        <f t="shared" si="7647"/>
        <v>#REF!</v>
      </c>
      <c r="AU819" s="32" t="e">
        <f t="shared" si="7630"/>
        <v>#REF!</v>
      </c>
      <c r="AV819" s="93" t="e">
        <f>'Описание предлагаемого товара'!#REF!</f>
        <v>#REF!</v>
      </c>
      <c r="AW819" s="91" t="e">
        <f>MIN(SEARCH({0,1,2,3,4,5,6,7,8,9},AV819&amp; "0123456789"))</f>
        <v>#REF!</v>
      </c>
      <c r="AX819" s="91" t="str">
        <f t="shared" si="7648"/>
        <v/>
      </c>
      <c r="AY819" s="91" t="str">
        <f t="shared" si="7649"/>
        <v/>
      </c>
      <c r="AZ819" s="91" t="str">
        <f t="shared" si="7650"/>
        <v/>
      </c>
      <c r="BA819" s="91" t="str">
        <f t="shared" si="7651"/>
        <v/>
      </c>
      <c r="BB819" s="91" t="str">
        <f t="shared" si="7652"/>
        <v/>
      </c>
      <c r="BC819" s="91" t="str">
        <f t="shared" si="7653"/>
        <v/>
      </c>
      <c r="BD819" s="91" t="str">
        <f t="shared" si="7654"/>
        <v/>
      </c>
      <c r="BE819" s="91" t="str">
        <f t="shared" si="7655"/>
        <v/>
      </c>
      <c r="BF819" s="91" t="str">
        <f t="shared" si="7656"/>
        <v/>
      </c>
      <c r="BG819" s="91" t="str">
        <f t="shared" si="7657"/>
        <v/>
      </c>
      <c r="BH819" s="91" t="str">
        <f t="shared" si="7658"/>
        <v/>
      </c>
      <c r="BI819" s="91" t="str">
        <f t="shared" si="7659"/>
        <v/>
      </c>
      <c r="BJ819" s="91" t="str">
        <f t="shared" si="7660"/>
        <v/>
      </c>
      <c r="BK819" s="91" t="str">
        <f t="shared" si="7661"/>
        <v/>
      </c>
      <c r="BL819" s="91" t="str">
        <f t="shared" si="7662"/>
        <v/>
      </c>
      <c r="BM819" s="91" t="str">
        <f t="shared" si="7663"/>
        <v/>
      </c>
      <c r="BN819" s="91" t="str">
        <f t="shared" si="7664"/>
        <v/>
      </c>
      <c r="BO819" s="91" t="str">
        <f t="shared" si="7665"/>
        <v/>
      </c>
      <c r="BP819" s="91" t="str">
        <f t="shared" si="7666"/>
        <v/>
      </c>
      <c r="BQ819" s="91" t="str">
        <f t="shared" si="7667"/>
        <v/>
      </c>
      <c r="BR819" s="91" t="str">
        <f t="shared" si="7668"/>
        <v/>
      </c>
      <c r="BS819" s="91" t="str">
        <f t="shared" si="7669"/>
        <v/>
      </c>
      <c r="BT819" s="91" t="str">
        <f t="shared" si="7670"/>
        <v/>
      </c>
      <c r="BU819" s="91" t="str">
        <f t="shared" si="7671"/>
        <v/>
      </c>
      <c r="BV819" s="91" t="str">
        <f t="shared" si="7672"/>
        <v/>
      </c>
      <c r="BW819" s="91" t="str">
        <f t="shared" si="7673"/>
        <v/>
      </c>
      <c r="BX819" s="91" t="str">
        <f t="shared" si="7674"/>
        <v/>
      </c>
      <c r="BY819" s="91" t="str">
        <f t="shared" si="7675"/>
        <v/>
      </c>
      <c r="BZ819" s="91" t="str">
        <f t="shared" si="7676"/>
        <v/>
      </c>
      <c r="CA819" s="91" t="str">
        <f t="shared" si="7677"/>
        <v/>
      </c>
      <c r="CB819" s="91" t="str">
        <f t="shared" si="7678"/>
        <v/>
      </c>
      <c r="CC819" s="91" t="str">
        <f t="shared" si="7679"/>
        <v/>
      </c>
      <c r="CD819" s="91" t="str">
        <f t="shared" si="7680"/>
        <v/>
      </c>
      <c r="CE819" s="91" t="str">
        <f t="shared" si="7681"/>
        <v/>
      </c>
      <c r="CF819" s="91" t="str">
        <f t="shared" si="7682"/>
        <v/>
      </c>
      <c r="CG819" s="91" t="str">
        <f t="shared" si="7683"/>
        <v/>
      </c>
      <c r="CH819" s="91" t="str">
        <f t="shared" si="7684"/>
        <v/>
      </c>
      <c r="CI819" s="91" t="str">
        <f t="shared" si="7685"/>
        <v>нет</v>
      </c>
      <c r="CJ819" s="63" t="e">
        <f>IF(LEN('Описание предлагаемого товара'!#REF!)&gt;0,'Описание предлагаемого товара'!#REF!,"")</f>
        <v>#REF!</v>
      </c>
      <c r="CK819" s="91" t="e">
        <f t="shared" ref="CK819:CL819" si="7986">IFERROR(REPLACE(CJ819,FIND(CHAR(10),CJ819,1),1,""),CJ819)</f>
        <v>#REF!</v>
      </c>
      <c r="CL819" s="91" t="e">
        <f t="shared" si="7986"/>
        <v>#REF!</v>
      </c>
      <c r="CM819" s="91" t="e">
        <f t="shared" si="7687"/>
        <v>#REF!</v>
      </c>
      <c r="CN819" s="91" t="e">
        <f t="shared" si="7688"/>
        <v>#REF!</v>
      </c>
      <c r="CO819" s="91" t="e">
        <f t="shared" si="7689"/>
        <v>#REF!</v>
      </c>
      <c r="CP819" s="90" t="e">
        <f>IF(AU819="Не указан реестровый номер (мера нац.режима Запрет)","",IF(CI819="нет","",IF(CU819="да","исключение(не смотрим баллы)",IFERROR(IF(CI819*1&gt;0,IFERROR(IF(VLOOKUP(CI819*1,Обработ.выгрузка_реестра_РФ!$A:$G,7,)=0,"Баллы не установлены",VLOOKUP(CI819*1,Обработ.выгрузка_реестра_РФ!$A:$G,7,)),IF(LEN(CI819)&gt;14,"","нет номера в реестре РФ")),""),IF(LEN(CI819)=0,"","Некорректный реестровый номер")))))</f>
        <v>#REF!</v>
      </c>
      <c r="CQ819" s="33" t="e">
        <f>IF(LEN(C819)&gt;0,IFERROR(IF(LEN(H819)&gt;0,IF(LEN(VLOOKUP(H819,'исключения(не_смотрим_баллы)'!$A:$C,1,))&gt;0,"да","нет"),"не введен ОКПД2"),"нет"),"")</f>
        <v>#REF!</v>
      </c>
      <c r="CR819" s="33" t="e">
        <f ca="1">IF(CQ819="да",IF(TODAY()&lt;VLOOKUP(H819,'исключения(не_смотрим_баллы)'!$A:$C,3,),"да","нет"),"")</f>
        <v>#REF!</v>
      </c>
      <c r="CS819" s="33" t="str">
        <f>IFERROR(IF(CQ819="да",IF(VLOOKUP(CI819*1,Обработ.выгрузка_реестра_РФ!$A:$G,2,)&lt;VLOOKUP(H819,'исключения(не_смотрим_баллы)'!$A:$C,2,),"да","нет"),""),"")</f>
        <v/>
      </c>
      <c r="CT819" s="24"/>
      <c r="CU819" s="33" t="e">
        <f t="shared" si="7701"/>
        <v>#REF!</v>
      </c>
      <c r="CV819" s="91" t="e">
        <f t="shared" si="7702"/>
        <v>#REF!</v>
      </c>
      <c r="CW819" s="27" t="e">
        <f t="shared" si="7703"/>
        <v>#REF!</v>
      </c>
      <c r="CX819" s="26" t="e">
        <f t="shared" si="7632"/>
        <v>#REF!</v>
      </c>
      <c r="CY819" s="64" t="e">
        <f>IF(LEN('Описание предлагаемого товара'!#REF!)&gt;0,'Описание предлагаемого товара'!#REF!,"")</f>
        <v>#REF!</v>
      </c>
      <c r="CZ819" s="95" t="e">
        <f t="shared" si="7690"/>
        <v>#REF!</v>
      </c>
      <c r="DA819" s="95" t="e">
        <f t="shared" ref="DA819" si="7987">IFERROR(REPLACE(CZ819,FIND(" ",CZ819,1),1,""),CZ819)</f>
        <v>#REF!</v>
      </c>
      <c r="DB819" s="95" t="e">
        <f t="shared" si="7634"/>
        <v>#REF!</v>
      </c>
      <c r="DC819" s="95" t="e">
        <f t="shared" ref="DC819:DD819" si="7988">IFERROR(REPLACE(DB819,FIND("г.",DB819,1),2,""),DB819)</f>
        <v>#REF!</v>
      </c>
      <c r="DD819" s="95" t="e">
        <f t="shared" si="7988"/>
        <v>#REF!</v>
      </c>
      <c r="DE819" s="95" t="e">
        <f t="shared" ref="DE819:DF819" si="7989">IFERROR(REPLACE(DD819,FIND("г",DD819,1),1,""),DD819)</f>
        <v>#REF!</v>
      </c>
      <c r="DF819" s="95" t="e">
        <f t="shared" si="7989"/>
        <v>#REF!</v>
      </c>
      <c r="DG819" s="95" t="e">
        <f t="shared" si="7707"/>
        <v>#REF!</v>
      </c>
      <c r="DH819" s="25" t="str">
        <f>IFERROR(VLOOKUP(CI819*1,Обработ.выгрузка_реестра_РФ!$A:$G,5,),"")</f>
        <v/>
      </c>
      <c r="DI819" s="27" t="str">
        <f t="shared" si="7717"/>
        <v/>
      </c>
      <c r="DJ819" s="27" t="str">
        <f t="shared" ca="1" si="7694"/>
        <v/>
      </c>
      <c r="DK819" s="63" t="e">
        <f>IF(LEN('Описание предлагаемого товара'!#REF!)&gt;0,'Описание предлагаемого товара'!#REF!,"")</f>
        <v>#REF!</v>
      </c>
      <c r="DL819" s="63" t="e">
        <f>IF(LEN('Описание предлагаемого товара'!#REF!)&gt;0,'Описание предлагаемого товара'!#REF!,"")</f>
        <v>#REF!</v>
      </c>
      <c r="DM819" s="32"/>
    </row>
    <row r="820" spans="1:117" ht="48.75" customHeight="1" x14ac:dyDescent="0.25">
      <c r="A820" s="61" t="e">
        <f>IF(LEN('Описание предлагаемого товара'!#REF!)&gt;0,'Описание предлагаемого товара'!#REF!,"")</f>
        <v>#REF!</v>
      </c>
      <c r="B820" s="65" t="e">
        <f>IF(LEN('Описание предлагаемого товара'!#REF!)&gt;0,'Описание предлагаемого товара'!#REF!,"")</f>
        <v>#REF!</v>
      </c>
      <c r="C820" s="61" t="e">
        <f>IF(LEN('Описание предлагаемого товара'!#REF!)&gt;0,'Описание предлагаемого товара'!#REF!,"")</f>
        <v>#REF!</v>
      </c>
      <c r="D820" s="61" t="e">
        <f>IF(LEN('Описание предлагаемого товара'!#REF!)&gt;0,'Описание предлагаемого товара'!#REF!,"")</f>
        <v>#REF!</v>
      </c>
      <c r="E820" s="61" t="e">
        <f>IF(LEN('Описание предлагаемого товара'!#REF!)&gt;0,'Описание предлагаемого товара'!#REF!,"")</f>
        <v>#REF!</v>
      </c>
      <c r="F820" s="61" t="e">
        <f>IF(LEN('Описание предлагаемого товара'!#REF!)&gt;0,'Описание предлагаемого товара'!#REF!,"")</f>
        <v>#REF!</v>
      </c>
      <c r="G820" s="61" t="e">
        <f>IF(LEN('Описание предлагаемого товара'!#REF!)&gt;0,'Описание предлагаемого товара'!#REF!,"")</f>
        <v>#REF!</v>
      </c>
      <c r="H820" s="61" t="e">
        <f>IF(LEN('Описание предлагаемого товара'!#REF!)&gt;0,'Описание предлагаемого товара'!#REF!,"")</f>
        <v>#REF!</v>
      </c>
      <c r="I820" s="61" t="e">
        <f>IF(LEN('Описание предлагаемого товара'!#REF!)&gt;0,'Описание предлагаемого товара'!#REF!,"")</f>
        <v>#REF!</v>
      </c>
      <c r="J820" s="38" t="str">
        <f>IFERROR(VLOOKUP(B820,SAP!$A:$E,5,),"")</f>
        <v/>
      </c>
      <c r="K820" s="40" t="str">
        <f t="shared" si="7637"/>
        <v/>
      </c>
      <c r="L820" s="61" t="e">
        <f>IF(LEN('Описание предлагаемого товара'!#REF!)&gt;0,IFERROR('Описание предлагаемого товара'!#REF!*1,""),"")</f>
        <v>#REF!</v>
      </c>
      <c r="M820" s="39" t="str">
        <f>IFERROR(VLOOKUP(B820,SAP!$A:$E,2,),"")</f>
        <v/>
      </c>
      <c r="N820" s="41" t="str">
        <f t="shared" si="7773"/>
        <v/>
      </c>
      <c r="O820" s="39" t="str">
        <f t="shared" si="7624"/>
        <v/>
      </c>
      <c r="P820" s="36" t="e">
        <f>IF(LEN('Описание предлагаемого товара'!#REF!)&gt;0,'Описание предлагаемого товара'!#REF!,"")</f>
        <v>#REF!</v>
      </c>
      <c r="Q82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20" s="37" t="e">
        <f>IF(LEN('Описание предлагаемого товара'!#REF!)&gt;0,'Описание предлагаемого товара'!#REF!,"")</f>
        <v>#REF!</v>
      </c>
      <c r="S820" s="37" t="e">
        <f>IF(LEN('Описание предлагаемого товара'!#REF!)&gt;0,'Описание предлагаемого товара'!#REF!,"")</f>
        <v>#REF!</v>
      </c>
      <c r="T82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20" s="23" t="str">
        <f>IFERROR(VLOOKUP(CI820*1,Обработ.выгрузка_реестра_РФ!$A:$G,6,),"")</f>
        <v/>
      </c>
      <c r="V820" s="61" t="e">
        <f>IF(LEN('Описание предлагаемого товара'!#REF!)&gt;0,'Описание предлагаемого товара'!#REF!,"")</f>
        <v>#REF!</v>
      </c>
      <c r="W820" s="62" t="e">
        <f>IF(LEN('Описание предлагаемого товара'!#REF!)&gt;0,'Описание предлагаемого товара'!#REF!,"")</f>
        <v>#REF!</v>
      </c>
      <c r="X820" s="91" t="e">
        <f t="shared" ref="X820:Y820" si="7990">IFERROR(REPLACE(W820,FIND(CHAR(10),W820,1),1," "),W820)</f>
        <v>#REF!</v>
      </c>
      <c r="Y820" s="91" t="e">
        <f t="shared" si="7990"/>
        <v>#REF!</v>
      </c>
      <c r="Z820" s="91" t="e">
        <f t="shared" si="7639"/>
        <v>#REF!</v>
      </c>
      <c r="AA820" s="91" t="e">
        <f t="shared" si="7640"/>
        <v>#REF!</v>
      </c>
      <c r="AB820" s="91" t="e">
        <f t="shared" si="7641"/>
        <v>#REF!</v>
      </c>
      <c r="AC820" s="91" t="e">
        <f t="shared" ref="AC820:AF820" si="7991">IFERROR(REPLACE(AB820,FIND("  ",AB820,1),2," "),AB820)</f>
        <v>#REF!</v>
      </c>
      <c r="AD820" s="91" t="e">
        <f t="shared" si="7991"/>
        <v>#REF!</v>
      </c>
      <c r="AE820" s="91" t="e">
        <f t="shared" si="7991"/>
        <v>#REF!</v>
      </c>
      <c r="AF820" s="91" t="e">
        <f t="shared" si="7991"/>
        <v>#REF!</v>
      </c>
      <c r="AG820" s="23" t="str">
        <f>IFERROR(VLOOKUP(CI820*1,Обработ.выгрузка_реестра_РФ!$A:$G,4,),"")</f>
        <v/>
      </c>
      <c r="AH820" s="91" t="str">
        <f t="shared" ref="AH820:AI820" si="7992">IFERROR(REPLACE(AG820,FIND("-",AG820,1),1,"*"),AG820)</f>
        <v/>
      </c>
      <c r="AI820" s="91" t="str">
        <f t="shared" si="7992"/>
        <v/>
      </c>
      <c r="AJ820" s="27" t="str">
        <f t="shared" si="7739"/>
        <v/>
      </c>
      <c r="AK820" s="63" t="e">
        <f>IF(LEN('Описание предлагаемого товара'!#REF!)&gt;0,'Описание предлагаемого товара'!#REF!,"")</f>
        <v>#REF!</v>
      </c>
      <c r="AL820" s="91" t="e">
        <f t="shared" ref="AL820:AM820" si="7993">IFERROR(REPLACE(AK820,FIND(CHAR(10),AK820,1),1,""),AK820)</f>
        <v>#REF!</v>
      </c>
      <c r="AM820" s="91" t="e">
        <f t="shared" si="7993"/>
        <v>#REF!</v>
      </c>
      <c r="AN820" s="91" t="e">
        <f t="shared" ref="AN820:AR820" si="7994">IFERROR(REPLACE(AM820,FIND(" ",AM820,1),1,""),AM820)</f>
        <v>#REF!</v>
      </c>
      <c r="AO820" s="91" t="e">
        <f t="shared" si="7994"/>
        <v>#REF!</v>
      </c>
      <c r="AP820" s="91" t="e">
        <f t="shared" si="7994"/>
        <v>#REF!</v>
      </c>
      <c r="AQ820" s="91" t="e">
        <f t="shared" si="7994"/>
        <v>#REF!</v>
      </c>
      <c r="AR820" s="91" t="e">
        <f t="shared" si="7994"/>
        <v>#REF!</v>
      </c>
      <c r="AS820" s="91" t="e">
        <f t="shared" si="7646"/>
        <v>#REF!</v>
      </c>
      <c r="AT820" s="91" t="e">
        <f t="shared" si="7647"/>
        <v>#REF!</v>
      </c>
      <c r="AU820" s="32" t="e">
        <f t="shared" si="7630"/>
        <v>#REF!</v>
      </c>
      <c r="AV820" s="93" t="e">
        <f>'Описание предлагаемого товара'!#REF!</f>
        <v>#REF!</v>
      </c>
      <c r="AW820" s="91" t="e">
        <f>MIN(SEARCH({0,1,2,3,4,5,6,7,8,9},AV820&amp; "0123456789"))</f>
        <v>#REF!</v>
      </c>
      <c r="AX820" s="91" t="str">
        <f t="shared" si="7648"/>
        <v/>
      </c>
      <c r="AY820" s="91" t="str">
        <f t="shared" si="7649"/>
        <v/>
      </c>
      <c r="AZ820" s="91" t="str">
        <f t="shared" si="7650"/>
        <v/>
      </c>
      <c r="BA820" s="91" t="str">
        <f t="shared" si="7651"/>
        <v/>
      </c>
      <c r="BB820" s="91" t="str">
        <f t="shared" si="7652"/>
        <v/>
      </c>
      <c r="BC820" s="91" t="str">
        <f t="shared" si="7653"/>
        <v/>
      </c>
      <c r="BD820" s="91" t="str">
        <f t="shared" si="7654"/>
        <v/>
      </c>
      <c r="BE820" s="91" t="str">
        <f t="shared" si="7655"/>
        <v/>
      </c>
      <c r="BF820" s="91" t="str">
        <f t="shared" si="7656"/>
        <v/>
      </c>
      <c r="BG820" s="91" t="str">
        <f t="shared" si="7657"/>
        <v/>
      </c>
      <c r="BH820" s="91" t="str">
        <f t="shared" si="7658"/>
        <v/>
      </c>
      <c r="BI820" s="91" t="str">
        <f t="shared" si="7659"/>
        <v/>
      </c>
      <c r="BJ820" s="91" t="str">
        <f t="shared" si="7660"/>
        <v/>
      </c>
      <c r="BK820" s="91" t="str">
        <f t="shared" si="7661"/>
        <v/>
      </c>
      <c r="BL820" s="91" t="str">
        <f t="shared" si="7662"/>
        <v/>
      </c>
      <c r="BM820" s="91" t="str">
        <f t="shared" si="7663"/>
        <v/>
      </c>
      <c r="BN820" s="91" t="str">
        <f t="shared" si="7664"/>
        <v/>
      </c>
      <c r="BO820" s="91" t="str">
        <f t="shared" si="7665"/>
        <v/>
      </c>
      <c r="BP820" s="91" t="str">
        <f t="shared" si="7666"/>
        <v/>
      </c>
      <c r="BQ820" s="91" t="str">
        <f t="shared" si="7667"/>
        <v/>
      </c>
      <c r="BR820" s="91" t="str">
        <f t="shared" si="7668"/>
        <v/>
      </c>
      <c r="BS820" s="91" t="str">
        <f t="shared" si="7669"/>
        <v/>
      </c>
      <c r="BT820" s="91" t="str">
        <f t="shared" si="7670"/>
        <v/>
      </c>
      <c r="BU820" s="91" t="str">
        <f t="shared" si="7671"/>
        <v/>
      </c>
      <c r="BV820" s="91" t="str">
        <f t="shared" si="7672"/>
        <v/>
      </c>
      <c r="BW820" s="91" t="str">
        <f t="shared" si="7673"/>
        <v/>
      </c>
      <c r="BX820" s="91" t="str">
        <f t="shared" si="7674"/>
        <v/>
      </c>
      <c r="BY820" s="91" t="str">
        <f t="shared" si="7675"/>
        <v/>
      </c>
      <c r="BZ820" s="91" t="str">
        <f t="shared" si="7676"/>
        <v/>
      </c>
      <c r="CA820" s="91" t="str">
        <f t="shared" si="7677"/>
        <v/>
      </c>
      <c r="CB820" s="91" t="str">
        <f t="shared" si="7678"/>
        <v/>
      </c>
      <c r="CC820" s="91" t="str">
        <f t="shared" si="7679"/>
        <v/>
      </c>
      <c r="CD820" s="91" t="str">
        <f t="shared" si="7680"/>
        <v/>
      </c>
      <c r="CE820" s="91" t="str">
        <f t="shared" si="7681"/>
        <v/>
      </c>
      <c r="CF820" s="91" t="str">
        <f t="shared" si="7682"/>
        <v/>
      </c>
      <c r="CG820" s="91" t="str">
        <f t="shared" si="7683"/>
        <v/>
      </c>
      <c r="CH820" s="91" t="str">
        <f t="shared" si="7684"/>
        <v/>
      </c>
      <c r="CI820" s="91" t="str">
        <f t="shared" si="7685"/>
        <v>нет</v>
      </c>
      <c r="CJ820" s="63" t="e">
        <f>IF(LEN('Описание предлагаемого товара'!#REF!)&gt;0,'Описание предлагаемого товара'!#REF!,"")</f>
        <v>#REF!</v>
      </c>
      <c r="CK820" s="91" t="e">
        <f t="shared" ref="CK820:CL820" si="7995">IFERROR(REPLACE(CJ820,FIND(CHAR(10),CJ820,1),1,""),CJ820)</f>
        <v>#REF!</v>
      </c>
      <c r="CL820" s="91" t="e">
        <f t="shared" si="7995"/>
        <v>#REF!</v>
      </c>
      <c r="CM820" s="91" t="e">
        <f t="shared" si="7687"/>
        <v>#REF!</v>
      </c>
      <c r="CN820" s="91" t="e">
        <f t="shared" si="7688"/>
        <v>#REF!</v>
      </c>
      <c r="CO820" s="91" t="e">
        <f t="shared" si="7689"/>
        <v>#REF!</v>
      </c>
      <c r="CP820" s="90" t="e">
        <f>IF(AU820="Не указан реестровый номер (мера нац.режима Запрет)","",IF(CI820="нет","",IF(CU820="да","исключение(не смотрим баллы)",IFERROR(IF(CI820*1&gt;0,IFERROR(IF(VLOOKUP(CI820*1,Обработ.выгрузка_реестра_РФ!$A:$G,7,)=0,"Баллы не установлены",VLOOKUP(CI820*1,Обработ.выгрузка_реестра_РФ!$A:$G,7,)),IF(LEN(CI820)&gt;14,"","нет номера в реестре РФ")),""),IF(LEN(CI820)=0,"","Некорректный реестровый номер")))))</f>
        <v>#REF!</v>
      </c>
      <c r="CQ820" s="33" t="e">
        <f>IF(LEN(C820)&gt;0,IFERROR(IF(LEN(H820)&gt;0,IF(LEN(VLOOKUP(H820,'исключения(не_смотрим_баллы)'!$A:$C,1,))&gt;0,"да","нет"),"не введен ОКПД2"),"нет"),"")</f>
        <v>#REF!</v>
      </c>
      <c r="CR820" s="33" t="e">
        <f ca="1">IF(CQ820="да",IF(TODAY()&lt;VLOOKUP(H820,'исключения(не_смотрим_баллы)'!$A:$C,3,),"да","нет"),"")</f>
        <v>#REF!</v>
      </c>
      <c r="CS820" s="33" t="str">
        <f>IFERROR(IF(CQ820="да",IF(VLOOKUP(CI820*1,Обработ.выгрузка_реестра_РФ!$A:$G,2,)&lt;VLOOKUP(H820,'исключения(не_смотрим_баллы)'!$A:$C,2,),"да","нет"),""),"")</f>
        <v/>
      </c>
      <c r="CT820" s="24"/>
      <c r="CU820" s="33" t="e">
        <f t="shared" si="7701"/>
        <v>#REF!</v>
      </c>
      <c r="CV820" s="91" t="e">
        <f t="shared" si="7702"/>
        <v>#REF!</v>
      </c>
      <c r="CW820" s="27" t="e">
        <f t="shared" si="7703"/>
        <v>#REF!</v>
      </c>
      <c r="CX820" s="26" t="e">
        <f t="shared" si="7632"/>
        <v>#REF!</v>
      </c>
      <c r="CY820" s="64" t="e">
        <f>IF(LEN('Описание предлагаемого товара'!#REF!)&gt;0,'Описание предлагаемого товара'!#REF!,"")</f>
        <v>#REF!</v>
      </c>
      <c r="CZ820" s="95" t="e">
        <f t="shared" si="7690"/>
        <v>#REF!</v>
      </c>
      <c r="DA820" s="95" t="e">
        <f t="shared" ref="DA820" si="7996">IFERROR(REPLACE(CZ820,FIND(" ",CZ820,1),1,""),CZ820)</f>
        <v>#REF!</v>
      </c>
      <c r="DB820" s="95" t="e">
        <f t="shared" si="7634"/>
        <v>#REF!</v>
      </c>
      <c r="DC820" s="95" t="e">
        <f t="shared" ref="DC820:DD820" si="7997">IFERROR(REPLACE(DB820,FIND("г.",DB820,1),2,""),DB820)</f>
        <v>#REF!</v>
      </c>
      <c r="DD820" s="95" t="e">
        <f t="shared" si="7997"/>
        <v>#REF!</v>
      </c>
      <c r="DE820" s="95" t="e">
        <f t="shared" ref="DE820:DF820" si="7998">IFERROR(REPLACE(DD820,FIND("г",DD820,1),1,""),DD820)</f>
        <v>#REF!</v>
      </c>
      <c r="DF820" s="95" t="e">
        <f t="shared" si="7998"/>
        <v>#REF!</v>
      </c>
      <c r="DG820" s="95" t="e">
        <f t="shared" si="7707"/>
        <v>#REF!</v>
      </c>
      <c r="DH820" s="25" t="str">
        <f>IFERROR(VLOOKUP(CI820*1,Обработ.выгрузка_реестра_РФ!$A:$G,5,),"")</f>
        <v/>
      </c>
      <c r="DI820" s="27" t="str">
        <f t="shared" si="7717"/>
        <v/>
      </c>
      <c r="DJ820" s="27" t="str">
        <f t="shared" ca="1" si="7694"/>
        <v/>
      </c>
      <c r="DK820" s="63" t="e">
        <f>IF(LEN('Описание предлагаемого товара'!#REF!)&gt;0,'Описание предлагаемого товара'!#REF!,"")</f>
        <v>#REF!</v>
      </c>
      <c r="DL820" s="63" t="e">
        <f>IF(LEN('Описание предлагаемого товара'!#REF!)&gt;0,'Описание предлагаемого товара'!#REF!,"")</f>
        <v>#REF!</v>
      </c>
      <c r="DM820" s="32"/>
    </row>
    <row r="821" spans="1:117" ht="48.75" customHeight="1" x14ac:dyDescent="0.25">
      <c r="A821" s="61" t="e">
        <f>IF(LEN('Описание предлагаемого товара'!#REF!)&gt;0,'Описание предлагаемого товара'!#REF!,"")</f>
        <v>#REF!</v>
      </c>
      <c r="B821" s="65" t="e">
        <f>IF(LEN('Описание предлагаемого товара'!#REF!)&gt;0,'Описание предлагаемого товара'!#REF!,"")</f>
        <v>#REF!</v>
      </c>
      <c r="C821" s="61" t="e">
        <f>IF(LEN('Описание предлагаемого товара'!#REF!)&gt;0,'Описание предлагаемого товара'!#REF!,"")</f>
        <v>#REF!</v>
      </c>
      <c r="D821" s="61" t="e">
        <f>IF(LEN('Описание предлагаемого товара'!#REF!)&gt;0,'Описание предлагаемого товара'!#REF!,"")</f>
        <v>#REF!</v>
      </c>
      <c r="E821" s="61" t="e">
        <f>IF(LEN('Описание предлагаемого товара'!#REF!)&gt;0,'Описание предлагаемого товара'!#REF!,"")</f>
        <v>#REF!</v>
      </c>
      <c r="F821" s="61" t="e">
        <f>IF(LEN('Описание предлагаемого товара'!#REF!)&gt;0,'Описание предлагаемого товара'!#REF!,"")</f>
        <v>#REF!</v>
      </c>
      <c r="G821" s="61" t="e">
        <f>IF(LEN('Описание предлагаемого товара'!#REF!)&gt;0,'Описание предлагаемого товара'!#REF!,"")</f>
        <v>#REF!</v>
      </c>
      <c r="H821" s="61" t="e">
        <f>IF(LEN('Описание предлагаемого товара'!#REF!)&gt;0,'Описание предлагаемого товара'!#REF!,"")</f>
        <v>#REF!</v>
      </c>
      <c r="I821" s="61" t="e">
        <f>IF(LEN('Описание предлагаемого товара'!#REF!)&gt;0,'Описание предлагаемого товара'!#REF!,"")</f>
        <v>#REF!</v>
      </c>
      <c r="J821" s="38" t="str">
        <f>IFERROR(VLOOKUP(B821,SAP!$A:$E,5,),"")</f>
        <v/>
      </c>
      <c r="K821" s="40" t="str">
        <f t="shared" si="7637"/>
        <v/>
      </c>
      <c r="L821" s="61" t="e">
        <f>IF(LEN('Описание предлагаемого товара'!#REF!)&gt;0,IFERROR('Описание предлагаемого товара'!#REF!*1,""),"")</f>
        <v>#REF!</v>
      </c>
      <c r="M821" s="39" t="str">
        <f>IFERROR(VLOOKUP(B821,SAP!$A:$E,2,),"")</f>
        <v/>
      </c>
      <c r="N821" s="41" t="str">
        <f t="shared" si="7773"/>
        <v/>
      </c>
      <c r="O821" s="39" t="str">
        <f t="shared" si="7624"/>
        <v/>
      </c>
      <c r="P821" s="36" t="e">
        <f>IF(LEN('Описание предлагаемого товара'!#REF!)&gt;0,'Описание предлагаемого товара'!#REF!,"")</f>
        <v>#REF!</v>
      </c>
      <c r="Q82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21" s="37" t="e">
        <f>IF(LEN('Описание предлагаемого товара'!#REF!)&gt;0,'Описание предлагаемого товара'!#REF!,"")</f>
        <v>#REF!</v>
      </c>
      <c r="S821" s="37" t="e">
        <f>IF(LEN('Описание предлагаемого товара'!#REF!)&gt;0,'Описание предлагаемого товара'!#REF!,"")</f>
        <v>#REF!</v>
      </c>
      <c r="T82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21" s="23" t="str">
        <f>IFERROR(VLOOKUP(CI821*1,Обработ.выгрузка_реестра_РФ!$A:$G,6,),"")</f>
        <v/>
      </c>
      <c r="V821" s="61" t="e">
        <f>IF(LEN('Описание предлагаемого товара'!#REF!)&gt;0,'Описание предлагаемого товара'!#REF!,"")</f>
        <v>#REF!</v>
      </c>
      <c r="W821" s="62" t="e">
        <f>IF(LEN('Описание предлагаемого товара'!#REF!)&gt;0,'Описание предлагаемого товара'!#REF!,"")</f>
        <v>#REF!</v>
      </c>
      <c r="X821" s="91" t="e">
        <f t="shared" ref="X821:Y821" si="7999">IFERROR(REPLACE(W821,FIND(CHAR(10),W821,1),1," "),W821)</f>
        <v>#REF!</v>
      </c>
      <c r="Y821" s="91" t="e">
        <f t="shared" si="7999"/>
        <v>#REF!</v>
      </c>
      <c r="Z821" s="91" t="e">
        <f t="shared" si="7639"/>
        <v>#REF!</v>
      </c>
      <c r="AA821" s="91" t="e">
        <f t="shared" si="7640"/>
        <v>#REF!</v>
      </c>
      <c r="AB821" s="91" t="e">
        <f t="shared" si="7641"/>
        <v>#REF!</v>
      </c>
      <c r="AC821" s="91" t="e">
        <f t="shared" ref="AC821:AF821" si="8000">IFERROR(REPLACE(AB821,FIND("  ",AB821,1),2," "),AB821)</f>
        <v>#REF!</v>
      </c>
      <c r="AD821" s="91" t="e">
        <f t="shared" si="8000"/>
        <v>#REF!</v>
      </c>
      <c r="AE821" s="91" t="e">
        <f t="shared" si="8000"/>
        <v>#REF!</v>
      </c>
      <c r="AF821" s="91" t="e">
        <f t="shared" si="8000"/>
        <v>#REF!</v>
      </c>
      <c r="AG821" s="23" t="str">
        <f>IFERROR(VLOOKUP(CI821*1,Обработ.выгрузка_реестра_РФ!$A:$G,4,),"")</f>
        <v/>
      </c>
      <c r="AH821" s="91" t="str">
        <f t="shared" ref="AH821:AI821" si="8001">IFERROR(REPLACE(AG821,FIND("-",AG821,1),1,"*"),AG821)</f>
        <v/>
      </c>
      <c r="AI821" s="91" t="str">
        <f t="shared" si="8001"/>
        <v/>
      </c>
      <c r="AJ821" s="27" t="str">
        <f t="shared" si="7739"/>
        <v/>
      </c>
      <c r="AK821" s="63" t="e">
        <f>IF(LEN('Описание предлагаемого товара'!#REF!)&gt;0,'Описание предлагаемого товара'!#REF!,"")</f>
        <v>#REF!</v>
      </c>
      <c r="AL821" s="91" t="e">
        <f t="shared" ref="AL821:AM821" si="8002">IFERROR(REPLACE(AK821,FIND(CHAR(10),AK821,1),1,""),AK821)</f>
        <v>#REF!</v>
      </c>
      <c r="AM821" s="91" t="e">
        <f t="shared" si="8002"/>
        <v>#REF!</v>
      </c>
      <c r="AN821" s="91" t="e">
        <f t="shared" ref="AN821:AR821" si="8003">IFERROR(REPLACE(AM821,FIND(" ",AM821,1),1,""),AM821)</f>
        <v>#REF!</v>
      </c>
      <c r="AO821" s="91" t="e">
        <f t="shared" si="8003"/>
        <v>#REF!</v>
      </c>
      <c r="AP821" s="91" t="e">
        <f t="shared" si="8003"/>
        <v>#REF!</v>
      </c>
      <c r="AQ821" s="91" t="e">
        <f t="shared" si="8003"/>
        <v>#REF!</v>
      </c>
      <c r="AR821" s="91" t="e">
        <f t="shared" si="8003"/>
        <v>#REF!</v>
      </c>
      <c r="AS821" s="91" t="e">
        <f t="shared" si="7646"/>
        <v>#REF!</v>
      </c>
      <c r="AT821" s="91" t="e">
        <f t="shared" si="7647"/>
        <v>#REF!</v>
      </c>
      <c r="AU821" s="32" t="e">
        <f t="shared" si="7630"/>
        <v>#REF!</v>
      </c>
      <c r="AV821" s="93" t="e">
        <f>'Описание предлагаемого товара'!#REF!</f>
        <v>#REF!</v>
      </c>
      <c r="AW821" s="91" t="e">
        <f>MIN(SEARCH({0,1,2,3,4,5,6,7,8,9},AV821&amp; "0123456789"))</f>
        <v>#REF!</v>
      </c>
      <c r="AX821" s="91" t="str">
        <f t="shared" si="7648"/>
        <v/>
      </c>
      <c r="AY821" s="91" t="str">
        <f t="shared" si="7649"/>
        <v/>
      </c>
      <c r="AZ821" s="91" t="str">
        <f t="shared" si="7650"/>
        <v/>
      </c>
      <c r="BA821" s="91" t="str">
        <f t="shared" si="7651"/>
        <v/>
      </c>
      <c r="BB821" s="91" t="str">
        <f t="shared" si="7652"/>
        <v/>
      </c>
      <c r="BC821" s="91" t="str">
        <f t="shared" si="7653"/>
        <v/>
      </c>
      <c r="BD821" s="91" t="str">
        <f t="shared" si="7654"/>
        <v/>
      </c>
      <c r="BE821" s="91" t="str">
        <f t="shared" si="7655"/>
        <v/>
      </c>
      <c r="BF821" s="91" t="str">
        <f t="shared" si="7656"/>
        <v/>
      </c>
      <c r="BG821" s="91" t="str">
        <f t="shared" si="7657"/>
        <v/>
      </c>
      <c r="BH821" s="91" t="str">
        <f t="shared" si="7658"/>
        <v/>
      </c>
      <c r="BI821" s="91" t="str">
        <f t="shared" si="7659"/>
        <v/>
      </c>
      <c r="BJ821" s="91" t="str">
        <f t="shared" si="7660"/>
        <v/>
      </c>
      <c r="BK821" s="91" t="str">
        <f t="shared" si="7661"/>
        <v/>
      </c>
      <c r="BL821" s="91" t="str">
        <f t="shared" si="7662"/>
        <v/>
      </c>
      <c r="BM821" s="91" t="str">
        <f t="shared" si="7663"/>
        <v/>
      </c>
      <c r="BN821" s="91" t="str">
        <f t="shared" si="7664"/>
        <v/>
      </c>
      <c r="BO821" s="91" t="str">
        <f t="shared" si="7665"/>
        <v/>
      </c>
      <c r="BP821" s="91" t="str">
        <f t="shared" si="7666"/>
        <v/>
      </c>
      <c r="BQ821" s="91" t="str">
        <f t="shared" si="7667"/>
        <v/>
      </c>
      <c r="BR821" s="91" t="str">
        <f t="shared" si="7668"/>
        <v/>
      </c>
      <c r="BS821" s="91" t="str">
        <f t="shared" si="7669"/>
        <v/>
      </c>
      <c r="BT821" s="91" t="str">
        <f t="shared" si="7670"/>
        <v/>
      </c>
      <c r="BU821" s="91" t="str">
        <f t="shared" si="7671"/>
        <v/>
      </c>
      <c r="BV821" s="91" t="str">
        <f t="shared" si="7672"/>
        <v/>
      </c>
      <c r="BW821" s="91" t="str">
        <f t="shared" si="7673"/>
        <v/>
      </c>
      <c r="BX821" s="91" t="str">
        <f t="shared" si="7674"/>
        <v/>
      </c>
      <c r="BY821" s="91" t="str">
        <f t="shared" si="7675"/>
        <v/>
      </c>
      <c r="BZ821" s="91" t="str">
        <f t="shared" si="7676"/>
        <v/>
      </c>
      <c r="CA821" s="91" t="str">
        <f t="shared" si="7677"/>
        <v/>
      </c>
      <c r="CB821" s="91" t="str">
        <f t="shared" si="7678"/>
        <v/>
      </c>
      <c r="CC821" s="91" t="str">
        <f t="shared" si="7679"/>
        <v/>
      </c>
      <c r="CD821" s="91" t="str">
        <f t="shared" si="7680"/>
        <v/>
      </c>
      <c r="CE821" s="91" t="str">
        <f t="shared" si="7681"/>
        <v/>
      </c>
      <c r="CF821" s="91" t="str">
        <f t="shared" si="7682"/>
        <v/>
      </c>
      <c r="CG821" s="91" t="str">
        <f t="shared" si="7683"/>
        <v/>
      </c>
      <c r="CH821" s="91" t="str">
        <f t="shared" si="7684"/>
        <v/>
      </c>
      <c r="CI821" s="91" t="str">
        <f t="shared" si="7685"/>
        <v>нет</v>
      </c>
      <c r="CJ821" s="63" t="e">
        <f>IF(LEN('Описание предлагаемого товара'!#REF!)&gt;0,'Описание предлагаемого товара'!#REF!,"")</f>
        <v>#REF!</v>
      </c>
      <c r="CK821" s="91" t="e">
        <f t="shared" ref="CK821:CL821" si="8004">IFERROR(REPLACE(CJ821,FIND(CHAR(10),CJ821,1),1,""),CJ821)</f>
        <v>#REF!</v>
      </c>
      <c r="CL821" s="91" t="e">
        <f t="shared" si="8004"/>
        <v>#REF!</v>
      </c>
      <c r="CM821" s="91" t="e">
        <f t="shared" si="7687"/>
        <v>#REF!</v>
      </c>
      <c r="CN821" s="91" t="e">
        <f t="shared" si="7688"/>
        <v>#REF!</v>
      </c>
      <c r="CO821" s="91" t="e">
        <f t="shared" si="7689"/>
        <v>#REF!</v>
      </c>
      <c r="CP821" s="90" t="e">
        <f>IF(AU821="Не указан реестровый номер (мера нац.режима Запрет)","",IF(CI821="нет","",IF(CU821="да","исключение(не смотрим баллы)",IFERROR(IF(CI821*1&gt;0,IFERROR(IF(VLOOKUP(CI821*1,Обработ.выгрузка_реестра_РФ!$A:$G,7,)=0,"Баллы не установлены",VLOOKUP(CI821*1,Обработ.выгрузка_реестра_РФ!$A:$G,7,)),IF(LEN(CI821)&gt;14,"","нет номера в реестре РФ")),""),IF(LEN(CI821)=0,"","Некорректный реестровый номер")))))</f>
        <v>#REF!</v>
      </c>
      <c r="CQ821" s="33" t="e">
        <f>IF(LEN(C821)&gt;0,IFERROR(IF(LEN(H821)&gt;0,IF(LEN(VLOOKUP(H821,'исключения(не_смотрим_баллы)'!$A:$C,1,))&gt;0,"да","нет"),"не введен ОКПД2"),"нет"),"")</f>
        <v>#REF!</v>
      </c>
      <c r="CR821" s="33" t="e">
        <f ca="1">IF(CQ821="да",IF(TODAY()&lt;VLOOKUP(H821,'исключения(не_смотрим_баллы)'!$A:$C,3,),"да","нет"),"")</f>
        <v>#REF!</v>
      </c>
      <c r="CS821" s="33" t="str">
        <f>IFERROR(IF(CQ821="да",IF(VLOOKUP(CI821*1,Обработ.выгрузка_реестра_РФ!$A:$G,2,)&lt;VLOOKUP(H821,'исключения(не_смотрим_баллы)'!$A:$C,2,),"да","нет"),""),"")</f>
        <v/>
      </c>
      <c r="CT821" s="24"/>
      <c r="CU821" s="33" t="e">
        <f t="shared" si="7701"/>
        <v>#REF!</v>
      </c>
      <c r="CV821" s="91" t="e">
        <f t="shared" si="7702"/>
        <v>#REF!</v>
      </c>
      <c r="CW821" s="27" t="e">
        <f t="shared" si="7703"/>
        <v>#REF!</v>
      </c>
      <c r="CX821" s="26" t="e">
        <f t="shared" si="7632"/>
        <v>#REF!</v>
      </c>
      <c r="CY821" s="64" t="e">
        <f>IF(LEN('Описание предлагаемого товара'!#REF!)&gt;0,'Описание предлагаемого товара'!#REF!,"")</f>
        <v>#REF!</v>
      </c>
      <c r="CZ821" s="95" t="e">
        <f t="shared" si="7690"/>
        <v>#REF!</v>
      </c>
      <c r="DA821" s="95" t="e">
        <f t="shared" ref="DA821" si="8005">IFERROR(REPLACE(CZ821,FIND(" ",CZ821,1),1,""),CZ821)</f>
        <v>#REF!</v>
      </c>
      <c r="DB821" s="95" t="e">
        <f t="shared" si="7634"/>
        <v>#REF!</v>
      </c>
      <c r="DC821" s="95" t="e">
        <f t="shared" ref="DC821:DD821" si="8006">IFERROR(REPLACE(DB821,FIND("г.",DB821,1),2,""),DB821)</f>
        <v>#REF!</v>
      </c>
      <c r="DD821" s="95" t="e">
        <f t="shared" si="8006"/>
        <v>#REF!</v>
      </c>
      <c r="DE821" s="95" t="e">
        <f t="shared" ref="DE821:DF821" si="8007">IFERROR(REPLACE(DD821,FIND("г",DD821,1),1,""),DD821)</f>
        <v>#REF!</v>
      </c>
      <c r="DF821" s="95" t="e">
        <f t="shared" si="8007"/>
        <v>#REF!</v>
      </c>
      <c r="DG821" s="95" t="e">
        <f t="shared" si="7707"/>
        <v>#REF!</v>
      </c>
      <c r="DH821" s="25" t="str">
        <f>IFERROR(VLOOKUP(CI821*1,Обработ.выгрузка_реестра_РФ!$A:$G,5,),"")</f>
        <v/>
      </c>
      <c r="DI821" s="27" t="str">
        <f t="shared" si="7717"/>
        <v/>
      </c>
      <c r="DJ821" s="27" t="str">
        <f t="shared" ca="1" si="7694"/>
        <v/>
      </c>
      <c r="DK821" s="63" t="e">
        <f>IF(LEN('Описание предлагаемого товара'!#REF!)&gt;0,'Описание предлагаемого товара'!#REF!,"")</f>
        <v>#REF!</v>
      </c>
      <c r="DL821" s="63" t="e">
        <f>IF(LEN('Описание предлагаемого товара'!#REF!)&gt;0,'Описание предлагаемого товара'!#REF!,"")</f>
        <v>#REF!</v>
      </c>
      <c r="DM821" s="32"/>
    </row>
    <row r="822" spans="1:117" ht="48.75" customHeight="1" x14ac:dyDescent="0.25">
      <c r="A822" s="61" t="e">
        <f>IF(LEN('Описание предлагаемого товара'!#REF!)&gt;0,'Описание предлагаемого товара'!#REF!,"")</f>
        <v>#REF!</v>
      </c>
      <c r="B822" s="65" t="e">
        <f>IF(LEN('Описание предлагаемого товара'!#REF!)&gt;0,'Описание предлагаемого товара'!#REF!,"")</f>
        <v>#REF!</v>
      </c>
      <c r="C822" s="61" t="e">
        <f>IF(LEN('Описание предлагаемого товара'!#REF!)&gt;0,'Описание предлагаемого товара'!#REF!,"")</f>
        <v>#REF!</v>
      </c>
      <c r="D822" s="61" t="e">
        <f>IF(LEN('Описание предлагаемого товара'!#REF!)&gt;0,'Описание предлагаемого товара'!#REF!,"")</f>
        <v>#REF!</v>
      </c>
      <c r="E822" s="61" t="e">
        <f>IF(LEN('Описание предлагаемого товара'!#REF!)&gt;0,'Описание предлагаемого товара'!#REF!,"")</f>
        <v>#REF!</v>
      </c>
      <c r="F822" s="61" t="e">
        <f>IF(LEN('Описание предлагаемого товара'!#REF!)&gt;0,'Описание предлагаемого товара'!#REF!,"")</f>
        <v>#REF!</v>
      </c>
      <c r="G822" s="61" t="e">
        <f>IF(LEN('Описание предлагаемого товара'!#REF!)&gt;0,'Описание предлагаемого товара'!#REF!,"")</f>
        <v>#REF!</v>
      </c>
      <c r="H822" s="61" t="e">
        <f>IF(LEN('Описание предлагаемого товара'!#REF!)&gt;0,'Описание предлагаемого товара'!#REF!,"")</f>
        <v>#REF!</v>
      </c>
      <c r="I822" s="61" t="e">
        <f>IF(LEN('Описание предлагаемого товара'!#REF!)&gt;0,'Описание предлагаемого товара'!#REF!,"")</f>
        <v>#REF!</v>
      </c>
      <c r="J822" s="38" t="str">
        <f>IFERROR(VLOOKUP(B822,SAP!$A:$E,5,),"")</f>
        <v/>
      </c>
      <c r="K822" s="40" t="str">
        <f t="shared" si="7637"/>
        <v/>
      </c>
      <c r="L822" s="61" t="e">
        <f>IF(LEN('Описание предлагаемого товара'!#REF!)&gt;0,IFERROR('Описание предлагаемого товара'!#REF!*1,""),"")</f>
        <v>#REF!</v>
      </c>
      <c r="M822" s="39" t="str">
        <f>IFERROR(VLOOKUP(B822,SAP!$A:$E,2,),"")</f>
        <v/>
      </c>
      <c r="N822" s="41" t="str">
        <f t="shared" si="7773"/>
        <v/>
      </c>
      <c r="O822" s="39" t="str">
        <f t="shared" si="7624"/>
        <v/>
      </c>
      <c r="P822" s="36" t="e">
        <f>IF(LEN('Описание предлагаемого товара'!#REF!)&gt;0,'Описание предлагаемого товара'!#REF!,"")</f>
        <v>#REF!</v>
      </c>
      <c r="Q82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22" s="37" t="e">
        <f>IF(LEN('Описание предлагаемого товара'!#REF!)&gt;0,'Описание предлагаемого товара'!#REF!,"")</f>
        <v>#REF!</v>
      </c>
      <c r="S822" s="37" t="e">
        <f>IF(LEN('Описание предлагаемого товара'!#REF!)&gt;0,'Описание предлагаемого товара'!#REF!,"")</f>
        <v>#REF!</v>
      </c>
      <c r="T82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22" s="23" t="str">
        <f>IFERROR(VLOOKUP(CI822*1,Обработ.выгрузка_реестра_РФ!$A:$G,6,),"")</f>
        <v/>
      </c>
      <c r="V822" s="61" t="e">
        <f>IF(LEN('Описание предлагаемого товара'!#REF!)&gt;0,'Описание предлагаемого товара'!#REF!,"")</f>
        <v>#REF!</v>
      </c>
      <c r="W822" s="62" t="e">
        <f>IF(LEN('Описание предлагаемого товара'!#REF!)&gt;0,'Описание предлагаемого товара'!#REF!,"")</f>
        <v>#REF!</v>
      </c>
      <c r="X822" s="91" t="e">
        <f t="shared" ref="X822:Y822" si="8008">IFERROR(REPLACE(W822,FIND(CHAR(10),W822,1),1," "),W822)</f>
        <v>#REF!</v>
      </c>
      <c r="Y822" s="91" t="e">
        <f t="shared" si="8008"/>
        <v>#REF!</v>
      </c>
      <c r="Z822" s="91" t="e">
        <f t="shared" si="7639"/>
        <v>#REF!</v>
      </c>
      <c r="AA822" s="91" t="e">
        <f t="shared" si="7640"/>
        <v>#REF!</v>
      </c>
      <c r="AB822" s="91" t="e">
        <f t="shared" si="7641"/>
        <v>#REF!</v>
      </c>
      <c r="AC822" s="91" t="e">
        <f t="shared" ref="AC822:AF822" si="8009">IFERROR(REPLACE(AB822,FIND("  ",AB822,1),2," "),AB822)</f>
        <v>#REF!</v>
      </c>
      <c r="AD822" s="91" t="e">
        <f t="shared" si="8009"/>
        <v>#REF!</v>
      </c>
      <c r="AE822" s="91" t="e">
        <f t="shared" si="8009"/>
        <v>#REF!</v>
      </c>
      <c r="AF822" s="91" t="e">
        <f t="shared" si="8009"/>
        <v>#REF!</v>
      </c>
      <c r="AG822" s="23" t="str">
        <f>IFERROR(VLOOKUP(CI822*1,Обработ.выгрузка_реестра_РФ!$A:$G,4,),"")</f>
        <v/>
      </c>
      <c r="AH822" s="91" t="str">
        <f t="shared" ref="AH822:AI822" si="8010">IFERROR(REPLACE(AG822,FIND("-",AG822,1),1,"*"),AG822)</f>
        <v/>
      </c>
      <c r="AI822" s="91" t="str">
        <f t="shared" si="8010"/>
        <v/>
      </c>
      <c r="AJ822" s="27" t="str">
        <f t="shared" si="7739"/>
        <v/>
      </c>
      <c r="AK822" s="63" t="e">
        <f>IF(LEN('Описание предлагаемого товара'!#REF!)&gt;0,'Описание предлагаемого товара'!#REF!,"")</f>
        <v>#REF!</v>
      </c>
      <c r="AL822" s="91" t="e">
        <f t="shared" ref="AL822:AM822" si="8011">IFERROR(REPLACE(AK822,FIND(CHAR(10),AK822,1),1,""),AK822)</f>
        <v>#REF!</v>
      </c>
      <c r="AM822" s="91" t="e">
        <f t="shared" si="8011"/>
        <v>#REF!</v>
      </c>
      <c r="AN822" s="91" t="e">
        <f t="shared" ref="AN822:AR822" si="8012">IFERROR(REPLACE(AM822,FIND(" ",AM822,1),1,""),AM822)</f>
        <v>#REF!</v>
      </c>
      <c r="AO822" s="91" t="e">
        <f t="shared" si="8012"/>
        <v>#REF!</v>
      </c>
      <c r="AP822" s="91" t="e">
        <f t="shared" si="8012"/>
        <v>#REF!</v>
      </c>
      <c r="AQ822" s="91" t="e">
        <f t="shared" si="8012"/>
        <v>#REF!</v>
      </c>
      <c r="AR822" s="91" t="e">
        <f t="shared" si="8012"/>
        <v>#REF!</v>
      </c>
      <c r="AS822" s="91" t="e">
        <f t="shared" si="7646"/>
        <v>#REF!</v>
      </c>
      <c r="AT822" s="91" t="e">
        <f t="shared" si="7647"/>
        <v>#REF!</v>
      </c>
      <c r="AU822" s="32" t="e">
        <f t="shared" si="7630"/>
        <v>#REF!</v>
      </c>
      <c r="AV822" s="93" t="e">
        <f>'Описание предлагаемого товара'!#REF!</f>
        <v>#REF!</v>
      </c>
      <c r="AW822" s="91" t="e">
        <f>MIN(SEARCH({0,1,2,3,4,5,6,7,8,9},AV822&amp; "0123456789"))</f>
        <v>#REF!</v>
      </c>
      <c r="AX822" s="91" t="str">
        <f t="shared" si="7648"/>
        <v/>
      </c>
      <c r="AY822" s="91" t="str">
        <f t="shared" si="7649"/>
        <v/>
      </c>
      <c r="AZ822" s="91" t="str">
        <f t="shared" si="7650"/>
        <v/>
      </c>
      <c r="BA822" s="91" t="str">
        <f t="shared" si="7651"/>
        <v/>
      </c>
      <c r="BB822" s="91" t="str">
        <f t="shared" si="7652"/>
        <v/>
      </c>
      <c r="BC822" s="91" t="str">
        <f t="shared" si="7653"/>
        <v/>
      </c>
      <c r="BD822" s="91" t="str">
        <f t="shared" si="7654"/>
        <v/>
      </c>
      <c r="BE822" s="91" t="str">
        <f t="shared" si="7655"/>
        <v/>
      </c>
      <c r="BF822" s="91" t="str">
        <f t="shared" si="7656"/>
        <v/>
      </c>
      <c r="BG822" s="91" t="str">
        <f t="shared" si="7657"/>
        <v/>
      </c>
      <c r="BH822" s="91" t="str">
        <f t="shared" si="7658"/>
        <v/>
      </c>
      <c r="BI822" s="91" t="str">
        <f t="shared" si="7659"/>
        <v/>
      </c>
      <c r="BJ822" s="91" t="str">
        <f t="shared" si="7660"/>
        <v/>
      </c>
      <c r="BK822" s="91" t="str">
        <f t="shared" si="7661"/>
        <v/>
      </c>
      <c r="BL822" s="91" t="str">
        <f t="shared" si="7662"/>
        <v/>
      </c>
      <c r="BM822" s="91" t="str">
        <f t="shared" si="7663"/>
        <v/>
      </c>
      <c r="BN822" s="91" t="str">
        <f t="shared" si="7664"/>
        <v/>
      </c>
      <c r="BO822" s="91" t="str">
        <f t="shared" si="7665"/>
        <v/>
      </c>
      <c r="BP822" s="91" t="str">
        <f t="shared" si="7666"/>
        <v/>
      </c>
      <c r="BQ822" s="91" t="str">
        <f t="shared" si="7667"/>
        <v/>
      </c>
      <c r="BR822" s="91" t="str">
        <f t="shared" si="7668"/>
        <v/>
      </c>
      <c r="BS822" s="91" t="str">
        <f t="shared" si="7669"/>
        <v/>
      </c>
      <c r="BT822" s="91" t="str">
        <f t="shared" si="7670"/>
        <v/>
      </c>
      <c r="BU822" s="91" t="str">
        <f t="shared" si="7671"/>
        <v/>
      </c>
      <c r="BV822" s="91" t="str">
        <f t="shared" si="7672"/>
        <v/>
      </c>
      <c r="BW822" s="91" t="str">
        <f t="shared" si="7673"/>
        <v/>
      </c>
      <c r="BX822" s="91" t="str">
        <f t="shared" si="7674"/>
        <v/>
      </c>
      <c r="BY822" s="91" t="str">
        <f t="shared" si="7675"/>
        <v/>
      </c>
      <c r="BZ822" s="91" t="str">
        <f t="shared" si="7676"/>
        <v/>
      </c>
      <c r="CA822" s="91" t="str">
        <f t="shared" si="7677"/>
        <v/>
      </c>
      <c r="CB822" s="91" t="str">
        <f t="shared" si="7678"/>
        <v/>
      </c>
      <c r="CC822" s="91" t="str">
        <f t="shared" si="7679"/>
        <v/>
      </c>
      <c r="CD822" s="91" t="str">
        <f t="shared" si="7680"/>
        <v/>
      </c>
      <c r="CE822" s="91" t="str">
        <f t="shared" si="7681"/>
        <v/>
      </c>
      <c r="CF822" s="91" t="str">
        <f t="shared" si="7682"/>
        <v/>
      </c>
      <c r="CG822" s="91" t="str">
        <f t="shared" si="7683"/>
        <v/>
      </c>
      <c r="CH822" s="91" t="str">
        <f t="shared" si="7684"/>
        <v/>
      </c>
      <c r="CI822" s="91" t="str">
        <f t="shared" si="7685"/>
        <v>нет</v>
      </c>
      <c r="CJ822" s="63" t="e">
        <f>IF(LEN('Описание предлагаемого товара'!#REF!)&gt;0,'Описание предлагаемого товара'!#REF!,"")</f>
        <v>#REF!</v>
      </c>
      <c r="CK822" s="91" t="e">
        <f t="shared" ref="CK822:CL822" si="8013">IFERROR(REPLACE(CJ822,FIND(CHAR(10),CJ822,1),1,""),CJ822)</f>
        <v>#REF!</v>
      </c>
      <c r="CL822" s="91" t="e">
        <f t="shared" si="8013"/>
        <v>#REF!</v>
      </c>
      <c r="CM822" s="91" t="e">
        <f t="shared" si="7687"/>
        <v>#REF!</v>
      </c>
      <c r="CN822" s="91" t="e">
        <f t="shared" si="7688"/>
        <v>#REF!</v>
      </c>
      <c r="CO822" s="91" t="e">
        <f t="shared" si="7689"/>
        <v>#REF!</v>
      </c>
      <c r="CP822" s="90" t="e">
        <f>IF(AU822="Не указан реестровый номер (мера нац.режима Запрет)","",IF(CI822="нет","",IF(CU822="да","исключение(не смотрим баллы)",IFERROR(IF(CI822*1&gt;0,IFERROR(IF(VLOOKUP(CI822*1,Обработ.выгрузка_реестра_РФ!$A:$G,7,)=0,"Баллы не установлены",VLOOKUP(CI822*1,Обработ.выгрузка_реестра_РФ!$A:$G,7,)),IF(LEN(CI822)&gt;14,"","нет номера в реестре РФ")),""),IF(LEN(CI822)=0,"","Некорректный реестровый номер")))))</f>
        <v>#REF!</v>
      </c>
      <c r="CQ822" s="33" t="e">
        <f>IF(LEN(C822)&gt;0,IFERROR(IF(LEN(H822)&gt;0,IF(LEN(VLOOKUP(H822,'исключения(не_смотрим_баллы)'!$A:$C,1,))&gt;0,"да","нет"),"не введен ОКПД2"),"нет"),"")</f>
        <v>#REF!</v>
      </c>
      <c r="CR822" s="33" t="e">
        <f ca="1">IF(CQ822="да",IF(TODAY()&lt;VLOOKUP(H822,'исключения(не_смотрим_баллы)'!$A:$C,3,),"да","нет"),"")</f>
        <v>#REF!</v>
      </c>
      <c r="CS822" s="33" t="str">
        <f>IFERROR(IF(CQ822="да",IF(VLOOKUP(CI822*1,Обработ.выгрузка_реестра_РФ!$A:$G,2,)&lt;VLOOKUP(H822,'исключения(не_смотрим_баллы)'!$A:$C,2,),"да","нет"),""),"")</f>
        <v/>
      </c>
      <c r="CT822" s="24"/>
      <c r="CU822" s="33" t="e">
        <f t="shared" si="7701"/>
        <v>#REF!</v>
      </c>
      <c r="CV822" s="91" t="e">
        <f t="shared" si="7702"/>
        <v>#REF!</v>
      </c>
      <c r="CW822" s="27" t="e">
        <f t="shared" si="7703"/>
        <v>#REF!</v>
      </c>
      <c r="CX822" s="26" t="e">
        <f t="shared" si="7632"/>
        <v>#REF!</v>
      </c>
      <c r="CY822" s="64" t="e">
        <f>IF(LEN('Описание предлагаемого товара'!#REF!)&gt;0,'Описание предлагаемого товара'!#REF!,"")</f>
        <v>#REF!</v>
      </c>
      <c r="CZ822" s="95" t="e">
        <f t="shared" si="7690"/>
        <v>#REF!</v>
      </c>
      <c r="DA822" s="95" t="e">
        <f t="shared" ref="DA822" si="8014">IFERROR(REPLACE(CZ822,FIND(" ",CZ822,1),1,""),CZ822)</f>
        <v>#REF!</v>
      </c>
      <c r="DB822" s="95" t="e">
        <f t="shared" si="7634"/>
        <v>#REF!</v>
      </c>
      <c r="DC822" s="95" t="e">
        <f t="shared" ref="DC822:DD822" si="8015">IFERROR(REPLACE(DB822,FIND("г.",DB822,1),2,""),DB822)</f>
        <v>#REF!</v>
      </c>
      <c r="DD822" s="95" t="e">
        <f t="shared" si="8015"/>
        <v>#REF!</v>
      </c>
      <c r="DE822" s="95" t="e">
        <f t="shared" ref="DE822:DF822" si="8016">IFERROR(REPLACE(DD822,FIND("г",DD822,1),1,""),DD822)</f>
        <v>#REF!</v>
      </c>
      <c r="DF822" s="95" t="e">
        <f t="shared" si="8016"/>
        <v>#REF!</v>
      </c>
      <c r="DG822" s="95" t="e">
        <f t="shared" si="7707"/>
        <v>#REF!</v>
      </c>
      <c r="DH822" s="25" t="str">
        <f>IFERROR(VLOOKUP(CI822*1,Обработ.выгрузка_реестра_РФ!$A:$G,5,),"")</f>
        <v/>
      </c>
      <c r="DI822" s="27" t="str">
        <f t="shared" si="7717"/>
        <v/>
      </c>
      <c r="DJ822" s="27" t="str">
        <f t="shared" ca="1" si="7694"/>
        <v/>
      </c>
      <c r="DK822" s="63" t="e">
        <f>IF(LEN('Описание предлагаемого товара'!#REF!)&gt;0,'Описание предлагаемого товара'!#REF!,"")</f>
        <v>#REF!</v>
      </c>
      <c r="DL822" s="63" t="e">
        <f>IF(LEN('Описание предлагаемого товара'!#REF!)&gt;0,'Описание предлагаемого товара'!#REF!,"")</f>
        <v>#REF!</v>
      </c>
      <c r="DM822" s="32"/>
    </row>
    <row r="823" spans="1:117" ht="48.75" customHeight="1" x14ac:dyDescent="0.25">
      <c r="A823" s="61" t="e">
        <f>IF(LEN('Описание предлагаемого товара'!#REF!)&gt;0,'Описание предлагаемого товара'!#REF!,"")</f>
        <v>#REF!</v>
      </c>
      <c r="B823" s="65" t="e">
        <f>IF(LEN('Описание предлагаемого товара'!#REF!)&gt;0,'Описание предлагаемого товара'!#REF!,"")</f>
        <v>#REF!</v>
      </c>
      <c r="C823" s="61" t="e">
        <f>IF(LEN('Описание предлагаемого товара'!#REF!)&gt;0,'Описание предлагаемого товара'!#REF!,"")</f>
        <v>#REF!</v>
      </c>
      <c r="D823" s="61" t="e">
        <f>IF(LEN('Описание предлагаемого товара'!#REF!)&gt;0,'Описание предлагаемого товара'!#REF!,"")</f>
        <v>#REF!</v>
      </c>
      <c r="E823" s="61" t="e">
        <f>IF(LEN('Описание предлагаемого товара'!#REF!)&gt;0,'Описание предлагаемого товара'!#REF!,"")</f>
        <v>#REF!</v>
      </c>
      <c r="F823" s="61" t="e">
        <f>IF(LEN('Описание предлагаемого товара'!#REF!)&gt;0,'Описание предлагаемого товара'!#REF!,"")</f>
        <v>#REF!</v>
      </c>
      <c r="G823" s="61" t="e">
        <f>IF(LEN('Описание предлагаемого товара'!#REF!)&gt;0,'Описание предлагаемого товара'!#REF!,"")</f>
        <v>#REF!</v>
      </c>
      <c r="H823" s="61" t="e">
        <f>IF(LEN('Описание предлагаемого товара'!#REF!)&gt;0,'Описание предлагаемого товара'!#REF!,"")</f>
        <v>#REF!</v>
      </c>
      <c r="I823" s="61" t="e">
        <f>IF(LEN('Описание предлагаемого товара'!#REF!)&gt;0,'Описание предлагаемого товара'!#REF!,"")</f>
        <v>#REF!</v>
      </c>
      <c r="J823" s="38" t="str">
        <f>IFERROR(VLOOKUP(B823,SAP!$A:$E,5,),"")</f>
        <v/>
      </c>
      <c r="K823" s="40" t="str">
        <f t="shared" si="7637"/>
        <v/>
      </c>
      <c r="L823" s="61" t="e">
        <f>IF(LEN('Описание предлагаемого товара'!#REF!)&gt;0,IFERROR('Описание предлагаемого товара'!#REF!*1,""),"")</f>
        <v>#REF!</v>
      </c>
      <c r="M823" s="39" t="str">
        <f>IFERROR(VLOOKUP(B823,SAP!$A:$E,2,),"")</f>
        <v/>
      </c>
      <c r="N823" s="41" t="str">
        <f t="shared" si="7773"/>
        <v/>
      </c>
      <c r="O823" s="39" t="str">
        <f t="shared" si="7624"/>
        <v/>
      </c>
      <c r="P823" s="36" t="e">
        <f>IF(LEN('Описание предлагаемого товара'!#REF!)&gt;0,'Описание предлагаемого товара'!#REF!,"")</f>
        <v>#REF!</v>
      </c>
      <c r="Q82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23" s="37" t="e">
        <f>IF(LEN('Описание предлагаемого товара'!#REF!)&gt;0,'Описание предлагаемого товара'!#REF!,"")</f>
        <v>#REF!</v>
      </c>
      <c r="S823" s="37" t="e">
        <f>IF(LEN('Описание предлагаемого товара'!#REF!)&gt;0,'Описание предлагаемого товара'!#REF!,"")</f>
        <v>#REF!</v>
      </c>
      <c r="T82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23" s="23" t="str">
        <f>IFERROR(VLOOKUP(CI823*1,Обработ.выгрузка_реестра_РФ!$A:$G,6,),"")</f>
        <v/>
      </c>
      <c r="V823" s="61" t="e">
        <f>IF(LEN('Описание предлагаемого товара'!#REF!)&gt;0,'Описание предлагаемого товара'!#REF!,"")</f>
        <v>#REF!</v>
      </c>
      <c r="W823" s="62" t="e">
        <f>IF(LEN('Описание предлагаемого товара'!#REF!)&gt;0,'Описание предлагаемого товара'!#REF!,"")</f>
        <v>#REF!</v>
      </c>
      <c r="X823" s="91" t="e">
        <f t="shared" ref="X823:Y823" si="8017">IFERROR(REPLACE(W823,FIND(CHAR(10),W823,1),1," "),W823)</f>
        <v>#REF!</v>
      </c>
      <c r="Y823" s="91" t="e">
        <f t="shared" si="8017"/>
        <v>#REF!</v>
      </c>
      <c r="Z823" s="91" t="e">
        <f t="shared" si="7639"/>
        <v>#REF!</v>
      </c>
      <c r="AA823" s="91" t="e">
        <f t="shared" si="7640"/>
        <v>#REF!</v>
      </c>
      <c r="AB823" s="91" t="e">
        <f t="shared" si="7641"/>
        <v>#REF!</v>
      </c>
      <c r="AC823" s="91" t="e">
        <f t="shared" ref="AC823:AF823" si="8018">IFERROR(REPLACE(AB823,FIND("  ",AB823,1),2," "),AB823)</f>
        <v>#REF!</v>
      </c>
      <c r="AD823" s="91" t="e">
        <f t="shared" si="8018"/>
        <v>#REF!</v>
      </c>
      <c r="AE823" s="91" t="e">
        <f t="shared" si="8018"/>
        <v>#REF!</v>
      </c>
      <c r="AF823" s="91" t="e">
        <f t="shared" si="8018"/>
        <v>#REF!</v>
      </c>
      <c r="AG823" s="23" t="str">
        <f>IFERROR(VLOOKUP(CI823*1,Обработ.выгрузка_реестра_РФ!$A:$G,4,),"")</f>
        <v/>
      </c>
      <c r="AH823" s="91" t="str">
        <f t="shared" ref="AH823:AI823" si="8019">IFERROR(REPLACE(AG823,FIND("-",AG823,1),1,"*"),AG823)</f>
        <v/>
      </c>
      <c r="AI823" s="91" t="str">
        <f t="shared" si="8019"/>
        <v/>
      </c>
      <c r="AJ823" s="27" t="str">
        <f t="shared" si="7739"/>
        <v/>
      </c>
      <c r="AK823" s="63" t="e">
        <f>IF(LEN('Описание предлагаемого товара'!#REF!)&gt;0,'Описание предлагаемого товара'!#REF!,"")</f>
        <v>#REF!</v>
      </c>
      <c r="AL823" s="91" t="e">
        <f t="shared" ref="AL823:AM823" si="8020">IFERROR(REPLACE(AK823,FIND(CHAR(10),AK823,1),1,""),AK823)</f>
        <v>#REF!</v>
      </c>
      <c r="AM823" s="91" t="e">
        <f t="shared" si="8020"/>
        <v>#REF!</v>
      </c>
      <c r="AN823" s="91" t="e">
        <f t="shared" ref="AN823:AR823" si="8021">IFERROR(REPLACE(AM823,FIND(" ",AM823,1),1,""),AM823)</f>
        <v>#REF!</v>
      </c>
      <c r="AO823" s="91" t="e">
        <f t="shared" si="8021"/>
        <v>#REF!</v>
      </c>
      <c r="AP823" s="91" t="e">
        <f t="shared" si="8021"/>
        <v>#REF!</v>
      </c>
      <c r="AQ823" s="91" t="e">
        <f t="shared" si="8021"/>
        <v>#REF!</v>
      </c>
      <c r="AR823" s="91" t="e">
        <f t="shared" si="8021"/>
        <v>#REF!</v>
      </c>
      <c r="AS823" s="91" t="e">
        <f t="shared" si="7646"/>
        <v>#REF!</v>
      </c>
      <c r="AT823" s="91" t="e">
        <f t="shared" si="7647"/>
        <v>#REF!</v>
      </c>
      <c r="AU823" s="32" t="e">
        <f t="shared" si="7630"/>
        <v>#REF!</v>
      </c>
      <c r="AV823" s="93" t="e">
        <f>'Описание предлагаемого товара'!#REF!</f>
        <v>#REF!</v>
      </c>
      <c r="AW823" s="91" t="e">
        <f>MIN(SEARCH({0,1,2,3,4,5,6,7,8,9},AV823&amp; "0123456789"))</f>
        <v>#REF!</v>
      </c>
      <c r="AX823" s="91" t="str">
        <f t="shared" si="7648"/>
        <v/>
      </c>
      <c r="AY823" s="91" t="str">
        <f t="shared" si="7649"/>
        <v/>
      </c>
      <c r="AZ823" s="91" t="str">
        <f t="shared" si="7650"/>
        <v/>
      </c>
      <c r="BA823" s="91" t="str">
        <f t="shared" si="7651"/>
        <v/>
      </c>
      <c r="BB823" s="91" t="str">
        <f t="shared" si="7652"/>
        <v/>
      </c>
      <c r="BC823" s="91" t="str">
        <f t="shared" si="7653"/>
        <v/>
      </c>
      <c r="BD823" s="91" t="str">
        <f t="shared" si="7654"/>
        <v/>
      </c>
      <c r="BE823" s="91" t="str">
        <f t="shared" si="7655"/>
        <v/>
      </c>
      <c r="BF823" s="91" t="str">
        <f t="shared" si="7656"/>
        <v/>
      </c>
      <c r="BG823" s="91" t="str">
        <f t="shared" si="7657"/>
        <v/>
      </c>
      <c r="BH823" s="91" t="str">
        <f t="shared" si="7658"/>
        <v/>
      </c>
      <c r="BI823" s="91" t="str">
        <f t="shared" si="7659"/>
        <v/>
      </c>
      <c r="BJ823" s="91" t="str">
        <f t="shared" si="7660"/>
        <v/>
      </c>
      <c r="BK823" s="91" t="str">
        <f t="shared" si="7661"/>
        <v/>
      </c>
      <c r="BL823" s="91" t="str">
        <f t="shared" si="7662"/>
        <v/>
      </c>
      <c r="BM823" s="91" t="str">
        <f t="shared" si="7663"/>
        <v/>
      </c>
      <c r="BN823" s="91" t="str">
        <f t="shared" si="7664"/>
        <v/>
      </c>
      <c r="BO823" s="91" t="str">
        <f t="shared" si="7665"/>
        <v/>
      </c>
      <c r="BP823" s="91" t="str">
        <f t="shared" si="7666"/>
        <v/>
      </c>
      <c r="BQ823" s="91" t="str">
        <f t="shared" si="7667"/>
        <v/>
      </c>
      <c r="BR823" s="91" t="str">
        <f t="shared" si="7668"/>
        <v/>
      </c>
      <c r="BS823" s="91" t="str">
        <f t="shared" si="7669"/>
        <v/>
      </c>
      <c r="BT823" s="91" t="str">
        <f t="shared" si="7670"/>
        <v/>
      </c>
      <c r="BU823" s="91" t="str">
        <f t="shared" si="7671"/>
        <v/>
      </c>
      <c r="BV823" s="91" t="str">
        <f t="shared" si="7672"/>
        <v/>
      </c>
      <c r="BW823" s="91" t="str">
        <f t="shared" si="7673"/>
        <v/>
      </c>
      <c r="BX823" s="91" t="str">
        <f t="shared" si="7674"/>
        <v/>
      </c>
      <c r="BY823" s="91" t="str">
        <f t="shared" si="7675"/>
        <v/>
      </c>
      <c r="BZ823" s="91" t="str">
        <f t="shared" si="7676"/>
        <v/>
      </c>
      <c r="CA823" s="91" t="str">
        <f t="shared" si="7677"/>
        <v/>
      </c>
      <c r="CB823" s="91" t="str">
        <f t="shared" si="7678"/>
        <v/>
      </c>
      <c r="CC823" s="91" t="str">
        <f t="shared" si="7679"/>
        <v/>
      </c>
      <c r="CD823" s="91" t="str">
        <f t="shared" si="7680"/>
        <v/>
      </c>
      <c r="CE823" s="91" t="str">
        <f t="shared" si="7681"/>
        <v/>
      </c>
      <c r="CF823" s="91" t="str">
        <f t="shared" si="7682"/>
        <v/>
      </c>
      <c r="CG823" s="91" t="str">
        <f t="shared" si="7683"/>
        <v/>
      </c>
      <c r="CH823" s="91" t="str">
        <f t="shared" si="7684"/>
        <v/>
      </c>
      <c r="CI823" s="91" t="str">
        <f t="shared" si="7685"/>
        <v>нет</v>
      </c>
      <c r="CJ823" s="63" t="e">
        <f>IF(LEN('Описание предлагаемого товара'!#REF!)&gt;0,'Описание предлагаемого товара'!#REF!,"")</f>
        <v>#REF!</v>
      </c>
      <c r="CK823" s="91" t="e">
        <f t="shared" ref="CK823:CL823" si="8022">IFERROR(REPLACE(CJ823,FIND(CHAR(10),CJ823,1),1,""),CJ823)</f>
        <v>#REF!</v>
      </c>
      <c r="CL823" s="91" t="e">
        <f t="shared" si="8022"/>
        <v>#REF!</v>
      </c>
      <c r="CM823" s="91" t="e">
        <f t="shared" si="7687"/>
        <v>#REF!</v>
      </c>
      <c r="CN823" s="91" t="e">
        <f t="shared" si="7688"/>
        <v>#REF!</v>
      </c>
      <c r="CO823" s="91" t="e">
        <f t="shared" si="7689"/>
        <v>#REF!</v>
      </c>
      <c r="CP823" s="90" t="e">
        <f>IF(AU823="Не указан реестровый номер (мера нац.режима Запрет)","",IF(CI823="нет","",IF(CU823="да","исключение(не смотрим баллы)",IFERROR(IF(CI823*1&gt;0,IFERROR(IF(VLOOKUP(CI823*1,Обработ.выгрузка_реестра_РФ!$A:$G,7,)=0,"Баллы не установлены",VLOOKUP(CI823*1,Обработ.выгрузка_реестра_РФ!$A:$G,7,)),IF(LEN(CI823)&gt;14,"","нет номера в реестре РФ")),""),IF(LEN(CI823)=0,"","Некорректный реестровый номер")))))</f>
        <v>#REF!</v>
      </c>
      <c r="CQ823" s="33" t="e">
        <f>IF(LEN(C823)&gt;0,IFERROR(IF(LEN(H823)&gt;0,IF(LEN(VLOOKUP(H823,'исключения(не_смотрим_баллы)'!$A:$C,1,))&gt;0,"да","нет"),"не введен ОКПД2"),"нет"),"")</f>
        <v>#REF!</v>
      </c>
      <c r="CR823" s="33" t="e">
        <f ca="1">IF(CQ823="да",IF(TODAY()&lt;VLOOKUP(H823,'исключения(не_смотрим_баллы)'!$A:$C,3,),"да","нет"),"")</f>
        <v>#REF!</v>
      </c>
      <c r="CS823" s="33" t="str">
        <f>IFERROR(IF(CQ823="да",IF(VLOOKUP(CI823*1,Обработ.выгрузка_реестра_РФ!$A:$G,2,)&lt;VLOOKUP(H823,'исключения(не_смотрим_баллы)'!$A:$C,2,),"да","нет"),""),"")</f>
        <v/>
      </c>
      <c r="CT823" s="24"/>
      <c r="CU823" s="33" t="e">
        <f t="shared" si="7701"/>
        <v>#REF!</v>
      </c>
      <c r="CV823" s="91" t="e">
        <f t="shared" si="7702"/>
        <v>#REF!</v>
      </c>
      <c r="CW823" s="27" t="e">
        <f t="shared" si="7703"/>
        <v>#REF!</v>
      </c>
      <c r="CX823" s="26" t="e">
        <f t="shared" si="7632"/>
        <v>#REF!</v>
      </c>
      <c r="CY823" s="64" t="e">
        <f>IF(LEN('Описание предлагаемого товара'!#REF!)&gt;0,'Описание предлагаемого товара'!#REF!,"")</f>
        <v>#REF!</v>
      </c>
      <c r="CZ823" s="95" t="e">
        <f t="shared" si="7690"/>
        <v>#REF!</v>
      </c>
      <c r="DA823" s="95" t="e">
        <f t="shared" ref="DA823" si="8023">IFERROR(REPLACE(CZ823,FIND(" ",CZ823,1),1,""),CZ823)</f>
        <v>#REF!</v>
      </c>
      <c r="DB823" s="95" t="e">
        <f t="shared" si="7634"/>
        <v>#REF!</v>
      </c>
      <c r="DC823" s="95" t="e">
        <f t="shared" ref="DC823:DD823" si="8024">IFERROR(REPLACE(DB823,FIND("г.",DB823,1),2,""),DB823)</f>
        <v>#REF!</v>
      </c>
      <c r="DD823" s="95" t="e">
        <f t="shared" si="8024"/>
        <v>#REF!</v>
      </c>
      <c r="DE823" s="95" t="e">
        <f t="shared" ref="DE823:DF823" si="8025">IFERROR(REPLACE(DD823,FIND("г",DD823,1),1,""),DD823)</f>
        <v>#REF!</v>
      </c>
      <c r="DF823" s="95" t="e">
        <f t="shared" si="8025"/>
        <v>#REF!</v>
      </c>
      <c r="DG823" s="95" t="e">
        <f t="shared" si="7707"/>
        <v>#REF!</v>
      </c>
      <c r="DH823" s="25" t="str">
        <f>IFERROR(VLOOKUP(CI823*1,Обработ.выгрузка_реестра_РФ!$A:$G,5,),"")</f>
        <v/>
      </c>
      <c r="DI823" s="27" t="str">
        <f t="shared" si="7717"/>
        <v/>
      </c>
      <c r="DJ823" s="27" t="str">
        <f t="shared" ca="1" si="7694"/>
        <v/>
      </c>
      <c r="DK823" s="63" t="e">
        <f>IF(LEN('Описание предлагаемого товара'!#REF!)&gt;0,'Описание предлагаемого товара'!#REF!,"")</f>
        <v>#REF!</v>
      </c>
      <c r="DL823" s="63" t="e">
        <f>IF(LEN('Описание предлагаемого товара'!#REF!)&gt;0,'Описание предлагаемого товара'!#REF!,"")</f>
        <v>#REF!</v>
      </c>
      <c r="DM823" s="32"/>
    </row>
    <row r="824" spans="1:117" ht="48.75" customHeight="1" x14ac:dyDescent="0.25">
      <c r="A824" s="61" t="e">
        <f>IF(LEN('Описание предлагаемого товара'!#REF!)&gt;0,'Описание предлагаемого товара'!#REF!,"")</f>
        <v>#REF!</v>
      </c>
      <c r="B824" s="65" t="e">
        <f>IF(LEN('Описание предлагаемого товара'!#REF!)&gt;0,'Описание предлагаемого товара'!#REF!,"")</f>
        <v>#REF!</v>
      </c>
      <c r="C824" s="61" t="e">
        <f>IF(LEN('Описание предлагаемого товара'!#REF!)&gt;0,'Описание предлагаемого товара'!#REF!,"")</f>
        <v>#REF!</v>
      </c>
      <c r="D824" s="61" t="e">
        <f>IF(LEN('Описание предлагаемого товара'!#REF!)&gt;0,'Описание предлагаемого товара'!#REF!,"")</f>
        <v>#REF!</v>
      </c>
      <c r="E824" s="61" t="e">
        <f>IF(LEN('Описание предлагаемого товара'!#REF!)&gt;0,'Описание предлагаемого товара'!#REF!,"")</f>
        <v>#REF!</v>
      </c>
      <c r="F824" s="61" t="e">
        <f>IF(LEN('Описание предлагаемого товара'!#REF!)&gt;0,'Описание предлагаемого товара'!#REF!,"")</f>
        <v>#REF!</v>
      </c>
      <c r="G824" s="61" t="e">
        <f>IF(LEN('Описание предлагаемого товара'!#REF!)&gt;0,'Описание предлагаемого товара'!#REF!,"")</f>
        <v>#REF!</v>
      </c>
      <c r="H824" s="61" t="e">
        <f>IF(LEN('Описание предлагаемого товара'!#REF!)&gt;0,'Описание предлагаемого товара'!#REF!,"")</f>
        <v>#REF!</v>
      </c>
      <c r="I824" s="61" t="e">
        <f>IF(LEN('Описание предлагаемого товара'!#REF!)&gt;0,'Описание предлагаемого товара'!#REF!,"")</f>
        <v>#REF!</v>
      </c>
      <c r="J824" s="38" t="str">
        <f>IFERROR(VLOOKUP(B824,SAP!$A:$E,5,),"")</f>
        <v/>
      </c>
      <c r="K824" s="40" t="str">
        <f t="shared" si="7637"/>
        <v/>
      </c>
      <c r="L824" s="61" t="e">
        <f>IF(LEN('Описание предлагаемого товара'!#REF!)&gt;0,IFERROR('Описание предлагаемого товара'!#REF!*1,""),"")</f>
        <v>#REF!</v>
      </c>
      <c r="M824" s="39" t="str">
        <f>IFERROR(VLOOKUP(B824,SAP!$A:$E,2,),"")</f>
        <v/>
      </c>
      <c r="N824" s="41" t="str">
        <f t="shared" si="7773"/>
        <v/>
      </c>
      <c r="O824" s="39" t="str">
        <f t="shared" si="7624"/>
        <v/>
      </c>
      <c r="P824" s="36" t="e">
        <f>IF(LEN('Описание предлагаемого товара'!#REF!)&gt;0,'Описание предлагаемого товара'!#REF!,"")</f>
        <v>#REF!</v>
      </c>
      <c r="Q82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24" s="37" t="e">
        <f>IF(LEN('Описание предлагаемого товара'!#REF!)&gt;0,'Описание предлагаемого товара'!#REF!,"")</f>
        <v>#REF!</v>
      </c>
      <c r="S824" s="37" t="e">
        <f>IF(LEN('Описание предлагаемого товара'!#REF!)&gt;0,'Описание предлагаемого товара'!#REF!,"")</f>
        <v>#REF!</v>
      </c>
      <c r="T82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24" s="23" t="str">
        <f>IFERROR(VLOOKUP(CI824*1,Обработ.выгрузка_реестра_РФ!$A:$G,6,),"")</f>
        <v/>
      </c>
      <c r="V824" s="61" t="e">
        <f>IF(LEN('Описание предлагаемого товара'!#REF!)&gt;0,'Описание предлагаемого товара'!#REF!,"")</f>
        <v>#REF!</v>
      </c>
      <c r="W824" s="62" t="e">
        <f>IF(LEN('Описание предлагаемого товара'!#REF!)&gt;0,'Описание предлагаемого товара'!#REF!,"")</f>
        <v>#REF!</v>
      </c>
      <c r="X824" s="91" t="e">
        <f t="shared" ref="X824:Y824" si="8026">IFERROR(REPLACE(W824,FIND(CHAR(10),W824,1),1," "),W824)</f>
        <v>#REF!</v>
      </c>
      <c r="Y824" s="91" t="e">
        <f t="shared" si="8026"/>
        <v>#REF!</v>
      </c>
      <c r="Z824" s="91" t="e">
        <f t="shared" si="7639"/>
        <v>#REF!</v>
      </c>
      <c r="AA824" s="91" t="e">
        <f t="shared" si="7640"/>
        <v>#REF!</v>
      </c>
      <c r="AB824" s="91" t="e">
        <f t="shared" si="7641"/>
        <v>#REF!</v>
      </c>
      <c r="AC824" s="91" t="e">
        <f t="shared" ref="AC824:AF824" si="8027">IFERROR(REPLACE(AB824,FIND("  ",AB824,1),2," "),AB824)</f>
        <v>#REF!</v>
      </c>
      <c r="AD824" s="91" t="e">
        <f t="shared" si="8027"/>
        <v>#REF!</v>
      </c>
      <c r="AE824" s="91" t="e">
        <f t="shared" si="8027"/>
        <v>#REF!</v>
      </c>
      <c r="AF824" s="91" t="e">
        <f t="shared" si="8027"/>
        <v>#REF!</v>
      </c>
      <c r="AG824" s="23" t="str">
        <f>IFERROR(VLOOKUP(CI824*1,Обработ.выгрузка_реестра_РФ!$A:$G,4,),"")</f>
        <v/>
      </c>
      <c r="AH824" s="91" t="str">
        <f t="shared" ref="AH824:AI824" si="8028">IFERROR(REPLACE(AG824,FIND("-",AG824,1),1,"*"),AG824)</f>
        <v/>
      </c>
      <c r="AI824" s="91" t="str">
        <f t="shared" si="8028"/>
        <v/>
      </c>
      <c r="AJ824" s="27" t="str">
        <f t="shared" si="7739"/>
        <v/>
      </c>
      <c r="AK824" s="63" t="e">
        <f>IF(LEN('Описание предлагаемого товара'!#REF!)&gt;0,'Описание предлагаемого товара'!#REF!,"")</f>
        <v>#REF!</v>
      </c>
      <c r="AL824" s="91" t="e">
        <f t="shared" ref="AL824:AM824" si="8029">IFERROR(REPLACE(AK824,FIND(CHAR(10),AK824,1),1,""),AK824)</f>
        <v>#REF!</v>
      </c>
      <c r="AM824" s="91" t="e">
        <f t="shared" si="8029"/>
        <v>#REF!</v>
      </c>
      <c r="AN824" s="91" t="e">
        <f t="shared" ref="AN824:AR824" si="8030">IFERROR(REPLACE(AM824,FIND(" ",AM824,1),1,""),AM824)</f>
        <v>#REF!</v>
      </c>
      <c r="AO824" s="91" t="e">
        <f t="shared" si="8030"/>
        <v>#REF!</v>
      </c>
      <c r="AP824" s="91" t="e">
        <f t="shared" si="8030"/>
        <v>#REF!</v>
      </c>
      <c r="AQ824" s="91" t="e">
        <f t="shared" si="8030"/>
        <v>#REF!</v>
      </c>
      <c r="AR824" s="91" t="e">
        <f t="shared" si="8030"/>
        <v>#REF!</v>
      </c>
      <c r="AS824" s="91" t="e">
        <f t="shared" si="7646"/>
        <v>#REF!</v>
      </c>
      <c r="AT824" s="91" t="e">
        <f t="shared" si="7647"/>
        <v>#REF!</v>
      </c>
      <c r="AU824" s="32" t="e">
        <f t="shared" si="7630"/>
        <v>#REF!</v>
      </c>
      <c r="AV824" s="93" t="e">
        <f>'Описание предлагаемого товара'!#REF!</f>
        <v>#REF!</v>
      </c>
      <c r="AW824" s="91" t="e">
        <f>MIN(SEARCH({0,1,2,3,4,5,6,7,8,9},AV824&amp; "0123456789"))</f>
        <v>#REF!</v>
      </c>
      <c r="AX824" s="91" t="str">
        <f t="shared" si="7648"/>
        <v/>
      </c>
      <c r="AY824" s="91" t="str">
        <f t="shared" si="7649"/>
        <v/>
      </c>
      <c r="AZ824" s="91" t="str">
        <f t="shared" si="7650"/>
        <v/>
      </c>
      <c r="BA824" s="91" t="str">
        <f t="shared" si="7651"/>
        <v/>
      </c>
      <c r="BB824" s="91" t="str">
        <f t="shared" si="7652"/>
        <v/>
      </c>
      <c r="BC824" s="91" t="str">
        <f t="shared" si="7653"/>
        <v/>
      </c>
      <c r="BD824" s="91" t="str">
        <f t="shared" si="7654"/>
        <v/>
      </c>
      <c r="BE824" s="91" t="str">
        <f t="shared" si="7655"/>
        <v/>
      </c>
      <c r="BF824" s="91" t="str">
        <f t="shared" si="7656"/>
        <v/>
      </c>
      <c r="BG824" s="91" t="str">
        <f t="shared" si="7657"/>
        <v/>
      </c>
      <c r="BH824" s="91" t="str">
        <f t="shared" si="7658"/>
        <v/>
      </c>
      <c r="BI824" s="91" t="str">
        <f t="shared" si="7659"/>
        <v/>
      </c>
      <c r="BJ824" s="91" t="str">
        <f t="shared" si="7660"/>
        <v/>
      </c>
      <c r="BK824" s="91" t="str">
        <f t="shared" si="7661"/>
        <v/>
      </c>
      <c r="BL824" s="91" t="str">
        <f t="shared" si="7662"/>
        <v/>
      </c>
      <c r="BM824" s="91" t="str">
        <f t="shared" si="7663"/>
        <v/>
      </c>
      <c r="BN824" s="91" t="str">
        <f t="shared" si="7664"/>
        <v/>
      </c>
      <c r="BO824" s="91" t="str">
        <f t="shared" si="7665"/>
        <v/>
      </c>
      <c r="BP824" s="91" t="str">
        <f t="shared" si="7666"/>
        <v/>
      </c>
      <c r="BQ824" s="91" t="str">
        <f t="shared" si="7667"/>
        <v/>
      </c>
      <c r="BR824" s="91" t="str">
        <f t="shared" si="7668"/>
        <v/>
      </c>
      <c r="BS824" s="91" t="str">
        <f t="shared" si="7669"/>
        <v/>
      </c>
      <c r="BT824" s="91" t="str">
        <f t="shared" si="7670"/>
        <v/>
      </c>
      <c r="BU824" s="91" t="str">
        <f t="shared" si="7671"/>
        <v/>
      </c>
      <c r="BV824" s="91" t="str">
        <f t="shared" si="7672"/>
        <v/>
      </c>
      <c r="BW824" s="91" t="str">
        <f t="shared" si="7673"/>
        <v/>
      </c>
      <c r="BX824" s="91" t="str">
        <f t="shared" si="7674"/>
        <v/>
      </c>
      <c r="BY824" s="91" t="str">
        <f t="shared" si="7675"/>
        <v/>
      </c>
      <c r="BZ824" s="91" t="str">
        <f t="shared" si="7676"/>
        <v/>
      </c>
      <c r="CA824" s="91" t="str">
        <f t="shared" si="7677"/>
        <v/>
      </c>
      <c r="CB824" s="91" t="str">
        <f t="shared" si="7678"/>
        <v/>
      </c>
      <c r="CC824" s="91" t="str">
        <f t="shared" si="7679"/>
        <v/>
      </c>
      <c r="CD824" s="91" t="str">
        <f t="shared" si="7680"/>
        <v/>
      </c>
      <c r="CE824" s="91" t="str">
        <f t="shared" si="7681"/>
        <v/>
      </c>
      <c r="CF824" s="91" t="str">
        <f t="shared" si="7682"/>
        <v/>
      </c>
      <c r="CG824" s="91" t="str">
        <f t="shared" si="7683"/>
        <v/>
      </c>
      <c r="CH824" s="91" t="str">
        <f t="shared" si="7684"/>
        <v/>
      </c>
      <c r="CI824" s="91" t="str">
        <f t="shared" si="7685"/>
        <v>нет</v>
      </c>
      <c r="CJ824" s="63" t="e">
        <f>IF(LEN('Описание предлагаемого товара'!#REF!)&gt;0,'Описание предлагаемого товара'!#REF!,"")</f>
        <v>#REF!</v>
      </c>
      <c r="CK824" s="91" t="e">
        <f t="shared" ref="CK824:CL824" si="8031">IFERROR(REPLACE(CJ824,FIND(CHAR(10),CJ824,1),1,""),CJ824)</f>
        <v>#REF!</v>
      </c>
      <c r="CL824" s="91" t="e">
        <f t="shared" si="8031"/>
        <v>#REF!</v>
      </c>
      <c r="CM824" s="91" t="e">
        <f t="shared" si="7687"/>
        <v>#REF!</v>
      </c>
      <c r="CN824" s="91" t="e">
        <f t="shared" si="7688"/>
        <v>#REF!</v>
      </c>
      <c r="CO824" s="91" t="e">
        <f t="shared" si="7689"/>
        <v>#REF!</v>
      </c>
      <c r="CP824" s="90" t="e">
        <f>IF(AU824="Не указан реестровый номер (мера нац.режима Запрет)","",IF(CI824="нет","",IF(CU824="да","исключение(не смотрим баллы)",IFERROR(IF(CI824*1&gt;0,IFERROR(IF(VLOOKUP(CI824*1,Обработ.выгрузка_реестра_РФ!$A:$G,7,)=0,"Баллы не установлены",VLOOKUP(CI824*1,Обработ.выгрузка_реестра_РФ!$A:$G,7,)),IF(LEN(CI824)&gt;14,"","нет номера в реестре РФ")),""),IF(LEN(CI824)=0,"","Некорректный реестровый номер")))))</f>
        <v>#REF!</v>
      </c>
      <c r="CQ824" s="33" t="e">
        <f>IF(LEN(C824)&gt;0,IFERROR(IF(LEN(H824)&gt;0,IF(LEN(VLOOKUP(H824,'исключения(не_смотрим_баллы)'!$A:$C,1,))&gt;0,"да","нет"),"не введен ОКПД2"),"нет"),"")</f>
        <v>#REF!</v>
      </c>
      <c r="CR824" s="33" t="e">
        <f ca="1">IF(CQ824="да",IF(TODAY()&lt;VLOOKUP(H824,'исключения(не_смотрим_баллы)'!$A:$C,3,),"да","нет"),"")</f>
        <v>#REF!</v>
      </c>
      <c r="CS824" s="33" t="str">
        <f>IFERROR(IF(CQ824="да",IF(VLOOKUP(CI824*1,Обработ.выгрузка_реестра_РФ!$A:$G,2,)&lt;VLOOKUP(H824,'исключения(не_смотрим_баллы)'!$A:$C,2,),"да","нет"),""),"")</f>
        <v/>
      </c>
      <c r="CT824" s="24"/>
      <c r="CU824" s="33" t="e">
        <f t="shared" si="7701"/>
        <v>#REF!</v>
      </c>
      <c r="CV824" s="91" t="e">
        <f t="shared" si="7702"/>
        <v>#REF!</v>
      </c>
      <c r="CW824" s="27" t="e">
        <f t="shared" si="7703"/>
        <v>#REF!</v>
      </c>
      <c r="CX824" s="26" t="e">
        <f t="shared" si="7632"/>
        <v>#REF!</v>
      </c>
      <c r="CY824" s="64" t="e">
        <f>IF(LEN('Описание предлагаемого товара'!#REF!)&gt;0,'Описание предлагаемого товара'!#REF!,"")</f>
        <v>#REF!</v>
      </c>
      <c r="CZ824" s="95" t="e">
        <f t="shared" si="7690"/>
        <v>#REF!</v>
      </c>
      <c r="DA824" s="95" t="e">
        <f t="shared" ref="DA824" si="8032">IFERROR(REPLACE(CZ824,FIND(" ",CZ824,1),1,""),CZ824)</f>
        <v>#REF!</v>
      </c>
      <c r="DB824" s="95" t="e">
        <f t="shared" si="7634"/>
        <v>#REF!</v>
      </c>
      <c r="DC824" s="95" t="e">
        <f t="shared" ref="DC824:DD824" si="8033">IFERROR(REPLACE(DB824,FIND("г.",DB824,1),2,""),DB824)</f>
        <v>#REF!</v>
      </c>
      <c r="DD824" s="95" t="e">
        <f t="shared" si="8033"/>
        <v>#REF!</v>
      </c>
      <c r="DE824" s="95" t="e">
        <f t="shared" ref="DE824:DF824" si="8034">IFERROR(REPLACE(DD824,FIND("г",DD824,1),1,""),DD824)</f>
        <v>#REF!</v>
      </c>
      <c r="DF824" s="95" t="e">
        <f t="shared" si="8034"/>
        <v>#REF!</v>
      </c>
      <c r="DG824" s="95" t="e">
        <f t="shared" si="7707"/>
        <v>#REF!</v>
      </c>
      <c r="DH824" s="25" t="str">
        <f>IFERROR(VLOOKUP(CI824*1,Обработ.выгрузка_реестра_РФ!$A:$G,5,),"")</f>
        <v/>
      </c>
      <c r="DI824" s="27" t="str">
        <f t="shared" si="7717"/>
        <v/>
      </c>
      <c r="DJ824" s="27" t="str">
        <f t="shared" ca="1" si="7694"/>
        <v/>
      </c>
      <c r="DK824" s="63" t="e">
        <f>IF(LEN('Описание предлагаемого товара'!#REF!)&gt;0,'Описание предлагаемого товара'!#REF!,"")</f>
        <v>#REF!</v>
      </c>
      <c r="DL824" s="63" t="e">
        <f>IF(LEN('Описание предлагаемого товара'!#REF!)&gt;0,'Описание предлагаемого товара'!#REF!,"")</f>
        <v>#REF!</v>
      </c>
      <c r="DM824" s="32"/>
    </row>
    <row r="825" spans="1:117" ht="48.75" customHeight="1" x14ac:dyDescent="0.25">
      <c r="A825" s="61" t="e">
        <f>IF(LEN('Описание предлагаемого товара'!#REF!)&gt;0,'Описание предлагаемого товара'!#REF!,"")</f>
        <v>#REF!</v>
      </c>
      <c r="B825" s="65" t="e">
        <f>IF(LEN('Описание предлагаемого товара'!#REF!)&gt;0,'Описание предлагаемого товара'!#REF!,"")</f>
        <v>#REF!</v>
      </c>
      <c r="C825" s="61" t="e">
        <f>IF(LEN('Описание предлагаемого товара'!#REF!)&gt;0,'Описание предлагаемого товара'!#REF!,"")</f>
        <v>#REF!</v>
      </c>
      <c r="D825" s="61" t="e">
        <f>IF(LEN('Описание предлагаемого товара'!#REF!)&gt;0,'Описание предлагаемого товара'!#REF!,"")</f>
        <v>#REF!</v>
      </c>
      <c r="E825" s="61" t="e">
        <f>IF(LEN('Описание предлагаемого товара'!#REF!)&gt;0,'Описание предлагаемого товара'!#REF!,"")</f>
        <v>#REF!</v>
      </c>
      <c r="F825" s="61" t="e">
        <f>IF(LEN('Описание предлагаемого товара'!#REF!)&gt;0,'Описание предлагаемого товара'!#REF!,"")</f>
        <v>#REF!</v>
      </c>
      <c r="G825" s="61" t="e">
        <f>IF(LEN('Описание предлагаемого товара'!#REF!)&gt;0,'Описание предлагаемого товара'!#REF!,"")</f>
        <v>#REF!</v>
      </c>
      <c r="H825" s="61" t="e">
        <f>IF(LEN('Описание предлагаемого товара'!#REF!)&gt;0,'Описание предлагаемого товара'!#REF!,"")</f>
        <v>#REF!</v>
      </c>
      <c r="I825" s="61" t="e">
        <f>IF(LEN('Описание предлагаемого товара'!#REF!)&gt;0,'Описание предлагаемого товара'!#REF!,"")</f>
        <v>#REF!</v>
      </c>
      <c r="J825" s="38" t="str">
        <f>IFERROR(VLOOKUP(B825,SAP!$A:$E,5,),"")</f>
        <v/>
      </c>
      <c r="K825" s="40" t="str">
        <f t="shared" si="7637"/>
        <v/>
      </c>
      <c r="L825" s="61" t="e">
        <f>IF(LEN('Описание предлагаемого товара'!#REF!)&gt;0,IFERROR('Описание предлагаемого товара'!#REF!*1,""),"")</f>
        <v>#REF!</v>
      </c>
      <c r="M825" s="39" t="str">
        <f>IFERROR(VLOOKUP(B825,SAP!$A:$E,2,),"")</f>
        <v/>
      </c>
      <c r="N825" s="41" t="str">
        <f t="shared" si="7773"/>
        <v/>
      </c>
      <c r="O825" s="39" t="str">
        <f t="shared" si="7624"/>
        <v/>
      </c>
      <c r="P825" s="36" t="e">
        <f>IF(LEN('Описание предлагаемого товара'!#REF!)&gt;0,'Описание предлагаемого товара'!#REF!,"")</f>
        <v>#REF!</v>
      </c>
      <c r="Q82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25" s="37" t="e">
        <f>IF(LEN('Описание предлагаемого товара'!#REF!)&gt;0,'Описание предлагаемого товара'!#REF!,"")</f>
        <v>#REF!</v>
      </c>
      <c r="S825" s="37" t="e">
        <f>IF(LEN('Описание предлагаемого товара'!#REF!)&gt;0,'Описание предлагаемого товара'!#REF!,"")</f>
        <v>#REF!</v>
      </c>
      <c r="T82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25" s="23" t="str">
        <f>IFERROR(VLOOKUP(CI825*1,Обработ.выгрузка_реестра_РФ!$A:$G,6,),"")</f>
        <v/>
      </c>
      <c r="V825" s="61" t="e">
        <f>IF(LEN('Описание предлагаемого товара'!#REF!)&gt;0,'Описание предлагаемого товара'!#REF!,"")</f>
        <v>#REF!</v>
      </c>
      <c r="W825" s="62" t="e">
        <f>IF(LEN('Описание предлагаемого товара'!#REF!)&gt;0,'Описание предлагаемого товара'!#REF!,"")</f>
        <v>#REF!</v>
      </c>
      <c r="X825" s="91" t="e">
        <f t="shared" ref="X825:Y825" si="8035">IFERROR(REPLACE(W825,FIND(CHAR(10),W825,1),1," "),W825)</f>
        <v>#REF!</v>
      </c>
      <c r="Y825" s="91" t="e">
        <f t="shared" si="8035"/>
        <v>#REF!</v>
      </c>
      <c r="Z825" s="91" t="e">
        <f t="shared" si="7639"/>
        <v>#REF!</v>
      </c>
      <c r="AA825" s="91" t="e">
        <f t="shared" si="7640"/>
        <v>#REF!</v>
      </c>
      <c r="AB825" s="91" t="e">
        <f t="shared" si="7641"/>
        <v>#REF!</v>
      </c>
      <c r="AC825" s="91" t="e">
        <f t="shared" ref="AC825:AF825" si="8036">IFERROR(REPLACE(AB825,FIND("  ",AB825,1),2," "),AB825)</f>
        <v>#REF!</v>
      </c>
      <c r="AD825" s="91" t="e">
        <f t="shared" si="8036"/>
        <v>#REF!</v>
      </c>
      <c r="AE825" s="91" t="e">
        <f t="shared" si="8036"/>
        <v>#REF!</v>
      </c>
      <c r="AF825" s="91" t="e">
        <f t="shared" si="8036"/>
        <v>#REF!</v>
      </c>
      <c r="AG825" s="23" t="str">
        <f>IFERROR(VLOOKUP(CI825*1,Обработ.выгрузка_реестра_РФ!$A:$G,4,),"")</f>
        <v/>
      </c>
      <c r="AH825" s="91" t="str">
        <f t="shared" ref="AH825:AI825" si="8037">IFERROR(REPLACE(AG825,FIND("-",AG825,1),1,"*"),AG825)</f>
        <v/>
      </c>
      <c r="AI825" s="91" t="str">
        <f t="shared" si="8037"/>
        <v/>
      </c>
      <c r="AJ825" s="27" t="str">
        <f t="shared" si="7739"/>
        <v/>
      </c>
      <c r="AK825" s="63" t="e">
        <f>IF(LEN('Описание предлагаемого товара'!#REF!)&gt;0,'Описание предлагаемого товара'!#REF!,"")</f>
        <v>#REF!</v>
      </c>
      <c r="AL825" s="91" t="e">
        <f t="shared" ref="AL825:AM825" si="8038">IFERROR(REPLACE(AK825,FIND(CHAR(10),AK825,1),1,""),AK825)</f>
        <v>#REF!</v>
      </c>
      <c r="AM825" s="91" t="e">
        <f t="shared" si="8038"/>
        <v>#REF!</v>
      </c>
      <c r="AN825" s="91" t="e">
        <f t="shared" ref="AN825:AR825" si="8039">IFERROR(REPLACE(AM825,FIND(" ",AM825,1),1,""),AM825)</f>
        <v>#REF!</v>
      </c>
      <c r="AO825" s="91" t="e">
        <f t="shared" si="8039"/>
        <v>#REF!</v>
      </c>
      <c r="AP825" s="91" t="e">
        <f t="shared" si="8039"/>
        <v>#REF!</v>
      </c>
      <c r="AQ825" s="91" t="e">
        <f t="shared" si="8039"/>
        <v>#REF!</v>
      </c>
      <c r="AR825" s="91" t="e">
        <f t="shared" si="8039"/>
        <v>#REF!</v>
      </c>
      <c r="AS825" s="91" t="e">
        <f t="shared" si="7646"/>
        <v>#REF!</v>
      </c>
      <c r="AT825" s="91" t="e">
        <f t="shared" si="7647"/>
        <v>#REF!</v>
      </c>
      <c r="AU825" s="32" t="e">
        <f t="shared" si="7630"/>
        <v>#REF!</v>
      </c>
      <c r="AV825" s="93" t="e">
        <f>'Описание предлагаемого товара'!#REF!</f>
        <v>#REF!</v>
      </c>
      <c r="AW825" s="91" t="e">
        <f>MIN(SEARCH({0,1,2,3,4,5,6,7,8,9},AV825&amp; "0123456789"))</f>
        <v>#REF!</v>
      </c>
      <c r="AX825" s="91" t="str">
        <f t="shared" si="7648"/>
        <v/>
      </c>
      <c r="AY825" s="91" t="str">
        <f t="shared" si="7649"/>
        <v/>
      </c>
      <c r="AZ825" s="91" t="str">
        <f t="shared" si="7650"/>
        <v/>
      </c>
      <c r="BA825" s="91" t="str">
        <f t="shared" si="7651"/>
        <v/>
      </c>
      <c r="BB825" s="91" t="str">
        <f t="shared" si="7652"/>
        <v/>
      </c>
      <c r="BC825" s="91" t="str">
        <f t="shared" si="7653"/>
        <v/>
      </c>
      <c r="BD825" s="91" t="str">
        <f t="shared" si="7654"/>
        <v/>
      </c>
      <c r="BE825" s="91" t="str">
        <f t="shared" si="7655"/>
        <v/>
      </c>
      <c r="BF825" s="91" t="str">
        <f t="shared" si="7656"/>
        <v/>
      </c>
      <c r="BG825" s="91" t="str">
        <f t="shared" si="7657"/>
        <v/>
      </c>
      <c r="BH825" s="91" t="str">
        <f t="shared" si="7658"/>
        <v/>
      </c>
      <c r="BI825" s="91" t="str">
        <f t="shared" si="7659"/>
        <v/>
      </c>
      <c r="BJ825" s="91" t="str">
        <f t="shared" si="7660"/>
        <v/>
      </c>
      <c r="BK825" s="91" t="str">
        <f t="shared" si="7661"/>
        <v/>
      </c>
      <c r="BL825" s="91" t="str">
        <f t="shared" si="7662"/>
        <v/>
      </c>
      <c r="BM825" s="91" t="str">
        <f t="shared" si="7663"/>
        <v/>
      </c>
      <c r="BN825" s="91" t="str">
        <f t="shared" si="7664"/>
        <v/>
      </c>
      <c r="BO825" s="91" t="str">
        <f t="shared" si="7665"/>
        <v/>
      </c>
      <c r="BP825" s="91" t="str">
        <f t="shared" si="7666"/>
        <v/>
      </c>
      <c r="BQ825" s="91" t="str">
        <f t="shared" si="7667"/>
        <v/>
      </c>
      <c r="BR825" s="91" t="str">
        <f t="shared" si="7668"/>
        <v/>
      </c>
      <c r="BS825" s="91" t="str">
        <f t="shared" si="7669"/>
        <v/>
      </c>
      <c r="BT825" s="91" t="str">
        <f t="shared" si="7670"/>
        <v/>
      </c>
      <c r="BU825" s="91" t="str">
        <f t="shared" si="7671"/>
        <v/>
      </c>
      <c r="BV825" s="91" t="str">
        <f t="shared" si="7672"/>
        <v/>
      </c>
      <c r="BW825" s="91" t="str">
        <f t="shared" si="7673"/>
        <v/>
      </c>
      <c r="BX825" s="91" t="str">
        <f t="shared" si="7674"/>
        <v/>
      </c>
      <c r="BY825" s="91" t="str">
        <f t="shared" si="7675"/>
        <v/>
      </c>
      <c r="BZ825" s="91" t="str">
        <f t="shared" si="7676"/>
        <v/>
      </c>
      <c r="CA825" s="91" t="str">
        <f t="shared" si="7677"/>
        <v/>
      </c>
      <c r="CB825" s="91" t="str">
        <f t="shared" si="7678"/>
        <v/>
      </c>
      <c r="CC825" s="91" t="str">
        <f t="shared" si="7679"/>
        <v/>
      </c>
      <c r="CD825" s="91" t="str">
        <f t="shared" si="7680"/>
        <v/>
      </c>
      <c r="CE825" s="91" t="str">
        <f t="shared" si="7681"/>
        <v/>
      </c>
      <c r="CF825" s="91" t="str">
        <f t="shared" si="7682"/>
        <v/>
      </c>
      <c r="CG825" s="91" t="str">
        <f t="shared" si="7683"/>
        <v/>
      </c>
      <c r="CH825" s="91" t="str">
        <f t="shared" si="7684"/>
        <v/>
      </c>
      <c r="CI825" s="91" t="str">
        <f t="shared" si="7685"/>
        <v>нет</v>
      </c>
      <c r="CJ825" s="63" t="e">
        <f>IF(LEN('Описание предлагаемого товара'!#REF!)&gt;0,'Описание предлагаемого товара'!#REF!,"")</f>
        <v>#REF!</v>
      </c>
      <c r="CK825" s="91" t="e">
        <f t="shared" ref="CK825:CL825" si="8040">IFERROR(REPLACE(CJ825,FIND(CHAR(10),CJ825,1),1,""),CJ825)</f>
        <v>#REF!</v>
      </c>
      <c r="CL825" s="91" t="e">
        <f t="shared" si="8040"/>
        <v>#REF!</v>
      </c>
      <c r="CM825" s="91" t="e">
        <f t="shared" si="7687"/>
        <v>#REF!</v>
      </c>
      <c r="CN825" s="91" t="e">
        <f t="shared" si="7688"/>
        <v>#REF!</v>
      </c>
      <c r="CO825" s="91" t="e">
        <f t="shared" si="7689"/>
        <v>#REF!</v>
      </c>
      <c r="CP825" s="90" t="e">
        <f>IF(AU825="Не указан реестровый номер (мера нац.режима Запрет)","",IF(CI825="нет","",IF(CU825="да","исключение(не смотрим баллы)",IFERROR(IF(CI825*1&gt;0,IFERROR(IF(VLOOKUP(CI825*1,Обработ.выгрузка_реестра_РФ!$A:$G,7,)=0,"Баллы не установлены",VLOOKUP(CI825*1,Обработ.выгрузка_реестра_РФ!$A:$G,7,)),IF(LEN(CI825)&gt;14,"","нет номера в реестре РФ")),""),IF(LEN(CI825)=0,"","Некорректный реестровый номер")))))</f>
        <v>#REF!</v>
      </c>
      <c r="CQ825" s="33" t="e">
        <f>IF(LEN(C825)&gt;0,IFERROR(IF(LEN(H825)&gt;0,IF(LEN(VLOOKUP(H825,'исключения(не_смотрим_баллы)'!$A:$C,1,))&gt;0,"да","нет"),"не введен ОКПД2"),"нет"),"")</f>
        <v>#REF!</v>
      </c>
      <c r="CR825" s="33" t="e">
        <f ca="1">IF(CQ825="да",IF(TODAY()&lt;VLOOKUP(H825,'исключения(не_смотрим_баллы)'!$A:$C,3,),"да","нет"),"")</f>
        <v>#REF!</v>
      </c>
      <c r="CS825" s="33" t="str">
        <f>IFERROR(IF(CQ825="да",IF(VLOOKUP(CI825*1,Обработ.выгрузка_реестра_РФ!$A:$G,2,)&lt;VLOOKUP(H825,'исключения(не_смотрим_баллы)'!$A:$C,2,),"да","нет"),""),"")</f>
        <v/>
      </c>
      <c r="CT825" s="24"/>
      <c r="CU825" s="33" t="e">
        <f t="shared" si="7701"/>
        <v>#REF!</v>
      </c>
      <c r="CV825" s="91" t="e">
        <f t="shared" si="7702"/>
        <v>#REF!</v>
      </c>
      <c r="CW825" s="27" t="e">
        <f t="shared" si="7703"/>
        <v>#REF!</v>
      </c>
      <c r="CX825" s="26" t="e">
        <f t="shared" si="7632"/>
        <v>#REF!</v>
      </c>
      <c r="CY825" s="64" t="e">
        <f>IF(LEN('Описание предлагаемого товара'!#REF!)&gt;0,'Описание предлагаемого товара'!#REF!,"")</f>
        <v>#REF!</v>
      </c>
      <c r="CZ825" s="95" t="e">
        <f t="shared" si="7690"/>
        <v>#REF!</v>
      </c>
      <c r="DA825" s="95" t="e">
        <f t="shared" ref="DA825" si="8041">IFERROR(REPLACE(CZ825,FIND(" ",CZ825,1),1,""),CZ825)</f>
        <v>#REF!</v>
      </c>
      <c r="DB825" s="95" t="e">
        <f t="shared" si="7634"/>
        <v>#REF!</v>
      </c>
      <c r="DC825" s="95" t="e">
        <f t="shared" ref="DC825:DD825" si="8042">IFERROR(REPLACE(DB825,FIND("г.",DB825,1),2,""),DB825)</f>
        <v>#REF!</v>
      </c>
      <c r="DD825" s="95" t="e">
        <f t="shared" si="8042"/>
        <v>#REF!</v>
      </c>
      <c r="DE825" s="95" t="e">
        <f t="shared" ref="DE825:DF825" si="8043">IFERROR(REPLACE(DD825,FIND("г",DD825,1),1,""),DD825)</f>
        <v>#REF!</v>
      </c>
      <c r="DF825" s="95" t="e">
        <f t="shared" si="8043"/>
        <v>#REF!</v>
      </c>
      <c r="DG825" s="95" t="e">
        <f t="shared" si="7707"/>
        <v>#REF!</v>
      </c>
      <c r="DH825" s="25" t="str">
        <f>IFERROR(VLOOKUP(CI825*1,Обработ.выгрузка_реестра_РФ!$A:$G,5,),"")</f>
        <v/>
      </c>
      <c r="DI825" s="27" t="str">
        <f t="shared" si="7717"/>
        <v/>
      </c>
      <c r="DJ825" s="27" t="str">
        <f t="shared" ca="1" si="7694"/>
        <v/>
      </c>
      <c r="DK825" s="63" t="e">
        <f>IF(LEN('Описание предлагаемого товара'!#REF!)&gt;0,'Описание предлагаемого товара'!#REF!,"")</f>
        <v>#REF!</v>
      </c>
      <c r="DL825" s="63" t="e">
        <f>IF(LEN('Описание предлагаемого товара'!#REF!)&gt;0,'Описание предлагаемого товара'!#REF!,"")</f>
        <v>#REF!</v>
      </c>
      <c r="DM825" s="32"/>
    </row>
    <row r="826" spans="1:117" ht="48.75" customHeight="1" x14ac:dyDescent="0.25">
      <c r="A826" s="61" t="e">
        <f>IF(LEN('Описание предлагаемого товара'!#REF!)&gt;0,'Описание предлагаемого товара'!#REF!,"")</f>
        <v>#REF!</v>
      </c>
      <c r="B826" s="65" t="e">
        <f>IF(LEN('Описание предлагаемого товара'!#REF!)&gt;0,'Описание предлагаемого товара'!#REF!,"")</f>
        <v>#REF!</v>
      </c>
      <c r="C826" s="61" t="e">
        <f>IF(LEN('Описание предлагаемого товара'!#REF!)&gt;0,'Описание предлагаемого товара'!#REF!,"")</f>
        <v>#REF!</v>
      </c>
      <c r="D826" s="61" t="e">
        <f>IF(LEN('Описание предлагаемого товара'!#REF!)&gt;0,'Описание предлагаемого товара'!#REF!,"")</f>
        <v>#REF!</v>
      </c>
      <c r="E826" s="61" t="e">
        <f>IF(LEN('Описание предлагаемого товара'!#REF!)&gt;0,'Описание предлагаемого товара'!#REF!,"")</f>
        <v>#REF!</v>
      </c>
      <c r="F826" s="61" t="e">
        <f>IF(LEN('Описание предлагаемого товара'!#REF!)&gt;0,'Описание предлагаемого товара'!#REF!,"")</f>
        <v>#REF!</v>
      </c>
      <c r="G826" s="61" t="e">
        <f>IF(LEN('Описание предлагаемого товара'!#REF!)&gt;0,'Описание предлагаемого товара'!#REF!,"")</f>
        <v>#REF!</v>
      </c>
      <c r="H826" s="61" t="e">
        <f>IF(LEN('Описание предлагаемого товара'!#REF!)&gt;0,'Описание предлагаемого товара'!#REF!,"")</f>
        <v>#REF!</v>
      </c>
      <c r="I826" s="61" t="e">
        <f>IF(LEN('Описание предлагаемого товара'!#REF!)&gt;0,'Описание предлагаемого товара'!#REF!,"")</f>
        <v>#REF!</v>
      </c>
      <c r="J826" s="38" t="str">
        <f>IFERROR(VLOOKUP(B826,SAP!$A:$E,5,),"")</f>
        <v/>
      </c>
      <c r="K826" s="40" t="str">
        <f t="shared" si="7637"/>
        <v/>
      </c>
      <c r="L826" s="61" t="e">
        <f>IF(LEN('Описание предлагаемого товара'!#REF!)&gt;0,IFERROR('Описание предлагаемого товара'!#REF!*1,""),"")</f>
        <v>#REF!</v>
      </c>
      <c r="M826" s="39" t="str">
        <f>IFERROR(VLOOKUP(B826,SAP!$A:$E,2,),"")</f>
        <v/>
      </c>
      <c r="N826" s="41" t="str">
        <f t="shared" si="7773"/>
        <v/>
      </c>
      <c r="O826" s="39" t="str">
        <f t="shared" si="7624"/>
        <v/>
      </c>
      <c r="P826" s="36" t="e">
        <f>IF(LEN('Описание предлагаемого товара'!#REF!)&gt;0,'Описание предлагаемого товара'!#REF!,"")</f>
        <v>#REF!</v>
      </c>
      <c r="Q82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26" s="37" t="e">
        <f>IF(LEN('Описание предлагаемого товара'!#REF!)&gt;0,'Описание предлагаемого товара'!#REF!,"")</f>
        <v>#REF!</v>
      </c>
      <c r="S826" s="37" t="e">
        <f>IF(LEN('Описание предлагаемого товара'!#REF!)&gt;0,'Описание предлагаемого товара'!#REF!,"")</f>
        <v>#REF!</v>
      </c>
      <c r="T82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26" s="23" t="str">
        <f>IFERROR(VLOOKUP(CI826*1,Обработ.выгрузка_реестра_РФ!$A:$G,6,),"")</f>
        <v/>
      </c>
      <c r="V826" s="61" t="e">
        <f>IF(LEN('Описание предлагаемого товара'!#REF!)&gt;0,'Описание предлагаемого товара'!#REF!,"")</f>
        <v>#REF!</v>
      </c>
      <c r="W826" s="62" t="e">
        <f>IF(LEN('Описание предлагаемого товара'!#REF!)&gt;0,'Описание предлагаемого товара'!#REF!,"")</f>
        <v>#REF!</v>
      </c>
      <c r="X826" s="91" t="e">
        <f t="shared" ref="X826:Y826" si="8044">IFERROR(REPLACE(W826,FIND(CHAR(10),W826,1),1," "),W826)</f>
        <v>#REF!</v>
      </c>
      <c r="Y826" s="91" t="e">
        <f t="shared" si="8044"/>
        <v>#REF!</v>
      </c>
      <c r="Z826" s="91" t="e">
        <f t="shared" si="7639"/>
        <v>#REF!</v>
      </c>
      <c r="AA826" s="91" t="e">
        <f t="shared" si="7640"/>
        <v>#REF!</v>
      </c>
      <c r="AB826" s="91" t="e">
        <f t="shared" si="7641"/>
        <v>#REF!</v>
      </c>
      <c r="AC826" s="91" t="e">
        <f t="shared" ref="AC826:AF826" si="8045">IFERROR(REPLACE(AB826,FIND("  ",AB826,1),2," "),AB826)</f>
        <v>#REF!</v>
      </c>
      <c r="AD826" s="91" t="e">
        <f t="shared" si="8045"/>
        <v>#REF!</v>
      </c>
      <c r="AE826" s="91" t="e">
        <f t="shared" si="8045"/>
        <v>#REF!</v>
      </c>
      <c r="AF826" s="91" t="e">
        <f t="shared" si="8045"/>
        <v>#REF!</v>
      </c>
      <c r="AG826" s="23" t="str">
        <f>IFERROR(VLOOKUP(CI826*1,Обработ.выгрузка_реестра_РФ!$A:$G,4,),"")</f>
        <v/>
      </c>
      <c r="AH826" s="91" t="str">
        <f t="shared" ref="AH826:AI826" si="8046">IFERROR(REPLACE(AG826,FIND("-",AG826,1),1,"*"),AG826)</f>
        <v/>
      </c>
      <c r="AI826" s="91" t="str">
        <f t="shared" si="8046"/>
        <v/>
      </c>
      <c r="AJ826" s="27" t="str">
        <f t="shared" si="7739"/>
        <v/>
      </c>
      <c r="AK826" s="63" t="e">
        <f>IF(LEN('Описание предлагаемого товара'!#REF!)&gt;0,'Описание предлагаемого товара'!#REF!,"")</f>
        <v>#REF!</v>
      </c>
      <c r="AL826" s="91" t="e">
        <f t="shared" ref="AL826:AM826" si="8047">IFERROR(REPLACE(AK826,FIND(CHAR(10),AK826,1),1,""),AK826)</f>
        <v>#REF!</v>
      </c>
      <c r="AM826" s="91" t="e">
        <f t="shared" si="8047"/>
        <v>#REF!</v>
      </c>
      <c r="AN826" s="91" t="e">
        <f t="shared" ref="AN826:AR826" si="8048">IFERROR(REPLACE(AM826,FIND(" ",AM826,1),1,""),AM826)</f>
        <v>#REF!</v>
      </c>
      <c r="AO826" s="91" t="e">
        <f t="shared" si="8048"/>
        <v>#REF!</v>
      </c>
      <c r="AP826" s="91" t="e">
        <f t="shared" si="8048"/>
        <v>#REF!</v>
      </c>
      <c r="AQ826" s="91" t="e">
        <f t="shared" si="8048"/>
        <v>#REF!</v>
      </c>
      <c r="AR826" s="91" t="e">
        <f t="shared" si="8048"/>
        <v>#REF!</v>
      </c>
      <c r="AS826" s="91" t="e">
        <f t="shared" si="7646"/>
        <v>#REF!</v>
      </c>
      <c r="AT826" s="91" t="e">
        <f t="shared" si="7647"/>
        <v>#REF!</v>
      </c>
      <c r="AU826" s="32" t="e">
        <f t="shared" si="7630"/>
        <v>#REF!</v>
      </c>
      <c r="AV826" s="93" t="e">
        <f>'Описание предлагаемого товара'!#REF!</f>
        <v>#REF!</v>
      </c>
      <c r="AW826" s="91" t="e">
        <f>MIN(SEARCH({0,1,2,3,4,5,6,7,8,9},AV826&amp; "0123456789"))</f>
        <v>#REF!</v>
      </c>
      <c r="AX826" s="91" t="str">
        <f t="shared" si="7648"/>
        <v/>
      </c>
      <c r="AY826" s="91" t="str">
        <f t="shared" si="7649"/>
        <v/>
      </c>
      <c r="AZ826" s="91" t="str">
        <f t="shared" si="7650"/>
        <v/>
      </c>
      <c r="BA826" s="91" t="str">
        <f t="shared" si="7651"/>
        <v/>
      </c>
      <c r="BB826" s="91" t="str">
        <f t="shared" si="7652"/>
        <v/>
      </c>
      <c r="BC826" s="91" t="str">
        <f t="shared" si="7653"/>
        <v/>
      </c>
      <c r="BD826" s="91" t="str">
        <f t="shared" si="7654"/>
        <v/>
      </c>
      <c r="BE826" s="91" t="str">
        <f t="shared" si="7655"/>
        <v/>
      </c>
      <c r="BF826" s="91" t="str">
        <f t="shared" si="7656"/>
        <v/>
      </c>
      <c r="BG826" s="91" t="str">
        <f t="shared" si="7657"/>
        <v/>
      </c>
      <c r="BH826" s="91" t="str">
        <f t="shared" si="7658"/>
        <v/>
      </c>
      <c r="BI826" s="91" t="str">
        <f t="shared" si="7659"/>
        <v/>
      </c>
      <c r="BJ826" s="91" t="str">
        <f t="shared" si="7660"/>
        <v/>
      </c>
      <c r="BK826" s="91" t="str">
        <f t="shared" si="7661"/>
        <v/>
      </c>
      <c r="BL826" s="91" t="str">
        <f t="shared" si="7662"/>
        <v/>
      </c>
      <c r="BM826" s="91" t="str">
        <f t="shared" si="7663"/>
        <v/>
      </c>
      <c r="BN826" s="91" t="str">
        <f t="shared" si="7664"/>
        <v/>
      </c>
      <c r="BO826" s="91" t="str">
        <f t="shared" si="7665"/>
        <v/>
      </c>
      <c r="BP826" s="91" t="str">
        <f t="shared" si="7666"/>
        <v/>
      </c>
      <c r="BQ826" s="91" t="str">
        <f t="shared" si="7667"/>
        <v/>
      </c>
      <c r="BR826" s="91" t="str">
        <f t="shared" si="7668"/>
        <v/>
      </c>
      <c r="BS826" s="91" t="str">
        <f t="shared" si="7669"/>
        <v/>
      </c>
      <c r="BT826" s="91" t="str">
        <f t="shared" si="7670"/>
        <v/>
      </c>
      <c r="BU826" s="91" t="str">
        <f t="shared" si="7671"/>
        <v/>
      </c>
      <c r="BV826" s="91" t="str">
        <f t="shared" si="7672"/>
        <v/>
      </c>
      <c r="BW826" s="91" t="str">
        <f t="shared" si="7673"/>
        <v/>
      </c>
      <c r="BX826" s="91" t="str">
        <f t="shared" si="7674"/>
        <v/>
      </c>
      <c r="BY826" s="91" t="str">
        <f t="shared" si="7675"/>
        <v/>
      </c>
      <c r="BZ826" s="91" t="str">
        <f t="shared" si="7676"/>
        <v/>
      </c>
      <c r="CA826" s="91" t="str">
        <f t="shared" si="7677"/>
        <v/>
      </c>
      <c r="CB826" s="91" t="str">
        <f t="shared" si="7678"/>
        <v/>
      </c>
      <c r="CC826" s="91" t="str">
        <f t="shared" si="7679"/>
        <v/>
      </c>
      <c r="CD826" s="91" t="str">
        <f t="shared" si="7680"/>
        <v/>
      </c>
      <c r="CE826" s="91" t="str">
        <f t="shared" si="7681"/>
        <v/>
      </c>
      <c r="CF826" s="91" t="str">
        <f t="shared" si="7682"/>
        <v/>
      </c>
      <c r="CG826" s="91" t="str">
        <f t="shared" si="7683"/>
        <v/>
      </c>
      <c r="CH826" s="91" t="str">
        <f t="shared" si="7684"/>
        <v/>
      </c>
      <c r="CI826" s="91" t="str">
        <f t="shared" si="7685"/>
        <v>нет</v>
      </c>
      <c r="CJ826" s="63" t="e">
        <f>IF(LEN('Описание предлагаемого товара'!#REF!)&gt;0,'Описание предлагаемого товара'!#REF!,"")</f>
        <v>#REF!</v>
      </c>
      <c r="CK826" s="91" t="e">
        <f t="shared" ref="CK826:CL826" si="8049">IFERROR(REPLACE(CJ826,FIND(CHAR(10),CJ826,1),1,""),CJ826)</f>
        <v>#REF!</v>
      </c>
      <c r="CL826" s="91" t="e">
        <f t="shared" si="8049"/>
        <v>#REF!</v>
      </c>
      <c r="CM826" s="91" t="e">
        <f t="shared" si="7687"/>
        <v>#REF!</v>
      </c>
      <c r="CN826" s="91" t="e">
        <f t="shared" si="7688"/>
        <v>#REF!</v>
      </c>
      <c r="CO826" s="91" t="e">
        <f t="shared" si="7689"/>
        <v>#REF!</v>
      </c>
      <c r="CP826" s="90" t="e">
        <f>IF(AU826="Не указан реестровый номер (мера нац.режима Запрет)","",IF(CI826="нет","",IF(CU826="да","исключение(не смотрим баллы)",IFERROR(IF(CI826*1&gt;0,IFERROR(IF(VLOOKUP(CI826*1,Обработ.выгрузка_реестра_РФ!$A:$G,7,)=0,"Баллы не установлены",VLOOKUP(CI826*1,Обработ.выгрузка_реестра_РФ!$A:$G,7,)),IF(LEN(CI826)&gt;14,"","нет номера в реестре РФ")),""),IF(LEN(CI826)=0,"","Некорректный реестровый номер")))))</f>
        <v>#REF!</v>
      </c>
      <c r="CQ826" s="33" t="e">
        <f>IF(LEN(C826)&gt;0,IFERROR(IF(LEN(H826)&gt;0,IF(LEN(VLOOKUP(H826,'исключения(не_смотрим_баллы)'!$A:$C,1,))&gt;0,"да","нет"),"не введен ОКПД2"),"нет"),"")</f>
        <v>#REF!</v>
      </c>
      <c r="CR826" s="33" t="e">
        <f ca="1">IF(CQ826="да",IF(TODAY()&lt;VLOOKUP(H826,'исключения(не_смотрим_баллы)'!$A:$C,3,),"да","нет"),"")</f>
        <v>#REF!</v>
      </c>
      <c r="CS826" s="33" t="str">
        <f>IFERROR(IF(CQ826="да",IF(VLOOKUP(CI826*1,Обработ.выгрузка_реестра_РФ!$A:$G,2,)&lt;VLOOKUP(H826,'исключения(не_смотрим_баллы)'!$A:$C,2,),"да","нет"),""),"")</f>
        <v/>
      </c>
      <c r="CT826" s="24"/>
      <c r="CU826" s="33" t="e">
        <f t="shared" si="7701"/>
        <v>#REF!</v>
      </c>
      <c r="CV826" s="91" t="e">
        <f t="shared" si="7702"/>
        <v>#REF!</v>
      </c>
      <c r="CW826" s="27" t="e">
        <f t="shared" si="7703"/>
        <v>#REF!</v>
      </c>
      <c r="CX826" s="26" t="e">
        <f t="shared" si="7632"/>
        <v>#REF!</v>
      </c>
      <c r="CY826" s="64" t="e">
        <f>IF(LEN('Описание предлагаемого товара'!#REF!)&gt;0,'Описание предлагаемого товара'!#REF!,"")</f>
        <v>#REF!</v>
      </c>
      <c r="CZ826" s="95" t="e">
        <f t="shared" si="7690"/>
        <v>#REF!</v>
      </c>
      <c r="DA826" s="95" t="e">
        <f t="shared" ref="DA826" si="8050">IFERROR(REPLACE(CZ826,FIND(" ",CZ826,1),1,""),CZ826)</f>
        <v>#REF!</v>
      </c>
      <c r="DB826" s="95" t="e">
        <f t="shared" si="7634"/>
        <v>#REF!</v>
      </c>
      <c r="DC826" s="95" t="e">
        <f t="shared" ref="DC826:DD826" si="8051">IFERROR(REPLACE(DB826,FIND("г.",DB826,1),2,""),DB826)</f>
        <v>#REF!</v>
      </c>
      <c r="DD826" s="95" t="e">
        <f t="shared" si="8051"/>
        <v>#REF!</v>
      </c>
      <c r="DE826" s="95" t="e">
        <f t="shared" ref="DE826:DF826" si="8052">IFERROR(REPLACE(DD826,FIND("г",DD826,1),1,""),DD826)</f>
        <v>#REF!</v>
      </c>
      <c r="DF826" s="95" t="e">
        <f t="shared" si="8052"/>
        <v>#REF!</v>
      </c>
      <c r="DG826" s="95" t="e">
        <f t="shared" si="7707"/>
        <v>#REF!</v>
      </c>
      <c r="DH826" s="25" t="str">
        <f>IFERROR(VLOOKUP(CI826*1,Обработ.выгрузка_реестра_РФ!$A:$G,5,),"")</f>
        <v/>
      </c>
      <c r="DI826" s="27" t="str">
        <f t="shared" si="7717"/>
        <v/>
      </c>
      <c r="DJ826" s="27" t="str">
        <f t="shared" ca="1" si="7694"/>
        <v/>
      </c>
      <c r="DK826" s="63" t="e">
        <f>IF(LEN('Описание предлагаемого товара'!#REF!)&gt;0,'Описание предлагаемого товара'!#REF!,"")</f>
        <v>#REF!</v>
      </c>
      <c r="DL826" s="63" t="e">
        <f>IF(LEN('Описание предлагаемого товара'!#REF!)&gt;0,'Описание предлагаемого товара'!#REF!,"")</f>
        <v>#REF!</v>
      </c>
      <c r="DM826" s="32"/>
    </row>
    <row r="827" spans="1:117" ht="48.75" customHeight="1" x14ac:dyDescent="0.25">
      <c r="A827" s="61" t="e">
        <f>IF(LEN('Описание предлагаемого товара'!#REF!)&gt;0,'Описание предлагаемого товара'!#REF!,"")</f>
        <v>#REF!</v>
      </c>
      <c r="B827" s="65" t="e">
        <f>IF(LEN('Описание предлагаемого товара'!#REF!)&gt;0,'Описание предлагаемого товара'!#REF!,"")</f>
        <v>#REF!</v>
      </c>
      <c r="C827" s="61" t="e">
        <f>IF(LEN('Описание предлагаемого товара'!#REF!)&gt;0,'Описание предлагаемого товара'!#REF!,"")</f>
        <v>#REF!</v>
      </c>
      <c r="D827" s="61" t="e">
        <f>IF(LEN('Описание предлагаемого товара'!#REF!)&gt;0,'Описание предлагаемого товара'!#REF!,"")</f>
        <v>#REF!</v>
      </c>
      <c r="E827" s="61" t="e">
        <f>IF(LEN('Описание предлагаемого товара'!#REF!)&gt;0,'Описание предлагаемого товара'!#REF!,"")</f>
        <v>#REF!</v>
      </c>
      <c r="F827" s="61" t="e">
        <f>IF(LEN('Описание предлагаемого товара'!#REF!)&gt;0,'Описание предлагаемого товара'!#REF!,"")</f>
        <v>#REF!</v>
      </c>
      <c r="G827" s="61" t="e">
        <f>IF(LEN('Описание предлагаемого товара'!#REF!)&gt;0,'Описание предлагаемого товара'!#REF!,"")</f>
        <v>#REF!</v>
      </c>
      <c r="H827" s="61" t="e">
        <f>IF(LEN('Описание предлагаемого товара'!#REF!)&gt;0,'Описание предлагаемого товара'!#REF!,"")</f>
        <v>#REF!</v>
      </c>
      <c r="I827" s="61" t="e">
        <f>IF(LEN('Описание предлагаемого товара'!#REF!)&gt;0,'Описание предлагаемого товара'!#REF!,"")</f>
        <v>#REF!</v>
      </c>
      <c r="J827" s="38" t="str">
        <f>IFERROR(VLOOKUP(B827,SAP!$A:$E,5,),"")</f>
        <v/>
      </c>
      <c r="K827" s="40" t="str">
        <f t="shared" si="7637"/>
        <v/>
      </c>
      <c r="L827" s="61" t="e">
        <f>IF(LEN('Описание предлагаемого товара'!#REF!)&gt;0,IFERROR('Описание предлагаемого товара'!#REF!*1,""),"")</f>
        <v>#REF!</v>
      </c>
      <c r="M827" s="39" t="str">
        <f>IFERROR(VLOOKUP(B827,SAP!$A:$E,2,),"")</f>
        <v/>
      </c>
      <c r="N827" s="41" t="str">
        <f t="shared" si="7773"/>
        <v/>
      </c>
      <c r="O827" s="39" t="str">
        <f t="shared" si="7624"/>
        <v/>
      </c>
      <c r="P827" s="36" t="e">
        <f>IF(LEN('Описание предлагаемого товара'!#REF!)&gt;0,'Описание предлагаемого товара'!#REF!,"")</f>
        <v>#REF!</v>
      </c>
      <c r="Q82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27" s="37" t="e">
        <f>IF(LEN('Описание предлагаемого товара'!#REF!)&gt;0,'Описание предлагаемого товара'!#REF!,"")</f>
        <v>#REF!</v>
      </c>
      <c r="S827" s="37" t="e">
        <f>IF(LEN('Описание предлагаемого товара'!#REF!)&gt;0,'Описание предлагаемого товара'!#REF!,"")</f>
        <v>#REF!</v>
      </c>
      <c r="T82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27" s="23" t="str">
        <f>IFERROR(VLOOKUP(CI827*1,Обработ.выгрузка_реестра_РФ!$A:$G,6,),"")</f>
        <v/>
      </c>
      <c r="V827" s="61" t="e">
        <f>IF(LEN('Описание предлагаемого товара'!#REF!)&gt;0,'Описание предлагаемого товара'!#REF!,"")</f>
        <v>#REF!</v>
      </c>
      <c r="W827" s="62" t="e">
        <f>IF(LEN('Описание предлагаемого товара'!#REF!)&gt;0,'Описание предлагаемого товара'!#REF!,"")</f>
        <v>#REF!</v>
      </c>
      <c r="X827" s="91" t="e">
        <f t="shared" ref="X827:Y827" si="8053">IFERROR(REPLACE(W827,FIND(CHAR(10),W827,1),1," "),W827)</f>
        <v>#REF!</v>
      </c>
      <c r="Y827" s="91" t="e">
        <f t="shared" si="8053"/>
        <v>#REF!</v>
      </c>
      <c r="Z827" s="91" t="e">
        <f t="shared" si="7639"/>
        <v>#REF!</v>
      </c>
      <c r="AA827" s="91" t="e">
        <f t="shared" si="7640"/>
        <v>#REF!</v>
      </c>
      <c r="AB827" s="91" t="e">
        <f t="shared" si="7641"/>
        <v>#REF!</v>
      </c>
      <c r="AC827" s="91" t="e">
        <f t="shared" ref="AC827:AF827" si="8054">IFERROR(REPLACE(AB827,FIND("  ",AB827,1),2," "),AB827)</f>
        <v>#REF!</v>
      </c>
      <c r="AD827" s="91" t="e">
        <f t="shared" si="8054"/>
        <v>#REF!</v>
      </c>
      <c r="AE827" s="91" t="e">
        <f t="shared" si="8054"/>
        <v>#REF!</v>
      </c>
      <c r="AF827" s="91" t="e">
        <f t="shared" si="8054"/>
        <v>#REF!</v>
      </c>
      <c r="AG827" s="23" t="str">
        <f>IFERROR(VLOOKUP(CI827*1,Обработ.выгрузка_реестра_РФ!$A:$G,4,),"")</f>
        <v/>
      </c>
      <c r="AH827" s="91" t="str">
        <f t="shared" ref="AH827:AI827" si="8055">IFERROR(REPLACE(AG827,FIND("-",AG827,1),1,"*"),AG827)</f>
        <v/>
      </c>
      <c r="AI827" s="91" t="str">
        <f t="shared" si="8055"/>
        <v/>
      </c>
      <c r="AJ827" s="27" t="str">
        <f t="shared" si="7739"/>
        <v/>
      </c>
      <c r="AK827" s="63" t="e">
        <f>IF(LEN('Описание предлагаемого товара'!#REF!)&gt;0,'Описание предлагаемого товара'!#REF!,"")</f>
        <v>#REF!</v>
      </c>
      <c r="AL827" s="91" t="e">
        <f t="shared" ref="AL827:AM827" si="8056">IFERROR(REPLACE(AK827,FIND(CHAR(10),AK827,1),1,""),AK827)</f>
        <v>#REF!</v>
      </c>
      <c r="AM827" s="91" t="e">
        <f t="shared" si="8056"/>
        <v>#REF!</v>
      </c>
      <c r="AN827" s="91" t="e">
        <f t="shared" ref="AN827:AR827" si="8057">IFERROR(REPLACE(AM827,FIND(" ",AM827,1),1,""),AM827)</f>
        <v>#REF!</v>
      </c>
      <c r="AO827" s="91" t="e">
        <f t="shared" si="8057"/>
        <v>#REF!</v>
      </c>
      <c r="AP827" s="91" t="e">
        <f t="shared" si="8057"/>
        <v>#REF!</v>
      </c>
      <c r="AQ827" s="91" t="e">
        <f t="shared" si="8057"/>
        <v>#REF!</v>
      </c>
      <c r="AR827" s="91" t="e">
        <f t="shared" si="8057"/>
        <v>#REF!</v>
      </c>
      <c r="AS827" s="91" t="e">
        <f t="shared" si="7646"/>
        <v>#REF!</v>
      </c>
      <c r="AT827" s="91" t="e">
        <f t="shared" si="7647"/>
        <v>#REF!</v>
      </c>
      <c r="AU827" s="32" t="e">
        <f t="shared" si="7630"/>
        <v>#REF!</v>
      </c>
      <c r="AV827" s="93" t="e">
        <f>'Описание предлагаемого товара'!#REF!</f>
        <v>#REF!</v>
      </c>
      <c r="AW827" s="91" t="e">
        <f>MIN(SEARCH({0,1,2,3,4,5,6,7,8,9},AV827&amp; "0123456789"))</f>
        <v>#REF!</v>
      </c>
      <c r="AX827" s="91" t="str">
        <f t="shared" si="7648"/>
        <v/>
      </c>
      <c r="AY827" s="91" t="str">
        <f t="shared" si="7649"/>
        <v/>
      </c>
      <c r="AZ827" s="91" t="str">
        <f t="shared" si="7650"/>
        <v/>
      </c>
      <c r="BA827" s="91" t="str">
        <f t="shared" si="7651"/>
        <v/>
      </c>
      <c r="BB827" s="91" t="str">
        <f t="shared" si="7652"/>
        <v/>
      </c>
      <c r="BC827" s="91" t="str">
        <f t="shared" si="7653"/>
        <v/>
      </c>
      <c r="BD827" s="91" t="str">
        <f t="shared" si="7654"/>
        <v/>
      </c>
      <c r="BE827" s="91" t="str">
        <f t="shared" si="7655"/>
        <v/>
      </c>
      <c r="BF827" s="91" t="str">
        <f t="shared" si="7656"/>
        <v/>
      </c>
      <c r="BG827" s="91" t="str">
        <f t="shared" si="7657"/>
        <v/>
      </c>
      <c r="BH827" s="91" t="str">
        <f t="shared" si="7658"/>
        <v/>
      </c>
      <c r="BI827" s="91" t="str">
        <f t="shared" si="7659"/>
        <v/>
      </c>
      <c r="BJ827" s="91" t="str">
        <f t="shared" si="7660"/>
        <v/>
      </c>
      <c r="BK827" s="91" t="str">
        <f t="shared" si="7661"/>
        <v/>
      </c>
      <c r="BL827" s="91" t="str">
        <f t="shared" si="7662"/>
        <v/>
      </c>
      <c r="BM827" s="91" t="str">
        <f t="shared" si="7663"/>
        <v/>
      </c>
      <c r="BN827" s="91" t="str">
        <f t="shared" si="7664"/>
        <v/>
      </c>
      <c r="BO827" s="91" t="str">
        <f t="shared" si="7665"/>
        <v/>
      </c>
      <c r="BP827" s="91" t="str">
        <f t="shared" si="7666"/>
        <v/>
      </c>
      <c r="BQ827" s="91" t="str">
        <f t="shared" si="7667"/>
        <v/>
      </c>
      <c r="BR827" s="91" t="str">
        <f t="shared" si="7668"/>
        <v/>
      </c>
      <c r="BS827" s="91" t="str">
        <f t="shared" si="7669"/>
        <v/>
      </c>
      <c r="BT827" s="91" t="str">
        <f t="shared" si="7670"/>
        <v/>
      </c>
      <c r="BU827" s="91" t="str">
        <f t="shared" si="7671"/>
        <v/>
      </c>
      <c r="BV827" s="91" t="str">
        <f t="shared" si="7672"/>
        <v/>
      </c>
      <c r="BW827" s="91" t="str">
        <f t="shared" si="7673"/>
        <v/>
      </c>
      <c r="BX827" s="91" t="str">
        <f t="shared" si="7674"/>
        <v/>
      </c>
      <c r="BY827" s="91" t="str">
        <f t="shared" si="7675"/>
        <v/>
      </c>
      <c r="BZ827" s="91" t="str">
        <f t="shared" si="7676"/>
        <v/>
      </c>
      <c r="CA827" s="91" t="str">
        <f t="shared" si="7677"/>
        <v/>
      </c>
      <c r="CB827" s="91" t="str">
        <f t="shared" si="7678"/>
        <v/>
      </c>
      <c r="CC827" s="91" t="str">
        <f t="shared" si="7679"/>
        <v/>
      </c>
      <c r="CD827" s="91" t="str">
        <f t="shared" si="7680"/>
        <v/>
      </c>
      <c r="CE827" s="91" t="str">
        <f t="shared" si="7681"/>
        <v/>
      </c>
      <c r="CF827" s="91" t="str">
        <f t="shared" si="7682"/>
        <v/>
      </c>
      <c r="CG827" s="91" t="str">
        <f t="shared" si="7683"/>
        <v/>
      </c>
      <c r="CH827" s="91" t="str">
        <f t="shared" si="7684"/>
        <v/>
      </c>
      <c r="CI827" s="91" t="str">
        <f t="shared" si="7685"/>
        <v>нет</v>
      </c>
      <c r="CJ827" s="63" t="e">
        <f>IF(LEN('Описание предлагаемого товара'!#REF!)&gt;0,'Описание предлагаемого товара'!#REF!,"")</f>
        <v>#REF!</v>
      </c>
      <c r="CK827" s="91" t="e">
        <f t="shared" ref="CK827:CL827" si="8058">IFERROR(REPLACE(CJ827,FIND(CHAR(10),CJ827,1),1,""),CJ827)</f>
        <v>#REF!</v>
      </c>
      <c r="CL827" s="91" t="e">
        <f t="shared" si="8058"/>
        <v>#REF!</v>
      </c>
      <c r="CM827" s="91" t="e">
        <f t="shared" si="7687"/>
        <v>#REF!</v>
      </c>
      <c r="CN827" s="91" t="e">
        <f t="shared" si="7688"/>
        <v>#REF!</v>
      </c>
      <c r="CO827" s="91" t="e">
        <f t="shared" si="7689"/>
        <v>#REF!</v>
      </c>
      <c r="CP827" s="90" t="e">
        <f>IF(AU827="Не указан реестровый номер (мера нац.режима Запрет)","",IF(CI827="нет","",IF(CU827="да","исключение(не смотрим баллы)",IFERROR(IF(CI827*1&gt;0,IFERROR(IF(VLOOKUP(CI827*1,Обработ.выгрузка_реестра_РФ!$A:$G,7,)=0,"Баллы не установлены",VLOOKUP(CI827*1,Обработ.выгрузка_реестра_РФ!$A:$G,7,)),IF(LEN(CI827)&gt;14,"","нет номера в реестре РФ")),""),IF(LEN(CI827)=0,"","Некорректный реестровый номер")))))</f>
        <v>#REF!</v>
      </c>
      <c r="CQ827" s="33" t="e">
        <f>IF(LEN(C827)&gt;0,IFERROR(IF(LEN(H827)&gt;0,IF(LEN(VLOOKUP(H827,'исключения(не_смотрим_баллы)'!$A:$C,1,))&gt;0,"да","нет"),"не введен ОКПД2"),"нет"),"")</f>
        <v>#REF!</v>
      </c>
      <c r="CR827" s="33" t="e">
        <f ca="1">IF(CQ827="да",IF(TODAY()&lt;VLOOKUP(H827,'исключения(не_смотрим_баллы)'!$A:$C,3,),"да","нет"),"")</f>
        <v>#REF!</v>
      </c>
      <c r="CS827" s="33" t="str">
        <f>IFERROR(IF(CQ827="да",IF(VLOOKUP(CI827*1,Обработ.выгрузка_реестра_РФ!$A:$G,2,)&lt;VLOOKUP(H827,'исключения(не_смотрим_баллы)'!$A:$C,2,),"да","нет"),""),"")</f>
        <v/>
      </c>
      <c r="CT827" s="24"/>
      <c r="CU827" s="33" t="e">
        <f t="shared" si="7701"/>
        <v>#REF!</v>
      </c>
      <c r="CV827" s="91" t="e">
        <f t="shared" si="7702"/>
        <v>#REF!</v>
      </c>
      <c r="CW827" s="27" t="e">
        <f t="shared" si="7703"/>
        <v>#REF!</v>
      </c>
      <c r="CX827" s="26" t="e">
        <f t="shared" si="7632"/>
        <v>#REF!</v>
      </c>
      <c r="CY827" s="64" t="e">
        <f>IF(LEN('Описание предлагаемого товара'!#REF!)&gt;0,'Описание предлагаемого товара'!#REF!,"")</f>
        <v>#REF!</v>
      </c>
      <c r="CZ827" s="95" t="e">
        <f t="shared" si="7690"/>
        <v>#REF!</v>
      </c>
      <c r="DA827" s="95" t="e">
        <f t="shared" ref="DA827" si="8059">IFERROR(REPLACE(CZ827,FIND(" ",CZ827,1),1,""),CZ827)</f>
        <v>#REF!</v>
      </c>
      <c r="DB827" s="95" t="e">
        <f t="shared" si="7634"/>
        <v>#REF!</v>
      </c>
      <c r="DC827" s="95" t="e">
        <f t="shared" ref="DC827:DD827" si="8060">IFERROR(REPLACE(DB827,FIND("г.",DB827,1),2,""),DB827)</f>
        <v>#REF!</v>
      </c>
      <c r="DD827" s="95" t="e">
        <f t="shared" si="8060"/>
        <v>#REF!</v>
      </c>
      <c r="DE827" s="95" t="e">
        <f t="shared" ref="DE827:DF827" si="8061">IFERROR(REPLACE(DD827,FIND("г",DD827,1),1,""),DD827)</f>
        <v>#REF!</v>
      </c>
      <c r="DF827" s="95" t="e">
        <f t="shared" si="8061"/>
        <v>#REF!</v>
      </c>
      <c r="DG827" s="95" t="e">
        <f t="shared" si="7707"/>
        <v>#REF!</v>
      </c>
      <c r="DH827" s="25" t="str">
        <f>IFERROR(VLOOKUP(CI827*1,Обработ.выгрузка_реестра_РФ!$A:$G,5,),"")</f>
        <v/>
      </c>
      <c r="DI827" s="27" t="str">
        <f t="shared" si="7717"/>
        <v/>
      </c>
      <c r="DJ827" s="27" t="str">
        <f t="shared" ca="1" si="7694"/>
        <v/>
      </c>
      <c r="DK827" s="63" t="e">
        <f>IF(LEN('Описание предлагаемого товара'!#REF!)&gt;0,'Описание предлагаемого товара'!#REF!,"")</f>
        <v>#REF!</v>
      </c>
      <c r="DL827" s="63" t="e">
        <f>IF(LEN('Описание предлагаемого товара'!#REF!)&gt;0,'Описание предлагаемого товара'!#REF!,"")</f>
        <v>#REF!</v>
      </c>
      <c r="DM827" s="32"/>
    </row>
    <row r="828" spans="1:117" ht="48.75" customHeight="1" x14ac:dyDescent="0.25">
      <c r="A828" s="61" t="e">
        <f>IF(LEN('Описание предлагаемого товара'!#REF!)&gt;0,'Описание предлагаемого товара'!#REF!,"")</f>
        <v>#REF!</v>
      </c>
      <c r="B828" s="65" t="e">
        <f>IF(LEN('Описание предлагаемого товара'!#REF!)&gt;0,'Описание предлагаемого товара'!#REF!,"")</f>
        <v>#REF!</v>
      </c>
      <c r="C828" s="61" t="e">
        <f>IF(LEN('Описание предлагаемого товара'!#REF!)&gt;0,'Описание предлагаемого товара'!#REF!,"")</f>
        <v>#REF!</v>
      </c>
      <c r="D828" s="61" t="e">
        <f>IF(LEN('Описание предлагаемого товара'!#REF!)&gt;0,'Описание предлагаемого товара'!#REF!,"")</f>
        <v>#REF!</v>
      </c>
      <c r="E828" s="61" t="e">
        <f>IF(LEN('Описание предлагаемого товара'!#REF!)&gt;0,'Описание предлагаемого товара'!#REF!,"")</f>
        <v>#REF!</v>
      </c>
      <c r="F828" s="61" t="e">
        <f>IF(LEN('Описание предлагаемого товара'!#REF!)&gt;0,'Описание предлагаемого товара'!#REF!,"")</f>
        <v>#REF!</v>
      </c>
      <c r="G828" s="61" t="e">
        <f>IF(LEN('Описание предлагаемого товара'!#REF!)&gt;0,'Описание предлагаемого товара'!#REF!,"")</f>
        <v>#REF!</v>
      </c>
      <c r="H828" s="61" t="e">
        <f>IF(LEN('Описание предлагаемого товара'!#REF!)&gt;0,'Описание предлагаемого товара'!#REF!,"")</f>
        <v>#REF!</v>
      </c>
      <c r="I828" s="61" t="e">
        <f>IF(LEN('Описание предлагаемого товара'!#REF!)&gt;0,'Описание предлагаемого товара'!#REF!,"")</f>
        <v>#REF!</v>
      </c>
      <c r="J828" s="38" t="str">
        <f>IFERROR(VLOOKUP(B828,SAP!$A:$E,5,),"")</f>
        <v/>
      </c>
      <c r="K828" s="40" t="str">
        <f t="shared" si="7637"/>
        <v/>
      </c>
      <c r="L828" s="61" t="e">
        <f>IF(LEN('Описание предлагаемого товара'!#REF!)&gt;0,IFERROR('Описание предлагаемого товара'!#REF!*1,""),"")</f>
        <v>#REF!</v>
      </c>
      <c r="M828" s="39" t="str">
        <f>IFERROR(VLOOKUP(B828,SAP!$A:$E,2,),"")</f>
        <v/>
      </c>
      <c r="N828" s="41" t="str">
        <f t="shared" si="7773"/>
        <v/>
      </c>
      <c r="O828" s="39" t="str">
        <f t="shared" si="7624"/>
        <v/>
      </c>
      <c r="P828" s="36" t="e">
        <f>IF(LEN('Описание предлагаемого товара'!#REF!)&gt;0,'Описание предлагаемого товара'!#REF!,"")</f>
        <v>#REF!</v>
      </c>
      <c r="Q82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28" s="37" t="e">
        <f>IF(LEN('Описание предлагаемого товара'!#REF!)&gt;0,'Описание предлагаемого товара'!#REF!,"")</f>
        <v>#REF!</v>
      </c>
      <c r="S828" s="37" t="e">
        <f>IF(LEN('Описание предлагаемого товара'!#REF!)&gt;0,'Описание предлагаемого товара'!#REF!,"")</f>
        <v>#REF!</v>
      </c>
      <c r="T82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28" s="23" t="str">
        <f>IFERROR(VLOOKUP(CI828*1,Обработ.выгрузка_реестра_РФ!$A:$G,6,),"")</f>
        <v/>
      </c>
      <c r="V828" s="61" t="e">
        <f>IF(LEN('Описание предлагаемого товара'!#REF!)&gt;0,'Описание предлагаемого товара'!#REF!,"")</f>
        <v>#REF!</v>
      </c>
      <c r="W828" s="62" t="e">
        <f>IF(LEN('Описание предлагаемого товара'!#REF!)&gt;0,'Описание предлагаемого товара'!#REF!,"")</f>
        <v>#REF!</v>
      </c>
      <c r="X828" s="91" t="e">
        <f t="shared" ref="X828:Y828" si="8062">IFERROR(REPLACE(W828,FIND(CHAR(10),W828,1),1," "),W828)</f>
        <v>#REF!</v>
      </c>
      <c r="Y828" s="91" t="e">
        <f t="shared" si="8062"/>
        <v>#REF!</v>
      </c>
      <c r="Z828" s="91" t="e">
        <f t="shared" si="7639"/>
        <v>#REF!</v>
      </c>
      <c r="AA828" s="91" t="e">
        <f t="shared" si="7640"/>
        <v>#REF!</v>
      </c>
      <c r="AB828" s="91" t="e">
        <f t="shared" si="7641"/>
        <v>#REF!</v>
      </c>
      <c r="AC828" s="91" t="e">
        <f t="shared" ref="AC828:AF828" si="8063">IFERROR(REPLACE(AB828,FIND("  ",AB828,1),2," "),AB828)</f>
        <v>#REF!</v>
      </c>
      <c r="AD828" s="91" t="e">
        <f t="shared" si="8063"/>
        <v>#REF!</v>
      </c>
      <c r="AE828" s="91" t="e">
        <f t="shared" si="8063"/>
        <v>#REF!</v>
      </c>
      <c r="AF828" s="91" t="e">
        <f t="shared" si="8063"/>
        <v>#REF!</v>
      </c>
      <c r="AG828" s="23" t="str">
        <f>IFERROR(VLOOKUP(CI828*1,Обработ.выгрузка_реестра_РФ!$A:$G,4,),"")</f>
        <v/>
      </c>
      <c r="AH828" s="91" t="str">
        <f t="shared" ref="AH828:AI828" si="8064">IFERROR(REPLACE(AG828,FIND("-",AG828,1),1,"*"),AG828)</f>
        <v/>
      </c>
      <c r="AI828" s="91" t="str">
        <f t="shared" si="8064"/>
        <v/>
      </c>
      <c r="AJ828" s="27" t="str">
        <f t="shared" si="7739"/>
        <v/>
      </c>
      <c r="AK828" s="63" t="e">
        <f>IF(LEN('Описание предлагаемого товара'!#REF!)&gt;0,'Описание предлагаемого товара'!#REF!,"")</f>
        <v>#REF!</v>
      </c>
      <c r="AL828" s="91" t="e">
        <f t="shared" ref="AL828:AM828" si="8065">IFERROR(REPLACE(AK828,FIND(CHAR(10),AK828,1),1,""),AK828)</f>
        <v>#REF!</v>
      </c>
      <c r="AM828" s="91" t="e">
        <f t="shared" si="8065"/>
        <v>#REF!</v>
      </c>
      <c r="AN828" s="91" t="e">
        <f t="shared" ref="AN828:AR828" si="8066">IFERROR(REPLACE(AM828,FIND(" ",AM828,1),1,""),AM828)</f>
        <v>#REF!</v>
      </c>
      <c r="AO828" s="91" t="e">
        <f t="shared" si="8066"/>
        <v>#REF!</v>
      </c>
      <c r="AP828" s="91" t="e">
        <f t="shared" si="8066"/>
        <v>#REF!</v>
      </c>
      <c r="AQ828" s="91" t="e">
        <f t="shared" si="8066"/>
        <v>#REF!</v>
      </c>
      <c r="AR828" s="91" t="e">
        <f t="shared" si="8066"/>
        <v>#REF!</v>
      </c>
      <c r="AS828" s="91" t="e">
        <f t="shared" si="7646"/>
        <v>#REF!</v>
      </c>
      <c r="AT828" s="91" t="e">
        <f t="shared" si="7647"/>
        <v>#REF!</v>
      </c>
      <c r="AU828" s="32" t="e">
        <f t="shared" si="7630"/>
        <v>#REF!</v>
      </c>
      <c r="AV828" s="93" t="e">
        <f>'Описание предлагаемого товара'!#REF!</f>
        <v>#REF!</v>
      </c>
      <c r="AW828" s="91" t="e">
        <f>MIN(SEARCH({0,1,2,3,4,5,6,7,8,9},AV828&amp; "0123456789"))</f>
        <v>#REF!</v>
      </c>
      <c r="AX828" s="91" t="str">
        <f t="shared" si="7648"/>
        <v/>
      </c>
      <c r="AY828" s="91" t="str">
        <f t="shared" si="7649"/>
        <v/>
      </c>
      <c r="AZ828" s="91" t="str">
        <f t="shared" si="7650"/>
        <v/>
      </c>
      <c r="BA828" s="91" t="str">
        <f t="shared" si="7651"/>
        <v/>
      </c>
      <c r="BB828" s="91" t="str">
        <f t="shared" si="7652"/>
        <v/>
      </c>
      <c r="BC828" s="91" t="str">
        <f t="shared" si="7653"/>
        <v/>
      </c>
      <c r="BD828" s="91" t="str">
        <f t="shared" si="7654"/>
        <v/>
      </c>
      <c r="BE828" s="91" t="str">
        <f t="shared" si="7655"/>
        <v/>
      </c>
      <c r="BF828" s="91" t="str">
        <f t="shared" si="7656"/>
        <v/>
      </c>
      <c r="BG828" s="91" t="str">
        <f t="shared" si="7657"/>
        <v/>
      </c>
      <c r="BH828" s="91" t="str">
        <f t="shared" si="7658"/>
        <v/>
      </c>
      <c r="BI828" s="91" t="str">
        <f t="shared" si="7659"/>
        <v/>
      </c>
      <c r="BJ828" s="91" t="str">
        <f t="shared" si="7660"/>
        <v/>
      </c>
      <c r="BK828" s="91" t="str">
        <f t="shared" si="7661"/>
        <v/>
      </c>
      <c r="BL828" s="91" t="str">
        <f t="shared" si="7662"/>
        <v/>
      </c>
      <c r="BM828" s="91" t="str">
        <f t="shared" si="7663"/>
        <v/>
      </c>
      <c r="BN828" s="91" t="str">
        <f t="shared" si="7664"/>
        <v/>
      </c>
      <c r="BO828" s="91" t="str">
        <f t="shared" si="7665"/>
        <v/>
      </c>
      <c r="BP828" s="91" t="str">
        <f t="shared" si="7666"/>
        <v/>
      </c>
      <c r="BQ828" s="91" t="str">
        <f t="shared" si="7667"/>
        <v/>
      </c>
      <c r="BR828" s="91" t="str">
        <f t="shared" si="7668"/>
        <v/>
      </c>
      <c r="BS828" s="91" t="str">
        <f t="shared" si="7669"/>
        <v/>
      </c>
      <c r="BT828" s="91" t="str">
        <f t="shared" si="7670"/>
        <v/>
      </c>
      <c r="BU828" s="91" t="str">
        <f t="shared" si="7671"/>
        <v/>
      </c>
      <c r="BV828" s="91" t="str">
        <f t="shared" si="7672"/>
        <v/>
      </c>
      <c r="BW828" s="91" t="str">
        <f t="shared" si="7673"/>
        <v/>
      </c>
      <c r="BX828" s="91" t="str">
        <f t="shared" si="7674"/>
        <v/>
      </c>
      <c r="BY828" s="91" t="str">
        <f t="shared" si="7675"/>
        <v/>
      </c>
      <c r="BZ828" s="91" t="str">
        <f t="shared" si="7676"/>
        <v/>
      </c>
      <c r="CA828" s="91" t="str">
        <f t="shared" si="7677"/>
        <v/>
      </c>
      <c r="CB828" s="91" t="str">
        <f t="shared" si="7678"/>
        <v/>
      </c>
      <c r="CC828" s="91" t="str">
        <f t="shared" si="7679"/>
        <v/>
      </c>
      <c r="CD828" s="91" t="str">
        <f t="shared" si="7680"/>
        <v/>
      </c>
      <c r="CE828" s="91" t="str">
        <f t="shared" si="7681"/>
        <v/>
      </c>
      <c r="CF828" s="91" t="str">
        <f t="shared" si="7682"/>
        <v/>
      </c>
      <c r="CG828" s="91" t="str">
        <f t="shared" si="7683"/>
        <v/>
      </c>
      <c r="CH828" s="91" t="str">
        <f t="shared" si="7684"/>
        <v/>
      </c>
      <c r="CI828" s="91" t="str">
        <f t="shared" si="7685"/>
        <v>нет</v>
      </c>
      <c r="CJ828" s="63" t="e">
        <f>IF(LEN('Описание предлагаемого товара'!#REF!)&gt;0,'Описание предлагаемого товара'!#REF!,"")</f>
        <v>#REF!</v>
      </c>
      <c r="CK828" s="91" t="e">
        <f t="shared" ref="CK828:CL828" si="8067">IFERROR(REPLACE(CJ828,FIND(CHAR(10),CJ828,1),1,""),CJ828)</f>
        <v>#REF!</v>
      </c>
      <c r="CL828" s="91" t="e">
        <f t="shared" si="8067"/>
        <v>#REF!</v>
      </c>
      <c r="CM828" s="91" t="e">
        <f t="shared" si="7687"/>
        <v>#REF!</v>
      </c>
      <c r="CN828" s="91" t="e">
        <f t="shared" si="7688"/>
        <v>#REF!</v>
      </c>
      <c r="CO828" s="91" t="e">
        <f t="shared" si="7689"/>
        <v>#REF!</v>
      </c>
      <c r="CP828" s="90" t="e">
        <f>IF(AU828="Не указан реестровый номер (мера нац.режима Запрет)","",IF(CI828="нет","",IF(CU828="да","исключение(не смотрим баллы)",IFERROR(IF(CI828*1&gt;0,IFERROR(IF(VLOOKUP(CI828*1,Обработ.выгрузка_реестра_РФ!$A:$G,7,)=0,"Баллы не установлены",VLOOKUP(CI828*1,Обработ.выгрузка_реестра_РФ!$A:$G,7,)),IF(LEN(CI828)&gt;14,"","нет номера в реестре РФ")),""),IF(LEN(CI828)=0,"","Некорректный реестровый номер")))))</f>
        <v>#REF!</v>
      </c>
      <c r="CQ828" s="33" t="e">
        <f>IF(LEN(C828)&gt;0,IFERROR(IF(LEN(H828)&gt;0,IF(LEN(VLOOKUP(H828,'исключения(не_смотрим_баллы)'!$A:$C,1,))&gt;0,"да","нет"),"не введен ОКПД2"),"нет"),"")</f>
        <v>#REF!</v>
      </c>
      <c r="CR828" s="33" t="e">
        <f ca="1">IF(CQ828="да",IF(TODAY()&lt;VLOOKUP(H828,'исключения(не_смотрим_баллы)'!$A:$C,3,),"да","нет"),"")</f>
        <v>#REF!</v>
      </c>
      <c r="CS828" s="33" t="str">
        <f>IFERROR(IF(CQ828="да",IF(VLOOKUP(CI828*1,Обработ.выгрузка_реестра_РФ!$A:$G,2,)&lt;VLOOKUP(H828,'исключения(не_смотрим_баллы)'!$A:$C,2,),"да","нет"),""),"")</f>
        <v/>
      </c>
      <c r="CT828" s="24"/>
      <c r="CU828" s="33" t="e">
        <f t="shared" si="7701"/>
        <v>#REF!</v>
      </c>
      <c r="CV828" s="91" t="e">
        <f t="shared" si="7702"/>
        <v>#REF!</v>
      </c>
      <c r="CW828" s="27" t="e">
        <f t="shared" si="7703"/>
        <v>#REF!</v>
      </c>
      <c r="CX828" s="26" t="e">
        <f t="shared" si="7632"/>
        <v>#REF!</v>
      </c>
      <c r="CY828" s="64" t="e">
        <f>IF(LEN('Описание предлагаемого товара'!#REF!)&gt;0,'Описание предлагаемого товара'!#REF!,"")</f>
        <v>#REF!</v>
      </c>
      <c r="CZ828" s="95" t="e">
        <f t="shared" si="7690"/>
        <v>#REF!</v>
      </c>
      <c r="DA828" s="95" t="e">
        <f t="shared" ref="DA828" si="8068">IFERROR(REPLACE(CZ828,FIND(" ",CZ828,1),1,""),CZ828)</f>
        <v>#REF!</v>
      </c>
      <c r="DB828" s="95" t="e">
        <f t="shared" si="7634"/>
        <v>#REF!</v>
      </c>
      <c r="DC828" s="95" t="e">
        <f t="shared" ref="DC828:DD828" si="8069">IFERROR(REPLACE(DB828,FIND("г.",DB828,1),2,""),DB828)</f>
        <v>#REF!</v>
      </c>
      <c r="DD828" s="95" t="e">
        <f t="shared" si="8069"/>
        <v>#REF!</v>
      </c>
      <c r="DE828" s="95" t="e">
        <f t="shared" ref="DE828:DF828" si="8070">IFERROR(REPLACE(DD828,FIND("г",DD828,1),1,""),DD828)</f>
        <v>#REF!</v>
      </c>
      <c r="DF828" s="95" t="e">
        <f t="shared" si="8070"/>
        <v>#REF!</v>
      </c>
      <c r="DG828" s="95" t="e">
        <f t="shared" si="7707"/>
        <v>#REF!</v>
      </c>
      <c r="DH828" s="25" t="str">
        <f>IFERROR(VLOOKUP(CI828*1,Обработ.выгрузка_реестра_РФ!$A:$G,5,),"")</f>
        <v/>
      </c>
      <c r="DI828" s="27" t="str">
        <f t="shared" si="7717"/>
        <v/>
      </c>
      <c r="DJ828" s="27" t="str">
        <f t="shared" ca="1" si="7694"/>
        <v/>
      </c>
      <c r="DK828" s="63" t="e">
        <f>IF(LEN('Описание предлагаемого товара'!#REF!)&gt;0,'Описание предлагаемого товара'!#REF!,"")</f>
        <v>#REF!</v>
      </c>
      <c r="DL828" s="63" t="e">
        <f>IF(LEN('Описание предлагаемого товара'!#REF!)&gt;0,'Описание предлагаемого товара'!#REF!,"")</f>
        <v>#REF!</v>
      </c>
      <c r="DM828" s="32"/>
    </row>
    <row r="829" spans="1:117" ht="48.75" customHeight="1" x14ac:dyDescent="0.25">
      <c r="A829" s="61" t="e">
        <f>IF(LEN('Описание предлагаемого товара'!#REF!)&gt;0,'Описание предлагаемого товара'!#REF!,"")</f>
        <v>#REF!</v>
      </c>
      <c r="B829" s="65" t="e">
        <f>IF(LEN('Описание предлагаемого товара'!#REF!)&gt;0,'Описание предлагаемого товара'!#REF!,"")</f>
        <v>#REF!</v>
      </c>
      <c r="C829" s="61" t="e">
        <f>IF(LEN('Описание предлагаемого товара'!#REF!)&gt;0,'Описание предлагаемого товара'!#REF!,"")</f>
        <v>#REF!</v>
      </c>
      <c r="D829" s="61" t="e">
        <f>IF(LEN('Описание предлагаемого товара'!#REF!)&gt;0,'Описание предлагаемого товара'!#REF!,"")</f>
        <v>#REF!</v>
      </c>
      <c r="E829" s="61" t="e">
        <f>IF(LEN('Описание предлагаемого товара'!#REF!)&gt;0,'Описание предлагаемого товара'!#REF!,"")</f>
        <v>#REF!</v>
      </c>
      <c r="F829" s="61" t="e">
        <f>IF(LEN('Описание предлагаемого товара'!#REF!)&gt;0,'Описание предлагаемого товара'!#REF!,"")</f>
        <v>#REF!</v>
      </c>
      <c r="G829" s="61" t="e">
        <f>IF(LEN('Описание предлагаемого товара'!#REF!)&gt;0,'Описание предлагаемого товара'!#REF!,"")</f>
        <v>#REF!</v>
      </c>
      <c r="H829" s="61" t="e">
        <f>IF(LEN('Описание предлагаемого товара'!#REF!)&gt;0,'Описание предлагаемого товара'!#REF!,"")</f>
        <v>#REF!</v>
      </c>
      <c r="I829" s="61" t="e">
        <f>IF(LEN('Описание предлагаемого товара'!#REF!)&gt;0,'Описание предлагаемого товара'!#REF!,"")</f>
        <v>#REF!</v>
      </c>
      <c r="J829" s="38" t="str">
        <f>IFERROR(VLOOKUP(B829,SAP!$A:$E,5,),"")</f>
        <v/>
      </c>
      <c r="K829" s="40" t="str">
        <f t="shared" si="7637"/>
        <v/>
      </c>
      <c r="L829" s="61" t="e">
        <f>IF(LEN('Описание предлагаемого товара'!#REF!)&gt;0,IFERROR('Описание предлагаемого товара'!#REF!*1,""),"")</f>
        <v>#REF!</v>
      </c>
      <c r="M829" s="39" t="str">
        <f>IFERROR(VLOOKUP(B829,SAP!$A:$E,2,),"")</f>
        <v/>
      </c>
      <c r="N829" s="41" t="str">
        <f t="shared" si="7773"/>
        <v/>
      </c>
      <c r="O829" s="39" t="str">
        <f t="shared" si="7624"/>
        <v/>
      </c>
      <c r="P829" s="36" t="e">
        <f>IF(LEN('Описание предлагаемого товара'!#REF!)&gt;0,'Описание предлагаемого товара'!#REF!,"")</f>
        <v>#REF!</v>
      </c>
      <c r="Q82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29" s="37" t="e">
        <f>IF(LEN('Описание предлагаемого товара'!#REF!)&gt;0,'Описание предлагаемого товара'!#REF!,"")</f>
        <v>#REF!</v>
      </c>
      <c r="S829" s="37" t="e">
        <f>IF(LEN('Описание предлагаемого товара'!#REF!)&gt;0,'Описание предлагаемого товара'!#REF!,"")</f>
        <v>#REF!</v>
      </c>
      <c r="T82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29" s="23" t="str">
        <f>IFERROR(VLOOKUP(CI829*1,Обработ.выгрузка_реестра_РФ!$A:$G,6,),"")</f>
        <v/>
      </c>
      <c r="V829" s="61" t="e">
        <f>IF(LEN('Описание предлагаемого товара'!#REF!)&gt;0,'Описание предлагаемого товара'!#REF!,"")</f>
        <v>#REF!</v>
      </c>
      <c r="W829" s="62" t="e">
        <f>IF(LEN('Описание предлагаемого товара'!#REF!)&gt;0,'Описание предлагаемого товара'!#REF!,"")</f>
        <v>#REF!</v>
      </c>
      <c r="X829" s="91" t="e">
        <f t="shared" ref="X829:Y829" si="8071">IFERROR(REPLACE(W829,FIND(CHAR(10),W829,1),1," "),W829)</f>
        <v>#REF!</v>
      </c>
      <c r="Y829" s="91" t="e">
        <f t="shared" si="8071"/>
        <v>#REF!</v>
      </c>
      <c r="Z829" s="91" t="e">
        <f t="shared" si="7639"/>
        <v>#REF!</v>
      </c>
      <c r="AA829" s="91" t="e">
        <f t="shared" si="7640"/>
        <v>#REF!</v>
      </c>
      <c r="AB829" s="91" t="e">
        <f t="shared" si="7641"/>
        <v>#REF!</v>
      </c>
      <c r="AC829" s="91" t="e">
        <f t="shared" ref="AC829:AF829" si="8072">IFERROR(REPLACE(AB829,FIND("  ",AB829,1),2," "),AB829)</f>
        <v>#REF!</v>
      </c>
      <c r="AD829" s="91" t="e">
        <f t="shared" si="8072"/>
        <v>#REF!</v>
      </c>
      <c r="AE829" s="91" t="e">
        <f t="shared" si="8072"/>
        <v>#REF!</v>
      </c>
      <c r="AF829" s="91" t="e">
        <f t="shared" si="8072"/>
        <v>#REF!</v>
      </c>
      <c r="AG829" s="23" t="str">
        <f>IFERROR(VLOOKUP(CI829*1,Обработ.выгрузка_реестра_РФ!$A:$G,4,),"")</f>
        <v/>
      </c>
      <c r="AH829" s="91" t="str">
        <f t="shared" ref="AH829:AI829" si="8073">IFERROR(REPLACE(AG829,FIND("-",AG829,1),1,"*"),AG829)</f>
        <v/>
      </c>
      <c r="AI829" s="91" t="str">
        <f t="shared" si="8073"/>
        <v/>
      </c>
      <c r="AJ829" s="27" t="str">
        <f t="shared" si="7739"/>
        <v/>
      </c>
      <c r="AK829" s="63" t="e">
        <f>IF(LEN('Описание предлагаемого товара'!#REF!)&gt;0,'Описание предлагаемого товара'!#REF!,"")</f>
        <v>#REF!</v>
      </c>
      <c r="AL829" s="91" t="e">
        <f t="shared" ref="AL829:AM829" si="8074">IFERROR(REPLACE(AK829,FIND(CHAR(10),AK829,1),1,""),AK829)</f>
        <v>#REF!</v>
      </c>
      <c r="AM829" s="91" t="e">
        <f t="shared" si="8074"/>
        <v>#REF!</v>
      </c>
      <c r="AN829" s="91" t="e">
        <f t="shared" ref="AN829:AR829" si="8075">IFERROR(REPLACE(AM829,FIND(" ",AM829,1),1,""),AM829)</f>
        <v>#REF!</v>
      </c>
      <c r="AO829" s="91" t="e">
        <f t="shared" si="8075"/>
        <v>#REF!</v>
      </c>
      <c r="AP829" s="91" t="e">
        <f t="shared" si="8075"/>
        <v>#REF!</v>
      </c>
      <c r="AQ829" s="91" t="e">
        <f t="shared" si="8075"/>
        <v>#REF!</v>
      </c>
      <c r="AR829" s="91" t="e">
        <f t="shared" si="8075"/>
        <v>#REF!</v>
      </c>
      <c r="AS829" s="91" t="e">
        <f t="shared" si="7646"/>
        <v>#REF!</v>
      </c>
      <c r="AT829" s="91" t="e">
        <f t="shared" si="7647"/>
        <v>#REF!</v>
      </c>
      <c r="AU829" s="32" t="e">
        <f t="shared" si="7630"/>
        <v>#REF!</v>
      </c>
      <c r="AV829" s="93" t="e">
        <f>'Описание предлагаемого товара'!#REF!</f>
        <v>#REF!</v>
      </c>
      <c r="AW829" s="91" t="e">
        <f>MIN(SEARCH({0,1,2,3,4,5,6,7,8,9},AV829&amp; "0123456789"))</f>
        <v>#REF!</v>
      </c>
      <c r="AX829" s="91" t="str">
        <f t="shared" si="7648"/>
        <v/>
      </c>
      <c r="AY829" s="91" t="str">
        <f t="shared" si="7649"/>
        <v/>
      </c>
      <c r="AZ829" s="91" t="str">
        <f t="shared" si="7650"/>
        <v/>
      </c>
      <c r="BA829" s="91" t="str">
        <f t="shared" si="7651"/>
        <v/>
      </c>
      <c r="BB829" s="91" t="str">
        <f t="shared" si="7652"/>
        <v/>
      </c>
      <c r="BC829" s="91" t="str">
        <f t="shared" si="7653"/>
        <v/>
      </c>
      <c r="BD829" s="91" t="str">
        <f t="shared" si="7654"/>
        <v/>
      </c>
      <c r="BE829" s="91" t="str">
        <f t="shared" si="7655"/>
        <v/>
      </c>
      <c r="BF829" s="91" t="str">
        <f t="shared" si="7656"/>
        <v/>
      </c>
      <c r="BG829" s="91" t="str">
        <f t="shared" si="7657"/>
        <v/>
      </c>
      <c r="BH829" s="91" t="str">
        <f t="shared" si="7658"/>
        <v/>
      </c>
      <c r="BI829" s="91" t="str">
        <f t="shared" si="7659"/>
        <v/>
      </c>
      <c r="BJ829" s="91" t="str">
        <f t="shared" si="7660"/>
        <v/>
      </c>
      <c r="BK829" s="91" t="str">
        <f t="shared" si="7661"/>
        <v/>
      </c>
      <c r="BL829" s="91" t="str">
        <f t="shared" si="7662"/>
        <v/>
      </c>
      <c r="BM829" s="91" t="str">
        <f t="shared" si="7663"/>
        <v/>
      </c>
      <c r="BN829" s="91" t="str">
        <f t="shared" si="7664"/>
        <v/>
      </c>
      <c r="BO829" s="91" t="str">
        <f t="shared" si="7665"/>
        <v/>
      </c>
      <c r="BP829" s="91" t="str">
        <f t="shared" si="7666"/>
        <v/>
      </c>
      <c r="BQ829" s="91" t="str">
        <f t="shared" si="7667"/>
        <v/>
      </c>
      <c r="BR829" s="91" t="str">
        <f t="shared" si="7668"/>
        <v/>
      </c>
      <c r="BS829" s="91" t="str">
        <f t="shared" si="7669"/>
        <v/>
      </c>
      <c r="BT829" s="91" t="str">
        <f t="shared" si="7670"/>
        <v/>
      </c>
      <c r="BU829" s="91" t="str">
        <f t="shared" si="7671"/>
        <v/>
      </c>
      <c r="BV829" s="91" t="str">
        <f t="shared" si="7672"/>
        <v/>
      </c>
      <c r="BW829" s="91" t="str">
        <f t="shared" si="7673"/>
        <v/>
      </c>
      <c r="BX829" s="91" t="str">
        <f t="shared" si="7674"/>
        <v/>
      </c>
      <c r="BY829" s="91" t="str">
        <f t="shared" si="7675"/>
        <v/>
      </c>
      <c r="BZ829" s="91" t="str">
        <f t="shared" si="7676"/>
        <v/>
      </c>
      <c r="CA829" s="91" t="str">
        <f t="shared" si="7677"/>
        <v/>
      </c>
      <c r="CB829" s="91" t="str">
        <f t="shared" si="7678"/>
        <v/>
      </c>
      <c r="CC829" s="91" t="str">
        <f t="shared" si="7679"/>
        <v/>
      </c>
      <c r="CD829" s="91" t="str">
        <f t="shared" si="7680"/>
        <v/>
      </c>
      <c r="CE829" s="91" t="str">
        <f t="shared" si="7681"/>
        <v/>
      </c>
      <c r="CF829" s="91" t="str">
        <f t="shared" si="7682"/>
        <v/>
      </c>
      <c r="CG829" s="91" t="str">
        <f t="shared" si="7683"/>
        <v/>
      </c>
      <c r="CH829" s="91" t="str">
        <f t="shared" si="7684"/>
        <v/>
      </c>
      <c r="CI829" s="91" t="str">
        <f t="shared" si="7685"/>
        <v>нет</v>
      </c>
      <c r="CJ829" s="63" t="e">
        <f>IF(LEN('Описание предлагаемого товара'!#REF!)&gt;0,'Описание предлагаемого товара'!#REF!,"")</f>
        <v>#REF!</v>
      </c>
      <c r="CK829" s="91" t="e">
        <f t="shared" ref="CK829:CL829" si="8076">IFERROR(REPLACE(CJ829,FIND(CHAR(10),CJ829,1),1,""),CJ829)</f>
        <v>#REF!</v>
      </c>
      <c r="CL829" s="91" t="e">
        <f t="shared" si="8076"/>
        <v>#REF!</v>
      </c>
      <c r="CM829" s="91" t="e">
        <f t="shared" si="7687"/>
        <v>#REF!</v>
      </c>
      <c r="CN829" s="91" t="e">
        <f t="shared" si="7688"/>
        <v>#REF!</v>
      </c>
      <c r="CO829" s="91" t="e">
        <f t="shared" si="7689"/>
        <v>#REF!</v>
      </c>
      <c r="CP829" s="90" t="e">
        <f>IF(AU829="Не указан реестровый номер (мера нац.режима Запрет)","",IF(CI829="нет","",IF(CU829="да","исключение(не смотрим баллы)",IFERROR(IF(CI829*1&gt;0,IFERROR(IF(VLOOKUP(CI829*1,Обработ.выгрузка_реестра_РФ!$A:$G,7,)=0,"Баллы не установлены",VLOOKUP(CI829*1,Обработ.выгрузка_реестра_РФ!$A:$G,7,)),IF(LEN(CI829)&gt;14,"","нет номера в реестре РФ")),""),IF(LEN(CI829)=0,"","Некорректный реестровый номер")))))</f>
        <v>#REF!</v>
      </c>
      <c r="CQ829" s="33" t="e">
        <f>IF(LEN(C829)&gt;0,IFERROR(IF(LEN(H829)&gt;0,IF(LEN(VLOOKUP(H829,'исключения(не_смотрим_баллы)'!$A:$C,1,))&gt;0,"да","нет"),"не введен ОКПД2"),"нет"),"")</f>
        <v>#REF!</v>
      </c>
      <c r="CR829" s="33" t="e">
        <f ca="1">IF(CQ829="да",IF(TODAY()&lt;VLOOKUP(H829,'исключения(не_смотрим_баллы)'!$A:$C,3,),"да","нет"),"")</f>
        <v>#REF!</v>
      </c>
      <c r="CS829" s="33" t="str">
        <f>IFERROR(IF(CQ829="да",IF(VLOOKUP(CI829*1,Обработ.выгрузка_реестра_РФ!$A:$G,2,)&lt;VLOOKUP(H829,'исключения(не_смотрим_баллы)'!$A:$C,2,),"да","нет"),""),"")</f>
        <v/>
      </c>
      <c r="CT829" s="24"/>
      <c r="CU829" s="33" t="e">
        <f t="shared" si="7701"/>
        <v>#REF!</v>
      </c>
      <c r="CV829" s="91" t="e">
        <f t="shared" si="7702"/>
        <v>#REF!</v>
      </c>
      <c r="CW829" s="27" t="e">
        <f t="shared" si="7703"/>
        <v>#REF!</v>
      </c>
      <c r="CX829" s="26" t="e">
        <f t="shared" si="7632"/>
        <v>#REF!</v>
      </c>
      <c r="CY829" s="64" t="e">
        <f>IF(LEN('Описание предлагаемого товара'!#REF!)&gt;0,'Описание предлагаемого товара'!#REF!,"")</f>
        <v>#REF!</v>
      </c>
      <c r="CZ829" s="95" t="e">
        <f t="shared" si="7690"/>
        <v>#REF!</v>
      </c>
      <c r="DA829" s="95" t="e">
        <f t="shared" ref="DA829" si="8077">IFERROR(REPLACE(CZ829,FIND(" ",CZ829,1),1,""),CZ829)</f>
        <v>#REF!</v>
      </c>
      <c r="DB829" s="95" t="e">
        <f t="shared" si="7634"/>
        <v>#REF!</v>
      </c>
      <c r="DC829" s="95" t="e">
        <f t="shared" ref="DC829:DD829" si="8078">IFERROR(REPLACE(DB829,FIND("г.",DB829,1),2,""),DB829)</f>
        <v>#REF!</v>
      </c>
      <c r="DD829" s="95" t="e">
        <f t="shared" si="8078"/>
        <v>#REF!</v>
      </c>
      <c r="DE829" s="95" t="e">
        <f t="shared" ref="DE829:DF829" si="8079">IFERROR(REPLACE(DD829,FIND("г",DD829,1),1,""),DD829)</f>
        <v>#REF!</v>
      </c>
      <c r="DF829" s="95" t="e">
        <f t="shared" si="8079"/>
        <v>#REF!</v>
      </c>
      <c r="DG829" s="95" t="e">
        <f t="shared" si="7707"/>
        <v>#REF!</v>
      </c>
      <c r="DH829" s="25" t="str">
        <f>IFERROR(VLOOKUP(CI829*1,Обработ.выгрузка_реестра_РФ!$A:$G,5,),"")</f>
        <v/>
      </c>
      <c r="DI829" s="27" t="str">
        <f t="shared" si="7717"/>
        <v/>
      </c>
      <c r="DJ829" s="27" t="str">
        <f t="shared" ca="1" si="7694"/>
        <v/>
      </c>
      <c r="DK829" s="63" t="e">
        <f>IF(LEN('Описание предлагаемого товара'!#REF!)&gt;0,'Описание предлагаемого товара'!#REF!,"")</f>
        <v>#REF!</v>
      </c>
      <c r="DL829" s="63" t="e">
        <f>IF(LEN('Описание предлагаемого товара'!#REF!)&gt;0,'Описание предлагаемого товара'!#REF!,"")</f>
        <v>#REF!</v>
      </c>
      <c r="DM829" s="32"/>
    </row>
    <row r="830" spans="1:117" ht="48.75" customHeight="1" x14ac:dyDescent="0.25">
      <c r="A830" s="61" t="e">
        <f>IF(LEN('Описание предлагаемого товара'!#REF!)&gt;0,'Описание предлагаемого товара'!#REF!,"")</f>
        <v>#REF!</v>
      </c>
      <c r="B830" s="65" t="e">
        <f>IF(LEN('Описание предлагаемого товара'!#REF!)&gt;0,'Описание предлагаемого товара'!#REF!,"")</f>
        <v>#REF!</v>
      </c>
      <c r="C830" s="61" t="e">
        <f>IF(LEN('Описание предлагаемого товара'!#REF!)&gt;0,'Описание предлагаемого товара'!#REF!,"")</f>
        <v>#REF!</v>
      </c>
      <c r="D830" s="61" t="e">
        <f>IF(LEN('Описание предлагаемого товара'!#REF!)&gt;0,'Описание предлагаемого товара'!#REF!,"")</f>
        <v>#REF!</v>
      </c>
      <c r="E830" s="61" t="e">
        <f>IF(LEN('Описание предлагаемого товара'!#REF!)&gt;0,'Описание предлагаемого товара'!#REF!,"")</f>
        <v>#REF!</v>
      </c>
      <c r="F830" s="61" t="e">
        <f>IF(LEN('Описание предлагаемого товара'!#REF!)&gt;0,'Описание предлагаемого товара'!#REF!,"")</f>
        <v>#REF!</v>
      </c>
      <c r="G830" s="61" t="e">
        <f>IF(LEN('Описание предлагаемого товара'!#REF!)&gt;0,'Описание предлагаемого товара'!#REF!,"")</f>
        <v>#REF!</v>
      </c>
      <c r="H830" s="61" t="e">
        <f>IF(LEN('Описание предлагаемого товара'!#REF!)&gt;0,'Описание предлагаемого товара'!#REF!,"")</f>
        <v>#REF!</v>
      </c>
      <c r="I830" s="61" t="e">
        <f>IF(LEN('Описание предлагаемого товара'!#REF!)&gt;0,'Описание предлагаемого товара'!#REF!,"")</f>
        <v>#REF!</v>
      </c>
      <c r="J830" s="38" t="str">
        <f>IFERROR(VLOOKUP(B830,SAP!$A:$E,5,),"")</f>
        <v/>
      </c>
      <c r="K830" s="40" t="str">
        <f t="shared" si="7637"/>
        <v/>
      </c>
      <c r="L830" s="61" t="e">
        <f>IF(LEN('Описание предлагаемого товара'!#REF!)&gt;0,IFERROR('Описание предлагаемого товара'!#REF!*1,""),"")</f>
        <v>#REF!</v>
      </c>
      <c r="M830" s="39" t="str">
        <f>IFERROR(VLOOKUP(B830,SAP!$A:$E,2,),"")</f>
        <v/>
      </c>
      <c r="N830" s="41" t="str">
        <f t="shared" si="7773"/>
        <v/>
      </c>
      <c r="O830" s="39" t="str">
        <f t="shared" si="7624"/>
        <v/>
      </c>
      <c r="P830" s="36" t="e">
        <f>IF(LEN('Описание предлагаемого товара'!#REF!)&gt;0,'Описание предлагаемого товара'!#REF!,"")</f>
        <v>#REF!</v>
      </c>
      <c r="Q83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30" s="37" t="e">
        <f>IF(LEN('Описание предлагаемого товара'!#REF!)&gt;0,'Описание предлагаемого товара'!#REF!,"")</f>
        <v>#REF!</v>
      </c>
      <c r="S830" s="37" t="e">
        <f>IF(LEN('Описание предлагаемого товара'!#REF!)&gt;0,'Описание предлагаемого товара'!#REF!,"")</f>
        <v>#REF!</v>
      </c>
      <c r="T83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30" s="23" t="str">
        <f>IFERROR(VLOOKUP(CI830*1,Обработ.выгрузка_реестра_РФ!$A:$G,6,),"")</f>
        <v/>
      </c>
      <c r="V830" s="61" t="e">
        <f>IF(LEN('Описание предлагаемого товара'!#REF!)&gt;0,'Описание предлагаемого товара'!#REF!,"")</f>
        <v>#REF!</v>
      </c>
      <c r="W830" s="62" t="e">
        <f>IF(LEN('Описание предлагаемого товара'!#REF!)&gt;0,'Описание предлагаемого товара'!#REF!,"")</f>
        <v>#REF!</v>
      </c>
      <c r="X830" s="91" t="e">
        <f t="shared" ref="X830:Y830" si="8080">IFERROR(REPLACE(W830,FIND(CHAR(10),W830,1),1," "),W830)</f>
        <v>#REF!</v>
      </c>
      <c r="Y830" s="91" t="e">
        <f t="shared" si="8080"/>
        <v>#REF!</v>
      </c>
      <c r="Z830" s="91" t="e">
        <f t="shared" si="7639"/>
        <v>#REF!</v>
      </c>
      <c r="AA830" s="91" t="e">
        <f t="shared" si="7640"/>
        <v>#REF!</v>
      </c>
      <c r="AB830" s="91" t="e">
        <f t="shared" si="7641"/>
        <v>#REF!</v>
      </c>
      <c r="AC830" s="91" t="e">
        <f t="shared" ref="AC830:AF830" si="8081">IFERROR(REPLACE(AB830,FIND("  ",AB830,1),2," "),AB830)</f>
        <v>#REF!</v>
      </c>
      <c r="AD830" s="91" t="e">
        <f t="shared" si="8081"/>
        <v>#REF!</v>
      </c>
      <c r="AE830" s="91" t="e">
        <f t="shared" si="8081"/>
        <v>#REF!</v>
      </c>
      <c r="AF830" s="91" t="e">
        <f t="shared" si="8081"/>
        <v>#REF!</v>
      </c>
      <c r="AG830" s="23" t="str">
        <f>IFERROR(VLOOKUP(CI830*1,Обработ.выгрузка_реестра_РФ!$A:$G,4,),"")</f>
        <v/>
      </c>
      <c r="AH830" s="91" t="str">
        <f t="shared" ref="AH830:AI830" si="8082">IFERROR(REPLACE(AG830,FIND("-",AG830,1),1,"*"),AG830)</f>
        <v/>
      </c>
      <c r="AI830" s="91" t="str">
        <f t="shared" si="8082"/>
        <v/>
      </c>
      <c r="AJ830" s="27" t="str">
        <f t="shared" si="7739"/>
        <v/>
      </c>
      <c r="AK830" s="63" t="e">
        <f>IF(LEN('Описание предлагаемого товара'!#REF!)&gt;0,'Описание предлагаемого товара'!#REF!,"")</f>
        <v>#REF!</v>
      </c>
      <c r="AL830" s="91" t="e">
        <f t="shared" ref="AL830:AM830" si="8083">IFERROR(REPLACE(AK830,FIND(CHAR(10),AK830,1),1,""),AK830)</f>
        <v>#REF!</v>
      </c>
      <c r="AM830" s="91" t="e">
        <f t="shared" si="8083"/>
        <v>#REF!</v>
      </c>
      <c r="AN830" s="91" t="e">
        <f t="shared" ref="AN830:AR830" si="8084">IFERROR(REPLACE(AM830,FIND(" ",AM830,1),1,""),AM830)</f>
        <v>#REF!</v>
      </c>
      <c r="AO830" s="91" t="e">
        <f t="shared" si="8084"/>
        <v>#REF!</v>
      </c>
      <c r="AP830" s="91" t="e">
        <f t="shared" si="8084"/>
        <v>#REF!</v>
      </c>
      <c r="AQ830" s="91" t="e">
        <f t="shared" si="8084"/>
        <v>#REF!</v>
      </c>
      <c r="AR830" s="91" t="e">
        <f t="shared" si="8084"/>
        <v>#REF!</v>
      </c>
      <c r="AS830" s="91" t="e">
        <f t="shared" si="7646"/>
        <v>#REF!</v>
      </c>
      <c r="AT830" s="91" t="e">
        <f t="shared" si="7647"/>
        <v>#REF!</v>
      </c>
      <c r="AU830" s="32" t="e">
        <f t="shared" si="7630"/>
        <v>#REF!</v>
      </c>
      <c r="AV830" s="93" t="e">
        <f>'Описание предлагаемого товара'!#REF!</f>
        <v>#REF!</v>
      </c>
      <c r="AW830" s="91" t="e">
        <f>MIN(SEARCH({0,1,2,3,4,5,6,7,8,9},AV830&amp; "0123456789"))</f>
        <v>#REF!</v>
      </c>
      <c r="AX830" s="91" t="str">
        <f t="shared" si="7648"/>
        <v/>
      </c>
      <c r="AY830" s="91" t="str">
        <f t="shared" si="7649"/>
        <v/>
      </c>
      <c r="AZ830" s="91" t="str">
        <f t="shared" si="7650"/>
        <v/>
      </c>
      <c r="BA830" s="91" t="str">
        <f t="shared" si="7651"/>
        <v/>
      </c>
      <c r="BB830" s="91" t="str">
        <f t="shared" si="7652"/>
        <v/>
      </c>
      <c r="BC830" s="91" t="str">
        <f t="shared" si="7653"/>
        <v/>
      </c>
      <c r="BD830" s="91" t="str">
        <f t="shared" si="7654"/>
        <v/>
      </c>
      <c r="BE830" s="91" t="str">
        <f t="shared" si="7655"/>
        <v/>
      </c>
      <c r="BF830" s="91" t="str">
        <f t="shared" si="7656"/>
        <v/>
      </c>
      <c r="BG830" s="91" t="str">
        <f t="shared" si="7657"/>
        <v/>
      </c>
      <c r="BH830" s="91" t="str">
        <f t="shared" si="7658"/>
        <v/>
      </c>
      <c r="BI830" s="91" t="str">
        <f t="shared" si="7659"/>
        <v/>
      </c>
      <c r="BJ830" s="91" t="str">
        <f t="shared" si="7660"/>
        <v/>
      </c>
      <c r="BK830" s="91" t="str">
        <f t="shared" si="7661"/>
        <v/>
      </c>
      <c r="BL830" s="91" t="str">
        <f t="shared" si="7662"/>
        <v/>
      </c>
      <c r="BM830" s="91" t="str">
        <f t="shared" si="7663"/>
        <v/>
      </c>
      <c r="BN830" s="91" t="str">
        <f t="shared" si="7664"/>
        <v/>
      </c>
      <c r="BO830" s="91" t="str">
        <f t="shared" si="7665"/>
        <v/>
      </c>
      <c r="BP830" s="91" t="str">
        <f t="shared" si="7666"/>
        <v/>
      </c>
      <c r="BQ830" s="91" t="str">
        <f t="shared" si="7667"/>
        <v/>
      </c>
      <c r="BR830" s="91" t="str">
        <f t="shared" si="7668"/>
        <v/>
      </c>
      <c r="BS830" s="91" t="str">
        <f t="shared" si="7669"/>
        <v/>
      </c>
      <c r="BT830" s="91" t="str">
        <f t="shared" si="7670"/>
        <v/>
      </c>
      <c r="BU830" s="91" t="str">
        <f t="shared" si="7671"/>
        <v/>
      </c>
      <c r="BV830" s="91" t="str">
        <f t="shared" si="7672"/>
        <v/>
      </c>
      <c r="BW830" s="91" t="str">
        <f t="shared" si="7673"/>
        <v/>
      </c>
      <c r="BX830" s="91" t="str">
        <f t="shared" si="7674"/>
        <v/>
      </c>
      <c r="BY830" s="91" t="str">
        <f t="shared" si="7675"/>
        <v/>
      </c>
      <c r="BZ830" s="91" t="str">
        <f t="shared" si="7676"/>
        <v/>
      </c>
      <c r="CA830" s="91" t="str">
        <f t="shared" si="7677"/>
        <v/>
      </c>
      <c r="CB830" s="91" t="str">
        <f t="shared" si="7678"/>
        <v/>
      </c>
      <c r="CC830" s="91" t="str">
        <f t="shared" si="7679"/>
        <v/>
      </c>
      <c r="CD830" s="91" t="str">
        <f t="shared" si="7680"/>
        <v/>
      </c>
      <c r="CE830" s="91" t="str">
        <f t="shared" si="7681"/>
        <v/>
      </c>
      <c r="CF830" s="91" t="str">
        <f t="shared" si="7682"/>
        <v/>
      </c>
      <c r="CG830" s="91" t="str">
        <f t="shared" si="7683"/>
        <v/>
      </c>
      <c r="CH830" s="91" t="str">
        <f t="shared" si="7684"/>
        <v/>
      </c>
      <c r="CI830" s="91" t="str">
        <f t="shared" si="7685"/>
        <v>нет</v>
      </c>
      <c r="CJ830" s="63" t="e">
        <f>IF(LEN('Описание предлагаемого товара'!#REF!)&gt;0,'Описание предлагаемого товара'!#REF!,"")</f>
        <v>#REF!</v>
      </c>
      <c r="CK830" s="91" t="e">
        <f t="shared" ref="CK830:CL830" si="8085">IFERROR(REPLACE(CJ830,FIND(CHAR(10),CJ830,1),1,""),CJ830)</f>
        <v>#REF!</v>
      </c>
      <c r="CL830" s="91" t="e">
        <f t="shared" si="8085"/>
        <v>#REF!</v>
      </c>
      <c r="CM830" s="91" t="e">
        <f t="shared" si="7687"/>
        <v>#REF!</v>
      </c>
      <c r="CN830" s="91" t="e">
        <f t="shared" si="7688"/>
        <v>#REF!</v>
      </c>
      <c r="CO830" s="91" t="e">
        <f t="shared" si="7689"/>
        <v>#REF!</v>
      </c>
      <c r="CP830" s="90" t="e">
        <f>IF(AU830="Не указан реестровый номер (мера нац.режима Запрет)","",IF(CI830="нет","",IF(CU830="да","исключение(не смотрим баллы)",IFERROR(IF(CI830*1&gt;0,IFERROR(IF(VLOOKUP(CI830*1,Обработ.выгрузка_реестра_РФ!$A:$G,7,)=0,"Баллы не установлены",VLOOKUP(CI830*1,Обработ.выгрузка_реестра_РФ!$A:$G,7,)),IF(LEN(CI830)&gt;14,"","нет номера в реестре РФ")),""),IF(LEN(CI830)=0,"","Некорректный реестровый номер")))))</f>
        <v>#REF!</v>
      </c>
      <c r="CQ830" s="33" t="e">
        <f>IF(LEN(C830)&gt;0,IFERROR(IF(LEN(H830)&gt;0,IF(LEN(VLOOKUP(H830,'исключения(не_смотрим_баллы)'!$A:$C,1,))&gt;0,"да","нет"),"не введен ОКПД2"),"нет"),"")</f>
        <v>#REF!</v>
      </c>
      <c r="CR830" s="33" t="e">
        <f ca="1">IF(CQ830="да",IF(TODAY()&lt;VLOOKUP(H830,'исключения(не_смотрим_баллы)'!$A:$C,3,),"да","нет"),"")</f>
        <v>#REF!</v>
      </c>
      <c r="CS830" s="33" t="str">
        <f>IFERROR(IF(CQ830="да",IF(VLOOKUP(CI830*1,Обработ.выгрузка_реестра_РФ!$A:$G,2,)&lt;VLOOKUP(H830,'исключения(не_смотрим_баллы)'!$A:$C,2,),"да","нет"),""),"")</f>
        <v/>
      </c>
      <c r="CT830" s="24"/>
      <c r="CU830" s="33" t="e">
        <f t="shared" si="7701"/>
        <v>#REF!</v>
      </c>
      <c r="CV830" s="91" t="e">
        <f t="shared" si="7702"/>
        <v>#REF!</v>
      </c>
      <c r="CW830" s="27" t="e">
        <f t="shared" si="7703"/>
        <v>#REF!</v>
      </c>
      <c r="CX830" s="26" t="e">
        <f t="shared" si="7632"/>
        <v>#REF!</v>
      </c>
      <c r="CY830" s="64" t="e">
        <f>IF(LEN('Описание предлагаемого товара'!#REF!)&gt;0,'Описание предлагаемого товара'!#REF!,"")</f>
        <v>#REF!</v>
      </c>
      <c r="CZ830" s="95" t="e">
        <f t="shared" si="7690"/>
        <v>#REF!</v>
      </c>
      <c r="DA830" s="95" t="e">
        <f t="shared" ref="DA830" si="8086">IFERROR(REPLACE(CZ830,FIND(" ",CZ830,1),1,""),CZ830)</f>
        <v>#REF!</v>
      </c>
      <c r="DB830" s="95" t="e">
        <f t="shared" si="7634"/>
        <v>#REF!</v>
      </c>
      <c r="DC830" s="95" t="e">
        <f t="shared" ref="DC830:DD830" si="8087">IFERROR(REPLACE(DB830,FIND("г.",DB830,1),2,""),DB830)</f>
        <v>#REF!</v>
      </c>
      <c r="DD830" s="95" t="e">
        <f t="shared" si="8087"/>
        <v>#REF!</v>
      </c>
      <c r="DE830" s="95" t="e">
        <f t="shared" ref="DE830:DF830" si="8088">IFERROR(REPLACE(DD830,FIND("г",DD830,1),1,""),DD830)</f>
        <v>#REF!</v>
      </c>
      <c r="DF830" s="95" t="e">
        <f t="shared" si="8088"/>
        <v>#REF!</v>
      </c>
      <c r="DG830" s="95" t="e">
        <f t="shared" si="7707"/>
        <v>#REF!</v>
      </c>
      <c r="DH830" s="25" t="str">
        <f>IFERROR(VLOOKUP(CI830*1,Обработ.выгрузка_реестра_РФ!$A:$G,5,),"")</f>
        <v/>
      </c>
      <c r="DI830" s="27" t="str">
        <f t="shared" si="7717"/>
        <v/>
      </c>
      <c r="DJ830" s="27" t="str">
        <f t="shared" ca="1" si="7694"/>
        <v/>
      </c>
      <c r="DK830" s="63" t="e">
        <f>IF(LEN('Описание предлагаемого товара'!#REF!)&gt;0,'Описание предлагаемого товара'!#REF!,"")</f>
        <v>#REF!</v>
      </c>
      <c r="DL830" s="63" t="e">
        <f>IF(LEN('Описание предлагаемого товара'!#REF!)&gt;0,'Описание предлагаемого товара'!#REF!,"")</f>
        <v>#REF!</v>
      </c>
      <c r="DM830" s="32"/>
    </row>
    <row r="831" spans="1:117" ht="48.75" customHeight="1" x14ac:dyDescent="0.25">
      <c r="A831" s="61" t="e">
        <f>IF(LEN('Описание предлагаемого товара'!#REF!)&gt;0,'Описание предлагаемого товара'!#REF!,"")</f>
        <v>#REF!</v>
      </c>
      <c r="B831" s="65" t="e">
        <f>IF(LEN('Описание предлагаемого товара'!#REF!)&gt;0,'Описание предлагаемого товара'!#REF!,"")</f>
        <v>#REF!</v>
      </c>
      <c r="C831" s="61" t="e">
        <f>IF(LEN('Описание предлагаемого товара'!#REF!)&gt;0,'Описание предлагаемого товара'!#REF!,"")</f>
        <v>#REF!</v>
      </c>
      <c r="D831" s="61" t="e">
        <f>IF(LEN('Описание предлагаемого товара'!#REF!)&gt;0,'Описание предлагаемого товара'!#REF!,"")</f>
        <v>#REF!</v>
      </c>
      <c r="E831" s="61" t="e">
        <f>IF(LEN('Описание предлагаемого товара'!#REF!)&gt;0,'Описание предлагаемого товара'!#REF!,"")</f>
        <v>#REF!</v>
      </c>
      <c r="F831" s="61" t="e">
        <f>IF(LEN('Описание предлагаемого товара'!#REF!)&gt;0,'Описание предлагаемого товара'!#REF!,"")</f>
        <v>#REF!</v>
      </c>
      <c r="G831" s="61" t="e">
        <f>IF(LEN('Описание предлагаемого товара'!#REF!)&gt;0,'Описание предлагаемого товара'!#REF!,"")</f>
        <v>#REF!</v>
      </c>
      <c r="H831" s="61" t="e">
        <f>IF(LEN('Описание предлагаемого товара'!#REF!)&gt;0,'Описание предлагаемого товара'!#REF!,"")</f>
        <v>#REF!</v>
      </c>
      <c r="I831" s="61" t="e">
        <f>IF(LEN('Описание предлагаемого товара'!#REF!)&gt;0,'Описание предлагаемого товара'!#REF!,"")</f>
        <v>#REF!</v>
      </c>
      <c r="J831" s="38" t="str">
        <f>IFERROR(VLOOKUP(B831,SAP!$A:$E,5,),"")</f>
        <v/>
      </c>
      <c r="K831" s="40" t="str">
        <f t="shared" si="7637"/>
        <v/>
      </c>
      <c r="L831" s="61" t="e">
        <f>IF(LEN('Описание предлагаемого товара'!#REF!)&gt;0,IFERROR('Описание предлагаемого товара'!#REF!*1,""),"")</f>
        <v>#REF!</v>
      </c>
      <c r="M831" s="39" t="str">
        <f>IFERROR(VLOOKUP(B831,SAP!$A:$E,2,),"")</f>
        <v/>
      </c>
      <c r="N831" s="41" t="str">
        <f t="shared" si="7773"/>
        <v/>
      </c>
      <c r="O831" s="39" t="str">
        <f t="shared" si="7624"/>
        <v/>
      </c>
      <c r="P831" s="36" t="e">
        <f>IF(LEN('Описание предлагаемого товара'!#REF!)&gt;0,'Описание предлагаемого товара'!#REF!,"")</f>
        <v>#REF!</v>
      </c>
      <c r="Q83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31" s="37" t="e">
        <f>IF(LEN('Описание предлагаемого товара'!#REF!)&gt;0,'Описание предлагаемого товара'!#REF!,"")</f>
        <v>#REF!</v>
      </c>
      <c r="S831" s="37" t="e">
        <f>IF(LEN('Описание предлагаемого товара'!#REF!)&gt;0,'Описание предлагаемого товара'!#REF!,"")</f>
        <v>#REF!</v>
      </c>
      <c r="T83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31" s="23" t="str">
        <f>IFERROR(VLOOKUP(CI831*1,Обработ.выгрузка_реестра_РФ!$A:$G,6,),"")</f>
        <v/>
      </c>
      <c r="V831" s="61" t="e">
        <f>IF(LEN('Описание предлагаемого товара'!#REF!)&gt;0,'Описание предлагаемого товара'!#REF!,"")</f>
        <v>#REF!</v>
      </c>
      <c r="W831" s="62" t="e">
        <f>IF(LEN('Описание предлагаемого товара'!#REF!)&gt;0,'Описание предлагаемого товара'!#REF!,"")</f>
        <v>#REF!</v>
      </c>
      <c r="X831" s="91" t="e">
        <f t="shared" ref="X831:Y831" si="8089">IFERROR(REPLACE(W831,FIND(CHAR(10),W831,1),1," "),W831)</f>
        <v>#REF!</v>
      </c>
      <c r="Y831" s="91" t="e">
        <f t="shared" si="8089"/>
        <v>#REF!</v>
      </c>
      <c r="Z831" s="91" t="e">
        <f t="shared" si="7639"/>
        <v>#REF!</v>
      </c>
      <c r="AA831" s="91" t="e">
        <f t="shared" si="7640"/>
        <v>#REF!</v>
      </c>
      <c r="AB831" s="91" t="e">
        <f t="shared" si="7641"/>
        <v>#REF!</v>
      </c>
      <c r="AC831" s="91" t="e">
        <f t="shared" ref="AC831:AF831" si="8090">IFERROR(REPLACE(AB831,FIND("  ",AB831,1),2," "),AB831)</f>
        <v>#REF!</v>
      </c>
      <c r="AD831" s="91" t="e">
        <f t="shared" si="8090"/>
        <v>#REF!</v>
      </c>
      <c r="AE831" s="91" t="e">
        <f t="shared" si="8090"/>
        <v>#REF!</v>
      </c>
      <c r="AF831" s="91" t="e">
        <f t="shared" si="8090"/>
        <v>#REF!</v>
      </c>
      <c r="AG831" s="23" t="str">
        <f>IFERROR(VLOOKUP(CI831*1,Обработ.выгрузка_реестра_РФ!$A:$G,4,),"")</f>
        <v/>
      </c>
      <c r="AH831" s="91" t="str">
        <f t="shared" ref="AH831:AI831" si="8091">IFERROR(REPLACE(AG831,FIND("-",AG831,1),1,"*"),AG831)</f>
        <v/>
      </c>
      <c r="AI831" s="91" t="str">
        <f t="shared" si="8091"/>
        <v/>
      </c>
      <c r="AJ831" s="27" t="str">
        <f t="shared" si="7739"/>
        <v/>
      </c>
      <c r="AK831" s="63" t="e">
        <f>IF(LEN('Описание предлагаемого товара'!#REF!)&gt;0,'Описание предлагаемого товара'!#REF!,"")</f>
        <v>#REF!</v>
      </c>
      <c r="AL831" s="91" t="e">
        <f t="shared" ref="AL831:AM831" si="8092">IFERROR(REPLACE(AK831,FIND(CHAR(10),AK831,1),1,""),AK831)</f>
        <v>#REF!</v>
      </c>
      <c r="AM831" s="91" t="e">
        <f t="shared" si="8092"/>
        <v>#REF!</v>
      </c>
      <c r="AN831" s="91" t="e">
        <f t="shared" ref="AN831:AR831" si="8093">IFERROR(REPLACE(AM831,FIND(" ",AM831,1),1,""),AM831)</f>
        <v>#REF!</v>
      </c>
      <c r="AO831" s="91" t="e">
        <f t="shared" si="8093"/>
        <v>#REF!</v>
      </c>
      <c r="AP831" s="91" t="e">
        <f t="shared" si="8093"/>
        <v>#REF!</v>
      </c>
      <c r="AQ831" s="91" t="e">
        <f t="shared" si="8093"/>
        <v>#REF!</v>
      </c>
      <c r="AR831" s="91" t="e">
        <f t="shared" si="8093"/>
        <v>#REF!</v>
      </c>
      <c r="AS831" s="91" t="e">
        <f t="shared" si="7646"/>
        <v>#REF!</v>
      </c>
      <c r="AT831" s="91" t="e">
        <f t="shared" si="7647"/>
        <v>#REF!</v>
      </c>
      <c r="AU831" s="32" t="e">
        <f t="shared" si="7630"/>
        <v>#REF!</v>
      </c>
      <c r="AV831" s="93" t="e">
        <f>'Описание предлагаемого товара'!#REF!</f>
        <v>#REF!</v>
      </c>
      <c r="AW831" s="91" t="e">
        <f>MIN(SEARCH({0,1,2,3,4,5,6,7,8,9},AV831&amp; "0123456789"))</f>
        <v>#REF!</v>
      </c>
      <c r="AX831" s="91" t="str">
        <f t="shared" si="7648"/>
        <v/>
      </c>
      <c r="AY831" s="91" t="str">
        <f t="shared" si="7649"/>
        <v/>
      </c>
      <c r="AZ831" s="91" t="str">
        <f t="shared" si="7650"/>
        <v/>
      </c>
      <c r="BA831" s="91" t="str">
        <f t="shared" si="7651"/>
        <v/>
      </c>
      <c r="BB831" s="91" t="str">
        <f t="shared" si="7652"/>
        <v/>
      </c>
      <c r="BC831" s="91" t="str">
        <f t="shared" si="7653"/>
        <v/>
      </c>
      <c r="BD831" s="91" t="str">
        <f t="shared" si="7654"/>
        <v/>
      </c>
      <c r="BE831" s="91" t="str">
        <f t="shared" si="7655"/>
        <v/>
      </c>
      <c r="BF831" s="91" t="str">
        <f t="shared" si="7656"/>
        <v/>
      </c>
      <c r="BG831" s="91" t="str">
        <f t="shared" si="7657"/>
        <v/>
      </c>
      <c r="BH831" s="91" t="str">
        <f t="shared" si="7658"/>
        <v/>
      </c>
      <c r="BI831" s="91" t="str">
        <f t="shared" si="7659"/>
        <v/>
      </c>
      <c r="BJ831" s="91" t="str">
        <f t="shared" si="7660"/>
        <v/>
      </c>
      <c r="BK831" s="91" t="str">
        <f t="shared" si="7661"/>
        <v/>
      </c>
      <c r="BL831" s="91" t="str">
        <f t="shared" si="7662"/>
        <v/>
      </c>
      <c r="BM831" s="91" t="str">
        <f t="shared" si="7663"/>
        <v/>
      </c>
      <c r="BN831" s="91" t="str">
        <f t="shared" si="7664"/>
        <v/>
      </c>
      <c r="BO831" s="91" t="str">
        <f t="shared" si="7665"/>
        <v/>
      </c>
      <c r="BP831" s="91" t="str">
        <f t="shared" si="7666"/>
        <v/>
      </c>
      <c r="BQ831" s="91" t="str">
        <f t="shared" si="7667"/>
        <v/>
      </c>
      <c r="BR831" s="91" t="str">
        <f t="shared" si="7668"/>
        <v/>
      </c>
      <c r="BS831" s="91" t="str">
        <f t="shared" si="7669"/>
        <v/>
      </c>
      <c r="BT831" s="91" t="str">
        <f t="shared" si="7670"/>
        <v/>
      </c>
      <c r="BU831" s="91" t="str">
        <f t="shared" si="7671"/>
        <v/>
      </c>
      <c r="BV831" s="91" t="str">
        <f t="shared" si="7672"/>
        <v/>
      </c>
      <c r="BW831" s="91" t="str">
        <f t="shared" si="7673"/>
        <v/>
      </c>
      <c r="BX831" s="91" t="str">
        <f t="shared" si="7674"/>
        <v/>
      </c>
      <c r="BY831" s="91" t="str">
        <f t="shared" si="7675"/>
        <v/>
      </c>
      <c r="BZ831" s="91" t="str">
        <f t="shared" si="7676"/>
        <v/>
      </c>
      <c r="CA831" s="91" t="str">
        <f t="shared" si="7677"/>
        <v/>
      </c>
      <c r="CB831" s="91" t="str">
        <f t="shared" si="7678"/>
        <v/>
      </c>
      <c r="CC831" s="91" t="str">
        <f t="shared" si="7679"/>
        <v/>
      </c>
      <c r="CD831" s="91" t="str">
        <f t="shared" si="7680"/>
        <v/>
      </c>
      <c r="CE831" s="91" t="str">
        <f t="shared" si="7681"/>
        <v/>
      </c>
      <c r="CF831" s="91" t="str">
        <f t="shared" si="7682"/>
        <v/>
      </c>
      <c r="CG831" s="91" t="str">
        <f t="shared" si="7683"/>
        <v/>
      </c>
      <c r="CH831" s="91" t="str">
        <f t="shared" si="7684"/>
        <v/>
      </c>
      <c r="CI831" s="91" t="str">
        <f t="shared" si="7685"/>
        <v>нет</v>
      </c>
      <c r="CJ831" s="63" t="e">
        <f>IF(LEN('Описание предлагаемого товара'!#REF!)&gt;0,'Описание предлагаемого товара'!#REF!,"")</f>
        <v>#REF!</v>
      </c>
      <c r="CK831" s="91" t="e">
        <f t="shared" ref="CK831:CL831" si="8094">IFERROR(REPLACE(CJ831,FIND(CHAR(10),CJ831,1),1,""),CJ831)</f>
        <v>#REF!</v>
      </c>
      <c r="CL831" s="91" t="e">
        <f t="shared" si="8094"/>
        <v>#REF!</v>
      </c>
      <c r="CM831" s="91" t="e">
        <f t="shared" si="7687"/>
        <v>#REF!</v>
      </c>
      <c r="CN831" s="91" t="e">
        <f t="shared" si="7688"/>
        <v>#REF!</v>
      </c>
      <c r="CO831" s="91" t="e">
        <f t="shared" si="7689"/>
        <v>#REF!</v>
      </c>
      <c r="CP831" s="90" t="e">
        <f>IF(AU831="Не указан реестровый номер (мера нац.режима Запрет)","",IF(CI831="нет","",IF(CU831="да","исключение(не смотрим баллы)",IFERROR(IF(CI831*1&gt;0,IFERROR(IF(VLOOKUP(CI831*1,Обработ.выгрузка_реестра_РФ!$A:$G,7,)=0,"Баллы не установлены",VLOOKUP(CI831*1,Обработ.выгрузка_реестра_РФ!$A:$G,7,)),IF(LEN(CI831)&gt;14,"","нет номера в реестре РФ")),""),IF(LEN(CI831)=0,"","Некорректный реестровый номер")))))</f>
        <v>#REF!</v>
      </c>
      <c r="CQ831" s="33" t="e">
        <f>IF(LEN(C831)&gt;0,IFERROR(IF(LEN(H831)&gt;0,IF(LEN(VLOOKUP(H831,'исключения(не_смотрим_баллы)'!$A:$C,1,))&gt;0,"да","нет"),"не введен ОКПД2"),"нет"),"")</f>
        <v>#REF!</v>
      </c>
      <c r="CR831" s="33" t="e">
        <f ca="1">IF(CQ831="да",IF(TODAY()&lt;VLOOKUP(H831,'исключения(не_смотрим_баллы)'!$A:$C,3,),"да","нет"),"")</f>
        <v>#REF!</v>
      </c>
      <c r="CS831" s="33" t="str">
        <f>IFERROR(IF(CQ831="да",IF(VLOOKUP(CI831*1,Обработ.выгрузка_реестра_РФ!$A:$G,2,)&lt;VLOOKUP(H831,'исключения(не_смотрим_баллы)'!$A:$C,2,),"да","нет"),""),"")</f>
        <v/>
      </c>
      <c r="CT831" s="24"/>
      <c r="CU831" s="33" t="e">
        <f t="shared" si="7701"/>
        <v>#REF!</v>
      </c>
      <c r="CV831" s="91" t="e">
        <f t="shared" si="7702"/>
        <v>#REF!</v>
      </c>
      <c r="CW831" s="27" t="e">
        <f t="shared" si="7703"/>
        <v>#REF!</v>
      </c>
      <c r="CX831" s="26" t="e">
        <f t="shared" si="7632"/>
        <v>#REF!</v>
      </c>
      <c r="CY831" s="64" t="e">
        <f>IF(LEN('Описание предлагаемого товара'!#REF!)&gt;0,'Описание предлагаемого товара'!#REF!,"")</f>
        <v>#REF!</v>
      </c>
      <c r="CZ831" s="95" t="e">
        <f t="shared" si="7690"/>
        <v>#REF!</v>
      </c>
      <c r="DA831" s="95" t="e">
        <f t="shared" ref="DA831" si="8095">IFERROR(REPLACE(CZ831,FIND(" ",CZ831,1),1,""),CZ831)</f>
        <v>#REF!</v>
      </c>
      <c r="DB831" s="95" t="e">
        <f t="shared" si="7634"/>
        <v>#REF!</v>
      </c>
      <c r="DC831" s="95" t="e">
        <f t="shared" ref="DC831:DD831" si="8096">IFERROR(REPLACE(DB831,FIND("г.",DB831,1),2,""),DB831)</f>
        <v>#REF!</v>
      </c>
      <c r="DD831" s="95" t="e">
        <f t="shared" si="8096"/>
        <v>#REF!</v>
      </c>
      <c r="DE831" s="95" t="e">
        <f t="shared" ref="DE831:DF831" si="8097">IFERROR(REPLACE(DD831,FIND("г",DD831,1),1,""),DD831)</f>
        <v>#REF!</v>
      </c>
      <c r="DF831" s="95" t="e">
        <f t="shared" si="8097"/>
        <v>#REF!</v>
      </c>
      <c r="DG831" s="95" t="e">
        <f t="shared" si="7707"/>
        <v>#REF!</v>
      </c>
      <c r="DH831" s="25" t="str">
        <f>IFERROR(VLOOKUP(CI831*1,Обработ.выгрузка_реестра_РФ!$A:$G,5,),"")</f>
        <v/>
      </c>
      <c r="DI831" s="27" t="str">
        <f t="shared" si="7717"/>
        <v/>
      </c>
      <c r="DJ831" s="27" t="str">
        <f t="shared" ca="1" si="7694"/>
        <v/>
      </c>
      <c r="DK831" s="63" t="e">
        <f>IF(LEN('Описание предлагаемого товара'!#REF!)&gt;0,'Описание предлагаемого товара'!#REF!,"")</f>
        <v>#REF!</v>
      </c>
      <c r="DL831" s="63" t="e">
        <f>IF(LEN('Описание предлагаемого товара'!#REF!)&gt;0,'Описание предлагаемого товара'!#REF!,"")</f>
        <v>#REF!</v>
      </c>
      <c r="DM831" s="32"/>
    </row>
    <row r="832" spans="1:117" ht="48.75" customHeight="1" x14ac:dyDescent="0.25">
      <c r="A832" s="61" t="e">
        <f>IF(LEN('Описание предлагаемого товара'!#REF!)&gt;0,'Описание предлагаемого товара'!#REF!,"")</f>
        <v>#REF!</v>
      </c>
      <c r="B832" s="65" t="e">
        <f>IF(LEN('Описание предлагаемого товара'!#REF!)&gt;0,'Описание предлагаемого товара'!#REF!,"")</f>
        <v>#REF!</v>
      </c>
      <c r="C832" s="61" t="e">
        <f>IF(LEN('Описание предлагаемого товара'!#REF!)&gt;0,'Описание предлагаемого товара'!#REF!,"")</f>
        <v>#REF!</v>
      </c>
      <c r="D832" s="61" t="e">
        <f>IF(LEN('Описание предлагаемого товара'!#REF!)&gt;0,'Описание предлагаемого товара'!#REF!,"")</f>
        <v>#REF!</v>
      </c>
      <c r="E832" s="61" t="e">
        <f>IF(LEN('Описание предлагаемого товара'!#REF!)&gt;0,'Описание предлагаемого товара'!#REF!,"")</f>
        <v>#REF!</v>
      </c>
      <c r="F832" s="61" t="e">
        <f>IF(LEN('Описание предлагаемого товара'!#REF!)&gt;0,'Описание предлагаемого товара'!#REF!,"")</f>
        <v>#REF!</v>
      </c>
      <c r="G832" s="61" t="e">
        <f>IF(LEN('Описание предлагаемого товара'!#REF!)&gt;0,'Описание предлагаемого товара'!#REF!,"")</f>
        <v>#REF!</v>
      </c>
      <c r="H832" s="61" t="e">
        <f>IF(LEN('Описание предлагаемого товара'!#REF!)&gt;0,'Описание предлагаемого товара'!#REF!,"")</f>
        <v>#REF!</v>
      </c>
      <c r="I832" s="61" t="e">
        <f>IF(LEN('Описание предлагаемого товара'!#REF!)&gt;0,'Описание предлагаемого товара'!#REF!,"")</f>
        <v>#REF!</v>
      </c>
      <c r="J832" s="38" t="str">
        <f>IFERROR(VLOOKUP(B832,SAP!$A:$E,5,),"")</f>
        <v/>
      </c>
      <c r="K832" s="40" t="str">
        <f t="shared" si="7637"/>
        <v/>
      </c>
      <c r="L832" s="61" t="e">
        <f>IF(LEN('Описание предлагаемого товара'!#REF!)&gt;0,IFERROR('Описание предлагаемого товара'!#REF!*1,""),"")</f>
        <v>#REF!</v>
      </c>
      <c r="M832" s="39" t="str">
        <f>IFERROR(VLOOKUP(B832,SAP!$A:$E,2,),"")</f>
        <v/>
      </c>
      <c r="N832" s="41" t="str">
        <f t="shared" si="7773"/>
        <v/>
      </c>
      <c r="O832" s="39" t="str">
        <f t="shared" si="7624"/>
        <v/>
      </c>
      <c r="P832" s="36" t="e">
        <f>IF(LEN('Описание предлагаемого товара'!#REF!)&gt;0,'Описание предлагаемого товара'!#REF!,"")</f>
        <v>#REF!</v>
      </c>
      <c r="Q83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32" s="37" t="e">
        <f>IF(LEN('Описание предлагаемого товара'!#REF!)&gt;0,'Описание предлагаемого товара'!#REF!,"")</f>
        <v>#REF!</v>
      </c>
      <c r="S832" s="37" t="e">
        <f>IF(LEN('Описание предлагаемого товара'!#REF!)&gt;0,'Описание предлагаемого товара'!#REF!,"")</f>
        <v>#REF!</v>
      </c>
      <c r="T83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32" s="23" t="str">
        <f>IFERROR(VLOOKUP(CI832*1,Обработ.выгрузка_реестра_РФ!$A:$G,6,),"")</f>
        <v/>
      </c>
      <c r="V832" s="61" t="e">
        <f>IF(LEN('Описание предлагаемого товара'!#REF!)&gt;0,'Описание предлагаемого товара'!#REF!,"")</f>
        <v>#REF!</v>
      </c>
      <c r="W832" s="62" t="e">
        <f>IF(LEN('Описание предлагаемого товара'!#REF!)&gt;0,'Описание предлагаемого товара'!#REF!,"")</f>
        <v>#REF!</v>
      </c>
      <c r="X832" s="91" t="e">
        <f t="shared" ref="X832:Y832" si="8098">IFERROR(REPLACE(W832,FIND(CHAR(10),W832,1),1," "),W832)</f>
        <v>#REF!</v>
      </c>
      <c r="Y832" s="91" t="e">
        <f t="shared" si="8098"/>
        <v>#REF!</v>
      </c>
      <c r="Z832" s="91" t="e">
        <f t="shared" si="7639"/>
        <v>#REF!</v>
      </c>
      <c r="AA832" s="91" t="e">
        <f t="shared" si="7640"/>
        <v>#REF!</v>
      </c>
      <c r="AB832" s="91" t="e">
        <f t="shared" si="7641"/>
        <v>#REF!</v>
      </c>
      <c r="AC832" s="91" t="e">
        <f t="shared" ref="AC832:AF832" si="8099">IFERROR(REPLACE(AB832,FIND("  ",AB832,1),2," "),AB832)</f>
        <v>#REF!</v>
      </c>
      <c r="AD832" s="91" t="e">
        <f t="shared" si="8099"/>
        <v>#REF!</v>
      </c>
      <c r="AE832" s="91" t="e">
        <f t="shared" si="8099"/>
        <v>#REF!</v>
      </c>
      <c r="AF832" s="91" t="e">
        <f t="shared" si="8099"/>
        <v>#REF!</v>
      </c>
      <c r="AG832" s="23" t="str">
        <f>IFERROR(VLOOKUP(CI832*1,Обработ.выгрузка_реестра_РФ!$A:$G,4,),"")</f>
        <v/>
      </c>
      <c r="AH832" s="91" t="str">
        <f t="shared" ref="AH832:AI832" si="8100">IFERROR(REPLACE(AG832,FIND("-",AG832,1),1,"*"),AG832)</f>
        <v/>
      </c>
      <c r="AI832" s="91" t="str">
        <f t="shared" si="8100"/>
        <v/>
      </c>
      <c r="AJ832" s="27" t="str">
        <f t="shared" si="7739"/>
        <v/>
      </c>
      <c r="AK832" s="63" t="e">
        <f>IF(LEN('Описание предлагаемого товара'!#REF!)&gt;0,'Описание предлагаемого товара'!#REF!,"")</f>
        <v>#REF!</v>
      </c>
      <c r="AL832" s="91" t="e">
        <f t="shared" ref="AL832:AM832" si="8101">IFERROR(REPLACE(AK832,FIND(CHAR(10),AK832,1),1,""),AK832)</f>
        <v>#REF!</v>
      </c>
      <c r="AM832" s="91" t="e">
        <f t="shared" si="8101"/>
        <v>#REF!</v>
      </c>
      <c r="AN832" s="91" t="e">
        <f t="shared" ref="AN832:AR832" si="8102">IFERROR(REPLACE(AM832,FIND(" ",AM832,1),1,""),AM832)</f>
        <v>#REF!</v>
      </c>
      <c r="AO832" s="91" t="e">
        <f t="shared" si="8102"/>
        <v>#REF!</v>
      </c>
      <c r="AP832" s="91" t="e">
        <f t="shared" si="8102"/>
        <v>#REF!</v>
      </c>
      <c r="AQ832" s="91" t="e">
        <f t="shared" si="8102"/>
        <v>#REF!</v>
      </c>
      <c r="AR832" s="91" t="e">
        <f t="shared" si="8102"/>
        <v>#REF!</v>
      </c>
      <c r="AS832" s="91" t="e">
        <f t="shared" si="7646"/>
        <v>#REF!</v>
      </c>
      <c r="AT832" s="91" t="e">
        <f t="shared" si="7647"/>
        <v>#REF!</v>
      </c>
      <c r="AU832" s="32" t="e">
        <f t="shared" si="7630"/>
        <v>#REF!</v>
      </c>
      <c r="AV832" s="93" t="e">
        <f>'Описание предлагаемого товара'!#REF!</f>
        <v>#REF!</v>
      </c>
      <c r="AW832" s="91" t="e">
        <f>MIN(SEARCH({0,1,2,3,4,5,6,7,8,9},AV832&amp; "0123456789"))</f>
        <v>#REF!</v>
      </c>
      <c r="AX832" s="91" t="str">
        <f t="shared" si="7648"/>
        <v/>
      </c>
      <c r="AY832" s="91" t="str">
        <f t="shared" si="7649"/>
        <v/>
      </c>
      <c r="AZ832" s="91" t="str">
        <f t="shared" si="7650"/>
        <v/>
      </c>
      <c r="BA832" s="91" t="str">
        <f t="shared" si="7651"/>
        <v/>
      </c>
      <c r="BB832" s="91" t="str">
        <f t="shared" si="7652"/>
        <v/>
      </c>
      <c r="BC832" s="91" t="str">
        <f t="shared" si="7653"/>
        <v/>
      </c>
      <c r="BD832" s="91" t="str">
        <f t="shared" si="7654"/>
        <v/>
      </c>
      <c r="BE832" s="91" t="str">
        <f t="shared" si="7655"/>
        <v/>
      </c>
      <c r="BF832" s="91" t="str">
        <f t="shared" si="7656"/>
        <v/>
      </c>
      <c r="BG832" s="91" t="str">
        <f t="shared" si="7657"/>
        <v/>
      </c>
      <c r="BH832" s="91" t="str">
        <f t="shared" si="7658"/>
        <v/>
      </c>
      <c r="BI832" s="91" t="str">
        <f t="shared" si="7659"/>
        <v/>
      </c>
      <c r="BJ832" s="91" t="str">
        <f t="shared" si="7660"/>
        <v/>
      </c>
      <c r="BK832" s="91" t="str">
        <f t="shared" si="7661"/>
        <v/>
      </c>
      <c r="BL832" s="91" t="str">
        <f t="shared" si="7662"/>
        <v/>
      </c>
      <c r="BM832" s="91" t="str">
        <f t="shared" si="7663"/>
        <v/>
      </c>
      <c r="BN832" s="91" t="str">
        <f t="shared" si="7664"/>
        <v/>
      </c>
      <c r="BO832" s="91" t="str">
        <f t="shared" si="7665"/>
        <v/>
      </c>
      <c r="BP832" s="91" t="str">
        <f t="shared" si="7666"/>
        <v/>
      </c>
      <c r="BQ832" s="91" t="str">
        <f t="shared" si="7667"/>
        <v/>
      </c>
      <c r="BR832" s="91" t="str">
        <f t="shared" si="7668"/>
        <v/>
      </c>
      <c r="BS832" s="91" t="str">
        <f t="shared" si="7669"/>
        <v/>
      </c>
      <c r="BT832" s="91" t="str">
        <f t="shared" si="7670"/>
        <v/>
      </c>
      <c r="BU832" s="91" t="str">
        <f t="shared" si="7671"/>
        <v/>
      </c>
      <c r="BV832" s="91" t="str">
        <f t="shared" si="7672"/>
        <v/>
      </c>
      <c r="BW832" s="91" t="str">
        <f t="shared" si="7673"/>
        <v/>
      </c>
      <c r="BX832" s="91" t="str">
        <f t="shared" si="7674"/>
        <v/>
      </c>
      <c r="BY832" s="91" t="str">
        <f t="shared" si="7675"/>
        <v/>
      </c>
      <c r="BZ832" s="91" t="str">
        <f t="shared" si="7676"/>
        <v/>
      </c>
      <c r="CA832" s="91" t="str">
        <f t="shared" si="7677"/>
        <v/>
      </c>
      <c r="CB832" s="91" t="str">
        <f t="shared" si="7678"/>
        <v/>
      </c>
      <c r="CC832" s="91" t="str">
        <f t="shared" si="7679"/>
        <v/>
      </c>
      <c r="CD832" s="91" t="str">
        <f t="shared" si="7680"/>
        <v/>
      </c>
      <c r="CE832" s="91" t="str">
        <f t="shared" si="7681"/>
        <v/>
      </c>
      <c r="CF832" s="91" t="str">
        <f t="shared" si="7682"/>
        <v/>
      </c>
      <c r="CG832" s="91" t="str">
        <f t="shared" si="7683"/>
        <v/>
      </c>
      <c r="CH832" s="91" t="str">
        <f t="shared" si="7684"/>
        <v/>
      </c>
      <c r="CI832" s="91" t="str">
        <f t="shared" si="7685"/>
        <v>нет</v>
      </c>
      <c r="CJ832" s="63" t="e">
        <f>IF(LEN('Описание предлагаемого товара'!#REF!)&gt;0,'Описание предлагаемого товара'!#REF!,"")</f>
        <v>#REF!</v>
      </c>
      <c r="CK832" s="91" t="e">
        <f t="shared" ref="CK832:CL832" si="8103">IFERROR(REPLACE(CJ832,FIND(CHAR(10),CJ832,1),1,""),CJ832)</f>
        <v>#REF!</v>
      </c>
      <c r="CL832" s="91" t="e">
        <f t="shared" si="8103"/>
        <v>#REF!</v>
      </c>
      <c r="CM832" s="91" t="e">
        <f t="shared" si="7687"/>
        <v>#REF!</v>
      </c>
      <c r="CN832" s="91" t="e">
        <f t="shared" si="7688"/>
        <v>#REF!</v>
      </c>
      <c r="CO832" s="91" t="e">
        <f t="shared" si="7689"/>
        <v>#REF!</v>
      </c>
      <c r="CP832" s="90" t="e">
        <f>IF(AU832="Не указан реестровый номер (мера нац.режима Запрет)","",IF(CI832="нет","",IF(CU832="да","исключение(не смотрим баллы)",IFERROR(IF(CI832*1&gt;0,IFERROR(IF(VLOOKUP(CI832*1,Обработ.выгрузка_реестра_РФ!$A:$G,7,)=0,"Баллы не установлены",VLOOKUP(CI832*1,Обработ.выгрузка_реестра_РФ!$A:$G,7,)),IF(LEN(CI832)&gt;14,"","нет номера в реестре РФ")),""),IF(LEN(CI832)=0,"","Некорректный реестровый номер")))))</f>
        <v>#REF!</v>
      </c>
      <c r="CQ832" s="33" t="e">
        <f>IF(LEN(C832)&gt;0,IFERROR(IF(LEN(H832)&gt;0,IF(LEN(VLOOKUP(H832,'исключения(не_смотрим_баллы)'!$A:$C,1,))&gt;0,"да","нет"),"не введен ОКПД2"),"нет"),"")</f>
        <v>#REF!</v>
      </c>
      <c r="CR832" s="33" t="e">
        <f ca="1">IF(CQ832="да",IF(TODAY()&lt;VLOOKUP(H832,'исключения(не_смотрим_баллы)'!$A:$C,3,),"да","нет"),"")</f>
        <v>#REF!</v>
      </c>
      <c r="CS832" s="33" t="str">
        <f>IFERROR(IF(CQ832="да",IF(VLOOKUP(CI832*1,Обработ.выгрузка_реестра_РФ!$A:$G,2,)&lt;VLOOKUP(H832,'исключения(не_смотрим_баллы)'!$A:$C,2,),"да","нет"),""),"")</f>
        <v/>
      </c>
      <c r="CT832" s="24"/>
      <c r="CU832" s="33" t="e">
        <f t="shared" si="7701"/>
        <v>#REF!</v>
      </c>
      <c r="CV832" s="91" t="e">
        <f t="shared" si="7702"/>
        <v>#REF!</v>
      </c>
      <c r="CW832" s="27" t="e">
        <f t="shared" si="7703"/>
        <v>#REF!</v>
      </c>
      <c r="CX832" s="26" t="e">
        <f t="shared" si="7632"/>
        <v>#REF!</v>
      </c>
      <c r="CY832" s="64" t="e">
        <f>IF(LEN('Описание предлагаемого товара'!#REF!)&gt;0,'Описание предлагаемого товара'!#REF!,"")</f>
        <v>#REF!</v>
      </c>
      <c r="CZ832" s="95" t="e">
        <f t="shared" si="7690"/>
        <v>#REF!</v>
      </c>
      <c r="DA832" s="95" t="e">
        <f t="shared" ref="DA832" si="8104">IFERROR(REPLACE(CZ832,FIND(" ",CZ832,1),1,""),CZ832)</f>
        <v>#REF!</v>
      </c>
      <c r="DB832" s="95" t="e">
        <f t="shared" si="7634"/>
        <v>#REF!</v>
      </c>
      <c r="DC832" s="95" t="e">
        <f t="shared" ref="DC832:DD832" si="8105">IFERROR(REPLACE(DB832,FIND("г.",DB832,1),2,""),DB832)</f>
        <v>#REF!</v>
      </c>
      <c r="DD832" s="95" t="e">
        <f t="shared" si="8105"/>
        <v>#REF!</v>
      </c>
      <c r="DE832" s="95" t="e">
        <f t="shared" ref="DE832:DF832" si="8106">IFERROR(REPLACE(DD832,FIND("г",DD832,1),1,""),DD832)</f>
        <v>#REF!</v>
      </c>
      <c r="DF832" s="95" t="e">
        <f t="shared" si="8106"/>
        <v>#REF!</v>
      </c>
      <c r="DG832" s="95" t="e">
        <f t="shared" si="7707"/>
        <v>#REF!</v>
      </c>
      <c r="DH832" s="25" t="str">
        <f>IFERROR(VLOOKUP(CI832*1,Обработ.выгрузка_реестра_РФ!$A:$G,5,),"")</f>
        <v/>
      </c>
      <c r="DI832" s="27" t="str">
        <f t="shared" si="7717"/>
        <v/>
      </c>
      <c r="DJ832" s="27" t="str">
        <f t="shared" ca="1" si="7694"/>
        <v/>
      </c>
      <c r="DK832" s="63" t="e">
        <f>IF(LEN('Описание предлагаемого товара'!#REF!)&gt;0,'Описание предлагаемого товара'!#REF!,"")</f>
        <v>#REF!</v>
      </c>
      <c r="DL832" s="63" t="e">
        <f>IF(LEN('Описание предлагаемого товара'!#REF!)&gt;0,'Описание предлагаемого товара'!#REF!,"")</f>
        <v>#REF!</v>
      </c>
      <c r="DM832" s="32"/>
    </row>
    <row r="833" spans="1:117" ht="48.75" customHeight="1" x14ac:dyDescent="0.25">
      <c r="A833" s="61" t="e">
        <f>IF(LEN('Описание предлагаемого товара'!#REF!)&gt;0,'Описание предлагаемого товара'!#REF!,"")</f>
        <v>#REF!</v>
      </c>
      <c r="B833" s="65" t="e">
        <f>IF(LEN('Описание предлагаемого товара'!#REF!)&gt;0,'Описание предлагаемого товара'!#REF!,"")</f>
        <v>#REF!</v>
      </c>
      <c r="C833" s="61" t="e">
        <f>IF(LEN('Описание предлагаемого товара'!#REF!)&gt;0,'Описание предлагаемого товара'!#REF!,"")</f>
        <v>#REF!</v>
      </c>
      <c r="D833" s="61" t="e">
        <f>IF(LEN('Описание предлагаемого товара'!#REF!)&gt;0,'Описание предлагаемого товара'!#REF!,"")</f>
        <v>#REF!</v>
      </c>
      <c r="E833" s="61" t="e">
        <f>IF(LEN('Описание предлагаемого товара'!#REF!)&gt;0,'Описание предлагаемого товара'!#REF!,"")</f>
        <v>#REF!</v>
      </c>
      <c r="F833" s="61" t="e">
        <f>IF(LEN('Описание предлагаемого товара'!#REF!)&gt;0,'Описание предлагаемого товара'!#REF!,"")</f>
        <v>#REF!</v>
      </c>
      <c r="G833" s="61" t="e">
        <f>IF(LEN('Описание предлагаемого товара'!#REF!)&gt;0,'Описание предлагаемого товара'!#REF!,"")</f>
        <v>#REF!</v>
      </c>
      <c r="H833" s="61" t="e">
        <f>IF(LEN('Описание предлагаемого товара'!#REF!)&gt;0,'Описание предлагаемого товара'!#REF!,"")</f>
        <v>#REF!</v>
      </c>
      <c r="I833" s="61" t="e">
        <f>IF(LEN('Описание предлагаемого товара'!#REF!)&gt;0,'Описание предлагаемого товара'!#REF!,"")</f>
        <v>#REF!</v>
      </c>
      <c r="J833" s="38" t="str">
        <f>IFERROR(VLOOKUP(B833,SAP!$A:$E,5,),"")</f>
        <v/>
      </c>
      <c r="K833" s="40" t="str">
        <f t="shared" si="7637"/>
        <v/>
      </c>
      <c r="L833" s="61" t="e">
        <f>IF(LEN('Описание предлагаемого товара'!#REF!)&gt;0,IFERROR('Описание предлагаемого товара'!#REF!*1,""),"")</f>
        <v>#REF!</v>
      </c>
      <c r="M833" s="39" t="str">
        <f>IFERROR(VLOOKUP(B833,SAP!$A:$E,2,),"")</f>
        <v/>
      </c>
      <c r="N833" s="41" t="str">
        <f t="shared" si="7773"/>
        <v/>
      </c>
      <c r="O833" s="39" t="str">
        <f t="shared" si="7624"/>
        <v/>
      </c>
      <c r="P833" s="36" t="e">
        <f>IF(LEN('Описание предлагаемого товара'!#REF!)&gt;0,'Описание предлагаемого товара'!#REF!,"")</f>
        <v>#REF!</v>
      </c>
      <c r="Q83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33" s="37" t="e">
        <f>IF(LEN('Описание предлагаемого товара'!#REF!)&gt;0,'Описание предлагаемого товара'!#REF!,"")</f>
        <v>#REF!</v>
      </c>
      <c r="S833" s="37" t="e">
        <f>IF(LEN('Описание предлагаемого товара'!#REF!)&gt;0,'Описание предлагаемого товара'!#REF!,"")</f>
        <v>#REF!</v>
      </c>
      <c r="T83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33" s="23" t="str">
        <f>IFERROR(VLOOKUP(CI833*1,Обработ.выгрузка_реестра_РФ!$A:$G,6,),"")</f>
        <v/>
      </c>
      <c r="V833" s="61" t="e">
        <f>IF(LEN('Описание предлагаемого товара'!#REF!)&gt;0,'Описание предлагаемого товара'!#REF!,"")</f>
        <v>#REF!</v>
      </c>
      <c r="W833" s="62" t="e">
        <f>IF(LEN('Описание предлагаемого товара'!#REF!)&gt;0,'Описание предлагаемого товара'!#REF!,"")</f>
        <v>#REF!</v>
      </c>
      <c r="X833" s="91" t="e">
        <f t="shared" ref="X833:Y833" si="8107">IFERROR(REPLACE(W833,FIND(CHAR(10),W833,1),1," "),W833)</f>
        <v>#REF!</v>
      </c>
      <c r="Y833" s="91" t="e">
        <f t="shared" si="8107"/>
        <v>#REF!</v>
      </c>
      <c r="Z833" s="91" t="e">
        <f t="shared" si="7639"/>
        <v>#REF!</v>
      </c>
      <c r="AA833" s="91" t="e">
        <f t="shared" si="7640"/>
        <v>#REF!</v>
      </c>
      <c r="AB833" s="91" t="e">
        <f t="shared" si="7641"/>
        <v>#REF!</v>
      </c>
      <c r="AC833" s="91" t="e">
        <f t="shared" ref="AC833:AF833" si="8108">IFERROR(REPLACE(AB833,FIND("  ",AB833,1),2," "),AB833)</f>
        <v>#REF!</v>
      </c>
      <c r="AD833" s="91" t="e">
        <f t="shared" si="8108"/>
        <v>#REF!</v>
      </c>
      <c r="AE833" s="91" t="e">
        <f t="shared" si="8108"/>
        <v>#REF!</v>
      </c>
      <c r="AF833" s="91" t="e">
        <f t="shared" si="8108"/>
        <v>#REF!</v>
      </c>
      <c r="AG833" s="23" t="str">
        <f>IFERROR(VLOOKUP(CI833*1,Обработ.выгрузка_реестра_РФ!$A:$G,4,),"")</f>
        <v/>
      </c>
      <c r="AH833" s="91" t="str">
        <f t="shared" ref="AH833:AI833" si="8109">IFERROR(REPLACE(AG833,FIND("-",AG833,1),1,"*"),AG833)</f>
        <v/>
      </c>
      <c r="AI833" s="91" t="str">
        <f t="shared" si="8109"/>
        <v/>
      </c>
      <c r="AJ833" s="27" t="str">
        <f t="shared" si="7739"/>
        <v/>
      </c>
      <c r="AK833" s="63" t="e">
        <f>IF(LEN('Описание предлагаемого товара'!#REF!)&gt;0,'Описание предлагаемого товара'!#REF!,"")</f>
        <v>#REF!</v>
      </c>
      <c r="AL833" s="91" t="e">
        <f t="shared" ref="AL833:AM833" si="8110">IFERROR(REPLACE(AK833,FIND(CHAR(10),AK833,1),1,""),AK833)</f>
        <v>#REF!</v>
      </c>
      <c r="AM833" s="91" t="e">
        <f t="shared" si="8110"/>
        <v>#REF!</v>
      </c>
      <c r="AN833" s="91" t="e">
        <f t="shared" ref="AN833:AR833" si="8111">IFERROR(REPLACE(AM833,FIND(" ",AM833,1),1,""),AM833)</f>
        <v>#REF!</v>
      </c>
      <c r="AO833" s="91" t="e">
        <f t="shared" si="8111"/>
        <v>#REF!</v>
      </c>
      <c r="AP833" s="91" t="e">
        <f t="shared" si="8111"/>
        <v>#REF!</v>
      </c>
      <c r="AQ833" s="91" t="e">
        <f t="shared" si="8111"/>
        <v>#REF!</v>
      </c>
      <c r="AR833" s="91" t="e">
        <f t="shared" si="8111"/>
        <v>#REF!</v>
      </c>
      <c r="AS833" s="91" t="e">
        <f t="shared" si="7646"/>
        <v>#REF!</v>
      </c>
      <c r="AT833" s="91" t="e">
        <f t="shared" si="7647"/>
        <v>#REF!</v>
      </c>
      <c r="AU833" s="32" t="e">
        <f t="shared" si="7630"/>
        <v>#REF!</v>
      </c>
      <c r="AV833" s="93" t="e">
        <f>'Описание предлагаемого товара'!#REF!</f>
        <v>#REF!</v>
      </c>
      <c r="AW833" s="91" t="e">
        <f>MIN(SEARCH({0,1,2,3,4,5,6,7,8,9},AV833&amp; "0123456789"))</f>
        <v>#REF!</v>
      </c>
      <c r="AX833" s="91" t="str">
        <f t="shared" si="7648"/>
        <v/>
      </c>
      <c r="AY833" s="91" t="str">
        <f t="shared" si="7649"/>
        <v/>
      </c>
      <c r="AZ833" s="91" t="str">
        <f t="shared" si="7650"/>
        <v/>
      </c>
      <c r="BA833" s="91" t="str">
        <f t="shared" si="7651"/>
        <v/>
      </c>
      <c r="BB833" s="91" t="str">
        <f t="shared" si="7652"/>
        <v/>
      </c>
      <c r="BC833" s="91" t="str">
        <f t="shared" si="7653"/>
        <v/>
      </c>
      <c r="BD833" s="91" t="str">
        <f t="shared" si="7654"/>
        <v/>
      </c>
      <c r="BE833" s="91" t="str">
        <f t="shared" si="7655"/>
        <v/>
      </c>
      <c r="BF833" s="91" t="str">
        <f t="shared" si="7656"/>
        <v/>
      </c>
      <c r="BG833" s="91" t="str">
        <f t="shared" si="7657"/>
        <v/>
      </c>
      <c r="BH833" s="91" t="str">
        <f t="shared" si="7658"/>
        <v/>
      </c>
      <c r="BI833" s="91" t="str">
        <f t="shared" si="7659"/>
        <v/>
      </c>
      <c r="BJ833" s="91" t="str">
        <f t="shared" si="7660"/>
        <v/>
      </c>
      <c r="BK833" s="91" t="str">
        <f t="shared" si="7661"/>
        <v/>
      </c>
      <c r="BL833" s="91" t="str">
        <f t="shared" si="7662"/>
        <v/>
      </c>
      <c r="BM833" s="91" t="str">
        <f t="shared" si="7663"/>
        <v/>
      </c>
      <c r="BN833" s="91" t="str">
        <f t="shared" si="7664"/>
        <v/>
      </c>
      <c r="BO833" s="91" t="str">
        <f t="shared" si="7665"/>
        <v/>
      </c>
      <c r="BP833" s="91" t="str">
        <f t="shared" si="7666"/>
        <v/>
      </c>
      <c r="BQ833" s="91" t="str">
        <f t="shared" si="7667"/>
        <v/>
      </c>
      <c r="BR833" s="91" t="str">
        <f t="shared" si="7668"/>
        <v/>
      </c>
      <c r="BS833" s="91" t="str">
        <f t="shared" si="7669"/>
        <v/>
      </c>
      <c r="BT833" s="91" t="str">
        <f t="shared" si="7670"/>
        <v/>
      </c>
      <c r="BU833" s="91" t="str">
        <f t="shared" si="7671"/>
        <v/>
      </c>
      <c r="BV833" s="91" t="str">
        <f t="shared" si="7672"/>
        <v/>
      </c>
      <c r="BW833" s="91" t="str">
        <f t="shared" si="7673"/>
        <v/>
      </c>
      <c r="BX833" s="91" t="str">
        <f t="shared" si="7674"/>
        <v/>
      </c>
      <c r="BY833" s="91" t="str">
        <f t="shared" si="7675"/>
        <v/>
      </c>
      <c r="BZ833" s="91" t="str">
        <f t="shared" si="7676"/>
        <v/>
      </c>
      <c r="CA833" s="91" t="str">
        <f t="shared" si="7677"/>
        <v/>
      </c>
      <c r="CB833" s="91" t="str">
        <f t="shared" si="7678"/>
        <v/>
      </c>
      <c r="CC833" s="91" t="str">
        <f t="shared" si="7679"/>
        <v/>
      </c>
      <c r="CD833" s="91" t="str">
        <f t="shared" si="7680"/>
        <v/>
      </c>
      <c r="CE833" s="91" t="str">
        <f t="shared" si="7681"/>
        <v/>
      </c>
      <c r="CF833" s="91" t="str">
        <f t="shared" si="7682"/>
        <v/>
      </c>
      <c r="CG833" s="91" t="str">
        <f t="shared" si="7683"/>
        <v/>
      </c>
      <c r="CH833" s="91" t="str">
        <f t="shared" si="7684"/>
        <v/>
      </c>
      <c r="CI833" s="91" t="str">
        <f t="shared" si="7685"/>
        <v>нет</v>
      </c>
      <c r="CJ833" s="63" t="e">
        <f>IF(LEN('Описание предлагаемого товара'!#REF!)&gt;0,'Описание предлагаемого товара'!#REF!,"")</f>
        <v>#REF!</v>
      </c>
      <c r="CK833" s="91" t="e">
        <f t="shared" ref="CK833:CL833" si="8112">IFERROR(REPLACE(CJ833,FIND(CHAR(10),CJ833,1),1,""),CJ833)</f>
        <v>#REF!</v>
      </c>
      <c r="CL833" s="91" t="e">
        <f t="shared" si="8112"/>
        <v>#REF!</v>
      </c>
      <c r="CM833" s="91" t="e">
        <f t="shared" si="7687"/>
        <v>#REF!</v>
      </c>
      <c r="CN833" s="91" t="e">
        <f t="shared" si="7688"/>
        <v>#REF!</v>
      </c>
      <c r="CO833" s="91" t="e">
        <f t="shared" si="7689"/>
        <v>#REF!</v>
      </c>
      <c r="CP833" s="90" t="e">
        <f>IF(AU833="Не указан реестровый номер (мера нац.режима Запрет)","",IF(CI833="нет","",IF(CU833="да","исключение(не смотрим баллы)",IFERROR(IF(CI833*1&gt;0,IFERROR(IF(VLOOKUP(CI833*1,Обработ.выгрузка_реестра_РФ!$A:$G,7,)=0,"Баллы не установлены",VLOOKUP(CI833*1,Обработ.выгрузка_реестра_РФ!$A:$G,7,)),IF(LEN(CI833)&gt;14,"","нет номера в реестре РФ")),""),IF(LEN(CI833)=0,"","Некорректный реестровый номер")))))</f>
        <v>#REF!</v>
      </c>
      <c r="CQ833" s="33" t="e">
        <f>IF(LEN(C833)&gt;0,IFERROR(IF(LEN(H833)&gt;0,IF(LEN(VLOOKUP(H833,'исключения(не_смотрим_баллы)'!$A:$C,1,))&gt;0,"да","нет"),"не введен ОКПД2"),"нет"),"")</f>
        <v>#REF!</v>
      </c>
      <c r="CR833" s="33" t="e">
        <f ca="1">IF(CQ833="да",IF(TODAY()&lt;VLOOKUP(H833,'исключения(не_смотрим_баллы)'!$A:$C,3,),"да","нет"),"")</f>
        <v>#REF!</v>
      </c>
      <c r="CS833" s="33" t="str">
        <f>IFERROR(IF(CQ833="да",IF(VLOOKUP(CI833*1,Обработ.выгрузка_реестра_РФ!$A:$G,2,)&lt;VLOOKUP(H833,'исключения(не_смотрим_баллы)'!$A:$C,2,),"да","нет"),""),"")</f>
        <v/>
      </c>
      <c r="CT833" s="24"/>
      <c r="CU833" s="33" t="e">
        <f t="shared" si="7701"/>
        <v>#REF!</v>
      </c>
      <c r="CV833" s="91" t="e">
        <f t="shared" si="7702"/>
        <v>#REF!</v>
      </c>
      <c r="CW833" s="27" t="e">
        <f t="shared" si="7703"/>
        <v>#REF!</v>
      </c>
      <c r="CX833" s="26" t="e">
        <f t="shared" si="7632"/>
        <v>#REF!</v>
      </c>
      <c r="CY833" s="64" t="e">
        <f>IF(LEN('Описание предлагаемого товара'!#REF!)&gt;0,'Описание предлагаемого товара'!#REF!,"")</f>
        <v>#REF!</v>
      </c>
      <c r="CZ833" s="95" t="e">
        <f t="shared" si="7690"/>
        <v>#REF!</v>
      </c>
      <c r="DA833" s="95" t="e">
        <f t="shared" ref="DA833" si="8113">IFERROR(REPLACE(CZ833,FIND(" ",CZ833,1),1,""),CZ833)</f>
        <v>#REF!</v>
      </c>
      <c r="DB833" s="95" t="e">
        <f t="shared" si="7634"/>
        <v>#REF!</v>
      </c>
      <c r="DC833" s="95" t="e">
        <f t="shared" ref="DC833:DD833" si="8114">IFERROR(REPLACE(DB833,FIND("г.",DB833,1),2,""),DB833)</f>
        <v>#REF!</v>
      </c>
      <c r="DD833" s="95" t="e">
        <f t="shared" si="8114"/>
        <v>#REF!</v>
      </c>
      <c r="DE833" s="95" t="e">
        <f t="shared" ref="DE833:DF833" si="8115">IFERROR(REPLACE(DD833,FIND("г",DD833,1),1,""),DD833)</f>
        <v>#REF!</v>
      </c>
      <c r="DF833" s="95" t="e">
        <f t="shared" si="8115"/>
        <v>#REF!</v>
      </c>
      <c r="DG833" s="95" t="e">
        <f t="shared" si="7707"/>
        <v>#REF!</v>
      </c>
      <c r="DH833" s="25" t="str">
        <f>IFERROR(VLOOKUP(CI833*1,Обработ.выгрузка_реестра_РФ!$A:$G,5,),"")</f>
        <v/>
      </c>
      <c r="DI833" s="27" t="str">
        <f t="shared" si="7717"/>
        <v/>
      </c>
      <c r="DJ833" s="27" t="str">
        <f t="shared" ca="1" si="7694"/>
        <v/>
      </c>
      <c r="DK833" s="63" t="e">
        <f>IF(LEN('Описание предлагаемого товара'!#REF!)&gt;0,'Описание предлагаемого товара'!#REF!,"")</f>
        <v>#REF!</v>
      </c>
      <c r="DL833" s="63" t="e">
        <f>IF(LEN('Описание предлагаемого товара'!#REF!)&gt;0,'Описание предлагаемого товара'!#REF!,"")</f>
        <v>#REF!</v>
      </c>
      <c r="DM833" s="32"/>
    </row>
    <row r="834" spans="1:117" ht="48.75" customHeight="1" x14ac:dyDescent="0.25">
      <c r="A834" s="61" t="e">
        <f>IF(LEN('Описание предлагаемого товара'!#REF!)&gt;0,'Описание предлагаемого товара'!#REF!,"")</f>
        <v>#REF!</v>
      </c>
      <c r="B834" s="65" t="e">
        <f>IF(LEN('Описание предлагаемого товара'!#REF!)&gt;0,'Описание предлагаемого товара'!#REF!,"")</f>
        <v>#REF!</v>
      </c>
      <c r="C834" s="61" t="e">
        <f>IF(LEN('Описание предлагаемого товара'!#REF!)&gt;0,'Описание предлагаемого товара'!#REF!,"")</f>
        <v>#REF!</v>
      </c>
      <c r="D834" s="61" t="e">
        <f>IF(LEN('Описание предлагаемого товара'!#REF!)&gt;0,'Описание предлагаемого товара'!#REF!,"")</f>
        <v>#REF!</v>
      </c>
      <c r="E834" s="61" t="e">
        <f>IF(LEN('Описание предлагаемого товара'!#REF!)&gt;0,'Описание предлагаемого товара'!#REF!,"")</f>
        <v>#REF!</v>
      </c>
      <c r="F834" s="61" t="e">
        <f>IF(LEN('Описание предлагаемого товара'!#REF!)&gt;0,'Описание предлагаемого товара'!#REF!,"")</f>
        <v>#REF!</v>
      </c>
      <c r="G834" s="61" t="e">
        <f>IF(LEN('Описание предлагаемого товара'!#REF!)&gt;0,'Описание предлагаемого товара'!#REF!,"")</f>
        <v>#REF!</v>
      </c>
      <c r="H834" s="61" t="e">
        <f>IF(LEN('Описание предлагаемого товара'!#REF!)&gt;0,'Описание предлагаемого товара'!#REF!,"")</f>
        <v>#REF!</v>
      </c>
      <c r="I834" s="61" t="e">
        <f>IF(LEN('Описание предлагаемого товара'!#REF!)&gt;0,'Описание предлагаемого товара'!#REF!,"")</f>
        <v>#REF!</v>
      </c>
      <c r="J834" s="38" t="str">
        <f>IFERROR(VLOOKUP(B834,SAP!$A:$E,5,),"")</f>
        <v/>
      </c>
      <c r="K834" s="40" t="str">
        <f t="shared" si="7637"/>
        <v/>
      </c>
      <c r="L834" s="61" t="e">
        <f>IF(LEN('Описание предлагаемого товара'!#REF!)&gt;0,IFERROR('Описание предлагаемого товара'!#REF!*1,""),"")</f>
        <v>#REF!</v>
      </c>
      <c r="M834" s="39" t="str">
        <f>IFERROR(VLOOKUP(B834,SAP!$A:$E,2,),"")</f>
        <v/>
      </c>
      <c r="N834" s="41" t="str">
        <f t="shared" si="7773"/>
        <v/>
      </c>
      <c r="O834" s="39" t="str">
        <f t="shared" si="7624"/>
        <v/>
      </c>
      <c r="P834" s="36" t="e">
        <f>IF(LEN('Описание предлагаемого товара'!#REF!)&gt;0,'Описание предлагаемого товара'!#REF!,"")</f>
        <v>#REF!</v>
      </c>
      <c r="Q83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34" s="37" t="e">
        <f>IF(LEN('Описание предлагаемого товара'!#REF!)&gt;0,'Описание предлагаемого товара'!#REF!,"")</f>
        <v>#REF!</v>
      </c>
      <c r="S834" s="37" t="e">
        <f>IF(LEN('Описание предлагаемого товара'!#REF!)&gt;0,'Описание предлагаемого товара'!#REF!,"")</f>
        <v>#REF!</v>
      </c>
      <c r="T83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34" s="23" t="str">
        <f>IFERROR(VLOOKUP(CI834*1,Обработ.выгрузка_реестра_РФ!$A:$G,6,),"")</f>
        <v/>
      </c>
      <c r="V834" s="61" t="e">
        <f>IF(LEN('Описание предлагаемого товара'!#REF!)&gt;0,'Описание предлагаемого товара'!#REF!,"")</f>
        <v>#REF!</v>
      </c>
      <c r="W834" s="62" t="e">
        <f>IF(LEN('Описание предлагаемого товара'!#REF!)&gt;0,'Описание предлагаемого товара'!#REF!,"")</f>
        <v>#REF!</v>
      </c>
      <c r="X834" s="91" t="e">
        <f t="shared" ref="X834:Y834" si="8116">IFERROR(REPLACE(W834,FIND(CHAR(10),W834,1),1," "),W834)</f>
        <v>#REF!</v>
      </c>
      <c r="Y834" s="91" t="e">
        <f t="shared" si="8116"/>
        <v>#REF!</v>
      </c>
      <c r="Z834" s="91" t="e">
        <f t="shared" si="7639"/>
        <v>#REF!</v>
      </c>
      <c r="AA834" s="91" t="e">
        <f t="shared" si="7640"/>
        <v>#REF!</v>
      </c>
      <c r="AB834" s="91" t="e">
        <f t="shared" si="7641"/>
        <v>#REF!</v>
      </c>
      <c r="AC834" s="91" t="e">
        <f t="shared" ref="AC834:AF834" si="8117">IFERROR(REPLACE(AB834,FIND("  ",AB834,1),2," "),AB834)</f>
        <v>#REF!</v>
      </c>
      <c r="AD834" s="91" t="e">
        <f t="shared" si="8117"/>
        <v>#REF!</v>
      </c>
      <c r="AE834" s="91" t="e">
        <f t="shared" si="8117"/>
        <v>#REF!</v>
      </c>
      <c r="AF834" s="91" t="e">
        <f t="shared" si="8117"/>
        <v>#REF!</v>
      </c>
      <c r="AG834" s="23" t="str">
        <f>IFERROR(VLOOKUP(CI834*1,Обработ.выгрузка_реестра_РФ!$A:$G,4,),"")</f>
        <v/>
      </c>
      <c r="AH834" s="91" t="str">
        <f t="shared" ref="AH834:AI834" si="8118">IFERROR(REPLACE(AG834,FIND("-",AG834,1),1,"*"),AG834)</f>
        <v/>
      </c>
      <c r="AI834" s="91" t="str">
        <f t="shared" si="8118"/>
        <v/>
      </c>
      <c r="AJ834" s="27" t="str">
        <f t="shared" si="7739"/>
        <v/>
      </c>
      <c r="AK834" s="63" t="e">
        <f>IF(LEN('Описание предлагаемого товара'!#REF!)&gt;0,'Описание предлагаемого товара'!#REF!,"")</f>
        <v>#REF!</v>
      </c>
      <c r="AL834" s="91" t="e">
        <f t="shared" ref="AL834:AM834" si="8119">IFERROR(REPLACE(AK834,FIND(CHAR(10),AK834,1),1,""),AK834)</f>
        <v>#REF!</v>
      </c>
      <c r="AM834" s="91" t="e">
        <f t="shared" si="8119"/>
        <v>#REF!</v>
      </c>
      <c r="AN834" s="91" t="e">
        <f t="shared" ref="AN834:AR834" si="8120">IFERROR(REPLACE(AM834,FIND(" ",AM834,1),1,""),AM834)</f>
        <v>#REF!</v>
      </c>
      <c r="AO834" s="91" t="e">
        <f t="shared" si="8120"/>
        <v>#REF!</v>
      </c>
      <c r="AP834" s="91" t="e">
        <f t="shared" si="8120"/>
        <v>#REF!</v>
      </c>
      <c r="AQ834" s="91" t="e">
        <f t="shared" si="8120"/>
        <v>#REF!</v>
      </c>
      <c r="AR834" s="91" t="e">
        <f t="shared" si="8120"/>
        <v>#REF!</v>
      </c>
      <c r="AS834" s="91" t="e">
        <f t="shared" si="7646"/>
        <v>#REF!</v>
      </c>
      <c r="AT834" s="91" t="e">
        <f t="shared" si="7647"/>
        <v>#REF!</v>
      </c>
      <c r="AU834" s="32" t="e">
        <f t="shared" si="7630"/>
        <v>#REF!</v>
      </c>
      <c r="AV834" s="93" t="e">
        <f>'Описание предлагаемого товара'!#REF!</f>
        <v>#REF!</v>
      </c>
      <c r="AW834" s="91" t="e">
        <f>MIN(SEARCH({0,1,2,3,4,5,6,7,8,9},AV834&amp; "0123456789"))</f>
        <v>#REF!</v>
      </c>
      <c r="AX834" s="91" t="str">
        <f t="shared" si="7648"/>
        <v/>
      </c>
      <c r="AY834" s="91" t="str">
        <f t="shared" si="7649"/>
        <v/>
      </c>
      <c r="AZ834" s="91" t="str">
        <f t="shared" si="7650"/>
        <v/>
      </c>
      <c r="BA834" s="91" t="str">
        <f t="shared" si="7651"/>
        <v/>
      </c>
      <c r="BB834" s="91" t="str">
        <f t="shared" si="7652"/>
        <v/>
      </c>
      <c r="BC834" s="91" t="str">
        <f t="shared" si="7653"/>
        <v/>
      </c>
      <c r="BD834" s="91" t="str">
        <f t="shared" si="7654"/>
        <v/>
      </c>
      <c r="BE834" s="91" t="str">
        <f t="shared" si="7655"/>
        <v/>
      </c>
      <c r="BF834" s="91" t="str">
        <f t="shared" si="7656"/>
        <v/>
      </c>
      <c r="BG834" s="91" t="str">
        <f t="shared" si="7657"/>
        <v/>
      </c>
      <c r="BH834" s="91" t="str">
        <f t="shared" si="7658"/>
        <v/>
      </c>
      <c r="BI834" s="91" t="str">
        <f t="shared" si="7659"/>
        <v/>
      </c>
      <c r="BJ834" s="91" t="str">
        <f t="shared" si="7660"/>
        <v/>
      </c>
      <c r="BK834" s="91" t="str">
        <f t="shared" si="7661"/>
        <v/>
      </c>
      <c r="BL834" s="91" t="str">
        <f t="shared" si="7662"/>
        <v/>
      </c>
      <c r="BM834" s="91" t="str">
        <f t="shared" si="7663"/>
        <v/>
      </c>
      <c r="BN834" s="91" t="str">
        <f t="shared" si="7664"/>
        <v/>
      </c>
      <c r="BO834" s="91" t="str">
        <f t="shared" si="7665"/>
        <v/>
      </c>
      <c r="BP834" s="91" t="str">
        <f t="shared" si="7666"/>
        <v/>
      </c>
      <c r="BQ834" s="91" t="str">
        <f t="shared" si="7667"/>
        <v/>
      </c>
      <c r="BR834" s="91" t="str">
        <f t="shared" si="7668"/>
        <v/>
      </c>
      <c r="BS834" s="91" t="str">
        <f t="shared" si="7669"/>
        <v/>
      </c>
      <c r="BT834" s="91" t="str">
        <f t="shared" si="7670"/>
        <v/>
      </c>
      <c r="BU834" s="91" t="str">
        <f t="shared" si="7671"/>
        <v/>
      </c>
      <c r="BV834" s="91" t="str">
        <f t="shared" si="7672"/>
        <v/>
      </c>
      <c r="BW834" s="91" t="str">
        <f t="shared" si="7673"/>
        <v/>
      </c>
      <c r="BX834" s="91" t="str">
        <f t="shared" si="7674"/>
        <v/>
      </c>
      <c r="BY834" s="91" t="str">
        <f t="shared" si="7675"/>
        <v/>
      </c>
      <c r="BZ834" s="91" t="str">
        <f t="shared" si="7676"/>
        <v/>
      </c>
      <c r="CA834" s="91" t="str">
        <f t="shared" si="7677"/>
        <v/>
      </c>
      <c r="CB834" s="91" t="str">
        <f t="shared" si="7678"/>
        <v/>
      </c>
      <c r="CC834" s="91" t="str">
        <f t="shared" si="7679"/>
        <v/>
      </c>
      <c r="CD834" s="91" t="str">
        <f t="shared" si="7680"/>
        <v/>
      </c>
      <c r="CE834" s="91" t="str">
        <f t="shared" si="7681"/>
        <v/>
      </c>
      <c r="CF834" s="91" t="str">
        <f t="shared" si="7682"/>
        <v/>
      </c>
      <c r="CG834" s="91" t="str">
        <f t="shared" si="7683"/>
        <v/>
      </c>
      <c r="CH834" s="91" t="str">
        <f t="shared" si="7684"/>
        <v/>
      </c>
      <c r="CI834" s="91" t="str">
        <f t="shared" si="7685"/>
        <v>нет</v>
      </c>
      <c r="CJ834" s="63" t="e">
        <f>IF(LEN('Описание предлагаемого товара'!#REF!)&gt;0,'Описание предлагаемого товара'!#REF!,"")</f>
        <v>#REF!</v>
      </c>
      <c r="CK834" s="91" t="e">
        <f t="shared" ref="CK834:CL834" si="8121">IFERROR(REPLACE(CJ834,FIND(CHAR(10),CJ834,1),1,""),CJ834)</f>
        <v>#REF!</v>
      </c>
      <c r="CL834" s="91" t="e">
        <f t="shared" si="8121"/>
        <v>#REF!</v>
      </c>
      <c r="CM834" s="91" t="e">
        <f t="shared" si="7687"/>
        <v>#REF!</v>
      </c>
      <c r="CN834" s="91" t="e">
        <f t="shared" si="7688"/>
        <v>#REF!</v>
      </c>
      <c r="CO834" s="91" t="e">
        <f t="shared" si="7689"/>
        <v>#REF!</v>
      </c>
      <c r="CP834" s="90" t="e">
        <f>IF(AU834="Не указан реестровый номер (мера нац.режима Запрет)","",IF(CI834="нет","",IF(CU834="да","исключение(не смотрим баллы)",IFERROR(IF(CI834*1&gt;0,IFERROR(IF(VLOOKUP(CI834*1,Обработ.выгрузка_реестра_РФ!$A:$G,7,)=0,"Баллы не установлены",VLOOKUP(CI834*1,Обработ.выгрузка_реестра_РФ!$A:$G,7,)),IF(LEN(CI834)&gt;14,"","нет номера в реестре РФ")),""),IF(LEN(CI834)=0,"","Некорректный реестровый номер")))))</f>
        <v>#REF!</v>
      </c>
      <c r="CQ834" s="33" t="e">
        <f>IF(LEN(C834)&gt;0,IFERROR(IF(LEN(H834)&gt;0,IF(LEN(VLOOKUP(H834,'исключения(не_смотрим_баллы)'!$A:$C,1,))&gt;0,"да","нет"),"не введен ОКПД2"),"нет"),"")</f>
        <v>#REF!</v>
      </c>
      <c r="CR834" s="33" t="e">
        <f ca="1">IF(CQ834="да",IF(TODAY()&lt;VLOOKUP(H834,'исключения(не_смотрим_баллы)'!$A:$C,3,),"да","нет"),"")</f>
        <v>#REF!</v>
      </c>
      <c r="CS834" s="33" t="str">
        <f>IFERROR(IF(CQ834="да",IF(VLOOKUP(CI834*1,Обработ.выгрузка_реестра_РФ!$A:$G,2,)&lt;VLOOKUP(H834,'исключения(не_смотрим_баллы)'!$A:$C,2,),"да","нет"),""),"")</f>
        <v/>
      </c>
      <c r="CT834" s="24"/>
      <c r="CU834" s="33" t="e">
        <f t="shared" si="7701"/>
        <v>#REF!</v>
      </c>
      <c r="CV834" s="91" t="e">
        <f t="shared" si="7702"/>
        <v>#REF!</v>
      </c>
      <c r="CW834" s="27" t="e">
        <f t="shared" si="7703"/>
        <v>#REF!</v>
      </c>
      <c r="CX834" s="26" t="e">
        <f t="shared" si="7632"/>
        <v>#REF!</v>
      </c>
      <c r="CY834" s="64" t="e">
        <f>IF(LEN('Описание предлагаемого товара'!#REF!)&gt;0,'Описание предлагаемого товара'!#REF!,"")</f>
        <v>#REF!</v>
      </c>
      <c r="CZ834" s="95" t="e">
        <f t="shared" si="7690"/>
        <v>#REF!</v>
      </c>
      <c r="DA834" s="95" t="e">
        <f t="shared" ref="DA834" si="8122">IFERROR(REPLACE(CZ834,FIND(" ",CZ834,1),1,""),CZ834)</f>
        <v>#REF!</v>
      </c>
      <c r="DB834" s="95" t="e">
        <f t="shared" si="7634"/>
        <v>#REF!</v>
      </c>
      <c r="DC834" s="95" t="e">
        <f t="shared" ref="DC834:DD834" si="8123">IFERROR(REPLACE(DB834,FIND("г.",DB834,1),2,""),DB834)</f>
        <v>#REF!</v>
      </c>
      <c r="DD834" s="95" t="e">
        <f t="shared" si="8123"/>
        <v>#REF!</v>
      </c>
      <c r="DE834" s="95" t="e">
        <f t="shared" ref="DE834:DF834" si="8124">IFERROR(REPLACE(DD834,FIND("г",DD834,1),1,""),DD834)</f>
        <v>#REF!</v>
      </c>
      <c r="DF834" s="95" t="e">
        <f t="shared" si="8124"/>
        <v>#REF!</v>
      </c>
      <c r="DG834" s="95" t="e">
        <f t="shared" si="7707"/>
        <v>#REF!</v>
      </c>
      <c r="DH834" s="25" t="str">
        <f>IFERROR(VLOOKUP(CI834*1,Обработ.выгрузка_реестра_РФ!$A:$G,5,),"")</f>
        <v/>
      </c>
      <c r="DI834" s="27" t="str">
        <f t="shared" si="7717"/>
        <v/>
      </c>
      <c r="DJ834" s="27" t="str">
        <f t="shared" ca="1" si="7694"/>
        <v/>
      </c>
      <c r="DK834" s="63" t="e">
        <f>IF(LEN('Описание предлагаемого товара'!#REF!)&gt;0,'Описание предлагаемого товара'!#REF!,"")</f>
        <v>#REF!</v>
      </c>
      <c r="DL834" s="63" t="e">
        <f>IF(LEN('Описание предлагаемого товара'!#REF!)&gt;0,'Описание предлагаемого товара'!#REF!,"")</f>
        <v>#REF!</v>
      </c>
      <c r="DM834" s="32"/>
    </row>
    <row r="835" spans="1:117" ht="48.75" customHeight="1" x14ac:dyDescent="0.25">
      <c r="A835" s="61" t="e">
        <f>IF(LEN('Описание предлагаемого товара'!#REF!)&gt;0,'Описание предлагаемого товара'!#REF!,"")</f>
        <v>#REF!</v>
      </c>
      <c r="B835" s="65" t="e">
        <f>IF(LEN('Описание предлагаемого товара'!#REF!)&gt;0,'Описание предлагаемого товара'!#REF!,"")</f>
        <v>#REF!</v>
      </c>
      <c r="C835" s="61" t="e">
        <f>IF(LEN('Описание предлагаемого товара'!#REF!)&gt;0,'Описание предлагаемого товара'!#REF!,"")</f>
        <v>#REF!</v>
      </c>
      <c r="D835" s="61" t="e">
        <f>IF(LEN('Описание предлагаемого товара'!#REF!)&gt;0,'Описание предлагаемого товара'!#REF!,"")</f>
        <v>#REF!</v>
      </c>
      <c r="E835" s="61" t="e">
        <f>IF(LEN('Описание предлагаемого товара'!#REF!)&gt;0,'Описание предлагаемого товара'!#REF!,"")</f>
        <v>#REF!</v>
      </c>
      <c r="F835" s="61" t="e">
        <f>IF(LEN('Описание предлагаемого товара'!#REF!)&gt;0,'Описание предлагаемого товара'!#REF!,"")</f>
        <v>#REF!</v>
      </c>
      <c r="G835" s="61" t="e">
        <f>IF(LEN('Описание предлагаемого товара'!#REF!)&gt;0,'Описание предлагаемого товара'!#REF!,"")</f>
        <v>#REF!</v>
      </c>
      <c r="H835" s="61" t="e">
        <f>IF(LEN('Описание предлагаемого товара'!#REF!)&gt;0,'Описание предлагаемого товара'!#REF!,"")</f>
        <v>#REF!</v>
      </c>
      <c r="I835" s="61" t="e">
        <f>IF(LEN('Описание предлагаемого товара'!#REF!)&gt;0,'Описание предлагаемого товара'!#REF!,"")</f>
        <v>#REF!</v>
      </c>
      <c r="J835" s="38" t="str">
        <f>IFERROR(VLOOKUP(B835,SAP!$A:$E,5,),"")</f>
        <v/>
      </c>
      <c r="K835" s="40" t="str">
        <f t="shared" si="7637"/>
        <v/>
      </c>
      <c r="L835" s="61" t="e">
        <f>IF(LEN('Описание предлагаемого товара'!#REF!)&gt;0,IFERROR('Описание предлагаемого товара'!#REF!*1,""),"")</f>
        <v>#REF!</v>
      </c>
      <c r="M835" s="39" t="str">
        <f>IFERROR(VLOOKUP(B835,SAP!$A:$E,2,),"")</f>
        <v/>
      </c>
      <c r="N835" s="41" t="str">
        <f t="shared" si="7773"/>
        <v/>
      </c>
      <c r="O835" s="39" t="str">
        <f t="shared" si="7624"/>
        <v/>
      </c>
      <c r="P835" s="36" t="e">
        <f>IF(LEN('Описание предлагаемого товара'!#REF!)&gt;0,'Описание предлагаемого товара'!#REF!,"")</f>
        <v>#REF!</v>
      </c>
      <c r="Q83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35" s="37" t="e">
        <f>IF(LEN('Описание предлагаемого товара'!#REF!)&gt;0,'Описание предлагаемого товара'!#REF!,"")</f>
        <v>#REF!</v>
      </c>
      <c r="S835" s="37" t="e">
        <f>IF(LEN('Описание предлагаемого товара'!#REF!)&gt;0,'Описание предлагаемого товара'!#REF!,"")</f>
        <v>#REF!</v>
      </c>
      <c r="T83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35" s="23" t="str">
        <f>IFERROR(VLOOKUP(CI835*1,Обработ.выгрузка_реестра_РФ!$A:$G,6,),"")</f>
        <v/>
      </c>
      <c r="V835" s="61" t="e">
        <f>IF(LEN('Описание предлагаемого товара'!#REF!)&gt;0,'Описание предлагаемого товара'!#REF!,"")</f>
        <v>#REF!</v>
      </c>
      <c r="W835" s="62" t="e">
        <f>IF(LEN('Описание предлагаемого товара'!#REF!)&gt;0,'Описание предлагаемого товара'!#REF!,"")</f>
        <v>#REF!</v>
      </c>
      <c r="X835" s="91" t="e">
        <f t="shared" ref="X835:Y835" si="8125">IFERROR(REPLACE(W835,FIND(CHAR(10),W835,1),1," "),W835)</f>
        <v>#REF!</v>
      </c>
      <c r="Y835" s="91" t="e">
        <f t="shared" si="8125"/>
        <v>#REF!</v>
      </c>
      <c r="Z835" s="91" t="e">
        <f t="shared" si="7639"/>
        <v>#REF!</v>
      </c>
      <c r="AA835" s="91" t="e">
        <f t="shared" si="7640"/>
        <v>#REF!</v>
      </c>
      <c r="AB835" s="91" t="e">
        <f t="shared" si="7641"/>
        <v>#REF!</v>
      </c>
      <c r="AC835" s="91" t="e">
        <f t="shared" ref="AC835:AF835" si="8126">IFERROR(REPLACE(AB835,FIND("  ",AB835,1),2," "),AB835)</f>
        <v>#REF!</v>
      </c>
      <c r="AD835" s="91" t="e">
        <f t="shared" si="8126"/>
        <v>#REF!</v>
      </c>
      <c r="AE835" s="91" t="e">
        <f t="shared" si="8126"/>
        <v>#REF!</v>
      </c>
      <c r="AF835" s="91" t="e">
        <f t="shared" si="8126"/>
        <v>#REF!</v>
      </c>
      <c r="AG835" s="23" t="str">
        <f>IFERROR(VLOOKUP(CI835*1,Обработ.выгрузка_реестра_РФ!$A:$G,4,),"")</f>
        <v/>
      </c>
      <c r="AH835" s="91" t="str">
        <f t="shared" ref="AH835:AI835" si="8127">IFERROR(REPLACE(AG835,FIND("-",AG835,1),1,"*"),AG835)</f>
        <v/>
      </c>
      <c r="AI835" s="91" t="str">
        <f t="shared" si="8127"/>
        <v/>
      </c>
      <c r="AJ835" s="27" t="str">
        <f t="shared" si="7739"/>
        <v/>
      </c>
      <c r="AK835" s="63" t="e">
        <f>IF(LEN('Описание предлагаемого товара'!#REF!)&gt;0,'Описание предлагаемого товара'!#REF!,"")</f>
        <v>#REF!</v>
      </c>
      <c r="AL835" s="91" t="e">
        <f t="shared" ref="AL835:AM835" si="8128">IFERROR(REPLACE(AK835,FIND(CHAR(10),AK835,1),1,""),AK835)</f>
        <v>#REF!</v>
      </c>
      <c r="AM835" s="91" t="e">
        <f t="shared" si="8128"/>
        <v>#REF!</v>
      </c>
      <c r="AN835" s="91" t="e">
        <f t="shared" ref="AN835:AR835" si="8129">IFERROR(REPLACE(AM835,FIND(" ",AM835,1),1,""),AM835)</f>
        <v>#REF!</v>
      </c>
      <c r="AO835" s="91" t="e">
        <f t="shared" si="8129"/>
        <v>#REF!</v>
      </c>
      <c r="AP835" s="91" t="e">
        <f t="shared" si="8129"/>
        <v>#REF!</v>
      </c>
      <c r="AQ835" s="91" t="e">
        <f t="shared" si="8129"/>
        <v>#REF!</v>
      </c>
      <c r="AR835" s="91" t="e">
        <f t="shared" si="8129"/>
        <v>#REF!</v>
      </c>
      <c r="AS835" s="91" t="e">
        <f t="shared" si="7646"/>
        <v>#REF!</v>
      </c>
      <c r="AT835" s="91" t="e">
        <f t="shared" si="7647"/>
        <v>#REF!</v>
      </c>
      <c r="AU835" s="32" t="e">
        <f t="shared" si="7630"/>
        <v>#REF!</v>
      </c>
      <c r="AV835" s="93" t="e">
        <f>'Описание предлагаемого товара'!#REF!</f>
        <v>#REF!</v>
      </c>
      <c r="AW835" s="91" t="e">
        <f>MIN(SEARCH({0,1,2,3,4,5,6,7,8,9},AV835&amp; "0123456789"))</f>
        <v>#REF!</v>
      </c>
      <c r="AX835" s="91" t="str">
        <f t="shared" si="7648"/>
        <v/>
      </c>
      <c r="AY835" s="91" t="str">
        <f t="shared" si="7649"/>
        <v/>
      </c>
      <c r="AZ835" s="91" t="str">
        <f t="shared" si="7650"/>
        <v/>
      </c>
      <c r="BA835" s="91" t="str">
        <f t="shared" si="7651"/>
        <v/>
      </c>
      <c r="BB835" s="91" t="str">
        <f t="shared" si="7652"/>
        <v/>
      </c>
      <c r="BC835" s="91" t="str">
        <f t="shared" si="7653"/>
        <v/>
      </c>
      <c r="BD835" s="91" t="str">
        <f t="shared" si="7654"/>
        <v/>
      </c>
      <c r="BE835" s="91" t="str">
        <f t="shared" si="7655"/>
        <v/>
      </c>
      <c r="BF835" s="91" t="str">
        <f t="shared" si="7656"/>
        <v/>
      </c>
      <c r="BG835" s="91" t="str">
        <f t="shared" si="7657"/>
        <v/>
      </c>
      <c r="BH835" s="91" t="str">
        <f t="shared" si="7658"/>
        <v/>
      </c>
      <c r="BI835" s="91" t="str">
        <f t="shared" si="7659"/>
        <v/>
      </c>
      <c r="BJ835" s="91" t="str">
        <f t="shared" si="7660"/>
        <v/>
      </c>
      <c r="BK835" s="91" t="str">
        <f t="shared" si="7661"/>
        <v/>
      </c>
      <c r="BL835" s="91" t="str">
        <f t="shared" si="7662"/>
        <v/>
      </c>
      <c r="BM835" s="91" t="str">
        <f t="shared" si="7663"/>
        <v/>
      </c>
      <c r="BN835" s="91" t="str">
        <f t="shared" si="7664"/>
        <v/>
      </c>
      <c r="BO835" s="91" t="str">
        <f t="shared" si="7665"/>
        <v/>
      </c>
      <c r="BP835" s="91" t="str">
        <f t="shared" si="7666"/>
        <v/>
      </c>
      <c r="BQ835" s="91" t="str">
        <f t="shared" si="7667"/>
        <v/>
      </c>
      <c r="BR835" s="91" t="str">
        <f t="shared" si="7668"/>
        <v/>
      </c>
      <c r="BS835" s="91" t="str">
        <f t="shared" si="7669"/>
        <v/>
      </c>
      <c r="BT835" s="91" t="str">
        <f t="shared" si="7670"/>
        <v/>
      </c>
      <c r="BU835" s="91" t="str">
        <f t="shared" si="7671"/>
        <v/>
      </c>
      <c r="BV835" s="91" t="str">
        <f t="shared" si="7672"/>
        <v/>
      </c>
      <c r="BW835" s="91" t="str">
        <f t="shared" si="7673"/>
        <v/>
      </c>
      <c r="BX835" s="91" t="str">
        <f t="shared" si="7674"/>
        <v/>
      </c>
      <c r="BY835" s="91" t="str">
        <f t="shared" si="7675"/>
        <v/>
      </c>
      <c r="BZ835" s="91" t="str">
        <f t="shared" si="7676"/>
        <v/>
      </c>
      <c r="CA835" s="91" t="str">
        <f t="shared" si="7677"/>
        <v/>
      </c>
      <c r="CB835" s="91" t="str">
        <f t="shared" si="7678"/>
        <v/>
      </c>
      <c r="CC835" s="91" t="str">
        <f t="shared" si="7679"/>
        <v/>
      </c>
      <c r="CD835" s="91" t="str">
        <f t="shared" si="7680"/>
        <v/>
      </c>
      <c r="CE835" s="91" t="str">
        <f t="shared" si="7681"/>
        <v/>
      </c>
      <c r="CF835" s="91" t="str">
        <f t="shared" si="7682"/>
        <v/>
      </c>
      <c r="CG835" s="91" t="str">
        <f t="shared" si="7683"/>
        <v/>
      </c>
      <c r="CH835" s="91" t="str">
        <f t="shared" si="7684"/>
        <v/>
      </c>
      <c r="CI835" s="91" t="str">
        <f t="shared" si="7685"/>
        <v>нет</v>
      </c>
      <c r="CJ835" s="63" t="e">
        <f>IF(LEN('Описание предлагаемого товара'!#REF!)&gt;0,'Описание предлагаемого товара'!#REF!,"")</f>
        <v>#REF!</v>
      </c>
      <c r="CK835" s="91" t="e">
        <f t="shared" ref="CK835:CL835" si="8130">IFERROR(REPLACE(CJ835,FIND(CHAR(10),CJ835,1),1,""),CJ835)</f>
        <v>#REF!</v>
      </c>
      <c r="CL835" s="91" t="e">
        <f t="shared" si="8130"/>
        <v>#REF!</v>
      </c>
      <c r="CM835" s="91" t="e">
        <f t="shared" si="7687"/>
        <v>#REF!</v>
      </c>
      <c r="CN835" s="91" t="e">
        <f t="shared" si="7688"/>
        <v>#REF!</v>
      </c>
      <c r="CO835" s="91" t="e">
        <f t="shared" si="7689"/>
        <v>#REF!</v>
      </c>
      <c r="CP835" s="90" t="e">
        <f>IF(AU835="Не указан реестровый номер (мера нац.режима Запрет)","",IF(CI835="нет","",IF(CU835="да","исключение(не смотрим баллы)",IFERROR(IF(CI835*1&gt;0,IFERROR(IF(VLOOKUP(CI835*1,Обработ.выгрузка_реестра_РФ!$A:$G,7,)=0,"Баллы не установлены",VLOOKUP(CI835*1,Обработ.выгрузка_реестра_РФ!$A:$G,7,)),IF(LEN(CI835)&gt;14,"","нет номера в реестре РФ")),""),IF(LEN(CI835)=0,"","Некорректный реестровый номер")))))</f>
        <v>#REF!</v>
      </c>
      <c r="CQ835" s="33" t="e">
        <f>IF(LEN(C835)&gt;0,IFERROR(IF(LEN(H835)&gt;0,IF(LEN(VLOOKUP(H835,'исключения(не_смотрим_баллы)'!$A:$C,1,))&gt;0,"да","нет"),"не введен ОКПД2"),"нет"),"")</f>
        <v>#REF!</v>
      </c>
      <c r="CR835" s="33" t="e">
        <f ca="1">IF(CQ835="да",IF(TODAY()&lt;VLOOKUP(H835,'исключения(не_смотрим_баллы)'!$A:$C,3,),"да","нет"),"")</f>
        <v>#REF!</v>
      </c>
      <c r="CS835" s="33" t="str">
        <f>IFERROR(IF(CQ835="да",IF(VLOOKUP(CI835*1,Обработ.выгрузка_реестра_РФ!$A:$G,2,)&lt;VLOOKUP(H835,'исключения(не_смотрим_баллы)'!$A:$C,2,),"да","нет"),""),"")</f>
        <v/>
      </c>
      <c r="CT835" s="24"/>
      <c r="CU835" s="33" t="e">
        <f t="shared" si="7701"/>
        <v>#REF!</v>
      </c>
      <c r="CV835" s="91" t="e">
        <f t="shared" si="7702"/>
        <v>#REF!</v>
      </c>
      <c r="CW835" s="27" t="e">
        <f t="shared" si="7703"/>
        <v>#REF!</v>
      </c>
      <c r="CX835" s="26" t="e">
        <f t="shared" si="7632"/>
        <v>#REF!</v>
      </c>
      <c r="CY835" s="64" t="e">
        <f>IF(LEN('Описание предлагаемого товара'!#REF!)&gt;0,'Описание предлагаемого товара'!#REF!,"")</f>
        <v>#REF!</v>
      </c>
      <c r="CZ835" s="95" t="e">
        <f t="shared" si="7690"/>
        <v>#REF!</v>
      </c>
      <c r="DA835" s="95" t="e">
        <f t="shared" ref="DA835" si="8131">IFERROR(REPLACE(CZ835,FIND(" ",CZ835,1),1,""),CZ835)</f>
        <v>#REF!</v>
      </c>
      <c r="DB835" s="95" t="e">
        <f t="shared" si="7634"/>
        <v>#REF!</v>
      </c>
      <c r="DC835" s="95" t="e">
        <f t="shared" ref="DC835:DD835" si="8132">IFERROR(REPLACE(DB835,FIND("г.",DB835,1),2,""),DB835)</f>
        <v>#REF!</v>
      </c>
      <c r="DD835" s="95" t="e">
        <f t="shared" si="8132"/>
        <v>#REF!</v>
      </c>
      <c r="DE835" s="95" t="e">
        <f t="shared" ref="DE835:DF835" si="8133">IFERROR(REPLACE(DD835,FIND("г",DD835,1),1,""),DD835)</f>
        <v>#REF!</v>
      </c>
      <c r="DF835" s="95" t="e">
        <f t="shared" si="8133"/>
        <v>#REF!</v>
      </c>
      <c r="DG835" s="95" t="e">
        <f t="shared" si="7707"/>
        <v>#REF!</v>
      </c>
      <c r="DH835" s="25" t="str">
        <f>IFERROR(VLOOKUP(CI835*1,Обработ.выгрузка_реестра_РФ!$A:$G,5,),"")</f>
        <v/>
      </c>
      <c r="DI835" s="27" t="str">
        <f t="shared" si="7717"/>
        <v/>
      </c>
      <c r="DJ835" s="27" t="str">
        <f t="shared" ca="1" si="7694"/>
        <v/>
      </c>
      <c r="DK835" s="63" t="e">
        <f>IF(LEN('Описание предлагаемого товара'!#REF!)&gt;0,'Описание предлагаемого товара'!#REF!,"")</f>
        <v>#REF!</v>
      </c>
      <c r="DL835" s="63" t="e">
        <f>IF(LEN('Описание предлагаемого товара'!#REF!)&gt;0,'Описание предлагаемого товара'!#REF!,"")</f>
        <v>#REF!</v>
      </c>
      <c r="DM835" s="32"/>
    </row>
    <row r="836" spans="1:117" ht="48.75" customHeight="1" x14ac:dyDescent="0.25">
      <c r="A836" s="61" t="e">
        <f>IF(LEN('Описание предлагаемого товара'!#REF!)&gt;0,'Описание предлагаемого товара'!#REF!,"")</f>
        <v>#REF!</v>
      </c>
      <c r="B836" s="65" t="e">
        <f>IF(LEN('Описание предлагаемого товара'!#REF!)&gt;0,'Описание предлагаемого товара'!#REF!,"")</f>
        <v>#REF!</v>
      </c>
      <c r="C836" s="61" t="e">
        <f>IF(LEN('Описание предлагаемого товара'!#REF!)&gt;0,'Описание предлагаемого товара'!#REF!,"")</f>
        <v>#REF!</v>
      </c>
      <c r="D836" s="61" t="e">
        <f>IF(LEN('Описание предлагаемого товара'!#REF!)&gt;0,'Описание предлагаемого товара'!#REF!,"")</f>
        <v>#REF!</v>
      </c>
      <c r="E836" s="61" t="e">
        <f>IF(LEN('Описание предлагаемого товара'!#REF!)&gt;0,'Описание предлагаемого товара'!#REF!,"")</f>
        <v>#REF!</v>
      </c>
      <c r="F836" s="61" t="e">
        <f>IF(LEN('Описание предлагаемого товара'!#REF!)&gt;0,'Описание предлагаемого товара'!#REF!,"")</f>
        <v>#REF!</v>
      </c>
      <c r="G836" s="61" t="e">
        <f>IF(LEN('Описание предлагаемого товара'!#REF!)&gt;0,'Описание предлагаемого товара'!#REF!,"")</f>
        <v>#REF!</v>
      </c>
      <c r="H836" s="61" t="e">
        <f>IF(LEN('Описание предлагаемого товара'!#REF!)&gt;0,'Описание предлагаемого товара'!#REF!,"")</f>
        <v>#REF!</v>
      </c>
      <c r="I836" s="61" t="e">
        <f>IF(LEN('Описание предлагаемого товара'!#REF!)&gt;0,'Описание предлагаемого товара'!#REF!,"")</f>
        <v>#REF!</v>
      </c>
      <c r="J836" s="38" t="str">
        <f>IFERROR(VLOOKUP(B836,SAP!$A:$E,5,),"")</f>
        <v/>
      </c>
      <c r="K836" s="40" t="str">
        <f t="shared" si="7637"/>
        <v/>
      </c>
      <c r="L836" s="61" t="e">
        <f>IF(LEN('Описание предлагаемого товара'!#REF!)&gt;0,IFERROR('Описание предлагаемого товара'!#REF!*1,""),"")</f>
        <v>#REF!</v>
      </c>
      <c r="M836" s="39" t="str">
        <f>IFERROR(VLOOKUP(B836,SAP!$A:$E,2,),"")</f>
        <v/>
      </c>
      <c r="N836" s="41" t="str">
        <f t="shared" si="7773"/>
        <v/>
      </c>
      <c r="O836" s="39" t="str">
        <f t="shared" si="7624"/>
        <v/>
      </c>
      <c r="P836" s="36" t="e">
        <f>IF(LEN('Описание предлагаемого товара'!#REF!)&gt;0,'Описание предлагаемого товара'!#REF!,"")</f>
        <v>#REF!</v>
      </c>
      <c r="Q83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36" s="37" t="e">
        <f>IF(LEN('Описание предлагаемого товара'!#REF!)&gt;0,'Описание предлагаемого товара'!#REF!,"")</f>
        <v>#REF!</v>
      </c>
      <c r="S836" s="37" t="e">
        <f>IF(LEN('Описание предлагаемого товара'!#REF!)&gt;0,'Описание предлагаемого товара'!#REF!,"")</f>
        <v>#REF!</v>
      </c>
      <c r="T83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36" s="23" t="str">
        <f>IFERROR(VLOOKUP(CI836*1,Обработ.выгрузка_реестра_РФ!$A:$G,6,),"")</f>
        <v/>
      </c>
      <c r="V836" s="61" t="e">
        <f>IF(LEN('Описание предлагаемого товара'!#REF!)&gt;0,'Описание предлагаемого товара'!#REF!,"")</f>
        <v>#REF!</v>
      </c>
      <c r="W836" s="62" t="e">
        <f>IF(LEN('Описание предлагаемого товара'!#REF!)&gt;0,'Описание предлагаемого товара'!#REF!,"")</f>
        <v>#REF!</v>
      </c>
      <c r="X836" s="91" t="e">
        <f t="shared" ref="X836:Y836" si="8134">IFERROR(REPLACE(W836,FIND(CHAR(10),W836,1),1," "),W836)</f>
        <v>#REF!</v>
      </c>
      <c r="Y836" s="91" t="e">
        <f t="shared" si="8134"/>
        <v>#REF!</v>
      </c>
      <c r="Z836" s="91" t="e">
        <f t="shared" si="7639"/>
        <v>#REF!</v>
      </c>
      <c r="AA836" s="91" t="e">
        <f t="shared" si="7640"/>
        <v>#REF!</v>
      </c>
      <c r="AB836" s="91" t="e">
        <f t="shared" si="7641"/>
        <v>#REF!</v>
      </c>
      <c r="AC836" s="91" t="e">
        <f t="shared" ref="AC836:AF836" si="8135">IFERROR(REPLACE(AB836,FIND("  ",AB836,1),2," "),AB836)</f>
        <v>#REF!</v>
      </c>
      <c r="AD836" s="91" t="e">
        <f t="shared" si="8135"/>
        <v>#REF!</v>
      </c>
      <c r="AE836" s="91" t="e">
        <f t="shared" si="8135"/>
        <v>#REF!</v>
      </c>
      <c r="AF836" s="91" t="e">
        <f t="shared" si="8135"/>
        <v>#REF!</v>
      </c>
      <c r="AG836" s="23" t="str">
        <f>IFERROR(VLOOKUP(CI836*1,Обработ.выгрузка_реестра_РФ!$A:$G,4,),"")</f>
        <v/>
      </c>
      <c r="AH836" s="91" t="str">
        <f t="shared" ref="AH836:AI836" si="8136">IFERROR(REPLACE(AG836,FIND("-",AG836,1),1,"*"),AG836)</f>
        <v/>
      </c>
      <c r="AI836" s="91" t="str">
        <f t="shared" si="8136"/>
        <v/>
      </c>
      <c r="AJ836" s="27" t="str">
        <f t="shared" si="7739"/>
        <v/>
      </c>
      <c r="AK836" s="63" t="e">
        <f>IF(LEN('Описание предлагаемого товара'!#REF!)&gt;0,'Описание предлагаемого товара'!#REF!,"")</f>
        <v>#REF!</v>
      </c>
      <c r="AL836" s="91" t="e">
        <f t="shared" ref="AL836:AM836" si="8137">IFERROR(REPLACE(AK836,FIND(CHAR(10),AK836,1),1,""),AK836)</f>
        <v>#REF!</v>
      </c>
      <c r="AM836" s="91" t="e">
        <f t="shared" si="8137"/>
        <v>#REF!</v>
      </c>
      <c r="AN836" s="91" t="e">
        <f t="shared" ref="AN836:AR836" si="8138">IFERROR(REPLACE(AM836,FIND(" ",AM836,1),1,""),AM836)</f>
        <v>#REF!</v>
      </c>
      <c r="AO836" s="91" t="e">
        <f t="shared" si="8138"/>
        <v>#REF!</v>
      </c>
      <c r="AP836" s="91" t="e">
        <f t="shared" si="8138"/>
        <v>#REF!</v>
      </c>
      <c r="AQ836" s="91" t="e">
        <f t="shared" si="8138"/>
        <v>#REF!</v>
      </c>
      <c r="AR836" s="91" t="e">
        <f t="shared" si="8138"/>
        <v>#REF!</v>
      </c>
      <c r="AS836" s="91" t="e">
        <f t="shared" si="7646"/>
        <v>#REF!</v>
      </c>
      <c r="AT836" s="91" t="e">
        <f t="shared" si="7647"/>
        <v>#REF!</v>
      </c>
      <c r="AU836" s="32" t="e">
        <f t="shared" si="7630"/>
        <v>#REF!</v>
      </c>
      <c r="AV836" s="93" t="e">
        <f>'Описание предлагаемого товара'!#REF!</f>
        <v>#REF!</v>
      </c>
      <c r="AW836" s="91" t="e">
        <f>MIN(SEARCH({0,1,2,3,4,5,6,7,8,9},AV836&amp; "0123456789"))</f>
        <v>#REF!</v>
      </c>
      <c r="AX836" s="91" t="str">
        <f t="shared" si="7648"/>
        <v/>
      </c>
      <c r="AY836" s="91" t="str">
        <f t="shared" si="7649"/>
        <v/>
      </c>
      <c r="AZ836" s="91" t="str">
        <f t="shared" si="7650"/>
        <v/>
      </c>
      <c r="BA836" s="91" t="str">
        <f t="shared" si="7651"/>
        <v/>
      </c>
      <c r="BB836" s="91" t="str">
        <f t="shared" si="7652"/>
        <v/>
      </c>
      <c r="BC836" s="91" t="str">
        <f t="shared" si="7653"/>
        <v/>
      </c>
      <c r="BD836" s="91" t="str">
        <f t="shared" si="7654"/>
        <v/>
      </c>
      <c r="BE836" s="91" t="str">
        <f t="shared" si="7655"/>
        <v/>
      </c>
      <c r="BF836" s="91" t="str">
        <f t="shared" si="7656"/>
        <v/>
      </c>
      <c r="BG836" s="91" t="str">
        <f t="shared" si="7657"/>
        <v/>
      </c>
      <c r="BH836" s="91" t="str">
        <f t="shared" si="7658"/>
        <v/>
      </c>
      <c r="BI836" s="91" t="str">
        <f t="shared" si="7659"/>
        <v/>
      </c>
      <c r="BJ836" s="91" t="str">
        <f t="shared" si="7660"/>
        <v/>
      </c>
      <c r="BK836" s="91" t="str">
        <f t="shared" si="7661"/>
        <v/>
      </c>
      <c r="BL836" s="91" t="str">
        <f t="shared" si="7662"/>
        <v/>
      </c>
      <c r="BM836" s="91" t="str">
        <f t="shared" si="7663"/>
        <v/>
      </c>
      <c r="BN836" s="91" t="str">
        <f t="shared" si="7664"/>
        <v/>
      </c>
      <c r="BO836" s="91" t="str">
        <f t="shared" si="7665"/>
        <v/>
      </c>
      <c r="BP836" s="91" t="str">
        <f t="shared" si="7666"/>
        <v/>
      </c>
      <c r="BQ836" s="91" t="str">
        <f t="shared" si="7667"/>
        <v/>
      </c>
      <c r="BR836" s="91" t="str">
        <f t="shared" si="7668"/>
        <v/>
      </c>
      <c r="BS836" s="91" t="str">
        <f t="shared" si="7669"/>
        <v/>
      </c>
      <c r="BT836" s="91" t="str">
        <f t="shared" si="7670"/>
        <v/>
      </c>
      <c r="BU836" s="91" t="str">
        <f t="shared" si="7671"/>
        <v/>
      </c>
      <c r="BV836" s="91" t="str">
        <f t="shared" si="7672"/>
        <v/>
      </c>
      <c r="BW836" s="91" t="str">
        <f t="shared" si="7673"/>
        <v/>
      </c>
      <c r="BX836" s="91" t="str">
        <f t="shared" si="7674"/>
        <v/>
      </c>
      <c r="BY836" s="91" t="str">
        <f t="shared" si="7675"/>
        <v/>
      </c>
      <c r="BZ836" s="91" t="str">
        <f t="shared" si="7676"/>
        <v/>
      </c>
      <c r="CA836" s="91" t="str">
        <f t="shared" si="7677"/>
        <v/>
      </c>
      <c r="CB836" s="91" t="str">
        <f t="shared" si="7678"/>
        <v/>
      </c>
      <c r="CC836" s="91" t="str">
        <f t="shared" si="7679"/>
        <v/>
      </c>
      <c r="CD836" s="91" t="str">
        <f t="shared" si="7680"/>
        <v/>
      </c>
      <c r="CE836" s="91" t="str">
        <f t="shared" si="7681"/>
        <v/>
      </c>
      <c r="CF836" s="91" t="str">
        <f t="shared" si="7682"/>
        <v/>
      </c>
      <c r="CG836" s="91" t="str">
        <f t="shared" si="7683"/>
        <v/>
      </c>
      <c r="CH836" s="91" t="str">
        <f t="shared" si="7684"/>
        <v/>
      </c>
      <c r="CI836" s="91" t="str">
        <f t="shared" si="7685"/>
        <v>нет</v>
      </c>
      <c r="CJ836" s="63" t="e">
        <f>IF(LEN('Описание предлагаемого товара'!#REF!)&gt;0,'Описание предлагаемого товара'!#REF!,"")</f>
        <v>#REF!</v>
      </c>
      <c r="CK836" s="91" t="e">
        <f t="shared" ref="CK836:CL836" si="8139">IFERROR(REPLACE(CJ836,FIND(CHAR(10),CJ836,1),1,""),CJ836)</f>
        <v>#REF!</v>
      </c>
      <c r="CL836" s="91" t="e">
        <f t="shared" si="8139"/>
        <v>#REF!</v>
      </c>
      <c r="CM836" s="91" t="e">
        <f t="shared" si="7687"/>
        <v>#REF!</v>
      </c>
      <c r="CN836" s="91" t="e">
        <f t="shared" si="7688"/>
        <v>#REF!</v>
      </c>
      <c r="CO836" s="91" t="e">
        <f t="shared" si="7689"/>
        <v>#REF!</v>
      </c>
      <c r="CP836" s="90" t="e">
        <f>IF(AU836="Не указан реестровый номер (мера нац.режима Запрет)","",IF(CI836="нет","",IF(CU836="да","исключение(не смотрим баллы)",IFERROR(IF(CI836*1&gt;0,IFERROR(IF(VLOOKUP(CI836*1,Обработ.выгрузка_реестра_РФ!$A:$G,7,)=0,"Баллы не установлены",VLOOKUP(CI836*1,Обработ.выгрузка_реестра_РФ!$A:$G,7,)),IF(LEN(CI836)&gt;14,"","нет номера в реестре РФ")),""),IF(LEN(CI836)=0,"","Некорректный реестровый номер")))))</f>
        <v>#REF!</v>
      </c>
      <c r="CQ836" s="33" t="e">
        <f>IF(LEN(C836)&gt;0,IFERROR(IF(LEN(H836)&gt;0,IF(LEN(VLOOKUP(H836,'исключения(не_смотрим_баллы)'!$A:$C,1,))&gt;0,"да","нет"),"не введен ОКПД2"),"нет"),"")</f>
        <v>#REF!</v>
      </c>
      <c r="CR836" s="33" t="e">
        <f ca="1">IF(CQ836="да",IF(TODAY()&lt;VLOOKUP(H836,'исключения(не_смотрим_баллы)'!$A:$C,3,),"да","нет"),"")</f>
        <v>#REF!</v>
      </c>
      <c r="CS836" s="33" t="str">
        <f>IFERROR(IF(CQ836="да",IF(VLOOKUP(CI836*1,Обработ.выгрузка_реестра_РФ!$A:$G,2,)&lt;VLOOKUP(H836,'исключения(не_смотрим_баллы)'!$A:$C,2,),"да","нет"),""),"")</f>
        <v/>
      </c>
      <c r="CT836" s="24"/>
      <c r="CU836" s="33" t="e">
        <f t="shared" si="7701"/>
        <v>#REF!</v>
      </c>
      <c r="CV836" s="91" t="e">
        <f t="shared" si="7702"/>
        <v>#REF!</v>
      </c>
      <c r="CW836" s="27" t="e">
        <f t="shared" si="7703"/>
        <v>#REF!</v>
      </c>
      <c r="CX836" s="26" t="e">
        <f t="shared" si="7632"/>
        <v>#REF!</v>
      </c>
      <c r="CY836" s="64" t="e">
        <f>IF(LEN('Описание предлагаемого товара'!#REF!)&gt;0,'Описание предлагаемого товара'!#REF!,"")</f>
        <v>#REF!</v>
      </c>
      <c r="CZ836" s="95" t="e">
        <f t="shared" si="7690"/>
        <v>#REF!</v>
      </c>
      <c r="DA836" s="95" t="e">
        <f t="shared" ref="DA836" si="8140">IFERROR(REPLACE(CZ836,FIND(" ",CZ836,1),1,""),CZ836)</f>
        <v>#REF!</v>
      </c>
      <c r="DB836" s="95" t="e">
        <f t="shared" si="7634"/>
        <v>#REF!</v>
      </c>
      <c r="DC836" s="95" t="e">
        <f t="shared" ref="DC836:DD836" si="8141">IFERROR(REPLACE(DB836,FIND("г.",DB836,1),2,""),DB836)</f>
        <v>#REF!</v>
      </c>
      <c r="DD836" s="95" t="e">
        <f t="shared" si="8141"/>
        <v>#REF!</v>
      </c>
      <c r="DE836" s="95" t="e">
        <f t="shared" ref="DE836:DF836" si="8142">IFERROR(REPLACE(DD836,FIND("г",DD836,1),1,""),DD836)</f>
        <v>#REF!</v>
      </c>
      <c r="DF836" s="95" t="e">
        <f t="shared" si="8142"/>
        <v>#REF!</v>
      </c>
      <c r="DG836" s="95" t="e">
        <f t="shared" si="7707"/>
        <v>#REF!</v>
      </c>
      <c r="DH836" s="25" t="str">
        <f>IFERROR(VLOOKUP(CI836*1,Обработ.выгрузка_реестра_РФ!$A:$G,5,),"")</f>
        <v/>
      </c>
      <c r="DI836" s="27" t="str">
        <f t="shared" si="7717"/>
        <v/>
      </c>
      <c r="DJ836" s="27" t="str">
        <f t="shared" ca="1" si="7694"/>
        <v/>
      </c>
      <c r="DK836" s="63" t="e">
        <f>IF(LEN('Описание предлагаемого товара'!#REF!)&gt;0,'Описание предлагаемого товара'!#REF!,"")</f>
        <v>#REF!</v>
      </c>
      <c r="DL836" s="63" t="e">
        <f>IF(LEN('Описание предлагаемого товара'!#REF!)&gt;0,'Описание предлагаемого товара'!#REF!,"")</f>
        <v>#REF!</v>
      </c>
      <c r="DM836" s="32"/>
    </row>
    <row r="837" spans="1:117" ht="48.75" customHeight="1" x14ac:dyDescent="0.25">
      <c r="A837" s="61" t="e">
        <f>IF(LEN('Описание предлагаемого товара'!#REF!)&gt;0,'Описание предлагаемого товара'!#REF!,"")</f>
        <v>#REF!</v>
      </c>
      <c r="B837" s="65" t="e">
        <f>IF(LEN('Описание предлагаемого товара'!#REF!)&gt;0,'Описание предлагаемого товара'!#REF!,"")</f>
        <v>#REF!</v>
      </c>
      <c r="C837" s="61" t="e">
        <f>IF(LEN('Описание предлагаемого товара'!#REF!)&gt;0,'Описание предлагаемого товара'!#REF!,"")</f>
        <v>#REF!</v>
      </c>
      <c r="D837" s="61" t="e">
        <f>IF(LEN('Описание предлагаемого товара'!#REF!)&gt;0,'Описание предлагаемого товара'!#REF!,"")</f>
        <v>#REF!</v>
      </c>
      <c r="E837" s="61" t="e">
        <f>IF(LEN('Описание предлагаемого товара'!#REF!)&gt;0,'Описание предлагаемого товара'!#REF!,"")</f>
        <v>#REF!</v>
      </c>
      <c r="F837" s="61" t="e">
        <f>IF(LEN('Описание предлагаемого товара'!#REF!)&gt;0,'Описание предлагаемого товара'!#REF!,"")</f>
        <v>#REF!</v>
      </c>
      <c r="G837" s="61" t="e">
        <f>IF(LEN('Описание предлагаемого товара'!#REF!)&gt;0,'Описание предлагаемого товара'!#REF!,"")</f>
        <v>#REF!</v>
      </c>
      <c r="H837" s="61" t="e">
        <f>IF(LEN('Описание предлагаемого товара'!#REF!)&gt;0,'Описание предлагаемого товара'!#REF!,"")</f>
        <v>#REF!</v>
      </c>
      <c r="I837" s="61" t="e">
        <f>IF(LEN('Описание предлагаемого товара'!#REF!)&gt;0,'Описание предлагаемого товара'!#REF!,"")</f>
        <v>#REF!</v>
      </c>
      <c r="J837" s="38" t="str">
        <f>IFERROR(VLOOKUP(B837,SAP!$A:$E,5,),"")</f>
        <v/>
      </c>
      <c r="K837" s="40" t="str">
        <f t="shared" si="7637"/>
        <v/>
      </c>
      <c r="L837" s="61" t="e">
        <f>IF(LEN('Описание предлагаемого товара'!#REF!)&gt;0,IFERROR('Описание предлагаемого товара'!#REF!*1,""),"")</f>
        <v>#REF!</v>
      </c>
      <c r="M837" s="39" t="str">
        <f>IFERROR(VLOOKUP(B837,SAP!$A:$E,2,),"")</f>
        <v/>
      </c>
      <c r="N837" s="41" t="str">
        <f t="shared" si="7773"/>
        <v/>
      </c>
      <c r="O837" s="39" t="str">
        <f t="shared" si="7624"/>
        <v/>
      </c>
      <c r="P837" s="36" t="e">
        <f>IF(LEN('Описание предлагаемого товара'!#REF!)&gt;0,'Описание предлагаемого товара'!#REF!,"")</f>
        <v>#REF!</v>
      </c>
      <c r="Q83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37" s="37" t="e">
        <f>IF(LEN('Описание предлагаемого товара'!#REF!)&gt;0,'Описание предлагаемого товара'!#REF!,"")</f>
        <v>#REF!</v>
      </c>
      <c r="S837" s="37" t="e">
        <f>IF(LEN('Описание предлагаемого товара'!#REF!)&gt;0,'Описание предлагаемого товара'!#REF!,"")</f>
        <v>#REF!</v>
      </c>
      <c r="T83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37" s="23" t="str">
        <f>IFERROR(VLOOKUP(CI837*1,Обработ.выгрузка_реестра_РФ!$A:$G,6,),"")</f>
        <v/>
      </c>
      <c r="V837" s="61" t="e">
        <f>IF(LEN('Описание предлагаемого товара'!#REF!)&gt;0,'Описание предлагаемого товара'!#REF!,"")</f>
        <v>#REF!</v>
      </c>
      <c r="W837" s="62" t="e">
        <f>IF(LEN('Описание предлагаемого товара'!#REF!)&gt;0,'Описание предлагаемого товара'!#REF!,"")</f>
        <v>#REF!</v>
      </c>
      <c r="X837" s="91" t="e">
        <f t="shared" ref="X837:Y837" si="8143">IFERROR(REPLACE(W837,FIND(CHAR(10),W837,1),1," "),W837)</f>
        <v>#REF!</v>
      </c>
      <c r="Y837" s="91" t="e">
        <f t="shared" si="8143"/>
        <v>#REF!</v>
      </c>
      <c r="Z837" s="91" t="e">
        <f t="shared" si="7639"/>
        <v>#REF!</v>
      </c>
      <c r="AA837" s="91" t="e">
        <f t="shared" si="7640"/>
        <v>#REF!</v>
      </c>
      <c r="AB837" s="91" t="e">
        <f t="shared" si="7641"/>
        <v>#REF!</v>
      </c>
      <c r="AC837" s="91" t="e">
        <f t="shared" ref="AC837:AF837" si="8144">IFERROR(REPLACE(AB837,FIND("  ",AB837,1),2," "),AB837)</f>
        <v>#REF!</v>
      </c>
      <c r="AD837" s="91" t="e">
        <f t="shared" si="8144"/>
        <v>#REF!</v>
      </c>
      <c r="AE837" s="91" t="e">
        <f t="shared" si="8144"/>
        <v>#REF!</v>
      </c>
      <c r="AF837" s="91" t="e">
        <f t="shared" si="8144"/>
        <v>#REF!</v>
      </c>
      <c r="AG837" s="23" t="str">
        <f>IFERROR(VLOOKUP(CI837*1,Обработ.выгрузка_реестра_РФ!$A:$G,4,),"")</f>
        <v/>
      </c>
      <c r="AH837" s="91" t="str">
        <f t="shared" ref="AH837:AI837" si="8145">IFERROR(REPLACE(AG837,FIND("-",AG837,1),1,"*"),AG837)</f>
        <v/>
      </c>
      <c r="AI837" s="91" t="str">
        <f t="shared" si="8145"/>
        <v/>
      </c>
      <c r="AJ837" s="27" t="str">
        <f t="shared" si="7739"/>
        <v/>
      </c>
      <c r="AK837" s="63" t="e">
        <f>IF(LEN('Описание предлагаемого товара'!#REF!)&gt;0,'Описание предлагаемого товара'!#REF!,"")</f>
        <v>#REF!</v>
      </c>
      <c r="AL837" s="91" t="e">
        <f t="shared" ref="AL837:AM837" si="8146">IFERROR(REPLACE(AK837,FIND(CHAR(10),AK837,1),1,""),AK837)</f>
        <v>#REF!</v>
      </c>
      <c r="AM837" s="91" t="e">
        <f t="shared" si="8146"/>
        <v>#REF!</v>
      </c>
      <c r="AN837" s="91" t="e">
        <f t="shared" ref="AN837:AR837" si="8147">IFERROR(REPLACE(AM837,FIND(" ",AM837,1),1,""),AM837)</f>
        <v>#REF!</v>
      </c>
      <c r="AO837" s="91" t="e">
        <f t="shared" si="8147"/>
        <v>#REF!</v>
      </c>
      <c r="AP837" s="91" t="e">
        <f t="shared" si="8147"/>
        <v>#REF!</v>
      </c>
      <c r="AQ837" s="91" t="e">
        <f t="shared" si="8147"/>
        <v>#REF!</v>
      </c>
      <c r="AR837" s="91" t="e">
        <f t="shared" si="8147"/>
        <v>#REF!</v>
      </c>
      <c r="AS837" s="91" t="e">
        <f t="shared" si="7646"/>
        <v>#REF!</v>
      </c>
      <c r="AT837" s="91" t="e">
        <f t="shared" si="7647"/>
        <v>#REF!</v>
      </c>
      <c r="AU837" s="32" t="e">
        <f t="shared" si="7630"/>
        <v>#REF!</v>
      </c>
      <c r="AV837" s="93" t="e">
        <f>'Описание предлагаемого товара'!#REF!</f>
        <v>#REF!</v>
      </c>
      <c r="AW837" s="91" t="e">
        <f>MIN(SEARCH({0,1,2,3,4,5,6,7,8,9},AV837&amp; "0123456789"))</f>
        <v>#REF!</v>
      </c>
      <c r="AX837" s="91" t="str">
        <f t="shared" si="7648"/>
        <v/>
      </c>
      <c r="AY837" s="91" t="str">
        <f t="shared" si="7649"/>
        <v/>
      </c>
      <c r="AZ837" s="91" t="str">
        <f t="shared" si="7650"/>
        <v/>
      </c>
      <c r="BA837" s="91" t="str">
        <f t="shared" si="7651"/>
        <v/>
      </c>
      <c r="BB837" s="91" t="str">
        <f t="shared" si="7652"/>
        <v/>
      </c>
      <c r="BC837" s="91" t="str">
        <f t="shared" si="7653"/>
        <v/>
      </c>
      <c r="BD837" s="91" t="str">
        <f t="shared" si="7654"/>
        <v/>
      </c>
      <c r="BE837" s="91" t="str">
        <f t="shared" si="7655"/>
        <v/>
      </c>
      <c r="BF837" s="91" t="str">
        <f t="shared" si="7656"/>
        <v/>
      </c>
      <c r="BG837" s="91" t="str">
        <f t="shared" si="7657"/>
        <v/>
      </c>
      <c r="BH837" s="91" t="str">
        <f t="shared" si="7658"/>
        <v/>
      </c>
      <c r="BI837" s="91" t="str">
        <f t="shared" si="7659"/>
        <v/>
      </c>
      <c r="BJ837" s="91" t="str">
        <f t="shared" si="7660"/>
        <v/>
      </c>
      <c r="BK837" s="91" t="str">
        <f t="shared" si="7661"/>
        <v/>
      </c>
      <c r="BL837" s="91" t="str">
        <f t="shared" si="7662"/>
        <v/>
      </c>
      <c r="BM837" s="91" t="str">
        <f t="shared" si="7663"/>
        <v/>
      </c>
      <c r="BN837" s="91" t="str">
        <f t="shared" si="7664"/>
        <v/>
      </c>
      <c r="BO837" s="91" t="str">
        <f t="shared" si="7665"/>
        <v/>
      </c>
      <c r="BP837" s="91" t="str">
        <f t="shared" si="7666"/>
        <v/>
      </c>
      <c r="BQ837" s="91" t="str">
        <f t="shared" si="7667"/>
        <v/>
      </c>
      <c r="BR837" s="91" t="str">
        <f t="shared" si="7668"/>
        <v/>
      </c>
      <c r="BS837" s="91" t="str">
        <f t="shared" si="7669"/>
        <v/>
      </c>
      <c r="BT837" s="91" t="str">
        <f t="shared" si="7670"/>
        <v/>
      </c>
      <c r="BU837" s="91" t="str">
        <f t="shared" si="7671"/>
        <v/>
      </c>
      <c r="BV837" s="91" t="str">
        <f t="shared" si="7672"/>
        <v/>
      </c>
      <c r="BW837" s="91" t="str">
        <f t="shared" si="7673"/>
        <v/>
      </c>
      <c r="BX837" s="91" t="str">
        <f t="shared" si="7674"/>
        <v/>
      </c>
      <c r="BY837" s="91" t="str">
        <f t="shared" si="7675"/>
        <v/>
      </c>
      <c r="BZ837" s="91" t="str">
        <f t="shared" si="7676"/>
        <v/>
      </c>
      <c r="CA837" s="91" t="str">
        <f t="shared" si="7677"/>
        <v/>
      </c>
      <c r="CB837" s="91" t="str">
        <f t="shared" si="7678"/>
        <v/>
      </c>
      <c r="CC837" s="91" t="str">
        <f t="shared" si="7679"/>
        <v/>
      </c>
      <c r="CD837" s="91" t="str">
        <f t="shared" si="7680"/>
        <v/>
      </c>
      <c r="CE837" s="91" t="str">
        <f t="shared" si="7681"/>
        <v/>
      </c>
      <c r="CF837" s="91" t="str">
        <f t="shared" si="7682"/>
        <v/>
      </c>
      <c r="CG837" s="91" t="str">
        <f t="shared" si="7683"/>
        <v/>
      </c>
      <c r="CH837" s="91" t="str">
        <f t="shared" si="7684"/>
        <v/>
      </c>
      <c r="CI837" s="91" t="str">
        <f t="shared" si="7685"/>
        <v>нет</v>
      </c>
      <c r="CJ837" s="63" t="e">
        <f>IF(LEN('Описание предлагаемого товара'!#REF!)&gt;0,'Описание предлагаемого товара'!#REF!,"")</f>
        <v>#REF!</v>
      </c>
      <c r="CK837" s="91" t="e">
        <f t="shared" ref="CK837:CL837" si="8148">IFERROR(REPLACE(CJ837,FIND(CHAR(10),CJ837,1),1,""),CJ837)</f>
        <v>#REF!</v>
      </c>
      <c r="CL837" s="91" t="e">
        <f t="shared" si="8148"/>
        <v>#REF!</v>
      </c>
      <c r="CM837" s="91" t="e">
        <f t="shared" si="7687"/>
        <v>#REF!</v>
      </c>
      <c r="CN837" s="91" t="e">
        <f t="shared" si="7688"/>
        <v>#REF!</v>
      </c>
      <c r="CO837" s="91" t="e">
        <f t="shared" si="7689"/>
        <v>#REF!</v>
      </c>
      <c r="CP837" s="90" t="e">
        <f>IF(AU837="Не указан реестровый номер (мера нац.режима Запрет)","",IF(CI837="нет","",IF(CU837="да","исключение(не смотрим баллы)",IFERROR(IF(CI837*1&gt;0,IFERROR(IF(VLOOKUP(CI837*1,Обработ.выгрузка_реестра_РФ!$A:$G,7,)=0,"Баллы не установлены",VLOOKUP(CI837*1,Обработ.выгрузка_реестра_РФ!$A:$G,7,)),IF(LEN(CI837)&gt;14,"","нет номера в реестре РФ")),""),IF(LEN(CI837)=0,"","Некорректный реестровый номер")))))</f>
        <v>#REF!</v>
      </c>
      <c r="CQ837" s="33" t="e">
        <f>IF(LEN(C837)&gt;0,IFERROR(IF(LEN(H837)&gt;0,IF(LEN(VLOOKUP(H837,'исключения(не_смотрим_баллы)'!$A:$C,1,))&gt;0,"да","нет"),"не введен ОКПД2"),"нет"),"")</f>
        <v>#REF!</v>
      </c>
      <c r="CR837" s="33" t="e">
        <f ca="1">IF(CQ837="да",IF(TODAY()&lt;VLOOKUP(H837,'исключения(не_смотрим_баллы)'!$A:$C,3,),"да","нет"),"")</f>
        <v>#REF!</v>
      </c>
      <c r="CS837" s="33" t="str">
        <f>IFERROR(IF(CQ837="да",IF(VLOOKUP(CI837*1,Обработ.выгрузка_реестра_РФ!$A:$G,2,)&lt;VLOOKUP(H837,'исключения(не_смотрим_баллы)'!$A:$C,2,),"да","нет"),""),"")</f>
        <v/>
      </c>
      <c r="CT837" s="24"/>
      <c r="CU837" s="33" t="e">
        <f t="shared" si="7701"/>
        <v>#REF!</v>
      </c>
      <c r="CV837" s="91" t="e">
        <f t="shared" si="7702"/>
        <v>#REF!</v>
      </c>
      <c r="CW837" s="27" t="e">
        <f t="shared" si="7703"/>
        <v>#REF!</v>
      </c>
      <c r="CX837" s="26" t="e">
        <f t="shared" si="7632"/>
        <v>#REF!</v>
      </c>
      <c r="CY837" s="64" t="e">
        <f>IF(LEN('Описание предлагаемого товара'!#REF!)&gt;0,'Описание предлагаемого товара'!#REF!,"")</f>
        <v>#REF!</v>
      </c>
      <c r="CZ837" s="95" t="e">
        <f t="shared" si="7690"/>
        <v>#REF!</v>
      </c>
      <c r="DA837" s="95" t="e">
        <f t="shared" ref="DA837" si="8149">IFERROR(REPLACE(CZ837,FIND(" ",CZ837,1),1,""),CZ837)</f>
        <v>#REF!</v>
      </c>
      <c r="DB837" s="95" t="e">
        <f t="shared" si="7634"/>
        <v>#REF!</v>
      </c>
      <c r="DC837" s="95" t="e">
        <f t="shared" ref="DC837:DD837" si="8150">IFERROR(REPLACE(DB837,FIND("г.",DB837,1),2,""),DB837)</f>
        <v>#REF!</v>
      </c>
      <c r="DD837" s="95" t="e">
        <f t="shared" si="8150"/>
        <v>#REF!</v>
      </c>
      <c r="DE837" s="95" t="e">
        <f t="shared" ref="DE837:DF837" si="8151">IFERROR(REPLACE(DD837,FIND("г",DD837,1),1,""),DD837)</f>
        <v>#REF!</v>
      </c>
      <c r="DF837" s="95" t="e">
        <f t="shared" si="8151"/>
        <v>#REF!</v>
      </c>
      <c r="DG837" s="95" t="e">
        <f t="shared" si="7707"/>
        <v>#REF!</v>
      </c>
      <c r="DH837" s="25" t="str">
        <f>IFERROR(VLOOKUP(CI837*1,Обработ.выгрузка_реестра_РФ!$A:$G,5,),"")</f>
        <v/>
      </c>
      <c r="DI837" s="27" t="str">
        <f t="shared" si="7717"/>
        <v/>
      </c>
      <c r="DJ837" s="27" t="str">
        <f t="shared" ca="1" si="7694"/>
        <v/>
      </c>
      <c r="DK837" s="63" t="e">
        <f>IF(LEN('Описание предлагаемого товара'!#REF!)&gt;0,'Описание предлагаемого товара'!#REF!,"")</f>
        <v>#REF!</v>
      </c>
      <c r="DL837" s="63" t="e">
        <f>IF(LEN('Описание предлагаемого товара'!#REF!)&gt;0,'Описание предлагаемого товара'!#REF!,"")</f>
        <v>#REF!</v>
      </c>
      <c r="DM837" s="32"/>
    </row>
    <row r="838" spans="1:117" ht="48.75" customHeight="1" x14ac:dyDescent="0.25">
      <c r="A838" s="61" t="e">
        <f>IF(LEN('Описание предлагаемого товара'!#REF!)&gt;0,'Описание предлагаемого товара'!#REF!,"")</f>
        <v>#REF!</v>
      </c>
      <c r="B838" s="65" t="e">
        <f>IF(LEN('Описание предлагаемого товара'!#REF!)&gt;0,'Описание предлагаемого товара'!#REF!,"")</f>
        <v>#REF!</v>
      </c>
      <c r="C838" s="61" t="e">
        <f>IF(LEN('Описание предлагаемого товара'!#REF!)&gt;0,'Описание предлагаемого товара'!#REF!,"")</f>
        <v>#REF!</v>
      </c>
      <c r="D838" s="61" t="e">
        <f>IF(LEN('Описание предлагаемого товара'!#REF!)&gt;0,'Описание предлагаемого товара'!#REF!,"")</f>
        <v>#REF!</v>
      </c>
      <c r="E838" s="61" t="e">
        <f>IF(LEN('Описание предлагаемого товара'!#REF!)&gt;0,'Описание предлагаемого товара'!#REF!,"")</f>
        <v>#REF!</v>
      </c>
      <c r="F838" s="61" t="e">
        <f>IF(LEN('Описание предлагаемого товара'!#REF!)&gt;0,'Описание предлагаемого товара'!#REF!,"")</f>
        <v>#REF!</v>
      </c>
      <c r="G838" s="61" t="e">
        <f>IF(LEN('Описание предлагаемого товара'!#REF!)&gt;0,'Описание предлагаемого товара'!#REF!,"")</f>
        <v>#REF!</v>
      </c>
      <c r="H838" s="61" t="e">
        <f>IF(LEN('Описание предлагаемого товара'!#REF!)&gt;0,'Описание предлагаемого товара'!#REF!,"")</f>
        <v>#REF!</v>
      </c>
      <c r="I838" s="61" t="e">
        <f>IF(LEN('Описание предлагаемого товара'!#REF!)&gt;0,'Описание предлагаемого товара'!#REF!,"")</f>
        <v>#REF!</v>
      </c>
      <c r="J838" s="38" t="str">
        <f>IFERROR(VLOOKUP(B838,SAP!$A:$E,5,),"")</f>
        <v/>
      </c>
      <c r="K838" s="40" t="str">
        <f t="shared" si="7637"/>
        <v/>
      </c>
      <c r="L838" s="61" t="e">
        <f>IF(LEN('Описание предлагаемого товара'!#REF!)&gt;0,IFERROR('Описание предлагаемого товара'!#REF!*1,""),"")</f>
        <v>#REF!</v>
      </c>
      <c r="M838" s="39" t="str">
        <f>IFERROR(VLOOKUP(B838,SAP!$A:$E,2,),"")</f>
        <v/>
      </c>
      <c r="N838" s="41" t="str">
        <f t="shared" si="7773"/>
        <v/>
      </c>
      <c r="O838" s="39" t="str">
        <f t="shared" si="7624"/>
        <v/>
      </c>
      <c r="P838" s="36" t="e">
        <f>IF(LEN('Описание предлагаемого товара'!#REF!)&gt;0,'Описание предлагаемого товара'!#REF!,"")</f>
        <v>#REF!</v>
      </c>
      <c r="Q83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38" s="37" t="e">
        <f>IF(LEN('Описание предлагаемого товара'!#REF!)&gt;0,'Описание предлагаемого товара'!#REF!,"")</f>
        <v>#REF!</v>
      </c>
      <c r="S838" s="37" t="e">
        <f>IF(LEN('Описание предлагаемого товара'!#REF!)&gt;0,'Описание предлагаемого товара'!#REF!,"")</f>
        <v>#REF!</v>
      </c>
      <c r="T83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38" s="23" t="str">
        <f>IFERROR(VLOOKUP(CI838*1,Обработ.выгрузка_реестра_РФ!$A:$G,6,),"")</f>
        <v/>
      </c>
      <c r="V838" s="61" t="e">
        <f>IF(LEN('Описание предлагаемого товара'!#REF!)&gt;0,'Описание предлагаемого товара'!#REF!,"")</f>
        <v>#REF!</v>
      </c>
      <c r="W838" s="62" t="e">
        <f>IF(LEN('Описание предлагаемого товара'!#REF!)&gt;0,'Описание предлагаемого товара'!#REF!,"")</f>
        <v>#REF!</v>
      </c>
      <c r="X838" s="91" t="e">
        <f t="shared" ref="X838:Y838" si="8152">IFERROR(REPLACE(W838,FIND(CHAR(10),W838,1),1," "),W838)</f>
        <v>#REF!</v>
      </c>
      <c r="Y838" s="91" t="e">
        <f t="shared" si="8152"/>
        <v>#REF!</v>
      </c>
      <c r="Z838" s="91" t="e">
        <f t="shared" si="7639"/>
        <v>#REF!</v>
      </c>
      <c r="AA838" s="91" t="e">
        <f t="shared" si="7640"/>
        <v>#REF!</v>
      </c>
      <c r="AB838" s="91" t="e">
        <f t="shared" si="7641"/>
        <v>#REF!</v>
      </c>
      <c r="AC838" s="91" t="e">
        <f t="shared" ref="AC838:AF838" si="8153">IFERROR(REPLACE(AB838,FIND("  ",AB838,1),2," "),AB838)</f>
        <v>#REF!</v>
      </c>
      <c r="AD838" s="91" t="e">
        <f t="shared" si="8153"/>
        <v>#REF!</v>
      </c>
      <c r="AE838" s="91" t="e">
        <f t="shared" si="8153"/>
        <v>#REF!</v>
      </c>
      <c r="AF838" s="91" t="e">
        <f t="shared" si="8153"/>
        <v>#REF!</v>
      </c>
      <c r="AG838" s="23" t="str">
        <f>IFERROR(VLOOKUP(CI838*1,Обработ.выгрузка_реестра_РФ!$A:$G,4,),"")</f>
        <v/>
      </c>
      <c r="AH838" s="91" t="str">
        <f t="shared" ref="AH838:AI838" si="8154">IFERROR(REPLACE(AG838,FIND("-",AG838,1),1,"*"),AG838)</f>
        <v/>
      </c>
      <c r="AI838" s="91" t="str">
        <f t="shared" si="8154"/>
        <v/>
      </c>
      <c r="AJ838" s="27" t="str">
        <f t="shared" si="7739"/>
        <v/>
      </c>
      <c r="AK838" s="63" t="e">
        <f>IF(LEN('Описание предлагаемого товара'!#REF!)&gt;0,'Описание предлагаемого товара'!#REF!,"")</f>
        <v>#REF!</v>
      </c>
      <c r="AL838" s="91" t="e">
        <f t="shared" ref="AL838:AM838" si="8155">IFERROR(REPLACE(AK838,FIND(CHAR(10),AK838,1),1,""),AK838)</f>
        <v>#REF!</v>
      </c>
      <c r="AM838" s="91" t="e">
        <f t="shared" si="8155"/>
        <v>#REF!</v>
      </c>
      <c r="AN838" s="91" t="e">
        <f t="shared" ref="AN838:AR838" si="8156">IFERROR(REPLACE(AM838,FIND(" ",AM838,1),1,""),AM838)</f>
        <v>#REF!</v>
      </c>
      <c r="AO838" s="91" t="e">
        <f t="shared" si="8156"/>
        <v>#REF!</v>
      </c>
      <c r="AP838" s="91" t="e">
        <f t="shared" si="8156"/>
        <v>#REF!</v>
      </c>
      <c r="AQ838" s="91" t="e">
        <f t="shared" si="8156"/>
        <v>#REF!</v>
      </c>
      <c r="AR838" s="91" t="e">
        <f t="shared" si="8156"/>
        <v>#REF!</v>
      </c>
      <c r="AS838" s="91" t="e">
        <f t="shared" si="7646"/>
        <v>#REF!</v>
      </c>
      <c r="AT838" s="91" t="e">
        <f t="shared" si="7647"/>
        <v>#REF!</v>
      </c>
      <c r="AU838" s="32" t="e">
        <f t="shared" si="7630"/>
        <v>#REF!</v>
      </c>
      <c r="AV838" s="93" t="e">
        <f>'Описание предлагаемого товара'!#REF!</f>
        <v>#REF!</v>
      </c>
      <c r="AW838" s="91" t="e">
        <f>MIN(SEARCH({0,1,2,3,4,5,6,7,8,9},AV838&amp; "0123456789"))</f>
        <v>#REF!</v>
      </c>
      <c r="AX838" s="91" t="str">
        <f t="shared" si="7648"/>
        <v/>
      </c>
      <c r="AY838" s="91" t="str">
        <f t="shared" si="7649"/>
        <v/>
      </c>
      <c r="AZ838" s="91" t="str">
        <f t="shared" si="7650"/>
        <v/>
      </c>
      <c r="BA838" s="91" t="str">
        <f t="shared" si="7651"/>
        <v/>
      </c>
      <c r="BB838" s="91" t="str">
        <f t="shared" si="7652"/>
        <v/>
      </c>
      <c r="BC838" s="91" t="str">
        <f t="shared" si="7653"/>
        <v/>
      </c>
      <c r="BD838" s="91" t="str">
        <f t="shared" si="7654"/>
        <v/>
      </c>
      <c r="BE838" s="91" t="str">
        <f t="shared" si="7655"/>
        <v/>
      </c>
      <c r="BF838" s="91" t="str">
        <f t="shared" si="7656"/>
        <v/>
      </c>
      <c r="BG838" s="91" t="str">
        <f t="shared" si="7657"/>
        <v/>
      </c>
      <c r="BH838" s="91" t="str">
        <f t="shared" si="7658"/>
        <v/>
      </c>
      <c r="BI838" s="91" t="str">
        <f t="shared" si="7659"/>
        <v/>
      </c>
      <c r="BJ838" s="91" t="str">
        <f t="shared" si="7660"/>
        <v/>
      </c>
      <c r="BK838" s="91" t="str">
        <f t="shared" si="7661"/>
        <v/>
      </c>
      <c r="BL838" s="91" t="str">
        <f t="shared" si="7662"/>
        <v/>
      </c>
      <c r="BM838" s="91" t="str">
        <f t="shared" si="7663"/>
        <v/>
      </c>
      <c r="BN838" s="91" t="str">
        <f t="shared" si="7664"/>
        <v/>
      </c>
      <c r="BO838" s="91" t="str">
        <f t="shared" si="7665"/>
        <v/>
      </c>
      <c r="BP838" s="91" t="str">
        <f t="shared" si="7666"/>
        <v/>
      </c>
      <c r="BQ838" s="91" t="str">
        <f t="shared" si="7667"/>
        <v/>
      </c>
      <c r="BR838" s="91" t="str">
        <f t="shared" si="7668"/>
        <v/>
      </c>
      <c r="BS838" s="91" t="str">
        <f t="shared" si="7669"/>
        <v/>
      </c>
      <c r="BT838" s="91" t="str">
        <f t="shared" si="7670"/>
        <v/>
      </c>
      <c r="BU838" s="91" t="str">
        <f t="shared" si="7671"/>
        <v/>
      </c>
      <c r="BV838" s="91" t="str">
        <f t="shared" si="7672"/>
        <v/>
      </c>
      <c r="BW838" s="91" t="str">
        <f t="shared" si="7673"/>
        <v/>
      </c>
      <c r="BX838" s="91" t="str">
        <f t="shared" si="7674"/>
        <v/>
      </c>
      <c r="BY838" s="91" t="str">
        <f t="shared" si="7675"/>
        <v/>
      </c>
      <c r="BZ838" s="91" t="str">
        <f t="shared" si="7676"/>
        <v/>
      </c>
      <c r="CA838" s="91" t="str">
        <f t="shared" si="7677"/>
        <v/>
      </c>
      <c r="CB838" s="91" t="str">
        <f t="shared" si="7678"/>
        <v/>
      </c>
      <c r="CC838" s="91" t="str">
        <f t="shared" si="7679"/>
        <v/>
      </c>
      <c r="CD838" s="91" t="str">
        <f t="shared" si="7680"/>
        <v/>
      </c>
      <c r="CE838" s="91" t="str">
        <f t="shared" si="7681"/>
        <v/>
      </c>
      <c r="CF838" s="91" t="str">
        <f t="shared" si="7682"/>
        <v/>
      </c>
      <c r="CG838" s="91" t="str">
        <f t="shared" si="7683"/>
        <v/>
      </c>
      <c r="CH838" s="91" t="str">
        <f t="shared" si="7684"/>
        <v/>
      </c>
      <c r="CI838" s="91" t="str">
        <f t="shared" si="7685"/>
        <v>нет</v>
      </c>
      <c r="CJ838" s="63" t="e">
        <f>IF(LEN('Описание предлагаемого товара'!#REF!)&gt;0,'Описание предлагаемого товара'!#REF!,"")</f>
        <v>#REF!</v>
      </c>
      <c r="CK838" s="91" t="e">
        <f t="shared" ref="CK838:CL838" si="8157">IFERROR(REPLACE(CJ838,FIND(CHAR(10),CJ838,1),1,""),CJ838)</f>
        <v>#REF!</v>
      </c>
      <c r="CL838" s="91" t="e">
        <f t="shared" si="8157"/>
        <v>#REF!</v>
      </c>
      <c r="CM838" s="91" t="e">
        <f t="shared" si="7687"/>
        <v>#REF!</v>
      </c>
      <c r="CN838" s="91" t="e">
        <f t="shared" si="7688"/>
        <v>#REF!</v>
      </c>
      <c r="CO838" s="91" t="e">
        <f t="shared" si="7689"/>
        <v>#REF!</v>
      </c>
      <c r="CP838" s="90" t="e">
        <f>IF(AU838="Не указан реестровый номер (мера нац.режима Запрет)","",IF(CI838="нет","",IF(CU838="да","исключение(не смотрим баллы)",IFERROR(IF(CI838*1&gt;0,IFERROR(IF(VLOOKUP(CI838*1,Обработ.выгрузка_реестра_РФ!$A:$G,7,)=0,"Баллы не установлены",VLOOKUP(CI838*1,Обработ.выгрузка_реестра_РФ!$A:$G,7,)),IF(LEN(CI838)&gt;14,"","нет номера в реестре РФ")),""),IF(LEN(CI838)=0,"","Некорректный реестровый номер")))))</f>
        <v>#REF!</v>
      </c>
      <c r="CQ838" s="33" t="e">
        <f>IF(LEN(C838)&gt;0,IFERROR(IF(LEN(H838)&gt;0,IF(LEN(VLOOKUP(H838,'исключения(не_смотрим_баллы)'!$A:$C,1,))&gt;0,"да","нет"),"не введен ОКПД2"),"нет"),"")</f>
        <v>#REF!</v>
      </c>
      <c r="CR838" s="33" t="e">
        <f ca="1">IF(CQ838="да",IF(TODAY()&lt;VLOOKUP(H838,'исключения(не_смотрим_баллы)'!$A:$C,3,),"да","нет"),"")</f>
        <v>#REF!</v>
      </c>
      <c r="CS838" s="33" t="str">
        <f>IFERROR(IF(CQ838="да",IF(VLOOKUP(CI838*1,Обработ.выгрузка_реестра_РФ!$A:$G,2,)&lt;VLOOKUP(H838,'исключения(не_смотрим_баллы)'!$A:$C,2,),"да","нет"),""),"")</f>
        <v/>
      </c>
      <c r="CT838" s="24"/>
      <c r="CU838" s="33" t="e">
        <f t="shared" si="7701"/>
        <v>#REF!</v>
      </c>
      <c r="CV838" s="91" t="e">
        <f t="shared" si="7702"/>
        <v>#REF!</v>
      </c>
      <c r="CW838" s="27" t="e">
        <f t="shared" si="7703"/>
        <v>#REF!</v>
      </c>
      <c r="CX838" s="26" t="e">
        <f t="shared" si="7632"/>
        <v>#REF!</v>
      </c>
      <c r="CY838" s="64" t="e">
        <f>IF(LEN('Описание предлагаемого товара'!#REF!)&gt;0,'Описание предлагаемого товара'!#REF!,"")</f>
        <v>#REF!</v>
      </c>
      <c r="CZ838" s="95" t="e">
        <f t="shared" si="7690"/>
        <v>#REF!</v>
      </c>
      <c r="DA838" s="95" t="e">
        <f t="shared" ref="DA838" si="8158">IFERROR(REPLACE(CZ838,FIND(" ",CZ838,1),1,""),CZ838)</f>
        <v>#REF!</v>
      </c>
      <c r="DB838" s="95" t="e">
        <f t="shared" si="7634"/>
        <v>#REF!</v>
      </c>
      <c r="DC838" s="95" t="e">
        <f t="shared" ref="DC838:DD838" si="8159">IFERROR(REPLACE(DB838,FIND("г.",DB838,1),2,""),DB838)</f>
        <v>#REF!</v>
      </c>
      <c r="DD838" s="95" t="e">
        <f t="shared" si="8159"/>
        <v>#REF!</v>
      </c>
      <c r="DE838" s="95" t="e">
        <f t="shared" ref="DE838:DF838" si="8160">IFERROR(REPLACE(DD838,FIND("г",DD838,1),1,""),DD838)</f>
        <v>#REF!</v>
      </c>
      <c r="DF838" s="95" t="e">
        <f t="shared" si="8160"/>
        <v>#REF!</v>
      </c>
      <c r="DG838" s="95" t="e">
        <f t="shared" si="7707"/>
        <v>#REF!</v>
      </c>
      <c r="DH838" s="25" t="str">
        <f>IFERROR(VLOOKUP(CI838*1,Обработ.выгрузка_реестра_РФ!$A:$G,5,),"")</f>
        <v/>
      </c>
      <c r="DI838" s="27" t="str">
        <f t="shared" si="7717"/>
        <v/>
      </c>
      <c r="DJ838" s="27" t="str">
        <f t="shared" ca="1" si="7694"/>
        <v/>
      </c>
      <c r="DK838" s="63" t="e">
        <f>IF(LEN('Описание предлагаемого товара'!#REF!)&gt;0,'Описание предлагаемого товара'!#REF!,"")</f>
        <v>#REF!</v>
      </c>
      <c r="DL838" s="63" t="e">
        <f>IF(LEN('Описание предлагаемого товара'!#REF!)&gt;0,'Описание предлагаемого товара'!#REF!,"")</f>
        <v>#REF!</v>
      </c>
      <c r="DM838" s="32"/>
    </row>
    <row r="839" spans="1:117" ht="48.75" customHeight="1" x14ac:dyDescent="0.25">
      <c r="A839" s="61" t="e">
        <f>IF(LEN('Описание предлагаемого товара'!#REF!)&gt;0,'Описание предлагаемого товара'!#REF!,"")</f>
        <v>#REF!</v>
      </c>
      <c r="B839" s="65" t="e">
        <f>IF(LEN('Описание предлагаемого товара'!#REF!)&gt;0,'Описание предлагаемого товара'!#REF!,"")</f>
        <v>#REF!</v>
      </c>
      <c r="C839" s="61" t="e">
        <f>IF(LEN('Описание предлагаемого товара'!#REF!)&gt;0,'Описание предлагаемого товара'!#REF!,"")</f>
        <v>#REF!</v>
      </c>
      <c r="D839" s="61" t="e">
        <f>IF(LEN('Описание предлагаемого товара'!#REF!)&gt;0,'Описание предлагаемого товара'!#REF!,"")</f>
        <v>#REF!</v>
      </c>
      <c r="E839" s="61" t="e">
        <f>IF(LEN('Описание предлагаемого товара'!#REF!)&gt;0,'Описание предлагаемого товара'!#REF!,"")</f>
        <v>#REF!</v>
      </c>
      <c r="F839" s="61" t="e">
        <f>IF(LEN('Описание предлагаемого товара'!#REF!)&gt;0,'Описание предлагаемого товара'!#REF!,"")</f>
        <v>#REF!</v>
      </c>
      <c r="G839" s="61" t="e">
        <f>IF(LEN('Описание предлагаемого товара'!#REF!)&gt;0,'Описание предлагаемого товара'!#REF!,"")</f>
        <v>#REF!</v>
      </c>
      <c r="H839" s="61" t="e">
        <f>IF(LEN('Описание предлагаемого товара'!#REF!)&gt;0,'Описание предлагаемого товара'!#REF!,"")</f>
        <v>#REF!</v>
      </c>
      <c r="I839" s="61" t="e">
        <f>IF(LEN('Описание предлагаемого товара'!#REF!)&gt;0,'Описание предлагаемого товара'!#REF!,"")</f>
        <v>#REF!</v>
      </c>
      <c r="J839" s="38" t="str">
        <f>IFERROR(VLOOKUP(B839,SAP!$A:$E,5,),"")</f>
        <v/>
      </c>
      <c r="K839" s="40" t="str">
        <f t="shared" si="7637"/>
        <v/>
      </c>
      <c r="L839" s="61" t="e">
        <f>IF(LEN('Описание предлагаемого товара'!#REF!)&gt;0,IFERROR('Описание предлагаемого товара'!#REF!*1,""),"")</f>
        <v>#REF!</v>
      </c>
      <c r="M839" s="39" t="str">
        <f>IFERROR(VLOOKUP(B839,SAP!$A:$E,2,),"")</f>
        <v/>
      </c>
      <c r="N839" s="41" t="str">
        <f t="shared" si="7773"/>
        <v/>
      </c>
      <c r="O839" s="39" t="str">
        <f t="shared" si="7624"/>
        <v/>
      </c>
      <c r="P839" s="36" t="e">
        <f>IF(LEN('Описание предлагаемого товара'!#REF!)&gt;0,'Описание предлагаемого товара'!#REF!,"")</f>
        <v>#REF!</v>
      </c>
      <c r="Q83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39" s="37" t="e">
        <f>IF(LEN('Описание предлагаемого товара'!#REF!)&gt;0,'Описание предлагаемого товара'!#REF!,"")</f>
        <v>#REF!</v>
      </c>
      <c r="S839" s="37" t="e">
        <f>IF(LEN('Описание предлагаемого товара'!#REF!)&gt;0,'Описание предлагаемого товара'!#REF!,"")</f>
        <v>#REF!</v>
      </c>
      <c r="T83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39" s="23" t="str">
        <f>IFERROR(VLOOKUP(CI839*1,Обработ.выгрузка_реестра_РФ!$A:$G,6,),"")</f>
        <v/>
      </c>
      <c r="V839" s="61" t="e">
        <f>IF(LEN('Описание предлагаемого товара'!#REF!)&gt;0,'Описание предлагаемого товара'!#REF!,"")</f>
        <v>#REF!</v>
      </c>
      <c r="W839" s="62" t="e">
        <f>IF(LEN('Описание предлагаемого товара'!#REF!)&gt;0,'Описание предлагаемого товара'!#REF!,"")</f>
        <v>#REF!</v>
      </c>
      <c r="X839" s="91" t="e">
        <f t="shared" ref="X839:Y839" si="8161">IFERROR(REPLACE(W839,FIND(CHAR(10),W839,1),1," "),W839)</f>
        <v>#REF!</v>
      </c>
      <c r="Y839" s="91" t="e">
        <f t="shared" si="8161"/>
        <v>#REF!</v>
      </c>
      <c r="Z839" s="91" t="e">
        <f t="shared" si="7639"/>
        <v>#REF!</v>
      </c>
      <c r="AA839" s="91" t="e">
        <f t="shared" si="7640"/>
        <v>#REF!</v>
      </c>
      <c r="AB839" s="91" t="e">
        <f t="shared" si="7641"/>
        <v>#REF!</v>
      </c>
      <c r="AC839" s="91" t="e">
        <f t="shared" ref="AC839:AF839" si="8162">IFERROR(REPLACE(AB839,FIND("  ",AB839,1),2," "),AB839)</f>
        <v>#REF!</v>
      </c>
      <c r="AD839" s="91" t="e">
        <f t="shared" si="8162"/>
        <v>#REF!</v>
      </c>
      <c r="AE839" s="91" t="e">
        <f t="shared" si="8162"/>
        <v>#REF!</v>
      </c>
      <c r="AF839" s="91" t="e">
        <f t="shared" si="8162"/>
        <v>#REF!</v>
      </c>
      <c r="AG839" s="23" t="str">
        <f>IFERROR(VLOOKUP(CI839*1,Обработ.выгрузка_реестра_РФ!$A:$G,4,),"")</f>
        <v/>
      </c>
      <c r="AH839" s="91" t="str">
        <f t="shared" ref="AH839:AI839" si="8163">IFERROR(REPLACE(AG839,FIND("-",AG839,1),1,"*"),AG839)</f>
        <v/>
      </c>
      <c r="AI839" s="91" t="str">
        <f t="shared" si="8163"/>
        <v/>
      </c>
      <c r="AJ839" s="27" t="str">
        <f t="shared" si="7739"/>
        <v/>
      </c>
      <c r="AK839" s="63" t="e">
        <f>IF(LEN('Описание предлагаемого товара'!#REF!)&gt;0,'Описание предлагаемого товара'!#REF!,"")</f>
        <v>#REF!</v>
      </c>
      <c r="AL839" s="91" t="e">
        <f t="shared" ref="AL839:AM839" si="8164">IFERROR(REPLACE(AK839,FIND(CHAR(10),AK839,1),1,""),AK839)</f>
        <v>#REF!</v>
      </c>
      <c r="AM839" s="91" t="e">
        <f t="shared" si="8164"/>
        <v>#REF!</v>
      </c>
      <c r="AN839" s="91" t="e">
        <f t="shared" ref="AN839:AR839" si="8165">IFERROR(REPLACE(AM839,FIND(" ",AM839,1),1,""),AM839)</f>
        <v>#REF!</v>
      </c>
      <c r="AO839" s="91" t="e">
        <f t="shared" si="8165"/>
        <v>#REF!</v>
      </c>
      <c r="AP839" s="91" t="e">
        <f t="shared" si="8165"/>
        <v>#REF!</v>
      </c>
      <c r="AQ839" s="91" t="e">
        <f t="shared" si="8165"/>
        <v>#REF!</v>
      </c>
      <c r="AR839" s="91" t="e">
        <f t="shared" si="8165"/>
        <v>#REF!</v>
      </c>
      <c r="AS839" s="91" t="e">
        <f t="shared" si="7646"/>
        <v>#REF!</v>
      </c>
      <c r="AT839" s="91" t="e">
        <f t="shared" si="7647"/>
        <v>#REF!</v>
      </c>
      <c r="AU839" s="32" t="e">
        <f t="shared" si="7630"/>
        <v>#REF!</v>
      </c>
      <c r="AV839" s="93" t="e">
        <f>'Описание предлагаемого товара'!#REF!</f>
        <v>#REF!</v>
      </c>
      <c r="AW839" s="91" t="e">
        <f>MIN(SEARCH({0,1,2,3,4,5,6,7,8,9},AV839&amp; "0123456789"))</f>
        <v>#REF!</v>
      </c>
      <c r="AX839" s="91" t="str">
        <f t="shared" si="7648"/>
        <v/>
      </c>
      <c r="AY839" s="91" t="str">
        <f t="shared" si="7649"/>
        <v/>
      </c>
      <c r="AZ839" s="91" t="str">
        <f t="shared" si="7650"/>
        <v/>
      </c>
      <c r="BA839" s="91" t="str">
        <f t="shared" si="7651"/>
        <v/>
      </c>
      <c r="BB839" s="91" t="str">
        <f t="shared" si="7652"/>
        <v/>
      </c>
      <c r="BC839" s="91" t="str">
        <f t="shared" si="7653"/>
        <v/>
      </c>
      <c r="BD839" s="91" t="str">
        <f t="shared" si="7654"/>
        <v/>
      </c>
      <c r="BE839" s="91" t="str">
        <f t="shared" si="7655"/>
        <v/>
      </c>
      <c r="BF839" s="91" t="str">
        <f t="shared" si="7656"/>
        <v/>
      </c>
      <c r="BG839" s="91" t="str">
        <f t="shared" si="7657"/>
        <v/>
      </c>
      <c r="BH839" s="91" t="str">
        <f t="shared" si="7658"/>
        <v/>
      </c>
      <c r="BI839" s="91" t="str">
        <f t="shared" si="7659"/>
        <v/>
      </c>
      <c r="BJ839" s="91" t="str">
        <f t="shared" si="7660"/>
        <v/>
      </c>
      <c r="BK839" s="91" t="str">
        <f t="shared" si="7661"/>
        <v/>
      </c>
      <c r="BL839" s="91" t="str">
        <f t="shared" si="7662"/>
        <v/>
      </c>
      <c r="BM839" s="91" t="str">
        <f t="shared" si="7663"/>
        <v/>
      </c>
      <c r="BN839" s="91" t="str">
        <f t="shared" si="7664"/>
        <v/>
      </c>
      <c r="BO839" s="91" t="str">
        <f t="shared" si="7665"/>
        <v/>
      </c>
      <c r="BP839" s="91" t="str">
        <f t="shared" si="7666"/>
        <v/>
      </c>
      <c r="BQ839" s="91" t="str">
        <f t="shared" si="7667"/>
        <v/>
      </c>
      <c r="BR839" s="91" t="str">
        <f t="shared" si="7668"/>
        <v/>
      </c>
      <c r="BS839" s="91" t="str">
        <f t="shared" si="7669"/>
        <v/>
      </c>
      <c r="BT839" s="91" t="str">
        <f t="shared" si="7670"/>
        <v/>
      </c>
      <c r="BU839" s="91" t="str">
        <f t="shared" si="7671"/>
        <v/>
      </c>
      <c r="BV839" s="91" t="str">
        <f t="shared" si="7672"/>
        <v/>
      </c>
      <c r="BW839" s="91" t="str">
        <f t="shared" si="7673"/>
        <v/>
      </c>
      <c r="BX839" s="91" t="str">
        <f t="shared" si="7674"/>
        <v/>
      </c>
      <c r="BY839" s="91" t="str">
        <f t="shared" si="7675"/>
        <v/>
      </c>
      <c r="BZ839" s="91" t="str">
        <f t="shared" si="7676"/>
        <v/>
      </c>
      <c r="CA839" s="91" t="str">
        <f t="shared" si="7677"/>
        <v/>
      </c>
      <c r="CB839" s="91" t="str">
        <f t="shared" si="7678"/>
        <v/>
      </c>
      <c r="CC839" s="91" t="str">
        <f t="shared" si="7679"/>
        <v/>
      </c>
      <c r="CD839" s="91" t="str">
        <f t="shared" si="7680"/>
        <v/>
      </c>
      <c r="CE839" s="91" t="str">
        <f t="shared" si="7681"/>
        <v/>
      </c>
      <c r="CF839" s="91" t="str">
        <f t="shared" si="7682"/>
        <v/>
      </c>
      <c r="CG839" s="91" t="str">
        <f t="shared" si="7683"/>
        <v/>
      </c>
      <c r="CH839" s="91" t="str">
        <f t="shared" si="7684"/>
        <v/>
      </c>
      <c r="CI839" s="91" t="str">
        <f t="shared" si="7685"/>
        <v>нет</v>
      </c>
      <c r="CJ839" s="63" t="e">
        <f>IF(LEN('Описание предлагаемого товара'!#REF!)&gt;0,'Описание предлагаемого товара'!#REF!,"")</f>
        <v>#REF!</v>
      </c>
      <c r="CK839" s="91" t="e">
        <f t="shared" ref="CK839:CL839" si="8166">IFERROR(REPLACE(CJ839,FIND(CHAR(10),CJ839,1),1,""),CJ839)</f>
        <v>#REF!</v>
      </c>
      <c r="CL839" s="91" t="e">
        <f t="shared" si="8166"/>
        <v>#REF!</v>
      </c>
      <c r="CM839" s="91" t="e">
        <f t="shared" si="7687"/>
        <v>#REF!</v>
      </c>
      <c r="CN839" s="91" t="e">
        <f t="shared" si="7688"/>
        <v>#REF!</v>
      </c>
      <c r="CO839" s="91" t="e">
        <f t="shared" si="7689"/>
        <v>#REF!</v>
      </c>
      <c r="CP839" s="90" t="e">
        <f>IF(AU839="Не указан реестровый номер (мера нац.режима Запрет)","",IF(CI839="нет","",IF(CU839="да","исключение(не смотрим баллы)",IFERROR(IF(CI839*1&gt;0,IFERROR(IF(VLOOKUP(CI839*1,Обработ.выгрузка_реестра_РФ!$A:$G,7,)=0,"Баллы не установлены",VLOOKUP(CI839*1,Обработ.выгрузка_реестра_РФ!$A:$G,7,)),IF(LEN(CI839)&gt;14,"","нет номера в реестре РФ")),""),IF(LEN(CI839)=0,"","Некорректный реестровый номер")))))</f>
        <v>#REF!</v>
      </c>
      <c r="CQ839" s="33" t="e">
        <f>IF(LEN(C839)&gt;0,IFERROR(IF(LEN(H839)&gt;0,IF(LEN(VLOOKUP(H839,'исключения(не_смотрим_баллы)'!$A:$C,1,))&gt;0,"да","нет"),"не введен ОКПД2"),"нет"),"")</f>
        <v>#REF!</v>
      </c>
      <c r="CR839" s="33" t="e">
        <f ca="1">IF(CQ839="да",IF(TODAY()&lt;VLOOKUP(H839,'исключения(не_смотрим_баллы)'!$A:$C,3,),"да","нет"),"")</f>
        <v>#REF!</v>
      </c>
      <c r="CS839" s="33" t="str">
        <f>IFERROR(IF(CQ839="да",IF(VLOOKUP(CI839*1,Обработ.выгрузка_реестра_РФ!$A:$G,2,)&lt;VLOOKUP(H839,'исключения(не_смотрим_баллы)'!$A:$C,2,),"да","нет"),""),"")</f>
        <v/>
      </c>
      <c r="CT839" s="24"/>
      <c r="CU839" s="33" t="e">
        <f t="shared" si="7701"/>
        <v>#REF!</v>
      </c>
      <c r="CV839" s="91" t="e">
        <f t="shared" si="7702"/>
        <v>#REF!</v>
      </c>
      <c r="CW839" s="27" t="e">
        <f t="shared" si="7703"/>
        <v>#REF!</v>
      </c>
      <c r="CX839" s="26" t="e">
        <f t="shared" si="7632"/>
        <v>#REF!</v>
      </c>
      <c r="CY839" s="64" t="e">
        <f>IF(LEN('Описание предлагаемого товара'!#REF!)&gt;0,'Описание предлагаемого товара'!#REF!,"")</f>
        <v>#REF!</v>
      </c>
      <c r="CZ839" s="95" t="e">
        <f t="shared" si="7690"/>
        <v>#REF!</v>
      </c>
      <c r="DA839" s="95" t="e">
        <f t="shared" ref="DA839" si="8167">IFERROR(REPLACE(CZ839,FIND(" ",CZ839,1),1,""),CZ839)</f>
        <v>#REF!</v>
      </c>
      <c r="DB839" s="95" t="e">
        <f t="shared" si="7634"/>
        <v>#REF!</v>
      </c>
      <c r="DC839" s="95" t="e">
        <f t="shared" ref="DC839:DD839" si="8168">IFERROR(REPLACE(DB839,FIND("г.",DB839,1),2,""),DB839)</f>
        <v>#REF!</v>
      </c>
      <c r="DD839" s="95" t="e">
        <f t="shared" si="8168"/>
        <v>#REF!</v>
      </c>
      <c r="DE839" s="95" t="e">
        <f t="shared" ref="DE839:DF839" si="8169">IFERROR(REPLACE(DD839,FIND("г",DD839,1),1,""),DD839)</f>
        <v>#REF!</v>
      </c>
      <c r="DF839" s="95" t="e">
        <f t="shared" si="8169"/>
        <v>#REF!</v>
      </c>
      <c r="DG839" s="95" t="e">
        <f t="shared" si="7707"/>
        <v>#REF!</v>
      </c>
      <c r="DH839" s="25" t="str">
        <f>IFERROR(VLOOKUP(CI839*1,Обработ.выгрузка_реестра_РФ!$A:$G,5,),"")</f>
        <v/>
      </c>
      <c r="DI839" s="27" t="str">
        <f t="shared" si="7717"/>
        <v/>
      </c>
      <c r="DJ839" s="27" t="str">
        <f t="shared" ca="1" si="7694"/>
        <v/>
      </c>
      <c r="DK839" s="63" t="e">
        <f>IF(LEN('Описание предлагаемого товара'!#REF!)&gt;0,'Описание предлагаемого товара'!#REF!,"")</f>
        <v>#REF!</v>
      </c>
      <c r="DL839" s="63" t="e">
        <f>IF(LEN('Описание предлагаемого товара'!#REF!)&gt;0,'Описание предлагаемого товара'!#REF!,"")</f>
        <v>#REF!</v>
      </c>
      <c r="DM839" s="32"/>
    </row>
    <row r="840" spans="1:117" ht="48.75" customHeight="1" x14ac:dyDescent="0.25">
      <c r="A840" s="61" t="e">
        <f>IF(LEN('Описание предлагаемого товара'!#REF!)&gt;0,'Описание предлагаемого товара'!#REF!,"")</f>
        <v>#REF!</v>
      </c>
      <c r="B840" s="65" t="e">
        <f>IF(LEN('Описание предлагаемого товара'!#REF!)&gt;0,'Описание предлагаемого товара'!#REF!,"")</f>
        <v>#REF!</v>
      </c>
      <c r="C840" s="61" t="e">
        <f>IF(LEN('Описание предлагаемого товара'!#REF!)&gt;0,'Описание предлагаемого товара'!#REF!,"")</f>
        <v>#REF!</v>
      </c>
      <c r="D840" s="61" t="e">
        <f>IF(LEN('Описание предлагаемого товара'!#REF!)&gt;0,'Описание предлагаемого товара'!#REF!,"")</f>
        <v>#REF!</v>
      </c>
      <c r="E840" s="61" t="e">
        <f>IF(LEN('Описание предлагаемого товара'!#REF!)&gt;0,'Описание предлагаемого товара'!#REF!,"")</f>
        <v>#REF!</v>
      </c>
      <c r="F840" s="61" t="e">
        <f>IF(LEN('Описание предлагаемого товара'!#REF!)&gt;0,'Описание предлагаемого товара'!#REF!,"")</f>
        <v>#REF!</v>
      </c>
      <c r="G840" s="61" t="e">
        <f>IF(LEN('Описание предлагаемого товара'!#REF!)&gt;0,'Описание предлагаемого товара'!#REF!,"")</f>
        <v>#REF!</v>
      </c>
      <c r="H840" s="61" t="e">
        <f>IF(LEN('Описание предлагаемого товара'!#REF!)&gt;0,'Описание предлагаемого товара'!#REF!,"")</f>
        <v>#REF!</v>
      </c>
      <c r="I840" s="61" t="e">
        <f>IF(LEN('Описание предлагаемого товара'!#REF!)&gt;0,'Описание предлагаемого товара'!#REF!,"")</f>
        <v>#REF!</v>
      </c>
      <c r="J840" s="38" t="str">
        <f>IFERROR(VLOOKUP(B840,SAP!$A:$E,5,),"")</f>
        <v/>
      </c>
      <c r="K840" s="40" t="str">
        <f t="shared" si="7637"/>
        <v/>
      </c>
      <c r="L840" s="61" t="e">
        <f>IF(LEN('Описание предлагаемого товара'!#REF!)&gt;0,IFERROR('Описание предлагаемого товара'!#REF!*1,""),"")</f>
        <v>#REF!</v>
      </c>
      <c r="M840" s="39" t="str">
        <f>IFERROR(VLOOKUP(B840,SAP!$A:$E,2,),"")</f>
        <v/>
      </c>
      <c r="N840" s="41" t="str">
        <f t="shared" si="7773"/>
        <v/>
      </c>
      <c r="O840" s="39" t="str">
        <f t="shared" si="7624"/>
        <v/>
      </c>
      <c r="P840" s="36" t="e">
        <f>IF(LEN('Описание предлагаемого товара'!#REF!)&gt;0,'Описание предлагаемого товара'!#REF!,"")</f>
        <v>#REF!</v>
      </c>
      <c r="Q84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40" s="37" t="e">
        <f>IF(LEN('Описание предлагаемого товара'!#REF!)&gt;0,'Описание предлагаемого товара'!#REF!,"")</f>
        <v>#REF!</v>
      </c>
      <c r="S840" s="37" t="e">
        <f>IF(LEN('Описание предлагаемого товара'!#REF!)&gt;0,'Описание предлагаемого товара'!#REF!,"")</f>
        <v>#REF!</v>
      </c>
      <c r="T84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40" s="23" t="str">
        <f>IFERROR(VLOOKUP(CI840*1,Обработ.выгрузка_реестра_РФ!$A:$G,6,),"")</f>
        <v/>
      </c>
      <c r="V840" s="61" t="e">
        <f>IF(LEN('Описание предлагаемого товара'!#REF!)&gt;0,'Описание предлагаемого товара'!#REF!,"")</f>
        <v>#REF!</v>
      </c>
      <c r="W840" s="62" t="e">
        <f>IF(LEN('Описание предлагаемого товара'!#REF!)&gt;0,'Описание предлагаемого товара'!#REF!,"")</f>
        <v>#REF!</v>
      </c>
      <c r="X840" s="91" t="e">
        <f t="shared" ref="X840:Y840" si="8170">IFERROR(REPLACE(W840,FIND(CHAR(10),W840,1),1," "),W840)</f>
        <v>#REF!</v>
      </c>
      <c r="Y840" s="91" t="e">
        <f t="shared" si="8170"/>
        <v>#REF!</v>
      </c>
      <c r="Z840" s="91" t="e">
        <f t="shared" si="7639"/>
        <v>#REF!</v>
      </c>
      <c r="AA840" s="91" t="e">
        <f t="shared" si="7640"/>
        <v>#REF!</v>
      </c>
      <c r="AB840" s="91" t="e">
        <f t="shared" si="7641"/>
        <v>#REF!</v>
      </c>
      <c r="AC840" s="91" t="e">
        <f t="shared" ref="AC840:AF840" si="8171">IFERROR(REPLACE(AB840,FIND("  ",AB840,1),2," "),AB840)</f>
        <v>#REF!</v>
      </c>
      <c r="AD840" s="91" t="e">
        <f t="shared" si="8171"/>
        <v>#REF!</v>
      </c>
      <c r="AE840" s="91" t="e">
        <f t="shared" si="8171"/>
        <v>#REF!</v>
      </c>
      <c r="AF840" s="91" t="e">
        <f t="shared" si="8171"/>
        <v>#REF!</v>
      </c>
      <c r="AG840" s="23" t="str">
        <f>IFERROR(VLOOKUP(CI840*1,Обработ.выгрузка_реестра_РФ!$A:$G,4,),"")</f>
        <v/>
      </c>
      <c r="AH840" s="91" t="str">
        <f t="shared" ref="AH840:AI840" si="8172">IFERROR(REPLACE(AG840,FIND("-",AG840,1),1,"*"),AG840)</f>
        <v/>
      </c>
      <c r="AI840" s="91" t="str">
        <f t="shared" si="8172"/>
        <v/>
      </c>
      <c r="AJ840" s="27" t="str">
        <f t="shared" si="7739"/>
        <v/>
      </c>
      <c r="AK840" s="63" t="e">
        <f>IF(LEN('Описание предлагаемого товара'!#REF!)&gt;0,'Описание предлагаемого товара'!#REF!,"")</f>
        <v>#REF!</v>
      </c>
      <c r="AL840" s="91" t="e">
        <f t="shared" ref="AL840:AM840" si="8173">IFERROR(REPLACE(AK840,FIND(CHAR(10),AK840,1),1,""),AK840)</f>
        <v>#REF!</v>
      </c>
      <c r="AM840" s="91" t="e">
        <f t="shared" si="8173"/>
        <v>#REF!</v>
      </c>
      <c r="AN840" s="91" t="e">
        <f t="shared" ref="AN840:AR840" si="8174">IFERROR(REPLACE(AM840,FIND(" ",AM840,1),1,""),AM840)</f>
        <v>#REF!</v>
      </c>
      <c r="AO840" s="91" t="e">
        <f t="shared" si="8174"/>
        <v>#REF!</v>
      </c>
      <c r="AP840" s="91" t="e">
        <f t="shared" si="8174"/>
        <v>#REF!</v>
      </c>
      <c r="AQ840" s="91" t="e">
        <f t="shared" si="8174"/>
        <v>#REF!</v>
      </c>
      <c r="AR840" s="91" t="e">
        <f t="shared" si="8174"/>
        <v>#REF!</v>
      </c>
      <c r="AS840" s="91" t="e">
        <f t="shared" si="7646"/>
        <v>#REF!</v>
      </c>
      <c r="AT840" s="91" t="e">
        <f t="shared" si="7647"/>
        <v>#REF!</v>
      </c>
      <c r="AU840" s="32" t="e">
        <f t="shared" si="7630"/>
        <v>#REF!</v>
      </c>
      <c r="AV840" s="93" t="e">
        <f>'Описание предлагаемого товара'!#REF!</f>
        <v>#REF!</v>
      </c>
      <c r="AW840" s="91" t="e">
        <f>MIN(SEARCH({0,1,2,3,4,5,6,7,8,9},AV840&amp; "0123456789"))</f>
        <v>#REF!</v>
      </c>
      <c r="AX840" s="91" t="str">
        <f t="shared" si="7648"/>
        <v/>
      </c>
      <c r="AY840" s="91" t="str">
        <f t="shared" si="7649"/>
        <v/>
      </c>
      <c r="AZ840" s="91" t="str">
        <f t="shared" si="7650"/>
        <v/>
      </c>
      <c r="BA840" s="91" t="str">
        <f t="shared" si="7651"/>
        <v/>
      </c>
      <c r="BB840" s="91" t="str">
        <f t="shared" si="7652"/>
        <v/>
      </c>
      <c r="BC840" s="91" t="str">
        <f t="shared" si="7653"/>
        <v/>
      </c>
      <c r="BD840" s="91" t="str">
        <f t="shared" si="7654"/>
        <v/>
      </c>
      <c r="BE840" s="91" t="str">
        <f t="shared" si="7655"/>
        <v/>
      </c>
      <c r="BF840" s="91" t="str">
        <f t="shared" si="7656"/>
        <v/>
      </c>
      <c r="BG840" s="91" t="str">
        <f t="shared" si="7657"/>
        <v/>
      </c>
      <c r="BH840" s="91" t="str">
        <f t="shared" si="7658"/>
        <v/>
      </c>
      <c r="BI840" s="91" t="str">
        <f t="shared" si="7659"/>
        <v/>
      </c>
      <c r="BJ840" s="91" t="str">
        <f t="shared" si="7660"/>
        <v/>
      </c>
      <c r="BK840" s="91" t="str">
        <f t="shared" si="7661"/>
        <v/>
      </c>
      <c r="BL840" s="91" t="str">
        <f t="shared" si="7662"/>
        <v/>
      </c>
      <c r="BM840" s="91" t="str">
        <f t="shared" si="7663"/>
        <v/>
      </c>
      <c r="BN840" s="91" t="str">
        <f t="shared" si="7664"/>
        <v/>
      </c>
      <c r="BO840" s="91" t="str">
        <f t="shared" si="7665"/>
        <v/>
      </c>
      <c r="BP840" s="91" t="str">
        <f t="shared" si="7666"/>
        <v/>
      </c>
      <c r="BQ840" s="91" t="str">
        <f t="shared" si="7667"/>
        <v/>
      </c>
      <c r="BR840" s="91" t="str">
        <f t="shared" si="7668"/>
        <v/>
      </c>
      <c r="BS840" s="91" t="str">
        <f t="shared" si="7669"/>
        <v/>
      </c>
      <c r="BT840" s="91" t="str">
        <f t="shared" si="7670"/>
        <v/>
      </c>
      <c r="BU840" s="91" t="str">
        <f t="shared" si="7671"/>
        <v/>
      </c>
      <c r="BV840" s="91" t="str">
        <f t="shared" si="7672"/>
        <v/>
      </c>
      <c r="BW840" s="91" t="str">
        <f t="shared" si="7673"/>
        <v/>
      </c>
      <c r="BX840" s="91" t="str">
        <f t="shared" si="7674"/>
        <v/>
      </c>
      <c r="BY840" s="91" t="str">
        <f t="shared" si="7675"/>
        <v/>
      </c>
      <c r="BZ840" s="91" t="str">
        <f t="shared" si="7676"/>
        <v/>
      </c>
      <c r="CA840" s="91" t="str">
        <f t="shared" si="7677"/>
        <v/>
      </c>
      <c r="CB840" s="91" t="str">
        <f t="shared" si="7678"/>
        <v/>
      </c>
      <c r="CC840" s="91" t="str">
        <f t="shared" si="7679"/>
        <v/>
      </c>
      <c r="CD840" s="91" t="str">
        <f t="shared" si="7680"/>
        <v/>
      </c>
      <c r="CE840" s="91" t="str">
        <f t="shared" si="7681"/>
        <v/>
      </c>
      <c r="CF840" s="91" t="str">
        <f t="shared" si="7682"/>
        <v/>
      </c>
      <c r="CG840" s="91" t="str">
        <f t="shared" si="7683"/>
        <v/>
      </c>
      <c r="CH840" s="91" t="str">
        <f t="shared" si="7684"/>
        <v/>
      </c>
      <c r="CI840" s="91" t="str">
        <f t="shared" si="7685"/>
        <v>нет</v>
      </c>
      <c r="CJ840" s="63" t="e">
        <f>IF(LEN('Описание предлагаемого товара'!#REF!)&gt;0,'Описание предлагаемого товара'!#REF!,"")</f>
        <v>#REF!</v>
      </c>
      <c r="CK840" s="91" t="e">
        <f t="shared" ref="CK840:CL840" si="8175">IFERROR(REPLACE(CJ840,FIND(CHAR(10),CJ840,1),1,""),CJ840)</f>
        <v>#REF!</v>
      </c>
      <c r="CL840" s="91" t="e">
        <f t="shared" si="8175"/>
        <v>#REF!</v>
      </c>
      <c r="CM840" s="91" t="e">
        <f t="shared" si="7687"/>
        <v>#REF!</v>
      </c>
      <c r="CN840" s="91" t="e">
        <f t="shared" si="7688"/>
        <v>#REF!</v>
      </c>
      <c r="CO840" s="91" t="e">
        <f t="shared" si="7689"/>
        <v>#REF!</v>
      </c>
      <c r="CP840" s="90" t="e">
        <f>IF(AU840="Не указан реестровый номер (мера нац.режима Запрет)","",IF(CI840="нет","",IF(CU840="да","исключение(не смотрим баллы)",IFERROR(IF(CI840*1&gt;0,IFERROR(IF(VLOOKUP(CI840*1,Обработ.выгрузка_реестра_РФ!$A:$G,7,)=0,"Баллы не установлены",VLOOKUP(CI840*1,Обработ.выгрузка_реестра_РФ!$A:$G,7,)),IF(LEN(CI840)&gt;14,"","нет номера в реестре РФ")),""),IF(LEN(CI840)=0,"","Некорректный реестровый номер")))))</f>
        <v>#REF!</v>
      </c>
      <c r="CQ840" s="33" t="e">
        <f>IF(LEN(C840)&gt;0,IFERROR(IF(LEN(H840)&gt;0,IF(LEN(VLOOKUP(H840,'исключения(не_смотрим_баллы)'!$A:$C,1,))&gt;0,"да","нет"),"не введен ОКПД2"),"нет"),"")</f>
        <v>#REF!</v>
      </c>
      <c r="CR840" s="33" t="e">
        <f ca="1">IF(CQ840="да",IF(TODAY()&lt;VLOOKUP(H840,'исключения(не_смотрим_баллы)'!$A:$C,3,),"да","нет"),"")</f>
        <v>#REF!</v>
      </c>
      <c r="CS840" s="33" t="str">
        <f>IFERROR(IF(CQ840="да",IF(VLOOKUP(CI840*1,Обработ.выгрузка_реестра_РФ!$A:$G,2,)&lt;VLOOKUP(H840,'исключения(не_смотрим_баллы)'!$A:$C,2,),"да","нет"),""),"")</f>
        <v/>
      </c>
      <c r="CT840" s="24"/>
      <c r="CU840" s="33" t="e">
        <f t="shared" si="7701"/>
        <v>#REF!</v>
      </c>
      <c r="CV840" s="91" t="e">
        <f t="shared" si="7702"/>
        <v>#REF!</v>
      </c>
      <c r="CW840" s="27" t="e">
        <f t="shared" si="7703"/>
        <v>#REF!</v>
      </c>
      <c r="CX840" s="26" t="e">
        <f t="shared" si="7632"/>
        <v>#REF!</v>
      </c>
      <c r="CY840" s="64" t="e">
        <f>IF(LEN('Описание предлагаемого товара'!#REF!)&gt;0,'Описание предлагаемого товара'!#REF!,"")</f>
        <v>#REF!</v>
      </c>
      <c r="CZ840" s="95" t="e">
        <f t="shared" si="7690"/>
        <v>#REF!</v>
      </c>
      <c r="DA840" s="95" t="e">
        <f t="shared" ref="DA840" si="8176">IFERROR(REPLACE(CZ840,FIND(" ",CZ840,1),1,""),CZ840)</f>
        <v>#REF!</v>
      </c>
      <c r="DB840" s="95" t="e">
        <f t="shared" si="7634"/>
        <v>#REF!</v>
      </c>
      <c r="DC840" s="95" t="e">
        <f t="shared" ref="DC840:DD840" si="8177">IFERROR(REPLACE(DB840,FIND("г.",DB840,1),2,""),DB840)</f>
        <v>#REF!</v>
      </c>
      <c r="DD840" s="95" t="e">
        <f t="shared" si="8177"/>
        <v>#REF!</v>
      </c>
      <c r="DE840" s="95" t="e">
        <f t="shared" ref="DE840:DF840" si="8178">IFERROR(REPLACE(DD840,FIND("г",DD840,1),1,""),DD840)</f>
        <v>#REF!</v>
      </c>
      <c r="DF840" s="95" t="e">
        <f t="shared" si="8178"/>
        <v>#REF!</v>
      </c>
      <c r="DG840" s="95" t="e">
        <f t="shared" si="7707"/>
        <v>#REF!</v>
      </c>
      <c r="DH840" s="25" t="str">
        <f>IFERROR(VLOOKUP(CI840*1,Обработ.выгрузка_реестра_РФ!$A:$G,5,),"")</f>
        <v/>
      </c>
      <c r="DI840" s="27" t="str">
        <f t="shared" si="7717"/>
        <v/>
      </c>
      <c r="DJ840" s="27" t="str">
        <f t="shared" ca="1" si="7694"/>
        <v/>
      </c>
      <c r="DK840" s="63" t="e">
        <f>IF(LEN('Описание предлагаемого товара'!#REF!)&gt;0,'Описание предлагаемого товара'!#REF!,"")</f>
        <v>#REF!</v>
      </c>
      <c r="DL840" s="63" t="e">
        <f>IF(LEN('Описание предлагаемого товара'!#REF!)&gt;0,'Описание предлагаемого товара'!#REF!,"")</f>
        <v>#REF!</v>
      </c>
      <c r="DM840" s="32"/>
    </row>
    <row r="841" spans="1:117" ht="48.75" customHeight="1" x14ac:dyDescent="0.25">
      <c r="A841" s="61" t="e">
        <f>IF(LEN('Описание предлагаемого товара'!#REF!)&gt;0,'Описание предлагаемого товара'!#REF!,"")</f>
        <v>#REF!</v>
      </c>
      <c r="B841" s="65" t="e">
        <f>IF(LEN('Описание предлагаемого товара'!#REF!)&gt;0,'Описание предлагаемого товара'!#REF!,"")</f>
        <v>#REF!</v>
      </c>
      <c r="C841" s="61" t="e">
        <f>IF(LEN('Описание предлагаемого товара'!#REF!)&gt;0,'Описание предлагаемого товара'!#REF!,"")</f>
        <v>#REF!</v>
      </c>
      <c r="D841" s="61" t="e">
        <f>IF(LEN('Описание предлагаемого товара'!#REF!)&gt;0,'Описание предлагаемого товара'!#REF!,"")</f>
        <v>#REF!</v>
      </c>
      <c r="E841" s="61" t="e">
        <f>IF(LEN('Описание предлагаемого товара'!#REF!)&gt;0,'Описание предлагаемого товара'!#REF!,"")</f>
        <v>#REF!</v>
      </c>
      <c r="F841" s="61" t="e">
        <f>IF(LEN('Описание предлагаемого товара'!#REF!)&gt;0,'Описание предлагаемого товара'!#REF!,"")</f>
        <v>#REF!</v>
      </c>
      <c r="G841" s="61" t="e">
        <f>IF(LEN('Описание предлагаемого товара'!#REF!)&gt;0,'Описание предлагаемого товара'!#REF!,"")</f>
        <v>#REF!</v>
      </c>
      <c r="H841" s="61" t="e">
        <f>IF(LEN('Описание предлагаемого товара'!#REF!)&gt;0,'Описание предлагаемого товара'!#REF!,"")</f>
        <v>#REF!</v>
      </c>
      <c r="I841" s="61" t="e">
        <f>IF(LEN('Описание предлагаемого товара'!#REF!)&gt;0,'Описание предлагаемого товара'!#REF!,"")</f>
        <v>#REF!</v>
      </c>
      <c r="J841" s="38" t="str">
        <f>IFERROR(VLOOKUP(B841,SAP!$A:$E,5,),"")</f>
        <v/>
      </c>
      <c r="K841" s="40" t="str">
        <f t="shared" si="7637"/>
        <v/>
      </c>
      <c r="L841" s="61" t="e">
        <f>IF(LEN('Описание предлагаемого товара'!#REF!)&gt;0,IFERROR('Описание предлагаемого товара'!#REF!*1,""),"")</f>
        <v>#REF!</v>
      </c>
      <c r="M841" s="39" t="str">
        <f>IFERROR(VLOOKUP(B841,SAP!$A:$E,2,),"")</f>
        <v/>
      </c>
      <c r="N841" s="41" t="str">
        <f t="shared" si="7773"/>
        <v/>
      </c>
      <c r="O841" s="39" t="str">
        <f t="shared" si="7624"/>
        <v/>
      </c>
      <c r="P841" s="36" t="e">
        <f>IF(LEN('Описание предлагаемого товара'!#REF!)&gt;0,'Описание предлагаемого товара'!#REF!,"")</f>
        <v>#REF!</v>
      </c>
      <c r="Q84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41" s="37" t="e">
        <f>IF(LEN('Описание предлагаемого товара'!#REF!)&gt;0,'Описание предлагаемого товара'!#REF!,"")</f>
        <v>#REF!</v>
      </c>
      <c r="S841" s="37" t="e">
        <f>IF(LEN('Описание предлагаемого товара'!#REF!)&gt;0,'Описание предлагаемого товара'!#REF!,"")</f>
        <v>#REF!</v>
      </c>
      <c r="T84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41" s="23" t="str">
        <f>IFERROR(VLOOKUP(CI841*1,Обработ.выгрузка_реестра_РФ!$A:$G,6,),"")</f>
        <v/>
      </c>
      <c r="V841" s="61" t="e">
        <f>IF(LEN('Описание предлагаемого товара'!#REF!)&gt;0,'Описание предлагаемого товара'!#REF!,"")</f>
        <v>#REF!</v>
      </c>
      <c r="W841" s="62" t="e">
        <f>IF(LEN('Описание предлагаемого товара'!#REF!)&gt;0,'Описание предлагаемого товара'!#REF!,"")</f>
        <v>#REF!</v>
      </c>
      <c r="X841" s="91" t="e">
        <f t="shared" ref="X841:Y841" si="8179">IFERROR(REPLACE(W841,FIND(CHAR(10),W841,1),1," "),W841)</f>
        <v>#REF!</v>
      </c>
      <c r="Y841" s="91" t="e">
        <f t="shared" si="8179"/>
        <v>#REF!</v>
      </c>
      <c r="Z841" s="91" t="e">
        <f t="shared" si="7639"/>
        <v>#REF!</v>
      </c>
      <c r="AA841" s="91" t="e">
        <f t="shared" si="7640"/>
        <v>#REF!</v>
      </c>
      <c r="AB841" s="91" t="e">
        <f t="shared" si="7641"/>
        <v>#REF!</v>
      </c>
      <c r="AC841" s="91" t="e">
        <f t="shared" ref="AC841:AF841" si="8180">IFERROR(REPLACE(AB841,FIND("  ",AB841,1),2," "),AB841)</f>
        <v>#REF!</v>
      </c>
      <c r="AD841" s="91" t="e">
        <f t="shared" si="8180"/>
        <v>#REF!</v>
      </c>
      <c r="AE841" s="91" t="e">
        <f t="shared" si="8180"/>
        <v>#REF!</v>
      </c>
      <c r="AF841" s="91" t="e">
        <f t="shared" si="8180"/>
        <v>#REF!</v>
      </c>
      <c r="AG841" s="23" t="str">
        <f>IFERROR(VLOOKUP(CI841*1,Обработ.выгрузка_реестра_РФ!$A:$G,4,),"")</f>
        <v/>
      </c>
      <c r="AH841" s="91" t="str">
        <f t="shared" ref="AH841:AI841" si="8181">IFERROR(REPLACE(AG841,FIND("-",AG841,1),1,"*"),AG841)</f>
        <v/>
      </c>
      <c r="AI841" s="91" t="str">
        <f t="shared" si="8181"/>
        <v/>
      </c>
      <c r="AJ841" s="27" t="str">
        <f t="shared" si="7739"/>
        <v/>
      </c>
      <c r="AK841" s="63" t="e">
        <f>IF(LEN('Описание предлагаемого товара'!#REF!)&gt;0,'Описание предлагаемого товара'!#REF!,"")</f>
        <v>#REF!</v>
      </c>
      <c r="AL841" s="91" t="e">
        <f t="shared" ref="AL841:AM841" si="8182">IFERROR(REPLACE(AK841,FIND(CHAR(10),AK841,1),1,""),AK841)</f>
        <v>#REF!</v>
      </c>
      <c r="AM841" s="91" t="e">
        <f t="shared" si="8182"/>
        <v>#REF!</v>
      </c>
      <c r="AN841" s="91" t="e">
        <f t="shared" ref="AN841:AR841" si="8183">IFERROR(REPLACE(AM841,FIND(" ",AM841,1),1,""),AM841)</f>
        <v>#REF!</v>
      </c>
      <c r="AO841" s="91" t="e">
        <f t="shared" si="8183"/>
        <v>#REF!</v>
      </c>
      <c r="AP841" s="91" t="e">
        <f t="shared" si="8183"/>
        <v>#REF!</v>
      </c>
      <c r="AQ841" s="91" t="e">
        <f t="shared" si="8183"/>
        <v>#REF!</v>
      </c>
      <c r="AR841" s="91" t="e">
        <f t="shared" si="8183"/>
        <v>#REF!</v>
      </c>
      <c r="AS841" s="91" t="e">
        <f t="shared" si="7646"/>
        <v>#REF!</v>
      </c>
      <c r="AT841" s="91" t="e">
        <f t="shared" si="7647"/>
        <v>#REF!</v>
      </c>
      <c r="AU841" s="32" t="e">
        <f t="shared" si="7630"/>
        <v>#REF!</v>
      </c>
      <c r="AV841" s="93" t="e">
        <f>'Описание предлагаемого товара'!#REF!</f>
        <v>#REF!</v>
      </c>
      <c r="AW841" s="91" t="e">
        <f>MIN(SEARCH({0,1,2,3,4,5,6,7,8,9},AV841&amp; "0123456789"))</f>
        <v>#REF!</v>
      </c>
      <c r="AX841" s="91" t="str">
        <f t="shared" si="7648"/>
        <v/>
      </c>
      <c r="AY841" s="91" t="str">
        <f t="shared" si="7649"/>
        <v/>
      </c>
      <c r="AZ841" s="91" t="str">
        <f t="shared" si="7650"/>
        <v/>
      </c>
      <c r="BA841" s="91" t="str">
        <f t="shared" si="7651"/>
        <v/>
      </c>
      <c r="BB841" s="91" t="str">
        <f t="shared" si="7652"/>
        <v/>
      </c>
      <c r="BC841" s="91" t="str">
        <f t="shared" si="7653"/>
        <v/>
      </c>
      <c r="BD841" s="91" t="str">
        <f t="shared" si="7654"/>
        <v/>
      </c>
      <c r="BE841" s="91" t="str">
        <f t="shared" si="7655"/>
        <v/>
      </c>
      <c r="BF841" s="91" t="str">
        <f t="shared" si="7656"/>
        <v/>
      </c>
      <c r="BG841" s="91" t="str">
        <f t="shared" si="7657"/>
        <v/>
      </c>
      <c r="BH841" s="91" t="str">
        <f t="shared" si="7658"/>
        <v/>
      </c>
      <c r="BI841" s="91" t="str">
        <f t="shared" si="7659"/>
        <v/>
      </c>
      <c r="BJ841" s="91" t="str">
        <f t="shared" si="7660"/>
        <v/>
      </c>
      <c r="BK841" s="91" t="str">
        <f t="shared" si="7661"/>
        <v/>
      </c>
      <c r="BL841" s="91" t="str">
        <f t="shared" si="7662"/>
        <v/>
      </c>
      <c r="BM841" s="91" t="str">
        <f t="shared" si="7663"/>
        <v/>
      </c>
      <c r="BN841" s="91" t="str">
        <f t="shared" si="7664"/>
        <v/>
      </c>
      <c r="BO841" s="91" t="str">
        <f t="shared" si="7665"/>
        <v/>
      </c>
      <c r="BP841" s="91" t="str">
        <f t="shared" si="7666"/>
        <v/>
      </c>
      <c r="BQ841" s="91" t="str">
        <f t="shared" si="7667"/>
        <v/>
      </c>
      <c r="BR841" s="91" t="str">
        <f t="shared" si="7668"/>
        <v/>
      </c>
      <c r="BS841" s="91" t="str">
        <f t="shared" si="7669"/>
        <v/>
      </c>
      <c r="BT841" s="91" t="str">
        <f t="shared" si="7670"/>
        <v/>
      </c>
      <c r="BU841" s="91" t="str">
        <f t="shared" si="7671"/>
        <v/>
      </c>
      <c r="BV841" s="91" t="str">
        <f t="shared" si="7672"/>
        <v/>
      </c>
      <c r="BW841" s="91" t="str">
        <f t="shared" si="7673"/>
        <v/>
      </c>
      <c r="BX841" s="91" t="str">
        <f t="shared" si="7674"/>
        <v/>
      </c>
      <c r="BY841" s="91" t="str">
        <f t="shared" si="7675"/>
        <v/>
      </c>
      <c r="BZ841" s="91" t="str">
        <f t="shared" si="7676"/>
        <v/>
      </c>
      <c r="CA841" s="91" t="str">
        <f t="shared" si="7677"/>
        <v/>
      </c>
      <c r="CB841" s="91" t="str">
        <f t="shared" si="7678"/>
        <v/>
      </c>
      <c r="CC841" s="91" t="str">
        <f t="shared" si="7679"/>
        <v/>
      </c>
      <c r="CD841" s="91" t="str">
        <f t="shared" si="7680"/>
        <v/>
      </c>
      <c r="CE841" s="91" t="str">
        <f t="shared" si="7681"/>
        <v/>
      </c>
      <c r="CF841" s="91" t="str">
        <f t="shared" si="7682"/>
        <v/>
      </c>
      <c r="CG841" s="91" t="str">
        <f t="shared" si="7683"/>
        <v/>
      </c>
      <c r="CH841" s="91" t="str">
        <f t="shared" si="7684"/>
        <v/>
      </c>
      <c r="CI841" s="91" t="str">
        <f t="shared" si="7685"/>
        <v>нет</v>
      </c>
      <c r="CJ841" s="63" t="e">
        <f>IF(LEN('Описание предлагаемого товара'!#REF!)&gt;0,'Описание предлагаемого товара'!#REF!,"")</f>
        <v>#REF!</v>
      </c>
      <c r="CK841" s="91" t="e">
        <f t="shared" ref="CK841:CL841" si="8184">IFERROR(REPLACE(CJ841,FIND(CHAR(10),CJ841,1),1,""),CJ841)</f>
        <v>#REF!</v>
      </c>
      <c r="CL841" s="91" t="e">
        <f t="shared" si="8184"/>
        <v>#REF!</v>
      </c>
      <c r="CM841" s="91" t="e">
        <f t="shared" si="7687"/>
        <v>#REF!</v>
      </c>
      <c r="CN841" s="91" t="e">
        <f t="shared" si="7688"/>
        <v>#REF!</v>
      </c>
      <c r="CO841" s="91" t="e">
        <f t="shared" si="7689"/>
        <v>#REF!</v>
      </c>
      <c r="CP841" s="90" t="e">
        <f>IF(AU841="Не указан реестровый номер (мера нац.режима Запрет)","",IF(CI841="нет","",IF(CU841="да","исключение(не смотрим баллы)",IFERROR(IF(CI841*1&gt;0,IFERROR(IF(VLOOKUP(CI841*1,Обработ.выгрузка_реестра_РФ!$A:$G,7,)=0,"Баллы не установлены",VLOOKUP(CI841*1,Обработ.выгрузка_реестра_РФ!$A:$G,7,)),IF(LEN(CI841)&gt;14,"","нет номера в реестре РФ")),""),IF(LEN(CI841)=0,"","Некорректный реестровый номер")))))</f>
        <v>#REF!</v>
      </c>
      <c r="CQ841" s="33" t="e">
        <f>IF(LEN(C841)&gt;0,IFERROR(IF(LEN(H841)&gt;0,IF(LEN(VLOOKUP(H841,'исключения(не_смотрим_баллы)'!$A:$C,1,))&gt;0,"да","нет"),"не введен ОКПД2"),"нет"),"")</f>
        <v>#REF!</v>
      </c>
      <c r="CR841" s="33" t="e">
        <f ca="1">IF(CQ841="да",IF(TODAY()&lt;VLOOKUP(H841,'исключения(не_смотрим_баллы)'!$A:$C,3,),"да","нет"),"")</f>
        <v>#REF!</v>
      </c>
      <c r="CS841" s="33" t="str">
        <f>IFERROR(IF(CQ841="да",IF(VLOOKUP(CI841*1,Обработ.выгрузка_реестра_РФ!$A:$G,2,)&lt;VLOOKUP(H841,'исключения(не_смотрим_баллы)'!$A:$C,2,),"да","нет"),""),"")</f>
        <v/>
      </c>
      <c r="CT841" s="24"/>
      <c r="CU841" s="33" t="e">
        <f t="shared" si="7701"/>
        <v>#REF!</v>
      </c>
      <c r="CV841" s="91" t="e">
        <f t="shared" si="7702"/>
        <v>#REF!</v>
      </c>
      <c r="CW841" s="27" t="e">
        <f t="shared" si="7703"/>
        <v>#REF!</v>
      </c>
      <c r="CX841" s="26" t="e">
        <f t="shared" si="7632"/>
        <v>#REF!</v>
      </c>
      <c r="CY841" s="64" t="e">
        <f>IF(LEN('Описание предлагаемого товара'!#REF!)&gt;0,'Описание предлагаемого товара'!#REF!,"")</f>
        <v>#REF!</v>
      </c>
      <c r="CZ841" s="95" t="e">
        <f t="shared" si="7690"/>
        <v>#REF!</v>
      </c>
      <c r="DA841" s="95" t="e">
        <f t="shared" ref="DA841" si="8185">IFERROR(REPLACE(CZ841,FIND(" ",CZ841,1),1,""),CZ841)</f>
        <v>#REF!</v>
      </c>
      <c r="DB841" s="95" t="e">
        <f t="shared" si="7634"/>
        <v>#REF!</v>
      </c>
      <c r="DC841" s="95" t="e">
        <f t="shared" ref="DC841:DD841" si="8186">IFERROR(REPLACE(DB841,FIND("г.",DB841,1),2,""),DB841)</f>
        <v>#REF!</v>
      </c>
      <c r="DD841" s="95" t="e">
        <f t="shared" si="8186"/>
        <v>#REF!</v>
      </c>
      <c r="DE841" s="95" t="e">
        <f t="shared" ref="DE841:DF841" si="8187">IFERROR(REPLACE(DD841,FIND("г",DD841,1),1,""),DD841)</f>
        <v>#REF!</v>
      </c>
      <c r="DF841" s="95" t="e">
        <f t="shared" si="8187"/>
        <v>#REF!</v>
      </c>
      <c r="DG841" s="95" t="e">
        <f t="shared" si="7707"/>
        <v>#REF!</v>
      </c>
      <c r="DH841" s="25" t="str">
        <f>IFERROR(VLOOKUP(CI841*1,Обработ.выгрузка_реестра_РФ!$A:$G,5,),"")</f>
        <v/>
      </c>
      <c r="DI841" s="27" t="str">
        <f t="shared" si="7717"/>
        <v/>
      </c>
      <c r="DJ841" s="27" t="str">
        <f t="shared" ca="1" si="7694"/>
        <v/>
      </c>
      <c r="DK841" s="63" t="e">
        <f>IF(LEN('Описание предлагаемого товара'!#REF!)&gt;0,'Описание предлагаемого товара'!#REF!,"")</f>
        <v>#REF!</v>
      </c>
      <c r="DL841" s="63" t="e">
        <f>IF(LEN('Описание предлагаемого товара'!#REF!)&gt;0,'Описание предлагаемого товара'!#REF!,"")</f>
        <v>#REF!</v>
      </c>
      <c r="DM841" s="32"/>
    </row>
    <row r="842" spans="1:117" ht="48.75" customHeight="1" x14ac:dyDescent="0.25">
      <c r="A842" s="61" t="e">
        <f>IF(LEN('Описание предлагаемого товара'!#REF!)&gt;0,'Описание предлагаемого товара'!#REF!,"")</f>
        <v>#REF!</v>
      </c>
      <c r="B842" s="65" t="e">
        <f>IF(LEN('Описание предлагаемого товара'!#REF!)&gt;0,'Описание предлагаемого товара'!#REF!,"")</f>
        <v>#REF!</v>
      </c>
      <c r="C842" s="61" t="e">
        <f>IF(LEN('Описание предлагаемого товара'!#REF!)&gt;0,'Описание предлагаемого товара'!#REF!,"")</f>
        <v>#REF!</v>
      </c>
      <c r="D842" s="61" t="e">
        <f>IF(LEN('Описание предлагаемого товара'!#REF!)&gt;0,'Описание предлагаемого товара'!#REF!,"")</f>
        <v>#REF!</v>
      </c>
      <c r="E842" s="61" t="e">
        <f>IF(LEN('Описание предлагаемого товара'!#REF!)&gt;0,'Описание предлагаемого товара'!#REF!,"")</f>
        <v>#REF!</v>
      </c>
      <c r="F842" s="61" t="e">
        <f>IF(LEN('Описание предлагаемого товара'!#REF!)&gt;0,'Описание предлагаемого товара'!#REF!,"")</f>
        <v>#REF!</v>
      </c>
      <c r="G842" s="61" t="e">
        <f>IF(LEN('Описание предлагаемого товара'!#REF!)&gt;0,'Описание предлагаемого товара'!#REF!,"")</f>
        <v>#REF!</v>
      </c>
      <c r="H842" s="61" t="e">
        <f>IF(LEN('Описание предлагаемого товара'!#REF!)&gt;0,'Описание предлагаемого товара'!#REF!,"")</f>
        <v>#REF!</v>
      </c>
      <c r="I842" s="61" t="e">
        <f>IF(LEN('Описание предлагаемого товара'!#REF!)&gt;0,'Описание предлагаемого товара'!#REF!,"")</f>
        <v>#REF!</v>
      </c>
      <c r="J842" s="38" t="str">
        <f>IFERROR(VLOOKUP(B842,SAP!$A:$E,5,),"")</f>
        <v/>
      </c>
      <c r="K842" s="40" t="str">
        <f t="shared" si="7637"/>
        <v/>
      </c>
      <c r="L842" s="61" t="e">
        <f>IF(LEN('Описание предлагаемого товара'!#REF!)&gt;0,IFERROR('Описание предлагаемого товара'!#REF!*1,""),"")</f>
        <v>#REF!</v>
      </c>
      <c r="M842" s="39" t="str">
        <f>IFERROR(VLOOKUP(B842,SAP!$A:$E,2,),"")</f>
        <v/>
      </c>
      <c r="N842" s="41" t="str">
        <f t="shared" si="7773"/>
        <v/>
      </c>
      <c r="O842" s="39" t="str">
        <f t="shared" si="7624"/>
        <v/>
      </c>
      <c r="P842" s="36" t="e">
        <f>IF(LEN('Описание предлагаемого товара'!#REF!)&gt;0,'Описание предлагаемого товара'!#REF!,"")</f>
        <v>#REF!</v>
      </c>
      <c r="Q84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42" s="37" t="e">
        <f>IF(LEN('Описание предлагаемого товара'!#REF!)&gt;0,'Описание предлагаемого товара'!#REF!,"")</f>
        <v>#REF!</v>
      </c>
      <c r="S842" s="37" t="e">
        <f>IF(LEN('Описание предлагаемого товара'!#REF!)&gt;0,'Описание предлагаемого товара'!#REF!,"")</f>
        <v>#REF!</v>
      </c>
      <c r="T84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42" s="23" t="str">
        <f>IFERROR(VLOOKUP(CI842*1,Обработ.выгрузка_реестра_РФ!$A:$G,6,),"")</f>
        <v/>
      </c>
      <c r="V842" s="61" t="e">
        <f>IF(LEN('Описание предлагаемого товара'!#REF!)&gt;0,'Описание предлагаемого товара'!#REF!,"")</f>
        <v>#REF!</v>
      </c>
      <c r="W842" s="62" t="e">
        <f>IF(LEN('Описание предлагаемого товара'!#REF!)&gt;0,'Описание предлагаемого товара'!#REF!,"")</f>
        <v>#REF!</v>
      </c>
      <c r="X842" s="91" t="e">
        <f t="shared" ref="X842:Y842" si="8188">IFERROR(REPLACE(W842,FIND(CHAR(10),W842,1),1," "),W842)</f>
        <v>#REF!</v>
      </c>
      <c r="Y842" s="91" t="e">
        <f t="shared" si="8188"/>
        <v>#REF!</v>
      </c>
      <c r="Z842" s="91" t="e">
        <f t="shared" si="7639"/>
        <v>#REF!</v>
      </c>
      <c r="AA842" s="91" t="e">
        <f t="shared" si="7640"/>
        <v>#REF!</v>
      </c>
      <c r="AB842" s="91" t="e">
        <f t="shared" si="7641"/>
        <v>#REF!</v>
      </c>
      <c r="AC842" s="91" t="e">
        <f t="shared" ref="AC842:AF842" si="8189">IFERROR(REPLACE(AB842,FIND("  ",AB842,1),2," "),AB842)</f>
        <v>#REF!</v>
      </c>
      <c r="AD842" s="91" t="e">
        <f t="shared" si="8189"/>
        <v>#REF!</v>
      </c>
      <c r="AE842" s="91" t="e">
        <f t="shared" si="8189"/>
        <v>#REF!</v>
      </c>
      <c r="AF842" s="91" t="e">
        <f t="shared" si="8189"/>
        <v>#REF!</v>
      </c>
      <c r="AG842" s="23" t="str">
        <f>IFERROR(VLOOKUP(CI842*1,Обработ.выгрузка_реестра_РФ!$A:$G,4,),"")</f>
        <v/>
      </c>
      <c r="AH842" s="91" t="str">
        <f t="shared" ref="AH842:AI842" si="8190">IFERROR(REPLACE(AG842,FIND("-",AG842,1),1,"*"),AG842)</f>
        <v/>
      </c>
      <c r="AI842" s="91" t="str">
        <f t="shared" si="8190"/>
        <v/>
      </c>
      <c r="AJ842" s="27" t="str">
        <f t="shared" si="7739"/>
        <v/>
      </c>
      <c r="AK842" s="63" t="e">
        <f>IF(LEN('Описание предлагаемого товара'!#REF!)&gt;0,'Описание предлагаемого товара'!#REF!,"")</f>
        <v>#REF!</v>
      </c>
      <c r="AL842" s="91" t="e">
        <f t="shared" ref="AL842:AM842" si="8191">IFERROR(REPLACE(AK842,FIND(CHAR(10),AK842,1),1,""),AK842)</f>
        <v>#REF!</v>
      </c>
      <c r="AM842" s="91" t="e">
        <f t="shared" si="8191"/>
        <v>#REF!</v>
      </c>
      <c r="AN842" s="91" t="e">
        <f t="shared" ref="AN842:AR842" si="8192">IFERROR(REPLACE(AM842,FIND(" ",AM842,1),1,""),AM842)</f>
        <v>#REF!</v>
      </c>
      <c r="AO842" s="91" t="e">
        <f t="shared" si="8192"/>
        <v>#REF!</v>
      </c>
      <c r="AP842" s="91" t="e">
        <f t="shared" si="8192"/>
        <v>#REF!</v>
      </c>
      <c r="AQ842" s="91" t="e">
        <f t="shared" si="8192"/>
        <v>#REF!</v>
      </c>
      <c r="AR842" s="91" t="e">
        <f t="shared" si="8192"/>
        <v>#REF!</v>
      </c>
      <c r="AS842" s="91" t="e">
        <f t="shared" si="7646"/>
        <v>#REF!</v>
      </c>
      <c r="AT842" s="91" t="e">
        <f t="shared" si="7647"/>
        <v>#REF!</v>
      </c>
      <c r="AU842" s="32" t="e">
        <f t="shared" si="7630"/>
        <v>#REF!</v>
      </c>
      <c r="AV842" s="93" t="e">
        <f>'Описание предлагаемого товара'!#REF!</f>
        <v>#REF!</v>
      </c>
      <c r="AW842" s="91" t="e">
        <f>MIN(SEARCH({0,1,2,3,4,5,6,7,8,9},AV842&amp; "0123456789"))</f>
        <v>#REF!</v>
      </c>
      <c r="AX842" s="91" t="str">
        <f t="shared" si="7648"/>
        <v/>
      </c>
      <c r="AY842" s="91" t="str">
        <f t="shared" si="7649"/>
        <v/>
      </c>
      <c r="AZ842" s="91" t="str">
        <f t="shared" si="7650"/>
        <v/>
      </c>
      <c r="BA842" s="91" t="str">
        <f t="shared" si="7651"/>
        <v/>
      </c>
      <c r="BB842" s="91" t="str">
        <f t="shared" si="7652"/>
        <v/>
      </c>
      <c r="BC842" s="91" t="str">
        <f t="shared" si="7653"/>
        <v/>
      </c>
      <c r="BD842" s="91" t="str">
        <f t="shared" si="7654"/>
        <v/>
      </c>
      <c r="BE842" s="91" t="str">
        <f t="shared" si="7655"/>
        <v/>
      </c>
      <c r="BF842" s="91" t="str">
        <f t="shared" si="7656"/>
        <v/>
      </c>
      <c r="BG842" s="91" t="str">
        <f t="shared" si="7657"/>
        <v/>
      </c>
      <c r="BH842" s="91" t="str">
        <f t="shared" si="7658"/>
        <v/>
      </c>
      <c r="BI842" s="91" t="str">
        <f t="shared" si="7659"/>
        <v/>
      </c>
      <c r="BJ842" s="91" t="str">
        <f t="shared" si="7660"/>
        <v/>
      </c>
      <c r="BK842" s="91" t="str">
        <f t="shared" si="7661"/>
        <v/>
      </c>
      <c r="BL842" s="91" t="str">
        <f t="shared" si="7662"/>
        <v/>
      </c>
      <c r="BM842" s="91" t="str">
        <f t="shared" si="7663"/>
        <v/>
      </c>
      <c r="BN842" s="91" t="str">
        <f t="shared" si="7664"/>
        <v/>
      </c>
      <c r="BO842" s="91" t="str">
        <f t="shared" si="7665"/>
        <v/>
      </c>
      <c r="BP842" s="91" t="str">
        <f t="shared" si="7666"/>
        <v/>
      </c>
      <c r="BQ842" s="91" t="str">
        <f t="shared" si="7667"/>
        <v/>
      </c>
      <c r="BR842" s="91" t="str">
        <f t="shared" si="7668"/>
        <v/>
      </c>
      <c r="BS842" s="91" t="str">
        <f t="shared" si="7669"/>
        <v/>
      </c>
      <c r="BT842" s="91" t="str">
        <f t="shared" si="7670"/>
        <v/>
      </c>
      <c r="BU842" s="91" t="str">
        <f t="shared" si="7671"/>
        <v/>
      </c>
      <c r="BV842" s="91" t="str">
        <f t="shared" si="7672"/>
        <v/>
      </c>
      <c r="BW842" s="91" t="str">
        <f t="shared" si="7673"/>
        <v/>
      </c>
      <c r="BX842" s="91" t="str">
        <f t="shared" si="7674"/>
        <v/>
      </c>
      <c r="BY842" s="91" t="str">
        <f t="shared" si="7675"/>
        <v/>
      </c>
      <c r="BZ842" s="91" t="str">
        <f t="shared" si="7676"/>
        <v/>
      </c>
      <c r="CA842" s="91" t="str">
        <f t="shared" si="7677"/>
        <v/>
      </c>
      <c r="CB842" s="91" t="str">
        <f t="shared" si="7678"/>
        <v/>
      </c>
      <c r="CC842" s="91" t="str">
        <f t="shared" si="7679"/>
        <v/>
      </c>
      <c r="CD842" s="91" t="str">
        <f t="shared" si="7680"/>
        <v/>
      </c>
      <c r="CE842" s="91" t="str">
        <f t="shared" si="7681"/>
        <v/>
      </c>
      <c r="CF842" s="91" t="str">
        <f t="shared" si="7682"/>
        <v/>
      </c>
      <c r="CG842" s="91" t="str">
        <f t="shared" si="7683"/>
        <v/>
      </c>
      <c r="CH842" s="91" t="str">
        <f t="shared" si="7684"/>
        <v/>
      </c>
      <c r="CI842" s="91" t="str">
        <f t="shared" si="7685"/>
        <v>нет</v>
      </c>
      <c r="CJ842" s="63" t="e">
        <f>IF(LEN('Описание предлагаемого товара'!#REF!)&gt;0,'Описание предлагаемого товара'!#REF!,"")</f>
        <v>#REF!</v>
      </c>
      <c r="CK842" s="91" t="e">
        <f t="shared" ref="CK842:CL842" si="8193">IFERROR(REPLACE(CJ842,FIND(CHAR(10),CJ842,1),1,""),CJ842)</f>
        <v>#REF!</v>
      </c>
      <c r="CL842" s="91" t="e">
        <f t="shared" si="8193"/>
        <v>#REF!</v>
      </c>
      <c r="CM842" s="91" t="e">
        <f t="shared" si="7687"/>
        <v>#REF!</v>
      </c>
      <c r="CN842" s="91" t="e">
        <f t="shared" si="7688"/>
        <v>#REF!</v>
      </c>
      <c r="CO842" s="91" t="e">
        <f t="shared" si="7689"/>
        <v>#REF!</v>
      </c>
      <c r="CP842" s="90" t="e">
        <f>IF(AU842="Не указан реестровый номер (мера нац.режима Запрет)","",IF(CI842="нет","",IF(CU842="да","исключение(не смотрим баллы)",IFERROR(IF(CI842*1&gt;0,IFERROR(IF(VLOOKUP(CI842*1,Обработ.выгрузка_реестра_РФ!$A:$G,7,)=0,"Баллы не установлены",VLOOKUP(CI842*1,Обработ.выгрузка_реестра_РФ!$A:$G,7,)),IF(LEN(CI842)&gt;14,"","нет номера в реестре РФ")),""),IF(LEN(CI842)=0,"","Некорректный реестровый номер")))))</f>
        <v>#REF!</v>
      </c>
      <c r="CQ842" s="33" t="e">
        <f>IF(LEN(C842)&gt;0,IFERROR(IF(LEN(H842)&gt;0,IF(LEN(VLOOKUP(H842,'исключения(не_смотрим_баллы)'!$A:$C,1,))&gt;0,"да","нет"),"не введен ОКПД2"),"нет"),"")</f>
        <v>#REF!</v>
      </c>
      <c r="CR842" s="33" t="e">
        <f ca="1">IF(CQ842="да",IF(TODAY()&lt;VLOOKUP(H842,'исключения(не_смотрим_баллы)'!$A:$C,3,),"да","нет"),"")</f>
        <v>#REF!</v>
      </c>
      <c r="CS842" s="33" t="str">
        <f>IFERROR(IF(CQ842="да",IF(VLOOKUP(CI842*1,Обработ.выгрузка_реестра_РФ!$A:$G,2,)&lt;VLOOKUP(H842,'исключения(не_смотрим_баллы)'!$A:$C,2,),"да","нет"),""),"")</f>
        <v/>
      </c>
      <c r="CT842" s="24"/>
      <c r="CU842" s="33" t="e">
        <f t="shared" si="7701"/>
        <v>#REF!</v>
      </c>
      <c r="CV842" s="91" t="e">
        <f t="shared" si="7702"/>
        <v>#REF!</v>
      </c>
      <c r="CW842" s="27" t="e">
        <f t="shared" si="7703"/>
        <v>#REF!</v>
      </c>
      <c r="CX842" s="26" t="e">
        <f t="shared" si="7632"/>
        <v>#REF!</v>
      </c>
      <c r="CY842" s="64" t="e">
        <f>IF(LEN('Описание предлагаемого товара'!#REF!)&gt;0,'Описание предлагаемого товара'!#REF!,"")</f>
        <v>#REF!</v>
      </c>
      <c r="CZ842" s="95" t="e">
        <f t="shared" si="7690"/>
        <v>#REF!</v>
      </c>
      <c r="DA842" s="95" t="e">
        <f t="shared" ref="DA842" si="8194">IFERROR(REPLACE(CZ842,FIND(" ",CZ842,1),1,""),CZ842)</f>
        <v>#REF!</v>
      </c>
      <c r="DB842" s="95" t="e">
        <f t="shared" si="7634"/>
        <v>#REF!</v>
      </c>
      <c r="DC842" s="95" t="e">
        <f t="shared" ref="DC842:DD842" si="8195">IFERROR(REPLACE(DB842,FIND("г.",DB842,1),2,""),DB842)</f>
        <v>#REF!</v>
      </c>
      <c r="DD842" s="95" t="e">
        <f t="shared" si="8195"/>
        <v>#REF!</v>
      </c>
      <c r="DE842" s="95" t="e">
        <f t="shared" ref="DE842:DF842" si="8196">IFERROR(REPLACE(DD842,FIND("г",DD842,1),1,""),DD842)</f>
        <v>#REF!</v>
      </c>
      <c r="DF842" s="95" t="e">
        <f t="shared" si="8196"/>
        <v>#REF!</v>
      </c>
      <c r="DG842" s="95" t="e">
        <f t="shared" si="7707"/>
        <v>#REF!</v>
      </c>
      <c r="DH842" s="25" t="str">
        <f>IFERROR(VLOOKUP(CI842*1,Обработ.выгрузка_реестра_РФ!$A:$G,5,),"")</f>
        <v/>
      </c>
      <c r="DI842" s="27" t="str">
        <f t="shared" si="7717"/>
        <v/>
      </c>
      <c r="DJ842" s="27" t="str">
        <f t="shared" ca="1" si="7694"/>
        <v/>
      </c>
      <c r="DK842" s="63" t="e">
        <f>IF(LEN('Описание предлагаемого товара'!#REF!)&gt;0,'Описание предлагаемого товара'!#REF!,"")</f>
        <v>#REF!</v>
      </c>
      <c r="DL842" s="63" t="e">
        <f>IF(LEN('Описание предлагаемого товара'!#REF!)&gt;0,'Описание предлагаемого товара'!#REF!,"")</f>
        <v>#REF!</v>
      </c>
      <c r="DM842" s="32"/>
    </row>
    <row r="843" spans="1:117" ht="48.75" customHeight="1" x14ac:dyDescent="0.25">
      <c r="A843" s="61" t="e">
        <f>IF(LEN('Описание предлагаемого товара'!#REF!)&gt;0,'Описание предлагаемого товара'!#REF!,"")</f>
        <v>#REF!</v>
      </c>
      <c r="B843" s="65" t="e">
        <f>IF(LEN('Описание предлагаемого товара'!#REF!)&gt;0,'Описание предлагаемого товара'!#REF!,"")</f>
        <v>#REF!</v>
      </c>
      <c r="C843" s="61" t="e">
        <f>IF(LEN('Описание предлагаемого товара'!#REF!)&gt;0,'Описание предлагаемого товара'!#REF!,"")</f>
        <v>#REF!</v>
      </c>
      <c r="D843" s="61" t="e">
        <f>IF(LEN('Описание предлагаемого товара'!#REF!)&gt;0,'Описание предлагаемого товара'!#REF!,"")</f>
        <v>#REF!</v>
      </c>
      <c r="E843" s="61" t="e">
        <f>IF(LEN('Описание предлагаемого товара'!#REF!)&gt;0,'Описание предлагаемого товара'!#REF!,"")</f>
        <v>#REF!</v>
      </c>
      <c r="F843" s="61" t="e">
        <f>IF(LEN('Описание предлагаемого товара'!#REF!)&gt;0,'Описание предлагаемого товара'!#REF!,"")</f>
        <v>#REF!</v>
      </c>
      <c r="G843" s="61" t="e">
        <f>IF(LEN('Описание предлагаемого товара'!#REF!)&gt;0,'Описание предлагаемого товара'!#REF!,"")</f>
        <v>#REF!</v>
      </c>
      <c r="H843" s="61" t="e">
        <f>IF(LEN('Описание предлагаемого товара'!#REF!)&gt;0,'Описание предлагаемого товара'!#REF!,"")</f>
        <v>#REF!</v>
      </c>
      <c r="I843" s="61" t="e">
        <f>IF(LEN('Описание предлагаемого товара'!#REF!)&gt;0,'Описание предлагаемого товара'!#REF!,"")</f>
        <v>#REF!</v>
      </c>
      <c r="J843" s="38" t="str">
        <f>IFERROR(VLOOKUP(B843,SAP!$A:$E,5,),"")</f>
        <v/>
      </c>
      <c r="K843" s="40" t="str">
        <f t="shared" si="7637"/>
        <v/>
      </c>
      <c r="L843" s="61" t="e">
        <f>IF(LEN('Описание предлагаемого товара'!#REF!)&gt;0,IFERROR('Описание предлагаемого товара'!#REF!*1,""),"")</f>
        <v>#REF!</v>
      </c>
      <c r="M843" s="39" t="str">
        <f>IFERROR(VLOOKUP(B843,SAP!$A:$E,2,),"")</f>
        <v/>
      </c>
      <c r="N843" s="41" t="str">
        <f t="shared" si="7773"/>
        <v/>
      </c>
      <c r="O843" s="39" t="str">
        <f t="shared" si="7624"/>
        <v/>
      </c>
      <c r="P843" s="36" t="e">
        <f>IF(LEN('Описание предлагаемого товара'!#REF!)&gt;0,'Описание предлагаемого товара'!#REF!,"")</f>
        <v>#REF!</v>
      </c>
      <c r="Q84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43" s="37" t="e">
        <f>IF(LEN('Описание предлагаемого товара'!#REF!)&gt;0,'Описание предлагаемого товара'!#REF!,"")</f>
        <v>#REF!</v>
      </c>
      <c r="S843" s="37" t="e">
        <f>IF(LEN('Описание предлагаемого товара'!#REF!)&gt;0,'Описание предлагаемого товара'!#REF!,"")</f>
        <v>#REF!</v>
      </c>
      <c r="T84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43" s="23" t="str">
        <f>IFERROR(VLOOKUP(CI843*1,Обработ.выгрузка_реестра_РФ!$A:$G,6,),"")</f>
        <v/>
      </c>
      <c r="V843" s="61" t="e">
        <f>IF(LEN('Описание предлагаемого товара'!#REF!)&gt;0,'Описание предлагаемого товара'!#REF!,"")</f>
        <v>#REF!</v>
      </c>
      <c r="W843" s="62" t="e">
        <f>IF(LEN('Описание предлагаемого товара'!#REF!)&gt;0,'Описание предлагаемого товара'!#REF!,"")</f>
        <v>#REF!</v>
      </c>
      <c r="X843" s="91" t="e">
        <f t="shared" ref="X843:Y843" si="8197">IFERROR(REPLACE(W843,FIND(CHAR(10),W843,1),1," "),W843)</f>
        <v>#REF!</v>
      </c>
      <c r="Y843" s="91" t="e">
        <f t="shared" si="8197"/>
        <v>#REF!</v>
      </c>
      <c r="Z843" s="91" t="e">
        <f t="shared" si="7639"/>
        <v>#REF!</v>
      </c>
      <c r="AA843" s="91" t="e">
        <f t="shared" si="7640"/>
        <v>#REF!</v>
      </c>
      <c r="AB843" s="91" t="e">
        <f t="shared" si="7641"/>
        <v>#REF!</v>
      </c>
      <c r="AC843" s="91" t="e">
        <f t="shared" ref="AC843:AF843" si="8198">IFERROR(REPLACE(AB843,FIND("  ",AB843,1),2," "),AB843)</f>
        <v>#REF!</v>
      </c>
      <c r="AD843" s="91" t="e">
        <f t="shared" si="8198"/>
        <v>#REF!</v>
      </c>
      <c r="AE843" s="91" t="e">
        <f t="shared" si="8198"/>
        <v>#REF!</v>
      </c>
      <c r="AF843" s="91" t="e">
        <f t="shared" si="8198"/>
        <v>#REF!</v>
      </c>
      <c r="AG843" s="23" t="str">
        <f>IFERROR(VLOOKUP(CI843*1,Обработ.выгрузка_реестра_РФ!$A:$G,4,),"")</f>
        <v/>
      </c>
      <c r="AH843" s="91" t="str">
        <f t="shared" ref="AH843:AI843" si="8199">IFERROR(REPLACE(AG843,FIND("-",AG843,1),1,"*"),AG843)</f>
        <v/>
      </c>
      <c r="AI843" s="91" t="str">
        <f t="shared" si="8199"/>
        <v/>
      </c>
      <c r="AJ843" s="27" t="str">
        <f t="shared" si="7739"/>
        <v/>
      </c>
      <c r="AK843" s="63" t="e">
        <f>IF(LEN('Описание предлагаемого товара'!#REF!)&gt;0,'Описание предлагаемого товара'!#REF!,"")</f>
        <v>#REF!</v>
      </c>
      <c r="AL843" s="91" t="e">
        <f t="shared" ref="AL843:AM843" si="8200">IFERROR(REPLACE(AK843,FIND(CHAR(10),AK843,1),1,""),AK843)</f>
        <v>#REF!</v>
      </c>
      <c r="AM843" s="91" t="e">
        <f t="shared" si="8200"/>
        <v>#REF!</v>
      </c>
      <c r="AN843" s="91" t="e">
        <f t="shared" ref="AN843:AR843" si="8201">IFERROR(REPLACE(AM843,FIND(" ",AM843,1),1,""),AM843)</f>
        <v>#REF!</v>
      </c>
      <c r="AO843" s="91" t="e">
        <f t="shared" si="8201"/>
        <v>#REF!</v>
      </c>
      <c r="AP843" s="91" t="e">
        <f t="shared" si="8201"/>
        <v>#REF!</v>
      </c>
      <c r="AQ843" s="91" t="e">
        <f t="shared" si="8201"/>
        <v>#REF!</v>
      </c>
      <c r="AR843" s="91" t="e">
        <f t="shared" si="8201"/>
        <v>#REF!</v>
      </c>
      <c r="AS843" s="91" t="e">
        <f t="shared" si="7646"/>
        <v>#REF!</v>
      </c>
      <c r="AT843" s="91" t="e">
        <f t="shared" si="7647"/>
        <v>#REF!</v>
      </c>
      <c r="AU843" s="32" t="e">
        <f t="shared" si="7630"/>
        <v>#REF!</v>
      </c>
      <c r="AV843" s="93" t="e">
        <f>'Описание предлагаемого товара'!#REF!</f>
        <v>#REF!</v>
      </c>
      <c r="AW843" s="91" t="e">
        <f>MIN(SEARCH({0,1,2,3,4,5,6,7,8,9},AV843&amp; "0123456789"))</f>
        <v>#REF!</v>
      </c>
      <c r="AX843" s="91" t="str">
        <f t="shared" si="7648"/>
        <v/>
      </c>
      <c r="AY843" s="91" t="str">
        <f t="shared" si="7649"/>
        <v/>
      </c>
      <c r="AZ843" s="91" t="str">
        <f t="shared" si="7650"/>
        <v/>
      </c>
      <c r="BA843" s="91" t="str">
        <f t="shared" si="7651"/>
        <v/>
      </c>
      <c r="BB843" s="91" t="str">
        <f t="shared" si="7652"/>
        <v/>
      </c>
      <c r="BC843" s="91" t="str">
        <f t="shared" si="7653"/>
        <v/>
      </c>
      <c r="BD843" s="91" t="str">
        <f t="shared" si="7654"/>
        <v/>
      </c>
      <c r="BE843" s="91" t="str">
        <f t="shared" si="7655"/>
        <v/>
      </c>
      <c r="BF843" s="91" t="str">
        <f t="shared" si="7656"/>
        <v/>
      </c>
      <c r="BG843" s="91" t="str">
        <f t="shared" si="7657"/>
        <v/>
      </c>
      <c r="BH843" s="91" t="str">
        <f t="shared" si="7658"/>
        <v/>
      </c>
      <c r="BI843" s="91" t="str">
        <f t="shared" si="7659"/>
        <v/>
      </c>
      <c r="BJ843" s="91" t="str">
        <f t="shared" si="7660"/>
        <v/>
      </c>
      <c r="BK843" s="91" t="str">
        <f t="shared" si="7661"/>
        <v/>
      </c>
      <c r="BL843" s="91" t="str">
        <f t="shared" si="7662"/>
        <v/>
      </c>
      <c r="BM843" s="91" t="str">
        <f t="shared" si="7663"/>
        <v/>
      </c>
      <c r="BN843" s="91" t="str">
        <f t="shared" si="7664"/>
        <v/>
      </c>
      <c r="BO843" s="91" t="str">
        <f t="shared" si="7665"/>
        <v/>
      </c>
      <c r="BP843" s="91" t="str">
        <f t="shared" si="7666"/>
        <v/>
      </c>
      <c r="BQ843" s="91" t="str">
        <f t="shared" si="7667"/>
        <v/>
      </c>
      <c r="BR843" s="91" t="str">
        <f t="shared" si="7668"/>
        <v/>
      </c>
      <c r="BS843" s="91" t="str">
        <f t="shared" si="7669"/>
        <v/>
      </c>
      <c r="BT843" s="91" t="str">
        <f t="shared" si="7670"/>
        <v/>
      </c>
      <c r="BU843" s="91" t="str">
        <f t="shared" si="7671"/>
        <v/>
      </c>
      <c r="BV843" s="91" t="str">
        <f t="shared" si="7672"/>
        <v/>
      </c>
      <c r="BW843" s="91" t="str">
        <f t="shared" si="7673"/>
        <v/>
      </c>
      <c r="BX843" s="91" t="str">
        <f t="shared" si="7674"/>
        <v/>
      </c>
      <c r="BY843" s="91" t="str">
        <f t="shared" si="7675"/>
        <v/>
      </c>
      <c r="BZ843" s="91" t="str">
        <f t="shared" si="7676"/>
        <v/>
      </c>
      <c r="CA843" s="91" t="str">
        <f t="shared" si="7677"/>
        <v/>
      </c>
      <c r="CB843" s="91" t="str">
        <f t="shared" si="7678"/>
        <v/>
      </c>
      <c r="CC843" s="91" t="str">
        <f t="shared" si="7679"/>
        <v/>
      </c>
      <c r="CD843" s="91" t="str">
        <f t="shared" si="7680"/>
        <v/>
      </c>
      <c r="CE843" s="91" t="str">
        <f t="shared" si="7681"/>
        <v/>
      </c>
      <c r="CF843" s="91" t="str">
        <f t="shared" si="7682"/>
        <v/>
      </c>
      <c r="CG843" s="91" t="str">
        <f t="shared" si="7683"/>
        <v/>
      </c>
      <c r="CH843" s="91" t="str">
        <f t="shared" si="7684"/>
        <v/>
      </c>
      <c r="CI843" s="91" t="str">
        <f t="shared" si="7685"/>
        <v>нет</v>
      </c>
      <c r="CJ843" s="63" t="e">
        <f>IF(LEN('Описание предлагаемого товара'!#REF!)&gt;0,'Описание предлагаемого товара'!#REF!,"")</f>
        <v>#REF!</v>
      </c>
      <c r="CK843" s="91" t="e">
        <f t="shared" ref="CK843:CL843" si="8202">IFERROR(REPLACE(CJ843,FIND(CHAR(10),CJ843,1),1,""),CJ843)</f>
        <v>#REF!</v>
      </c>
      <c r="CL843" s="91" t="e">
        <f t="shared" si="8202"/>
        <v>#REF!</v>
      </c>
      <c r="CM843" s="91" t="e">
        <f t="shared" si="7687"/>
        <v>#REF!</v>
      </c>
      <c r="CN843" s="91" t="e">
        <f t="shared" si="7688"/>
        <v>#REF!</v>
      </c>
      <c r="CO843" s="91" t="e">
        <f t="shared" si="7689"/>
        <v>#REF!</v>
      </c>
      <c r="CP843" s="90" t="e">
        <f>IF(AU843="Не указан реестровый номер (мера нац.режима Запрет)","",IF(CI843="нет","",IF(CU843="да","исключение(не смотрим баллы)",IFERROR(IF(CI843*1&gt;0,IFERROR(IF(VLOOKUP(CI843*1,Обработ.выгрузка_реестра_РФ!$A:$G,7,)=0,"Баллы не установлены",VLOOKUP(CI843*1,Обработ.выгрузка_реестра_РФ!$A:$G,7,)),IF(LEN(CI843)&gt;14,"","нет номера в реестре РФ")),""),IF(LEN(CI843)=0,"","Некорректный реестровый номер")))))</f>
        <v>#REF!</v>
      </c>
      <c r="CQ843" s="33" t="e">
        <f>IF(LEN(C843)&gt;0,IFERROR(IF(LEN(H843)&gt;0,IF(LEN(VLOOKUP(H843,'исключения(не_смотрим_баллы)'!$A:$C,1,))&gt;0,"да","нет"),"не введен ОКПД2"),"нет"),"")</f>
        <v>#REF!</v>
      </c>
      <c r="CR843" s="33" t="e">
        <f ca="1">IF(CQ843="да",IF(TODAY()&lt;VLOOKUP(H843,'исключения(не_смотрим_баллы)'!$A:$C,3,),"да","нет"),"")</f>
        <v>#REF!</v>
      </c>
      <c r="CS843" s="33" t="str">
        <f>IFERROR(IF(CQ843="да",IF(VLOOKUP(CI843*1,Обработ.выгрузка_реестра_РФ!$A:$G,2,)&lt;VLOOKUP(H843,'исключения(не_смотрим_баллы)'!$A:$C,2,),"да","нет"),""),"")</f>
        <v/>
      </c>
      <c r="CT843" s="24"/>
      <c r="CU843" s="33" t="e">
        <f t="shared" si="7701"/>
        <v>#REF!</v>
      </c>
      <c r="CV843" s="91" t="e">
        <f t="shared" si="7702"/>
        <v>#REF!</v>
      </c>
      <c r="CW843" s="27" t="e">
        <f t="shared" si="7703"/>
        <v>#REF!</v>
      </c>
      <c r="CX843" s="26" t="e">
        <f t="shared" si="7632"/>
        <v>#REF!</v>
      </c>
      <c r="CY843" s="64" t="e">
        <f>IF(LEN('Описание предлагаемого товара'!#REF!)&gt;0,'Описание предлагаемого товара'!#REF!,"")</f>
        <v>#REF!</v>
      </c>
      <c r="CZ843" s="95" t="e">
        <f t="shared" si="7690"/>
        <v>#REF!</v>
      </c>
      <c r="DA843" s="95" t="e">
        <f t="shared" ref="DA843" si="8203">IFERROR(REPLACE(CZ843,FIND(" ",CZ843,1),1,""),CZ843)</f>
        <v>#REF!</v>
      </c>
      <c r="DB843" s="95" t="e">
        <f t="shared" si="7634"/>
        <v>#REF!</v>
      </c>
      <c r="DC843" s="95" t="e">
        <f t="shared" ref="DC843:DD843" si="8204">IFERROR(REPLACE(DB843,FIND("г.",DB843,1),2,""),DB843)</f>
        <v>#REF!</v>
      </c>
      <c r="DD843" s="95" t="e">
        <f t="shared" si="8204"/>
        <v>#REF!</v>
      </c>
      <c r="DE843" s="95" t="e">
        <f t="shared" ref="DE843:DF843" si="8205">IFERROR(REPLACE(DD843,FIND("г",DD843,1),1,""),DD843)</f>
        <v>#REF!</v>
      </c>
      <c r="DF843" s="95" t="e">
        <f t="shared" si="8205"/>
        <v>#REF!</v>
      </c>
      <c r="DG843" s="95" t="e">
        <f t="shared" si="7707"/>
        <v>#REF!</v>
      </c>
      <c r="DH843" s="25" t="str">
        <f>IFERROR(VLOOKUP(CI843*1,Обработ.выгрузка_реестра_РФ!$A:$G,5,),"")</f>
        <v/>
      </c>
      <c r="DI843" s="27" t="str">
        <f t="shared" si="7717"/>
        <v/>
      </c>
      <c r="DJ843" s="27" t="str">
        <f t="shared" ca="1" si="7694"/>
        <v/>
      </c>
      <c r="DK843" s="63" t="e">
        <f>IF(LEN('Описание предлагаемого товара'!#REF!)&gt;0,'Описание предлагаемого товара'!#REF!,"")</f>
        <v>#REF!</v>
      </c>
      <c r="DL843" s="63" t="e">
        <f>IF(LEN('Описание предлагаемого товара'!#REF!)&gt;0,'Описание предлагаемого товара'!#REF!,"")</f>
        <v>#REF!</v>
      </c>
      <c r="DM843" s="32"/>
    </row>
    <row r="844" spans="1:117" ht="48.75" customHeight="1" x14ac:dyDescent="0.25">
      <c r="A844" s="61" t="e">
        <f>IF(LEN('Описание предлагаемого товара'!#REF!)&gt;0,'Описание предлагаемого товара'!#REF!,"")</f>
        <v>#REF!</v>
      </c>
      <c r="B844" s="65" t="e">
        <f>IF(LEN('Описание предлагаемого товара'!#REF!)&gt;0,'Описание предлагаемого товара'!#REF!,"")</f>
        <v>#REF!</v>
      </c>
      <c r="C844" s="61" t="e">
        <f>IF(LEN('Описание предлагаемого товара'!#REF!)&gt;0,'Описание предлагаемого товара'!#REF!,"")</f>
        <v>#REF!</v>
      </c>
      <c r="D844" s="61" t="e">
        <f>IF(LEN('Описание предлагаемого товара'!#REF!)&gt;0,'Описание предлагаемого товара'!#REF!,"")</f>
        <v>#REF!</v>
      </c>
      <c r="E844" s="61" t="e">
        <f>IF(LEN('Описание предлагаемого товара'!#REF!)&gt;0,'Описание предлагаемого товара'!#REF!,"")</f>
        <v>#REF!</v>
      </c>
      <c r="F844" s="61" t="e">
        <f>IF(LEN('Описание предлагаемого товара'!#REF!)&gt;0,'Описание предлагаемого товара'!#REF!,"")</f>
        <v>#REF!</v>
      </c>
      <c r="G844" s="61" t="e">
        <f>IF(LEN('Описание предлагаемого товара'!#REF!)&gt;0,'Описание предлагаемого товара'!#REF!,"")</f>
        <v>#REF!</v>
      </c>
      <c r="H844" s="61" t="e">
        <f>IF(LEN('Описание предлагаемого товара'!#REF!)&gt;0,'Описание предлагаемого товара'!#REF!,"")</f>
        <v>#REF!</v>
      </c>
      <c r="I844" s="61" t="e">
        <f>IF(LEN('Описание предлагаемого товара'!#REF!)&gt;0,'Описание предлагаемого товара'!#REF!,"")</f>
        <v>#REF!</v>
      </c>
      <c r="J844" s="38" t="str">
        <f>IFERROR(VLOOKUP(B844,SAP!$A:$E,5,),"")</f>
        <v/>
      </c>
      <c r="K844" s="40" t="str">
        <f t="shared" si="7637"/>
        <v/>
      </c>
      <c r="L844" s="61" t="e">
        <f>IF(LEN('Описание предлагаемого товара'!#REF!)&gt;0,IFERROR('Описание предлагаемого товара'!#REF!*1,""),"")</f>
        <v>#REF!</v>
      </c>
      <c r="M844" s="39" t="str">
        <f>IFERROR(VLOOKUP(B844,SAP!$A:$E,2,),"")</f>
        <v/>
      </c>
      <c r="N844" s="41" t="str">
        <f t="shared" si="7773"/>
        <v/>
      </c>
      <c r="O844" s="39" t="str">
        <f t="shared" si="7624"/>
        <v/>
      </c>
      <c r="P844" s="36" t="e">
        <f>IF(LEN('Описание предлагаемого товара'!#REF!)&gt;0,'Описание предлагаемого товара'!#REF!,"")</f>
        <v>#REF!</v>
      </c>
      <c r="Q84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44" s="37" t="e">
        <f>IF(LEN('Описание предлагаемого товара'!#REF!)&gt;0,'Описание предлагаемого товара'!#REF!,"")</f>
        <v>#REF!</v>
      </c>
      <c r="S844" s="37" t="e">
        <f>IF(LEN('Описание предлагаемого товара'!#REF!)&gt;0,'Описание предлагаемого товара'!#REF!,"")</f>
        <v>#REF!</v>
      </c>
      <c r="T84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44" s="23" t="str">
        <f>IFERROR(VLOOKUP(CI844*1,Обработ.выгрузка_реестра_РФ!$A:$G,6,),"")</f>
        <v/>
      </c>
      <c r="V844" s="61" t="e">
        <f>IF(LEN('Описание предлагаемого товара'!#REF!)&gt;0,'Описание предлагаемого товара'!#REF!,"")</f>
        <v>#REF!</v>
      </c>
      <c r="W844" s="62" t="e">
        <f>IF(LEN('Описание предлагаемого товара'!#REF!)&gt;0,'Описание предлагаемого товара'!#REF!,"")</f>
        <v>#REF!</v>
      </c>
      <c r="X844" s="91" t="e">
        <f t="shared" ref="X844:Y844" si="8206">IFERROR(REPLACE(W844,FIND(CHAR(10),W844,1),1," "),W844)</f>
        <v>#REF!</v>
      </c>
      <c r="Y844" s="91" t="e">
        <f t="shared" si="8206"/>
        <v>#REF!</v>
      </c>
      <c r="Z844" s="91" t="e">
        <f t="shared" si="7639"/>
        <v>#REF!</v>
      </c>
      <c r="AA844" s="91" t="e">
        <f t="shared" si="7640"/>
        <v>#REF!</v>
      </c>
      <c r="AB844" s="91" t="e">
        <f t="shared" si="7641"/>
        <v>#REF!</v>
      </c>
      <c r="AC844" s="91" t="e">
        <f t="shared" ref="AC844:AF844" si="8207">IFERROR(REPLACE(AB844,FIND("  ",AB844,1),2," "),AB844)</f>
        <v>#REF!</v>
      </c>
      <c r="AD844" s="91" t="e">
        <f t="shared" si="8207"/>
        <v>#REF!</v>
      </c>
      <c r="AE844" s="91" t="e">
        <f t="shared" si="8207"/>
        <v>#REF!</v>
      </c>
      <c r="AF844" s="91" t="e">
        <f t="shared" si="8207"/>
        <v>#REF!</v>
      </c>
      <c r="AG844" s="23" t="str">
        <f>IFERROR(VLOOKUP(CI844*1,Обработ.выгрузка_реестра_РФ!$A:$G,4,),"")</f>
        <v/>
      </c>
      <c r="AH844" s="91" t="str">
        <f t="shared" ref="AH844:AI844" si="8208">IFERROR(REPLACE(AG844,FIND("-",AG844,1),1,"*"),AG844)</f>
        <v/>
      </c>
      <c r="AI844" s="91" t="str">
        <f t="shared" si="8208"/>
        <v/>
      </c>
      <c r="AJ844" s="27" t="str">
        <f t="shared" si="7739"/>
        <v/>
      </c>
      <c r="AK844" s="63" t="e">
        <f>IF(LEN('Описание предлагаемого товара'!#REF!)&gt;0,'Описание предлагаемого товара'!#REF!,"")</f>
        <v>#REF!</v>
      </c>
      <c r="AL844" s="91" t="e">
        <f t="shared" ref="AL844:AM844" si="8209">IFERROR(REPLACE(AK844,FIND(CHAR(10),AK844,1),1,""),AK844)</f>
        <v>#REF!</v>
      </c>
      <c r="AM844" s="91" t="e">
        <f t="shared" si="8209"/>
        <v>#REF!</v>
      </c>
      <c r="AN844" s="91" t="e">
        <f t="shared" ref="AN844:AR844" si="8210">IFERROR(REPLACE(AM844,FIND(" ",AM844,1),1,""),AM844)</f>
        <v>#REF!</v>
      </c>
      <c r="AO844" s="91" t="e">
        <f t="shared" si="8210"/>
        <v>#REF!</v>
      </c>
      <c r="AP844" s="91" t="e">
        <f t="shared" si="8210"/>
        <v>#REF!</v>
      </c>
      <c r="AQ844" s="91" t="e">
        <f t="shared" si="8210"/>
        <v>#REF!</v>
      </c>
      <c r="AR844" s="91" t="e">
        <f t="shared" si="8210"/>
        <v>#REF!</v>
      </c>
      <c r="AS844" s="91" t="e">
        <f t="shared" si="7646"/>
        <v>#REF!</v>
      </c>
      <c r="AT844" s="91" t="e">
        <f t="shared" si="7647"/>
        <v>#REF!</v>
      </c>
      <c r="AU844" s="32" t="e">
        <f t="shared" si="7630"/>
        <v>#REF!</v>
      </c>
      <c r="AV844" s="93" t="e">
        <f>'Описание предлагаемого товара'!#REF!</f>
        <v>#REF!</v>
      </c>
      <c r="AW844" s="91" t="e">
        <f>MIN(SEARCH({0,1,2,3,4,5,6,7,8,9},AV844&amp; "0123456789"))</f>
        <v>#REF!</v>
      </c>
      <c r="AX844" s="91" t="str">
        <f t="shared" si="7648"/>
        <v/>
      </c>
      <c r="AY844" s="91" t="str">
        <f t="shared" si="7649"/>
        <v/>
      </c>
      <c r="AZ844" s="91" t="str">
        <f t="shared" si="7650"/>
        <v/>
      </c>
      <c r="BA844" s="91" t="str">
        <f t="shared" si="7651"/>
        <v/>
      </c>
      <c r="BB844" s="91" t="str">
        <f t="shared" si="7652"/>
        <v/>
      </c>
      <c r="BC844" s="91" t="str">
        <f t="shared" si="7653"/>
        <v/>
      </c>
      <c r="BD844" s="91" t="str">
        <f t="shared" si="7654"/>
        <v/>
      </c>
      <c r="BE844" s="91" t="str">
        <f t="shared" si="7655"/>
        <v/>
      </c>
      <c r="BF844" s="91" t="str">
        <f t="shared" si="7656"/>
        <v/>
      </c>
      <c r="BG844" s="91" t="str">
        <f t="shared" si="7657"/>
        <v/>
      </c>
      <c r="BH844" s="91" t="str">
        <f t="shared" si="7658"/>
        <v/>
      </c>
      <c r="BI844" s="91" t="str">
        <f t="shared" si="7659"/>
        <v/>
      </c>
      <c r="BJ844" s="91" t="str">
        <f t="shared" si="7660"/>
        <v/>
      </c>
      <c r="BK844" s="91" t="str">
        <f t="shared" si="7661"/>
        <v/>
      </c>
      <c r="BL844" s="91" t="str">
        <f t="shared" si="7662"/>
        <v/>
      </c>
      <c r="BM844" s="91" t="str">
        <f t="shared" si="7663"/>
        <v/>
      </c>
      <c r="BN844" s="91" t="str">
        <f t="shared" si="7664"/>
        <v/>
      </c>
      <c r="BO844" s="91" t="str">
        <f t="shared" si="7665"/>
        <v/>
      </c>
      <c r="BP844" s="91" t="str">
        <f t="shared" si="7666"/>
        <v/>
      </c>
      <c r="BQ844" s="91" t="str">
        <f t="shared" si="7667"/>
        <v/>
      </c>
      <c r="BR844" s="91" t="str">
        <f t="shared" si="7668"/>
        <v/>
      </c>
      <c r="BS844" s="91" t="str">
        <f t="shared" si="7669"/>
        <v/>
      </c>
      <c r="BT844" s="91" t="str">
        <f t="shared" si="7670"/>
        <v/>
      </c>
      <c r="BU844" s="91" t="str">
        <f t="shared" si="7671"/>
        <v/>
      </c>
      <c r="BV844" s="91" t="str">
        <f t="shared" si="7672"/>
        <v/>
      </c>
      <c r="BW844" s="91" t="str">
        <f t="shared" si="7673"/>
        <v/>
      </c>
      <c r="BX844" s="91" t="str">
        <f t="shared" si="7674"/>
        <v/>
      </c>
      <c r="BY844" s="91" t="str">
        <f t="shared" si="7675"/>
        <v/>
      </c>
      <c r="BZ844" s="91" t="str">
        <f t="shared" si="7676"/>
        <v/>
      </c>
      <c r="CA844" s="91" t="str">
        <f t="shared" si="7677"/>
        <v/>
      </c>
      <c r="CB844" s="91" t="str">
        <f t="shared" si="7678"/>
        <v/>
      </c>
      <c r="CC844" s="91" t="str">
        <f t="shared" si="7679"/>
        <v/>
      </c>
      <c r="CD844" s="91" t="str">
        <f t="shared" si="7680"/>
        <v/>
      </c>
      <c r="CE844" s="91" t="str">
        <f t="shared" si="7681"/>
        <v/>
      </c>
      <c r="CF844" s="91" t="str">
        <f t="shared" si="7682"/>
        <v/>
      </c>
      <c r="CG844" s="91" t="str">
        <f t="shared" si="7683"/>
        <v/>
      </c>
      <c r="CH844" s="91" t="str">
        <f t="shared" si="7684"/>
        <v/>
      </c>
      <c r="CI844" s="91" t="str">
        <f t="shared" si="7685"/>
        <v>нет</v>
      </c>
      <c r="CJ844" s="63" t="e">
        <f>IF(LEN('Описание предлагаемого товара'!#REF!)&gt;0,'Описание предлагаемого товара'!#REF!,"")</f>
        <v>#REF!</v>
      </c>
      <c r="CK844" s="91" t="e">
        <f t="shared" ref="CK844:CL844" si="8211">IFERROR(REPLACE(CJ844,FIND(CHAR(10),CJ844,1),1,""),CJ844)</f>
        <v>#REF!</v>
      </c>
      <c r="CL844" s="91" t="e">
        <f t="shared" si="8211"/>
        <v>#REF!</v>
      </c>
      <c r="CM844" s="91" t="e">
        <f t="shared" si="7687"/>
        <v>#REF!</v>
      </c>
      <c r="CN844" s="91" t="e">
        <f t="shared" si="7688"/>
        <v>#REF!</v>
      </c>
      <c r="CO844" s="91" t="e">
        <f t="shared" si="7689"/>
        <v>#REF!</v>
      </c>
      <c r="CP844" s="90" t="e">
        <f>IF(AU844="Не указан реестровый номер (мера нац.режима Запрет)","",IF(CI844="нет","",IF(CU844="да","исключение(не смотрим баллы)",IFERROR(IF(CI844*1&gt;0,IFERROR(IF(VLOOKUP(CI844*1,Обработ.выгрузка_реестра_РФ!$A:$G,7,)=0,"Баллы не установлены",VLOOKUP(CI844*1,Обработ.выгрузка_реестра_РФ!$A:$G,7,)),IF(LEN(CI844)&gt;14,"","нет номера в реестре РФ")),""),IF(LEN(CI844)=0,"","Некорректный реестровый номер")))))</f>
        <v>#REF!</v>
      </c>
      <c r="CQ844" s="33" t="e">
        <f>IF(LEN(C844)&gt;0,IFERROR(IF(LEN(H844)&gt;0,IF(LEN(VLOOKUP(H844,'исключения(не_смотрим_баллы)'!$A:$C,1,))&gt;0,"да","нет"),"не введен ОКПД2"),"нет"),"")</f>
        <v>#REF!</v>
      </c>
      <c r="CR844" s="33" t="e">
        <f ca="1">IF(CQ844="да",IF(TODAY()&lt;VLOOKUP(H844,'исключения(не_смотрим_баллы)'!$A:$C,3,),"да","нет"),"")</f>
        <v>#REF!</v>
      </c>
      <c r="CS844" s="33" t="str">
        <f>IFERROR(IF(CQ844="да",IF(VLOOKUP(CI844*1,Обработ.выгрузка_реестра_РФ!$A:$G,2,)&lt;VLOOKUP(H844,'исключения(не_смотрим_баллы)'!$A:$C,2,),"да","нет"),""),"")</f>
        <v/>
      </c>
      <c r="CT844" s="24"/>
      <c r="CU844" s="33" t="e">
        <f t="shared" si="7701"/>
        <v>#REF!</v>
      </c>
      <c r="CV844" s="91" t="e">
        <f t="shared" si="7702"/>
        <v>#REF!</v>
      </c>
      <c r="CW844" s="27" t="e">
        <f t="shared" si="7703"/>
        <v>#REF!</v>
      </c>
      <c r="CX844" s="26" t="e">
        <f t="shared" si="7632"/>
        <v>#REF!</v>
      </c>
      <c r="CY844" s="64" t="e">
        <f>IF(LEN('Описание предлагаемого товара'!#REF!)&gt;0,'Описание предлагаемого товара'!#REF!,"")</f>
        <v>#REF!</v>
      </c>
      <c r="CZ844" s="95" t="e">
        <f t="shared" si="7690"/>
        <v>#REF!</v>
      </c>
      <c r="DA844" s="95" t="e">
        <f t="shared" ref="DA844" si="8212">IFERROR(REPLACE(CZ844,FIND(" ",CZ844,1),1,""),CZ844)</f>
        <v>#REF!</v>
      </c>
      <c r="DB844" s="95" t="e">
        <f t="shared" si="7634"/>
        <v>#REF!</v>
      </c>
      <c r="DC844" s="95" t="e">
        <f t="shared" ref="DC844:DD844" si="8213">IFERROR(REPLACE(DB844,FIND("г.",DB844,1),2,""),DB844)</f>
        <v>#REF!</v>
      </c>
      <c r="DD844" s="95" t="e">
        <f t="shared" si="8213"/>
        <v>#REF!</v>
      </c>
      <c r="DE844" s="95" t="e">
        <f t="shared" ref="DE844:DF844" si="8214">IFERROR(REPLACE(DD844,FIND("г",DD844,1),1,""),DD844)</f>
        <v>#REF!</v>
      </c>
      <c r="DF844" s="95" t="e">
        <f t="shared" si="8214"/>
        <v>#REF!</v>
      </c>
      <c r="DG844" s="95" t="e">
        <f t="shared" si="7707"/>
        <v>#REF!</v>
      </c>
      <c r="DH844" s="25" t="str">
        <f>IFERROR(VLOOKUP(CI844*1,Обработ.выгрузка_реестра_РФ!$A:$G,5,),"")</f>
        <v/>
      </c>
      <c r="DI844" s="27" t="str">
        <f t="shared" si="7717"/>
        <v/>
      </c>
      <c r="DJ844" s="27" t="str">
        <f t="shared" ca="1" si="7694"/>
        <v/>
      </c>
      <c r="DK844" s="63" t="e">
        <f>IF(LEN('Описание предлагаемого товара'!#REF!)&gt;0,'Описание предлагаемого товара'!#REF!,"")</f>
        <v>#REF!</v>
      </c>
      <c r="DL844" s="63" t="e">
        <f>IF(LEN('Описание предлагаемого товара'!#REF!)&gt;0,'Описание предлагаемого товара'!#REF!,"")</f>
        <v>#REF!</v>
      </c>
      <c r="DM844" s="32"/>
    </row>
    <row r="845" spans="1:117" ht="48.75" customHeight="1" x14ac:dyDescent="0.25">
      <c r="A845" s="61" t="e">
        <f>IF(LEN('Описание предлагаемого товара'!#REF!)&gt;0,'Описание предлагаемого товара'!#REF!,"")</f>
        <v>#REF!</v>
      </c>
      <c r="B845" s="65" t="e">
        <f>IF(LEN('Описание предлагаемого товара'!#REF!)&gt;0,'Описание предлагаемого товара'!#REF!,"")</f>
        <v>#REF!</v>
      </c>
      <c r="C845" s="61" t="e">
        <f>IF(LEN('Описание предлагаемого товара'!#REF!)&gt;0,'Описание предлагаемого товара'!#REF!,"")</f>
        <v>#REF!</v>
      </c>
      <c r="D845" s="61" t="e">
        <f>IF(LEN('Описание предлагаемого товара'!#REF!)&gt;0,'Описание предлагаемого товара'!#REF!,"")</f>
        <v>#REF!</v>
      </c>
      <c r="E845" s="61" t="e">
        <f>IF(LEN('Описание предлагаемого товара'!#REF!)&gt;0,'Описание предлагаемого товара'!#REF!,"")</f>
        <v>#REF!</v>
      </c>
      <c r="F845" s="61" t="e">
        <f>IF(LEN('Описание предлагаемого товара'!#REF!)&gt;0,'Описание предлагаемого товара'!#REF!,"")</f>
        <v>#REF!</v>
      </c>
      <c r="G845" s="61" t="e">
        <f>IF(LEN('Описание предлагаемого товара'!#REF!)&gt;0,'Описание предлагаемого товара'!#REF!,"")</f>
        <v>#REF!</v>
      </c>
      <c r="H845" s="61" t="e">
        <f>IF(LEN('Описание предлагаемого товара'!#REF!)&gt;0,'Описание предлагаемого товара'!#REF!,"")</f>
        <v>#REF!</v>
      </c>
      <c r="I845" s="61" t="e">
        <f>IF(LEN('Описание предлагаемого товара'!#REF!)&gt;0,'Описание предлагаемого товара'!#REF!,"")</f>
        <v>#REF!</v>
      </c>
      <c r="J845" s="38" t="str">
        <f>IFERROR(VLOOKUP(B845,SAP!$A:$E,5,),"")</f>
        <v/>
      </c>
      <c r="K845" s="40" t="str">
        <f t="shared" si="7637"/>
        <v/>
      </c>
      <c r="L845" s="61" t="e">
        <f>IF(LEN('Описание предлагаемого товара'!#REF!)&gt;0,IFERROR('Описание предлагаемого товара'!#REF!*1,""),"")</f>
        <v>#REF!</v>
      </c>
      <c r="M845" s="39" t="str">
        <f>IFERROR(VLOOKUP(B845,SAP!$A:$E,2,),"")</f>
        <v/>
      </c>
      <c r="N845" s="41" t="str">
        <f t="shared" si="7773"/>
        <v/>
      </c>
      <c r="O845" s="39" t="str">
        <f t="shared" si="7624"/>
        <v/>
      </c>
      <c r="P845" s="36" t="e">
        <f>IF(LEN('Описание предлагаемого товара'!#REF!)&gt;0,'Описание предлагаемого товара'!#REF!,"")</f>
        <v>#REF!</v>
      </c>
      <c r="Q84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45" s="37" t="e">
        <f>IF(LEN('Описание предлагаемого товара'!#REF!)&gt;0,'Описание предлагаемого товара'!#REF!,"")</f>
        <v>#REF!</v>
      </c>
      <c r="S845" s="37" t="e">
        <f>IF(LEN('Описание предлагаемого товара'!#REF!)&gt;0,'Описание предлагаемого товара'!#REF!,"")</f>
        <v>#REF!</v>
      </c>
      <c r="T84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45" s="23" t="str">
        <f>IFERROR(VLOOKUP(CI845*1,Обработ.выгрузка_реестра_РФ!$A:$G,6,),"")</f>
        <v/>
      </c>
      <c r="V845" s="61" t="e">
        <f>IF(LEN('Описание предлагаемого товара'!#REF!)&gt;0,'Описание предлагаемого товара'!#REF!,"")</f>
        <v>#REF!</v>
      </c>
      <c r="W845" s="62" t="e">
        <f>IF(LEN('Описание предлагаемого товара'!#REF!)&gt;0,'Описание предлагаемого товара'!#REF!,"")</f>
        <v>#REF!</v>
      </c>
      <c r="X845" s="91" t="e">
        <f t="shared" ref="X845:Y845" si="8215">IFERROR(REPLACE(W845,FIND(CHAR(10),W845,1),1," "),W845)</f>
        <v>#REF!</v>
      </c>
      <c r="Y845" s="91" t="e">
        <f t="shared" si="8215"/>
        <v>#REF!</v>
      </c>
      <c r="Z845" s="91" t="e">
        <f t="shared" si="7639"/>
        <v>#REF!</v>
      </c>
      <c r="AA845" s="91" t="e">
        <f t="shared" si="7640"/>
        <v>#REF!</v>
      </c>
      <c r="AB845" s="91" t="e">
        <f t="shared" si="7641"/>
        <v>#REF!</v>
      </c>
      <c r="AC845" s="91" t="e">
        <f t="shared" ref="AC845:AF845" si="8216">IFERROR(REPLACE(AB845,FIND("  ",AB845,1),2," "),AB845)</f>
        <v>#REF!</v>
      </c>
      <c r="AD845" s="91" t="e">
        <f t="shared" si="8216"/>
        <v>#REF!</v>
      </c>
      <c r="AE845" s="91" t="e">
        <f t="shared" si="8216"/>
        <v>#REF!</v>
      </c>
      <c r="AF845" s="91" t="e">
        <f t="shared" si="8216"/>
        <v>#REF!</v>
      </c>
      <c r="AG845" s="23" t="str">
        <f>IFERROR(VLOOKUP(CI845*1,Обработ.выгрузка_реестра_РФ!$A:$G,4,),"")</f>
        <v/>
      </c>
      <c r="AH845" s="91" t="str">
        <f t="shared" ref="AH845:AI845" si="8217">IFERROR(REPLACE(AG845,FIND("-",AG845,1),1,"*"),AG845)</f>
        <v/>
      </c>
      <c r="AI845" s="91" t="str">
        <f t="shared" si="8217"/>
        <v/>
      </c>
      <c r="AJ845" s="27" t="str">
        <f t="shared" si="7739"/>
        <v/>
      </c>
      <c r="AK845" s="63" t="e">
        <f>IF(LEN('Описание предлагаемого товара'!#REF!)&gt;0,'Описание предлагаемого товара'!#REF!,"")</f>
        <v>#REF!</v>
      </c>
      <c r="AL845" s="91" t="e">
        <f t="shared" ref="AL845:AM845" si="8218">IFERROR(REPLACE(AK845,FIND(CHAR(10),AK845,1),1,""),AK845)</f>
        <v>#REF!</v>
      </c>
      <c r="AM845" s="91" t="e">
        <f t="shared" si="8218"/>
        <v>#REF!</v>
      </c>
      <c r="AN845" s="91" t="e">
        <f t="shared" ref="AN845:AR845" si="8219">IFERROR(REPLACE(AM845,FIND(" ",AM845,1),1,""),AM845)</f>
        <v>#REF!</v>
      </c>
      <c r="AO845" s="91" t="e">
        <f t="shared" si="8219"/>
        <v>#REF!</v>
      </c>
      <c r="AP845" s="91" t="e">
        <f t="shared" si="8219"/>
        <v>#REF!</v>
      </c>
      <c r="AQ845" s="91" t="e">
        <f t="shared" si="8219"/>
        <v>#REF!</v>
      </c>
      <c r="AR845" s="91" t="e">
        <f t="shared" si="8219"/>
        <v>#REF!</v>
      </c>
      <c r="AS845" s="91" t="e">
        <f t="shared" si="7646"/>
        <v>#REF!</v>
      </c>
      <c r="AT845" s="91" t="e">
        <f t="shared" si="7647"/>
        <v>#REF!</v>
      </c>
      <c r="AU845" s="32" t="e">
        <f t="shared" si="7630"/>
        <v>#REF!</v>
      </c>
      <c r="AV845" s="93" t="e">
        <f>'Описание предлагаемого товара'!#REF!</f>
        <v>#REF!</v>
      </c>
      <c r="AW845" s="91" t="e">
        <f>MIN(SEARCH({0,1,2,3,4,5,6,7,8,9},AV845&amp; "0123456789"))</f>
        <v>#REF!</v>
      </c>
      <c r="AX845" s="91" t="str">
        <f t="shared" si="7648"/>
        <v/>
      </c>
      <c r="AY845" s="91" t="str">
        <f t="shared" si="7649"/>
        <v/>
      </c>
      <c r="AZ845" s="91" t="str">
        <f t="shared" si="7650"/>
        <v/>
      </c>
      <c r="BA845" s="91" t="str">
        <f t="shared" si="7651"/>
        <v/>
      </c>
      <c r="BB845" s="91" t="str">
        <f t="shared" si="7652"/>
        <v/>
      </c>
      <c r="BC845" s="91" t="str">
        <f t="shared" si="7653"/>
        <v/>
      </c>
      <c r="BD845" s="91" t="str">
        <f t="shared" si="7654"/>
        <v/>
      </c>
      <c r="BE845" s="91" t="str">
        <f t="shared" si="7655"/>
        <v/>
      </c>
      <c r="BF845" s="91" t="str">
        <f t="shared" si="7656"/>
        <v/>
      </c>
      <c r="BG845" s="91" t="str">
        <f t="shared" si="7657"/>
        <v/>
      </c>
      <c r="BH845" s="91" t="str">
        <f t="shared" si="7658"/>
        <v/>
      </c>
      <c r="BI845" s="91" t="str">
        <f t="shared" si="7659"/>
        <v/>
      </c>
      <c r="BJ845" s="91" t="str">
        <f t="shared" si="7660"/>
        <v/>
      </c>
      <c r="BK845" s="91" t="str">
        <f t="shared" si="7661"/>
        <v/>
      </c>
      <c r="BL845" s="91" t="str">
        <f t="shared" si="7662"/>
        <v/>
      </c>
      <c r="BM845" s="91" t="str">
        <f t="shared" si="7663"/>
        <v/>
      </c>
      <c r="BN845" s="91" t="str">
        <f t="shared" si="7664"/>
        <v/>
      </c>
      <c r="BO845" s="91" t="str">
        <f t="shared" si="7665"/>
        <v/>
      </c>
      <c r="BP845" s="91" t="str">
        <f t="shared" si="7666"/>
        <v/>
      </c>
      <c r="BQ845" s="91" t="str">
        <f t="shared" si="7667"/>
        <v/>
      </c>
      <c r="BR845" s="91" t="str">
        <f t="shared" si="7668"/>
        <v/>
      </c>
      <c r="BS845" s="91" t="str">
        <f t="shared" si="7669"/>
        <v/>
      </c>
      <c r="BT845" s="91" t="str">
        <f t="shared" si="7670"/>
        <v/>
      </c>
      <c r="BU845" s="91" t="str">
        <f t="shared" si="7671"/>
        <v/>
      </c>
      <c r="BV845" s="91" t="str">
        <f t="shared" si="7672"/>
        <v/>
      </c>
      <c r="BW845" s="91" t="str">
        <f t="shared" si="7673"/>
        <v/>
      </c>
      <c r="BX845" s="91" t="str">
        <f t="shared" si="7674"/>
        <v/>
      </c>
      <c r="BY845" s="91" t="str">
        <f t="shared" si="7675"/>
        <v/>
      </c>
      <c r="BZ845" s="91" t="str">
        <f t="shared" si="7676"/>
        <v/>
      </c>
      <c r="CA845" s="91" t="str">
        <f t="shared" si="7677"/>
        <v/>
      </c>
      <c r="CB845" s="91" t="str">
        <f t="shared" si="7678"/>
        <v/>
      </c>
      <c r="CC845" s="91" t="str">
        <f t="shared" si="7679"/>
        <v/>
      </c>
      <c r="CD845" s="91" t="str">
        <f t="shared" si="7680"/>
        <v/>
      </c>
      <c r="CE845" s="91" t="str">
        <f t="shared" si="7681"/>
        <v/>
      </c>
      <c r="CF845" s="91" t="str">
        <f t="shared" si="7682"/>
        <v/>
      </c>
      <c r="CG845" s="91" t="str">
        <f t="shared" si="7683"/>
        <v/>
      </c>
      <c r="CH845" s="91" t="str">
        <f t="shared" si="7684"/>
        <v/>
      </c>
      <c r="CI845" s="91" t="str">
        <f t="shared" si="7685"/>
        <v>нет</v>
      </c>
      <c r="CJ845" s="63" t="e">
        <f>IF(LEN('Описание предлагаемого товара'!#REF!)&gt;0,'Описание предлагаемого товара'!#REF!,"")</f>
        <v>#REF!</v>
      </c>
      <c r="CK845" s="91" t="e">
        <f t="shared" ref="CK845:CL845" si="8220">IFERROR(REPLACE(CJ845,FIND(CHAR(10),CJ845,1),1,""),CJ845)</f>
        <v>#REF!</v>
      </c>
      <c r="CL845" s="91" t="e">
        <f t="shared" si="8220"/>
        <v>#REF!</v>
      </c>
      <c r="CM845" s="91" t="e">
        <f t="shared" si="7687"/>
        <v>#REF!</v>
      </c>
      <c r="CN845" s="91" t="e">
        <f t="shared" si="7688"/>
        <v>#REF!</v>
      </c>
      <c r="CO845" s="91" t="e">
        <f t="shared" si="7689"/>
        <v>#REF!</v>
      </c>
      <c r="CP845" s="90" t="e">
        <f>IF(AU845="Не указан реестровый номер (мера нац.режима Запрет)","",IF(CI845="нет","",IF(CU845="да","исключение(не смотрим баллы)",IFERROR(IF(CI845*1&gt;0,IFERROR(IF(VLOOKUP(CI845*1,Обработ.выгрузка_реестра_РФ!$A:$G,7,)=0,"Баллы не установлены",VLOOKUP(CI845*1,Обработ.выгрузка_реестра_РФ!$A:$G,7,)),IF(LEN(CI845)&gt;14,"","нет номера в реестре РФ")),""),IF(LEN(CI845)=0,"","Некорректный реестровый номер")))))</f>
        <v>#REF!</v>
      </c>
      <c r="CQ845" s="33" t="e">
        <f>IF(LEN(C845)&gt;0,IFERROR(IF(LEN(H845)&gt;0,IF(LEN(VLOOKUP(H845,'исключения(не_смотрим_баллы)'!$A:$C,1,))&gt;0,"да","нет"),"не введен ОКПД2"),"нет"),"")</f>
        <v>#REF!</v>
      </c>
      <c r="CR845" s="33" t="e">
        <f ca="1">IF(CQ845="да",IF(TODAY()&lt;VLOOKUP(H845,'исключения(не_смотрим_баллы)'!$A:$C,3,),"да","нет"),"")</f>
        <v>#REF!</v>
      </c>
      <c r="CS845" s="33" t="str">
        <f>IFERROR(IF(CQ845="да",IF(VLOOKUP(CI845*1,Обработ.выгрузка_реестра_РФ!$A:$G,2,)&lt;VLOOKUP(H845,'исключения(не_смотрим_баллы)'!$A:$C,2,),"да","нет"),""),"")</f>
        <v/>
      </c>
      <c r="CT845" s="24"/>
      <c r="CU845" s="33" t="e">
        <f t="shared" si="7701"/>
        <v>#REF!</v>
      </c>
      <c r="CV845" s="91" t="e">
        <f t="shared" si="7702"/>
        <v>#REF!</v>
      </c>
      <c r="CW845" s="27" t="e">
        <f t="shared" si="7703"/>
        <v>#REF!</v>
      </c>
      <c r="CX845" s="26" t="e">
        <f t="shared" si="7632"/>
        <v>#REF!</v>
      </c>
      <c r="CY845" s="64" t="e">
        <f>IF(LEN('Описание предлагаемого товара'!#REF!)&gt;0,'Описание предлагаемого товара'!#REF!,"")</f>
        <v>#REF!</v>
      </c>
      <c r="CZ845" s="95" t="e">
        <f t="shared" si="7690"/>
        <v>#REF!</v>
      </c>
      <c r="DA845" s="95" t="e">
        <f t="shared" ref="DA845" si="8221">IFERROR(REPLACE(CZ845,FIND(" ",CZ845,1),1,""),CZ845)</f>
        <v>#REF!</v>
      </c>
      <c r="DB845" s="95" t="e">
        <f t="shared" si="7634"/>
        <v>#REF!</v>
      </c>
      <c r="DC845" s="95" t="e">
        <f t="shared" ref="DC845:DD845" si="8222">IFERROR(REPLACE(DB845,FIND("г.",DB845,1),2,""),DB845)</f>
        <v>#REF!</v>
      </c>
      <c r="DD845" s="95" t="e">
        <f t="shared" si="8222"/>
        <v>#REF!</v>
      </c>
      <c r="DE845" s="95" t="e">
        <f t="shared" ref="DE845:DF845" si="8223">IFERROR(REPLACE(DD845,FIND("г",DD845,1),1,""),DD845)</f>
        <v>#REF!</v>
      </c>
      <c r="DF845" s="95" t="e">
        <f t="shared" si="8223"/>
        <v>#REF!</v>
      </c>
      <c r="DG845" s="95" t="e">
        <f t="shared" si="7707"/>
        <v>#REF!</v>
      </c>
      <c r="DH845" s="25" t="str">
        <f>IFERROR(VLOOKUP(CI845*1,Обработ.выгрузка_реестра_РФ!$A:$G,5,),"")</f>
        <v/>
      </c>
      <c r="DI845" s="27" t="str">
        <f t="shared" si="7717"/>
        <v/>
      </c>
      <c r="DJ845" s="27" t="str">
        <f t="shared" ca="1" si="7694"/>
        <v/>
      </c>
      <c r="DK845" s="63" t="e">
        <f>IF(LEN('Описание предлагаемого товара'!#REF!)&gt;0,'Описание предлагаемого товара'!#REF!,"")</f>
        <v>#REF!</v>
      </c>
      <c r="DL845" s="63" t="e">
        <f>IF(LEN('Описание предлагаемого товара'!#REF!)&gt;0,'Описание предлагаемого товара'!#REF!,"")</f>
        <v>#REF!</v>
      </c>
      <c r="DM845" s="32"/>
    </row>
    <row r="846" spans="1:117" ht="48.75" customHeight="1" x14ac:dyDescent="0.25">
      <c r="A846" s="61" t="e">
        <f>IF(LEN('Описание предлагаемого товара'!#REF!)&gt;0,'Описание предлагаемого товара'!#REF!,"")</f>
        <v>#REF!</v>
      </c>
      <c r="B846" s="65" t="e">
        <f>IF(LEN('Описание предлагаемого товара'!#REF!)&gt;0,'Описание предлагаемого товара'!#REF!,"")</f>
        <v>#REF!</v>
      </c>
      <c r="C846" s="61" t="e">
        <f>IF(LEN('Описание предлагаемого товара'!#REF!)&gt;0,'Описание предлагаемого товара'!#REF!,"")</f>
        <v>#REF!</v>
      </c>
      <c r="D846" s="61" t="e">
        <f>IF(LEN('Описание предлагаемого товара'!#REF!)&gt;0,'Описание предлагаемого товара'!#REF!,"")</f>
        <v>#REF!</v>
      </c>
      <c r="E846" s="61" t="e">
        <f>IF(LEN('Описание предлагаемого товара'!#REF!)&gt;0,'Описание предлагаемого товара'!#REF!,"")</f>
        <v>#REF!</v>
      </c>
      <c r="F846" s="61" t="e">
        <f>IF(LEN('Описание предлагаемого товара'!#REF!)&gt;0,'Описание предлагаемого товара'!#REF!,"")</f>
        <v>#REF!</v>
      </c>
      <c r="G846" s="61" t="e">
        <f>IF(LEN('Описание предлагаемого товара'!#REF!)&gt;0,'Описание предлагаемого товара'!#REF!,"")</f>
        <v>#REF!</v>
      </c>
      <c r="H846" s="61" t="e">
        <f>IF(LEN('Описание предлагаемого товара'!#REF!)&gt;0,'Описание предлагаемого товара'!#REF!,"")</f>
        <v>#REF!</v>
      </c>
      <c r="I846" s="61" t="e">
        <f>IF(LEN('Описание предлагаемого товара'!#REF!)&gt;0,'Описание предлагаемого товара'!#REF!,"")</f>
        <v>#REF!</v>
      </c>
      <c r="J846" s="38" t="str">
        <f>IFERROR(VLOOKUP(B846,SAP!$A:$E,5,),"")</f>
        <v/>
      </c>
      <c r="K846" s="40" t="str">
        <f t="shared" si="7637"/>
        <v/>
      </c>
      <c r="L846" s="61" t="e">
        <f>IF(LEN('Описание предлагаемого товара'!#REF!)&gt;0,IFERROR('Описание предлагаемого товара'!#REF!*1,""),"")</f>
        <v>#REF!</v>
      </c>
      <c r="M846" s="39" t="str">
        <f>IFERROR(VLOOKUP(B846,SAP!$A:$E,2,),"")</f>
        <v/>
      </c>
      <c r="N846" s="41" t="str">
        <f t="shared" si="7773"/>
        <v/>
      </c>
      <c r="O846" s="39" t="str">
        <f t="shared" si="7624"/>
        <v/>
      </c>
      <c r="P846" s="36" t="e">
        <f>IF(LEN('Описание предлагаемого товара'!#REF!)&gt;0,'Описание предлагаемого товара'!#REF!,"")</f>
        <v>#REF!</v>
      </c>
      <c r="Q84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46" s="37" t="e">
        <f>IF(LEN('Описание предлагаемого товара'!#REF!)&gt;0,'Описание предлагаемого товара'!#REF!,"")</f>
        <v>#REF!</v>
      </c>
      <c r="S846" s="37" t="e">
        <f>IF(LEN('Описание предлагаемого товара'!#REF!)&gt;0,'Описание предлагаемого товара'!#REF!,"")</f>
        <v>#REF!</v>
      </c>
      <c r="T84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46" s="23" t="str">
        <f>IFERROR(VLOOKUP(CI846*1,Обработ.выгрузка_реестра_РФ!$A:$G,6,),"")</f>
        <v/>
      </c>
      <c r="V846" s="61" t="e">
        <f>IF(LEN('Описание предлагаемого товара'!#REF!)&gt;0,'Описание предлагаемого товара'!#REF!,"")</f>
        <v>#REF!</v>
      </c>
      <c r="W846" s="62" t="e">
        <f>IF(LEN('Описание предлагаемого товара'!#REF!)&gt;0,'Описание предлагаемого товара'!#REF!,"")</f>
        <v>#REF!</v>
      </c>
      <c r="X846" s="91" t="e">
        <f t="shared" ref="X846:Y846" si="8224">IFERROR(REPLACE(W846,FIND(CHAR(10),W846,1),1," "),W846)</f>
        <v>#REF!</v>
      </c>
      <c r="Y846" s="91" t="e">
        <f t="shared" si="8224"/>
        <v>#REF!</v>
      </c>
      <c r="Z846" s="91" t="e">
        <f t="shared" si="7639"/>
        <v>#REF!</v>
      </c>
      <c r="AA846" s="91" t="e">
        <f t="shared" si="7640"/>
        <v>#REF!</v>
      </c>
      <c r="AB846" s="91" t="e">
        <f t="shared" si="7641"/>
        <v>#REF!</v>
      </c>
      <c r="AC846" s="91" t="e">
        <f t="shared" ref="AC846:AF846" si="8225">IFERROR(REPLACE(AB846,FIND("  ",AB846,1),2," "),AB846)</f>
        <v>#REF!</v>
      </c>
      <c r="AD846" s="91" t="e">
        <f t="shared" si="8225"/>
        <v>#REF!</v>
      </c>
      <c r="AE846" s="91" t="e">
        <f t="shared" si="8225"/>
        <v>#REF!</v>
      </c>
      <c r="AF846" s="91" t="e">
        <f t="shared" si="8225"/>
        <v>#REF!</v>
      </c>
      <c r="AG846" s="23" t="str">
        <f>IFERROR(VLOOKUP(CI846*1,Обработ.выгрузка_реестра_РФ!$A:$G,4,),"")</f>
        <v/>
      </c>
      <c r="AH846" s="91" t="str">
        <f t="shared" ref="AH846:AI846" si="8226">IFERROR(REPLACE(AG846,FIND("-",AG846,1),1,"*"),AG846)</f>
        <v/>
      </c>
      <c r="AI846" s="91" t="str">
        <f t="shared" si="8226"/>
        <v/>
      </c>
      <c r="AJ846" s="27" t="str">
        <f t="shared" si="7739"/>
        <v/>
      </c>
      <c r="AK846" s="63" t="e">
        <f>IF(LEN('Описание предлагаемого товара'!#REF!)&gt;0,'Описание предлагаемого товара'!#REF!,"")</f>
        <v>#REF!</v>
      </c>
      <c r="AL846" s="91" t="e">
        <f t="shared" ref="AL846:AM846" si="8227">IFERROR(REPLACE(AK846,FIND(CHAR(10),AK846,1),1,""),AK846)</f>
        <v>#REF!</v>
      </c>
      <c r="AM846" s="91" t="e">
        <f t="shared" si="8227"/>
        <v>#REF!</v>
      </c>
      <c r="AN846" s="91" t="e">
        <f t="shared" ref="AN846:AR846" si="8228">IFERROR(REPLACE(AM846,FIND(" ",AM846,1),1,""),AM846)</f>
        <v>#REF!</v>
      </c>
      <c r="AO846" s="91" t="e">
        <f t="shared" si="8228"/>
        <v>#REF!</v>
      </c>
      <c r="AP846" s="91" t="e">
        <f t="shared" si="8228"/>
        <v>#REF!</v>
      </c>
      <c r="AQ846" s="91" t="e">
        <f t="shared" si="8228"/>
        <v>#REF!</v>
      </c>
      <c r="AR846" s="91" t="e">
        <f t="shared" si="8228"/>
        <v>#REF!</v>
      </c>
      <c r="AS846" s="91" t="e">
        <f t="shared" si="7646"/>
        <v>#REF!</v>
      </c>
      <c r="AT846" s="91" t="e">
        <f t="shared" si="7647"/>
        <v>#REF!</v>
      </c>
      <c r="AU846" s="32" t="e">
        <f t="shared" si="7630"/>
        <v>#REF!</v>
      </c>
      <c r="AV846" s="93" t="e">
        <f>'Описание предлагаемого товара'!#REF!</f>
        <v>#REF!</v>
      </c>
      <c r="AW846" s="91" t="e">
        <f>MIN(SEARCH({0,1,2,3,4,5,6,7,8,9},AV846&amp; "0123456789"))</f>
        <v>#REF!</v>
      </c>
      <c r="AX846" s="91" t="str">
        <f t="shared" si="7648"/>
        <v/>
      </c>
      <c r="AY846" s="91" t="str">
        <f t="shared" si="7649"/>
        <v/>
      </c>
      <c r="AZ846" s="91" t="str">
        <f t="shared" si="7650"/>
        <v/>
      </c>
      <c r="BA846" s="91" t="str">
        <f t="shared" si="7651"/>
        <v/>
      </c>
      <c r="BB846" s="91" t="str">
        <f t="shared" si="7652"/>
        <v/>
      </c>
      <c r="BC846" s="91" t="str">
        <f t="shared" si="7653"/>
        <v/>
      </c>
      <c r="BD846" s="91" t="str">
        <f t="shared" si="7654"/>
        <v/>
      </c>
      <c r="BE846" s="91" t="str">
        <f t="shared" si="7655"/>
        <v/>
      </c>
      <c r="BF846" s="91" t="str">
        <f t="shared" si="7656"/>
        <v/>
      </c>
      <c r="BG846" s="91" t="str">
        <f t="shared" si="7657"/>
        <v/>
      </c>
      <c r="BH846" s="91" t="str">
        <f t="shared" si="7658"/>
        <v/>
      </c>
      <c r="BI846" s="91" t="str">
        <f t="shared" si="7659"/>
        <v/>
      </c>
      <c r="BJ846" s="91" t="str">
        <f t="shared" si="7660"/>
        <v/>
      </c>
      <c r="BK846" s="91" t="str">
        <f t="shared" si="7661"/>
        <v/>
      </c>
      <c r="BL846" s="91" t="str">
        <f t="shared" si="7662"/>
        <v/>
      </c>
      <c r="BM846" s="91" t="str">
        <f t="shared" si="7663"/>
        <v/>
      </c>
      <c r="BN846" s="91" t="str">
        <f t="shared" si="7664"/>
        <v/>
      </c>
      <c r="BO846" s="91" t="str">
        <f t="shared" si="7665"/>
        <v/>
      </c>
      <c r="BP846" s="91" t="str">
        <f t="shared" si="7666"/>
        <v/>
      </c>
      <c r="BQ846" s="91" t="str">
        <f t="shared" si="7667"/>
        <v/>
      </c>
      <c r="BR846" s="91" t="str">
        <f t="shared" si="7668"/>
        <v/>
      </c>
      <c r="BS846" s="91" t="str">
        <f t="shared" si="7669"/>
        <v/>
      </c>
      <c r="BT846" s="91" t="str">
        <f t="shared" si="7670"/>
        <v/>
      </c>
      <c r="BU846" s="91" t="str">
        <f t="shared" si="7671"/>
        <v/>
      </c>
      <c r="BV846" s="91" t="str">
        <f t="shared" si="7672"/>
        <v/>
      </c>
      <c r="BW846" s="91" t="str">
        <f t="shared" si="7673"/>
        <v/>
      </c>
      <c r="BX846" s="91" t="str">
        <f t="shared" si="7674"/>
        <v/>
      </c>
      <c r="BY846" s="91" t="str">
        <f t="shared" si="7675"/>
        <v/>
      </c>
      <c r="BZ846" s="91" t="str">
        <f t="shared" si="7676"/>
        <v/>
      </c>
      <c r="CA846" s="91" t="str">
        <f t="shared" si="7677"/>
        <v/>
      </c>
      <c r="CB846" s="91" t="str">
        <f t="shared" si="7678"/>
        <v/>
      </c>
      <c r="CC846" s="91" t="str">
        <f t="shared" si="7679"/>
        <v/>
      </c>
      <c r="CD846" s="91" t="str">
        <f t="shared" si="7680"/>
        <v/>
      </c>
      <c r="CE846" s="91" t="str">
        <f t="shared" si="7681"/>
        <v/>
      </c>
      <c r="CF846" s="91" t="str">
        <f t="shared" si="7682"/>
        <v/>
      </c>
      <c r="CG846" s="91" t="str">
        <f t="shared" si="7683"/>
        <v/>
      </c>
      <c r="CH846" s="91" t="str">
        <f t="shared" si="7684"/>
        <v/>
      </c>
      <c r="CI846" s="91" t="str">
        <f t="shared" si="7685"/>
        <v>нет</v>
      </c>
      <c r="CJ846" s="63" t="e">
        <f>IF(LEN('Описание предлагаемого товара'!#REF!)&gt;0,'Описание предлагаемого товара'!#REF!,"")</f>
        <v>#REF!</v>
      </c>
      <c r="CK846" s="91" t="e">
        <f t="shared" ref="CK846:CL846" si="8229">IFERROR(REPLACE(CJ846,FIND(CHAR(10),CJ846,1),1,""),CJ846)</f>
        <v>#REF!</v>
      </c>
      <c r="CL846" s="91" t="e">
        <f t="shared" si="8229"/>
        <v>#REF!</v>
      </c>
      <c r="CM846" s="91" t="e">
        <f t="shared" si="7687"/>
        <v>#REF!</v>
      </c>
      <c r="CN846" s="91" t="e">
        <f t="shared" si="7688"/>
        <v>#REF!</v>
      </c>
      <c r="CO846" s="91" t="e">
        <f t="shared" si="7689"/>
        <v>#REF!</v>
      </c>
      <c r="CP846" s="90" t="e">
        <f>IF(AU846="Не указан реестровый номер (мера нац.режима Запрет)","",IF(CI846="нет","",IF(CU846="да","исключение(не смотрим баллы)",IFERROR(IF(CI846*1&gt;0,IFERROR(IF(VLOOKUP(CI846*1,Обработ.выгрузка_реестра_РФ!$A:$G,7,)=0,"Баллы не установлены",VLOOKUP(CI846*1,Обработ.выгрузка_реестра_РФ!$A:$G,7,)),IF(LEN(CI846)&gt;14,"","нет номера в реестре РФ")),""),IF(LEN(CI846)=0,"","Некорректный реестровый номер")))))</f>
        <v>#REF!</v>
      </c>
      <c r="CQ846" s="33" t="e">
        <f>IF(LEN(C846)&gt;0,IFERROR(IF(LEN(H846)&gt;0,IF(LEN(VLOOKUP(H846,'исключения(не_смотрим_баллы)'!$A:$C,1,))&gt;0,"да","нет"),"не введен ОКПД2"),"нет"),"")</f>
        <v>#REF!</v>
      </c>
      <c r="CR846" s="33" t="e">
        <f ca="1">IF(CQ846="да",IF(TODAY()&lt;VLOOKUP(H846,'исключения(не_смотрим_баллы)'!$A:$C,3,),"да","нет"),"")</f>
        <v>#REF!</v>
      </c>
      <c r="CS846" s="33" t="str">
        <f>IFERROR(IF(CQ846="да",IF(VLOOKUP(CI846*1,Обработ.выгрузка_реестра_РФ!$A:$G,2,)&lt;VLOOKUP(H846,'исключения(не_смотрим_баллы)'!$A:$C,2,),"да","нет"),""),"")</f>
        <v/>
      </c>
      <c r="CT846" s="24"/>
      <c r="CU846" s="33" t="e">
        <f t="shared" si="7701"/>
        <v>#REF!</v>
      </c>
      <c r="CV846" s="91" t="e">
        <f t="shared" si="7702"/>
        <v>#REF!</v>
      </c>
      <c r="CW846" s="27" t="e">
        <f t="shared" si="7703"/>
        <v>#REF!</v>
      </c>
      <c r="CX846" s="26" t="e">
        <f t="shared" si="7632"/>
        <v>#REF!</v>
      </c>
      <c r="CY846" s="64" t="e">
        <f>IF(LEN('Описание предлагаемого товара'!#REF!)&gt;0,'Описание предлагаемого товара'!#REF!,"")</f>
        <v>#REF!</v>
      </c>
      <c r="CZ846" s="95" t="e">
        <f t="shared" si="7690"/>
        <v>#REF!</v>
      </c>
      <c r="DA846" s="95" t="e">
        <f t="shared" ref="DA846" si="8230">IFERROR(REPLACE(CZ846,FIND(" ",CZ846,1),1,""),CZ846)</f>
        <v>#REF!</v>
      </c>
      <c r="DB846" s="95" t="e">
        <f t="shared" si="7634"/>
        <v>#REF!</v>
      </c>
      <c r="DC846" s="95" t="e">
        <f t="shared" ref="DC846:DD846" si="8231">IFERROR(REPLACE(DB846,FIND("г.",DB846,1),2,""),DB846)</f>
        <v>#REF!</v>
      </c>
      <c r="DD846" s="95" t="e">
        <f t="shared" si="8231"/>
        <v>#REF!</v>
      </c>
      <c r="DE846" s="95" t="e">
        <f t="shared" ref="DE846:DF846" si="8232">IFERROR(REPLACE(DD846,FIND("г",DD846,1),1,""),DD846)</f>
        <v>#REF!</v>
      </c>
      <c r="DF846" s="95" t="e">
        <f t="shared" si="8232"/>
        <v>#REF!</v>
      </c>
      <c r="DG846" s="95" t="e">
        <f t="shared" si="7707"/>
        <v>#REF!</v>
      </c>
      <c r="DH846" s="25" t="str">
        <f>IFERROR(VLOOKUP(CI846*1,Обработ.выгрузка_реестра_РФ!$A:$G,5,),"")</f>
        <v/>
      </c>
      <c r="DI846" s="27" t="str">
        <f t="shared" si="7717"/>
        <v/>
      </c>
      <c r="DJ846" s="27" t="str">
        <f t="shared" ca="1" si="7694"/>
        <v/>
      </c>
      <c r="DK846" s="63" t="e">
        <f>IF(LEN('Описание предлагаемого товара'!#REF!)&gt;0,'Описание предлагаемого товара'!#REF!,"")</f>
        <v>#REF!</v>
      </c>
      <c r="DL846" s="63" t="e">
        <f>IF(LEN('Описание предлагаемого товара'!#REF!)&gt;0,'Описание предлагаемого товара'!#REF!,"")</f>
        <v>#REF!</v>
      </c>
      <c r="DM846" s="32"/>
    </row>
    <row r="847" spans="1:117" ht="48.75" customHeight="1" x14ac:dyDescent="0.25">
      <c r="A847" s="61" t="e">
        <f>IF(LEN('Описание предлагаемого товара'!#REF!)&gt;0,'Описание предлагаемого товара'!#REF!,"")</f>
        <v>#REF!</v>
      </c>
      <c r="B847" s="65" t="e">
        <f>IF(LEN('Описание предлагаемого товара'!#REF!)&gt;0,'Описание предлагаемого товара'!#REF!,"")</f>
        <v>#REF!</v>
      </c>
      <c r="C847" s="61" t="e">
        <f>IF(LEN('Описание предлагаемого товара'!#REF!)&gt;0,'Описание предлагаемого товара'!#REF!,"")</f>
        <v>#REF!</v>
      </c>
      <c r="D847" s="61" t="e">
        <f>IF(LEN('Описание предлагаемого товара'!#REF!)&gt;0,'Описание предлагаемого товара'!#REF!,"")</f>
        <v>#REF!</v>
      </c>
      <c r="E847" s="61" t="e">
        <f>IF(LEN('Описание предлагаемого товара'!#REF!)&gt;0,'Описание предлагаемого товара'!#REF!,"")</f>
        <v>#REF!</v>
      </c>
      <c r="F847" s="61" t="e">
        <f>IF(LEN('Описание предлагаемого товара'!#REF!)&gt;0,'Описание предлагаемого товара'!#REF!,"")</f>
        <v>#REF!</v>
      </c>
      <c r="G847" s="61" t="e">
        <f>IF(LEN('Описание предлагаемого товара'!#REF!)&gt;0,'Описание предлагаемого товара'!#REF!,"")</f>
        <v>#REF!</v>
      </c>
      <c r="H847" s="61" t="e">
        <f>IF(LEN('Описание предлагаемого товара'!#REF!)&gt;0,'Описание предлагаемого товара'!#REF!,"")</f>
        <v>#REF!</v>
      </c>
      <c r="I847" s="61" t="e">
        <f>IF(LEN('Описание предлагаемого товара'!#REF!)&gt;0,'Описание предлагаемого товара'!#REF!,"")</f>
        <v>#REF!</v>
      </c>
      <c r="J847" s="38" t="str">
        <f>IFERROR(VLOOKUP(B847,SAP!$A:$E,5,),"")</f>
        <v/>
      </c>
      <c r="K847" s="40" t="str">
        <f t="shared" si="7637"/>
        <v/>
      </c>
      <c r="L847" s="61" t="e">
        <f>IF(LEN('Описание предлагаемого товара'!#REF!)&gt;0,IFERROR('Описание предлагаемого товара'!#REF!*1,""),"")</f>
        <v>#REF!</v>
      </c>
      <c r="M847" s="39" t="str">
        <f>IFERROR(VLOOKUP(B847,SAP!$A:$E,2,),"")</f>
        <v/>
      </c>
      <c r="N847" s="41" t="str">
        <f t="shared" si="7773"/>
        <v/>
      </c>
      <c r="O847" s="39" t="str">
        <f t="shared" si="7624"/>
        <v/>
      </c>
      <c r="P847" s="36" t="e">
        <f>IF(LEN('Описание предлагаемого товара'!#REF!)&gt;0,'Описание предлагаемого товара'!#REF!,"")</f>
        <v>#REF!</v>
      </c>
      <c r="Q84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47" s="37" t="e">
        <f>IF(LEN('Описание предлагаемого товара'!#REF!)&gt;0,'Описание предлагаемого товара'!#REF!,"")</f>
        <v>#REF!</v>
      </c>
      <c r="S847" s="37" t="e">
        <f>IF(LEN('Описание предлагаемого товара'!#REF!)&gt;0,'Описание предлагаемого товара'!#REF!,"")</f>
        <v>#REF!</v>
      </c>
      <c r="T84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47" s="23" t="str">
        <f>IFERROR(VLOOKUP(CI847*1,Обработ.выгрузка_реестра_РФ!$A:$G,6,),"")</f>
        <v/>
      </c>
      <c r="V847" s="61" t="e">
        <f>IF(LEN('Описание предлагаемого товара'!#REF!)&gt;0,'Описание предлагаемого товара'!#REF!,"")</f>
        <v>#REF!</v>
      </c>
      <c r="W847" s="62" t="e">
        <f>IF(LEN('Описание предлагаемого товара'!#REF!)&gt;0,'Описание предлагаемого товара'!#REF!,"")</f>
        <v>#REF!</v>
      </c>
      <c r="X847" s="91" t="e">
        <f t="shared" ref="X847:Y847" si="8233">IFERROR(REPLACE(W847,FIND(CHAR(10),W847,1),1," "),W847)</f>
        <v>#REF!</v>
      </c>
      <c r="Y847" s="91" t="e">
        <f t="shared" si="8233"/>
        <v>#REF!</v>
      </c>
      <c r="Z847" s="91" t="e">
        <f t="shared" si="7639"/>
        <v>#REF!</v>
      </c>
      <c r="AA847" s="91" t="e">
        <f t="shared" si="7640"/>
        <v>#REF!</v>
      </c>
      <c r="AB847" s="91" t="e">
        <f t="shared" si="7641"/>
        <v>#REF!</v>
      </c>
      <c r="AC847" s="91" t="e">
        <f t="shared" ref="AC847:AF847" si="8234">IFERROR(REPLACE(AB847,FIND("  ",AB847,1),2," "),AB847)</f>
        <v>#REF!</v>
      </c>
      <c r="AD847" s="91" t="e">
        <f t="shared" si="8234"/>
        <v>#REF!</v>
      </c>
      <c r="AE847" s="91" t="e">
        <f t="shared" si="8234"/>
        <v>#REF!</v>
      </c>
      <c r="AF847" s="91" t="e">
        <f t="shared" si="8234"/>
        <v>#REF!</v>
      </c>
      <c r="AG847" s="23" t="str">
        <f>IFERROR(VLOOKUP(CI847*1,Обработ.выгрузка_реестра_РФ!$A:$G,4,),"")</f>
        <v/>
      </c>
      <c r="AH847" s="91" t="str">
        <f t="shared" ref="AH847:AI847" si="8235">IFERROR(REPLACE(AG847,FIND("-",AG847,1),1,"*"),AG847)</f>
        <v/>
      </c>
      <c r="AI847" s="91" t="str">
        <f t="shared" si="8235"/>
        <v/>
      </c>
      <c r="AJ847" s="27" t="str">
        <f t="shared" si="7739"/>
        <v/>
      </c>
      <c r="AK847" s="63" t="e">
        <f>IF(LEN('Описание предлагаемого товара'!#REF!)&gt;0,'Описание предлагаемого товара'!#REF!,"")</f>
        <v>#REF!</v>
      </c>
      <c r="AL847" s="91" t="e">
        <f t="shared" ref="AL847:AM847" si="8236">IFERROR(REPLACE(AK847,FIND(CHAR(10),AK847,1),1,""),AK847)</f>
        <v>#REF!</v>
      </c>
      <c r="AM847" s="91" t="e">
        <f t="shared" si="8236"/>
        <v>#REF!</v>
      </c>
      <c r="AN847" s="91" t="e">
        <f t="shared" ref="AN847:AR847" si="8237">IFERROR(REPLACE(AM847,FIND(" ",AM847,1),1,""),AM847)</f>
        <v>#REF!</v>
      </c>
      <c r="AO847" s="91" t="e">
        <f t="shared" si="8237"/>
        <v>#REF!</v>
      </c>
      <c r="AP847" s="91" t="e">
        <f t="shared" si="8237"/>
        <v>#REF!</v>
      </c>
      <c r="AQ847" s="91" t="e">
        <f t="shared" si="8237"/>
        <v>#REF!</v>
      </c>
      <c r="AR847" s="91" t="e">
        <f t="shared" si="8237"/>
        <v>#REF!</v>
      </c>
      <c r="AS847" s="91" t="e">
        <f t="shared" si="7646"/>
        <v>#REF!</v>
      </c>
      <c r="AT847" s="91" t="e">
        <f t="shared" si="7647"/>
        <v>#REF!</v>
      </c>
      <c r="AU847" s="32" t="e">
        <f t="shared" si="7630"/>
        <v>#REF!</v>
      </c>
      <c r="AV847" s="93" t="e">
        <f>'Описание предлагаемого товара'!#REF!</f>
        <v>#REF!</v>
      </c>
      <c r="AW847" s="91" t="e">
        <f>MIN(SEARCH({0,1,2,3,4,5,6,7,8,9},AV847&amp; "0123456789"))</f>
        <v>#REF!</v>
      </c>
      <c r="AX847" s="91" t="str">
        <f t="shared" si="7648"/>
        <v/>
      </c>
      <c r="AY847" s="91" t="str">
        <f t="shared" si="7649"/>
        <v/>
      </c>
      <c r="AZ847" s="91" t="str">
        <f t="shared" si="7650"/>
        <v/>
      </c>
      <c r="BA847" s="91" t="str">
        <f t="shared" si="7651"/>
        <v/>
      </c>
      <c r="BB847" s="91" t="str">
        <f t="shared" si="7652"/>
        <v/>
      </c>
      <c r="BC847" s="91" t="str">
        <f t="shared" si="7653"/>
        <v/>
      </c>
      <c r="BD847" s="91" t="str">
        <f t="shared" si="7654"/>
        <v/>
      </c>
      <c r="BE847" s="91" t="str">
        <f t="shared" si="7655"/>
        <v/>
      </c>
      <c r="BF847" s="91" t="str">
        <f t="shared" si="7656"/>
        <v/>
      </c>
      <c r="BG847" s="91" t="str">
        <f t="shared" si="7657"/>
        <v/>
      </c>
      <c r="BH847" s="91" t="str">
        <f t="shared" si="7658"/>
        <v/>
      </c>
      <c r="BI847" s="91" t="str">
        <f t="shared" si="7659"/>
        <v/>
      </c>
      <c r="BJ847" s="91" t="str">
        <f t="shared" si="7660"/>
        <v/>
      </c>
      <c r="BK847" s="91" t="str">
        <f t="shared" si="7661"/>
        <v/>
      </c>
      <c r="BL847" s="91" t="str">
        <f t="shared" si="7662"/>
        <v/>
      </c>
      <c r="BM847" s="91" t="str">
        <f t="shared" si="7663"/>
        <v/>
      </c>
      <c r="BN847" s="91" t="str">
        <f t="shared" si="7664"/>
        <v/>
      </c>
      <c r="BO847" s="91" t="str">
        <f t="shared" si="7665"/>
        <v/>
      </c>
      <c r="BP847" s="91" t="str">
        <f t="shared" si="7666"/>
        <v/>
      </c>
      <c r="BQ847" s="91" t="str">
        <f t="shared" si="7667"/>
        <v/>
      </c>
      <c r="BR847" s="91" t="str">
        <f t="shared" si="7668"/>
        <v/>
      </c>
      <c r="BS847" s="91" t="str">
        <f t="shared" si="7669"/>
        <v/>
      </c>
      <c r="BT847" s="91" t="str">
        <f t="shared" si="7670"/>
        <v/>
      </c>
      <c r="BU847" s="91" t="str">
        <f t="shared" si="7671"/>
        <v/>
      </c>
      <c r="BV847" s="91" t="str">
        <f t="shared" si="7672"/>
        <v/>
      </c>
      <c r="BW847" s="91" t="str">
        <f t="shared" si="7673"/>
        <v/>
      </c>
      <c r="BX847" s="91" t="str">
        <f t="shared" si="7674"/>
        <v/>
      </c>
      <c r="BY847" s="91" t="str">
        <f t="shared" si="7675"/>
        <v/>
      </c>
      <c r="BZ847" s="91" t="str">
        <f t="shared" si="7676"/>
        <v/>
      </c>
      <c r="CA847" s="91" t="str">
        <f t="shared" si="7677"/>
        <v/>
      </c>
      <c r="CB847" s="91" t="str">
        <f t="shared" si="7678"/>
        <v/>
      </c>
      <c r="CC847" s="91" t="str">
        <f t="shared" si="7679"/>
        <v/>
      </c>
      <c r="CD847" s="91" t="str">
        <f t="shared" si="7680"/>
        <v/>
      </c>
      <c r="CE847" s="91" t="str">
        <f t="shared" si="7681"/>
        <v/>
      </c>
      <c r="CF847" s="91" t="str">
        <f t="shared" si="7682"/>
        <v/>
      </c>
      <c r="CG847" s="91" t="str">
        <f t="shared" si="7683"/>
        <v/>
      </c>
      <c r="CH847" s="91" t="str">
        <f t="shared" si="7684"/>
        <v/>
      </c>
      <c r="CI847" s="91" t="str">
        <f t="shared" si="7685"/>
        <v>нет</v>
      </c>
      <c r="CJ847" s="63" t="e">
        <f>IF(LEN('Описание предлагаемого товара'!#REF!)&gt;0,'Описание предлагаемого товара'!#REF!,"")</f>
        <v>#REF!</v>
      </c>
      <c r="CK847" s="91" t="e">
        <f t="shared" ref="CK847:CL847" si="8238">IFERROR(REPLACE(CJ847,FIND(CHAR(10),CJ847,1),1,""),CJ847)</f>
        <v>#REF!</v>
      </c>
      <c r="CL847" s="91" t="e">
        <f t="shared" si="8238"/>
        <v>#REF!</v>
      </c>
      <c r="CM847" s="91" t="e">
        <f t="shared" si="7687"/>
        <v>#REF!</v>
      </c>
      <c r="CN847" s="91" t="e">
        <f t="shared" si="7688"/>
        <v>#REF!</v>
      </c>
      <c r="CO847" s="91" t="e">
        <f t="shared" si="7689"/>
        <v>#REF!</v>
      </c>
      <c r="CP847" s="90" t="e">
        <f>IF(AU847="Не указан реестровый номер (мера нац.режима Запрет)","",IF(CI847="нет","",IF(CU847="да","исключение(не смотрим баллы)",IFERROR(IF(CI847*1&gt;0,IFERROR(IF(VLOOKUP(CI847*1,Обработ.выгрузка_реестра_РФ!$A:$G,7,)=0,"Баллы не установлены",VLOOKUP(CI847*1,Обработ.выгрузка_реестра_РФ!$A:$G,7,)),IF(LEN(CI847)&gt;14,"","нет номера в реестре РФ")),""),IF(LEN(CI847)=0,"","Некорректный реестровый номер")))))</f>
        <v>#REF!</v>
      </c>
      <c r="CQ847" s="33" t="e">
        <f>IF(LEN(C847)&gt;0,IFERROR(IF(LEN(H847)&gt;0,IF(LEN(VLOOKUP(H847,'исключения(не_смотрим_баллы)'!$A:$C,1,))&gt;0,"да","нет"),"не введен ОКПД2"),"нет"),"")</f>
        <v>#REF!</v>
      </c>
      <c r="CR847" s="33" t="e">
        <f ca="1">IF(CQ847="да",IF(TODAY()&lt;VLOOKUP(H847,'исключения(не_смотрим_баллы)'!$A:$C,3,),"да","нет"),"")</f>
        <v>#REF!</v>
      </c>
      <c r="CS847" s="33" t="str">
        <f>IFERROR(IF(CQ847="да",IF(VLOOKUP(CI847*1,Обработ.выгрузка_реестра_РФ!$A:$G,2,)&lt;VLOOKUP(H847,'исключения(не_смотрим_баллы)'!$A:$C,2,),"да","нет"),""),"")</f>
        <v/>
      </c>
      <c r="CT847" s="24"/>
      <c r="CU847" s="33" t="e">
        <f t="shared" si="7701"/>
        <v>#REF!</v>
      </c>
      <c r="CV847" s="91" t="e">
        <f t="shared" si="7702"/>
        <v>#REF!</v>
      </c>
      <c r="CW847" s="27" t="e">
        <f t="shared" si="7703"/>
        <v>#REF!</v>
      </c>
      <c r="CX847" s="26" t="e">
        <f t="shared" si="7632"/>
        <v>#REF!</v>
      </c>
      <c r="CY847" s="64" t="e">
        <f>IF(LEN('Описание предлагаемого товара'!#REF!)&gt;0,'Описание предлагаемого товара'!#REF!,"")</f>
        <v>#REF!</v>
      </c>
      <c r="CZ847" s="95" t="e">
        <f t="shared" si="7690"/>
        <v>#REF!</v>
      </c>
      <c r="DA847" s="95" t="e">
        <f t="shared" ref="DA847" si="8239">IFERROR(REPLACE(CZ847,FIND(" ",CZ847,1),1,""),CZ847)</f>
        <v>#REF!</v>
      </c>
      <c r="DB847" s="95" t="e">
        <f t="shared" si="7634"/>
        <v>#REF!</v>
      </c>
      <c r="DC847" s="95" t="e">
        <f t="shared" ref="DC847:DD847" si="8240">IFERROR(REPLACE(DB847,FIND("г.",DB847,1),2,""),DB847)</f>
        <v>#REF!</v>
      </c>
      <c r="DD847" s="95" t="e">
        <f t="shared" si="8240"/>
        <v>#REF!</v>
      </c>
      <c r="DE847" s="95" t="e">
        <f t="shared" ref="DE847:DF847" si="8241">IFERROR(REPLACE(DD847,FIND("г",DD847,1),1,""),DD847)</f>
        <v>#REF!</v>
      </c>
      <c r="DF847" s="95" t="e">
        <f t="shared" si="8241"/>
        <v>#REF!</v>
      </c>
      <c r="DG847" s="95" t="e">
        <f t="shared" si="7707"/>
        <v>#REF!</v>
      </c>
      <c r="DH847" s="25" t="str">
        <f>IFERROR(VLOOKUP(CI847*1,Обработ.выгрузка_реестра_РФ!$A:$G,5,),"")</f>
        <v/>
      </c>
      <c r="DI847" s="27" t="str">
        <f t="shared" si="7717"/>
        <v/>
      </c>
      <c r="DJ847" s="27" t="str">
        <f t="shared" ca="1" si="7694"/>
        <v/>
      </c>
      <c r="DK847" s="63" t="e">
        <f>IF(LEN('Описание предлагаемого товара'!#REF!)&gt;0,'Описание предлагаемого товара'!#REF!,"")</f>
        <v>#REF!</v>
      </c>
      <c r="DL847" s="63" t="e">
        <f>IF(LEN('Описание предлагаемого товара'!#REF!)&gt;0,'Описание предлагаемого товара'!#REF!,"")</f>
        <v>#REF!</v>
      </c>
      <c r="DM847" s="32"/>
    </row>
    <row r="848" spans="1:117" ht="48.75" customHeight="1" x14ac:dyDescent="0.25">
      <c r="A848" s="61" t="e">
        <f>IF(LEN('Описание предлагаемого товара'!#REF!)&gt;0,'Описание предлагаемого товара'!#REF!,"")</f>
        <v>#REF!</v>
      </c>
      <c r="B848" s="65" t="e">
        <f>IF(LEN('Описание предлагаемого товара'!#REF!)&gt;0,'Описание предлагаемого товара'!#REF!,"")</f>
        <v>#REF!</v>
      </c>
      <c r="C848" s="61" t="e">
        <f>IF(LEN('Описание предлагаемого товара'!#REF!)&gt;0,'Описание предлагаемого товара'!#REF!,"")</f>
        <v>#REF!</v>
      </c>
      <c r="D848" s="61" t="e">
        <f>IF(LEN('Описание предлагаемого товара'!#REF!)&gt;0,'Описание предлагаемого товара'!#REF!,"")</f>
        <v>#REF!</v>
      </c>
      <c r="E848" s="61" t="e">
        <f>IF(LEN('Описание предлагаемого товара'!#REF!)&gt;0,'Описание предлагаемого товара'!#REF!,"")</f>
        <v>#REF!</v>
      </c>
      <c r="F848" s="61" t="e">
        <f>IF(LEN('Описание предлагаемого товара'!#REF!)&gt;0,'Описание предлагаемого товара'!#REF!,"")</f>
        <v>#REF!</v>
      </c>
      <c r="G848" s="61" t="e">
        <f>IF(LEN('Описание предлагаемого товара'!#REF!)&gt;0,'Описание предлагаемого товара'!#REF!,"")</f>
        <v>#REF!</v>
      </c>
      <c r="H848" s="61" t="e">
        <f>IF(LEN('Описание предлагаемого товара'!#REF!)&gt;0,'Описание предлагаемого товара'!#REF!,"")</f>
        <v>#REF!</v>
      </c>
      <c r="I848" s="61" t="e">
        <f>IF(LEN('Описание предлагаемого товара'!#REF!)&gt;0,'Описание предлагаемого товара'!#REF!,"")</f>
        <v>#REF!</v>
      </c>
      <c r="J848" s="38" t="str">
        <f>IFERROR(VLOOKUP(B848,SAP!$A:$E,5,),"")</f>
        <v/>
      </c>
      <c r="K848" s="40" t="str">
        <f t="shared" si="7637"/>
        <v/>
      </c>
      <c r="L848" s="61" t="e">
        <f>IF(LEN('Описание предлагаемого товара'!#REF!)&gt;0,IFERROR('Описание предлагаемого товара'!#REF!*1,""),"")</f>
        <v>#REF!</v>
      </c>
      <c r="M848" s="39" t="str">
        <f>IFERROR(VLOOKUP(B848,SAP!$A:$E,2,),"")</f>
        <v/>
      </c>
      <c r="N848" s="41" t="str">
        <f t="shared" si="7773"/>
        <v/>
      </c>
      <c r="O848" s="39" t="str">
        <f t="shared" si="7624"/>
        <v/>
      </c>
      <c r="P848" s="36" t="e">
        <f>IF(LEN('Описание предлагаемого товара'!#REF!)&gt;0,'Описание предлагаемого товара'!#REF!,"")</f>
        <v>#REF!</v>
      </c>
      <c r="Q84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48" s="37" t="e">
        <f>IF(LEN('Описание предлагаемого товара'!#REF!)&gt;0,'Описание предлагаемого товара'!#REF!,"")</f>
        <v>#REF!</v>
      </c>
      <c r="S848" s="37" t="e">
        <f>IF(LEN('Описание предлагаемого товара'!#REF!)&gt;0,'Описание предлагаемого товара'!#REF!,"")</f>
        <v>#REF!</v>
      </c>
      <c r="T84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48" s="23" t="str">
        <f>IFERROR(VLOOKUP(CI848*1,Обработ.выгрузка_реестра_РФ!$A:$G,6,),"")</f>
        <v/>
      </c>
      <c r="V848" s="61" t="e">
        <f>IF(LEN('Описание предлагаемого товара'!#REF!)&gt;0,'Описание предлагаемого товара'!#REF!,"")</f>
        <v>#REF!</v>
      </c>
      <c r="W848" s="62" t="e">
        <f>IF(LEN('Описание предлагаемого товара'!#REF!)&gt;0,'Описание предлагаемого товара'!#REF!,"")</f>
        <v>#REF!</v>
      </c>
      <c r="X848" s="91" t="e">
        <f t="shared" ref="X848:Y848" si="8242">IFERROR(REPLACE(W848,FIND(CHAR(10),W848,1),1," "),W848)</f>
        <v>#REF!</v>
      </c>
      <c r="Y848" s="91" t="e">
        <f t="shared" si="8242"/>
        <v>#REF!</v>
      </c>
      <c r="Z848" s="91" t="e">
        <f t="shared" si="7639"/>
        <v>#REF!</v>
      </c>
      <c r="AA848" s="91" t="e">
        <f t="shared" si="7640"/>
        <v>#REF!</v>
      </c>
      <c r="AB848" s="91" t="e">
        <f t="shared" si="7641"/>
        <v>#REF!</v>
      </c>
      <c r="AC848" s="91" t="e">
        <f t="shared" ref="AC848:AF848" si="8243">IFERROR(REPLACE(AB848,FIND("  ",AB848,1),2," "),AB848)</f>
        <v>#REF!</v>
      </c>
      <c r="AD848" s="91" t="e">
        <f t="shared" si="8243"/>
        <v>#REF!</v>
      </c>
      <c r="AE848" s="91" t="e">
        <f t="shared" si="8243"/>
        <v>#REF!</v>
      </c>
      <c r="AF848" s="91" t="e">
        <f t="shared" si="8243"/>
        <v>#REF!</v>
      </c>
      <c r="AG848" s="23" t="str">
        <f>IFERROR(VLOOKUP(CI848*1,Обработ.выгрузка_реестра_РФ!$A:$G,4,),"")</f>
        <v/>
      </c>
      <c r="AH848" s="91" t="str">
        <f t="shared" ref="AH848:AI848" si="8244">IFERROR(REPLACE(AG848,FIND("-",AG848,1),1,"*"),AG848)</f>
        <v/>
      </c>
      <c r="AI848" s="91" t="str">
        <f t="shared" si="8244"/>
        <v/>
      </c>
      <c r="AJ848" s="27" t="str">
        <f t="shared" si="7739"/>
        <v/>
      </c>
      <c r="AK848" s="63" t="e">
        <f>IF(LEN('Описание предлагаемого товара'!#REF!)&gt;0,'Описание предлагаемого товара'!#REF!,"")</f>
        <v>#REF!</v>
      </c>
      <c r="AL848" s="91" t="e">
        <f t="shared" ref="AL848:AM848" si="8245">IFERROR(REPLACE(AK848,FIND(CHAR(10),AK848,1),1,""),AK848)</f>
        <v>#REF!</v>
      </c>
      <c r="AM848" s="91" t="e">
        <f t="shared" si="8245"/>
        <v>#REF!</v>
      </c>
      <c r="AN848" s="91" t="e">
        <f t="shared" ref="AN848:AR848" si="8246">IFERROR(REPLACE(AM848,FIND(" ",AM848,1),1,""),AM848)</f>
        <v>#REF!</v>
      </c>
      <c r="AO848" s="91" t="e">
        <f t="shared" si="8246"/>
        <v>#REF!</v>
      </c>
      <c r="AP848" s="91" t="e">
        <f t="shared" si="8246"/>
        <v>#REF!</v>
      </c>
      <c r="AQ848" s="91" t="e">
        <f t="shared" si="8246"/>
        <v>#REF!</v>
      </c>
      <c r="AR848" s="91" t="e">
        <f t="shared" si="8246"/>
        <v>#REF!</v>
      </c>
      <c r="AS848" s="91" t="e">
        <f t="shared" si="7646"/>
        <v>#REF!</v>
      </c>
      <c r="AT848" s="91" t="e">
        <f t="shared" si="7647"/>
        <v>#REF!</v>
      </c>
      <c r="AU848" s="32" t="e">
        <f t="shared" si="7630"/>
        <v>#REF!</v>
      </c>
      <c r="AV848" s="93" t="e">
        <f>'Описание предлагаемого товара'!#REF!</f>
        <v>#REF!</v>
      </c>
      <c r="AW848" s="91" t="e">
        <f>MIN(SEARCH({0,1,2,3,4,5,6,7,8,9},AV848&amp; "0123456789"))</f>
        <v>#REF!</v>
      </c>
      <c r="AX848" s="91" t="str">
        <f t="shared" si="7648"/>
        <v/>
      </c>
      <c r="AY848" s="91" t="str">
        <f t="shared" si="7649"/>
        <v/>
      </c>
      <c r="AZ848" s="91" t="str">
        <f t="shared" si="7650"/>
        <v/>
      </c>
      <c r="BA848" s="91" t="str">
        <f t="shared" si="7651"/>
        <v/>
      </c>
      <c r="BB848" s="91" t="str">
        <f t="shared" si="7652"/>
        <v/>
      </c>
      <c r="BC848" s="91" t="str">
        <f t="shared" si="7653"/>
        <v/>
      </c>
      <c r="BD848" s="91" t="str">
        <f t="shared" si="7654"/>
        <v/>
      </c>
      <c r="BE848" s="91" t="str">
        <f t="shared" si="7655"/>
        <v/>
      </c>
      <c r="BF848" s="91" t="str">
        <f t="shared" si="7656"/>
        <v/>
      </c>
      <c r="BG848" s="91" t="str">
        <f t="shared" si="7657"/>
        <v/>
      </c>
      <c r="BH848" s="91" t="str">
        <f t="shared" si="7658"/>
        <v/>
      </c>
      <c r="BI848" s="91" t="str">
        <f t="shared" si="7659"/>
        <v/>
      </c>
      <c r="BJ848" s="91" t="str">
        <f t="shared" si="7660"/>
        <v/>
      </c>
      <c r="BK848" s="91" t="str">
        <f t="shared" si="7661"/>
        <v/>
      </c>
      <c r="BL848" s="91" t="str">
        <f t="shared" si="7662"/>
        <v/>
      </c>
      <c r="BM848" s="91" t="str">
        <f t="shared" si="7663"/>
        <v/>
      </c>
      <c r="BN848" s="91" t="str">
        <f t="shared" si="7664"/>
        <v/>
      </c>
      <c r="BO848" s="91" t="str">
        <f t="shared" si="7665"/>
        <v/>
      </c>
      <c r="BP848" s="91" t="str">
        <f t="shared" si="7666"/>
        <v/>
      </c>
      <c r="BQ848" s="91" t="str">
        <f t="shared" si="7667"/>
        <v/>
      </c>
      <c r="BR848" s="91" t="str">
        <f t="shared" si="7668"/>
        <v/>
      </c>
      <c r="BS848" s="91" t="str">
        <f t="shared" si="7669"/>
        <v/>
      </c>
      <c r="BT848" s="91" t="str">
        <f t="shared" si="7670"/>
        <v/>
      </c>
      <c r="BU848" s="91" t="str">
        <f t="shared" si="7671"/>
        <v/>
      </c>
      <c r="BV848" s="91" t="str">
        <f t="shared" si="7672"/>
        <v/>
      </c>
      <c r="BW848" s="91" t="str">
        <f t="shared" si="7673"/>
        <v/>
      </c>
      <c r="BX848" s="91" t="str">
        <f t="shared" si="7674"/>
        <v/>
      </c>
      <c r="BY848" s="91" t="str">
        <f t="shared" si="7675"/>
        <v/>
      </c>
      <c r="BZ848" s="91" t="str">
        <f t="shared" si="7676"/>
        <v/>
      </c>
      <c r="CA848" s="91" t="str">
        <f t="shared" si="7677"/>
        <v/>
      </c>
      <c r="CB848" s="91" t="str">
        <f t="shared" si="7678"/>
        <v/>
      </c>
      <c r="CC848" s="91" t="str">
        <f t="shared" si="7679"/>
        <v/>
      </c>
      <c r="CD848" s="91" t="str">
        <f t="shared" si="7680"/>
        <v/>
      </c>
      <c r="CE848" s="91" t="str">
        <f t="shared" si="7681"/>
        <v/>
      </c>
      <c r="CF848" s="91" t="str">
        <f t="shared" si="7682"/>
        <v/>
      </c>
      <c r="CG848" s="91" t="str">
        <f t="shared" si="7683"/>
        <v/>
      </c>
      <c r="CH848" s="91" t="str">
        <f t="shared" si="7684"/>
        <v/>
      </c>
      <c r="CI848" s="91" t="str">
        <f t="shared" si="7685"/>
        <v>нет</v>
      </c>
      <c r="CJ848" s="63" t="e">
        <f>IF(LEN('Описание предлагаемого товара'!#REF!)&gt;0,'Описание предлагаемого товара'!#REF!,"")</f>
        <v>#REF!</v>
      </c>
      <c r="CK848" s="91" t="e">
        <f t="shared" ref="CK848:CL848" si="8247">IFERROR(REPLACE(CJ848,FIND(CHAR(10),CJ848,1),1,""),CJ848)</f>
        <v>#REF!</v>
      </c>
      <c r="CL848" s="91" t="e">
        <f t="shared" si="8247"/>
        <v>#REF!</v>
      </c>
      <c r="CM848" s="91" t="e">
        <f t="shared" si="7687"/>
        <v>#REF!</v>
      </c>
      <c r="CN848" s="91" t="e">
        <f t="shared" si="7688"/>
        <v>#REF!</v>
      </c>
      <c r="CO848" s="91" t="e">
        <f t="shared" si="7689"/>
        <v>#REF!</v>
      </c>
      <c r="CP848" s="90" t="e">
        <f>IF(AU848="Не указан реестровый номер (мера нац.режима Запрет)","",IF(CI848="нет","",IF(CU848="да","исключение(не смотрим баллы)",IFERROR(IF(CI848*1&gt;0,IFERROR(IF(VLOOKUP(CI848*1,Обработ.выгрузка_реестра_РФ!$A:$G,7,)=0,"Баллы не установлены",VLOOKUP(CI848*1,Обработ.выгрузка_реестра_РФ!$A:$G,7,)),IF(LEN(CI848)&gt;14,"","нет номера в реестре РФ")),""),IF(LEN(CI848)=0,"","Некорректный реестровый номер")))))</f>
        <v>#REF!</v>
      </c>
      <c r="CQ848" s="33" t="e">
        <f>IF(LEN(C848)&gt;0,IFERROR(IF(LEN(H848)&gt;0,IF(LEN(VLOOKUP(H848,'исключения(не_смотрим_баллы)'!$A:$C,1,))&gt;0,"да","нет"),"не введен ОКПД2"),"нет"),"")</f>
        <v>#REF!</v>
      </c>
      <c r="CR848" s="33" t="e">
        <f ca="1">IF(CQ848="да",IF(TODAY()&lt;VLOOKUP(H848,'исключения(не_смотрим_баллы)'!$A:$C,3,),"да","нет"),"")</f>
        <v>#REF!</v>
      </c>
      <c r="CS848" s="33" t="str">
        <f>IFERROR(IF(CQ848="да",IF(VLOOKUP(CI848*1,Обработ.выгрузка_реестра_РФ!$A:$G,2,)&lt;VLOOKUP(H848,'исключения(не_смотрим_баллы)'!$A:$C,2,),"да","нет"),""),"")</f>
        <v/>
      </c>
      <c r="CT848" s="24"/>
      <c r="CU848" s="33" t="e">
        <f t="shared" si="7701"/>
        <v>#REF!</v>
      </c>
      <c r="CV848" s="91" t="e">
        <f t="shared" si="7702"/>
        <v>#REF!</v>
      </c>
      <c r="CW848" s="27" t="e">
        <f t="shared" si="7703"/>
        <v>#REF!</v>
      </c>
      <c r="CX848" s="26" t="e">
        <f t="shared" si="7632"/>
        <v>#REF!</v>
      </c>
      <c r="CY848" s="64" t="e">
        <f>IF(LEN('Описание предлагаемого товара'!#REF!)&gt;0,'Описание предлагаемого товара'!#REF!,"")</f>
        <v>#REF!</v>
      </c>
      <c r="CZ848" s="95" t="e">
        <f t="shared" si="7690"/>
        <v>#REF!</v>
      </c>
      <c r="DA848" s="95" t="e">
        <f t="shared" ref="DA848" si="8248">IFERROR(REPLACE(CZ848,FIND(" ",CZ848,1),1,""),CZ848)</f>
        <v>#REF!</v>
      </c>
      <c r="DB848" s="95" t="e">
        <f t="shared" si="7634"/>
        <v>#REF!</v>
      </c>
      <c r="DC848" s="95" t="e">
        <f t="shared" ref="DC848:DD848" si="8249">IFERROR(REPLACE(DB848,FIND("г.",DB848,1),2,""),DB848)</f>
        <v>#REF!</v>
      </c>
      <c r="DD848" s="95" t="e">
        <f t="shared" si="8249"/>
        <v>#REF!</v>
      </c>
      <c r="DE848" s="95" t="e">
        <f t="shared" ref="DE848:DF848" si="8250">IFERROR(REPLACE(DD848,FIND("г",DD848,1),1,""),DD848)</f>
        <v>#REF!</v>
      </c>
      <c r="DF848" s="95" t="e">
        <f t="shared" si="8250"/>
        <v>#REF!</v>
      </c>
      <c r="DG848" s="95" t="e">
        <f t="shared" si="7707"/>
        <v>#REF!</v>
      </c>
      <c r="DH848" s="25" t="str">
        <f>IFERROR(VLOOKUP(CI848*1,Обработ.выгрузка_реестра_РФ!$A:$G,5,),"")</f>
        <v/>
      </c>
      <c r="DI848" s="27" t="str">
        <f t="shared" si="7717"/>
        <v/>
      </c>
      <c r="DJ848" s="27" t="str">
        <f t="shared" ca="1" si="7694"/>
        <v/>
      </c>
      <c r="DK848" s="63" t="e">
        <f>IF(LEN('Описание предлагаемого товара'!#REF!)&gt;0,'Описание предлагаемого товара'!#REF!,"")</f>
        <v>#REF!</v>
      </c>
      <c r="DL848" s="63" t="e">
        <f>IF(LEN('Описание предлагаемого товара'!#REF!)&gt;0,'Описание предлагаемого товара'!#REF!,"")</f>
        <v>#REF!</v>
      </c>
      <c r="DM848" s="32"/>
    </row>
    <row r="849" spans="1:117" ht="48.75" customHeight="1" x14ac:dyDescent="0.25">
      <c r="A849" s="61" t="e">
        <f>IF(LEN('Описание предлагаемого товара'!#REF!)&gt;0,'Описание предлагаемого товара'!#REF!,"")</f>
        <v>#REF!</v>
      </c>
      <c r="B849" s="65" t="e">
        <f>IF(LEN('Описание предлагаемого товара'!#REF!)&gt;0,'Описание предлагаемого товара'!#REF!,"")</f>
        <v>#REF!</v>
      </c>
      <c r="C849" s="61" t="e">
        <f>IF(LEN('Описание предлагаемого товара'!#REF!)&gt;0,'Описание предлагаемого товара'!#REF!,"")</f>
        <v>#REF!</v>
      </c>
      <c r="D849" s="61" t="e">
        <f>IF(LEN('Описание предлагаемого товара'!#REF!)&gt;0,'Описание предлагаемого товара'!#REF!,"")</f>
        <v>#REF!</v>
      </c>
      <c r="E849" s="61" t="e">
        <f>IF(LEN('Описание предлагаемого товара'!#REF!)&gt;0,'Описание предлагаемого товара'!#REF!,"")</f>
        <v>#REF!</v>
      </c>
      <c r="F849" s="61" t="e">
        <f>IF(LEN('Описание предлагаемого товара'!#REF!)&gt;0,'Описание предлагаемого товара'!#REF!,"")</f>
        <v>#REF!</v>
      </c>
      <c r="G849" s="61" t="e">
        <f>IF(LEN('Описание предлагаемого товара'!#REF!)&gt;0,'Описание предлагаемого товара'!#REF!,"")</f>
        <v>#REF!</v>
      </c>
      <c r="H849" s="61" t="e">
        <f>IF(LEN('Описание предлагаемого товара'!#REF!)&gt;0,'Описание предлагаемого товара'!#REF!,"")</f>
        <v>#REF!</v>
      </c>
      <c r="I849" s="61" t="e">
        <f>IF(LEN('Описание предлагаемого товара'!#REF!)&gt;0,'Описание предлагаемого товара'!#REF!,"")</f>
        <v>#REF!</v>
      </c>
      <c r="J849" s="38" t="str">
        <f>IFERROR(VLOOKUP(B849,SAP!$A:$E,5,),"")</f>
        <v/>
      </c>
      <c r="K849" s="40" t="str">
        <f t="shared" si="7637"/>
        <v/>
      </c>
      <c r="L849" s="61" t="e">
        <f>IF(LEN('Описание предлагаемого товара'!#REF!)&gt;0,IFERROR('Описание предлагаемого товара'!#REF!*1,""),"")</f>
        <v>#REF!</v>
      </c>
      <c r="M849" s="39" t="str">
        <f>IFERROR(VLOOKUP(B849,SAP!$A:$E,2,),"")</f>
        <v/>
      </c>
      <c r="N849" s="41" t="str">
        <f t="shared" si="7773"/>
        <v/>
      </c>
      <c r="O849" s="39" t="str">
        <f t="shared" si="7624"/>
        <v/>
      </c>
      <c r="P849" s="36" t="e">
        <f>IF(LEN('Описание предлагаемого товара'!#REF!)&gt;0,'Описание предлагаемого товара'!#REF!,"")</f>
        <v>#REF!</v>
      </c>
      <c r="Q84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49" s="37" t="e">
        <f>IF(LEN('Описание предлагаемого товара'!#REF!)&gt;0,'Описание предлагаемого товара'!#REF!,"")</f>
        <v>#REF!</v>
      </c>
      <c r="S849" s="37" t="e">
        <f>IF(LEN('Описание предлагаемого товара'!#REF!)&gt;0,'Описание предлагаемого товара'!#REF!,"")</f>
        <v>#REF!</v>
      </c>
      <c r="T84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49" s="23" t="str">
        <f>IFERROR(VLOOKUP(CI849*1,Обработ.выгрузка_реестра_РФ!$A:$G,6,),"")</f>
        <v/>
      </c>
      <c r="V849" s="61" t="e">
        <f>IF(LEN('Описание предлагаемого товара'!#REF!)&gt;0,'Описание предлагаемого товара'!#REF!,"")</f>
        <v>#REF!</v>
      </c>
      <c r="W849" s="62" t="e">
        <f>IF(LEN('Описание предлагаемого товара'!#REF!)&gt;0,'Описание предлагаемого товара'!#REF!,"")</f>
        <v>#REF!</v>
      </c>
      <c r="X849" s="91" t="e">
        <f t="shared" ref="X849:Y849" si="8251">IFERROR(REPLACE(W849,FIND(CHAR(10),W849,1),1," "),W849)</f>
        <v>#REF!</v>
      </c>
      <c r="Y849" s="91" t="e">
        <f t="shared" si="8251"/>
        <v>#REF!</v>
      </c>
      <c r="Z849" s="91" t="e">
        <f t="shared" si="7639"/>
        <v>#REF!</v>
      </c>
      <c r="AA849" s="91" t="e">
        <f t="shared" si="7640"/>
        <v>#REF!</v>
      </c>
      <c r="AB849" s="91" t="e">
        <f t="shared" si="7641"/>
        <v>#REF!</v>
      </c>
      <c r="AC849" s="91" t="e">
        <f t="shared" ref="AC849:AF849" si="8252">IFERROR(REPLACE(AB849,FIND("  ",AB849,1),2," "),AB849)</f>
        <v>#REF!</v>
      </c>
      <c r="AD849" s="91" t="e">
        <f t="shared" si="8252"/>
        <v>#REF!</v>
      </c>
      <c r="AE849" s="91" t="e">
        <f t="shared" si="8252"/>
        <v>#REF!</v>
      </c>
      <c r="AF849" s="91" t="e">
        <f t="shared" si="8252"/>
        <v>#REF!</v>
      </c>
      <c r="AG849" s="23" t="str">
        <f>IFERROR(VLOOKUP(CI849*1,Обработ.выгрузка_реестра_РФ!$A:$G,4,),"")</f>
        <v/>
      </c>
      <c r="AH849" s="91" t="str">
        <f t="shared" ref="AH849:AI849" si="8253">IFERROR(REPLACE(AG849,FIND("-",AG849,1),1,"*"),AG849)</f>
        <v/>
      </c>
      <c r="AI849" s="91" t="str">
        <f t="shared" si="8253"/>
        <v/>
      </c>
      <c r="AJ849" s="27" t="str">
        <f t="shared" si="7739"/>
        <v/>
      </c>
      <c r="AK849" s="63" t="e">
        <f>IF(LEN('Описание предлагаемого товара'!#REF!)&gt;0,'Описание предлагаемого товара'!#REF!,"")</f>
        <v>#REF!</v>
      </c>
      <c r="AL849" s="91" t="e">
        <f t="shared" ref="AL849:AM849" si="8254">IFERROR(REPLACE(AK849,FIND(CHAR(10),AK849,1),1,""),AK849)</f>
        <v>#REF!</v>
      </c>
      <c r="AM849" s="91" t="e">
        <f t="shared" si="8254"/>
        <v>#REF!</v>
      </c>
      <c r="AN849" s="91" t="e">
        <f t="shared" ref="AN849:AR849" si="8255">IFERROR(REPLACE(AM849,FIND(" ",AM849,1),1,""),AM849)</f>
        <v>#REF!</v>
      </c>
      <c r="AO849" s="91" t="e">
        <f t="shared" si="8255"/>
        <v>#REF!</v>
      </c>
      <c r="AP849" s="91" t="e">
        <f t="shared" si="8255"/>
        <v>#REF!</v>
      </c>
      <c r="AQ849" s="91" t="e">
        <f t="shared" si="8255"/>
        <v>#REF!</v>
      </c>
      <c r="AR849" s="91" t="e">
        <f t="shared" si="8255"/>
        <v>#REF!</v>
      </c>
      <c r="AS849" s="91" t="e">
        <f t="shared" si="7646"/>
        <v>#REF!</v>
      </c>
      <c r="AT849" s="91" t="e">
        <f t="shared" si="7647"/>
        <v>#REF!</v>
      </c>
      <c r="AU849" s="32" t="e">
        <f t="shared" si="7630"/>
        <v>#REF!</v>
      </c>
      <c r="AV849" s="93" t="e">
        <f>'Описание предлагаемого товара'!#REF!</f>
        <v>#REF!</v>
      </c>
      <c r="AW849" s="91" t="e">
        <f>MIN(SEARCH({0,1,2,3,4,5,6,7,8,9},AV849&amp; "0123456789"))</f>
        <v>#REF!</v>
      </c>
      <c r="AX849" s="91" t="str">
        <f t="shared" si="7648"/>
        <v/>
      </c>
      <c r="AY849" s="91" t="str">
        <f t="shared" si="7649"/>
        <v/>
      </c>
      <c r="AZ849" s="91" t="str">
        <f t="shared" si="7650"/>
        <v/>
      </c>
      <c r="BA849" s="91" t="str">
        <f t="shared" si="7651"/>
        <v/>
      </c>
      <c r="BB849" s="91" t="str">
        <f t="shared" si="7652"/>
        <v/>
      </c>
      <c r="BC849" s="91" t="str">
        <f t="shared" si="7653"/>
        <v/>
      </c>
      <c r="BD849" s="91" t="str">
        <f t="shared" si="7654"/>
        <v/>
      </c>
      <c r="BE849" s="91" t="str">
        <f t="shared" si="7655"/>
        <v/>
      </c>
      <c r="BF849" s="91" t="str">
        <f t="shared" si="7656"/>
        <v/>
      </c>
      <c r="BG849" s="91" t="str">
        <f t="shared" si="7657"/>
        <v/>
      </c>
      <c r="BH849" s="91" t="str">
        <f t="shared" si="7658"/>
        <v/>
      </c>
      <c r="BI849" s="91" t="str">
        <f t="shared" si="7659"/>
        <v/>
      </c>
      <c r="BJ849" s="91" t="str">
        <f t="shared" si="7660"/>
        <v/>
      </c>
      <c r="BK849" s="91" t="str">
        <f t="shared" si="7661"/>
        <v/>
      </c>
      <c r="BL849" s="91" t="str">
        <f t="shared" si="7662"/>
        <v/>
      </c>
      <c r="BM849" s="91" t="str">
        <f t="shared" si="7663"/>
        <v/>
      </c>
      <c r="BN849" s="91" t="str">
        <f t="shared" si="7664"/>
        <v/>
      </c>
      <c r="BO849" s="91" t="str">
        <f t="shared" si="7665"/>
        <v/>
      </c>
      <c r="BP849" s="91" t="str">
        <f t="shared" si="7666"/>
        <v/>
      </c>
      <c r="BQ849" s="91" t="str">
        <f t="shared" si="7667"/>
        <v/>
      </c>
      <c r="BR849" s="91" t="str">
        <f t="shared" si="7668"/>
        <v/>
      </c>
      <c r="BS849" s="91" t="str">
        <f t="shared" si="7669"/>
        <v/>
      </c>
      <c r="BT849" s="91" t="str">
        <f t="shared" si="7670"/>
        <v/>
      </c>
      <c r="BU849" s="91" t="str">
        <f t="shared" si="7671"/>
        <v/>
      </c>
      <c r="BV849" s="91" t="str">
        <f t="shared" si="7672"/>
        <v/>
      </c>
      <c r="BW849" s="91" t="str">
        <f t="shared" si="7673"/>
        <v/>
      </c>
      <c r="BX849" s="91" t="str">
        <f t="shared" si="7674"/>
        <v/>
      </c>
      <c r="BY849" s="91" t="str">
        <f t="shared" si="7675"/>
        <v/>
      </c>
      <c r="BZ849" s="91" t="str">
        <f t="shared" si="7676"/>
        <v/>
      </c>
      <c r="CA849" s="91" t="str">
        <f t="shared" si="7677"/>
        <v/>
      </c>
      <c r="CB849" s="91" t="str">
        <f t="shared" si="7678"/>
        <v/>
      </c>
      <c r="CC849" s="91" t="str">
        <f t="shared" si="7679"/>
        <v/>
      </c>
      <c r="CD849" s="91" t="str">
        <f t="shared" si="7680"/>
        <v/>
      </c>
      <c r="CE849" s="91" t="str">
        <f t="shared" si="7681"/>
        <v/>
      </c>
      <c r="CF849" s="91" t="str">
        <f t="shared" si="7682"/>
        <v/>
      </c>
      <c r="CG849" s="91" t="str">
        <f t="shared" si="7683"/>
        <v/>
      </c>
      <c r="CH849" s="91" t="str">
        <f t="shared" si="7684"/>
        <v/>
      </c>
      <c r="CI849" s="91" t="str">
        <f t="shared" si="7685"/>
        <v>нет</v>
      </c>
      <c r="CJ849" s="63" t="e">
        <f>IF(LEN('Описание предлагаемого товара'!#REF!)&gt;0,'Описание предлагаемого товара'!#REF!,"")</f>
        <v>#REF!</v>
      </c>
      <c r="CK849" s="91" t="e">
        <f t="shared" ref="CK849:CL849" si="8256">IFERROR(REPLACE(CJ849,FIND(CHAR(10),CJ849,1),1,""),CJ849)</f>
        <v>#REF!</v>
      </c>
      <c r="CL849" s="91" t="e">
        <f t="shared" si="8256"/>
        <v>#REF!</v>
      </c>
      <c r="CM849" s="91" t="e">
        <f t="shared" si="7687"/>
        <v>#REF!</v>
      </c>
      <c r="CN849" s="91" t="e">
        <f t="shared" si="7688"/>
        <v>#REF!</v>
      </c>
      <c r="CO849" s="91" t="e">
        <f t="shared" si="7689"/>
        <v>#REF!</v>
      </c>
      <c r="CP849" s="90" t="e">
        <f>IF(AU849="Не указан реестровый номер (мера нац.режима Запрет)","",IF(CI849="нет","",IF(CU849="да","исключение(не смотрим баллы)",IFERROR(IF(CI849*1&gt;0,IFERROR(IF(VLOOKUP(CI849*1,Обработ.выгрузка_реестра_РФ!$A:$G,7,)=0,"Баллы не установлены",VLOOKUP(CI849*1,Обработ.выгрузка_реестра_РФ!$A:$G,7,)),IF(LEN(CI849)&gt;14,"","нет номера в реестре РФ")),""),IF(LEN(CI849)=0,"","Некорректный реестровый номер")))))</f>
        <v>#REF!</v>
      </c>
      <c r="CQ849" s="33" t="e">
        <f>IF(LEN(C849)&gt;0,IFERROR(IF(LEN(H849)&gt;0,IF(LEN(VLOOKUP(H849,'исключения(не_смотрим_баллы)'!$A:$C,1,))&gt;0,"да","нет"),"не введен ОКПД2"),"нет"),"")</f>
        <v>#REF!</v>
      </c>
      <c r="CR849" s="33" t="e">
        <f ca="1">IF(CQ849="да",IF(TODAY()&lt;VLOOKUP(H849,'исключения(не_смотрим_баллы)'!$A:$C,3,),"да","нет"),"")</f>
        <v>#REF!</v>
      </c>
      <c r="CS849" s="33" t="str">
        <f>IFERROR(IF(CQ849="да",IF(VLOOKUP(CI849*1,Обработ.выгрузка_реестра_РФ!$A:$G,2,)&lt;VLOOKUP(H849,'исключения(не_смотрим_баллы)'!$A:$C,2,),"да","нет"),""),"")</f>
        <v/>
      </c>
      <c r="CT849" s="24"/>
      <c r="CU849" s="33" t="e">
        <f t="shared" si="7701"/>
        <v>#REF!</v>
      </c>
      <c r="CV849" s="91" t="e">
        <f t="shared" si="7702"/>
        <v>#REF!</v>
      </c>
      <c r="CW849" s="27" t="e">
        <f t="shared" si="7703"/>
        <v>#REF!</v>
      </c>
      <c r="CX849" s="26" t="e">
        <f t="shared" si="7632"/>
        <v>#REF!</v>
      </c>
      <c r="CY849" s="64" t="e">
        <f>IF(LEN('Описание предлагаемого товара'!#REF!)&gt;0,'Описание предлагаемого товара'!#REF!,"")</f>
        <v>#REF!</v>
      </c>
      <c r="CZ849" s="95" t="e">
        <f t="shared" si="7690"/>
        <v>#REF!</v>
      </c>
      <c r="DA849" s="95" t="e">
        <f t="shared" ref="DA849" si="8257">IFERROR(REPLACE(CZ849,FIND(" ",CZ849,1),1,""),CZ849)</f>
        <v>#REF!</v>
      </c>
      <c r="DB849" s="95" t="e">
        <f t="shared" si="7634"/>
        <v>#REF!</v>
      </c>
      <c r="DC849" s="95" t="e">
        <f t="shared" ref="DC849:DD849" si="8258">IFERROR(REPLACE(DB849,FIND("г.",DB849,1),2,""),DB849)</f>
        <v>#REF!</v>
      </c>
      <c r="DD849" s="95" t="e">
        <f t="shared" si="8258"/>
        <v>#REF!</v>
      </c>
      <c r="DE849" s="95" t="e">
        <f t="shared" ref="DE849:DF849" si="8259">IFERROR(REPLACE(DD849,FIND("г",DD849,1),1,""),DD849)</f>
        <v>#REF!</v>
      </c>
      <c r="DF849" s="95" t="e">
        <f t="shared" si="8259"/>
        <v>#REF!</v>
      </c>
      <c r="DG849" s="95" t="e">
        <f t="shared" si="7707"/>
        <v>#REF!</v>
      </c>
      <c r="DH849" s="25" t="str">
        <f>IFERROR(VLOOKUP(CI849*1,Обработ.выгрузка_реестра_РФ!$A:$G,5,),"")</f>
        <v/>
      </c>
      <c r="DI849" s="27" t="str">
        <f t="shared" si="7717"/>
        <v/>
      </c>
      <c r="DJ849" s="27" t="str">
        <f t="shared" ca="1" si="7694"/>
        <v/>
      </c>
      <c r="DK849" s="63" t="e">
        <f>IF(LEN('Описание предлагаемого товара'!#REF!)&gt;0,'Описание предлагаемого товара'!#REF!,"")</f>
        <v>#REF!</v>
      </c>
      <c r="DL849" s="63" t="e">
        <f>IF(LEN('Описание предлагаемого товара'!#REF!)&gt;0,'Описание предлагаемого товара'!#REF!,"")</f>
        <v>#REF!</v>
      </c>
      <c r="DM849" s="32"/>
    </row>
    <row r="850" spans="1:117" ht="48.75" customHeight="1" x14ac:dyDescent="0.25">
      <c r="A850" s="61" t="e">
        <f>IF(LEN('Описание предлагаемого товара'!#REF!)&gt;0,'Описание предлагаемого товара'!#REF!,"")</f>
        <v>#REF!</v>
      </c>
      <c r="B850" s="65" t="e">
        <f>IF(LEN('Описание предлагаемого товара'!#REF!)&gt;0,'Описание предлагаемого товара'!#REF!,"")</f>
        <v>#REF!</v>
      </c>
      <c r="C850" s="61" t="e">
        <f>IF(LEN('Описание предлагаемого товара'!#REF!)&gt;0,'Описание предлагаемого товара'!#REF!,"")</f>
        <v>#REF!</v>
      </c>
      <c r="D850" s="61" t="e">
        <f>IF(LEN('Описание предлагаемого товара'!#REF!)&gt;0,'Описание предлагаемого товара'!#REF!,"")</f>
        <v>#REF!</v>
      </c>
      <c r="E850" s="61" t="e">
        <f>IF(LEN('Описание предлагаемого товара'!#REF!)&gt;0,'Описание предлагаемого товара'!#REF!,"")</f>
        <v>#REF!</v>
      </c>
      <c r="F850" s="61" t="e">
        <f>IF(LEN('Описание предлагаемого товара'!#REF!)&gt;0,'Описание предлагаемого товара'!#REF!,"")</f>
        <v>#REF!</v>
      </c>
      <c r="G850" s="61" t="e">
        <f>IF(LEN('Описание предлагаемого товара'!#REF!)&gt;0,'Описание предлагаемого товара'!#REF!,"")</f>
        <v>#REF!</v>
      </c>
      <c r="H850" s="61" t="e">
        <f>IF(LEN('Описание предлагаемого товара'!#REF!)&gt;0,'Описание предлагаемого товара'!#REF!,"")</f>
        <v>#REF!</v>
      </c>
      <c r="I850" s="61" t="e">
        <f>IF(LEN('Описание предлагаемого товара'!#REF!)&gt;0,'Описание предлагаемого товара'!#REF!,"")</f>
        <v>#REF!</v>
      </c>
      <c r="J850" s="38" t="str">
        <f>IFERROR(VLOOKUP(B850,SAP!$A:$E,5,),"")</f>
        <v/>
      </c>
      <c r="K850" s="40" t="str">
        <f t="shared" si="7637"/>
        <v/>
      </c>
      <c r="L850" s="61" t="e">
        <f>IF(LEN('Описание предлагаемого товара'!#REF!)&gt;0,IFERROR('Описание предлагаемого товара'!#REF!*1,""),"")</f>
        <v>#REF!</v>
      </c>
      <c r="M850" s="39" t="str">
        <f>IFERROR(VLOOKUP(B850,SAP!$A:$E,2,),"")</f>
        <v/>
      </c>
      <c r="N850" s="41" t="str">
        <f t="shared" si="7773"/>
        <v/>
      </c>
      <c r="O850" s="39" t="str">
        <f t="shared" ref="O850:O913" si="8260">IFERROR(IF(B850*1&gt;0,IF(N850=L850,"да","нет"),""),"")</f>
        <v/>
      </c>
      <c r="P850" s="36" t="e">
        <f>IF(LEN('Описание предлагаемого товара'!#REF!)&gt;0,'Описание предлагаемого товара'!#REF!,"")</f>
        <v>#REF!</v>
      </c>
      <c r="Q85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50" s="37" t="e">
        <f>IF(LEN('Описание предлагаемого товара'!#REF!)&gt;0,'Описание предлагаемого товара'!#REF!,"")</f>
        <v>#REF!</v>
      </c>
      <c r="S850" s="37" t="e">
        <f>IF(LEN('Описание предлагаемого товара'!#REF!)&gt;0,'Описание предлагаемого товара'!#REF!,"")</f>
        <v>#REF!</v>
      </c>
      <c r="T85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50" s="23" t="str">
        <f>IFERROR(VLOOKUP(CI850*1,Обработ.выгрузка_реестра_РФ!$A:$G,6,),"")</f>
        <v/>
      </c>
      <c r="V850" s="61" t="e">
        <f>IF(LEN('Описание предлагаемого товара'!#REF!)&gt;0,'Описание предлагаемого товара'!#REF!,"")</f>
        <v>#REF!</v>
      </c>
      <c r="W850" s="62" t="e">
        <f>IF(LEN('Описание предлагаемого товара'!#REF!)&gt;0,'Описание предлагаемого товара'!#REF!,"")</f>
        <v>#REF!</v>
      </c>
      <c r="X850" s="91" t="e">
        <f t="shared" ref="X850:Y850" si="8261">IFERROR(REPLACE(W850,FIND(CHAR(10),W850,1),1," "),W850)</f>
        <v>#REF!</v>
      </c>
      <c r="Y850" s="91" t="e">
        <f t="shared" si="8261"/>
        <v>#REF!</v>
      </c>
      <c r="Z850" s="91" t="e">
        <f t="shared" si="7639"/>
        <v>#REF!</v>
      </c>
      <c r="AA850" s="91" t="e">
        <f t="shared" si="7640"/>
        <v>#REF!</v>
      </c>
      <c r="AB850" s="91" t="e">
        <f t="shared" si="7641"/>
        <v>#REF!</v>
      </c>
      <c r="AC850" s="91" t="e">
        <f t="shared" ref="AC850:AF850" si="8262">IFERROR(REPLACE(AB850,FIND("  ",AB850,1),2," "),AB850)</f>
        <v>#REF!</v>
      </c>
      <c r="AD850" s="91" t="e">
        <f t="shared" si="8262"/>
        <v>#REF!</v>
      </c>
      <c r="AE850" s="91" t="e">
        <f t="shared" si="8262"/>
        <v>#REF!</v>
      </c>
      <c r="AF850" s="91" t="e">
        <f t="shared" si="8262"/>
        <v>#REF!</v>
      </c>
      <c r="AG850" s="23" t="str">
        <f>IFERROR(VLOOKUP(CI850*1,Обработ.выгрузка_реестра_РФ!$A:$G,4,),"")</f>
        <v/>
      </c>
      <c r="AH850" s="91" t="str">
        <f t="shared" ref="AH850:AI850" si="8263">IFERROR(REPLACE(AG850,FIND("-",AG850,1),1,"*"),AG850)</f>
        <v/>
      </c>
      <c r="AI850" s="91" t="str">
        <f t="shared" si="8263"/>
        <v/>
      </c>
      <c r="AJ850" s="27" t="str">
        <f t="shared" si="7739"/>
        <v/>
      </c>
      <c r="AK850" s="63" t="e">
        <f>IF(LEN('Описание предлагаемого товара'!#REF!)&gt;0,'Описание предлагаемого товара'!#REF!,"")</f>
        <v>#REF!</v>
      </c>
      <c r="AL850" s="91" t="e">
        <f t="shared" ref="AL850:AM850" si="8264">IFERROR(REPLACE(AK850,FIND(CHAR(10),AK850,1),1,""),AK850)</f>
        <v>#REF!</v>
      </c>
      <c r="AM850" s="91" t="e">
        <f t="shared" si="8264"/>
        <v>#REF!</v>
      </c>
      <c r="AN850" s="91" t="e">
        <f t="shared" ref="AN850:AR850" si="8265">IFERROR(REPLACE(AM850,FIND(" ",AM850,1),1,""),AM850)</f>
        <v>#REF!</v>
      </c>
      <c r="AO850" s="91" t="e">
        <f t="shared" si="8265"/>
        <v>#REF!</v>
      </c>
      <c r="AP850" s="91" t="e">
        <f t="shared" si="8265"/>
        <v>#REF!</v>
      </c>
      <c r="AQ850" s="91" t="e">
        <f t="shared" si="8265"/>
        <v>#REF!</v>
      </c>
      <c r="AR850" s="91" t="e">
        <f t="shared" si="8265"/>
        <v>#REF!</v>
      </c>
      <c r="AS850" s="91" t="e">
        <f t="shared" si="7646"/>
        <v>#REF!</v>
      </c>
      <c r="AT850" s="91" t="e">
        <f t="shared" si="7647"/>
        <v>#REF!</v>
      </c>
      <c r="AU850" s="32" t="e">
        <f t="shared" ref="AU850:AU913" si="8266">IF(LEN(CI850)&gt;0,IF(CI850="нет",IF(I850="запрет","Не указан реестровый номер (мера нац.режима Запрет)",IF(I850="ограничение","Не указан реестровый номер (мера нац.режима Ограничение)","")),IF(LEN(CI850)&gt;14,"Необходимо указать один реестровый номер",CI850)),"")</f>
        <v>#REF!</v>
      </c>
      <c r="AV850" s="93" t="e">
        <f>'Описание предлагаемого товара'!#REF!</f>
        <v>#REF!</v>
      </c>
      <c r="AW850" s="91" t="e">
        <f>MIN(SEARCH({0,1,2,3,4,5,6,7,8,9},AV850&amp; "0123456789"))</f>
        <v>#REF!</v>
      </c>
      <c r="AX850" s="91" t="str">
        <f t="shared" si="7648"/>
        <v/>
      </c>
      <c r="AY850" s="91" t="str">
        <f t="shared" si="7649"/>
        <v/>
      </c>
      <c r="AZ850" s="91" t="str">
        <f t="shared" si="7650"/>
        <v/>
      </c>
      <c r="BA850" s="91" t="str">
        <f t="shared" si="7651"/>
        <v/>
      </c>
      <c r="BB850" s="91" t="str">
        <f t="shared" si="7652"/>
        <v/>
      </c>
      <c r="BC850" s="91" t="str">
        <f t="shared" si="7653"/>
        <v/>
      </c>
      <c r="BD850" s="91" t="str">
        <f t="shared" si="7654"/>
        <v/>
      </c>
      <c r="BE850" s="91" t="str">
        <f t="shared" si="7655"/>
        <v/>
      </c>
      <c r="BF850" s="91" t="str">
        <f t="shared" si="7656"/>
        <v/>
      </c>
      <c r="BG850" s="91" t="str">
        <f t="shared" si="7657"/>
        <v/>
      </c>
      <c r="BH850" s="91" t="str">
        <f t="shared" si="7658"/>
        <v/>
      </c>
      <c r="BI850" s="91" t="str">
        <f t="shared" si="7659"/>
        <v/>
      </c>
      <c r="BJ850" s="91" t="str">
        <f t="shared" si="7660"/>
        <v/>
      </c>
      <c r="BK850" s="91" t="str">
        <f t="shared" si="7661"/>
        <v/>
      </c>
      <c r="BL850" s="91" t="str">
        <f t="shared" si="7662"/>
        <v/>
      </c>
      <c r="BM850" s="91" t="str">
        <f t="shared" si="7663"/>
        <v/>
      </c>
      <c r="BN850" s="91" t="str">
        <f t="shared" si="7664"/>
        <v/>
      </c>
      <c r="BO850" s="91" t="str">
        <f t="shared" si="7665"/>
        <v/>
      </c>
      <c r="BP850" s="91" t="str">
        <f t="shared" si="7666"/>
        <v/>
      </c>
      <c r="BQ850" s="91" t="str">
        <f t="shared" si="7667"/>
        <v/>
      </c>
      <c r="BR850" s="91" t="str">
        <f t="shared" si="7668"/>
        <v/>
      </c>
      <c r="BS850" s="91" t="str">
        <f t="shared" si="7669"/>
        <v/>
      </c>
      <c r="BT850" s="91" t="str">
        <f t="shared" si="7670"/>
        <v/>
      </c>
      <c r="BU850" s="91" t="str">
        <f t="shared" si="7671"/>
        <v/>
      </c>
      <c r="BV850" s="91" t="str">
        <f t="shared" si="7672"/>
        <v/>
      </c>
      <c r="BW850" s="91" t="str">
        <f t="shared" si="7673"/>
        <v/>
      </c>
      <c r="BX850" s="91" t="str">
        <f t="shared" si="7674"/>
        <v/>
      </c>
      <c r="BY850" s="91" t="str">
        <f t="shared" si="7675"/>
        <v/>
      </c>
      <c r="BZ850" s="91" t="str">
        <f t="shared" si="7676"/>
        <v/>
      </c>
      <c r="CA850" s="91" t="str">
        <f t="shared" si="7677"/>
        <v/>
      </c>
      <c r="CB850" s="91" t="str">
        <f t="shared" si="7678"/>
        <v/>
      </c>
      <c r="CC850" s="91" t="str">
        <f t="shared" si="7679"/>
        <v/>
      </c>
      <c r="CD850" s="91" t="str">
        <f t="shared" si="7680"/>
        <v/>
      </c>
      <c r="CE850" s="91" t="str">
        <f t="shared" si="7681"/>
        <v/>
      </c>
      <c r="CF850" s="91" t="str">
        <f t="shared" si="7682"/>
        <v/>
      </c>
      <c r="CG850" s="91" t="str">
        <f t="shared" si="7683"/>
        <v/>
      </c>
      <c r="CH850" s="91" t="str">
        <f t="shared" si="7684"/>
        <v/>
      </c>
      <c r="CI850" s="91" t="str">
        <f t="shared" si="7685"/>
        <v>нет</v>
      </c>
      <c r="CJ850" s="63" t="e">
        <f>IF(LEN('Описание предлагаемого товара'!#REF!)&gt;0,'Описание предлагаемого товара'!#REF!,"")</f>
        <v>#REF!</v>
      </c>
      <c r="CK850" s="91" t="e">
        <f t="shared" ref="CK850:CL850" si="8267">IFERROR(REPLACE(CJ850,FIND(CHAR(10),CJ850,1),1,""),CJ850)</f>
        <v>#REF!</v>
      </c>
      <c r="CL850" s="91" t="e">
        <f t="shared" si="8267"/>
        <v>#REF!</v>
      </c>
      <c r="CM850" s="91" t="e">
        <f t="shared" si="7687"/>
        <v>#REF!</v>
      </c>
      <c r="CN850" s="91" t="e">
        <f t="shared" si="7688"/>
        <v>#REF!</v>
      </c>
      <c r="CO850" s="91" t="e">
        <f t="shared" si="7689"/>
        <v>#REF!</v>
      </c>
      <c r="CP850" s="90" t="e">
        <f>IF(AU850="Не указан реестровый номер (мера нац.режима Запрет)","",IF(CI850="нет","",IF(CU850="да","исключение(не смотрим баллы)",IFERROR(IF(CI850*1&gt;0,IFERROR(IF(VLOOKUP(CI850*1,Обработ.выгрузка_реестра_РФ!$A:$G,7,)=0,"Баллы не установлены",VLOOKUP(CI850*1,Обработ.выгрузка_реестра_РФ!$A:$G,7,)),IF(LEN(CI850)&gt;14,"","нет номера в реестре РФ")),""),IF(LEN(CI850)=0,"","Некорректный реестровый номер")))))</f>
        <v>#REF!</v>
      </c>
      <c r="CQ850" s="33" t="e">
        <f>IF(LEN(C850)&gt;0,IFERROR(IF(LEN(H850)&gt;0,IF(LEN(VLOOKUP(H850,'исключения(не_смотрим_баллы)'!$A:$C,1,))&gt;0,"да","нет"),"не введен ОКПД2"),"нет"),"")</f>
        <v>#REF!</v>
      </c>
      <c r="CR850" s="33" t="e">
        <f ca="1">IF(CQ850="да",IF(TODAY()&lt;VLOOKUP(H850,'исключения(не_смотрим_баллы)'!$A:$C,3,),"да","нет"),"")</f>
        <v>#REF!</v>
      </c>
      <c r="CS850" s="33" t="str">
        <f>IFERROR(IF(CQ850="да",IF(VLOOKUP(CI850*1,Обработ.выгрузка_реестра_РФ!$A:$G,2,)&lt;VLOOKUP(H850,'исключения(не_смотрим_баллы)'!$A:$C,2,),"да","нет"),""),"")</f>
        <v/>
      </c>
      <c r="CT850" s="24"/>
      <c r="CU850" s="33" t="e">
        <f t="shared" si="7701"/>
        <v>#REF!</v>
      </c>
      <c r="CV850" s="91" t="e">
        <f t="shared" si="7702"/>
        <v>#REF!</v>
      </c>
      <c r="CW850" s="27" t="e">
        <f t="shared" si="7703"/>
        <v>#REF!</v>
      </c>
      <c r="CX850" s="26" t="e">
        <f t="shared" ref="CX850:CX913" si="8268">IF(AU850="Не указан реестровый номер (мера нац.режима Запрет)","Импорт",IF(AU850="Не указан реестровый номер (мера нац.режима Ограничение)","Импорт",IF(CI850="не заполняется","",IF(LEN(CI850)&gt;0,IF(CI850&lt;&gt;"нет",IF(LEN(L850)&gt;0,IFERROR(IF(CP850="исключение(не смотрим баллы)","РФ",IF(CP850*1&gt;0,IF(CP850*1&gt;=L850*1,"РФ","Импорт"),"")),"Импорт"),IF(CP850="исключение(не смотрим баллы)","РФ","не указан мин.балл")),""),""))))</f>
        <v>#REF!</v>
      </c>
      <c r="CY850" s="64" t="e">
        <f>IF(LEN('Описание предлагаемого товара'!#REF!)&gt;0,'Описание предлагаемого товара'!#REF!,"")</f>
        <v>#REF!</v>
      </c>
      <c r="CZ850" s="95" t="e">
        <f t="shared" si="7690"/>
        <v>#REF!</v>
      </c>
      <c r="DA850" s="95" t="e">
        <f t="shared" ref="DA850" si="8269">IFERROR(REPLACE(CZ850,FIND(" ",CZ850,1),1,""),CZ850)</f>
        <v>#REF!</v>
      </c>
      <c r="DB850" s="95" t="e">
        <f t="shared" ref="DB850:DB913" si="8270">IFERROR(REPLACE(CZ850,FIND(" ",CZ850,1),1,""),CZ850)</f>
        <v>#REF!</v>
      </c>
      <c r="DC850" s="95" t="e">
        <f t="shared" ref="DC850:DD850" si="8271">IFERROR(REPLACE(DB850,FIND("г.",DB850,1),2,""),DB850)</f>
        <v>#REF!</v>
      </c>
      <c r="DD850" s="95" t="e">
        <f t="shared" si="8271"/>
        <v>#REF!</v>
      </c>
      <c r="DE850" s="95" t="e">
        <f t="shared" ref="DE850:DF850" si="8272">IFERROR(REPLACE(DD850,FIND("г",DD850,1),1,""),DD850)</f>
        <v>#REF!</v>
      </c>
      <c r="DF850" s="95" t="e">
        <f t="shared" si="8272"/>
        <v>#REF!</v>
      </c>
      <c r="DG850" s="95" t="e">
        <f t="shared" si="7707"/>
        <v>#REF!</v>
      </c>
      <c r="DH850" s="25" t="str">
        <f>IFERROR(VLOOKUP(CI850*1,Обработ.выгрузка_реестра_РФ!$A:$G,5,),"")</f>
        <v/>
      </c>
      <c r="DI850" s="27" t="str">
        <f t="shared" si="7717"/>
        <v/>
      </c>
      <c r="DJ850" s="27" t="str">
        <f t="shared" ca="1" si="7694"/>
        <v/>
      </c>
      <c r="DK850" s="63" t="e">
        <f>IF(LEN('Описание предлагаемого товара'!#REF!)&gt;0,'Описание предлагаемого товара'!#REF!,"")</f>
        <v>#REF!</v>
      </c>
      <c r="DL850" s="63" t="e">
        <f>IF(LEN('Описание предлагаемого товара'!#REF!)&gt;0,'Описание предлагаемого товара'!#REF!,"")</f>
        <v>#REF!</v>
      </c>
      <c r="DM850" s="32"/>
    </row>
    <row r="851" spans="1:117" ht="48.75" customHeight="1" x14ac:dyDescent="0.25">
      <c r="A851" s="61" t="e">
        <f>IF(LEN('Описание предлагаемого товара'!#REF!)&gt;0,'Описание предлагаемого товара'!#REF!,"")</f>
        <v>#REF!</v>
      </c>
      <c r="B851" s="65" t="e">
        <f>IF(LEN('Описание предлагаемого товара'!#REF!)&gt;0,'Описание предлагаемого товара'!#REF!,"")</f>
        <v>#REF!</v>
      </c>
      <c r="C851" s="61" t="e">
        <f>IF(LEN('Описание предлагаемого товара'!#REF!)&gt;0,'Описание предлагаемого товара'!#REF!,"")</f>
        <v>#REF!</v>
      </c>
      <c r="D851" s="61" t="e">
        <f>IF(LEN('Описание предлагаемого товара'!#REF!)&gt;0,'Описание предлагаемого товара'!#REF!,"")</f>
        <v>#REF!</v>
      </c>
      <c r="E851" s="61" t="e">
        <f>IF(LEN('Описание предлагаемого товара'!#REF!)&gt;0,'Описание предлагаемого товара'!#REF!,"")</f>
        <v>#REF!</v>
      </c>
      <c r="F851" s="61" t="e">
        <f>IF(LEN('Описание предлагаемого товара'!#REF!)&gt;0,'Описание предлагаемого товара'!#REF!,"")</f>
        <v>#REF!</v>
      </c>
      <c r="G851" s="61" t="e">
        <f>IF(LEN('Описание предлагаемого товара'!#REF!)&gt;0,'Описание предлагаемого товара'!#REF!,"")</f>
        <v>#REF!</v>
      </c>
      <c r="H851" s="61" t="e">
        <f>IF(LEN('Описание предлагаемого товара'!#REF!)&gt;0,'Описание предлагаемого товара'!#REF!,"")</f>
        <v>#REF!</v>
      </c>
      <c r="I851" s="61" t="e">
        <f>IF(LEN('Описание предлагаемого товара'!#REF!)&gt;0,'Описание предлагаемого товара'!#REF!,"")</f>
        <v>#REF!</v>
      </c>
      <c r="J851" s="38" t="str">
        <f>IFERROR(VLOOKUP(B851,SAP!$A:$E,5,),"")</f>
        <v/>
      </c>
      <c r="K851" s="40" t="str">
        <f t="shared" ref="K851:K914" si="8273">IFERROR(IF(B851*1&gt;0,IF(J851=I851,"да","нет"),""),"")</f>
        <v/>
      </c>
      <c r="L851" s="61" t="e">
        <f>IF(LEN('Описание предлагаемого товара'!#REF!)&gt;0,IFERROR('Описание предлагаемого товара'!#REF!*1,""),"")</f>
        <v>#REF!</v>
      </c>
      <c r="M851" s="39" t="str">
        <f>IFERROR(VLOOKUP(B851,SAP!$A:$E,2,),"")</f>
        <v/>
      </c>
      <c r="N851" s="41" t="str">
        <f t="shared" si="7773"/>
        <v/>
      </c>
      <c r="O851" s="39" t="str">
        <f t="shared" si="8260"/>
        <v/>
      </c>
      <c r="P851" s="36" t="e">
        <f>IF(LEN('Описание предлагаемого товара'!#REF!)&gt;0,'Описание предлагаемого товара'!#REF!,"")</f>
        <v>#REF!</v>
      </c>
      <c r="Q85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51" s="37" t="e">
        <f>IF(LEN('Описание предлагаемого товара'!#REF!)&gt;0,'Описание предлагаемого товара'!#REF!,"")</f>
        <v>#REF!</v>
      </c>
      <c r="S851" s="37" t="e">
        <f>IF(LEN('Описание предлагаемого товара'!#REF!)&gt;0,'Описание предлагаемого товара'!#REF!,"")</f>
        <v>#REF!</v>
      </c>
      <c r="T85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51" s="23" t="str">
        <f>IFERROR(VLOOKUP(CI851*1,Обработ.выгрузка_реестра_РФ!$A:$G,6,),"")</f>
        <v/>
      </c>
      <c r="V851" s="61" t="e">
        <f>IF(LEN('Описание предлагаемого товара'!#REF!)&gt;0,'Описание предлагаемого товара'!#REF!,"")</f>
        <v>#REF!</v>
      </c>
      <c r="W851" s="62" t="e">
        <f>IF(LEN('Описание предлагаемого товара'!#REF!)&gt;0,'Описание предлагаемого товара'!#REF!,"")</f>
        <v>#REF!</v>
      </c>
      <c r="X851" s="91" t="e">
        <f t="shared" ref="X851:Y851" si="8274">IFERROR(REPLACE(W851,FIND(CHAR(10),W851,1),1," "),W851)</f>
        <v>#REF!</v>
      </c>
      <c r="Y851" s="91" t="e">
        <f t="shared" si="8274"/>
        <v>#REF!</v>
      </c>
      <c r="Z851" s="91" t="e">
        <f t="shared" ref="Z851:Z914" si="8275">IFERROR(REPLACE(Y851,FIND("""",Y851,1),1,""),Y851)</f>
        <v>#REF!</v>
      </c>
      <c r="AA851" s="91" t="e">
        <f t="shared" ref="AA851:AA914" si="8276">IFERROR(REPLACE(Z851,FIND("""",Z851,1),1,""),Z851)</f>
        <v>#REF!</v>
      </c>
      <c r="AB851" s="91" t="e">
        <f t="shared" ref="AB851:AB914" si="8277">IFERROR(REPLACE(AA851,FIND("""",AA851,1),1,""),AA851)</f>
        <v>#REF!</v>
      </c>
      <c r="AC851" s="91" t="e">
        <f t="shared" ref="AC851:AF851" si="8278">IFERROR(REPLACE(AB851,FIND("  ",AB851,1),2," "),AB851)</f>
        <v>#REF!</v>
      </c>
      <c r="AD851" s="91" t="e">
        <f t="shared" si="8278"/>
        <v>#REF!</v>
      </c>
      <c r="AE851" s="91" t="e">
        <f t="shared" si="8278"/>
        <v>#REF!</v>
      </c>
      <c r="AF851" s="91" t="e">
        <f t="shared" si="8278"/>
        <v>#REF!</v>
      </c>
      <c r="AG851" s="23" t="str">
        <f>IFERROR(VLOOKUP(CI851*1,Обработ.выгрузка_реестра_РФ!$A:$G,4,),"")</f>
        <v/>
      </c>
      <c r="AH851" s="91" t="str">
        <f t="shared" ref="AH851:AI851" si="8279">IFERROR(REPLACE(AG851,FIND("-",AG851,1),1,"*"),AG851)</f>
        <v/>
      </c>
      <c r="AI851" s="91" t="str">
        <f t="shared" si="8279"/>
        <v/>
      </c>
      <c r="AJ851" s="27" t="str">
        <f t="shared" si="7739"/>
        <v/>
      </c>
      <c r="AK851" s="63" t="e">
        <f>IF(LEN('Описание предлагаемого товара'!#REF!)&gt;0,'Описание предлагаемого товара'!#REF!,"")</f>
        <v>#REF!</v>
      </c>
      <c r="AL851" s="91" t="e">
        <f t="shared" ref="AL851:AM851" si="8280">IFERROR(REPLACE(AK851,FIND(CHAR(10),AK851,1),1,""),AK851)</f>
        <v>#REF!</v>
      </c>
      <c r="AM851" s="91" t="e">
        <f t="shared" si="8280"/>
        <v>#REF!</v>
      </c>
      <c r="AN851" s="91" t="e">
        <f t="shared" ref="AN851:AR851" si="8281">IFERROR(REPLACE(AM851,FIND(" ",AM851,1),1,""),AM851)</f>
        <v>#REF!</v>
      </c>
      <c r="AO851" s="91" t="e">
        <f t="shared" si="8281"/>
        <v>#REF!</v>
      </c>
      <c r="AP851" s="91" t="e">
        <f t="shared" si="8281"/>
        <v>#REF!</v>
      </c>
      <c r="AQ851" s="91" t="e">
        <f t="shared" si="8281"/>
        <v>#REF!</v>
      </c>
      <c r="AR851" s="91" t="e">
        <f t="shared" si="8281"/>
        <v>#REF!</v>
      </c>
      <c r="AS851" s="91" t="e">
        <f t="shared" ref="AS851:AS914" si="8282">IFERROR(REPLACE(AR851,FIND(",",AR851,1),1,""),AR851)</f>
        <v>#REF!</v>
      </c>
      <c r="AT851" s="91" t="e">
        <f t="shared" ref="AT851:AT914" si="8283">IFERROR(REPLACE(AS851,FIND(".",AS851,1),1,""),AS851)</f>
        <v>#REF!</v>
      </c>
      <c r="AU851" s="32" t="e">
        <f t="shared" si="8266"/>
        <v>#REF!</v>
      </c>
      <c r="AV851" s="93" t="e">
        <f>'Описание предлагаемого товара'!#REF!</f>
        <v>#REF!</v>
      </c>
      <c r="AW851" s="91" t="e">
        <f>MIN(SEARCH({0,1,2,3,4,5,6,7,8,9},AV851&amp; "0123456789"))</f>
        <v>#REF!</v>
      </c>
      <c r="AX851" s="91" t="str">
        <f t="shared" ref="AX851:AX914" si="8284">IFERROR(IF(LEN(MID(AV851,AW851,8)*1)=8,MID(AV851,AW851,8)*1,""),"")</f>
        <v/>
      </c>
      <c r="AY851" s="91" t="str">
        <f t="shared" ref="AY851:AY914" si="8285">IFERROR(IF(LEN(MID(AV851,AW851+1,8)*1)=8,MID(AV851,AW851+1,8)*1,""),"")</f>
        <v/>
      </c>
      <c r="AZ851" s="91" t="str">
        <f t="shared" ref="AZ851:AZ914" si="8286">IFERROR(IF(LEN(MID(AV851,AW851+2,8)*1)=8,MID(AV851,AW851+2,8)*1,""),"")</f>
        <v/>
      </c>
      <c r="BA851" s="91" t="str">
        <f t="shared" ref="BA851:BA914" si="8287">IFERROR(IF(LEN(MID(AV851,AW851+3,8)*1)=8,MID(AV851,AW851+3,8)*1,""),"")</f>
        <v/>
      </c>
      <c r="BB851" s="91" t="str">
        <f t="shared" ref="BB851:BB914" si="8288">IFERROR(IF(LEN(MID(AV851,AW851+4,8)*1)=8,MID(AV851,AW851+4,8)*1,""),"")</f>
        <v/>
      </c>
      <c r="BC851" s="91" t="str">
        <f t="shared" ref="BC851:BC914" si="8289">IFERROR(IF(LEN(MID(AV851,AW851+5,8)*1)=8,MID(AV851,AW851+5,8)*1,""),"")</f>
        <v/>
      </c>
      <c r="BD851" s="91" t="str">
        <f t="shared" ref="BD851:BD914" si="8290">IFERROR(IF(LEN(MID(AV851,AW851+6,8)*1)=8,MID(AV851,AW851+6,8)*1,""),"")</f>
        <v/>
      </c>
      <c r="BE851" s="91" t="str">
        <f t="shared" ref="BE851:BE914" si="8291">IFERROR(IF(LEN(MID(AV851,AW851+7,8)*1)=8,MID(AV851,AW851+7,8)*1,""),"")</f>
        <v/>
      </c>
      <c r="BF851" s="91" t="str">
        <f t="shared" ref="BF851:BF914" si="8292">IFERROR(IF(LEN(MID(AV851,AW851+8,8)*1)=8,MID(AV851,AW851+8,8)*1,""),"")</f>
        <v/>
      </c>
      <c r="BG851" s="91" t="str">
        <f t="shared" ref="BG851:BG914" si="8293">IFERROR(IF(LEN(MID(AV851,AW851+9,8)*1)=8,MID(AV851,AW851+9,8)*1,""),"")</f>
        <v/>
      </c>
      <c r="BH851" s="91" t="str">
        <f t="shared" ref="BH851:BH914" si="8294">IFERROR(IF(LEN(MID(AV851,AW851+10,8)*1)=8,MID(AV851,AW851+10,8)*1,""),"")</f>
        <v/>
      </c>
      <c r="BI851" s="91" t="str">
        <f t="shared" ref="BI851:BI914" si="8295">IFERROR(IF(LEN(MID(AV851,AW851+11,8)*1)=8,MID(AV851,AW851+11,8)*1,""),"")</f>
        <v/>
      </c>
      <c r="BJ851" s="91" t="str">
        <f t="shared" ref="BJ851:BJ914" si="8296">IFERROR(IF(LEN(MID(AV851,AW851+12,8)*1)=8,MID(AV851,AW851+12,8)*1,""),"")</f>
        <v/>
      </c>
      <c r="BK851" s="91" t="str">
        <f t="shared" ref="BK851:BK914" si="8297">IFERROR(IF(LEN(MID(AV851,AW851+13,8)*1)=8,MID(AV851,AW851+13,8)*1,""),"")</f>
        <v/>
      </c>
      <c r="BL851" s="91" t="str">
        <f t="shared" ref="BL851:BL914" si="8298">IFERROR(IF(LEN(MID(AV851,AW851+14,8)*1)=8,MID(AV851,AW851+14,8)*1,""),"")</f>
        <v/>
      </c>
      <c r="BM851" s="91" t="str">
        <f t="shared" ref="BM851:BM914" si="8299">IFERROR(IF(LEN(MID(AV851,AW851+15,8)*1)=8,MID(AV851,AW851+15,8)*1,""),"")</f>
        <v/>
      </c>
      <c r="BN851" s="91" t="str">
        <f t="shared" ref="BN851:BN914" si="8300">IFERROR(IF(LEN(MID(AV851,AW851+16,8)*1)=8,MID(AV851,AW851+16,8)*1,""),"")</f>
        <v/>
      </c>
      <c r="BO851" s="91" t="str">
        <f t="shared" ref="BO851:BO914" si="8301">IFERROR(IF(LEN(MID(AV851,AW851+17,8)*1)=8,MID(AV851,AW851+17,8)*1,""),"")</f>
        <v/>
      </c>
      <c r="BP851" s="91" t="str">
        <f t="shared" ref="BP851:BP914" si="8302">IFERROR(IF(LEN(MID(AV851,AW851+18,8)*1)=8,MID(AV851,AW851+18,8)*1,""),"")</f>
        <v/>
      </c>
      <c r="BQ851" s="91" t="str">
        <f t="shared" ref="BQ851:BQ914" si="8303">IFERROR(IF(LEN(MID(AV851,AW851+19,8)*1)=8,MID(AV851,AW851+19,8)*1,""),"")</f>
        <v/>
      </c>
      <c r="BR851" s="91" t="str">
        <f t="shared" ref="BR851:BR914" si="8304">IFERROR(IF(LEN(MID(AV851,AW851+20,8)*1)=8,MID(AV851,AW851+20,8)*1,""),"")</f>
        <v/>
      </c>
      <c r="BS851" s="91" t="str">
        <f t="shared" ref="BS851:BS914" si="8305">IFERROR(IF(LEN(MID(AV851,AW851+21,8)*1)=8,MID(AV851,AW851+21,8)*1,""),"")</f>
        <v/>
      </c>
      <c r="BT851" s="91" t="str">
        <f t="shared" ref="BT851:BT914" si="8306">IFERROR(IF(LEN(MID(AV851,AW851+22,8)*1)=8,MID(AV851,AW851+22,8)*1,""),"")</f>
        <v/>
      </c>
      <c r="BU851" s="91" t="str">
        <f t="shared" ref="BU851:BU914" si="8307">IFERROR(IF(LEN(MID(AV851,AW851+23,8)*1)=8,MID(AV851,AW851+23,8)*1,""),"")</f>
        <v/>
      </c>
      <c r="BV851" s="91" t="str">
        <f t="shared" ref="BV851:BV914" si="8308">IFERROR(IF(LEN(MID(AV851,AW851+24,8)*1)=8,MID(AV851,AW851+24,8)*1,""),"")</f>
        <v/>
      </c>
      <c r="BW851" s="91" t="str">
        <f t="shared" ref="BW851:BW914" si="8309">IFERROR(IF(LEN(MID(AV851,AW851+25,8)*1)=8,MID(AV851,AW851+25,8)*1,""),"")</f>
        <v/>
      </c>
      <c r="BX851" s="91" t="str">
        <f t="shared" ref="BX851:BX914" si="8310">IFERROR(IF(LEN(MID(AV851,AW851+26,8)*1)=8,MID(AV851,AW851+26,8)*1,""),"")</f>
        <v/>
      </c>
      <c r="BY851" s="91" t="str">
        <f t="shared" ref="BY851:BY914" si="8311">IFERROR(IF(LEN(MID(AV851,AW851+27,8)*1)=8,MID(AV851,AW851+27,8)*1,""),"")</f>
        <v/>
      </c>
      <c r="BZ851" s="91" t="str">
        <f t="shared" ref="BZ851:BZ914" si="8312">IFERROR(IF(LEN(MID(AV851,AW851+28,8)*1)=8,MID(AV851,AW851+28,8)*1,""),"")</f>
        <v/>
      </c>
      <c r="CA851" s="91" t="str">
        <f t="shared" ref="CA851:CA914" si="8313">IFERROR(IF(LEN(MID(AV851,AW851+29,8)*1)=8,MID(AV851,AW851+29,8)*1,""),"")</f>
        <v/>
      </c>
      <c r="CB851" s="91" t="str">
        <f t="shared" ref="CB851:CB914" si="8314">IFERROR(IF(LEN(MID(AV851,AW851+30,8)*1)=8,MID(AV851,AW851+30,8)*1,""),"")</f>
        <v/>
      </c>
      <c r="CC851" s="91" t="str">
        <f t="shared" ref="CC851:CC914" si="8315">IFERROR(IF(LEN(MID(AV851,AW851+31,8)*1)=8,MID(AV851,AW851+31,8)*1,""),"")</f>
        <v/>
      </c>
      <c r="CD851" s="91" t="str">
        <f t="shared" ref="CD851:CD914" si="8316">IFERROR(IF(LEN(MID(AV851,AW851+32,8)*1)=8,MID(AV851,AW851+32,8)*1,""),"")</f>
        <v/>
      </c>
      <c r="CE851" s="91" t="str">
        <f t="shared" ref="CE851:CE914" si="8317">IFERROR(IF(LEN(MID(AV851,AW851+33,8)*1)=8,MID(AV851,AW851+33,8)*1,""),"")</f>
        <v/>
      </c>
      <c r="CF851" s="91" t="str">
        <f t="shared" ref="CF851:CF914" si="8318">IFERROR(IF(LEN(MID(AV851,AW851+34,8)*1)=8,MID(AV851,AW851+34,8)*1,""),"")</f>
        <v/>
      </c>
      <c r="CG851" s="91" t="str">
        <f t="shared" ref="CG851:CG914" si="8319">IFERROR(IF(LEN(MID(AV851,AW851+35,8)*1)=8,MID(AV851,AW851+35,8)*1,""),"")</f>
        <v/>
      </c>
      <c r="CH851" s="91" t="str">
        <f t="shared" ref="CH851:CH914" si="8320">CONCATENATE(AX851,AY851,AZ851,BA851,BB851,BC851,BD851,BE851,BF851,BG851,BH851,BI851,BJ851,BK851,BL851,BM851,BN851,BO851,BP851,BQ851,BR851,BS851,BT851,BU851,BV851,BW851,BX851,BY851,BZ851,CA851,CB851,CC851,CD851,CE851,CF851,CG851)</f>
        <v/>
      </c>
      <c r="CI851" s="91" t="str">
        <f t="shared" ref="CI851:CI914" si="8321">IF(LEN(CH851)=0,"нет",CH851)</f>
        <v>нет</v>
      </c>
      <c r="CJ851" s="63" t="e">
        <f>IF(LEN('Описание предлагаемого товара'!#REF!)&gt;0,'Описание предлагаемого товара'!#REF!,"")</f>
        <v>#REF!</v>
      </c>
      <c r="CK851" s="91" t="e">
        <f t="shared" ref="CK851:CL851" si="8322">IFERROR(REPLACE(CJ851,FIND(CHAR(10),CJ851,1),1,""),CJ851)</f>
        <v>#REF!</v>
      </c>
      <c r="CL851" s="91" t="e">
        <f t="shared" si="8322"/>
        <v>#REF!</v>
      </c>
      <c r="CM851" s="91" t="e">
        <f t="shared" ref="CM851:CM914" si="8323">IFERROR(REPLACE(CL851,FIND(" ",CL851,1),1,""),CL851)</f>
        <v>#REF!</v>
      </c>
      <c r="CN851" s="91" t="e">
        <f t="shared" ref="CN851:CN914" si="8324">IFERROR(REPLACE(CL851,FIND(" ",CL851,1),1,""),CL851)</f>
        <v>#REF!</v>
      </c>
      <c r="CO851" s="91" t="e">
        <f t="shared" ref="CO851:CO914" si="8325">IFERROR(CN851*1,CN851)</f>
        <v>#REF!</v>
      </c>
      <c r="CP851" s="90" t="e">
        <f>IF(AU851="Не указан реестровый номер (мера нац.режима Запрет)","",IF(CI851="нет","",IF(CU851="да","исключение(не смотрим баллы)",IFERROR(IF(CI851*1&gt;0,IFERROR(IF(VLOOKUP(CI851*1,Обработ.выгрузка_реестра_РФ!$A:$G,7,)=0,"Баллы не установлены",VLOOKUP(CI851*1,Обработ.выгрузка_реестра_РФ!$A:$G,7,)),IF(LEN(CI851)&gt;14,"","нет номера в реестре РФ")),""),IF(LEN(CI851)=0,"","Некорректный реестровый номер")))))</f>
        <v>#REF!</v>
      </c>
      <c r="CQ851" s="33" t="e">
        <f>IF(LEN(C851)&gt;0,IFERROR(IF(LEN(H851)&gt;0,IF(LEN(VLOOKUP(H851,'исключения(не_смотрим_баллы)'!$A:$C,1,))&gt;0,"да","нет"),"не введен ОКПД2"),"нет"),"")</f>
        <v>#REF!</v>
      </c>
      <c r="CR851" s="33" t="e">
        <f ca="1">IF(CQ851="да",IF(TODAY()&lt;VLOOKUP(H851,'исключения(не_смотрим_баллы)'!$A:$C,3,),"да","нет"),"")</f>
        <v>#REF!</v>
      </c>
      <c r="CS851" s="33" t="str">
        <f>IFERROR(IF(CQ851="да",IF(VLOOKUP(CI851*1,Обработ.выгрузка_реестра_РФ!$A:$G,2,)&lt;VLOOKUP(H851,'исключения(не_смотрим_баллы)'!$A:$C,2,),"да","нет"),""),"")</f>
        <v/>
      </c>
      <c r="CT851" s="24"/>
      <c r="CU851" s="33" t="e">
        <f t="shared" si="7701"/>
        <v>#REF!</v>
      </c>
      <c r="CV851" s="91" t="e">
        <f t="shared" si="7702"/>
        <v>#REF!</v>
      </c>
      <c r="CW851" s="27" t="e">
        <f t="shared" si="7703"/>
        <v>#REF!</v>
      </c>
      <c r="CX851" s="26" t="e">
        <f t="shared" si="8268"/>
        <v>#REF!</v>
      </c>
      <c r="CY851" s="64" t="e">
        <f>IF(LEN('Описание предлагаемого товара'!#REF!)&gt;0,'Описание предлагаемого товара'!#REF!,"")</f>
        <v>#REF!</v>
      </c>
      <c r="CZ851" s="95" t="e">
        <f t="shared" ref="CZ851:CZ914" si="8326">IFERROR(REPLACE(CY851,FIND(CHAR(10),CY851,1),1,""),CY851)</f>
        <v>#REF!</v>
      </c>
      <c r="DA851" s="95" t="e">
        <f t="shared" ref="DA851" si="8327">IFERROR(REPLACE(CZ851,FIND(" ",CZ851,1),1,""),CZ851)</f>
        <v>#REF!</v>
      </c>
      <c r="DB851" s="95" t="e">
        <f t="shared" si="8270"/>
        <v>#REF!</v>
      </c>
      <c r="DC851" s="95" t="e">
        <f t="shared" ref="DC851:DD851" si="8328">IFERROR(REPLACE(DB851,FIND("г.",DB851,1),2,""),DB851)</f>
        <v>#REF!</v>
      </c>
      <c r="DD851" s="95" t="e">
        <f t="shared" si="8328"/>
        <v>#REF!</v>
      </c>
      <c r="DE851" s="95" t="e">
        <f t="shared" ref="DE851:DF851" si="8329">IFERROR(REPLACE(DD851,FIND("г",DD851,1),1,""),DD851)</f>
        <v>#REF!</v>
      </c>
      <c r="DF851" s="95" t="e">
        <f t="shared" si="8329"/>
        <v>#REF!</v>
      </c>
      <c r="DG851" s="95" t="e">
        <f t="shared" si="7707"/>
        <v>#REF!</v>
      </c>
      <c r="DH851" s="25" t="str">
        <f>IFERROR(VLOOKUP(CI851*1,Обработ.выгрузка_реестра_РФ!$A:$G,5,),"")</f>
        <v/>
      </c>
      <c r="DI851" s="27" t="str">
        <f t="shared" si="7717"/>
        <v/>
      </c>
      <c r="DJ851" s="27" t="str">
        <f t="shared" ref="DJ851:DJ914" ca="1" si="8330">IF(LEN(DH851)&gt;0,IF(DH851&gt;TODAY(),"да","нет"),"")</f>
        <v/>
      </c>
      <c r="DK851" s="63" t="e">
        <f>IF(LEN('Описание предлагаемого товара'!#REF!)&gt;0,'Описание предлагаемого товара'!#REF!,"")</f>
        <v>#REF!</v>
      </c>
      <c r="DL851" s="63" t="e">
        <f>IF(LEN('Описание предлагаемого товара'!#REF!)&gt;0,'Описание предлагаемого товара'!#REF!,"")</f>
        <v>#REF!</v>
      </c>
      <c r="DM851" s="32"/>
    </row>
    <row r="852" spans="1:117" ht="48.75" customHeight="1" x14ac:dyDescent="0.25">
      <c r="A852" s="61" t="e">
        <f>IF(LEN('Описание предлагаемого товара'!#REF!)&gt;0,'Описание предлагаемого товара'!#REF!,"")</f>
        <v>#REF!</v>
      </c>
      <c r="B852" s="65" t="e">
        <f>IF(LEN('Описание предлагаемого товара'!#REF!)&gt;0,'Описание предлагаемого товара'!#REF!,"")</f>
        <v>#REF!</v>
      </c>
      <c r="C852" s="61" t="e">
        <f>IF(LEN('Описание предлагаемого товара'!#REF!)&gt;0,'Описание предлагаемого товара'!#REF!,"")</f>
        <v>#REF!</v>
      </c>
      <c r="D852" s="61" t="e">
        <f>IF(LEN('Описание предлагаемого товара'!#REF!)&gt;0,'Описание предлагаемого товара'!#REF!,"")</f>
        <v>#REF!</v>
      </c>
      <c r="E852" s="61" t="e">
        <f>IF(LEN('Описание предлагаемого товара'!#REF!)&gt;0,'Описание предлагаемого товара'!#REF!,"")</f>
        <v>#REF!</v>
      </c>
      <c r="F852" s="61" t="e">
        <f>IF(LEN('Описание предлагаемого товара'!#REF!)&gt;0,'Описание предлагаемого товара'!#REF!,"")</f>
        <v>#REF!</v>
      </c>
      <c r="G852" s="61" t="e">
        <f>IF(LEN('Описание предлагаемого товара'!#REF!)&gt;0,'Описание предлагаемого товара'!#REF!,"")</f>
        <v>#REF!</v>
      </c>
      <c r="H852" s="61" t="e">
        <f>IF(LEN('Описание предлагаемого товара'!#REF!)&gt;0,'Описание предлагаемого товара'!#REF!,"")</f>
        <v>#REF!</v>
      </c>
      <c r="I852" s="61" t="e">
        <f>IF(LEN('Описание предлагаемого товара'!#REF!)&gt;0,'Описание предлагаемого товара'!#REF!,"")</f>
        <v>#REF!</v>
      </c>
      <c r="J852" s="38" t="str">
        <f>IFERROR(VLOOKUP(B852,SAP!$A:$E,5,),"")</f>
        <v/>
      </c>
      <c r="K852" s="40" t="str">
        <f t="shared" si="8273"/>
        <v/>
      </c>
      <c r="L852" s="61" t="e">
        <f>IF(LEN('Описание предлагаемого товара'!#REF!)&gt;0,IFERROR('Описание предлагаемого товара'!#REF!*1,""),"")</f>
        <v>#REF!</v>
      </c>
      <c r="M852" s="39" t="str">
        <f>IFERROR(VLOOKUP(B852,SAP!$A:$E,2,),"")</f>
        <v/>
      </c>
      <c r="N852" s="41" t="str">
        <f t="shared" si="7773"/>
        <v/>
      </c>
      <c r="O852" s="39" t="str">
        <f t="shared" si="8260"/>
        <v/>
      </c>
      <c r="P852" s="36" t="e">
        <f>IF(LEN('Описание предлагаемого товара'!#REF!)&gt;0,'Описание предлагаемого товара'!#REF!,"")</f>
        <v>#REF!</v>
      </c>
      <c r="Q85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52" s="37" t="e">
        <f>IF(LEN('Описание предлагаемого товара'!#REF!)&gt;0,'Описание предлагаемого товара'!#REF!,"")</f>
        <v>#REF!</v>
      </c>
      <c r="S852" s="37" t="e">
        <f>IF(LEN('Описание предлагаемого товара'!#REF!)&gt;0,'Описание предлагаемого товара'!#REF!,"")</f>
        <v>#REF!</v>
      </c>
      <c r="T85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52" s="23" t="str">
        <f>IFERROR(VLOOKUP(CI852*1,Обработ.выгрузка_реестра_РФ!$A:$G,6,),"")</f>
        <v/>
      </c>
      <c r="V852" s="61" t="e">
        <f>IF(LEN('Описание предлагаемого товара'!#REF!)&gt;0,'Описание предлагаемого товара'!#REF!,"")</f>
        <v>#REF!</v>
      </c>
      <c r="W852" s="62" t="e">
        <f>IF(LEN('Описание предлагаемого товара'!#REF!)&gt;0,'Описание предлагаемого товара'!#REF!,"")</f>
        <v>#REF!</v>
      </c>
      <c r="X852" s="91" t="e">
        <f t="shared" ref="X852:Y852" si="8331">IFERROR(REPLACE(W852,FIND(CHAR(10),W852,1),1," "),W852)</f>
        <v>#REF!</v>
      </c>
      <c r="Y852" s="91" t="e">
        <f t="shared" si="8331"/>
        <v>#REF!</v>
      </c>
      <c r="Z852" s="91" t="e">
        <f t="shared" si="8275"/>
        <v>#REF!</v>
      </c>
      <c r="AA852" s="91" t="e">
        <f t="shared" si="8276"/>
        <v>#REF!</v>
      </c>
      <c r="AB852" s="91" t="e">
        <f t="shared" si="8277"/>
        <v>#REF!</v>
      </c>
      <c r="AC852" s="91" t="e">
        <f t="shared" ref="AC852:AF852" si="8332">IFERROR(REPLACE(AB852,FIND("  ",AB852,1),2," "),AB852)</f>
        <v>#REF!</v>
      </c>
      <c r="AD852" s="91" t="e">
        <f t="shared" si="8332"/>
        <v>#REF!</v>
      </c>
      <c r="AE852" s="91" t="e">
        <f t="shared" si="8332"/>
        <v>#REF!</v>
      </c>
      <c r="AF852" s="91" t="e">
        <f t="shared" si="8332"/>
        <v>#REF!</v>
      </c>
      <c r="AG852" s="23" t="str">
        <f>IFERROR(VLOOKUP(CI852*1,Обработ.выгрузка_реестра_РФ!$A:$G,4,),"")</f>
        <v/>
      </c>
      <c r="AH852" s="91" t="str">
        <f t="shared" ref="AH852:AI852" si="8333">IFERROR(REPLACE(AG852,FIND("-",AG852,1),1,"*"),AG852)</f>
        <v/>
      </c>
      <c r="AI852" s="91" t="str">
        <f t="shared" si="8333"/>
        <v/>
      </c>
      <c r="AJ852" s="27" t="str">
        <f t="shared" si="7739"/>
        <v/>
      </c>
      <c r="AK852" s="63" t="e">
        <f>IF(LEN('Описание предлагаемого товара'!#REF!)&gt;0,'Описание предлагаемого товара'!#REF!,"")</f>
        <v>#REF!</v>
      </c>
      <c r="AL852" s="91" t="e">
        <f t="shared" ref="AL852:AM852" si="8334">IFERROR(REPLACE(AK852,FIND(CHAR(10),AK852,1),1,""),AK852)</f>
        <v>#REF!</v>
      </c>
      <c r="AM852" s="91" t="e">
        <f t="shared" si="8334"/>
        <v>#REF!</v>
      </c>
      <c r="AN852" s="91" t="e">
        <f t="shared" ref="AN852:AR852" si="8335">IFERROR(REPLACE(AM852,FIND(" ",AM852,1),1,""),AM852)</f>
        <v>#REF!</v>
      </c>
      <c r="AO852" s="91" t="e">
        <f t="shared" si="8335"/>
        <v>#REF!</v>
      </c>
      <c r="AP852" s="91" t="e">
        <f t="shared" si="8335"/>
        <v>#REF!</v>
      </c>
      <c r="AQ852" s="91" t="e">
        <f t="shared" si="8335"/>
        <v>#REF!</v>
      </c>
      <c r="AR852" s="91" t="e">
        <f t="shared" si="8335"/>
        <v>#REF!</v>
      </c>
      <c r="AS852" s="91" t="e">
        <f t="shared" si="8282"/>
        <v>#REF!</v>
      </c>
      <c r="AT852" s="91" t="e">
        <f t="shared" si="8283"/>
        <v>#REF!</v>
      </c>
      <c r="AU852" s="32" t="e">
        <f t="shared" si="8266"/>
        <v>#REF!</v>
      </c>
      <c r="AV852" s="93" t="e">
        <f>'Описание предлагаемого товара'!#REF!</f>
        <v>#REF!</v>
      </c>
      <c r="AW852" s="91" t="e">
        <f>MIN(SEARCH({0,1,2,3,4,5,6,7,8,9},AV852&amp; "0123456789"))</f>
        <v>#REF!</v>
      </c>
      <c r="AX852" s="91" t="str">
        <f t="shared" si="8284"/>
        <v/>
      </c>
      <c r="AY852" s="91" t="str">
        <f t="shared" si="8285"/>
        <v/>
      </c>
      <c r="AZ852" s="91" t="str">
        <f t="shared" si="8286"/>
        <v/>
      </c>
      <c r="BA852" s="91" t="str">
        <f t="shared" si="8287"/>
        <v/>
      </c>
      <c r="BB852" s="91" t="str">
        <f t="shared" si="8288"/>
        <v/>
      </c>
      <c r="BC852" s="91" t="str">
        <f t="shared" si="8289"/>
        <v/>
      </c>
      <c r="BD852" s="91" t="str">
        <f t="shared" si="8290"/>
        <v/>
      </c>
      <c r="BE852" s="91" t="str">
        <f t="shared" si="8291"/>
        <v/>
      </c>
      <c r="BF852" s="91" t="str">
        <f t="shared" si="8292"/>
        <v/>
      </c>
      <c r="BG852" s="91" t="str">
        <f t="shared" si="8293"/>
        <v/>
      </c>
      <c r="BH852" s="91" t="str">
        <f t="shared" si="8294"/>
        <v/>
      </c>
      <c r="BI852" s="91" t="str">
        <f t="shared" si="8295"/>
        <v/>
      </c>
      <c r="BJ852" s="91" t="str">
        <f t="shared" si="8296"/>
        <v/>
      </c>
      <c r="BK852" s="91" t="str">
        <f t="shared" si="8297"/>
        <v/>
      </c>
      <c r="BL852" s="91" t="str">
        <f t="shared" si="8298"/>
        <v/>
      </c>
      <c r="BM852" s="91" t="str">
        <f t="shared" si="8299"/>
        <v/>
      </c>
      <c r="BN852" s="91" t="str">
        <f t="shared" si="8300"/>
        <v/>
      </c>
      <c r="BO852" s="91" t="str">
        <f t="shared" si="8301"/>
        <v/>
      </c>
      <c r="BP852" s="91" t="str">
        <f t="shared" si="8302"/>
        <v/>
      </c>
      <c r="BQ852" s="91" t="str">
        <f t="shared" si="8303"/>
        <v/>
      </c>
      <c r="BR852" s="91" t="str">
        <f t="shared" si="8304"/>
        <v/>
      </c>
      <c r="BS852" s="91" t="str">
        <f t="shared" si="8305"/>
        <v/>
      </c>
      <c r="BT852" s="91" t="str">
        <f t="shared" si="8306"/>
        <v/>
      </c>
      <c r="BU852" s="91" t="str">
        <f t="shared" si="8307"/>
        <v/>
      </c>
      <c r="BV852" s="91" t="str">
        <f t="shared" si="8308"/>
        <v/>
      </c>
      <c r="BW852" s="91" t="str">
        <f t="shared" si="8309"/>
        <v/>
      </c>
      <c r="BX852" s="91" t="str">
        <f t="shared" si="8310"/>
        <v/>
      </c>
      <c r="BY852" s="91" t="str">
        <f t="shared" si="8311"/>
        <v/>
      </c>
      <c r="BZ852" s="91" t="str">
        <f t="shared" si="8312"/>
        <v/>
      </c>
      <c r="CA852" s="91" t="str">
        <f t="shared" si="8313"/>
        <v/>
      </c>
      <c r="CB852" s="91" t="str">
        <f t="shared" si="8314"/>
        <v/>
      </c>
      <c r="CC852" s="91" t="str">
        <f t="shared" si="8315"/>
        <v/>
      </c>
      <c r="CD852" s="91" t="str">
        <f t="shared" si="8316"/>
        <v/>
      </c>
      <c r="CE852" s="91" t="str">
        <f t="shared" si="8317"/>
        <v/>
      </c>
      <c r="CF852" s="91" t="str">
        <f t="shared" si="8318"/>
        <v/>
      </c>
      <c r="CG852" s="91" t="str">
        <f t="shared" si="8319"/>
        <v/>
      </c>
      <c r="CH852" s="91" t="str">
        <f t="shared" si="8320"/>
        <v/>
      </c>
      <c r="CI852" s="91" t="str">
        <f t="shared" si="8321"/>
        <v>нет</v>
      </c>
      <c r="CJ852" s="63" t="e">
        <f>IF(LEN('Описание предлагаемого товара'!#REF!)&gt;0,'Описание предлагаемого товара'!#REF!,"")</f>
        <v>#REF!</v>
      </c>
      <c r="CK852" s="91" t="e">
        <f t="shared" ref="CK852:CL852" si="8336">IFERROR(REPLACE(CJ852,FIND(CHAR(10),CJ852,1),1,""),CJ852)</f>
        <v>#REF!</v>
      </c>
      <c r="CL852" s="91" t="e">
        <f t="shared" si="8336"/>
        <v>#REF!</v>
      </c>
      <c r="CM852" s="91" t="e">
        <f t="shared" si="8323"/>
        <v>#REF!</v>
      </c>
      <c r="CN852" s="91" t="e">
        <f t="shared" si="8324"/>
        <v>#REF!</v>
      </c>
      <c r="CO852" s="91" t="e">
        <f t="shared" si="8325"/>
        <v>#REF!</v>
      </c>
      <c r="CP852" s="90" t="e">
        <f>IF(AU852="Не указан реестровый номер (мера нац.режима Запрет)","",IF(CI852="нет","",IF(CU852="да","исключение(не смотрим баллы)",IFERROR(IF(CI852*1&gt;0,IFERROR(IF(VLOOKUP(CI852*1,Обработ.выгрузка_реестра_РФ!$A:$G,7,)=0,"Баллы не установлены",VLOOKUP(CI852*1,Обработ.выгрузка_реестра_РФ!$A:$G,7,)),IF(LEN(CI852)&gt;14,"","нет номера в реестре РФ")),""),IF(LEN(CI852)=0,"","Некорректный реестровый номер")))))</f>
        <v>#REF!</v>
      </c>
      <c r="CQ852" s="33" t="e">
        <f>IF(LEN(C852)&gt;0,IFERROR(IF(LEN(H852)&gt;0,IF(LEN(VLOOKUP(H852,'исключения(не_смотрим_баллы)'!$A:$C,1,))&gt;0,"да","нет"),"не введен ОКПД2"),"нет"),"")</f>
        <v>#REF!</v>
      </c>
      <c r="CR852" s="33" t="e">
        <f ca="1">IF(CQ852="да",IF(TODAY()&lt;VLOOKUP(H852,'исключения(не_смотрим_баллы)'!$A:$C,3,),"да","нет"),"")</f>
        <v>#REF!</v>
      </c>
      <c r="CS852" s="33" t="str">
        <f>IFERROR(IF(CQ852="да",IF(VLOOKUP(CI852*1,Обработ.выгрузка_реестра_РФ!$A:$G,2,)&lt;VLOOKUP(H852,'исключения(не_смотрим_баллы)'!$A:$C,2,),"да","нет"),""),"")</f>
        <v/>
      </c>
      <c r="CT852" s="24"/>
      <c r="CU852" s="33" t="e">
        <f t="shared" ref="CU852:CU915" si="8337">IF(CQ852="да",IF(CR852="да",IF(CS852="да","да",""),""),"")</f>
        <v>#REF!</v>
      </c>
      <c r="CV852" s="91" t="e">
        <f t="shared" ref="CV852:CV915" si="8338">IFERROR(REPLACE(CP852,FIND("Баллы не установлены",CP852,1),20,"баллыне установлены"),CP852)</f>
        <v>#REF!</v>
      </c>
      <c r="CW852" s="27" t="e">
        <f t="shared" ref="CW852:CW915" si="8339">IF(LEN(CP852)&gt;0,IF(LEN(CO852)&gt;0,IF(CV852=CO852,"да","нет"),"не введены данные"),"")</f>
        <v>#REF!</v>
      </c>
      <c r="CX852" s="26" t="e">
        <f t="shared" si="8268"/>
        <v>#REF!</v>
      </c>
      <c r="CY852" s="64" t="e">
        <f>IF(LEN('Описание предлагаемого товара'!#REF!)&gt;0,'Описание предлагаемого товара'!#REF!,"")</f>
        <v>#REF!</v>
      </c>
      <c r="CZ852" s="95" t="e">
        <f t="shared" si="8326"/>
        <v>#REF!</v>
      </c>
      <c r="DA852" s="95" t="e">
        <f t="shared" ref="DA852" si="8340">IFERROR(REPLACE(CZ852,FIND(" ",CZ852,1),1,""),CZ852)</f>
        <v>#REF!</v>
      </c>
      <c r="DB852" s="95" t="e">
        <f t="shared" si="8270"/>
        <v>#REF!</v>
      </c>
      <c r="DC852" s="95" t="e">
        <f t="shared" ref="DC852:DD852" si="8341">IFERROR(REPLACE(DB852,FIND("г.",DB852,1),2,""),DB852)</f>
        <v>#REF!</v>
      </c>
      <c r="DD852" s="95" t="e">
        <f t="shared" si="8341"/>
        <v>#REF!</v>
      </c>
      <c r="DE852" s="95" t="e">
        <f t="shared" ref="DE852:DF852" si="8342">IFERROR(REPLACE(DD852,FIND("г",DD852,1),1,""),DD852)</f>
        <v>#REF!</v>
      </c>
      <c r="DF852" s="95" t="e">
        <f t="shared" si="8342"/>
        <v>#REF!</v>
      </c>
      <c r="DG852" s="95" t="e">
        <f t="shared" ref="DG852:DG915" si="8343">TEXT(DF852,"ДД.ММ.ГГГГ")</f>
        <v>#REF!</v>
      </c>
      <c r="DH852" s="25" t="str">
        <f>IFERROR(VLOOKUP(CI852*1,Обработ.выгрузка_реестра_РФ!$A:$G,5,),"")</f>
        <v/>
      </c>
      <c r="DI852" s="27" t="str">
        <f t="shared" si="7717"/>
        <v/>
      </c>
      <c r="DJ852" s="27" t="str">
        <f t="shared" ca="1" si="8330"/>
        <v/>
      </c>
      <c r="DK852" s="63" t="e">
        <f>IF(LEN('Описание предлагаемого товара'!#REF!)&gt;0,'Описание предлагаемого товара'!#REF!,"")</f>
        <v>#REF!</v>
      </c>
      <c r="DL852" s="63" t="e">
        <f>IF(LEN('Описание предлагаемого товара'!#REF!)&gt;0,'Описание предлагаемого товара'!#REF!,"")</f>
        <v>#REF!</v>
      </c>
      <c r="DM852" s="32"/>
    </row>
    <row r="853" spans="1:117" ht="48.75" customHeight="1" x14ac:dyDescent="0.25">
      <c r="A853" s="61" t="e">
        <f>IF(LEN('Описание предлагаемого товара'!#REF!)&gt;0,'Описание предлагаемого товара'!#REF!,"")</f>
        <v>#REF!</v>
      </c>
      <c r="B853" s="65" t="e">
        <f>IF(LEN('Описание предлагаемого товара'!#REF!)&gt;0,'Описание предлагаемого товара'!#REF!,"")</f>
        <v>#REF!</v>
      </c>
      <c r="C853" s="61" t="e">
        <f>IF(LEN('Описание предлагаемого товара'!#REF!)&gt;0,'Описание предлагаемого товара'!#REF!,"")</f>
        <v>#REF!</v>
      </c>
      <c r="D853" s="61" t="e">
        <f>IF(LEN('Описание предлагаемого товара'!#REF!)&gt;0,'Описание предлагаемого товара'!#REF!,"")</f>
        <v>#REF!</v>
      </c>
      <c r="E853" s="61" t="e">
        <f>IF(LEN('Описание предлагаемого товара'!#REF!)&gt;0,'Описание предлагаемого товара'!#REF!,"")</f>
        <v>#REF!</v>
      </c>
      <c r="F853" s="61" t="e">
        <f>IF(LEN('Описание предлагаемого товара'!#REF!)&gt;0,'Описание предлагаемого товара'!#REF!,"")</f>
        <v>#REF!</v>
      </c>
      <c r="G853" s="61" t="e">
        <f>IF(LEN('Описание предлагаемого товара'!#REF!)&gt;0,'Описание предлагаемого товара'!#REF!,"")</f>
        <v>#REF!</v>
      </c>
      <c r="H853" s="61" t="e">
        <f>IF(LEN('Описание предлагаемого товара'!#REF!)&gt;0,'Описание предлагаемого товара'!#REF!,"")</f>
        <v>#REF!</v>
      </c>
      <c r="I853" s="61" t="e">
        <f>IF(LEN('Описание предлагаемого товара'!#REF!)&gt;0,'Описание предлагаемого товара'!#REF!,"")</f>
        <v>#REF!</v>
      </c>
      <c r="J853" s="38" t="str">
        <f>IFERROR(VLOOKUP(B853,SAP!$A:$E,5,),"")</f>
        <v/>
      </c>
      <c r="K853" s="40" t="str">
        <f t="shared" si="8273"/>
        <v/>
      </c>
      <c r="L853" s="61" t="e">
        <f>IF(LEN('Описание предлагаемого товара'!#REF!)&gt;0,IFERROR('Описание предлагаемого товара'!#REF!*1,""),"")</f>
        <v>#REF!</v>
      </c>
      <c r="M853" s="39" t="str">
        <f>IFERROR(VLOOKUP(B853,SAP!$A:$E,2,),"")</f>
        <v/>
      </c>
      <c r="N853" s="41" t="str">
        <f t="shared" si="7773"/>
        <v/>
      </c>
      <c r="O853" s="39" t="str">
        <f t="shared" si="8260"/>
        <v/>
      </c>
      <c r="P853" s="36" t="e">
        <f>IF(LEN('Описание предлагаемого товара'!#REF!)&gt;0,'Описание предлагаемого товара'!#REF!,"")</f>
        <v>#REF!</v>
      </c>
      <c r="Q85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53" s="37" t="e">
        <f>IF(LEN('Описание предлагаемого товара'!#REF!)&gt;0,'Описание предлагаемого товара'!#REF!,"")</f>
        <v>#REF!</v>
      </c>
      <c r="S853" s="37" t="e">
        <f>IF(LEN('Описание предлагаемого товара'!#REF!)&gt;0,'Описание предлагаемого товара'!#REF!,"")</f>
        <v>#REF!</v>
      </c>
      <c r="T85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53" s="23" t="str">
        <f>IFERROR(VLOOKUP(CI853*1,Обработ.выгрузка_реестра_РФ!$A:$G,6,),"")</f>
        <v/>
      </c>
      <c r="V853" s="61" t="e">
        <f>IF(LEN('Описание предлагаемого товара'!#REF!)&gt;0,'Описание предлагаемого товара'!#REF!,"")</f>
        <v>#REF!</v>
      </c>
      <c r="W853" s="62" t="e">
        <f>IF(LEN('Описание предлагаемого товара'!#REF!)&gt;0,'Описание предлагаемого товара'!#REF!,"")</f>
        <v>#REF!</v>
      </c>
      <c r="X853" s="91" t="e">
        <f t="shared" ref="X853:Y853" si="8344">IFERROR(REPLACE(W853,FIND(CHAR(10),W853,1),1," "),W853)</f>
        <v>#REF!</v>
      </c>
      <c r="Y853" s="91" t="e">
        <f t="shared" si="8344"/>
        <v>#REF!</v>
      </c>
      <c r="Z853" s="91" t="e">
        <f t="shared" si="8275"/>
        <v>#REF!</v>
      </c>
      <c r="AA853" s="91" t="e">
        <f t="shared" si="8276"/>
        <v>#REF!</v>
      </c>
      <c r="AB853" s="91" t="e">
        <f t="shared" si="8277"/>
        <v>#REF!</v>
      </c>
      <c r="AC853" s="91" t="e">
        <f t="shared" ref="AC853:AF853" si="8345">IFERROR(REPLACE(AB853,FIND("  ",AB853,1),2," "),AB853)</f>
        <v>#REF!</v>
      </c>
      <c r="AD853" s="91" t="e">
        <f t="shared" si="8345"/>
        <v>#REF!</v>
      </c>
      <c r="AE853" s="91" t="e">
        <f t="shared" si="8345"/>
        <v>#REF!</v>
      </c>
      <c r="AF853" s="91" t="e">
        <f t="shared" si="8345"/>
        <v>#REF!</v>
      </c>
      <c r="AG853" s="23" t="str">
        <f>IFERROR(VLOOKUP(CI853*1,Обработ.выгрузка_реестра_РФ!$A:$G,4,),"")</f>
        <v/>
      </c>
      <c r="AH853" s="91" t="str">
        <f t="shared" ref="AH853:AI853" si="8346">IFERROR(REPLACE(AG853,FIND("-",AG853,1),1,"*"),AG853)</f>
        <v/>
      </c>
      <c r="AI853" s="91" t="str">
        <f t="shared" si="8346"/>
        <v/>
      </c>
      <c r="AJ853" s="27" t="str">
        <f t="shared" si="7739"/>
        <v/>
      </c>
      <c r="AK853" s="63" t="e">
        <f>IF(LEN('Описание предлагаемого товара'!#REF!)&gt;0,'Описание предлагаемого товара'!#REF!,"")</f>
        <v>#REF!</v>
      </c>
      <c r="AL853" s="91" t="e">
        <f t="shared" ref="AL853:AM853" si="8347">IFERROR(REPLACE(AK853,FIND(CHAR(10),AK853,1),1,""),AK853)</f>
        <v>#REF!</v>
      </c>
      <c r="AM853" s="91" t="e">
        <f t="shared" si="8347"/>
        <v>#REF!</v>
      </c>
      <c r="AN853" s="91" t="e">
        <f t="shared" ref="AN853:AR853" si="8348">IFERROR(REPLACE(AM853,FIND(" ",AM853,1),1,""),AM853)</f>
        <v>#REF!</v>
      </c>
      <c r="AO853" s="91" t="e">
        <f t="shared" si="8348"/>
        <v>#REF!</v>
      </c>
      <c r="AP853" s="91" t="e">
        <f t="shared" si="8348"/>
        <v>#REF!</v>
      </c>
      <c r="AQ853" s="91" t="e">
        <f t="shared" si="8348"/>
        <v>#REF!</v>
      </c>
      <c r="AR853" s="91" t="e">
        <f t="shared" si="8348"/>
        <v>#REF!</v>
      </c>
      <c r="AS853" s="91" t="e">
        <f t="shared" si="8282"/>
        <v>#REF!</v>
      </c>
      <c r="AT853" s="91" t="e">
        <f t="shared" si="8283"/>
        <v>#REF!</v>
      </c>
      <c r="AU853" s="32" t="e">
        <f t="shared" si="8266"/>
        <v>#REF!</v>
      </c>
      <c r="AV853" s="93" t="e">
        <f>'Описание предлагаемого товара'!#REF!</f>
        <v>#REF!</v>
      </c>
      <c r="AW853" s="91" t="e">
        <f>MIN(SEARCH({0,1,2,3,4,5,6,7,8,9},AV853&amp; "0123456789"))</f>
        <v>#REF!</v>
      </c>
      <c r="AX853" s="91" t="str">
        <f t="shared" si="8284"/>
        <v/>
      </c>
      <c r="AY853" s="91" t="str">
        <f t="shared" si="8285"/>
        <v/>
      </c>
      <c r="AZ853" s="91" t="str">
        <f t="shared" si="8286"/>
        <v/>
      </c>
      <c r="BA853" s="91" t="str">
        <f t="shared" si="8287"/>
        <v/>
      </c>
      <c r="BB853" s="91" t="str">
        <f t="shared" si="8288"/>
        <v/>
      </c>
      <c r="BC853" s="91" t="str">
        <f t="shared" si="8289"/>
        <v/>
      </c>
      <c r="BD853" s="91" t="str">
        <f t="shared" si="8290"/>
        <v/>
      </c>
      <c r="BE853" s="91" t="str">
        <f t="shared" si="8291"/>
        <v/>
      </c>
      <c r="BF853" s="91" t="str">
        <f t="shared" si="8292"/>
        <v/>
      </c>
      <c r="BG853" s="91" t="str">
        <f t="shared" si="8293"/>
        <v/>
      </c>
      <c r="BH853" s="91" t="str">
        <f t="shared" si="8294"/>
        <v/>
      </c>
      <c r="BI853" s="91" t="str">
        <f t="shared" si="8295"/>
        <v/>
      </c>
      <c r="BJ853" s="91" t="str">
        <f t="shared" si="8296"/>
        <v/>
      </c>
      <c r="BK853" s="91" t="str">
        <f t="shared" si="8297"/>
        <v/>
      </c>
      <c r="BL853" s="91" t="str">
        <f t="shared" si="8298"/>
        <v/>
      </c>
      <c r="BM853" s="91" t="str">
        <f t="shared" si="8299"/>
        <v/>
      </c>
      <c r="BN853" s="91" t="str">
        <f t="shared" si="8300"/>
        <v/>
      </c>
      <c r="BO853" s="91" t="str">
        <f t="shared" si="8301"/>
        <v/>
      </c>
      <c r="BP853" s="91" t="str">
        <f t="shared" si="8302"/>
        <v/>
      </c>
      <c r="BQ853" s="91" t="str">
        <f t="shared" si="8303"/>
        <v/>
      </c>
      <c r="BR853" s="91" t="str">
        <f t="shared" si="8304"/>
        <v/>
      </c>
      <c r="BS853" s="91" t="str">
        <f t="shared" si="8305"/>
        <v/>
      </c>
      <c r="BT853" s="91" t="str">
        <f t="shared" si="8306"/>
        <v/>
      </c>
      <c r="BU853" s="91" t="str">
        <f t="shared" si="8307"/>
        <v/>
      </c>
      <c r="BV853" s="91" t="str">
        <f t="shared" si="8308"/>
        <v/>
      </c>
      <c r="BW853" s="91" t="str">
        <f t="shared" si="8309"/>
        <v/>
      </c>
      <c r="BX853" s="91" t="str">
        <f t="shared" si="8310"/>
        <v/>
      </c>
      <c r="BY853" s="91" t="str">
        <f t="shared" si="8311"/>
        <v/>
      </c>
      <c r="BZ853" s="91" t="str">
        <f t="shared" si="8312"/>
        <v/>
      </c>
      <c r="CA853" s="91" t="str">
        <f t="shared" si="8313"/>
        <v/>
      </c>
      <c r="CB853" s="91" t="str">
        <f t="shared" si="8314"/>
        <v/>
      </c>
      <c r="CC853" s="91" t="str">
        <f t="shared" si="8315"/>
        <v/>
      </c>
      <c r="CD853" s="91" t="str">
        <f t="shared" si="8316"/>
        <v/>
      </c>
      <c r="CE853" s="91" t="str">
        <f t="shared" si="8317"/>
        <v/>
      </c>
      <c r="CF853" s="91" t="str">
        <f t="shared" si="8318"/>
        <v/>
      </c>
      <c r="CG853" s="91" t="str">
        <f t="shared" si="8319"/>
        <v/>
      </c>
      <c r="CH853" s="91" t="str">
        <f t="shared" si="8320"/>
        <v/>
      </c>
      <c r="CI853" s="91" t="str">
        <f t="shared" si="8321"/>
        <v>нет</v>
      </c>
      <c r="CJ853" s="63" t="e">
        <f>IF(LEN('Описание предлагаемого товара'!#REF!)&gt;0,'Описание предлагаемого товара'!#REF!,"")</f>
        <v>#REF!</v>
      </c>
      <c r="CK853" s="91" t="e">
        <f t="shared" ref="CK853:CL853" si="8349">IFERROR(REPLACE(CJ853,FIND(CHAR(10),CJ853,1),1,""),CJ853)</f>
        <v>#REF!</v>
      </c>
      <c r="CL853" s="91" t="e">
        <f t="shared" si="8349"/>
        <v>#REF!</v>
      </c>
      <c r="CM853" s="91" t="e">
        <f t="shared" si="8323"/>
        <v>#REF!</v>
      </c>
      <c r="CN853" s="91" t="e">
        <f t="shared" si="8324"/>
        <v>#REF!</v>
      </c>
      <c r="CO853" s="91" t="e">
        <f t="shared" si="8325"/>
        <v>#REF!</v>
      </c>
      <c r="CP853" s="90" t="e">
        <f>IF(AU853="Не указан реестровый номер (мера нац.режима Запрет)","",IF(CI853="нет","",IF(CU853="да","исключение(не смотрим баллы)",IFERROR(IF(CI853*1&gt;0,IFERROR(IF(VLOOKUP(CI853*1,Обработ.выгрузка_реестра_РФ!$A:$G,7,)=0,"Баллы не установлены",VLOOKUP(CI853*1,Обработ.выгрузка_реестра_РФ!$A:$G,7,)),IF(LEN(CI853)&gt;14,"","нет номера в реестре РФ")),""),IF(LEN(CI853)=0,"","Некорректный реестровый номер")))))</f>
        <v>#REF!</v>
      </c>
      <c r="CQ853" s="33" t="e">
        <f>IF(LEN(C853)&gt;0,IFERROR(IF(LEN(H853)&gt;0,IF(LEN(VLOOKUP(H853,'исключения(не_смотрим_баллы)'!$A:$C,1,))&gt;0,"да","нет"),"не введен ОКПД2"),"нет"),"")</f>
        <v>#REF!</v>
      </c>
      <c r="CR853" s="33" t="e">
        <f ca="1">IF(CQ853="да",IF(TODAY()&lt;VLOOKUP(H853,'исключения(не_смотрим_баллы)'!$A:$C,3,),"да","нет"),"")</f>
        <v>#REF!</v>
      </c>
      <c r="CS853" s="33" t="str">
        <f>IFERROR(IF(CQ853="да",IF(VLOOKUP(CI853*1,Обработ.выгрузка_реестра_РФ!$A:$G,2,)&lt;VLOOKUP(H853,'исключения(не_смотрим_баллы)'!$A:$C,2,),"да","нет"),""),"")</f>
        <v/>
      </c>
      <c r="CT853" s="24"/>
      <c r="CU853" s="33" t="e">
        <f t="shared" si="8337"/>
        <v>#REF!</v>
      </c>
      <c r="CV853" s="91" t="e">
        <f t="shared" si="8338"/>
        <v>#REF!</v>
      </c>
      <c r="CW853" s="27" t="e">
        <f t="shared" si="8339"/>
        <v>#REF!</v>
      </c>
      <c r="CX853" s="26" t="e">
        <f t="shared" si="8268"/>
        <v>#REF!</v>
      </c>
      <c r="CY853" s="64" t="e">
        <f>IF(LEN('Описание предлагаемого товара'!#REF!)&gt;0,'Описание предлагаемого товара'!#REF!,"")</f>
        <v>#REF!</v>
      </c>
      <c r="CZ853" s="95" t="e">
        <f t="shared" si="8326"/>
        <v>#REF!</v>
      </c>
      <c r="DA853" s="95" t="e">
        <f t="shared" ref="DA853" si="8350">IFERROR(REPLACE(CZ853,FIND(" ",CZ853,1),1,""),CZ853)</f>
        <v>#REF!</v>
      </c>
      <c r="DB853" s="95" t="e">
        <f t="shared" si="8270"/>
        <v>#REF!</v>
      </c>
      <c r="DC853" s="95" t="e">
        <f t="shared" ref="DC853:DD853" si="8351">IFERROR(REPLACE(DB853,FIND("г.",DB853,1),2,""),DB853)</f>
        <v>#REF!</v>
      </c>
      <c r="DD853" s="95" t="e">
        <f t="shared" si="8351"/>
        <v>#REF!</v>
      </c>
      <c r="DE853" s="95" t="e">
        <f t="shared" ref="DE853:DF853" si="8352">IFERROR(REPLACE(DD853,FIND("г",DD853,1),1,""),DD853)</f>
        <v>#REF!</v>
      </c>
      <c r="DF853" s="95" t="e">
        <f t="shared" si="8352"/>
        <v>#REF!</v>
      </c>
      <c r="DG853" s="95" t="e">
        <f t="shared" si="8343"/>
        <v>#REF!</v>
      </c>
      <c r="DH853" s="25" t="str">
        <f>IFERROR(VLOOKUP(CI853*1,Обработ.выгрузка_реестра_РФ!$A:$G,5,),"")</f>
        <v/>
      </c>
      <c r="DI853" s="27" t="str">
        <f t="shared" ref="DI853:DI916" si="8353">IF(LEN(DH853)&gt;0,IFERROR(IF(LEN(VLOOKUP("*"&amp;TEXT(DH853,"ДД.ММ.ГГГГ")&amp;"*",DG853,1,))&gt;0,"да",""),"нет"),"")</f>
        <v/>
      </c>
      <c r="DJ853" s="27" t="str">
        <f t="shared" ca="1" si="8330"/>
        <v/>
      </c>
      <c r="DK853" s="63" t="e">
        <f>IF(LEN('Описание предлагаемого товара'!#REF!)&gt;0,'Описание предлагаемого товара'!#REF!,"")</f>
        <v>#REF!</v>
      </c>
      <c r="DL853" s="63" t="e">
        <f>IF(LEN('Описание предлагаемого товара'!#REF!)&gt;0,'Описание предлагаемого товара'!#REF!,"")</f>
        <v>#REF!</v>
      </c>
      <c r="DM853" s="32"/>
    </row>
    <row r="854" spans="1:117" ht="48.75" customHeight="1" x14ac:dyDescent="0.25">
      <c r="A854" s="61" t="e">
        <f>IF(LEN('Описание предлагаемого товара'!#REF!)&gt;0,'Описание предлагаемого товара'!#REF!,"")</f>
        <v>#REF!</v>
      </c>
      <c r="B854" s="65" t="e">
        <f>IF(LEN('Описание предлагаемого товара'!#REF!)&gt;0,'Описание предлагаемого товара'!#REF!,"")</f>
        <v>#REF!</v>
      </c>
      <c r="C854" s="61" t="e">
        <f>IF(LEN('Описание предлагаемого товара'!#REF!)&gt;0,'Описание предлагаемого товара'!#REF!,"")</f>
        <v>#REF!</v>
      </c>
      <c r="D854" s="61" t="e">
        <f>IF(LEN('Описание предлагаемого товара'!#REF!)&gt;0,'Описание предлагаемого товара'!#REF!,"")</f>
        <v>#REF!</v>
      </c>
      <c r="E854" s="61" t="e">
        <f>IF(LEN('Описание предлагаемого товара'!#REF!)&gt;0,'Описание предлагаемого товара'!#REF!,"")</f>
        <v>#REF!</v>
      </c>
      <c r="F854" s="61" t="e">
        <f>IF(LEN('Описание предлагаемого товара'!#REF!)&gt;0,'Описание предлагаемого товара'!#REF!,"")</f>
        <v>#REF!</v>
      </c>
      <c r="G854" s="61" t="e">
        <f>IF(LEN('Описание предлагаемого товара'!#REF!)&gt;0,'Описание предлагаемого товара'!#REF!,"")</f>
        <v>#REF!</v>
      </c>
      <c r="H854" s="61" t="e">
        <f>IF(LEN('Описание предлагаемого товара'!#REF!)&gt;0,'Описание предлагаемого товара'!#REF!,"")</f>
        <v>#REF!</v>
      </c>
      <c r="I854" s="61" t="e">
        <f>IF(LEN('Описание предлагаемого товара'!#REF!)&gt;0,'Описание предлагаемого товара'!#REF!,"")</f>
        <v>#REF!</v>
      </c>
      <c r="J854" s="38" t="str">
        <f>IFERROR(VLOOKUP(B854,SAP!$A:$E,5,),"")</f>
        <v/>
      </c>
      <c r="K854" s="40" t="str">
        <f t="shared" si="8273"/>
        <v/>
      </c>
      <c r="L854" s="61" t="e">
        <f>IF(LEN('Описание предлагаемого товара'!#REF!)&gt;0,IFERROR('Описание предлагаемого товара'!#REF!*1,""),"")</f>
        <v>#REF!</v>
      </c>
      <c r="M854" s="39" t="str">
        <f>IFERROR(VLOOKUP(B854,SAP!$A:$E,2,),"")</f>
        <v/>
      </c>
      <c r="N854" s="41" t="str">
        <f t="shared" si="7773"/>
        <v/>
      </c>
      <c r="O854" s="39" t="str">
        <f t="shared" si="8260"/>
        <v/>
      </c>
      <c r="P854" s="36" t="e">
        <f>IF(LEN('Описание предлагаемого товара'!#REF!)&gt;0,'Описание предлагаемого товара'!#REF!,"")</f>
        <v>#REF!</v>
      </c>
      <c r="Q85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54" s="37" t="e">
        <f>IF(LEN('Описание предлагаемого товара'!#REF!)&gt;0,'Описание предлагаемого товара'!#REF!,"")</f>
        <v>#REF!</v>
      </c>
      <c r="S854" s="37" t="e">
        <f>IF(LEN('Описание предлагаемого товара'!#REF!)&gt;0,'Описание предлагаемого товара'!#REF!,"")</f>
        <v>#REF!</v>
      </c>
      <c r="T85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54" s="23" t="str">
        <f>IFERROR(VLOOKUP(CI854*1,Обработ.выгрузка_реестра_РФ!$A:$G,6,),"")</f>
        <v/>
      </c>
      <c r="V854" s="61" t="e">
        <f>IF(LEN('Описание предлагаемого товара'!#REF!)&gt;0,'Описание предлагаемого товара'!#REF!,"")</f>
        <v>#REF!</v>
      </c>
      <c r="W854" s="62" t="e">
        <f>IF(LEN('Описание предлагаемого товара'!#REF!)&gt;0,'Описание предлагаемого товара'!#REF!,"")</f>
        <v>#REF!</v>
      </c>
      <c r="X854" s="91" t="e">
        <f t="shared" ref="X854:Y854" si="8354">IFERROR(REPLACE(W854,FIND(CHAR(10),W854,1),1," "),W854)</f>
        <v>#REF!</v>
      </c>
      <c r="Y854" s="91" t="e">
        <f t="shared" si="8354"/>
        <v>#REF!</v>
      </c>
      <c r="Z854" s="91" t="e">
        <f t="shared" si="8275"/>
        <v>#REF!</v>
      </c>
      <c r="AA854" s="91" t="e">
        <f t="shared" si="8276"/>
        <v>#REF!</v>
      </c>
      <c r="AB854" s="91" t="e">
        <f t="shared" si="8277"/>
        <v>#REF!</v>
      </c>
      <c r="AC854" s="91" t="e">
        <f t="shared" ref="AC854:AF854" si="8355">IFERROR(REPLACE(AB854,FIND("  ",AB854,1),2," "),AB854)</f>
        <v>#REF!</v>
      </c>
      <c r="AD854" s="91" t="e">
        <f t="shared" si="8355"/>
        <v>#REF!</v>
      </c>
      <c r="AE854" s="91" t="e">
        <f t="shared" si="8355"/>
        <v>#REF!</v>
      </c>
      <c r="AF854" s="91" t="e">
        <f t="shared" si="8355"/>
        <v>#REF!</v>
      </c>
      <c r="AG854" s="23" t="str">
        <f>IFERROR(VLOOKUP(CI854*1,Обработ.выгрузка_реестра_РФ!$A:$G,4,),"")</f>
        <v/>
      </c>
      <c r="AH854" s="91" t="str">
        <f t="shared" ref="AH854:AI854" si="8356">IFERROR(REPLACE(AG854,FIND("-",AG854,1),1,"*"),AG854)</f>
        <v/>
      </c>
      <c r="AI854" s="91" t="str">
        <f t="shared" si="8356"/>
        <v/>
      </c>
      <c r="AJ854" s="27" t="str">
        <f t="shared" si="7739"/>
        <v/>
      </c>
      <c r="AK854" s="63" t="e">
        <f>IF(LEN('Описание предлагаемого товара'!#REF!)&gt;0,'Описание предлагаемого товара'!#REF!,"")</f>
        <v>#REF!</v>
      </c>
      <c r="AL854" s="91" t="e">
        <f t="shared" ref="AL854:AM854" si="8357">IFERROR(REPLACE(AK854,FIND(CHAR(10),AK854,1),1,""),AK854)</f>
        <v>#REF!</v>
      </c>
      <c r="AM854" s="91" t="e">
        <f t="shared" si="8357"/>
        <v>#REF!</v>
      </c>
      <c r="AN854" s="91" t="e">
        <f t="shared" ref="AN854:AR854" si="8358">IFERROR(REPLACE(AM854,FIND(" ",AM854,1),1,""),AM854)</f>
        <v>#REF!</v>
      </c>
      <c r="AO854" s="91" t="e">
        <f t="shared" si="8358"/>
        <v>#REF!</v>
      </c>
      <c r="AP854" s="91" t="e">
        <f t="shared" si="8358"/>
        <v>#REF!</v>
      </c>
      <c r="AQ854" s="91" t="e">
        <f t="shared" si="8358"/>
        <v>#REF!</v>
      </c>
      <c r="AR854" s="91" t="e">
        <f t="shared" si="8358"/>
        <v>#REF!</v>
      </c>
      <c r="AS854" s="91" t="e">
        <f t="shared" si="8282"/>
        <v>#REF!</v>
      </c>
      <c r="AT854" s="91" t="e">
        <f t="shared" si="8283"/>
        <v>#REF!</v>
      </c>
      <c r="AU854" s="32" t="e">
        <f t="shared" si="8266"/>
        <v>#REF!</v>
      </c>
      <c r="AV854" s="93" t="e">
        <f>'Описание предлагаемого товара'!#REF!</f>
        <v>#REF!</v>
      </c>
      <c r="AW854" s="91" t="e">
        <f>MIN(SEARCH({0,1,2,3,4,5,6,7,8,9},AV854&amp; "0123456789"))</f>
        <v>#REF!</v>
      </c>
      <c r="AX854" s="91" t="str">
        <f t="shared" si="8284"/>
        <v/>
      </c>
      <c r="AY854" s="91" t="str">
        <f t="shared" si="8285"/>
        <v/>
      </c>
      <c r="AZ854" s="91" t="str">
        <f t="shared" si="8286"/>
        <v/>
      </c>
      <c r="BA854" s="91" t="str">
        <f t="shared" si="8287"/>
        <v/>
      </c>
      <c r="BB854" s="91" t="str">
        <f t="shared" si="8288"/>
        <v/>
      </c>
      <c r="BC854" s="91" t="str">
        <f t="shared" si="8289"/>
        <v/>
      </c>
      <c r="BD854" s="91" t="str">
        <f t="shared" si="8290"/>
        <v/>
      </c>
      <c r="BE854" s="91" t="str">
        <f t="shared" si="8291"/>
        <v/>
      </c>
      <c r="BF854" s="91" t="str">
        <f t="shared" si="8292"/>
        <v/>
      </c>
      <c r="BG854" s="91" t="str">
        <f t="shared" si="8293"/>
        <v/>
      </c>
      <c r="BH854" s="91" t="str">
        <f t="shared" si="8294"/>
        <v/>
      </c>
      <c r="BI854" s="91" t="str">
        <f t="shared" si="8295"/>
        <v/>
      </c>
      <c r="BJ854" s="91" t="str">
        <f t="shared" si="8296"/>
        <v/>
      </c>
      <c r="BK854" s="91" t="str">
        <f t="shared" si="8297"/>
        <v/>
      </c>
      <c r="BL854" s="91" t="str">
        <f t="shared" si="8298"/>
        <v/>
      </c>
      <c r="BM854" s="91" t="str">
        <f t="shared" si="8299"/>
        <v/>
      </c>
      <c r="BN854" s="91" t="str">
        <f t="shared" si="8300"/>
        <v/>
      </c>
      <c r="BO854" s="91" t="str">
        <f t="shared" si="8301"/>
        <v/>
      </c>
      <c r="BP854" s="91" t="str">
        <f t="shared" si="8302"/>
        <v/>
      </c>
      <c r="BQ854" s="91" t="str">
        <f t="shared" si="8303"/>
        <v/>
      </c>
      <c r="BR854" s="91" t="str">
        <f t="shared" si="8304"/>
        <v/>
      </c>
      <c r="BS854" s="91" t="str">
        <f t="shared" si="8305"/>
        <v/>
      </c>
      <c r="BT854" s="91" t="str">
        <f t="shared" si="8306"/>
        <v/>
      </c>
      <c r="BU854" s="91" t="str">
        <f t="shared" si="8307"/>
        <v/>
      </c>
      <c r="BV854" s="91" t="str">
        <f t="shared" si="8308"/>
        <v/>
      </c>
      <c r="BW854" s="91" t="str">
        <f t="shared" si="8309"/>
        <v/>
      </c>
      <c r="BX854" s="91" t="str">
        <f t="shared" si="8310"/>
        <v/>
      </c>
      <c r="BY854" s="91" t="str">
        <f t="shared" si="8311"/>
        <v/>
      </c>
      <c r="BZ854" s="91" t="str">
        <f t="shared" si="8312"/>
        <v/>
      </c>
      <c r="CA854" s="91" t="str">
        <f t="shared" si="8313"/>
        <v/>
      </c>
      <c r="CB854" s="91" t="str">
        <f t="shared" si="8314"/>
        <v/>
      </c>
      <c r="CC854" s="91" t="str">
        <f t="shared" si="8315"/>
        <v/>
      </c>
      <c r="CD854" s="91" t="str">
        <f t="shared" si="8316"/>
        <v/>
      </c>
      <c r="CE854" s="91" t="str">
        <f t="shared" si="8317"/>
        <v/>
      </c>
      <c r="CF854" s="91" t="str">
        <f t="shared" si="8318"/>
        <v/>
      </c>
      <c r="CG854" s="91" t="str">
        <f t="shared" si="8319"/>
        <v/>
      </c>
      <c r="CH854" s="91" t="str">
        <f t="shared" si="8320"/>
        <v/>
      </c>
      <c r="CI854" s="91" t="str">
        <f t="shared" si="8321"/>
        <v>нет</v>
      </c>
      <c r="CJ854" s="63" t="e">
        <f>IF(LEN('Описание предлагаемого товара'!#REF!)&gt;0,'Описание предлагаемого товара'!#REF!,"")</f>
        <v>#REF!</v>
      </c>
      <c r="CK854" s="91" t="e">
        <f t="shared" ref="CK854:CL854" si="8359">IFERROR(REPLACE(CJ854,FIND(CHAR(10),CJ854,1),1,""),CJ854)</f>
        <v>#REF!</v>
      </c>
      <c r="CL854" s="91" t="e">
        <f t="shared" si="8359"/>
        <v>#REF!</v>
      </c>
      <c r="CM854" s="91" t="e">
        <f t="shared" si="8323"/>
        <v>#REF!</v>
      </c>
      <c r="CN854" s="91" t="e">
        <f t="shared" si="8324"/>
        <v>#REF!</v>
      </c>
      <c r="CO854" s="91" t="e">
        <f t="shared" si="8325"/>
        <v>#REF!</v>
      </c>
      <c r="CP854" s="90" t="e">
        <f>IF(AU854="Не указан реестровый номер (мера нац.режима Запрет)","",IF(CI854="нет","",IF(CU854="да","исключение(не смотрим баллы)",IFERROR(IF(CI854*1&gt;0,IFERROR(IF(VLOOKUP(CI854*1,Обработ.выгрузка_реестра_РФ!$A:$G,7,)=0,"Баллы не установлены",VLOOKUP(CI854*1,Обработ.выгрузка_реестра_РФ!$A:$G,7,)),IF(LEN(CI854)&gt;14,"","нет номера в реестре РФ")),""),IF(LEN(CI854)=0,"","Некорректный реестровый номер")))))</f>
        <v>#REF!</v>
      </c>
      <c r="CQ854" s="33" t="e">
        <f>IF(LEN(C854)&gt;0,IFERROR(IF(LEN(H854)&gt;0,IF(LEN(VLOOKUP(H854,'исключения(не_смотрим_баллы)'!$A:$C,1,))&gt;0,"да","нет"),"не введен ОКПД2"),"нет"),"")</f>
        <v>#REF!</v>
      </c>
      <c r="CR854" s="33" t="e">
        <f ca="1">IF(CQ854="да",IF(TODAY()&lt;VLOOKUP(H854,'исключения(не_смотрим_баллы)'!$A:$C,3,),"да","нет"),"")</f>
        <v>#REF!</v>
      </c>
      <c r="CS854" s="33" t="str">
        <f>IFERROR(IF(CQ854="да",IF(VLOOKUP(CI854*1,Обработ.выгрузка_реестра_РФ!$A:$G,2,)&lt;VLOOKUP(H854,'исключения(не_смотрим_баллы)'!$A:$C,2,),"да","нет"),""),"")</f>
        <v/>
      </c>
      <c r="CT854" s="24"/>
      <c r="CU854" s="33" t="e">
        <f t="shared" si="8337"/>
        <v>#REF!</v>
      </c>
      <c r="CV854" s="91" t="e">
        <f t="shared" si="8338"/>
        <v>#REF!</v>
      </c>
      <c r="CW854" s="27" t="e">
        <f t="shared" si="8339"/>
        <v>#REF!</v>
      </c>
      <c r="CX854" s="26" t="e">
        <f t="shared" si="8268"/>
        <v>#REF!</v>
      </c>
      <c r="CY854" s="64" t="e">
        <f>IF(LEN('Описание предлагаемого товара'!#REF!)&gt;0,'Описание предлагаемого товара'!#REF!,"")</f>
        <v>#REF!</v>
      </c>
      <c r="CZ854" s="95" t="e">
        <f t="shared" si="8326"/>
        <v>#REF!</v>
      </c>
      <c r="DA854" s="95" t="e">
        <f t="shared" ref="DA854" si="8360">IFERROR(REPLACE(CZ854,FIND(" ",CZ854,1),1,""),CZ854)</f>
        <v>#REF!</v>
      </c>
      <c r="DB854" s="95" t="e">
        <f t="shared" si="8270"/>
        <v>#REF!</v>
      </c>
      <c r="DC854" s="95" t="e">
        <f t="shared" ref="DC854:DD854" si="8361">IFERROR(REPLACE(DB854,FIND("г.",DB854,1),2,""),DB854)</f>
        <v>#REF!</v>
      </c>
      <c r="DD854" s="95" t="e">
        <f t="shared" si="8361"/>
        <v>#REF!</v>
      </c>
      <c r="DE854" s="95" t="e">
        <f t="shared" ref="DE854:DF854" si="8362">IFERROR(REPLACE(DD854,FIND("г",DD854,1),1,""),DD854)</f>
        <v>#REF!</v>
      </c>
      <c r="DF854" s="95" t="e">
        <f t="shared" si="8362"/>
        <v>#REF!</v>
      </c>
      <c r="DG854" s="95" t="e">
        <f t="shared" si="8343"/>
        <v>#REF!</v>
      </c>
      <c r="DH854" s="25" t="str">
        <f>IFERROR(VLOOKUP(CI854*1,Обработ.выгрузка_реестра_РФ!$A:$G,5,),"")</f>
        <v/>
      </c>
      <c r="DI854" s="27" t="str">
        <f t="shared" si="8353"/>
        <v/>
      </c>
      <c r="DJ854" s="27" t="str">
        <f t="shared" ca="1" si="8330"/>
        <v/>
      </c>
      <c r="DK854" s="63" t="e">
        <f>IF(LEN('Описание предлагаемого товара'!#REF!)&gt;0,'Описание предлагаемого товара'!#REF!,"")</f>
        <v>#REF!</v>
      </c>
      <c r="DL854" s="63" t="e">
        <f>IF(LEN('Описание предлагаемого товара'!#REF!)&gt;0,'Описание предлагаемого товара'!#REF!,"")</f>
        <v>#REF!</v>
      </c>
      <c r="DM854" s="32"/>
    </row>
    <row r="855" spans="1:117" ht="48.75" customHeight="1" x14ac:dyDescent="0.25">
      <c r="A855" s="61" t="e">
        <f>IF(LEN('Описание предлагаемого товара'!#REF!)&gt;0,'Описание предлагаемого товара'!#REF!,"")</f>
        <v>#REF!</v>
      </c>
      <c r="B855" s="65" t="e">
        <f>IF(LEN('Описание предлагаемого товара'!#REF!)&gt;0,'Описание предлагаемого товара'!#REF!,"")</f>
        <v>#REF!</v>
      </c>
      <c r="C855" s="61" t="e">
        <f>IF(LEN('Описание предлагаемого товара'!#REF!)&gt;0,'Описание предлагаемого товара'!#REF!,"")</f>
        <v>#REF!</v>
      </c>
      <c r="D855" s="61" t="e">
        <f>IF(LEN('Описание предлагаемого товара'!#REF!)&gt;0,'Описание предлагаемого товара'!#REF!,"")</f>
        <v>#REF!</v>
      </c>
      <c r="E855" s="61" t="e">
        <f>IF(LEN('Описание предлагаемого товара'!#REF!)&gt;0,'Описание предлагаемого товара'!#REF!,"")</f>
        <v>#REF!</v>
      </c>
      <c r="F855" s="61" t="e">
        <f>IF(LEN('Описание предлагаемого товара'!#REF!)&gt;0,'Описание предлагаемого товара'!#REF!,"")</f>
        <v>#REF!</v>
      </c>
      <c r="G855" s="61" t="e">
        <f>IF(LEN('Описание предлагаемого товара'!#REF!)&gt;0,'Описание предлагаемого товара'!#REF!,"")</f>
        <v>#REF!</v>
      </c>
      <c r="H855" s="61" t="e">
        <f>IF(LEN('Описание предлагаемого товара'!#REF!)&gt;0,'Описание предлагаемого товара'!#REF!,"")</f>
        <v>#REF!</v>
      </c>
      <c r="I855" s="61" t="e">
        <f>IF(LEN('Описание предлагаемого товара'!#REF!)&gt;0,'Описание предлагаемого товара'!#REF!,"")</f>
        <v>#REF!</v>
      </c>
      <c r="J855" s="38" t="str">
        <f>IFERROR(VLOOKUP(B855,SAP!$A:$E,5,),"")</f>
        <v/>
      </c>
      <c r="K855" s="40" t="str">
        <f t="shared" si="8273"/>
        <v/>
      </c>
      <c r="L855" s="61" t="e">
        <f>IF(LEN('Описание предлагаемого товара'!#REF!)&gt;0,IFERROR('Описание предлагаемого товара'!#REF!*1,""),"")</f>
        <v>#REF!</v>
      </c>
      <c r="M855" s="39" t="str">
        <f>IFERROR(VLOOKUP(B855,SAP!$A:$E,2,),"")</f>
        <v/>
      </c>
      <c r="N855" s="41" t="str">
        <f t="shared" si="7773"/>
        <v/>
      </c>
      <c r="O855" s="39" t="str">
        <f t="shared" si="8260"/>
        <v/>
      </c>
      <c r="P855" s="36" t="e">
        <f>IF(LEN('Описание предлагаемого товара'!#REF!)&gt;0,'Описание предлагаемого товара'!#REF!,"")</f>
        <v>#REF!</v>
      </c>
      <c r="Q85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55" s="37" t="e">
        <f>IF(LEN('Описание предлагаемого товара'!#REF!)&gt;0,'Описание предлагаемого товара'!#REF!,"")</f>
        <v>#REF!</v>
      </c>
      <c r="S855" s="37" t="e">
        <f>IF(LEN('Описание предлагаемого товара'!#REF!)&gt;0,'Описание предлагаемого товара'!#REF!,"")</f>
        <v>#REF!</v>
      </c>
      <c r="T85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55" s="23" t="str">
        <f>IFERROR(VLOOKUP(CI855*1,Обработ.выгрузка_реестра_РФ!$A:$G,6,),"")</f>
        <v/>
      </c>
      <c r="V855" s="61" t="e">
        <f>IF(LEN('Описание предлагаемого товара'!#REF!)&gt;0,'Описание предлагаемого товара'!#REF!,"")</f>
        <v>#REF!</v>
      </c>
      <c r="W855" s="62" t="e">
        <f>IF(LEN('Описание предлагаемого товара'!#REF!)&gt;0,'Описание предлагаемого товара'!#REF!,"")</f>
        <v>#REF!</v>
      </c>
      <c r="X855" s="91" t="e">
        <f t="shared" ref="X855:Y855" si="8363">IFERROR(REPLACE(W855,FIND(CHAR(10),W855,1),1," "),W855)</f>
        <v>#REF!</v>
      </c>
      <c r="Y855" s="91" t="e">
        <f t="shared" si="8363"/>
        <v>#REF!</v>
      </c>
      <c r="Z855" s="91" t="e">
        <f t="shared" si="8275"/>
        <v>#REF!</v>
      </c>
      <c r="AA855" s="91" t="e">
        <f t="shared" si="8276"/>
        <v>#REF!</v>
      </c>
      <c r="AB855" s="91" t="e">
        <f t="shared" si="8277"/>
        <v>#REF!</v>
      </c>
      <c r="AC855" s="91" t="e">
        <f t="shared" ref="AC855:AF855" si="8364">IFERROR(REPLACE(AB855,FIND("  ",AB855,1),2," "),AB855)</f>
        <v>#REF!</v>
      </c>
      <c r="AD855" s="91" t="e">
        <f t="shared" si="8364"/>
        <v>#REF!</v>
      </c>
      <c r="AE855" s="91" t="e">
        <f t="shared" si="8364"/>
        <v>#REF!</v>
      </c>
      <c r="AF855" s="91" t="e">
        <f t="shared" si="8364"/>
        <v>#REF!</v>
      </c>
      <c r="AG855" s="23" t="str">
        <f>IFERROR(VLOOKUP(CI855*1,Обработ.выгрузка_реестра_РФ!$A:$G,4,),"")</f>
        <v/>
      </c>
      <c r="AH855" s="91" t="str">
        <f t="shared" ref="AH855:AI855" si="8365">IFERROR(REPLACE(AG855,FIND("-",AG855,1),1,"*"),AG855)</f>
        <v/>
      </c>
      <c r="AI855" s="91" t="str">
        <f t="shared" si="8365"/>
        <v/>
      </c>
      <c r="AJ855" s="27" t="str">
        <f t="shared" si="7739"/>
        <v/>
      </c>
      <c r="AK855" s="63" t="e">
        <f>IF(LEN('Описание предлагаемого товара'!#REF!)&gt;0,'Описание предлагаемого товара'!#REF!,"")</f>
        <v>#REF!</v>
      </c>
      <c r="AL855" s="91" t="e">
        <f t="shared" ref="AL855:AM855" si="8366">IFERROR(REPLACE(AK855,FIND(CHAR(10),AK855,1),1,""),AK855)</f>
        <v>#REF!</v>
      </c>
      <c r="AM855" s="91" t="e">
        <f t="shared" si="8366"/>
        <v>#REF!</v>
      </c>
      <c r="AN855" s="91" t="e">
        <f t="shared" ref="AN855:AR855" si="8367">IFERROR(REPLACE(AM855,FIND(" ",AM855,1),1,""),AM855)</f>
        <v>#REF!</v>
      </c>
      <c r="AO855" s="91" t="e">
        <f t="shared" si="8367"/>
        <v>#REF!</v>
      </c>
      <c r="AP855" s="91" t="e">
        <f t="shared" si="8367"/>
        <v>#REF!</v>
      </c>
      <c r="AQ855" s="91" t="e">
        <f t="shared" si="8367"/>
        <v>#REF!</v>
      </c>
      <c r="AR855" s="91" t="e">
        <f t="shared" si="8367"/>
        <v>#REF!</v>
      </c>
      <c r="AS855" s="91" t="e">
        <f t="shared" si="8282"/>
        <v>#REF!</v>
      </c>
      <c r="AT855" s="91" t="e">
        <f t="shared" si="8283"/>
        <v>#REF!</v>
      </c>
      <c r="AU855" s="32" t="e">
        <f t="shared" si="8266"/>
        <v>#REF!</v>
      </c>
      <c r="AV855" s="93" t="e">
        <f>'Описание предлагаемого товара'!#REF!</f>
        <v>#REF!</v>
      </c>
      <c r="AW855" s="91" t="e">
        <f>MIN(SEARCH({0,1,2,3,4,5,6,7,8,9},AV855&amp; "0123456789"))</f>
        <v>#REF!</v>
      </c>
      <c r="AX855" s="91" t="str">
        <f t="shared" si="8284"/>
        <v/>
      </c>
      <c r="AY855" s="91" t="str">
        <f t="shared" si="8285"/>
        <v/>
      </c>
      <c r="AZ855" s="91" t="str">
        <f t="shared" si="8286"/>
        <v/>
      </c>
      <c r="BA855" s="91" t="str">
        <f t="shared" si="8287"/>
        <v/>
      </c>
      <c r="BB855" s="91" t="str">
        <f t="shared" si="8288"/>
        <v/>
      </c>
      <c r="BC855" s="91" t="str">
        <f t="shared" si="8289"/>
        <v/>
      </c>
      <c r="BD855" s="91" t="str">
        <f t="shared" si="8290"/>
        <v/>
      </c>
      <c r="BE855" s="91" t="str">
        <f t="shared" si="8291"/>
        <v/>
      </c>
      <c r="BF855" s="91" t="str">
        <f t="shared" si="8292"/>
        <v/>
      </c>
      <c r="BG855" s="91" t="str">
        <f t="shared" si="8293"/>
        <v/>
      </c>
      <c r="BH855" s="91" t="str">
        <f t="shared" si="8294"/>
        <v/>
      </c>
      <c r="BI855" s="91" t="str">
        <f t="shared" si="8295"/>
        <v/>
      </c>
      <c r="BJ855" s="91" t="str">
        <f t="shared" si="8296"/>
        <v/>
      </c>
      <c r="BK855" s="91" t="str">
        <f t="shared" si="8297"/>
        <v/>
      </c>
      <c r="BL855" s="91" t="str">
        <f t="shared" si="8298"/>
        <v/>
      </c>
      <c r="BM855" s="91" t="str">
        <f t="shared" si="8299"/>
        <v/>
      </c>
      <c r="BN855" s="91" t="str">
        <f t="shared" si="8300"/>
        <v/>
      </c>
      <c r="BO855" s="91" t="str">
        <f t="shared" si="8301"/>
        <v/>
      </c>
      <c r="BP855" s="91" t="str">
        <f t="shared" si="8302"/>
        <v/>
      </c>
      <c r="BQ855" s="91" t="str">
        <f t="shared" si="8303"/>
        <v/>
      </c>
      <c r="BR855" s="91" t="str">
        <f t="shared" si="8304"/>
        <v/>
      </c>
      <c r="BS855" s="91" t="str">
        <f t="shared" si="8305"/>
        <v/>
      </c>
      <c r="BT855" s="91" t="str">
        <f t="shared" si="8306"/>
        <v/>
      </c>
      <c r="BU855" s="91" t="str">
        <f t="shared" si="8307"/>
        <v/>
      </c>
      <c r="BV855" s="91" t="str">
        <f t="shared" si="8308"/>
        <v/>
      </c>
      <c r="BW855" s="91" t="str">
        <f t="shared" si="8309"/>
        <v/>
      </c>
      <c r="BX855" s="91" t="str">
        <f t="shared" si="8310"/>
        <v/>
      </c>
      <c r="BY855" s="91" t="str">
        <f t="shared" si="8311"/>
        <v/>
      </c>
      <c r="BZ855" s="91" t="str">
        <f t="shared" si="8312"/>
        <v/>
      </c>
      <c r="CA855" s="91" t="str">
        <f t="shared" si="8313"/>
        <v/>
      </c>
      <c r="CB855" s="91" t="str">
        <f t="shared" si="8314"/>
        <v/>
      </c>
      <c r="CC855" s="91" t="str">
        <f t="shared" si="8315"/>
        <v/>
      </c>
      <c r="CD855" s="91" t="str">
        <f t="shared" si="8316"/>
        <v/>
      </c>
      <c r="CE855" s="91" t="str">
        <f t="shared" si="8317"/>
        <v/>
      </c>
      <c r="CF855" s="91" t="str">
        <f t="shared" si="8318"/>
        <v/>
      </c>
      <c r="CG855" s="91" t="str">
        <f t="shared" si="8319"/>
        <v/>
      </c>
      <c r="CH855" s="91" t="str">
        <f t="shared" si="8320"/>
        <v/>
      </c>
      <c r="CI855" s="91" t="str">
        <f t="shared" si="8321"/>
        <v>нет</v>
      </c>
      <c r="CJ855" s="63" t="e">
        <f>IF(LEN('Описание предлагаемого товара'!#REF!)&gt;0,'Описание предлагаемого товара'!#REF!,"")</f>
        <v>#REF!</v>
      </c>
      <c r="CK855" s="91" t="e">
        <f t="shared" ref="CK855:CL855" si="8368">IFERROR(REPLACE(CJ855,FIND(CHAR(10),CJ855,1),1,""),CJ855)</f>
        <v>#REF!</v>
      </c>
      <c r="CL855" s="91" t="e">
        <f t="shared" si="8368"/>
        <v>#REF!</v>
      </c>
      <c r="CM855" s="91" t="e">
        <f t="shared" si="8323"/>
        <v>#REF!</v>
      </c>
      <c r="CN855" s="91" t="e">
        <f t="shared" si="8324"/>
        <v>#REF!</v>
      </c>
      <c r="CO855" s="91" t="e">
        <f t="shared" si="8325"/>
        <v>#REF!</v>
      </c>
      <c r="CP855" s="90" t="e">
        <f>IF(AU855="Не указан реестровый номер (мера нац.режима Запрет)","",IF(CI855="нет","",IF(CU855="да","исключение(не смотрим баллы)",IFERROR(IF(CI855*1&gt;0,IFERROR(IF(VLOOKUP(CI855*1,Обработ.выгрузка_реестра_РФ!$A:$G,7,)=0,"Баллы не установлены",VLOOKUP(CI855*1,Обработ.выгрузка_реестра_РФ!$A:$G,7,)),IF(LEN(CI855)&gt;14,"","нет номера в реестре РФ")),""),IF(LEN(CI855)=0,"","Некорректный реестровый номер")))))</f>
        <v>#REF!</v>
      </c>
      <c r="CQ855" s="33" t="e">
        <f>IF(LEN(C855)&gt;0,IFERROR(IF(LEN(H855)&gt;0,IF(LEN(VLOOKUP(H855,'исключения(не_смотрим_баллы)'!$A:$C,1,))&gt;0,"да","нет"),"не введен ОКПД2"),"нет"),"")</f>
        <v>#REF!</v>
      </c>
      <c r="CR855" s="33" t="e">
        <f ca="1">IF(CQ855="да",IF(TODAY()&lt;VLOOKUP(H855,'исключения(не_смотрим_баллы)'!$A:$C,3,),"да","нет"),"")</f>
        <v>#REF!</v>
      </c>
      <c r="CS855" s="33" t="str">
        <f>IFERROR(IF(CQ855="да",IF(VLOOKUP(CI855*1,Обработ.выгрузка_реестра_РФ!$A:$G,2,)&lt;VLOOKUP(H855,'исключения(не_смотрим_баллы)'!$A:$C,2,),"да","нет"),""),"")</f>
        <v/>
      </c>
      <c r="CT855" s="24"/>
      <c r="CU855" s="33" t="e">
        <f t="shared" si="8337"/>
        <v>#REF!</v>
      </c>
      <c r="CV855" s="91" t="e">
        <f t="shared" si="8338"/>
        <v>#REF!</v>
      </c>
      <c r="CW855" s="27" t="e">
        <f t="shared" si="8339"/>
        <v>#REF!</v>
      </c>
      <c r="CX855" s="26" t="e">
        <f t="shared" si="8268"/>
        <v>#REF!</v>
      </c>
      <c r="CY855" s="64" t="e">
        <f>IF(LEN('Описание предлагаемого товара'!#REF!)&gt;0,'Описание предлагаемого товара'!#REF!,"")</f>
        <v>#REF!</v>
      </c>
      <c r="CZ855" s="95" t="e">
        <f t="shared" si="8326"/>
        <v>#REF!</v>
      </c>
      <c r="DA855" s="95" t="e">
        <f t="shared" ref="DA855" si="8369">IFERROR(REPLACE(CZ855,FIND(" ",CZ855,1),1,""),CZ855)</f>
        <v>#REF!</v>
      </c>
      <c r="DB855" s="95" t="e">
        <f t="shared" si="8270"/>
        <v>#REF!</v>
      </c>
      <c r="DC855" s="95" t="e">
        <f t="shared" ref="DC855:DD855" si="8370">IFERROR(REPLACE(DB855,FIND("г.",DB855,1),2,""),DB855)</f>
        <v>#REF!</v>
      </c>
      <c r="DD855" s="95" t="e">
        <f t="shared" si="8370"/>
        <v>#REF!</v>
      </c>
      <c r="DE855" s="95" t="e">
        <f t="shared" ref="DE855:DF855" si="8371">IFERROR(REPLACE(DD855,FIND("г",DD855,1),1,""),DD855)</f>
        <v>#REF!</v>
      </c>
      <c r="DF855" s="95" t="e">
        <f t="shared" si="8371"/>
        <v>#REF!</v>
      </c>
      <c r="DG855" s="95" t="e">
        <f t="shared" si="8343"/>
        <v>#REF!</v>
      </c>
      <c r="DH855" s="25" t="str">
        <f>IFERROR(VLOOKUP(CI855*1,Обработ.выгрузка_реестра_РФ!$A:$G,5,),"")</f>
        <v/>
      </c>
      <c r="DI855" s="27" t="str">
        <f t="shared" si="8353"/>
        <v/>
      </c>
      <c r="DJ855" s="27" t="str">
        <f t="shared" ca="1" si="8330"/>
        <v/>
      </c>
      <c r="DK855" s="63" t="e">
        <f>IF(LEN('Описание предлагаемого товара'!#REF!)&gt;0,'Описание предлагаемого товара'!#REF!,"")</f>
        <v>#REF!</v>
      </c>
      <c r="DL855" s="63" t="e">
        <f>IF(LEN('Описание предлагаемого товара'!#REF!)&gt;0,'Описание предлагаемого товара'!#REF!,"")</f>
        <v>#REF!</v>
      </c>
      <c r="DM855" s="32"/>
    </row>
    <row r="856" spans="1:117" ht="48.75" customHeight="1" x14ac:dyDescent="0.25">
      <c r="A856" s="61" t="e">
        <f>IF(LEN('Описание предлагаемого товара'!#REF!)&gt;0,'Описание предлагаемого товара'!#REF!,"")</f>
        <v>#REF!</v>
      </c>
      <c r="B856" s="65" t="e">
        <f>IF(LEN('Описание предлагаемого товара'!#REF!)&gt;0,'Описание предлагаемого товара'!#REF!,"")</f>
        <v>#REF!</v>
      </c>
      <c r="C856" s="61" t="e">
        <f>IF(LEN('Описание предлагаемого товара'!#REF!)&gt;0,'Описание предлагаемого товара'!#REF!,"")</f>
        <v>#REF!</v>
      </c>
      <c r="D856" s="61" t="e">
        <f>IF(LEN('Описание предлагаемого товара'!#REF!)&gt;0,'Описание предлагаемого товара'!#REF!,"")</f>
        <v>#REF!</v>
      </c>
      <c r="E856" s="61" t="e">
        <f>IF(LEN('Описание предлагаемого товара'!#REF!)&gt;0,'Описание предлагаемого товара'!#REF!,"")</f>
        <v>#REF!</v>
      </c>
      <c r="F856" s="61" t="e">
        <f>IF(LEN('Описание предлагаемого товара'!#REF!)&gt;0,'Описание предлагаемого товара'!#REF!,"")</f>
        <v>#REF!</v>
      </c>
      <c r="G856" s="61" t="e">
        <f>IF(LEN('Описание предлагаемого товара'!#REF!)&gt;0,'Описание предлагаемого товара'!#REF!,"")</f>
        <v>#REF!</v>
      </c>
      <c r="H856" s="61" t="e">
        <f>IF(LEN('Описание предлагаемого товара'!#REF!)&gt;0,'Описание предлагаемого товара'!#REF!,"")</f>
        <v>#REF!</v>
      </c>
      <c r="I856" s="61" t="e">
        <f>IF(LEN('Описание предлагаемого товара'!#REF!)&gt;0,'Описание предлагаемого товара'!#REF!,"")</f>
        <v>#REF!</v>
      </c>
      <c r="J856" s="38" t="str">
        <f>IFERROR(VLOOKUP(B856,SAP!$A:$E,5,),"")</f>
        <v/>
      </c>
      <c r="K856" s="40" t="str">
        <f t="shared" si="8273"/>
        <v/>
      </c>
      <c r="L856" s="61" t="e">
        <f>IF(LEN('Описание предлагаемого товара'!#REF!)&gt;0,IFERROR('Описание предлагаемого товара'!#REF!*1,""),"")</f>
        <v>#REF!</v>
      </c>
      <c r="M856" s="39" t="str">
        <f>IFERROR(VLOOKUP(B856,SAP!$A:$E,2,),"")</f>
        <v/>
      </c>
      <c r="N856" s="41" t="str">
        <f t="shared" si="7773"/>
        <v/>
      </c>
      <c r="O856" s="39" t="str">
        <f t="shared" si="8260"/>
        <v/>
      </c>
      <c r="P856" s="36" t="e">
        <f>IF(LEN('Описание предлагаемого товара'!#REF!)&gt;0,'Описание предлагаемого товара'!#REF!,"")</f>
        <v>#REF!</v>
      </c>
      <c r="Q85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56" s="37" t="e">
        <f>IF(LEN('Описание предлагаемого товара'!#REF!)&gt;0,'Описание предлагаемого товара'!#REF!,"")</f>
        <v>#REF!</v>
      </c>
      <c r="S856" s="37" t="e">
        <f>IF(LEN('Описание предлагаемого товара'!#REF!)&gt;0,'Описание предлагаемого товара'!#REF!,"")</f>
        <v>#REF!</v>
      </c>
      <c r="T85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56" s="23" t="str">
        <f>IFERROR(VLOOKUP(CI856*1,Обработ.выгрузка_реестра_РФ!$A:$G,6,),"")</f>
        <v/>
      </c>
      <c r="V856" s="61" t="e">
        <f>IF(LEN('Описание предлагаемого товара'!#REF!)&gt;0,'Описание предлагаемого товара'!#REF!,"")</f>
        <v>#REF!</v>
      </c>
      <c r="W856" s="62" t="e">
        <f>IF(LEN('Описание предлагаемого товара'!#REF!)&gt;0,'Описание предлагаемого товара'!#REF!,"")</f>
        <v>#REF!</v>
      </c>
      <c r="X856" s="91" t="e">
        <f t="shared" ref="X856:Y856" si="8372">IFERROR(REPLACE(W856,FIND(CHAR(10),W856,1),1," "),W856)</f>
        <v>#REF!</v>
      </c>
      <c r="Y856" s="91" t="e">
        <f t="shared" si="8372"/>
        <v>#REF!</v>
      </c>
      <c r="Z856" s="91" t="e">
        <f t="shared" si="8275"/>
        <v>#REF!</v>
      </c>
      <c r="AA856" s="91" t="e">
        <f t="shared" si="8276"/>
        <v>#REF!</v>
      </c>
      <c r="AB856" s="91" t="e">
        <f t="shared" si="8277"/>
        <v>#REF!</v>
      </c>
      <c r="AC856" s="91" t="e">
        <f t="shared" ref="AC856:AF856" si="8373">IFERROR(REPLACE(AB856,FIND("  ",AB856,1),2," "),AB856)</f>
        <v>#REF!</v>
      </c>
      <c r="AD856" s="91" t="e">
        <f t="shared" si="8373"/>
        <v>#REF!</v>
      </c>
      <c r="AE856" s="91" t="e">
        <f t="shared" si="8373"/>
        <v>#REF!</v>
      </c>
      <c r="AF856" s="91" t="e">
        <f t="shared" si="8373"/>
        <v>#REF!</v>
      </c>
      <c r="AG856" s="23" t="str">
        <f>IFERROR(VLOOKUP(CI856*1,Обработ.выгрузка_реестра_РФ!$A:$G,4,),"")</f>
        <v/>
      </c>
      <c r="AH856" s="91" t="str">
        <f t="shared" ref="AH856:AI856" si="8374">IFERROR(REPLACE(AG856,FIND("-",AG856,1),1,"*"),AG856)</f>
        <v/>
      </c>
      <c r="AI856" s="91" t="str">
        <f t="shared" si="8374"/>
        <v/>
      </c>
      <c r="AJ856" s="27" t="str">
        <f t="shared" ref="AJ856:AJ919" si="8375">IF(LEN(AI856)&gt;0,IF(LEN(W856)&gt;0,IFERROR(IF(LEN(VLOOKUP("*"&amp;AI856&amp;"*",AF856,1,FALSE))&gt;0,"да",""),"нет"),"не введены данные"),"")</f>
        <v/>
      </c>
      <c r="AK856" s="63" t="e">
        <f>IF(LEN('Описание предлагаемого товара'!#REF!)&gt;0,'Описание предлагаемого товара'!#REF!,"")</f>
        <v>#REF!</v>
      </c>
      <c r="AL856" s="91" t="e">
        <f t="shared" ref="AL856:AM856" si="8376">IFERROR(REPLACE(AK856,FIND(CHAR(10),AK856,1),1,""),AK856)</f>
        <v>#REF!</v>
      </c>
      <c r="AM856" s="91" t="e">
        <f t="shared" si="8376"/>
        <v>#REF!</v>
      </c>
      <c r="AN856" s="91" t="e">
        <f t="shared" ref="AN856:AR856" si="8377">IFERROR(REPLACE(AM856,FIND(" ",AM856,1),1,""),AM856)</f>
        <v>#REF!</v>
      </c>
      <c r="AO856" s="91" t="e">
        <f t="shared" si="8377"/>
        <v>#REF!</v>
      </c>
      <c r="AP856" s="91" t="e">
        <f t="shared" si="8377"/>
        <v>#REF!</v>
      </c>
      <c r="AQ856" s="91" t="e">
        <f t="shared" si="8377"/>
        <v>#REF!</v>
      </c>
      <c r="AR856" s="91" t="e">
        <f t="shared" si="8377"/>
        <v>#REF!</v>
      </c>
      <c r="AS856" s="91" t="e">
        <f t="shared" si="8282"/>
        <v>#REF!</v>
      </c>
      <c r="AT856" s="91" t="e">
        <f t="shared" si="8283"/>
        <v>#REF!</v>
      </c>
      <c r="AU856" s="32" t="e">
        <f t="shared" si="8266"/>
        <v>#REF!</v>
      </c>
      <c r="AV856" s="93" t="e">
        <f>'Описание предлагаемого товара'!#REF!</f>
        <v>#REF!</v>
      </c>
      <c r="AW856" s="91" t="e">
        <f>MIN(SEARCH({0,1,2,3,4,5,6,7,8,9},AV856&amp; "0123456789"))</f>
        <v>#REF!</v>
      </c>
      <c r="AX856" s="91" t="str">
        <f t="shared" si="8284"/>
        <v/>
      </c>
      <c r="AY856" s="91" t="str">
        <f t="shared" si="8285"/>
        <v/>
      </c>
      <c r="AZ856" s="91" t="str">
        <f t="shared" si="8286"/>
        <v/>
      </c>
      <c r="BA856" s="91" t="str">
        <f t="shared" si="8287"/>
        <v/>
      </c>
      <c r="BB856" s="91" t="str">
        <f t="shared" si="8288"/>
        <v/>
      </c>
      <c r="BC856" s="91" t="str">
        <f t="shared" si="8289"/>
        <v/>
      </c>
      <c r="BD856" s="91" t="str">
        <f t="shared" si="8290"/>
        <v/>
      </c>
      <c r="BE856" s="91" t="str">
        <f t="shared" si="8291"/>
        <v/>
      </c>
      <c r="BF856" s="91" t="str">
        <f t="shared" si="8292"/>
        <v/>
      </c>
      <c r="BG856" s="91" t="str">
        <f t="shared" si="8293"/>
        <v/>
      </c>
      <c r="BH856" s="91" t="str">
        <f t="shared" si="8294"/>
        <v/>
      </c>
      <c r="BI856" s="91" t="str">
        <f t="shared" si="8295"/>
        <v/>
      </c>
      <c r="BJ856" s="91" t="str">
        <f t="shared" si="8296"/>
        <v/>
      </c>
      <c r="BK856" s="91" t="str">
        <f t="shared" si="8297"/>
        <v/>
      </c>
      <c r="BL856" s="91" t="str">
        <f t="shared" si="8298"/>
        <v/>
      </c>
      <c r="BM856" s="91" t="str">
        <f t="shared" si="8299"/>
        <v/>
      </c>
      <c r="BN856" s="91" t="str">
        <f t="shared" si="8300"/>
        <v/>
      </c>
      <c r="BO856" s="91" t="str">
        <f t="shared" si="8301"/>
        <v/>
      </c>
      <c r="BP856" s="91" t="str">
        <f t="shared" si="8302"/>
        <v/>
      </c>
      <c r="BQ856" s="91" t="str">
        <f t="shared" si="8303"/>
        <v/>
      </c>
      <c r="BR856" s="91" t="str">
        <f t="shared" si="8304"/>
        <v/>
      </c>
      <c r="BS856" s="91" t="str">
        <f t="shared" si="8305"/>
        <v/>
      </c>
      <c r="BT856" s="91" t="str">
        <f t="shared" si="8306"/>
        <v/>
      </c>
      <c r="BU856" s="91" t="str">
        <f t="shared" si="8307"/>
        <v/>
      </c>
      <c r="BV856" s="91" t="str">
        <f t="shared" si="8308"/>
        <v/>
      </c>
      <c r="BW856" s="91" t="str">
        <f t="shared" si="8309"/>
        <v/>
      </c>
      <c r="BX856" s="91" t="str">
        <f t="shared" si="8310"/>
        <v/>
      </c>
      <c r="BY856" s="91" t="str">
        <f t="shared" si="8311"/>
        <v/>
      </c>
      <c r="BZ856" s="91" t="str">
        <f t="shared" si="8312"/>
        <v/>
      </c>
      <c r="CA856" s="91" t="str">
        <f t="shared" si="8313"/>
        <v/>
      </c>
      <c r="CB856" s="91" t="str">
        <f t="shared" si="8314"/>
        <v/>
      </c>
      <c r="CC856" s="91" t="str">
        <f t="shared" si="8315"/>
        <v/>
      </c>
      <c r="CD856" s="91" t="str">
        <f t="shared" si="8316"/>
        <v/>
      </c>
      <c r="CE856" s="91" t="str">
        <f t="shared" si="8317"/>
        <v/>
      </c>
      <c r="CF856" s="91" t="str">
        <f t="shared" si="8318"/>
        <v/>
      </c>
      <c r="CG856" s="91" t="str">
        <f t="shared" si="8319"/>
        <v/>
      </c>
      <c r="CH856" s="91" t="str">
        <f t="shared" si="8320"/>
        <v/>
      </c>
      <c r="CI856" s="91" t="str">
        <f t="shared" si="8321"/>
        <v>нет</v>
      </c>
      <c r="CJ856" s="63" t="e">
        <f>IF(LEN('Описание предлагаемого товара'!#REF!)&gt;0,'Описание предлагаемого товара'!#REF!,"")</f>
        <v>#REF!</v>
      </c>
      <c r="CK856" s="91" t="e">
        <f t="shared" ref="CK856:CL856" si="8378">IFERROR(REPLACE(CJ856,FIND(CHAR(10),CJ856,1),1,""),CJ856)</f>
        <v>#REF!</v>
      </c>
      <c r="CL856" s="91" t="e">
        <f t="shared" si="8378"/>
        <v>#REF!</v>
      </c>
      <c r="CM856" s="91" t="e">
        <f t="shared" si="8323"/>
        <v>#REF!</v>
      </c>
      <c r="CN856" s="91" t="e">
        <f t="shared" si="8324"/>
        <v>#REF!</v>
      </c>
      <c r="CO856" s="91" t="e">
        <f t="shared" si="8325"/>
        <v>#REF!</v>
      </c>
      <c r="CP856" s="90" t="e">
        <f>IF(AU856="Не указан реестровый номер (мера нац.режима Запрет)","",IF(CI856="нет","",IF(CU856="да","исключение(не смотрим баллы)",IFERROR(IF(CI856*1&gt;0,IFERROR(IF(VLOOKUP(CI856*1,Обработ.выгрузка_реестра_РФ!$A:$G,7,)=0,"Баллы не установлены",VLOOKUP(CI856*1,Обработ.выгрузка_реестра_РФ!$A:$G,7,)),IF(LEN(CI856)&gt;14,"","нет номера в реестре РФ")),""),IF(LEN(CI856)=0,"","Некорректный реестровый номер")))))</f>
        <v>#REF!</v>
      </c>
      <c r="CQ856" s="33" t="e">
        <f>IF(LEN(C856)&gt;0,IFERROR(IF(LEN(H856)&gt;0,IF(LEN(VLOOKUP(H856,'исключения(не_смотрим_баллы)'!$A:$C,1,))&gt;0,"да","нет"),"не введен ОКПД2"),"нет"),"")</f>
        <v>#REF!</v>
      </c>
      <c r="CR856" s="33" t="e">
        <f ca="1">IF(CQ856="да",IF(TODAY()&lt;VLOOKUP(H856,'исключения(не_смотрим_баллы)'!$A:$C,3,),"да","нет"),"")</f>
        <v>#REF!</v>
      </c>
      <c r="CS856" s="33" t="str">
        <f>IFERROR(IF(CQ856="да",IF(VLOOKUP(CI856*1,Обработ.выгрузка_реестра_РФ!$A:$G,2,)&lt;VLOOKUP(H856,'исключения(не_смотрим_баллы)'!$A:$C,2,),"да","нет"),""),"")</f>
        <v/>
      </c>
      <c r="CT856" s="24"/>
      <c r="CU856" s="33" t="e">
        <f t="shared" si="8337"/>
        <v>#REF!</v>
      </c>
      <c r="CV856" s="91" t="e">
        <f t="shared" si="8338"/>
        <v>#REF!</v>
      </c>
      <c r="CW856" s="27" t="e">
        <f t="shared" si="8339"/>
        <v>#REF!</v>
      </c>
      <c r="CX856" s="26" t="e">
        <f t="shared" si="8268"/>
        <v>#REF!</v>
      </c>
      <c r="CY856" s="64" t="e">
        <f>IF(LEN('Описание предлагаемого товара'!#REF!)&gt;0,'Описание предлагаемого товара'!#REF!,"")</f>
        <v>#REF!</v>
      </c>
      <c r="CZ856" s="95" t="e">
        <f t="shared" si="8326"/>
        <v>#REF!</v>
      </c>
      <c r="DA856" s="95" t="e">
        <f t="shared" ref="DA856" si="8379">IFERROR(REPLACE(CZ856,FIND(" ",CZ856,1),1,""),CZ856)</f>
        <v>#REF!</v>
      </c>
      <c r="DB856" s="95" t="e">
        <f t="shared" si="8270"/>
        <v>#REF!</v>
      </c>
      <c r="DC856" s="95" t="e">
        <f t="shared" ref="DC856:DD856" si="8380">IFERROR(REPLACE(DB856,FIND("г.",DB856,1),2,""),DB856)</f>
        <v>#REF!</v>
      </c>
      <c r="DD856" s="95" t="e">
        <f t="shared" si="8380"/>
        <v>#REF!</v>
      </c>
      <c r="DE856" s="95" t="e">
        <f t="shared" ref="DE856:DF856" si="8381">IFERROR(REPLACE(DD856,FIND("г",DD856,1),1,""),DD856)</f>
        <v>#REF!</v>
      </c>
      <c r="DF856" s="95" t="e">
        <f t="shared" si="8381"/>
        <v>#REF!</v>
      </c>
      <c r="DG856" s="95" t="e">
        <f t="shared" si="8343"/>
        <v>#REF!</v>
      </c>
      <c r="DH856" s="25" t="str">
        <f>IFERROR(VLOOKUP(CI856*1,Обработ.выгрузка_реестра_РФ!$A:$G,5,),"")</f>
        <v/>
      </c>
      <c r="DI856" s="27" t="str">
        <f t="shared" si="8353"/>
        <v/>
      </c>
      <c r="DJ856" s="27" t="str">
        <f t="shared" ca="1" si="8330"/>
        <v/>
      </c>
      <c r="DK856" s="63" t="e">
        <f>IF(LEN('Описание предлагаемого товара'!#REF!)&gt;0,'Описание предлагаемого товара'!#REF!,"")</f>
        <v>#REF!</v>
      </c>
      <c r="DL856" s="63" t="e">
        <f>IF(LEN('Описание предлагаемого товара'!#REF!)&gt;0,'Описание предлагаемого товара'!#REF!,"")</f>
        <v>#REF!</v>
      </c>
      <c r="DM856" s="32"/>
    </row>
    <row r="857" spans="1:117" ht="48.75" customHeight="1" x14ac:dyDescent="0.25">
      <c r="A857" s="61" t="e">
        <f>IF(LEN('Описание предлагаемого товара'!#REF!)&gt;0,'Описание предлагаемого товара'!#REF!,"")</f>
        <v>#REF!</v>
      </c>
      <c r="B857" s="65" t="e">
        <f>IF(LEN('Описание предлагаемого товара'!#REF!)&gt;0,'Описание предлагаемого товара'!#REF!,"")</f>
        <v>#REF!</v>
      </c>
      <c r="C857" s="61" t="e">
        <f>IF(LEN('Описание предлагаемого товара'!#REF!)&gt;0,'Описание предлагаемого товара'!#REF!,"")</f>
        <v>#REF!</v>
      </c>
      <c r="D857" s="61" t="e">
        <f>IF(LEN('Описание предлагаемого товара'!#REF!)&gt;0,'Описание предлагаемого товара'!#REF!,"")</f>
        <v>#REF!</v>
      </c>
      <c r="E857" s="61" t="e">
        <f>IF(LEN('Описание предлагаемого товара'!#REF!)&gt;0,'Описание предлагаемого товара'!#REF!,"")</f>
        <v>#REF!</v>
      </c>
      <c r="F857" s="61" t="e">
        <f>IF(LEN('Описание предлагаемого товара'!#REF!)&gt;0,'Описание предлагаемого товара'!#REF!,"")</f>
        <v>#REF!</v>
      </c>
      <c r="G857" s="61" t="e">
        <f>IF(LEN('Описание предлагаемого товара'!#REF!)&gt;0,'Описание предлагаемого товара'!#REF!,"")</f>
        <v>#REF!</v>
      </c>
      <c r="H857" s="61" t="e">
        <f>IF(LEN('Описание предлагаемого товара'!#REF!)&gt;0,'Описание предлагаемого товара'!#REF!,"")</f>
        <v>#REF!</v>
      </c>
      <c r="I857" s="61" t="e">
        <f>IF(LEN('Описание предлагаемого товара'!#REF!)&gt;0,'Описание предлагаемого товара'!#REF!,"")</f>
        <v>#REF!</v>
      </c>
      <c r="J857" s="38" t="str">
        <f>IFERROR(VLOOKUP(B857,SAP!$A:$E,5,),"")</f>
        <v/>
      </c>
      <c r="K857" s="40" t="str">
        <f t="shared" si="8273"/>
        <v/>
      </c>
      <c r="L857" s="61" t="e">
        <f>IF(LEN('Описание предлагаемого товара'!#REF!)&gt;0,IFERROR('Описание предлагаемого товара'!#REF!*1,""),"")</f>
        <v>#REF!</v>
      </c>
      <c r="M857" s="39" t="str">
        <f>IFERROR(VLOOKUP(B857,SAP!$A:$E,2,),"")</f>
        <v/>
      </c>
      <c r="N857" s="41" t="str">
        <f t="shared" si="7773"/>
        <v/>
      </c>
      <c r="O857" s="39" t="str">
        <f t="shared" si="8260"/>
        <v/>
      </c>
      <c r="P857" s="36" t="e">
        <f>IF(LEN('Описание предлагаемого товара'!#REF!)&gt;0,'Описание предлагаемого товара'!#REF!,"")</f>
        <v>#REF!</v>
      </c>
      <c r="Q85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57" s="37" t="e">
        <f>IF(LEN('Описание предлагаемого товара'!#REF!)&gt;0,'Описание предлагаемого товара'!#REF!,"")</f>
        <v>#REF!</v>
      </c>
      <c r="S857" s="37" t="e">
        <f>IF(LEN('Описание предлагаемого товара'!#REF!)&gt;0,'Описание предлагаемого товара'!#REF!,"")</f>
        <v>#REF!</v>
      </c>
      <c r="T85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57" s="23" t="str">
        <f>IFERROR(VLOOKUP(CI857*1,Обработ.выгрузка_реестра_РФ!$A:$G,6,),"")</f>
        <v/>
      </c>
      <c r="V857" s="61" t="e">
        <f>IF(LEN('Описание предлагаемого товара'!#REF!)&gt;0,'Описание предлагаемого товара'!#REF!,"")</f>
        <v>#REF!</v>
      </c>
      <c r="W857" s="62" t="e">
        <f>IF(LEN('Описание предлагаемого товара'!#REF!)&gt;0,'Описание предлагаемого товара'!#REF!,"")</f>
        <v>#REF!</v>
      </c>
      <c r="X857" s="91" t="e">
        <f t="shared" ref="X857:Y857" si="8382">IFERROR(REPLACE(W857,FIND(CHAR(10),W857,1),1," "),W857)</f>
        <v>#REF!</v>
      </c>
      <c r="Y857" s="91" t="e">
        <f t="shared" si="8382"/>
        <v>#REF!</v>
      </c>
      <c r="Z857" s="91" t="e">
        <f t="shared" si="8275"/>
        <v>#REF!</v>
      </c>
      <c r="AA857" s="91" t="e">
        <f t="shared" si="8276"/>
        <v>#REF!</v>
      </c>
      <c r="AB857" s="91" t="e">
        <f t="shared" si="8277"/>
        <v>#REF!</v>
      </c>
      <c r="AC857" s="91" t="e">
        <f t="shared" ref="AC857:AF857" si="8383">IFERROR(REPLACE(AB857,FIND("  ",AB857,1),2," "),AB857)</f>
        <v>#REF!</v>
      </c>
      <c r="AD857" s="91" t="e">
        <f t="shared" si="8383"/>
        <v>#REF!</v>
      </c>
      <c r="AE857" s="91" t="e">
        <f t="shared" si="8383"/>
        <v>#REF!</v>
      </c>
      <c r="AF857" s="91" t="e">
        <f t="shared" si="8383"/>
        <v>#REF!</v>
      </c>
      <c r="AG857" s="23" t="str">
        <f>IFERROR(VLOOKUP(CI857*1,Обработ.выгрузка_реестра_РФ!$A:$G,4,),"")</f>
        <v/>
      </c>
      <c r="AH857" s="91" t="str">
        <f t="shared" ref="AH857:AI857" si="8384">IFERROR(REPLACE(AG857,FIND("-",AG857,1),1,"*"),AG857)</f>
        <v/>
      </c>
      <c r="AI857" s="91" t="str">
        <f t="shared" si="8384"/>
        <v/>
      </c>
      <c r="AJ857" s="27" t="str">
        <f t="shared" si="8375"/>
        <v/>
      </c>
      <c r="AK857" s="63" t="e">
        <f>IF(LEN('Описание предлагаемого товара'!#REF!)&gt;0,'Описание предлагаемого товара'!#REF!,"")</f>
        <v>#REF!</v>
      </c>
      <c r="AL857" s="91" t="e">
        <f t="shared" ref="AL857:AM857" si="8385">IFERROR(REPLACE(AK857,FIND(CHAR(10),AK857,1),1,""),AK857)</f>
        <v>#REF!</v>
      </c>
      <c r="AM857" s="91" t="e">
        <f t="shared" si="8385"/>
        <v>#REF!</v>
      </c>
      <c r="AN857" s="91" t="e">
        <f t="shared" ref="AN857:AR857" si="8386">IFERROR(REPLACE(AM857,FIND(" ",AM857,1),1,""),AM857)</f>
        <v>#REF!</v>
      </c>
      <c r="AO857" s="91" t="e">
        <f t="shared" si="8386"/>
        <v>#REF!</v>
      </c>
      <c r="AP857" s="91" t="e">
        <f t="shared" si="8386"/>
        <v>#REF!</v>
      </c>
      <c r="AQ857" s="91" t="e">
        <f t="shared" si="8386"/>
        <v>#REF!</v>
      </c>
      <c r="AR857" s="91" t="e">
        <f t="shared" si="8386"/>
        <v>#REF!</v>
      </c>
      <c r="AS857" s="91" t="e">
        <f t="shared" si="8282"/>
        <v>#REF!</v>
      </c>
      <c r="AT857" s="91" t="e">
        <f t="shared" si="8283"/>
        <v>#REF!</v>
      </c>
      <c r="AU857" s="32" t="e">
        <f t="shared" si="8266"/>
        <v>#REF!</v>
      </c>
      <c r="AV857" s="93" t="e">
        <f>'Описание предлагаемого товара'!#REF!</f>
        <v>#REF!</v>
      </c>
      <c r="AW857" s="91" t="e">
        <f>MIN(SEARCH({0,1,2,3,4,5,6,7,8,9},AV857&amp; "0123456789"))</f>
        <v>#REF!</v>
      </c>
      <c r="AX857" s="91" t="str">
        <f t="shared" si="8284"/>
        <v/>
      </c>
      <c r="AY857" s="91" t="str">
        <f t="shared" si="8285"/>
        <v/>
      </c>
      <c r="AZ857" s="91" t="str">
        <f t="shared" si="8286"/>
        <v/>
      </c>
      <c r="BA857" s="91" t="str">
        <f t="shared" si="8287"/>
        <v/>
      </c>
      <c r="BB857" s="91" t="str">
        <f t="shared" si="8288"/>
        <v/>
      </c>
      <c r="BC857" s="91" t="str">
        <f t="shared" si="8289"/>
        <v/>
      </c>
      <c r="BD857" s="91" t="str">
        <f t="shared" si="8290"/>
        <v/>
      </c>
      <c r="BE857" s="91" t="str">
        <f t="shared" si="8291"/>
        <v/>
      </c>
      <c r="BF857" s="91" t="str">
        <f t="shared" si="8292"/>
        <v/>
      </c>
      <c r="BG857" s="91" t="str">
        <f t="shared" si="8293"/>
        <v/>
      </c>
      <c r="BH857" s="91" t="str">
        <f t="shared" si="8294"/>
        <v/>
      </c>
      <c r="BI857" s="91" t="str">
        <f t="shared" si="8295"/>
        <v/>
      </c>
      <c r="BJ857" s="91" t="str">
        <f t="shared" si="8296"/>
        <v/>
      </c>
      <c r="BK857" s="91" t="str">
        <f t="shared" si="8297"/>
        <v/>
      </c>
      <c r="BL857" s="91" t="str">
        <f t="shared" si="8298"/>
        <v/>
      </c>
      <c r="BM857" s="91" t="str">
        <f t="shared" si="8299"/>
        <v/>
      </c>
      <c r="BN857" s="91" t="str">
        <f t="shared" si="8300"/>
        <v/>
      </c>
      <c r="BO857" s="91" t="str">
        <f t="shared" si="8301"/>
        <v/>
      </c>
      <c r="BP857" s="91" t="str">
        <f t="shared" si="8302"/>
        <v/>
      </c>
      <c r="BQ857" s="91" t="str">
        <f t="shared" si="8303"/>
        <v/>
      </c>
      <c r="BR857" s="91" t="str">
        <f t="shared" si="8304"/>
        <v/>
      </c>
      <c r="BS857" s="91" t="str">
        <f t="shared" si="8305"/>
        <v/>
      </c>
      <c r="BT857" s="91" t="str">
        <f t="shared" si="8306"/>
        <v/>
      </c>
      <c r="BU857" s="91" t="str">
        <f t="shared" si="8307"/>
        <v/>
      </c>
      <c r="BV857" s="91" t="str">
        <f t="shared" si="8308"/>
        <v/>
      </c>
      <c r="BW857" s="91" t="str">
        <f t="shared" si="8309"/>
        <v/>
      </c>
      <c r="BX857" s="91" t="str">
        <f t="shared" si="8310"/>
        <v/>
      </c>
      <c r="BY857" s="91" t="str">
        <f t="shared" si="8311"/>
        <v/>
      </c>
      <c r="BZ857" s="91" t="str">
        <f t="shared" si="8312"/>
        <v/>
      </c>
      <c r="CA857" s="91" t="str">
        <f t="shared" si="8313"/>
        <v/>
      </c>
      <c r="CB857" s="91" t="str">
        <f t="shared" si="8314"/>
        <v/>
      </c>
      <c r="CC857" s="91" t="str">
        <f t="shared" si="8315"/>
        <v/>
      </c>
      <c r="CD857" s="91" t="str">
        <f t="shared" si="8316"/>
        <v/>
      </c>
      <c r="CE857" s="91" t="str">
        <f t="shared" si="8317"/>
        <v/>
      </c>
      <c r="CF857" s="91" t="str">
        <f t="shared" si="8318"/>
        <v/>
      </c>
      <c r="CG857" s="91" t="str">
        <f t="shared" si="8319"/>
        <v/>
      </c>
      <c r="CH857" s="91" t="str">
        <f t="shared" si="8320"/>
        <v/>
      </c>
      <c r="CI857" s="91" t="str">
        <f t="shared" si="8321"/>
        <v>нет</v>
      </c>
      <c r="CJ857" s="63" t="e">
        <f>IF(LEN('Описание предлагаемого товара'!#REF!)&gt;0,'Описание предлагаемого товара'!#REF!,"")</f>
        <v>#REF!</v>
      </c>
      <c r="CK857" s="91" t="e">
        <f t="shared" ref="CK857:CL857" si="8387">IFERROR(REPLACE(CJ857,FIND(CHAR(10),CJ857,1),1,""),CJ857)</f>
        <v>#REF!</v>
      </c>
      <c r="CL857" s="91" t="e">
        <f t="shared" si="8387"/>
        <v>#REF!</v>
      </c>
      <c r="CM857" s="91" t="e">
        <f t="shared" si="8323"/>
        <v>#REF!</v>
      </c>
      <c r="CN857" s="91" t="e">
        <f t="shared" si="8324"/>
        <v>#REF!</v>
      </c>
      <c r="CO857" s="91" t="e">
        <f t="shared" si="8325"/>
        <v>#REF!</v>
      </c>
      <c r="CP857" s="90" t="e">
        <f>IF(AU857="Не указан реестровый номер (мера нац.режима Запрет)","",IF(CI857="нет","",IF(CU857="да","исключение(не смотрим баллы)",IFERROR(IF(CI857*1&gt;0,IFERROR(IF(VLOOKUP(CI857*1,Обработ.выгрузка_реестра_РФ!$A:$G,7,)=0,"Баллы не установлены",VLOOKUP(CI857*1,Обработ.выгрузка_реестра_РФ!$A:$G,7,)),IF(LEN(CI857)&gt;14,"","нет номера в реестре РФ")),""),IF(LEN(CI857)=0,"","Некорректный реестровый номер")))))</f>
        <v>#REF!</v>
      </c>
      <c r="CQ857" s="33" t="e">
        <f>IF(LEN(C857)&gt;0,IFERROR(IF(LEN(H857)&gt;0,IF(LEN(VLOOKUP(H857,'исключения(не_смотрим_баллы)'!$A:$C,1,))&gt;0,"да","нет"),"не введен ОКПД2"),"нет"),"")</f>
        <v>#REF!</v>
      </c>
      <c r="CR857" s="33" t="e">
        <f ca="1">IF(CQ857="да",IF(TODAY()&lt;VLOOKUP(H857,'исключения(не_смотрим_баллы)'!$A:$C,3,),"да","нет"),"")</f>
        <v>#REF!</v>
      </c>
      <c r="CS857" s="33" t="str">
        <f>IFERROR(IF(CQ857="да",IF(VLOOKUP(CI857*1,Обработ.выгрузка_реестра_РФ!$A:$G,2,)&lt;VLOOKUP(H857,'исключения(не_смотрим_баллы)'!$A:$C,2,),"да","нет"),""),"")</f>
        <v/>
      </c>
      <c r="CT857" s="24"/>
      <c r="CU857" s="33" t="e">
        <f t="shared" si="8337"/>
        <v>#REF!</v>
      </c>
      <c r="CV857" s="91" t="e">
        <f t="shared" si="8338"/>
        <v>#REF!</v>
      </c>
      <c r="CW857" s="27" t="e">
        <f t="shared" si="8339"/>
        <v>#REF!</v>
      </c>
      <c r="CX857" s="26" t="e">
        <f t="shared" si="8268"/>
        <v>#REF!</v>
      </c>
      <c r="CY857" s="64" t="e">
        <f>IF(LEN('Описание предлагаемого товара'!#REF!)&gt;0,'Описание предлагаемого товара'!#REF!,"")</f>
        <v>#REF!</v>
      </c>
      <c r="CZ857" s="95" t="e">
        <f t="shared" si="8326"/>
        <v>#REF!</v>
      </c>
      <c r="DA857" s="95" t="e">
        <f t="shared" ref="DA857" si="8388">IFERROR(REPLACE(CZ857,FIND(" ",CZ857,1),1,""),CZ857)</f>
        <v>#REF!</v>
      </c>
      <c r="DB857" s="95" t="e">
        <f t="shared" si="8270"/>
        <v>#REF!</v>
      </c>
      <c r="DC857" s="95" t="e">
        <f t="shared" ref="DC857:DD857" si="8389">IFERROR(REPLACE(DB857,FIND("г.",DB857,1),2,""),DB857)</f>
        <v>#REF!</v>
      </c>
      <c r="DD857" s="95" t="e">
        <f t="shared" si="8389"/>
        <v>#REF!</v>
      </c>
      <c r="DE857" s="95" t="e">
        <f t="shared" ref="DE857:DF857" si="8390">IFERROR(REPLACE(DD857,FIND("г",DD857,1),1,""),DD857)</f>
        <v>#REF!</v>
      </c>
      <c r="DF857" s="95" t="e">
        <f t="shared" si="8390"/>
        <v>#REF!</v>
      </c>
      <c r="DG857" s="95" t="e">
        <f t="shared" si="8343"/>
        <v>#REF!</v>
      </c>
      <c r="DH857" s="25" t="str">
        <f>IFERROR(VLOOKUP(CI857*1,Обработ.выгрузка_реестра_РФ!$A:$G,5,),"")</f>
        <v/>
      </c>
      <c r="DI857" s="27" t="str">
        <f t="shared" si="8353"/>
        <v/>
      </c>
      <c r="DJ857" s="27" t="str">
        <f t="shared" ca="1" si="8330"/>
        <v/>
      </c>
      <c r="DK857" s="63" t="e">
        <f>IF(LEN('Описание предлагаемого товара'!#REF!)&gt;0,'Описание предлагаемого товара'!#REF!,"")</f>
        <v>#REF!</v>
      </c>
      <c r="DL857" s="63" t="e">
        <f>IF(LEN('Описание предлагаемого товара'!#REF!)&gt;0,'Описание предлагаемого товара'!#REF!,"")</f>
        <v>#REF!</v>
      </c>
      <c r="DM857" s="32"/>
    </row>
    <row r="858" spans="1:117" ht="48.75" customHeight="1" x14ac:dyDescent="0.25">
      <c r="A858" s="61" t="e">
        <f>IF(LEN('Описание предлагаемого товара'!#REF!)&gt;0,'Описание предлагаемого товара'!#REF!,"")</f>
        <v>#REF!</v>
      </c>
      <c r="B858" s="65" t="e">
        <f>IF(LEN('Описание предлагаемого товара'!#REF!)&gt;0,'Описание предлагаемого товара'!#REF!,"")</f>
        <v>#REF!</v>
      </c>
      <c r="C858" s="61" t="e">
        <f>IF(LEN('Описание предлагаемого товара'!#REF!)&gt;0,'Описание предлагаемого товара'!#REF!,"")</f>
        <v>#REF!</v>
      </c>
      <c r="D858" s="61" t="e">
        <f>IF(LEN('Описание предлагаемого товара'!#REF!)&gt;0,'Описание предлагаемого товара'!#REF!,"")</f>
        <v>#REF!</v>
      </c>
      <c r="E858" s="61" t="e">
        <f>IF(LEN('Описание предлагаемого товара'!#REF!)&gt;0,'Описание предлагаемого товара'!#REF!,"")</f>
        <v>#REF!</v>
      </c>
      <c r="F858" s="61" t="e">
        <f>IF(LEN('Описание предлагаемого товара'!#REF!)&gt;0,'Описание предлагаемого товара'!#REF!,"")</f>
        <v>#REF!</v>
      </c>
      <c r="G858" s="61" t="e">
        <f>IF(LEN('Описание предлагаемого товара'!#REF!)&gt;0,'Описание предлагаемого товара'!#REF!,"")</f>
        <v>#REF!</v>
      </c>
      <c r="H858" s="61" t="e">
        <f>IF(LEN('Описание предлагаемого товара'!#REF!)&gt;0,'Описание предлагаемого товара'!#REF!,"")</f>
        <v>#REF!</v>
      </c>
      <c r="I858" s="61" t="e">
        <f>IF(LEN('Описание предлагаемого товара'!#REF!)&gt;0,'Описание предлагаемого товара'!#REF!,"")</f>
        <v>#REF!</v>
      </c>
      <c r="J858" s="38" t="str">
        <f>IFERROR(VLOOKUP(B858,SAP!$A:$E,5,),"")</f>
        <v/>
      </c>
      <c r="K858" s="40" t="str">
        <f t="shared" si="8273"/>
        <v/>
      </c>
      <c r="L858" s="61" t="e">
        <f>IF(LEN('Описание предлагаемого товара'!#REF!)&gt;0,IFERROR('Описание предлагаемого товара'!#REF!*1,""),"")</f>
        <v>#REF!</v>
      </c>
      <c r="M858" s="39" t="str">
        <f>IFERROR(VLOOKUP(B858,SAP!$A:$E,2,),"")</f>
        <v/>
      </c>
      <c r="N858" s="41" t="str">
        <f t="shared" si="7773"/>
        <v/>
      </c>
      <c r="O858" s="39" t="str">
        <f t="shared" si="8260"/>
        <v/>
      </c>
      <c r="P858" s="36" t="e">
        <f>IF(LEN('Описание предлагаемого товара'!#REF!)&gt;0,'Описание предлагаемого товара'!#REF!,"")</f>
        <v>#REF!</v>
      </c>
      <c r="Q85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58" s="37" t="e">
        <f>IF(LEN('Описание предлагаемого товара'!#REF!)&gt;0,'Описание предлагаемого товара'!#REF!,"")</f>
        <v>#REF!</v>
      </c>
      <c r="S858" s="37" t="e">
        <f>IF(LEN('Описание предлагаемого товара'!#REF!)&gt;0,'Описание предлагаемого товара'!#REF!,"")</f>
        <v>#REF!</v>
      </c>
      <c r="T85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58" s="23" t="str">
        <f>IFERROR(VLOOKUP(CI858*1,Обработ.выгрузка_реестра_РФ!$A:$G,6,),"")</f>
        <v/>
      </c>
      <c r="V858" s="61" t="e">
        <f>IF(LEN('Описание предлагаемого товара'!#REF!)&gt;0,'Описание предлагаемого товара'!#REF!,"")</f>
        <v>#REF!</v>
      </c>
      <c r="W858" s="62" t="e">
        <f>IF(LEN('Описание предлагаемого товара'!#REF!)&gt;0,'Описание предлагаемого товара'!#REF!,"")</f>
        <v>#REF!</v>
      </c>
      <c r="X858" s="91" t="e">
        <f t="shared" ref="X858:Y858" si="8391">IFERROR(REPLACE(W858,FIND(CHAR(10),W858,1),1," "),W858)</f>
        <v>#REF!</v>
      </c>
      <c r="Y858" s="91" t="e">
        <f t="shared" si="8391"/>
        <v>#REF!</v>
      </c>
      <c r="Z858" s="91" t="e">
        <f t="shared" si="8275"/>
        <v>#REF!</v>
      </c>
      <c r="AA858" s="91" t="e">
        <f t="shared" si="8276"/>
        <v>#REF!</v>
      </c>
      <c r="AB858" s="91" t="e">
        <f t="shared" si="8277"/>
        <v>#REF!</v>
      </c>
      <c r="AC858" s="91" t="e">
        <f t="shared" ref="AC858:AF858" si="8392">IFERROR(REPLACE(AB858,FIND("  ",AB858,1),2," "),AB858)</f>
        <v>#REF!</v>
      </c>
      <c r="AD858" s="91" t="e">
        <f t="shared" si="8392"/>
        <v>#REF!</v>
      </c>
      <c r="AE858" s="91" t="e">
        <f t="shared" si="8392"/>
        <v>#REF!</v>
      </c>
      <c r="AF858" s="91" t="e">
        <f t="shared" si="8392"/>
        <v>#REF!</v>
      </c>
      <c r="AG858" s="23" t="str">
        <f>IFERROR(VLOOKUP(CI858*1,Обработ.выгрузка_реестра_РФ!$A:$G,4,),"")</f>
        <v/>
      </c>
      <c r="AH858" s="91" t="str">
        <f t="shared" ref="AH858:AI858" si="8393">IFERROR(REPLACE(AG858,FIND("-",AG858,1),1,"*"),AG858)</f>
        <v/>
      </c>
      <c r="AI858" s="91" t="str">
        <f t="shared" si="8393"/>
        <v/>
      </c>
      <c r="AJ858" s="27" t="str">
        <f t="shared" si="8375"/>
        <v/>
      </c>
      <c r="AK858" s="63" t="e">
        <f>IF(LEN('Описание предлагаемого товара'!#REF!)&gt;0,'Описание предлагаемого товара'!#REF!,"")</f>
        <v>#REF!</v>
      </c>
      <c r="AL858" s="91" t="e">
        <f t="shared" ref="AL858:AM858" si="8394">IFERROR(REPLACE(AK858,FIND(CHAR(10),AK858,1),1,""),AK858)</f>
        <v>#REF!</v>
      </c>
      <c r="AM858" s="91" t="e">
        <f t="shared" si="8394"/>
        <v>#REF!</v>
      </c>
      <c r="AN858" s="91" t="e">
        <f t="shared" ref="AN858:AR858" si="8395">IFERROR(REPLACE(AM858,FIND(" ",AM858,1),1,""),AM858)</f>
        <v>#REF!</v>
      </c>
      <c r="AO858" s="91" t="e">
        <f t="shared" si="8395"/>
        <v>#REF!</v>
      </c>
      <c r="AP858" s="91" t="e">
        <f t="shared" si="8395"/>
        <v>#REF!</v>
      </c>
      <c r="AQ858" s="91" t="e">
        <f t="shared" si="8395"/>
        <v>#REF!</v>
      </c>
      <c r="AR858" s="91" t="e">
        <f t="shared" si="8395"/>
        <v>#REF!</v>
      </c>
      <c r="AS858" s="91" t="e">
        <f t="shared" si="8282"/>
        <v>#REF!</v>
      </c>
      <c r="AT858" s="91" t="e">
        <f t="shared" si="8283"/>
        <v>#REF!</v>
      </c>
      <c r="AU858" s="32" t="e">
        <f t="shared" si="8266"/>
        <v>#REF!</v>
      </c>
      <c r="AV858" s="93" t="e">
        <f>'Описание предлагаемого товара'!#REF!</f>
        <v>#REF!</v>
      </c>
      <c r="AW858" s="91" t="e">
        <f>MIN(SEARCH({0,1,2,3,4,5,6,7,8,9},AV858&amp; "0123456789"))</f>
        <v>#REF!</v>
      </c>
      <c r="AX858" s="91" t="str">
        <f t="shared" si="8284"/>
        <v/>
      </c>
      <c r="AY858" s="91" t="str">
        <f t="shared" si="8285"/>
        <v/>
      </c>
      <c r="AZ858" s="91" t="str">
        <f t="shared" si="8286"/>
        <v/>
      </c>
      <c r="BA858" s="91" t="str">
        <f t="shared" si="8287"/>
        <v/>
      </c>
      <c r="BB858" s="91" t="str">
        <f t="shared" si="8288"/>
        <v/>
      </c>
      <c r="BC858" s="91" t="str">
        <f t="shared" si="8289"/>
        <v/>
      </c>
      <c r="BD858" s="91" t="str">
        <f t="shared" si="8290"/>
        <v/>
      </c>
      <c r="BE858" s="91" t="str">
        <f t="shared" si="8291"/>
        <v/>
      </c>
      <c r="BF858" s="91" t="str">
        <f t="shared" si="8292"/>
        <v/>
      </c>
      <c r="BG858" s="91" t="str">
        <f t="shared" si="8293"/>
        <v/>
      </c>
      <c r="BH858" s="91" t="str">
        <f t="shared" si="8294"/>
        <v/>
      </c>
      <c r="BI858" s="91" t="str">
        <f t="shared" si="8295"/>
        <v/>
      </c>
      <c r="BJ858" s="91" t="str">
        <f t="shared" si="8296"/>
        <v/>
      </c>
      <c r="BK858" s="91" t="str">
        <f t="shared" si="8297"/>
        <v/>
      </c>
      <c r="BL858" s="91" t="str">
        <f t="shared" si="8298"/>
        <v/>
      </c>
      <c r="BM858" s="91" t="str">
        <f t="shared" si="8299"/>
        <v/>
      </c>
      <c r="BN858" s="91" t="str">
        <f t="shared" si="8300"/>
        <v/>
      </c>
      <c r="BO858" s="91" t="str">
        <f t="shared" si="8301"/>
        <v/>
      </c>
      <c r="BP858" s="91" t="str">
        <f t="shared" si="8302"/>
        <v/>
      </c>
      <c r="BQ858" s="91" t="str">
        <f t="shared" si="8303"/>
        <v/>
      </c>
      <c r="BR858" s="91" t="str">
        <f t="shared" si="8304"/>
        <v/>
      </c>
      <c r="BS858" s="91" t="str">
        <f t="shared" si="8305"/>
        <v/>
      </c>
      <c r="BT858" s="91" t="str">
        <f t="shared" si="8306"/>
        <v/>
      </c>
      <c r="BU858" s="91" t="str">
        <f t="shared" si="8307"/>
        <v/>
      </c>
      <c r="BV858" s="91" t="str">
        <f t="shared" si="8308"/>
        <v/>
      </c>
      <c r="BW858" s="91" t="str">
        <f t="shared" si="8309"/>
        <v/>
      </c>
      <c r="BX858" s="91" t="str">
        <f t="shared" si="8310"/>
        <v/>
      </c>
      <c r="BY858" s="91" t="str">
        <f t="shared" si="8311"/>
        <v/>
      </c>
      <c r="BZ858" s="91" t="str">
        <f t="shared" si="8312"/>
        <v/>
      </c>
      <c r="CA858" s="91" t="str">
        <f t="shared" si="8313"/>
        <v/>
      </c>
      <c r="CB858" s="91" t="str">
        <f t="shared" si="8314"/>
        <v/>
      </c>
      <c r="CC858" s="91" t="str">
        <f t="shared" si="8315"/>
        <v/>
      </c>
      <c r="CD858" s="91" t="str">
        <f t="shared" si="8316"/>
        <v/>
      </c>
      <c r="CE858" s="91" t="str">
        <f t="shared" si="8317"/>
        <v/>
      </c>
      <c r="CF858" s="91" t="str">
        <f t="shared" si="8318"/>
        <v/>
      </c>
      <c r="CG858" s="91" t="str">
        <f t="shared" si="8319"/>
        <v/>
      </c>
      <c r="CH858" s="91" t="str">
        <f t="shared" si="8320"/>
        <v/>
      </c>
      <c r="CI858" s="91" t="str">
        <f t="shared" si="8321"/>
        <v>нет</v>
      </c>
      <c r="CJ858" s="63" t="e">
        <f>IF(LEN('Описание предлагаемого товара'!#REF!)&gt;0,'Описание предлагаемого товара'!#REF!,"")</f>
        <v>#REF!</v>
      </c>
      <c r="CK858" s="91" t="e">
        <f t="shared" ref="CK858:CL858" si="8396">IFERROR(REPLACE(CJ858,FIND(CHAR(10),CJ858,1),1,""),CJ858)</f>
        <v>#REF!</v>
      </c>
      <c r="CL858" s="91" t="e">
        <f t="shared" si="8396"/>
        <v>#REF!</v>
      </c>
      <c r="CM858" s="91" t="e">
        <f t="shared" si="8323"/>
        <v>#REF!</v>
      </c>
      <c r="CN858" s="91" t="e">
        <f t="shared" si="8324"/>
        <v>#REF!</v>
      </c>
      <c r="CO858" s="91" t="e">
        <f t="shared" si="8325"/>
        <v>#REF!</v>
      </c>
      <c r="CP858" s="90" t="e">
        <f>IF(AU858="Не указан реестровый номер (мера нац.режима Запрет)","",IF(CI858="нет","",IF(CU858="да","исключение(не смотрим баллы)",IFERROR(IF(CI858*1&gt;0,IFERROR(IF(VLOOKUP(CI858*1,Обработ.выгрузка_реестра_РФ!$A:$G,7,)=0,"Баллы не установлены",VLOOKUP(CI858*1,Обработ.выгрузка_реестра_РФ!$A:$G,7,)),IF(LEN(CI858)&gt;14,"","нет номера в реестре РФ")),""),IF(LEN(CI858)=0,"","Некорректный реестровый номер")))))</f>
        <v>#REF!</v>
      </c>
      <c r="CQ858" s="33" t="e">
        <f>IF(LEN(C858)&gt;0,IFERROR(IF(LEN(H858)&gt;0,IF(LEN(VLOOKUP(H858,'исключения(не_смотрим_баллы)'!$A:$C,1,))&gt;0,"да","нет"),"не введен ОКПД2"),"нет"),"")</f>
        <v>#REF!</v>
      </c>
      <c r="CR858" s="33" t="e">
        <f ca="1">IF(CQ858="да",IF(TODAY()&lt;VLOOKUP(H858,'исключения(не_смотрим_баллы)'!$A:$C,3,),"да","нет"),"")</f>
        <v>#REF!</v>
      </c>
      <c r="CS858" s="33" t="str">
        <f>IFERROR(IF(CQ858="да",IF(VLOOKUP(CI858*1,Обработ.выгрузка_реестра_РФ!$A:$G,2,)&lt;VLOOKUP(H858,'исключения(не_смотрим_баллы)'!$A:$C,2,),"да","нет"),""),"")</f>
        <v/>
      </c>
      <c r="CT858" s="24"/>
      <c r="CU858" s="33" t="e">
        <f t="shared" si="8337"/>
        <v>#REF!</v>
      </c>
      <c r="CV858" s="91" t="e">
        <f t="shared" si="8338"/>
        <v>#REF!</v>
      </c>
      <c r="CW858" s="27" t="e">
        <f t="shared" si="8339"/>
        <v>#REF!</v>
      </c>
      <c r="CX858" s="26" t="e">
        <f t="shared" si="8268"/>
        <v>#REF!</v>
      </c>
      <c r="CY858" s="64" t="e">
        <f>IF(LEN('Описание предлагаемого товара'!#REF!)&gt;0,'Описание предлагаемого товара'!#REF!,"")</f>
        <v>#REF!</v>
      </c>
      <c r="CZ858" s="95" t="e">
        <f t="shared" si="8326"/>
        <v>#REF!</v>
      </c>
      <c r="DA858" s="95" t="e">
        <f t="shared" ref="DA858" si="8397">IFERROR(REPLACE(CZ858,FIND(" ",CZ858,1),1,""),CZ858)</f>
        <v>#REF!</v>
      </c>
      <c r="DB858" s="95" t="e">
        <f t="shared" si="8270"/>
        <v>#REF!</v>
      </c>
      <c r="DC858" s="95" t="e">
        <f t="shared" ref="DC858:DD858" si="8398">IFERROR(REPLACE(DB858,FIND("г.",DB858,1),2,""),DB858)</f>
        <v>#REF!</v>
      </c>
      <c r="DD858" s="95" t="e">
        <f t="shared" si="8398"/>
        <v>#REF!</v>
      </c>
      <c r="DE858" s="95" t="e">
        <f t="shared" ref="DE858:DF858" si="8399">IFERROR(REPLACE(DD858,FIND("г",DD858,1),1,""),DD858)</f>
        <v>#REF!</v>
      </c>
      <c r="DF858" s="95" t="e">
        <f t="shared" si="8399"/>
        <v>#REF!</v>
      </c>
      <c r="DG858" s="95" t="e">
        <f t="shared" si="8343"/>
        <v>#REF!</v>
      </c>
      <c r="DH858" s="25" t="str">
        <f>IFERROR(VLOOKUP(CI858*1,Обработ.выгрузка_реестра_РФ!$A:$G,5,),"")</f>
        <v/>
      </c>
      <c r="DI858" s="27" t="str">
        <f t="shared" si="8353"/>
        <v/>
      </c>
      <c r="DJ858" s="27" t="str">
        <f t="shared" ca="1" si="8330"/>
        <v/>
      </c>
      <c r="DK858" s="63" t="e">
        <f>IF(LEN('Описание предлагаемого товара'!#REF!)&gt;0,'Описание предлагаемого товара'!#REF!,"")</f>
        <v>#REF!</v>
      </c>
      <c r="DL858" s="63" t="e">
        <f>IF(LEN('Описание предлагаемого товара'!#REF!)&gt;0,'Описание предлагаемого товара'!#REF!,"")</f>
        <v>#REF!</v>
      </c>
      <c r="DM858" s="32"/>
    </row>
    <row r="859" spans="1:117" ht="48.75" customHeight="1" x14ac:dyDescent="0.25">
      <c r="A859" s="61" t="e">
        <f>IF(LEN('Описание предлагаемого товара'!#REF!)&gt;0,'Описание предлагаемого товара'!#REF!,"")</f>
        <v>#REF!</v>
      </c>
      <c r="B859" s="65" t="e">
        <f>IF(LEN('Описание предлагаемого товара'!#REF!)&gt;0,'Описание предлагаемого товара'!#REF!,"")</f>
        <v>#REF!</v>
      </c>
      <c r="C859" s="61" t="e">
        <f>IF(LEN('Описание предлагаемого товара'!#REF!)&gt;0,'Описание предлагаемого товара'!#REF!,"")</f>
        <v>#REF!</v>
      </c>
      <c r="D859" s="61" t="e">
        <f>IF(LEN('Описание предлагаемого товара'!#REF!)&gt;0,'Описание предлагаемого товара'!#REF!,"")</f>
        <v>#REF!</v>
      </c>
      <c r="E859" s="61" t="e">
        <f>IF(LEN('Описание предлагаемого товара'!#REF!)&gt;0,'Описание предлагаемого товара'!#REF!,"")</f>
        <v>#REF!</v>
      </c>
      <c r="F859" s="61" t="e">
        <f>IF(LEN('Описание предлагаемого товара'!#REF!)&gt;0,'Описание предлагаемого товара'!#REF!,"")</f>
        <v>#REF!</v>
      </c>
      <c r="G859" s="61" t="e">
        <f>IF(LEN('Описание предлагаемого товара'!#REF!)&gt;0,'Описание предлагаемого товара'!#REF!,"")</f>
        <v>#REF!</v>
      </c>
      <c r="H859" s="61" t="e">
        <f>IF(LEN('Описание предлагаемого товара'!#REF!)&gt;0,'Описание предлагаемого товара'!#REF!,"")</f>
        <v>#REF!</v>
      </c>
      <c r="I859" s="61" t="e">
        <f>IF(LEN('Описание предлагаемого товара'!#REF!)&gt;0,'Описание предлагаемого товара'!#REF!,"")</f>
        <v>#REF!</v>
      </c>
      <c r="J859" s="38" t="str">
        <f>IFERROR(VLOOKUP(B859,SAP!$A:$E,5,),"")</f>
        <v/>
      </c>
      <c r="K859" s="40" t="str">
        <f t="shared" si="8273"/>
        <v/>
      </c>
      <c r="L859" s="61" t="e">
        <f>IF(LEN('Описание предлагаемого товара'!#REF!)&gt;0,IFERROR('Описание предлагаемого товара'!#REF!*1,""),"")</f>
        <v>#REF!</v>
      </c>
      <c r="M859" s="39" t="str">
        <f>IFERROR(VLOOKUP(B859,SAP!$A:$E,2,),"")</f>
        <v/>
      </c>
      <c r="N859" s="41" t="str">
        <f t="shared" si="7773"/>
        <v/>
      </c>
      <c r="O859" s="39" t="str">
        <f t="shared" si="8260"/>
        <v/>
      </c>
      <c r="P859" s="36" t="e">
        <f>IF(LEN('Описание предлагаемого товара'!#REF!)&gt;0,'Описание предлагаемого товара'!#REF!,"")</f>
        <v>#REF!</v>
      </c>
      <c r="Q85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59" s="37" t="e">
        <f>IF(LEN('Описание предлагаемого товара'!#REF!)&gt;0,'Описание предлагаемого товара'!#REF!,"")</f>
        <v>#REF!</v>
      </c>
      <c r="S859" s="37" t="e">
        <f>IF(LEN('Описание предлагаемого товара'!#REF!)&gt;0,'Описание предлагаемого товара'!#REF!,"")</f>
        <v>#REF!</v>
      </c>
      <c r="T85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59" s="23" t="str">
        <f>IFERROR(VLOOKUP(CI859*1,Обработ.выгрузка_реестра_РФ!$A:$G,6,),"")</f>
        <v/>
      </c>
      <c r="V859" s="61" t="e">
        <f>IF(LEN('Описание предлагаемого товара'!#REF!)&gt;0,'Описание предлагаемого товара'!#REF!,"")</f>
        <v>#REF!</v>
      </c>
      <c r="W859" s="62" t="e">
        <f>IF(LEN('Описание предлагаемого товара'!#REF!)&gt;0,'Описание предлагаемого товара'!#REF!,"")</f>
        <v>#REF!</v>
      </c>
      <c r="X859" s="91" t="e">
        <f t="shared" ref="X859:Y859" si="8400">IFERROR(REPLACE(W859,FIND(CHAR(10),W859,1),1," "),W859)</f>
        <v>#REF!</v>
      </c>
      <c r="Y859" s="91" t="e">
        <f t="shared" si="8400"/>
        <v>#REF!</v>
      </c>
      <c r="Z859" s="91" t="e">
        <f t="shared" si="8275"/>
        <v>#REF!</v>
      </c>
      <c r="AA859" s="91" t="e">
        <f t="shared" si="8276"/>
        <v>#REF!</v>
      </c>
      <c r="AB859" s="91" t="e">
        <f t="shared" si="8277"/>
        <v>#REF!</v>
      </c>
      <c r="AC859" s="91" t="e">
        <f t="shared" ref="AC859:AF859" si="8401">IFERROR(REPLACE(AB859,FIND("  ",AB859,1),2," "),AB859)</f>
        <v>#REF!</v>
      </c>
      <c r="AD859" s="91" t="e">
        <f t="shared" si="8401"/>
        <v>#REF!</v>
      </c>
      <c r="AE859" s="91" t="e">
        <f t="shared" si="8401"/>
        <v>#REF!</v>
      </c>
      <c r="AF859" s="91" t="e">
        <f t="shared" si="8401"/>
        <v>#REF!</v>
      </c>
      <c r="AG859" s="23" t="str">
        <f>IFERROR(VLOOKUP(CI859*1,Обработ.выгрузка_реестра_РФ!$A:$G,4,),"")</f>
        <v/>
      </c>
      <c r="AH859" s="91" t="str">
        <f t="shared" ref="AH859:AI859" si="8402">IFERROR(REPLACE(AG859,FIND("-",AG859,1),1,"*"),AG859)</f>
        <v/>
      </c>
      <c r="AI859" s="91" t="str">
        <f t="shared" si="8402"/>
        <v/>
      </c>
      <c r="AJ859" s="27" t="str">
        <f t="shared" si="8375"/>
        <v/>
      </c>
      <c r="AK859" s="63" t="e">
        <f>IF(LEN('Описание предлагаемого товара'!#REF!)&gt;0,'Описание предлагаемого товара'!#REF!,"")</f>
        <v>#REF!</v>
      </c>
      <c r="AL859" s="91" t="e">
        <f t="shared" ref="AL859:AM859" si="8403">IFERROR(REPLACE(AK859,FIND(CHAR(10),AK859,1),1,""),AK859)</f>
        <v>#REF!</v>
      </c>
      <c r="AM859" s="91" t="e">
        <f t="shared" si="8403"/>
        <v>#REF!</v>
      </c>
      <c r="AN859" s="91" t="e">
        <f t="shared" ref="AN859:AR859" si="8404">IFERROR(REPLACE(AM859,FIND(" ",AM859,1),1,""),AM859)</f>
        <v>#REF!</v>
      </c>
      <c r="AO859" s="91" t="e">
        <f t="shared" si="8404"/>
        <v>#REF!</v>
      </c>
      <c r="AP859" s="91" t="e">
        <f t="shared" si="8404"/>
        <v>#REF!</v>
      </c>
      <c r="AQ859" s="91" t="e">
        <f t="shared" si="8404"/>
        <v>#REF!</v>
      </c>
      <c r="AR859" s="91" t="e">
        <f t="shared" si="8404"/>
        <v>#REF!</v>
      </c>
      <c r="AS859" s="91" t="e">
        <f t="shared" si="8282"/>
        <v>#REF!</v>
      </c>
      <c r="AT859" s="91" t="e">
        <f t="shared" si="8283"/>
        <v>#REF!</v>
      </c>
      <c r="AU859" s="32" t="e">
        <f t="shared" si="8266"/>
        <v>#REF!</v>
      </c>
      <c r="AV859" s="93" t="e">
        <f>'Описание предлагаемого товара'!#REF!</f>
        <v>#REF!</v>
      </c>
      <c r="AW859" s="91" t="e">
        <f>MIN(SEARCH({0,1,2,3,4,5,6,7,8,9},AV859&amp; "0123456789"))</f>
        <v>#REF!</v>
      </c>
      <c r="AX859" s="91" t="str">
        <f t="shared" si="8284"/>
        <v/>
      </c>
      <c r="AY859" s="91" t="str">
        <f t="shared" si="8285"/>
        <v/>
      </c>
      <c r="AZ859" s="91" t="str">
        <f t="shared" si="8286"/>
        <v/>
      </c>
      <c r="BA859" s="91" t="str">
        <f t="shared" si="8287"/>
        <v/>
      </c>
      <c r="BB859" s="91" t="str">
        <f t="shared" si="8288"/>
        <v/>
      </c>
      <c r="BC859" s="91" t="str">
        <f t="shared" si="8289"/>
        <v/>
      </c>
      <c r="BD859" s="91" t="str">
        <f t="shared" si="8290"/>
        <v/>
      </c>
      <c r="BE859" s="91" t="str">
        <f t="shared" si="8291"/>
        <v/>
      </c>
      <c r="BF859" s="91" t="str">
        <f t="shared" si="8292"/>
        <v/>
      </c>
      <c r="BG859" s="91" t="str">
        <f t="shared" si="8293"/>
        <v/>
      </c>
      <c r="BH859" s="91" t="str">
        <f t="shared" si="8294"/>
        <v/>
      </c>
      <c r="BI859" s="91" t="str">
        <f t="shared" si="8295"/>
        <v/>
      </c>
      <c r="BJ859" s="91" t="str">
        <f t="shared" si="8296"/>
        <v/>
      </c>
      <c r="BK859" s="91" t="str">
        <f t="shared" si="8297"/>
        <v/>
      </c>
      <c r="BL859" s="91" t="str">
        <f t="shared" si="8298"/>
        <v/>
      </c>
      <c r="BM859" s="91" t="str">
        <f t="shared" si="8299"/>
        <v/>
      </c>
      <c r="BN859" s="91" t="str">
        <f t="shared" si="8300"/>
        <v/>
      </c>
      <c r="BO859" s="91" t="str">
        <f t="shared" si="8301"/>
        <v/>
      </c>
      <c r="BP859" s="91" t="str">
        <f t="shared" si="8302"/>
        <v/>
      </c>
      <c r="BQ859" s="91" t="str">
        <f t="shared" si="8303"/>
        <v/>
      </c>
      <c r="BR859" s="91" t="str">
        <f t="shared" si="8304"/>
        <v/>
      </c>
      <c r="BS859" s="91" t="str">
        <f t="shared" si="8305"/>
        <v/>
      </c>
      <c r="BT859" s="91" t="str">
        <f t="shared" si="8306"/>
        <v/>
      </c>
      <c r="BU859" s="91" t="str">
        <f t="shared" si="8307"/>
        <v/>
      </c>
      <c r="BV859" s="91" t="str">
        <f t="shared" si="8308"/>
        <v/>
      </c>
      <c r="BW859" s="91" t="str">
        <f t="shared" si="8309"/>
        <v/>
      </c>
      <c r="BX859" s="91" t="str">
        <f t="shared" si="8310"/>
        <v/>
      </c>
      <c r="BY859" s="91" t="str">
        <f t="shared" si="8311"/>
        <v/>
      </c>
      <c r="BZ859" s="91" t="str">
        <f t="shared" si="8312"/>
        <v/>
      </c>
      <c r="CA859" s="91" t="str">
        <f t="shared" si="8313"/>
        <v/>
      </c>
      <c r="CB859" s="91" t="str">
        <f t="shared" si="8314"/>
        <v/>
      </c>
      <c r="CC859" s="91" t="str">
        <f t="shared" si="8315"/>
        <v/>
      </c>
      <c r="CD859" s="91" t="str">
        <f t="shared" si="8316"/>
        <v/>
      </c>
      <c r="CE859" s="91" t="str">
        <f t="shared" si="8317"/>
        <v/>
      </c>
      <c r="CF859" s="91" t="str">
        <f t="shared" si="8318"/>
        <v/>
      </c>
      <c r="CG859" s="91" t="str">
        <f t="shared" si="8319"/>
        <v/>
      </c>
      <c r="CH859" s="91" t="str">
        <f t="shared" si="8320"/>
        <v/>
      </c>
      <c r="CI859" s="91" t="str">
        <f t="shared" si="8321"/>
        <v>нет</v>
      </c>
      <c r="CJ859" s="63" t="e">
        <f>IF(LEN('Описание предлагаемого товара'!#REF!)&gt;0,'Описание предлагаемого товара'!#REF!,"")</f>
        <v>#REF!</v>
      </c>
      <c r="CK859" s="91" t="e">
        <f t="shared" ref="CK859:CL859" si="8405">IFERROR(REPLACE(CJ859,FIND(CHAR(10),CJ859,1),1,""),CJ859)</f>
        <v>#REF!</v>
      </c>
      <c r="CL859" s="91" t="e">
        <f t="shared" si="8405"/>
        <v>#REF!</v>
      </c>
      <c r="CM859" s="91" t="e">
        <f t="shared" si="8323"/>
        <v>#REF!</v>
      </c>
      <c r="CN859" s="91" t="e">
        <f t="shared" si="8324"/>
        <v>#REF!</v>
      </c>
      <c r="CO859" s="91" t="e">
        <f t="shared" si="8325"/>
        <v>#REF!</v>
      </c>
      <c r="CP859" s="90" t="e">
        <f>IF(AU859="Не указан реестровый номер (мера нац.режима Запрет)","",IF(CI859="нет","",IF(CU859="да","исключение(не смотрим баллы)",IFERROR(IF(CI859*1&gt;0,IFERROR(IF(VLOOKUP(CI859*1,Обработ.выгрузка_реестра_РФ!$A:$G,7,)=0,"Баллы не установлены",VLOOKUP(CI859*1,Обработ.выгрузка_реестра_РФ!$A:$G,7,)),IF(LEN(CI859)&gt;14,"","нет номера в реестре РФ")),""),IF(LEN(CI859)=0,"","Некорректный реестровый номер")))))</f>
        <v>#REF!</v>
      </c>
      <c r="CQ859" s="33" t="e">
        <f>IF(LEN(C859)&gt;0,IFERROR(IF(LEN(H859)&gt;0,IF(LEN(VLOOKUP(H859,'исключения(не_смотрим_баллы)'!$A:$C,1,))&gt;0,"да","нет"),"не введен ОКПД2"),"нет"),"")</f>
        <v>#REF!</v>
      </c>
      <c r="CR859" s="33" t="e">
        <f ca="1">IF(CQ859="да",IF(TODAY()&lt;VLOOKUP(H859,'исключения(не_смотрим_баллы)'!$A:$C,3,),"да","нет"),"")</f>
        <v>#REF!</v>
      </c>
      <c r="CS859" s="33" t="str">
        <f>IFERROR(IF(CQ859="да",IF(VLOOKUP(CI859*1,Обработ.выгрузка_реестра_РФ!$A:$G,2,)&lt;VLOOKUP(H859,'исключения(не_смотрим_баллы)'!$A:$C,2,),"да","нет"),""),"")</f>
        <v/>
      </c>
      <c r="CT859" s="24"/>
      <c r="CU859" s="33" t="e">
        <f t="shared" si="8337"/>
        <v>#REF!</v>
      </c>
      <c r="CV859" s="91" t="e">
        <f t="shared" si="8338"/>
        <v>#REF!</v>
      </c>
      <c r="CW859" s="27" t="e">
        <f t="shared" si="8339"/>
        <v>#REF!</v>
      </c>
      <c r="CX859" s="26" t="e">
        <f t="shared" si="8268"/>
        <v>#REF!</v>
      </c>
      <c r="CY859" s="64" t="e">
        <f>IF(LEN('Описание предлагаемого товара'!#REF!)&gt;0,'Описание предлагаемого товара'!#REF!,"")</f>
        <v>#REF!</v>
      </c>
      <c r="CZ859" s="95" t="e">
        <f t="shared" si="8326"/>
        <v>#REF!</v>
      </c>
      <c r="DA859" s="95" t="e">
        <f t="shared" ref="DA859" si="8406">IFERROR(REPLACE(CZ859,FIND(" ",CZ859,1),1,""),CZ859)</f>
        <v>#REF!</v>
      </c>
      <c r="DB859" s="95" t="e">
        <f t="shared" si="8270"/>
        <v>#REF!</v>
      </c>
      <c r="DC859" s="95" t="e">
        <f t="shared" ref="DC859:DD859" si="8407">IFERROR(REPLACE(DB859,FIND("г.",DB859,1),2,""),DB859)</f>
        <v>#REF!</v>
      </c>
      <c r="DD859" s="95" t="e">
        <f t="shared" si="8407"/>
        <v>#REF!</v>
      </c>
      <c r="DE859" s="95" t="e">
        <f t="shared" ref="DE859:DF859" si="8408">IFERROR(REPLACE(DD859,FIND("г",DD859,1),1,""),DD859)</f>
        <v>#REF!</v>
      </c>
      <c r="DF859" s="95" t="e">
        <f t="shared" si="8408"/>
        <v>#REF!</v>
      </c>
      <c r="DG859" s="95" t="e">
        <f t="shared" si="8343"/>
        <v>#REF!</v>
      </c>
      <c r="DH859" s="25" t="str">
        <f>IFERROR(VLOOKUP(CI859*1,Обработ.выгрузка_реестра_РФ!$A:$G,5,),"")</f>
        <v/>
      </c>
      <c r="DI859" s="27" t="str">
        <f t="shared" si="8353"/>
        <v/>
      </c>
      <c r="DJ859" s="27" t="str">
        <f t="shared" ca="1" si="8330"/>
        <v/>
      </c>
      <c r="DK859" s="63" t="e">
        <f>IF(LEN('Описание предлагаемого товара'!#REF!)&gt;0,'Описание предлагаемого товара'!#REF!,"")</f>
        <v>#REF!</v>
      </c>
      <c r="DL859" s="63" t="e">
        <f>IF(LEN('Описание предлагаемого товара'!#REF!)&gt;0,'Описание предлагаемого товара'!#REF!,"")</f>
        <v>#REF!</v>
      </c>
      <c r="DM859" s="32"/>
    </row>
    <row r="860" spans="1:117" ht="48.75" customHeight="1" x14ac:dyDescent="0.25">
      <c r="A860" s="61" t="e">
        <f>IF(LEN('Описание предлагаемого товара'!#REF!)&gt;0,'Описание предлагаемого товара'!#REF!,"")</f>
        <v>#REF!</v>
      </c>
      <c r="B860" s="65" t="e">
        <f>IF(LEN('Описание предлагаемого товара'!#REF!)&gt;0,'Описание предлагаемого товара'!#REF!,"")</f>
        <v>#REF!</v>
      </c>
      <c r="C860" s="61" t="e">
        <f>IF(LEN('Описание предлагаемого товара'!#REF!)&gt;0,'Описание предлагаемого товара'!#REF!,"")</f>
        <v>#REF!</v>
      </c>
      <c r="D860" s="61" t="e">
        <f>IF(LEN('Описание предлагаемого товара'!#REF!)&gt;0,'Описание предлагаемого товара'!#REF!,"")</f>
        <v>#REF!</v>
      </c>
      <c r="E860" s="61" t="e">
        <f>IF(LEN('Описание предлагаемого товара'!#REF!)&gt;0,'Описание предлагаемого товара'!#REF!,"")</f>
        <v>#REF!</v>
      </c>
      <c r="F860" s="61" t="e">
        <f>IF(LEN('Описание предлагаемого товара'!#REF!)&gt;0,'Описание предлагаемого товара'!#REF!,"")</f>
        <v>#REF!</v>
      </c>
      <c r="G860" s="61" t="e">
        <f>IF(LEN('Описание предлагаемого товара'!#REF!)&gt;0,'Описание предлагаемого товара'!#REF!,"")</f>
        <v>#REF!</v>
      </c>
      <c r="H860" s="61" t="e">
        <f>IF(LEN('Описание предлагаемого товара'!#REF!)&gt;0,'Описание предлагаемого товара'!#REF!,"")</f>
        <v>#REF!</v>
      </c>
      <c r="I860" s="61" t="e">
        <f>IF(LEN('Описание предлагаемого товара'!#REF!)&gt;0,'Описание предлагаемого товара'!#REF!,"")</f>
        <v>#REF!</v>
      </c>
      <c r="J860" s="38" t="str">
        <f>IFERROR(VLOOKUP(B860,SAP!$A:$E,5,),"")</f>
        <v/>
      </c>
      <c r="K860" s="40" t="str">
        <f t="shared" si="8273"/>
        <v/>
      </c>
      <c r="L860" s="61" t="e">
        <f>IF(LEN('Описание предлагаемого товара'!#REF!)&gt;0,IFERROR('Описание предлагаемого товара'!#REF!*1,""),"")</f>
        <v>#REF!</v>
      </c>
      <c r="M860" s="39" t="str">
        <f>IFERROR(VLOOKUP(B860,SAP!$A:$E,2,),"")</f>
        <v/>
      </c>
      <c r="N860" s="41" t="str">
        <f t="shared" ref="N860:N923" si="8409">IF(M860="нет","",IFERROR(M860*1,""))</f>
        <v/>
      </c>
      <c r="O860" s="39" t="str">
        <f t="shared" si="8260"/>
        <v/>
      </c>
      <c r="P860" s="36" t="e">
        <f>IF(LEN('Описание предлагаемого товара'!#REF!)&gt;0,'Описание предлагаемого товара'!#REF!,"")</f>
        <v>#REF!</v>
      </c>
      <c r="Q86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60" s="37" t="e">
        <f>IF(LEN('Описание предлагаемого товара'!#REF!)&gt;0,'Описание предлагаемого товара'!#REF!,"")</f>
        <v>#REF!</v>
      </c>
      <c r="S860" s="37" t="e">
        <f>IF(LEN('Описание предлагаемого товара'!#REF!)&gt;0,'Описание предлагаемого товара'!#REF!,"")</f>
        <v>#REF!</v>
      </c>
      <c r="T86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60" s="23" t="str">
        <f>IFERROR(VLOOKUP(CI860*1,Обработ.выгрузка_реестра_РФ!$A:$G,6,),"")</f>
        <v/>
      </c>
      <c r="V860" s="61" t="e">
        <f>IF(LEN('Описание предлагаемого товара'!#REF!)&gt;0,'Описание предлагаемого товара'!#REF!,"")</f>
        <v>#REF!</v>
      </c>
      <c r="W860" s="62" t="e">
        <f>IF(LEN('Описание предлагаемого товара'!#REF!)&gt;0,'Описание предлагаемого товара'!#REF!,"")</f>
        <v>#REF!</v>
      </c>
      <c r="X860" s="91" t="e">
        <f t="shared" ref="X860:Y860" si="8410">IFERROR(REPLACE(W860,FIND(CHAR(10),W860,1),1," "),W860)</f>
        <v>#REF!</v>
      </c>
      <c r="Y860" s="91" t="e">
        <f t="shared" si="8410"/>
        <v>#REF!</v>
      </c>
      <c r="Z860" s="91" t="e">
        <f t="shared" si="8275"/>
        <v>#REF!</v>
      </c>
      <c r="AA860" s="91" t="e">
        <f t="shared" si="8276"/>
        <v>#REF!</v>
      </c>
      <c r="AB860" s="91" t="e">
        <f t="shared" si="8277"/>
        <v>#REF!</v>
      </c>
      <c r="AC860" s="91" t="e">
        <f t="shared" ref="AC860:AF860" si="8411">IFERROR(REPLACE(AB860,FIND("  ",AB860,1),2," "),AB860)</f>
        <v>#REF!</v>
      </c>
      <c r="AD860" s="91" t="e">
        <f t="shared" si="8411"/>
        <v>#REF!</v>
      </c>
      <c r="AE860" s="91" t="e">
        <f t="shared" si="8411"/>
        <v>#REF!</v>
      </c>
      <c r="AF860" s="91" t="e">
        <f t="shared" si="8411"/>
        <v>#REF!</v>
      </c>
      <c r="AG860" s="23" t="str">
        <f>IFERROR(VLOOKUP(CI860*1,Обработ.выгрузка_реестра_РФ!$A:$G,4,),"")</f>
        <v/>
      </c>
      <c r="AH860" s="91" t="str">
        <f t="shared" ref="AH860:AI860" si="8412">IFERROR(REPLACE(AG860,FIND("-",AG860,1),1,"*"),AG860)</f>
        <v/>
      </c>
      <c r="AI860" s="91" t="str">
        <f t="shared" si="8412"/>
        <v/>
      </c>
      <c r="AJ860" s="27" t="str">
        <f t="shared" si="8375"/>
        <v/>
      </c>
      <c r="AK860" s="63" t="e">
        <f>IF(LEN('Описание предлагаемого товара'!#REF!)&gt;0,'Описание предлагаемого товара'!#REF!,"")</f>
        <v>#REF!</v>
      </c>
      <c r="AL860" s="91" t="e">
        <f t="shared" ref="AL860:AM860" si="8413">IFERROR(REPLACE(AK860,FIND(CHAR(10),AK860,1),1,""),AK860)</f>
        <v>#REF!</v>
      </c>
      <c r="AM860" s="91" t="e">
        <f t="shared" si="8413"/>
        <v>#REF!</v>
      </c>
      <c r="AN860" s="91" t="e">
        <f t="shared" ref="AN860:AR860" si="8414">IFERROR(REPLACE(AM860,FIND(" ",AM860,1),1,""),AM860)</f>
        <v>#REF!</v>
      </c>
      <c r="AO860" s="91" t="e">
        <f t="shared" si="8414"/>
        <v>#REF!</v>
      </c>
      <c r="AP860" s="91" t="e">
        <f t="shared" si="8414"/>
        <v>#REF!</v>
      </c>
      <c r="AQ860" s="91" t="e">
        <f t="shared" si="8414"/>
        <v>#REF!</v>
      </c>
      <c r="AR860" s="91" t="e">
        <f t="shared" si="8414"/>
        <v>#REF!</v>
      </c>
      <c r="AS860" s="91" t="e">
        <f t="shared" si="8282"/>
        <v>#REF!</v>
      </c>
      <c r="AT860" s="91" t="e">
        <f t="shared" si="8283"/>
        <v>#REF!</v>
      </c>
      <c r="AU860" s="32" t="e">
        <f t="shared" si="8266"/>
        <v>#REF!</v>
      </c>
      <c r="AV860" s="93" t="e">
        <f>'Описание предлагаемого товара'!#REF!</f>
        <v>#REF!</v>
      </c>
      <c r="AW860" s="91" t="e">
        <f>MIN(SEARCH({0,1,2,3,4,5,6,7,8,9},AV860&amp; "0123456789"))</f>
        <v>#REF!</v>
      </c>
      <c r="AX860" s="91" t="str">
        <f t="shared" si="8284"/>
        <v/>
      </c>
      <c r="AY860" s="91" t="str">
        <f t="shared" si="8285"/>
        <v/>
      </c>
      <c r="AZ860" s="91" t="str">
        <f t="shared" si="8286"/>
        <v/>
      </c>
      <c r="BA860" s="91" t="str">
        <f t="shared" si="8287"/>
        <v/>
      </c>
      <c r="BB860" s="91" t="str">
        <f t="shared" si="8288"/>
        <v/>
      </c>
      <c r="BC860" s="91" t="str">
        <f t="shared" si="8289"/>
        <v/>
      </c>
      <c r="BD860" s="91" t="str">
        <f t="shared" si="8290"/>
        <v/>
      </c>
      <c r="BE860" s="91" t="str">
        <f t="shared" si="8291"/>
        <v/>
      </c>
      <c r="BF860" s="91" t="str">
        <f t="shared" si="8292"/>
        <v/>
      </c>
      <c r="BG860" s="91" t="str">
        <f t="shared" si="8293"/>
        <v/>
      </c>
      <c r="BH860" s="91" t="str">
        <f t="shared" si="8294"/>
        <v/>
      </c>
      <c r="BI860" s="91" t="str">
        <f t="shared" si="8295"/>
        <v/>
      </c>
      <c r="BJ860" s="91" t="str">
        <f t="shared" si="8296"/>
        <v/>
      </c>
      <c r="BK860" s="91" t="str">
        <f t="shared" si="8297"/>
        <v/>
      </c>
      <c r="BL860" s="91" t="str">
        <f t="shared" si="8298"/>
        <v/>
      </c>
      <c r="BM860" s="91" t="str">
        <f t="shared" si="8299"/>
        <v/>
      </c>
      <c r="BN860" s="91" t="str">
        <f t="shared" si="8300"/>
        <v/>
      </c>
      <c r="BO860" s="91" t="str">
        <f t="shared" si="8301"/>
        <v/>
      </c>
      <c r="BP860" s="91" t="str">
        <f t="shared" si="8302"/>
        <v/>
      </c>
      <c r="BQ860" s="91" t="str">
        <f t="shared" si="8303"/>
        <v/>
      </c>
      <c r="BR860" s="91" t="str">
        <f t="shared" si="8304"/>
        <v/>
      </c>
      <c r="BS860" s="91" t="str">
        <f t="shared" si="8305"/>
        <v/>
      </c>
      <c r="BT860" s="91" t="str">
        <f t="shared" si="8306"/>
        <v/>
      </c>
      <c r="BU860" s="91" t="str">
        <f t="shared" si="8307"/>
        <v/>
      </c>
      <c r="BV860" s="91" t="str">
        <f t="shared" si="8308"/>
        <v/>
      </c>
      <c r="BW860" s="91" t="str">
        <f t="shared" si="8309"/>
        <v/>
      </c>
      <c r="BX860" s="91" t="str">
        <f t="shared" si="8310"/>
        <v/>
      </c>
      <c r="BY860" s="91" t="str">
        <f t="shared" si="8311"/>
        <v/>
      </c>
      <c r="BZ860" s="91" t="str">
        <f t="shared" si="8312"/>
        <v/>
      </c>
      <c r="CA860" s="91" t="str">
        <f t="shared" si="8313"/>
        <v/>
      </c>
      <c r="CB860" s="91" t="str">
        <f t="shared" si="8314"/>
        <v/>
      </c>
      <c r="CC860" s="91" t="str">
        <f t="shared" si="8315"/>
        <v/>
      </c>
      <c r="CD860" s="91" t="str">
        <f t="shared" si="8316"/>
        <v/>
      </c>
      <c r="CE860" s="91" t="str">
        <f t="shared" si="8317"/>
        <v/>
      </c>
      <c r="CF860" s="91" t="str">
        <f t="shared" si="8318"/>
        <v/>
      </c>
      <c r="CG860" s="91" t="str">
        <f t="shared" si="8319"/>
        <v/>
      </c>
      <c r="CH860" s="91" t="str">
        <f t="shared" si="8320"/>
        <v/>
      </c>
      <c r="CI860" s="91" t="str">
        <f t="shared" si="8321"/>
        <v>нет</v>
      </c>
      <c r="CJ860" s="63" t="e">
        <f>IF(LEN('Описание предлагаемого товара'!#REF!)&gt;0,'Описание предлагаемого товара'!#REF!,"")</f>
        <v>#REF!</v>
      </c>
      <c r="CK860" s="91" t="e">
        <f t="shared" ref="CK860:CL860" si="8415">IFERROR(REPLACE(CJ860,FIND(CHAR(10),CJ860,1),1,""),CJ860)</f>
        <v>#REF!</v>
      </c>
      <c r="CL860" s="91" t="e">
        <f t="shared" si="8415"/>
        <v>#REF!</v>
      </c>
      <c r="CM860" s="91" t="e">
        <f t="shared" si="8323"/>
        <v>#REF!</v>
      </c>
      <c r="CN860" s="91" t="e">
        <f t="shared" si="8324"/>
        <v>#REF!</v>
      </c>
      <c r="CO860" s="91" t="e">
        <f t="shared" si="8325"/>
        <v>#REF!</v>
      </c>
      <c r="CP860" s="90" t="e">
        <f>IF(AU860="Не указан реестровый номер (мера нац.режима Запрет)","",IF(CI860="нет","",IF(CU860="да","исключение(не смотрим баллы)",IFERROR(IF(CI860*1&gt;0,IFERROR(IF(VLOOKUP(CI860*1,Обработ.выгрузка_реестра_РФ!$A:$G,7,)=0,"Баллы не установлены",VLOOKUP(CI860*1,Обработ.выгрузка_реестра_РФ!$A:$G,7,)),IF(LEN(CI860)&gt;14,"","нет номера в реестре РФ")),""),IF(LEN(CI860)=0,"","Некорректный реестровый номер")))))</f>
        <v>#REF!</v>
      </c>
      <c r="CQ860" s="33" t="e">
        <f>IF(LEN(C860)&gt;0,IFERROR(IF(LEN(H860)&gt;0,IF(LEN(VLOOKUP(H860,'исключения(не_смотрим_баллы)'!$A:$C,1,))&gt;0,"да","нет"),"не введен ОКПД2"),"нет"),"")</f>
        <v>#REF!</v>
      </c>
      <c r="CR860" s="33" t="e">
        <f ca="1">IF(CQ860="да",IF(TODAY()&lt;VLOOKUP(H860,'исключения(не_смотрим_баллы)'!$A:$C,3,),"да","нет"),"")</f>
        <v>#REF!</v>
      </c>
      <c r="CS860" s="33" t="str">
        <f>IFERROR(IF(CQ860="да",IF(VLOOKUP(CI860*1,Обработ.выгрузка_реестра_РФ!$A:$G,2,)&lt;VLOOKUP(H860,'исключения(не_смотрим_баллы)'!$A:$C,2,),"да","нет"),""),"")</f>
        <v/>
      </c>
      <c r="CT860" s="24"/>
      <c r="CU860" s="33" t="e">
        <f t="shared" si="8337"/>
        <v>#REF!</v>
      </c>
      <c r="CV860" s="91" t="e">
        <f t="shared" si="8338"/>
        <v>#REF!</v>
      </c>
      <c r="CW860" s="27" t="e">
        <f t="shared" si="8339"/>
        <v>#REF!</v>
      </c>
      <c r="CX860" s="26" t="e">
        <f t="shared" si="8268"/>
        <v>#REF!</v>
      </c>
      <c r="CY860" s="64" t="e">
        <f>IF(LEN('Описание предлагаемого товара'!#REF!)&gt;0,'Описание предлагаемого товара'!#REF!,"")</f>
        <v>#REF!</v>
      </c>
      <c r="CZ860" s="95" t="e">
        <f t="shared" si="8326"/>
        <v>#REF!</v>
      </c>
      <c r="DA860" s="95" t="e">
        <f t="shared" ref="DA860" si="8416">IFERROR(REPLACE(CZ860,FIND(" ",CZ860,1),1,""),CZ860)</f>
        <v>#REF!</v>
      </c>
      <c r="DB860" s="95" t="e">
        <f t="shared" si="8270"/>
        <v>#REF!</v>
      </c>
      <c r="DC860" s="95" t="e">
        <f t="shared" ref="DC860:DD860" si="8417">IFERROR(REPLACE(DB860,FIND("г.",DB860,1),2,""),DB860)</f>
        <v>#REF!</v>
      </c>
      <c r="DD860" s="95" t="e">
        <f t="shared" si="8417"/>
        <v>#REF!</v>
      </c>
      <c r="DE860" s="95" t="e">
        <f t="shared" ref="DE860:DF860" si="8418">IFERROR(REPLACE(DD860,FIND("г",DD860,1),1,""),DD860)</f>
        <v>#REF!</v>
      </c>
      <c r="DF860" s="95" t="e">
        <f t="shared" si="8418"/>
        <v>#REF!</v>
      </c>
      <c r="DG860" s="95" t="e">
        <f t="shared" si="8343"/>
        <v>#REF!</v>
      </c>
      <c r="DH860" s="25" t="str">
        <f>IFERROR(VLOOKUP(CI860*1,Обработ.выгрузка_реестра_РФ!$A:$G,5,),"")</f>
        <v/>
      </c>
      <c r="DI860" s="27" t="str">
        <f t="shared" si="8353"/>
        <v/>
      </c>
      <c r="DJ860" s="27" t="str">
        <f t="shared" ca="1" si="8330"/>
        <v/>
      </c>
      <c r="DK860" s="63" t="e">
        <f>IF(LEN('Описание предлагаемого товара'!#REF!)&gt;0,'Описание предлагаемого товара'!#REF!,"")</f>
        <v>#REF!</v>
      </c>
      <c r="DL860" s="63" t="e">
        <f>IF(LEN('Описание предлагаемого товара'!#REF!)&gt;0,'Описание предлагаемого товара'!#REF!,"")</f>
        <v>#REF!</v>
      </c>
      <c r="DM860" s="32"/>
    </row>
    <row r="861" spans="1:117" ht="48.75" customHeight="1" x14ac:dyDescent="0.25">
      <c r="A861" s="61" t="e">
        <f>IF(LEN('Описание предлагаемого товара'!#REF!)&gt;0,'Описание предлагаемого товара'!#REF!,"")</f>
        <v>#REF!</v>
      </c>
      <c r="B861" s="65" t="e">
        <f>IF(LEN('Описание предлагаемого товара'!#REF!)&gt;0,'Описание предлагаемого товара'!#REF!,"")</f>
        <v>#REF!</v>
      </c>
      <c r="C861" s="61" t="e">
        <f>IF(LEN('Описание предлагаемого товара'!#REF!)&gt;0,'Описание предлагаемого товара'!#REF!,"")</f>
        <v>#REF!</v>
      </c>
      <c r="D861" s="61" t="e">
        <f>IF(LEN('Описание предлагаемого товара'!#REF!)&gt;0,'Описание предлагаемого товара'!#REF!,"")</f>
        <v>#REF!</v>
      </c>
      <c r="E861" s="61" t="e">
        <f>IF(LEN('Описание предлагаемого товара'!#REF!)&gt;0,'Описание предлагаемого товара'!#REF!,"")</f>
        <v>#REF!</v>
      </c>
      <c r="F861" s="61" t="e">
        <f>IF(LEN('Описание предлагаемого товара'!#REF!)&gt;0,'Описание предлагаемого товара'!#REF!,"")</f>
        <v>#REF!</v>
      </c>
      <c r="G861" s="61" t="e">
        <f>IF(LEN('Описание предлагаемого товара'!#REF!)&gt;0,'Описание предлагаемого товара'!#REF!,"")</f>
        <v>#REF!</v>
      </c>
      <c r="H861" s="61" t="e">
        <f>IF(LEN('Описание предлагаемого товара'!#REF!)&gt;0,'Описание предлагаемого товара'!#REF!,"")</f>
        <v>#REF!</v>
      </c>
      <c r="I861" s="61" t="e">
        <f>IF(LEN('Описание предлагаемого товара'!#REF!)&gt;0,'Описание предлагаемого товара'!#REF!,"")</f>
        <v>#REF!</v>
      </c>
      <c r="J861" s="38" t="str">
        <f>IFERROR(VLOOKUP(B861,SAP!$A:$E,5,),"")</f>
        <v/>
      </c>
      <c r="K861" s="40" t="str">
        <f t="shared" si="8273"/>
        <v/>
      </c>
      <c r="L861" s="61" t="e">
        <f>IF(LEN('Описание предлагаемого товара'!#REF!)&gt;0,IFERROR('Описание предлагаемого товара'!#REF!*1,""),"")</f>
        <v>#REF!</v>
      </c>
      <c r="M861" s="39" t="str">
        <f>IFERROR(VLOOKUP(B861,SAP!$A:$E,2,),"")</f>
        <v/>
      </c>
      <c r="N861" s="41" t="str">
        <f t="shared" si="8409"/>
        <v/>
      </c>
      <c r="O861" s="39" t="str">
        <f t="shared" si="8260"/>
        <v/>
      </c>
      <c r="P861" s="36" t="e">
        <f>IF(LEN('Описание предлагаемого товара'!#REF!)&gt;0,'Описание предлагаемого товара'!#REF!,"")</f>
        <v>#REF!</v>
      </c>
      <c r="Q86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61" s="37" t="e">
        <f>IF(LEN('Описание предлагаемого товара'!#REF!)&gt;0,'Описание предлагаемого товара'!#REF!,"")</f>
        <v>#REF!</v>
      </c>
      <c r="S861" s="37" t="e">
        <f>IF(LEN('Описание предлагаемого товара'!#REF!)&gt;0,'Описание предлагаемого товара'!#REF!,"")</f>
        <v>#REF!</v>
      </c>
      <c r="T86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61" s="23" t="str">
        <f>IFERROR(VLOOKUP(CI861*1,Обработ.выгрузка_реестра_РФ!$A:$G,6,),"")</f>
        <v/>
      </c>
      <c r="V861" s="61" t="e">
        <f>IF(LEN('Описание предлагаемого товара'!#REF!)&gt;0,'Описание предлагаемого товара'!#REF!,"")</f>
        <v>#REF!</v>
      </c>
      <c r="W861" s="62" t="e">
        <f>IF(LEN('Описание предлагаемого товара'!#REF!)&gt;0,'Описание предлагаемого товара'!#REF!,"")</f>
        <v>#REF!</v>
      </c>
      <c r="X861" s="91" t="e">
        <f t="shared" ref="X861:Y861" si="8419">IFERROR(REPLACE(W861,FIND(CHAR(10),W861,1),1," "),W861)</f>
        <v>#REF!</v>
      </c>
      <c r="Y861" s="91" t="e">
        <f t="shared" si="8419"/>
        <v>#REF!</v>
      </c>
      <c r="Z861" s="91" t="e">
        <f t="shared" si="8275"/>
        <v>#REF!</v>
      </c>
      <c r="AA861" s="91" t="e">
        <f t="shared" si="8276"/>
        <v>#REF!</v>
      </c>
      <c r="AB861" s="91" t="e">
        <f t="shared" si="8277"/>
        <v>#REF!</v>
      </c>
      <c r="AC861" s="91" t="e">
        <f t="shared" ref="AC861:AF861" si="8420">IFERROR(REPLACE(AB861,FIND("  ",AB861,1),2," "),AB861)</f>
        <v>#REF!</v>
      </c>
      <c r="AD861" s="91" t="e">
        <f t="shared" si="8420"/>
        <v>#REF!</v>
      </c>
      <c r="AE861" s="91" t="e">
        <f t="shared" si="8420"/>
        <v>#REF!</v>
      </c>
      <c r="AF861" s="91" t="e">
        <f t="shared" si="8420"/>
        <v>#REF!</v>
      </c>
      <c r="AG861" s="23" t="str">
        <f>IFERROR(VLOOKUP(CI861*1,Обработ.выгрузка_реестра_РФ!$A:$G,4,),"")</f>
        <v/>
      </c>
      <c r="AH861" s="91" t="str">
        <f t="shared" ref="AH861:AI861" si="8421">IFERROR(REPLACE(AG861,FIND("-",AG861,1),1,"*"),AG861)</f>
        <v/>
      </c>
      <c r="AI861" s="91" t="str">
        <f t="shared" si="8421"/>
        <v/>
      </c>
      <c r="AJ861" s="27" t="str">
        <f t="shared" si="8375"/>
        <v/>
      </c>
      <c r="AK861" s="63" t="e">
        <f>IF(LEN('Описание предлагаемого товара'!#REF!)&gt;0,'Описание предлагаемого товара'!#REF!,"")</f>
        <v>#REF!</v>
      </c>
      <c r="AL861" s="91" t="e">
        <f t="shared" ref="AL861:AM861" si="8422">IFERROR(REPLACE(AK861,FIND(CHAR(10),AK861,1),1,""),AK861)</f>
        <v>#REF!</v>
      </c>
      <c r="AM861" s="91" t="e">
        <f t="shared" si="8422"/>
        <v>#REF!</v>
      </c>
      <c r="AN861" s="91" t="e">
        <f t="shared" ref="AN861:AR861" si="8423">IFERROR(REPLACE(AM861,FIND(" ",AM861,1),1,""),AM861)</f>
        <v>#REF!</v>
      </c>
      <c r="AO861" s="91" t="e">
        <f t="shared" si="8423"/>
        <v>#REF!</v>
      </c>
      <c r="AP861" s="91" t="e">
        <f t="shared" si="8423"/>
        <v>#REF!</v>
      </c>
      <c r="AQ861" s="91" t="e">
        <f t="shared" si="8423"/>
        <v>#REF!</v>
      </c>
      <c r="AR861" s="91" t="e">
        <f t="shared" si="8423"/>
        <v>#REF!</v>
      </c>
      <c r="AS861" s="91" t="e">
        <f t="shared" si="8282"/>
        <v>#REF!</v>
      </c>
      <c r="AT861" s="91" t="e">
        <f t="shared" si="8283"/>
        <v>#REF!</v>
      </c>
      <c r="AU861" s="32" t="e">
        <f t="shared" si="8266"/>
        <v>#REF!</v>
      </c>
      <c r="AV861" s="93" t="e">
        <f>'Описание предлагаемого товара'!#REF!</f>
        <v>#REF!</v>
      </c>
      <c r="AW861" s="91" t="e">
        <f>MIN(SEARCH({0,1,2,3,4,5,6,7,8,9},AV861&amp; "0123456789"))</f>
        <v>#REF!</v>
      </c>
      <c r="AX861" s="91" t="str">
        <f t="shared" si="8284"/>
        <v/>
      </c>
      <c r="AY861" s="91" t="str">
        <f t="shared" si="8285"/>
        <v/>
      </c>
      <c r="AZ861" s="91" t="str">
        <f t="shared" si="8286"/>
        <v/>
      </c>
      <c r="BA861" s="91" t="str">
        <f t="shared" si="8287"/>
        <v/>
      </c>
      <c r="BB861" s="91" t="str">
        <f t="shared" si="8288"/>
        <v/>
      </c>
      <c r="BC861" s="91" t="str">
        <f t="shared" si="8289"/>
        <v/>
      </c>
      <c r="BD861" s="91" t="str">
        <f t="shared" si="8290"/>
        <v/>
      </c>
      <c r="BE861" s="91" t="str">
        <f t="shared" si="8291"/>
        <v/>
      </c>
      <c r="BF861" s="91" t="str">
        <f t="shared" si="8292"/>
        <v/>
      </c>
      <c r="BG861" s="91" t="str">
        <f t="shared" si="8293"/>
        <v/>
      </c>
      <c r="BH861" s="91" t="str">
        <f t="shared" si="8294"/>
        <v/>
      </c>
      <c r="BI861" s="91" t="str">
        <f t="shared" si="8295"/>
        <v/>
      </c>
      <c r="BJ861" s="91" t="str">
        <f t="shared" si="8296"/>
        <v/>
      </c>
      <c r="BK861" s="91" t="str">
        <f t="shared" si="8297"/>
        <v/>
      </c>
      <c r="BL861" s="91" t="str">
        <f t="shared" si="8298"/>
        <v/>
      </c>
      <c r="BM861" s="91" t="str">
        <f t="shared" si="8299"/>
        <v/>
      </c>
      <c r="BN861" s="91" t="str">
        <f t="shared" si="8300"/>
        <v/>
      </c>
      <c r="BO861" s="91" t="str">
        <f t="shared" si="8301"/>
        <v/>
      </c>
      <c r="BP861" s="91" t="str">
        <f t="shared" si="8302"/>
        <v/>
      </c>
      <c r="BQ861" s="91" t="str">
        <f t="shared" si="8303"/>
        <v/>
      </c>
      <c r="BR861" s="91" t="str">
        <f t="shared" si="8304"/>
        <v/>
      </c>
      <c r="BS861" s="91" t="str">
        <f t="shared" si="8305"/>
        <v/>
      </c>
      <c r="BT861" s="91" t="str">
        <f t="shared" si="8306"/>
        <v/>
      </c>
      <c r="BU861" s="91" t="str">
        <f t="shared" si="8307"/>
        <v/>
      </c>
      <c r="BV861" s="91" t="str">
        <f t="shared" si="8308"/>
        <v/>
      </c>
      <c r="BW861" s="91" t="str">
        <f t="shared" si="8309"/>
        <v/>
      </c>
      <c r="BX861" s="91" t="str">
        <f t="shared" si="8310"/>
        <v/>
      </c>
      <c r="BY861" s="91" t="str">
        <f t="shared" si="8311"/>
        <v/>
      </c>
      <c r="BZ861" s="91" t="str">
        <f t="shared" si="8312"/>
        <v/>
      </c>
      <c r="CA861" s="91" t="str">
        <f t="shared" si="8313"/>
        <v/>
      </c>
      <c r="CB861" s="91" t="str">
        <f t="shared" si="8314"/>
        <v/>
      </c>
      <c r="CC861" s="91" t="str">
        <f t="shared" si="8315"/>
        <v/>
      </c>
      <c r="CD861" s="91" t="str">
        <f t="shared" si="8316"/>
        <v/>
      </c>
      <c r="CE861" s="91" t="str">
        <f t="shared" si="8317"/>
        <v/>
      </c>
      <c r="CF861" s="91" t="str">
        <f t="shared" si="8318"/>
        <v/>
      </c>
      <c r="CG861" s="91" t="str">
        <f t="shared" si="8319"/>
        <v/>
      </c>
      <c r="CH861" s="91" t="str">
        <f t="shared" si="8320"/>
        <v/>
      </c>
      <c r="CI861" s="91" t="str">
        <f t="shared" si="8321"/>
        <v>нет</v>
      </c>
      <c r="CJ861" s="63" t="e">
        <f>IF(LEN('Описание предлагаемого товара'!#REF!)&gt;0,'Описание предлагаемого товара'!#REF!,"")</f>
        <v>#REF!</v>
      </c>
      <c r="CK861" s="91" t="e">
        <f t="shared" ref="CK861:CL861" si="8424">IFERROR(REPLACE(CJ861,FIND(CHAR(10),CJ861,1),1,""),CJ861)</f>
        <v>#REF!</v>
      </c>
      <c r="CL861" s="91" t="e">
        <f t="shared" si="8424"/>
        <v>#REF!</v>
      </c>
      <c r="CM861" s="91" t="e">
        <f t="shared" si="8323"/>
        <v>#REF!</v>
      </c>
      <c r="CN861" s="91" t="e">
        <f t="shared" si="8324"/>
        <v>#REF!</v>
      </c>
      <c r="CO861" s="91" t="e">
        <f t="shared" si="8325"/>
        <v>#REF!</v>
      </c>
      <c r="CP861" s="90" t="e">
        <f>IF(AU861="Не указан реестровый номер (мера нац.режима Запрет)","",IF(CI861="нет","",IF(CU861="да","исключение(не смотрим баллы)",IFERROR(IF(CI861*1&gt;0,IFERROR(IF(VLOOKUP(CI861*1,Обработ.выгрузка_реестра_РФ!$A:$G,7,)=0,"Баллы не установлены",VLOOKUP(CI861*1,Обработ.выгрузка_реестра_РФ!$A:$G,7,)),IF(LEN(CI861)&gt;14,"","нет номера в реестре РФ")),""),IF(LEN(CI861)=0,"","Некорректный реестровый номер")))))</f>
        <v>#REF!</v>
      </c>
      <c r="CQ861" s="33" t="e">
        <f>IF(LEN(C861)&gt;0,IFERROR(IF(LEN(H861)&gt;0,IF(LEN(VLOOKUP(H861,'исключения(не_смотрим_баллы)'!$A:$C,1,))&gt;0,"да","нет"),"не введен ОКПД2"),"нет"),"")</f>
        <v>#REF!</v>
      </c>
      <c r="CR861" s="33" t="e">
        <f ca="1">IF(CQ861="да",IF(TODAY()&lt;VLOOKUP(H861,'исключения(не_смотрим_баллы)'!$A:$C,3,),"да","нет"),"")</f>
        <v>#REF!</v>
      </c>
      <c r="CS861" s="33" t="str">
        <f>IFERROR(IF(CQ861="да",IF(VLOOKUP(CI861*1,Обработ.выгрузка_реестра_РФ!$A:$G,2,)&lt;VLOOKUP(H861,'исключения(не_смотрим_баллы)'!$A:$C,2,),"да","нет"),""),"")</f>
        <v/>
      </c>
      <c r="CT861" s="24"/>
      <c r="CU861" s="33" t="e">
        <f t="shared" si="8337"/>
        <v>#REF!</v>
      </c>
      <c r="CV861" s="91" t="e">
        <f t="shared" si="8338"/>
        <v>#REF!</v>
      </c>
      <c r="CW861" s="27" t="e">
        <f t="shared" si="8339"/>
        <v>#REF!</v>
      </c>
      <c r="CX861" s="26" t="e">
        <f t="shared" si="8268"/>
        <v>#REF!</v>
      </c>
      <c r="CY861" s="64" t="e">
        <f>IF(LEN('Описание предлагаемого товара'!#REF!)&gt;0,'Описание предлагаемого товара'!#REF!,"")</f>
        <v>#REF!</v>
      </c>
      <c r="CZ861" s="95" t="e">
        <f t="shared" si="8326"/>
        <v>#REF!</v>
      </c>
      <c r="DA861" s="95" t="e">
        <f t="shared" ref="DA861" si="8425">IFERROR(REPLACE(CZ861,FIND(" ",CZ861,1),1,""),CZ861)</f>
        <v>#REF!</v>
      </c>
      <c r="DB861" s="95" t="e">
        <f t="shared" si="8270"/>
        <v>#REF!</v>
      </c>
      <c r="DC861" s="95" t="e">
        <f t="shared" ref="DC861:DD861" si="8426">IFERROR(REPLACE(DB861,FIND("г.",DB861,1),2,""),DB861)</f>
        <v>#REF!</v>
      </c>
      <c r="DD861" s="95" t="e">
        <f t="shared" si="8426"/>
        <v>#REF!</v>
      </c>
      <c r="DE861" s="95" t="e">
        <f t="shared" ref="DE861:DF861" si="8427">IFERROR(REPLACE(DD861,FIND("г",DD861,1),1,""),DD861)</f>
        <v>#REF!</v>
      </c>
      <c r="DF861" s="95" t="e">
        <f t="shared" si="8427"/>
        <v>#REF!</v>
      </c>
      <c r="DG861" s="95" t="e">
        <f t="shared" si="8343"/>
        <v>#REF!</v>
      </c>
      <c r="DH861" s="25" t="str">
        <f>IFERROR(VLOOKUP(CI861*1,Обработ.выгрузка_реестра_РФ!$A:$G,5,),"")</f>
        <v/>
      </c>
      <c r="DI861" s="27" t="str">
        <f t="shared" si="8353"/>
        <v/>
      </c>
      <c r="DJ861" s="27" t="str">
        <f t="shared" ca="1" si="8330"/>
        <v/>
      </c>
      <c r="DK861" s="63" t="e">
        <f>IF(LEN('Описание предлагаемого товара'!#REF!)&gt;0,'Описание предлагаемого товара'!#REF!,"")</f>
        <v>#REF!</v>
      </c>
      <c r="DL861" s="63" t="e">
        <f>IF(LEN('Описание предлагаемого товара'!#REF!)&gt;0,'Описание предлагаемого товара'!#REF!,"")</f>
        <v>#REF!</v>
      </c>
      <c r="DM861" s="32"/>
    </row>
    <row r="862" spans="1:117" ht="48.75" customHeight="1" x14ac:dyDescent="0.25">
      <c r="A862" s="61" t="e">
        <f>IF(LEN('Описание предлагаемого товара'!#REF!)&gt;0,'Описание предлагаемого товара'!#REF!,"")</f>
        <v>#REF!</v>
      </c>
      <c r="B862" s="65" t="e">
        <f>IF(LEN('Описание предлагаемого товара'!#REF!)&gt;0,'Описание предлагаемого товара'!#REF!,"")</f>
        <v>#REF!</v>
      </c>
      <c r="C862" s="61" t="e">
        <f>IF(LEN('Описание предлагаемого товара'!#REF!)&gt;0,'Описание предлагаемого товара'!#REF!,"")</f>
        <v>#REF!</v>
      </c>
      <c r="D862" s="61" t="e">
        <f>IF(LEN('Описание предлагаемого товара'!#REF!)&gt;0,'Описание предлагаемого товара'!#REF!,"")</f>
        <v>#REF!</v>
      </c>
      <c r="E862" s="61" t="e">
        <f>IF(LEN('Описание предлагаемого товара'!#REF!)&gt;0,'Описание предлагаемого товара'!#REF!,"")</f>
        <v>#REF!</v>
      </c>
      <c r="F862" s="61" t="e">
        <f>IF(LEN('Описание предлагаемого товара'!#REF!)&gt;0,'Описание предлагаемого товара'!#REF!,"")</f>
        <v>#REF!</v>
      </c>
      <c r="G862" s="61" t="e">
        <f>IF(LEN('Описание предлагаемого товара'!#REF!)&gt;0,'Описание предлагаемого товара'!#REF!,"")</f>
        <v>#REF!</v>
      </c>
      <c r="H862" s="61" t="e">
        <f>IF(LEN('Описание предлагаемого товара'!#REF!)&gt;0,'Описание предлагаемого товара'!#REF!,"")</f>
        <v>#REF!</v>
      </c>
      <c r="I862" s="61" t="e">
        <f>IF(LEN('Описание предлагаемого товара'!#REF!)&gt;0,'Описание предлагаемого товара'!#REF!,"")</f>
        <v>#REF!</v>
      </c>
      <c r="J862" s="38" t="str">
        <f>IFERROR(VLOOKUP(B862,SAP!$A:$E,5,),"")</f>
        <v/>
      </c>
      <c r="K862" s="40" t="str">
        <f t="shared" si="8273"/>
        <v/>
      </c>
      <c r="L862" s="61" t="e">
        <f>IF(LEN('Описание предлагаемого товара'!#REF!)&gt;0,IFERROR('Описание предлагаемого товара'!#REF!*1,""),"")</f>
        <v>#REF!</v>
      </c>
      <c r="M862" s="39" t="str">
        <f>IFERROR(VLOOKUP(B862,SAP!$A:$E,2,),"")</f>
        <v/>
      </c>
      <c r="N862" s="41" t="str">
        <f t="shared" si="8409"/>
        <v/>
      </c>
      <c r="O862" s="39" t="str">
        <f t="shared" si="8260"/>
        <v/>
      </c>
      <c r="P862" s="36" t="e">
        <f>IF(LEN('Описание предлагаемого товара'!#REF!)&gt;0,'Описание предлагаемого товара'!#REF!,"")</f>
        <v>#REF!</v>
      </c>
      <c r="Q86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62" s="37" t="e">
        <f>IF(LEN('Описание предлагаемого товара'!#REF!)&gt;0,'Описание предлагаемого товара'!#REF!,"")</f>
        <v>#REF!</v>
      </c>
      <c r="S862" s="37" t="e">
        <f>IF(LEN('Описание предлагаемого товара'!#REF!)&gt;0,'Описание предлагаемого товара'!#REF!,"")</f>
        <v>#REF!</v>
      </c>
      <c r="T86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62" s="23" t="str">
        <f>IFERROR(VLOOKUP(CI862*1,Обработ.выгрузка_реестра_РФ!$A:$G,6,),"")</f>
        <v/>
      </c>
      <c r="V862" s="61" t="e">
        <f>IF(LEN('Описание предлагаемого товара'!#REF!)&gt;0,'Описание предлагаемого товара'!#REF!,"")</f>
        <v>#REF!</v>
      </c>
      <c r="W862" s="62" t="e">
        <f>IF(LEN('Описание предлагаемого товара'!#REF!)&gt;0,'Описание предлагаемого товара'!#REF!,"")</f>
        <v>#REF!</v>
      </c>
      <c r="X862" s="91" t="e">
        <f t="shared" ref="X862:Y862" si="8428">IFERROR(REPLACE(W862,FIND(CHAR(10),W862,1),1," "),W862)</f>
        <v>#REF!</v>
      </c>
      <c r="Y862" s="91" t="e">
        <f t="shared" si="8428"/>
        <v>#REF!</v>
      </c>
      <c r="Z862" s="91" t="e">
        <f t="shared" si="8275"/>
        <v>#REF!</v>
      </c>
      <c r="AA862" s="91" t="e">
        <f t="shared" si="8276"/>
        <v>#REF!</v>
      </c>
      <c r="AB862" s="91" t="e">
        <f t="shared" si="8277"/>
        <v>#REF!</v>
      </c>
      <c r="AC862" s="91" t="e">
        <f t="shared" ref="AC862:AF862" si="8429">IFERROR(REPLACE(AB862,FIND("  ",AB862,1),2," "),AB862)</f>
        <v>#REF!</v>
      </c>
      <c r="AD862" s="91" t="e">
        <f t="shared" si="8429"/>
        <v>#REF!</v>
      </c>
      <c r="AE862" s="91" t="e">
        <f t="shared" si="8429"/>
        <v>#REF!</v>
      </c>
      <c r="AF862" s="91" t="e">
        <f t="shared" si="8429"/>
        <v>#REF!</v>
      </c>
      <c r="AG862" s="23" t="str">
        <f>IFERROR(VLOOKUP(CI862*1,Обработ.выгрузка_реестра_РФ!$A:$G,4,),"")</f>
        <v/>
      </c>
      <c r="AH862" s="91" t="str">
        <f t="shared" ref="AH862:AI862" si="8430">IFERROR(REPLACE(AG862,FIND("-",AG862,1),1,"*"),AG862)</f>
        <v/>
      </c>
      <c r="AI862" s="91" t="str">
        <f t="shared" si="8430"/>
        <v/>
      </c>
      <c r="AJ862" s="27" t="str">
        <f t="shared" si="8375"/>
        <v/>
      </c>
      <c r="AK862" s="63" t="e">
        <f>IF(LEN('Описание предлагаемого товара'!#REF!)&gt;0,'Описание предлагаемого товара'!#REF!,"")</f>
        <v>#REF!</v>
      </c>
      <c r="AL862" s="91" t="e">
        <f t="shared" ref="AL862:AM862" si="8431">IFERROR(REPLACE(AK862,FIND(CHAR(10),AK862,1),1,""),AK862)</f>
        <v>#REF!</v>
      </c>
      <c r="AM862" s="91" t="e">
        <f t="shared" si="8431"/>
        <v>#REF!</v>
      </c>
      <c r="AN862" s="91" t="e">
        <f t="shared" ref="AN862:AR862" si="8432">IFERROR(REPLACE(AM862,FIND(" ",AM862,1),1,""),AM862)</f>
        <v>#REF!</v>
      </c>
      <c r="AO862" s="91" t="e">
        <f t="shared" si="8432"/>
        <v>#REF!</v>
      </c>
      <c r="AP862" s="91" t="e">
        <f t="shared" si="8432"/>
        <v>#REF!</v>
      </c>
      <c r="AQ862" s="91" t="e">
        <f t="shared" si="8432"/>
        <v>#REF!</v>
      </c>
      <c r="AR862" s="91" t="e">
        <f t="shared" si="8432"/>
        <v>#REF!</v>
      </c>
      <c r="AS862" s="91" t="e">
        <f t="shared" si="8282"/>
        <v>#REF!</v>
      </c>
      <c r="AT862" s="91" t="e">
        <f t="shared" si="8283"/>
        <v>#REF!</v>
      </c>
      <c r="AU862" s="32" t="e">
        <f t="shared" si="8266"/>
        <v>#REF!</v>
      </c>
      <c r="AV862" s="93" t="e">
        <f>'Описание предлагаемого товара'!#REF!</f>
        <v>#REF!</v>
      </c>
      <c r="AW862" s="91" t="e">
        <f>MIN(SEARCH({0,1,2,3,4,5,6,7,8,9},AV862&amp; "0123456789"))</f>
        <v>#REF!</v>
      </c>
      <c r="AX862" s="91" t="str">
        <f t="shared" si="8284"/>
        <v/>
      </c>
      <c r="AY862" s="91" t="str">
        <f t="shared" si="8285"/>
        <v/>
      </c>
      <c r="AZ862" s="91" t="str">
        <f t="shared" si="8286"/>
        <v/>
      </c>
      <c r="BA862" s="91" t="str">
        <f t="shared" si="8287"/>
        <v/>
      </c>
      <c r="BB862" s="91" t="str">
        <f t="shared" si="8288"/>
        <v/>
      </c>
      <c r="BC862" s="91" t="str">
        <f t="shared" si="8289"/>
        <v/>
      </c>
      <c r="BD862" s="91" t="str">
        <f t="shared" si="8290"/>
        <v/>
      </c>
      <c r="BE862" s="91" t="str">
        <f t="shared" si="8291"/>
        <v/>
      </c>
      <c r="BF862" s="91" t="str">
        <f t="shared" si="8292"/>
        <v/>
      </c>
      <c r="BG862" s="91" t="str">
        <f t="shared" si="8293"/>
        <v/>
      </c>
      <c r="BH862" s="91" t="str">
        <f t="shared" si="8294"/>
        <v/>
      </c>
      <c r="BI862" s="91" t="str">
        <f t="shared" si="8295"/>
        <v/>
      </c>
      <c r="BJ862" s="91" t="str">
        <f t="shared" si="8296"/>
        <v/>
      </c>
      <c r="BK862" s="91" t="str">
        <f t="shared" si="8297"/>
        <v/>
      </c>
      <c r="BL862" s="91" t="str">
        <f t="shared" si="8298"/>
        <v/>
      </c>
      <c r="BM862" s="91" t="str">
        <f t="shared" si="8299"/>
        <v/>
      </c>
      <c r="BN862" s="91" t="str">
        <f t="shared" si="8300"/>
        <v/>
      </c>
      <c r="BO862" s="91" t="str">
        <f t="shared" si="8301"/>
        <v/>
      </c>
      <c r="BP862" s="91" t="str">
        <f t="shared" si="8302"/>
        <v/>
      </c>
      <c r="BQ862" s="91" t="str">
        <f t="shared" si="8303"/>
        <v/>
      </c>
      <c r="BR862" s="91" t="str">
        <f t="shared" si="8304"/>
        <v/>
      </c>
      <c r="BS862" s="91" t="str">
        <f t="shared" si="8305"/>
        <v/>
      </c>
      <c r="BT862" s="91" t="str">
        <f t="shared" si="8306"/>
        <v/>
      </c>
      <c r="BU862" s="91" t="str">
        <f t="shared" si="8307"/>
        <v/>
      </c>
      <c r="BV862" s="91" t="str">
        <f t="shared" si="8308"/>
        <v/>
      </c>
      <c r="BW862" s="91" t="str">
        <f t="shared" si="8309"/>
        <v/>
      </c>
      <c r="BX862" s="91" t="str">
        <f t="shared" si="8310"/>
        <v/>
      </c>
      <c r="BY862" s="91" t="str">
        <f t="shared" si="8311"/>
        <v/>
      </c>
      <c r="BZ862" s="91" t="str">
        <f t="shared" si="8312"/>
        <v/>
      </c>
      <c r="CA862" s="91" t="str">
        <f t="shared" si="8313"/>
        <v/>
      </c>
      <c r="CB862" s="91" t="str">
        <f t="shared" si="8314"/>
        <v/>
      </c>
      <c r="CC862" s="91" t="str">
        <f t="shared" si="8315"/>
        <v/>
      </c>
      <c r="CD862" s="91" t="str">
        <f t="shared" si="8316"/>
        <v/>
      </c>
      <c r="CE862" s="91" t="str">
        <f t="shared" si="8317"/>
        <v/>
      </c>
      <c r="CF862" s="91" t="str">
        <f t="shared" si="8318"/>
        <v/>
      </c>
      <c r="CG862" s="91" t="str">
        <f t="shared" si="8319"/>
        <v/>
      </c>
      <c r="CH862" s="91" t="str">
        <f t="shared" si="8320"/>
        <v/>
      </c>
      <c r="CI862" s="91" t="str">
        <f t="shared" si="8321"/>
        <v>нет</v>
      </c>
      <c r="CJ862" s="63" t="e">
        <f>IF(LEN('Описание предлагаемого товара'!#REF!)&gt;0,'Описание предлагаемого товара'!#REF!,"")</f>
        <v>#REF!</v>
      </c>
      <c r="CK862" s="91" t="e">
        <f t="shared" ref="CK862:CL862" si="8433">IFERROR(REPLACE(CJ862,FIND(CHAR(10),CJ862,1),1,""),CJ862)</f>
        <v>#REF!</v>
      </c>
      <c r="CL862" s="91" t="e">
        <f t="shared" si="8433"/>
        <v>#REF!</v>
      </c>
      <c r="CM862" s="91" t="e">
        <f t="shared" si="8323"/>
        <v>#REF!</v>
      </c>
      <c r="CN862" s="91" t="e">
        <f t="shared" si="8324"/>
        <v>#REF!</v>
      </c>
      <c r="CO862" s="91" t="e">
        <f t="shared" si="8325"/>
        <v>#REF!</v>
      </c>
      <c r="CP862" s="90" t="e">
        <f>IF(AU862="Не указан реестровый номер (мера нац.режима Запрет)","",IF(CI862="нет","",IF(CU862="да","исключение(не смотрим баллы)",IFERROR(IF(CI862*1&gt;0,IFERROR(IF(VLOOKUP(CI862*1,Обработ.выгрузка_реестра_РФ!$A:$G,7,)=0,"Баллы не установлены",VLOOKUP(CI862*1,Обработ.выгрузка_реестра_РФ!$A:$G,7,)),IF(LEN(CI862)&gt;14,"","нет номера в реестре РФ")),""),IF(LEN(CI862)=0,"","Некорректный реестровый номер")))))</f>
        <v>#REF!</v>
      </c>
      <c r="CQ862" s="33" t="e">
        <f>IF(LEN(C862)&gt;0,IFERROR(IF(LEN(H862)&gt;0,IF(LEN(VLOOKUP(H862,'исключения(не_смотрим_баллы)'!$A:$C,1,))&gt;0,"да","нет"),"не введен ОКПД2"),"нет"),"")</f>
        <v>#REF!</v>
      </c>
      <c r="CR862" s="33" t="e">
        <f ca="1">IF(CQ862="да",IF(TODAY()&lt;VLOOKUP(H862,'исключения(не_смотрим_баллы)'!$A:$C,3,),"да","нет"),"")</f>
        <v>#REF!</v>
      </c>
      <c r="CS862" s="33" t="str">
        <f>IFERROR(IF(CQ862="да",IF(VLOOKUP(CI862*1,Обработ.выгрузка_реестра_РФ!$A:$G,2,)&lt;VLOOKUP(H862,'исключения(не_смотрим_баллы)'!$A:$C,2,),"да","нет"),""),"")</f>
        <v/>
      </c>
      <c r="CT862" s="24"/>
      <c r="CU862" s="33" t="e">
        <f t="shared" si="8337"/>
        <v>#REF!</v>
      </c>
      <c r="CV862" s="91" t="e">
        <f t="shared" si="8338"/>
        <v>#REF!</v>
      </c>
      <c r="CW862" s="27" t="e">
        <f t="shared" si="8339"/>
        <v>#REF!</v>
      </c>
      <c r="CX862" s="26" t="e">
        <f t="shared" si="8268"/>
        <v>#REF!</v>
      </c>
      <c r="CY862" s="64" t="e">
        <f>IF(LEN('Описание предлагаемого товара'!#REF!)&gt;0,'Описание предлагаемого товара'!#REF!,"")</f>
        <v>#REF!</v>
      </c>
      <c r="CZ862" s="95" t="e">
        <f t="shared" si="8326"/>
        <v>#REF!</v>
      </c>
      <c r="DA862" s="95" t="e">
        <f t="shared" ref="DA862" si="8434">IFERROR(REPLACE(CZ862,FIND(" ",CZ862,1),1,""),CZ862)</f>
        <v>#REF!</v>
      </c>
      <c r="DB862" s="95" t="e">
        <f t="shared" si="8270"/>
        <v>#REF!</v>
      </c>
      <c r="DC862" s="95" t="e">
        <f t="shared" ref="DC862:DD862" si="8435">IFERROR(REPLACE(DB862,FIND("г.",DB862,1),2,""),DB862)</f>
        <v>#REF!</v>
      </c>
      <c r="DD862" s="95" t="e">
        <f t="shared" si="8435"/>
        <v>#REF!</v>
      </c>
      <c r="DE862" s="95" t="e">
        <f t="shared" ref="DE862:DF862" si="8436">IFERROR(REPLACE(DD862,FIND("г",DD862,1),1,""),DD862)</f>
        <v>#REF!</v>
      </c>
      <c r="DF862" s="95" t="e">
        <f t="shared" si="8436"/>
        <v>#REF!</v>
      </c>
      <c r="DG862" s="95" t="e">
        <f t="shared" si="8343"/>
        <v>#REF!</v>
      </c>
      <c r="DH862" s="25" t="str">
        <f>IFERROR(VLOOKUP(CI862*1,Обработ.выгрузка_реестра_РФ!$A:$G,5,),"")</f>
        <v/>
      </c>
      <c r="DI862" s="27" t="str">
        <f t="shared" si="8353"/>
        <v/>
      </c>
      <c r="DJ862" s="27" t="str">
        <f t="shared" ca="1" si="8330"/>
        <v/>
      </c>
      <c r="DK862" s="63" t="e">
        <f>IF(LEN('Описание предлагаемого товара'!#REF!)&gt;0,'Описание предлагаемого товара'!#REF!,"")</f>
        <v>#REF!</v>
      </c>
      <c r="DL862" s="63" t="e">
        <f>IF(LEN('Описание предлагаемого товара'!#REF!)&gt;0,'Описание предлагаемого товара'!#REF!,"")</f>
        <v>#REF!</v>
      </c>
      <c r="DM862" s="32"/>
    </row>
    <row r="863" spans="1:117" ht="48.75" customHeight="1" x14ac:dyDescent="0.25">
      <c r="A863" s="61" t="e">
        <f>IF(LEN('Описание предлагаемого товара'!#REF!)&gt;0,'Описание предлагаемого товара'!#REF!,"")</f>
        <v>#REF!</v>
      </c>
      <c r="B863" s="65" t="e">
        <f>IF(LEN('Описание предлагаемого товара'!#REF!)&gt;0,'Описание предлагаемого товара'!#REF!,"")</f>
        <v>#REF!</v>
      </c>
      <c r="C863" s="61" t="e">
        <f>IF(LEN('Описание предлагаемого товара'!#REF!)&gt;0,'Описание предлагаемого товара'!#REF!,"")</f>
        <v>#REF!</v>
      </c>
      <c r="D863" s="61" t="e">
        <f>IF(LEN('Описание предлагаемого товара'!#REF!)&gt;0,'Описание предлагаемого товара'!#REF!,"")</f>
        <v>#REF!</v>
      </c>
      <c r="E863" s="61" t="e">
        <f>IF(LEN('Описание предлагаемого товара'!#REF!)&gt;0,'Описание предлагаемого товара'!#REF!,"")</f>
        <v>#REF!</v>
      </c>
      <c r="F863" s="61" t="e">
        <f>IF(LEN('Описание предлагаемого товара'!#REF!)&gt;0,'Описание предлагаемого товара'!#REF!,"")</f>
        <v>#REF!</v>
      </c>
      <c r="G863" s="61" t="e">
        <f>IF(LEN('Описание предлагаемого товара'!#REF!)&gt;0,'Описание предлагаемого товара'!#REF!,"")</f>
        <v>#REF!</v>
      </c>
      <c r="H863" s="61" t="e">
        <f>IF(LEN('Описание предлагаемого товара'!#REF!)&gt;0,'Описание предлагаемого товара'!#REF!,"")</f>
        <v>#REF!</v>
      </c>
      <c r="I863" s="61" t="e">
        <f>IF(LEN('Описание предлагаемого товара'!#REF!)&gt;0,'Описание предлагаемого товара'!#REF!,"")</f>
        <v>#REF!</v>
      </c>
      <c r="J863" s="38" t="str">
        <f>IFERROR(VLOOKUP(B863,SAP!$A:$E,5,),"")</f>
        <v/>
      </c>
      <c r="K863" s="40" t="str">
        <f t="shared" si="8273"/>
        <v/>
      </c>
      <c r="L863" s="61" t="e">
        <f>IF(LEN('Описание предлагаемого товара'!#REF!)&gt;0,IFERROR('Описание предлагаемого товара'!#REF!*1,""),"")</f>
        <v>#REF!</v>
      </c>
      <c r="M863" s="39" t="str">
        <f>IFERROR(VLOOKUP(B863,SAP!$A:$E,2,),"")</f>
        <v/>
      </c>
      <c r="N863" s="41" t="str">
        <f t="shared" si="8409"/>
        <v/>
      </c>
      <c r="O863" s="39" t="str">
        <f t="shared" si="8260"/>
        <v/>
      </c>
      <c r="P863" s="36" t="e">
        <f>IF(LEN('Описание предлагаемого товара'!#REF!)&gt;0,'Описание предлагаемого товара'!#REF!,"")</f>
        <v>#REF!</v>
      </c>
      <c r="Q86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63" s="37" t="e">
        <f>IF(LEN('Описание предлагаемого товара'!#REF!)&gt;0,'Описание предлагаемого товара'!#REF!,"")</f>
        <v>#REF!</v>
      </c>
      <c r="S863" s="37" t="e">
        <f>IF(LEN('Описание предлагаемого товара'!#REF!)&gt;0,'Описание предлагаемого товара'!#REF!,"")</f>
        <v>#REF!</v>
      </c>
      <c r="T86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63" s="23" t="str">
        <f>IFERROR(VLOOKUP(CI863*1,Обработ.выгрузка_реестра_РФ!$A:$G,6,),"")</f>
        <v/>
      </c>
      <c r="V863" s="61" t="e">
        <f>IF(LEN('Описание предлагаемого товара'!#REF!)&gt;0,'Описание предлагаемого товара'!#REF!,"")</f>
        <v>#REF!</v>
      </c>
      <c r="W863" s="62" t="e">
        <f>IF(LEN('Описание предлагаемого товара'!#REF!)&gt;0,'Описание предлагаемого товара'!#REF!,"")</f>
        <v>#REF!</v>
      </c>
      <c r="X863" s="91" t="e">
        <f t="shared" ref="X863:Y863" si="8437">IFERROR(REPLACE(W863,FIND(CHAR(10),W863,1),1," "),W863)</f>
        <v>#REF!</v>
      </c>
      <c r="Y863" s="91" t="e">
        <f t="shared" si="8437"/>
        <v>#REF!</v>
      </c>
      <c r="Z863" s="91" t="e">
        <f t="shared" si="8275"/>
        <v>#REF!</v>
      </c>
      <c r="AA863" s="91" t="e">
        <f t="shared" si="8276"/>
        <v>#REF!</v>
      </c>
      <c r="AB863" s="91" t="e">
        <f t="shared" si="8277"/>
        <v>#REF!</v>
      </c>
      <c r="AC863" s="91" t="e">
        <f t="shared" ref="AC863:AF863" si="8438">IFERROR(REPLACE(AB863,FIND("  ",AB863,1),2," "),AB863)</f>
        <v>#REF!</v>
      </c>
      <c r="AD863" s="91" t="e">
        <f t="shared" si="8438"/>
        <v>#REF!</v>
      </c>
      <c r="AE863" s="91" t="e">
        <f t="shared" si="8438"/>
        <v>#REF!</v>
      </c>
      <c r="AF863" s="91" t="e">
        <f t="shared" si="8438"/>
        <v>#REF!</v>
      </c>
      <c r="AG863" s="23" t="str">
        <f>IFERROR(VLOOKUP(CI863*1,Обработ.выгрузка_реестра_РФ!$A:$G,4,),"")</f>
        <v/>
      </c>
      <c r="AH863" s="91" t="str">
        <f t="shared" ref="AH863:AI863" si="8439">IFERROR(REPLACE(AG863,FIND("-",AG863,1),1,"*"),AG863)</f>
        <v/>
      </c>
      <c r="AI863" s="91" t="str">
        <f t="shared" si="8439"/>
        <v/>
      </c>
      <c r="AJ863" s="27" t="str">
        <f t="shared" si="8375"/>
        <v/>
      </c>
      <c r="AK863" s="63" t="e">
        <f>IF(LEN('Описание предлагаемого товара'!#REF!)&gt;0,'Описание предлагаемого товара'!#REF!,"")</f>
        <v>#REF!</v>
      </c>
      <c r="AL863" s="91" t="e">
        <f t="shared" ref="AL863:AM863" si="8440">IFERROR(REPLACE(AK863,FIND(CHAR(10),AK863,1),1,""),AK863)</f>
        <v>#REF!</v>
      </c>
      <c r="AM863" s="91" t="e">
        <f t="shared" si="8440"/>
        <v>#REF!</v>
      </c>
      <c r="AN863" s="91" t="e">
        <f t="shared" ref="AN863:AR863" si="8441">IFERROR(REPLACE(AM863,FIND(" ",AM863,1),1,""),AM863)</f>
        <v>#REF!</v>
      </c>
      <c r="AO863" s="91" t="e">
        <f t="shared" si="8441"/>
        <v>#REF!</v>
      </c>
      <c r="AP863" s="91" t="e">
        <f t="shared" si="8441"/>
        <v>#REF!</v>
      </c>
      <c r="AQ863" s="91" t="e">
        <f t="shared" si="8441"/>
        <v>#REF!</v>
      </c>
      <c r="AR863" s="91" t="e">
        <f t="shared" si="8441"/>
        <v>#REF!</v>
      </c>
      <c r="AS863" s="91" t="e">
        <f t="shared" si="8282"/>
        <v>#REF!</v>
      </c>
      <c r="AT863" s="91" t="e">
        <f t="shared" si="8283"/>
        <v>#REF!</v>
      </c>
      <c r="AU863" s="32" t="e">
        <f t="shared" si="8266"/>
        <v>#REF!</v>
      </c>
      <c r="AV863" s="93" t="e">
        <f>'Описание предлагаемого товара'!#REF!</f>
        <v>#REF!</v>
      </c>
      <c r="AW863" s="91" t="e">
        <f>MIN(SEARCH({0,1,2,3,4,5,6,7,8,9},AV863&amp; "0123456789"))</f>
        <v>#REF!</v>
      </c>
      <c r="AX863" s="91" t="str">
        <f t="shared" si="8284"/>
        <v/>
      </c>
      <c r="AY863" s="91" t="str">
        <f t="shared" si="8285"/>
        <v/>
      </c>
      <c r="AZ863" s="91" t="str">
        <f t="shared" si="8286"/>
        <v/>
      </c>
      <c r="BA863" s="91" t="str">
        <f t="shared" si="8287"/>
        <v/>
      </c>
      <c r="BB863" s="91" t="str">
        <f t="shared" si="8288"/>
        <v/>
      </c>
      <c r="BC863" s="91" t="str">
        <f t="shared" si="8289"/>
        <v/>
      </c>
      <c r="BD863" s="91" t="str">
        <f t="shared" si="8290"/>
        <v/>
      </c>
      <c r="BE863" s="91" t="str">
        <f t="shared" si="8291"/>
        <v/>
      </c>
      <c r="BF863" s="91" t="str">
        <f t="shared" si="8292"/>
        <v/>
      </c>
      <c r="BG863" s="91" t="str">
        <f t="shared" si="8293"/>
        <v/>
      </c>
      <c r="BH863" s="91" t="str">
        <f t="shared" si="8294"/>
        <v/>
      </c>
      <c r="BI863" s="91" t="str">
        <f t="shared" si="8295"/>
        <v/>
      </c>
      <c r="BJ863" s="91" t="str">
        <f t="shared" si="8296"/>
        <v/>
      </c>
      <c r="BK863" s="91" t="str">
        <f t="shared" si="8297"/>
        <v/>
      </c>
      <c r="BL863" s="91" t="str">
        <f t="shared" si="8298"/>
        <v/>
      </c>
      <c r="BM863" s="91" t="str">
        <f t="shared" si="8299"/>
        <v/>
      </c>
      <c r="BN863" s="91" t="str">
        <f t="shared" si="8300"/>
        <v/>
      </c>
      <c r="BO863" s="91" t="str">
        <f t="shared" si="8301"/>
        <v/>
      </c>
      <c r="BP863" s="91" t="str">
        <f t="shared" si="8302"/>
        <v/>
      </c>
      <c r="BQ863" s="91" t="str">
        <f t="shared" si="8303"/>
        <v/>
      </c>
      <c r="BR863" s="91" t="str">
        <f t="shared" si="8304"/>
        <v/>
      </c>
      <c r="BS863" s="91" t="str">
        <f t="shared" si="8305"/>
        <v/>
      </c>
      <c r="BT863" s="91" t="str">
        <f t="shared" si="8306"/>
        <v/>
      </c>
      <c r="BU863" s="91" t="str">
        <f t="shared" si="8307"/>
        <v/>
      </c>
      <c r="BV863" s="91" t="str">
        <f t="shared" si="8308"/>
        <v/>
      </c>
      <c r="BW863" s="91" t="str">
        <f t="shared" si="8309"/>
        <v/>
      </c>
      <c r="BX863" s="91" t="str">
        <f t="shared" si="8310"/>
        <v/>
      </c>
      <c r="BY863" s="91" t="str">
        <f t="shared" si="8311"/>
        <v/>
      </c>
      <c r="BZ863" s="91" t="str">
        <f t="shared" si="8312"/>
        <v/>
      </c>
      <c r="CA863" s="91" t="str">
        <f t="shared" si="8313"/>
        <v/>
      </c>
      <c r="CB863" s="91" t="str">
        <f t="shared" si="8314"/>
        <v/>
      </c>
      <c r="CC863" s="91" t="str">
        <f t="shared" si="8315"/>
        <v/>
      </c>
      <c r="CD863" s="91" t="str">
        <f t="shared" si="8316"/>
        <v/>
      </c>
      <c r="CE863" s="91" t="str">
        <f t="shared" si="8317"/>
        <v/>
      </c>
      <c r="CF863" s="91" t="str">
        <f t="shared" si="8318"/>
        <v/>
      </c>
      <c r="CG863" s="91" t="str">
        <f t="shared" si="8319"/>
        <v/>
      </c>
      <c r="CH863" s="91" t="str">
        <f t="shared" si="8320"/>
        <v/>
      </c>
      <c r="CI863" s="91" t="str">
        <f t="shared" si="8321"/>
        <v>нет</v>
      </c>
      <c r="CJ863" s="63" t="e">
        <f>IF(LEN('Описание предлагаемого товара'!#REF!)&gt;0,'Описание предлагаемого товара'!#REF!,"")</f>
        <v>#REF!</v>
      </c>
      <c r="CK863" s="91" t="e">
        <f t="shared" ref="CK863:CL863" si="8442">IFERROR(REPLACE(CJ863,FIND(CHAR(10),CJ863,1),1,""),CJ863)</f>
        <v>#REF!</v>
      </c>
      <c r="CL863" s="91" t="e">
        <f t="shared" si="8442"/>
        <v>#REF!</v>
      </c>
      <c r="CM863" s="91" t="e">
        <f t="shared" si="8323"/>
        <v>#REF!</v>
      </c>
      <c r="CN863" s="91" t="e">
        <f t="shared" si="8324"/>
        <v>#REF!</v>
      </c>
      <c r="CO863" s="91" t="e">
        <f t="shared" si="8325"/>
        <v>#REF!</v>
      </c>
      <c r="CP863" s="90" t="e">
        <f>IF(AU863="Не указан реестровый номер (мера нац.режима Запрет)","",IF(CI863="нет","",IF(CU863="да","исключение(не смотрим баллы)",IFERROR(IF(CI863*1&gt;0,IFERROR(IF(VLOOKUP(CI863*1,Обработ.выгрузка_реестра_РФ!$A:$G,7,)=0,"Баллы не установлены",VLOOKUP(CI863*1,Обработ.выгрузка_реестра_РФ!$A:$G,7,)),IF(LEN(CI863)&gt;14,"","нет номера в реестре РФ")),""),IF(LEN(CI863)=0,"","Некорректный реестровый номер")))))</f>
        <v>#REF!</v>
      </c>
      <c r="CQ863" s="33" t="e">
        <f>IF(LEN(C863)&gt;0,IFERROR(IF(LEN(H863)&gt;0,IF(LEN(VLOOKUP(H863,'исключения(не_смотрим_баллы)'!$A:$C,1,))&gt;0,"да","нет"),"не введен ОКПД2"),"нет"),"")</f>
        <v>#REF!</v>
      </c>
      <c r="CR863" s="33" t="e">
        <f ca="1">IF(CQ863="да",IF(TODAY()&lt;VLOOKUP(H863,'исключения(не_смотрим_баллы)'!$A:$C,3,),"да","нет"),"")</f>
        <v>#REF!</v>
      </c>
      <c r="CS863" s="33" t="str">
        <f>IFERROR(IF(CQ863="да",IF(VLOOKUP(CI863*1,Обработ.выгрузка_реестра_РФ!$A:$G,2,)&lt;VLOOKUP(H863,'исключения(не_смотрим_баллы)'!$A:$C,2,),"да","нет"),""),"")</f>
        <v/>
      </c>
      <c r="CT863" s="24"/>
      <c r="CU863" s="33" t="e">
        <f t="shared" si="8337"/>
        <v>#REF!</v>
      </c>
      <c r="CV863" s="91" t="e">
        <f t="shared" si="8338"/>
        <v>#REF!</v>
      </c>
      <c r="CW863" s="27" t="e">
        <f t="shared" si="8339"/>
        <v>#REF!</v>
      </c>
      <c r="CX863" s="26" t="e">
        <f t="shared" si="8268"/>
        <v>#REF!</v>
      </c>
      <c r="CY863" s="64" t="e">
        <f>IF(LEN('Описание предлагаемого товара'!#REF!)&gt;0,'Описание предлагаемого товара'!#REF!,"")</f>
        <v>#REF!</v>
      </c>
      <c r="CZ863" s="95" t="e">
        <f t="shared" si="8326"/>
        <v>#REF!</v>
      </c>
      <c r="DA863" s="95" t="e">
        <f t="shared" ref="DA863" si="8443">IFERROR(REPLACE(CZ863,FIND(" ",CZ863,1),1,""),CZ863)</f>
        <v>#REF!</v>
      </c>
      <c r="DB863" s="95" t="e">
        <f t="shared" si="8270"/>
        <v>#REF!</v>
      </c>
      <c r="DC863" s="95" t="e">
        <f t="shared" ref="DC863:DD863" si="8444">IFERROR(REPLACE(DB863,FIND("г.",DB863,1),2,""),DB863)</f>
        <v>#REF!</v>
      </c>
      <c r="DD863" s="95" t="e">
        <f t="shared" si="8444"/>
        <v>#REF!</v>
      </c>
      <c r="DE863" s="95" t="e">
        <f t="shared" ref="DE863:DF863" si="8445">IFERROR(REPLACE(DD863,FIND("г",DD863,1),1,""),DD863)</f>
        <v>#REF!</v>
      </c>
      <c r="DF863" s="95" t="e">
        <f t="shared" si="8445"/>
        <v>#REF!</v>
      </c>
      <c r="DG863" s="95" t="e">
        <f t="shared" si="8343"/>
        <v>#REF!</v>
      </c>
      <c r="DH863" s="25" t="str">
        <f>IFERROR(VLOOKUP(CI863*1,Обработ.выгрузка_реестра_РФ!$A:$G,5,),"")</f>
        <v/>
      </c>
      <c r="DI863" s="27" t="str">
        <f t="shared" si="8353"/>
        <v/>
      </c>
      <c r="DJ863" s="27" t="str">
        <f t="shared" ca="1" si="8330"/>
        <v/>
      </c>
      <c r="DK863" s="63" t="e">
        <f>IF(LEN('Описание предлагаемого товара'!#REF!)&gt;0,'Описание предлагаемого товара'!#REF!,"")</f>
        <v>#REF!</v>
      </c>
      <c r="DL863" s="63" t="e">
        <f>IF(LEN('Описание предлагаемого товара'!#REF!)&gt;0,'Описание предлагаемого товара'!#REF!,"")</f>
        <v>#REF!</v>
      </c>
      <c r="DM863" s="32"/>
    </row>
    <row r="864" spans="1:117" ht="48.75" customHeight="1" x14ac:dyDescent="0.25">
      <c r="A864" s="61" t="e">
        <f>IF(LEN('Описание предлагаемого товара'!#REF!)&gt;0,'Описание предлагаемого товара'!#REF!,"")</f>
        <v>#REF!</v>
      </c>
      <c r="B864" s="65" t="e">
        <f>IF(LEN('Описание предлагаемого товара'!#REF!)&gt;0,'Описание предлагаемого товара'!#REF!,"")</f>
        <v>#REF!</v>
      </c>
      <c r="C864" s="61" t="e">
        <f>IF(LEN('Описание предлагаемого товара'!#REF!)&gt;0,'Описание предлагаемого товара'!#REF!,"")</f>
        <v>#REF!</v>
      </c>
      <c r="D864" s="61" t="e">
        <f>IF(LEN('Описание предлагаемого товара'!#REF!)&gt;0,'Описание предлагаемого товара'!#REF!,"")</f>
        <v>#REF!</v>
      </c>
      <c r="E864" s="61" t="e">
        <f>IF(LEN('Описание предлагаемого товара'!#REF!)&gt;0,'Описание предлагаемого товара'!#REF!,"")</f>
        <v>#REF!</v>
      </c>
      <c r="F864" s="61" t="e">
        <f>IF(LEN('Описание предлагаемого товара'!#REF!)&gt;0,'Описание предлагаемого товара'!#REF!,"")</f>
        <v>#REF!</v>
      </c>
      <c r="G864" s="61" t="e">
        <f>IF(LEN('Описание предлагаемого товара'!#REF!)&gt;0,'Описание предлагаемого товара'!#REF!,"")</f>
        <v>#REF!</v>
      </c>
      <c r="H864" s="61" t="e">
        <f>IF(LEN('Описание предлагаемого товара'!#REF!)&gt;0,'Описание предлагаемого товара'!#REF!,"")</f>
        <v>#REF!</v>
      </c>
      <c r="I864" s="61" t="e">
        <f>IF(LEN('Описание предлагаемого товара'!#REF!)&gt;0,'Описание предлагаемого товара'!#REF!,"")</f>
        <v>#REF!</v>
      </c>
      <c r="J864" s="38" t="str">
        <f>IFERROR(VLOOKUP(B864,SAP!$A:$E,5,),"")</f>
        <v/>
      </c>
      <c r="K864" s="40" t="str">
        <f t="shared" si="8273"/>
        <v/>
      </c>
      <c r="L864" s="61" t="e">
        <f>IF(LEN('Описание предлагаемого товара'!#REF!)&gt;0,IFERROR('Описание предлагаемого товара'!#REF!*1,""),"")</f>
        <v>#REF!</v>
      </c>
      <c r="M864" s="39" t="str">
        <f>IFERROR(VLOOKUP(B864,SAP!$A:$E,2,),"")</f>
        <v/>
      </c>
      <c r="N864" s="41" t="str">
        <f t="shared" si="8409"/>
        <v/>
      </c>
      <c r="O864" s="39" t="str">
        <f t="shared" si="8260"/>
        <v/>
      </c>
      <c r="P864" s="36" t="e">
        <f>IF(LEN('Описание предлагаемого товара'!#REF!)&gt;0,'Описание предлагаемого товара'!#REF!,"")</f>
        <v>#REF!</v>
      </c>
      <c r="Q86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64" s="37" t="e">
        <f>IF(LEN('Описание предлагаемого товара'!#REF!)&gt;0,'Описание предлагаемого товара'!#REF!,"")</f>
        <v>#REF!</v>
      </c>
      <c r="S864" s="37" t="e">
        <f>IF(LEN('Описание предлагаемого товара'!#REF!)&gt;0,'Описание предлагаемого товара'!#REF!,"")</f>
        <v>#REF!</v>
      </c>
      <c r="T86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64" s="23" t="str">
        <f>IFERROR(VLOOKUP(CI864*1,Обработ.выгрузка_реестра_РФ!$A:$G,6,),"")</f>
        <v/>
      </c>
      <c r="V864" s="61" t="e">
        <f>IF(LEN('Описание предлагаемого товара'!#REF!)&gt;0,'Описание предлагаемого товара'!#REF!,"")</f>
        <v>#REF!</v>
      </c>
      <c r="W864" s="62" t="e">
        <f>IF(LEN('Описание предлагаемого товара'!#REF!)&gt;0,'Описание предлагаемого товара'!#REF!,"")</f>
        <v>#REF!</v>
      </c>
      <c r="X864" s="91" t="e">
        <f t="shared" ref="X864:Y864" si="8446">IFERROR(REPLACE(W864,FIND(CHAR(10),W864,1),1," "),W864)</f>
        <v>#REF!</v>
      </c>
      <c r="Y864" s="91" t="e">
        <f t="shared" si="8446"/>
        <v>#REF!</v>
      </c>
      <c r="Z864" s="91" t="e">
        <f t="shared" si="8275"/>
        <v>#REF!</v>
      </c>
      <c r="AA864" s="91" t="e">
        <f t="shared" si="8276"/>
        <v>#REF!</v>
      </c>
      <c r="AB864" s="91" t="e">
        <f t="shared" si="8277"/>
        <v>#REF!</v>
      </c>
      <c r="AC864" s="91" t="e">
        <f t="shared" ref="AC864:AF864" si="8447">IFERROR(REPLACE(AB864,FIND("  ",AB864,1),2," "),AB864)</f>
        <v>#REF!</v>
      </c>
      <c r="AD864" s="91" t="e">
        <f t="shared" si="8447"/>
        <v>#REF!</v>
      </c>
      <c r="AE864" s="91" t="e">
        <f t="shared" si="8447"/>
        <v>#REF!</v>
      </c>
      <c r="AF864" s="91" t="e">
        <f t="shared" si="8447"/>
        <v>#REF!</v>
      </c>
      <c r="AG864" s="23" t="str">
        <f>IFERROR(VLOOKUP(CI864*1,Обработ.выгрузка_реестра_РФ!$A:$G,4,),"")</f>
        <v/>
      </c>
      <c r="AH864" s="91" t="str">
        <f t="shared" ref="AH864:AI864" si="8448">IFERROR(REPLACE(AG864,FIND("-",AG864,1),1,"*"),AG864)</f>
        <v/>
      </c>
      <c r="AI864" s="91" t="str">
        <f t="shared" si="8448"/>
        <v/>
      </c>
      <c r="AJ864" s="27" t="str">
        <f t="shared" si="8375"/>
        <v/>
      </c>
      <c r="AK864" s="63" t="e">
        <f>IF(LEN('Описание предлагаемого товара'!#REF!)&gt;0,'Описание предлагаемого товара'!#REF!,"")</f>
        <v>#REF!</v>
      </c>
      <c r="AL864" s="91" t="e">
        <f t="shared" ref="AL864:AM864" si="8449">IFERROR(REPLACE(AK864,FIND(CHAR(10),AK864,1),1,""),AK864)</f>
        <v>#REF!</v>
      </c>
      <c r="AM864" s="91" t="e">
        <f t="shared" si="8449"/>
        <v>#REF!</v>
      </c>
      <c r="AN864" s="91" t="e">
        <f t="shared" ref="AN864:AR864" si="8450">IFERROR(REPLACE(AM864,FIND(" ",AM864,1),1,""),AM864)</f>
        <v>#REF!</v>
      </c>
      <c r="AO864" s="91" t="e">
        <f t="shared" si="8450"/>
        <v>#REF!</v>
      </c>
      <c r="AP864" s="91" t="e">
        <f t="shared" si="8450"/>
        <v>#REF!</v>
      </c>
      <c r="AQ864" s="91" t="e">
        <f t="shared" si="8450"/>
        <v>#REF!</v>
      </c>
      <c r="AR864" s="91" t="e">
        <f t="shared" si="8450"/>
        <v>#REF!</v>
      </c>
      <c r="AS864" s="91" t="e">
        <f t="shared" si="8282"/>
        <v>#REF!</v>
      </c>
      <c r="AT864" s="91" t="e">
        <f t="shared" si="8283"/>
        <v>#REF!</v>
      </c>
      <c r="AU864" s="32" t="e">
        <f t="shared" si="8266"/>
        <v>#REF!</v>
      </c>
      <c r="AV864" s="93" t="e">
        <f>'Описание предлагаемого товара'!#REF!</f>
        <v>#REF!</v>
      </c>
      <c r="AW864" s="91" t="e">
        <f>MIN(SEARCH({0,1,2,3,4,5,6,7,8,9},AV864&amp; "0123456789"))</f>
        <v>#REF!</v>
      </c>
      <c r="AX864" s="91" t="str">
        <f t="shared" si="8284"/>
        <v/>
      </c>
      <c r="AY864" s="91" t="str">
        <f t="shared" si="8285"/>
        <v/>
      </c>
      <c r="AZ864" s="91" t="str">
        <f t="shared" si="8286"/>
        <v/>
      </c>
      <c r="BA864" s="91" t="str">
        <f t="shared" si="8287"/>
        <v/>
      </c>
      <c r="BB864" s="91" t="str">
        <f t="shared" si="8288"/>
        <v/>
      </c>
      <c r="BC864" s="91" t="str">
        <f t="shared" si="8289"/>
        <v/>
      </c>
      <c r="BD864" s="91" t="str">
        <f t="shared" si="8290"/>
        <v/>
      </c>
      <c r="BE864" s="91" t="str">
        <f t="shared" si="8291"/>
        <v/>
      </c>
      <c r="BF864" s="91" t="str">
        <f t="shared" si="8292"/>
        <v/>
      </c>
      <c r="BG864" s="91" t="str">
        <f t="shared" si="8293"/>
        <v/>
      </c>
      <c r="BH864" s="91" t="str">
        <f t="shared" si="8294"/>
        <v/>
      </c>
      <c r="BI864" s="91" t="str">
        <f t="shared" si="8295"/>
        <v/>
      </c>
      <c r="BJ864" s="91" t="str">
        <f t="shared" si="8296"/>
        <v/>
      </c>
      <c r="BK864" s="91" t="str">
        <f t="shared" si="8297"/>
        <v/>
      </c>
      <c r="BL864" s="91" t="str">
        <f t="shared" si="8298"/>
        <v/>
      </c>
      <c r="BM864" s="91" t="str">
        <f t="shared" si="8299"/>
        <v/>
      </c>
      <c r="BN864" s="91" t="str">
        <f t="shared" si="8300"/>
        <v/>
      </c>
      <c r="BO864" s="91" t="str">
        <f t="shared" si="8301"/>
        <v/>
      </c>
      <c r="BP864" s="91" t="str">
        <f t="shared" si="8302"/>
        <v/>
      </c>
      <c r="BQ864" s="91" t="str">
        <f t="shared" si="8303"/>
        <v/>
      </c>
      <c r="BR864" s="91" t="str">
        <f t="shared" si="8304"/>
        <v/>
      </c>
      <c r="BS864" s="91" t="str">
        <f t="shared" si="8305"/>
        <v/>
      </c>
      <c r="BT864" s="91" t="str">
        <f t="shared" si="8306"/>
        <v/>
      </c>
      <c r="BU864" s="91" t="str">
        <f t="shared" si="8307"/>
        <v/>
      </c>
      <c r="BV864" s="91" t="str">
        <f t="shared" si="8308"/>
        <v/>
      </c>
      <c r="BW864" s="91" t="str">
        <f t="shared" si="8309"/>
        <v/>
      </c>
      <c r="BX864" s="91" t="str">
        <f t="shared" si="8310"/>
        <v/>
      </c>
      <c r="BY864" s="91" t="str">
        <f t="shared" si="8311"/>
        <v/>
      </c>
      <c r="BZ864" s="91" t="str">
        <f t="shared" si="8312"/>
        <v/>
      </c>
      <c r="CA864" s="91" t="str">
        <f t="shared" si="8313"/>
        <v/>
      </c>
      <c r="CB864" s="91" t="str">
        <f t="shared" si="8314"/>
        <v/>
      </c>
      <c r="CC864" s="91" t="str">
        <f t="shared" si="8315"/>
        <v/>
      </c>
      <c r="CD864" s="91" t="str">
        <f t="shared" si="8316"/>
        <v/>
      </c>
      <c r="CE864" s="91" t="str">
        <f t="shared" si="8317"/>
        <v/>
      </c>
      <c r="CF864" s="91" t="str">
        <f t="shared" si="8318"/>
        <v/>
      </c>
      <c r="CG864" s="91" t="str">
        <f t="shared" si="8319"/>
        <v/>
      </c>
      <c r="CH864" s="91" t="str">
        <f t="shared" si="8320"/>
        <v/>
      </c>
      <c r="CI864" s="91" t="str">
        <f t="shared" si="8321"/>
        <v>нет</v>
      </c>
      <c r="CJ864" s="63" t="e">
        <f>IF(LEN('Описание предлагаемого товара'!#REF!)&gt;0,'Описание предлагаемого товара'!#REF!,"")</f>
        <v>#REF!</v>
      </c>
      <c r="CK864" s="91" t="e">
        <f t="shared" ref="CK864:CL864" si="8451">IFERROR(REPLACE(CJ864,FIND(CHAR(10),CJ864,1),1,""),CJ864)</f>
        <v>#REF!</v>
      </c>
      <c r="CL864" s="91" t="e">
        <f t="shared" si="8451"/>
        <v>#REF!</v>
      </c>
      <c r="CM864" s="91" t="e">
        <f t="shared" si="8323"/>
        <v>#REF!</v>
      </c>
      <c r="CN864" s="91" t="e">
        <f t="shared" si="8324"/>
        <v>#REF!</v>
      </c>
      <c r="CO864" s="91" t="e">
        <f t="shared" si="8325"/>
        <v>#REF!</v>
      </c>
      <c r="CP864" s="90" t="e">
        <f>IF(AU864="Не указан реестровый номер (мера нац.режима Запрет)","",IF(CI864="нет","",IF(CU864="да","исключение(не смотрим баллы)",IFERROR(IF(CI864*1&gt;0,IFERROR(IF(VLOOKUP(CI864*1,Обработ.выгрузка_реестра_РФ!$A:$G,7,)=0,"Баллы не установлены",VLOOKUP(CI864*1,Обработ.выгрузка_реестра_РФ!$A:$G,7,)),IF(LEN(CI864)&gt;14,"","нет номера в реестре РФ")),""),IF(LEN(CI864)=0,"","Некорректный реестровый номер")))))</f>
        <v>#REF!</v>
      </c>
      <c r="CQ864" s="33" t="e">
        <f>IF(LEN(C864)&gt;0,IFERROR(IF(LEN(H864)&gt;0,IF(LEN(VLOOKUP(H864,'исключения(не_смотрим_баллы)'!$A:$C,1,))&gt;0,"да","нет"),"не введен ОКПД2"),"нет"),"")</f>
        <v>#REF!</v>
      </c>
      <c r="CR864" s="33" t="e">
        <f ca="1">IF(CQ864="да",IF(TODAY()&lt;VLOOKUP(H864,'исключения(не_смотрим_баллы)'!$A:$C,3,),"да","нет"),"")</f>
        <v>#REF!</v>
      </c>
      <c r="CS864" s="33" t="str">
        <f>IFERROR(IF(CQ864="да",IF(VLOOKUP(CI864*1,Обработ.выгрузка_реестра_РФ!$A:$G,2,)&lt;VLOOKUP(H864,'исключения(не_смотрим_баллы)'!$A:$C,2,),"да","нет"),""),"")</f>
        <v/>
      </c>
      <c r="CT864" s="24"/>
      <c r="CU864" s="33" t="e">
        <f t="shared" si="8337"/>
        <v>#REF!</v>
      </c>
      <c r="CV864" s="91" t="e">
        <f t="shared" si="8338"/>
        <v>#REF!</v>
      </c>
      <c r="CW864" s="27" t="e">
        <f t="shared" si="8339"/>
        <v>#REF!</v>
      </c>
      <c r="CX864" s="26" t="e">
        <f t="shared" si="8268"/>
        <v>#REF!</v>
      </c>
      <c r="CY864" s="64" t="e">
        <f>IF(LEN('Описание предлагаемого товара'!#REF!)&gt;0,'Описание предлагаемого товара'!#REF!,"")</f>
        <v>#REF!</v>
      </c>
      <c r="CZ864" s="95" t="e">
        <f t="shared" si="8326"/>
        <v>#REF!</v>
      </c>
      <c r="DA864" s="95" t="e">
        <f t="shared" ref="DA864" si="8452">IFERROR(REPLACE(CZ864,FIND(" ",CZ864,1),1,""),CZ864)</f>
        <v>#REF!</v>
      </c>
      <c r="DB864" s="95" t="e">
        <f t="shared" si="8270"/>
        <v>#REF!</v>
      </c>
      <c r="DC864" s="95" t="e">
        <f t="shared" ref="DC864:DD864" si="8453">IFERROR(REPLACE(DB864,FIND("г.",DB864,1),2,""),DB864)</f>
        <v>#REF!</v>
      </c>
      <c r="DD864" s="95" t="e">
        <f t="shared" si="8453"/>
        <v>#REF!</v>
      </c>
      <c r="DE864" s="95" t="e">
        <f t="shared" ref="DE864:DF864" si="8454">IFERROR(REPLACE(DD864,FIND("г",DD864,1),1,""),DD864)</f>
        <v>#REF!</v>
      </c>
      <c r="DF864" s="95" t="e">
        <f t="shared" si="8454"/>
        <v>#REF!</v>
      </c>
      <c r="DG864" s="95" t="e">
        <f t="shared" si="8343"/>
        <v>#REF!</v>
      </c>
      <c r="DH864" s="25" t="str">
        <f>IFERROR(VLOOKUP(CI864*1,Обработ.выгрузка_реестра_РФ!$A:$G,5,),"")</f>
        <v/>
      </c>
      <c r="DI864" s="27" t="str">
        <f t="shared" si="8353"/>
        <v/>
      </c>
      <c r="DJ864" s="27" t="str">
        <f t="shared" ca="1" si="8330"/>
        <v/>
      </c>
      <c r="DK864" s="63" t="e">
        <f>IF(LEN('Описание предлагаемого товара'!#REF!)&gt;0,'Описание предлагаемого товара'!#REF!,"")</f>
        <v>#REF!</v>
      </c>
      <c r="DL864" s="63" t="e">
        <f>IF(LEN('Описание предлагаемого товара'!#REF!)&gt;0,'Описание предлагаемого товара'!#REF!,"")</f>
        <v>#REF!</v>
      </c>
      <c r="DM864" s="32"/>
    </row>
    <row r="865" spans="1:117" ht="48.75" customHeight="1" x14ac:dyDescent="0.25">
      <c r="A865" s="61" t="e">
        <f>IF(LEN('Описание предлагаемого товара'!#REF!)&gt;0,'Описание предлагаемого товара'!#REF!,"")</f>
        <v>#REF!</v>
      </c>
      <c r="B865" s="65" t="e">
        <f>IF(LEN('Описание предлагаемого товара'!#REF!)&gt;0,'Описание предлагаемого товара'!#REF!,"")</f>
        <v>#REF!</v>
      </c>
      <c r="C865" s="61" t="e">
        <f>IF(LEN('Описание предлагаемого товара'!#REF!)&gt;0,'Описание предлагаемого товара'!#REF!,"")</f>
        <v>#REF!</v>
      </c>
      <c r="D865" s="61" t="e">
        <f>IF(LEN('Описание предлагаемого товара'!#REF!)&gt;0,'Описание предлагаемого товара'!#REF!,"")</f>
        <v>#REF!</v>
      </c>
      <c r="E865" s="61" t="e">
        <f>IF(LEN('Описание предлагаемого товара'!#REF!)&gt;0,'Описание предлагаемого товара'!#REF!,"")</f>
        <v>#REF!</v>
      </c>
      <c r="F865" s="61" t="e">
        <f>IF(LEN('Описание предлагаемого товара'!#REF!)&gt;0,'Описание предлагаемого товара'!#REF!,"")</f>
        <v>#REF!</v>
      </c>
      <c r="G865" s="61" t="e">
        <f>IF(LEN('Описание предлагаемого товара'!#REF!)&gt;0,'Описание предлагаемого товара'!#REF!,"")</f>
        <v>#REF!</v>
      </c>
      <c r="H865" s="61" t="e">
        <f>IF(LEN('Описание предлагаемого товара'!#REF!)&gt;0,'Описание предлагаемого товара'!#REF!,"")</f>
        <v>#REF!</v>
      </c>
      <c r="I865" s="61" t="e">
        <f>IF(LEN('Описание предлагаемого товара'!#REF!)&gt;0,'Описание предлагаемого товара'!#REF!,"")</f>
        <v>#REF!</v>
      </c>
      <c r="J865" s="38" t="str">
        <f>IFERROR(VLOOKUP(B865,SAP!$A:$E,5,),"")</f>
        <v/>
      </c>
      <c r="K865" s="40" t="str">
        <f t="shared" si="8273"/>
        <v/>
      </c>
      <c r="L865" s="61" t="e">
        <f>IF(LEN('Описание предлагаемого товара'!#REF!)&gt;0,IFERROR('Описание предлагаемого товара'!#REF!*1,""),"")</f>
        <v>#REF!</v>
      </c>
      <c r="M865" s="39" t="str">
        <f>IFERROR(VLOOKUP(B865,SAP!$A:$E,2,),"")</f>
        <v/>
      </c>
      <c r="N865" s="41" t="str">
        <f t="shared" si="8409"/>
        <v/>
      </c>
      <c r="O865" s="39" t="str">
        <f t="shared" si="8260"/>
        <v/>
      </c>
      <c r="P865" s="36" t="e">
        <f>IF(LEN('Описание предлагаемого товара'!#REF!)&gt;0,'Описание предлагаемого товара'!#REF!,"")</f>
        <v>#REF!</v>
      </c>
      <c r="Q86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65" s="37" t="e">
        <f>IF(LEN('Описание предлагаемого товара'!#REF!)&gt;0,'Описание предлагаемого товара'!#REF!,"")</f>
        <v>#REF!</v>
      </c>
      <c r="S865" s="37" t="e">
        <f>IF(LEN('Описание предлагаемого товара'!#REF!)&gt;0,'Описание предлагаемого товара'!#REF!,"")</f>
        <v>#REF!</v>
      </c>
      <c r="T86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65" s="23" t="str">
        <f>IFERROR(VLOOKUP(CI865*1,Обработ.выгрузка_реестра_РФ!$A:$G,6,),"")</f>
        <v/>
      </c>
      <c r="V865" s="61" t="e">
        <f>IF(LEN('Описание предлагаемого товара'!#REF!)&gt;0,'Описание предлагаемого товара'!#REF!,"")</f>
        <v>#REF!</v>
      </c>
      <c r="W865" s="62" t="e">
        <f>IF(LEN('Описание предлагаемого товара'!#REF!)&gt;0,'Описание предлагаемого товара'!#REF!,"")</f>
        <v>#REF!</v>
      </c>
      <c r="X865" s="91" t="e">
        <f t="shared" ref="X865:Y865" si="8455">IFERROR(REPLACE(W865,FIND(CHAR(10),W865,1),1," "),W865)</f>
        <v>#REF!</v>
      </c>
      <c r="Y865" s="91" t="e">
        <f t="shared" si="8455"/>
        <v>#REF!</v>
      </c>
      <c r="Z865" s="91" t="e">
        <f t="shared" si="8275"/>
        <v>#REF!</v>
      </c>
      <c r="AA865" s="91" t="e">
        <f t="shared" si="8276"/>
        <v>#REF!</v>
      </c>
      <c r="AB865" s="91" t="e">
        <f t="shared" si="8277"/>
        <v>#REF!</v>
      </c>
      <c r="AC865" s="91" t="e">
        <f t="shared" ref="AC865:AF865" si="8456">IFERROR(REPLACE(AB865,FIND("  ",AB865,1),2," "),AB865)</f>
        <v>#REF!</v>
      </c>
      <c r="AD865" s="91" t="e">
        <f t="shared" si="8456"/>
        <v>#REF!</v>
      </c>
      <c r="AE865" s="91" t="e">
        <f t="shared" si="8456"/>
        <v>#REF!</v>
      </c>
      <c r="AF865" s="91" t="e">
        <f t="shared" si="8456"/>
        <v>#REF!</v>
      </c>
      <c r="AG865" s="23" t="str">
        <f>IFERROR(VLOOKUP(CI865*1,Обработ.выгрузка_реестра_РФ!$A:$G,4,),"")</f>
        <v/>
      </c>
      <c r="AH865" s="91" t="str">
        <f t="shared" ref="AH865:AI865" si="8457">IFERROR(REPLACE(AG865,FIND("-",AG865,1),1,"*"),AG865)</f>
        <v/>
      </c>
      <c r="AI865" s="91" t="str">
        <f t="shared" si="8457"/>
        <v/>
      </c>
      <c r="AJ865" s="27" t="str">
        <f t="shared" si="8375"/>
        <v/>
      </c>
      <c r="AK865" s="63" t="e">
        <f>IF(LEN('Описание предлагаемого товара'!#REF!)&gt;0,'Описание предлагаемого товара'!#REF!,"")</f>
        <v>#REF!</v>
      </c>
      <c r="AL865" s="91" t="e">
        <f t="shared" ref="AL865:AM865" si="8458">IFERROR(REPLACE(AK865,FIND(CHAR(10),AK865,1),1,""),AK865)</f>
        <v>#REF!</v>
      </c>
      <c r="AM865" s="91" t="e">
        <f t="shared" si="8458"/>
        <v>#REF!</v>
      </c>
      <c r="AN865" s="91" t="e">
        <f t="shared" ref="AN865:AR865" si="8459">IFERROR(REPLACE(AM865,FIND(" ",AM865,1),1,""),AM865)</f>
        <v>#REF!</v>
      </c>
      <c r="AO865" s="91" t="e">
        <f t="shared" si="8459"/>
        <v>#REF!</v>
      </c>
      <c r="AP865" s="91" t="e">
        <f t="shared" si="8459"/>
        <v>#REF!</v>
      </c>
      <c r="AQ865" s="91" t="e">
        <f t="shared" si="8459"/>
        <v>#REF!</v>
      </c>
      <c r="AR865" s="91" t="e">
        <f t="shared" si="8459"/>
        <v>#REF!</v>
      </c>
      <c r="AS865" s="91" t="e">
        <f t="shared" si="8282"/>
        <v>#REF!</v>
      </c>
      <c r="AT865" s="91" t="e">
        <f t="shared" si="8283"/>
        <v>#REF!</v>
      </c>
      <c r="AU865" s="32" t="e">
        <f t="shared" si="8266"/>
        <v>#REF!</v>
      </c>
      <c r="AV865" s="93" t="e">
        <f>'Описание предлагаемого товара'!#REF!</f>
        <v>#REF!</v>
      </c>
      <c r="AW865" s="91" t="e">
        <f>MIN(SEARCH({0,1,2,3,4,5,6,7,8,9},AV865&amp; "0123456789"))</f>
        <v>#REF!</v>
      </c>
      <c r="AX865" s="91" t="str">
        <f t="shared" si="8284"/>
        <v/>
      </c>
      <c r="AY865" s="91" t="str">
        <f t="shared" si="8285"/>
        <v/>
      </c>
      <c r="AZ865" s="91" t="str">
        <f t="shared" si="8286"/>
        <v/>
      </c>
      <c r="BA865" s="91" t="str">
        <f t="shared" si="8287"/>
        <v/>
      </c>
      <c r="BB865" s="91" t="str">
        <f t="shared" si="8288"/>
        <v/>
      </c>
      <c r="BC865" s="91" t="str">
        <f t="shared" si="8289"/>
        <v/>
      </c>
      <c r="BD865" s="91" t="str">
        <f t="shared" si="8290"/>
        <v/>
      </c>
      <c r="BE865" s="91" t="str">
        <f t="shared" si="8291"/>
        <v/>
      </c>
      <c r="BF865" s="91" t="str">
        <f t="shared" si="8292"/>
        <v/>
      </c>
      <c r="BG865" s="91" t="str">
        <f t="shared" si="8293"/>
        <v/>
      </c>
      <c r="BH865" s="91" t="str">
        <f t="shared" si="8294"/>
        <v/>
      </c>
      <c r="BI865" s="91" t="str">
        <f t="shared" si="8295"/>
        <v/>
      </c>
      <c r="BJ865" s="91" t="str">
        <f t="shared" si="8296"/>
        <v/>
      </c>
      <c r="BK865" s="91" t="str">
        <f t="shared" si="8297"/>
        <v/>
      </c>
      <c r="BL865" s="91" t="str">
        <f t="shared" si="8298"/>
        <v/>
      </c>
      <c r="BM865" s="91" t="str">
        <f t="shared" si="8299"/>
        <v/>
      </c>
      <c r="BN865" s="91" t="str">
        <f t="shared" si="8300"/>
        <v/>
      </c>
      <c r="BO865" s="91" t="str">
        <f t="shared" si="8301"/>
        <v/>
      </c>
      <c r="BP865" s="91" t="str">
        <f t="shared" si="8302"/>
        <v/>
      </c>
      <c r="BQ865" s="91" t="str">
        <f t="shared" si="8303"/>
        <v/>
      </c>
      <c r="BR865" s="91" t="str">
        <f t="shared" si="8304"/>
        <v/>
      </c>
      <c r="BS865" s="91" t="str">
        <f t="shared" si="8305"/>
        <v/>
      </c>
      <c r="BT865" s="91" t="str">
        <f t="shared" si="8306"/>
        <v/>
      </c>
      <c r="BU865" s="91" t="str">
        <f t="shared" si="8307"/>
        <v/>
      </c>
      <c r="BV865" s="91" t="str">
        <f t="shared" si="8308"/>
        <v/>
      </c>
      <c r="BW865" s="91" t="str">
        <f t="shared" si="8309"/>
        <v/>
      </c>
      <c r="BX865" s="91" t="str">
        <f t="shared" si="8310"/>
        <v/>
      </c>
      <c r="BY865" s="91" t="str">
        <f t="shared" si="8311"/>
        <v/>
      </c>
      <c r="BZ865" s="91" t="str">
        <f t="shared" si="8312"/>
        <v/>
      </c>
      <c r="CA865" s="91" t="str">
        <f t="shared" si="8313"/>
        <v/>
      </c>
      <c r="CB865" s="91" t="str">
        <f t="shared" si="8314"/>
        <v/>
      </c>
      <c r="CC865" s="91" t="str">
        <f t="shared" si="8315"/>
        <v/>
      </c>
      <c r="CD865" s="91" t="str">
        <f t="shared" si="8316"/>
        <v/>
      </c>
      <c r="CE865" s="91" t="str">
        <f t="shared" si="8317"/>
        <v/>
      </c>
      <c r="CF865" s="91" t="str">
        <f t="shared" si="8318"/>
        <v/>
      </c>
      <c r="CG865" s="91" t="str">
        <f t="shared" si="8319"/>
        <v/>
      </c>
      <c r="CH865" s="91" t="str">
        <f t="shared" si="8320"/>
        <v/>
      </c>
      <c r="CI865" s="91" t="str">
        <f t="shared" si="8321"/>
        <v>нет</v>
      </c>
      <c r="CJ865" s="63" t="e">
        <f>IF(LEN('Описание предлагаемого товара'!#REF!)&gt;0,'Описание предлагаемого товара'!#REF!,"")</f>
        <v>#REF!</v>
      </c>
      <c r="CK865" s="91" t="e">
        <f t="shared" ref="CK865:CL865" si="8460">IFERROR(REPLACE(CJ865,FIND(CHAR(10),CJ865,1),1,""),CJ865)</f>
        <v>#REF!</v>
      </c>
      <c r="CL865" s="91" t="e">
        <f t="shared" si="8460"/>
        <v>#REF!</v>
      </c>
      <c r="CM865" s="91" t="e">
        <f t="shared" si="8323"/>
        <v>#REF!</v>
      </c>
      <c r="CN865" s="91" t="e">
        <f t="shared" si="8324"/>
        <v>#REF!</v>
      </c>
      <c r="CO865" s="91" t="e">
        <f t="shared" si="8325"/>
        <v>#REF!</v>
      </c>
      <c r="CP865" s="90" t="e">
        <f>IF(AU865="Не указан реестровый номер (мера нац.режима Запрет)","",IF(CI865="нет","",IF(CU865="да","исключение(не смотрим баллы)",IFERROR(IF(CI865*1&gt;0,IFERROR(IF(VLOOKUP(CI865*1,Обработ.выгрузка_реестра_РФ!$A:$G,7,)=0,"Баллы не установлены",VLOOKUP(CI865*1,Обработ.выгрузка_реестра_РФ!$A:$G,7,)),IF(LEN(CI865)&gt;14,"","нет номера в реестре РФ")),""),IF(LEN(CI865)=0,"","Некорректный реестровый номер")))))</f>
        <v>#REF!</v>
      </c>
      <c r="CQ865" s="33" t="e">
        <f>IF(LEN(C865)&gt;0,IFERROR(IF(LEN(H865)&gt;0,IF(LEN(VLOOKUP(H865,'исключения(не_смотрим_баллы)'!$A:$C,1,))&gt;0,"да","нет"),"не введен ОКПД2"),"нет"),"")</f>
        <v>#REF!</v>
      </c>
      <c r="CR865" s="33" t="e">
        <f ca="1">IF(CQ865="да",IF(TODAY()&lt;VLOOKUP(H865,'исключения(не_смотрим_баллы)'!$A:$C,3,),"да","нет"),"")</f>
        <v>#REF!</v>
      </c>
      <c r="CS865" s="33" t="str">
        <f>IFERROR(IF(CQ865="да",IF(VLOOKUP(CI865*1,Обработ.выгрузка_реестра_РФ!$A:$G,2,)&lt;VLOOKUP(H865,'исключения(не_смотрим_баллы)'!$A:$C,2,),"да","нет"),""),"")</f>
        <v/>
      </c>
      <c r="CT865" s="24"/>
      <c r="CU865" s="33" t="e">
        <f t="shared" si="8337"/>
        <v>#REF!</v>
      </c>
      <c r="CV865" s="91" t="e">
        <f t="shared" si="8338"/>
        <v>#REF!</v>
      </c>
      <c r="CW865" s="27" t="e">
        <f t="shared" si="8339"/>
        <v>#REF!</v>
      </c>
      <c r="CX865" s="26" t="e">
        <f t="shared" si="8268"/>
        <v>#REF!</v>
      </c>
      <c r="CY865" s="64" t="e">
        <f>IF(LEN('Описание предлагаемого товара'!#REF!)&gt;0,'Описание предлагаемого товара'!#REF!,"")</f>
        <v>#REF!</v>
      </c>
      <c r="CZ865" s="95" t="e">
        <f t="shared" si="8326"/>
        <v>#REF!</v>
      </c>
      <c r="DA865" s="95" t="e">
        <f t="shared" ref="DA865" si="8461">IFERROR(REPLACE(CZ865,FIND(" ",CZ865,1),1,""),CZ865)</f>
        <v>#REF!</v>
      </c>
      <c r="DB865" s="95" t="e">
        <f t="shared" si="8270"/>
        <v>#REF!</v>
      </c>
      <c r="DC865" s="95" t="e">
        <f t="shared" ref="DC865:DD865" si="8462">IFERROR(REPLACE(DB865,FIND("г.",DB865,1),2,""),DB865)</f>
        <v>#REF!</v>
      </c>
      <c r="DD865" s="95" t="e">
        <f t="shared" si="8462"/>
        <v>#REF!</v>
      </c>
      <c r="DE865" s="95" t="e">
        <f t="shared" ref="DE865:DF865" si="8463">IFERROR(REPLACE(DD865,FIND("г",DD865,1),1,""),DD865)</f>
        <v>#REF!</v>
      </c>
      <c r="DF865" s="95" t="e">
        <f t="shared" si="8463"/>
        <v>#REF!</v>
      </c>
      <c r="DG865" s="95" t="e">
        <f t="shared" si="8343"/>
        <v>#REF!</v>
      </c>
      <c r="DH865" s="25" t="str">
        <f>IFERROR(VLOOKUP(CI865*1,Обработ.выгрузка_реестра_РФ!$A:$G,5,),"")</f>
        <v/>
      </c>
      <c r="DI865" s="27" t="str">
        <f t="shared" si="8353"/>
        <v/>
      </c>
      <c r="DJ865" s="27" t="str">
        <f t="shared" ca="1" si="8330"/>
        <v/>
      </c>
      <c r="DK865" s="63" t="e">
        <f>IF(LEN('Описание предлагаемого товара'!#REF!)&gt;0,'Описание предлагаемого товара'!#REF!,"")</f>
        <v>#REF!</v>
      </c>
      <c r="DL865" s="63" t="e">
        <f>IF(LEN('Описание предлагаемого товара'!#REF!)&gt;0,'Описание предлагаемого товара'!#REF!,"")</f>
        <v>#REF!</v>
      </c>
      <c r="DM865" s="32"/>
    </row>
    <row r="866" spans="1:117" ht="48.75" customHeight="1" x14ac:dyDescent="0.25">
      <c r="A866" s="61" t="e">
        <f>IF(LEN('Описание предлагаемого товара'!#REF!)&gt;0,'Описание предлагаемого товара'!#REF!,"")</f>
        <v>#REF!</v>
      </c>
      <c r="B866" s="65" t="e">
        <f>IF(LEN('Описание предлагаемого товара'!#REF!)&gt;0,'Описание предлагаемого товара'!#REF!,"")</f>
        <v>#REF!</v>
      </c>
      <c r="C866" s="61" t="e">
        <f>IF(LEN('Описание предлагаемого товара'!#REF!)&gt;0,'Описание предлагаемого товара'!#REF!,"")</f>
        <v>#REF!</v>
      </c>
      <c r="D866" s="61" t="e">
        <f>IF(LEN('Описание предлагаемого товара'!#REF!)&gt;0,'Описание предлагаемого товара'!#REF!,"")</f>
        <v>#REF!</v>
      </c>
      <c r="E866" s="61" t="e">
        <f>IF(LEN('Описание предлагаемого товара'!#REF!)&gt;0,'Описание предлагаемого товара'!#REF!,"")</f>
        <v>#REF!</v>
      </c>
      <c r="F866" s="61" t="e">
        <f>IF(LEN('Описание предлагаемого товара'!#REF!)&gt;0,'Описание предлагаемого товара'!#REF!,"")</f>
        <v>#REF!</v>
      </c>
      <c r="G866" s="61" t="e">
        <f>IF(LEN('Описание предлагаемого товара'!#REF!)&gt;0,'Описание предлагаемого товара'!#REF!,"")</f>
        <v>#REF!</v>
      </c>
      <c r="H866" s="61" t="e">
        <f>IF(LEN('Описание предлагаемого товара'!#REF!)&gt;0,'Описание предлагаемого товара'!#REF!,"")</f>
        <v>#REF!</v>
      </c>
      <c r="I866" s="61" t="e">
        <f>IF(LEN('Описание предлагаемого товара'!#REF!)&gt;0,'Описание предлагаемого товара'!#REF!,"")</f>
        <v>#REF!</v>
      </c>
      <c r="J866" s="38" t="str">
        <f>IFERROR(VLOOKUP(B866,SAP!$A:$E,5,),"")</f>
        <v/>
      </c>
      <c r="K866" s="40" t="str">
        <f t="shared" si="8273"/>
        <v/>
      </c>
      <c r="L866" s="61" t="e">
        <f>IF(LEN('Описание предлагаемого товара'!#REF!)&gt;0,IFERROR('Описание предлагаемого товара'!#REF!*1,""),"")</f>
        <v>#REF!</v>
      </c>
      <c r="M866" s="39" t="str">
        <f>IFERROR(VLOOKUP(B866,SAP!$A:$E,2,),"")</f>
        <v/>
      </c>
      <c r="N866" s="41" t="str">
        <f t="shared" si="8409"/>
        <v/>
      </c>
      <c r="O866" s="39" t="str">
        <f t="shared" si="8260"/>
        <v/>
      </c>
      <c r="P866" s="36" t="e">
        <f>IF(LEN('Описание предлагаемого товара'!#REF!)&gt;0,'Описание предлагаемого товара'!#REF!,"")</f>
        <v>#REF!</v>
      </c>
      <c r="Q86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66" s="37" t="e">
        <f>IF(LEN('Описание предлагаемого товара'!#REF!)&gt;0,'Описание предлагаемого товара'!#REF!,"")</f>
        <v>#REF!</v>
      </c>
      <c r="S866" s="37" t="e">
        <f>IF(LEN('Описание предлагаемого товара'!#REF!)&gt;0,'Описание предлагаемого товара'!#REF!,"")</f>
        <v>#REF!</v>
      </c>
      <c r="T86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66" s="23" t="str">
        <f>IFERROR(VLOOKUP(CI866*1,Обработ.выгрузка_реестра_РФ!$A:$G,6,),"")</f>
        <v/>
      </c>
      <c r="V866" s="61" t="e">
        <f>IF(LEN('Описание предлагаемого товара'!#REF!)&gt;0,'Описание предлагаемого товара'!#REF!,"")</f>
        <v>#REF!</v>
      </c>
      <c r="W866" s="62" t="e">
        <f>IF(LEN('Описание предлагаемого товара'!#REF!)&gt;0,'Описание предлагаемого товара'!#REF!,"")</f>
        <v>#REF!</v>
      </c>
      <c r="X866" s="91" t="e">
        <f t="shared" ref="X866:Y866" si="8464">IFERROR(REPLACE(W866,FIND(CHAR(10),W866,1),1," "),W866)</f>
        <v>#REF!</v>
      </c>
      <c r="Y866" s="91" t="e">
        <f t="shared" si="8464"/>
        <v>#REF!</v>
      </c>
      <c r="Z866" s="91" t="e">
        <f t="shared" si="8275"/>
        <v>#REF!</v>
      </c>
      <c r="AA866" s="91" t="e">
        <f t="shared" si="8276"/>
        <v>#REF!</v>
      </c>
      <c r="AB866" s="91" t="e">
        <f t="shared" si="8277"/>
        <v>#REF!</v>
      </c>
      <c r="AC866" s="91" t="e">
        <f t="shared" ref="AC866:AF866" si="8465">IFERROR(REPLACE(AB866,FIND("  ",AB866,1),2," "),AB866)</f>
        <v>#REF!</v>
      </c>
      <c r="AD866" s="91" t="e">
        <f t="shared" si="8465"/>
        <v>#REF!</v>
      </c>
      <c r="AE866" s="91" t="e">
        <f t="shared" si="8465"/>
        <v>#REF!</v>
      </c>
      <c r="AF866" s="91" t="e">
        <f t="shared" si="8465"/>
        <v>#REF!</v>
      </c>
      <c r="AG866" s="23" t="str">
        <f>IFERROR(VLOOKUP(CI866*1,Обработ.выгрузка_реестра_РФ!$A:$G,4,),"")</f>
        <v/>
      </c>
      <c r="AH866" s="91" t="str">
        <f t="shared" ref="AH866:AI866" si="8466">IFERROR(REPLACE(AG866,FIND("-",AG866,1),1,"*"),AG866)</f>
        <v/>
      </c>
      <c r="AI866" s="91" t="str">
        <f t="shared" si="8466"/>
        <v/>
      </c>
      <c r="AJ866" s="27" t="str">
        <f t="shared" si="8375"/>
        <v/>
      </c>
      <c r="AK866" s="63" t="e">
        <f>IF(LEN('Описание предлагаемого товара'!#REF!)&gt;0,'Описание предлагаемого товара'!#REF!,"")</f>
        <v>#REF!</v>
      </c>
      <c r="AL866" s="91" t="e">
        <f t="shared" ref="AL866:AM866" si="8467">IFERROR(REPLACE(AK866,FIND(CHAR(10),AK866,1),1,""),AK866)</f>
        <v>#REF!</v>
      </c>
      <c r="AM866" s="91" t="e">
        <f t="shared" si="8467"/>
        <v>#REF!</v>
      </c>
      <c r="AN866" s="91" t="e">
        <f t="shared" ref="AN866:AR866" si="8468">IFERROR(REPLACE(AM866,FIND(" ",AM866,1),1,""),AM866)</f>
        <v>#REF!</v>
      </c>
      <c r="AO866" s="91" t="e">
        <f t="shared" si="8468"/>
        <v>#REF!</v>
      </c>
      <c r="AP866" s="91" t="e">
        <f t="shared" si="8468"/>
        <v>#REF!</v>
      </c>
      <c r="AQ866" s="91" t="e">
        <f t="shared" si="8468"/>
        <v>#REF!</v>
      </c>
      <c r="AR866" s="91" t="e">
        <f t="shared" si="8468"/>
        <v>#REF!</v>
      </c>
      <c r="AS866" s="91" t="e">
        <f t="shared" si="8282"/>
        <v>#REF!</v>
      </c>
      <c r="AT866" s="91" t="e">
        <f t="shared" si="8283"/>
        <v>#REF!</v>
      </c>
      <c r="AU866" s="32" t="e">
        <f t="shared" si="8266"/>
        <v>#REF!</v>
      </c>
      <c r="AV866" s="93" t="e">
        <f>'Описание предлагаемого товара'!#REF!</f>
        <v>#REF!</v>
      </c>
      <c r="AW866" s="91" t="e">
        <f>MIN(SEARCH({0,1,2,3,4,5,6,7,8,9},AV866&amp; "0123456789"))</f>
        <v>#REF!</v>
      </c>
      <c r="AX866" s="91" t="str">
        <f t="shared" si="8284"/>
        <v/>
      </c>
      <c r="AY866" s="91" t="str">
        <f t="shared" si="8285"/>
        <v/>
      </c>
      <c r="AZ866" s="91" t="str">
        <f t="shared" si="8286"/>
        <v/>
      </c>
      <c r="BA866" s="91" t="str">
        <f t="shared" si="8287"/>
        <v/>
      </c>
      <c r="BB866" s="91" t="str">
        <f t="shared" si="8288"/>
        <v/>
      </c>
      <c r="BC866" s="91" t="str">
        <f t="shared" si="8289"/>
        <v/>
      </c>
      <c r="BD866" s="91" t="str">
        <f t="shared" si="8290"/>
        <v/>
      </c>
      <c r="BE866" s="91" t="str">
        <f t="shared" si="8291"/>
        <v/>
      </c>
      <c r="BF866" s="91" t="str">
        <f t="shared" si="8292"/>
        <v/>
      </c>
      <c r="BG866" s="91" t="str">
        <f t="shared" si="8293"/>
        <v/>
      </c>
      <c r="BH866" s="91" t="str">
        <f t="shared" si="8294"/>
        <v/>
      </c>
      <c r="BI866" s="91" t="str">
        <f t="shared" si="8295"/>
        <v/>
      </c>
      <c r="BJ866" s="91" t="str">
        <f t="shared" si="8296"/>
        <v/>
      </c>
      <c r="BK866" s="91" t="str">
        <f t="shared" si="8297"/>
        <v/>
      </c>
      <c r="BL866" s="91" t="str">
        <f t="shared" si="8298"/>
        <v/>
      </c>
      <c r="BM866" s="91" t="str">
        <f t="shared" si="8299"/>
        <v/>
      </c>
      <c r="BN866" s="91" t="str">
        <f t="shared" si="8300"/>
        <v/>
      </c>
      <c r="BO866" s="91" t="str">
        <f t="shared" si="8301"/>
        <v/>
      </c>
      <c r="BP866" s="91" t="str">
        <f t="shared" si="8302"/>
        <v/>
      </c>
      <c r="BQ866" s="91" t="str">
        <f t="shared" si="8303"/>
        <v/>
      </c>
      <c r="BR866" s="91" t="str">
        <f t="shared" si="8304"/>
        <v/>
      </c>
      <c r="BS866" s="91" t="str">
        <f t="shared" si="8305"/>
        <v/>
      </c>
      <c r="BT866" s="91" t="str">
        <f t="shared" si="8306"/>
        <v/>
      </c>
      <c r="BU866" s="91" t="str">
        <f t="shared" si="8307"/>
        <v/>
      </c>
      <c r="BV866" s="91" t="str">
        <f t="shared" si="8308"/>
        <v/>
      </c>
      <c r="BW866" s="91" t="str">
        <f t="shared" si="8309"/>
        <v/>
      </c>
      <c r="BX866" s="91" t="str">
        <f t="shared" si="8310"/>
        <v/>
      </c>
      <c r="BY866" s="91" t="str">
        <f t="shared" si="8311"/>
        <v/>
      </c>
      <c r="BZ866" s="91" t="str">
        <f t="shared" si="8312"/>
        <v/>
      </c>
      <c r="CA866" s="91" t="str">
        <f t="shared" si="8313"/>
        <v/>
      </c>
      <c r="CB866" s="91" t="str">
        <f t="shared" si="8314"/>
        <v/>
      </c>
      <c r="CC866" s="91" t="str">
        <f t="shared" si="8315"/>
        <v/>
      </c>
      <c r="CD866" s="91" t="str">
        <f t="shared" si="8316"/>
        <v/>
      </c>
      <c r="CE866" s="91" t="str">
        <f t="shared" si="8317"/>
        <v/>
      </c>
      <c r="CF866" s="91" t="str">
        <f t="shared" si="8318"/>
        <v/>
      </c>
      <c r="CG866" s="91" t="str">
        <f t="shared" si="8319"/>
        <v/>
      </c>
      <c r="CH866" s="91" t="str">
        <f t="shared" si="8320"/>
        <v/>
      </c>
      <c r="CI866" s="91" t="str">
        <f t="shared" si="8321"/>
        <v>нет</v>
      </c>
      <c r="CJ866" s="63" t="e">
        <f>IF(LEN('Описание предлагаемого товара'!#REF!)&gt;0,'Описание предлагаемого товара'!#REF!,"")</f>
        <v>#REF!</v>
      </c>
      <c r="CK866" s="91" t="e">
        <f t="shared" ref="CK866:CL866" si="8469">IFERROR(REPLACE(CJ866,FIND(CHAR(10),CJ866,1),1,""),CJ866)</f>
        <v>#REF!</v>
      </c>
      <c r="CL866" s="91" t="e">
        <f t="shared" si="8469"/>
        <v>#REF!</v>
      </c>
      <c r="CM866" s="91" t="e">
        <f t="shared" si="8323"/>
        <v>#REF!</v>
      </c>
      <c r="CN866" s="91" t="e">
        <f t="shared" si="8324"/>
        <v>#REF!</v>
      </c>
      <c r="CO866" s="91" t="e">
        <f t="shared" si="8325"/>
        <v>#REF!</v>
      </c>
      <c r="CP866" s="90" t="e">
        <f>IF(AU866="Не указан реестровый номер (мера нац.режима Запрет)","",IF(CI866="нет","",IF(CU866="да","исключение(не смотрим баллы)",IFERROR(IF(CI866*1&gt;0,IFERROR(IF(VLOOKUP(CI866*1,Обработ.выгрузка_реестра_РФ!$A:$G,7,)=0,"Баллы не установлены",VLOOKUP(CI866*1,Обработ.выгрузка_реестра_РФ!$A:$G,7,)),IF(LEN(CI866)&gt;14,"","нет номера в реестре РФ")),""),IF(LEN(CI866)=0,"","Некорректный реестровый номер")))))</f>
        <v>#REF!</v>
      </c>
      <c r="CQ866" s="33" t="e">
        <f>IF(LEN(C866)&gt;0,IFERROR(IF(LEN(H866)&gt;0,IF(LEN(VLOOKUP(H866,'исключения(не_смотрим_баллы)'!$A:$C,1,))&gt;0,"да","нет"),"не введен ОКПД2"),"нет"),"")</f>
        <v>#REF!</v>
      </c>
      <c r="CR866" s="33" t="e">
        <f ca="1">IF(CQ866="да",IF(TODAY()&lt;VLOOKUP(H866,'исключения(не_смотрим_баллы)'!$A:$C,3,),"да","нет"),"")</f>
        <v>#REF!</v>
      </c>
      <c r="CS866" s="33" t="str">
        <f>IFERROR(IF(CQ866="да",IF(VLOOKUP(CI866*1,Обработ.выгрузка_реестра_РФ!$A:$G,2,)&lt;VLOOKUP(H866,'исключения(не_смотрим_баллы)'!$A:$C,2,),"да","нет"),""),"")</f>
        <v/>
      </c>
      <c r="CT866" s="24"/>
      <c r="CU866" s="33" t="e">
        <f t="shared" si="8337"/>
        <v>#REF!</v>
      </c>
      <c r="CV866" s="91" t="e">
        <f t="shared" si="8338"/>
        <v>#REF!</v>
      </c>
      <c r="CW866" s="27" t="e">
        <f t="shared" si="8339"/>
        <v>#REF!</v>
      </c>
      <c r="CX866" s="26" t="e">
        <f t="shared" si="8268"/>
        <v>#REF!</v>
      </c>
      <c r="CY866" s="64" t="e">
        <f>IF(LEN('Описание предлагаемого товара'!#REF!)&gt;0,'Описание предлагаемого товара'!#REF!,"")</f>
        <v>#REF!</v>
      </c>
      <c r="CZ866" s="95" t="e">
        <f t="shared" si="8326"/>
        <v>#REF!</v>
      </c>
      <c r="DA866" s="95" t="e">
        <f t="shared" ref="DA866" si="8470">IFERROR(REPLACE(CZ866,FIND(" ",CZ866,1),1,""),CZ866)</f>
        <v>#REF!</v>
      </c>
      <c r="DB866" s="95" t="e">
        <f t="shared" si="8270"/>
        <v>#REF!</v>
      </c>
      <c r="DC866" s="95" t="e">
        <f t="shared" ref="DC866:DD866" si="8471">IFERROR(REPLACE(DB866,FIND("г.",DB866,1),2,""),DB866)</f>
        <v>#REF!</v>
      </c>
      <c r="DD866" s="95" t="e">
        <f t="shared" si="8471"/>
        <v>#REF!</v>
      </c>
      <c r="DE866" s="95" t="e">
        <f t="shared" ref="DE866:DF866" si="8472">IFERROR(REPLACE(DD866,FIND("г",DD866,1),1,""),DD866)</f>
        <v>#REF!</v>
      </c>
      <c r="DF866" s="95" t="e">
        <f t="shared" si="8472"/>
        <v>#REF!</v>
      </c>
      <c r="DG866" s="95" t="e">
        <f t="shared" si="8343"/>
        <v>#REF!</v>
      </c>
      <c r="DH866" s="25" t="str">
        <f>IFERROR(VLOOKUP(CI866*1,Обработ.выгрузка_реестра_РФ!$A:$G,5,),"")</f>
        <v/>
      </c>
      <c r="DI866" s="27" t="str">
        <f t="shared" si="8353"/>
        <v/>
      </c>
      <c r="DJ866" s="27" t="str">
        <f t="shared" ca="1" si="8330"/>
        <v/>
      </c>
      <c r="DK866" s="63" t="e">
        <f>IF(LEN('Описание предлагаемого товара'!#REF!)&gt;0,'Описание предлагаемого товара'!#REF!,"")</f>
        <v>#REF!</v>
      </c>
      <c r="DL866" s="63" t="e">
        <f>IF(LEN('Описание предлагаемого товара'!#REF!)&gt;0,'Описание предлагаемого товара'!#REF!,"")</f>
        <v>#REF!</v>
      </c>
      <c r="DM866" s="32"/>
    </row>
    <row r="867" spans="1:117" ht="48.75" customHeight="1" x14ac:dyDescent="0.25">
      <c r="A867" s="61" t="e">
        <f>IF(LEN('Описание предлагаемого товара'!#REF!)&gt;0,'Описание предлагаемого товара'!#REF!,"")</f>
        <v>#REF!</v>
      </c>
      <c r="B867" s="65" t="e">
        <f>IF(LEN('Описание предлагаемого товара'!#REF!)&gt;0,'Описание предлагаемого товара'!#REF!,"")</f>
        <v>#REF!</v>
      </c>
      <c r="C867" s="61" t="e">
        <f>IF(LEN('Описание предлагаемого товара'!#REF!)&gt;0,'Описание предлагаемого товара'!#REF!,"")</f>
        <v>#REF!</v>
      </c>
      <c r="D867" s="61" t="e">
        <f>IF(LEN('Описание предлагаемого товара'!#REF!)&gt;0,'Описание предлагаемого товара'!#REF!,"")</f>
        <v>#REF!</v>
      </c>
      <c r="E867" s="61" t="e">
        <f>IF(LEN('Описание предлагаемого товара'!#REF!)&gt;0,'Описание предлагаемого товара'!#REF!,"")</f>
        <v>#REF!</v>
      </c>
      <c r="F867" s="61" t="e">
        <f>IF(LEN('Описание предлагаемого товара'!#REF!)&gt;0,'Описание предлагаемого товара'!#REF!,"")</f>
        <v>#REF!</v>
      </c>
      <c r="G867" s="61" t="e">
        <f>IF(LEN('Описание предлагаемого товара'!#REF!)&gt;0,'Описание предлагаемого товара'!#REF!,"")</f>
        <v>#REF!</v>
      </c>
      <c r="H867" s="61" t="e">
        <f>IF(LEN('Описание предлагаемого товара'!#REF!)&gt;0,'Описание предлагаемого товара'!#REF!,"")</f>
        <v>#REF!</v>
      </c>
      <c r="I867" s="61" t="e">
        <f>IF(LEN('Описание предлагаемого товара'!#REF!)&gt;0,'Описание предлагаемого товара'!#REF!,"")</f>
        <v>#REF!</v>
      </c>
      <c r="J867" s="38" t="str">
        <f>IFERROR(VLOOKUP(B867,SAP!$A:$E,5,),"")</f>
        <v/>
      </c>
      <c r="K867" s="40" t="str">
        <f t="shared" si="8273"/>
        <v/>
      </c>
      <c r="L867" s="61" t="e">
        <f>IF(LEN('Описание предлагаемого товара'!#REF!)&gt;0,IFERROR('Описание предлагаемого товара'!#REF!*1,""),"")</f>
        <v>#REF!</v>
      </c>
      <c r="M867" s="39" t="str">
        <f>IFERROR(VLOOKUP(B867,SAP!$A:$E,2,),"")</f>
        <v/>
      </c>
      <c r="N867" s="41" t="str">
        <f t="shared" si="8409"/>
        <v/>
      </c>
      <c r="O867" s="39" t="str">
        <f t="shared" si="8260"/>
        <v/>
      </c>
      <c r="P867" s="36" t="e">
        <f>IF(LEN('Описание предлагаемого товара'!#REF!)&gt;0,'Описание предлагаемого товара'!#REF!,"")</f>
        <v>#REF!</v>
      </c>
      <c r="Q86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67" s="37" t="e">
        <f>IF(LEN('Описание предлагаемого товара'!#REF!)&gt;0,'Описание предлагаемого товара'!#REF!,"")</f>
        <v>#REF!</v>
      </c>
      <c r="S867" s="37" t="e">
        <f>IF(LEN('Описание предлагаемого товара'!#REF!)&gt;0,'Описание предлагаемого товара'!#REF!,"")</f>
        <v>#REF!</v>
      </c>
      <c r="T86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67" s="23" t="str">
        <f>IFERROR(VLOOKUP(CI867*1,Обработ.выгрузка_реестра_РФ!$A:$G,6,),"")</f>
        <v/>
      </c>
      <c r="V867" s="61" t="e">
        <f>IF(LEN('Описание предлагаемого товара'!#REF!)&gt;0,'Описание предлагаемого товара'!#REF!,"")</f>
        <v>#REF!</v>
      </c>
      <c r="W867" s="62" t="e">
        <f>IF(LEN('Описание предлагаемого товара'!#REF!)&gt;0,'Описание предлагаемого товара'!#REF!,"")</f>
        <v>#REF!</v>
      </c>
      <c r="X867" s="91" t="e">
        <f t="shared" ref="X867:Y867" si="8473">IFERROR(REPLACE(W867,FIND(CHAR(10),W867,1),1," "),W867)</f>
        <v>#REF!</v>
      </c>
      <c r="Y867" s="91" t="e">
        <f t="shared" si="8473"/>
        <v>#REF!</v>
      </c>
      <c r="Z867" s="91" t="e">
        <f t="shared" si="8275"/>
        <v>#REF!</v>
      </c>
      <c r="AA867" s="91" t="e">
        <f t="shared" si="8276"/>
        <v>#REF!</v>
      </c>
      <c r="AB867" s="91" t="e">
        <f t="shared" si="8277"/>
        <v>#REF!</v>
      </c>
      <c r="AC867" s="91" t="e">
        <f t="shared" ref="AC867:AF867" si="8474">IFERROR(REPLACE(AB867,FIND("  ",AB867,1),2," "),AB867)</f>
        <v>#REF!</v>
      </c>
      <c r="AD867" s="91" t="e">
        <f t="shared" si="8474"/>
        <v>#REF!</v>
      </c>
      <c r="AE867" s="91" t="e">
        <f t="shared" si="8474"/>
        <v>#REF!</v>
      </c>
      <c r="AF867" s="91" t="e">
        <f t="shared" si="8474"/>
        <v>#REF!</v>
      </c>
      <c r="AG867" s="23" t="str">
        <f>IFERROR(VLOOKUP(CI867*1,Обработ.выгрузка_реестра_РФ!$A:$G,4,),"")</f>
        <v/>
      </c>
      <c r="AH867" s="91" t="str">
        <f t="shared" ref="AH867:AI867" si="8475">IFERROR(REPLACE(AG867,FIND("-",AG867,1),1,"*"),AG867)</f>
        <v/>
      </c>
      <c r="AI867" s="91" t="str">
        <f t="shared" si="8475"/>
        <v/>
      </c>
      <c r="AJ867" s="27" t="str">
        <f t="shared" si="8375"/>
        <v/>
      </c>
      <c r="AK867" s="63" t="e">
        <f>IF(LEN('Описание предлагаемого товара'!#REF!)&gt;0,'Описание предлагаемого товара'!#REF!,"")</f>
        <v>#REF!</v>
      </c>
      <c r="AL867" s="91" t="e">
        <f t="shared" ref="AL867:AM867" si="8476">IFERROR(REPLACE(AK867,FIND(CHAR(10),AK867,1),1,""),AK867)</f>
        <v>#REF!</v>
      </c>
      <c r="AM867" s="91" t="e">
        <f t="shared" si="8476"/>
        <v>#REF!</v>
      </c>
      <c r="AN867" s="91" t="e">
        <f t="shared" ref="AN867:AR867" si="8477">IFERROR(REPLACE(AM867,FIND(" ",AM867,1),1,""),AM867)</f>
        <v>#REF!</v>
      </c>
      <c r="AO867" s="91" t="e">
        <f t="shared" si="8477"/>
        <v>#REF!</v>
      </c>
      <c r="AP867" s="91" t="e">
        <f t="shared" si="8477"/>
        <v>#REF!</v>
      </c>
      <c r="AQ867" s="91" t="e">
        <f t="shared" si="8477"/>
        <v>#REF!</v>
      </c>
      <c r="AR867" s="91" t="e">
        <f t="shared" si="8477"/>
        <v>#REF!</v>
      </c>
      <c r="AS867" s="91" t="e">
        <f t="shared" si="8282"/>
        <v>#REF!</v>
      </c>
      <c r="AT867" s="91" t="e">
        <f t="shared" si="8283"/>
        <v>#REF!</v>
      </c>
      <c r="AU867" s="32" t="e">
        <f t="shared" si="8266"/>
        <v>#REF!</v>
      </c>
      <c r="AV867" s="93" t="e">
        <f>'Описание предлагаемого товара'!#REF!</f>
        <v>#REF!</v>
      </c>
      <c r="AW867" s="91" t="e">
        <f>MIN(SEARCH({0,1,2,3,4,5,6,7,8,9},AV867&amp; "0123456789"))</f>
        <v>#REF!</v>
      </c>
      <c r="AX867" s="91" t="str">
        <f t="shared" si="8284"/>
        <v/>
      </c>
      <c r="AY867" s="91" t="str">
        <f t="shared" si="8285"/>
        <v/>
      </c>
      <c r="AZ867" s="91" t="str">
        <f t="shared" si="8286"/>
        <v/>
      </c>
      <c r="BA867" s="91" t="str">
        <f t="shared" si="8287"/>
        <v/>
      </c>
      <c r="BB867" s="91" t="str">
        <f t="shared" si="8288"/>
        <v/>
      </c>
      <c r="BC867" s="91" t="str">
        <f t="shared" si="8289"/>
        <v/>
      </c>
      <c r="BD867" s="91" t="str">
        <f t="shared" si="8290"/>
        <v/>
      </c>
      <c r="BE867" s="91" t="str">
        <f t="shared" si="8291"/>
        <v/>
      </c>
      <c r="BF867" s="91" t="str">
        <f t="shared" si="8292"/>
        <v/>
      </c>
      <c r="BG867" s="91" t="str">
        <f t="shared" si="8293"/>
        <v/>
      </c>
      <c r="BH867" s="91" t="str">
        <f t="shared" si="8294"/>
        <v/>
      </c>
      <c r="BI867" s="91" t="str">
        <f t="shared" si="8295"/>
        <v/>
      </c>
      <c r="BJ867" s="91" t="str">
        <f t="shared" si="8296"/>
        <v/>
      </c>
      <c r="BK867" s="91" t="str">
        <f t="shared" si="8297"/>
        <v/>
      </c>
      <c r="BL867" s="91" t="str">
        <f t="shared" si="8298"/>
        <v/>
      </c>
      <c r="BM867" s="91" t="str">
        <f t="shared" si="8299"/>
        <v/>
      </c>
      <c r="BN867" s="91" t="str">
        <f t="shared" si="8300"/>
        <v/>
      </c>
      <c r="BO867" s="91" t="str">
        <f t="shared" si="8301"/>
        <v/>
      </c>
      <c r="BP867" s="91" t="str">
        <f t="shared" si="8302"/>
        <v/>
      </c>
      <c r="BQ867" s="91" t="str">
        <f t="shared" si="8303"/>
        <v/>
      </c>
      <c r="BR867" s="91" t="str">
        <f t="shared" si="8304"/>
        <v/>
      </c>
      <c r="BS867" s="91" t="str">
        <f t="shared" si="8305"/>
        <v/>
      </c>
      <c r="BT867" s="91" t="str">
        <f t="shared" si="8306"/>
        <v/>
      </c>
      <c r="BU867" s="91" t="str">
        <f t="shared" si="8307"/>
        <v/>
      </c>
      <c r="BV867" s="91" t="str">
        <f t="shared" si="8308"/>
        <v/>
      </c>
      <c r="BW867" s="91" t="str">
        <f t="shared" si="8309"/>
        <v/>
      </c>
      <c r="BX867" s="91" t="str">
        <f t="shared" si="8310"/>
        <v/>
      </c>
      <c r="BY867" s="91" t="str">
        <f t="shared" si="8311"/>
        <v/>
      </c>
      <c r="BZ867" s="91" t="str">
        <f t="shared" si="8312"/>
        <v/>
      </c>
      <c r="CA867" s="91" t="str">
        <f t="shared" si="8313"/>
        <v/>
      </c>
      <c r="CB867" s="91" t="str">
        <f t="shared" si="8314"/>
        <v/>
      </c>
      <c r="CC867" s="91" t="str">
        <f t="shared" si="8315"/>
        <v/>
      </c>
      <c r="CD867" s="91" t="str">
        <f t="shared" si="8316"/>
        <v/>
      </c>
      <c r="CE867" s="91" t="str">
        <f t="shared" si="8317"/>
        <v/>
      </c>
      <c r="CF867" s="91" t="str">
        <f t="shared" si="8318"/>
        <v/>
      </c>
      <c r="CG867" s="91" t="str">
        <f t="shared" si="8319"/>
        <v/>
      </c>
      <c r="CH867" s="91" t="str">
        <f t="shared" si="8320"/>
        <v/>
      </c>
      <c r="CI867" s="91" t="str">
        <f t="shared" si="8321"/>
        <v>нет</v>
      </c>
      <c r="CJ867" s="63" t="e">
        <f>IF(LEN('Описание предлагаемого товара'!#REF!)&gt;0,'Описание предлагаемого товара'!#REF!,"")</f>
        <v>#REF!</v>
      </c>
      <c r="CK867" s="91" t="e">
        <f t="shared" ref="CK867:CL867" si="8478">IFERROR(REPLACE(CJ867,FIND(CHAR(10),CJ867,1),1,""),CJ867)</f>
        <v>#REF!</v>
      </c>
      <c r="CL867" s="91" t="e">
        <f t="shared" si="8478"/>
        <v>#REF!</v>
      </c>
      <c r="CM867" s="91" t="e">
        <f t="shared" si="8323"/>
        <v>#REF!</v>
      </c>
      <c r="CN867" s="91" t="e">
        <f t="shared" si="8324"/>
        <v>#REF!</v>
      </c>
      <c r="CO867" s="91" t="e">
        <f t="shared" si="8325"/>
        <v>#REF!</v>
      </c>
      <c r="CP867" s="90" t="e">
        <f>IF(AU867="Не указан реестровый номер (мера нац.режима Запрет)","",IF(CI867="нет","",IF(CU867="да","исключение(не смотрим баллы)",IFERROR(IF(CI867*1&gt;0,IFERROR(IF(VLOOKUP(CI867*1,Обработ.выгрузка_реестра_РФ!$A:$G,7,)=0,"Баллы не установлены",VLOOKUP(CI867*1,Обработ.выгрузка_реестра_РФ!$A:$G,7,)),IF(LEN(CI867)&gt;14,"","нет номера в реестре РФ")),""),IF(LEN(CI867)=0,"","Некорректный реестровый номер")))))</f>
        <v>#REF!</v>
      </c>
      <c r="CQ867" s="33" t="e">
        <f>IF(LEN(C867)&gt;0,IFERROR(IF(LEN(H867)&gt;0,IF(LEN(VLOOKUP(H867,'исключения(не_смотрим_баллы)'!$A:$C,1,))&gt;0,"да","нет"),"не введен ОКПД2"),"нет"),"")</f>
        <v>#REF!</v>
      </c>
      <c r="CR867" s="33" t="e">
        <f ca="1">IF(CQ867="да",IF(TODAY()&lt;VLOOKUP(H867,'исключения(не_смотрим_баллы)'!$A:$C,3,),"да","нет"),"")</f>
        <v>#REF!</v>
      </c>
      <c r="CS867" s="33" t="str">
        <f>IFERROR(IF(CQ867="да",IF(VLOOKUP(CI867*1,Обработ.выгрузка_реестра_РФ!$A:$G,2,)&lt;VLOOKUP(H867,'исключения(не_смотрим_баллы)'!$A:$C,2,),"да","нет"),""),"")</f>
        <v/>
      </c>
      <c r="CT867" s="24"/>
      <c r="CU867" s="33" t="e">
        <f t="shared" si="8337"/>
        <v>#REF!</v>
      </c>
      <c r="CV867" s="91" t="e">
        <f t="shared" si="8338"/>
        <v>#REF!</v>
      </c>
      <c r="CW867" s="27" t="e">
        <f t="shared" si="8339"/>
        <v>#REF!</v>
      </c>
      <c r="CX867" s="26" t="e">
        <f t="shared" si="8268"/>
        <v>#REF!</v>
      </c>
      <c r="CY867" s="64" t="e">
        <f>IF(LEN('Описание предлагаемого товара'!#REF!)&gt;0,'Описание предлагаемого товара'!#REF!,"")</f>
        <v>#REF!</v>
      </c>
      <c r="CZ867" s="95" t="e">
        <f t="shared" si="8326"/>
        <v>#REF!</v>
      </c>
      <c r="DA867" s="95" t="e">
        <f t="shared" ref="DA867" si="8479">IFERROR(REPLACE(CZ867,FIND(" ",CZ867,1),1,""),CZ867)</f>
        <v>#REF!</v>
      </c>
      <c r="DB867" s="95" t="e">
        <f t="shared" si="8270"/>
        <v>#REF!</v>
      </c>
      <c r="DC867" s="95" t="e">
        <f t="shared" ref="DC867:DD867" si="8480">IFERROR(REPLACE(DB867,FIND("г.",DB867,1),2,""),DB867)</f>
        <v>#REF!</v>
      </c>
      <c r="DD867" s="95" t="e">
        <f t="shared" si="8480"/>
        <v>#REF!</v>
      </c>
      <c r="DE867" s="95" t="e">
        <f t="shared" ref="DE867:DF867" si="8481">IFERROR(REPLACE(DD867,FIND("г",DD867,1),1,""),DD867)</f>
        <v>#REF!</v>
      </c>
      <c r="DF867" s="95" t="e">
        <f t="shared" si="8481"/>
        <v>#REF!</v>
      </c>
      <c r="DG867" s="95" t="e">
        <f t="shared" si="8343"/>
        <v>#REF!</v>
      </c>
      <c r="DH867" s="25" t="str">
        <f>IFERROR(VLOOKUP(CI867*1,Обработ.выгрузка_реестра_РФ!$A:$G,5,),"")</f>
        <v/>
      </c>
      <c r="DI867" s="27" t="str">
        <f t="shared" si="8353"/>
        <v/>
      </c>
      <c r="DJ867" s="27" t="str">
        <f t="shared" ca="1" si="8330"/>
        <v/>
      </c>
      <c r="DK867" s="63" t="e">
        <f>IF(LEN('Описание предлагаемого товара'!#REF!)&gt;0,'Описание предлагаемого товара'!#REF!,"")</f>
        <v>#REF!</v>
      </c>
      <c r="DL867" s="63" t="e">
        <f>IF(LEN('Описание предлагаемого товара'!#REF!)&gt;0,'Описание предлагаемого товара'!#REF!,"")</f>
        <v>#REF!</v>
      </c>
      <c r="DM867" s="32"/>
    </row>
    <row r="868" spans="1:117" ht="48.75" customHeight="1" x14ac:dyDescent="0.25">
      <c r="A868" s="61" t="e">
        <f>IF(LEN('Описание предлагаемого товара'!#REF!)&gt;0,'Описание предлагаемого товара'!#REF!,"")</f>
        <v>#REF!</v>
      </c>
      <c r="B868" s="65" t="e">
        <f>IF(LEN('Описание предлагаемого товара'!#REF!)&gt;0,'Описание предлагаемого товара'!#REF!,"")</f>
        <v>#REF!</v>
      </c>
      <c r="C868" s="61" t="e">
        <f>IF(LEN('Описание предлагаемого товара'!#REF!)&gt;0,'Описание предлагаемого товара'!#REF!,"")</f>
        <v>#REF!</v>
      </c>
      <c r="D868" s="61" t="e">
        <f>IF(LEN('Описание предлагаемого товара'!#REF!)&gt;0,'Описание предлагаемого товара'!#REF!,"")</f>
        <v>#REF!</v>
      </c>
      <c r="E868" s="61" t="e">
        <f>IF(LEN('Описание предлагаемого товара'!#REF!)&gt;0,'Описание предлагаемого товара'!#REF!,"")</f>
        <v>#REF!</v>
      </c>
      <c r="F868" s="61" t="e">
        <f>IF(LEN('Описание предлагаемого товара'!#REF!)&gt;0,'Описание предлагаемого товара'!#REF!,"")</f>
        <v>#REF!</v>
      </c>
      <c r="G868" s="61" t="e">
        <f>IF(LEN('Описание предлагаемого товара'!#REF!)&gt;0,'Описание предлагаемого товара'!#REF!,"")</f>
        <v>#REF!</v>
      </c>
      <c r="H868" s="61" t="e">
        <f>IF(LEN('Описание предлагаемого товара'!#REF!)&gt;0,'Описание предлагаемого товара'!#REF!,"")</f>
        <v>#REF!</v>
      </c>
      <c r="I868" s="61" t="e">
        <f>IF(LEN('Описание предлагаемого товара'!#REF!)&gt;0,'Описание предлагаемого товара'!#REF!,"")</f>
        <v>#REF!</v>
      </c>
      <c r="J868" s="38" t="str">
        <f>IFERROR(VLOOKUP(B868,SAP!$A:$E,5,),"")</f>
        <v/>
      </c>
      <c r="K868" s="40" t="str">
        <f t="shared" si="8273"/>
        <v/>
      </c>
      <c r="L868" s="61" t="e">
        <f>IF(LEN('Описание предлагаемого товара'!#REF!)&gt;0,IFERROR('Описание предлагаемого товара'!#REF!*1,""),"")</f>
        <v>#REF!</v>
      </c>
      <c r="M868" s="39" t="str">
        <f>IFERROR(VLOOKUP(B868,SAP!$A:$E,2,),"")</f>
        <v/>
      </c>
      <c r="N868" s="41" t="str">
        <f t="shared" si="8409"/>
        <v/>
      </c>
      <c r="O868" s="39" t="str">
        <f t="shared" si="8260"/>
        <v/>
      </c>
      <c r="P868" s="36" t="e">
        <f>IF(LEN('Описание предлагаемого товара'!#REF!)&gt;0,'Описание предлагаемого товара'!#REF!,"")</f>
        <v>#REF!</v>
      </c>
      <c r="Q86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68" s="37" t="e">
        <f>IF(LEN('Описание предлагаемого товара'!#REF!)&gt;0,'Описание предлагаемого товара'!#REF!,"")</f>
        <v>#REF!</v>
      </c>
      <c r="S868" s="37" t="e">
        <f>IF(LEN('Описание предлагаемого товара'!#REF!)&gt;0,'Описание предлагаемого товара'!#REF!,"")</f>
        <v>#REF!</v>
      </c>
      <c r="T86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68" s="23" t="str">
        <f>IFERROR(VLOOKUP(CI868*1,Обработ.выгрузка_реестра_РФ!$A:$G,6,),"")</f>
        <v/>
      </c>
      <c r="V868" s="61" t="e">
        <f>IF(LEN('Описание предлагаемого товара'!#REF!)&gt;0,'Описание предлагаемого товара'!#REF!,"")</f>
        <v>#REF!</v>
      </c>
      <c r="W868" s="62" t="e">
        <f>IF(LEN('Описание предлагаемого товара'!#REF!)&gt;0,'Описание предлагаемого товара'!#REF!,"")</f>
        <v>#REF!</v>
      </c>
      <c r="X868" s="91" t="e">
        <f t="shared" ref="X868:Y868" si="8482">IFERROR(REPLACE(W868,FIND(CHAR(10),W868,1),1," "),W868)</f>
        <v>#REF!</v>
      </c>
      <c r="Y868" s="91" t="e">
        <f t="shared" si="8482"/>
        <v>#REF!</v>
      </c>
      <c r="Z868" s="91" t="e">
        <f t="shared" si="8275"/>
        <v>#REF!</v>
      </c>
      <c r="AA868" s="91" t="e">
        <f t="shared" si="8276"/>
        <v>#REF!</v>
      </c>
      <c r="AB868" s="91" t="e">
        <f t="shared" si="8277"/>
        <v>#REF!</v>
      </c>
      <c r="AC868" s="91" t="e">
        <f t="shared" ref="AC868:AF868" si="8483">IFERROR(REPLACE(AB868,FIND("  ",AB868,1),2," "),AB868)</f>
        <v>#REF!</v>
      </c>
      <c r="AD868" s="91" t="e">
        <f t="shared" si="8483"/>
        <v>#REF!</v>
      </c>
      <c r="AE868" s="91" t="e">
        <f t="shared" si="8483"/>
        <v>#REF!</v>
      </c>
      <c r="AF868" s="91" t="e">
        <f t="shared" si="8483"/>
        <v>#REF!</v>
      </c>
      <c r="AG868" s="23" t="str">
        <f>IFERROR(VLOOKUP(CI868*1,Обработ.выгрузка_реестра_РФ!$A:$G,4,),"")</f>
        <v/>
      </c>
      <c r="AH868" s="91" t="str">
        <f t="shared" ref="AH868:AI868" si="8484">IFERROR(REPLACE(AG868,FIND("-",AG868,1),1,"*"),AG868)</f>
        <v/>
      </c>
      <c r="AI868" s="91" t="str">
        <f t="shared" si="8484"/>
        <v/>
      </c>
      <c r="AJ868" s="27" t="str">
        <f t="shared" si="8375"/>
        <v/>
      </c>
      <c r="AK868" s="63" t="e">
        <f>IF(LEN('Описание предлагаемого товара'!#REF!)&gt;0,'Описание предлагаемого товара'!#REF!,"")</f>
        <v>#REF!</v>
      </c>
      <c r="AL868" s="91" t="e">
        <f t="shared" ref="AL868:AM868" si="8485">IFERROR(REPLACE(AK868,FIND(CHAR(10),AK868,1),1,""),AK868)</f>
        <v>#REF!</v>
      </c>
      <c r="AM868" s="91" t="e">
        <f t="shared" si="8485"/>
        <v>#REF!</v>
      </c>
      <c r="AN868" s="91" t="e">
        <f t="shared" ref="AN868:AR868" si="8486">IFERROR(REPLACE(AM868,FIND(" ",AM868,1),1,""),AM868)</f>
        <v>#REF!</v>
      </c>
      <c r="AO868" s="91" t="e">
        <f t="shared" si="8486"/>
        <v>#REF!</v>
      </c>
      <c r="AP868" s="91" t="e">
        <f t="shared" si="8486"/>
        <v>#REF!</v>
      </c>
      <c r="AQ868" s="91" t="e">
        <f t="shared" si="8486"/>
        <v>#REF!</v>
      </c>
      <c r="AR868" s="91" t="e">
        <f t="shared" si="8486"/>
        <v>#REF!</v>
      </c>
      <c r="AS868" s="91" t="e">
        <f t="shared" si="8282"/>
        <v>#REF!</v>
      </c>
      <c r="AT868" s="91" t="e">
        <f t="shared" si="8283"/>
        <v>#REF!</v>
      </c>
      <c r="AU868" s="32" t="e">
        <f t="shared" si="8266"/>
        <v>#REF!</v>
      </c>
      <c r="AV868" s="93" t="e">
        <f>'Описание предлагаемого товара'!#REF!</f>
        <v>#REF!</v>
      </c>
      <c r="AW868" s="91" t="e">
        <f>MIN(SEARCH({0,1,2,3,4,5,6,7,8,9},AV868&amp; "0123456789"))</f>
        <v>#REF!</v>
      </c>
      <c r="AX868" s="91" t="str">
        <f t="shared" si="8284"/>
        <v/>
      </c>
      <c r="AY868" s="91" t="str">
        <f t="shared" si="8285"/>
        <v/>
      </c>
      <c r="AZ868" s="91" t="str">
        <f t="shared" si="8286"/>
        <v/>
      </c>
      <c r="BA868" s="91" t="str">
        <f t="shared" si="8287"/>
        <v/>
      </c>
      <c r="BB868" s="91" t="str">
        <f t="shared" si="8288"/>
        <v/>
      </c>
      <c r="BC868" s="91" t="str">
        <f t="shared" si="8289"/>
        <v/>
      </c>
      <c r="BD868" s="91" t="str">
        <f t="shared" si="8290"/>
        <v/>
      </c>
      <c r="BE868" s="91" t="str">
        <f t="shared" si="8291"/>
        <v/>
      </c>
      <c r="BF868" s="91" t="str">
        <f t="shared" si="8292"/>
        <v/>
      </c>
      <c r="BG868" s="91" t="str">
        <f t="shared" si="8293"/>
        <v/>
      </c>
      <c r="BH868" s="91" t="str">
        <f t="shared" si="8294"/>
        <v/>
      </c>
      <c r="BI868" s="91" t="str">
        <f t="shared" si="8295"/>
        <v/>
      </c>
      <c r="BJ868" s="91" t="str">
        <f t="shared" si="8296"/>
        <v/>
      </c>
      <c r="BK868" s="91" t="str">
        <f t="shared" si="8297"/>
        <v/>
      </c>
      <c r="BL868" s="91" t="str">
        <f t="shared" si="8298"/>
        <v/>
      </c>
      <c r="BM868" s="91" t="str">
        <f t="shared" si="8299"/>
        <v/>
      </c>
      <c r="BN868" s="91" t="str">
        <f t="shared" si="8300"/>
        <v/>
      </c>
      <c r="BO868" s="91" t="str">
        <f t="shared" si="8301"/>
        <v/>
      </c>
      <c r="BP868" s="91" t="str">
        <f t="shared" si="8302"/>
        <v/>
      </c>
      <c r="BQ868" s="91" t="str">
        <f t="shared" si="8303"/>
        <v/>
      </c>
      <c r="BR868" s="91" t="str">
        <f t="shared" si="8304"/>
        <v/>
      </c>
      <c r="BS868" s="91" t="str">
        <f t="shared" si="8305"/>
        <v/>
      </c>
      <c r="BT868" s="91" t="str">
        <f t="shared" si="8306"/>
        <v/>
      </c>
      <c r="BU868" s="91" t="str">
        <f t="shared" si="8307"/>
        <v/>
      </c>
      <c r="BV868" s="91" t="str">
        <f t="shared" si="8308"/>
        <v/>
      </c>
      <c r="BW868" s="91" t="str">
        <f t="shared" si="8309"/>
        <v/>
      </c>
      <c r="BX868" s="91" t="str">
        <f t="shared" si="8310"/>
        <v/>
      </c>
      <c r="BY868" s="91" t="str">
        <f t="shared" si="8311"/>
        <v/>
      </c>
      <c r="BZ868" s="91" t="str">
        <f t="shared" si="8312"/>
        <v/>
      </c>
      <c r="CA868" s="91" t="str">
        <f t="shared" si="8313"/>
        <v/>
      </c>
      <c r="CB868" s="91" t="str">
        <f t="shared" si="8314"/>
        <v/>
      </c>
      <c r="CC868" s="91" t="str">
        <f t="shared" si="8315"/>
        <v/>
      </c>
      <c r="CD868" s="91" t="str">
        <f t="shared" si="8316"/>
        <v/>
      </c>
      <c r="CE868" s="91" t="str">
        <f t="shared" si="8317"/>
        <v/>
      </c>
      <c r="CF868" s="91" t="str">
        <f t="shared" si="8318"/>
        <v/>
      </c>
      <c r="CG868" s="91" t="str">
        <f t="shared" si="8319"/>
        <v/>
      </c>
      <c r="CH868" s="91" t="str">
        <f t="shared" si="8320"/>
        <v/>
      </c>
      <c r="CI868" s="91" t="str">
        <f t="shared" si="8321"/>
        <v>нет</v>
      </c>
      <c r="CJ868" s="63" t="e">
        <f>IF(LEN('Описание предлагаемого товара'!#REF!)&gt;0,'Описание предлагаемого товара'!#REF!,"")</f>
        <v>#REF!</v>
      </c>
      <c r="CK868" s="91" t="e">
        <f t="shared" ref="CK868:CL868" si="8487">IFERROR(REPLACE(CJ868,FIND(CHAR(10),CJ868,1),1,""),CJ868)</f>
        <v>#REF!</v>
      </c>
      <c r="CL868" s="91" t="e">
        <f t="shared" si="8487"/>
        <v>#REF!</v>
      </c>
      <c r="CM868" s="91" t="e">
        <f t="shared" si="8323"/>
        <v>#REF!</v>
      </c>
      <c r="CN868" s="91" t="e">
        <f t="shared" si="8324"/>
        <v>#REF!</v>
      </c>
      <c r="CO868" s="91" t="e">
        <f t="shared" si="8325"/>
        <v>#REF!</v>
      </c>
      <c r="CP868" s="90" t="e">
        <f>IF(AU868="Не указан реестровый номер (мера нац.режима Запрет)","",IF(CI868="нет","",IF(CU868="да","исключение(не смотрим баллы)",IFERROR(IF(CI868*1&gt;0,IFERROR(IF(VLOOKUP(CI868*1,Обработ.выгрузка_реестра_РФ!$A:$G,7,)=0,"Баллы не установлены",VLOOKUP(CI868*1,Обработ.выгрузка_реестра_РФ!$A:$G,7,)),IF(LEN(CI868)&gt;14,"","нет номера в реестре РФ")),""),IF(LEN(CI868)=0,"","Некорректный реестровый номер")))))</f>
        <v>#REF!</v>
      </c>
      <c r="CQ868" s="33" t="e">
        <f>IF(LEN(C868)&gt;0,IFERROR(IF(LEN(H868)&gt;0,IF(LEN(VLOOKUP(H868,'исключения(не_смотрим_баллы)'!$A:$C,1,))&gt;0,"да","нет"),"не введен ОКПД2"),"нет"),"")</f>
        <v>#REF!</v>
      </c>
      <c r="CR868" s="33" t="e">
        <f ca="1">IF(CQ868="да",IF(TODAY()&lt;VLOOKUP(H868,'исключения(не_смотрим_баллы)'!$A:$C,3,),"да","нет"),"")</f>
        <v>#REF!</v>
      </c>
      <c r="CS868" s="33" t="str">
        <f>IFERROR(IF(CQ868="да",IF(VLOOKUP(CI868*1,Обработ.выгрузка_реестра_РФ!$A:$G,2,)&lt;VLOOKUP(H868,'исключения(не_смотрим_баллы)'!$A:$C,2,),"да","нет"),""),"")</f>
        <v/>
      </c>
      <c r="CT868" s="24"/>
      <c r="CU868" s="33" t="e">
        <f t="shared" si="8337"/>
        <v>#REF!</v>
      </c>
      <c r="CV868" s="91" t="e">
        <f t="shared" si="8338"/>
        <v>#REF!</v>
      </c>
      <c r="CW868" s="27" t="e">
        <f t="shared" si="8339"/>
        <v>#REF!</v>
      </c>
      <c r="CX868" s="26" t="e">
        <f t="shared" si="8268"/>
        <v>#REF!</v>
      </c>
      <c r="CY868" s="64" t="e">
        <f>IF(LEN('Описание предлагаемого товара'!#REF!)&gt;0,'Описание предлагаемого товара'!#REF!,"")</f>
        <v>#REF!</v>
      </c>
      <c r="CZ868" s="95" t="e">
        <f t="shared" si="8326"/>
        <v>#REF!</v>
      </c>
      <c r="DA868" s="95" t="e">
        <f t="shared" ref="DA868" si="8488">IFERROR(REPLACE(CZ868,FIND(" ",CZ868,1),1,""),CZ868)</f>
        <v>#REF!</v>
      </c>
      <c r="DB868" s="95" t="e">
        <f t="shared" si="8270"/>
        <v>#REF!</v>
      </c>
      <c r="DC868" s="95" t="e">
        <f t="shared" ref="DC868:DD868" si="8489">IFERROR(REPLACE(DB868,FIND("г.",DB868,1),2,""),DB868)</f>
        <v>#REF!</v>
      </c>
      <c r="DD868" s="95" t="e">
        <f t="shared" si="8489"/>
        <v>#REF!</v>
      </c>
      <c r="DE868" s="95" t="e">
        <f t="shared" ref="DE868:DF868" si="8490">IFERROR(REPLACE(DD868,FIND("г",DD868,1),1,""),DD868)</f>
        <v>#REF!</v>
      </c>
      <c r="DF868" s="95" t="e">
        <f t="shared" si="8490"/>
        <v>#REF!</v>
      </c>
      <c r="DG868" s="95" t="e">
        <f t="shared" si="8343"/>
        <v>#REF!</v>
      </c>
      <c r="DH868" s="25" t="str">
        <f>IFERROR(VLOOKUP(CI868*1,Обработ.выгрузка_реестра_РФ!$A:$G,5,),"")</f>
        <v/>
      </c>
      <c r="DI868" s="27" t="str">
        <f t="shared" si="8353"/>
        <v/>
      </c>
      <c r="DJ868" s="27" t="str">
        <f t="shared" ca="1" si="8330"/>
        <v/>
      </c>
      <c r="DK868" s="63" t="e">
        <f>IF(LEN('Описание предлагаемого товара'!#REF!)&gt;0,'Описание предлагаемого товара'!#REF!,"")</f>
        <v>#REF!</v>
      </c>
      <c r="DL868" s="63" t="e">
        <f>IF(LEN('Описание предлагаемого товара'!#REF!)&gt;0,'Описание предлагаемого товара'!#REF!,"")</f>
        <v>#REF!</v>
      </c>
      <c r="DM868" s="32"/>
    </row>
    <row r="869" spans="1:117" ht="48.75" customHeight="1" x14ac:dyDescent="0.25">
      <c r="A869" s="61" t="e">
        <f>IF(LEN('Описание предлагаемого товара'!#REF!)&gt;0,'Описание предлагаемого товара'!#REF!,"")</f>
        <v>#REF!</v>
      </c>
      <c r="B869" s="65" t="e">
        <f>IF(LEN('Описание предлагаемого товара'!#REF!)&gt;0,'Описание предлагаемого товара'!#REF!,"")</f>
        <v>#REF!</v>
      </c>
      <c r="C869" s="61" t="e">
        <f>IF(LEN('Описание предлагаемого товара'!#REF!)&gt;0,'Описание предлагаемого товара'!#REF!,"")</f>
        <v>#REF!</v>
      </c>
      <c r="D869" s="61" t="e">
        <f>IF(LEN('Описание предлагаемого товара'!#REF!)&gt;0,'Описание предлагаемого товара'!#REF!,"")</f>
        <v>#REF!</v>
      </c>
      <c r="E869" s="61" t="e">
        <f>IF(LEN('Описание предлагаемого товара'!#REF!)&gt;0,'Описание предлагаемого товара'!#REF!,"")</f>
        <v>#REF!</v>
      </c>
      <c r="F869" s="61" t="e">
        <f>IF(LEN('Описание предлагаемого товара'!#REF!)&gt;0,'Описание предлагаемого товара'!#REF!,"")</f>
        <v>#REF!</v>
      </c>
      <c r="G869" s="61" t="e">
        <f>IF(LEN('Описание предлагаемого товара'!#REF!)&gt;0,'Описание предлагаемого товара'!#REF!,"")</f>
        <v>#REF!</v>
      </c>
      <c r="H869" s="61" t="e">
        <f>IF(LEN('Описание предлагаемого товара'!#REF!)&gt;0,'Описание предлагаемого товара'!#REF!,"")</f>
        <v>#REF!</v>
      </c>
      <c r="I869" s="61" t="e">
        <f>IF(LEN('Описание предлагаемого товара'!#REF!)&gt;0,'Описание предлагаемого товара'!#REF!,"")</f>
        <v>#REF!</v>
      </c>
      <c r="J869" s="38" t="str">
        <f>IFERROR(VLOOKUP(B869,SAP!$A:$E,5,),"")</f>
        <v/>
      </c>
      <c r="K869" s="40" t="str">
        <f t="shared" si="8273"/>
        <v/>
      </c>
      <c r="L869" s="61" t="e">
        <f>IF(LEN('Описание предлагаемого товара'!#REF!)&gt;0,IFERROR('Описание предлагаемого товара'!#REF!*1,""),"")</f>
        <v>#REF!</v>
      </c>
      <c r="M869" s="39" t="str">
        <f>IFERROR(VLOOKUP(B869,SAP!$A:$E,2,),"")</f>
        <v/>
      </c>
      <c r="N869" s="41" t="str">
        <f t="shared" si="8409"/>
        <v/>
      </c>
      <c r="O869" s="39" t="str">
        <f t="shared" si="8260"/>
        <v/>
      </c>
      <c r="P869" s="36" t="e">
        <f>IF(LEN('Описание предлагаемого товара'!#REF!)&gt;0,'Описание предлагаемого товара'!#REF!,"")</f>
        <v>#REF!</v>
      </c>
      <c r="Q86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69" s="37" t="e">
        <f>IF(LEN('Описание предлагаемого товара'!#REF!)&gt;0,'Описание предлагаемого товара'!#REF!,"")</f>
        <v>#REF!</v>
      </c>
      <c r="S869" s="37" t="e">
        <f>IF(LEN('Описание предлагаемого товара'!#REF!)&gt;0,'Описание предлагаемого товара'!#REF!,"")</f>
        <v>#REF!</v>
      </c>
      <c r="T86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69" s="23" t="str">
        <f>IFERROR(VLOOKUP(CI869*1,Обработ.выгрузка_реестра_РФ!$A:$G,6,),"")</f>
        <v/>
      </c>
      <c r="V869" s="61" t="e">
        <f>IF(LEN('Описание предлагаемого товара'!#REF!)&gt;0,'Описание предлагаемого товара'!#REF!,"")</f>
        <v>#REF!</v>
      </c>
      <c r="W869" s="62" t="e">
        <f>IF(LEN('Описание предлагаемого товара'!#REF!)&gt;0,'Описание предлагаемого товара'!#REF!,"")</f>
        <v>#REF!</v>
      </c>
      <c r="X869" s="91" t="e">
        <f t="shared" ref="X869:Y869" si="8491">IFERROR(REPLACE(W869,FIND(CHAR(10),W869,1),1," "),W869)</f>
        <v>#REF!</v>
      </c>
      <c r="Y869" s="91" t="e">
        <f t="shared" si="8491"/>
        <v>#REF!</v>
      </c>
      <c r="Z869" s="91" t="e">
        <f t="shared" si="8275"/>
        <v>#REF!</v>
      </c>
      <c r="AA869" s="91" t="e">
        <f t="shared" si="8276"/>
        <v>#REF!</v>
      </c>
      <c r="AB869" s="91" t="e">
        <f t="shared" si="8277"/>
        <v>#REF!</v>
      </c>
      <c r="AC869" s="91" t="e">
        <f t="shared" ref="AC869:AF869" si="8492">IFERROR(REPLACE(AB869,FIND("  ",AB869,1),2," "),AB869)</f>
        <v>#REF!</v>
      </c>
      <c r="AD869" s="91" t="e">
        <f t="shared" si="8492"/>
        <v>#REF!</v>
      </c>
      <c r="AE869" s="91" t="e">
        <f t="shared" si="8492"/>
        <v>#REF!</v>
      </c>
      <c r="AF869" s="91" t="e">
        <f t="shared" si="8492"/>
        <v>#REF!</v>
      </c>
      <c r="AG869" s="23" t="str">
        <f>IFERROR(VLOOKUP(CI869*1,Обработ.выгрузка_реестра_РФ!$A:$G,4,),"")</f>
        <v/>
      </c>
      <c r="AH869" s="91" t="str">
        <f t="shared" ref="AH869:AI869" si="8493">IFERROR(REPLACE(AG869,FIND("-",AG869,1),1,"*"),AG869)</f>
        <v/>
      </c>
      <c r="AI869" s="91" t="str">
        <f t="shared" si="8493"/>
        <v/>
      </c>
      <c r="AJ869" s="27" t="str">
        <f t="shared" si="8375"/>
        <v/>
      </c>
      <c r="AK869" s="63" t="e">
        <f>IF(LEN('Описание предлагаемого товара'!#REF!)&gt;0,'Описание предлагаемого товара'!#REF!,"")</f>
        <v>#REF!</v>
      </c>
      <c r="AL869" s="91" t="e">
        <f t="shared" ref="AL869:AM869" si="8494">IFERROR(REPLACE(AK869,FIND(CHAR(10),AK869,1),1,""),AK869)</f>
        <v>#REF!</v>
      </c>
      <c r="AM869" s="91" t="e">
        <f t="shared" si="8494"/>
        <v>#REF!</v>
      </c>
      <c r="AN869" s="91" t="e">
        <f t="shared" ref="AN869:AR869" si="8495">IFERROR(REPLACE(AM869,FIND(" ",AM869,1),1,""),AM869)</f>
        <v>#REF!</v>
      </c>
      <c r="AO869" s="91" t="e">
        <f t="shared" si="8495"/>
        <v>#REF!</v>
      </c>
      <c r="AP869" s="91" t="e">
        <f t="shared" si="8495"/>
        <v>#REF!</v>
      </c>
      <c r="AQ869" s="91" t="e">
        <f t="shared" si="8495"/>
        <v>#REF!</v>
      </c>
      <c r="AR869" s="91" t="e">
        <f t="shared" si="8495"/>
        <v>#REF!</v>
      </c>
      <c r="AS869" s="91" t="e">
        <f t="shared" si="8282"/>
        <v>#REF!</v>
      </c>
      <c r="AT869" s="91" t="e">
        <f t="shared" si="8283"/>
        <v>#REF!</v>
      </c>
      <c r="AU869" s="32" t="e">
        <f t="shared" si="8266"/>
        <v>#REF!</v>
      </c>
      <c r="AV869" s="93" t="e">
        <f>'Описание предлагаемого товара'!#REF!</f>
        <v>#REF!</v>
      </c>
      <c r="AW869" s="91" t="e">
        <f>MIN(SEARCH({0,1,2,3,4,5,6,7,8,9},AV869&amp; "0123456789"))</f>
        <v>#REF!</v>
      </c>
      <c r="AX869" s="91" t="str">
        <f t="shared" si="8284"/>
        <v/>
      </c>
      <c r="AY869" s="91" t="str">
        <f t="shared" si="8285"/>
        <v/>
      </c>
      <c r="AZ869" s="91" t="str">
        <f t="shared" si="8286"/>
        <v/>
      </c>
      <c r="BA869" s="91" t="str">
        <f t="shared" si="8287"/>
        <v/>
      </c>
      <c r="BB869" s="91" t="str">
        <f t="shared" si="8288"/>
        <v/>
      </c>
      <c r="BC869" s="91" t="str">
        <f t="shared" si="8289"/>
        <v/>
      </c>
      <c r="BD869" s="91" t="str">
        <f t="shared" si="8290"/>
        <v/>
      </c>
      <c r="BE869" s="91" t="str">
        <f t="shared" si="8291"/>
        <v/>
      </c>
      <c r="BF869" s="91" t="str">
        <f t="shared" si="8292"/>
        <v/>
      </c>
      <c r="BG869" s="91" t="str">
        <f t="shared" si="8293"/>
        <v/>
      </c>
      <c r="BH869" s="91" t="str">
        <f t="shared" si="8294"/>
        <v/>
      </c>
      <c r="BI869" s="91" t="str">
        <f t="shared" si="8295"/>
        <v/>
      </c>
      <c r="BJ869" s="91" t="str">
        <f t="shared" si="8296"/>
        <v/>
      </c>
      <c r="BK869" s="91" t="str">
        <f t="shared" si="8297"/>
        <v/>
      </c>
      <c r="BL869" s="91" t="str">
        <f t="shared" si="8298"/>
        <v/>
      </c>
      <c r="BM869" s="91" t="str">
        <f t="shared" si="8299"/>
        <v/>
      </c>
      <c r="BN869" s="91" t="str">
        <f t="shared" si="8300"/>
        <v/>
      </c>
      <c r="BO869" s="91" t="str">
        <f t="shared" si="8301"/>
        <v/>
      </c>
      <c r="BP869" s="91" t="str">
        <f t="shared" si="8302"/>
        <v/>
      </c>
      <c r="BQ869" s="91" t="str">
        <f t="shared" si="8303"/>
        <v/>
      </c>
      <c r="BR869" s="91" t="str">
        <f t="shared" si="8304"/>
        <v/>
      </c>
      <c r="BS869" s="91" t="str">
        <f t="shared" si="8305"/>
        <v/>
      </c>
      <c r="BT869" s="91" t="str">
        <f t="shared" si="8306"/>
        <v/>
      </c>
      <c r="BU869" s="91" t="str">
        <f t="shared" si="8307"/>
        <v/>
      </c>
      <c r="BV869" s="91" t="str">
        <f t="shared" si="8308"/>
        <v/>
      </c>
      <c r="BW869" s="91" t="str">
        <f t="shared" si="8309"/>
        <v/>
      </c>
      <c r="BX869" s="91" t="str">
        <f t="shared" si="8310"/>
        <v/>
      </c>
      <c r="BY869" s="91" t="str">
        <f t="shared" si="8311"/>
        <v/>
      </c>
      <c r="BZ869" s="91" t="str">
        <f t="shared" si="8312"/>
        <v/>
      </c>
      <c r="CA869" s="91" t="str">
        <f t="shared" si="8313"/>
        <v/>
      </c>
      <c r="CB869" s="91" t="str">
        <f t="shared" si="8314"/>
        <v/>
      </c>
      <c r="CC869" s="91" t="str">
        <f t="shared" si="8315"/>
        <v/>
      </c>
      <c r="CD869" s="91" t="str">
        <f t="shared" si="8316"/>
        <v/>
      </c>
      <c r="CE869" s="91" t="str">
        <f t="shared" si="8317"/>
        <v/>
      </c>
      <c r="CF869" s="91" t="str">
        <f t="shared" si="8318"/>
        <v/>
      </c>
      <c r="CG869" s="91" t="str">
        <f t="shared" si="8319"/>
        <v/>
      </c>
      <c r="CH869" s="91" t="str">
        <f t="shared" si="8320"/>
        <v/>
      </c>
      <c r="CI869" s="91" t="str">
        <f t="shared" si="8321"/>
        <v>нет</v>
      </c>
      <c r="CJ869" s="63" t="e">
        <f>IF(LEN('Описание предлагаемого товара'!#REF!)&gt;0,'Описание предлагаемого товара'!#REF!,"")</f>
        <v>#REF!</v>
      </c>
      <c r="CK869" s="91" t="e">
        <f t="shared" ref="CK869:CL869" si="8496">IFERROR(REPLACE(CJ869,FIND(CHAR(10),CJ869,1),1,""),CJ869)</f>
        <v>#REF!</v>
      </c>
      <c r="CL869" s="91" t="e">
        <f t="shared" si="8496"/>
        <v>#REF!</v>
      </c>
      <c r="CM869" s="91" t="e">
        <f t="shared" si="8323"/>
        <v>#REF!</v>
      </c>
      <c r="CN869" s="91" t="e">
        <f t="shared" si="8324"/>
        <v>#REF!</v>
      </c>
      <c r="CO869" s="91" t="e">
        <f t="shared" si="8325"/>
        <v>#REF!</v>
      </c>
      <c r="CP869" s="90" t="e">
        <f>IF(AU869="Не указан реестровый номер (мера нац.режима Запрет)","",IF(CI869="нет","",IF(CU869="да","исключение(не смотрим баллы)",IFERROR(IF(CI869*1&gt;0,IFERROR(IF(VLOOKUP(CI869*1,Обработ.выгрузка_реестра_РФ!$A:$G,7,)=0,"Баллы не установлены",VLOOKUP(CI869*1,Обработ.выгрузка_реестра_РФ!$A:$G,7,)),IF(LEN(CI869)&gt;14,"","нет номера в реестре РФ")),""),IF(LEN(CI869)=0,"","Некорректный реестровый номер")))))</f>
        <v>#REF!</v>
      </c>
      <c r="CQ869" s="33" t="e">
        <f>IF(LEN(C869)&gt;0,IFERROR(IF(LEN(H869)&gt;0,IF(LEN(VLOOKUP(H869,'исключения(не_смотрим_баллы)'!$A:$C,1,))&gt;0,"да","нет"),"не введен ОКПД2"),"нет"),"")</f>
        <v>#REF!</v>
      </c>
      <c r="CR869" s="33" t="e">
        <f ca="1">IF(CQ869="да",IF(TODAY()&lt;VLOOKUP(H869,'исключения(не_смотрим_баллы)'!$A:$C,3,),"да","нет"),"")</f>
        <v>#REF!</v>
      </c>
      <c r="CS869" s="33" t="str">
        <f>IFERROR(IF(CQ869="да",IF(VLOOKUP(CI869*1,Обработ.выгрузка_реестра_РФ!$A:$G,2,)&lt;VLOOKUP(H869,'исключения(не_смотрим_баллы)'!$A:$C,2,),"да","нет"),""),"")</f>
        <v/>
      </c>
      <c r="CT869" s="24"/>
      <c r="CU869" s="33" t="e">
        <f t="shared" si="8337"/>
        <v>#REF!</v>
      </c>
      <c r="CV869" s="91" t="e">
        <f t="shared" si="8338"/>
        <v>#REF!</v>
      </c>
      <c r="CW869" s="27" t="e">
        <f t="shared" si="8339"/>
        <v>#REF!</v>
      </c>
      <c r="CX869" s="26" t="e">
        <f t="shared" si="8268"/>
        <v>#REF!</v>
      </c>
      <c r="CY869" s="64" t="e">
        <f>IF(LEN('Описание предлагаемого товара'!#REF!)&gt;0,'Описание предлагаемого товара'!#REF!,"")</f>
        <v>#REF!</v>
      </c>
      <c r="CZ869" s="95" t="e">
        <f t="shared" si="8326"/>
        <v>#REF!</v>
      </c>
      <c r="DA869" s="95" t="e">
        <f t="shared" ref="DA869" si="8497">IFERROR(REPLACE(CZ869,FIND(" ",CZ869,1),1,""),CZ869)</f>
        <v>#REF!</v>
      </c>
      <c r="DB869" s="95" t="e">
        <f t="shared" si="8270"/>
        <v>#REF!</v>
      </c>
      <c r="DC869" s="95" t="e">
        <f t="shared" ref="DC869:DD869" si="8498">IFERROR(REPLACE(DB869,FIND("г.",DB869,1),2,""),DB869)</f>
        <v>#REF!</v>
      </c>
      <c r="DD869" s="95" t="e">
        <f t="shared" si="8498"/>
        <v>#REF!</v>
      </c>
      <c r="DE869" s="95" t="e">
        <f t="shared" ref="DE869:DF869" si="8499">IFERROR(REPLACE(DD869,FIND("г",DD869,1),1,""),DD869)</f>
        <v>#REF!</v>
      </c>
      <c r="DF869" s="95" t="e">
        <f t="shared" si="8499"/>
        <v>#REF!</v>
      </c>
      <c r="DG869" s="95" t="e">
        <f t="shared" si="8343"/>
        <v>#REF!</v>
      </c>
      <c r="DH869" s="25" t="str">
        <f>IFERROR(VLOOKUP(CI869*1,Обработ.выгрузка_реестра_РФ!$A:$G,5,),"")</f>
        <v/>
      </c>
      <c r="DI869" s="27" t="str">
        <f t="shared" si="8353"/>
        <v/>
      </c>
      <c r="DJ869" s="27" t="str">
        <f t="shared" ca="1" si="8330"/>
        <v/>
      </c>
      <c r="DK869" s="63" t="e">
        <f>IF(LEN('Описание предлагаемого товара'!#REF!)&gt;0,'Описание предлагаемого товара'!#REF!,"")</f>
        <v>#REF!</v>
      </c>
      <c r="DL869" s="63" t="e">
        <f>IF(LEN('Описание предлагаемого товара'!#REF!)&gt;0,'Описание предлагаемого товара'!#REF!,"")</f>
        <v>#REF!</v>
      </c>
      <c r="DM869" s="32"/>
    </row>
    <row r="870" spans="1:117" ht="48.75" customHeight="1" x14ac:dyDescent="0.25">
      <c r="A870" s="61" t="e">
        <f>IF(LEN('Описание предлагаемого товара'!#REF!)&gt;0,'Описание предлагаемого товара'!#REF!,"")</f>
        <v>#REF!</v>
      </c>
      <c r="B870" s="65" t="e">
        <f>IF(LEN('Описание предлагаемого товара'!#REF!)&gt;0,'Описание предлагаемого товара'!#REF!,"")</f>
        <v>#REF!</v>
      </c>
      <c r="C870" s="61" t="e">
        <f>IF(LEN('Описание предлагаемого товара'!#REF!)&gt;0,'Описание предлагаемого товара'!#REF!,"")</f>
        <v>#REF!</v>
      </c>
      <c r="D870" s="61" t="e">
        <f>IF(LEN('Описание предлагаемого товара'!#REF!)&gt;0,'Описание предлагаемого товара'!#REF!,"")</f>
        <v>#REF!</v>
      </c>
      <c r="E870" s="61" t="e">
        <f>IF(LEN('Описание предлагаемого товара'!#REF!)&gt;0,'Описание предлагаемого товара'!#REF!,"")</f>
        <v>#REF!</v>
      </c>
      <c r="F870" s="61" t="e">
        <f>IF(LEN('Описание предлагаемого товара'!#REF!)&gt;0,'Описание предлагаемого товара'!#REF!,"")</f>
        <v>#REF!</v>
      </c>
      <c r="G870" s="61" t="e">
        <f>IF(LEN('Описание предлагаемого товара'!#REF!)&gt;0,'Описание предлагаемого товара'!#REF!,"")</f>
        <v>#REF!</v>
      </c>
      <c r="H870" s="61" t="e">
        <f>IF(LEN('Описание предлагаемого товара'!#REF!)&gt;0,'Описание предлагаемого товара'!#REF!,"")</f>
        <v>#REF!</v>
      </c>
      <c r="I870" s="61" t="e">
        <f>IF(LEN('Описание предлагаемого товара'!#REF!)&gt;0,'Описание предлагаемого товара'!#REF!,"")</f>
        <v>#REF!</v>
      </c>
      <c r="J870" s="38" t="str">
        <f>IFERROR(VLOOKUP(B870,SAP!$A:$E,5,),"")</f>
        <v/>
      </c>
      <c r="K870" s="40" t="str">
        <f t="shared" si="8273"/>
        <v/>
      </c>
      <c r="L870" s="61" t="e">
        <f>IF(LEN('Описание предлагаемого товара'!#REF!)&gt;0,IFERROR('Описание предлагаемого товара'!#REF!*1,""),"")</f>
        <v>#REF!</v>
      </c>
      <c r="M870" s="39" t="str">
        <f>IFERROR(VLOOKUP(B870,SAP!$A:$E,2,),"")</f>
        <v/>
      </c>
      <c r="N870" s="41" t="str">
        <f t="shared" si="8409"/>
        <v/>
      </c>
      <c r="O870" s="39" t="str">
        <f t="shared" si="8260"/>
        <v/>
      </c>
      <c r="P870" s="36" t="e">
        <f>IF(LEN('Описание предлагаемого товара'!#REF!)&gt;0,'Описание предлагаемого товара'!#REF!,"")</f>
        <v>#REF!</v>
      </c>
      <c r="Q87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70" s="37" t="e">
        <f>IF(LEN('Описание предлагаемого товара'!#REF!)&gt;0,'Описание предлагаемого товара'!#REF!,"")</f>
        <v>#REF!</v>
      </c>
      <c r="S870" s="37" t="e">
        <f>IF(LEN('Описание предлагаемого товара'!#REF!)&gt;0,'Описание предлагаемого товара'!#REF!,"")</f>
        <v>#REF!</v>
      </c>
      <c r="T87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70" s="23" t="str">
        <f>IFERROR(VLOOKUP(CI870*1,Обработ.выгрузка_реестра_РФ!$A:$G,6,),"")</f>
        <v/>
      </c>
      <c r="V870" s="61" t="e">
        <f>IF(LEN('Описание предлагаемого товара'!#REF!)&gt;0,'Описание предлагаемого товара'!#REF!,"")</f>
        <v>#REF!</v>
      </c>
      <c r="W870" s="62" t="e">
        <f>IF(LEN('Описание предлагаемого товара'!#REF!)&gt;0,'Описание предлагаемого товара'!#REF!,"")</f>
        <v>#REF!</v>
      </c>
      <c r="X870" s="91" t="e">
        <f t="shared" ref="X870:Y870" si="8500">IFERROR(REPLACE(W870,FIND(CHAR(10),W870,1),1," "),W870)</f>
        <v>#REF!</v>
      </c>
      <c r="Y870" s="91" t="e">
        <f t="shared" si="8500"/>
        <v>#REF!</v>
      </c>
      <c r="Z870" s="91" t="e">
        <f t="shared" si="8275"/>
        <v>#REF!</v>
      </c>
      <c r="AA870" s="91" t="e">
        <f t="shared" si="8276"/>
        <v>#REF!</v>
      </c>
      <c r="AB870" s="91" t="e">
        <f t="shared" si="8277"/>
        <v>#REF!</v>
      </c>
      <c r="AC870" s="91" t="e">
        <f t="shared" ref="AC870:AF870" si="8501">IFERROR(REPLACE(AB870,FIND("  ",AB870,1),2," "),AB870)</f>
        <v>#REF!</v>
      </c>
      <c r="AD870" s="91" t="e">
        <f t="shared" si="8501"/>
        <v>#REF!</v>
      </c>
      <c r="AE870" s="91" t="e">
        <f t="shared" si="8501"/>
        <v>#REF!</v>
      </c>
      <c r="AF870" s="91" t="e">
        <f t="shared" si="8501"/>
        <v>#REF!</v>
      </c>
      <c r="AG870" s="23" t="str">
        <f>IFERROR(VLOOKUP(CI870*1,Обработ.выгрузка_реестра_РФ!$A:$G,4,),"")</f>
        <v/>
      </c>
      <c r="AH870" s="91" t="str">
        <f t="shared" ref="AH870:AI870" si="8502">IFERROR(REPLACE(AG870,FIND("-",AG870,1),1,"*"),AG870)</f>
        <v/>
      </c>
      <c r="AI870" s="91" t="str">
        <f t="shared" si="8502"/>
        <v/>
      </c>
      <c r="AJ870" s="27" t="str">
        <f t="shared" si="8375"/>
        <v/>
      </c>
      <c r="AK870" s="63" t="e">
        <f>IF(LEN('Описание предлагаемого товара'!#REF!)&gt;0,'Описание предлагаемого товара'!#REF!,"")</f>
        <v>#REF!</v>
      </c>
      <c r="AL870" s="91" t="e">
        <f t="shared" ref="AL870:AM870" si="8503">IFERROR(REPLACE(AK870,FIND(CHAR(10),AK870,1),1,""),AK870)</f>
        <v>#REF!</v>
      </c>
      <c r="AM870" s="91" t="e">
        <f t="shared" si="8503"/>
        <v>#REF!</v>
      </c>
      <c r="AN870" s="91" t="e">
        <f t="shared" ref="AN870:AR870" si="8504">IFERROR(REPLACE(AM870,FIND(" ",AM870,1),1,""),AM870)</f>
        <v>#REF!</v>
      </c>
      <c r="AO870" s="91" t="e">
        <f t="shared" si="8504"/>
        <v>#REF!</v>
      </c>
      <c r="AP870" s="91" t="e">
        <f t="shared" si="8504"/>
        <v>#REF!</v>
      </c>
      <c r="AQ870" s="91" t="e">
        <f t="shared" si="8504"/>
        <v>#REF!</v>
      </c>
      <c r="AR870" s="91" t="e">
        <f t="shared" si="8504"/>
        <v>#REF!</v>
      </c>
      <c r="AS870" s="91" t="e">
        <f t="shared" si="8282"/>
        <v>#REF!</v>
      </c>
      <c r="AT870" s="91" t="e">
        <f t="shared" si="8283"/>
        <v>#REF!</v>
      </c>
      <c r="AU870" s="32" t="e">
        <f t="shared" si="8266"/>
        <v>#REF!</v>
      </c>
      <c r="AV870" s="93" t="e">
        <f>'Описание предлагаемого товара'!#REF!</f>
        <v>#REF!</v>
      </c>
      <c r="AW870" s="91" t="e">
        <f>MIN(SEARCH({0,1,2,3,4,5,6,7,8,9},AV870&amp; "0123456789"))</f>
        <v>#REF!</v>
      </c>
      <c r="AX870" s="91" t="str">
        <f t="shared" si="8284"/>
        <v/>
      </c>
      <c r="AY870" s="91" t="str">
        <f t="shared" si="8285"/>
        <v/>
      </c>
      <c r="AZ870" s="91" t="str">
        <f t="shared" si="8286"/>
        <v/>
      </c>
      <c r="BA870" s="91" t="str">
        <f t="shared" si="8287"/>
        <v/>
      </c>
      <c r="BB870" s="91" t="str">
        <f t="shared" si="8288"/>
        <v/>
      </c>
      <c r="BC870" s="91" t="str">
        <f t="shared" si="8289"/>
        <v/>
      </c>
      <c r="BD870" s="91" t="str">
        <f t="shared" si="8290"/>
        <v/>
      </c>
      <c r="BE870" s="91" t="str">
        <f t="shared" si="8291"/>
        <v/>
      </c>
      <c r="BF870" s="91" t="str">
        <f t="shared" si="8292"/>
        <v/>
      </c>
      <c r="BG870" s="91" t="str">
        <f t="shared" si="8293"/>
        <v/>
      </c>
      <c r="BH870" s="91" t="str">
        <f t="shared" si="8294"/>
        <v/>
      </c>
      <c r="BI870" s="91" t="str">
        <f t="shared" si="8295"/>
        <v/>
      </c>
      <c r="BJ870" s="91" t="str">
        <f t="shared" si="8296"/>
        <v/>
      </c>
      <c r="BK870" s="91" t="str">
        <f t="shared" si="8297"/>
        <v/>
      </c>
      <c r="BL870" s="91" t="str">
        <f t="shared" si="8298"/>
        <v/>
      </c>
      <c r="BM870" s="91" t="str">
        <f t="shared" si="8299"/>
        <v/>
      </c>
      <c r="BN870" s="91" t="str">
        <f t="shared" si="8300"/>
        <v/>
      </c>
      <c r="BO870" s="91" t="str">
        <f t="shared" si="8301"/>
        <v/>
      </c>
      <c r="BP870" s="91" t="str">
        <f t="shared" si="8302"/>
        <v/>
      </c>
      <c r="BQ870" s="91" t="str">
        <f t="shared" si="8303"/>
        <v/>
      </c>
      <c r="BR870" s="91" t="str">
        <f t="shared" si="8304"/>
        <v/>
      </c>
      <c r="BS870" s="91" t="str">
        <f t="shared" si="8305"/>
        <v/>
      </c>
      <c r="BT870" s="91" t="str">
        <f t="shared" si="8306"/>
        <v/>
      </c>
      <c r="BU870" s="91" t="str">
        <f t="shared" si="8307"/>
        <v/>
      </c>
      <c r="BV870" s="91" t="str">
        <f t="shared" si="8308"/>
        <v/>
      </c>
      <c r="BW870" s="91" t="str">
        <f t="shared" si="8309"/>
        <v/>
      </c>
      <c r="BX870" s="91" t="str">
        <f t="shared" si="8310"/>
        <v/>
      </c>
      <c r="BY870" s="91" t="str">
        <f t="shared" si="8311"/>
        <v/>
      </c>
      <c r="BZ870" s="91" t="str">
        <f t="shared" si="8312"/>
        <v/>
      </c>
      <c r="CA870" s="91" t="str">
        <f t="shared" si="8313"/>
        <v/>
      </c>
      <c r="CB870" s="91" t="str">
        <f t="shared" si="8314"/>
        <v/>
      </c>
      <c r="CC870" s="91" t="str">
        <f t="shared" si="8315"/>
        <v/>
      </c>
      <c r="CD870" s="91" t="str">
        <f t="shared" si="8316"/>
        <v/>
      </c>
      <c r="CE870" s="91" t="str">
        <f t="shared" si="8317"/>
        <v/>
      </c>
      <c r="CF870" s="91" t="str">
        <f t="shared" si="8318"/>
        <v/>
      </c>
      <c r="CG870" s="91" t="str">
        <f t="shared" si="8319"/>
        <v/>
      </c>
      <c r="CH870" s="91" t="str">
        <f t="shared" si="8320"/>
        <v/>
      </c>
      <c r="CI870" s="91" t="str">
        <f t="shared" si="8321"/>
        <v>нет</v>
      </c>
      <c r="CJ870" s="63" t="e">
        <f>IF(LEN('Описание предлагаемого товара'!#REF!)&gt;0,'Описание предлагаемого товара'!#REF!,"")</f>
        <v>#REF!</v>
      </c>
      <c r="CK870" s="91" t="e">
        <f t="shared" ref="CK870:CL870" si="8505">IFERROR(REPLACE(CJ870,FIND(CHAR(10),CJ870,1),1,""),CJ870)</f>
        <v>#REF!</v>
      </c>
      <c r="CL870" s="91" t="e">
        <f t="shared" si="8505"/>
        <v>#REF!</v>
      </c>
      <c r="CM870" s="91" t="e">
        <f t="shared" si="8323"/>
        <v>#REF!</v>
      </c>
      <c r="CN870" s="91" t="e">
        <f t="shared" si="8324"/>
        <v>#REF!</v>
      </c>
      <c r="CO870" s="91" t="e">
        <f t="shared" si="8325"/>
        <v>#REF!</v>
      </c>
      <c r="CP870" s="90" t="e">
        <f>IF(AU870="Не указан реестровый номер (мера нац.режима Запрет)","",IF(CI870="нет","",IF(CU870="да","исключение(не смотрим баллы)",IFERROR(IF(CI870*1&gt;0,IFERROR(IF(VLOOKUP(CI870*1,Обработ.выгрузка_реестра_РФ!$A:$G,7,)=0,"Баллы не установлены",VLOOKUP(CI870*1,Обработ.выгрузка_реестра_РФ!$A:$G,7,)),IF(LEN(CI870)&gt;14,"","нет номера в реестре РФ")),""),IF(LEN(CI870)=0,"","Некорректный реестровый номер")))))</f>
        <v>#REF!</v>
      </c>
      <c r="CQ870" s="33" t="e">
        <f>IF(LEN(C870)&gt;0,IFERROR(IF(LEN(H870)&gt;0,IF(LEN(VLOOKUP(H870,'исключения(не_смотрим_баллы)'!$A:$C,1,))&gt;0,"да","нет"),"не введен ОКПД2"),"нет"),"")</f>
        <v>#REF!</v>
      </c>
      <c r="CR870" s="33" t="e">
        <f ca="1">IF(CQ870="да",IF(TODAY()&lt;VLOOKUP(H870,'исключения(не_смотрим_баллы)'!$A:$C,3,),"да","нет"),"")</f>
        <v>#REF!</v>
      </c>
      <c r="CS870" s="33" t="str">
        <f>IFERROR(IF(CQ870="да",IF(VLOOKUP(CI870*1,Обработ.выгрузка_реестра_РФ!$A:$G,2,)&lt;VLOOKUP(H870,'исключения(не_смотрим_баллы)'!$A:$C,2,),"да","нет"),""),"")</f>
        <v/>
      </c>
      <c r="CT870" s="24"/>
      <c r="CU870" s="33" t="e">
        <f t="shared" si="8337"/>
        <v>#REF!</v>
      </c>
      <c r="CV870" s="91" t="e">
        <f t="shared" si="8338"/>
        <v>#REF!</v>
      </c>
      <c r="CW870" s="27" t="e">
        <f t="shared" si="8339"/>
        <v>#REF!</v>
      </c>
      <c r="CX870" s="26" t="e">
        <f t="shared" si="8268"/>
        <v>#REF!</v>
      </c>
      <c r="CY870" s="64" t="e">
        <f>IF(LEN('Описание предлагаемого товара'!#REF!)&gt;0,'Описание предлагаемого товара'!#REF!,"")</f>
        <v>#REF!</v>
      </c>
      <c r="CZ870" s="95" t="e">
        <f t="shared" si="8326"/>
        <v>#REF!</v>
      </c>
      <c r="DA870" s="95" t="e">
        <f t="shared" ref="DA870" si="8506">IFERROR(REPLACE(CZ870,FIND(" ",CZ870,1),1,""),CZ870)</f>
        <v>#REF!</v>
      </c>
      <c r="DB870" s="95" t="e">
        <f t="shared" si="8270"/>
        <v>#REF!</v>
      </c>
      <c r="DC870" s="95" t="e">
        <f t="shared" ref="DC870:DD870" si="8507">IFERROR(REPLACE(DB870,FIND("г.",DB870,1),2,""),DB870)</f>
        <v>#REF!</v>
      </c>
      <c r="DD870" s="95" t="e">
        <f t="shared" si="8507"/>
        <v>#REF!</v>
      </c>
      <c r="DE870" s="95" t="e">
        <f t="shared" ref="DE870:DF870" si="8508">IFERROR(REPLACE(DD870,FIND("г",DD870,1),1,""),DD870)</f>
        <v>#REF!</v>
      </c>
      <c r="DF870" s="95" t="e">
        <f t="shared" si="8508"/>
        <v>#REF!</v>
      </c>
      <c r="DG870" s="95" t="e">
        <f t="shared" si="8343"/>
        <v>#REF!</v>
      </c>
      <c r="DH870" s="25" t="str">
        <f>IFERROR(VLOOKUP(CI870*1,Обработ.выгрузка_реестра_РФ!$A:$G,5,),"")</f>
        <v/>
      </c>
      <c r="DI870" s="27" t="str">
        <f t="shared" si="8353"/>
        <v/>
      </c>
      <c r="DJ870" s="27" t="str">
        <f t="shared" ca="1" si="8330"/>
        <v/>
      </c>
      <c r="DK870" s="63" t="e">
        <f>IF(LEN('Описание предлагаемого товара'!#REF!)&gt;0,'Описание предлагаемого товара'!#REF!,"")</f>
        <v>#REF!</v>
      </c>
      <c r="DL870" s="63" t="e">
        <f>IF(LEN('Описание предлагаемого товара'!#REF!)&gt;0,'Описание предлагаемого товара'!#REF!,"")</f>
        <v>#REF!</v>
      </c>
      <c r="DM870" s="32"/>
    </row>
    <row r="871" spans="1:117" ht="48.75" customHeight="1" x14ac:dyDescent="0.25">
      <c r="A871" s="61" t="e">
        <f>IF(LEN('Описание предлагаемого товара'!#REF!)&gt;0,'Описание предлагаемого товара'!#REF!,"")</f>
        <v>#REF!</v>
      </c>
      <c r="B871" s="65" t="e">
        <f>IF(LEN('Описание предлагаемого товара'!#REF!)&gt;0,'Описание предлагаемого товара'!#REF!,"")</f>
        <v>#REF!</v>
      </c>
      <c r="C871" s="61" t="e">
        <f>IF(LEN('Описание предлагаемого товара'!#REF!)&gt;0,'Описание предлагаемого товара'!#REF!,"")</f>
        <v>#REF!</v>
      </c>
      <c r="D871" s="61" t="e">
        <f>IF(LEN('Описание предлагаемого товара'!#REF!)&gt;0,'Описание предлагаемого товара'!#REF!,"")</f>
        <v>#REF!</v>
      </c>
      <c r="E871" s="61" t="e">
        <f>IF(LEN('Описание предлагаемого товара'!#REF!)&gt;0,'Описание предлагаемого товара'!#REF!,"")</f>
        <v>#REF!</v>
      </c>
      <c r="F871" s="61" t="e">
        <f>IF(LEN('Описание предлагаемого товара'!#REF!)&gt;0,'Описание предлагаемого товара'!#REF!,"")</f>
        <v>#REF!</v>
      </c>
      <c r="G871" s="61" t="e">
        <f>IF(LEN('Описание предлагаемого товара'!#REF!)&gt;0,'Описание предлагаемого товара'!#REF!,"")</f>
        <v>#REF!</v>
      </c>
      <c r="H871" s="61" t="e">
        <f>IF(LEN('Описание предлагаемого товара'!#REF!)&gt;0,'Описание предлагаемого товара'!#REF!,"")</f>
        <v>#REF!</v>
      </c>
      <c r="I871" s="61" t="e">
        <f>IF(LEN('Описание предлагаемого товара'!#REF!)&gt;0,'Описание предлагаемого товара'!#REF!,"")</f>
        <v>#REF!</v>
      </c>
      <c r="J871" s="38" t="str">
        <f>IFERROR(VLOOKUP(B871,SAP!$A:$E,5,),"")</f>
        <v/>
      </c>
      <c r="K871" s="40" t="str">
        <f t="shared" si="8273"/>
        <v/>
      </c>
      <c r="L871" s="61" t="e">
        <f>IF(LEN('Описание предлагаемого товара'!#REF!)&gt;0,IFERROR('Описание предлагаемого товара'!#REF!*1,""),"")</f>
        <v>#REF!</v>
      </c>
      <c r="M871" s="39" t="str">
        <f>IFERROR(VLOOKUP(B871,SAP!$A:$E,2,),"")</f>
        <v/>
      </c>
      <c r="N871" s="41" t="str">
        <f t="shared" si="8409"/>
        <v/>
      </c>
      <c r="O871" s="39" t="str">
        <f t="shared" si="8260"/>
        <v/>
      </c>
      <c r="P871" s="36" t="e">
        <f>IF(LEN('Описание предлагаемого товара'!#REF!)&gt;0,'Описание предлагаемого товара'!#REF!,"")</f>
        <v>#REF!</v>
      </c>
      <c r="Q87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71" s="37" t="e">
        <f>IF(LEN('Описание предлагаемого товара'!#REF!)&gt;0,'Описание предлагаемого товара'!#REF!,"")</f>
        <v>#REF!</v>
      </c>
      <c r="S871" s="37" t="e">
        <f>IF(LEN('Описание предлагаемого товара'!#REF!)&gt;0,'Описание предлагаемого товара'!#REF!,"")</f>
        <v>#REF!</v>
      </c>
      <c r="T87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71" s="23" t="str">
        <f>IFERROR(VLOOKUP(CI871*1,Обработ.выгрузка_реестра_РФ!$A:$G,6,),"")</f>
        <v/>
      </c>
      <c r="V871" s="61" t="e">
        <f>IF(LEN('Описание предлагаемого товара'!#REF!)&gt;0,'Описание предлагаемого товара'!#REF!,"")</f>
        <v>#REF!</v>
      </c>
      <c r="W871" s="62" t="e">
        <f>IF(LEN('Описание предлагаемого товара'!#REF!)&gt;0,'Описание предлагаемого товара'!#REF!,"")</f>
        <v>#REF!</v>
      </c>
      <c r="X871" s="91" t="e">
        <f t="shared" ref="X871:Y871" si="8509">IFERROR(REPLACE(W871,FIND(CHAR(10),W871,1),1," "),W871)</f>
        <v>#REF!</v>
      </c>
      <c r="Y871" s="91" t="e">
        <f t="shared" si="8509"/>
        <v>#REF!</v>
      </c>
      <c r="Z871" s="91" t="e">
        <f t="shared" si="8275"/>
        <v>#REF!</v>
      </c>
      <c r="AA871" s="91" t="e">
        <f t="shared" si="8276"/>
        <v>#REF!</v>
      </c>
      <c r="AB871" s="91" t="e">
        <f t="shared" si="8277"/>
        <v>#REF!</v>
      </c>
      <c r="AC871" s="91" t="e">
        <f t="shared" ref="AC871:AF871" si="8510">IFERROR(REPLACE(AB871,FIND("  ",AB871,1),2," "),AB871)</f>
        <v>#REF!</v>
      </c>
      <c r="AD871" s="91" t="e">
        <f t="shared" si="8510"/>
        <v>#REF!</v>
      </c>
      <c r="AE871" s="91" t="e">
        <f t="shared" si="8510"/>
        <v>#REF!</v>
      </c>
      <c r="AF871" s="91" t="e">
        <f t="shared" si="8510"/>
        <v>#REF!</v>
      </c>
      <c r="AG871" s="23" t="str">
        <f>IFERROR(VLOOKUP(CI871*1,Обработ.выгрузка_реестра_РФ!$A:$G,4,),"")</f>
        <v/>
      </c>
      <c r="AH871" s="91" t="str">
        <f t="shared" ref="AH871:AI871" si="8511">IFERROR(REPLACE(AG871,FIND("-",AG871,1),1,"*"),AG871)</f>
        <v/>
      </c>
      <c r="AI871" s="91" t="str">
        <f t="shared" si="8511"/>
        <v/>
      </c>
      <c r="AJ871" s="27" t="str">
        <f t="shared" si="8375"/>
        <v/>
      </c>
      <c r="AK871" s="63" t="e">
        <f>IF(LEN('Описание предлагаемого товара'!#REF!)&gt;0,'Описание предлагаемого товара'!#REF!,"")</f>
        <v>#REF!</v>
      </c>
      <c r="AL871" s="91" t="e">
        <f t="shared" ref="AL871:AM871" si="8512">IFERROR(REPLACE(AK871,FIND(CHAR(10),AK871,1),1,""),AK871)</f>
        <v>#REF!</v>
      </c>
      <c r="AM871" s="91" t="e">
        <f t="shared" si="8512"/>
        <v>#REF!</v>
      </c>
      <c r="AN871" s="91" t="e">
        <f t="shared" ref="AN871:AR871" si="8513">IFERROR(REPLACE(AM871,FIND(" ",AM871,1),1,""),AM871)</f>
        <v>#REF!</v>
      </c>
      <c r="AO871" s="91" t="e">
        <f t="shared" si="8513"/>
        <v>#REF!</v>
      </c>
      <c r="AP871" s="91" t="e">
        <f t="shared" si="8513"/>
        <v>#REF!</v>
      </c>
      <c r="AQ871" s="91" t="e">
        <f t="shared" si="8513"/>
        <v>#REF!</v>
      </c>
      <c r="AR871" s="91" t="e">
        <f t="shared" si="8513"/>
        <v>#REF!</v>
      </c>
      <c r="AS871" s="91" t="e">
        <f t="shared" si="8282"/>
        <v>#REF!</v>
      </c>
      <c r="AT871" s="91" t="e">
        <f t="shared" si="8283"/>
        <v>#REF!</v>
      </c>
      <c r="AU871" s="32" t="e">
        <f t="shared" si="8266"/>
        <v>#REF!</v>
      </c>
      <c r="AV871" s="93" t="e">
        <f>'Описание предлагаемого товара'!#REF!</f>
        <v>#REF!</v>
      </c>
      <c r="AW871" s="91" t="e">
        <f>MIN(SEARCH({0,1,2,3,4,5,6,7,8,9},AV871&amp; "0123456789"))</f>
        <v>#REF!</v>
      </c>
      <c r="AX871" s="91" t="str">
        <f t="shared" si="8284"/>
        <v/>
      </c>
      <c r="AY871" s="91" t="str">
        <f t="shared" si="8285"/>
        <v/>
      </c>
      <c r="AZ871" s="91" t="str">
        <f t="shared" si="8286"/>
        <v/>
      </c>
      <c r="BA871" s="91" t="str">
        <f t="shared" si="8287"/>
        <v/>
      </c>
      <c r="BB871" s="91" t="str">
        <f t="shared" si="8288"/>
        <v/>
      </c>
      <c r="BC871" s="91" t="str">
        <f t="shared" si="8289"/>
        <v/>
      </c>
      <c r="BD871" s="91" t="str">
        <f t="shared" si="8290"/>
        <v/>
      </c>
      <c r="BE871" s="91" t="str">
        <f t="shared" si="8291"/>
        <v/>
      </c>
      <c r="BF871" s="91" t="str">
        <f t="shared" si="8292"/>
        <v/>
      </c>
      <c r="BG871" s="91" t="str">
        <f t="shared" si="8293"/>
        <v/>
      </c>
      <c r="BH871" s="91" t="str">
        <f t="shared" si="8294"/>
        <v/>
      </c>
      <c r="BI871" s="91" t="str">
        <f t="shared" si="8295"/>
        <v/>
      </c>
      <c r="BJ871" s="91" t="str">
        <f t="shared" si="8296"/>
        <v/>
      </c>
      <c r="BK871" s="91" t="str">
        <f t="shared" si="8297"/>
        <v/>
      </c>
      <c r="BL871" s="91" t="str">
        <f t="shared" si="8298"/>
        <v/>
      </c>
      <c r="BM871" s="91" t="str">
        <f t="shared" si="8299"/>
        <v/>
      </c>
      <c r="BN871" s="91" t="str">
        <f t="shared" si="8300"/>
        <v/>
      </c>
      <c r="BO871" s="91" t="str">
        <f t="shared" si="8301"/>
        <v/>
      </c>
      <c r="BP871" s="91" t="str">
        <f t="shared" si="8302"/>
        <v/>
      </c>
      <c r="BQ871" s="91" t="str">
        <f t="shared" si="8303"/>
        <v/>
      </c>
      <c r="BR871" s="91" t="str">
        <f t="shared" si="8304"/>
        <v/>
      </c>
      <c r="BS871" s="91" t="str">
        <f t="shared" si="8305"/>
        <v/>
      </c>
      <c r="BT871" s="91" t="str">
        <f t="shared" si="8306"/>
        <v/>
      </c>
      <c r="BU871" s="91" t="str">
        <f t="shared" si="8307"/>
        <v/>
      </c>
      <c r="BV871" s="91" t="str">
        <f t="shared" si="8308"/>
        <v/>
      </c>
      <c r="BW871" s="91" t="str">
        <f t="shared" si="8309"/>
        <v/>
      </c>
      <c r="BX871" s="91" t="str">
        <f t="shared" si="8310"/>
        <v/>
      </c>
      <c r="BY871" s="91" t="str">
        <f t="shared" si="8311"/>
        <v/>
      </c>
      <c r="BZ871" s="91" t="str">
        <f t="shared" si="8312"/>
        <v/>
      </c>
      <c r="CA871" s="91" t="str">
        <f t="shared" si="8313"/>
        <v/>
      </c>
      <c r="CB871" s="91" t="str">
        <f t="shared" si="8314"/>
        <v/>
      </c>
      <c r="CC871" s="91" t="str">
        <f t="shared" si="8315"/>
        <v/>
      </c>
      <c r="CD871" s="91" t="str">
        <f t="shared" si="8316"/>
        <v/>
      </c>
      <c r="CE871" s="91" t="str">
        <f t="shared" si="8317"/>
        <v/>
      </c>
      <c r="CF871" s="91" t="str">
        <f t="shared" si="8318"/>
        <v/>
      </c>
      <c r="CG871" s="91" t="str">
        <f t="shared" si="8319"/>
        <v/>
      </c>
      <c r="CH871" s="91" t="str">
        <f t="shared" si="8320"/>
        <v/>
      </c>
      <c r="CI871" s="91" t="str">
        <f t="shared" si="8321"/>
        <v>нет</v>
      </c>
      <c r="CJ871" s="63" t="e">
        <f>IF(LEN('Описание предлагаемого товара'!#REF!)&gt;0,'Описание предлагаемого товара'!#REF!,"")</f>
        <v>#REF!</v>
      </c>
      <c r="CK871" s="91" t="e">
        <f t="shared" ref="CK871:CL871" si="8514">IFERROR(REPLACE(CJ871,FIND(CHAR(10),CJ871,1),1,""),CJ871)</f>
        <v>#REF!</v>
      </c>
      <c r="CL871" s="91" t="e">
        <f t="shared" si="8514"/>
        <v>#REF!</v>
      </c>
      <c r="CM871" s="91" t="e">
        <f t="shared" si="8323"/>
        <v>#REF!</v>
      </c>
      <c r="CN871" s="91" t="e">
        <f t="shared" si="8324"/>
        <v>#REF!</v>
      </c>
      <c r="CO871" s="91" t="e">
        <f t="shared" si="8325"/>
        <v>#REF!</v>
      </c>
      <c r="CP871" s="90" t="e">
        <f>IF(AU871="Не указан реестровый номер (мера нац.режима Запрет)","",IF(CI871="нет","",IF(CU871="да","исключение(не смотрим баллы)",IFERROR(IF(CI871*1&gt;0,IFERROR(IF(VLOOKUP(CI871*1,Обработ.выгрузка_реестра_РФ!$A:$G,7,)=0,"Баллы не установлены",VLOOKUP(CI871*1,Обработ.выгрузка_реестра_РФ!$A:$G,7,)),IF(LEN(CI871)&gt;14,"","нет номера в реестре РФ")),""),IF(LEN(CI871)=0,"","Некорректный реестровый номер")))))</f>
        <v>#REF!</v>
      </c>
      <c r="CQ871" s="33" t="e">
        <f>IF(LEN(C871)&gt;0,IFERROR(IF(LEN(H871)&gt;0,IF(LEN(VLOOKUP(H871,'исключения(не_смотрим_баллы)'!$A:$C,1,))&gt;0,"да","нет"),"не введен ОКПД2"),"нет"),"")</f>
        <v>#REF!</v>
      </c>
      <c r="CR871" s="33" t="e">
        <f ca="1">IF(CQ871="да",IF(TODAY()&lt;VLOOKUP(H871,'исключения(не_смотрим_баллы)'!$A:$C,3,),"да","нет"),"")</f>
        <v>#REF!</v>
      </c>
      <c r="CS871" s="33" t="str">
        <f>IFERROR(IF(CQ871="да",IF(VLOOKUP(CI871*1,Обработ.выгрузка_реестра_РФ!$A:$G,2,)&lt;VLOOKUP(H871,'исключения(не_смотрим_баллы)'!$A:$C,2,),"да","нет"),""),"")</f>
        <v/>
      </c>
      <c r="CT871" s="24"/>
      <c r="CU871" s="33" t="e">
        <f t="shared" si="8337"/>
        <v>#REF!</v>
      </c>
      <c r="CV871" s="91" t="e">
        <f t="shared" si="8338"/>
        <v>#REF!</v>
      </c>
      <c r="CW871" s="27" t="e">
        <f t="shared" si="8339"/>
        <v>#REF!</v>
      </c>
      <c r="CX871" s="26" t="e">
        <f t="shared" si="8268"/>
        <v>#REF!</v>
      </c>
      <c r="CY871" s="64" t="e">
        <f>IF(LEN('Описание предлагаемого товара'!#REF!)&gt;0,'Описание предлагаемого товара'!#REF!,"")</f>
        <v>#REF!</v>
      </c>
      <c r="CZ871" s="95" t="e">
        <f t="shared" si="8326"/>
        <v>#REF!</v>
      </c>
      <c r="DA871" s="95" t="e">
        <f t="shared" ref="DA871" si="8515">IFERROR(REPLACE(CZ871,FIND(" ",CZ871,1),1,""),CZ871)</f>
        <v>#REF!</v>
      </c>
      <c r="DB871" s="95" t="e">
        <f t="shared" si="8270"/>
        <v>#REF!</v>
      </c>
      <c r="DC871" s="95" t="e">
        <f t="shared" ref="DC871:DD871" si="8516">IFERROR(REPLACE(DB871,FIND("г.",DB871,1),2,""),DB871)</f>
        <v>#REF!</v>
      </c>
      <c r="DD871" s="95" t="e">
        <f t="shared" si="8516"/>
        <v>#REF!</v>
      </c>
      <c r="DE871" s="95" t="e">
        <f t="shared" ref="DE871:DF871" si="8517">IFERROR(REPLACE(DD871,FIND("г",DD871,1),1,""),DD871)</f>
        <v>#REF!</v>
      </c>
      <c r="DF871" s="95" t="e">
        <f t="shared" si="8517"/>
        <v>#REF!</v>
      </c>
      <c r="DG871" s="95" t="e">
        <f t="shared" si="8343"/>
        <v>#REF!</v>
      </c>
      <c r="DH871" s="25" t="str">
        <f>IFERROR(VLOOKUP(CI871*1,Обработ.выгрузка_реестра_РФ!$A:$G,5,),"")</f>
        <v/>
      </c>
      <c r="DI871" s="27" t="str">
        <f t="shared" si="8353"/>
        <v/>
      </c>
      <c r="DJ871" s="27" t="str">
        <f t="shared" ca="1" si="8330"/>
        <v/>
      </c>
      <c r="DK871" s="63" t="e">
        <f>IF(LEN('Описание предлагаемого товара'!#REF!)&gt;0,'Описание предлагаемого товара'!#REF!,"")</f>
        <v>#REF!</v>
      </c>
      <c r="DL871" s="63" t="e">
        <f>IF(LEN('Описание предлагаемого товара'!#REF!)&gt;0,'Описание предлагаемого товара'!#REF!,"")</f>
        <v>#REF!</v>
      </c>
      <c r="DM871" s="32"/>
    </row>
    <row r="872" spans="1:117" ht="48.75" customHeight="1" x14ac:dyDescent="0.25">
      <c r="A872" s="61" t="e">
        <f>IF(LEN('Описание предлагаемого товара'!#REF!)&gt;0,'Описание предлагаемого товара'!#REF!,"")</f>
        <v>#REF!</v>
      </c>
      <c r="B872" s="65" t="e">
        <f>IF(LEN('Описание предлагаемого товара'!#REF!)&gt;0,'Описание предлагаемого товара'!#REF!,"")</f>
        <v>#REF!</v>
      </c>
      <c r="C872" s="61" t="e">
        <f>IF(LEN('Описание предлагаемого товара'!#REF!)&gt;0,'Описание предлагаемого товара'!#REF!,"")</f>
        <v>#REF!</v>
      </c>
      <c r="D872" s="61" t="e">
        <f>IF(LEN('Описание предлагаемого товара'!#REF!)&gt;0,'Описание предлагаемого товара'!#REF!,"")</f>
        <v>#REF!</v>
      </c>
      <c r="E872" s="61" t="e">
        <f>IF(LEN('Описание предлагаемого товара'!#REF!)&gt;0,'Описание предлагаемого товара'!#REF!,"")</f>
        <v>#REF!</v>
      </c>
      <c r="F872" s="61" t="e">
        <f>IF(LEN('Описание предлагаемого товара'!#REF!)&gt;0,'Описание предлагаемого товара'!#REF!,"")</f>
        <v>#REF!</v>
      </c>
      <c r="G872" s="61" t="e">
        <f>IF(LEN('Описание предлагаемого товара'!#REF!)&gt;0,'Описание предлагаемого товара'!#REF!,"")</f>
        <v>#REF!</v>
      </c>
      <c r="H872" s="61" t="e">
        <f>IF(LEN('Описание предлагаемого товара'!#REF!)&gt;0,'Описание предлагаемого товара'!#REF!,"")</f>
        <v>#REF!</v>
      </c>
      <c r="I872" s="61" t="e">
        <f>IF(LEN('Описание предлагаемого товара'!#REF!)&gt;0,'Описание предлагаемого товара'!#REF!,"")</f>
        <v>#REF!</v>
      </c>
      <c r="J872" s="38" t="str">
        <f>IFERROR(VLOOKUP(B872,SAP!$A:$E,5,),"")</f>
        <v/>
      </c>
      <c r="K872" s="40" t="str">
        <f t="shared" si="8273"/>
        <v/>
      </c>
      <c r="L872" s="61" t="e">
        <f>IF(LEN('Описание предлагаемого товара'!#REF!)&gt;0,IFERROR('Описание предлагаемого товара'!#REF!*1,""),"")</f>
        <v>#REF!</v>
      </c>
      <c r="M872" s="39" t="str">
        <f>IFERROR(VLOOKUP(B872,SAP!$A:$E,2,),"")</f>
        <v/>
      </c>
      <c r="N872" s="41" t="str">
        <f t="shared" si="8409"/>
        <v/>
      </c>
      <c r="O872" s="39" t="str">
        <f t="shared" si="8260"/>
        <v/>
      </c>
      <c r="P872" s="36" t="e">
        <f>IF(LEN('Описание предлагаемого товара'!#REF!)&gt;0,'Описание предлагаемого товара'!#REF!,"")</f>
        <v>#REF!</v>
      </c>
      <c r="Q87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72" s="37" t="e">
        <f>IF(LEN('Описание предлагаемого товара'!#REF!)&gt;0,'Описание предлагаемого товара'!#REF!,"")</f>
        <v>#REF!</v>
      </c>
      <c r="S872" s="37" t="e">
        <f>IF(LEN('Описание предлагаемого товара'!#REF!)&gt;0,'Описание предлагаемого товара'!#REF!,"")</f>
        <v>#REF!</v>
      </c>
      <c r="T87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72" s="23" t="str">
        <f>IFERROR(VLOOKUP(CI872*1,Обработ.выгрузка_реестра_РФ!$A:$G,6,),"")</f>
        <v/>
      </c>
      <c r="V872" s="61" t="e">
        <f>IF(LEN('Описание предлагаемого товара'!#REF!)&gt;0,'Описание предлагаемого товара'!#REF!,"")</f>
        <v>#REF!</v>
      </c>
      <c r="W872" s="62" t="e">
        <f>IF(LEN('Описание предлагаемого товара'!#REF!)&gt;0,'Описание предлагаемого товара'!#REF!,"")</f>
        <v>#REF!</v>
      </c>
      <c r="X872" s="91" t="e">
        <f t="shared" ref="X872:Y872" si="8518">IFERROR(REPLACE(W872,FIND(CHAR(10),W872,1),1," "),W872)</f>
        <v>#REF!</v>
      </c>
      <c r="Y872" s="91" t="e">
        <f t="shared" si="8518"/>
        <v>#REF!</v>
      </c>
      <c r="Z872" s="91" t="e">
        <f t="shared" si="8275"/>
        <v>#REF!</v>
      </c>
      <c r="AA872" s="91" t="e">
        <f t="shared" si="8276"/>
        <v>#REF!</v>
      </c>
      <c r="AB872" s="91" t="e">
        <f t="shared" si="8277"/>
        <v>#REF!</v>
      </c>
      <c r="AC872" s="91" t="e">
        <f t="shared" ref="AC872:AF872" si="8519">IFERROR(REPLACE(AB872,FIND("  ",AB872,1),2," "),AB872)</f>
        <v>#REF!</v>
      </c>
      <c r="AD872" s="91" t="e">
        <f t="shared" si="8519"/>
        <v>#REF!</v>
      </c>
      <c r="AE872" s="91" t="e">
        <f t="shared" si="8519"/>
        <v>#REF!</v>
      </c>
      <c r="AF872" s="91" t="e">
        <f t="shared" si="8519"/>
        <v>#REF!</v>
      </c>
      <c r="AG872" s="23" t="str">
        <f>IFERROR(VLOOKUP(CI872*1,Обработ.выгрузка_реестра_РФ!$A:$G,4,),"")</f>
        <v/>
      </c>
      <c r="AH872" s="91" t="str">
        <f t="shared" ref="AH872:AI872" si="8520">IFERROR(REPLACE(AG872,FIND("-",AG872,1),1,"*"),AG872)</f>
        <v/>
      </c>
      <c r="AI872" s="91" t="str">
        <f t="shared" si="8520"/>
        <v/>
      </c>
      <c r="AJ872" s="27" t="str">
        <f t="shared" si="8375"/>
        <v/>
      </c>
      <c r="AK872" s="63" t="e">
        <f>IF(LEN('Описание предлагаемого товара'!#REF!)&gt;0,'Описание предлагаемого товара'!#REF!,"")</f>
        <v>#REF!</v>
      </c>
      <c r="AL872" s="91" t="e">
        <f t="shared" ref="AL872:AM872" si="8521">IFERROR(REPLACE(AK872,FIND(CHAR(10),AK872,1),1,""),AK872)</f>
        <v>#REF!</v>
      </c>
      <c r="AM872" s="91" t="e">
        <f t="shared" si="8521"/>
        <v>#REF!</v>
      </c>
      <c r="AN872" s="91" t="e">
        <f t="shared" ref="AN872:AR872" si="8522">IFERROR(REPLACE(AM872,FIND(" ",AM872,1),1,""),AM872)</f>
        <v>#REF!</v>
      </c>
      <c r="AO872" s="91" t="e">
        <f t="shared" si="8522"/>
        <v>#REF!</v>
      </c>
      <c r="AP872" s="91" t="e">
        <f t="shared" si="8522"/>
        <v>#REF!</v>
      </c>
      <c r="AQ872" s="91" t="e">
        <f t="shared" si="8522"/>
        <v>#REF!</v>
      </c>
      <c r="AR872" s="91" t="e">
        <f t="shared" si="8522"/>
        <v>#REF!</v>
      </c>
      <c r="AS872" s="91" t="e">
        <f t="shared" si="8282"/>
        <v>#REF!</v>
      </c>
      <c r="AT872" s="91" t="e">
        <f t="shared" si="8283"/>
        <v>#REF!</v>
      </c>
      <c r="AU872" s="32" t="e">
        <f t="shared" si="8266"/>
        <v>#REF!</v>
      </c>
      <c r="AV872" s="93" t="e">
        <f>'Описание предлагаемого товара'!#REF!</f>
        <v>#REF!</v>
      </c>
      <c r="AW872" s="91" t="e">
        <f>MIN(SEARCH({0,1,2,3,4,5,6,7,8,9},AV872&amp; "0123456789"))</f>
        <v>#REF!</v>
      </c>
      <c r="AX872" s="91" t="str">
        <f t="shared" si="8284"/>
        <v/>
      </c>
      <c r="AY872" s="91" t="str">
        <f t="shared" si="8285"/>
        <v/>
      </c>
      <c r="AZ872" s="91" t="str">
        <f t="shared" si="8286"/>
        <v/>
      </c>
      <c r="BA872" s="91" t="str">
        <f t="shared" si="8287"/>
        <v/>
      </c>
      <c r="BB872" s="91" t="str">
        <f t="shared" si="8288"/>
        <v/>
      </c>
      <c r="BC872" s="91" t="str">
        <f t="shared" si="8289"/>
        <v/>
      </c>
      <c r="BD872" s="91" t="str">
        <f t="shared" si="8290"/>
        <v/>
      </c>
      <c r="BE872" s="91" t="str">
        <f t="shared" si="8291"/>
        <v/>
      </c>
      <c r="BF872" s="91" t="str">
        <f t="shared" si="8292"/>
        <v/>
      </c>
      <c r="BG872" s="91" t="str">
        <f t="shared" si="8293"/>
        <v/>
      </c>
      <c r="BH872" s="91" t="str">
        <f t="shared" si="8294"/>
        <v/>
      </c>
      <c r="BI872" s="91" t="str">
        <f t="shared" si="8295"/>
        <v/>
      </c>
      <c r="BJ872" s="91" t="str">
        <f t="shared" si="8296"/>
        <v/>
      </c>
      <c r="BK872" s="91" t="str">
        <f t="shared" si="8297"/>
        <v/>
      </c>
      <c r="BL872" s="91" t="str">
        <f t="shared" si="8298"/>
        <v/>
      </c>
      <c r="BM872" s="91" t="str">
        <f t="shared" si="8299"/>
        <v/>
      </c>
      <c r="BN872" s="91" t="str">
        <f t="shared" si="8300"/>
        <v/>
      </c>
      <c r="BO872" s="91" t="str">
        <f t="shared" si="8301"/>
        <v/>
      </c>
      <c r="BP872" s="91" t="str">
        <f t="shared" si="8302"/>
        <v/>
      </c>
      <c r="BQ872" s="91" t="str">
        <f t="shared" si="8303"/>
        <v/>
      </c>
      <c r="BR872" s="91" t="str">
        <f t="shared" si="8304"/>
        <v/>
      </c>
      <c r="BS872" s="91" t="str">
        <f t="shared" si="8305"/>
        <v/>
      </c>
      <c r="BT872" s="91" t="str">
        <f t="shared" si="8306"/>
        <v/>
      </c>
      <c r="BU872" s="91" t="str">
        <f t="shared" si="8307"/>
        <v/>
      </c>
      <c r="BV872" s="91" t="str">
        <f t="shared" si="8308"/>
        <v/>
      </c>
      <c r="BW872" s="91" t="str">
        <f t="shared" si="8309"/>
        <v/>
      </c>
      <c r="BX872" s="91" t="str">
        <f t="shared" si="8310"/>
        <v/>
      </c>
      <c r="BY872" s="91" t="str">
        <f t="shared" si="8311"/>
        <v/>
      </c>
      <c r="BZ872" s="91" t="str">
        <f t="shared" si="8312"/>
        <v/>
      </c>
      <c r="CA872" s="91" t="str">
        <f t="shared" si="8313"/>
        <v/>
      </c>
      <c r="CB872" s="91" t="str">
        <f t="shared" si="8314"/>
        <v/>
      </c>
      <c r="CC872" s="91" t="str">
        <f t="shared" si="8315"/>
        <v/>
      </c>
      <c r="CD872" s="91" t="str">
        <f t="shared" si="8316"/>
        <v/>
      </c>
      <c r="CE872" s="91" t="str">
        <f t="shared" si="8317"/>
        <v/>
      </c>
      <c r="CF872" s="91" t="str">
        <f t="shared" si="8318"/>
        <v/>
      </c>
      <c r="CG872" s="91" t="str">
        <f t="shared" si="8319"/>
        <v/>
      </c>
      <c r="CH872" s="91" t="str">
        <f t="shared" si="8320"/>
        <v/>
      </c>
      <c r="CI872" s="91" t="str">
        <f t="shared" si="8321"/>
        <v>нет</v>
      </c>
      <c r="CJ872" s="63" t="e">
        <f>IF(LEN('Описание предлагаемого товара'!#REF!)&gt;0,'Описание предлагаемого товара'!#REF!,"")</f>
        <v>#REF!</v>
      </c>
      <c r="CK872" s="91" t="e">
        <f t="shared" ref="CK872:CL872" si="8523">IFERROR(REPLACE(CJ872,FIND(CHAR(10),CJ872,1),1,""),CJ872)</f>
        <v>#REF!</v>
      </c>
      <c r="CL872" s="91" t="e">
        <f t="shared" si="8523"/>
        <v>#REF!</v>
      </c>
      <c r="CM872" s="91" t="e">
        <f t="shared" si="8323"/>
        <v>#REF!</v>
      </c>
      <c r="CN872" s="91" t="e">
        <f t="shared" si="8324"/>
        <v>#REF!</v>
      </c>
      <c r="CO872" s="91" t="e">
        <f t="shared" si="8325"/>
        <v>#REF!</v>
      </c>
      <c r="CP872" s="90" t="e">
        <f>IF(AU872="Не указан реестровый номер (мера нац.режима Запрет)","",IF(CI872="нет","",IF(CU872="да","исключение(не смотрим баллы)",IFERROR(IF(CI872*1&gt;0,IFERROR(IF(VLOOKUP(CI872*1,Обработ.выгрузка_реестра_РФ!$A:$G,7,)=0,"Баллы не установлены",VLOOKUP(CI872*1,Обработ.выгрузка_реестра_РФ!$A:$G,7,)),IF(LEN(CI872)&gt;14,"","нет номера в реестре РФ")),""),IF(LEN(CI872)=0,"","Некорректный реестровый номер")))))</f>
        <v>#REF!</v>
      </c>
      <c r="CQ872" s="33" t="e">
        <f>IF(LEN(C872)&gt;0,IFERROR(IF(LEN(H872)&gt;0,IF(LEN(VLOOKUP(H872,'исключения(не_смотрим_баллы)'!$A:$C,1,))&gt;0,"да","нет"),"не введен ОКПД2"),"нет"),"")</f>
        <v>#REF!</v>
      </c>
      <c r="CR872" s="33" t="e">
        <f ca="1">IF(CQ872="да",IF(TODAY()&lt;VLOOKUP(H872,'исключения(не_смотрим_баллы)'!$A:$C,3,),"да","нет"),"")</f>
        <v>#REF!</v>
      </c>
      <c r="CS872" s="33" t="str">
        <f>IFERROR(IF(CQ872="да",IF(VLOOKUP(CI872*1,Обработ.выгрузка_реестра_РФ!$A:$G,2,)&lt;VLOOKUP(H872,'исключения(не_смотрим_баллы)'!$A:$C,2,),"да","нет"),""),"")</f>
        <v/>
      </c>
      <c r="CT872" s="24"/>
      <c r="CU872" s="33" t="e">
        <f t="shared" si="8337"/>
        <v>#REF!</v>
      </c>
      <c r="CV872" s="91" t="e">
        <f t="shared" si="8338"/>
        <v>#REF!</v>
      </c>
      <c r="CW872" s="27" t="e">
        <f t="shared" si="8339"/>
        <v>#REF!</v>
      </c>
      <c r="CX872" s="26" t="e">
        <f t="shared" si="8268"/>
        <v>#REF!</v>
      </c>
      <c r="CY872" s="64" t="e">
        <f>IF(LEN('Описание предлагаемого товара'!#REF!)&gt;0,'Описание предлагаемого товара'!#REF!,"")</f>
        <v>#REF!</v>
      </c>
      <c r="CZ872" s="95" t="e">
        <f t="shared" si="8326"/>
        <v>#REF!</v>
      </c>
      <c r="DA872" s="95" t="e">
        <f t="shared" ref="DA872" si="8524">IFERROR(REPLACE(CZ872,FIND(" ",CZ872,1),1,""),CZ872)</f>
        <v>#REF!</v>
      </c>
      <c r="DB872" s="95" t="e">
        <f t="shared" si="8270"/>
        <v>#REF!</v>
      </c>
      <c r="DC872" s="95" t="e">
        <f t="shared" ref="DC872:DD872" si="8525">IFERROR(REPLACE(DB872,FIND("г.",DB872,1),2,""),DB872)</f>
        <v>#REF!</v>
      </c>
      <c r="DD872" s="95" t="e">
        <f t="shared" si="8525"/>
        <v>#REF!</v>
      </c>
      <c r="DE872" s="95" t="e">
        <f t="shared" ref="DE872:DF872" si="8526">IFERROR(REPLACE(DD872,FIND("г",DD872,1),1,""),DD872)</f>
        <v>#REF!</v>
      </c>
      <c r="DF872" s="95" t="e">
        <f t="shared" si="8526"/>
        <v>#REF!</v>
      </c>
      <c r="DG872" s="95" t="e">
        <f t="shared" si="8343"/>
        <v>#REF!</v>
      </c>
      <c r="DH872" s="25" t="str">
        <f>IFERROR(VLOOKUP(CI872*1,Обработ.выгрузка_реестра_РФ!$A:$G,5,),"")</f>
        <v/>
      </c>
      <c r="DI872" s="27" t="str">
        <f t="shared" si="8353"/>
        <v/>
      </c>
      <c r="DJ872" s="27" t="str">
        <f t="shared" ca="1" si="8330"/>
        <v/>
      </c>
      <c r="DK872" s="63" t="e">
        <f>IF(LEN('Описание предлагаемого товара'!#REF!)&gt;0,'Описание предлагаемого товара'!#REF!,"")</f>
        <v>#REF!</v>
      </c>
      <c r="DL872" s="63" t="e">
        <f>IF(LEN('Описание предлагаемого товара'!#REF!)&gt;0,'Описание предлагаемого товара'!#REF!,"")</f>
        <v>#REF!</v>
      </c>
      <c r="DM872" s="32"/>
    </row>
    <row r="873" spans="1:117" ht="48.75" customHeight="1" x14ac:dyDescent="0.25">
      <c r="A873" s="61" t="e">
        <f>IF(LEN('Описание предлагаемого товара'!#REF!)&gt;0,'Описание предлагаемого товара'!#REF!,"")</f>
        <v>#REF!</v>
      </c>
      <c r="B873" s="65" t="e">
        <f>IF(LEN('Описание предлагаемого товара'!#REF!)&gt;0,'Описание предлагаемого товара'!#REF!,"")</f>
        <v>#REF!</v>
      </c>
      <c r="C873" s="61" t="e">
        <f>IF(LEN('Описание предлагаемого товара'!#REF!)&gt;0,'Описание предлагаемого товара'!#REF!,"")</f>
        <v>#REF!</v>
      </c>
      <c r="D873" s="61" t="e">
        <f>IF(LEN('Описание предлагаемого товара'!#REF!)&gt;0,'Описание предлагаемого товара'!#REF!,"")</f>
        <v>#REF!</v>
      </c>
      <c r="E873" s="61" t="e">
        <f>IF(LEN('Описание предлагаемого товара'!#REF!)&gt;0,'Описание предлагаемого товара'!#REF!,"")</f>
        <v>#REF!</v>
      </c>
      <c r="F873" s="61" t="e">
        <f>IF(LEN('Описание предлагаемого товара'!#REF!)&gt;0,'Описание предлагаемого товара'!#REF!,"")</f>
        <v>#REF!</v>
      </c>
      <c r="G873" s="61" t="e">
        <f>IF(LEN('Описание предлагаемого товара'!#REF!)&gt;0,'Описание предлагаемого товара'!#REF!,"")</f>
        <v>#REF!</v>
      </c>
      <c r="H873" s="61" t="e">
        <f>IF(LEN('Описание предлагаемого товара'!#REF!)&gt;0,'Описание предлагаемого товара'!#REF!,"")</f>
        <v>#REF!</v>
      </c>
      <c r="I873" s="61" t="e">
        <f>IF(LEN('Описание предлагаемого товара'!#REF!)&gt;0,'Описание предлагаемого товара'!#REF!,"")</f>
        <v>#REF!</v>
      </c>
      <c r="J873" s="38" t="str">
        <f>IFERROR(VLOOKUP(B873,SAP!$A:$E,5,),"")</f>
        <v/>
      </c>
      <c r="K873" s="40" t="str">
        <f t="shared" si="8273"/>
        <v/>
      </c>
      <c r="L873" s="61" t="e">
        <f>IF(LEN('Описание предлагаемого товара'!#REF!)&gt;0,IFERROR('Описание предлагаемого товара'!#REF!*1,""),"")</f>
        <v>#REF!</v>
      </c>
      <c r="M873" s="39" t="str">
        <f>IFERROR(VLOOKUP(B873,SAP!$A:$E,2,),"")</f>
        <v/>
      </c>
      <c r="N873" s="41" t="str">
        <f t="shared" si="8409"/>
        <v/>
      </c>
      <c r="O873" s="39" t="str">
        <f t="shared" si="8260"/>
        <v/>
      </c>
      <c r="P873" s="36" t="e">
        <f>IF(LEN('Описание предлагаемого товара'!#REF!)&gt;0,'Описание предлагаемого товара'!#REF!,"")</f>
        <v>#REF!</v>
      </c>
      <c r="Q87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73" s="37" t="e">
        <f>IF(LEN('Описание предлагаемого товара'!#REF!)&gt;0,'Описание предлагаемого товара'!#REF!,"")</f>
        <v>#REF!</v>
      </c>
      <c r="S873" s="37" t="e">
        <f>IF(LEN('Описание предлагаемого товара'!#REF!)&gt;0,'Описание предлагаемого товара'!#REF!,"")</f>
        <v>#REF!</v>
      </c>
      <c r="T87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73" s="23" t="str">
        <f>IFERROR(VLOOKUP(CI873*1,Обработ.выгрузка_реестра_РФ!$A:$G,6,),"")</f>
        <v/>
      </c>
      <c r="V873" s="61" t="e">
        <f>IF(LEN('Описание предлагаемого товара'!#REF!)&gt;0,'Описание предлагаемого товара'!#REF!,"")</f>
        <v>#REF!</v>
      </c>
      <c r="W873" s="62" t="e">
        <f>IF(LEN('Описание предлагаемого товара'!#REF!)&gt;0,'Описание предлагаемого товара'!#REF!,"")</f>
        <v>#REF!</v>
      </c>
      <c r="X873" s="91" t="e">
        <f t="shared" ref="X873:Y873" si="8527">IFERROR(REPLACE(W873,FIND(CHAR(10),W873,1),1," "),W873)</f>
        <v>#REF!</v>
      </c>
      <c r="Y873" s="91" t="e">
        <f t="shared" si="8527"/>
        <v>#REF!</v>
      </c>
      <c r="Z873" s="91" t="e">
        <f t="shared" si="8275"/>
        <v>#REF!</v>
      </c>
      <c r="AA873" s="91" t="e">
        <f t="shared" si="8276"/>
        <v>#REF!</v>
      </c>
      <c r="AB873" s="91" t="e">
        <f t="shared" si="8277"/>
        <v>#REF!</v>
      </c>
      <c r="AC873" s="91" t="e">
        <f t="shared" ref="AC873:AF873" si="8528">IFERROR(REPLACE(AB873,FIND("  ",AB873,1),2," "),AB873)</f>
        <v>#REF!</v>
      </c>
      <c r="AD873" s="91" t="e">
        <f t="shared" si="8528"/>
        <v>#REF!</v>
      </c>
      <c r="AE873" s="91" t="e">
        <f t="shared" si="8528"/>
        <v>#REF!</v>
      </c>
      <c r="AF873" s="91" t="e">
        <f t="shared" si="8528"/>
        <v>#REF!</v>
      </c>
      <c r="AG873" s="23" t="str">
        <f>IFERROR(VLOOKUP(CI873*1,Обработ.выгрузка_реестра_РФ!$A:$G,4,),"")</f>
        <v/>
      </c>
      <c r="AH873" s="91" t="str">
        <f t="shared" ref="AH873:AI873" si="8529">IFERROR(REPLACE(AG873,FIND("-",AG873,1),1,"*"),AG873)</f>
        <v/>
      </c>
      <c r="AI873" s="91" t="str">
        <f t="shared" si="8529"/>
        <v/>
      </c>
      <c r="AJ873" s="27" t="str">
        <f t="shared" si="8375"/>
        <v/>
      </c>
      <c r="AK873" s="63" t="e">
        <f>IF(LEN('Описание предлагаемого товара'!#REF!)&gt;0,'Описание предлагаемого товара'!#REF!,"")</f>
        <v>#REF!</v>
      </c>
      <c r="AL873" s="91" t="e">
        <f t="shared" ref="AL873:AM873" si="8530">IFERROR(REPLACE(AK873,FIND(CHAR(10),AK873,1),1,""),AK873)</f>
        <v>#REF!</v>
      </c>
      <c r="AM873" s="91" t="e">
        <f t="shared" si="8530"/>
        <v>#REF!</v>
      </c>
      <c r="AN873" s="91" t="e">
        <f t="shared" ref="AN873:AR873" si="8531">IFERROR(REPLACE(AM873,FIND(" ",AM873,1),1,""),AM873)</f>
        <v>#REF!</v>
      </c>
      <c r="AO873" s="91" t="e">
        <f t="shared" si="8531"/>
        <v>#REF!</v>
      </c>
      <c r="AP873" s="91" t="e">
        <f t="shared" si="8531"/>
        <v>#REF!</v>
      </c>
      <c r="AQ873" s="91" t="e">
        <f t="shared" si="8531"/>
        <v>#REF!</v>
      </c>
      <c r="AR873" s="91" t="e">
        <f t="shared" si="8531"/>
        <v>#REF!</v>
      </c>
      <c r="AS873" s="91" t="e">
        <f t="shared" si="8282"/>
        <v>#REF!</v>
      </c>
      <c r="AT873" s="91" t="e">
        <f t="shared" si="8283"/>
        <v>#REF!</v>
      </c>
      <c r="AU873" s="32" t="e">
        <f t="shared" si="8266"/>
        <v>#REF!</v>
      </c>
      <c r="AV873" s="93" t="e">
        <f>'Описание предлагаемого товара'!#REF!</f>
        <v>#REF!</v>
      </c>
      <c r="AW873" s="91" t="e">
        <f>MIN(SEARCH({0,1,2,3,4,5,6,7,8,9},AV873&amp; "0123456789"))</f>
        <v>#REF!</v>
      </c>
      <c r="AX873" s="91" t="str">
        <f t="shared" si="8284"/>
        <v/>
      </c>
      <c r="AY873" s="91" t="str">
        <f t="shared" si="8285"/>
        <v/>
      </c>
      <c r="AZ873" s="91" t="str">
        <f t="shared" si="8286"/>
        <v/>
      </c>
      <c r="BA873" s="91" t="str">
        <f t="shared" si="8287"/>
        <v/>
      </c>
      <c r="BB873" s="91" t="str">
        <f t="shared" si="8288"/>
        <v/>
      </c>
      <c r="BC873" s="91" t="str">
        <f t="shared" si="8289"/>
        <v/>
      </c>
      <c r="BD873" s="91" t="str">
        <f t="shared" si="8290"/>
        <v/>
      </c>
      <c r="BE873" s="91" t="str">
        <f t="shared" si="8291"/>
        <v/>
      </c>
      <c r="BF873" s="91" t="str">
        <f t="shared" si="8292"/>
        <v/>
      </c>
      <c r="BG873" s="91" t="str">
        <f t="shared" si="8293"/>
        <v/>
      </c>
      <c r="BH873" s="91" t="str">
        <f t="shared" si="8294"/>
        <v/>
      </c>
      <c r="BI873" s="91" t="str">
        <f t="shared" si="8295"/>
        <v/>
      </c>
      <c r="BJ873" s="91" t="str">
        <f t="shared" si="8296"/>
        <v/>
      </c>
      <c r="BK873" s="91" t="str">
        <f t="shared" si="8297"/>
        <v/>
      </c>
      <c r="BL873" s="91" t="str">
        <f t="shared" si="8298"/>
        <v/>
      </c>
      <c r="BM873" s="91" t="str">
        <f t="shared" si="8299"/>
        <v/>
      </c>
      <c r="BN873" s="91" t="str">
        <f t="shared" si="8300"/>
        <v/>
      </c>
      <c r="BO873" s="91" t="str">
        <f t="shared" si="8301"/>
        <v/>
      </c>
      <c r="BP873" s="91" t="str">
        <f t="shared" si="8302"/>
        <v/>
      </c>
      <c r="BQ873" s="91" t="str">
        <f t="shared" si="8303"/>
        <v/>
      </c>
      <c r="BR873" s="91" t="str">
        <f t="shared" si="8304"/>
        <v/>
      </c>
      <c r="BS873" s="91" t="str">
        <f t="shared" si="8305"/>
        <v/>
      </c>
      <c r="BT873" s="91" t="str">
        <f t="shared" si="8306"/>
        <v/>
      </c>
      <c r="BU873" s="91" t="str">
        <f t="shared" si="8307"/>
        <v/>
      </c>
      <c r="BV873" s="91" t="str">
        <f t="shared" si="8308"/>
        <v/>
      </c>
      <c r="BW873" s="91" t="str">
        <f t="shared" si="8309"/>
        <v/>
      </c>
      <c r="BX873" s="91" t="str">
        <f t="shared" si="8310"/>
        <v/>
      </c>
      <c r="BY873" s="91" t="str">
        <f t="shared" si="8311"/>
        <v/>
      </c>
      <c r="BZ873" s="91" t="str">
        <f t="shared" si="8312"/>
        <v/>
      </c>
      <c r="CA873" s="91" t="str">
        <f t="shared" si="8313"/>
        <v/>
      </c>
      <c r="CB873" s="91" t="str">
        <f t="shared" si="8314"/>
        <v/>
      </c>
      <c r="CC873" s="91" t="str">
        <f t="shared" si="8315"/>
        <v/>
      </c>
      <c r="CD873" s="91" t="str">
        <f t="shared" si="8316"/>
        <v/>
      </c>
      <c r="CE873" s="91" t="str">
        <f t="shared" si="8317"/>
        <v/>
      </c>
      <c r="CF873" s="91" t="str">
        <f t="shared" si="8318"/>
        <v/>
      </c>
      <c r="CG873" s="91" t="str">
        <f t="shared" si="8319"/>
        <v/>
      </c>
      <c r="CH873" s="91" t="str">
        <f t="shared" si="8320"/>
        <v/>
      </c>
      <c r="CI873" s="91" t="str">
        <f t="shared" si="8321"/>
        <v>нет</v>
      </c>
      <c r="CJ873" s="63" t="e">
        <f>IF(LEN('Описание предлагаемого товара'!#REF!)&gt;0,'Описание предлагаемого товара'!#REF!,"")</f>
        <v>#REF!</v>
      </c>
      <c r="CK873" s="91" t="e">
        <f t="shared" ref="CK873:CL873" si="8532">IFERROR(REPLACE(CJ873,FIND(CHAR(10),CJ873,1),1,""),CJ873)</f>
        <v>#REF!</v>
      </c>
      <c r="CL873" s="91" t="e">
        <f t="shared" si="8532"/>
        <v>#REF!</v>
      </c>
      <c r="CM873" s="91" t="e">
        <f t="shared" si="8323"/>
        <v>#REF!</v>
      </c>
      <c r="CN873" s="91" t="e">
        <f t="shared" si="8324"/>
        <v>#REF!</v>
      </c>
      <c r="CO873" s="91" t="e">
        <f t="shared" si="8325"/>
        <v>#REF!</v>
      </c>
      <c r="CP873" s="90" t="e">
        <f>IF(AU873="Не указан реестровый номер (мера нац.режима Запрет)","",IF(CI873="нет","",IF(CU873="да","исключение(не смотрим баллы)",IFERROR(IF(CI873*1&gt;0,IFERROR(IF(VLOOKUP(CI873*1,Обработ.выгрузка_реестра_РФ!$A:$G,7,)=0,"Баллы не установлены",VLOOKUP(CI873*1,Обработ.выгрузка_реестра_РФ!$A:$G,7,)),IF(LEN(CI873)&gt;14,"","нет номера в реестре РФ")),""),IF(LEN(CI873)=0,"","Некорректный реестровый номер")))))</f>
        <v>#REF!</v>
      </c>
      <c r="CQ873" s="33" t="e">
        <f>IF(LEN(C873)&gt;0,IFERROR(IF(LEN(H873)&gt;0,IF(LEN(VLOOKUP(H873,'исключения(не_смотрим_баллы)'!$A:$C,1,))&gt;0,"да","нет"),"не введен ОКПД2"),"нет"),"")</f>
        <v>#REF!</v>
      </c>
      <c r="CR873" s="33" t="e">
        <f ca="1">IF(CQ873="да",IF(TODAY()&lt;VLOOKUP(H873,'исключения(не_смотрим_баллы)'!$A:$C,3,),"да","нет"),"")</f>
        <v>#REF!</v>
      </c>
      <c r="CS873" s="33" t="str">
        <f>IFERROR(IF(CQ873="да",IF(VLOOKUP(CI873*1,Обработ.выгрузка_реестра_РФ!$A:$G,2,)&lt;VLOOKUP(H873,'исключения(не_смотрим_баллы)'!$A:$C,2,),"да","нет"),""),"")</f>
        <v/>
      </c>
      <c r="CT873" s="24"/>
      <c r="CU873" s="33" t="e">
        <f t="shared" si="8337"/>
        <v>#REF!</v>
      </c>
      <c r="CV873" s="91" t="e">
        <f t="shared" si="8338"/>
        <v>#REF!</v>
      </c>
      <c r="CW873" s="27" t="e">
        <f t="shared" si="8339"/>
        <v>#REF!</v>
      </c>
      <c r="CX873" s="26" t="e">
        <f t="shared" si="8268"/>
        <v>#REF!</v>
      </c>
      <c r="CY873" s="64" t="e">
        <f>IF(LEN('Описание предлагаемого товара'!#REF!)&gt;0,'Описание предлагаемого товара'!#REF!,"")</f>
        <v>#REF!</v>
      </c>
      <c r="CZ873" s="95" t="e">
        <f t="shared" si="8326"/>
        <v>#REF!</v>
      </c>
      <c r="DA873" s="95" t="e">
        <f t="shared" ref="DA873" si="8533">IFERROR(REPLACE(CZ873,FIND(" ",CZ873,1),1,""),CZ873)</f>
        <v>#REF!</v>
      </c>
      <c r="DB873" s="95" t="e">
        <f t="shared" si="8270"/>
        <v>#REF!</v>
      </c>
      <c r="DC873" s="95" t="e">
        <f t="shared" ref="DC873:DD873" si="8534">IFERROR(REPLACE(DB873,FIND("г.",DB873,1),2,""),DB873)</f>
        <v>#REF!</v>
      </c>
      <c r="DD873" s="95" t="e">
        <f t="shared" si="8534"/>
        <v>#REF!</v>
      </c>
      <c r="DE873" s="95" t="e">
        <f t="shared" ref="DE873:DF873" si="8535">IFERROR(REPLACE(DD873,FIND("г",DD873,1),1,""),DD873)</f>
        <v>#REF!</v>
      </c>
      <c r="DF873" s="95" t="e">
        <f t="shared" si="8535"/>
        <v>#REF!</v>
      </c>
      <c r="DG873" s="95" t="e">
        <f t="shared" si="8343"/>
        <v>#REF!</v>
      </c>
      <c r="DH873" s="25" t="str">
        <f>IFERROR(VLOOKUP(CI873*1,Обработ.выгрузка_реестра_РФ!$A:$G,5,),"")</f>
        <v/>
      </c>
      <c r="DI873" s="27" t="str">
        <f t="shared" si="8353"/>
        <v/>
      </c>
      <c r="DJ873" s="27" t="str">
        <f t="shared" ca="1" si="8330"/>
        <v/>
      </c>
      <c r="DK873" s="63" t="e">
        <f>IF(LEN('Описание предлагаемого товара'!#REF!)&gt;0,'Описание предлагаемого товара'!#REF!,"")</f>
        <v>#REF!</v>
      </c>
      <c r="DL873" s="63" t="e">
        <f>IF(LEN('Описание предлагаемого товара'!#REF!)&gt;0,'Описание предлагаемого товара'!#REF!,"")</f>
        <v>#REF!</v>
      </c>
      <c r="DM873" s="32"/>
    </row>
    <row r="874" spans="1:117" ht="48.75" customHeight="1" x14ac:dyDescent="0.25">
      <c r="A874" s="61" t="e">
        <f>IF(LEN('Описание предлагаемого товара'!#REF!)&gt;0,'Описание предлагаемого товара'!#REF!,"")</f>
        <v>#REF!</v>
      </c>
      <c r="B874" s="65" t="e">
        <f>IF(LEN('Описание предлагаемого товара'!#REF!)&gt;0,'Описание предлагаемого товара'!#REF!,"")</f>
        <v>#REF!</v>
      </c>
      <c r="C874" s="61" t="e">
        <f>IF(LEN('Описание предлагаемого товара'!#REF!)&gt;0,'Описание предлагаемого товара'!#REF!,"")</f>
        <v>#REF!</v>
      </c>
      <c r="D874" s="61" t="e">
        <f>IF(LEN('Описание предлагаемого товара'!#REF!)&gt;0,'Описание предлагаемого товара'!#REF!,"")</f>
        <v>#REF!</v>
      </c>
      <c r="E874" s="61" t="e">
        <f>IF(LEN('Описание предлагаемого товара'!#REF!)&gt;0,'Описание предлагаемого товара'!#REF!,"")</f>
        <v>#REF!</v>
      </c>
      <c r="F874" s="61" t="e">
        <f>IF(LEN('Описание предлагаемого товара'!#REF!)&gt;0,'Описание предлагаемого товара'!#REF!,"")</f>
        <v>#REF!</v>
      </c>
      <c r="G874" s="61" t="e">
        <f>IF(LEN('Описание предлагаемого товара'!#REF!)&gt;0,'Описание предлагаемого товара'!#REF!,"")</f>
        <v>#REF!</v>
      </c>
      <c r="H874" s="61" t="e">
        <f>IF(LEN('Описание предлагаемого товара'!#REF!)&gt;0,'Описание предлагаемого товара'!#REF!,"")</f>
        <v>#REF!</v>
      </c>
      <c r="I874" s="61" t="e">
        <f>IF(LEN('Описание предлагаемого товара'!#REF!)&gt;0,'Описание предлагаемого товара'!#REF!,"")</f>
        <v>#REF!</v>
      </c>
      <c r="J874" s="38" t="str">
        <f>IFERROR(VLOOKUP(B874,SAP!$A:$E,5,),"")</f>
        <v/>
      </c>
      <c r="K874" s="40" t="str">
        <f t="shared" si="8273"/>
        <v/>
      </c>
      <c r="L874" s="61" t="e">
        <f>IF(LEN('Описание предлагаемого товара'!#REF!)&gt;0,IFERROR('Описание предлагаемого товара'!#REF!*1,""),"")</f>
        <v>#REF!</v>
      </c>
      <c r="M874" s="39" t="str">
        <f>IFERROR(VLOOKUP(B874,SAP!$A:$E,2,),"")</f>
        <v/>
      </c>
      <c r="N874" s="41" t="str">
        <f t="shared" si="8409"/>
        <v/>
      </c>
      <c r="O874" s="39" t="str">
        <f t="shared" si="8260"/>
        <v/>
      </c>
      <c r="P874" s="36" t="e">
        <f>IF(LEN('Описание предлагаемого товара'!#REF!)&gt;0,'Описание предлагаемого товара'!#REF!,"")</f>
        <v>#REF!</v>
      </c>
      <c r="Q87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74" s="37" t="e">
        <f>IF(LEN('Описание предлагаемого товара'!#REF!)&gt;0,'Описание предлагаемого товара'!#REF!,"")</f>
        <v>#REF!</v>
      </c>
      <c r="S874" s="37" t="e">
        <f>IF(LEN('Описание предлагаемого товара'!#REF!)&gt;0,'Описание предлагаемого товара'!#REF!,"")</f>
        <v>#REF!</v>
      </c>
      <c r="T87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74" s="23" t="str">
        <f>IFERROR(VLOOKUP(CI874*1,Обработ.выгрузка_реестра_РФ!$A:$G,6,),"")</f>
        <v/>
      </c>
      <c r="V874" s="61" t="e">
        <f>IF(LEN('Описание предлагаемого товара'!#REF!)&gt;0,'Описание предлагаемого товара'!#REF!,"")</f>
        <v>#REF!</v>
      </c>
      <c r="W874" s="62" t="e">
        <f>IF(LEN('Описание предлагаемого товара'!#REF!)&gt;0,'Описание предлагаемого товара'!#REF!,"")</f>
        <v>#REF!</v>
      </c>
      <c r="X874" s="91" t="e">
        <f t="shared" ref="X874:Y874" si="8536">IFERROR(REPLACE(W874,FIND(CHAR(10),W874,1),1," "),W874)</f>
        <v>#REF!</v>
      </c>
      <c r="Y874" s="91" t="e">
        <f t="shared" si="8536"/>
        <v>#REF!</v>
      </c>
      <c r="Z874" s="91" t="e">
        <f t="shared" si="8275"/>
        <v>#REF!</v>
      </c>
      <c r="AA874" s="91" t="e">
        <f t="shared" si="8276"/>
        <v>#REF!</v>
      </c>
      <c r="AB874" s="91" t="e">
        <f t="shared" si="8277"/>
        <v>#REF!</v>
      </c>
      <c r="AC874" s="91" t="e">
        <f t="shared" ref="AC874:AF874" si="8537">IFERROR(REPLACE(AB874,FIND("  ",AB874,1),2," "),AB874)</f>
        <v>#REF!</v>
      </c>
      <c r="AD874" s="91" t="e">
        <f t="shared" si="8537"/>
        <v>#REF!</v>
      </c>
      <c r="AE874" s="91" t="e">
        <f t="shared" si="8537"/>
        <v>#REF!</v>
      </c>
      <c r="AF874" s="91" t="e">
        <f t="shared" si="8537"/>
        <v>#REF!</v>
      </c>
      <c r="AG874" s="23" t="str">
        <f>IFERROR(VLOOKUP(CI874*1,Обработ.выгрузка_реестра_РФ!$A:$G,4,),"")</f>
        <v/>
      </c>
      <c r="AH874" s="91" t="str">
        <f t="shared" ref="AH874:AI874" si="8538">IFERROR(REPLACE(AG874,FIND("-",AG874,1),1,"*"),AG874)</f>
        <v/>
      </c>
      <c r="AI874" s="91" t="str">
        <f t="shared" si="8538"/>
        <v/>
      </c>
      <c r="AJ874" s="27" t="str">
        <f t="shared" si="8375"/>
        <v/>
      </c>
      <c r="AK874" s="63" t="e">
        <f>IF(LEN('Описание предлагаемого товара'!#REF!)&gt;0,'Описание предлагаемого товара'!#REF!,"")</f>
        <v>#REF!</v>
      </c>
      <c r="AL874" s="91" t="e">
        <f t="shared" ref="AL874:AM874" si="8539">IFERROR(REPLACE(AK874,FIND(CHAR(10),AK874,1),1,""),AK874)</f>
        <v>#REF!</v>
      </c>
      <c r="AM874" s="91" t="e">
        <f t="shared" si="8539"/>
        <v>#REF!</v>
      </c>
      <c r="AN874" s="91" t="e">
        <f t="shared" ref="AN874:AR874" si="8540">IFERROR(REPLACE(AM874,FIND(" ",AM874,1),1,""),AM874)</f>
        <v>#REF!</v>
      </c>
      <c r="AO874" s="91" t="e">
        <f t="shared" si="8540"/>
        <v>#REF!</v>
      </c>
      <c r="AP874" s="91" t="e">
        <f t="shared" si="8540"/>
        <v>#REF!</v>
      </c>
      <c r="AQ874" s="91" t="e">
        <f t="shared" si="8540"/>
        <v>#REF!</v>
      </c>
      <c r="AR874" s="91" t="e">
        <f t="shared" si="8540"/>
        <v>#REF!</v>
      </c>
      <c r="AS874" s="91" t="e">
        <f t="shared" si="8282"/>
        <v>#REF!</v>
      </c>
      <c r="AT874" s="91" t="e">
        <f t="shared" si="8283"/>
        <v>#REF!</v>
      </c>
      <c r="AU874" s="32" t="e">
        <f t="shared" si="8266"/>
        <v>#REF!</v>
      </c>
      <c r="AV874" s="93" t="e">
        <f>'Описание предлагаемого товара'!#REF!</f>
        <v>#REF!</v>
      </c>
      <c r="AW874" s="91" t="e">
        <f>MIN(SEARCH({0,1,2,3,4,5,6,7,8,9},AV874&amp; "0123456789"))</f>
        <v>#REF!</v>
      </c>
      <c r="AX874" s="91" t="str">
        <f t="shared" si="8284"/>
        <v/>
      </c>
      <c r="AY874" s="91" t="str">
        <f t="shared" si="8285"/>
        <v/>
      </c>
      <c r="AZ874" s="91" t="str">
        <f t="shared" si="8286"/>
        <v/>
      </c>
      <c r="BA874" s="91" t="str">
        <f t="shared" si="8287"/>
        <v/>
      </c>
      <c r="BB874" s="91" t="str">
        <f t="shared" si="8288"/>
        <v/>
      </c>
      <c r="BC874" s="91" t="str">
        <f t="shared" si="8289"/>
        <v/>
      </c>
      <c r="BD874" s="91" t="str">
        <f t="shared" si="8290"/>
        <v/>
      </c>
      <c r="BE874" s="91" t="str">
        <f t="shared" si="8291"/>
        <v/>
      </c>
      <c r="BF874" s="91" t="str">
        <f t="shared" si="8292"/>
        <v/>
      </c>
      <c r="BG874" s="91" t="str">
        <f t="shared" si="8293"/>
        <v/>
      </c>
      <c r="BH874" s="91" t="str">
        <f t="shared" si="8294"/>
        <v/>
      </c>
      <c r="BI874" s="91" t="str">
        <f t="shared" si="8295"/>
        <v/>
      </c>
      <c r="BJ874" s="91" t="str">
        <f t="shared" si="8296"/>
        <v/>
      </c>
      <c r="BK874" s="91" t="str">
        <f t="shared" si="8297"/>
        <v/>
      </c>
      <c r="BL874" s="91" t="str">
        <f t="shared" si="8298"/>
        <v/>
      </c>
      <c r="BM874" s="91" t="str">
        <f t="shared" si="8299"/>
        <v/>
      </c>
      <c r="BN874" s="91" t="str">
        <f t="shared" si="8300"/>
        <v/>
      </c>
      <c r="BO874" s="91" t="str">
        <f t="shared" si="8301"/>
        <v/>
      </c>
      <c r="BP874" s="91" t="str">
        <f t="shared" si="8302"/>
        <v/>
      </c>
      <c r="BQ874" s="91" t="str">
        <f t="shared" si="8303"/>
        <v/>
      </c>
      <c r="BR874" s="91" t="str">
        <f t="shared" si="8304"/>
        <v/>
      </c>
      <c r="BS874" s="91" t="str">
        <f t="shared" si="8305"/>
        <v/>
      </c>
      <c r="BT874" s="91" t="str">
        <f t="shared" si="8306"/>
        <v/>
      </c>
      <c r="BU874" s="91" t="str">
        <f t="shared" si="8307"/>
        <v/>
      </c>
      <c r="BV874" s="91" t="str">
        <f t="shared" si="8308"/>
        <v/>
      </c>
      <c r="BW874" s="91" t="str">
        <f t="shared" si="8309"/>
        <v/>
      </c>
      <c r="BX874" s="91" t="str">
        <f t="shared" si="8310"/>
        <v/>
      </c>
      <c r="BY874" s="91" t="str">
        <f t="shared" si="8311"/>
        <v/>
      </c>
      <c r="BZ874" s="91" t="str">
        <f t="shared" si="8312"/>
        <v/>
      </c>
      <c r="CA874" s="91" t="str">
        <f t="shared" si="8313"/>
        <v/>
      </c>
      <c r="CB874" s="91" t="str">
        <f t="shared" si="8314"/>
        <v/>
      </c>
      <c r="CC874" s="91" t="str">
        <f t="shared" si="8315"/>
        <v/>
      </c>
      <c r="CD874" s="91" t="str">
        <f t="shared" si="8316"/>
        <v/>
      </c>
      <c r="CE874" s="91" t="str">
        <f t="shared" si="8317"/>
        <v/>
      </c>
      <c r="CF874" s="91" t="str">
        <f t="shared" si="8318"/>
        <v/>
      </c>
      <c r="CG874" s="91" t="str">
        <f t="shared" si="8319"/>
        <v/>
      </c>
      <c r="CH874" s="91" t="str">
        <f t="shared" si="8320"/>
        <v/>
      </c>
      <c r="CI874" s="91" t="str">
        <f t="shared" si="8321"/>
        <v>нет</v>
      </c>
      <c r="CJ874" s="63" t="e">
        <f>IF(LEN('Описание предлагаемого товара'!#REF!)&gt;0,'Описание предлагаемого товара'!#REF!,"")</f>
        <v>#REF!</v>
      </c>
      <c r="CK874" s="91" t="e">
        <f t="shared" ref="CK874:CL874" si="8541">IFERROR(REPLACE(CJ874,FIND(CHAR(10),CJ874,1),1,""),CJ874)</f>
        <v>#REF!</v>
      </c>
      <c r="CL874" s="91" t="e">
        <f t="shared" si="8541"/>
        <v>#REF!</v>
      </c>
      <c r="CM874" s="91" t="e">
        <f t="shared" si="8323"/>
        <v>#REF!</v>
      </c>
      <c r="CN874" s="91" t="e">
        <f t="shared" si="8324"/>
        <v>#REF!</v>
      </c>
      <c r="CO874" s="91" t="e">
        <f t="shared" si="8325"/>
        <v>#REF!</v>
      </c>
      <c r="CP874" s="90" t="e">
        <f>IF(AU874="Не указан реестровый номер (мера нац.режима Запрет)","",IF(CI874="нет","",IF(CU874="да","исключение(не смотрим баллы)",IFERROR(IF(CI874*1&gt;0,IFERROR(IF(VLOOKUP(CI874*1,Обработ.выгрузка_реестра_РФ!$A:$G,7,)=0,"Баллы не установлены",VLOOKUP(CI874*1,Обработ.выгрузка_реестра_РФ!$A:$G,7,)),IF(LEN(CI874)&gt;14,"","нет номера в реестре РФ")),""),IF(LEN(CI874)=0,"","Некорректный реестровый номер")))))</f>
        <v>#REF!</v>
      </c>
      <c r="CQ874" s="33" t="e">
        <f>IF(LEN(C874)&gt;0,IFERROR(IF(LEN(H874)&gt;0,IF(LEN(VLOOKUP(H874,'исключения(не_смотрим_баллы)'!$A:$C,1,))&gt;0,"да","нет"),"не введен ОКПД2"),"нет"),"")</f>
        <v>#REF!</v>
      </c>
      <c r="CR874" s="33" t="e">
        <f ca="1">IF(CQ874="да",IF(TODAY()&lt;VLOOKUP(H874,'исключения(не_смотрим_баллы)'!$A:$C,3,),"да","нет"),"")</f>
        <v>#REF!</v>
      </c>
      <c r="CS874" s="33" t="str">
        <f>IFERROR(IF(CQ874="да",IF(VLOOKUP(CI874*1,Обработ.выгрузка_реестра_РФ!$A:$G,2,)&lt;VLOOKUP(H874,'исключения(не_смотрим_баллы)'!$A:$C,2,),"да","нет"),""),"")</f>
        <v/>
      </c>
      <c r="CT874" s="24"/>
      <c r="CU874" s="33" t="e">
        <f t="shared" si="8337"/>
        <v>#REF!</v>
      </c>
      <c r="CV874" s="91" t="e">
        <f t="shared" si="8338"/>
        <v>#REF!</v>
      </c>
      <c r="CW874" s="27" t="e">
        <f t="shared" si="8339"/>
        <v>#REF!</v>
      </c>
      <c r="CX874" s="26" t="e">
        <f t="shared" si="8268"/>
        <v>#REF!</v>
      </c>
      <c r="CY874" s="64" t="e">
        <f>IF(LEN('Описание предлагаемого товара'!#REF!)&gt;0,'Описание предлагаемого товара'!#REF!,"")</f>
        <v>#REF!</v>
      </c>
      <c r="CZ874" s="95" t="e">
        <f t="shared" si="8326"/>
        <v>#REF!</v>
      </c>
      <c r="DA874" s="95" t="e">
        <f t="shared" ref="DA874" si="8542">IFERROR(REPLACE(CZ874,FIND(" ",CZ874,1),1,""),CZ874)</f>
        <v>#REF!</v>
      </c>
      <c r="DB874" s="95" t="e">
        <f t="shared" si="8270"/>
        <v>#REF!</v>
      </c>
      <c r="DC874" s="95" t="e">
        <f t="shared" ref="DC874:DD874" si="8543">IFERROR(REPLACE(DB874,FIND("г.",DB874,1),2,""),DB874)</f>
        <v>#REF!</v>
      </c>
      <c r="DD874" s="95" t="e">
        <f t="shared" si="8543"/>
        <v>#REF!</v>
      </c>
      <c r="DE874" s="95" t="e">
        <f t="shared" ref="DE874:DF874" si="8544">IFERROR(REPLACE(DD874,FIND("г",DD874,1),1,""),DD874)</f>
        <v>#REF!</v>
      </c>
      <c r="DF874" s="95" t="e">
        <f t="shared" si="8544"/>
        <v>#REF!</v>
      </c>
      <c r="DG874" s="95" t="e">
        <f t="shared" si="8343"/>
        <v>#REF!</v>
      </c>
      <c r="DH874" s="25" t="str">
        <f>IFERROR(VLOOKUP(CI874*1,Обработ.выгрузка_реестра_РФ!$A:$G,5,),"")</f>
        <v/>
      </c>
      <c r="DI874" s="27" t="str">
        <f t="shared" si="8353"/>
        <v/>
      </c>
      <c r="DJ874" s="27" t="str">
        <f t="shared" ca="1" si="8330"/>
        <v/>
      </c>
      <c r="DK874" s="63" t="e">
        <f>IF(LEN('Описание предлагаемого товара'!#REF!)&gt;0,'Описание предлагаемого товара'!#REF!,"")</f>
        <v>#REF!</v>
      </c>
      <c r="DL874" s="63" t="e">
        <f>IF(LEN('Описание предлагаемого товара'!#REF!)&gt;0,'Описание предлагаемого товара'!#REF!,"")</f>
        <v>#REF!</v>
      </c>
      <c r="DM874" s="32"/>
    </row>
    <row r="875" spans="1:117" ht="48.75" customHeight="1" x14ac:dyDescent="0.25">
      <c r="A875" s="61" t="e">
        <f>IF(LEN('Описание предлагаемого товара'!#REF!)&gt;0,'Описание предлагаемого товара'!#REF!,"")</f>
        <v>#REF!</v>
      </c>
      <c r="B875" s="65" t="e">
        <f>IF(LEN('Описание предлагаемого товара'!#REF!)&gt;0,'Описание предлагаемого товара'!#REF!,"")</f>
        <v>#REF!</v>
      </c>
      <c r="C875" s="61" t="e">
        <f>IF(LEN('Описание предлагаемого товара'!#REF!)&gt;0,'Описание предлагаемого товара'!#REF!,"")</f>
        <v>#REF!</v>
      </c>
      <c r="D875" s="61" t="e">
        <f>IF(LEN('Описание предлагаемого товара'!#REF!)&gt;0,'Описание предлагаемого товара'!#REF!,"")</f>
        <v>#REF!</v>
      </c>
      <c r="E875" s="61" t="e">
        <f>IF(LEN('Описание предлагаемого товара'!#REF!)&gt;0,'Описание предлагаемого товара'!#REF!,"")</f>
        <v>#REF!</v>
      </c>
      <c r="F875" s="61" t="e">
        <f>IF(LEN('Описание предлагаемого товара'!#REF!)&gt;0,'Описание предлагаемого товара'!#REF!,"")</f>
        <v>#REF!</v>
      </c>
      <c r="G875" s="61" t="e">
        <f>IF(LEN('Описание предлагаемого товара'!#REF!)&gt;0,'Описание предлагаемого товара'!#REF!,"")</f>
        <v>#REF!</v>
      </c>
      <c r="H875" s="61" t="e">
        <f>IF(LEN('Описание предлагаемого товара'!#REF!)&gt;0,'Описание предлагаемого товара'!#REF!,"")</f>
        <v>#REF!</v>
      </c>
      <c r="I875" s="61" t="e">
        <f>IF(LEN('Описание предлагаемого товара'!#REF!)&gt;0,'Описание предлагаемого товара'!#REF!,"")</f>
        <v>#REF!</v>
      </c>
      <c r="J875" s="38" t="str">
        <f>IFERROR(VLOOKUP(B875,SAP!$A:$E,5,),"")</f>
        <v/>
      </c>
      <c r="K875" s="40" t="str">
        <f t="shared" si="8273"/>
        <v/>
      </c>
      <c r="L875" s="61" t="e">
        <f>IF(LEN('Описание предлагаемого товара'!#REF!)&gt;0,IFERROR('Описание предлагаемого товара'!#REF!*1,""),"")</f>
        <v>#REF!</v>
      </c>
      <c r="M875" s="39" t="str">
        <f>IFERROR(VLOOKUP(B875,SAP!$A:$E,2,),"")</f>
        <v/>
      </c>
      <c r="N875" s="41" t="str">
        <f t="shared" si="8409"/>
        <v/>
      </c>
      <c r="O875" s="39" t="str">
        <f t="shared" si="8260"/>
        <v/>
      </c>
      <c r="P875" s="36" t="e">
        <f>IF(LEN('Описание предлагаемого товара'!#REF!)&gt;0,'Описание предлагаемого товара'!#REF!,"")</f>
        <v>#REF!</v>
      </c>
      <c r="Q87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75" s="37" t="e">
        <f>IF(LEN('Описание предлагаемого товара'!#REF!)&gt;0,'Описание предлагаемого товара'!#REF!,"")</f>
        <v>#REF!</v>
      </c>
      <c r="S875" s="37" t="e">
        <f>IF(LEN('Описание предлагаемого товара'!#REF!)&gt;0,'Описание предлагаемого товара'!#REF!,"")</f>
        <v>#REF!</v>
      </c>
      <c r="T87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75" s="23" t="str">
        <f>IFERROR(VLOOKUP(CI875*1,Обработ.выгрузка_реестра_РФ!$A:$G,6,),"")</f>
        <v/>
      </c>
      <c r="V875" s="61" t="e">
        <f>IF(LEN('Описание предлагаемого товара'!#REF!)&gt;0,'Описание предлагаемого товара'!#REF!,"")</f>
        <v>#REF!</v>
      </c>
      <c r="W875" s="62" t="e">
        <f>IF(LEN('Описание предлагаемого товара'!#REF!)&gt;0,'Описание предлагаемого товара'!#REF!,"")</f>
        <v>#REF!</v>
      </c>
      <c r="X875" s="91" t="e">
        <f t="shared" ref="X875:Y875" si="8545">IFERROR(REPLACE(W875,FIND(CHAR(10),W875,1),1," "),W875)</f>
        <v>#REF!</v>
      </c>
      <c r="Y875" s="91" t="e">
        <f t="shared" si="8545"/>
        <v>#REF!</v>
      </c>
      <c r="Z875" s="91" t="e">
        <f t="shared" si="8275"/>
        <v>#REF!</v>
      </c>
      <c r="AA875" s="91" t="e">
        <f t="shared" si="8276"/>
        <v>#REF!</v>
      </c>
      <c r="AB875" s="91" t="e">
        <f t="shared" si="8277"/>
        <v>#REF!</v>
      </c>
      <c r="AC875" s="91" t="e">
        <f t="shared" ref="AC875:AF875" si="8546">IFERROR(REPLACE(AB875,FIND("  ",AB875,1),2," "),AB875)</f>
        <v>#REF!</v>
      </c>
      <c r="AD875" s="91" t="e">
        <f t="shared" si="8546"/>
        <v>#REF!</v>
      </c>
      <c r="AE875" s="91" t="e">
        <f t="shared" si="8546"/>
        <v>#REF!</v>
      </c>
      <c r="AF875" s="91" t="e">
        <f t="shared" si="8546"/>
        <v>#REF!</v>
      </c>
      <c r="AG875" s="23" t="str">
        <f>IFERROR(VLOOKUP(CI875*1,Обработ.выгрузка_реестра_РФ!$A:$G,4,),"")</f>
        <v/>
      </c>
      <c r="AH875" s="91" t="str">
        <f t="shared" ref="AH875:AI875" si="8547">IFERROR(REPLACE(AG875,FIND("-",AG875,1),1,"*"),AG875)</f>
        <v/>
      </c>
      <c r="AI875" s="91" t="str">
        <f t="shared" si="8547"/>
        <v/>
      </c>
      <c r="AJ875" s="27" t="str">
        <f t="shared" si="8375"/>
        <v/>
      </c>
      <c r="AK875" s="63" t="e">
        <f>IF(LEN('Описание предлагаемого товара'!#REF!)&gt;0,'Описание предлагаемого товара'!#REF!,"")</f>
        <v>#REF!</v>
      </c>
      <c r="AL875" s="91" t="e">
        <f t="shared" ref="AL875:AM875" si="8548">IFERROR(REPLACE(AK875,FIND(CHAR(10),AK875,1),1,""),AK875)</f>
        <v>#REF!</v>
      </c>
      <c r="AM875" s="91" t="e">
        <f t="shared" si="8548"/>
        <v>#REF!</v>
      </c>
      <c r="AN875" s="91" t="e">
        <f t="shared" ref="AN875:AR875" si="8549">IFERROR(REPLACE(AM875,FIND(" ",AM875,1),1,""),AM875)</f>
        <v>#REF!</v>
      </c>
      <c r="AO875" s="91" t="e">
        <f t="shared" si="8549"/>
        <v>#REF!</v>
      </c>
      <c r="AP875" s="91" t="e">
        <f t="shared" si="8549"/>
        <v>#REF!</v>
      </c>
      <c r="AQ875" s="91" t="e">
        <f t="shared" si="8549"/>
        <v>#REF!</v>
      </c>
      <c r="AR875" s="91" t="e">
        <f t="shared" si="8549"/>
        <v>#REF!</v>
      </c>
      <c r="AS875" s="91" t="e">
        <f t="shared" si="8282"/>
        <v>#REF!</v>
      </c>
      <c r="AT875" s="91" t="e">
        <f t="shared" si="8283"/>
        <v>#REF!</v>
      </c>
      <c r="AU875" s="32" t="e">
        <f t="shared" si="8266"/>
        <v>#REF!</v>
      </c>
      <c r="AV875" s="93" t="e">
        <f>'Описание предлагаемого товара'!#REF!</f>
        <v>#REF!</v>
      </c>
      <c r="AW875" s="91" t="e">
        <f>MIN(SEARCH({0,1,2,3,4,5,6,7,8,9},AV875&amp; "0123456789"))</f>
        <v>#REF!</v>
      </c>
      <c r="AX875" s="91" t="str">
        <f t="shared" si="8284"/>
        <v/>
      </c>
      <c r="AY875" s="91" t="str">
        <f t="shared" si="8285"/>
        <v/>
      </c>
      <c r="AZ875" s="91" t="str">
        <f t="shared" si="8286"/>
        <v/>
      </c>
      <c r="BA875" s="91" t="str">
        <f t="shared" si="8287"/>
        <v/>
      </c>
      <c r="BB875" s="91" t="str">
        <f t="shared" si="8288"/>
        <v/>
      </c>
      <c r="BC875" s="91" t="str">
        <f t="shared" si="8289"/>
        <v/>
      </c>
      <c r="BD875" s="91" t="str">
        <f t="shared" si="8290"/>
        <v/>
      </c>
      <c r="BE875" s="91" t="str">
        <f t="shared" si="8291"/>
        <v/>
      </c>
      <c r="BF875" s="91" t="str">
        <f t="shared" si="8292"/>
        <v/>
      </c>
      <c r="BG875" s="91" t="str">
        <f t="shared" si="8293"/>
        <v/>
      </c>
      <c r="BH875" s="91" t="str">
        <f t="shared" si="8294"/>
        <v/>
      </c>
      <c r="BI875" s="91" t="str">
        <f t="shared" si="8295"/>
        <v/>
      </c>
      <c r="BJ875" s="91" t="str">
        <f t="shared" si="8296"/>
        <v/>
      </c>
      <c r="BK875" s="91" t="str">
        <f t="shared" si="8297"/>
        <v/>
      </c>
      <c r="BL875" s="91" t="str">
        <f t="shared" si="8298"/>
        <v/>
      </c>
      <c r="BM875" s="91" t="str">
        <f t="shared" si="8299"/>
        <v/>
      </c>
      <c r="BN875" s="91" t="str">
        <f t="shared" si="8300"/>
        <v/>
      </c>
      <c r="BO875" s="91" t="str">
        <f t="shared" si="8301"/>
        <v/>
      </c>
      <c r="BP875" s="91" t="str">
        <f t="shared" si="8302"/>
        <v/>
      </c>
      <c r="BQ875" s="91" t="str">
        <f t="shared" si="8303"/>
        <v/>
      </c>
      <c r="BR875" s="91" t="str">
        <f t="shared" si="8304"/>
        <v/>
      </c>
      <c r="BS875" s="91" t="str">
        <f t="shared" si="8305"/>
        <v/>
      </c>
      <c r="BT875" s="91" t="str">
        <f t="shared" si="8306"/>
        <v/>
      </c>
      <c r="BU875" s="91" t="str">
        <f t="shared" si="8307"/>
        <v/>
      </c>
      <c r="BV875" s="91" t="str">
        <f t="shared" si="8308"/>
        <v/>
      </c>
      <c r="BW875" s="91" t="str">
        <f t="shared" si="8309"/>
        <v/>
      </c>
      <c r="BX875" s="91" t="str">
        <f t="shared" si="8310"/>
        <v/>
      </c>
      <c r="BY875" s="91" t="str">
        <f t="shared" si="8311"/>
        <v/>
      </c>
      <c r="BZ875" s="91" t="str">
        <f t="shared" si="8312"/>
        <v/>
      </c>
      <c r="CA875" s="91" t="str">
        <f t="shared" si="8313"/>
        <v/>
      </c>
      <c r="CB875" s="91" t="str">
        <f t="shared" si="8314"/>
        <v/>
      </c>
      <c r="CC875" s="91" t="str">
        <f t="shared" si="8315"/>
        <v/>
      </c>
      <c r="CD875" s="91" t="str">
        <f t="shared" si="8316"/>
        <v/>
      </c>
      <c r="CE875" s="91" t="str">
        <f t="shared" si="8317"/>
        <v/>
      </c>
      <c r="CF875" s="91" t="str">
        <f t="shared" si="8318"/>
        <v/>
      </c>
      <c r="CG875" s="91" t="str">
        <f t="shared" si="8319"/>
        <v/>
      </c>
      <c r="CH875" s="91" t="str">
        <f t="shared" si="8320"/>
        <v/>
      </c>
      <c r="CI875" s="91" t="str">
        <f t="shared" si="8321"/>
        <v>нет</v>
      </c>
      <c r="CJ875" s="63" t="e">
        <f>IF(LEN('Описание предлагаемого товара'!#REF!)&gt;0,'Описание предлагаемого товара'!#REF!,"")</f>
        <v>#REF!</v>
      </c>
      <c r="CK875" s="91" t="e">
        <f t="shared" ref="CK875:CL875" si="8550">IFERROR(REPLACE(CJ875,FIND(CHAR(10),CJ875,1),1,""),CJ875)</f>
        <v>#REF!</v>
      </c>
      <c r="CL875" s="91" t="e">
        <f t="shared" si="8550"/>
        <v>#REF!</v>
      </c>
      <c r="CM875" s="91" t="e">
        <f t="shared" si="8323"/>
        <v>#REF!</v>
      </c>
      <c r="CN875" s="91" t="e">
        <f t="shared" si="8324"/>
        <v>#REF!</v>
      </c>
      <c r="CO875" s="91" t="e">
        <f t="shared" si="8325"/>
        <v>#REF!</v>
      </c>
      <c r="CP875" s="90" t="e">
        <f>IF(AU875="Не указан реестровый номер (мера нац.режима Запрет)","",IF(CI875="нет","",IF(CU875="да","исключение(не смотрим баллы)",IFERROR(IF(CI875*1&gt;0,IFERROR(IF(VLOOKUP(CI875*1,Обработ.выгрузка_реестра_РФ!$A:$G,7,)=0,"Баллы не установлены",VLOOKUP(CI875*1,Обработ.выгрузка_реестра_РФ!$A:$G,7,)),IF(LEN(CI875)&gt;14,"","нет номера в реестре РФ")),""),IF(LEN(CI875)=0,"","Некорректный реестровый номер")))))</f>
        <v>#REF!</v>
      </c>
      <c r="CQ875" s="33" t="e">
        <f>IF(LEN(C875)&gt;0,IFERROR(IF(LEN(H875)&gt;0,IF(LEN(VLOOKUP(H875,'исключения(не_смотрим_баллы)'!$A:$C,1,))&gt;0,"да","нет"),"не введен ОКПД2"),"нет"),"")</f>
        <v>#REF!</v>
      </c>
      <c r="CR875" s="33" t="e">
        <f ca="1">IF(CQ875="да",IF(TODAY()&lt;VLOOKUP(H875,'исключения(не_смотрим_баллы)'!$A:$C,3,),"да","нет"),"")</f>
        <v>#REF!</v>
      </c>
      <c r="CS875" s="33" t="str">
        <f>IFERROR(IF(CQ875="да",IF(VLOOKUP(CI875*1,Обработ.выгрузка_реестра_РФ!$A:$G,2,)&lt;VLOOKUP(H875,'исключения(не_смотрим_баллы)'!$A:$C,2,),"да","нет"),""),"")</f>
        <v/>
      </c>
      <c r="CT875" s="24"/>
      <c r="CU875" s="33" t="e">
        <f t="shared" si="8337"/>
        <v>#REF!</v>
      </c>
      <c r="CV875" s="91" t="e">
        <f t="shared" si="8338"/>
        <v>#REF!</v>
      </c>
      <c r="CW875" s="27" t="e">
        <f t="shared" si="8339"/>
        <v>#REF!</v>
      </c>
      <c r="CX875" s="26" t="e">
        <f t="shared" si="8268"/>
        <v>#REF!</v>
      </c>
      <c r="CY875" s="64" t="e">
        <f>IF(LEN('Описание предлагаемого товара'!#REF!)&gt;0,'Описание предлагаемого товара'!#REF!,"")</f>
        <v>#REF!</v>
      </c>
      <c r="CZ875" s="95" t="e">
        <f t="shared" si="8326"/>
        <v>#REF!</v>
      </c>
      <c r="DA875" s="95" t="e">
        <f t="shared" ref="DA875" si="8551">IFERROR(REPLACE(CZ875,FIND(" ",CZ875,1),1,""),CZ875)</f>
        <v>#REF!</v>
      </c>
      <c r="DB875" s="95" t="e">
        <f t="shared" si="8270"/>
        <v>#REF!</v>
      </c>
      <c r="DC875" s="95" t="e">
        <f t="shared" ref="DC875:DD875" si="8552">IFERROR(REPLACE(DB875,FIND("г.",DB875,1),2,""),DB875)</f>
        <v>#REF!</v>
      </c>
      <c r="DD875" s="95" t="e">
        <f t="shared" si="8552"/>
        <v>#REF!</v>
      </c>
      <c r="DE875" s="95" t="e">
        <f t="shared" ref="DE875:DF875" si="8553">IFERROR(REPLACE(DD875,FIND("г",DD875,1),1,""),DD875)</f>
        <v>#REF!</v>
      </c>
      <c r="DF875" s="95" t="e">
        <f t="shared" si="8553"/>
        <v>#REF!</v>
      </c>
      <c r="DG875" s="95" t="e">
        <f t="shared" si="8343"/>
        <v>#REF!</v>
      </c>
      <c r="DH875" s="25" t="str">
        <f>IFERROR(VLOOKUP(CI875*1,Обработ.выгрузка_реестра_РФ!$A:$G,5,),"")</f>
        <v/>
      </c>
      <c r="DI875" s="27" t="str">
        <f t="shared" si="8353"/>
        <v/>
      </c>
      <c r="DJ875" s="27" t="str">
        <f t="shared" ca="1" si="8330"/>
        <v/>
      </c>
      <c r="DK875" s="63" t="e">
        <f>IF(LEN('Описание предлагаемого товара'!#REF!)&gt;0,'Описание предлагаемого товара'!#REF!,"")</f>
        <v>#REF!</v>
      </c>
      <c r="DL875" s="63" t="e">
        <f>IF(LEN('Описание предлагаемого товара'!#REF!)&gt;0,'Описание предлагаемого товара'!#REF!,"")</f>
        <v>#REF!</v>
      </c>
      <c r="DM875" s="32"/>
    </row>
    <row r="876" spans="1:117" ht="48.75" customHeight="1" x14ac:dyDescent="0.25">
      <c r="A876" s="61" t="e">
        <f>IF(LEN('Описание предлагаемого товара'!#REF!)&gt;0,'Описание предлагаемого товара'!#REF!,"")</f>
        <v>#REF!</v>
      </c>
      <c r="B876" s="65" t="e">
        <f>IF(LEN('Описание предлагаемого товара'!#REF!)&gt;0,'Описание предлагаемого товара'!#REF!,"")</f>
        <v>#REF!</v>
      </c>
      <c r="C876" s="61" t="e">
        <f>IF(LEN('Описание предлагаемого товара'!#REF!)&gt;0,'Описание предлагаемого товара'!#REF!,"")</f>
        <v>#REF!</v>
      </c>
      <c r="D876" s="61" t="e">
        <f>IF(LEN('Описание предлагаемого товара'!#REF!)&gt;0,'Описание предлагаемого товара'!#REF!,"")</f>
        <v>#REF!</v>
      </c>
      <c r="E876" s="61" t="e">
        <f>IF(LEN('Описание предлагаемого товара'!#REF!)&gt;0,'Описание предлагаемого товара'!#REF!,"")</f>
        <v>#REF!</v>
      </c>
      <c r="F876" s="61" t="e">
        <f>IF(LEN('Описание предлагаемого товара'!#REF!)&gt;0,'Описание предлагаемого товара'!#REF!,"")</f>
        <v>#REF!</v>
      </c>
      <c r="G876" s="61" t="e">
        <f>IF(LEN('Описание предлагаемого товара'!#REF!)&gt;0,'Описание предлагаемого товара'!#REF!,"")</f>
        <v>#REF!</v>
      </c>
      <c r="H876" s="61" t="e">
        <f>IF(LEN('Описание предлагаемого товара'!#REF!)&gt;0,'Описание предлагаемого товара'!#REF!,"")</f>
        <v>#REF!</v>
      </c>
      <c r="I876" s="61" t="e">
        <f>IF(LEN('Описание предлагаемого товара'!#REF!)&gt;0,'Описание предлагаемого товара'!#REF!,"")</f>
        <v>#REF!</v>
      </c>
      <c r="J876" s="38" t="str">
        <f>IFERROR(VLOOKUP(B876,SAP!$A:$E,5,),"")</f>
        <v/>
      </c>
      <c r="K876" s="40" t="str">
        <f t="shared" si="8273"/>
        <v/>
      </c>
      <c r="L876" s="61" t="e">
        <f>IF(LEN('Описание предлагаемого товара'!#REF!)&gt;0,IFERROR('Описание предлагаемого товара'!#REF!*1,""),"")</f>
        <v>#REF!</v>
      </c>
      <c r="M876" s="39" t="str">
        <f>IFERROR(VLOOKUP(B876,SAP!$A:$E,2,),"")</f>
        <v/>
      </c>
      <c r="N876" s="41" t="str">
        <f t="shared" si="8409"/>
        <v/>
      </c>
      <c r="O876" s="39" t="str">
        <f t="shared" si="8260"/>
        <v/>
      </c>
      <c r="P876" s="36" t="e">
        <f>IF(LEN('Описание предлагаемого товара'!#REF!)&gt;0,'Описание предлагаемого товара'!#REF!,"")</f>
        <v>#REF!</v>
      </c>
      <c r="Q87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76" s="37" t="e">
        <f>IF(LEN('Описание предлагаемого товара'!#REF!)&gt;0,'Описание предлагаемого товара'!#REF!,"")</f>
        <v>#REF!</v>
      </c>
      <c r="S876" s="37" t="e">
        <f>IF(LEN('Описание предлагаемого товара'!#REF!)&gt;0,'Описание предлагаемого товара'!#REF!,"")</f>
        <v>#REF!</v>
      </c>
      <c r="T87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76" s="23" t="str">
        <f>IFERROR(VLOOKUP(CI876*1,Обработ.выгрузка_реестра_РФ!$A:$G,6,),"")</f>
        <v/>
      </c>
      <c r="V876" s="61" t="e">
        <f>IF(LEN('Описание предлагаемого товара'!#REF!)&gt;0,'Описание предлагаемого товара'!#REF!,"")</f>
        <v>#REF!</v>
      </c>
      <c r="W876" s="62" t="e">
        <f>IF(LEN('Описание предлагаемого товара'!#REF!)&gt;0,'Описание предлагаемого товара'!#REF!,"")</f>
        <v>#REF!</v>
      </c>
      <c r="X876" s="91" t="e">
        <f t="shared" ref="X876:Y876" si="8554">IFERROR(REPLACE(W876,FIND(CHAR(10),W876,1),1," "),W876)</f>
        <v>#REF!</v>
      </c>
      <c r="Y876" s="91" t="e">
        <f t="shared" si="8554"/>
        <v>#REF!</v>
      </c>
      <c r="Z876" s="91" t="e">
        <f t="shared" si="8275"/>
        <v>#REF!</v>
      </c>
      <c r="AA876" s="91" t="e">
        <f t="shared" si="8276"/>
        <v>#REF!</v>
      </c>
      <c r="AB876" s="91" t="e">
        <f t="shared" si="8277"/>
        <v>#REF!</v>
      </c>
      <c r="AC876" s="91" t="e">
        <f t="shared" ref="AC876:AF876" si="8555">IFERROR(REPLACE(AB876,FIND("  ",AB876,1),2," "),AB876)</f>
        <v>#REF!</v>
      </c>
      <c r="AD876" s="91" t="e">
        <f t="shared" si="8555"/>
        <v>#REF!</v>
      </c>
      <c r="AE876" s="91" t="e">
        <f t="shared" si="8555"/>
        <v>#REF!</v>
      </c>
      <c r="AF876" s="91" t="e">
        <f t="shared" si="8555"/>
        <v>#REF!</v>
      </c>
      <c r="AG876" s="23" t="str">
        <f>IFERROR(VLOOKUP(CI876*1,Обработ.выгрузка_реестра_РФ!$A:$G,4,),"")</f>
        <v/>
      </c>
      <c r="AH876" s="91" t="str">
        <f t="shared" ref="AH876:AI876" si="8556">IFERROR(REPLACE(AG876,FIND("-",AG876,1),1,"*"),AG876)</f>
        <v/>
      </c>
      <c r="AI876" s="91" t="str">
        <f t="shared" si="8556"/>
        <v/>
      </c>
      <c r="AJ876" s="27" t="str">
        <f t="shared" si="8375"/>
        <v/>
      </c>
      <c r="AK876" s="63" t="e">
        <f>IF(LEN('Описание предлагаемого товара'!#REF!)&gt;0,'Описание предлагаемого товара'!#REF!,"")</f>
        <v>#REF!</v>
      </c>
      <c r="AL876" s="91" t="e">
        <f t="shared" ref="AL876:AM876" si="8557">IFERROR(REPLACE(AK876,FIND(CHAR(10),AK876,1),1,""),AK876)</f>
        <v>#REF!</v>
      </c>
      <c r="AM876" s="91" t="e">
        <f t="shared" si="8557"/>
        <v>#REF!</v>
      </c>
      <c r="AN876" s="91" t="e">
        <f t="shared" ref="AN876:AR876" si="8558">IFERROR(REPLACE(AM876,FIND(" ",AM876,1),1,""),AM876)</f>
        <v>#REF!</v>
      </c>
      <c r="AO876" s="91" t="e">
        <f t="shared" si="8558"/>
        <v>#REF!</v>
      </c>
      <c r="AP876" s="91" t="e">
        <f t="shared" si="8558"/>
        <v>#REF!</v>
      </c>
      <c r="AQ876" s="91" t="e">
        <f t="shared" si="8558"/>
        <v>#REF!</v>
      </c>
      <c r="AR876" s="91" t="e">
        <f t="shared" si="8558"/>
        <v>#REF!</v>
      </c>
      <c r="AS876" s="91" t="e">
        <f t="shared" si="8282"/>
        <v>#REF!</v>
      </c>
      <c r="AT876" s="91" t="e">
        <f t="shared" si="8283"/>
        <v>#REF!</v>
      </c>
      <c r="AU876" s="32" t="e">
        <f t="shared" si="8266"/>
        <v>#REF!</v>
      </c>
      <c r="AV876" s="93" t="e">
        <f>'Описание предлагаемого товара'!#REF!</f>
        <v>#REF!</v>
      </c>
      <c r="AW876" s="91" t="e">
        <f>MIN(SEARCH({0,1,2,3,4,5,6,7,8,9},AV876&amp; "0123456789"))</f>
        <v>#REF!</v>
      </c>
      <c r="AX876" s="91" t="str">
        <f t="shared" si="8284"/>
        <v/>
      </c>
      <c r="AY876" s="91" t="str">
        <f t="shared" si="8285"/>
        <v/>
      </c>
      <c r="AZ876" s="91" t="str">
        <f t="shared" si="8286"/>
        <v/>
      </c>
      <c r="BA876" s="91" t="str">
        <f t="shared" si="8287"/>
        <v/>
      </c>
      <c r="BB876" s="91" t="str">
        <f t="shared" si="8288"/>
        <v/>
      </c>
      <c r="BC876" s="91" t="str">
        <f t="shared" si="8289"/>
        <v/>
      </c>
      <c r="BD876" s="91" t="str">
        <f t="shared" si="8290"/>
        <v/>
      </c>
      <c r="BE876" s="91" t="str">
        <f t="shared" si="8291"/>
        <v/>
      </c>
      <c r="BF876" s="91" t="str">
        <f t="shared" si="8292"/>
        <v/>
      </c>
      <c r="BG876" s="91" t="str">
        <f t="shared" si="8293"/>
        <v/>
      </c>
      <c r="BH876" s="91" t="str">
        <f t="shared" si="8294"/>
        <v/>
      </c>
      <c r="BI876" s="91" t="str">
        <f t="shared" si="8295"/>
        <v/>
      </c>
      <c r="BJ876" s="91" t="str">
        <f t="shared" si="8296"/>
        <v/>
      </c>
      <c r="BK876" s="91" t="str">
        <f t="shared" si="8297"/>
        <v/>
      </c>
      <c r="BL876" s="91" t="str">
        <f t="shared" si="8298"/>
        <v/>
      </c>
      <c r="BM876" s="91" t="str">
        <f t="shared" si="8299"/>
        <v/>
      </c>
      <c r="BN876" s="91" t="str">
        <f t="shared" si="8300"/>
        <v/>
      </c>
      <c r="BO876" s="91" t="str">
        <f t="shared" si="8301"/>
        <v/>
      </c>
      <c r="BP876" s="91" t="str">
        <f t="shared" si="8302"/>
        <v/>
      </c>
      <c r="BQ876" s="91" t="str">
        <f t="shared" si="8303"/>
        <v/>
      </c>
      <c r="BR876" s="91" t="str">
        <f t="shared" si="8304"/>
        <v/>
      </c>
      <c r="BS876" s="91" t="str">
        <f t="shared" si="8305"/>
        <v/>
      </c>
      <c r="BT876" s="91" t="str">
        <f t="shared" si="8306"/>
        <v/>
      </c>
      <c r="BU876" s="91" t="str">
        <f t="shared" si="8307"/>
        <v/>
      </c>
      <c r="BV876" s="91" t="str">
        <f t="shared" si="8308"/>
        <v/>
      </c>
      <c r="BW876" s="91" t="str">
        <f t="shared" si="8309"/>
        <v/>
      </c>
      <c r="BX876" s="91" t="str">
        <f t="shared" si="8310"/>
        <v/>
      </c>
      <c r="BY876" s="91" t="str">
        <f t="shared" si="8311"/>
        <v/>
      </c>
      <c r="BZ876" s="91" t="str">
        <f t="shared" si="8312"/>
        <v/>
      </c>
      <c r="CA876" s="91" t="str">
        <f t="shared" si="8313"/>
        <v/>
      </c>
      <c r="CB876" s="91" t="str">
        <f t="shared" si="8314"/>
        <v/>
      </c>
      <c r="CC876" s="91" t="str">
        <f t="shared" si="8315"/>
        <v/>
      </c>
      <c r="CD876" s="91" t="str">
        <f t="shared" si="8316"/>
        <v/>
      </c>
      <c r="CE876" s="91" t="str">
        <f t="shared" si="8317"/>
        <v/>
      </c>
      <c r="CF876" s="91" t="str">
        <f t="shared" si="8318"/>
        <v/>
      </c>
      <c r="CG876" s="91" t="str">
        <f t="shared" si="8319"/>
        <v/>
      </c>
      <c r="CH876" s="91" t="str">
        <f t="shared" si="8320"/>
        <v/>
      </c>
      <c r="CI876" s="91" t="str">
        <f t="shared" si="8321"/>
        <v>нет</v>
      </c>
      <c r="CJ876" s="63" t="e">
        <f>IF(LEN('Описание предлагаемого товара'!#REF!)&gt;0,'Описание предлагаемого товара'!#REF!,"")</f>
        <v>#REF!</v>
      </c>
      <c r="CK876" s="91" t="e">
        <f t="shared" ref="CK876:CL876" si="8559">IFERROR(REPLACE(CJ876,FIND(CHAR(10),CJ876,1),1,""),CJ876)</f>
        <v>#REF!</v>
      </c>
      <c r="CL876" s="91" t="e">
        <f t="shared" si="8559"/>
        <v>#REF!</v>
      </c>
      <c r="CM876" s="91" t="e">
        <f t="shared" si="8323"/>
        <v>#REF!</v>
      </c>
      <c r="CN876" s="91" t="e">
        <f t="shared" si="8324"/>
        <v>#REF!</v>
      </c>
      <c r="CO876" s="91" t="e">
        <f t="shared" si="8325"/>
        <v>#REF!</v>
      </c>
      <c r="CP876" s="90" t="e">
        <f>IF(AU876="Не указан реестровый номер (мера нац.режима Запрет)","",IF(CI876="нет","",IF(CU876="да","исключение(не смотрим баллы)",IFERROR(IF(CI876*1&gt;0,IFERROR(IF(VLOOKUP(CI876*1,Обработ.выгрузка_реестра_РФ!$A:$G,7,)=0,"Баллы не установлены",VLOOKUP(CI876*1,Обработ.выгрузка_реестра_РФ!$A:$G,7,)),IF(LEN(CI876)&gt;14,"","нет номера в реестре РФ")),""),IF(LEN(CI876)=0,"","Некорректный реестровый номер")))))</f>
        <v>#REF!</v>
      </c>
      <c r="CQ876" s="33" t="e">
        <f>IF(LEN(C876)&gt;0,IFERROR(IF(LEN(H876)&gt;0,IF(LEN(VLOOKUP(H876,'исключения(не_смотрим_баллы)'!$A:$C,1,))&gt;0,"да","нет"),"не введен ОКПД2"),"нет"),"")</f>
        <v>#REF!</v>
      </c>
      <c r="CR876" s="33" t="e">
        <f ca="1">IF(CQ876="да",IF(TODAY()&lt;VLOOKUP(H876,'исключения(не_смотрим_баллы)'!$A:$C,3,),"да","нет"),"")</f>
        <v>#REF!</v>
      </c>
      <c r="CS876" s="33" t="str">
        <f>IFERROR(IF(CQ876="да",IF(VLOOKUP(CI876*1,Обработ.выгрузка_реестра_РФ!$A:$G,2,)&lt;VLOOKUP(H876,'исключения(не_смотрим_баллы)'!$A:$C,2,),"да","нет"),""),"")</f>
        <v/>
      </c>
      <c r="CT876" s="24"/>
      <c r="CU876" s="33" t="e">
        <f t="shared" si="8337"/>
        <v>#REF!</v>
      </c>
      <c r="CV876" s="91" t="e">
        <f t="shared" si="8338"/>
        <v>#REF!</v>
      </c>
      <c r="CW876" s="27" t="e">
        <f t="shared" si="8339"/>
        <v>#REF!</v>
      </c>
      <c r="CX876" s="26" t="e">
        <f t="shared" si="8268"/>
        <v>#REF!</v>
      </c>
      <c r="CY876" s="64" t="e">
        <f>IF(LEN('Описание предлагаемого товара'!#REF!)&gt;0,'Описание предлагаемого товара'!#REF!,"")</f>
        <v>#REF!</v>
      </c>
      <c r="CZ876" s="95" t="e">
        <f t="shared" si="8326"/>
        <v>#REF!</v>
      </c>
      <c r="DA876" s="95" t="e">
        <f t="shared" ref="DA876" si="8560">IFERROR(REPLACE(CZ876,FIND(" ",CZ876,1),1,""),CZ876)</f>
        <v>#REF!</v>
      </c>
      <c r="DB876" s="95" t="e">
        <f t="shared" si="8270"/>
        <v>#REF!</v>
      </c>
      <c r="DC876" s="95" t="e">
        <f t="shared" ref="DC876:DD876" si="8561">IFERROR(REPLACE(DB876,FIND("г.",DB876,1),2,""),DB876)</f>
        <v>#REF!</v>
      </c>
      <c r="DD876" s="95" t="e">
        <f t="shared" si="8561"/>
        <v>#REF!</v>
      </c>
      <c r="DE876" s="95" t="e">
        <f t="shared" ref="DE876:DF876" si="8562">IFERROR(REPLACE(DD876,FIND("г",DD876,1),1,""),DD876)</f>
        <v>#REF!</v>
      </c>
      <c r="DF876" s="95" t="e">
        <f t="shared" si="8562"/>
        <v>#REF!</v>
      </c>
      <c r="DG876" s="95" t="e">
        <f t="shared" si="8343"/>
        <v>#REF!</v>
      </c>
      <c r="DH876" s="25" t="str">
        <f>IFERROR(VLOOKUP(CI876*1,Обработ.выгрузка_реестра_РФ!$A:$G,5,),"")</f>
        <v/>
      </c>
      <c r="DI876" s="27" t="str">
        <f t="shared" si="8353"/>
        <v/>
      </c>
      <c r="DJ876" s="27" t="str">
        <f t="shared" ca="1" si="8330"/>
        <v/>
      </c>
      <c r="DK876" s="63" t="e">
        <f>IF(LEN('Описание предлагаемого товара'!#REF!)&gt;0,'Описание предлагаемого товара'!#REF!,"")</f>
        <v>#REF!</v>
      </c>
      <c r="DL876" s="63" t="e">
        <f>IF(LEN('Описание предлагаемого товара'!#REF!)&gt;0,'Описание предлагаемого товара'!#REF!,"")</f>
        <v>#REF!</v>
      </c>
      <c r="DM876" s="32"/>
    </row>
    <row r="877" spans="1:117" ht="48.75" customHeight="1" x14ac:dyDescent="0.25">
      <c r="A877" s="61" t="e">
        <f>IF(LEN('Описание предлагаемого товара'!#REF!)&gt;0,'Описание предлагаемого товара'!#REF!,"")</f>
        <v>#REF!</v>
      </c>
      <c r="B877" s="65" t="e">
        <f>IF(LEN('Описание предлагаемого товара'!#REF!)&gt;0,'Описание предлагаемого товара'!#REF!,"")</f>
        <v>#REF!</v>
      </c>
      <c r="C877" s="61" t="e">
        <f>IF(LEN('Описание предлагаемого товара'!#REF!)&gt;0,'Описание предлагаемого товара'!#REF!,"")</f>
        <v>#REF!</v>
      </c>
      <c r="D877" s="61" t="e">
        <f>IF(LEN('Описание предлагаемого товара'!#REF!)&gt;0,'Описание предлагаемого товара'!#REF!,"")</f>
        <v>#REF!</v>
      </c>
      <c r="E877" s="61" t="e">
        <f>IF(LEN('Описание предлагаемого товара'!#REF!)&gt;0,'Описание предлагаемого товара'!#REF!,"")</f>
        <v>#REF!</v>
      </c>
      <c r="F877" s="61" t="e">
        <f>IF(LEN('Описание предлагаемого товара'!#REF!)&gt;0,'Описание предлагаемого товара'!#REF!,"")</f>
        <v>#REF!</v>
      </c>
      <c r="G877" s="61" t="e">
        <f>IF(LEN('Описание предлагаемого товара'!#REF!)&gt;0,'Описание предлагаемого товара'!#REF!,"")</f>
        <v>#REF!</v>
      </c>
      <c r="H877" s="61" t="e">
        <f>IF(LEN('Описание предлагаемого товара'!#REF!)&gt;0,'Описание предлагаемого товара'!#REF!,"")</f>
        <v>#REF!</v>
      </c>
      <c r="I877" s="61" t="e">
        <f>IF(LEN('Описание предлагаемого товара'!#REF!)&gt;0,'Описание предлагаемого товара'!#REF!,"")</f>
        <v>#REF!</v>
      </c>
      <c r="J877" s="38" t="str">
        <f>IFERROR(VLOOKUP(B877,SAP!$A:$E,5,),"")</f>
        <v/>
      </c>
      <c r="K877" s="40" t="str">
        <f t="shared" si="8273"/>
        <v/>
      </c>
      <c r="L877" s="61" t="e">
        <f>IF(LEN('Описание предлагаемого товара'!#REF!)&gt;0,IFERROR('Описание предлагаемого товара'!#REF!*1,""),"")</f>
        <v>#REF!</v>
      </c>
      <c r="M877" s="39" t="str">
        <f>IFERROR(VLOOKUP(B877,SAP!$A:$E,2,),"")</f>
        <v/>
      </c>
      <c r="N877" s="41" t="str">
        <f t="shared" si="8409"/>
        <v/>
      </c>
      <c r="O877" s="39" t="str">
        <f t="shared" si="8260"/>
        <v/>
      </c>
      <c r="P877" s="36" t="e">
        <f>IF(LEN('Описание предлагаемого товара'!#REF!)&gt;0,'Описание предлагаемого товара'!#REF!,"")</f>
        <v>#REF!</v>
      </c>
      <c r="Q87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77" s="37" t="e">
        <f>IF(LEN('Описание предлагаемого товара'!#REF!)&gt;0,'Описание предлагаемого товара'!#REF!,"")</f>
        <v>#REF!</v>
      </c>
      <c r="S877" s="37" t="e">
        <f>IF(LEN('Описание предлагаемого товара'!#REF!)&gt;0,'Описание предлагаемого товара'!#REF!,"")</f>
        <v>#REF!</v>
      </c>
      <c r="T87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77" s="23" t="str">
        <f>IFERROR(VLOOKUP(CI877*1,Обработ.выгрузка_реестра_РФ!$A:$G,6,),"")</f>
        <v/>
      </c>
      <c r="V877" s="61" t="e">
        <f>IF(LEN('Описание предлагаемого товара'!#REF!)&gt;0,'Описание предлагаемого товара'!#REF!,"")</f>
        <v>#REF!</v>
      </c>
      <c r="W877" s="62" t="e">
        <f>IF(LEN('Описание предлагаемого товара'!#REF!)&gt;0,'Описание предлагаемого товара'!#REF!,"")</f>
        <v>#REF!</v>
      </c>
      <c r="X877" s="91" t="e">
        <f t="shared" ref="X877:Y877" si="8563">IFERROR(REPLACE(W877,FIND(CHAR(10),W877,1),1," "),W877)</f>
        <v>#REF!</v>
      </c>
      <c r="Y877" s="91" t="e">
        <f t="shared" si="8563"/>
        <v>#REF!</v>
      </c>
      <c r="Z877" s="91" t="e">
        <f t="shared" si="8275"/>
        <v>#REF!</v>
      </c>
      <c r="AA877" s="91" t="e">
        <f t="shared" si="8276"/>
        <v>#REF!</v>
      </c>
      <c r="AB877" s="91" t="e">
        <f t="shared" si="8277"/>
        <v>#REF!</v>
      </c>
      <c r="AC877" s="91" t="e">
        <f t="shared" ref="AC877:AF877" si="8564">IFERROR(REPLACE(AB877,FIND("  ",AB877,1),2," "),AB877)</f>
        <v>#REF!</v>
      </c>
      <c r="AD877" s="91" t="e">
        <f t="shared" si="8564"/>
        <v>#REF!</v>
      </c>
      <c r="AE877" s="91" t="e">
        <f t="shared" si="8564"/>
        <v>#REF!</v>
      </c>
      <c r="AF877" s="91" t="e">
        <f t="shared" si="8564"/>
        <v>#REF!</v>
      </c>
      <c r="AG877" s="23" t="str">
        <f>IFERROR(VLOOKUP(CI877*1,Обработ.выгрузка_реестра_РФ!$A:$G,4,),"")</f>
        <v/>
      </c>
      <c r="AH877" s="91" t="str">
        <f t="shared" ref="AH877:AI877" si="8565">IFERROR(REPLACE(AG877,FIND("-",AG877,1),1,"*"),AG877)</f>
        <v/>
      </c>
      <c r="AI877" s="91" t="str">
        <f t="shared" si="8565"/>
        <v/>
      </c>
      <c r="AJ877" s="27" t="str">
        <f t="shared" si="8375"/>
        <v/>
      </c>
      <c r="AK877" s="63" t="e">
        <f>IF(LEN('Описание предлагаемого товара'!#REF!)&gt;0,'Описание предлагаемого товара'!#REF!,"")</f>
        <v>#REF!</v>
      </c>
      <c r="AL877" s="91" t="e">
        <f t="shared" ref="AL877:AM877" si="8566">IFERROR(REPLACE(AK877,FIND(CHAR(10),AK877,1),1,""),AK877)</f>
        <v>#REF!</v>
      </c>
      <c r="AM877" s="91" t="e">
        <f t="shared" si="8566"/>
        <v>#REF!</v>
      </c>
      <c r="AN877" s="91" t="e">
        <f t="shared" ref="AN877:AR877" si="8567">IFERROR(REPLACE(AM877,FIND(" ",AM877,1),1,""),AM877)</f>
        <v>#REF!</v>
      </c>
      <c r="AO877" s="91" t="e">
        <f t="shared" si="8567"/>
        <v>#REF!</v>
      </c>
      <c r="AP877" s="91" t="e">
        <f t="shared" si="8567"/>
        <v>#REF!</v>
      </c>
      <c r="AQ877" s="91" t="e">
        <f t="shared" si="8567"/>
        <v>#REF!</v>
      </c>
      <c r="AR877" s="91" t="e">
        <f t="shared" si="8567"/>
        <v>#REF!</v>
      </c>
      <c r="AS877" s="91" t="e">
        <f t="shared" si="8282"/>
        <v>#REF!</v>
      </c>
      <c r="AT877" s="91" t="e">
        <f t="shared" si="8283"/>
        <v>#REF!</v>
      </c>
      <c r="AU877" s="32" t="e">
        <f t="shared" si="8266"/>
        <v>#REF!</v>
      </c>
      <c r="AV877" s="93" t="e">
        <f>'Описание предлагаемого товара'!#REF!</f>
        <v>#REF!</v>
      </c>
      <c r="AW877" s="91" t="e">
        <f>MIN(SEARCH({0,1,2,3,4,5,6,7,8,9},AV877&amp; "0123456789"))</f>
        <v>#REF!</v>
      </c>
      <c r="AX877" s="91" t="str">
        <f t="shared" si="8284"/>
        <v/>
      </c>
      <c r="AY877" s="91" t="str">
        <f t="shared" si="8285"/>
        <v/>
      </c>
      <c r="AZ877" s="91" t="str">
        <f t="shared" si="8286"/>
        <v/>
      </c>
      <c r="BA877" s="91" t="str">
        <f t="shared" si="8287"/>
        <v/>
      </c>
      <c r="BB877" s="91" t="str">
        <f t="shared" si="8288"/>
        <v/>
      </c>
      <c r="BC877" s="91" t="str">
        <f t="shared" si="8289"/>
        <v/>
      </c>
      <c r="BD877" s="91" t="str">
        <f t="shared" si="8290"/>
        <v/>
      </c>
      <c r="BE877" s="91" t="str">
        <f t="shared" si="8291"/>
        <v/>
      </c>
      <c r="BF877" s="91" t="str">
        <f t="shared" si="8292"/>
        <v/>
      </c>
      <c r="BG877" s="91" t="str">
        <f t="shared" si="8293"/>
        <v/>
      </c>
      <c r="BH877" s="91" t="str">
        <f t="shared" si="8294"/>
        <v/>
      </c>
      <c r="BI877" s="91" t="str">
        <f t="shared" si="8295"/>
        <v/>
      </c>
      <c r="BJ877" s="91" t="str">
        <f t="shared" si="8296"/>
        <v/>
      </c>
      <c r="BK877" s="91" t="str">
        <f t="shared" si="8297"/>
        <v/>
      </c>
      <c r="BL877" s="91" t="str">
        <f t="shared" si="8298"/>
        <v/>
      </c>
      <c r="BM877" s="91" t="str">
        <f t="shared" si="8299"/>
        <v/>
      </c>
      <c r="BN877" s="91" t="str">
        <f t="shared" si="8300"/>
        <v/>
      </c>
      <c r="BO877" s="91" t="str">
        <f t="shared" si="8301"/>
        <v/>
      </c>
      <c r="BP877" s="91" t="str">
        <f t="shared" si="8302"/>
        <v/>
      </c>
      <c r="BQ877" s="91" t="str">
        <f t="shared" si="8303"/>
        <v/>
      </c>
      <c r="BR877" s="91" t="str">
        <f t="shared" si="8304"/>
        <v/>
      </c>
      <c r="BS877" s="91" t="str">
        <f t="shared" si="8305"/>
        <v/>
      </c>
      <c r="BT877" s="91" t="str">
        <f t="shared" si="8306"/>
        <v/>
      </c>
      <c r="BU877" s="91" t="str">
        <f t="shared" si="8307"/>
        <v/>
      </c>
      <c r="BV877" s="91" t="str">
        <f t="shared" si="8308"/>
        <v/>
      </c>
      <c r="BW877" s="91" t="str">
        <f t="shared" si="8309"/>
        <v/>
      </c>
      <c r="BX877" s="91" t="str">
        <f t="shared" si="8310"/>
        <v/>
      </c>
      <c r="BY877" s="91" t="str">
        <f t="shared" si="8311"/>
        <v/>
      </c>
      <c r="BZ877" s="91" t="str">
        <f t="shared" si="8312"/>
        <v/>
      </c>
      <c r="CA877" s="91" t="str">
        <f t="shared" si="8313"/>
        <v/>
      </c>
      <c r="CB877" s="91" t="str">
        <f t="shared" si="8314"/>
        <v/>
      </c>
      <c r="CC877" s="91" t="str">
        <f t="shared" si="8315"/>
        <v/>
      </c>
      <c r="CD877" s="91" t="str">
        <f t="shared" si="8316"/>
        <v/>
      </c>
      <c r="CE877" s="91" t="str">
        <f t="shared" si="8317"/>
        <v/>
      </c>
      <c r="CF877" s="91" t="str">
        <f t="shared" si="8318"/>
        <v/>
      </c>
      <c r="CG877" s="91" t="str">
        <f t="shared" si="8319"/>
        <v/>
      </c>
      <c r="CH877" s="91" t="str">
        <f t="shared" si="8320"/>
        <v/>
      </c>
      <c r="CI877" s="91" t="str">
        <f t="shared" si="8321"/>
        <v>нет</v>
      </c>
      <c r="CJ877" s="63" t="e">
        <f>IF(LEN('Описание предлагаемого товара'!#REF!)&gt;0,'Описание предлагаемого товара'!#REF!,"")</f>
        <v>#REF!</v>
      </c>
      <c r="CK877" s="91" t="e">
        <f t="shared" ref="CK877:CL877" si="8568">IFERROR(REPLACE(CJ877,FIND(CHAR(10),CJ877,1),1,""),CJ877)</f>
        <v>#REF!</v>
      </c>
      <c r="CL877" s="91" t="e">
        <f t="shared" si="8568"/>
        <v>#REF!</v>
      </c>
      <c r="CM877" s="91" t="e">
        <f t="shared" si="8323"/>
        <v>#REF!</v>
      </c>
      <c r="CN877" s="91" t="e">
        <f t="shared" si="8324"/>
        <v>#REF!</v>
      </c>
      <c r="CO877" s="91" t="e">
        <f t="shared" si="8325"/>
        <v>#REF!</v>
      </c>
      <c r="CP877" s="90" t="e">
        <f>IF(AU877="Не указан реестровый номер (мера нац.режима Запрет)","",IF(CI877="нет","",IF(CU877="да","исключение(не смотрим баллы)",IFERROR(IF(CI877*1&gt;0,IFERROR(IF(VLOOKUP(CI877*1,Обработ.выгрузка_реестра_РФ!$A:$G,7,)=0,"Баллы не установлены",VLOOKUP(CI877*1,Обработ.выгрузка_реестра_РФ!$A:$G,7,)),IF(LEN(CI877)&gt;14,"","нет номера в реестре РФ")),""),IF(LEN(CI877)=0,"","Некорректный реестровый номер")))))</f>
        <v>#REF!</v>
      </c>
      <c r="CQ877" s="33" t="e">
        <f>IF(LEN(C877)&gt;0,IFERROR(IF(LEN(H877)&gt;0,IF(LEN(VLOOKUP(H877,'исключения(не_смотрим_баллы)'!$A:$C,1,))&gt;0,"да","нет"),"не введен ОКПД2"),"нет"),"")</f>
        <v>#REF!</v>
      </c>
      <c r="CR877" s="33" t="e">
        <f ca="1">IF(CQ877="да",IF(TODAY()&lt;VLOOKUP(H877,'исключения(не_смотрим_баллы)'!$A:$C,3,),"да","нет"),"")</f>
        <v>#REF!</v>
      </c>
      <c r="CS877" s="33" t="str">
        <f>IFERROR(IF(CQ877="да",IF(VLOOKUP(CI877*1,Обработ.выгрузка_реестра_РФ!$A:$G,2,)&lt;VLOOKUP(H877,'исключения(не_смотрим_баллы)'!$A:$C,2,),"да","нет"),""),"")</f>
        <v/>
      </c>
      <c r="CT877" s="24"/>
      <c r="CU877" s="33" t="e">
        <f t="shared" si="8337"/>
        <v>#REF!</v>
      </c>
      <c r="CV877" s="91" t="e">
        <f t="shared" si="8338"/>
        <v>#REF!</v>
      </c>
      <c r="CW877" s="27" t="e">
        <f t="shared" si="8339"/>
        <v>#REF!</v>
      </c>
      <c r="CX877" s="26" t="e">
        <f t="shared" si="8268"/>
        <v>#REF!</v>
      </c>
      <c r="CY877" s="64" t="e">
        <f>IF(LEN('Описание предлагаемого товара'!#REF!)&gt;0,'Описание предлагаемого товара'!#REF!,"")</f>
        <v>#REF!</v>
      </c>
      <c r="CZ877" s="95" t="e">
        <f t="shared" si="8326"/>
        <v>#REF!</v>
      </c>
      <c r="DA877" s="95" t="e">
        <f t="shared" ref="DA877" si="8569">IFERROR(REPLACE(CZ877,FIND(" ",CZ877,1),1,""),CZ877)</f>
        <v>#REF!</v>
      </c>
      <c r="DB877" s="95" t="e">
        <f t="shared" si="8270"/>
        <v>#REF!</v>
      </c>
      <c r="DC877" s="95" t="e">
        <f t="shared" ref="DC877:DD877" si="8570">IFERROR(REPLACE(DB877,FIND("г.",DB877,1),2,""),DB877)</f>
        <v>#REF!</v>
      </c>
      <c r="DD877" s="95" t="e">
        <f t="shared" si="8570"/>
        <v>#REF!</v>
      </c>
      <c r="DE877" s="95" t="e">
        <f t="shared" ref="DE877:DF877" si="8571">IFERROR(REPLACE(DD877,FIND("г",DD877,1),1,""),DD877)</f>
        <v>#REF!</v>
      </c>
      <c r="DF877" s="95" t="e">
        <f t="shared" si="8571"/>
        <v>#REF!</v>
      </c>
      <c r="DG877" s="95" t="e">
        <f t="shared" si="8343"/>
        <v>#REF!</v>
      </c>
      <c r="DH877" s="25" t="str">
        <f>IFERROR(VLOOKUP(CI877*1,Обработ.выгрузка_реестра_РФ!$A:$G,5,),"")</f>
        <v/>
      </c>
      <c r="DI877" s="27" t="str">
        <f t="shared" si="8353"/>
        <v/>
      </c>
      <c r="DJ877" s="27" t="str">
        <f t="shared" ca="1" si="8330"/>
        <v/>
      </c>
      <c r="DK877" s="63" t="e">
        <f>IF(LEN('Описание предлагаемого товара'!#REF!)&gt;0,'Описание предлагаемого товара'!#REF!,"")</f>
        <v>#REF!</v>
      </c>
      <c r="DL877" s="63" t="e">
        <f>IF(LEN('Описание предлагаемого товара'!#REF!)&gt;0,'Описание предлагаемого товара'!#REF!,"")</f>
        <v>#REF!</v>
      </c>
      <c r="DM877" s="32"/>
    </row>
    <row r="878" spans="1:117" ht="48.75" customHeight="1" x14ac:dyDescent="0.25">
      <c r="A878" s="61" t="e">
        <f>IF(LEN('Описание предлагаемого товара'!#REF!)&gt;0,'Описание предлагаемого товара'!#REF!,"")</f>
        <v>#REF!</v>
      </c>
      <c r="B878" s="65" t="e">
        <f>IF(LEN('Описание предлагаемого товара'!#REF!)&gt;0,'Описание предлагаемого товара'!#REF!,"")</f>
        <v>#REF!</v>
      </c>
      <c r="C878" s="61" t="e">
        <f>IF(LEN('Описание предлагаемого товара'!#REF!)&gt;0,'Описание предлагаемого товара'!#REF!,"")</f>
        <v>#REF!</v>
      </c>
      <c r="D878" s="61" t="e">
        <f>IF(LEN('Описание предлагаемого товара'!#REF!)&gt;0,'Описание предлагаемого товара'!#REF!,"")</f>
        <v>#REF!</v>
      </c>
      <c r="E878" s="61" t="e">
        <f>IF(LEN('Описание предлагаемого товара'!#REF!)&gt;0,'Описание предлагаемого товара'!#REF!,"")</f>
        <v>#REF!</v>
      </c>
      <c r="F878" s="61" t="e">
        <f>IF(LEN('Описание предлагаемого товара'!#REF!)&gt;0,'Описание предлагаемого товара'!#REF!,"")</f>
        <v>#REF!</v>
      </c>
      <c r="G878" s="61" t="e">
        <f>IF(LEN('Описание предлагаемого товара'!#REF!)&gt;0,'Описание предлагаемого товара'!#REF!,"")</f>
        <v>#REF!</v>
      </c>
      <c r="H878" s="61" t="e">
        <f>IF(LEN('Описание предлагаемого товара'!#REF!)&gt;0,'Описание предлагаемого товара'!#REF!,"")</f>
        <v>#REF!</v>
      </c>
      <c r="I878" s="61" t="e">
        <f>IF(LEN('Описание предлагаемого товара'!#REF!)&gt;0,'Описание предлагаемого товара'!#REF!,"")</f>
        <v>#REF!</v>
      </c>
      <c r="J878" s="38" t="str">
        <f>IFERROR(VLOOKUP(B878,SAP!$A:$E,5,),"")</f>
        <v/>
      </c>
      <c r="K878" s="40" t="str">
        <f t="shared" si="8273"/>
        <v/>
      </c>
      <c r="L878" s="61" t="e">
        <f>IF(LEN('Описание предлагаемого товара'!#REF!)&gt;0,IFERROR('Описание предлагаемого товара'!#REF!*1,""),"")</f>
        <v>#REF!</v>
      </c>
      <c r="M878" s="39" t="str">
        <f>IFERROR(VLOOKUP(B878,SAP!$A:$E,2,),"")</f>
        <v/>
      </c>
      <c r="N878" s="41" t="str">
        <f t="shared" si="8409"/>
        <v/>
      </c>
      <c r="O878" s="39" t="str">
        <f t="shared" si="8260"/>
        <v/>
      </c>
      <c r="P878" s="36" t="e">
        <f>IF(LEN('Описание предлагаемого товара'!#REF!)&gt;0,'Описание предлагаемого товара'!#REF!,"")</f>
        <v>#REF!</v>
      </c>
      <c r="Q87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78" s="37" t="e">
        <f>IF(LEN('Описание предлагаемого товара'!#REF!)&gt;0,'Описание предлагаемого товара'!#REF!,"")</f>
        <v>#REF!</v>
      </c>
      <c r="S878" s="37" t="e">
        <f>IF(LEN('Описание предлагаемого товара'!#REF!)&gt;0,'Описание предлагаемого товара'!#REF!,"")</f>
        <v>#REF!</v>
      </c>
      <c r="T87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78" s="23" t="str">
        <f>IFERROR(VLOOKUP(CI878*1,Обработ.выгрузка_реестра_РФ!$A:$G,6,),"")</f>
        <v/>
      </c>
      <c r="V878" s="61" t="e">
        <f>IF(LEN('Описание предлагаемого товара'!#REF!)&gt;0,'Описание предлагаемого товара'!#REF!,"")</f>
        <v>#REF!</v>
      </c>
      <c r="W878" s="62" t="e">
        <f>IF(LEN('Описание предлагаемого товара'!#REF!)&gt;0,'Описание предлагаемого товара'!#REF!,"")</f>
        <v>#REF!</v>
      </c>
      <c r="X878" s="91" t="e">
        <f t="shared" ref="X878:Y878" si="8572">IFERROR(REPLACE(W878,FIND(CHAR(10),W878,1),1," "),W878)</f>
        <v>#REF!</v>
      </c>
      <c r="Y878" s="91" t="e">
        <f t="shared" si="8572"/>
        <v>#REF!</v>
      </c>
      <c r="Z878" s="91" t="e">
        <f t="shared" si="8275"/>
        <v>#REF!</v>
      </c>
      <c r="AA878" s="91" t="e">
        <f t="shared" si="8276"/>
        <v>#REF!</v>
      </c>
      <c r="AB878" s="91" t="e">
        <f t="shared" si="8277"/>
        <v>#REF!</v>
      </c>
      <c r="AC878" s="91" t="e">
        <f t="shared" ref="AC878:AF878" si="8573">IFERROR(REPLACE(AB878,FIND("  ",AB878,1),2," "),AB878)</f>
        <v>#REF!</v>
      </c>
      <c r="AD878" s="91" t="e">
        <f t="shared" si="8573"/>
        <v>#REF!</v>
      </c>
      <c r="AE878" s="91" t="e">
        <f t="shared" si="8573"/>
        <v>#REF!</v>
      </c>
      <c r="AF878" s="91" t="e">
        <f t="shared" si="8573"/>
        <v>#REF!</v>
      </c>
      <c r="AG878" s="23" t="str">
        <f>IFERROR(VLOOKUP(CI878*1,Обработ.выгрузка_реестра_РФ!$A:$G,4,),"")</f>
        <v/>
      </c>
      <c r="AH878" s="91" t="str">
        <f t="shared" ref="AH878:AI878" si="8574">IFERROR(REPLACE(AG878,FIND("-",AG878,1),1,"*"),AG878)</f>
        <v/>
      </c>
      <c r="AI878" s="91" t="str">
        <f t="shared" si="8574"/>
        <v/>
      </c>
      <c r="AJ878" s="27" t="str">
        <f t="shared" si="8375"/>
        <v/>
      </c>
      <c r="AK878" s="63" t="e">
        <f>IF(LEN('Описание предлагаемого товара'!#REF!)&gt;0,'Описание предлагаемого товара'!#REF!,"")</f>
        <v>#REF!</v>
      </c>
      <c r="AL878" s="91" t="e">
        <f t="shared" ref="AL878:AM878" si="8575">IFERROR(REPLACE(AK878,FIND(CHAR(10),AK878,1),1,""),AK878)</f>
        <v>#REF!</v>
      </c>
      <c r="AM878" s="91" t="e">
        <f t="shared" si="8575"/>
        <v>#REF!</v>
      </c>
      <c r="AN878" s="91" t="e">
        <f t="shared" ref="AN878:AR878" si="8576">IFERROR(REPLACE(AM878,FIND(" ",AM878,1),1,""),AM878)</f>
        <v>#REF!</v>
      </c>
      <c r="AO878" s="91" t="e">
        <f t="shared" si="8576"/>
        <v>#REF!</v>
      </c>
      <c r="AP878" s="91" t="e">
        <f t="shared" si="8576"/>
        <v>#REF!</v>
      </c>
      <c r="AQ878" s="91" t="e">
        <f t="shared" si="8576"/>
        <v>#REF!</v>
      </c>
      <c r="AR878" s="91" t="e">
        <f t="shared" si="8576"/>
        <v>#REF!</v>
      </c>
      <c r="AS878" s="91" t="e">
        <f t="shared" si="8282"/>
        <v>#REF!</v>
      </c>
      <c r="AT878" s="91" t="e">
        <f t="shared" si="8283"/>
        <v>#REF!</v>
      </c>
      <c r="AU878" s="32" t="e">
        <f t="shared" si="8266"/>
        <v>#REF!</v>
      </c>
      <c r="AV878" s="93" t="e">
        <f>'Описание предлагаемого товара'!#REF!</f>
        <v>#REF!</v>
      </c>
      <c r="AW878" s="91" t="e">
        <f>MIN(SEARCH({0,1,2,3,4,5,6,7,8,9},AV878&amp; "0123456789"))</f>
        <v>#REF!</v>
      </c>
      <c r="AX878" s="91" t="str">
        <f t="shared" si="8284"/>
        <v/>
      </c>
      <c r="AY878" s="91" t="str">
        <f t="shared" si="8285"/>
        <v/>
      </c>
      <c r="AZ878" s="91" t="str">
        <f t="shared" si="8286"/>
        <v/>
      </c>
      <c r="BA878" s="91" t="str">
        <f t="shared" si="8287"/>
        <v/>
      </c>
      <c r="BB878" s="91" t="str">
        <f t="shared" si="8288"/>
        <v/>
      </c>
      <c r="BC878" s="91" t="str">
        <f t="shared" si="8289"/>
        <v/>
      </c>
      <c r="BD878" s="91" t="str">
        <f t="shared" si="8290"/>
        <v/>
      </c>
      <c r="BE878" s="91" t="str">
        <f t="shared" si="8291"/>
        <v/>
      </c>
      <c r="BF878" s="91" t="str">
        <f t="shared" si="8292"/>
        <v/>
      </c>
      <c r="BG878" s="91" t="str">
        <f t="shared" si="8293"/>
        <v/>
      </c>
      <c r="BH878" s="91" t="str">
        <f t="shared" si="8294"/>
        <v/>
      </c>
      <c r="BI878" s="91" t="str">
        <f t="shared" si="8295"/>
        <v/>
      </c>
      <c r="BJ878" s="91" t="str">
        <f t="shared" si="8296"/>
        <v/>
      </c>
      <c r="BK878" s="91" t="str">
        <f t="shared" si="8297"/>
        <v/>
      </c>
      <c r="BL878" s="91" t="str">
        <f t="shared" si="8298"/>
        <v/>
      </c>
      <c r="BM878" s="91" t="str">
        <f t="shared" si="8299"/>
        <v/>
      </c>
      <c r="BN878" s="91" t="str">
        <f t="shared" si="8300"/>
        <v/>
      </c>
      <c r="BO878" s="91" t="str">
        <f t="shared" si="8301"/>
        <v/>
      </c>
      <c r="BP878" s="91" t="str">
        <f t="shared" si="8302"/>
        <v/>
      </c>
      <c r="BQ878" s="91" t="str">
        <f t="shared" si="8303"/>
        <v/>
      </c>
      <c r="BR878" s="91" t="str">
        <f t="shared" si="8304"/>
        <v/>
      </c>
      <c r="BS878" s="91" t="str">
        <f t="shared" si="8305"/>
        <v/>
      </c>
      <c r="BT878" s="91" t="str">
        <f t="shared" si="8306"/>
        <v/>
      </c>
      <c r="BU878" s="91" t="str">
        <f t="shared" si="8307"/>
        <v/>
      </c>
      <c r="BV878" s="91" t="str">
        <f t="shared" si="8308"/>
        <v/>
      </c>
      <c r="BW878" s="91" t="str">
        <f t="shared" si="8309"/>
        <v/>
      </c>
      <c r="BX878" s="91" t="str">
        <f t="shared" si="8310"/>
        <v/>
      </c>
      <c r="BY878" s="91" t="str">
        <f t="shared" si="8311"/>
        <v/>
      </c>
      <c r="BZ878" s="91" t="str">
        <f t="shared" si="8312"/>
        <v/>
      </c>
      <c r="CA878" s="91" t="str">
        <f t="shared" si="8313"/>
        <v/>
      </c>
      <c r="CB878" s="91" t="str">
        <f t="shared" si="8314"/>
        <v/>
      </c>
      <c r="CC878" s="91" t="str">
        <f t="shared" si="8315"/>
        <v/>
      </c>
      <c r="CD878" s="91" t="str">
        <f t="shared" si="8316"/>
        <v/>
      </c>
      <c r="CE878" s="91" t="str">
        <f t="shared" si="8317"/>
        <v/>
      </c>
      <c r="CF878" s="91" t="str">
        <f t="shared" si="8318"/>
        <v/>
      </c>
      <c r="CG878" s="91" t="str">
        <f t="shared" si="8319"/>
        <v/>
      </c>
      <c r="CH878" s="91" t="str">
        <f t="shared" si="8320"/>
        <v/>
      </c>
      <c r="CI878" s="91" t="str">
        <f t="shared" si="8321"/>
        <v>нет</v>
      </c>
      <c r="CJ878" s="63" t="e">
        <f>IF(LEN('Описание предлагаемого товара'!#REF!)&gt;0,'Описание предлагаемого товара'!#REF!,"")</f>
        <v>#REF!</v>
      </c>
      <c r="CK878" s="91" t="e">
        <f t="shared" ref="CK878:CL878" si="8577">IFERROR(REPLACE(CJ878,FIND(CHAR(10),CJ878,1),1,""),CJ878)</f>
        <v>#REF!</v>
      </c>
      <c r="CL878" s="91" t="e">
        <f t="shared" si="8577"/>
        <v>#REF!</v>
      </c>
      <c r="CM878" s="91" t="e">
        <f t="shared" si="8323"/>
        <v>#REF!</v>
      </c>
      <c r="CN878" s="91" t="e">
        <f t="shared" si="8324"/>
        <v>#REF!</v>
      </c>
      <c r="CO878" s="91" t="e">
        <f t="shared" si="8325"/>
        <v>#REF!</v>
      </c>
      <c r="CP878" s="90" t="e">
        <f>IF(AU878="Не указан реестровый номер (мера нац.режима Запрет)","",IF(CI878="нет","",IF(CU878="да","исключение(не смотрим баллы)",IFERROR(IF(CI878*1&gt;0,IFERROR(IF(VLOOKUP(CI878*1,Обработ.выгрузка_реестра_РФ!$A:$G,7,)=0,"Баллы не установлены",VLOOKUP(CI878*1,Обработ.выгрузка_реестра_РФ!$A:$G,7,)),IF(LEN(CI878)&gt;14,"","нет номера в реестре РФ")),""),IF(LEN(CI878)=0,"","Некорректный реестровый номер")))))</f>
        <v>#REF!</v>
      </c>
      <c r="CQ878" s="33" t="e">
        <f>IF(LEN(C878)&gt;0,IFERROR(IF(LEN(H878)&gt;0,IF(LEN(VLOOKUP(H878,'исключения(не_смотрим_баллы)'!$A:$C,1,))&gt;0,"да","нет"),"не введен ОКПД2"),"нет"),"")</f>
        <v>#REF!</v>
      </c>
      <c r="CR878" s="33" t="e">
        <f ca="1">IF(CQ878="да",IF(TODAY()&lt;VLOOKUP(H878,'исключения(не_смотрим_баллы)'!$A:$C,3,),"да","нет"),"")</f>
        <v>#REF!</v>
      </c>
      <c r="CS878" s="33" t="str">
        <f>IFERROR(IF(CQ878="да",IF(VLOOKUP(CI878*1,Обработ.выгрузка_реестра_РФ!$A:$G,2,)&lt;VLOOKUP(H878,'исключения(не_смотрим_баллы)'!$A:$C,2,),"да","нет"),""),"")</f>
        <v/>
      </c>
      <c r="CT878" s="24"/>
      <c r="CU878" s="33" t="e">
        <f t="shared" si="8337"/>
        <v>#REF!</v>
      </c>
      <c r="CV878" s="91" t="e">
        <f t="shared" si="8338"/>
        <v>#REF!</v>
      </c>
      <c r="CW878" s="27" t="e">
        <f t="shared" si="8339"/>
        <v>#REF!</v>
      </c>
      <c r="CX878" s="26" t="e">
        <f t="shared" si="8268"/>
        <v>#REF!</v>
      </c>
      <c r="CY878" s="64" t="e">
        <f>IF(LEN('Описание предлагаемого товара'!#REF!)&gt;0,'Описание предлагаемого товара'!#REF!,"")</f>
        <v>#REF!</v>
      </c>
      <c r="CZ878" s="95" t="e">
        <f t="shared" si="8326"/>
        <v>#REF!</v>
      </c>
      <c r="DA878" s="95" t="e">
        <f t="shared" ref="DA878" si="8578">IFERROR(REPLACE(CZ878,FIND(" ",CZ878,1),1,""),CZ878)</f>
        <v>#REF!</v>
      </c>
      <c r="DB878" s="95" t="e">
        <f t="shared" si="8270"/>
        <v>#REF!</v>
      </c>
      <c r="DC878" s="95" t="e">
        <f t="shared" ref="DC878:DD878" si="8579">IFERROR(REPLACE(DB878,FIND("г.",DB878,1),2,""),DB878)</f>
        <v>#REF!</v>
      </c>
      <c r="DD878" s="95" t="e">
        <f t="shared" si="8579"/>
        <v>#REF!</v>
      </c>
      <c r="DE878" s="95" t="e">
        <f t="shared" ref="DE878:DF878" si="8580">IFERROR(REPLACE(DD878,FIND("г",DD878,1),1,""),DD878)</f>
        <v>#REF!</v>
      </c>
      <c r="DF878" s="95" t="e">
        <f t="shared" si="8580"/>
        <v>#REF!</v>
      </c>
      <c r="DG878" s="95" t="e">
        <f t="shared" si="8343"/>
        <v>#REF!</v>
      </c>
      <c r="DH878" s="25" t="str">
        <f>IFERROR(VLOOKUP(CI878*1,Обработ.выгрузка_реестра_РФ!$A:$G,5,),"")</f>
        <v/>
      </c>
      <c r="DI878" s="27" t="str">
        <f t="shared" si="8353"/>
        <v/>
      </c>
      <c r="DJ878" s="27" t="str">
        <f t="shared" ca="1" si="8330"/>
        <v/>
      </c>
      <c r="DK878" s="63" t="e">
        <f>IF(LEN('Описание предлагаемого товара'!#REF!)&gt;0,'Описание предлагаемого товара'!#REF!,"")</f>
        <v>#REF!</v>
      </c>
      <c r="DL878" s="63" t="e">
        <f>IF(LEN('Описание предлагаемого товара'!#REF!)&gt;0,'Описание предлагаемого товара'!#REF!,"")</f>
        <v>#REF!</v>
      </c>
      <c r="DM878" s="32"/>
    </row>
    <row r="879" spans="1:117" ht="48.75" customHeight="1" x14ac:dyDescent="0.25">
      <c r="A879" s="61" t="e">
        <f>IF(LEN('Описание предлагаемого товара'!#REF!)&gt;0,'Описание предлагаемого товара'!#REF!,"")</f>
        <v>#REF!</v>
      </c>
      <c r="B879" s="65" t="e">
        <f>IF(LEN('Описание предлагаемого товара'!#REF!)&gt;0,'Описание предлагаемого товара'!#REF!,"")</f>
        <v>#REF!</v>
      </c>
      <c r="C879" s="61" t="e">
        <f>IF(LEN('Описание предлагаемого товара'!#REF!)&gt;0,'Описание предлагаемого товара'!#REF!,"")</f>
        <v>#REF!</v>
      </c>
      <c r="D879" s="61" t="e">
        <f>IF(LEN('Описание предлагаемого товара'!#REF!)&gt;0,'Описание предлагаемого товара'!#REF!,"")</f>
        <v>#REF!</v>
      </c>
      <c r="E879" s="61" t="e">
        <f>IF(LEN('Описание предлагаемого товара'!#REF!)&gt;0,'Описание предлагаемого товара'!#REF!,"")</f>
        <v>#REF!</v>
      </c>
      <c r="F879" s="61" t="e">
        <f>IF(LEN('Описание предлагаемого товара'!#REF!)&gt;0,'Описание предлагаемого товара'!#REF!,"")</f>
        <v>#REF!</v>
      </c>
      <c r="G879" s="61" t="e">
        <f>IF(LEN('Описание предлагаемого товара'!#REF!)&gt;0,'Описание предлагаемого товара'!#REF!,"")</f>
        <v>#REF!</v>
      </c>
      <c r="H879" s="61" t="e">
        <f>IF(LEN('Описание предлагаемого товара'!#REF!)&gt;0,'Описание предлагаемого товара'!#REF!,"")</f>
        <v>#REF!</v>
      </c>
      <c r="I879" s="61" t="e">
        <f>IF(LEN('Описание предлагаемого товара'!#REF!)&gt;0,'Описание предлагаемого товара'!#REF!,"")</f>
        <v>#REF!</v>
      </c>
      <c r="J879" s="38" t="str">
        <f>IFERROR(VLOOKUP(B879,SAP!$A:$E,5,),"")</f>
        <v/>
      </c>
      <c r="K879" s="40" t="str">
        <f t="shared" si="8273"/>
        <v/>
      </c>
      <c r="L879" s="61" t="e">
        <f>IF(LEN('Описание предлагаемого товара'!#REF!)&gt;0,IFERROR('Описание предлагаемого товара'!#REF!*1,""),"")</f>
        <v>#REF!</v>
      </c>
      <c r="M879" s="39" t="str">
        <f>IFERROR(VLOOKUP(B879,SAP!$A:$E,2,),"")</f>
        <v/>
      </c>
      <c r="N879" s="41" t="str">
        <f t="shared" si="8409"/>
        <v/>
      </c>
      <c r="O879" s="39" t="str">
        <f t="shared" si="8260"/>
        <v/>
      </c>
      <c r="P879" s="36" t="e">
        <f>IF(LEN('Описание предлагаемого товара'!#REF!)&gt;0,'Описание предлагаемого товара'!#REF!,"")</f>
        <v>#REF!</v>
      </c>
      <c r="Q87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79" s="37" t="e">
        <f>IF(LEN('Описание предлагаемого товара'!#REF!)&gt;0,'Описание предлагаемого товара'!#REF!,"")</f>
        <v>#REF!</v>
      </c>
      <c r="S879" s="37" t="e">
        <f>IF(LEN('Описание предлагаемого товара'!#REF!)&gt;0,'Описание предлагаемого товара'!#REF!,"")</f>
        <v>#REF!</v>
      </c>
      <c r="T87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79" s="23" t="str">
        <f>IFERROR(VLOOKUP(CI879*1,Обработ.выгрузка_реестра_РФ!$A:$G,6,),"")</f>
        <v/>
      </c>
      <c r="V879" s="61" t="e">
        <f>IF(LEN('Описание предлагаемого товара'!#REF!)&gt;0,'Описание предлагаемого товара'!#REF!,"")</f>
        <v>#REF!</v>
      </c>
      <c r="W879" s="62" t="e">
        <f>IF(LEN('Описание предлагаемого товара'!#REF!)&gt;0,'Описание предлагаемого товара'!#REF!,"")</f>
        <v>#REF!</v>
      </c>
      <c r="X879" s="91" t="e">
        <f t="shared" ref="X879:Y879" si="8581">IFERROR(REPLACE(W879,FIND(CHAR(10),W879,1),1," "),W879)</f>
        <v>#REF!</v>
      </c>
      <c r="Y879" s="91" t="e">
        <f t="shared" si="8581"/>
        <v>#REF!</v>
      </c>
      <c r="Z879" s="91" t="e">
        <f t="shared" si="8275"/>
        <v>#REF!</v>
      </c>
      <c r="AA879" s="91" t="e">
        <f t="shared" si="8276"/>
        <v>#REF!</v>
      </c>
      <c r="AB879" s="91" t="e">
        <f t="shared" si="8277"/>
        <v>#REF!</v>
      </c>
      <c r="AC879" s="91" t="e">
        <f t="shared" ref="AC879:AF879" si="8582">IFERROR(REPLACE(AB879,FIND("  ",AB879,1),2," "),AB879)</f>
        <v>#REF!</v>
      </c>
      <c r="AD879" s="91" t="e">
        <f t="shared" si="8582"/>
        <v>#REF!</v>
      </c>
      <c r="AE879" s="91" t="e">
        <f t="shared" si="8582"/>
        <v>#REF!</v>
      </c>
      <c r="AF879" s="91" t="e">
        <f t="shared" si="8582"/>
        <v>#REF!</v>
      </c>
      <c r="AG879" s="23" t="str">
        <f>IFERROR(VLOOKUP(CI879*1,Обработ.выгрузка_реестра_РФ!$A:$G,4,),"")</f>
        <v/>
      </c>
      <c r="AH879" s="91" t="str">
        <f t="shared" ref="AH879:AI879" si="8583">IFERROR(REPLACE(AG879,FIND("-",AG879,1),1,"*"),AG879)</f>
        <v/>
      </c>
      <c r="AI879" s="91" t="str">
        <f t="shared" si="8583"/>
        <v/>
      </c>
      <c r="AJ879" s="27" t="str">
        <f t="shared" si="8375"/>
        <v/>
      </c>
      <c r="AK879" s="63" t="e">
        <f>IF(LEN('Описание предлагаемого товара'!#REF!)&gt;0,'Описание предлагаемого товара'!#REF!,"")</f>
        <v>#REF!</v>
      </c>
      <c r="AL879" s="91" t="e">
        <f t="shared" ref="AL879:AM879" si="8584">IFERROR(REPLACE(AK879,FIND(CHAR(10),AK879,1),1,""),AK879)</f>
        <v>#REF!</v>
      </c>
      <c r="AM879" s="91" t="e">
        <f t="shared" si="8584"/>
        <v>#REF!</v>
      </c>
      <c r="AN879" s="91" t="e">
        <f t="shared" ref="AN879:AR879" si="8585">IFERROR(REPLACE(AM879,FIND(" ",AM879,1),1,""),AM879)</f>
        <v>#REF!</v>
      </c>
      <c r="AO879" s="91" t="e">
        <f t="shared" si="8585"/>
        <v>#REF!</v>
      </c>
      <c r="AP879" s="91" t="e">
        <f t="shared" si="8585"/>
        <v>#REF!</v>
      </c>
      <c r="AQ879" s="91" t="e">
        <f t="shared" si="8585"/>
        <v>#REF!</v>
      </c>
      <c r="AR879" s="91" t="e">
        <f t="shared" si="8585"/>
        <v>#REF!</v>
      </c>
      <c r="AS879" s="91" t="e">
        <f t="shared" si="8282"/>
        <v>#REF!</v>
      </c>
      <c r="AT879" s="91" t="e">
        <f t="shared" si="8283"/>
        <v>#REF!</v>
      </c>
      <c r="AU879" s="32" t="e">
        <f t="shared" si="8266"/>
        <v>#REF!</v>
      </c>
      <c r="AV879" s="93" t="e">
        <f>'Описание предлагаемого товара'!#REF!</f>
        <v>#REF!</v>
      </c>
      <c r="AW879" s="91" t="e">
        <f>MIN(SEARCH({0,1,2,3,4,5,6,7,8,9},AV879&amp; "0123456789"))</f>
        <v>#REF!</v>
      </c>
      <c r="AX879" s="91" t="str">
        <f t="shared" si="8284"/>
        <v/>
      </c>
      <c r="AY879" s="91" t="str">
        <f t="shared" si="8285"/>
        <v/>
      </c>
      <c r="AZ879" s="91" t="str">
        <f t="shared" si="8286"/>
        <v/>
      </c>
      <c r="BA879" s="91" t="str">
        <f t="shared" si="8287"/>
        <v/>
      </c>
      <c r="BB879" s="91" t="str">
        <f t="shared" si="8288"/>
        <v/>
      </c>
      <c r="BC879" s="91" t="str">
        <f t="shared" si="8289"/>
        <v/>
      </c>
      <c r="BD879" s="91" t="str">
        <f t="shared" si="8290"/>
        <v/>
      </c>
      <c r="BE879" s="91" t="str">
        <f t="shared" si="8291"/>
        <v/>
      </c>
      <c r="BF879" s="91" t="str">
        <f t="shared" si="8292"/>
        <v/>
      </c>
      <c r="BG879" s="91" t="str">
        <f t="shared" si="8293"/>
        <v/>
      </c>
      <c r="BH879" s="91" t="str">
        <f t="shared" si="8294"/>
        <v/>
      </c>
      <c r="BI879" s="91" t="str">
        <f t="shared" si="8295"/>
        <v/>
      </c>
      <c r="BJ879" s="91" t="str">
        <f t="shared" si="8296"/>
        <v/>
      </c>
      <c r="BK879" s="91" t="str">
        <f t="shared" si="8297"/>
        <v/>
      </c>
      <c r="BL879" s="91" t="str">
        <f t="shared" si="8298"/>
        <v/>
      </c>
      <c r="BM879" s="91" t="str">
        <f t="shared" si="8299"/>
        <v/>
      </c>
      <c r="BN879" s="91" t="str">
        <f t="shared" si="8300"/>
        <v/>
      </c>
      <c r="BO879" s="91" t="str">
        <f t="shared" si="8301"/>
        <v/>
      </c>
      <c r="BP879" s="91" t="str">
        <f t="shared" si="8302"/>
        <v/>
      </c>
      <c r="BQ879" s="91" t="str">
        <f t="shared" si="8303"/>
        <v/>
      </c>
      <c r="BR879" s="91" t="str">
        <f t="shared" si="8304"/>
        <v/>
      </c>
      <c r="BS879" s="91" t="str">
        <f t="shared" si="8305"/>
        <v/>
      </c>
      <c r="BT879" s="91" t="str">
        <f t="shared" si="8306"/>
        <v/>
      </c>
      <c r="BU879" s="91" t="str">
        <f t="shared" si="8307"/>
        <v/>
      </c>
      <c r="BV879" s="91" t="str">
        <f t="shared" si="8308"/>
        <v/>
      </c>
      <c r="BW879" s="91" t="str">
        <f t="shared" si="8309"/>
        <v/>
      </c>
      <c r="BX879" s="91" t="str">
        <f t="shared" si="8310"/>
        <v/>
      </c>
      <c r="BY879" s="91" t="str">
        <f t="shared" si="8311"/>
        <v/>
      </c>
      <c r="BZ879" s="91" t="str">
        <f t="shared" si="8312"/>
        <v/>
      </c>
      <c r="CA879" s="91" t="str">
        <f t="shared" si="8313"/>
        <v/>
      </c>
      <c r="CB879" s="91" t="str">
        <f t="shared" si="8314"/>
        <v/>
      </c>
      <c r="CC879" s="91" t="str">
        <f t="shared" si="8315"/>
        <v/>
      </c>
      <c r="CD879" s="91" t="str">
        <f t="shared" si="8316"/>
        <v/>
      </c>
      <c r="CE879" s="91" t="str">
        <f t="shared" si="8317"/>
        <v/>
      </c>
      <c r="CF879" s="91" t="str">
        <f t="shared" si="8318"/>
        <v/>
      </c>
      <c r="CG879" s="91" t="str">
        <f t="shared" si="8319"/>
        <v/>
      </c>
      <c r="CH879" s="91" t="str">
        <f t="shared" si="8320"/>
        <v/>
      </c>
      <c r="CI879" s="91" t="str">
        <f t="shared" si="8321"/>
        <v>нет</v>
      </c>
      <c r="CJ879" s="63" t="e">
        <f>IF(LEN('Описание предлагаемого товара'!#REF!)&gt;0,'Описание предлагаемого товара'!#REF!,"")</f>
        <v>#REF!</v>
      </c>
      <c r="CK879" s="91" t="e">
        <f t="shared" ref="CK879:CL879" si="8586">IFERROR(REPLACE(CJ879,FIND(CHAR(10),CJ879,1),1,""),CJ879)</f>
        <v>#REF!</v>
      </c>
      <c r="CL879" s="91" t="e">
        <f t="shared" si="8586"/>
        <v>#REF!</v>
      </c>
      <c r="CM879" s="91" t="e">
        <f t="shared" si="8323"/>
        <v>#REF!</v>
      </c>
      <c r="CN879" s="91" t="e">
        <f t="shared" si="8324"/>
        <v>#REF!</v>
      </c>
      <c r="CO879" s="91" t="e">
        <f t="shared" si="8325"/>
        <v>#REF!</v>
      </c>
      <c r="CP879" s="90" t="e">
        <f>IF(AU879="Не указан реестровый номер (мера нац.режима Запрет)","",IF(CI879="нет","",IF(CU879="да","исключение(не смотрим баллы)",IFERROR(IF(CI879*1&gt;0,IFERROR(IF(VLOOKUP(CI879*1,Обработ.выгрузка_реестра_РФ!$A:$G,7,)=0,"Баллы не установлены",VLOOKUP(CI879*1,Обработ.выгрузка_реестра_РФ!$A:$G,7,)),IF(LEN(CI879)&gt;14,"","нет номера в реестре РФ")),""),IF(LEN(CI879)=0,"","Некорректный реестровый номер")))))</f>
        <v>#REF!</v>
      </c>
      <c r="CQ879" s="33" t="e">
        <f>IF(LEN(C879)&gt;0,IFERROR(IF(LEN(H879)&gt;0,IF(LEN(VLOOKUP(H879,'исключения(не_смотрим_баллы)'!$A:$C,1,))&gt;0,"да","нет"),"не введен ОКПД2"),"нет"),"")</f>
        <v>#REF!</v>
      </c>
      <c r="CR879" s="33" t="e">
        <f ca="1">IF(CQ879="да",IF(TODAY()&lt;VLOOKUP(H879,'исключения(не_смотрим_баллы)'!$A:$C,3,),"да","нет"),"")</f>
        <v>#REF!</v>
      </c>
      <c r="CS879" s="33" t="str">
        <f>IFERROR(IF(CQ879="да",IF(VLOOKUP(CI879*1,Обработ.выгрузка_реестра_РФ!$A:$G,2,)&lt;VLOOKUP(H879,'исключения(не_смотрим_баллы)'!$A:$C,2,),"да","нет"),""),"")</f>
        <v/>
      </c>
      <c r="CT879" s="24"/>
      <c r="CU879" s="33" t="e">
        <f t="shared" si="8337"/>
        <v>#REF!</v>
      </c>
      <c r="CV879" s="91" t="e">
        <f t="shared" si="8338"/>
        <v>#REF!</v>
      </c>
      <c r="CW879" s="27" t="e">
        <f t="shared" si="8339"/>
        <v>#REF!</v>
      </c>
      <c r="CX879" s="26" t="e">
        <f t="shared" si="8268"/>
        <v>#REF!</v>
      </c>
      <c r="CY879" s="64" t="e">
        <f>IF(LEN('Описание предлагаемого товара'!#REF!)&gt;0,'Описание предлагаемого товара'!#REF!,"")</f>
        <v>#REF!</v>
      </c>
      <c r="CZ879" s="95" t="e">
        <f t="shared" si="8326"/>
        <v>#REF!</v>
      </c>
      <c r="DA879" s="95" t="e">
        <f t="shared" ref="DA879" si="8587">IFERROR(REPLACE(CZ879,FIND(" ",CZ879,1),1,""),CZ879)</f>
        <v>#REF!</v>
      </c>
      <c r="DB879" s="95" t="e">
        <f t="shared" si="8270"/>
        <v>#REF!</v>
      </c>
      <c r="DC879" s="95" t="e">
        <f t="shared" ref="DC879:DD879" si="8588">IFERROR(REPLACE(DB879,FIND("г.",DB879,1),2,""),DB879)</f>
        <v>#REF!</v>
      </c>
      <c r="DD879" s="95" t="e">
        <f t="shared" si="8588"/>
        <v>#REF!</v>
      </c>
      <c r="DE879" s="95" t="e">
        <f t="shared" ref="DE879:DF879" si="8589">IFERROR(REPLACE(DD879,FIND("г",DD879,1),1,""),DD879)</f>
        <v>#REF!</v>
      </c>
      <c r="DF879" s="95" t="e">
        <f t="shared" si="8589"/>
        <v>#REF!</v>
      </c>
      <c r="DG879" s="95" t="e">
        <f t="shared" si="8343"/>
        <v>#REF!</v>
      </c>
      <c r="DH879" s="25" t="str">
        <f>IFERROR(VLOOKUP(CI879*1,Обработ.выгрузка_реестра_РФ!$A:$G,5,),"")</f>
        <v/>
      </c>
      <c r="DI879" s="27" t="str">
        <f t="shared" si="8353"/>
        <v/>
      </c>
      <c r="DJ879" s="27" t="str">
        <f t="shared" ca="1" si="8330"/>
        <v/>
      </c>
      <c r="DK879" s="63" t="e">
        <f>IF(LEN('Описание предлагаемого товара'!#REF!)&gt;0,'Описание предлагаемого товара'!#REF!,"")</f>
        <v>#REF!</v>
      </c>
      <c r="DL879" s="63" t="e">
        <f>IF(LEN('Описание предлагаемого товара'!#REF!)&gt;0,'Описание предлагаемого товара'!#REF!,"")</f>
        <v>#REF!</v>
      </c>
      <c r="DM879" s="32"/>
    </row>
    <row r="880" spans="1:117" ht="48.75" customHeight="1" x14ac:dyDescent="0.25">
      <c r="A880" s="61" t="e">
        <f>IF(LEN('Описание предлагаемого товара'!#REF!)&gt;0,'Описание предлагаемого товара'!#REF!,"")</f>
        <v>#REF!</v>
      </c>
      <c r="B880" s="65" t="e">
        <f>IF(LEN('Описание предлагаемого товара'!#REF!)&gt;0,'Описание предлагаемого товара'!#REF!,"")</f>
        <v>#REF!</v>
      </c>
      <c r="C880" s="61" t="e">
        <f>IF(LEN('Описание предлагаемого товара'!#REF!)&gt;0,'Описание предлагаемого товара'!#REF!,"")</f>
        <v>#REF!</v>
      </c>
      <c r="D880" s="61" t="e">
        <f>IF(LEN('Описание предлагаемого товара'!#REF!)&gt;0,'Описание предлагаемого товара'!#REF!,"")</f>
        <v>#REF!</v>
      </c>
      <c r="E880" s="61" t="e">
        <f>IF(LEN('Описание предлагаемого товара'!#REF!)&gt;0,'Описание предлагаемого товара'!#REF!,"")</f>
        <v>#REF!</v>
      </c>
      <c r="F880" s="61" t="e">
        <f>IF(LEN('Описание предлагаемого товара'!#REF!)&gt;0,'Описание предлагаемого товара'!#REF!,"")</f>
        <v>#REF!</v>
      </c>
      <c r="G880" s="61" t="e">
        <f>IF(LEN('Описание предлагаемого товара'!#REF!)&gt;0,'Описание предлагаемого товара'!#REF!,"")</f>
        <v>#REF!</v>
      </c>
      <c r="H880" s="61" t="e">
        <f>IF(LEN('Описание предлагаемого товара'!#REF!)&gt;0,'Описание предлагаемого товара'!#REF!,"")</f>
        <v>#REF!</v>
      </c>
      <c r="I880" s="61" t="e">
        <f>IF(LEN('Описание предлагаемого товара'!#REF!)&gt;0,'Описание предлагаемого товара'!#REF!,"")</f>
        <v>#REF!</v>
      </c>
      <c r="J880" s="38" t="str">
        <f>IFERROR(VLOOKUP(B880,SAP!$A:$E,5,),"")</f>
        <v/>
      </c>
      <c r="K880" s="40" t="str">
        <f t="shared" si="8273"/>
        <v/>
      </c>
      <c r="L880" s="61" t="e">
        <f>IF(LEN('Описание предлагаемого товара'!#REF!)&gt;0,IFERROR('Описание предлагаемого товара'!#REF!*1,""),"")</f>
        <v>#REF!</v>
      </c>
      <c r="M880" s="39" t="str">
        <f>IFERROR(VLOOKUP(B880,SAP!$A:$E,2,),"")</f>
        <v/>
      </c>
      <c r="N880" s="41" t="str">
        <f t="shared" si="8409"/>
        <v/>
      </c>
      <c r="O880" s="39" t="str">
        <f t="shared" si="8260"/>
        <v/>
      </c>
      <c r="P880" s="36" t="e">
        <f>IF(LEN('Описание предлагаемого товара'!#REF!)&gt;0,'Описание предлагаемого товара'!#REF!,"")</f>
        <v>#REF!</v>
      </c>
      <c r="Q88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80" s="37" t="e">
        <f>IF(LEN('Описание предлагаемого товара'!#REF!)&gt;0,'Описание предлагаемого товара'!#REF!,"")</f>
        <v>#REF!</v>
      </c>
      <c r="S880" s="37" t="e">
        <f>IF(LEN('Описание предлагаемого товара'!#REF!)&gt;0,'Описание предлагаемого товара'!#REF!,"")</f>
        <v>#REF!</v>
      </c>
      <c r="T88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80" s="23" t="str">
        <f>IFERROR(VLOOKUP(CI880*1,Обработ.выгрузка_реестра_РФ!$A:$G,6,),"")</f>
        <v/>
      </c>
      <c r="V880" s="61" t="e">
        <f>IF(LEN('Описание предлагаемого товара'!#REF!)&gt;0,'Описание предлагаемого товара'!#REF!,"")</f>
        <v>#REF!</v>
      </c>
      <c r="W880" s="62" t="e">
        <f>IF(LEN('Описание предлагаемого товара'!#REF!)&gt;0,'Описание предлагаемого товара'!#REF!,"")</f>
        <v>#REF!</v>
      </c>
      <c r="X880" s="91" t="e">
        <f t="shared" ref="X880:Y880" si="8590">IFERROR(REPLACE(W880,FIND(CHAR(10),W880,1),1," "),W880)</f>
        <v>#REF!</v>
      </c>
      <c r="Y880" s="91" t="e">
        <f t="shared" si="8590"/>
        <v>#REF!</v>
      </c>
      <c r="Z880" s="91" t="e">
        <f t="shared" si="8275"/>
        <v>#REF!</v>
      </c>
      <c r="AA880" s="91" t="e">
        <f t="shared" si="8276"/>
        <v>#REF!</v>
      </c>
      <c r="AB880" s="91" t="e">
        <f t="shared" si="8277"/>
        <v>#REF!</v>
      </c>
      <c r="AC880" s="91" t="e">
        <f t="shared" ref="AC880:AF880" si="8591">IFERROR(REPLACE(AB880,FIND("  ",AB880,1),2," "),AB880)</f>
        <v>#REF!</v>
      </c>
      <c r="AD880" s="91" t="e">
        <f t="shared" si="8591"/>
        <v>#REF!</v>
      </c>
      <c r="AE880" s="91" t="e">
        <f t="shared" si="8591"/>
        <v>#REF!</v>
      </c>
      <c r="AF880" s="91" t="e">
        <f t="shared" si="8591"/>
        <v>#REF!</v>
      </c>
      <c r="AG880" s="23" t="str">
        <f>IFERROR(VLOOKUP(CI880*1,Обработ.выгрузка_реестра_РФ!$A:$G,4,),"")</f>
        <v/>
      </c>
      <c r="AH880" s="91" t="str">
        <f t="shared" ref="AH880:AI880" si="8592">IFERROR(REPLACE(AG880,FIND("-",AG880,1),1,"*"),AG880)</f>
        <v/>
      </c>
      <c r="AI880" s="91" t="str">
        <f t="shared" si="8592"/>
        <v/>
      </c>
      <c r="AJ880" s="27" t="str">
        <f t="shared" si="8375"/>
        <v/>
      </c>
      <c r="AK880" s="63" t="e">
        <f>IF(LEN('Описание предлагаемого товара'!#REF!)&gt;0,'Описание предлагаемого товара'!#REF!,"")</f>
        <v>#REF!</v>
      </c>
      <c r="AL880" s="91" t="e">
        <f t="shared" ref="AL880:AM880" si="8593">IFERROR(REPLACE(AK880,FIND(CHAR(10),AK880,1),1,""),AK880)</f>
        <v>#REF!</v>
      </c>
      <c r="AM880" s="91" t="e">
        <f t="shared" si="8593"/>
        <v>#REF!</v>
      </c>
      <c r="AN880" s="91" t="e">
        <f t="shared" ref="AN880:AR880" si="8594">IFERROR(REPLACE(AM880,FIND(" ",AM880,1),1,""),AM880)</f>
        <v>#REF!</v>
      </c>
      <c r="AO880" s="91" t="e">
        <f t="shared" si="8594"/>
        <v>#REF!</v>
      </c>
      <c r="AP880" s="91" t="e">
        <f t="shared" si="8594"/>
        <v>#REF!</v>
      </c>
      <c r="AQ880" s="91" t="e">
        <f t="shared" si="8594"/>
        <v>#REF!</v>
      </c>
      <c r="AR880" s="91" t="e">
        <f t="shared" si="8594"/>
        <v>#REF!</v>
      </c>
      <c r="AS880" s="91" t="e">
        <f t="shared" si="8282"/>
        <v>#REF!</v>
      </c>
      <c r="AT880" s="91" t="e">
        <f t="shared" si="8283"/>
        <v>#REF!</v>
      </c>
      <c r="AU880" s="32" t="e">
        <f t="shared" si="8266"/>
        <v>#REF!</v>
      </c>
      <c r="AV880" s="93" t="e">
        <f>'Описание предлагаемого товара'!#REF!</f>
        <v>#REF!</v>
      </c>
      <c r="AW880" s="91" t="e">
        <f>MIN(SEARCH({0,1,2,3,4,5,6,7,8,9},AV880&amp; "0123456789"))</f>
        <v>#REF!</v>
      </c>
      <c r="AX880" s="91" t="str">
        <f t="shared" si="8284"/>
        <v/>
      </c>
      <c r="AY880" s="91" t="str">
        <f t="shared" si="8285"/>
        <v/>
      </c>
      <c r="AZ880" s="91" t="str">
        <f t="shared" si="8286"/>
        <v/>
      </c>
      <c r="BA880" s="91" t="str">
        <f t="shared" si="8287"/>
        <v/>
      </c>
      <c r="BB880" s="91" t="str">
        <f t="shared" si="8288"/>
        <v/>
      </c>
      <c r="BC880" s="91" t="str">
        <f t="shared" si="8289"/>
        <v/>
      </c>
      <c r="BD880" s="91" t="str">
        <f t="shared" si="8290"/>
        <v/>
      </c>
      <c r="BE880" s="91" t="str">
        <f t="shared" si="8291"/>
        <v/>
      </c>
      <c r="BF880" s="91" t="str">
        <f t="shared" si="8292"/>
        <v/>
      </c>
      <c r="BG880" s="91" t="str">
        <f t="shared" si="8293"/>
        <v/>
      </c>
      <c r="BH880" s="91" t="str">
        <f t="shared" si="8294"/>
        <v/>
      </c>
      <c r="BI880" s="91" t="str">
        <f t="shared" si="8295"/>
        <v/>
      </c>
      <c r="BJ880" s="91" t="str">
        <f t="shared" si="8296"/>
        <v/>
      </c>
      <c r="BK880" s="91" t="str">
        <f t="shared" si="8297"/>
        <v/>
      </c>
      <c r="BL880" s="91" t="str">
        <f t="shared" si="8298"/>
        <v/>
      </c>
      <c r="BM880" s="91" t="str">
        <f t="shared" si="8299"/>
        <v/>
      </c>
      <c r="BN880" s="91" t="str">
        <f t="shared" si="8300"/>
        <v/>
      </c>
      <c r="BO880" s="91" t="str">
        <f t="shared" si="8301"/>
        <v/>
      </c>
      <c r="BP880" s="91" t="str">
        <f t="shared" si="8302"/>
        <v/>
      </c>
      <c r="BQ880" s="91" t="str">
        <f t="shared" si="8303"/>
        <v/>
      </c>
      <c r="BR880" s="91" t="str">
        <f t="shared" si="8304"/>
        <v/>
      </c>
      <c r="BS880" s="91" t="str">
        <f t="shared" si="8305"/>
        <v/>
      </c>
      <c r="BT880" s="91" t="str">
        <f t="shared" si="8306"/>
        <v/>
      </c>
      <c r="BU880" s="91" t="str">
        <f t="shared" si="8307"/>
        <v/>
      </c>
      <c r="BV880" s="91" t="str">
        <f t="shared" si="8308"/>
        <v/>
      </c>
      <c r="BW880" s="91" t="str">
        <f t="shared" si="8309"/>
        <v/>
      </c>
      <c r="BX880" s="91" t="str">
        <f t="shared" si="8310"/>
        <v/>
      </c>
      <c r="BY880" s="91" t="str">
        <f t="shared" si="8311"/>
        <v/>
      </c>
      <c r="BZ880" s="91" t="str">
        <f t="shared" si="8312"/>
        <v/>
      </c>
      <c r="CA880" s="91" t="str">
        <f t="shared" si="8313"/>
        <v/>
      </c>
      <c r="CB880" s="91" t="str">
        <f t="shared" si="8314"/>
        <v/>
      </c>
      <c r="CC880" s="91" t="str">
        <f t="shared" si="8315"/>
        <v/>
      </c>
      <c r="CD880" s="91" t="str">
        <f t="shared" si="8316"/>
        <v/>
      </c>
      <c r="CE880" s="91" t="str">
        <f t="shared" si="8317"/>
        <v/>
      </c>
      <c r="CF880" s="91" t="str">
        <f t="shared" si="8318"/>
        <v/>
      </c>
      <c r="CG880" s="91" t="str">
        <f t="shared" si="8319"/>
        <v/>
      </c>
      <c r="CH880" s="91" t="str">
        <f t="shared" si="8320"/>
        <v/>
      </c>
      <c r="CI880" s="91" t="str">
        <f t="shared" si="8321"/>
        <v>нет</v>
      </c>
      <c r="CJ880" s="63" t="e">
        <f>IF(LEN('Описание предлагаемого товара'!#REF!)&gt;0,'Описание предлагаемого товара'!#REF!,"")</f>
        <v>#REF!</v>
      </c>
      <c r="CK880" s="91" t="e">
        <f t="shared" ref="CK880:CL880" si="8595">IFERROR(REPLACE(CJ880,FIND(CHAR(10),CJ880,1),1,""),CJ880)</f>
        <v>#REF!</v>
      </c>
      <c r="CL880" s="91" t="e">
        <f t="shared" si="8595"/>
        <v>#REF!</v>
      </c>
      <c r="CM880" s="91" t="e">
        <f t="shared" si="8323"/>
        <v>#REF!</v>
      </c>
      <c r="CN880" s="91" t="e">
        <f t="shared" si="8324"/>
        <v>#REF!</v>
      </c>
      <c r="CO880" s="91" t="e">
        <f t="shared" si="8325"/>
        <v>#REF!</v>
      </c>
      <c r="CP880" s="90" t="e">
        <f>IF(AU880="Не указан реестровый номер (мера нац.режима Запрет)","",IF(CI880="нет","",IF(CU880="да","исключение(не смотрим баллы)",IFERROR(IF(CI880*1&gt;0,IFERROR(IF(VLOOKUP(CI880*1,Обработ.выгрузка_реестра_РФ!$A:$G,7,)=0,"Баллы не установлены",VLOOKUP(CI880*1,Обработ.выгрузка_реестра_РФ!$A:$G,7,)),IF(LEN(CI880)&gt;14,"","нет номера в реестре РФ")),""),IF(LEN(CI880)=0,"","Некорректный реестровый номер")))))</f>
        <v>#REF!</v>
      </c>
      <c r="CQ880" s="33" t="e">
        <f>IF(LEN(C880)&gt;0,IFERROR(IF(LEN(H880)&gt;0,IF(LEN(VLOOKUP(H880,'исключения(не_смотрим_баллы)'!$A:$C,1,))&gt;0,"да","нет"),"не введен ОКПД2"),"нет"),"")</f>
        <v>#REF!</v>
      </c>
      <c r="CR880" s="33" t="e">
        <f ca="1">IF(CQ880="да",IF(TODAY()&lt;VLOOKUP(H880,'исключения(не_смотрим_баллы)'!$A:$C,3,),"да","нет"),"")</f>
        <v>#REF!</v>
      </c>
      <c r="CS880" s="33" t="str">
        <f>IFERROR(IF(CQ880="да",IF(VLOOKUP(CI880*1,Обработ.выгрузка_реестра_РФ!$A:$G,2,)&lt;VLOOKUP(H880,'исключения(не_смотрим_баллы)'!$A:$C,2,),"да","нет"),""),"")</f>
        <v/>
      </c>
      <c r="CT880" s="24"/>
      <c r="CU880" s="33" t="e">
        <f t="shared" si="8337"/>
        <v>#REF!</v>
      </c>
      <c r="CV880" s="91" t="e">
        <f t="shared" si="8338"/>
        <v>#REF!</v>
      </c>
      <c r="CW880" s="27" t="e">
        <f t="shared" si="8339"/>
        <v>#REF!</v>
      </c>
      <c r="CX880" s="26" t="e">
        <f t="shared" si="8268"/>
        <v>#REF!</v>
      </c>
      <c r="CY880" s="64" t="e">
        <f>IF(LEN('Описание предлагаемого товара'!#REF!)&gt;0,'Описание предлагаемого товара'!#REF!,"")</f>
        <v>#REF!</v>
      </c>
      <c r="CZ880" s="95" t="e">
        <f t="shared" si="8326"/>
        <v>#REF!</v>
      </c>
      <c r="DA880" s="95" t="e">
        <f t="shared" ref="DA880" si="8596">IFERROR(REPLACE(CZ880,FIND(" ",CZ880,1),1,""),CZ880)</f>
        <v>#REF!</v>
      </c>
      <c r="DB880" s="95" t="e">
        <f t="shared" si="8270"/>
        <v>#REF!</v>
      </c>
      <c r="DC880" s="95" t="e">
        <f t="shared" ref="DC880:DD880" si="8597">IFERROR(REPLACE(DB880,FIND("г.",DB880,1),2,""),DB880)</f>
        <v>#REF!</v>
      </c>
      <c r="DD880" s="95" t="e">
        <f t="shared" si="8597"/>
        <v>#REF!</v>
      </c>
      <c r="DE880" s="95" t="e">
        <f t="shared" ref="DE880:DF880" si="8598">IFERROR(REPLACE(DD880,FIND("г",DD880,1),1,""),DD880)</f>
        <v>#REF!</v>
      </c>
      <c r="DF880" s="95" t="e">
        <f t="shared" si="8598"/>
        <v>#REF!</v>
      </c>
      <c r="DG880" s="95" t="e">
        <f t="shared" si="8343"/>
        <v>#REF!</v>
      </c>
      <c r="DH880" s="25" t="str">
        <f>IFERROR(VLOOKUP(CI880*1,Обработ.выгрузка_реестра_РФ!$A:$G,5,),"")</f>
        <v/>
      </c>
      <c r="DI880" s="27" t="str">
        <f t="shared" si="8353"/>
        <v/>
      </c>
      <c r="DJ880" s="27" t="str">
        <f t="shared" ca="1" si="8330"/>
        <v/>
      </c>
      <c r="DK880" s="63" t="e">
        <f>IF(LEN('Описание предлагаемого товара'!#REF!)&gt;0,'Описание предлагаемого товара'!#REF!,"")</f>
        <v>#REF!</v>
      </c>
      <c r="DL880" s="63" t="e">
        <f>IF(LEN('Описание предлагаемого товара'!#REF!)&gt;0,'Описание предлагаемого товара'!#REF!,"")</f>
        <v>#REF!</v>
      </c>
      <c r="DM880" s="32"/>
    </row>
    <row r="881" spans="1:117" ht="48.75" customHeight="1" x14ac:dyDescent="0.25">
      <c r="A881" s="61" t="e">
        <f>IF(LEN('Описание предлагаемого товара'!#REF!)&gt;0,'Описание предлагаемого товара'!#REF!,"")</f>
        <v>#REF!</v>
      </c>
      <c r="B881" s="65" t="e">
        <f>IF(LEN('Описание предлагаемого товара'!#REF!)&gt;0,'Описание предлагаемого товара'!#REF!,"")</f>
        <v>#REF!</v>
      </c>
      <c r="C881" s="61" t="e">
        <f>IF(LEN('Описание предлагаемого товара'!#REF!)&gt;0,'Описание предлагаемого товара'!#REF!,"")</f>
        <v>#REF!</v>
      </c>
      <c r="D881" s="61" t="e">
        <f>IF(LEN('Описание предлагаемого товара'!#REF!)&gt;0,'Описание предлагаемого товара'!#REF!,"")</f>
        <v>#REF!</v>
      </c>
      <c r="E881" s="61" t="e">
        <f>IF(LEN('Описание предлагаемого товара'!#REF!)&gt;0,'Описание предлагаемого товара'!#REF!,"")</f>
        <v>#REF!</v>
      </c>
      <c r="F881" s="61" t="e">
        <f>IF(LEN('Описание предлагаемого товара'!#REF!)&gt;0,'Описание предлагаемого товара'!#REF!,"")</f>
        <v>#REF!</v>
      </c>
      <c r="G881" s="61" t="e">
        <f>IF(LEN('Описание предлагаемого товара'!#REF!)&gt;0,'Описание предлагаемого товара'!#REF!,"")</f>
        <v>#REF!</v>
      </c>
      <c r="H881" s="61" t="e">
        <f>IF(LEN('Описание предлагаемого товара'!#REF!)&gt;0,'Описание предлагаемого товара'!#REF!,"")</f>
        <v>#REF!</v>
      </c>
      <c r="I881" s="61" t="e">
        <f>IF(LEN('Описание предлагаемого товара'!#REF!)&gt;0,'Описание предлагаемого товара'!#REF!,"")</f>
        <v>#REF!</v>
      </c>
      <c r="J881" s="38" t="str">
        <f>IFERROR(VLOOKUP(B881,SAP!$A:$E,5,),"")</f>
        <v/>
      </c>
      <c r="K881" s="40" t="str">
        <f t="shared" si="8273"/>
        <v/>
      </c>
      <c r="L881" s="61" t="e">
        <f>IF(LEN('Описание предлагаемого товара'!#REF!)&gt;0,IFERROR('Описание предлагаемого товара'!#REF!*1,""),"")</f>
        <v>#REF!</v>
      </c>
      <c r="M881" s="39" t="str">
        <f>IFERROR(VLOOKUP(B881,SAP!$A:$E,2,),"")</f>
        <v/>
      </c>
      <c r="N881" s="41" t="str">
        <f t="shared" si="8409"/>
        <v/>
      </c>
      <c r="O881" s="39" t="str">
        <f t="shared" si="8260"/>
        <v/>
      </c>
      <c r="P881" s="36" t="e">
        <f>IF(LEN('Описание предлагаемого товара'!#REF!)&gt;0,'Описание предлагаемого товара'!#REF!,"")</f>
        <v>#REF!</v>
      </c>
      <c r="Q88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81" s="37" t="e">
        <f>IF(LEN('Описание предлагаемого товара'!#REF!)&gt;0,'Описание предлагаемого товара'!#REF!,"")</f>
        <v>#REF!</v>
      </c>
      <c r="S881" s="37" t="e">
        <f>IF(LEN('Описание предлагаемого товара'!#REF!)&gt;0,'Описание предлагаемого товара'!#REF!,"")</f>
        <v>#REF!</v>
      </c>
      <c r="T88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81" s="23" t="str">
        <f>IFERROR(VLOOKUP(CI881*1,Обработ.выгрузка_реестра_РФ!$A:$G,6,),"")</f>
        <v/>
      </c>
      <c r="V881" s="61" t="e">
        <f>IF(LEN('Описание предлагаемого товара'!#REF!)&gt;0,'Описание предлагаемого товара'!#REF!,"")</f>
        <v>#REF!</v>
      </c>
      <c r="W881" s="62" t="e">
        <f>IF(LEN('Описание предлагаемого товара'!#REF!)&gt;0,'Описание предлагаемого товара'!#REF!,"")</f>
        <v>#REF!</v>
      </c>
      <c r="X881" s="91" t="e">
        <f t="shared" ref="X881:Y881" si="8599">IFERROR(REPLACE(W881,FIND(CHAR(10),W881,1),1," "),W881)</f>
        <v>#REF!</v>
      </c>
      <c r="Y881" s="91" t="e">
        <f t="shared" si="8599"/>
        <v>#REF!</v>
      </c>
      <c r="Z881" s="91" t="e">
        <f t="shared" si="8275"/>
        <v>#REF!</v>
      </c>
      <c r="AA881" s="91" t="e">
        <f t="shared" si="8276"/>
        <v>#REF!</v>
      </c>
      <c r="AB881" s="91" t="e">
        <f t="shared" si="8277"/>
        <v>#REF!</v>
      </c>
      <c r="AC881" s="91" t="e">
        <f t="shared" ref="AC881:AF881" si="8600">IFERROR(REPLACE(AB881,FIND("  ",AB881,1),2," "),AB881)</f>
        <v>#REF!</v>
      </c>
      <c r="AD881" s="91" t="e">
        <f t="shared" si="8600"/>
        <v>#REF!</v>
      </c>
      <c r="AE881" s="91" t="e">
        <f t="shared" si="8600"/>
        <v>#REF!</v>
      </c>
      <c r="AF881" s="91" t="e">
        <f t="shared" si="8600"/>
        <v>#REF!</v>
      </c>
      <c r="AG881" s="23" t="str">
        <f>IFERROR(VLOOKUP(CI881*1,Обработ.выгрузка_реестра_РФ!$A:$G,4,),"")</f>
        <v/>
      </c>
      <c r="AH881" s="91" t="str">
        <f t="shared" ref="AH881:AI881" si="8601">IFERROR(REPLACE(AG881,FIND("-",AG881,1),1,"*"),AG881)</f>
        <v/>
      </c>
      <c r="AI881" s="91" t="str">
        <f t="shared" si="8601"/>
        <v/>
      </c>
      <c r="AJ881" s="27" t="str">
        <f t="shared" si="8375"/>
        <v/>
      </c>
      <c r="AK881" s="63" t="e">
        <f>IF(LEN('Описание предлагаемого товара'!#REF!)&gt;0,'Описание предлагаемого товара'!#REF!,"")</f>
        <v>#REF!</v>
      </c>
      <c r="AL881" s="91" t="e">
        <f t="shared" ref="AL881:AM881" si="8602">IFERROR(REPLACE(AK881,FIND(CHAR(10),AK881,1),1,""),AK881)</f>
        <v>#REF!</v>
      </c>
      <c r="AM881" s="91" t="e">
        <f t="shared" si="8602"/>
        <v>#REF!</v>
      </c>
      <c r="AN881" s="91" t="e">
        <f t="shared" ref="AN881:AR881" si="8603">IFERROR(REPLACE(AM881,FIND(" ",AM881,1),1,""),AM881)</f>
        <v>#REF!</v>
      </c>
      <c r="AO881" s="91" t="e">
        <f t="shared" si="8603"/>
        <v>#REF!</v>
      </c>
      <c r="AP881" s="91" t="e">
        <f t="shared" si="8603"/>
        <v>#REF!</v>
      </c>
      <c r="AQ881" s="91" t="e">
        <f t="shared" si="8603"/>
        <v>#REF!</v>
      </c>
      <c r="AR881" s="91" t="e">
        <f t="shared" si="8603"/>
        <v>#REF!</v>
      </c>
      <c r="AS881" s="91" t="e">
        <f t="shared" si="8282"/>
        <v>#REF!</v>
      </c>
      <c r="AT881" s="91" t="e">
        <f t="shared" si="8283"/>
        <v>#REF!</v>
      </c>
      <c r="AU881" s="32" t="e">
        <f t="shared" si="8266"/>
        <v>#REF!</v>
      </c>
      <c r="AV881" s="93" t="e">
        <f>'Описание предлагаемого товара'!#REF!</f>
        <v>#REF!</v>
      </c>
      <c r="AW881" s="91" t="e">
        <f>MIN(SEARCH({0,1,2,3,4,5,6,7,8,9},AV881&amp; "0123456789"))</f>
        <v>#REF!</v>
      </c>
      <c r="AX881" s="91" t="str">
        <f t="shared" si="8284"/>
        <v/>
      </c>
      <c r="AY881" s="91" t="str">
        <f t="shared" si="8285"/>
        <v/>
      </c>
      <c r="AZ881" s="91" t="str">
        <f t="shared" si="8286"/>
        <v/>
      </c>
      <c r="BA881" s="91" t="str">
        <f t="shared" si="8287"/>
        <v/>
      </c>
      <c r="BB881" s="91" t="str">
        <f t="shared" si="8288"/>
        <v/>
      </c>
      <c r="BC881" s="91" t="str">
        <f t="shared" si="8289"/>
        <v/>
      </c>
      <c r="BD881" s="91" t="str">
        <f t="shared" si="8290"/>
        <v/>
      </c>
      <c r="BE881" s="91" t="str">
        <f t="shared" si="8291"/>
        <v/>
      </c>
      <c r="BF881" s="91" t="str">
        <f t="shared" si="8292"/>
        <v/>
      </c>
      <c r="BG881" s="91" t="str">
        <f t="shared" si="8293"/>
        <v/>
      </c>
      <c r="BH881" s="91" t="str">
        <f t="shared" si="8294"/>
        <v/>
      </c>
      <c r="BI881" s="91" t="str">
        <f t="shared" si="8295"/>
        <v/>
      </c>
      <c r="BJ881" s="91" t="str">
        <f t="shared" si="8296"/>
        <v/>
      </c>
      <c r="BK881" s="91" t="str">
        <f t="shared" si="8297"/>
        <v/>
      </c>
      <c r="BL881" s="91" t="str">
        <f t="shared" si="8298"/>
        <v/>
      </c>
      <c r="BM881" s="91" t="str">
        <f t="shared" si="8299"/>
        <v/>
      </c>
      <c r="BN881" s="91" t="str">
        <f t="shared" si="8300"/>
        <v/>
      </c>
      <c r="BO881" s="91" t="str">
        <f t="shared" si="8301"/>
        <v/>
      </c>
      <c r="BP881" s="91" t="str">
        <f t="shared" si="8302"/>
        <v/>
      </c>
      <c r="BQ881" s="91" t="str">
        <f t="shared" si="8303"/>
        <v/>
      </c>
      <c r="BR881" s="91" t="str">
        <f t="shared" si="8304"/>
        <v/>
      </c>
      <c r="BS881" s="91" t="str">
        <f t="shared" si="8305"/>
        <v/>
      </c>
      <c r="BT881" s="91" t="str">
        <f t="shared" si="8306"/>
        <v/>
      </c>
      <c r="BU881" s="91" t="str">
        <f t="shared" si="8307"/>
        <v/>
      </c>
      <c r="BV881" s="91" t="str">
        <f t="shared" si="8308"/>
        <v/>
      </c>
      <c r="BW881" s="91" t="str">
        <f t="shared" si="8309"/>
        <v/>
      </c>
      <c r="BX881" s="91" t="str">
        <f t="shared" si="8310"/>
        <v/>
      </c>
      <c r="BY881" s="91" t="str">
        <f t="shared" si="8311"/>
        <v/>
      </c>
      <c r="BZ881" s="91" t="str">
        <f t="shared" si="8312"/>
        <v/>
      </c>
      <c r="CA881" s="91" t="str">
        <f t="shared" si="8313"/>
        <v/>
      </c>
      <c r="CB881" s="91" t="str">
        <f t="shared" si="8314"/>
        <v/>
      </c>
      <c r="CC881" s="91" t="str">
        <f t="shared" si="8315"/>
        <v/>
      </c>
      <c r="CD881" s="91" t="str">
        <f t="shared" si="8316"/>
        <v/>
      </c>
      <c r="CE881" s="91" t="str">
        <f t="shared" si="8317"/>
        <v/>
      </c>
      <c r="CF881" s="91" t="str">
        <f t="shared" si="8318"/>
        <v/>
      </c>
      <c r="CG881" s="91" t="str">
        <f t="shared" si="8319"/>
        <v/>
      </c>
      <c r="CH881" s="91" t="str">
        <f t="shared" si="8320"/>
        <v/>
      </c>
      <c r="CI881" s="91" t="str">
        <f t="shared" si="8321"/>
        <v>нет</v>
      </c>
      <c r="CJ881" s="63" t="e">
        <f>IF(LEN('Описание предлагаемого товара'!#REF!)&gt;0,'Описание предлагаемого товара'!#REF!,"")</f>
        <v>#REF!</v>
      </c>
      <c r="CK881" s="91" t="e">
        <f t="shared" ref="CK881:CL881" si="8604">IFERROR(REPLACE(CJ881,FIND(CHAR(10),CJ881,1),1,""),CJ881)</f>
        <v>#REF!</v>
      </c>
      <c r="CL881" s="91" t="e">
        <f t="shared" si="8604"/>
        <v>#REF!</v>
      </c>
      <c r="CM881" s="91" t="e">
        <f t="shared" si="8323"/>
        <v>#REF!</v>
      </c>
      <c r="CN881" s="91" t="e">
        <f t="shared" si="8324"/>
        <v>#REF!</v>
      </c>
      <c r="CO881" s="91" t="e">
        <f t="shared" si="8325"/>
        <v>#REF!</v>
      </c>
      <c r="CP881" s="90" t="e">
        <f>IF(AU881="Не указан реестровый номер (мера нац.режима Запрет)","",IF(CI881="нет","",IF(CU881="да","исключение(не смотрим баллы)",IFERROR(IF(CI881*1&gt;0,IFERROR(IF(VLOOKUP(CI881*1,Обработ.выгрузка_реестра_РФ!$A:$G,7,)=0,"Баллы не установлены",VLOOKUP(CI881*1,Обработ.выгрузка_реестра_РФ!$A:$G,7,)),IF(LEN(CI881)&gt;14,"","нет номера в реестре РФ")),""),IF(LEN(CI881)=0,"","Некорректный реестровый номер")))))</f>
        <v>#REF!</v>
      </c>
      <c r="CQ881" s="33" t="e">
        <f>IF(LEN(C881)&gt;0,IFERROR(IF(LEN(H881)&gt;0,IF(LEN(VLOOKUP(H881,'исключения(не_смотрим_баллы)'!$A:$C,1,))&gt;0,"да","нет"),"не введен ОКПД2"),"нет"),"")</f>
        <v>#REF!</v>
      </c>
      <c r="CR881" s="33" t="e">
        <f ca="1">IF(CQ881="да",IF(TODAY()&lt;VLOOKUP(H881,'исключения(не_смотрим_баллы)'!$A:$C,3,),"да","нет"),"")</f>
        <v>#REF!</v>
      </c>
      <c r="CS881" s="33" t="str">
        <f>IFERROR(IF(CQ881="да",IF(VLOOKUP(CI881*1,Обработ.выгрузка_реестра_РФ!$A:$G,2,)&lt;VLOOKUP(H881,'исключения(не_смотрим_баллы)'!$A:$C,2,),"да","нет"),""),"")</f>
        <v/>
      </c>
      <c r="CT881" s="24"/>
      <c r="CU881" s="33" t="e">
        <f t="shared" si="8337"/>
        <v>#REF!</v>
      </c>
      <c r="CV881" s="91" t="e">
        <f t="shared" si="8338"/>
        <v>#REF!</v>
      </c>
      <c r="CW881" s="27" t="e">
        <f t="shared" si="8339"/>
        <v>#REF!</v>
      </c>
      <c r="CX881" s="26" t="e">
        <f t="shared" si="8268"/>
        <v>#REF!</v>
      </c>
      <c r="CY881" s="64" t="e">
        <f>IF(LEN('Описание предлагаемого товара'!#REF!)&gt;0,'Описание предлагаемого товара'!#REF!,"")</f>
        <v>#REF!</v>
      </c>
      <c r="CZ881" s="95" t="e">
        <f t="shared" si="8326"/>
        <v>#REF!</v>
      </c>
      <c r="DA881" s="95" t="e">
        <f t="shared" ref="DA881" si="8605">IFERROR(REPLACE(CZ881,FIND(" ",CZ881,1),1,""),CZ881)</f>
        <v>#REF!</v>
      </c>
      <c r="DB881" s="95" t="e">
        <f t="shared" si="8270"/>
        <v>#REF!</v>
      </c>
      <c r="DC881" s="95" t="e">
        <f t="shared" ref="DC881:DD881" si="8606">IFERROR(REPLACE(DB881,FIND("г.",DB881,1),2,""),DB881)</f>
        <v>#REF!</v>
      </c>
      <c r="DD881" s="95" t="e">
        <f t="shared" si="8606"/>
        <v>#REF!</v>
      </c>
      <c r="DE881" s="95" t="e">
        <f t="shared" ref="DE881:DF881" si="8607">IFERROR(REPLACE(DD881,FIND("г",DD881,1),1,""),DD881)</f>
        <v>#REF!</v>
      </c>
      <c r="DF881" s="95" t="e">
        <f t="shared" si="8607"/>
        <v>#REF!</v>
      </c>
      <c r="DG881" s="95" t="e">
        <f t="shared" si="8343"/>
        <v>#REF!</v>
      </c>
      <c r="DH881" s="25" t="str">
        <f>IFERROR(VLOOKUP(CI881*1,Обработ.выгрузка_реестра_РФ!$A:$G,5,),"")</f>
        <v/>
      </c>
      <c r="DI881" s="27" t="str">
        <f t="shared" si="8353"/>
        <v/>
      </c>
      <c r="DJ881" s="27" t="str">
        <f t="shared" ca="1" si="8330"/>
        <v/>
      </c>
      <c r="DK881" s="63" t="e">
        <f>IF(LEN('Описание предлагаемого товара'!#REF!)&gt;0,'Описание предлагаемого товара'!#REF!,"")</f>
        <v>#REF!</v>
      </c>
      <c r="DL881" s="63" t="e">
        <f>IF(LEN('Описание предлагаемого товара'!#REF!)&gt;0,'Описание предлагаемого товара'!#REF!,"")</f>
        <v>#REF!</v>
      </c>
      <c r="DM881" s="32"/>
    </row>
    <row r="882" spans="1:117" ht="48.75" customHeight="1" x14ac:dyDescent="0.25">
      <c r="A882" s="61" t="e">
        <f>IF(LEN('Описание предлагаемого товара'!#REF!)&gt;0,'Описание предлагаемого товара'!#REF!,"")</f>
        <v>#REF!</v>
      </c>
      <c r="B882" s="65" t="e">
        <f>IF(LEN('Описание предлагаемого товара'!#REF!)&gt;0,'Описание предлагаемого товара'!#REF!,"")</f>
        <v>#REF!</v>
      </c>
      <c r="C882" s="61" t="e">
        <f>IF(LEN('Описание предлагаемого товара'!#REF!)&gt;0,'Описание предлагаемого товара'!#REF!,"")</f>
        <v>#REF!</v>
      </c>
      <c r="D882" s="61" t="e">
        <f>IF(LEN('Описание предлагаемого товара'!#REF!)&gt;0,'Описание предлагаемого товара'!#REF!,"")</f>
        <v>#REF!</v>
      </c>
      <c r="E882" s="61" t="e">
        <f>IF(LEN('Описание предлагаемого товара'!#REF!)&gt;0,'Описание предлагаемого товара'!#REF!,"")</f>
        <v>#REF!</v>
      </c>
      <c r="F882" s="61" t="e">
        <f>IF(LEN('Описание предлагаемого товара'!#REF!)&gt;0,'Описание предлагаемого товара'!#REF!,"")</f>
        <v>#REF!</v>
      </c>
      <c r="G882" s="61" t="e">
        <f>IF(LEN('Описание предлагаемого товара'!#REF!)&gt;0,'Описание предлагаемого товара'!#REF!,"")</f>
        <v>#REF!</v>
      </c>
      <c r="H882" s="61" t="e">
        <f>IF(LEN('Описание предлагаемого товара'!#REF!)&gt;0,'Описание предлагаемого товара'!#REF!,"")</f>
        <v>#REF!</v>
      </c>
      <c r="I882" s="61" t="e">
        <f>IF(LEN('Описание предлагаемого товара'!#REF!)&gt;0,'Описание предлагаемого товара'!#REF!,"")</f>
        <v>#REF!</v>
      </c>
      <c r="J882" s="38" t="str">
        <f>IFERROR(VLOOKUP(B882,SAP!$A:$E,5,),"")</f>
        <v/>
      </c>
      <c r="K882" s="40" t="str">
        <f t="shared" si="8273"/>
        <v/>
      </c>
      <c r="L882" s="61" t="e">
        <f>IF(LEN('Описание предлагаемого товара'!#REF!)&gt;0,IFERROR('Описание предлагаемого товара'!#REF!*1,""),"")</f>
        <v>#REF!</v>
      </c>
      <c r="M882" s="39" t="str">
        <f>IFERROR(VLOOKUP(B882,SAP!$A:$E,2,),"")</f>
        <v/>
      </c>
      <c r="N882" s="41" t="str">
        <f t="shared" si="8409"/>
        <v/>
      </c>
      <c r="O882" s="39" t="str">
        <f t="shared" si="8260"/>
        <v/>
      </c>
      <c r="P882" s="36" t="e">
        <f>IF(LEN('Описание предлагаемого товара'!#REF!)&gt;0,'Описание предлагаемого товара'!#REF!,"")</f>
        <v>#REF!</v>
      </c>
      <c r="Q88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82" s="37" t="e">
        <f>IF(LEN('Описание предлагаемого товара'!#REF!)&gt;0,'Описание предлагаемого товара'!#REF!,"")</f>
        <v>#REF!</v>
      </c>
      <c r="S882" s="37" t="e">
        <f>IF(LEN('Описание предлагаемого товара'!#REF!)&gt;0,'Описание предлагаемого товара'!#REF!,"")</f>
        <v>#REF!</v>
      </c>
      <c r="T88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82" s="23" t="str">
        <f>IFERROR(VLOOKUP(CI882*1,Обработ.выгрузка_реестра_РФ!$A:$G,6,),"")</f>
        <v/>
      </c>
      <c r="V882" s="61" t="e">
        <f>IF(LEN('Описание предлагаемого товара'!#REF!)&gt;0,'Описание предлагаемого товара'!#REF!,"")</f>
        <v>#REF!</v>
      </c>
      <c r="W882" s="62" t="e">
        <f>IF(LEN('Описание предлагаемого товара'!#REF!)&gt;0,'Описание предлагаемого товара'!#REF!,"")</f>
        <v>#REF!</v>
      </c>
      <c r="X882" s="91" t="e">
        <f t="shared" ref="X882:Y882" si="8608">IFERROR(REPLACE(W882,FIND(CHAR(10),W882,1),1," "),W882)</f>
        <v>#REF!</v>
      </c>
      <c r="Y882" s="91" t="e">
        <f t="shared" si="8608"/>
        <v>#REF!</v>
      </c>
      <c r="Z882" s="91" t="e">
        <f t="shared" si="8275"/>
        <v>#REF!</v>
      </c>
      <c r="AA882" s="91" t="e">
        <f t="shared" si="8276"/>
        <v>#REF!</v>
      </c>
      <c r="AB882" s="91" t="e">
        <f t="shared" si="8277"/>
        <v>#REF!</v>
      </c>
      <c r="AC882" s="91" t="e">
        <f t="shared" ref="AC882:AF882" si="8609">IFERROR(REPLACE(AB882,FIND("  ",AB882,1),2," "),AB882)</f>
        <v>#REF!</v>
      </c>
      <c r="AD882" s="91" t="e">
        <f t="shared" si="8609"/>
        <v>#REF!</v>
      </c>
      <c r="AE882" s="91" t="e">
        <f t="shared" si="8609"/>
        <v>#REF!</v>
      </c>
      <c r="AF882" s="91" t="e">
        <f t="shared" si="8609"/>
        <v>#REF!</v>
      </c>
      <c r="AG882" s="23" t="str">
        <f>IFERROR(VLOOKUP(CI882*1,Обработ.выгрузка_реестра_РФ!$A:$G,4,),"")</f>
        <v/>
      </c>
      <c r="AH882" s="91" t="str">
        <f t="shared" ref="AH882:AI882" si="8610">IFERROR(REPLACE(AG882,FIND("-",AG882,1),1,"*"),AG882)</f>
        <v/>
      </c>
      <c r="AI882" s="91" t="str">
        <f t="shared" si="8610"/>
        <v/>
      </c>
      <c r="AJ882" s="27" t="str">
        <f t="shared" si="8375"/>
        <v/>
      </c>
      <c r="AK882" s="63" t="e">
        <f>IF(LEN('Описание предлагаемого товара'!#REF!)&gt;0,'Описание предлагаемого товара'!#REF!,"")</f>
        <v>#REF!</v>
      </c>
      <c r="AL882" s="91" t="e">
        <f t="shared" ref="AL882:AM882" si="8611">IFERROR(REPLACE(AK882,FIND(CHAR(10),AK882,1),1,""),AK882)</f>
        <v>#REF!</v>
      </c>
      <c r="AM882" s="91" t="e">
        <f t="shared" si="8611"/>
        <v>#REF!</v>
      </c>
      <c r="AN882" s="91" t="e">
        <f t="shared" ref="AN882:AR882" si="8612">IFERROR(REPLACE(AM882,FIND(" ",AM882,1),1,""),AM882)</f>
        <v>#REF!</v>
      </c>
      <c r="AO882" s="91" t="e">
        <f t="shared" si="8612"/>
        <v>#REF!</v>
      </c>
      <c r="AP882" s="91" t="e">
        <f t="shared" si="8612"/>
        <v>#REF!</v>
      </c>
      <c r="AQ882" s="91" t="e">
        <f t="shared" si="8612"/>
        <v>#REF!</v>
      </c>
      <c r="AR882" s="91" t="e">
        <f t="shared" si="8612"/>
        <v>#REF!</v>
      </c>
      <c r="AS882" s="91" t="e">
        <f t="shared" si="8282"/>
        <v>#REF!</v>
      </c>
      <c r="AT882" s="91" t="e">
        <f t="shared" si="8283"/>
        <v>#REF!</v>
      </c>
      <c r="AU882" s="32" t="e">
        <f t="shared" si="8266"/>
        <v>#REF!</v>
      </c>
      <c r="AV882" s="93" t="e">
        <f>'Описание предлагаемого товара'!#REF!</f>
        <v>#REF!</v>
      </c>
      <c r="AW882" s="91" t="e">
        <f>MIN(SEARCH({0,1,2,3,4,5,6,7,8,9},AV882&amp; "0123456789"))</f>
        <v>#REF!</v>
      </c>
      <c r="AX882" s="91" t="str">
        <f t="shared" si="8284"/>
        <v/>
      </c>
      <c r="AY882" s="91" t="str">
        <f t="shared" si="8285"/>
        <v/>
      </c>
      <c r="AZ882" s="91" t="str">
        <f t="shared" si="8286"/>
        <v/>
      </c>
      <c r="BA882" s="91" t="str">
        <f t="shared" si="8287"/>
        <v/>
      </c>
      <c r="BB882" s="91" t="str">
        <f t="shared" si="8288"/>
        <v/>
      </c>
      <c r="BC882" s="91" t="str">
        <f t="shared" si="8289"/>
        <v/>
      </c>
      <c r="BD882" s="91" t="str">
        <f t="shared" si="8290"/>
        <v/>
      </c>
      <c r="BE882" s="91" t="str">
        <f t="shared" si="8291"/>
        <v/>
      </c>
      <c r="BF882" s="91" t="str">
        <f t="shared" si="8292"/>
        <v/>
      </c>
      <c r="BG882" s="91" t="str">
        <f t="shared" si="8293"/>
        <v/>
      </c>
      <c r="BH882" s="91" t="str">
        <f t="shared" si="8294"/>
        <v/>
      </c>
      <c r="BI882" s="91" t="str">
        <f t="shared" si="8295"/>
        <v/>
      </c>
      <c r="BJ882" s="91" t="str">
        <f t="shared" si="8296"/>
        <v/>
      </c>
      <c r="BK882" s="91" t="str">
        <f t="shared" si="8297"/>
        <v/>
      </c>
      <c r="BL882" s="91" t="str">
        <f t="shared" si="8298"/>
        <v/>
      </c>
      <c r="BM882" s="91" t="str">
        <f t="shared" si="8299"/>
        <v/>
      </c>
      <c r="BN882" s="91" t="str">
        <f t="shared" si="8300"/>
        <v/>
      </c>
      <c r="BO882" s="91" t="str">
        <f t="shared" si="8301"/>
        <v/>
      </c>
      <c r="BP882" s="91" t="str">
        <f t="shared" si="8302"/>
        <v/>
      </c>
      <c r="BQ882" s="91" t="str">
        <f t="shared" si="8303"/>
        <v/>
      </c>
      <c r="BR882" s="91" t="str">
        <f t="shared" si="8304"/>
        <v/>
      </c>
      <c r="BS882" s="91" t="str">
        <f t="shared" si="8305"/>
        <v/>
      </c>
      <c r="BT882" s="91" t="str">
        <f t="shared" si="8306"/>
        <v/>
      </c>
      <c r="BU882" s="91" t="str">
        <f t="shared" si="8307"/>
        <v/>
      </c>
      <c r="BV882" s="91" t="str">
        <f t="shared" si="8308"/>
        <v/>
      </c>
      <c r="BW882" s="91" t="str">
        <f t="shared" si="8309"/>
        <v/>
      </c>
      <c r="BX882" s="91" t="str">
        <f t="shared" si="8310"/>
        <v/>
      </c>
      <c r="BY882" s="91" t="str">
        <f t="shared" si="8311"/>
        <v/>
      </c>
      <c r="BZ882" s="91" t="str">
        <f t="shared" si="8312"/>
        <v/>
      </c>
      <c r="CA882" s="91" t="str">
        <f t="shared" si="8313"/>
        <v/>
      </c>
      <c r="CB882" s="91" t="str">
        <f t="shared" si="8314"/>
        <v/>
      </c>
      <c r="CC882" s="91" t="str">
        <f t="shared" si="8315"/>
        <v/>
      </c>
      <c r="CD882" s="91" t="str">
        <f t="shared" si="8316"/>
        <v/>
      </c>
      <c r="CE882" s="91" t="str">
        <f t="shared" si="8317"/>
        <v/>
      </c>
      <c r="CF882" s="91" t="str">
        <f t="shared" si="8318"/>
        <v/>
      </c>
      <c r="CG882" s="91" t="str">
        <f t="shared" si="8319"/>
        <v/>
      </c>
      <c r="CH882" s="91" t="str">
        <f t="shared" si="8320"/>
        <v/>
      </c>
      <c r="CI882" s="91" t="str">
        <f t="shared" si="8321"/>
        <v>нет</v>
      </c>
      <c r="CJ882" s="63" t="e">
        <f>IF(LEN('Описание предлагаемого товара'!#REF!)&gt;0,'Описание предлагаемого товара'!#REF!,"")</f>
        <v>#REF!</v>
      </c>
      <c r="CK882" s="91" t="e">
        <f t="shared" ref="CK882:CL882" si="8613">IFERROR(REPLACE(CJ882,FIND(CHAR(10),CJ882,1),1,""),CJ882)</f>
        <v>#REF!</v>
      </c>
      <c r="CL882" s="91" t="e">
        <f t="shared" si="8613"/>
        <v>#REF!</v>
      </c>
      <c r="CM882" s="91" t="e">
        <f t="shared" si="8323"/>
        <v>#REF!</v>
      </c>
      <c r="CN882" s="91" t="e">
        <f t="shared" si="8324"/>
        <v>#REF!</v>
      </c>
      <c r="CO882" s="91" t="e">
        <f t="shared" si="8325"/>
        <v>#REF!</v>
      </c>
      <c r="CP882" s="90" t="e">
        <f>IF(AU882="Не указан реестровый номер (мера нац.режима Запрет)","",IF(CI882="нет","",IF(CU882="да","исключение(не смотрим баллы)",IFERROR(IF(CI882*1&gt;0,IFERROR(IF(VLOOKUP(CI882*1,Обработ.выгрузка_реестра_РФ!$A:$G,7,)=0,"Баллы не установлены",VLOOKUP(CI882*1,Обработ.выгрузка_реестра_РФ!$A:$G,7,)),IF(LEN(CI882)&gt;14,"","нет номера в реестре РФ")),""),IF(LEN(CI882)=0,"","Некорректный реестровый номер")))))</f>
        <v>#REF!</v>
      </c>
      <c r="CQ882" s="33" t="e">
        <f>IF(LEN(C882)&gt;0,IFERROR(IF(LEN(H882)&gt;0,IF(LEN(VLOOKUP(H882,'исключения(не_смотрим_баллы)'!$A:$C,1,))&gt;0,"да","нет"),"не введен ОКПД2"),"нет"),"")</f>
        <v>#REF!</v>
      </c>
      <c r="CR882" s="33" t="e">
        <f ca="1">IF(CQ882="да",IF(TODAY()&lt;VLOOKUP(H882,'исключения(не_смотрим_баллы)'!$A:$C,3,),"да","нет"),"")</f>
        <v>#REF!</v>
      </c>
      <c r="CS882" s="33" t="str">
        <f>IFERROR(IF(CQ882="да",IF(VLOOKUP(CI882*1,Обработ.выгрузка_реестра_РФ!$A:$G,2,)&lt;VLOOKUP(H882,'исключения(не_смотрим_баллы)'!$A:$C,2,),"да","нет"),""),"")</f>
        <v/>
      </c>
      <c r="CT882" s="24"/>
      <c r="CU882" s="33" t="e">
        <f t="shared" si="8337"/>
        <v>#REF!</v>
      </c>
      <c r="CV882" s="91" t="e">
        <f t="shared" si="8338"/>
        <v>#REF!</v>
      </c>
      <c r="CW882" s="27" t="e">
        <f t="shared" si="8339"/>
        <v>#REF!</v>
      </c>
      <c r="CX882" s="26" t="e">
        <f t="shared" si="8268"/>
        <v>#REF!</v>
      </c>
      <c r="CY882" s="64" t="e">
        <f>IF(LEN('Описание предлагаемого товара'!#REF!)&gt;0,'Описание предлагаемого товара'!#REF!,"")</f>
        <v>#REF!</v>
      </c>
      <c r="CZ882" s="95" t="e">
        <f t="shared" si="8326"/>
        <v>#REF!</v>
      </c>
      <c r="DA882" s="95" t="e">
        <f t="shared" ref="DA882" si="8614">IFERROR(REPLACE(CZ882,FIND(" ",CZ882,1),1,""),CZ882)</f>
        <v>#REF!</v>
      </c>
      <c r="DB882" s="95" t="e">
        <f t="shared" si="8270"/>
        <v>#REF!</v>
      </c>
      <c r="DC882" s="95" t="e">
        <f t="shared" ref="DC882:DD882" si="8615">IFERROR(REPLACE(DB882,FIND("г.",DB882,1),2,""),DB882)</f>
        <v>#REF!</v>
      </c>
      <c r="DD882" s="95" t="e">
        <f t="shared" si="8615"/>
        <v>#REF!</v>
      </c>
      <c r="DE882" s="95" t="e">
        <f t="shared" ref="DE882:DF882" si="8616">IFERROR(REPLACE(DD882,FIND("г",DD882,1),1,""),DD882)</f>
        <v>#REF!</v>
      </c>
      <c r="DF882" s="95" t="e">
        <f t="shared" si="8616"/>
        <v>#REF!</v>
      </c>
      <c r="DG882" s="95" t="e">
        <f t="shared" si="8343"/>
        <v>#REF!</v>
      </c>
      <c r="DH882" s="25" t="str">
        <f>IFERROR(VLOOKUP(CI882*1,Обработ.выгрузка_реестра_РФ!$A:$G,5,),"")</f>
        <v/>
      </c>
      <c r="DI882" s="27" t="str">
        <f t="shared" si="8353"/>
        <v/>
      </c>
      <c r="DJ882" s="27" t="str">
        <f t="shared" ca="1" si="8330"/>
        <v/>
      </c>
      <c r="DK882" s="63" t="e">
        <f>IF(LEN('Описание предлагаемого товара'!#REF!)&gt;0,'Описание предлагаемого товара'!#REF!,"")</f>
        <v>#REF!</v>
      </c>
      <c r="DL882" s="63" t="e">
        <f>IF(LEN('Описание предлагаемого товара'!#REF!)&gt;0,'Описание предлагаемого товара'!#REF!,"")</f>
        <v>#REF!</v>
      </c>
      <c r="DM882" s="32"/>
    </row>
    <row r="883" spans="1:117" ht="48.75" customHeight="1" x14ac:dyDescent="0.25">
      <c r="A883" s="61" t="e">
        <f>IF(LEN('Описание предлагаемого товара'!#REF!)&gt;0,'Описание предлагаемого товара'!#REF!,"")</f>
        <v>#REF!</v>
      </c>
      <c r="B883" s="65" t="e">
        <f>IF(LEN('Описание предлагаемого товара'!#REF!)&gt;0,'Описание предлагаемого товара'!#REF!,"")</f>
        <v>#REF!</v>
      </c>
      <c r="C883" s="61" t="e">
        <f>IF(LEN('Описание предлагаемого товара'!#REF!)&gt;0,'Описание предлагаемого товара'!#REF!,"")</f>
        <v>#REF!</v>
      </c>
      <c r="D883" s="61" t="e">
        <f>IF(LEN('Описание предлагаемого товара'!#REF!)&gt;0,'Описание предлагаемого товара'!#REF!,"")</f>
        <v>#REF!</v>
      </c>
      <c r="E883" s="61" t="e">
        <f>IF(LEN('Описание предлагаемого товара'!#REF!)&gt;0,'Описание предлагаемого товара'!#REF!,"")</f>
        <v>#REF!</v>
      </c>
      <c r="F883" s="61" t="e">
        <f>IF(LEN('Описание предлагаемого товара'!#REF!)&gt;0,'Описание предлагаемого товара'!#REF!,"")</f>
        <v>#REF!</v>
      </c>
      <c r="G883" s="61" t="e">
        <f>IF(LEN('Описание предлагаемого товара'!#REF!)&gt;0,'Описание предлагаемого товара'!#REF!,"")</f>
        <v>#REF!</v>
      </c>
      <c r="H883" s="61" t="e">
        <f>IF(LEN('Описание предлагаемого товара'!#REF!)&gt;0,'Описание предлагаемого товара'!#REF!,"")</f>
        <v>#REF!</v>
      </c>
      <c r="I883" s="61" t="e">
        <f>IF(LEN('Описание предлагаемого товара'!#REF!)&gt;0,'Описание предлагаемого товара'!#REF!,"")</f>
        <v>#REF!</v>
      </c>
      <c r="J883" s="38" t="str">
        <f>IFERROR(VLOOKUP(B883,SAP!$A:$E,5,),"")</f>
        <v/>
      </c>
      <c r="K883" s="40" t="str">
        <f t="shared" si="8273"/>
        <v/>
      </c>
      <c r="L883" s="61" t="e">
        <f>IF(LEN('Описание предлагаемого товара'!#REF!)&gt;0,IFERROR('Описание предлагаемого товара'!#REF!*1,""),"")</f>
        <v>#REF!</v>
      </c>
      <c r="M883" s="39" t="str">
        <f>IFERROR(VLOOKUP(B883,SAP!$A:$E,2,),"")</f>
        <v/>
      </c>
      <c r="N883" s="41" t="str">
        <f t="shared" si="8409"/>
        <v/>
      </c>
      <c r="O883" s="39" t="str">
        <f t="shared" si="8260"/>
        <v/>
      </c>
      <c r="P883" s="36" t="e">
        <f>IF(LEN('Описание предлагаемого товара'!#REF!)&gt;0,'Описание предлагаемого товара'!#REF!,"")</f>
        <v>#REF!</v>
      </c>
      <c r="Q88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83" s="37" t="e">
        <f>IF(LEN('Описание предлагаемого товара'!#REF!)&gt;0,'Описание предлагаемого товара'!#REF!,"")</f>
        <v>#REF!</v>
      </c>
      <c r="S883" s="37" t="e">
        <f>IF(LEN('Описание предлагаемого товара'!#REF!)&gt;0,'Описание предлагаемого товара'!#REF!,"")</f>
        <v>#REF!</v>
      </c>
      <c r="T88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83" s="23" t="str">
        <f>IFERROR(VLOOKUP(CI883*1,Обработ.выгрузка_реестра_РФ!$A:$G,6,),"")</f>
        <v/>
      </c>
      <c r="V883" s="61" t="e">
        <f>IF(LEN('Описание предлагаемого товара'!#REF!)&gt;0,'Описание предлагаемого товара'!#REF!,"")</f>
        <v>#REF!</v>
      </c>
      <c r="W883" s="62" t="e">
        <f>IF(LEN('Описание предлагаемого товара'!#REF!)&gt;0,'Описание предлагаемого товара'!#REF!,"")</f>
        <v>#REF!</v>
      </c>
      <c r="X883" s="91" t="e">
        <f t="shared" ref="X883:Y883" si="8617">IFERROR(REPLACE(W883,FIND(CHAR(10),W883,1),1," "),W883)</f>
        <v>#REF!</v>
      </c>
      <c r="Y883" s="91" t="e">
        <f t="shared" si="8617"/>
        <v>#REF!</v>
      </c>
      <c r="Z883" s="91" t="e">
        <f t="shared" si="8275"/>
        <v>#REF!</v>
      </c>
      <c r="AA883" s="91" t="e">
        <f t="shared" si="8276"/>
        <v>#REF!</v>
      </c>
      <c r="AB883" s="91" t="e">
        <f t="shared" si="8277"/>
        <v>#REF!</v>
      </c>
      <c r="AC883" s="91" t="e">
        <f t="shared" ref="AC883:AF883" si="8618">IFERROR(REPLACE(AB883,FIND("  ",AB883,1),2," "),AB883)</f>
        <v>#REF!</v>
      </c>
      <c r="AD883" s="91" t="e">
        <f t="shared" si="8618"/>
        <v>#REF!</v>
      </c>
      <c r="AE883" s="91" t="e">
        <f t="shared" si="8618"/>
        <v>#REF!</v>
      </c>
      <c r="AF883" s="91" t="e">
        <f t="shared" si="8618"/>
        <v>#REF!</v>
      </c>
      <c r="AG883" s="23" t="str">
        <f>IFERROR(VLOOKUP(CI883*1,Обработ.выгрузка_реестра_РФ!$A:$G,4,),"")</f>
        <v/>
      </c>
      <c r="AH883" s="91" t="str">
        <f t="shared" ref="AH883:AI883" si="8619">IFERROR(REPLACE(AG883,FIND("-",AG883,1),1,"*"),AG883)</f>
        <v/>
      </c>
      <c r="AI883" s="91" t="str">
        <f t="shared" si="8619"/>
        <v/>
      </c>
      <c r="AJ883" s="27" t="str">
        <f t="shared" si="8375"/>
        <v/>
      </c>
      <c r="AK883" s="63" t="e">
        <f>IF(LEN('Описание предлагаемого товара'!#REF!)&gt;0,'Описание предлагаемого товара'!#REF!,"")</f>
        <v>#REF!</v>
      </c>
      <c r="AL883" s="91" t="e">
        <f t="shared" ref="AL883:AM883" si="8620">IFERROR(REPLACE(AK883,FIND(CHAR(10),AK883,1),1,""),AK883)</f>
        <v>#REF!</v>
      </c>
      <c r="AM883" s="91" t="e">
        <f t="shared" si="8620"/>
        <v>#REF!</v>
      </c>
      <c r="AN883" s="91" t="e">
        <f t="shared" ref="AN883:AR883" si="8621">IFERROR(REPLACE(AM883,FIND(" ",AM883,1),1,""),AM883)</f>
        <v>#REF!</v>
      </c>
      <c r="AO883" s="91" t="e">
        <f t="shared" si="8621"/>
        <v>#REF!</v>
      </c>
      <c r="AP883" s="91" t="e">
        <f t="shared" si="8621"/>
        <v>#REF!</v>
      </c>
      <c r="AQ883" s="91" t="e">
        <f t="shared" si="8621"/>
        <v>#REF!</v>
      </c>
      <c r="AR883" s="91" t="e">
        <f t="shared" si="8621"/>
        <v>#REF!</v>
      </c>
      <c r="AS883" s="91" t="e">
        <f t="shared" si="8282"/>
        <v>#REF!</v>
      </c>
      <c r="AT883" s="91" t="e">
        <f t="shared" si="8283"/>
        <v>#REF!</v>
      </c>
      <c r="AU883" s="32" t="e">
        <f t="shared" si="8266"/>
        <v>#REF!</v>
      </c>
      <c r="AV883" s="93" t="e">
        <f>'Описание предлагаемого товара'!#REF!</f>
        <v>#REF!</v>
      </c>
      <c r="AW883" s="91" t="e">
        <f>MIN(SEARCH({0,1,2,3,4,5,6,7,8,9},AV883&amp; "0123456789"))</f>
        <v>#REF!</v>
      </c>
      <c r="AX883" s="91" t="str">
        <f t="shared" si="8284"/>
        <v/>
      </c>
      <c r="AY883" s="91" t="str">
        <f t="shared" si="8285"/>
        <v/>
      </c>
      <c r="AZ883" s="91" t="str">
        <f t="shared" si="8286"/>
        <v/>
      </c>
      <c r="BA883" s="91" t="str">
        <f t="shared" si="8287"/>
        <v/>
      </c>
      <c r="BB883" s="91" t="str">
        <f t="shared" si="8288"/>
        <v/>
      </c>
      <c r="BC883" s="91" t="str">
        <f t="shared" si="8289"/>
        <v/>
      </c>
      <c r="BD883" s="91" t="str">
        <f t="shared" si="8290"/>
        <v/>
      </c>
      <c r="BE883" s="91" t="str">
        <f t="shared" si="8291"/>
        <v/>
      </c>
      <c r="BF883" s="91" t="str">
        <f t="shared" si="8292"/>
        <v/>
      </c>
      <c r="BG883" s="91" t="str">
        <f t="shared" si="8293"/>
        <v/>
      </c>
      <c r="BH883" s="91" t="str">
        <f t="shared" si="8294"/>
        <v/>
      </c>
      <c r="BI883" s="91" t="str">
        <f t="shared" si="8295"/>
        <v/>
      </c>
      <c r="BJ883" s="91" t="str">
        <f t="shared" si="8296"/>
        <v/>
      </c>
      <c r="BK883" s="91" t="str">
        <f t="shared" si="8297"/>
        <v/>
      </c>
      <c r="BL883" s="91" t="str">
        <f t="shared" si="8298"/>
        <v/>
      </c>
      <c r="BM883" s="91" t="str">
        <f t="shared" si="8299"/>
        <v/>
      </c>
      <c r="BN883" s="91" t="str">
        <f t="shared" si="8300"/>
        <v/>
      </c>
      <c r="BO883" s="91" t="str">
        <f t="shared" si="8301"/>
        <v/>
      </c>
      <c r="BP883" s="91" t="str">
        <f t="shared" si="8302"/>
        <v/>
      </c>
      <c r="BQ883" s="91" t="str">
        <f t="shared" si="8303"/>
        <v/>
      </c>
      <c r="BR883" s="91" t="str">
        <f t="shared" si="8304"/>
        <v/>
      </c>
      <c r="BS883" s="91" t="str">
        <f t="shared" si="8305"/>
        <v/>
      </c>
      <c r="BT883" s="91" t="str">
        <f t="shared" si="8306"/>
        <v/>
      </c>
      <c r="BU883" s="91" t="str">
        <f t="shared" si="8307"/>
        <v/>
      </c>
      <c r="BV883" s="91" t="str">
        <f t="shared" si="8308"/>
        <v/>
      </c>
      <c r="BW883" s="91" t="str">
        <f t="shared" si="8309"/>
        <v/>
      </c>
      <c r="BX883" s="91" t="str">
        <f t="shared" si="8310"/>
        <v/>
      </c>
      <c r="BY883" s="91" t="str">
        <f t="shared" si="8311"/>
        <v/>
      </c>
      <c r="BZ883" s="91" t="str">
        <f t="shared" si="8312"/>
        <v/>
      </c>
      <c r="CA883" s="91" t="str">
        <f t="shared" si="8313"/>
        <v/>
      </c>
      <c r="CB883" s="91" t="str">
        <f t="shared" si="8314"/>
        <v/>
      </c>
      <c r="CC883" s="91" t="str">
        <f t="shared" si="8315"/>
        <v/>
      </c>
      <c r="CD883" s="91" t="str">
        <f t="shared" si="8316"/>
        <v/>
      </c>
      <c r="CE883" s="91" t="str">
        <f t="shared" si="8317"/>
        <v/>
      </c>
      <c r="CF883" s="91" t="str">
        <f t="shared" si="8318"/>
        <v/>
      </c>
      <c r="CG883" s="91" t="str">
        <f t="shared" si="8319"/>
        <v/>
      </c>
      <c r="CH883" s="91" t="str">
        <f t="shared" si="8320"/>
        <v/>
      </c>
      <c r="CI883" s="91" t="str">
        <f t="shared" si="8321"/>
        <v>нет</v>
      </c>
      <c r="CJ883" s="63" t="e">
        <f>IF(LEN('Описание предлагаемого товара'!#REF!)&gt;0,'Описание предлагаемого товара'!#REF!,"")</f>
        <v>#REF!</v>
      </c>
      <c r="CK883" s="91" t="e">
        <f t="shared" ref="CK883:CL883" si="8622">IFERROR(REPLACE(CJ883,FIND(CHAR(10),CJ883,1),1,""),CJ883)</f>
        <v>#REF!</v>
      </c>
      <c r="CL883" s="91" t="e">
        <f t="shared" si="8622"/>
        <v>#REF!</v>
      </c>
      <c r="CM883" s="91" t="e">
        <f t="shared" si="8323"/>
        <v>#REF!</v>
      </c>
      <c r="CN883" s="91" t="e">
        <f t="shared" si="8324"/>
        <v>#REF!</v>
      </c>
      <c r="CO883" s="91" t="e">
        <f t="shared" si="8325"/>
        <v>#REF!</v>
      </c>
      <c r="CP883" s="90" t="e">
        <f>IF(AU883="Не указан реестровый номер (мера нац.режима Запрет)","",IF(CI883="нет","",IF(CU883="да","исключение(не смотрим баллы)",IFERROR(IF(CI883*1&gt;0,IFERROR(IF(VLOOKUP(CI883*1,Обработ.выгрузка_реестра_РФ!$A:$G,7,)=0,"Баллы не установлены",VLOOKUP(CI883*1,Обработ.выгрузка_реестра_РФ!$A:$G,7,)),IF(LEN(CI883)&gt;14,"","нет номера в реестре РФ")),""),IF(LEN(CI883)=0,"","Некорректный реестровый номер")))))</f>
        <v>#REF!</v>
      </c>
      <c r="CQ883" s="33" t="e">
        <f>IF(LEN(C883)&gt;0,IFERROR(IF(LEN(H883)&gt;0,IF(LEN(VLOOKUP(H883,'исключения(не_смотрим_баллы)'!$A:$C,1,))&gt;0,"да","нет"),"не введен ОКПД2"),"нет"),"")</f>
        <v>#REF!</v>
      </c>
      <c r="CR883" s="33" t="e">
        <f ca="1">IF(CQ883="да",IF(TODAY()&lt;VLOOKUP(H883,'исключения(не_смотрим_баллы)'!$A:$C,3,),"да","нет"),"")</f>
        <v>#REF!</v>
      </c>
      <c r="CS883" s="33" t="str">
        <f>IFERROR(IF(CQ883="да",IF(VLOOKUP(CI883*1,Обработ.выгрузка_реестра_РФ!$A:$G,2,)&lt;VLOOKUP(H883,'исключения(не_смотрим_баллы)'!$A:$C,2,),"да","нет"),""),"")</f>
        <v/>
      </c>
      <c r="CT883" s="24"/>
      <c r="CU883" s="33" t="e">
        <f t="shared" si="8337"/>
        <v>#REF!</v>
      </c>
      <c r="CV883" s="91" t="e">
        <f t="shared" si="8338"/>
        <v>#REF!</v>
      </c>
      <c r="CW883" s="27" t="e">
        <f t="shared" si="8339"/>
        <v>#REF!</v>
      </c>
      <c r="CX883" s="26" t="e">
        <f t="shared" si="8268"/>
        <v>#REF!</v>
      </c>
      <c r="CY883" s="64" t="e">
        <f>IF(LEN('Описание предлагаемого товара'!#REF!)&gt;0,'Описание предлагаемого товара'!#REF!,"")</f>
        <v>#REF!</v>
      </c>
      <c r="CZ883" s="95" t="e">
        <f t="shared" si="8326"/>
        <v>#REF!</v>
      </c>
      <c r="DA883" s="95" t="e">
        <f t="shared" ref="DA883" si="8623">IFERROR(REPLACE(CZ883,FIND(" ",CZ883,1),1,""),CZ883)</f>
        <v>#REF!</v>
      </c>
      <c r="DB883" s="95" t="e">
        <f t="shared" si="8270"/>
        <v>#REF!</v>
      </c>
      <c r="DC883" s="95" t="e">
        <f t="shared" ref="DC883:DD883" si="8624">IFERROR(REPLACE(DB883,FIND("г.",DB883,1),2,""),DB883)</f>
        <v>#REF!</v>
      </c>
      <c r="DD883" s="95" t="e">
        <f t="shared" si="8624"/>
        <v>#REF!</v>
      </c>
      <c r="DE883" s="95" t="e">
        <f t="shared" ref="DE883:DF883" si="8625">IFERROR(REPLACE(DD883,FIND("г",DD883,1),1,""),DD883)</f>
        <v>#REF!</v>
      </c>
      <c r="DF883" s="95" t="e">
        <f t="shared" si="8625"/>
        <v>#REF!</v>
      </c>
      <c r="DG883" s="95" t="e">
        <f t="shared" si="8343"/>
        <v>#REF!</v>
      </c>
      <c r="DH883" s="25" t="str">
        <f>IFERROR(VLOOKUP(CI883*1,Обработ.выгрузка_реестра_РФ!$A:$G,5,),"")</f>
        <v/>
      </c>
      <c r="DI883" s="27" t="str">
        <f t="shared" si="8353"/>
        <v/>
      </c>
      <c r="DJ883" s="27" t="str">
        <f t="shared" ca="1" si="8330"/>
        <v/>
      </c>
      <c r="DK883" s="63" t="e">
        <f>IF(LEN('Описание предлагаемого товара'!#REF!)&gt;0,'Описание предлагаемого товара'!#REF!,"")</f>
        <v>#REF!</v>
      </c>
      <c r="DL883" s="63" t="e">
        <f>IF(LEN('Описание предлагаемого товара'!#REF!)&gt;0,'Описание предлагаемого товара'!#REF!,"")</f>
        <v>#REF!</v>
      </c>
      <c r="DM883" s="32"/>
    </row>
    <row r="884" spans="1:117" ht="48.75" customHeight="1" x14ac:dyDescent="0.25">
      <c r="A884" s="61" t="e">
        <f>IF(LEN('Описание предлагаемого товара'!#REF!)&gt;0,'Описание предлагаемого товара'!#REF!,"")</f>
        <v>#REF!</v>
      </c>
      <c r="B884" s="65" t="e">
        <f>IF(LEN('Описание предлагаемого товара'!#REF!)&gt;0,'Описание предлагаемого товара'!#REF!,"")</f>
        <v>#REF!</v>
      </c>
      <c r="C884" s="61" t="e">
        <f>IF(LEN('Описание предлагаемого товара'!#REF!)&gt;0,'Описание предлагаемого товара'!#REF!,"")</f>
        <v>#REF!</v>
      </c>
      <c r="D884" s="61" t="e">
        <f>IF(LEN('Описание предлагаемого товара'!#REF!)&gt;0,'Описание предлагаемого товара'!#REF!,"")</f>
        <v>#REF!</v>
      </c>
      <c r="E884" s="61" t="e">
        <f>IF(LEN('Описание предлагаемого товара'!#REF!)&gt;0,'Описание предлагаемого товара'!#REF!,"")</f>
        <v>#REF!</v>
      </c>
      <c r="F884" s="61" t="e">
        <f>IF(LEN('Описание предлагаемого товара'!#REF!)&gt;0,'Описание предлагаемого товара'!#REF!,"")</f>
        <v>#REF!</v>
      </c>
      <c r="G884" s="61" t="e">
        <f>IF(LEN('Описание предлагаемого товара'!#REF!)&gt;0,'Описание предлагаемого товара'!#REF!,"")</f>
        <v>#REF!</v>
      </c>
      <c r="H884" s="61" t="e">
        <f>IF(LEN('Описание предлагаемого товара'!#REF!)&gt;0,'Описание предлагаемого товара'!#REF!,"")</f>
        <v>#REF!</v>
      </c>
      <c r="I884" s="61" t="e">
        <f>IF(LEN('Описание предлагаемого товара'!#REF!)&gt;0,'Описание предлагаемого товара'!#REF!,"")</f>
        <v>#REF!</v>
      </c>
      <c r="J884" s="38" t="str">
        <f>IFERROR(VLOOKUP(B884,SAP!$A:$E,5,),"")</f>
        <v/>
      </c>
      <c r="K884" s="40" t="str">
        <f t="shared" si="8273"/>
        <v/>
      </c>
      <c r="L884" s="61" t="e">
        <f>IF(LEN('Описание предлагаемого товара'!#REF!)&gt;0,IFERROR('Описание предлагаемого товара'!#REF!*1,""),"")</f>
        <v>#REF!</v>
      </c>
      <c r="M884" s="39" t="str">
        <f>IFERROR(VLOOKUP(B884,SAP!$A:$E,2,),"")</f>
        <v/>
      </c>
      <c r="N884" s="41" t="str">
        <f t="shared" si="8409"/>
        <v/>
      </c>
      <c r="O884" s="39" t="str">
        <f t="shared" si="8260"/>
        <v/>
      </c>
      <c r="P884" s="36" t="e">
        <f>IF(LEN('Описание предлагаемого товара'!#REF!)&gt;0,'Описание предлагаемого товара'!#REF!,"")</f>
        <v>#REF!</v>
      </c>
      <c r="Q88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84" s="37" t="e">
        <f>IF(LEN('Описание предлагаемого товара'!#REF!)&gt;0,'Описание предлагаемого товара'!#REF!,"")</f>
        <v>#REF!</v>
      </c>
      <c r="S884" s="37" t="e">
        <f>IF(LEN('Описание предлагаемого товара'!#REF!)&gt;0,'Описание предлагаемого товара'!#REF!,"")</f>
        <v>#REF!</v>
      </c>
      <c r="T88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84" s="23" t="str">
        <f>IFERROR(VLOOKUP(CI884*1,Обработ.выгрузка_реестра_РФ!$A:$G,6,),"")</f>
        <v/>
      </c>
      <c r="V884" s="61" t="e">
        <f>IF(LEN('Описание предлагаемого товара'!#REF!)&gt;0,'Описание предлагаемого товара'!#REF!,"")</f>
        <v>#REF!</v>
      </c>
      <c r="W884" s="62" t="e">
        <f>IF(LEN('Описание предлагаемого товара'!#REF!)&gt;0,'Описание предлагаемого товара'!#REF!,"")</f>
        <v>#REF!</v>
      </c>
      <c r="X884" s="91" t="e">
        <f t="shared" ref="X884:Y884" si="8626">IFERROR(REPLACE(W884,FIND(CHAR(10),W884,1),1," "),W884)</f>
        <v>#REF!</v>
      </c>
      <c r="Y884" s="91" t="e">
        <f t="shared" si="8626"/>
        <v>#REF!</v>
      </c>
      <c r="Z884" s="91" t="e">
        <f t="shared" si="8275"/>
        <v>#REF!</v>
      </c>
      <c r="AA884" s="91" t="e">
        <f t="shared" si="8276"/>
        <v>#REF!</v>
      </c>
      <c r="AB884" s="91" t="e">
        <f t="shared" si="8277"/>
        <v>#REF!</v>
      </c>
      <c r="AC884" s="91" t="e">
        <f t="shared" ref="AC884:AF884" si="8627">IFERROR(REPLACE(AB884,FIND("  ",AB884,1),2," "),AB884)</f>
        <v>#REF!</v>
      </c>
      <c r="AD884" s="91" t="e">
        <f t="shared" si="8627"/>
        <v>#REF!</v>
      </c>
      <c r="AE884" s="91" t="e">
        <f t="shared" si="8627"/>
        <v>#REF!</v>
      </c>
      <c r="AF884" s="91" t="e">
        <f t="shared" si="8627"/>
        <v>#REF!</v>
      </c>
      <c r="AG884" s="23" t="str">
        <f>IFERROR(VLOOKUP(CI884*1,Обработ.выгрузка_реестра_РФ!$A:$G,4,),"")</f>
        <v/>
      </c>
      <c r="AH884" s="91" t="str">
        <f t="shared" ref="AH884:AI884" si="8628">IFERROR(REPLACE(AG884,FIND("-",AG884,1),1,"*"),AG884)</f>
        <v/>
      </c>
      <c r="AI884" s="91" t="str">
        <f t="shared" si="8628"/>
        <v/>
      </c>
      <c r="AJ884" s="27" t="str">
        <f t="shared" si="8375"/>
        <v/>
      </c>
      <c r="AK884" s="63" t="e">
        <f>IF(LEN('Описание предлагаемого товара'!#REF!)&gt;0,'Описание предлагаемого товара'!#REF!,"")</f>
        <v>#REF!</v>
      </c>
      <c r="AL884" s="91" t="e">
        <f t="shared" ref="AL884:AM884" si="8629">IFERROR(REPLACE(AK884,FIND(CHAR(10),AK884,1),1,""),AK884)</f>
        <v>#REF!</v>
      </c>
      <c r="AM884" s="91" t="e">
        <f t="shared" si="8629"/>
        <v>#REF!</v>
      </c>
      <c r="AN884" s="91" t="e">
        <f t="shared" ref="AN884:AR884" si="8630">IFERROR(REPLACE(AM884,FIND(" ",AM884,1),1,""),AM884)</f>
        <v>#REF!</v>
      </c>
      <c r="AO884" s="91" t="e">
        <f t="shared" si="8630"/>
        <v>#REF!</v>
      </c>
      <c r="AP884" s="91" t="e">
        <f t="shared" si="8630"/>
        <v>#REF!</v>
      </c>
      <c r="AQ884" s="91" t="e">
        <f t="shared" si="8630"/>
        <v>#REF!</v>
      </c>
      <c r="AR884" s="91" t="e">
        <f t="shared" si="8630"/>
        <v>#REF!</v>
      </c>
      <c r="AS884" s="91" t="e">
        <f t="shared" si="8282"/>
        <v>#REF!</v>
      </c>
      <c r="AT884" s="91" t="e">
        <f t="shared" si="8283"/>
        <v>#REF!</v>
      </c>
      <c r="AU884" s="32" t="e">
        <f t="shared" si="8266"/>
        <v>#REF!</v>
      </c>
      <c r="AV884" s="93" t="e">
        <f>'Описание предлагаемого товара'!#REF!</f>
        <v>#REF!</v>
      </c>
      <c r="AW884" s="91" t="e">
        <f>MIN(SEARCH({0,1,2,3,4,5,6,7,8,9},AV884&amp; "0123456789"))</f>
        <v>#REF!</v>
      </c>
      <c r="AX884" s="91" t="str">
        <f t="shared" si="8284"/>
        <v/>
      </c>
      <c r="AY884" s="91" t="str">
        <f t="shared" si="8285"/>
        <v/>
      </c>
      <c r="AZ884" s="91" t="str">
        <f t="shared" si="8286"/>
        <v/>
      </c>
      <c r="BA884" s="91" t="str">
        <f t="shared" si="8287"/>
        <v/>
      </c>
      <c r="BB884" s="91" t="str">
        <f t="shared" si="8288"/>
        <v/>
      </c>
      <c r="BC884" s="91" t="str">
        <f t="shared" si="8289"/>
        <v/>
      </c>
      <c r="BD884" s="91" t="str">
        <f t="shared" si="8290"/>
        <v/>
      </c>
      <c r="BE884" s="91" t="str">
        <f t="shared" si="8291"/>
        <v/>
      </c>
      <c r="BF884" s="91" t="str">
        <f t="shared" si="8292"/>
        <v/>
      </c>
      <c r="BG884" s="91" t="str">
        <f t="shared" si="8293"/>
        <v/>
      </c>
      <c r="BH884" s="91" t="str">
        <f t="shared" si="8294"/>
        <v/>
      </c>
      <c r="BI884" s="91" t="str">
        <f t="shared" si="8295"/>
        <v/>
      </c>
      <c r="BJ884" s="91" t="str">
        <f t="shared" si="8296"/>
        <v/>
      </c>
      <c r="BK884" s="91" t="str">
        <f t="shared" si="8297"/>
        <v/>
      </c>
      <c r="BL884" s="91" t="str">
        <f t="shared" si="8298"/>
        <v/>
      </c>
      <c r="BM884" s="91" t="str">
        <f t="shared" si="8299"/>
        <v/>
      </c>
      <c r="BN884" s="91" t="str">
        <f t="shared" si="8300"/>
        <v/>
      </c>
      <c r="BO884" s="91" t="str">
        <f t="shared" si="8301"/>
        <v/>
      </c>
      <c r="BP884" s="91" t="str">
        <f t="shared" si="8302"/>
        <v/>
      </c>
      <c r="BQ884" s="91" t="str">
        <f t="shared" si="8303"/>
        <v/>
      </c>
      <c r="BR884" s="91" t="str">
        <f t="shared" si="8304"/>
        <v/>
      </c>
      <c r="BS884" s="91" t="str">
        <f t="shared" si="8305"/>
        <v/>
      </c>
      <c r="BT884" s="91" t="str">
        <f t="shared" si="8306"/>
        <v/>
      </c>
      <c r="BU884" s="91" t="str">
        <f t="shared" si="8307"/>
        <v/>
      </c>
      <c r="BV884" s="91" t="str">
        <f t="shared" si="8308"/>
        <v/>
      </c>
      <c r="BW884" s="91" t="str">
        <f t="shared" si="8309"/>
        <v/>
      </c>
      <c r="BX884" s="91" t="str">
        <f t="shared" si="8310"/>
        <v/>
      </c>
      <c r="BY884" s="91" t="str">
        <f t="shared" si="8311"/>
        <v/>
      </c>
      <c r="BZ884" s="91" t="str">
        <f t="shared" si="8312"/>
        <v/>
      </c>
      <c r="CA884" s="91" t="str">
        <f t="shared" si="8313"/>
        <v/>
      </c>
      <c r="CB884" s="91" t="str">
        <f t="shared" si="8314"/>
        <v/>
      </c>
      <c r="CC884" s="91" t="str">
        <f t="shared" si="8315"/>
        <v/>
      </c>
      <c r="CD884" s="91" t="str">
        <f t="shared" si="8316"/>
        <v/>
      </c>
      <c r="CE884" s="91" t="str">
        <f t="shared" si="8317"/>
        <v/>
      </c>
      <c r="CF884" s="91" t="str">
        <f t="shared" si="8318"/>
        <v/>
      </c>
      <c r="CG884" s="91" t="str">
        <f t="shared" si="8319"/>
        <v/>
      </c>
      <c r="CH884" s="91" t="str">
        <f t="shared" si="8320"/>
        <v/>
      </c>
      <c r="CI884" s="91" t="str">
        <f t="shared" si="8321"/>
        <v>нет</v>
      </c>
      <c r="CJ884" s="63" t="e">
        <f>IF(LEN('Описание предлагаемого товара'!#REF!)&gt;0,'Описание предлагаемого товара'!#REF!,"")</f>
        <v>#REF!</v>
      </c>
      <c r="CK884" s="91" t="e">
        <f t="shared" ref="CK884:CL884" si="8631">IFERROR(REPLACE(CJ884,FIND(CHAR(10),CJ884,1),1,""),CJ884)</f>
        <v>#REF!</v>
      </c>
      <c r="CL884" s="91" t="e">
        <f t="shared" si="8631"/>
        <v>#REF!</v>
      </c>
      <c r="CM884" s="91" t="e">
        <f t="shared" si="8323"/>
        <v>#REF!</v>
      </c>
      <c r="CN884" s="91" t="e">
        <f t="shared" si="8324"/>
        <v>#REF!</v>
      </c>
      <c r="CO884" s="91" t="e">
        <f t="shared" si="8325"/>
        <v>#REF!</v>
      </c>
      <c r="CP884" s="90" t="e">
        <f>IF(AU884="Не указан реестровый номер (мера нац.режима Запрет)","",IF(CI884="нет","",IF(CU884="да","исключение(не смотрим баллы)",IFERROR(IF(CI884*1&gt;0,IFERROR(IF(VLOOKUP(CI884*1,Обработ.выгрузка_реестра_РФ!$A:$G,7,)=0,"Баллы не установлены",VLOOKUP(CI884*1,Обработ.выгрузка_реестра_РФ!$A:$G,7,)),IF(LEN(CI884)&gt;14,"","нет номера в реестре РФ")),""),IF(LEN(CI884)=0,"","Некорректный реестровый номер")))))</f>
        <v>#REF!</v>
      </c>
      <c r="CQ884" s="33" t="e">
        <f>IF(LEN(C884)&gt;0,IFERROR(IF(LEN(H884)&gt;0,IF(LEN(VLOOKUP(H884,'исключения(не_смотрим_баллы)'!$A:$C,1,))&gt;0,"да","нет"),"не введен ОКПД2"),"нет"),"")</f>
        <v>#REF!</v>
      </c>
      <c r="CR884" s="33" t="e">
        <f ca="1">IF(CQ884="да",IF(TODAY()&lt;VLOOKUP(H884,'исключения(не_смотрим_баллы)'!$A:$C,3,),"да","нет"),"")</f>
        <v>#REF!</v>
      </c>
      <c r="CS884" s="33" t="str">
        <f>IFERROR(IF(CQ884="да",IF(VLOOKUP(CI884*1,Обработ.выгрузка_реестра_РФ!$A:$G,2,)&lt;VLOOKUP(H884,'исключения(не_смотрим_баллы)'!$A:$C,2,),"да","нет"),""),"")</f>
        <v/>
      </c>
      <c r="CT884" s="24"/>
      <c r="CU884" s="33" t="e">
        <f t="shared" si="8337"/>
        <v>#REF!</v>
      </c>
      <c r="CV884" s="91" t="e">
        <f t="shared" si="8338"/>
        <v>#REF!</v>
      </c>
      <c r="CW884" s="27" t="e">
        <f t="shared" si="8339"/>
        <v>#REF!</v>
      </c>
      <c r="CX884" s="26" t="e">
        <f t="shared" si="8268"/>
        <v>#REF!</v>
      </c>
      <c r="CY884" s="64" t="e">
        <f>IF(LEN('Описание предлагаемого товара'!#REF!)&gt;0,'Описание предлагаемого товара'!#REF!,"")</f>
        <v>#REF!</v>
      </c>
      <c r="CZ884" s="95" t="e">
        <f t="shared" si="8326"/>
        <v>#REF!</v>
      </c>
      <c r="DA884" s="95" t="e">
        <f t="shared" ref="DA884" si="8632">IFERROR(REPLACE(CZ884,FIND(" ",CZ884,1),1,""),CZ884)</f>
        <v>#REF!</v>
      </c>
      <c r="DB884" s="95" t="e">
        <f t="shared" si="8270"/>
        <v>#REF!</v>
      </c>
      <c r="DC884" s="95" t="e">
        <f t="shared" ref="DC884:DD884" si="8633">IFERROR(REPLACE(DB884,FIND("г.",DB884,1),2,""),DB884)</f>
        <v>#REF!</v>
      </c>
      <c r="DD884" s="95" t="e">
        <f t="shared" si="8633"/>
        <v>#REF!</v>
      </c>
      <c r="DE884" s="95" t="e">
        <f t="shared" ref="DE884:DF884" si="8634">IFERROR(REPLACE(DD884,FIND("г",DD884,1),1,""),DD884)</f>
        <v>#REF!</v>
      </c>
      <c r="DF884" s="95" t="e">
        <f t="shared" si="8634"/>
        <v>#REF!</v>
      </c>
      <c r="DG884" s="95" t="e">
        <f t="shared" si="8343"/>
        <v>#REF!</v>
      </c>
      <c r="DH884" s="25" t="str">
        <f>IFERROR(VLOOKUP(CI884*1,Обработ.выгрузка_реестра_РФ!$A:$G,5,),"")</f>
        <v/>
      </c>
      <c r="DI884" s="27" t="str">
        <f t="shared" si="8353"/>
        <v/>
      </c>
      <c r="DJ884" s="27" t="str">
        <f t="shared" ca="1" si="8330"/>
        <v/>
      </c>
      <c r="DK884" s="63" t="e">
        <f>IF(LEN('Описание предлагаемого товара'!#REF!)&gt;0,'Описание предлагаемого товара'!#REF!,"")</f>
        <v>#REF!</v>
      </c>
      <c r="DL884" s="63" t="e">
        <f>IF(LEN('Описание предлагаемого товара'!#REF!)&gt;0,'Описание предлагаемого товара'!#REF!,"")</f>
        <v>#REF!</v>
      </c>
      <c r="DM884" s="32"/>
    </row>
    <row r="885" spans="1:117" ht="48.75" customHeight="1" x14ac:dyDescent="0.25">
      <c r="A885" s="61" t="e">
        <f>IF(LEN('Описание предлагаемого товара'!#REF!)&gt;0,'Описание предлагаемого товара'!#REF!,"")</f>
        <v>#REF!</v>
      </c>
      <c r="B885" s="65" t="e">
        <f>IF(LEN('Описание предлагаемого товара'!#REF!)&gt;0,'Описание предлагаемого товара'!#REF!,"")</f>
        <v>#REF!</v>
      </c>
      <c r="C885" s="61" t="e">
        <f>IF(LEN('Описание предлагаемого товара'!#REF!)&gt;0,'Описание предлагаемого товара'!#REF!,"")</f>
        <v>#REF!</v>
      </c>
      <c r="D885" s="61" t="e">
        <f>IF(LEN('Описание предлагаемого товара'!#REF!)&gt;0,'Описание предлагаемого товара'!#REF!,"")</f>
        <v>#REF!</v>
      </c>
      <c r="E885" s="61" t="e">
        <f>IF(LEN('Описание предлагаемого товара'!#REF!)&gt;0,'Описание предлагаемого товара'!#REF!,"")</f>
        <v>#REF!</v>
      </c>
      <c r="F885" s="61" t="e">
        <f>IF(LEN('Описание предлагаемого товара'!#REF!)&gt;0,'Описание предлагаемого товара'!#REF!,"")</f>
        <v>#REF!</v>
      </c>
      <c r="G885" s="61" t="e">
        <f>IF(LEN('Описание предлагаемого товара'!#REF!)&gt;0,'Описание предлагаемого товара'!#REF!,"")</f>
        <v>#REF!</v>
      </c>
      <c r="H885" s="61" t="e">
        <f>IF(LEN('Описание предлагаемого товара'!#REF!)&gt;0,'Описание предлагаемого товара'!#REF!,"")</f>
        <v>#REF!</v>
      </c>
      <c r="I885" s="61" t="e">
        <f>IF(LEN('Описание предлагаемого товара'!#REF!)&gt;0,'Описание предлагаемого товара'!#REF!,"")</f>
        <v>#REF!</v>
      </c>
      <c r="J885" s="38" t="str">
        <f>IFERROR(VLOOKUP(B885,SAP!$A:$E,5,),"")</f>
        <v/>
      </c>
      <c r="K885" s="40" t="str">
        <f t="shared" si="8273"/>
        <v/>
      </c>
      <c r="L885" s="61" t="e">
        <f>IF(LEN('Описание предлагаемого товара'!#REF!)&gt;0,IFERROR('Описание предлагаемого товара'!#REF!*1,""),"")</f>
        <v>#REF!</v>
      </c>
      <c r="M885" s="39" t="str">
        <f>IFERROR(VLOOKUP(B885,SAP!$A:$E,2,),"")</f>
        <v/>
      </c>
      <c r="N885" s="41" t="str">
        <f t="shared" si="8409"/>
        <v/>
      </c>
      <c r="O885" s="39" t="str">
        <f t="shared" si="8260"/>
        <v/>
      </c>
      <c r="P885" s="36" t="e">
        <f>IF(LEN('Описание предлагаемого товара'!#REF!)&gt;0,'Описание предлагаемого товара'!#REF!,"")</f>
        <v>#REF!</v>
      </c>
      <c r="Q88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85" s="37" t="e">
        <f>IF(LEN('Описание предлагаемого товара'!#REF!)&gt;0,'Описание предлагаемого товара'!#REF!,"")</f>
        <v>#REF!</v>
      </c>
      <c r="S885" s="37" t="e">
        <f>IF(LEN('Описание предлагаемого товара'!#REF!)&gt;0,'Описание предлагаемого товара'!#REF!,"")</f>
        <v>#REF!</v>
      </c>
      <c r="T88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85" s="23" t="str">
        <f>IFERROR(VLOOKUP(CI885*1,Обработ.выгрузка_реестра_РФ!$A:$G,6,),"")</f>
        <v/>
      </c>
      <c r="V885" s="61" t="e">
        <f>IF(LEN('Описание предлагаемого товара'!#REF!)&gt;0,'Описание предлагаемого товара'!#REF!,"")</f>
        <v>#REF!</v>
      </c>
      <c r="W885" s="62" t="e">
        <f>IF(LEN('Описание предлагаемого товара'!#REF!)&gt;0,'Описание предлагаемого товара'!#REF!,"")</f>
        <v>#REF!</v>
      </c>
      <c r="X885" s="91" t="e">
        <f t="shared" ref="X885:Y885" si="8635">IFERROR(REPLACE(W885,FIND(CHAR(10),W885,1),1," "),W885)</f>
        <v>#REF!</v>
      </c>
      <c r="Y885" s="91" t="e">
        <f t="shared" si="8635"/>
        <v>#REF!</v>
      </c>
      <c r="Z885" s="91" t="e">
        <f t="shared" si="8275"/>
        <v>#REF!</v>
      </c>
      <c r="AA885" s="91" t="e">
        <f t="shared" si="8276"/>
        <v>#REF!</v>
      </c>
      <c r="AB885" s="91" t="e">
        <f t="shared" si="8277"/>
        <v>#REF!</v>
      </c>
      <c r="AC885" s="91" t="e">
        <f t="shared" ref="AC885:AF885" si="8636">IFERROR(REPLACE(AB885,FIND("  ",AB885,1),2," "),AB885)</f>
        <v>#REF!</v>
      </c>
      <c r="AD885" s="91" t="e">
        <f t="shared" si="8636"/>
        <v>#REF!</v>
      </c>
      <c r="AE885" s="91" t="e">
        <f t="shared" si="8636"/>
        <v>#REF!</v>
      </c>
      <c r="AF885" s="91" t="e">
        <f t="shared" si="8636"/>
        <v>#REF!</v>
      </c>
      <c r="AG885" s="23" t="str">
        <f>IFERROR(VLOOKUP(CI885*1,Обработ.выгрузка_реестра_РФ!$A:$G,4,),"")</f>
        <v/>
      </c>
      <c r="AH885" s="91" t="str">
        <f t="shared" ref="AH885:AI885" si="8637">IFERROR(REPLACE(AG885,FIND("-",AG885,1),1,"*"),AG885)</f>
        <v/>
      </c>
      <c r="AI885" s="91" t="str">
        <f t="shared" si="8637"/>
        <v/>
      </c>
      <c r="AJ885" s="27" t="str">
        <f t="shared" si="8375"/>
        <v/>
      </c>
      <c r="AK885" s="63" t="e">
        <f>IF(LEN('Описание предлагаемого товара'!#REF!)&gt;0,'Описание предлагаемого товара'!#REF!,"")</f>
        <v>#REF!</v>
      </c>
      <c r="AL885" s="91" t="e">
        <f t="shared" ref="AL885:AM885" si="8638">IFERROR(REPLACE(AK885,FIND(CHAR(10),AK885,1),1,""),AK885)</f>
        <v>#REF!</v>
      </c>
      <c r="AM885" s="91" t="e">
        <f t="shared" si="8638"/>
        <v>#REF!</v>
      </c>
      <c r="AN885" s="91" t="e">
        <f t="shared" ref="AN885:AR885" si="8639">IFERROR(REPLACE(AM885,FIND(" ",AM885,1),1,""),AM885)</f>
        <v>#REF!</v>
      </c>
      <c r="AO885" s="91" t="e">
        <f t="shared" si="8639"/>
        <v>#REF!</v>
      </c>
      <c r="AP885" s="91" t="e">
        <f t="shared" si="8639"/>
        <v>#REF!</v>
      </c>
      <c r="AQ885" s="91" t="e">
        <f t="shared" si="8639"/>
        <v>#REF!</v>
      </c>
      <c r="AR885" s="91" t="e">
        <f t="shared" si="8639"/>
        <v>#REF!</v>
      </c>
      <c r="AS885" s="91" t="e">
        <f t="shared" si="8282"/>
        <v>#REF!</v>
      </c>
      <c r="AT885" s="91" t="e">
        <f t="shared" si="8283"/>
        <v>#REF!</v>
      </c>
      <c r="AU885" s="32" t="e">
        <f t="shared" si="8266"/>
        <v>#REF!</v>
      </c>
      <c r="AV885" s="93" t="e">
        <f>'Описание предлагаемого товара'!#REF!</f>
        <v>#REF!</v>
      </c>
      <c r="AW885" s="91" t="e">
        <f>MIN(SEARCH({0,1,2,3,4,5,6,7,8,9},AV885&amp; "0123456789"))</f>
        <v>#REF!</v>
      </c>
      <c r="AX885" s="91" t="str">
        <f t="shared" si="8284"/>
        <v/>
      </c>
      <c r="AY885" s="91" t="str">
        <f t="shared" si="8285"/>
        <v/>
      </c>
      <c r="AZ885" s="91" t="str">
        <f t="shared" si="8286"/>
        <v/>
      </c>
      <c r="BA885" s="91" t="str">
        <f t="shared" si="8287"/>
        <v/>
      </c>
      <c r="BB885" s="91" t="str">
        <f t="shared" si="8288"/>
        <v/>
      </c>
      <c r="BC885" s="91" t="str">
        <f t="shared" si="8289"/>
        <v/>
      </c>
      <c r="BD885" s="91" t="str">
        <f t="shared" si="8290"/>
        <v/>
      </c>
      <c r="BE885" s="91" t="str">
        <f t="shared" si="8291"/>
        <v/>
      </c>
      <c r="BF885" s="91" t="str">
        <f t="shared" si="8292"/>
        <v/>
      </c>
      <c r="BG885" s="91" t="str">
        <f t="shared" si="8293"/>
        <v/>
      </c>
      <c r="BH885" s="91" t="str">
        <f t="shared" si="8294"/>
        <v/>
      </c>
      <c r="BI885" s="91" t="str">
        <f t="shared" si="8295"/>
        <v/>
      </c>
      <c r="BJ885" s="91" t="str">
        <f t="shared" si="8296"/>
        <v/>
      </c>
      <c r="BK885" s="91" t="str">
        <f t="shared" si="8297"/>
        <v/>
      </c>
      <c r="BL885" s="91" t="str">
        <f t="shared" si="8298"/>
        <v/>
      </c>
      <c r="BM885" s="91" t="str">
        <f t="shared" si="8299"/>
        <v/>
      </c>
      <c r="BN885" s="91" t="str">
        <f t="shared" si="8300"/>
        <v/>
      </c>
      <c r="BO885" s="91" t="str">
        <f t="shared" si="8301"/>
        <v/>
      </c>
      <c r="BP885" s="91" t="str">
        <f t="shared" si="8302"/>
        <v/>
      </c>
      <c r="BQ885" s="91" t="str">
        <f t="shared" si="8303"/>
        <v/>
      </c>
      <c r="BR885" s="91" t="str">
        <f t="shared" si="8304"/>
        <v/>
      </c>
      <c r="BS885" s="91" t="str">
        <f t="shared" si="8305"/>
        <v/>
      </c>
      <c r="BT885" s="91" t="str">
        <f t="shared" si="8306"/>
        <v/>
      </c>
      <c r="BU885" s="91" t="str">
        <f t="shared" si="8307"/>
        <v/>
      </c>
      <c r="BV885" s="91" t="str">
        <f t="shared" si="8308"/>
        <v/>
      </c>
      <c r="BW885" s="91" t="str">
        <f t="shared" si="8309"/>
        <v/>
      </c>
      <c r="BX885" s="91" t="str">
        <f t="shared" si="8310"/>
        <v/>
      </c>
      <c r="BY885" s="91" t="str">
        <f t="shared" si="8311"/>
        <v/>
      </c>
      <c r="BZ885" s="91" t="str">
        <f t="shared" si="8312"/>
        <v/>
      </c>
      <c r="CA885" s="91" t="str">
        <f t="shared" si="8313"/>
        <v/>
      </c>
      <c r="CB885" s="91" t="str">
        <f t="shared" si="8314"/>
        <v/>
      </c>
      <c r="CC885" s="91" t="str">
        <f t="shared" si="8315"/>
        <v/>
      </c>
      <c r="CD885" s="91" t="str">
        <f t="shared" si="8316"/>
        <v/>
      </c>
      <c r="CE885" s="91" t="str">
        <f t="shared" si="8317"/>
        <v/>
      </c>
      <c r="CF885" s="91" t="str">
        <f t="shared" si="8318"/>
        <v/>
      </c>
      <c r="CG885" s="91" t="str">
        <f t="shared" si="8319"/>
        <v/>
      </c>
      <c r="CH885" s="91" t="str">
        <f t="shared" si="8320"/>
        <v/>
      </c>
      <c r="CI885" s="91" t="str">
        <f t="shared" si="8321"/>
        <v>нет</v>
      </c>
      <c r="CJ885" s="63" t="e">
        <f>IF(LEN('Описание предлагаемого товара'!#REF!)&gt;0,'Описание предлагаемого товара'!#REF!,"")</f>
        <v>#REF!</v>
      </c>
      <c r="CK885" s="91" t="e">
        <f t="shared" ref="CK885:CL885" si="8640">IFERROR(REPLACE(CJ885,FIND(CHAR(10),CJ885,1),1,""),CJ885)</f>
        <v>#REF!</v>
      </c>
      <c r="CL885" s="91" t="e">
        <f t="shared" si="8640"/>
        <v>#REF!</v>
      </c>
      <c r="CM885" s="91" t="e">
        <f t="shared" si="8323"/>
        <v>#REF!</v>
      </c>
      <c r="CN885" s="91" t="e">
        <f t="shared" si="8324"/>
        <v>#REF!</v>
      </c>
      <c r="CO885" s="91" t="e">
        <f t="shared" si="8325"/>
        <v>#REF!</v>
      </c>
      <c r="CP885" s="90" t="e">
        <f>IF(AU885="Не указан реестровый номер (мера нац.режима Запрет)","",IF(CI885="нет","",IF(CU885="да","исключение(не смотрим баллы)",IFERROR(IF(CI885*1&gt;0,IFERROR(IF(VLOOKUP(CI885*1,Обработ.выгрузка_реестра_РФ!$A:$G,7,)=0,"Баллы не установлены",VLOOKUP(CI885*1,Обработ.выгрузка_реестра_РФ!$A:$G,7,)),IF(LEN(CI885)&gt;14,"","нет номера в реестре РФ")),""),IF(LEN(CI885)=0,"","Некорректный реестровый номер")))))</f>
        <v>#REF!</v>
      </c>
      <c r="CQ885" s="33" t="e">
        <f>IF(LEN(C885)&gt;0,IFERROR(IF(LEN(H885)&gt;0,IF(LEN(VLOOKUP(H885,'исключения(не_смотрим_баллы)'!$A:$C,1,))&gt;0,"да","нет"),"не введен ОКПД2"),"нет"),"")</f>
        <v>#REF!</v>
      </c>
      <c r="CR885" s="33" t="e">
        <f ca="1">IF(CQ885="да",IF(TODAY()&lt;VLOOKUP(H885,'исключения(не_смотрим_баллы)'!$A:$C,3,),"да","нет"),"")</f>
        <v>#REF!</v>
      </c>
      <c r="CS885" s="33" t="str">
        <f>IFERROR(IF(CQ885="да",IF(VLOOKUP(CI885*1,Обработ.выгрузка_реестра_РФ!$A:$G,2,)&lt;VLOOKUP(H885,'исключения(не_смотрим_баллы)'!$A:$C,2,),"да","нет"),""),"")</f>
        <v/>
      </c>
      <c r="CT885" s="24"/>
      <c r="CU885" s="33" t="e">
        <f t="shared" si="8337"/>
        <v>#REF!</v>
      </c>
      <c r="CV885" s="91" t="e">
        <f t="shared" si="8338"/>
        <v>#REF!</v>
      </c>
      <c r="CW885" s="27" t="e">
        <f t="shared" si="8339"/>
        <v>#REF!</v>
      </c>
      <c r="CX885" s="26" t="e">
        <f t="shared" si="8268"/>
        <v>#REF!</v>
      </c>
      <c r="CY885" s="64" t="e">
        <f>IF(LEN('Описание предлагаемого товара'!#REF!)&gt;0,'Описание предлагаемого товара'!#REF!,"")</f>
        <v>#REF!</v>
      </c>
      <c r="CZ885" s="95" t="e">
        <f t="shared" si="8326"/>
        <v>#REF!</v>
      </c>
      <c r="DA885" s="95" t="e">
        <f t="shared" ref="DA885" si="8641">IFERROR(REPLACE(CZ885,FIND(" ",CZ885,1),1,""),CZ885)</f>
        <v>#REF!</v>
      </c>
      <c r="DB885" s="95" t="e">
        <f t="shared" si="8270"/>
        <v>#REF!</v>
      </c>
      <c r="DC885" s="95" t="e">
        <f t="shared" ref="DC885:DD885" si="8642">IFERROR(REPLACE(DB885,FIND("г.",DB885,1),2,""),DB885)</f>
        <v>#REF!</v>
      </c>
      <c r="DD885" s="95" t="e">
        <f t="shared" si="8642"/>
        <v>#REF!</v>
      </c>
      <c r="DE885" s="95" t="e">
        <f t="shared" ref="DE885:DF885" si="8643">IFERROR(REPLACE(DD885,FIND("г",DD885,1),1,""),DD885)</f>
        <v>#REF!</v>
      </c>
      <c r="DF885" s="95" t="e">
        <f t="shared" si="8643"/>
        <v>#REF!</v>
      </c>
      <c r="DG885" s="95" t="e">
        <f t="shared" si="8343"/>
        <v>#REF!</v>
      </c>
      <c r="DH885" s="25" t="str">
        <f>IFERROR(VLOOKUP(CI885*1,Обработ.выгрузка_реестра_РФ!$A:$G,5,),"")</f>
        <v/>
      </c>
      <c r="DI885" s="27" t="str">
        <f t="shared" si="8353"/>
        <v/>
      </c>
      <c r="DJ885" s="27" t="str">
        <f t="shared" ca="1" si="8330"/>
        <v/>
      </c>
      <c r="DK885" s="63" t="e">
        <f>IF(LEN('Описание предлагаемого товара'!#REF!)&gt;0,'Описание предлагаемого товара'!#REF!,"")</f>
        <v>#REF!</v>
      </c>
      <c r="DL885" s="63" t="e">
        <f>IF(LEN('Описание предлагаемого товара'!#REF!)&gt;0,'Описание предлагаемого товара'!#REF!,"")</f>
        <v>#REF!</v>
      </c>
      <c r="DM885" s="32"/>
    </row>
    <row r="886" spans="1:117" ht="48.75" customHeight="1" x14ac:dyDescent="0.25">
      <c r="A886" s="61" t="e">
        <f>IF(LEN('Описание предлагаемого товара'!#REF!)&gt;0,'Описание предлагаемого товара'!#REF!,"")</f>
        <v>#REF!</v>
      </c>
      <c r="B886" s="65" t="e">
        <f>IF(LEN('Описание предлагаемого товара'!#REF!)&gt;0,'Описание предлагаемого товара'!#REF!,"")</f>
        <v>#REF!</v>
      </c>
      <c r="C886" s="61" t="e">
        <f>IF(LEN('Описание предлагаемого товара'!#REF!)&gt;0,'Описание предлагаемого товара'!#REF!,"")</f>
        <v>#REF!</v>
      </c>
      <c r="D886" s="61" t="e">
        <f>IF(LEN('Описание предлагаемого товара'!#REF!)&gt;0,'Описание предлагаемого товара'!#REF!,"")</f>
        <v>#REF!</v>
      </c>
      <c r="E886" s="61" t="e">
        <f>IF(LEN('Описание предлагаемого товара'!#REF!)&gt;0,'Описание предлагаемого товара'!#REF!,"")</f>
        <v>#REF!</v>
      </c>
      <c r="F886" s="61" t="e">
        <f>IF(LEN('Описание предлагаемого товара'!#REF!)&gt;0,'Описание предлагаемого товара'!#REF!,"")</f>
        <v>#REF!</v>
      </c>
      <c r="G886" s="61" t="e">
        <f>IF(LEN('Описание предлагаемого товара'!#REF!)&gt;0,'Описание предлагаемого товара'!#REF!,"")</f>
        <v>#REF!</v>
      </c>
      <c r="H886" s="61" t="e">
        <f>IF(LEN('Описание предлагаемого товара'!#REF!)&gt;0,'Описание предлагаемого товара'!#REF!,"")</f>
        <v>#REF!</v>
      </c>
      <c r="I886" s="61" t="e">
        <f>IF(LEN('Описание предлагаемого товара'!#REF!)&gt;0,'Описание предлагаемого товара'!#REF!,"")</f>
        <v>#REF!</v>
      </c>
      <c r="J886" s="38" t="str">
        <f>IFERROR(VLOOKUP(B886,SAP!$A:$E,5,),"")</f>
        <v/>
      </c>
      <c r="K886" s="40" t="str">
        <f t="shared" si="8273"/>
        <v/>
      </c>
      <c r="L886" s="61" t="e">
        <f>IF(LEN('Описание предлагаемого товара'!#REF!)&gt;0,IFERROR('Описание предлагаемого товара'!#REF!*1,""),"")</f>
        <v>#REF!</v>
      </c>
      <c r="M886" s="39" t="str">
        <f>IFERROR(VLOOKUP(B886,SAP!$A:$E,2,),"")</f>
        <v/>
      </c>
      <c r="N886" s="41" t="str">
        <f t="shared" si="8409"/>
        <v/>
      </c>
      <c r="O886" s="39" t="str">
        <f t="shared" si="8260"/>
        <v/>
      </c>
      <c r="P886" s="36" t="e">
        <f>IF(LEN('Описание предлагаемого товара'!#REF!)&gt;0,'Описание предлагаемого товара'!#REF!,"")</f>
        <v>#REF!</v>
      </c>
      <c r="Q88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86" s="37" t="e">
        <f>IF(LEN('Описание предлагаемого товара'!#REF!)&gt;0,'Описание предлагаемого товара'!#REF!,"")</f>
        <v>#REF!</v>
      </c>
      <c r="S886" s="37" t="e">
        <f>IF(LEN('Описание предлагаемого товара'!#REF!)&gt;0,'Описание предлагаемого товара'!#REF!,"")</f>
        <v>#REF!</v>
      </c>
      <c r="T88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86" s="23" t="str">
        <f>IFERROR(VLOOKUP(CI886*1,Обработ.выгрузка_реестра_РФ!$A:$G,6,),"")</f>
        <v/>
      </c>
      <c r="V886" s="61" t="e">
        <f>IF(LEN('Описание предлагаемого товара'!#REF!)&gt;0,'Описание предлагаемого товара'!#REF!,"")</f>
        <v>#REF!</v>
      </c>
      <c r="W886" s="62" t="e">
        <f>IF(LEN('Описание предлагаемого товара'!#REF!)&gt;0,'Описание предлагаемого товара'!#REF!,"")</f>
        <v>#REF!</v>
      </c>
      <c r="X886" s="91" t="e">
        <f t="shared" ref="X886:Y886" si="8644">IFERROR(REPLACE(W886,FIND(CHAR(10),W886,1),1," "),W886)</f>
        <v>#REF!</v>
      </c>
      <c r="Y886" s="91" t="e">
        <f t="shared" si="8644"/>
        <v>#REF!</v>
      </c>
      <c r="Z886" s="91" t="e">
        <f t="shared" si="8275"/>
        <v>#REF!</v>
      </c>
      <c r="AA886" s="91" t="e">
        <f t="shared" si="8276"/>
        <v>#REF!</v>
      </c>
      <c r="AB886" s="91" t="e">
        <f t="shared" si="8277"/>
        <v>#REF!</v>
      </c>
      <c r="AC886" s="91" t="e">
        <f t="shared" ref="AC886:AF886" si="8645">IFERROR(REPLACE(AB886,FIND("  ",AB886,1),2," "),AB886)</f>
        <v>#REF!</v>
      </c>
      <c r="AD886" s="91" t="e">
        <f t="shared" si="8645"/>
        <v>#REF!</v>
      </c>
      <c r="AE886" s="91" t="e">
        <f t="shared" si="8645"/>
        <v>#REF!</v>
      </c>
      <c r="AF886" s="91" t="e">
        <f t="shared" si="8645"/>
        <v>#REF!</v>
      </c>
      <c r="AG886" s="23" t="str">
        <f>IFERROR(VLOOKUP(CI886*1,Обработ.выгрузка_реестра_РФ!$A:$G,4,),"")</f>
        <v/>
      </c>
      <c r="AH886" s="91" t="str">
        <f t="shared" ref="AH886:AI886" si="8646">IFERROR(REPLACE(AG886,FIND("-",AG886,1),1,"*"),AG886)</f>
        <v/>
      </c>
      <c r="AI886" s="91" t="str">
        <f t="shared" si="8646"/>
        <v/>
      </c>
      <c r="AJ886" s="27" t="str">
        <f t="shared" si="8375"/>
        <v/>
      </c>
      <c r="AK886" s="63" t="e">
        <f>IF(LEN('Описание предлагаемого товара'!#REF!)&gt;0,'Описание предлагаемого товара'!#REF!,"")</f>
        <v>#REF!</v>
      </c>
      <c r="AL886" s="91" t="e">
        <f t="shared" ref="AL886:AM886" si="8647">IFERROR(REPLACE(AK886,FIND(CHAR(10),AK886,1),1,""),AK886)</f>
        <v>#REF!</v>
      </c>
      <c r="AM886" s="91" t="e">
        <f t="shared" si="8647"/>
        <v>#REF!</v>
      </c>
      <c r="AN886" s="91" t="e">
        <f t="shared" ref="AN886:AR886" si="8648">IFERROR(REPLACE(AM886,FIND(" ",AM886,1),1,""),AM886)</f>
        <v>#REF!</v>
      </c>
      <c r="AO886" s="91" t="e">
        <f t="shared" si="8648"/>
        <v>#REF!</v>
      </c>
      <c r="AP886" s="91" t="e">
        <f t="shared" si="8648"/>
        <v>#REF!</v>
      </c>
      <c r="AQ886" s="91" t="e">
        <f t="shared" si="8648"/>
        <v>#REF!</v>
      </c>
      <c r="AR886" s="91" t="e">
        <f t="shared" si="8648"/>
        <v>#REF!</v>
      </c>
      <c r="AS886" s="91" t="e">
        <f t="shared" si="8282"/>
        <v>#REF!</v>
      </c>
      <c r="AT886" s="91" t="e">
        <f t="shared" si="8283"/>
        <v>#REF!</v>
      </c>
      <c r="AU886" s="32" t="e">
        <f t="shared" si="8266"/>
        <v>#REF!</v>
      </c>
      <c r="AV886" s="93" t="e">
        <f>'Описание предлагаемого товара'!#REF!</f>
        <v>#REF!</v>
      </c>
      <c r="AW886" s="91" t="e">
        <f>MIN(SEARCH({0,1,2,3,4,5,6,7,8,9},AV886&amp; "0123456789"))</f>
        <v>#REF!</v>
      </c>
      <c r="AX886" s="91" t="str">
        <f t="shared" si="8284"/>
        <v/>
      </c>
      <c r="AY886" s="91" t="str">
        <f t="shared" si="8285"/>
        <v/>
      </c>
      <c r="AZ886" s="91" t="str">
        <f t="shared" si="8286"/>
        <v/>
      </c>
      <c r="BA886" s="91" t="str">
        <f t="shared" si="8287"/>
        <v/>
      </c>
      <c r="BB886" s="91" t="str">
        <f t="shared" si="8288"/>
        <v/>
      </c>
      <c r="BC886" s="91" t="str">
        <f t="shared" si="8289"/>
        <v/>
      </c>
      <c r="BD886" s="91" t="str">
        <f t="shared" si="8290"/>
        <v/>
      </c>
      <c r="BE886" s="91" t="str">
        <f t="shared" si="8291"/>
        <v/>
      </c>
      <c r="BF886" s="91" t="str">
        <f t="shared" si="8292"/>
        <v/>
      </c>
      <c r="BG886" s="91" t="str">
        <f t="shared" si="8293"/>
        <v/>
      </c>
      <c r="BH886" s="91" t="str">
        <f t="shared" si="8294"/>
        <v/>
      </c>
      <c r="BI886" s="91" t="str">
        <f t="shared" si="8295"/>
        <v/>
      </c>
      <c r="BJ886" s="91" t="str">
        <f t="shared" si="8296"/>
        <v/>
      </c>
      <c r="BK886" s="91" t="str">
        <f t="shared" si="8297"/>
        <v/>
      </c>
      <c r="BL886" s="91" t="str">
        <f t="shared" si="8298"/>
        <v/>
      </c>
      <c r="BM886" s="91" t="str">
        <f t="shared" si="8299"/>
        <v/>
      </c>
      <c r="BN886" s="91" t="str">
        <f t="shared" si="8300"/>
        <v/>
      </c>
      <c r="BO886" s="91" t="str">
        <f t="shared" si="8301"/>
        <v/>
      </c>
      <c r="BP886" s="91" t="str">
        <f t="shared" si="8302"/>
        <v/>
      </c>
      <c r="BQ886" s="91" t="str">
        <f t="shared" si="8303"/>
        <v/>
      </c>
      <c r="BR886" s="91" t="str">
        <f t="shared" si="8304"/>
        <v/>
      </c>
      <c r="BS886" s="91" t="str">
        <f t="shared" si="8305"/>
        <v/>
      </c>
      <c r="BT886" s="91" t="str">
        <f t="shared" si="8306"/>
        <v/>
      </c>
      <c r="BU886" s="91" t="str">
        <f t="shared" si="8307"/>
        <v/>
      </c>
      <c r="BV886" s="91" t="str">
        <f t="shared" si="8308"/>
        <v/>
      </c>
      <c r="BW886" s="91" t="str">
        <f t="shared" si="8309"/>
        <v/>
      </c>
      <c r="BX886" s="91" t="str">
        <f t="shared" si="8310"/>
        <v/>
      </c>
      <c r="BY886" s="91" t="str">
        <f t="shared" si="8311"/>
        <v/>
      </c>
      <c r="BZ886" s="91" t="str">
        <f t="shared" si="8312"/>
        <v/>
      </c>
      <c r="CA886" s="91" t="str">
        <f t="shared" si="8313"/>
        <v/>
      </c>
      <c r="CB886" s="91" t="str">
        <f t="shared" si="8314"/>
        <v/>
      </c>
      <c r="CC886" s="91" t="str">
        <f t="shared" si="8315"/>
        <v/>
      </c>
      <c r="CD886" s="91" t="str">
        <f t="shared" si="8316"/>
        <v/>
      </c>
      <c r="CE886" s="91" t="str">
        <f t="shared" si="8317"/>
        <v/>
      </c>
      <c r="CF886" s="91" t="str">
        <f t="shared" si="8318"/>
        <v/>
      </c>
      <c r="CG886" s="91" t="str">
        <f t="shared" si="8319"/>
        <v/>
      </c>
      <c r="CH886" s="91" t="str">
        <f t="shared" si="8320"/>
        <v/>
      </c>
      <c r="CI886" s="91" t="str">
        <f t="shared" si="8321"/>
        <v>нет</v>
      </c>
      <c r="CJ886" s="63" t="e">
        <f>IF(LEN('Описание предлагаемого товара'!#REF!)&gt;0,'Описание предлагаемого товара'!#REF!,"")</f>
        <v>#REF!</v>
      </c>
      <c r="CK886" s="91" t="e">
        <f t="shared" ref="CK886:CL886" si="8649">IFERROR(REPLACE(CJ886,FIND(CHAR(10),CJ886,1),1,""),CJ886)</f>
        <v>#REF!</v>
      </c>
      <c r="CL886" s="91" t="e">
        <f t="shared" si="8649"/>
        <v>#REF!</v>
      </c>
      <c r="CM886" s="91" t="e">
        <f t="shared" si="8323"/>
        <v>#REF!</v>
      </c>
      <c r="CN886" s="91" t="e">
        <f t="shared" si="8324"/>
        <v>#REF!</v>
      </c>
      <c r="CO886" s="91" t="e">
        <f t="shared" si="8325"/>
        <v>#REF!</v>
      </c>
      <c r="CP886" s="90" t="e">
        <f>IF(AU886="Не указан реестровый номер (мера нац.режима Запрет)","",IF(CI886="нет","",IF(CU886="да","исключение(не смотрим баллы)",IFERROR(IF(CI886*1&gt;0,IFERROR(IF(VLOOKUP(CI886*1,Обработ.выгрузка_реестра_РФ!$A:$G,7,)=0,"Баллы не установлены",VLOOKUP(CI886*1,Обработ.выгрузка_реестра_РФ!$A:$G,7,)),IF(LEN(CI886)&gt;14,"","нет номера в реестре РФ")),""),IF(LEN(CI886)=0,"","Некорректный реестровый номер")))))</f>
        <v>#REF!</v>
      </c>
      <c r="CQ886" s="33" t="e">
        <f>IF(LEN(C886)&gt;0,IFERROR(IF(LEN(H886)&gt;0,IF(LEN(VLOOKUP(H886,'исключения(не_смотрим_баллы)'!$A:$C,1,))&gt;0,"да","нет"),"не введен ОКПД2"),"нет"),"")</f>
        <v>#REF!</v>
      </c>
      <c r="CR886" s="33" t="e">
        <f ca="1">IF(CQ886="да",IF(TODAY()&lt;VLOOKUP(H886,'исключения(не_смотрим_баллы)'!$A:$C,3,),"да","нет"),"")</f>
        <v>#REF!</v>
      </c>
      <c r="CS886" s="33" t="str">
        <f>IFERROR(IF(CQ886="да",IF(VLOOKUP(CI886*1,Обработ.выгрузка_реестра_РФ!$A:$G,2,)&lt;VLOOKUP(H886,'исключения(не_смотрим_баллы)'!$A:$C,2,),"да","нет"),""),"")</f>
        <v/>
      </c>
      <c r="CT886" s="24"/>
      <c r="CU886" s="33" t="e">
        <f t="shared" si="8337"/>
        <v>#REF!</v>
      </c>
      <c r="CV886" s="91" t="e">
        <f t="shared" si="8338"/>
        <v>#REF!</v>
      </c>
      <c r="CW886" s="27" t="e">
        <f t="shared" si="8339"/>
        <v>#REF!</v>
      </c>
      <c r="CX886" s="26" t="e">
        <f t="shared" si="8268"/>
        <v>#REF!</v>
      </c>
      <c r="CY886" s="64" t="e">
        <f>IF(LEN('Описание предлагаемого товара'!#REF!)&gt;0,'Описание предлагаемого товара'!#REF!,"")</f>
        <v>#REF!</v>
      </c>
      <c r="CZ886" s="95" t="e">
        <f t="shared" si="8326"/>
        <v>#REF!</v>
      </c>
      <c r="DA886" s="95" t="e">
        <f t="shared" ref="DA886" si="8650">IFERROR(REPLACE(CZ886,FIND(" ",CZ886,1),1,""),CZ886)</f>
        <v>#REF!</v>
      </c>
      <c r="DB886" s="95" t="e">
        <f t="shared" si="8270"/>
        <v>#REF!</v>
      </c>
      <c r="DC886" s="95" t="e">
        <f t="shared" ref="DC886:DD886" si="8651">IFERROR(REPLACE(DB886,FIND("г.",DB886,1),2,""),DB886)</f>
        <v>#REF!</v>
      </c>
      <c r="DD886" s="95" t="e">
        <f t="shared" si="8651"/>
        <v>#REF!</v>
      </c>
      <c r="DE886" s="95" t="e">
        <f t="shared" ref="DE886:DF886" si="8652">IFERROR(REPLACE(DD886,FIND("г",DD886,1),1,""),DD886)</f>
        <v>#REF!</v>
      </c>
      <c r="DF886" s="95" t="e">
        <f t="shared" si="8652"/>
        <v>#REF!</v>
      </c>
      <c r="DG886" s="95" t="e">
        <f t="shared" si="8343"/>
        <v>#REF!</v>
      </c>
      <c r="DH886" s="25" t="str">
        <f>IFERROR(VLOOKUP(CI886*1,Обработ.выгрузка_реестра_РФ!$A:$G,5,),"")</f>
        <v/>
      </c>
      <c r="DI886" s="27" t="str">
        <f t="shared" si="8353"/>
        <v/>
      </c>
      <c r="DJ886" s="27" t="str">
        <f t="shared" ca="1" si="8330"/>
        <v/>
      </c>
      <c r="DK886" s="63" t="e">
        <f>IF(LEN('Описание предлагаемого товара'!#REF!)&gt;0,'Описание предлагаемого товара'!#REF!,"")</f>
        <v>#REF!</v>
      </c>
      <c r="DL886" s="63" t="e">
        <f>IF(LEN('Описание предлагаемого товара'!#REF!)&gt;0,'Описание предлагаемого товара'!#REF!,"")</f>
        <v>#REF!</v>
      </c>
      <c r="DM886" s="32"/>
    </row>
    <row r="887" spans="1:117" ht="48.75" customHeight="1" x14ac:dyDescent="0.25">
      <c r="A887" s="61" t="e">
        <f>IF(LEN('Описание предлагаемого товара'!#REF!)&gt;0,'Описание предлагаемого товара'!#REF!,"")</f>
        <v>#REF!</v>
      </c>
      <c r="B887" s="65" t="e">
        <f>IF(LEN('Описание предлагаемого товара'!#REF!)&gt;0,'Описание предлагаемого товара'!#REF!,"")</f>
        <v>#REF!</v>
      </c>
      <c r="C887" s="61" t="e">
        <f>IF(LEN('Описание предлагаемого товара'!#REF!)&gt;0,'Описание предлагаемого товара'!#REF!,"")</f>
        <v>#REF!</v>
      </c>
      <c r="D887" s="61" t="e">
        <f>IF(LEN('Описание предлагаемого товара'!#REF!)&gt;0,'Описание предлагаемого товара'!#REF!,"")</f>
        <v>#REF!</v>
      </c>
      <c r="E887" s="61" t="e">
        <f>IF(LEN('Описание предлагаемого товара'!#REF!)&gt;0,'Описание предлагаемого товара'!#REF!,"")</f>
        <v>#REF!</v>
      </c>
      <c r="F887" s="61" t="e">
        <f>IF(LEN('Описание предлагаемого товара'!#REF!)&gt;0,'Описание предлагаемого товара'!#REF!,"")</f>
        <v>#REF!</v>
      </c>
      <c r="G887" s="61" t="e">
        <f>IF(LEN('Описание предлагаемого товара'!#REF!)&gt;0,'Описание предлагаемого товара'!#REF!,"")</f>
        <v>#REF!</v>
      </c>
      <c r="H887" s="61" t="e">
        <f>IF(LEN('Описание предлагаемого товара'!#REF!)&gt;0,'Описание предлагаемого товара'!#REF!,"")</f>
        <v>#REF!</v>
      </c>
      <c r="I887" s="61" t="e">
        <f>IF(LEN('Описание предлагаемого товара'!#REF!)&gt;0,'Описание предлагаемого товара'!#REF!,"")</f>
        <v>#REF!</v>
      </c>
      <c r="J887" s="38" t="str">
        <f>IFERROR(VLOOKUP(B887,SAP!$A:$E,5,),"")</f>
        <v/>
      </c>
      <c r="K887" s="40" t="str">
        <f t="shared" si="8273"/>
        <v/>
      </c>
      <c r="L887" s="61" t="e">
        <f>IF(LEN('Описание предлагаемого товара'!#REF!)&gt;0,IFERROR('Описание предлагаемого товара'!#REF!*1,""),"")</f>
        <v>#REF!</v>
      </c>
      <c r="M887" s="39" t="str">
        <f>IFERROR(VLOOKUP(B887,SAP!$A:$E,2,),"")</f>
        <v/>
      </c>
      <c r="N887" s="41" t="str">
        <f t="shared" si="8409"/>
        <v/>
      </c>
      <c r="O887" s="39" t="str">
        <f t="shared" si="8260"/>
        <v/>
      </c>
      <c r="P887" s="36" t="e">
        <f>IF(LEN('Описание предлагаемого товара'!#REF!)&gt;0,'Описание предлагаемого товара'!#REF!,"")</f>
        <v>#REF!</v>
      </c>
      <c r="Q88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87" s="37" t="e">
        <f>IF(LEN('Описание предлагаемого товара'!#REF!)&gt;0,'Описание предлагаемого товара'!#REF!,"")</f>
        <v>#REF!</v>
      </c>
      <c r="S887" s="37" t="e">
        <f>IF(LEN('Описание предлагаемого товара'!#REF!)&gt;0,'Описание предлагаемого товара'!#REF!,"")</f>
        <v>#REF!</v>
      </c>
      <c r="T88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87" s="23" t="str">
        <f>IFERROR(VLOOKUP(CI887*1,Обработ.выгрузка_реестра_РФ!$A:$G,6,),"")</f>
        <v/>
      </c>
      <c r="V887" s="61" t="e">
        <f>IF(LEN('Описание предлагаемого товара'!#REF!)&gt;0,'Описание предлагаемого товара'!#REF!,"")</f>
        <v>#REF!</v>
      </c>
      <c r="W887" s="62" t="e">
        <f>IF(LEN('Описание предлагаемого товара'!#REF!)&gt;0,'Описание предлагаемого товара'!#REF!,"")</f>
        <v>#REF!</v>
      </c>
      <c r="X887" s="91" t="e">
        <f t="shared" ref="X887:Y887" si="8653">IFERROR(REPLACE(W887,FIND(CHAR(10),W887,1),1," "),W887)</f>
        <v>#REF!</v>
      </c>
      <c r="Y887" s="91" t="e">
        <f t="shared" si="8653"/>
        <v>#REF!</v>
      </c>
      <c r="Z887" s="91" t="e">
        <f t="shared" si="8275"/>
        <v>#REF!</v>
      </c>
      <c r="AA887" s="91" t="e">
        <f t="shared" si="8276"/>
        <v>#REF!</v>
      </c>
      <c r="AB887" s="91" t="e">
        <f t="shared" si="8277"/>
        <v>#REF!</v>
      </c>
      <c r="AC887" s="91" t="e">
        <f t="shared" ref="AC887:AF887" si="8654">IFERROR(REPLACE(AB887,FIND("  ",AB887,1),2," "),AB887)</f>
        <v>#REF!</v>
      </c>
      <c r="AD887" s="91" t="e">
        <f t="shared" si="8654"/>
        <v>#REF!</v>
      </c>
      <c r="AE887" s="91" t="e">
        <f t="shared" si="8654"/>
        <v>#REF!</v>
      </c>
      <c r="AF887" s="91" t="e">
        <f t="shared" si="8654"/>
        <v>#REF!</v>
      </c>
      <c r="AG887" s="23" t="str">
        <f>IFERROR(VLOOKUP(CI887*1,Обработ.выгрузка_реестра_РФ!$A:$G,4,),"")</f>
        <v/>
      </c>
      <c r="AH887" s="91" t="str">
        <f t="shared" ref="AH887:AI887" si="8655">IFERROR(REPLACE(AG887,FIND("-",AG887,1),1,"*"),AG887)</f>
        <v/>
      </c>
      <c r="AI887" s="91" t="str">
        <f t="shared" si="8655"/>
        <v/>
      </c>
      <c r="AJ887" s="27" t="str">
        <f t="shared" si="8375"/>
        <v/>
      </c>
      <c r="AK887" s="63" t="e">
        <f>IF(LEN('Описание предлагаемого товара'!#REF!)&gt;0,'Описание предлагаемого товара'!#REF!,"")</f>
        <v>#REF!</v>
      </c>
      <c r="AL887" s="91" t="e">
        <f t="shared" ref="AL887:AM887" si="8656">IFERROR(REPLACE(AK887,FIND(CHAR(10),AK887,1),1,""),AK887)</f>
        <v>#REF!</v>
      </c>
      <c r="AM887" s="91" t="e">
        <f t="shared" si="8656"/>
        <v>#REF!</v>
      </c>
      <c r="AN887" s="91" t="e">
        <f t="shared" ref="AN887:AR887" si="8657">IFERROR(REPLACE(AM887,FIND(" ",AM887,1),1,""),AM887)</f>
        <v>#REF!</v>
      </c>
      <c r="AO887" s="91" t="e">
        <f t="shared" si="8657"/>
        <v>#REF!</v>
      </c>
      <c r="AP887" s="91" t="e">
        <f t="shared" si="8657"/>
        <v>#REF!</v>
      </c>
      <c r="AQ887" s="91" t="e">
        <f t="shared" si="8657"/>
        <v>#REF!</v>
      </c>
      <c r="AR887" s="91" t="e">
        <f t="shared" si="8657"/>
        <v>#REF!</v>
      </c>
      <c r="AS887" s="91" t="e">
        <f t="shared" si="8282"/>
        <v>#REF!</v>
      </c>
      <c r="AT887" s="91" t="e">
        <f t="shared" si="8283"/>
        <v>#REF!</v>
      </c>
      <c r="AU887" s="32" t="e">
        <f t="shared" si="8266"/>
        <v>#REF!</v>
      </c>
      <c r="AV887" s="93" t="e">
        <f>'Описание предлагаемого товара'!#REF!</f>
        <v>#REF!</v>
      </c>
      <c r="AW887" s="91" t="e">
        <f>MIN(SEARCH({0,1,2,3,4,5,6,7,8,9},AV887&amp; "0123456789"))</f>
        <v>#REF!</v>
      </c>
      <c r="AX887" s="91" t="str">
        <f t="shared" si="8284"/>
        <v/>
      </c>
      <c r="AY887" s="91" t="str">
        <f t="shared" si="8285"/>
        <v/>
      </c>
      <c r="AZ887" s="91" t="str">
        <f t="shared" si="8286"/>
        <v/>
      </c>
      <c r="BA887" s="91" t="str">
        <f t="shared" si="8287"/>
        <v/>
      </c>
      <c r="BB887" s="91" t="str">
        <f t="shared" si="8288"/>
        <v/>
      </c>
      <c r="BC887" s="91" t="str">
        <f t="shared" si="8289"/>
        <v/>
      </c>
      <c r="BD887" s="91" t="str">
        <f t="shared" si="8290"/>
        <v/>
      </c>
      <c r="BE887" s="91" t="str">
        <f t="shared" si="8291"/>
        <v/>
      </c>
      <c r="BF887" s="91" t="str">
        <f t="shared" si="8292"/>
        <v/>
      </c>
      <c r="BG887" s="91" t="str">
        <f t="shared" si="8293"/>
        <v/>
      </c>
      <c r="BH887" s="91" t="str">
        <f t="shared" si="8294"/>
        <v/>
      </c>
      <c r="BI887" s="91" t="str">
        <f t="shared" si="8295"/>
        <v/>
      </c>
      <c r="BJ887" s="91" t="str">
        <f t="shared" si="8296"/>
        <v/>
      </c>
      <c r="BK887" s="91" t="str">
        <f t="shared" si="8297"/>
        <v/>
      </c>
      <c r="BL887" s="91" t="str">
        <f t="shared" si="8298"/>
        <v/>
      </c>
      <c r="BM887" s="91" t="str">
        <f t="shared" si="8299"/>
        <v/>
      </c>
      <c r="BN887" s="91" t="str">
        <f t="shared" si="8300"/>
        <v/>
      </c>
      <c r="BO887" s="91" t="str">
        <f t="shared" si="8301"/>
        <v/>
      </c>
      <c r="BP887" s="91" t="str">
        <f t="shared" si="8302"/>
        <v/>
      </c>
      <c r="BQ887" s="91" t="str">
        <f t="shared" si="8303"/>
        <v/>
      </c>
      <c r="BR887" s="91" t="str">
        <f t="shared" si="8304"/>
        <v/>
      </c>
      <c r="BS887" s="91" t="str">
        <f t="shared" si="8305"/>
        <v/>
      </c>
      <c r="BT887" s="91" t="str">
        <f t="shared" si="8306"/>
        <v/>
      </c>
      <c r="BU887" s="91" t="str">
        <f t="shared" si="8307"/>
        <v/>
      </c>
      <c r="BV887" s="91" t="str">
        <f t="shared" si="8308"/>
        <v/>
      </c>
      <c r="BW887" s="91" t="str">
        <f t="shared" si="8309"/>
        <v/>
      </c>
      <c r="BX887" s="91" t="str">
        <f t="shared" si="8310"/>
        <v/>
      </c>
      <c r="BY887" s="91" t="str">
        <f t="shared" si="8311"/>
        <v/>
      </c>
      <c r="BZ887" s="91" t="str">
        <f t="shared" si="8312"/>
        <v/>
      </c>
      <c r="CA887" s="91" t="str">
        <f t="shared" si="8313"/>
        <v/>
      </c>
      <c r="CB887" s="91" t="str">
        <f t="shared" si="8314"/>
        <v/>
      </c>
      <c r="CC887" s="91" t="str">
        <f t="shared" si="8315"/>
        <v/>
      </c>
      <c r="CD887" s="91" t="str">
        <f t="shared" si="8316"/>
        <v/>
      </c>
      <c r="CE887" s="91" t="str">
        <f t="shared" si="8317"/>
        <v/>
      </c>
      <c r="CF887" s="91" t="str">
        <f t="shared" si="8318"/>
        <v/>
      </c>
      <c r="CG887" s="91" t="str">
        <f t="shared" si="8319"/>
        <v/>
      </c>
      <c r="CH887" s="91" t="str">
        <f t="shared" si="8320"/>
        <v/>
      </c>
      <c r="CI887" s="91" t="str">
        <f t="shared" si="8321"/>
        <v>нет</v>
      </c>
      <c r="CJ887" s="63" t="e">
        <f>IF(LEN('Описание предлагаемого товара'!#REF!)&gt;0,'Описание предлагаемого товара'!#REF!,"")</f>
        <v>#REF!</v>
      </c>
      <c r="CK887" s="91" t="e">
        <f t="shared" ref="CK887:CL887" si="8658">IFERROR(REPLACE(CJ887,FIND(CHAR(10),CJ887,1),1,""),CJ887)</f>
        <v>#REF!</v>
      </c>
      <c r="CL887" s="91" t="e">
        <f t="shared" si="8658"/>
        <v>#REF!</v>
      </c>
      <c r="CM887" s="91" t="e">
        <f t="shared" si="8323"/>
        <v>#REF!</v>
      </c>
      <c r="CN887" s="91" t="e">
        <f t="shared" si="8324"/>
        <v>#REF!</v>
      </c>
      <c r="CO887" s="91" t="e">
        <f t="shared" si="8325"/>
        <v>#REF!</v>
      </c>
      <c r="CP887" s="90" t="e">
        <f>IF(AU887="Не указан реестровый номер (мера нац.режима Запрет)","",IF(CI887="нет","",IF(CU887="да","исключение(не смотрим баллы)",IFERROR(IF(CI887*1&gt;0,IFERROR(IF(VLOOKUP(CI887*1,Обработ.выгрузка_реестра_РФ!$A:$G,7,)=0,"Баллы не установлены",VLOOKUP(CI887*1,Обработ.выгрузка_реестра_РФ!$A:$G,7,)),IF(LEN(CI887)&gt;14,"","нет номера в реестре РФ")),""),IF(LEN(CI887)=0,"","Некорректный реестровый номер")))))</f>
        <v>#REF!</v>
      </c>
      <c r="CQ887" s="33" t="e">
        <f>IF(LEN(C887)&gt;0,IFERROR(IF(LEN(H887)&gt;0,IF(LEN(VLOOKUP(H887,'исключения(не_смотрим_баллы)'!$A:$C,1,))&gt;0,"да","нет"),"не введен ОКПД2"),"нет"),"")</f>
        <v>#REF!</v>
      </c>
      <c r="CR887" s="33" t="e">
        <f ca="1">IF(CQ887="да",IF(TODAY()&lt;VLOOKUP(H887,'исключения(не_смотрим_баллы)'!$A:$C,3,),"да","нет"),"")</f>
        <v>#REF!</v>
      </c>
      <c r="CS887" s="33" t="str">
        <f>IFERROR(IF(CQ887="да",IF(VLOOKUP(CI887*1,Обработ.выгрузка_реестра_РФ!$A:$G,2,)&lt;VLOOKUP(H887,'исключения(не_смотрим_баллы)'!$A:$C,2,),"да","нет"),""),"")</f>
        <v/>
      </c>
      <c r="CT887" s="24"/>
      <c r="CU887" s="33" t="e">
        <f t="shared" si="8337"/>
        <v>#REF!</v>
      </c>
      <c r="CV887" s="91" t="e">
        <f t="shared" si="8338"/>
        <v>#REF!</v>
      </c>
      <c r="CW887" s="27" t="e">
        <f t="shared" si="8339"/>
        <v>#REF!</v>
      </c>
      <c r="CX887" s="26" t="e">
        <f t="shared" si="8268"/>
        <v>#REF!</v>
      </c>
      <c r="CY887" s="64" t="e">
        <f>IF(LEN('Описание предлагаемого товара'!#REF!)&gt;0,'Описание предлагаемого товара'!#REF!,"")</f>
        <v>#REF!</v>
      </c>
      <c r="CZ887" s="95" t="e">
        <f t="shared" si="8326"/>
        <v>#REF!</v>
      </c>
      <c r="DA887" s="95" t="e">
        <f t="shared" ref="DA887" si="8659">IFERROR(REPLACE(CZ887,FIND(" ",CZ887,1),1,""),CZ887)</f>
        <v>#REF!</v>
      </c>
      <c r="DB887" s="95" t="e">
        <f t="shared" si="8270"/>
        <v>#REF!</v>
      </c>
      <c r="DC887" s="95" t="e">
        <f t="shared" ref="DC887:DD887" si="8660">IFERROR(REPLACE(DB887,FIND("г.",DB887,1),2,""),DB887)</f>
        <v>#REF!</v>
      </c>
      <c r="DD887" s="95" t="e">
        <f t="shared" si="8660"/>
        <v>#REF!</v>
      </c>
      <c r="DE887" s="95" t="e">
        <f t="shared" ref="DE887:DF887" si="8661">IFERROR(REPLACE(DD887,FIND("г",DD887,1),1,""),DD887)</f>
        <v>#REF!</v>
      </c>
      <c r="DF887" s="95" t="e">
        <f t="shared" si="8661"/>
        <v>#REF!</v>
      </c>
      <c r="DG887" s="95" t="e">
        <f t="shared" si="8343"/>
        <v>#REF!</v>
      </c>
      <c r="DH887" s="25" t="str">
        <f>IFERROR(VLOOKUP(CI887*1,Обработ.выгрузка_реестра_РФ!$A:$G,5,),"")</f>
        <v/>
      </c>
      <c r="DI887" s="27" t="str">
        <f t="shared" si="8353"/>
        <v/>
      </c>
      <c r="DJ887" s="27" t="str">
        <f t="shared" ca="1" si="8330"/>
        <v/>
      </c>
      <c r="DK887" s="63" t="e">
        <f>IF(LEN('Описание предлагаемого товара'!#REF!)&gt;0,'Описание предлагаемого товара'!#REF!,"")</f>
        <v>#REF!</v>
      </c>
      <c r="DL887" s="63" t="e">
        <f>IF(LEN('Описание предлагаемого товара'!#REF!)&gt;0,'Описание предлагаемого товара'!#REF!,"")</f>
        <v>#REF!</v>
      </c>
      <c r="DM887" s="32"/>
    </row>
    <row r="888" spans="1:117" ht="48.75" customHeight="1" x14ac:dyDescent="0.25">
      <c r="A888" s="61" t="e">
        <f>IF(LEN('Описание предлагаемого товара'!#REF!)&gt;0,'Описание предлагаемого товара'!#REF!,"")</f>
        <v>#REF!</v>
      </c>
      <c r="B888" s="65" t="e">
        <f>IF(LEN('Описание предлагаемого товара'!#REF!)&gt;0,'Описание предлагаемого товара'!#REF!,"")</f>
        <v>#REF!</v>
      </c>
      <c r="C888" s="61" t="e">
        <f>IF(LEN('Описание предлагаемого товара'!#REF!)&gt;0,'Описание предлагаемого товара'!#REF!,"")</f>
        <v>#REF!</v>
      </c>
      <c r="D888" s="61" t="e">
        <f>IF(LEN('Описание предлагаемого товара'!#REF!)&gt;0,'Описание предлагаемого товара'!#REF!,"")</f>
        <v>#REF!</v>
      </c>
      <c r="E888" s="61" t="e">
        <f>IF(LEN('Описание предлагаемого товара'!#REF!)&gt;0,'Описание предлагаемого товара'!#REF!,"")</f>
        <v>#REF!</v>
      </c>
      <c r="F888" s="61" t="e">
        <f>IF(LEN('Описание предлагаемого товара'!#REF!)&gt;0,'Описание предлагаемого товара'!#REF!,"")</f>
        <v>#REF!</v>
      </c>
      <c r="G888" s="61" t="e">
        <f>IF(LEN('Описание предлагаемого товара'!#REF!)&gt;0,'Описание предлагаемого товара'!#REF!,"")</f>
        <v>#REF!</v>
      </c>
      <c r="H888" s="61" t="e">
        <f>IF(LEN('Описание предлагаемого товара'!#REF!)&gt;0,'Описание предлагаемого товара'!#REF!,"")</f>
        <v>#REF!</v>
      </c>
      <c r="I888" s="61" t="e">
        <f>IF(LEN('Описание предлагаемого товара'!#REF!)&gt;0,'Описание предлагаемого товара'!#REF!,"")</f>
        <v>#REF!</v>
      </c>
      <c r="J888" s="38" t="str">
        <f>IFERROR(VLOOKUP(B888,SAP!$A:$E,5,),"")</f>
        <v/>
      </c>
      <c r="K888" s="40" t="str">
        <f t="shared" si="8273"/>
        <v/>
      </c>
      <c r="L888" s="61" t="e">
        <f>IF(LEN('Описание предлагаемого товара'!#REF!)&gt;0,IFERROR('Описание предлагаемого товара'!#REF!*1,""),"")</f>
        <v>#REF!</v>
      </c>
      <c r="M888" s="39" t="str">
        <f>IFERROR(VLOOKUP(B888,SAP!$A:$E,2,),"")</f>
        <v/>
      </c>
      <c r="N888" s="41" t="str">
        <f t="shared" si="8409"/>
        <v/>
      </c>
      <c r="O888" s="39" t="str">
        <f t="shared" si="8260"/>
        <v/>
      </c>
      <c r="P888" s="36" t="e">
        <f>IF(LEN('Описание предлагаемого товара'!#REF!)&gt;0,'Описание предлагаемого товара'!#REF!,"")</f>
        <v>#REF!</v>
      </c>
      <c r="Q88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88" s="37" t="e">
        <f>IF(LEN('Описание предлагаемого товара'!#REF!)&gt;0,'Описание предлагаемого товара'!#REF!,"")</f>
        <v>#REF!</v>
      </c>
      <c r="S888" s="37" t="e">
        <f>IF(LEN('Описание предлагаемого товара'!#REF!)&gt;0,'Описание предлагаемого товара'!#REF!,"")</f>
        <v>#REF!</v>
      </c>
      <c r="T88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88" s="23" t="str">
        <f>IFERROR(VLOOKUP(CI888*1,Обработ.выгрузка_реестра_РФ!$A:$G,6,),"")</f>
        <v/>
      </c>
      <c r="V888" s="61" t="e">
        <f>IF(LEN('Описание предлагаемого товара'!#REF!)&gt;0,'Описание предлагаемого товара'!#REF!,"")</f>
        <v>#REF!</v>
      </c>
      <c r="W888" s="62" t="e">
        <f>IF(LEN('Описание предлагаемого товара'!#REF!)&gt;0,'Описание предлагаемого товара'!#REF!,"")</f>
        <v>#REF!</v>
      </c>
      <c r="X888" s="91" t="e">
        <f t="shared" ref="X888:Y888" si="8662">IFERROR(REPLACE(W888,FIND(CHAR(10),W888,1),1," "),W888)</f>
        <v>#REF!</v>
      </c>
      <c r="Y888" s="91" t="e">
        <f t="shared" si="8662"/>
        <v>#REF!</v>
      </c>
      <c r="Z888" s="91" t="e">
        <f t="shared" si="8275"/>
        <v>#REF!</v>
      </c>
      <c r="AA888" s="91" t="e">
        <f t="shared" si="8276"/>
        <v>#REF!</v>
      </c>
      <c r="AB888" s="91" t="e">
        <f t="shared" si="8277"/>
        <v>#REF!</v>
      </c>
      <c r="AC888" s="91" t="e">
        <f t="shared" ref="AC888:AF888" si="8663">IFERROR(REPLACE(AB888,FIND("  ",AB888,1),2," "),AB888)</f>
        <v>#REF!</v>
      </c>
      <c r="AD888" s="91" t="e">
        <f t="shared" si="8663"/>
        <v>#REF!</v>
      </c>
      <c r="AE888" s="91" t="e">
        <f t="shared" si="8663"/>
        <v>#REF!</v>
      </c>
      <c r="AF888" s="91" t="e">
        <f t="shared" si="8663"/>
        <v>#REF!</v>
      </c>
      <c r="AG888" s="23" t="str">
        <f>IFERROR(VLOOKUP(CI888*1,Обработ.выгрузка_реестра_РФ!$A:$G,4,),"")</f>
        <v/>
      </c>
      <c r="AH888" s="91" t="str">
        <f t="shared" ref="AH888:AI888" si="8664">IFERROR(REPLACE(AG888,FIND("-",AG888,1),1,"*"),AG888)</f>
        <v/>
      </c>
      <c r="AI888" s="91" t="str">
        <f t="shared" si="8664"/>
        <v/>
      </c>
      <c r="AJ888" s="27" t="str">
        <f t="shared" si="8375"/>
        <v/>
      </c>
      <c r="AK888" s="63" t="e">
        <f>IF(LEN('Описание предлагаемого товара'!#REF!)&gt;0,'Описание предлагаемого товара'!#REF!,"")</f>
        <v>#REF!</v>
      </c>
      <c r="AL888" s="91" t="e">
        <f t="shared" ref="AL888:AM888" si="8665">IFERROR(REPLACE(AK888,FIND(CHAR(10),AK888,1),1,""),AK888)</f>
        <v>#REF!</v>
      </c>
      <c r="AM888" s="91" t="e">
        <f t="shared" si="8665"/>
        <v>#REF!</v>
      </c>
      <c r="AN888" s="91" t="e">
        <f t="shared" ref="AN888:AR888" si="8666">IFERROR(REPLACE(AM888,FIND(" ",AM888,1),1,""),AM888)</f>
        <v>#REF!</v>
      </c>
      <c r="AO888" s="91" t="e">
        <f t="shared" si="8666"/>
        <v>#REF!</v>
      </c>
      <c r="AP888" s="91" t="e">
        <f t="shared" si="8666"/>
        <v>#REF!</v>
      </c>
      <c r="AQ888" s="91" t="e">
        <f t="shared" si="8666"/>
        <v>#REF!</v>
      </c>
      <c r="AR888" s="91" t="e">
        <f t="shared" si="8666"/>
        <v>#REF!</v>
      </c>
      <c r="AS888" s="91" t="e">
        <f t="shared" si="8282"/>
        <v>#REF!</v>
      </c>
      <c r="AT888" s="91" t="e">
        <f t="shared" si="8283"/>
        <v>#REF!</v>
      </c>
      <c r="AU888" s="32" t="e">
        <f t="shared" si="8266"/>
        <v>#REF!</v>
      </c>
      <c r="AV888" s="93" t="e">
        <f>'Описание предлагаемого товара'!#REF!</f>
        <v>#REF!</v>
      </c>
      <c r="AW888" s="91" t="e">
        <f>MIN(SEARCH({0,1,2,3,4,5,6,7,8,9},AV888&amp; "0123456789"))</f>
        <v>#REF!</v>
      </c>
      <c r="AX888" s="91" t="str">
        <f t="shared" si="8284"/>
        <v/>
      </c>
      <c r="AY888" s="91" t="str">
        <f t="shared" si="8285"/>
        <v/>
      </c>
      <c r="AZ888" s="91" t="str">
        <f t="shared" si="8286"/>
        <v/>
      </c>
      <c r="BA888" s="91" t="str">
        <f t="shared" si="8287"/>
        <v/>
      </c>
      <c r="BB888" s="91" t="str">
        <f t="shared" si="8288"/>
        <v/>
      </c>
      <c r="BC888" s="91" t="str">
        <f t="shared" si="8289"/>
        <v/>
      </c>
      <c r="BD888" s="91" t="str">
        <f t="shared" si="8290"/>
        <v/>
      </c>
      <c r="BE888" s="91" t="str">
        <f t="shared" si="8291"/>
        <v/>
      </c>
      <c r="BF888" s="91" t="str">
        <f t="shared" si="8292"/>
        <v/>
      </c>
      <c r="BG888" s="91" t="str">
        <f t="shared" si="8293"/>
        <v/>
      </c>
      <c r="BH888" s="91" t="str">
        <f t="shared" si="8294"/>
        <v/>
      </c>
      <c r="BI888" s="91" t="str">
        <f t="shared" si="8295"/>
        <v/>
      </c>
      <c r="BJ888" s="91" t="str">
        <f t="shared" si="8296"/>
        <v/>
      </c>
      <c r="BK888" s="91" t="str">
        <f t="shared" si="8297"/>
        <v/>
      </c>
      <c r="BL888" s="91" t="str">
        <f t="shared" si="8298"/>
        <v/>
      </c>
      <c r="BM888" s="91" t="str">
        <f t="shared" si="8299"/>
        <v/>
      </c>
      <c r="BN888" s="91" t="str">
        <f t="shared" si="8300"/>
        <v/>
      </c>
      <c r="BO888" s="91" t="str">
        <f t="shared" si="8301"/>
        <v/>
      </c>
      <c r="BP888" s="91" t="str">
        <f t="shared" si="8302"/>
        <v/>
      </c>
      <c r="BQ888" s="91" t="str">
        <f t="shared" si="8303"/>
        <v/>
      </c>
      <c r="BR888" s="91" t="str">
        <f t="shared" si="8304"/>
        <v/>
      </c>
      <c r="BS888" s="91" t="str">
        <f t="shared" si="8305"/>
        <v/>
      </c>
      <c r="BT888" s="91" t="str">
        <f t="shared" si="8306"/>
        <v/>
      </c>
      <c r="BU888" s="91" t="str">
        <f t="shared" si="8307"/>
        <v/>
      </c>
      <c r="BV888" s="91" t="str">
        <f t="shared" si="8308"/>
        <v/>
      </c>
      <c r="BW888" s="91" t="str">
        <f t="shared" si="8309"/>
        <v/>
      </c>
      <c r="BX888" s="91" t="str">
        <f t="shared" si="8310"/>
        <v/>
      </c>
      <c r="BY888" s="91" t="str">
        <f t="shared" si="8311"/>
        <v/>
      </c>
      <c r="BZ888" s="91" t="str">
        <f t="shared" si="8312"/>
        <v/>
      </c>
      <c r="CA888" s="91" t="str">
        <f t="shared" si="8313"/>
        <v/>
      </c>
      <c r="CB888" s="91" t="str">
        <f t="shared" si="8314"/>
        <v/>
      </c>
      <c r="CC888" s="91" t="str">
        <f t="shared" si="8315"/>
        <v/>
      </c>
      <c r="CD888" s="91" t="str">
        <f t="shared" si="8316"/>
        <v/>
      </c>
      <c r="CE888" s="91" t="str">
        <f t="shared" si="8317"/>
        <v/>
      </c>
      <c r="CF888" s="91" t="str">
        <f t="shared" si="8318"/>
        <v/>
      </c>
      <c r="CG888" s="91" t="str">
        <f t="shared" si="8319"/>
        <v/>
      </c>
      <c r="CH888" s="91" t="str">
        <f t="shared" si="8320"/>
        <v/>
      </c>
      <c r="CI888" s="91" t="str">
        <f t="shared" si="8321"/>
        <v>нет</v>
      </c>
      <c r="CJ888" s="63" t="e">
        <f>IF(LEN('Описание предлагаемого товара'!#REF!)&gt;0,'Описание предлагаемого товара'!#REF!,"")</f>
        <v>#REF!</v>
      </c>
      <c r="CK888" s="91" t="e">
        <f t="shared" ref="CK888:CL888" si="8667">IFERROR(REPLACE(CJ888,FIND(CHAR(10),CJ888,1),1,""),CJ888)</f>
        <v>#REF!</v>
      </c>
      <c r="CL888" s="91" t="e">
        <f t="shared" si="8667"/>
        <v>#REF!</v>
      </c>
      <c r="CM888" s="91" t="e">
        <f t="shared" si="8323"/>
        <v>#REF!</v>
      </c>
      <c r="CN888" s="91" t="e">
        <f t="shared" si="8324"/>
        <v>#REF!</v>
      </c>
      <c r="CO888" s="91" t="e">
        <f t="shared" si="8325"/>
        <v>#REF!</v>
      </c>
      <c r="CP888" s="90" t="e">
        <f>IF(AU888="Не указан реестровый номер (мера нац.режима Запрет)","",IF(CI888="нет","",IF(CU888="да","исключение(не смотрим баллы)",IFERROR(IF(CI888*1&gt;0,IFERROR(IF(VLOOKUP(CI888*1,Обработ.выгрузка_реестра_РФ!$A:$G,7,)=0,"Баллы не установлены",VLOOKUP(CI888*1,Обработ.выгрузка_реестра_РФ!$A:$G,7,)),IF(LEN(CI888)&gt;14,"","нет номера в реестре РФ")),""),IF(LEN(CI888)=0,"","Некорректный реестровый номер")))))</f>
        <v>#REF!</v>
      </c>
      <c r="CQ888" s="33" t="e">
        <f>IF(LEN(C888)&gt;0,IFERROR(IF(LEN(H888)&gt;0,IF(LEN(VLOOKUP(H888,'исключения(не_смотрим_баллы)'!$A:$C,1,))&gt;0,"да","нет"),"не введен ОКПД2"),"нет"),"")</f>
        <v>#REF!</v>
      </c>
      <c r="CR888" s="33" t="e">
        <f ca="1">IF(CQ888="да",IF(TODAY()&lt;VLOOKUP(H888,'исключения(не_смотрим_баллы)'!$A:$C,3,),"да","нет"),"")</f>
        <v>#REF!</v>
      </c>
      <c r="CS888" s="33" t="str">
        <f>IFERROR(IF(CQ888="да",IF(VLOOKUP(CI888*1,Обработ.выгрузка_реестра_РФ!$A:$G,2,)&lt;VLOOKUP(H888,'исключения(не_смотрим_баллы)'!$A:$C,2,),"да","нет"),""),"")</f>
        <v/>
      </c>
      <c r="CT888" s="24"/>
      <c r="CU888" s="33" t="e">
        <f t="shared" si="8337"/>
        <v>#REF!</v>
      </c>
      <c r="CV888" s="91" t="e">
        <f t="shared" si="8338"/>
        <v>#REF!</v>
      </c>
      <c r="CW888" s="27" t="e">
        <f t="shared" si="8339"/>
        <v>#REF!</v>
      </c>
      <c r="CX888" s="26" t="e">
        <f t="shared" si="8268"/>
        <v>#REF!</v>
      </c>
      <c r="CY888" s="64" t="e">
        <f>IF(LEN('Описание предлагаемого товара'!#REF!)&gt;0,'Описание предлагаемого товара'!#REF!,"")</f>
        <v>#REF!</v>
      </c>
      <c r="CZ888" s="95" t="e">
        <f t="shared" si="8326"/>
        <v>#REF!</v>
      </c>
      <c r="DA888" s="95" t="e">
        <f t="shared" ref="DA888" si="8668">IFERROR(REPLACE(CZ888,FIND(" ",CZ888,1),1,""),CZ888)</f>
        <v>#REF!</v>
      </c>
      <c r="DB888" s="95" t="e">
        <f t="shared" si="8270"/>
        <v>#REF!</v>
      </c>
      <c r="DC888" s="95" t="e">
        <f t="shared" ref="DC888:DD888" si="8669">IFERROR(REPLACE(DB888,FIND("г.",DB888,1),2,""),DB888)</f>
        <v>#REF!</v>
      </c>
      <c r="DD888" s="95" t="e">
        <f t="shared" si="8669"/>
        <v>#REF!</v>
      </c>
      <c r="DE888" s="95" t="e">
        <f t="shared" ref="DE888:DF888" si="8670">IFERROR(REPLACE(DD888,FIND("г",DD888,1),1,""),DD888)</f>
        <v>#REF!</v>
      </c>
      <c r="DF888" s="95" t="e">
        <f t="shared" si="8670"/>
        <v>#REF!</v>
      </c>
      <c r="DG888" s="95" t="e">
        <f t="shared" si="8343"/>
        <v>#REF!</v>
      </c>
      <c r="DH888" s="25" t="str">
        <f>IFERROR(VLOOKUP(CI888*1,Обработ.выгрузка_реестра_РФ!$A:$G,5,),"")</f>
        <v/>
      </c>
      <c r="DI888" s="27" t="str">
        <f t="shared" si="8353"/>
        <v/>
      </c>
      <c r="DJ888" s="27" t="str">
        <f t="shared" ca="1" si="8330"/>
        <v/>
      </c>
      <c r="DK888" s="63" t="e">
        <f>IF(LEN('Описание предлагаемого товара'!#REF!)&gt;0,'Описание предлагаемого товара'!#REF!,"")</f>
        <v>#REF!</v>
      </c>
      <c r="DL888" s="63" t="e">
        <f>IF(LEN('Описание предлагаемого товара'!#REF!)&gt;0,'Описание предлагаемого товара'!#REF!,"")</f>
        <v>#REF!</v>
      </c>
      <c r="DM888" s="32"/>
    </row>
    <row r="889" spans="1:117" ht="48.75" customHeight="1" x14ac:dyDescent="0.25">
      <c r="A889" s="61" t="e">
        <f>IF(LEN('Описание предлагаемого товара'!#REF!)&gt;0,'Описание предлагаемого товара'!#REF!,"")</f>
        <v>#REF!</v>
      </c>
      <c r="B889" s="65" t="e">
        <f>IF(LEN('Описание предлагаемого товара'!#REF!)&gt;0,'Описание предлагаемого товара'!#REF!,"")</f>
        <v>#REF!</v>
      </c>
      <c r="C889" s="61" t="e">
        <f>IF(LEN('Описание предлагаемого товара'!#REF!)&gt;0,'Описание предлагаемого товара'!#REF!,"")</f>
        <v>#REF!</v>
      </c>
      <c r="D889" s="61" t="e">
        <f>IF(LEN('Описание предлагаемого товара'!#REF!)&gt;0,'Описание предлагаемого товара'!#REF!,"")</f>
        <v>#REF!</v>
      </c>
      <c r="E889" s="61" t="e">
        <f>IF(LEN('Описание предлагаемого товара'!#REF!)&gt;0,'Описание предлагаемого товара'!#REF!,"")</f>
        <v>#REF!</v>
      </c>
      <c r="F889" s="61" t="e">
        <f>IF(LEN('Описание предлагаемого товара'!#REF!)&gt;0,'Описание предлагаемого товара'!#REF!,"")</f>
        <v>#REF!</v>
      </c>
      <c r="G889" s="61" t="e">
        <f>IF(LEN('Описание предлагаемого товара'!#REF!)&gt;0,'Описание предлагаемого товара'!#REF!,"")</f>
        <v>#REF!</v>
      </c>
      <c r="H889" s="61" t="e">
        <f>IF(LEN('Описание предлагаемого товара'!#REF!)&gt;0,'Описание предлагаемого товара'!#REF!,"")</f>
        <v>#REF!</v>
      </c>
      <c r="I889" s="61" t="e">
        <f>IF(LEN('Описание предлагаемого товара'!#REF!)&gt;0,'Описание предлагаемого товара'!#REF!,"")</f>
        <v>#REF!</v>
      </c>
      <c r="J889" s="38" t="str">
        <f>IFERROR(VLOOKUP(B889,SAP!$A:$E,5,),"")</f>
        <v/>
      </c>
      <c r="K889" s="40" t="str">
        <f t="shared" si="8273"/>
        <v/>
      </c>
      <c r="L889" s="61" t="e">
        <f>IF(LEN('Описание предлагаемого товара'!#REF!)&gt;0,IFERROR('Описание предлагаемого товара'!#REF!*1,""),"")</f>
        <v>#REF!</v>
      </c>
      <c r="M889" s="39" t="str">
        <f>IFERROR(VLOOKUP(B889,SAP!$A:$E,2,),"")</f>
        <v/>
      </c>
      <c r="N889" s="41" t="str">
        <f t="shared" si="8409"/>
        <v/>
      </c>
      <c r="O889" s="39" t="str">
        <f t="shared" si="8260"/>
        <v/>
      </c>
      <c r="P889" s="36" t="e">
        <f>IF(LEN('Описание предлагаемого товара'!#REF!)&gt;0,'Описание предлагаемого товара'!#REF!,"")</f>
        <v>#REF!</v>
      </c>
      <c r="Q88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89" s="37" t="e">
        <f>IF(LEN('Описание предлагаемого товара'!#REF!)&gt;0,'Описание предлагаемого товара'!#REF!,"")</f>
        <v>#REF!</v>
      </c>
      <c r="S889" s="37" t="e">
        <f>IF(LEN('Описание предлагаемого товара'!#REF!)&gt;0,'Описание предлагаемого товара'!#REF!,"")</f>
        <v>#REF!</v>
      </c>
      <c r="T88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89" s="23" t="str">
        <f>IFERROR(VLOOKUP(CI889*1,Обработ.выгрузка_реестра_РФ!$A:$G,6,),"")</f>
        <v/>
      </c>
      <c r="V889" s="61" t="e">
        <f>IF(LEN('Описание предлагаемого товара'!#REF!)&gt;0,'Описание предлагаемого товара'!#REF!,"")</f>
        <v>#REF!</v>
      </c>
      <c r="W889" s="62" t="e">
        <f>IF(LEN('Описание предлагаемого товара'!#REF!)&gt;0,'Описание предлагаемого товара'!#REF!,"")</f>
        <v>#REF!</v>
      </c>
      <c r="X889" s="91" t="e">
        <f t="shared" ref="X889:Y889" si="8671">IFERROR(REPLACE(W889,FIND(CHAR(10),W889,1),1," "),W889)</f>
        <v>#REF!</v>
      </c>
      <c r="Y889" s="91" t="e">
        <f t="shared" si="8671"/>
        <v>#REF!</v>
      </c>
      <c r="Z889" s="91" t="e">
        <f t="shared" si="8275"/>
        <v>#REF!</v>
      </c>
      <c r="AA889" s="91" t="e">
        <f t="shared" si="8276"/>
        <v>#REF!</v>
      </c>
      <c r="AB889" s="91" t="e">
        <f t="shared" si="8277"/>
        <v>#REF!</v>
      </c>
      <c r="AC889" s="91" t="e">
        <f t="shared" ref="AC889:AF889" si="8672">IFERROR(REPLACE(AB889,FIND("  ",AB889,1),2," "),AB889)</f>
        <v>#REF!</v>
      </c>
      <c r="AD889" s="91" t="e">
        <f t="shared" si="8672"/>
        <v>#REF!</v>
      </c>
      <c r="AE889" s="91" t="e">
        <f t="shared" si="8672"/>
        <v>#REF!</v>
      </c>
      <c r="AF889" s="91" t="e">
        <f t="shared" si="8672"/>
        <v>#REF!</v>
      </c>
      <c r="AG889" s="23" t="str">
        <f>IFERROR(VLOOKUP(CI889*1,Обработ.выгрузка_реестра_РФ!$A:$G,4,),"")</f>
        <v/>
      </c>
      <c r="AH889" s="91" t="str">
        <f t="shared" ref="AH889:AI889" si="8673">IFERROR(REPLACE(AG889,FIND("-",AG889,1),1,"*"),AG889)</f>
        <v/>
      </c>
      <c r="AI889" s="91" t="str">
        <f t="shared" si="8673"/>
        <v/>
      </c>
      <c r="AJ889" s="27" t="str">
        <f t="shared" si="8375"/>
        <v/>
      </c>
      <c r="AK889" s="63" t="e">
        <f>IF(LEN('Описание предлагаемого товара'!#REF!)&gt;0,'Описание предлагаемого товара'!#REF!,"")</f>
        <v>#REF!</v>
      </c>
      <c r="AL889" s="91" t="e">
        <f t="shared" ref="AL889:AM889" si="8674">IFERROR(REPLACE(AK889,FIND(CHAR(10),AK889,1),1,""),AK889)</f>
        <v>#REF!</v>
      </c>
      <c r="AM889" s="91" t="e">
        <f t="shared" si="8674"/>
        <v>#REF!</v>
      </c>
      <c r="AN889" s="91" t="e">
        <f t="shared" ref="AN889:AR889" si="8675">IFERROR(REPLACE(AM889,FIND(" ",AM889,1),1,""),AM889)</f>
        <v>#REF!</v>
      </c>
      <c r="AO889" s="91" t="e">
        <f t="shared" si="8675"/>
        <v>#REF!</v>
      </c>
      <c r="AP889" s="91" t="e">
        <f t="shared" si="8675"/>
        <v>#REF!</v>
      </c>
      <c r="AQ889" s="91" t="e">
        <f t="shared" si="8675"/>
        <v>#REF!</v>
      </c>
      <c r="AR889" s="91" t="e">
        <f t="shared" si="8675"/>
        <v>#REF!</v>
      </c>
      <c r="AS889" s="91" t="e">
        <f t="shared" si="8282"/>
        <v>#REF!</v>
      </c>
      <c r="AT889" s="91" t="e">
        <f t="shared" si="8283"/>
        <v>#REF!</v>
      </c>
      <c r="AU889" s="32" t="e">
        <f t="shared" si="8266"/>
        <v>#REF!</v>
      </c>
      <c r="AV889" s="93" t="e">
        <f>'Описание предлагаемого товара'!#REF!</f>
        <v>#REF!</v>
      </c>
      <c r="AW889" s="91" t="e">
        <f>MIN(SEARCH({0,1,2,3,4,5,6,7,8,9},AV889&amp; "0123456789"))</f>
        <v>#REF!</v>
      </c>
      <c r="AX889" s="91" t="str">
        <f t="shared" si="8284"/>
        <v/>
      </c>
      <c r="AY889" s="91" t="str">
        <f t="shared" si="8285"/>
        <v/>
      </c>
      <c r="AZ889" s="91" t="str">
        <f t="shared" si="8286"/>
        <v/>
      </c>
      <c r="BA889" s="91" t="str">
        <f t="shared" si="8287"/>
        <v/>
      </c>
      <c r="BB889" s="91" t="str">
        <f t="shared" si="8288"/>
        <v/>
      </c>
      <c r="BC889" s="91" t="str">
        <f t="shared" si="8289"/>
        <v/>
      </c>
      <c r="BD889" s="91" t="str">
        <f t="shared" si="8290"/>
        <v/>
      </c>
      <c r="BE889" s="91" t="str">
        <f t="shared" si="8291"/>
        <v/>
      </c>
      <c r="BF889" s="91" t="str">
        <f t="shared" si="8292"/>
        <v/>
      </c>
      <c r="BG889" s="91" t="str">
        <f t="shared" si="8293"/>
        <v/>
      </c>
      <c r="BH889" s="91" t="str">
        <f t="shared" si="8294"/>
        <v/>
      </c>
      <c r="BI889" s="91" t="str">
        <f t="shared" si="8295"/>
        <v/>
      </c>
      <c r="BJ889" s="91" t="str">
        <f t="shared" si="8296"/>
        <v/>
      </c>
      <c r="BK889" s="91" t="str">
        <f t="shared" si="8297"/>
        <v/>
      </c>
      <c r="BL889" s="91" t="str">
        <f t="shared" si="8298"/>
        <v/>
      </c>
      <c r="BM889" s="91" t="str">
        <f t="shared" si="8299"/>
        <v/>
      </c>
      <c r="BN889" s="91" t="str">
        <f t="shared" si="8300"/>
        <v/>
      </c>
      <c r="BO889" s="91" t="str">
        <f t="shared" si="8301"/>
        <v/>
      </c>
      <c r="BP889" s="91" t="str">
        <f t="shared" si="8302"/>
        <v/>
      </c>
      <c r="BQ889" s="91" t="str">
        <f t="shared" si="8303"/>
        <v/>
      </c>
      <c r="BR889" s="91" t="str">
        <f t="shared" si="8304"/>
        <v/>
      </c>
      <c r="BS889" s="91" t="str">
        <f t="shared" si="8305"/>
        <v/>
      </c>
      <c r="BT889" s="91" t="str">
        <f t="shared" si="8306"/>
        <v/>
      </c>
      <c r="BU889" s="91" t="str">
        <f t="shared" si="8307"/>
        <v/>
      </c>
      <c r="BV889" s="91" t="str">
        <f t="shared" si="8308"/>
        <v/>
      </c>
      <c r="BW889" s="91" t="str">
        <f t="shared" si="8309"/>
        <v/>
      </c>
      <c r="BX889" s="91" t="str">
        <f t="shared" si="8310"/>
        <v/>
      </c>
      <c r="BY889" s="91" t="str">
        <f t="shared" si="8311"/>
        <v/>
      </c>
      <c r="BZ889" s="91" t="str">
        <f t="shared" si="8312"/>
        <v/>
      </c>
      <c r="CA889" s="91" t="str">
        <f t="shared" si="8313"/>
        <v/>
      </c>
      <c r="CB889" s="91" t="str">
        <f t="shared" si="8314"/>
        <v/>
      </c>
      <c r="CC889" s="91" t="str">
        <f t="shared" si="8315"/>
        <v/>
      </c>
      <c r="CD889" s="91" t="str">
        <f t="shared" si="8316"/>
        <v/>
      </c>
      <c r="CE889" s="91" t="str">
        <f t="shared" si="8317"/>
        <v/>
      </c>
      <c r="CF889" s="91" t="str">
        <f t="shared" si="8318"/>
        <v/>
      </c>
      <c r="CG889" s="91" t="str">
        <f t="shared" si="8319"/>
        <v/>
      </c>
      <c r="CH889" s="91" t="str">
        <f t="shared" si="8320"/>
        <v/>
      </c>
      <c r="CI889" s="91" t="str">
        <f t="shared" si="8321"/>
        <v>нет</v>
      </c>
      <c r="CJ889" s="63" t="e">
        <f>IF(LEN('Описание предлагаемого товара'!#REF!)&gt;0,'Описание предлагаемого товара'!#REF!,"")</f>
        <v>#REF!</v>
      </c>
      <c r="CK889" s="91" t="e">
        <f t="shared" ref="CK889:CL889" si="8676">IFERROR(REPLACE(CJ889,FIND(CHAR(10),CJ889,1),1,""),CJ889)</f>
        <v>#REF!</v>
      </c>
      <c r="CL889" s="91" t="e">
        <f t="shared" si="8676"/>
        <v>#REF!</v>
      </c>
      <c r="CM889" s="91" t="e">
        <f t="shared" si="8323"/>
        <v>#REF!</v>
      </c>
      <c r="CN889" s="91" t="e">
        <f t="shared" si="8324"/>
        <v>#REF!</v>
      </c>
      <c r="CO889" s="91" t="e">
        <f t="shared" si="8325"/>
        <v>#REF!</v>
      </c>
      <c r="CP889" s="90" t="e">
        <f>IF(AU889="Не указан реестровый номер (мера нац.режима Запрет)","",IF(CI889="нет","",IF(CU889="да","исключение(не смотрим баллы)",IFERROR(IF(CI889*1&gt;0,IFERROR(IF(VLOOKUP(CI889*1,Обработ.выгрузка_реестра_РФ!$A:$G,7,)=0,"Баллы не установлены",VLOOKUP(CI889*1,Обработ.выгрузка_реестра_РФ!$A:$G,7,)),IF(LEN(CI889)&gt;14,"","нет номера в реестре РФ")),""),IF(LEN(CI889)=0,"","Некорректный реестровый номер")))))</f>
        <v>#REF!</v>
      </c>
      <c r="CQ889" s="33" t="e">
        <f>IF(LEN(C889)&gt;0,IFERROR(IF(LEN(H889)&gt;0,IF(LEN(VLOOKUP(H889,'исключения(не_смотрим_баллы)'!$A:$C,1,))&gt;0,"да","нет"),"не введен ОКПД2"),"нет"),"")</f>
        <v>#REF!</v>
      </c>
      <c r="CR889" s="33" t="e">
        <f ca="1">IF(CQ889="да",IF(TODAY()&lt;VLOOKUP(H889,'исключения(не_смотрим_баллы)'!$A:$C,3,),"да","нет"),"")</f>
        <v>#REF!</v>
      </c>
      <c r="CS889" s="33" t="str">
        <f>IFERROR(IF(CQ889="да",IF(VLOOKUP(CI889*1,Обработ.выгрузка_реестра_РФ!$A:$G,2,)&lt;VLOOKUP(H889,'исключения(не_смотрим_баллы)'!$A:$C,2,),"да","нет"),""),"")</f>
        <v/>
      </c>
      <c r="CT889" s="24"/>
      <c r="CU889" s="33" t="e">
        <f t="shared" si="8337"/>
        <v>#REF!</v>
      </c>
      <c r="CV889" s="91" t="e">
        <f t="shared" si="8338"/>
        <v>#REF!</v>
      </c>
      <c r="CW889" s="27" t="e">
        <f t="shared" si="8339"/>
        <v>#REF!</v>
      </c>
      <c r="CX889" s="26" t="e">
        <f t="shared" si="8268"/>
        <v>#REF!</v>
      </c>
      <c r="CY889" s="64" t="e">
        <f>IF(LEN('Описание предлагаемого товара'!#REF!)&gt;0,'Описание предлагаемого товара'!#REF!,"")</f>
        <v>#REF!</v>
      </c>
      <c r="CZ889" s="95" t="e">
        <f t="shared" si="8326"/>
        <v>#REF!</v>
      </c>
      <c r="DA889" s="95" t="e">
        <f t="shared" ref="DA889" si="8677">IFERROR(REPLACE(CZ889,FIND(" ",CZ889,1),1,""),CZ889)</f>
        <v>#REF!</v>
      </c>
      <c r="DB889" s="95" t="e">
        <f t="shared" si="8270"/>
        <v>#REF!</v>
      </c>
      <c r="DC889" s="95" t="e">
        <f t="shared" ref="DC889:DD889" si="8678">IFERROR(REPLACE(DB889,FIND("г.",DB889,1),2,""),DB889)</f>
        <v>#REF!</v>
      </c>
      <c r="DD889" s="95" t="e">
        <f t="shared" si="8678"/>
        <v>#REF!</v>
      </c>
      <c r="DE889" s="95" t="e">
        <f t="shared" ref="DE889:DF889" si="8679">IFERROR(REPLACE(DD889,FIND("г",DD889,1),1,""),DD889)</f>
        <v>#REF!</v>
      </c>
      <c r="DF889" s="95" t="e">
        <f t="shared" si="8679"/>
        <v>#REF!</v>
      </c>
      <c r="DG889" s="95" t="e">
        <f t="shared" si="8343"/>
        <v>#REF!</v>
      </c>
      <c r="DH889" s="25" t="str">
        <f>IFERROR(VLOOKUP(CI889*1,Обработ.выгрузка_реестра_РФ!$A:$G,5,),"")</f>
        <v/>
      </c>
      <c r="DI889" s="27" t="str">
        <f t="shared" si="8353"/>
        <v/>
      </c>
      <c r="DJ889" s="27" t="str">
        <f t="shared" ca="1" si="8330"/>
        <v/>
      </c>
      <c r="DK889" s="63" t="e">
        <f>IF(LEN('Описание предлагаемого товара'!#REF!)&gt;0,'Описание предлагаемого товара'!#REF!,"")</f>
        <v>#REF!</v>
      </c>
      <c r="DL889" s="63" t="e">
        <f>IF(LEN('Описание предлагаемого товара'!#REF!)&gt;0,'Описание предлагаемого товара'!#REF!,"")</f>
        <v>#REF!</v>
      </c>
      <c r="DM889" s="32"/>
    </row>
    <row r="890" spans="1:117" ht="48.75" customHeight="1" x14ac:dyDescent="0.25">
      <c r="A890" s="61" t="e">
        <f>IF(LEN('Описание предлагаемого товара'!#REF!)&gt;0,'Описание предлагаемого товара'!#REF!,"")</f>
        <v>#REF!</v>
      </c>
      <c r="B890" s="65" t="e">
        <f>IF(LEN('Описание предлагаемого товара'!#REF!)&gt;0,'Описание предлагаемого товара'!#REF!,"")</f>
        <v>#REF!</v>
      </c>
      <c r="C890" s="61" t="e">
        <f>IF(LEN('Описание предлагаемого товара'!#REF!)&gt;0,'Описание предлагаемого товара'!#REF!,"")</f>
        <v>#REF!</v>
      </c>
      <c r="D890" s="61" t="e">
        <f>IF(LEN('Описание предлагаемого товара'!#REF!)&gt;0,'Описание предлагаемого товара'!#REF!,"")</f>
        <v>#REF!</v>
      </c>
      <c r="E890" s="61" t="e">
        <f>IF(LEN('Описание предлагаемого товара'!#REF!)&gt;0,'Описание предлагаемого товара'!#REF!,"")</f>
        <v>#REF!</v>
      </c>
      <c r="F890" s="61" t="e">
        <f>IF(LEN('Описание предлагаемого товара'!#REF!)&gt;0,'Описание предлагаемого товара'!#REF!,"")</f>
        <v>#REF!</v>
      </c>
      <c r="G890" s="61" t="e">
        <f>IF(LEN('Описание предлагаемого товара'!#REF!)&gt;0,'Описание предлагаемого товара'!#REF!,"")</f>
        <v>#REF!</v>
      </c>
      <c r="H890" s="61" t="e">
        <f>IF(LEN('Описание предлагаемого товара'!#REF!)&gt;0,'Описание предлагаемого товара'!#REF!,"")</f>
        <v>#REF!</v>
      </c>
      <c r="I890" s="61" t="e">
        <f>IF(LEN('Описание предлагаемого товара'!#REF!)&gt;0,'Описание предлагаемого товара'!#REF!,"")</f>
        <v>#REF!</v>
      </c>
      <c r="J890" s="38" t="str">
        <f>IFERROR(VLOOKUP(B890,SAP!$A:$E,5,),"")</f>
        <v/>
      </c>
      <c r="K890" s="40" t="str">
        <f t="shared" si="8273"/>
        <v/>
      </c>
      <c r="L890" s="61" t="e">
        <f>IF(LEN('Описание предлагаемого товара'!#REF!)&gt;0,IFERROR('Описание предлагаемого товара'!#REF!*1,""),"")</f>
        <v>#REF!</v>
      </c>
      <c r="M890" s="39" t="str">
        <f>IFERROR(VLOOKUP(B890,SAP!$A:$E,2,),"")</f>
        <v/>
      </c>
      <c r="N890" s="41" t="str">
        <f t="shared" si="8409"/>
        <v/>
      </c>
      <c r="O890" s="39" t="str">
        <f t="shared" si="8260"/>
        <v/>
      </c>
      <c r="P890" s="36" t="e">
        <f>IF(LEN('Описание предлагаемого товара'!#REF!)&gt;0,'Описание предлагаемого товара'!#REF!,"")</f>
        <v>#REF!</v>
      </c>
      <c r="Q89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90" s="37" t="e">
        <f>IF(LEN('Описание предлагаемого товара'!#REF!)&gt;0,'Описание предлагаемого товара'!#REF!,"")</f>
        <v>#REF!</v>
      </c>
      <c r="S890" s="37" t="e">
        <f>IF(LEN('Описание предлагаемого товара'!#REF!)&gt;0,'Описание предлагаемого товара'!#REF!,"")</f>
        <v>#REF!</v>
      </c>
      <c r="T89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90" s="23" t="str">
        <f>IFERROR(VLOOKUP(CI890*1,Обработ.выгрузка_реестра_РФ!$A:$G,6,),"")</f>
        <v/>
      </c>
      <c r="V890" s="61" t="e">
        <f>IF(LEN('Описание предлагаемого товара'!#REF!)&gt;0,'Описание предлагаемого товара'!#REF!,"")</f>
        <v>#REF!</v>
      </c>
      <c r="W890" s="62" t="e">
        <f>IF(LEN('Описание предлагаемого товара'!#REF!)&gt;0,'Описание предлагаемого товара'!#REF!,"")</f>
        <v>#REF!</v>
      </c>
      <c r="X890" s="91" t="e">
        <f t="shared" ref="X890:Y890" si="8680">IFERROR(REPLACE(W890,FIND(CHAR(10),W890,1),1," "),W890)</f>
        <v>#REF!</v>
      </c>
      <c r="Y890" s="91" t="e">
        <f t="shared" si="8680"/>
        <v>#REF!</v>
      </c>
      <c r="Z890" s="91" t="e">
        <f t="shared" si="8275"/>
        <v>#REF!</v>
      </c>
      <c r="AA890" s="91" t="e">
        <f t="shared" si="8276"/>
        <v>#REF!</v>
      </c>
      <c r="AB890" s="91" t="e">
        <f t="shared" si="8277"/>
        <v>#REF!</v>
      </c>
      <c r="AC890" s="91" t="e">
        <f t="shared" ref="AC890:AF890" si="8681">IFERROR(REPLACE(AB890,FIND("  ",AB890,1),2," "),AB890)</f>
        <v>#REF!</v>
      </c>
      <c r="AD890" s="91" t="e">
        <f t="shared" si="8681"/>
        <v>#REF!</v>
      </c>
      <c r="AE890" s="91" t="e">
        <f t="shared" si="8681"/>
        <v>#REF!</v>
      </c>
      <c r="AF890" s="91" t="e">
        <f t="shared" si="8681"/>
        <v>#REF!</v>
      </c>
      <c r="AG890" s="23" t="str">
        <f>IFERROR(VLOOKUP(CI890*1,Обработ.выгрузка_реестра_РФ!$A:$G,4,),"")</f>
        <v/>
      </c>
      <c r="AH890" s="91" t="str">
        <f t="shared" ref="AH890:AI890" si="8682">IFERROR(REPLACE(AG890,FIND("-",AG890,1),1,"*"),AG890)</f>
        <v/>
      </c>
      <c r="AI890" s="91" t="str">
        <f t="shared" si="8682"/>
        <v/>
      </c>
      <c r="AJ890" s="27" t="str">
        <f t="shared" si="8375"/>
        <v/>
      </c>
      <c r="AK890" s="63" t="e">
        <f>IF(LEN('Описание предлагаемого товара'!#REF!)&gt;0,'Описание предлагаемого товара'!#REF!,"")</f>
        <v>#REF!</v>
      </c>
      <c r="AL890" s="91" t="e">
        <f t="shared" ref="AL890:AM890" si="8683">IFERROR(REPLACE(AK890,FIND(CHAR(10),AK890,1),1,""),AK890)</f>
        <v>#REF!</v>
      </c>
      <c r="AM890" s="91" t="e">
        <f t="shared" si="8683"/>
        <v>#REF!</v>
      </c>
      <c r="AN890" s="91" t="e">
        <f t="shared" ref="AN890:AR890" si="8684">IFERROR(REPLACE(AM890,FIND(" ",AM890,1),1,""),AM890)</f>
        <v>#REF!</v>
      </c>
      <c r="AO890" s="91" t="e">
        <f t="shared" si="8684"/>
        <v>#REF!</v>
      </c>
      <c r="AP890" s="91" t="e">
        <f t="shared" si="8684"/>
        <v>#REF!</v>
      </c>
      <c r="AQ890" s="91" t="e">
        <f t="shared" si="8684"/>
        <v>#REF!</v>
      </c>
      <c r="AR890" s="91" t="e">
        <f t="shared" si="8684"/>
        <v>#REF!</v>
      </c>
      <c r="AS890" s="91" t="e">
        <f t="shared" si="8282"/>
        <v>#REF!</v>
      </c>
      <c r="AT890" s="91" t="e">
        <f t="shared" si="8283"/>
        <v>#REF!</v>
      </c>
      <c r="AU890" s="32" t="e">
        <f t="shared" si="8266"/>
        <v>#REF!</v>
      </c>
      <c r="AV890" s="93" t="e">
        <f>'Описание предлагаемого товара'!#REF!</f>
        <v>#REF!</v>
      </c>
      <c r="AW890" s="91" t="e">
        <f>MIN(SEARCH({0,1,2,3,4,5,6,7,8,9},AV890&amp; "0123456789"))</f>
        <v>#REF!</v>
      </c>
      <c r="AX890" s="91" t="str">
        <f t="shared" si="8284"/>
        <v/>
      </c>
      <c r="AY890" s="91" t="str">
        <f t="shared" si="8285"/>
        <v/>
      </c>
      <c r="AZ890" s="91" t="str">
        <f t="shared" si="8286"/>
        <v/>
      </c>
      <c r="BA890" s="91" t="str">
        <f t="shared" si="8287"/>
        <v/>
      </c>
      <c r="BB890" s="91" t="str">
        <f t="shared" si="8288"/>
        <v/>
      </c>
      <c r="BC890" s="91" t="str">
        <f t="shared" si="8289"/>
        <v/>
      </c>
      <c r="BD890" s="91" t="str">
        <f t="shared" si="8290"/>
        <v/>
      </c>
      <c r="BE890" s="91" t="str">
        <f t="shared" si="8291"/>
        <v/>
      </c>
      <c r="BF890" s="91" t="str">
        <f t="shared" si="8292"/>
        <v/>
      </c>
      <c r="BG890" s="91" t="str">
        <f t="shared" si="8293"/>
        <v/>
      </c>
      <c r="BH890" s="91" t="str">
        <f t="shared" si="8294"/>
        <v/>
      </c>
      <c r="BI890" s="91" t="str">
        <f t="shared" si="8295"/>
        <v/>
      </c>
      <c r="BJ890" s="91" t="str">
        <f t="shared" si="8296"/>
        <v/>
      </c>
      <c r="BK890" s="91" t="str">
        <f t="shared" si="8297"/>
        <v/>
      </c>
      <c r="BL890" s="91" t="str">
        <f t="shared" si="8298"/>
        <v/>
      </c>
      <c r="BM890" s="91" t="str">
        <f t="shared" si="8299"/>
        <v/>
      </c>
      <c r="BN890" s="91" t="str">
        <f t="shared" si="8300"/>
        <v/>
      </c>
      <c r="BO890" s="91" t="str">
        <f t="shared" si="8301"/>
        <v/>
      </c>
      <c r="BP890" s="91" t="str">
        <f t="shared" si="8302"/>
        <v/>
      </c>
      <c r="BQ890" s="91" t="str">
        <f t="shared" si="8303"/>
        <v/>
      </c>
      <c r="BR890" s="91" t="str">
        <f t="shared" si="8304"/>
        <v/>
      </c>
      <c r="BS890" s="91" t="str">
        <f t="shared" si="8305"/>
        <v/>
      </c>
      <c r="BT890" s="91" t="str">
        <f t="shared" si="8306"/>
        <v/>
      </c>
      <c r="BU890" s="91" t="str">
        <f t="shared" si="8307"/>
        <v/>
      </c>
      <c r="BV890" s="91" t="str">
        <f t="shared" si="8308"/>
        <v/>
      </c>
      <c r="BW890" s="91" t="str">
        <f t="shared" si="8309"/>
        <v/>
      </c>
      <c r="BX890" s="91" t="str">
        <f t="shared" si="8310"/>
        <v/>
      </c>
      <c r="BY890" s="91" t="str">
        <f t="shared" si="8311"/>
        <v/>
      </c>
      <c r="BZ890" s="91" t="str">
        <f t="shared" si="8312"/>
        <v/>
      </c>
      <c r="CA890" s="91" t="str">
        <f t="shared" si="8313"/>
        <v/>
      </c>
      <c r="CB890" s="91" t="str">
        <f t="shared" si="8314"/>
        <v/>
      </c>
      <c r="CC890" s="91" t="str">
        <f t="shared" si="8315"/>
        <v/>
      </c>
      <c r="CD890" s="91" t="str">
        <f t="shared" si="8316"/>
        <v/>
      </c>
      <c r="CE890" s="91" t="str">
        <f t="shared" si="8317"/>
        <v/>
      </c>
      <c r="CF890" s="91" t="str">
        <f t="shared" si="8318"/>
        <v/>
      </c>
      <c r="CG890" s="91" t="str">
        <f t="shared" si="8319"/>
        <v/>
      </c>
      <c r="CH890" s="91" t="str">
        <f t="shared" si="8320"/>
        <v/>
      </c>
      <c r="CI890" s="91" t="str">
        <f t="shared" si="8321"/>
        <v>нет</v>
      </c>
      <c r="CJ890" s="63" t="e">
        <f>IF(LEN('Описание предлагаемого товара'!#REF!)&gt;0,'Описание предлагаемого товара'!#REF!,"")</f>
        <v>#REF!</v>
      </c>
      <c r="CK890" s="91" t="e">
        <f t="shared" ref="CK890:CL890" si="8685">IFERROR(REPLACE(CJ890,FIND(CHAR(10),CJ890,1),1,""),CJ890)</f>
        <v>#REF!</v>
      </c>
      <c r="CL890" s="91" t="e">
        <f t="shared" si="8685"/>
        <v>#REF!</v>
      </c>
      <c r="CM890" s="91" t="e">
        <f t="shared" si="8323"/>
        <v>#REF!</v>
      </c>
      <c r="CN890" s="91" t="e">
        <f t="shared" si="8324"/>
        <v>#REF!</v>
      </c>
      <c r="CO890" s="91" t="e">
        <f t="shared" si="8325"/>
        <v>#REF!</v>
      </c>
      <c r="CP890" s="90" t="e">
        <f>IF(AU890="Не указан реестровый номер (мера нац.режима Запрет)","",IF(CI890="нет","",IF(CU890="да","исключение(не смотрим баллы)",IFERROR(IF(CI890*1&gt;0,IFERROR(IF(VLOOKUP(CI890*1,Обработ.выгрузка_реестра_РФ!$A:$G,7,)=0,"Баллы не установлены",VLOOKUP(CI890*1,Обработ.выгрузка_реестра_РФ!$A:$G,7,)),IF(LEN(CI890)&gt;14,"","нет номера в реестре РФ")),""),IF(LEN(CI890)=0,"","Некорректный реестровый номер")))))</f>
        <v>#REF!</v>
      </c>
      <c r="CQ890" s="33" t="e">
        <f>IF(LEN(C890)&gt;0,IFERROR(IF(LEN(H890)&gt;0,IF(LEN(VLOOKUP(H890,'исключения(не_смотрим_баллы)'!$A:$C,1,))&gt;0,"да","нет"),"не введен ОКПД2"),"нет"),"")</f>
        <v>#REF!</v>
      </c>
      <c r="CR890" s="33" t="e">
        <f ca="1">IF(CQ890="да",IF(TODAY()&lt;VLOOKUP(H890,'исключения(не_смотрим_баллы)'!$A:$C,3,),"да","нет"),"")</f>
        <v>#REF!</v>
      </c>
      <c r="CS890" s="33" t="str">
        <f>IFERROR(IF(CQ890="да",IF(VLOOKUP(CI890*1,Обработ.выгрузка_реестра_РФ!$A:$G,2,)&lt;VLOOKUP(H890,'исключения(не_смотрим_баллы)'!$A:$C,2,),"да","нет"),""),"")</f>
        <v/>
      </c>
      <c r="CT890" s="24"/>
      <c r="CU890" s="33" t="e">
        <f t="shared" si="8337"/>
        <v>#REF!</v>
      </c>
      <c r="CV890" s="91" t="e">
        <f t="shared" si="8338"/>
        <v>#REF!</v>
      </c>
      <c r="CW890" s="27" t="e">
        <f t="shared" si="8339"/>
        <v>#REF!</v>
      </c>
      <c r="CX890" s="26" t="e">
        <f t="shared" si="8268"/>
        <v>#REF!</v>
      </c>
      <c r="CY890" s="64" t="e">
        <f>IF(LEN('Описание предлагаемого товара'!#REF!)&gt;0,'Описание предлагаемого товара'!#REF!,"")</f>
        <v>#REF!</v>
      </c>
      <c r="CZ890" s="95" t="e">
        <f t="shared" si="8326"/>
        <v>#REF!</v>
      </c>
      <c r="DA890" s="95" t="e">
        <f t="shared" ref="DA890" si="8686">IFERROR(REPLACE(CZ890,FIND(" ",CZ890,1),1,""),CZ890)</f>
        <v>#REF!</v>
      </c>
      <c r="DB890" s="95" t="e">
        <f t="shared" si="8270"/>
        <v>#REF!</v>
      </c>
      <c r="DC890" s="95" t="e">
        <f t="shared" ref="DC890:DD890" si="8687">IFERROR(REPLACE(DB890,FIND("г.",DB890,1),2,""),DB890)</f>
        <v>#REF!</v>
      </c>
      <c r="DD890" s="95" t="e">
        <f t="shared" si="8687"/>
        <v>#REF!</v>
      </c>
      <c r="DE890" s="95" t="e">
        <f t="shared" ref="DE890:DF890" si="8688">IFERROR(REPLACE(DD890,FIND("г",DD890,1),1,""),DD890)</f>
        <v>#REF!</v>
      </c>
      <c r="DF890" s="95" t="e">
        <f t="shared" si="8688"/>
        <v>#REF!</v>
      </c>
      <c r="DG890" s="95" t="e">
        <f t="shared" si="8343"/>
        <v>#REF!</v>
      </c>
      <c r="DH890" s="25" t="str">
        <f>IFERROR(VLOOKUP(CI890*1,Обработ.выгрузка_реестра_РФ!$A:$G,5,),"")</f>
        <v/>
      </c>
      <c r="DI890" s="27" t="str">
        <f t="shared" si="8353"/>
        <v/>
      </c>
      <c r="DJ890" s="27" t="str">
        <f t="shared" ca="1" si="8330"/>
        <v/>
      </c>
      <c r="DK890" s="63" t="e">
        <f>IF(LEN('Описание предлагаемого товара'!#REF!)&gt;0,'Описание предлагаемого товара'!#REF!,"")</f>
        <v>#REF!</v>
      </c>
      <c r="DL890" s="63" t="e">
        <f>IF(LEN('Описание предлагаемого товара'!#REF!)&gt;0,'Описание предлагаемого товара'!#REF!,"")</f>
        <v>#REF!</v>
      </c>
      <c r="DM890" s="32"/>
    </row>
    <row r="891" spans="1:117" ht="48.75" customHeight="1" x14ac:dyDescent="0.25">
      <c r="A891" s="61" t="e">
        <f>IF(LEN('Описание предлагаемого товара'!#REF!)&gt;0,'Описание предлагаемого товара'!#REF!,"")</f>
        <v>#REF!</v>
      </c>
      <c r="B891" s="65" t="e">
        <f>IF(LEN('Описание предлагаемого товара'!#REF!)&gt;0,'Описание предлагаемого товара'!#REF!,"")</f>
        <v>#REF!</v>
      </c>
      <c r="C891" s="61" t="e">
        <f>IF(LEN('Описание предлагаемого товара'!#REF!)&gt;0,'Описание предлагаемого товара'!#REF!,"")</f>
        <v>#REF!</v>
      </c>
      <c r="D891" s="61" t="e">
        <f>IF(LEN('Описание предлагаемого товара'!#REF!)&gt;0,'Описание предлагаемого товара'!#REF!,"")</f>
        <v>#REF!</v>
      </c>
      <c r="E891" s="61" t="e">
        <f>IF(LEN('Описание предлагаемого товара'!#REF!)&gt;0,'Описание предлагаемого товара'!#REF!,"")</f>
        <v>#REF!</v>
      </c>
      <c r="F891" s="61" t="e">
        <f>IF(LEN('Описание предлагаемого товара'!#REF!)&gt;0,'Описание предлагаемого товара'!#REF!,"")</f>
        <v>#REF!</v>
      </c>
      <c r="G891" s="61" t="e">
        <f>IF(LEN('Описание предлагаемого товара'!#REF!)&gt;0,'Описание предлагаемого товара'!#REF!,"")</f>
        <v>#REF!</v>
      </c>
      <c r="H891" s="61" t="e">
        <f>IF(LEN('Описание предлагаемого товара'!#REF!)&gt;0,'Описание предлагаемого товара'!#REF!,"")</f>
        <v>#REF!</v>
      </c>
      <c r="I891" s="61" t="e">
        <f>IF(LEN('Описание предлагаемого товара'!#REF!)&gt;0,'Описание предлагаемого товара'!#REF!,"")</f>
        <v>#REF!</v>
      </c>
      <c r="J891" s="38" t="str">
        <f>IFERROR(VLOOKUP(B891,SAP!$A:$E,5,),"")</f>
        <v/>
      </c>
      <c r="K891" s="40" t="str">
        <f t="shared" si="8273"/>
        <v/>
      </c>
      <c r="L891" s="61" t="e">
        <f>IF(LEN('Описание предлагаемого товара'!#REF!)&gt;0,IFERROR('Описание предлагаемого товара'!#REF!*1,""),"")</f>
        <v>#REF!</v>
      </c>
      <c r="M891" s="39" t="str">
        <f>IFERROR(VLOOKUP(B891,SAP!$A:$E,2,),"")</f>
        <v/>
      </c>
      <c r="N891" s="41" t="str">
        <f t="shared" si="8409"/>
        <v/>
      </c>
      <c r="O891" s="39" t="str">
        <f t="shared" si="8260"/>
        <v/>
      </c>
      <c r="P891" s="36" t="e">
        <f>IF(LEN('Описание предлагаемого товара'!#REF!)&gt;0,'Описание предлагаемого товара'!#REF!,"")</f>
        <v>#REF!</v>
      </c>
      <c r="Q89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91" s="37" t="e">
        <f>IF(LEN('Описание предлагаемого товара'!#REF!)&gt;0,'Описание предлагаемого товара'!#REF!,"")</f>
        <v>#REF!</v>
      </c>
      <c r="S891" s="37" t="e">
        <f>IF(LEN('Описание предлагаемого товара'!#REF!)&gt;0,'Описание предлагаемого товара'!#REF!,"")</f>
        <v>#REF!</v>
      </c>
      <c r="T89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91" s="23" t="str">
        <f>IFERROR(VLOOKUP(CI891*1,Обработ.выгрузка_реестра_РФ!$A:$G,6,),"")</f>
        <v/>
      </c>
      <c r="V891" s="61" t="e">
        <f>IF(LEN('Описание предлагаемого товара'!#REF!)&gt;0,'Описание предлагаемого товара'!#REF!,"")</f>
        <v>#REF!</v>
      </c>
      <c r="W891" s="62" t="e">
        <f>IF(LEN('Описание предлагаемого товара'!#REF!)&gt;0,'Описание предлагаемого товара'!#REF!,"")</f>
        <v>#REF!</v>
      </c>
      <c r="X891" s="91" t="e">
        <f t="shared" ref="X891:Y891" si="8689">IFERROR(REPLACE(W891,FIND(CHAR(10),W891,1),1," "),W891)</f>
        <v>#REF!</v>
      </c>
      <c r="Y891" s="91" t="e">
        <f t="shared" si="8689"/>
        <v>#REF!</v>
      </c>
      <c r="Z891" s="91" t="e">
        <f t="shared" si="8275"/>
        <v>#REF!</v>
      </c>
      <c r="AA891" s="91" t="e">
        <f t="shared" si="8276"/>
        <v>#REF!</v>
      </c>
      <c r="AB891" s="91" t="e">
        <f t="shared" si="8277"/>
        <v>#REF!</v>
      </c>
      <c r="AC891" s="91" t="e">
        <f t="shared" ref="AC891:AF891" si="8690">IFERROR(REPLACE(AB891,FIND("  ",AB891,1),2," "),AB891)</f>
        <v>#REF!</v>
      </c>
      <c r="AD891" s="91" t="e">
        <f t="shared" si="8690"/>
        <v>#REF!</v>
      </c>
      <c r="AE891" s="91" t="e">
        <f t="shared" si="8690"/>
        <v>#REF!</v>
      </c>
      <c r="AF891" s="91" t="e">
        <f t="shared" si="8690"/>
        <v>#REF!</v>
      </c>
      <c r="AG891" s="23" t="str">
        <f>IFERROR(VLOOKUP(CI891*1,Обработ.выгрузка_реестра_РФ!$A:$G,4,),"")</f>
        <v/>
      </c>
      <c r="AH891" s="91" t="str">
        <f t="shared" ref="AH891:AI891" si="8691">IFERROR(REPLACE(AG891,FIND("-",AG891,1),1,"*"),AG891)</f>
        <v/>
      </c>
      <c r="AI891" s="91" t="str">
        <f t="shared" si="8691"/>
        <v/>
      </c>
      <c r="AJ891" s="27" t="str">
        <f t="shared" si="8375"/>
        <v/>
      </c>
      <c r="AK891" s="63" t="e">
        <f>IF(LEN('Описание предлагаемого товара'!#REF!)&gt;0,'Описание предлагаемого товара'!#REF!,"")</f>
        <v>#REF!</v>
      </c>
      <c r="AL891" s="91" t="e">
        <f t="shared" ref="AL891:AM891" si="8692">IFERROR(REPLACE(AK891,FIND(CHAR(10),AK891,1),1,""),AK891)</f>
        <v>#REF!</v>
      </c>
      <c r="AM891" s="91" t="e">
        <f t="shared" si="8692"/>
        <v>#REF!</v>
      </c>
      <c r="AN891" s="91" t="e">
        <f t="shared" ref="AN891:AR891" si="8693">IFERROR(REPLACE(AM891,FIND(" ",AM891,1),1,""),AM891)</f>
        <v>#REF!</v>
      </c>
      <c r="AO891" s="91" t="e">
        <f t="shared" si="8693"/>
        <v>#REF!</v>
      </c>
      <c r="AP891" s="91" t="e">
        <f t="shared" si="8693"/>
        <v>#REF!</v>
      </c>
      <c r="AQ891" s="91" t="e">
        <f t="shared" si="8693"/>
        <v>#REF!</v>
      </c>
      <c r="AR891" s="91" t="e">
        <f t="shared" si="8693"/>
        <v>#REF!</v>
      </c>
      <c r="AS891" s="91" t="e">
        <f t="shared" si="8282"/>
        <v>#REF!</v>
      </c>
      <c r="AT891" s="91" t="e">
        <f t="shared" si="8283"/>
        <v>#REF!</v>
      </c>
      <c r="AU891" s="32" t="e">
        <f t="shared" si="8266"/>
        <v>#REF!</v>
      </c>
      <c r="AV891" s="93" t="e">
        <f>'Описание предлагаемого товара'!#REF!</f>
        <v>#REF!</v>
      </c>
      <c r="AW891" s="91" t="e">
        <f>MIN(SEARCH({0,1,2,3,4,5,6,7,8,9},AV891&amp; "0123456789"))</f>
        <v>#REF!</v>
      </c>
      <c r="AX891" s="91" t="str">
        <f t="shared" si="8284"/>
        <v/>
      </c>
      <c r="AY891" s="91" t="str">
        <f t="shared" si="8285"/>
        <v/>
      </c>
      <c r="AZ891" s="91" t="str">
        <f t="shared" si="8286"/>
        <v/>
      </c>
      <c r="BA891" s="91" t="str">
        <f t="shared" si="8287"/>
        <v/>
      </c>
      <c r="BB891" s="91" t="str">
        <f t="shared" si="8288"/>
        <v/>
      </c>
      <c r="BC891" s="91" t="str">
        <f t="shared" si="8289"/>
        <v/>
      </c>
      <c r="BD891" s="91" t="str">
        <f t="shared" si="8290"/>
        <v/>
      </c>
      <c r="BE891" s="91" t="str">
        <f t="shared" si="8291"/>
        <v/>
      </c>
      <c r="BF891" s="91" t="str">
        <f t="shared" si="8292"/>
        <v/>
      </c>
      <c r="BG891" s="91" t="str">
        <f t="shared" si="8293"/>
        <v/>
      </c>
      <c r="BH891" s="91" t="str">
        <f t="shared" si="8294"/>
        <v/>
      </c>
      <c r="BI891" s="91" t="str">
        <f t="shared" si="8295"/>
        <v/>
      </c>
      <c r="BJ891" s="91" t="str">
        <f t="shared" si="8296"/>
        <v/>
      </c>
      <c r="BK891" s="91" t="str">
        <f t="shared" si="8297"/>
        <v/>
      </c>
      <c r="BL891" s="91" t="str">
        <f t="shared" si="8298"/>
        <v/>
      </c>
      <c r="BM891" s="91" t="str">
        <f t="shared" si="8299"/>
        <v/>
      </c>
      <c r="BN891" s="91" t="str">
        <f t="shared" si="8300"/>
        <v/>
      </c>
      <c r="BO891" s="91" t="str">
        <f t="shared" si="8301"/>
        <v/>
      </c>
      <c r="BP891" s="91" t="str">
        <f t="shared" si="8302"/>
        <v/>
      </c>
      <c r="BQ891" s="91" t="str">
        <f t="shared" si="8303"/>
        <v/>
      </c>
      <c r="BR891" s="91" t="str">
        <f t="shared" si="8304"/>
        <v/>
      </c>
      <c r="BS891" s="91" t="str">
        <f t="shared" si="8305"/>
        <v/>
      </c>
      <c r="BT891" s="91" t="str">
        <f t="shared" si="8306"/>
        <v/>
      </c>
      <c r="BU891" s="91" t="str">
        <f t="shared" si="8307"/>
        <v/>
      </c>
      <c r="BV891" s="91" t="str">
        <f t="shared" si="8308"/>
        <v/>
      </c>
      <c r="BW891" s="91" t="str">
        <f t="shared" si="8309"/>
        <v/>
      </c>
      <c r="BX891" s="91" t="str">
        <f t="shared" si="8310"/>
        <v/>
      </c>
      <c r="BY891" s="91" t="str">
        <f t="shared" si="8311"/>
        <v/>
      </c>
      <c r="BZ891" s="91" t="str">
        <f t="shared" si="8312"/>
        <v/>
      </c>
      <c r="CA891" s="91" t="str">
        <f t="shared" si="8313"/>
        <v/>
      </c>
      <c r="CB891" s="91" t="str">
        <f t="shared" si="8314"/>
        <v/>
      </c>
      <c r="CC891" s="91" t="str">
        <f t="shared" si="8315"/>
        <v/>
      </c>
      <c r="CD891" s="91" t="str">
        <f t="shared" si="8316"/>
        <v/>
      </c>
      <c r="CE891" s="91" t="str">
        <f t="shared" si="8317"/>
        <v/>
      </c>
      <c r="CF891" s="91" t="str">
        <f t="shared" si="8318"/>
        <v/>
      </c>
      <c r="CG891" s="91" t="str">
        <f t="shared" si="8319"/>
        <v/>
      </c>
      <c r="CH891" s="91" t="str">
        <f t="shared" si="8320"/>
        <v/>
      </c>
      <c r="CI891" s="91" t="str">
        <f t="shared" si="8321"/>
        <v>нет</v>
      </c>
      <c r="CJ891" s="63" t="e">
        <f>IF(LEN('Описание предлагаемого товара'!#REF!)&gt;0,'Описание предлагаемого товара'!#REF!,"")</f>
        <v>#REF!</v>
      </c>
      <c r="CK891" s="91" t="e">
        <f t="shared" ref="CK891:CL891" si="8694">IFERROR(REPLACE(CJ891,FIND(CHAR(10),CJ891,1),1,""),CJ891)</f>
        <v>#REF!</v>
      </c>
      <c r="CL891" s="91" t="e">
        <f t="shared" si="8694"/>
        <v>#REF!</v>
      </c>
      <c r="CM891" s="91" t="e">
        <f t="shared" si="8323"/>
        <v>#REF!</v>
      </c>
      <c r="CN891" s="91" t="e">
        <f t="shared" si="8324"/>
        <v>#REF!</v>
      </c>
      <c r="CO891" s="91" t="e">
        <f t="shared" si="8325"/>
        <v>#REF!</v>
      </c>
      <c r="CP891" s="90" t="e">
        <f>IF(AU891="Не указан реестровый номер (мера нац.режима Запрет)","",IF(CI891="нет","",IF(CU891="да","исключение(не смотрим баллы)",IFERROR(IF(CI891*1&gt;0,IFERROR(IF(VLOOKUP(CI891*1,Обработ.выгрузка_реестра_РФ!$A:$G,7,)=0,"Баллы не установлены",VLOOKUP(CI891*1,Обработ.выгрузка_реестра_РФ!$A:$G,7,)),IF(LEN(CI891)&gt;14,"","нет номера в реестре РФ")),""),IF(LEN(CI891)=0,"","Некорректный реестровый номер")))))</f>
        <v>#REF!</v>
      </c>
      <c r="CQ891" s="33" t="e">
        <f>IF(LEN(C891)&gt;0,IFERROR(IF(LEN(H891)&gt;0,IF(LEN(VLOOKUP(H891,'исключения(не_смотрим_баллы)'!$A:$C,1,))&gt;0,"да","нет"),"не введен ОКПД2"),"нет"),"")</f>
        <v>#REF!</v>
      </c>
      <c r="CR891" s="33" t="e">
        <f ca="1">IF(CQ891="да",IF(TODAY()&lt;VLOOKUP(H891,'исключения(не_смотрим_баллы)'!$A:$C,3,),"да","нет"),"")</f>
        <v>#REF!</v>
      </c>
      <c r="CS891" s="33" t="str">
        <f>IFERROR(IF(CQ891="да",IF(VLOOKUP(CI891*1,Обработ.выгрузка_реестра_РФ!$A:$G,2,)&lt;VLOOKUP(H891,'исключения(не_смотрим_баллы)'!$A:$C,2,),"да","нет"),""),"")</f>
        <v/>
      </c>
      <c r="CT891" s="24"/>
      <c r="CU891" s="33" t="e">
        <f t="shared" si="8337"/>
        <v>#REF!</v>
      </c>
      <c r="CV891" s="91" t="e">
        <f t="shared" si="8338"/>
        <v>#REF!</v>
      </c>
      <c r="CW891" s="27" t="e">
        <f t="shared" si="8339"/>
        <v>#REF!</v>
      </c>
      <c r="CX891" s="26" t="e">
        <f t="shared" si="8268"/>
        <v>#REF!</v>
      </c>
      <c r="CY891" s="64" t="e">
        <f>IF(LEN('Описание предлагаемого товара'!#REF!)&gt;0,'Описание предлагаемого товара'!#REF!,"")</f>
        <v>#REF!</v>
      </c>
      <c r="CZ891" s="95" t="e">
        <f t="shared" si="8326"/>
        <v>#REF!</v>
      </c>
      <c r="DA891" s="95" t="e">
        <f t="shared" ref="DA891" si="8695">IFERROR(REPLACE(CZ891,FIND(" ",CZ891,1),1,""),CZ891)</f>
        <v>#REF!</v>
      </c>
      <c r="DB891" s="95" t="e">
        <f t="shared" si="8270"/>
        <v>#REF!</v>
      </c>
      <c r="DC891" s="95" t="e">
        <f t="shared" ref="DC891:DD891" si="8696">IFERROR(REPLACE(DB891,FIND("г.",DB891,1),2,""),DB891)</f>
        <v>#REF!</v>
      </c>
      <c r="DD891" s="95" t="e">
        <f t="shared" si="8696"/>
        <v>#REF!</v>
      </c>
      <c r="DE891" s="95" t="e">
        <f t="shared" ref="DE891:DF891" si="8697">IFERROR(REPLACE(DD891,FIND("г",DD891,1),1,""),DD891)</f>
        <v>#REF!</v>
      </c>
      <c r="DF891" s="95" t="e">
        <f t="shared" si="8697"/>
        <v>#REF!</v>
      </c>
      <c r="DG891" s="95" t="e">
        <f t="shared" si="8343"/>
        <v>#REF!</v>
      </c>
      <c r="DH891" s="25" t="str">
        <f>IFERROR(VLOOKUP(CI891*1,Обработ.выгрузка_реестра_РФ!$A:$G,5,),"")</f>
        <v/>
      </c>
      <c r="DI891" s="27" t="str">
        <f t="shared" si="8353"/>
        <v/>
      </c>
      <c r="DJ891" s="27" t="str">
        <f t="shared" ca="1" si="8330"/>
        <v/>
      </c>
      <c r="DK891" s="63" t="e">
        <f>IF(LEN('Описание предлагаемого товара'!#REF!)&gt;0,'Описание предлагаемого товара'!#REF!,"")</f>
        <v>#REF!</v>
      </c>
      <c r="DL891" s="63" t="e">
        <f>IF(LEN('Описание предлагаемого товара'!#REF!)&gt;0,'Описание предлагаемого товара'!#REF!,"")</f>
        <v>#REF!</v>
      </c>
      <c r="DM891" s="32"/>
    </row>
    <row r="892" spans="1:117" ht="48.75" customHeight="1" x14ac:dyDescent="0.25">
      <c r="A892" s="61" t="e">
        <f>IF(LEN('Описание предлагаемого товара'!#REF!)&gt;0,'Описание предлагаемого товара'!#REF!,"")</f>
        <v>#REF!</v>
      </c>
      <c r="B892" s="65" t="e">
        <f>IF(LEN('Описание предлагаемого товара'!#REF!)&gt;0,'Описание предлагаемого товара'!#REF!,"")</f>
        <v>#REF!</v>
      </c>
      <c r="C892" s="61" t="e">
        <f>IF(LEN('Описание предлагаемого товара'!#REF!)&gt;0,'Описание предлагаемого товара'!#REF!,"")</f>
        <v>#REF!</v>
      </c>
      <c r="D892" s="61" t="e">
        <f>IF(LEN('Описание предлагаемого товара'!#REF!)&gt;0,'Описание предлагаемого товара'!#REF!,"")</f>
        <v>#REF!</v>
      </c>
      <c r="E892" s="61" t="e">
        <f>IF(LEN('Описание предлагаемого товара'!#REF!)&gt;0,'Описание предлагаемого товара'!#REF!,"")</f>
        <v>#REF!</v>
      </c>
      <c r="F892" s="61" t="e">
        <f>IF(LEN('Описание предлагаемого товара'!#REF!)&gt;0,'Описание предлагаемого товара'!#REF!,"")</f>
        <v>#REF!</v>
      </c>
      <c r="G892" s="61" t="e">
        <f>IF(LEN('Описание предлагаемого товара'!#REF!)&gt;0,'Описание предлагаемого товара'!#REF!,"")</f>
        <v>#REF!</v>
      </c>
      <c r="H892" s="61" t="e">
        <f>IF(LEN('Описание предлагаемого товара'!#REF!)&gt;0,'Описание предлагаемого товара'!#REF!,"")</f>
        <v>#REF!</v>
      </c>
      <c r="I892" s="61" t="e">
        <f>IF(LEN('Описание предлагаемого товара'!#REF!)&gt;0,'Описание предлагаемого товара'!#REF!,"")</f>
        <v>#REF!</v>
      </c>
      <c r="J892" s="38" t="str">
        <f>IFERROR(VLOOKUP(B892,SAP!$A:$E,5,),"")</f>
        <v/>
      </c>
      <c r="K892" s="40" t="str">
        <f t="shared" si="8273"/>
        <v/>
      </c>
      <c r="L892" s="61" t="e">
        <f>IF(LEN('Описание предлагаемого товара'!#REF!)&gt;0,IFERROR('Описание предлагаемого товара'!#REF!*1,""),"")</f>
        <v>#REF!</v>
      </c>
      <c r="M892" s="39" t="str">
        <f>IFERROR(VLOOKUP(B892,SAP!$A:$E,2,),"")</f>
        <v/>
      </c>
      <c r="N892" s="41" t="str">
        <f t="shared" si="8409"/>
        <v/>
      </c>
      <c r="O892" s="39" t="str">
        <f t="shared" si="8260"/>
        <v/>
      </c>
      <c r="P892" s="36" t="e">
        <f>IF(LEN('Описание предлагаемого товара'!#REF!)&gt;0,'Описание предлагаемого товара'!#REF!,"")</f>
        <v>#REF!</v>
      </c>
      <c r="Q89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92" s="37" t="e">
        <f>IF(LEN('Описание предлагаемого товара'!#REF!)&gt;0,'Описание предлагаемого товара'!#REF!,"")</f>
        <v>#REF!</v>
      </c>
      <c r="S892" s="37" t="e">
        <f>IF(LEN('Описание предлагаемого товара'!#REF!)&gt;0,'Описание предлагаемого товара'!#REF!,"")</f>
        <v>#REF!</v>
      </c>
      <c r="T89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92" s="23" t="str">
        <f>IFERROR(VLOOKUP(CI892*1,Обработ.выгрузка_реестра_РФ!$A:$G,6,),"")</f>
        <v/>
      </c>
      <c r="V892" s="61" t="e">
        <f>IF(LEN('Описание предлагаемого товара'!#REF!)&gt;0,'Описание предлагаемого товара'!#REF!,"")</f>
        <v>#REF!</v>
      </c>
      <c r="W892" s="62" t="e">
        <f>IF(LEN('Описание предлагаемого товара'!#REF!)&gt;0,'Описание предлагаемого товара'!#REF!,"")</f>
        <v>#REF!</v>
      </c>
      <c r="X892" s="91" t="e">
        <f t="shared" ref="X892:Y892" si="8698">IFERROR(REPLACE(W892,FIND(CHAR(10),W892,1),1," "),W892)</f>
        <v>#REF!</v>
      </c>
      <c r="Y892" s="91" t="e">
        <f t="shared" si="8698"/>
        <v>#REF!</v>
      </c>
      <c r="Z892" s="91" t="e">
        <f t="shared" si="8275"/>
        <v>#REF!</v>
      </c>
      <c r="AA892" s="91" t="e">
        <f t="shared" si="8276"/>
        <v>#REF!</v>
      </c>
      <c r="AB892" s="91" t="e">
        <f t="shared" si="8277"/>
        <v>#REF!</v>
      </c>
      <c r="AC892" s="91" t="e">
        <f t="shared" ref="AC892:AF892" si="8699">IFERROR(REPLACE(AB892,FIND("  ",AB892,1),2," "),AB892)</f>
        <v>#REF!</v>
      </c>
      <c r="AD892" s="91" t="e">
        <f t="shared" si="8699"/>
        <v>#REF!</v>
      </c>
      <c r="AE892" s="91" t="e">
        <f t="shared" si="8699"/>
        <v>#REF!</v>
      </c>
      <c r="AF892" s="91" t="e">
        <f t="shared" si="8699"/>
        <v>#REF!</v>
      </c>
      <c r="AG892" s="23" t="str">
        <f>IFERROR(VLOOKUP(CI892*1,Обработ.выгрузка_реестра_РФ!$A:$G,4,),"")</f>
        <v/>
      </c>
      <c r="AH892" s="91" t="str">
        <f t="shared" ref="AH892:AI892" si="8700">IFERROR(REPLACE(AG892,FIND("-",AG892,1),1,"*"),AG892)</f>
        <v/>
      </c>
      <c r="AI892" s="91" t="str">
        <f t="shared" si="8700"/>
        <v/>
      </c>
      <c r="AJ892" s="27" t="str">
        <f t="shared" si="8375"/>
        <v/>
      </c>
      <c r="AK892" s="63" t="e">
        <f>IF(LEN('Описание предлагаемого товара'!#REF!)&gt;0,'Описание предлагаемого товара'!#REF!,"")</f>
        <v>#REF!</v>
      </c>
      <c r="AL892" s="91" t="e">
        <f t="shared" ref="AL892:AM892" si="8701">IFERROR(REPLACE(AK892,FIND(CHAR(10),AK892,1),1,""),AK892)</f>
        <v>#REF!</v>
      </c>
      <c r="AM892" s="91" t="e">
        <f t="shared" si="8701"/>
        <v>#REF!</v>
      </c>
      <c r="AN892" s="91" t="e">
        <f t="shared" ref="AN892:AR892" si="8702">IFERROR(REPLACE(AM892,FIND(" ",AM892,1),1,""),AM892)</f>
        <v>#REF!</v>
      </c>
      <c r="AO892" s="91" t="e">
        <f t="shared" si="8702"/>
        <v>#REF!</v>
      </c>
      <c r="AP892" s="91" t="e">
        <f t="shared" si="8702"/>
        <v>#REF!</v>
      </c>
      <c r="AQ892" s="91" t="e">
        <f t="shared" si="8702"/>
        <v>#REF!</v>
      </c>
      <c r="AR892" s="91" t="e">
        <f t="shared" si="8702"/>
        <v>#REF!</v>
      </c>
      <c r="AS892" s="91" t="e">
        <f t="shared" si="8282"/>
        <v>#REF!</v>
      </c>
      <c r="AT892" s="91" t="e">
        <f t="shared" si="8283"/>
        <v>#REF!</v>
      </c>
      <c r="AU892" s="32" t="e">
        <f t="shared" si="8266"/>
        <v>#REF!</v>
      </c>
      <c r="AV892" s="93" t="e">
        <f>'Описание предлагаемого товара'!#REF!</f>
        <v>#REF!</v>
      </c>
      <c r="AW892" s="91" t="e">
        <f>MIN(SEARCH({0,1,2,3,4,5,6,7,8,9},AV892&amp; "0123456789"))</f>
        <v>#REF!</v>
      </c>
      <c r="AX892" s="91" t="str">
        <f t="shared" si="8284"/>
        <v/>
      </c>
      <c r="AY892" s="91" t="str">
        <f t="shared" si="8285"/>
        <v/>
      </c>
      <c r="AZ892" s="91" t="str">
        <f t="shared" si="8286"/>
        <v/>
      </c>
      <c r="BA892" s="91" t="str">
        <f t="shared" si="8287"/>
        <v/>
      </c>
      <c r="BB892" s="91" t="str">
        <f t="shared" si="8288"/>
        <v/>
      </c>
      <c r="BC892" s="91" t="str">
        <f t="shared" si="8289"/>
        <v/>
      </c>
      <c r="BD892" s="91" t="str">
        <f t="shared" si="8290"/>
        <v/>
      </c>
      <c r="BE892" s="91" t="str">
        <f t="shared" si="8291"/>
        <v/>
      </c>
      <c r="BF892" s="91" t="str">
        <f t="shared" si="8292"/>
        <v/>
      </c>
      <c r="BG892" s="91" t="str">
        <f t="shared" si="8293"/>
        <v/>
      </c>
      <c r="BH892" s="91" t="str">
        <f t="shared" si="8294"/>
        <v/>
      </c>
      <c r="BI892" s="91" t="str">
        <f t="shared" si="8295"/>
        <v/>
      </c>
      <c r="BJ892" s="91" t="str">
        <f t="shared" si="8296"/>
        <v/>
      </c>
      <c r="BK892" s="91" t="str">
        <f t="shared" si="8297"/>
        <v/>
      </c>
      <c r="BL892" s="91" t="str">
        <f t="shared" si="8298"/>
        <v/>
      </c>
      <c r="BM892" s="91" t="str">
        <f t="shared" si="8299"/>
        <v/>
      </c>
      <c r="BN892" s="91" t="str">
        <f t="shared" si="8300"/>
        <v/>
      </c>
      <c r="BO892" s="91" t="str">
        <f t="shared" si="8301"/>
        <v/>
      </c>
      <c r="BP892" s="91" t="str">
        <f t="shared" si="8302"/>
        <v/>
      </c>
      <c r="BQ892" s="91" t="str">
        <f t="shared" si="8303"/>
        <v/>
      </c>
      <c r="BR892" s="91" t="str">
        <f t="shared" si="8304"/>
        <v/>
      </c>
      <c r="BS892" s="91" t="str">
        <f t="shared" si="8305"/>
        <v/>
      </c>
      <c r="BT892" s="91" t="str">
        <f t="shared" si="8306"/>
        <v/>
      </c>
      <c r="BU892" s="91" t="str">
        <f t="shared" si="8307"/>
        <v/>
      </c>
      <c r="BV892" s="91" t="str">
        <f t="shared" si="8308"/>
        <v/>
      </c>
      <c r="BW892" s="91" t="str">
        <f t="shared" si="8309"/>
        <v/>
      </c>
      <c r="BX892" s="91" t="str">
        <f t="shared" si="8310"/>
        <v/>
      </c>
      <c r="BY892" s="91" t="str">
        <f t="shared" si="8311"/>
        <v/>
      </c>
      <c r="BZ892" s="91" t="str">
        <f t="shared" si="8312"/>
        <v/>
      </c>
      <c r="CA892" s="91" t="str">
        <f t="shared" si="8313"/>
        <v/>
      </c>
      <c r="CB892" s="91" t="str">
        <f t="shared" si="8314"/>
        <v/>
      </c>
      <c r="CC892" s="91" t="str">
        <f t="shared" si="8315"/>
        <v/>
      </c>
      <c r="CD892" s="91" t="str">
        <f t="shared" si="8316"/>
        <v/>
      </c>
      <c r="CE892" s="91" t="str">
        <f t="shared" si="8317"/>
        <v/>
      </c>
      <c r="CF892" s="91" t="str">
        <f t="shared" si="8318"/>
        <v/>
      </c>
      <c r="CG892" s="91" t="str">
        <f t="shared" si="8319"/>
        <v/>
      </c>
      <c r="CH892" s="91" t="str">
        <f t="shared" si="8320"/>
        <v/>
      </c>
      <c r="CI892" s="91" t="str">
        <f t="shared" si="8321"/>
        <v>нет</v>
      </c>
      <c r="CJ892" s="63" t="e">
        <f>IF(LEN('Описание предлагаемого товара'!#REF!)&gt;0,'Описание предлагаемого товара'!#REF!,"")</f>
        <v>#REF!</v>
      </c>
      <c r="CK892" s="91" t="e">
        <f t="shared" ref="CK892:CL892" si="8703">IFERROR(REPLACE(CJ892,FIND(CHAR(10),CJ892,1),1,""),CJ892)</f>
        <v>#REF!</v>
      </c>
      <c r="CL892" s="91" t="e">
        <f t="shared" si="8703"/>
        <v>#REF!</v>
      </c>
      <c r="CM892" s="91" t="e">
        <f t="shared" si="8323"/>
        <v>#REF!</v>
      </c>
      <c r="CN892" s="91" t="e">
        <f t="shared" si="8324"/>
        <v>#REF!</v>
      </c>
      <c r="CO892" s="91" t="e">
        <f t="shared" si="8325"/>
        <v>#REF!</v>
      </c>
      <c r="CP892" s="90" t="e">
        <f>IF(AU892="Не указан реестровый номер (мера нац.режима Запрет)","",IF(CI892="нет","",IF(CU892="да","исключение(не смотрим баллы)",IFERROR(IF(CI892*1&gt;0,IFERROR(IF(VLOOKUP(CI892*1,Обработ.выгрузка_реестра_РФ!$A:$G,7,)=0,"Баллы не установлены",VLOOKUP(CI892*1,Обработ.выгрузка_реестра_РФ!$A:$G,7,)),IF(LEN(CI892)&gt;14,"","нет номера в реестре РФ")),""),IF(LEN(CI892)=0,"","Некорректный реестровый номер")))))</f>
        <v>#REF!</v>
      </c>
      <c r="CQ892" s="33" t="e">
        <f>IF(LEN(C892)&gt;0,IFERROR(IF(LEN(H892)&gt;0,IF(LEN(VLOOKUP(H892,'исключения(не_смотрим_баллы)'!$A:$C,1,))&gt;0,"да","нет"),"не введен ОКПД2"),"нет"),"")</f>
        <v>#REF!</v>
      </c>
      <c r="CR892" s="33" t="e">
        <f ca="1">IF(CQ892="да",IF(TODAY()&lt;VLOOKUP(H892,'исключения(не_смотрим_баллы)'!$A:$C,3,),"да","нет"),"")</f>
        <v>#REF!</v>
      </c>
      <c r="CS892" s="33" t="str">
        <f>IFERROR(IF(CQ892="да",IF(VLOOKUP(CI892*1,Обработ.выгрузка_реестра_РФ!$A:$G,2,)&lt;VLOOKUP(H892,'исключения(не_смотрим_баллы)'!$A:$C,2,),"да","нет"),""),"")</f>
        <v/>
      </c>
      <c r="CT892" s="24"/>
      <c r="CU892" s="33" t="e">
        <f t="shared" si="8337"/>
        <v>#REF!</v>
      </c>
      <c r="CV892" s="91" t="e">
        <f t="shared" si="8338"/>
        <v>#REF!</v>
      </c>
      <c r="CW892" s="27" t="e">
        <f t="shared" si="8339"/>
        <v>#REF!</v>
      </c>
      <c r="CX892" s="26" t="e">
        <f t="shared" si="8268"/>
        <v>#REF!</v>
      </c>
      <c r="CY892" s="64" t="e">
        <f>IF(LEN('Описание предлагаемого товара'!#REF!)&gt;0,'Описание предлагаемого товара'!#REF!,"")</f>
        <v>#REF!</v>
      </c>
      <c r="CZ892" s="95" t="e">
        <f t="shared" si="8326"/>
        <v>#REF!</v>
      </c>
      <c r="DA892" s="95" t="e">
        <f t="shared" ref="DA892" si="8704">IFERROR(REPLACE(CZ892,FIND(" ",CZ892,1),1,""),CZ892)</f>
        <v>#REF!</v>
      </c>
      <c r="DB892" s="95" t="e">
        <f t="shared" si="8270"/>
        <v>#REF!</v>
      </c>
      <c r="DC892" s="95" t="e">
        <f t="shared" ref="DC892:DD892" si="8705">IFERROR(REPLACE(DB892,FIND("г.",DB892,1),2,""),DB892)</f>
        <v>#REF!</v>
      </c>
      <c r="DD892" s="95" t="e">
        <f t="shared" si="8705"/>
        <v>#REF!</v>
      </c>
      <c r="DE892" s="95" t="e">
        <f t="shared" ref="DE892:DF892" si="8706">IFERROR(REPLACE(DD892,FIND("г",DD892,1),1,""),DD892)</f>
        <v>#REF!</v>
      </c>
      <c r="DF892" s="95" t="e">
        <f t="shared" si="8706"/>
        <v>#REF!</v>
      </c>
      <c r="DG892" s="95" t="e">
        <f t="shared" si="8343"/>
        <v>#REF!</v>
      </c>
      <c r="DH892" s="25" t="str">
        <f>IFERROR(VLOOKUP(CI892*1,Обработ.выгрузка_реестра_РФ!$A:$G,5,),"")</f>
        <v/>
      </c>
      <c r="DI892" s="27" t="str">
        <f t="shared" si="8353"/>
        <v/>
      </c>
      <c r="DJ892" s="27" t="str">
        <f t="shared" ca="1" si="8330"/>
        <v/>
      </c>
      <c r="DK892" s="63" t="e">
        <f>IF(LEN('Описание предлагаемого товара'!#REF!)&gt;0,'Описание предлагаемого товара'!#REF!,"")</f>
        <v>#REF!</v>
      </c>
      <c r="DL892" s="63" t="e">
        <f>IF(LEN('Описание предлагаемого товара'!#REF!)&gt;0,'Описание предлагаемого товара'!#REF!,"")</f>
        <v>#REF!</v>
      </c>
      <c r="DM892" s="32"/>
    </row>
    <row r="893" spans="1:117" ht="48.75" customHeight="1" x14ac:dyDescent="0.25">
      <c r="A893" s="61" t="e">
        <f>IF(LEN('Описание предлагаемого товара'!#REF!)&gt;0,'Описание предлагаемого товара'!#REF!,"")</f>
        <v>#REF!</v>
      </c>
      <c r="B893" s="65" t="e">
        <f>IF(LEN('Описание предлагаемого товара'!#REF!)&gt;0,'Описание предлагаемого товара'!#REF!,"")</f>
        <v>#REF!</v>
      </c>
      <c r="C893" s="61" t="e">
        <f>IF(LEN('Описание предлагаемого товара'!#REF!)&gt;0,'Описание предлагаемого товара'!#REF!,"")</f>
        <v>#REF!</v>
      </c>
      <c r="D893" s="61" t="e">
        <f>IF(LEN('Описание предлагаемого товара'!#REF!)&gt;0,'Описание предлагаемого товара'!#REF!,"")</f>
        <v>#REF!</v>
      </c>
      <c r="E893" s="61" t="e">
        <f>IF(LEN('Описание предлагаемого товара'!#REF!)&gt;0,'Описание предлагаемого товара'!#REF!,"")</f>
        <v>#REF!</v>
      </c>
      <c r="F893" s="61" t="e">
        <f>IF(LEN('Описание предлагаемого товара'!#REF!)&gt;0,'Описание предлагаемого товара'!#REF!,"")</f>
        <v>#REF!</v>
      </c>
      <c r="G893" s="61" t="e">
        <f>IF(LEN('Описание предлагаемого товара'!#REF!)&gt;0,'Описание предлагаемого товара'!#REF!,"")</f>
        <v>#REF!</v>
      </c>
      <c r="H893" s="61" t="e">
        <f>IF(LEN('Описание предлагаемого товара'!#REF!)&gt;0,'Описание предлагаемого товара'!#REF!,"")</f>
        <v>#REF!</v>
      </c>
      <c r="I893" s="61" t="e">
        <f>IF(LEN('Описание предлагаемого товара'!#REF!)&gt;0,'Описание предлагаемого товара'!#REF!,"")</f>
        <v>#REF!</v>
      </c>
      <c r="J893" s="38" t="str">
        <f>IFERROR(VLOOKUP(B893,SAP!$A:$E,5,),"")</f>
        <v/>
      </c>
      <c r="K893" s="40" t="str">
        <f t="shared" si="8273"/>
        <v/>
      </c>
      <c r="L893" s="61" t="e">
        <f>IF(LEN('Описание предлагаемого товара'!#REF!)&gt;0,IFERROR('Описание предлагаемого товара'!#REF!*1,""),"")</f>
        <v>#REF!</v>
      </c>
      <c r="M893" s="39" t="str">
        <f>IFERROR(VLOOKUP(B893,SAP!$A:$E,2,),"")</f>
        <v/>
      </c>
      <c r="N893" s="41" t="str">
        <f t="shared" si="8409"/>
        <v/>
      </c>
      <c r="O893" s="39" t="str">
        <f t="shared" si="8260"/>
        <v/>
      </c>
      <c r="P893" s="36" t="e">
        <f>IF(LEN('Описание предлагаемого товара'!#REF!)&gt;0,'Описание предлагаемого товара'!#REF!,"")</f>
        <v>#REF!</v>
      </c>
      <c r="Q89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93" s="37" t="e">
        <f>IF(LEN('Описание предлагаемого товара'!#REF!)&gt;0,'Описание предлагаемого товара'!#REF!,"")</f>
        <v>#REF!</v>
      </c>
      <c r="S893" s="37" t="e">
        <f>IF(LEN('Описание предлагаемого товара'!#REF!)&gt;0,'Описание предлагаемого товара'!#REF!,"")</f>
        <v>#REF!</v>
      </c>
      <c r="T89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93" s="23" t="str">
        <f>IFERROR(VLOOKUP(CI893*1,Обработ.выгрузка_реестра_РФ!$A:$G,6,),"")</f>
        <v/>
      </c>
      <c r="V893" s="61" t="e">
        <f>IF(LEN('Описание предлагаемого товара'!#REF!)&gt;0,'Описание предлагаемого товара'!#REF!,"")</f>
        <v>#REF!</v>
      </c>
      <c r="W893" s="62" t="e">
        <f>IF(LEN('Описание предлагаемого товара'!#REF!)&gt;0,'Описание предлагаемого товара'!#REF!,"")</f>
        <v>#REF!</v>
      </c>
      <c r="X893" s="91" t="e">
        <f t="shared" ref="X893:Y893" si="8707">IFERROR(REPLACE(W893,FIND(CHAR(10),W893,1),1," "),W893)</f>
        <v>#REF!</v>
      </c>
      <c r="Y893" s="91" t="e">
        <f t="shared" si="8707"/>
        <v>#REF!</v>
      </c>
      <c r="Z893" s="91" t="e">
        <f t="shared" si="8275"/>
        <v>#REF!</v>
      </c>
      <c r="AA893" s="91" t="e">
        <f t="shared" si="8276"/>
        <v>#REF!</v>
      </c>
      <c r="AB893" s="91" t="e">
        <f t="shared" si="8277"/>
        <v>#REF!</v>
      </c>
      <c r="AC893" s="91" t="e">
        <f t="shared" ref="AC893:AF893" si="8708">IFERROR(REPLACE(AB893,FIND("  ",AB893,1),2," "),AB893)</f>
        <v>#REF!</v>
      </c>
      <c r="AD893" s="91" t="e">
        <f t="shared" si="8708"/>
        <v>#REF!</v>
      </c>
      <c r="AE893" s="91" t="e">
        <f t="shared" si="8708"/>
        <v>#REF!</v>
      </c>
      <c r="AF893" s="91" t="e">
        <f t="shared" si="8708"/>
        <v>#REF!</v>
      </c>
      <c r="AG893" s="23" t="str">
        <f>IFERROR(VLOOKUP(CI893*1,Обработ.выгрузка_реестра_РФ!$A:$G,4,),"")</f>
        <v/>
      </c>
      <c r="AH893" s="91" t="str">
        <f t="shared" ref="AH893:AI893" si="8709">IFERROR(REPLACE(AG893,FIND("-",AG893,1),1,"*"),AG893)</f>
        <v/>
      </c>
      <c r="AI893" s="91" t="str">
        <f t="shared" si="8709"/>
        <v/>
      </c>
      <c r="AJ893" s="27" t="str">
        <f t="shared" si="8375"/>
        <v/>
      </c>
      <c r="AK893" s="63" t="e">
        <f>IF(LEN('Описание предлагаемого товара'!#REF!)&gt;0,'Описание предлагаемого товара'!#REF!,"")</f>
        <v>#REF!</v>
      </c>
      <c r="AL893" s="91" t="e">
        <f t="shared" ref="AL893:AM893" si="8710">IFERROR(REPLACE(AK893,FIND(CHAR(10),AK893,1),1,""),AK893)</f>
        <v>#REF!</v>
      </c>
      <c r="AM893" s="91" t="e">
        <f t="shared" si="8710"/>
        <v>#REF!</v>
      </c>
      <c r="AN893" s="91" t="e">
        <f t="shared" ref="AN893:AR893" si="8711">IFERROR(REPLACE(AM893,FIND(" ",AM893,1),1,""),AM893)</f>
        <v>#REF!</v>
      </c>
      <c r="AO893" s="91" t="e">
        <f t="shared" si="8711"/>
        <v>#REF!</v>
      </c>
      <c r="AP893" s="91" t="e">
        <f t="shared" si="8711"/>
        <v>#REF!</v>
      </c>
      <c r="AQ893" s="91" t="e">
        <f t="shared" si="8711"/>
        <v>#REF!</v>
      </c>
      <c r="AR893" s="91" t="e">
        <f t="shared" si="8711"/>
        <v>#REF!</v>
      </c>
      <c r="AS893" s="91" t="e">
        <f t="shared" si="8282"/>
        <v>#REF!</v>
      </c>
      <c r="AT893" s="91" t="e">
        <f t="shared" si="8283"/>
        <v>#REF!</v>
      </c>
      <c r="AU893" s="32" t="e">
        <f t="shared" si="8266"/>
        <v>#REF!</v>
      </c>
      <c r="AV893" s="93" t="e">
        <f>'Описание предлагаемого товара'!#REF!</f>
        <v>#REF!</v>
      </c>
      <c r="AW893" s="91" t="e">
        <f>MIN(SEARCH({0,1,2,3,4,5,6,7,8,9},AV893&amp; "0123456789"))</f>
        <v>#REF!</v>
      </c>
      <c r="AX893" s="91" t="str">
        <f t="shared" si="8284"/>
        <v/>
      </c>
      <c r="AY893" s="91" t="str">
        <f t="shared" si="8285"/>
        <v/>
      </c>
      <c r="AZ893" s="91" t="str">
        <f t="shared" si="8286"/>
        <v/>
      </c>
      <c r="BA893" s="91" t="str">
        <f t="shared" si="8287"/>
        <v/>
      </c>
      <c r="BB893" s="91" t="str">
        <f t="shared" si="8288"/>
        <v/>
      </c>
      <c r="BC893" s="91" t="str">
        <f t="shared" si="8289"/>
        <v/>
      </c>
      <c r="BD893" s="91" t="str">
        <f t="shared" si="8290"/>
        <v/>
      </c>
      <c r="BE893" s="91" t="str">
        <f t="shared" si="8291"/>
        <v/>
      </c>
      <c r="BF893" s="91" t="str">
        <f t="shared" si="8292"/>
        <v/>
      </c>
      <c r="BG893" s="91" t="str">
        <f t="shared" si="8293"/>
        <v/>
      </c>
      <c r="BH893" s="91" t="str">
        <f t="shared" si="8294"/>
        <v/>
      </c>
      <c r="BI893" s="91" t="str">
        <f t="shared" si="8295"/>
        <v/>
      </c>
      <c r="BJ893" s="91" t="str">
        <f t="shared" si="8296"/>
        <v/>
      </c>
      <c r="BK893" s="91" t="str">
        <f t="shared" si="8297"/>
        <v/>
      </c>
      <c r="BL893" s="91" t="str">
        <f t="shared" si="8298"/>
        <v/>
      </c>
      <c r="BM893" s="91" t="str">
        <f t="shared" si="8299"/>
        <v/>
      </c>
      <c r="BN893" s="91" t="str">
        <f t="shared" si="8300"/>
        <v/>
      </c>
      <c r="BO893" s="91" t="str">
        <f t="shared" si="8301"/>
        <v/>
      </c>
      <c r="BP893" s="91" t="str">
        <f t="shared" si="8302"/>
        <v/>
      </c>
      <c r="BQ893" s="91" t="str">
        <f t="shared" si="8303"/>
        <v/>
      </c>
      <c r="BR893" s="91" t="str">
        <f t="shared" si="8304"/>
        <v/>
      </c>
      <c r="BS893" s="91" t="str">
        <f t="shared" si="8305"/>
        <v/>
      </c>
      <c r="BT893" s="91" t="str">
        <f t="shared" si="8306"/>
        <v/>
      </c>
      <c r="BU893" s="91" t="str">
        <f t="shared" si="8307"/>
        <v/>
      </c>
      <c r="BV893" s="91" t="str">
        <f t="shared" si="8308"/>
        <v/>
      </c>
      <c r="BW893" s="91" t="str">
        <f t="shared" si="8309"/>
        <v/>
      </c>
      <c r="BX893" s="91" t="str">
        <f t="shared" si="8310"/>
        <v/>
      </c>
      <c r="BY893" s="91" t="str">
        <f t="shared" si="8311"/>
        <v/>
      </c>
      <c r="BZ893" s="91" t="str">
        <f t="shared" si="8312"/>
        <v/>
      </c>
      <c r="CA893" s="91" t="str">
        <f t="shared" si="8313"/>
        <v/>
      </c>
      <c r="CB893" s="91" t="str">
        <f t="shared" si="8314"/>
        <v/>
      </c>
      <c r="CC893" s="91" t="str">
        <f t="shared" si="8315"/>
        <v/>
      </c>
      <c r="CD893" s="91" t="str">
        <f t="shared" si="8316"/>
        <v/>
      </c>
      <c r="CE893" s="91" t="str">
        <f t="shared" si="8317"/>
        <v/>
      </c>
      <c r="CF893" s="91" t="str">
        <f t="shared" si="8318"/>
        <v/>
      </c>
      <c r="CG893" s="91" t="str">
        <f t="shared" si="8319"/>
        <v/>
      </c>
      <c r="CH893" s="91" t="str">
        <f t="shared" si="8320"/>
        <v/>
      </c>
      <c r="CI893" s="91" t="str">
        <f t="shared" si="8321"/>
        <v>нет</v>
      </c>
      <c r="CJ893" s="63" t="e">
        <f>IF(LEN('Описание предлагаемого товара'!#REF!)&gt;0,'Описание предлагаемого товара'!#REF!,"")</f>
        <v>#REF!</v>
      </c>
      <c r="CK893" s="91" t="e">
        <f t="shared" ref="CK893:CL893" si="8712">IFERROR(REPLACE(CJ893,FIND(CHAR(10),CJ893,1),1,""),CJ893)</f>
        <v>#REF!</v>
      </c>
      <c r="CL893" s="91" t="e">
        <f t="shared" si="8712"/>
        <v>#REF!</v>
      </c>
      <c r="CM893" s="91" t="e">
        <f t="shared" si="8323"/>
        <v>#REF!</v>
      </c>
      <c r="CN893" s="91" t="e">
        <f t="shared" si="8324"/>
        <v>#REF!</v>
      </c>
      <c r="CO893" s="91" t="e">
        <f t="shared" si="8325"/>
        <v>#REF!</v>
      </c>
      <c r="CP893" s="90" t="e">
        <f>IF(AU893="Не указан реестровый номер (мера нац.режима Запрет)","",IF(CI893="нет","",IF(CU893="да","исключение(не смотрим баллы)",IFERROR(IF(CI893*1&gt;0,IFERROR(IF(VLOOKUP(CI893*1,Обработ.выгрузка_реестра_РФ!$A:$G,7,)=0,"Баллы не установлены",VLOOKUP(CI893*1,Обработ.выгрузка_реестра_РФ!$A:$G,7,)),IF(LEN(CI893)&gt;14,"","нет номера в реестре РФ")),""),IF(LEN(CI893)=0,"","Некорректный реестровый номер")))))</f>
        <v>#REF!</v>
      </c>
      <c r="CQ893" s="33" t="e">
        <f>IF(LEN(C893)&gt;0,IFERROR(IF(LEN(H893)&gt;0,IF(LEN(VLOOKUP(H893,'исключения(не_смотрим_баллы)'!$A:$C,1,))&gt;0,"да","нет"),"не введен ОКПД2"),"нет"),"")</f>
        <v>#REF!</v>
      </c>
      <c r="CR893" s="33" t="e">
        <f ca="1">IF(CQ893="да",IF(TODAY()&lt;VLOOKUP(H893,'исключения(не_смотрим_баллы)'!$A:$C,3,),"да","нет"),"")</f>
        <v>#REF!</v>
      </c>
      <c r="CS893" s="33" t="str">
        <f>IFERROR(IF(CQ893="да",IF(VLOOKUP(CI893*1,Обработ.выгрузка_реестра_РФ!$A:$G,2,)&lt;VLOOKUP(H893,'исключения(не_смотрим_баллы)'!$A:$C,2,),"да","нет"),""),"")</f>
        <v/>
      </c>
      <c r="CT893" s="24"/>
      <c r="CU893" s="33" t="e">
        <f t="shared" si="8337"/>
        <v>#REF!</v>
      </c>
      <c r="CV893" s="91" t="e">
        <f t="shared" si="8338"/>
        <v>#REF!</v>
      </c>
      <c r="CW893" s="27" t="e">
        <f t="shared" si="8339"/>
        <v>#REF!</v>
      </c>
      <c r="CX893" s="26" t="e">
        <f t="shared" si="8268"/>
        <v>#REF!</v>
      </c>
      <c r="CY893" s="64" t="e">
        <f>IF(LEN('Описание предлагаемого товара'!#REF!)&gt;0,'Описание предлагаемого товара'!#REF!,"")</f>
        <v>#REF!</v>
      </c>
      <c r="CZ893" s="95" t="e">
        <f t="shared" si="8326"/>
        <v>#REF!</v>
      </c>
      <c r="DA893" s="95" t="e">
        <f t="shared" ref="DA893" si="8713">IFERROR(REPLACE(CZ893,FIND(" ",CZ893,1),1,""),CZ893)</f>
        <v>#REF!</v>
      </c>
      <c r="DB893" s="95" t="e">
        <f t="shared" si="8270"/>
        <v>#REF!</v>
      </c>
      <c r="DC893" s="95" t="e">
        <f t="shared" ref="DC893:DD893" si="8714">IFERROR(REPLACE(DB893,FIND("г.",DB893,1),2,""),DB893)</f>
        <v>#REF!</v>
      </c>
      <c r="DD893" s="95" t="e">
        <f t="shared" si="8714"/>
        <v>#REF!</v>
      </c>
      <c r="DE893" s="95" t="e">
        <f t="shared" ref="DE893:DF893" si="8715">IFERROR(REPLACE(DD893,FIND("г",DD893,1),1,""),DD893)</f>
        <v>#REF!</v>
      </c>
      <c r="DF893" s="95" t="e">
        <f t="shared" si="8715"/>
        <v>#REF!</v>
      </c>
      <c r="DG893" s="95" t="e">
        <f t="shared" si="8343"/>
        <v>#REF!</v>
      </c>
      <c r="DH893" s="25" t="str">
        <f>IFERROR(VLOOKUP(CI893*1,Обработ.выгрузка_реестра_РФ!$A:$G,5,),"")</f>
        <v/>
      </c>
      <c r="DI893" s="27" t="str">
        <f t="shared" si="8353"/>
        <v/>
      </c>
      <c r="DJ893" s="27" t="str">
        <f t="shared" ca="1" si="8330"/>
        <v/>
      </c>
      <c r="DK893" s="63" t="e">
        <f>IF(LEN('Описание предлагаемого товара'!#REF!)&gt;0,'Описание предлагаемого товара'!#REF!,"")</f>
        <v>#REF!</v>
      </c>
      <c r="DL893" s="63" t="e">
        <f>IF(LEN('Описание предлагаемого товара'!#REF!)&gt;0,'Описание предлагаемого товара'!#REF!,"")</f>
        <v>#REF!</v>
      </c>
      <c r="DM893" s="32"/>
    </row>
    <row r="894" spans="1:117" ht="48.75" customHeight="1" x14ac:dyDescent="0.25">
      <c r="A894" s="61" t="e">
        <f>IF(LEN('Описание предлагаемого товара'!#REF!)&gt;0,'Описание предлагаемого товара'!#REF!,"")</f>
        <v>#REF!</v>
      </c>
      <c r="B894" s="65" t="e">
        <f>IF(LEN('Описание предлагаемого товара'!#REF!)&gt;0,'Описание предлагаемого товара'!#REF!,"")</f>
        <v>#REF!</v>
      </c>
      <c r="C894" s="61" t="e">
        <f>IF(LEN('Описание предлагаемого товара'!#REF!)&gt;0,'Описание предлагаемого товара'!#REF!,"")</f>
        <v>#REF!</v>
      </c>
      <c r="D894" s="61" t="e">
        <f>IF(LEN('Описание предлагаемого товара'!#REF!)&gt;0,'Описание предлагаемого товара'!#REF!,"")</f>
        <v>#REF!</v>
      </c>
      <c r="E894" s="61" t="e">
        <f>IF(LEN('Описание предлагаемого товара'!#REF!)&gt;0,'Описание предлагаемого товара'!#REF!,"")</f>
        <v>#REF!</v>
      </c>
      <c r="F894" s="61" t="e">
        <f>IF(LEN('Описание предлагаемого товара'!#REF!)&gt;0,'Описание предлагаемого товара'!#REF!,"")</f>
        <v>#REF!</v>
      </c>
      <c r="G894" s="61" t="e">
        <f>IF(LEN('Описание предлагаемого товара'!#REF!)&gt;0,'Описание предлагаемого товара'!#REF!,"")</f>
        <v>#REF!</v>
      </c>
      <c r="H894" s="61" t="e">
        <f>IF(LEN('Описание предлагаемого товара'!#REF!)&gt;0,'Описание предлагаемого товара'!#REF!,"")</f>
        <v>#REF!</v>
      </c>
      <c r="I894" s="61" t="e">
        <f>IF(LEN('Описание предлагаемого товара'!#REF!)&gt;0,'Описание предлагаемого товара'!#REF!,"")</f>
        <v>#REF!</v>
      </c>
      <c r="J894" s="38" t="str">
        <f>IFERROR(VLOOKUP(B894,SAP!$A:$E,5,),"")</f>
        <v/>
      </c>
      <c r="K894" s="40" t="str">
        <f t="shared" si="8273"/>
        <v/>
      </c>
      <c r="L894" s="61" t="e">
        <f>IF(LEN('Описание предлагаемого товара'!#REF!)&gt;0,IFERROR('Описание предлагаемого товара'!#REF!*1,""),"")</f>
        <v>#REF!</v>
      </c>
      <c r="M894" s="39" t="str">
        <f>IFERROR(VLOOKUP(B894,SAP!$A:$E,2,),"")</f>
        <v/>
      </c>
      <c r="N894" s="41" t="str">
        <f t="shared" si="8409"/>
        <v/>
      </c>
      <c r="O894" s="39" t="str">
        <f t="shared" si="8260"/>
        <v/>
      </c>
      <c r="P894" s="36" t="e">
        <f>IF(LEN('Описание предлагаемого товара'!#REF!)&gt;0,'Описание предлагаемого товара'!#REF!,"")</f>
        <v>#REF!</v>
      </c>
      <c r="Q89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94" s="37" t="e">
        <f>IF(LEN('Описание предлагаемого товара'!#REF!)&gt;0,'Описание предлагаемого товара'!#REF!,"")</f>
        <v>#REF!</v>
      </c>
      <c r="S894" s="37" t="e">
        <f>IF(LEN('Описание предлагаемого товара'!#REF!)&gt;0,'Описание предлагаемого товара'!#REF!,"")</f>
        <v>#REF!</v>
      </c>
      <c r="T89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94" s="23" t="str">
        <f>IFERROR(VLOOKUP(CI894*1,Обработ.выгрузка_реестра_РФ!$A:$G,6,),"")</f>
        <v/>
      </c>
      <c r="V894" s="61" t="e">
        <f>IF(LEN('Описание предлагаемого товара'!#REF!)&gt;0,'Описание предлагаемого товара'!#REF!,"")</f>
        <v>#REF!</v>
      </c>
      <c r="W894" s="62" t="e">
        <f>IF(LEN('Описание предлагаемого товара'!#REF!)&gt;0,'Описание предлагаемого товара'!#REF!,"")</f>
        <v>#REF!</v>
      </c>
      <c r="X894" s="91" t="e">
        <f t="shared" ref="X894:Y894" si="8716">IFERROR(REPLACE(W894,FIND(CHAR(10),W894,1),1," "),W894)</f>
        <v>#REF!</v>
      </c>
      <c r="Y894" s="91" t="e">
        <f t="shared" si="8716"/>
        <v>#REF!</v>
      </c>
      <c r="Z894" s="91" t="e">
        <f t="shared" si="8275"/>
        <v>#REF!</v>
      </c>
      <c r="AA894" s="91" t="e">
        <f t="shared" si="8276"/>
        <v>#REF!</v>
      </c>
      <c r="AB894" s="91" t="e">
        <f t="shared" si="8277"/>
        <v>#REF!</v>
      </c>
      <c r="AC894" s="91" t="e">
        <f t="shared" ref="AC894:AF894" si="8717">IFERROR(REPLACE(AB894,FIND("  ",AB894,1),2," "),AB894)</f>
        <v>#REF!</v>
      </c>
      <c r="AD894" s="91" t="e">
        <f t="shared" si="8717"/>
        <v>#REF!</v>
      </c>
      <c r="AE894" s="91" t="e">
        <f t="shared" si="8717"/>
        <v>#REF!</v>
      </c>
      <c r="AF894" s="91" t="e">
        <f t="shared" si="8717"/>
        <v>#REF!</v>
      </c>
      <c r="AG894" s="23" t="str">
        <f>IFERROR(VLOOKUP(CI894*1,Обработ.выгрузка_реестра_РФ!$A:$G,4,),"")</f>
        <v/>
      </c>
      <c r="AH894" s="91" t="str">
        <f t="shared" ref="AH894:AI894" si="8718">IFERROR(REPLACE(AG894,FIND("-",AG894,1),1,"*"),AG894)</f>
        <v/>
      </c>
      <c r="AI894" s="91" t="str">
        <f t="shared" si="8718"/>
        <v/>
      </c>
      <c r="AJ894" s="27" t="str">
        <f t="shared" si="8375"/>
        <v/>
      </c>
      <c r="AK894" s="63" t="e">
        <f>IF(LEN('Описание предлагаемого товара'!#REF!)&gt;0,'Описание предлагаемого товара'!#REF!,"")</f>
        <v>#REF!</v>
      </c>
      <c r="AL894" s="91" t="e">
        <f t="shared" ref="AL894:AM894" si="8719">IFERROR(REPLACE(AK894,FIND(CHAR(10),AK894,1),1,""),AK894)</f>
        <v>#REF!</v>
      </c>
      <c r="AM894" s="91" t="e">
        <f t="shared" si="8719"/>
        <v>#REF!</v>
      </c>
      <c r="AN894" s="91" t="e">
        <f t="shared" ref="AN894:AR894" si="8720">IFERROR(REPLACE(AM894,FIND(" ",AM894,1),1,""),AM894)</f>
        <v>#REF!</v>
      </c>
      <c r="AO894" s="91" t="e">
        <f t="shared" si="8720"/>
        <v>#REF!</v>
      </c>
      <c r="AP894" s="91" t="e">
        <f t="shared" si="8720"/>
        <v>#REF!</v>
      </c>
      <c r="AQ894" s="91" t="e">
        <f t="shared" si="8720"/>
        <v>#REF!</v>
      </c>
      <c r="AR894" s="91" t="e">
        <f t="shared" si="8720"/>
        <v>#REF!</v>
      </c>
      <c r="AS894" s="91" t="e">
        <f t="shared" si="8282"/>
        <v>#REF!</v>
      </c>
      <c r="AT894" s="91" t="e">
        <f t="shared" si="8283"/>
        <v>#REF!</v>
      </c>
      <c r="AU894" s="32" t="e">
        <f t="shared" si="8266"/>
        <v>#REF!</v>
      </c>
      <c r="AV894" s="93" t="e">
        <f>'Описание предлагаемого товара'!#REF!</f>
        <v>#REF!</v>
      </c>
      <c r="AW894" s="91" t="e">
        <f>MIN(SEARCH({0,1,2,3,4,5,6,7,8,9},AV894&amp; "0123456789"))</f>
        <v>#REF!</v>
      </c>
      <c r="AX894" s="91" t="str">
        <f t="shared" si="8284"/>
        <v/>
      </c>
      <c r="AY894" s="91" t="str">
        <f t="shared" si="8285"/>
        <v/>
      </c>
      <c r="AZ894" s="91" t="str">
        <f t="shared" si="8286"/>
        <v/>
      </c>
      <c r="BA894" s="91" t="str">
        <f t="shared" si="8287"/>
        <v/>
      </c>
      <c r="BB894" s="91" t="str">
        <f t="shared" si="8288"/>
        <v/>
      </c>
      <c r="BC894" s="91" t="str">
        <f t="shared" si="8289"/>
        <v/>
      </c>
      <c r="BD894" s="91" t="str">
        <f t="shared" si="8290"/>
        <v/>
      </c>
      <c r="BE894" s="91" t="str">
        <f t="shared" si="8291"/>
        <v/>
      </c>
      <c r="BF894" s="91" t="str">
        <f t="shared" si="8292"/>
        <v/>
      </c>
      <c r="BG894" s="91" t="str">
        <f t="shared" si="8293"/>
        <v/>
      </c>
      <c r="BH894" s="91" t="str">
        <f t="shared" si="8294"/>
        <v/>
      </c>
      <c r="BI894" s="91" t="str">
        <f t="shared" si="8295"/>
        <v/>
      </c>
      <c r="BJ894" s="91" t="str">
        <f t="shared" si="8296"/>
        <v/>
      </c>
      <c r="BK894" s="91" t="str">
        <f t="shared" si="8297"/>
        <v/>
      </c>
      <c r="BL894" s="91" t="str">
        <f t="shared" si="8298"/>
        <v/>
      </c>
      <c r="BM894" s="91" t="str">
        <f t="shared" si="8299"/>
        <v/>
      </c>
      <c r="BN894" s="91" t="str">
        <f t="shared" si="8300"/>
        <v/>
      </c>
      <c r="BO894" s="91" t="str">
        <f t="shared" si="8301"/>
        <v/>
      </c>
      <c r="BP894" s="91" t="str">
        <f t="shared" si="8302"/>
        <v/>
      </c>
      <c r="BQ894" s="91" t="str">
        <f t="shared" si="8303"/>
        <v/>
      </c>
      <c r="BR894" s="91" t="str">
        <f t="shared" si="8304"/>
        <v/>
      </c>
      <c r="BS894" s="91" t="str">
        <f t="shared" si="8305"/>
        <v/>
      </c>
      <c r="BT894" s="91" t="str">
        <f t="shared" si="8306"/>
        <v/>
      </c>
      <c r="BU894" s="91" t="str">
        <f t="shared" si="8307"/>
        <v/>
      </c>
      <c r="BV894" s="91" t="str">
        <f t="shared" si="8308"/>
        <v/>
      </c>
      <c r="BW894" s="91" t="str">
        <f t="shared" si="8309"/>
        <v/>
      </c>
      <c r="BX894" s="91" t="str">
        <f t="shared" si="8310"/>
        <v/>
      </c>
      <c r="BY894" s="91" t="str">
        <f t="shared" si="8311"/>
        <v/>
      </c>
      <c r="BZ894" s="91" t="str">
        <f t="shared" si="8312"/>
        <v/>
      </c>
      <c r="CA894" s="91" t="str">
        <f t="shared" si="8313"/>
        <v/>
      </c>
      <c r="CB894" s="91" t="str">
        <f t="shared" si="8314"/>
        <v/>
      </c>
      <c r="CC894" s="91" t="str">
        <f t="shared" si="8315"/>
        <v/>
      </c>
      <c r="CD894" s="91" t="str">
        <f t="shared" si="8316"/>
        <v/>
      </c>
      <c r="CE894" s="91" t="str">
        <f t="shared" si="8317"/>
        <v/>
      </c>
      <c r="CF894" s="91" t="str">
        <f t="shared" si="8318"/>
        <v/>
      </c>
      <c r="CG894" s="91" t="str">
        <f t="shared" si="8319"/>
        <v/>
      </c>
      <c r="CH894" s="91" t="str">
        <f t="shared" si="8320"/>
        <v/>
      </c>
      <c r="CI894" s="91" t="str">
        <f t="shared" si="8321"/>
        <v>нет</v>
      </c>
      <c r="CJ894" s="63" t="e">
        <f>IF(LEN('Описание предлагаемого товара'!#REF!)&gt;0,'Описание предлагаемого товара'!#REF!,"")</f>
        <v>#REF!</v>
      </c>
      <c r="CK894" s="91" t="e">
        <f t="shared" ref="CK894:CL894" si="8721">IFERROR(REPLACE(CJ894,FIND(CHAR(10),CJ894,1),1,""),CJ894)</f>
        <v>#REF!</v>
      </c>
      <c r="CL894" s="91" t="e">
        <f t="shared" si="8721"/>
        <v>#REF!</v>
      </c>
      <c r="CM894" s="91" t="e">
        <f t="shared" si="8323"/>
        <v>#REF!</v>
      </c>
      <c r="CN894" s="91" t="e">
        <f t="shared" si="8324"/>
        <v>#REF!</v>
      </c>
      <c r="CO894" s="91" t="e">
        <f t="shared" si="8325"/>
        <v>#REF!</v>
      </c>
      <c r="CP894" s="90" t="e">
        <f>IF(AU894="Не указан реестровый номер (мера нац.режима Запрет)","",IF(CI894="нет","",IF(CU894="да","исключение(не смотрим баллы)",IFERROR(IF(CI894*1&gt;0,IFERROR(IF(VLOOKUP(CI894*1,Обработ.выгрузка_реестра_РФ!$A:$G,7,)=0,"Баллы не установлены",VLOOKUP(CI894*1,Обработ.выгрузка_реестра_РФ!$A:$G,7,)),IF(LEN(CI894)&gt;14,"","нет номера в реестре РФ")),""),IF(LEN(CI894)=0,"","Некорректный реестровый номер")))))</f>
        <v>#REF!</v>
      </c>
      <c r="CQ894" s="33" t="e">
        <f>IF(LEN(C894)&gt;0,IFERROR(IF(LEN(H894)&gt;0,IF(LEN(VLOOKUP(H894,'исключения(не_смотрим_баллы)'!$A:$C,1,))&gt;0,"да","нет"),"не введен ОКПД2"),"нет"),"")</f>
        <v>#REF!</v>
      </c>
      <c r="CR894" s="33" t="e">
        <f ca="1">IF(CQ894="да",IF(TODAY()&lt;VLOOKUP(H894,'исключения(не_смотрим_баллы)'!$A:$C,3,),"да","нет"),"")</f>
        <v>#REF!</v>
      </c>
      <c r="CS894" s="33" t="str">
        <f>IFERROR(IF(CQ894="да",IF(VLOOKUP(CI894*1,Обработ.выгрузка_реестра_РФ!$A:$G,2,)&lt;VLOOKUP(H894,'исключения(не_смотрим_баллы)'!$A:$C,2,),"да","нет"),""),"")</f>
        <v/>
      </c>
      <c r="CT894" s="24"/>
      <c r="CU894" s="33" t="e">
        <f t="shared" si="8337"/>
        <v>#REF!</v>
      </c>
      <c r="CV894" s="91" t="e">
        <f t="shared" si="8338"/>
        <v>#REF!</v>
      </c>
      <c r="CW894" s="27" t="e">
        <f t="shared" si="8339"/>
        <v>#REF!</v>
      </c>
      <c r="CX894" s="26" t="e">
        <f t="shared" si="8268"/>
        <v>#REF!</v>
      </c>
      <c r="CY894" s="64" t="e">
        <f>IF(LEN('Описание предлагаемого товара'!#REF!)&gt;0,'Описание предлагаемого товара'!#REF!,"")</f>
        <v>#REF!</v>
      </c>
      <c r="CZ894" s="95" t="e">
        <f t="shared" si="8326"/>
        <v>#REF!</v>
      </c>
      <c r="DA894" s="95" t="e">
        <f t="shared" ref="DA894" si="8722">IFERROR(REPLACE(CZ894,FIND(" ",CZ894,1),1,""),CZ894)</f>
        <v>#REF!</v>
      </c>
      <c r="DB894" s="95" t="e">
        <f t="shared" si="8270"/>
        <v>#REF!</v>
      </c>
      <c r="DC894" s="95" t="e">
        <f t="shared" ref="DC894:DD894" si="8723">IFERROR(REPLACE(DB894,FIND("г.",DB894,1),2,""),DB894)</f>
        <v>#REF!</v>
      </c>
      <c r="DD894" s="95" t="e">
        <f t="shared" si="8723"/>
        <v>#REF!</v>
      </c>
      <c r="DE894" s="95" t="e">
        <f t="shared" ref="DE894:DF894" si="8724">IFERROR(REPLACE(DD894,FIND("г",DD894,1),1,""),DD894)</f>
        <v>#REF!</v>
      </c>
      <c r="DF894" s="95" t="e">
        <f t="shared" si="8724"/>
        <v>#REF!</v>
      </c>
      <c r="DG894" s="95" t="e">
        <f t="shared" si="8343"/>
        <v>#REF!</v>
      </c>
      <c r="DH894" s="25" t="str">
        <f>IFERROR(VLOOKUP(CI894*1,Обработ.выгрузка_реестра_РФ!$A:$G,5,),"")</f>
        <v/>
      </c>
      <c r="DI894" s="27" t="str">
        <f t="shared" si="8353"/>
        <v/>
      </c>
      <c r="DJ894" s="27" t="str">
        <f t="shared" ca="1" si="8330"/>
        <v/>
      </c>
      <c r="DK894" s="63" t="e">
        <f>IF(LEN('Описание предлагаемого товара'!#REF!)&gt;0,'Описание предлагаемого товара'!#REF!,"")</f>
        <v>#REF!</v>
      </c>
      <c r="DL894" s="63" t="e">
        <f>IF(LEN('Описание предлагаемого товара'!#REF!)&gt;0,'Описание предлагаемого товара'!#REF!,"")</f>
        <v>#REF!</v>
      </c>
      <c r="DM894" s="32"/>
    </row>
    <row r="895" spans="1:117" ht="48.75" customHeight="1" x14ac:dyDescent="0.25">
      <c r="A895" s="61" t="e">
        <f>IF(LEN('Описание предлагаемого товара'!#REF!)&gt;0,'Описание предлагаемого товара'!#REF!,"")</f>
        <v>#REF!</v>
      </c>
      <c r="B895" s="65" t="e">
        <f>IF(LEN('Описание предлагаемого товара'!#REF!)&gt;0,'Описание предлагаемого товара'!#REF!,"")</f>
        <v>#REF!</v>
      </c>
      <c r="C895" s="61" t="e">
        <f>IF(LEN('Описание предлагаемого товара'!#REF!)&gt;0,'Описание предлагаемого товара'!#REF!,"")</f>
        <v>#REF!</v>
      </c>
      <c r="D895" s="61" t="e">
        <f>IF(LEN('Описание предлагаемого товара'!#REF!)&gt;0,'Описание предлагаемого товара'!#REF!,"")</f>
        <v>#REF!</v>
      </c>
      <c r="E895" s="61" t="e">
        <f>IF(LEN('Описание предлагаемого товара'!#REF!)&gt;0,'Описание предлагаемого товара'!#REF!,"")</f>
        <v>#REF!</v>
      </c>
      <c r="F895" s="61" t="e">
        <f>IF(LEN('Описание предлагаемого товара'!#REF!)&gt;0,'Описание предлагаемого товара'!#REF!,"")</f>
        <v>#REF!</v>
      </c>
      <c r="G895" s="61" t="e">
        <f>IF(LEN('Описание предлагаемого товара'!#REF!)&gt;0,'Описание предлагаемого товара'!#REF!,"")</f>
        <v>#REF!</v>
      </c>
      <c r="H895" s="61" t="e">
        <f>IF(LEN('Описание предлагаемого товара'!#REF!)&gt;0,'Описание предлагаемого товара'!#REF!,"")</f>
        <v>#REF!</v>
      </c>
      <c r="I895" s="61" t="e">
        <f>IF(LEN('Описание предлагаемого товара'!#REF!)&gt;0,'Описание предлагаемого товара'!#REF!,"")</f>
        <v>#REF!</v>
      </c>
      <c r="J895" s="38" t="str">
        <f>IFERROR(VLOOKUP(B895,SAP!$A:$E,5,),"")</f>
        <v/>
      </c>
      <c r="K895" s="40" t="str">
        <f t="shared" si="8273"/>
        <v/>
      </c>
      <c r="L895" s="61" t="e">
        <f>IF(LEN('Описание предлагаемого товара'!#REF!)&gt;0,IFERROR('Описание предлагаемого товара'!#REF!*1,""),"")</f>
        <v>#REF!</v>
      </c>
      <c r="M895" s="39" t="str">
        <f>IFERROR(VLOOKUP(B895,SAP!$A:$E,2,),"")</f>
        <v/>
      </c>
      <c r="N895" s="41" t="str">
        <f t="shared" si="8409"/>
        <v/>
      </c>
      <c r="O895" s="39" t="str">
        <f t="shared" si="8260"/>
        <v/>
      </c>
      <c r="P895" s="36" t="e">
        <f>IF(LEN('Описание предлагаемого товара'!#REF!)&gt;0,'Описание предлагаемого товара'!#REF!,"")</f>
        <v>#REF!</v>
      </c>
      <c r="Q89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95" s="37" t="e">
        <f>IF(LEN('Описание предлагаемого товара'!#REF!)&gt;0,'Описание предлагаемого товара'!#REF!,"")</f>
        <v>#REF!</v>
      </c>
      <c r="S895" s="37" t="e">
        <f>IF(LEN('Описание предлагаемого товара'!#REF!)&gt;0,'Описание предлагаемого товара'!#REF!,"")</f>
        <v>#REF!</v>
      </c>
      <c r="T89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95" s="23" t="str">
        <f>IFERROR(VLOOKUP(CI895*1,Обработ.выгрузка_реестра_РФ!$A:$G,6,),"")</f>
        <v/>
      </c>
      <c r="V895" s="61" t="e">
        <f>IF(LEN('Описание предлагаемого товара'!#REF!)&gt;0,'Описание предлагаемого товара'!#REF!,"")</f>
        <v>#REF!</v>
      </c>
      <c r="W895" s="62" t="e">
        <f>IF(LEN('Описание предлагаемого товара'!#REF!)&gt;0,'Описание предлагаемого товара'!#REF!,"")</f>
        <v>#REF!</v>
      </c>
      <c r="X895" s="91" t="e">
        <f t="shared" ref="X895:Y895" si="8725">IFERROR(REPLACE(W895,FIND(CHAR(10),W895,1),1," "),W895)</f>
        <v>#REF!</v>
      </c>
      <c r="Y895" s="91" t="e">
        <f t="shared" si="8725"/>
        <v>#REF!</v>
      </c>
      <c r="Z895" s="91" t="e">
        <f t="shared" si="8275"/>
        <v>#REF!</v>
      </c>
      <c r="AA895" s="91" t="e">
        <f t="shared" si="8276"/>
        <v>#REF!</v>
      </c>
      <c r="AB895" s="91" t="e">
        <f t="shared" si="8277"/>
        <v>#REF!</v>
      </c>
      <c r="AC895" s="91" t="e">
        <f t="shared" ref="AC895:AF895" si="8726">IFERROR(REPLACE(AB895,FIND("  ",AB895,1),2," "),AB895)</f>
        <v>#REF!</v>
      </c>
      <c r="AD895" s="91" t="e">
        <f t="shared" si="8726"/>
        <v>#REF!</v>
      </c>
      <c r="AE895" s="91" t="e">
        <f t="shared" si="8726"/>
        <v>#REF!</v>
      </c>
      <c r="AF895" s="91" t="e">
        <f t="shared" si="8726"/>
        <v>#REF!</v>
      </c>
      <c r="AG895" s="23" t="str">
        <f>IFERROR(VLOOKUP(CI895*1,Обработ.выгрузка_реестра_РФ!$A:$G,4,),"")</f>
        <v/>
      </c>
      <c r="AH895" s="91" t="str">
        <f t="shared" ref="AH895:AI895" si="8727">IFERROR(REPLACE(AG895,FIND("-",AG895,1),1,"*"),AG895)</f>
        <v/>
      </c>
      <c r="AI895" s="91" t="str">
        <f t="shared" si="8727"/>
        <v/>
      </c>
      <c r="AJ895" s="27" t="str">
        <f t="shared" si="8375"/>
        <v/>
      </c>
      <c r="AK895" s="63" t="e">
        <f>IF(LEN('Описание предлагаемого товара'!#REF!)&gt;0,'Описание предлагаемого товара'!#REF!,"")</f>
        <v>#REF!</v>
      </c>
      <c r="AL895" s="91" t="e">
        <f t="shared" ref="AL895:AM895" si="8728">IFERROR(REPLACE(AK895,FIND(CHAR(10),AK895,1),1,""),AK895)</f>
        <v>#REF!</v>
      </c>
      <c r="AM895" s="91" t="e">
        <f t="shared" si="8728"/>
        <v>#REF!</v>
      </c>
      <c r="AN895" s="91" t="e">
        <f t="shared" ref="AN895:AR895" si="8729">IFERROR(REPLACE(AM895,FIND(" ",AM895,1),1,""),AM895)</f>
        <v>#REF!</v>
      </c>
      <c r="AO895" s="91" t="e">
        <f t="shared" si="8729"/>
        <v>#REF!</v>
      </c>
      <c r="AP895" s="91" t="e">
        <f t="shared" si="8729"/>
        <v>#REF!</v>
      </c>
      <c r="AQ895" s="91" t="e">
        <f t="shared" si="8729"/>
        <v>#REF!</v>
      </c>
      <c r="AR895" s="91" t="e">
        <f t="shared" si="8729"/>
        <v>#REF!</v>
      </c>
      <c r="AS895" s="91" t="e">
        <f t="shared" si="8282"/>
        <v>#REF!</v>
      </c>
      <c r="AT895" s="91" t="e">
        <f t="shared" si="8283"/>
        <v>#REF!</v>
      </c>
      <c r="AU895" s="32" t="e">
        <f t="shared" si="8266"/>
        <v>#REF!</v>
      </c>
      <c r="AV895" s="93" t="e">
        <f>'Описание предлагаемого товара'!#REF!</f>
        <v>#REF!</v>
      </c>
      <c r="AW895" s="91" t="e">
        <f>MIN(SEARCH({0,1,2,3,4,5,6,7,8,9},AV895&amp; "0123456789"))</f>
        <v>#REF!</v>
      </c>
      <c r="AX895" s="91" t="str">
        <f t="shared" si="8284"/>
        <v/>
      </c>
      <c r="AY895" s="91" t="str">
        <f t="shared" si="8285"/>
        <v/>
      </c>
      <c r="AZ895" s="91" t="str">
        <f t="shared" si="8286"/>
        <v/>
      </c>
      <c r="BA895" s="91" t="str">
        <f t="shared" si="8287"/>
        <v/>
      </c>
      <c r="BB895" s="91" t="str">
        <f t="shared" si="8288"/>
        <v/>
      </c>
      <c r="BC895" s="91" t="str">
        <f t="shared" si="8289"/>
        <v/>
      </c>
      <c r="BD895" s="91" t="str">
        <f t="shared" si="8290"/>
        <v/>
      </c>
      <c r="BE895" s="91" t="str">
        <f t="shared" si="8291"/>
        <v/>
      </c>
      <c r="BF895" s="91" t="str">
        <f t="shared" si="8292"/>
        <v/>
      </c>
      <c r="BG895" s="91" t="str">
        <f t="shared" si="8293"/>
        <v/>
      </c>
      <c r="BH895" s="91" t="str">
        <f t="shared" si="8294"/>
        <v/>
      </c>
      <c r="BI895" s="91" t="str">
        <f t="shared" si="8295"/>
        <v/>
      </c>
      <c r="BJ895" s="91" t="str">
        <f t="shared" si="8296"/>
        <v/>
      </c>
      <c r="BK895" s="91" t="str">
        <f t="shared" si="8297"/>
        <v/>
      </c>
      <c r="BL895" s="91" t="str">
        <f t="shared" si="8298"/>
        <v/>
      </c>
      <c r="BM895" s="91" t="str">
        <f t="shared" si="8299"/>
        <v/>
      </c>
      <c r="BN895" s="91" t="str">
        <f t="shared" si="8300"/>
        <v/>
      </c>
      <c r="BO895" s="91" t="str">
        <f t="shared" si="8301"/>
        <v/>
      </c>
      <c r="BP895" s="91" t="str">
        <f t="shared" si="8302"/>
        <v/>
      </c>
      <c r="BQ895" s="91" t="str">
        <f t="shared" si="8303"/>
        <v/>
      </c>
      <c r="BR895" s="91" t="str">
        <f t="shared" si="8304"/>
        <v/>
      </c>
      <c r="BS895" s="91" t="str">
        <f t="shared" si="8305"/>
        <v/>
      </c>
      <c r="BT895" s="91" t="str">
        <f t="shared" si="8306"/>
        <v/>
      </c>
      <c r="BU895" s="91" t="str">
        <f t="shared" si="8307"/>
        <v/>
      </c>
      <c r="BV895" s="91" t="str">
        <f t="shared" si="8308"/>
        <v/>
      </c>
      <c r="BW895" s="91" t="str">
        <f t="shared" si="8309"/>
        <v/>
      </c>
      <c r="BX895" s="91" t="str">
        <f t="shared" si="8310"/>
        <v/>
      </c>
      <c r="BY895" s="91" t="str">
        <f t="shared" si="8311"/>
        <v/>
      </c>
      <c r="BZ895" s="91" t="str">
        <f t="shared" si="8312"/>
        <v/>
      </c>
      <c r="CA895" s="91" t="str">
        <f t="shared" si="8313"/>
        <v/>
      </c>
      <c r="CB895" s="91" t="str">
        <f t="shared" si="8314"/>
        <v/>
      </c>
      <c r="CC895" s="91" t="str">
        <f t="shared" si="8315"/>
        <v/>
      </c>
      <c r="CD895" s="91" t="str">
        <f t="shared" si="8316"/>
        <v/>
      </c>
      <c r="CE895" s="91" t="str">
        <f t="shared" si="8317"/>
        <v/>
      </c>
      <c r="CF895" s="91" t="str">
        <f t="shared" si="8318"/>
        <v/>
      </c>
      <c r="CG895" s="91" t="str">
        <f t="shared" si="8319"/>
        <v/>
      </c>
      <c r="CH895" s="91" t="str">
        <f t="shared" si="8320"/>
        <v/>
      </c>
      <c r="CI895" s="91" t="str">
        <f t="shared" si="8321"/>
        <v>нет</v>
      </c>
      <c r="CJ895" s="63" t="e">
        <f>IF(LEN('Описание предлагаемого товара'!#REF!)&gt;0,'Описание предлагаемого товара'!#REF!,"")</f>
        <v>#REF!</v>
      </c>
      <c r="CK895" s="91" t="e">
        <f t="shared" ref="CK895:CL895" si="8730">IFERROR(REPLACE(CJ895,FIND(CHAR(10),CJ895,1),1,""),CJ895)</f>
        <v>#REF!</v>
      </c>
      <c r="CL895" s="91" t="e">
        <f t="shared" si="8730"/>
        <v>#REF!</v>
      </c>
      <c r="CM895" s="91" t="e">
        <f t="shared" si="8323"/>
        <v>#REF!</v>
      </c>
      <c r="CN895" s="91" t="e">
        <f t="shared" si="8324"/>
        <v>#REF!</v>
      </c>
      <c r="CO895" s="91" t="e">
        <f t="shared" si="8325"/>
        <v>#REF!</v>
      </c>
      <c r="CP895" s="90" t="e">
        <f>IF(AU895="Не указан реестровый номер (мера нац.режима Запрет)","",IF(CI895="нет","",IF(CU895="да","исключение(не смотрим баллы)",IFERROR(IF(CI895*1&gt;0,IFERROR(IF(VLOOKUP(CI895*1,Обработ.выгрузка_реестра_РФ!$A:$G,7,)=0,"Баллы не установлены",VLOOKUP(CI895*1,Обработ.выгрузка_реестра_РФ!$A:$G,7,)),IF(LEN(CI895)&gt;14,"","нет номера в реестре РФ")),""),IF(LEN(CI895)=0,"","Некорректный реестровый номер")))))</f>
        <v>#REF!</v>
      </c>
      <c r="CQ895" s="33" t="e">
        <f>IF(LEN(C895)&gt;0,IFERROR(IF(LEN(H895)&gt;0,IF(LEN(VLOOKUP(H895,'исключения(не_смотрим_баллы)'!$A:$C,1,))&gt;0,"да","нет"),"не введен ОКПД2"),"нет"),"")</f>
        <v>#REF!</v>
      </c>
      <c r="CR895" s="33" t="e">
        <f ca="1">IF(CQ895="да",IF(TODAY()&lt;VLOOKUP(H895,'исключения(не_смотрим_баллы)'!$A:$C,3,),"да","нет"),"")</f>
        <v>#REF!</v>
      </c>
      <c r="CS895" s="33" t="str">
        <f>IFERROR(IF(CQ895="да",IF(VLOOKUP(CI895*1,Обработ.выгрузка_реестра_РФ!$A:$G,2,)&lt;VLOOKUP(H895,'исключения(не_смотрим_баллы)'!$A:$C,2,),"да","нет"),""),"")</f>
        <v/>
      </c>
      <c r="CT895" s="24"/>
      <c r="CU895" s="33" t="e">
        <f t="shared" si="8337"/>
        <v>#REF!</v>
      </c>
      <c r="CV895" s="91" t="e">
        <f t="shared" si="8338"/>
        <v>#REF!</v>
      </c>
      <c r="CW895" s="27" t="e">
        <f t="shared" si="8339"/>
        <v>#REF!</v>
      </c>
      <c r="CX895" s="26" t="e">
        <f t="shared" si="8268"/>
        <v>#REF!</v>
      </c>
      <c r="CY895" s="64" t="e">
        <f>IF(LEN('Описание предлагаемого товара'!#REF!)&gt;0,'Описание предлагаемого товара'!#REF!,"")</f>
        <v>#REF!</v>
      </c>
      <c r="CZ895" s="95" t="e">
        <f t="shared" si="8326"/>
        <v>#REF!</v>
      </c>
      <c r="DA895" s="95" t="e">
        <f t="shared" ref="DA895" si="8731">IFERROR(REPLACE(CZ895,FIND(" ",CZ895,1),1,""),CZ895)</f>
        <v>#REF!</v>
      </c>
      <c r="DB895" s="95" t="e">
        <f t="shared" si="8270"/>
        <v>#REF!</v>
      </c>
      <c r="DC895" s="95" t="e">
        <f t="shared" ref="DC895:DD895" si="8732">IFERROR(REPLACE(DB895,FIND("г.",DB895,1),2,""),DB895)</f>
        <v>#REF!</v>
      </c>
      <c r="DD895" s="95" t="e">
        <f t="shared" si="8732"/>
        <v>#REF!</v>
      </c>
      <c r="DE895" s="95" t="e">
        <f t="shared" ref="DE895:DF895" si="8733">IFERROR(REPLACE(DD895,FIND("г",DD895,1),1,""),DD895)</f>
        <v>#REF!</v>
      </c>
      <c r="DF895" s="95" t="e">
        <f t="shared" si="8733"/>
        <v>#REF!</v>
      </c>
      <c r="DG895" s="95" t="e">
        <f t="shared" si="8343"/>
        <v>#REF!</v>
      </c>
      <c r="DH895" s="25" t="str">
        <f>IFERROR(VLOOKUP(CI895*1,Обработ.выгрузка_реестра_РФ!$A:$G,5,),"")</f>
        <v/>
      </c>
      <c r="DI895" s="27" t="str">
        <f t="shared" si="8353"/>
        <v/>
      </c>
      <c r="DJ895" s="27" t="str">
        <f t="shared" ca="1" si="8330"/>
        <v/>
      </c>
      <c r="DK895" s="63" t="e">
        <f>IF(LEN('Описание предлагаемого товара'!#REF!)&gt;0,'Описание предлагаемого товара'!#REF!,"")</f>
        <v>#REF!</v>
      </c>
      <c r="DL895" s="63" t="e">
        <f>IF(LEN('Описание предлагаемого товара'!#REF!)&gt;0,'Описание предлагаемого товара'!#REF!,"")</f>
        <v>#REF!</v>
      </c>
      <c r="DM895" s="32"/>
    </row>
    <row r="896" spans="1:117" ht="48.75" customHeight="1" x14ac:dyDescent="0.25">
      <c r="A896" s="61" t="e">
        <f>IF(LEN('Описание предлагаемого товара'!#REF!)&gt;0,'Описание предлагаемого товара'!#REF!,"")</f>
        <v>#REF!</v>
      </c>
      <c r="B896" s="65" t="e">
        <f>IF(LEN('Описание предлагаемого товара'!#REF!)&gt;0,'Описание предлагаемого товара'!#REF!,"")</f>
        <v>#REF!</v>
      </c>
      <c r="C896" s="61" t="e">
        <f>IF(LEN('Описание предлагаемого товара'!#REF!)&gt;0,'Описание предлагаемого товара'!#REF!,"")</f>
        <v>#REF!</v>
      </c>
      <c r="D896" s="61" t="e">
        <f>IF(LEN('Описание предлагаемого товара'!#REF!)&gt;0,'Описание предлагаемого товара'!#REF!,"")</f>
        <v>#REF!</v>
      </c>
      <c r="E896" s="61" t="e">
        <f>IF(LEN('Описание предлагаемого товара'!#REF!)&gt;0,'Описание предлагаемого товара'!#REF!,"")</f>
        <v>#REF!</v>
      </c>
      <c r="F896" s="61" t="e">
        <f>IF(LEN('Описание предлагаемого товара'!#REF!)&gt;0,'Описание предлагаемого товара'!#REF!,"")</f>
        <v>#REF!</v>
      </c>
      <c r="G896" s="61" t="e">
        <f>IF(LEN('Описание предлагаемого товара'!#REF!)&gt;0,'Описание предлагаемого товара'!#REF!,"")</f>
        <v>#REF!</v>
      </c>
      <c r="H896" s="61" t="e">
        <f>IF(LEN('Описание предлагаемого товара'!#REF!)&gt;0,'Описание предлагаемого товара'!#REF!,"")</f>
        <v>#REF!</v>
      </c>
      <c r="I896" s="61" t="e">
        <f>IF(LEN('Описание предлагаемого товара'!#REF!)&gt;0,'Описание предлагаемого товара'!#REF!,"")</f>
        <v>#REF!</v>
      </c>
      <c r="J896" s="38" t="str">
        <f>IFERROR(VLOOKUP(B896,SAP!$A:$E,5,),"")</f>
        <v/>
      </c>
      <c r="K896" s="40" t="str">
        <f t="shared" si="8273"/>
        <v/>
      </c>
      <c r="L896" s="61" t="e">
        <f>IF(LEN('Описание предлагаемого товара'!#REF!)&gt;0,IFERROR('Описание предлагаемого товара'!#REF!*1,""),"")</f>
        <v>#REF!</v>
      </c>
      <c r="M896" s="39" t="str">
        <f>IFERROR(VLOOKUP(B896,SAP!$A:$E,2,),"")</f>
        <v/>
      </c>
      <c r="N896" s="41" t="str">
        <f t="shared" si="8409"/>
        <v/>
      </c>
      <c r="O896" s="39" t="str">
        <f t="shared" si="8260"/>
        <v/>
      </c>
      <c r="P896" s="36" t="e">
        <f>IF(LEN('Описание предлагаемого товара'!#REF!)&gt;0,'Описание предлагаемого товара'!#REF!,"")</f>
        <v>#REF!</v>
      </c>
      <c r="Q89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96" s="37" t="e">
        <f>IF(LEN('Описание предлагаемого товара'!#REF!)&gt;0,'Описание предлагаемого товара'!#REF!,"")</f>
        <v>#REF!</v>
      </c>
      <c r="S896" s="37" t="e">
        <f>IF(LEN('Описание предлагаемого товара'!#REF!)&gt;0,'Описание предлагаемого товара'!#REF!,"")</f>
        <v>#REF!</v>
      </c>
      <c r="T89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96" s="23" t="str">
        <f>IFERROR(VLOOKUP(CI896*1,Обработ.выгрузка_реестра_РФ!$A:$G,6,),"")</f>
        <v/>
      </c>
      <c r="V896" s="61" t="e">
        <f>IF(LEN('Описание предлагаемого товара'!#REF!)&gt;0,'Описание предлагаемого товара'!#REF!,"")</f>
        <v>#REF!</v>
      </c>
      <c r="W896" s="62" t="e">
        <f>IF(LEN('Описание предлагаемого товара'!#REF!)&gt;0,'Описание предлагаемого товара'!#REF!,"")</f>
        <v>#REF!</v>
      </c>
      <c r="X896" s="91" t="e">
        <f t="shared" ref="X896:Y896" si="8734">IFERROR(REPLACE(W896,FIND(CHAR(10),W896,1),1," "),W896)</f>
        <v>#REF!</v>
      </c>
      <c r="Y896" s="91" t="e">
        <f t="shared" si="8734"/>
        <v>#REF!</v>
      </c>
      <c r="Z896" s="91" t="e">
        <f t="shared" si="8275"/>
        <v>#REF!</v>
      </c>
      <c r="AA896" s="91" t="e">
        <f t="shared" si="8276"/>
        <v>#REF!</v>
      </c>
      <c r="AB896" s="91" t="e">
        <f t="shared" si="8277"/>
        <v>#REF!</v>
      </c>
      <c r="AC896" s="91" t="e">
        <f t="shared" ref="AC896:AF896" si="8735">IFERROR(REPLACE(AB896,FIND("  ",AB896,1),2," "),AB896)</f>
        <v>#REF!</v>
      </c>
      <c r="AD896" s="91" t="e">
        <f t="shared" si="8735"/>
        <v>#REF!</v>
      </c>
      <c r="AE896" s="91" t="e">
        <f t="shared" si="8735"/>
        <v>#REF!</v>
      </c>
      <c r="AF896" s="91" t="e">
        <f t="shared" si="8735"/>
        <v>#REF!</v>
      </c>
      <c r="AG896" s="23" t="str">
        <f>IFERROR(VLOOKUP(CI896*1,Обработ.выгрузка_реестра_РФ!$A:$G,4,),"")</f>
        <v/>
      </c>
      <c r="AH896" s="91" t="str">
        <f t="shared" ref="AH896:AI896" si="8736">IFERROR(REPLACE(AG896,FIND("-",AG896,1),1,"*"),AG896)</f>
        <v/>
      </c>
      <c r="AI896" s="91" t="str">
        <f t="shared" si="8736"/>
        <v/>
      </c>
      <c r="AJ896" s="27" t="str">
        <f t="shared" si="8375"/>
        <v/>
      </c>
      <c r="AK896" s="63" t="e">
        <f>IF(LEN('Описание предлагаемого товара'!#REF!)&gt;0,'Описание предлагаемого товара'!#REF!,"")</f>
        <v>#REF!</v>
      </c>
      <c r="AL896" s="91" t="e">
        <f t="shared" ref="AL896:AM896" si="8737">IFERROR(REPLACE(AK896,FIND(CHAR(10),AK896,1),1,""),AK896)</f>
        <v>#REF!</v>
      </c>
      <c r="AM896" s="91" t="e">
        <f t="shared" si="8737"/>
        <v>#REF!</v>
      </c>
      <c r="AN896" s="91" t="e">
        <f t="shared" ref="AN896:AR896" si="8738">IFERROR(REPLACE(AM896,FIND(" ",AM896,1),1,""),AM896)</f>
        <v>#REF!</v>
      </c>
      <c r="AO896" s="91" t="e">
        <f t="shared" si="8738"/>
        <v>#REF!</v>
      </c>
      <c r="AP896" s="91" t="e">
        <f t="shared" si="8738"/>
        <v>#REF!</v>
      </c>
      <c r="AQ896" s="91" t="e">
        <f t="shared" si="8738"/>
        <v>#REF!</v>
      </c>
      <c r="AR896" s="91" t="e">
        <f t="shared" si="8738"/>
        <v>#REF!</v>
      </c>
      <c r="AS896" s="91" t="e">
        <f t="shared" si="8282"/>
        <v>#REF!</v>
      </c>
      <c r="AT896" s="91" t="e">
        <f t="shared" si="8283"/>
        <v>#REF!</v>
      </c>
      <c r="AU896" s="32" t="e">
        <f t="shared" si="8266"/>
        <v>#REF!</v>
      </c>
      <c r="AV896" s="93" t="e">
        <f>'Описание предлагаемого товара'!#REF!</f>
        <v>#REF!</v>
      </c>
      <c r="AW896" s="91" t="e">
        <f>MIN(SEARCH({0,1,2,3,4,5,6,7,8,9},AV896&amp; "0123456789"))</f>
        <v>#REF!</v>
      </c>
      <c r="AX896" s="91" t="str">
        <f t="shared" si="8284"/>
        <v/>
      </c>
      <c r="AY896" s="91" t="str">
        <f t="shared" si="8285"/>
        <v/>
      </c>
      <c r="AZ896" s="91" t="str">
        <f t="shared" si="8286"/>
        <v/>
      </c>
      <c r="BA896" s="91" t="str">
        <f t="shared" si="8287"/>
        <v/>
      </c>
      <c r="BB896" s="91" t="str">
        <f t="shared" si="8288"/>
        <v/>
      </c>
      <c r="BC896" s="91" t="str">
        <f t="shared" si="8289"/>
        <v/>
      </c>
      <c r="BD896" s="91" t="str">
        <f t="shared" si="8290"/>
        <v/>
      </c>
      <c r="BE896" s="91" t="str">
        <f t="shared" si="8291"/>
        <v/>
      </c>
      <c r="BF896" s="91" t="str">
        <f t="shared" si="8292"/>
        <v/>
      </c>
      <c r="BG896" s="91" t="str">
        <f t="shared" si="8293"/>
        <v/>
      </c>
      <c r="BH896" s="91" t="str">
        <f t="shared" si="8294"/>
        <v/>
      </c>
      <c r="BI896" s="91" t="str">
        <f t="shared" si="8295"/>
        <v/>
      </c>
      <c r="BJ896" s="91" t="str">
        <f t="shared" si="8296"/>
        <v/>
      </c>
      <c r="BK896" s="91" t="str">
        <f t="shared" si="8297"/>
        <v/>
      </c>
      <c r="BL896" s="91" t="str">
        <f t="shared" si="8298"/>
        <v/>
      </c>
      <c r="BM896" s="91" t="str">
        <f t="shared" si="8299"/>
        <v/>
      </c>
      <c r="BN896" s="91" t="str">
        <f t="shared" si="8300"/>
        <v/>
      </c>
      <c r="BO896" s="91" t="str">
        <f t="shared" si="8301"/>
        <v/>
      </c>
      <c r="BP896" s="91" t="str">
        <f t="shared" si="8302"/>
        <v/>
      </c>
      <c r="BQ896" s="91" t="str">
        <f t="shared" si="8303"/>
        <v/>
      </c>
      <c r="BR896" s="91" t="str">
        <f t="shared" si="8304"/>
        <v/>
      </c>
      <c r="BS896" s="91" t="str">
        <f t="shared" si="8305"/>
        <v/>
      </c>
      <c r="BT896" s="91" t="str">
        <f t="shared" si="8306"/>
        <v/>
      </c>
      <c r="BU896" s="91" t="str">
        <f t="shared" si="8307"/>
        <v/>
      </c>
      <c r="BV896" s="91" t="str">
        <f t="shared" si="8308"/>
        <v/>
      </c>
      <c r="BW896" s="91" t="str">
        <f t="shared" si="8309"/>
        <v/>
      </c>
      <c r="BX896" s="91" t="str">
        <f t="shared" si="8310"/>
        <v/>
      </c>
      <c r="BY896" s="91" t="str">
        <f t="shared" si="8311"/>
        <v/>
      </c>
      <c r="BZ896" s="91" t="str">
        <f t="shared" si="8312"/>
        <v/>
      </c>
      <c r="CA896" s="91" t="str">
        <f t="shared" si="8313"/>
        <v/>
      </c>
      <c r="CB896" s="91" t="str">
        <f t="shared" si="8314"/>
        <v/>
      </c>
      <c r="CC896" s="91" t="str">
        <f t="shared" si="8315"/>
        <v/>
      </c>
      <c r="CD896" s="91" t="str">
        <f t="shared" si="8316"/>
        <v/>
      </c>
      <c r="CE896" s="91" t="str">
        <f t="shared" si="8317"/>
        <v/>
      </c>
      <c r="CF896" s="91" t="str">
        <f t="shared" si="8318"/>
        <v/>
      </c>
      <c r="CG896" s="91" t="str">
        <f t="shared" si="8319"/>
        <v/>
      </c>
      <c r="CH896" s="91" t="str">
        <f t="shared" si="8320"/>
        <v/>
      </c>
      <c r="CI896" s="91" t="str">
        <f t="shared" si="8321"/>
        <v>нет</v>
      </c>
      <c r="CJ896" s="63" t="e">
        <f>IF(LEN('Описание предлагаемого товара'!#REF!)&gt;0,'Описание предлагаемого товара'!#REF!,"")</f>
        <v>#REF!</v>
      </c>
      <c r="CK896" s="91" t="e">
        <f t="shared" ref="CK896:CL896" si="8739">IFERROR(REPLACE(CJ896,FIND(CHAR(10),CJ896,1),1,""),CJ896)</f>
        <v>#REF!</v>
      </c>
      <c r="CL896" s="91" t="e">
        <f t="shared" si="8739"/>
        <v>#REF!</v>
      </c>
      <c r="CM896" s="91" t="e">
        <f t="shared" si="8323"/>
        <v>#REF!</v>
      </c>
      <c r="CN896" s="91" t="e">
        <f t="shared" si="8324"/>
        <v>#REF!</v>
      </c>
      <c r="CO896" s="91" t="e">
        <f t="shared" si="8325"/>
        <v>#REF!</v>
      </c>
      <c r="CP896" s="90" t="e">
        <f>IF(AU896="Не указан реестровый номер (мера нац.режима Запрет)","",IF(CI896="нет","",IF(CU896="да","исключение(не смотрим баллы)",IFERROR(IF(CI896*1&gt;0,IFERROR(IF(VLOOKUP(CI896*1,Обработ.выгрузка_реестра_РФ!$A:$G,7,)=0,"Баллы не установлены",VLOOKUP(CI896*1,Обработ.выгрузка_реестра_РФ!$A:$G,7,)),IF(LEN(CI896)&gt;14,"","нет номера в реестре РФ")),""),IF(LEN(CI896)=0,"","Некорректный реестровый номер")))))</f>
        <v>#REF!</v>
      </c>
      <c r="CQ896" s="33" t="e">
        <f>IF(LEN(C896)&gt;0,IFERROR(IF(LEN(H896)&gt;0,IF(LEN(VLOOKUP(H896,'исключения(не_смотрим_баллы)'!$A:$C,1,))&gt;0,"да","нет"),"не введен ОКПД2"),"нет"),"")</f>
        <v>#REF!</v>
      </c>
      <c r="CR896" s="33" t="e">
        <f ca="1">IF(CQ896="да",IF(TODAY()&lt;VLOOKUP(H896,'исключения(не_смотрим_баллы)'!$A:$C,3,),"да","нет"),"")</f>
        <v>#REF!</v>
      </c>
      <c r="CS896" s="33" t="str">
        <f>IFERROR(IF(CQ896="да",IF(VLOOKUP(CI896*1,Обработ.выгрузка_реестра_РФ!$A:$G,2,)&lt;VLOOKUP(H896,'исключения(не_смотрим_баллы)'!$A:$C,2,),"да","нет"),""),"")</f>
        <v/>
      </c>
      <c r="CT896" s="24"/>
      <c r="CU896" s="33" t="e">
        <f t="shared" si="8337"/>
        <v>#REF!</v>
      </c>
      <c r="CV896" s="91" t="e">
        <f t="shared" si="8338"/>
        <v>#REF!</v>
      </c>
      <c r="CW896" s="27" t="e">
        <f t="shared" si="8339"/>
        <v>#REF!</v>
      </c>
      <c r="CX896" s="26" t="e">
        <f t="shared" si="8268"/>
        <v>#REF!</v>
      </c>
      <c r="CY896" s="64" t="e">
        <f>IF(LEN('Описание предлагаемого товара'!#REF!)&gt;0,'Описание предлагаемого товара'!#REF!,"")</f>
        <v>#REF!</v>
      </c>
      <c r="CZ896" s="95" t="e">
        <f t="shared" si="8326"/>
        <v>#REF!</v>
      </c>
      <c r="DA896" s="95" t="e">
        <f t="shared" ref="DA896" si="8740">IFERROR(REPLACE(CZ896,FIND(" ",CZ896,1),1,""),CZ896)</f>
        <v>#REF!</v>
      </c>
      <c r="DB896" s="95" t="e">
        <f t="shared" si="8270"/>
        <v>#REF!</v>
      </c>
      <c r="DC896" s="95" t="e">
        <f t="shared" ref="DC896:DD896" si="8741">IFERROR(REPLACE(DB896,FIND("г.",DB896,1),2,""),DB896)</f>
        <v>#REF!</v>
      </c>
      <c r="DD896" s="95" t="e">
        <f t="shared" si="8741"/>
        <v>#REF!</v>
      </c>
      <c r="DE896" s="95" t="e">
        <f t="shared" ref="DE896:DF896" si="8742">IFERROR(REPLACE(DD896,FIND("г",DD896,1),1,""),DD896)</f>
        <v>#REF!</v>
      </c>
      <c r="DF896" s="95" t="e">
        <f t="shared" si="8742"/>
        <v>#REF!</v>
      </c>
      <c r="DG896" s="95" t="e">
        <f t="shared" si="8343"/>
        <v>#REF!</v>
      </c>
      <c r="DH896" s="25" t="str">
        <f>IFERROR(VLOOKUP(CI896*1,Обработ.выгрузка_реестра_РФ!$A:$G,5,),"")</f>
        <v/>
      </c>
      <c r="DI896" s="27" t="str">
        <f t="shared" si="8353"/>
        <v/>
      </c>
      <c r="DJ896" s="27" t="str">
        <f t="shared" ca="1" si="8330"/>
        <v/>
      </c>
      <c r="DK896" s="63" t="e">
        <f>IF(LEN('Описание предлагаемого товара'!#REF!)&gt;0,'Описание предлагаемого товара'!#REF!,"")</f>
        <v>#REF!</v>
      </c>
      <c r="DL896" s="63" t="e">
        <f>IF(LEN('Описание предлагаемого товара'!#REF!)&gt;0,'Описание предлагаемого товара'!#REF!,"")</f>
        <v>#REF!</v>
      </c>
      <c r="DM896" s="32"/>
    </row>
    <row r="897" spans="1:117" ht="48.75" customHeight="1" x14ac:dyDescent="0.25">
      <c r="A897" s="61" t="e">
        <f>IF(LEN('Описание предлагаемого товара'!#REF!)&gt;0,'Описание предлагаемого товара'!#REF!,"")</f>
        <v>#REF!</v>
      </c>
      <c r="B897" s="65" t="e">
        <f>IF(LEN('Описание предлагаемого товара'!#REF!)&gt;0,'Описание предлагаемого товара'!#REF!,"")</f>
        <v>#REF!</v>
      </c>
      <c r="C897" s="61" t="e">
        <f>IF(LEN('Описание предлагаемого товара'!#REF!)&gt;0,'Описание предлагаемого товара'!#REF!,"")</f>
        <v>#REF!</v>
      </c>
      <c r="D897" s="61" t="e">
        <f>IF(LEN('Описание предлагаемого товара'!#REF!)&gt;0,'Описание предлагаемого товара'!#REF!,"")</f>
        <v>#REF!</v>
      </c>
      <c r="E897" s="61" t="e">
        <f>IF(LEN('Описание предлагаемого товара'!#REF!)&gt;0,'Описание предлагаемого товара'!#REF!,"")</f>
        <v>#REF!</v>
      </c>
      <c r="F897" s="61" t="e">
        <f>IF(LEN('Описание предлагаемого товара'!#REF!)&gt;0,'Описание предлагаемого товара'!#REF!,"")</f>
        <v>#REF!</v>
      </c>
      <c r="G897" s="61" t="e">
        <f>IF(LEN('Описание предлагаемого товара'!#REF!)&gt;0,'Описание предлагаемого товара'!#REF!,"")</f>
        <v>#REF!</v>
      </c>
      <c r="H897" s="61" t="e">
        <f>IF(LEN('Описание предлагаемого товара'!#REF!)&gt;0,'Описание предлагаемого товара'!#REF!,"")</f>
        <v>#REF!</v>
      </c>
      <c r="I897" s="61" t="e">
        <f>IF(LEN('Описание предлагаемого товара'!#REF!)&gt;0,'Описание предлагаемого товара'!#REF!,"")</f>
        <v>#REF!</v>
      </c>
      <c r="J897" s="38" t="str">
        <f>IFERROR(VLOOKUP(B897,SAP!$A:$E,5,),"")</f>
        <v/>
      </c>
      <c r="K897" s="40" t="str">
        <f t="shared" si="8273"/>
        <v/>
      </c>
      <c r="L897" s="61" t="e">
        <f>IF(LEN('Описание предлагаемого товара'!#REF!)&gt;0,IFERROR('Описание предлагаемого товара'!#REF!*1,""),"")</f>
        <v>#REF!</v>
      </c>
      <c r="M897" s="39" t="str">
        <f>IFERROR(VLOOKUP(B897,SAP!$A:$E,2,),"")</f>
        <v/>
      </c>
      <c r="N897" s="41" t="str">
        <f t="shared" si="8409"/>
        <v/>
      </c>
      <c r="O897" s="39" t="str">
        <f t="shared" si="8260"/>
        <v/>
      </c>
      <c r="P897" s="36" t="e">
        <f>IF(LEN('Описание предлагаемого товара'!#REF!)&gt;0,'Описание предлагаемого товара'!#REF!,"")</f>
        <v>#REF!</v>
      </c>
      <c r="Q89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97" s="37" t="e">
        <f>IF(LEN('Описание предлагаемого товара'!#REF!)&gt;0,'Описание предлагаемого товара'!#REF!,"")</f>
        <v>#REF!</v>
      </c>
      <c r="S897" s="37" t="e">
        <f>IF(LEN('Описание предлагаемого товара'!#REF!)&gt;0,'Описание предлагаемого товара'!#REF!,"")</f>
        <v>#REF!</v>
      </c>
      <c r="T89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97" s="23" t="str">
        <f>IFERROR(VLOOKUP(CI897*1,Обработ.выгрузка_реестра_РФ!$A:$G,6,),"")</f>
        <v/>
      </c>
      <c r="V897" s="61" t="e">
        <f>IF(LEN('Описание предлагаемого товара'!#REF!)&gt;0,'Описание предлагаемого товара'!#REF!,"")</f>
        <v>#REF!</v>
      </c>
      <c r="W897" s="62" t="e">
        <f>IF(LEN('Описание предлагаемого товара'!#REF!)&gt;0,'Описание предлагаемого товара'!#REF!,"")</f>
        <v>#REF!</v>
      </c>
      <c r="X897" s="91" t="e">
        <f t="shared" ref="X897:Y897" si="8743">IFERROR(REPLACE(W897,FIND(CHAR(10),W897,1),1," "),W897)</f>
        <v>#REF!</v>
      </c>
      <c r="Y897" s="91" t="e">
        <f t="shared" si="8743"/>
        <v>#REF!</v>
      </c>
      <c r="Z897" s="91" t="e">
        <f t="shared" si="8275"/>
        <v>#REF!</v>
      </c>
      <c r="AA897" s="91" t="e">
        <f t="shared" si="8276"/>
        <v>#REF!</v>
      </c>
      <c r="AB897" s="91" t="e">
        <f t="shared" si="8277"/>
        <v>#REF!</v>
      </c>
      <c r="AC897" s="91" t="e">
        <f t="shared" ref="AC897:AF897" si="8744">IFERROR(REPLACE(AB897,FIND("  ",AB897,1),2," "),AB897)</f>
        <v>#REF!</v>
      </c>
      <c r="AD897" s="91" t="e">
        <f t="shared" si="8744"/>
        <v>#REF!</v>
      </c>
      <c r="AE897" s="91" t="e">
        <f t="shared" si="8744"/>
        <v>#REF!</v>
      </c>
      <c r="AF897" s="91" t="e">
        <f t="shared" si="8744"/>
        <v>#REF!</v>
      </c>
      <c r="AG897" s="23" t="str">
        <f>IFERROR(VLOOKUP(CI897*1,Обработ.выгрузка_реестра_РФ!$A:$G,4,),"")</f>
        <v/>
      </c>
      <c r="AH897" s="91" t="str">
        <f t="shared" ref="AH897:AI897" si="8745">IFERROR(REPLACE(AG897,FIND("-",AG897,1),1,"*"),AG897)</f>
        <v/>
      </c>
      <c r="AI897" s="91" t="str">
        <f t="shared" si="8745"/>
        <v/>
      </c>
      <c r="AJ897" s="27" t="str">
        <f t="shared" si="8375"/>
        <v/>
      </c>
      <c r="AK897" s="63" t="e">
        <f>IF(LEN('Описание предлагаемого товара'!#REF!)&gt;0,'Описание предлагаемого товара'!#REF!,"")</f>
        <v>#REF!</v>
      </c>
      <c r="AL897" s="91" t="e">
        <f t="shared" ref="AL897:AM897" si="8746">IFERROR(REPLACE(AK897,FIND(CHAR(10),AK897,1),1,""),AK897)</f>
        <v>#REF!</v>
      </c>
      <c r="AM897" s="91" t="e">
        <f t="shared" si="8746"/>
        <v>#REF!</v>
      </c>
      <c r="AN897" s="91" t="e">
        <f t="shared" ref="AN897:AR897" si="8747">IFERROR(REPLACE(AM897,FIND(" ",AM897,1),1,""),AM897)</f>
        <v>#REF!</v>
      </c>
      <c r="AO897" s="91" t="e">
        <f t="shared" si="8747"/>
        <v>#REF!</v>
      </c>
      <c r="AP897" s="91" t="e">
        <f t="shared" si="8747"/>
        <v>#REF!</v>
      </c>
      <c r="AQ897" s="91" t="e">
        <f t="shared" si="8747"/>
        <v>#REF!</v>
      </c>
      <c r="AR897" s="91" t="e">
        <f t="shared" si="8747"/>
        <v>#REF!</v>
      </c>
      <c r="AS897" s="91" t="e">
        <f t="shared" si="8282"/>
        <v>#REF!</v>
      </c>
      <c r="AT897" s="91" t="e">
        <f t="shared" si="8283"/>
        <v>#REF!</v>
      </c>
      <c r="AU897" s="32" t="e">
        <f t="shared" si="8266"/>
        <v>#REF!</v>
      </c>
      <c r="AV897" s="93" t="e">
        <f>'Описание предлагаемого товара'!#REF!</f>
        <v>#REF!</v>
      </c>
      <c r="AW897" s="91" t="e">
        <f>MIN(SEARCH({0,1,2,3,4,5,6,7,8,9},AV897&amp; "0123456789"))</f>
        <v>#REF!</v>
      </c>
      <c r="AX897" s="91" t="str">
        <f t="shared" si="8284"/>
        <v/>
      </c>
      <c r="AY897" s="91" t="str">
        <f t="shared" si="8285"/>
        <v/>
      </c>
      <c r="AZ897" s="91" t="str">
        <f t="shared" si="8286"/>
        <v/>
      </c>
      <c r="BA897" s="91" t="str">
        <f t="shared" si="8287"/>
        <v/>
      </c>
      <c r="BB897" s="91" t="str">
        <f t="shared" si="8288"/>
        <v/>
      </c>
      <c r="BC897" s="91" t="str">
        <f t="shared" si="8289"/>
        <v/>
      </c>
      <c r="BD897" s="91" t="str">
        <f t="shared" si="8290"/>
        <v/>
      </c>
      <c r="BE897" s="91" t="str">
        <f t="shared" si="8291"/>
        <v/>
      </c>
      <c r="BF897" s="91" t="str">
        <f t="shared" si="8292"/>
        <v/>
      </c>
      <c r="BG897" s="91" t="str">
        <f t="shared" si="8293"/>
        <v/>
      </c>
      <c r="BH897" s="91" t="str">
        <f t="shared" si="8294"/>
        <v/>
      </c>
      <c r="BI897" s="91" t="str">
        <f t="shared" si="8295"/>
        <v/>
      </c>
      <c r="BJ897" s="91" t="str">
        <f t="shared" si="8296"/>
        <v/>
      </c>
      <c r="BK897" s="91" t="str">
        <f t="shared" si="8297"/>
        <v/>
      </c>
      <c r="BL897" s="91" t="str">
        <f t="shared" si="8298"/>
        <v/>
      </c>
      <c r="BM897" s="91" t="str">
        <f t="shared" si="8299"/>
        <v/>
      </c>
      <c r="BN897" s="91" t="str">
        <f t="shared" si="8300"/>
        <v/>
      </c>
      <c r="BO897" s="91" t="str">
        <f t="shared" si="8301"/>
        <v/>
      </c>
      <c r="BP897" s="91" t="str">
        <f t="shared" si="8302"/>
        <v/>
      </c>
      <c r="BQ897" s="91" t="str">
        <f t="shared" si="8303"/>
        <v/>
      </c>
      <c r="BR897" s="91" t="str">
        <f t="shared" si="8304"/>
        <v/>
      </c>
      <c r="BS897" s="91" t="str">
        <f t="shared" si="8305"/>
        <v/>
      </c>
      <c r="BT897" s="91" t="str">
        <f t="shared" si="8306"/>
        <v/>
      </c>
      <c r="BU897" s="91" t="str">
        <f t="shared" si="8307"/>
        <v/>
      </c>
      <c r="BV897" s="91" t="str">
        <f t="shared" si="8308"/>
        <v/>
      </c>
      <c r="BW897" s="91" t="str">
        <f t="shared" si="8309"/>
        <v/>
      </c>
      <c r="BX897" s="91" t="str">
        <f t="shared" si="8310"/>
        <v/>
      </c>
      <c r="BY897" s="91" t="str">
        <f t="shared" si="8311"/>
        <v/>
      </c>
      <c r="BZ897" s="91" t="str">
        <f t="shared" si="8312"/>
        <v/>
      </c>
      <c r="CA897" s="91" t="str">
        <f t="shared" si="8313"/>
        <v/>
      </c>
      <c r="CB897" s="91" t="str">
        <f t="shared" si="8314"/>
        <v/>
      </c>
      <c r="CC897" s="91" t="str">
        <f t="shared" si="8315"/>
        <v/>
      </c>
      <c r="CD897" s="91" t="str">
        <f t="shared" si="8316"/>
        <v/>
      </c>
      <c r="CE897" s="91" t="str">
        <f t="shared" si="8317"/>
        <v/>
      </c>
      <c r="CF897" s="91" t="str">
        <f t="shared" si="8318"/>
        <v/>
      </c>
      <c r="CG897" s="91" t="str">
        <f t="shared" si="8319"/>
        <v/>
      </c>
      <c r="CH897" s="91" t="str">
        <f t="shared" si="8320"/>
        <v/>
      </c>
      <c r="CI897" s="91" t="str">
        <f t="shared" si="8321"/>
        <v>нет</v>
      </c>
      <c r="CJ897" s="63" t="e">
        <f>IF(LEN('Описание предлагаемого товара'!#REF!)&gt;0,'Описание предлагаемого товара'!#REF!,"")</f>
        <v>#REF!</v>
      </c>
      <c r="CK897" s="91" t="e">
        <f t="shared" ref="CK897:CL897" si="8748">IFERROR(REPLACE(CJ897,FIND(CHAR(10),CJ897,1),1,""),CJ897)</f>
        <v>#REF!</v>
      </c>
      <c r="CL897" s="91" t="e">
        <f t="shared" si="8748"/>
        <v>#REF!</v>
      </c>
      <c r="CM897" s="91" t="e">
        <f t="shared" si="8323"/>
        <v>#REF!</v>
      </c>
      <c r="CN897" s="91" t="e">
        <f t="shared" si="8324"/>
        <v>#REF!</v>
      </c>
      <c r="CO897" s="91" t="e">
        <f t="shared" si="8325"/>
        <v>#REF!</v>
      </c>
      <c r="CP897" s="90" t="e">
        <f>IF(AU897="Не указан реестровый номер (мера нац.режима Запрет)","",IF(CI897="нет","",IF(CU897="да","исключение(не смотрим баллы)",IFERROR(IF(CI897*1&gt;0,IFERROR(IF(VLOOKUP(CI897*1,Обработ.выгрузка_реестра_РФ!$A:$G,7,)=0,"Баллы не установлены",VLOOKUP(CI897*1,Обработ.выгрузка_реестра_РФ!$A:$G,7,)),IF(LEN(CI897)&gt;14,"","нет номера в реестре РФ")),""),IF(LEN(CI897)=0,"","Некорректный реестровый номер")))))</f>
        <v>#REF!</v>
      </c>
      <c r="CQ897" s="33" t="e">
        <f>IF(LEN(C897)&gt;0,IFERROR(IF(LEN(H897)&gt;0,IF(LEN(VLOOKUP(H897,'исключения(не_смотрим_баллы)'!$A:$C,1,))&gt;0,"да","нет"),"не введен ОКПД2"),"нет"),"")</f>
        <v>#REF!</v>
      </c>
      <c r="CR897" s="33" t="e">
        <f ca="1">IF(CQ897="да",IF(TODAY()&lt;VLOOKUP(H897,'исключения(не_смотрим_баллы)'!$A:$C,3,),"да","нет"),"")</f>
        <v>#REF!</v>
      </c>
      <c r="CS897" s="33" t="str">
        <f>IFERROR(IF(CQ897="да",IF(VLOOKUP(CI897*1,Обработ.выгрузка_реестра_РФ!$A:$G,2,)&lt;VLOOKUP(H897,'исключения(не_смотрим_баллы)'!$A:$C,2,),"да","нет"),""),"")</f>
        <v/>
      </c>
      <c r="CT897" s="24"/>
      <c r="CU897" s="33" t="e">
        <f t="shared" si="8337"/>
        <v>#REF!</v>
      </c>
      <c r="CV897" s="91" t="e">
        <f t="shared" si="8338"/>
        <v>#REF!</v>
      </c>
      <c r="CW897" s="27" t="e">
        <f t="shared" si="8339"/>
        <v>#REF!</v>
      </c>
      <c r="CX897" s="26" t="e">
        <f t="shared" si="8268"/>
        <v>#REF!</v>
      </c>
      <c r="CY897" s="64" t="e">
        <f>IF(LEN('Описание предлагаемого товара'!#REF!)&gt;0,'Описание предлагаемого товара'!#REF!,"")</f>
        <v>#REF!</v>
      </c>
      <c r="CZ897" s="95" t="e">
        <f t="shared" si="8326"/>
        <v>#REF!</v>
      </c>
      <c r="DA897" s="95" t="e">
        <f t="shared" ref="DA897" si="8749">IFERROR(REPLACE(CZ897,FIND(" ",CZ897,1),1,""),CZ897)</f>
        <v>#REF!</v>
      </c>
      <c r="DB897" s="95" t="e">
        <f t="shared" si="8270"/>
        <v>#REF!</v>
      </c>
      <c r="DC897" s="95" t="e">
        <f t="shared" ref="DC897:DD897" si="8750">IFERROR(REPLACE(DB897,FIND("г.",DB897,1),2,""),DB897)</f>
        <v>#REF!</v>
      </c>
      <c r="DD897" s="95" t="e">
        <f t="shared" si="8750"/>
        <v>#REF!</v>
      </c>
      <c r="DE897" s="95" t="e">
        <f t="shared" ref="DE897:DF897" si="8751">IFERROR(REPLACE(DD897,FIND("г",DD897,1),1,""),DD897)</f>
        <v>#REF!</v>
      </c>
      <c r="DF897" s="95" t="e">
        <f t="shared" si="8751"/>
        <v>#REF!</v>
      </c>
      <c r="DG897" s="95" t="e">
        <f t="shared" si="8343"/>
        <v>#REF!</v>
      </c>
      <c r="DH897" s="25" t="str">
        <f>IFERROR(VLOOKUP(CI897*1,Обработ.выгрузка_реестра_РФ!$A:$G,5,),"")</f>
        <v/>
      </c>
      <c r="DI897" s="27" t="str">
        <f t="shared" si="8353"/>
        <v/>
      </c>
      <c r="DJ897" s="27" t="str">
        <f t="shared" ca="1" si="8330"/>
        <v/>
      </c>
      <c r="DK897" s="63" t="e">
        <f>IF(LEN('Описание предлагаемого товара'!#REF!)&gt;0,'Описание предлагаемого товара'!#REF!,"")</f>
        <v>#REF!</v>
      </c>
      <c r="DL897" s="63" t="e">
        <f>IF(LEN('Описание предлагаемого товара'!#REF!)&gt;0,'Описание предлагаемого товара'!#REF!,"")</f>
        <v>#REF!</v>
      </c>
      <c r="DM897" s="32"/>
    </row>
    <row r="898" spans="1:117" ht="48.75" customHeight="1" x14ac:dyDescent="0.25">
      <c r="A898" s="61" t="e">
        <f>IF(LEN('Описание предлагаемого товара'!#REF!)&gt;0,'Описание предлагаемого товара'!#REF!,"")</f>
        <v>#REF!</v>
      </c>
      <c r="B898" s="65" t="e">
        <f>IF(LEN('Описание предлагаемого товара'!#REF!)&gt;0,'Описание предлагаемого товара'!#REF!,"")</f>
        <v>#REF!</v>
      </c>
      <c r="C898" s="61" t="e">
        <f>IF(LEN('Описание предлагаемого товара'!#REF!)&gt;0,'Описание предлагаемого товара'!#REF!,"")</f>
        <v>#REF!</v>
      </c>
      <c r="D898" s="61" t="e">
        <f>IF(LEN('Описание предлагаемого товара'!#REF!)&gt;0,'Описание предлагаемого товара'!#REF!,"")</f>
        <v>#REF!</v>
      </c>
      <c r="E898" s="61" t="e">
        <f>IF(LEN('Описание предлагаемого товара'!#REF!)&gt;0,'Описание предлагаемого товара'!#REF!,"")</f>
        <v>#REF!</v>
      </c>
      <c r="F898" s="61" t="e">
        <f>IF(LEN('Описание предлагаемого товара'!#REF!)&gt;0,'Описание предлагаемого товара'!#REF!,"")</f>
        <v>#REF!</v>
      </c>
      <c r="G898" s="61" t="e">
        <f>IF(LEN('Описание предлагаемого товара'!#REF!)&gt;0,'Описание предлагаемого товара'!#REF!,"")</f>
        <v>#REF!</v>
      </c>
      <c r="H898" s="61" t="e">
        <f>IF(LEN('Описание предлагаемого товара'!#REF!)&gt;0,'Описание предлагаемого товара'!#REF!,"")</f>
        <v>#REF!</v>
      </c>
      <c r="I898" s="61" t="e">
        <f>IF(LEN('Описание предлагаемого товара'!#REF!)&gt;0,'Описание предлагаемого товара'!#REF!,"")</f>
        <v>#REF!</v>
      </c>
      <c r="J898" s="38" t="str">
        <f>IFERROR(VLOOKUP(B898,SAP!$A:$E,5,),"")</f>
        <v/>
      </c>
      <c r="K898" s="40" t="str">
        <f t="shared" si="8273"/>
        <v/>
      </c>
      <c r="L898" s="61" t="e">
        <f>IF(LEN('Описание предлагаемого товара'!#REF!)&gt;0,IFERROR('Описание предлагаемого товара'!#REF!*1,""),"")</f>
        <v>#REF!</v>
      </c>
      <c r="M898" s="39" t="str">
        <f>IFERROR(VLOOKUP(B898,SAP!$A:$E,2,),"")</f>
        <v/>
      </c>
      <c r="N898" s="41" t="str">
        <f t="shared" si="8409"/>
        <v/>
      </c>
      <c r="O898" s="39" t="str">
        <f t="shared" si="8260"/>
        <v/>
      </c>
      <c r="P898" s="36" t="e">
        <f>IF(LEN('Описание предлагаемого товара'!#REF!)&gt;0,'Описание предлагаемого товара'!#REF!,"")</f>
        <v>#REF!</v>
      </c>
      <c r="Q89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98" s="37" t="e">
        <f>IF(LEN('Описание предлагаемого товара'!#REF!)&gt;0,'Описание предлагаемого товара'!#REF!,"")</f>
        <v>#REF!</v>
      </c>
      <c r="S898" s="37" t="e">
        <f>IF(LEN('Описание предлагаемого товара'!#REF!)&gt;0,'Описание предлагаемого товара'!#REF!,"")</f>
        <v>#REF!</v>
      </c>
      <c r="T89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98" s="23" t="str">
        <f>IFERROR(VLOOKUP(CI898*1,Обработ.выгрузка_реестра_РФ!$A:$G,6,),"")</f>
        <v/>
      </c>
      <c r="V898" s="61" t="e">
        <f>IF(LEN('Описание предлагаемого товара'!#REF!)&gt;0,'Описание предлагаемого товара'!#REF!,"")</f>
        <v>#REF!</v>
      </c>
      <c r="W898" s="62" t="e">
        <f>IF(LEN('Описание предлагаемого товара'!#REF!)&gt;0,'Описание предлагаемого товара'!#REF!,"")</f>
        <v>#REF!</v>
      </c>
      <c r="X898" s="91" t="e">
        <f t="shared" ref="X898:Y898" si="8752">IFERROR(REPLACE(W898,FIND(CHAR(10),W898,1),1," "),W898)</f>
        <v>#REF!</v>
      </c>
      <c r="Y898" s="91" t="e">
        <f t="shared" si="8752"/>
        <v>#REF!</v>
      </c>
      <c r="Z898" s="91" t="e">
        <f t="shared" si="8275"/>
        <v>#REF!</v>
      </c>
      <c r="AA898" s="91" t="e">
        <f t="shared" si="8276"/>
        <v>#REF!</v>
      </c>
      <c r="AB898" s="91" t="e">
        <f t="shared" si="8277"/>
        <v>#REF!</v>
      </c>
      <c r="AC898" s="91" t="e">
        <f t="shared" ref="AC898:AF898" si="8753">IFERROR(REPLACE(AB898,FIND("  ",AB898,1),2," "),AB898)</f>
        <v>#REF!</v>
      </c>
      <c r="AD898" s="91" t="e">
        <f t="shared" si="8753"/>
        <v>#REF!</v>
      </c>
      <c r="AE898" s="91" t="e">
        <f t="shared" si="8753"/>
        <v>#REF!</v>
      </c>
      <c r="AF898" s="91" t="e">
        <f t="shared" si="8753"/>
        <v>#REF!</v>
      </c>
      <c r="AG898" s="23" t="str">
        <f>IFERROR(VLOOKUP(CI898*1,Обработ.выгрузка_реестра_РФ!$A:$G,4,),"")</f>
        <v/>
      </c>
      <c r="AH898" s="91" t="str">
        <f t="shared" ref="AH898:AI898" si="8754">IFERROR(REPLACE(AG898,FIND("-",AG898,1),1,"*"),AG898)</f>
        <v/>
      </c>
      <c r="AI898" s="91" t="str">
        <f t="shared" si="8754"/>
        <v/>
      </c>
      <c r="AJ898" s="27" t="str">
        <f t="shared" si="8375"/>
        <v/>
      </c>
      <c r="AK898" s="63" t="e">
        <f>IF(LEN('Описание предлагаемого товара'!#REF!)&gt;0,'Описание предлагаемого товара'!#REF!,"")</f>
        <v>#REF!</v>
      </c>
      <c r="AL898" s="91" t="e">
        <f t="shared" ref="AL898:AM898" si="8755">IFERROR(REPLACE(AK898,FIND(CHAR(10),AK898,1),1,""),AK898)</f>
        <v>#REF!</v>
      </c>
      <c r="AM898" s="91" t="e">
        <f t="shared" si="8755"/>
        <v>#REF!</v>
      </c>
      <c r="AN898" s="91" t="e">
        <f t="shared" ref="AN898:AR898" si="8756">IFERROR(REPLACE(AM898,FIND(" ",AM898,1),1,""),AM898)</f>
        <v>#REF!</v>
      </c>
      <c r="AO898" s="91" t="e">
        <f t="shared" si="8756"/>
        <v>#REF!</v>
      </c>
      <c r="AP898" s="91" t="e">
        <f t="shared" si="8756"/>
        <v>#REF!</v>
      </c>
      <c r="AQ898" s="91" t="e">
        <f t="shared" si="8756"/>
        <v>#REF!</v>
      </c>
      <c r="AR898" s="91" t="e">
        <f t="shared" si="8756"/>
        <v>#REF!</v>
      </c>
      <c r="AS898" s="91" t="e">
        <f t="shared" si="8282"/>
        <v>#REF!</v>
      </c>
      <c r="AT898" s="91" t="e">
        <f t="shared" si="8283"/>
        <v>#REF!</v>
      </c>
      <c r="AU898" s="32" t="e">
        <f t="shared" si="8266"/>
        <v>#REF!</v>
      </c>
      <c r="AV898" s="93" t="e">
        <f>'Описание предлагаемого товара'!#REF!</f>
        <v>#REF!</v>
      </c>
      <c r="AW898" s="91" t="e">
        <f>MIN(SEARCH({0,1,2,3,4,5,6,7,8,9},AV898&amp; "0123456789"))</f>
        <v>#REF!</v>
      </c>
      <c r="AX898" s="91" t="str">
        <f t="shared" si="8284"/>
        <v/>
      </c>
      <c r="AY898" s="91" t="str">
        <f t="shared" si="8285"/>
        <v/>
      </c>
      <c r="AZ898" s="91" t="str">
        <f t="shared" si="8286"/>
        <v/>
      </c>
      <c r="BA898" s="91" t="str">
        <f t="shared" si="8287"/>
        <v/>
      </c>
      <c r="BB898" s="91" t="str">
        <f t="shared" si="8288"/>
        <v/>
      </c>
      <c r="BC898" s="91" t="str">
        <f t="shared" si="8289"/>
        <v/>
      </c>
      <c r="BD898" s="91" t="str">
        <f t="shared" si="8290"/>
        <v/>
      </c>
      <c r="BE898" s="91" t="str">
        <f t="shared" si="8291"/>
        <v/>
      </c>
      <c r="BF898" s="91" t="str">
        <f t="shared" si="8292"/>
        <v/>
      </c>
      <c r="BG898" s="91" t="str">
        <f t="shared" si="8293"/>
        <v/>
      </c>
      <c r="BH898" s="91" t="str">
        <f t="shared" si="8294"/>
        <v/>
      </c>
      <c r="BI898" s="91" t="str">
        <f t="shared" si="8295"/>
        <v/>
      </c>
      <c r="BJ898" s="91" t="str">
        <f t="shared" si="8296"/>
        <v/>
      </c>
      <c r="BK898" s="91" t="str">
        <f t="shared" si="8297"/>
        <v/>
      </c>
      <c r="BL898" s="91" t="str">
        <f t="shared" si="8298"/>
        <v/>
      </c>
      <c r="BM898" s="91" t="str">
        <f t="shared" si="8299"/>
        <v/>
      </c>
      <c r="BN898" s="91" t="str">
        <f t="shared" si="8300"/>
        <v/>
      </c>
      <c r="BO898" s="91" t="str">
        <f t="shared" si="8301"/>
        <v/>
      </c>
      <c r="BP898" s="91" t="str">
        <f t="shared" si="8302"/>
        <v/>
      </c>
      <c r="BQ898" s="91" t="str">
        <f t="shared" si="8303"/>
        <v/>
      </c>
      <c r="BR898" s="91" t="str">
        <f t="shared" si="8304"/>
        <v/>
      </c>
      <c r="BS898" s="91" t="str">
        <f t="shared" si="8305"/>
        <v/>
      </c>
      <c r="BT898" s="91" t="str">
        <f t="shared" si="8306"/>
        <v/>
      </c>
      <c r="BU898" s="91" t="str">
        <f t="shared" si="8307"/>
        <v/>
      </c>
      <c r="BV898" s="91" t="str">
        <f t="shared" si="8308"/>
        <v/>
      </c>
      <c r="BW898" s="91" t="str">
        <f t="shared" si="8309"/>
        <v/>
      </c>
      <c r="BX898" s="91" t="str">
        <f t="shared" si="8310"/>
        <v/>
      </c>
      <c r="BY898" s="91" t="str">
        <f t="shared" si="8311"/>
        <v/>
      </c>
      <c r="BZ898" s="91" t="str">
        <f t="shared" si="8312"/>
        <v/>
      </c>
      <c r="CA898" s="91" t="str">
        <f t="shared" si="8313"/>
        <v/>
      </c>
      <c r="CB898" s="91" t="str">
        <f t="shared" si="8314"/>
        <v/>
      </c>
      <c r="CC898" s="91" t="str">
        <f t="shared" si="8315"/>
        <v/>
      </c>
      <c r="CD898" s="91" t="str">
        <f t="shared" si="8316"/>
        <v/>
      </c>
      <c r="CE898" s="91" t="str">
        <f t="shared" si="8317"/>
        <v/>
      </c>
      <c r="CF898" s="91" t="str">
        <f t="shared" si="8318"/>
        <v/>
      </c>
      <c r="CG898" s="91" t="str">
        <f t="shared" si="8319"/>
        <v/>
      </c>
      <c r="CH898" s="91" t="str">
        <f t="shared" si="8320"/>
        <v/>
      </c>
      <c r="CI898" s="91" t="str">
        <f t="shared" si="8321"/>
        <v>нет</v>
      </c>
      <c r="CJ898" s="63" t="e">
        <f>IF(LEN('Описание предлагаемого товара'!#REF!)&gt;0,'Описание предлагаемого товара'!#REF!,"")</f>
        <v>#REF!</v>
      </c>
      <c r="CK898" s="91" t="e">
        <f t="shared" ref="CK898:CL898" si="8757">IFERROR(REPLACE(CJ898,FIND(CHAR(10),CJ898,1),1,""),CJ898)</f>
        <v>#REF!</v>
      </c>
      <c r="CL898" s="91" t="e">
        <f t="shared" si="8757"/>
        <v>#REF!</v>
      </c>
      <c r="CM898" s="91" t="e">
        <f t="shared" si="8323"/>
        <v>#REF!</v>
      </c>
      <c r="CN898" s="91" t="e">
        <f t="shared" si="8324"/>
        <v>#REF!</v>
      </c>
      <c r="CO898" s="91" t="e">
        <f t="shared" si="8325"/>
        <v>#REF!</v>
      </c>
      <c r="CP898" s="90" t="e">
        <f>IF(AU898="Не указан реестровый номер (мера нац.режима Запрет)","",IF(CI898="нет","",IF(CU898="да","исключение(не смотрим баллы)",IFERROR(IF(CI898*1&gt;0,IFERROR(IF(VLOOKUP(CI898*1,Обработ.выгрузка_реестра_РФ!$A:$G,7,)=0,"Баллы не установлены",VLOOKUP(CI898*1,Обработ.выгрузка_реестра_РФ!$A:$G,7,)),IF(LEN(CI898)&gt;14,"","нет номера в реестре РФ")),""),IF(LEN(CI898)=0,"","Некорректный реестровый номер")))))</f>
        <v>#REF!</v>
      </c>
      <c r="CQ898" s="33" t="e">
        <f>IF(LEN(C898)&gt;0,IFERROR(IF(LEN(H898)&gt;0,IF(LEN(VLOOKUP(H898,'исключения(не_смотрим_баллы)'!$A:$C,1,))&gt;0,"да","нет"),"не введен ОКПД2"),"нет"),"")</f>
        <v>#REF!</v>
      </c>
      <c r="CR898" s="33" t="e">
        <f ca="1">IF(CQ898="да",IF(TODAY()&lt;VLOOKUP(H898,'исключения(не_смотрим_баллы)'!$A:$C,3,),"да","нет"),"")</f>
        <v>#REF!</v>
      </c>
      <c r="CS898" s="33" t="str">
        <f>IFERROR(IF(CQ898="да",IF(VLOOKUP(CI898*1,Обработ.выгрузка_реестра_РФ!$A:$G,2,)&lt;VLOOKUP(H898,'исключения(не_смотрим_баллы)'!$A:$C,2,),"да","нет"),""),"")</f>
        <v/>
      </c>
      <c r="CT898" s="24"/>
      <c r="CU898" s="33" t="e">
        <f t="shared" si="8337"/>
        <v>#REF!</v>
      </c>
      <c r="CV898" s="91" t="e">
        <f t="shared" si="8338"/>
        <v>#REF!</v>
      </c>
      <c r="CW898" s="27" t="e">
        <f t="shared" si="8339"/>
        <v>#REF!</v>
      </c>
      <c r="CX898" s="26" t="e">
        <f t="shared" si="8268"/>
        <v>#REF!</v>
      </c>
      <c r="CY898" s="64" t="e">
        <f>IF(LEN('Описание предлагаемого товара'!#REF!)&gt;0,'Описание предлагаемого товара'!#REF!,"")</f>
        <v>#REF!</v>
      </c>
      <c r="CZ898" s="95" t="e">
        <f t="shared" si="8326"/>
        <v>#REF!</v>
      </c>
      <c r="DA898" s="95" t="e">
        <f t="shared" ref="DA898" si="8758">IFERROR(REPLACE(CZ898,FIND(" ",CZ898,1),1,""),CZ898)</f>
        <v>#REF!</v>
      </c>
      <c r="DB898" s="95" t="e">
        <f t="shared" si="8270"/>
        <v>#REF!</v>
      </c>
      <c r="DC898" s="95" t="e">
        <f t="shared" ref="DC898:DD898" si="8759">IFERROR(REPLACE(DB898,FIND("г.",DB898,1),2,""),DB898)</f>
        <v>#REF!</v>
      </c>
      <c r="DD898" s="95" t="e">
        <f t="shared" si="8759"/>
        <v>#REF!</v>
      </c>
      <c r="DE898" s="95" t="e">
        <f t="shared" ref="DE898:DF898" si="8760">IFERROR(REPLACE(DD898,FIND("г",DD898,1),1,""),DD898)</f>
        <v>#REF!</v>
      </c>
      <c r="DF898" s="95" t="e">
        <f t="shared" si="8760"/>
        <v>#REF!</v>
      </c>
      <c r="DG898" s="95" t="e">
        <f t="shared" si="8343"/>
        <v>#REF!</v>
      </c>
      <c r="DH898" s="25" t="str">
        <f>IFERROR(VLOOKUP(CI898*1,Обработ.выгрузка_реестра_РФ!$A:$G,5,),"")</f>
        <v/>
      </c>
      <c r="DI898" s="27" t="str">
        <f t="shared" si="8353"/>
        <v/>
      </c>
      <c r="DJ898" s="27" t="str">
        <f t="shared" ca="1" si="8330"/>
        <v/>
      </c>
      <c r="DK898" s="63" t="e">
        <f>IF(LEN('Описание предлагаемого товара'!#REF!)&gt;0,'Описание предлагаемого товара'!#REF!,"")</f>
        <v>#REF!</v>
      </c>
      <c r="DL898" s="63" t="e">
        <f>IF(LEN('Описание предлагаемого товара'!#REF!)&gt;0,'Описание предлагаемого товара'!#REF!,"")</f>
        <v>#REF!</v>
      </c>
      <c r="DM898" s="32"/>
    </row>
    <row r="899" spans="1:117" ht="48.75" customHeight="1" x14ac:dyDescent="0.25">
      <c r="A899" s="61" t="e">
        <f>IF(LEN('Описание предлагаемого товара'!#REF!)&gt;0,'Описание предлагаемого товара'!#REF!,"")</f>
        <v>#REF!</v>
      </c>
      <c r="B899" s="65" t="e">
        <f>IF(LEN('Описание предлагаемого товара'!#REF!)&gt;0,'Описание предлагаемого товара'!#REF!,"")</f>
        <v>#REF!</v>
      </c>
      <c r="C899" s="61" t="e">
        <f>IF(LEN('Описание предлагаемого товара'!#REF!)&gt;0,'Описание предлагаемого товара'!#REF!,"")</f>
        <v>#REF!</v>
      </c>
      <c r="D899" s="61" t="e">
        <f>IF(LEN('Описание предлагаемого товара'!#REF!)&gt;0,'Описание предлагаемого товара'!#REF!,"")</f>
        <v>#REF!</v>
      </c>
      <c r="E899" s="61" t="e">
        <f>IF(LEN('Описание предлагаемого товара'!#REF!)&gt;0,'Описание предлагаемого товара'!#REF!,"")</f>
        <v>#REF!</v>
      </c>
      <c r="F899" s="61" t="e">
        <f>IF(LEN('Описание предлагаемого товара'!#REF!)&gt;0,'Описание предлагаемого товара'!#REF!,"")</f>
        <v>#REF!</v>
      </c>
      <c r="G899" s="61" t="e">
        <f>IF(LEN('Описание предлагаемого товара'!#REF!)&gt;0,'Описание предлагаемого товара'!#REF!,"")</f>
        <v>#REF!</v>
      </c>
      <c r="H899" s="61" t="e">
        <f>IF(LEN('Описание предлагаемого товара'!#REF!)&gt;0,'Описание предлагаемого товара'!#REF!,"")</f>
        <v>#REF!</v>
      </c>
      <c r="I899" s="61" t="e">
        <f>IF(LEN('Описание предлагаемого товара'!#REF!)&gt;0,'Описание предлагаемого товара'!#REF!,"")</f>
        <v>#REF!</v>
      </c>
      <c r="J899" s="38" t="str">
        <f>IFERROR(VLOOKUP(B899,SAP!$A:$E,5,),"")</f>
        <v/>
      </c>
      <c r="K899" s="40" t="str">
        <f t="shared" si="8273"/>
        <v/>
      </c>
      <c r="L899" s="61" t="e">
        <f>IF(LEN('Описание предлагаемого товара'!#REF!)&gt;0,IFERROR('Описание предлагаемого товара'!#REF!*1,""),"")</f>
        <v>#REF!</v>
      </c>
      <c r="M899" s="39" t="str">
        <f>IFERROR(VLOOKUP(B899,SAP!$A:$E,2,),"")</f>
        <v/>
      </c>
      <c r="N899" s="41" t="str">
        <f t="shared" si="8409"/>
        <v/>
      </c>
      <c r="O899" s="39" t="str">
        <f t="shared" si="8260"/>
        <v/>
      </c>
      <c r="P899" s="36" t="e">
        <f>IF(LEN('Описание предлагаемого товара'!#REF!)&gt;0,'Описание предлагаемого товара'!#REF!,"")</f>
        <v>#REF!</v>
      </c>
      <c r="Q89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899" s="37" t="e">
        <f>IF(LEN('Описание предлагаемого товара'!#REF!)&gt;0,'Описание предлагаемого товара'!#REF!,"")</f>
        <v>#REF!</v>
      </c>
      <c r="S899" s="37" t="e">
        <f>IF(LEN('Описание предлагаемого товара'!#REF!)&gt;0,'Описание предлагаемого товара'!#REF!,"")</f>
        <v>#REF!</v>
      </c>
      <c r="T89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899" s="23" t="str">
        <f>IFERROR(VLOOKUP(CI899*1,Обработ.выгрузка_реестра_РФ!$A:$G,6,),"")</f>
        <v/>
      </c>
      <c r="V899" s="61" t="e">
        <f>IF(LEN('Описание предлагаемого товара'!#REF!)&gt;0,'Описание предлагаемого товара'!#REF!,"")</f>
        <v>#REF!</v>
      </c>
      <c r="W899" s="62" t="e">
        <f>IF(LEN('Описание предлагаемого товара'!#REF!)&gt;0,'Описание предлагаемого товара'!#REF!,"")</f>
        <v>#REF!</v>
      </c>
      <c r="X899" s="91" t="e">
        <f t="shared" ref="X899:Y899" si="8761">IFERROR(REPLACE(W899,FIND(CHAR(10),W899,1),1," "),W899)</f>
        <v>#REF!</v>
      </c>
      <c r="Y899" s="91" t="e">
        <f t="shared" si="8761"/>
        <v>#REF!</v>
      </c>
      <c r="Z899" s="91" t="e">
        <f t="shared" si="8275"/>
        <v>#REF!</v>
      </c>
      <c r="AA899" s="91" t="e">
        <f t="shared" si="8276"/>
        <v>#REF!</v>
      </c>
      <c r="AB899" s="91" t="e">
        <f t="shared" si="8277"/>
        <v>#REF!</v>
      </c>
      <c r="AC899" s="91" t="e">
        <f t="shared" ref="AC899:AF899" si="8762">IFERROR(REPLACE(AB899,FIND("  ",AB899,1),2," "),AB899)</f>
        <v>#REF!</v>
      </c>
      <c r="AD899" s="91" t="e">
        <f t="shared" si="8762"/>
        <v>#REF!</v>
      </c>
      <c r="AE899" s="91" t="e">
        <f t="shared" si="8762"/>
        <v>#REF!</v>
      </c>
      <c r="AF899" s="91" t="e">
        <f t="shared" si="8762"/>
        <v>#REF!</v>
      </c>
      <c r="AG899" s="23" t="str">
        <f>IFERROR(VLOOKUP(CI899*1,Обработ.выгрузка_реестра_РФ!$A:$G,4,),"")</f>
        <v/>
      </c>
      <c r="AH899" s="91" t="str">
        <f t="shared" ref="AH899:AI899" si="8763">IFERROR(REPLACE(AG899,FIND("-",AG899,1),1,"*"),AG899)</f>
        <v/>
      </c>
      <c r="AI899" s="91" t="str">
        <f t="shared" si="8763"/>
        <v/>
      </c>
      <c r="AJ899" s="27" t="str">
        <f t="shared" si="8375"/>
        <v/>
      </c>
      <c r="AK899" s="63" t="e">
        <f>IF(LEN('Описание предлагаемого товара'!#REF!)&gt;0,'Описание предлагаемого товара'!#REF!,"")</f>
        <v>#REF!</v>
      </c>
      <c r="AL899" s="91" t="e">
        <f t="shared" ref="AL899:AM899" si="8764">IFERROR(REPLACE(AK899,FIND(CHAR(10),AK899,1),1,""),AK899)</f>
        <v>#REF!</v>
      </c>
      <c r="AM899" s="91" t="e">
        <f t="shared" si="8764"/>
        <v>#REF!</v>
      </c>
      <c r="AN899" s="91" t="e">
        <f t="shared" ref="AN899:AR899" si="8765">IFERROR(REPLACE(AM899,FIND(" ",AM899,1),1,""),AM899)</f>
        <v>#REF!</v>
      </c>
      <c r="AO899" s="91" t="e">
        <f t="shared" si="8765"/>
        <v>#REF!</v>
      </c>
      <c r="AP899" s="91" t="e">
        <f t="shared" si="8765"/>
        <v>#REF!</v>
      </c>
      <c r="AQ899" s="91" t="e">
        <f t="shared" si="8765"/>
        <v>#REF!</v>
      </c>
      <c r="AR899" s="91" t="e">
        <f t="shared" si="8765"/>
        <v>#REF!</v>
      </c>
      <c r="AS899" s="91" t="e">
        <f t="shared" si="8282"/>
        <v>#REF!</v>
      </c>
      <c r="AT899" s="91" t="e">
        <f t="shared" si="8283"/>
        <v>#REF!</v>
      </c>
      <c r="AU899" s="32" t="e">
        <f t="shared" si="8266"/>
        <v>#REF!</v>
      </c>
      <c r="AV899" s="93" t="e">
        <f>'Описание предлагаемого товара'!#REF!</f>
        <v>#REF!</v>
      </c>
      <c r="AW899" s="91" t="e">
        <f>MIN(SEARCH({0,1,2,3,4,5,6,7,8,9},AV899&amp; "0123456789"))</f>
        <v>#REF!</v>
      </c>
      <c r="AX899" s="91" t="str">
        <f t="shared" si="8284"/>
        <v/>
      </c>
      <c r="AY899" s="91" t="str">
        <f t="shared" si="8285"/>
        <v/>
      </c>
      <c r="AZ899" s="91" t="str">
        <f t="shared" si="8286"/>
        <v/>
      </c>
      <c r="BA899" s="91" t="str">
        <f t="shared" si="8287"/>
        <v/>
      </c>
      <c r="BB899" s="91" t="str">
        <f t="shared" si="8288"/>
        <v/>
      </c>
      <c r="BC899" s="91" t="str">
        <f t="shared" si="8289"/>
        <v/>
      </c>
      <c r="BD899" s="91" t="str">
        <f t="shared" si="8290"/>
        <v/>
      </c>
      <c r="BE899" s="91" t="str">
        <f t="shared" si="8291"/>
        <v/>
      </c>
      <c r="BF899" s="91" t="str">
        <f t="shared" si="8292"/>
        <v/>
      </c>
      <c r="BG899" s="91" t="str">
        <f t="shared" si="8293"/>
        <v/>
      </c>
      <c r="BH899" s="91" t="str">
        <f t="shared" si="8294"/>
        <v/>
      </c>
      <c r="BI899" s="91" t="str">
        <f t="shared" si="8295"/>
        <v/>
      </c>
      <c r="BJ899" s="91" t="str">
        <f t="shared" si="8296"/>
        <v/>
      </c>
      <c r="BK899" s="91" t="str">
        <f t="shared" si="8297"/>
        <v/>
      </c>
      <c r="BL899" s="91" t="str">
        <f t="shared" si="8298"/>
        <v/>
      </c>
      <c r="BM899" s="91" t="str">
        <f t="shared" si="8299"/>
        <v/>
      </c>
      <c r="BN899" s="91" t="str">
        <f t="shared" si="8300"/>
        <v/>
      </c>
      <c r="BO899" s="91" t="str">
        <f t="shared" si="8301"/>
        <v/>
      </c>
      <c r="BP899" s="91" t="str">
        <f t="shared" si="8302"/>
        <v/>
      </c>
      <c r="BQ899" s="91" t="str">
        <f t="shared" si="8303"/>
        <v/>
      </c>
      <c r="BR899" s="91" t="str">
        <f t="shared" si="8304"/>
        <v/>
      </c>
      <c r="BS899" s="91" t="str">
        <f t="shared" si="8305"/>
        <v/>
      </c>
      <c r="BT899" s="91" t="str">
        <f t="shared" si="8306"/>
        <v/>
      </c>
      <c r="BU899" s="91" t="str">
        <f t="shared" si="8307"/>
        <v/>
      </c>
      <c r="BV899" s="91" t="str">
        <f t="shared" si="8308"/>
        <v/>
      </c>
      <c r="BW899" s="91" t="str">
        <f t="shared" si="8309"/>
        <v/>
      </c>
      <c r="BX899" s="91" t="str">
        <f t="shared" si="8310"/>
        <v/>
      </c>
      <c r="BY899" s="91" t="str">
        <f t="shared" si="8311"/>
        <v/>
      </c>
      <c r="BZ899" s="91" t="str">
        <f t="shared" si="8312"/>
        <v/>
      </c>
      <c r="CA899" s="91" t="str">
        <f t="shared" si="8313"/>
        <v/>
      </c>
      <c r="CB899" s="91" t="str">
        <f t="shared" si="8314"/>
        <v/>
      </c>
      <c r="CC899" s="91" t="str">
        <f t="shared" si="8315"/>
        <v/>
      </c>
      <c r="CD899" s="91" t="str">
        <f t="shared" si="8316"/>
        <v/>
      </c>
      <c r="CE899" s="91" t="str">
        <f t="shared" si="8317"/>
        <v/>
      </c>
      <c r="CF899" s="91" t="str">
        <f t="shared" si="8318"/>
        <v/>
      </c>
      <c r="CG899" s="91" t="str">
        <f t="shared" si="8319"/>
        <v/>
      </c>
      <c r="CH899" s="91" t="str">
        <f t="shared" si="8320"/>
        <v/>
      </c>
      <c r="CI899" s="91" t="str">
        <f t="shared" si="8321"/>
        <v>нет</v>
      </c>
      <c r="CJ899" s="63" t="e">
        <f>IF(LEN('Описание предлагаемого товара'!#REF!)&gt;0,'Описание предлагаемого товара'!#REF!,"")</f>
        <v>#REF!</v>
      </c>
      <c r="CK899" s="91" t="e">
        <f t="shared" ref="CK899:CL899" si="8766">IFERROR(REPLACE(CJ899,FIND(CHAR(10),CJ899,1),1,""),CJ899)</f>
        <v>#REF!</v>
      </c>
      <c r="CL899" s="91" t="e">
        <f t="shared" si="8766"/>
        <v>#REF!</v>
      </c>
      <c r="CM899" s="91" t="e">
        <f t="shared" si="8323"/>
        <v>#REF!</v>
      </c>
      <c r="CN899" s="91" t="e">
        <f t="shared" si="8324"/>
        <v>#REF!</v>
      </c>
      <c r="CO899" s="91" t="e">
        <f t="shared" si="8325"/>
        <v>#REF!</v>
      </c>
      <c r="CP899" s="90" t="e">
        <f>IF(AU899="Не указан реестровый номер (мера нац.режима Запрет)","",IF(CI899="нет","",IF(CU899="да","исключение(не смотрим баллы)",IFERROR(IF(CI899*1&gt;0,IFERROR(IF(VLOOKUP(CI899*1,Обработ.выгрузка_реестра_РФ!$A:$G,7,)=0,"Баллы не установлены",VLOOKUP(CI899*1,Обработ.выгрузка_реестра_РФ!$A:$G,7,)),IF(LEN(CI899)&gt;14,"","нет номера в реестре РФ")),""),IF(LEN(CI899)=0,"","Некорректный реестровый номер")))))</f>
        <v>#REF!</v>
      </c>
      <c r="CQ899" s="33" t="e">
        <f>IF(LEN(C899)&gt;0,IFERROR(IF(LEN(H899)&gt;0,IF(LEN(VLOOKUP(H899,'исключения(не_смотрим_баллы)'!$A:$C,1,))&gt;0,"да","нет"),"не введен ОКПД2"),"нет"),"")</f>
        <v>#REF!</v>
      </c>
      <c r="CR899" s="33" t="e">
        <f ca="1">IF(CQ899="да",IF(TODAY()&lt;VLOOKUP(H899,'исключения(не_смотрим_баллы)'!$A:$C,3,),"да","нет"),"")</f>
        <v>#REF!</v>
      </c>
      <c r="CS899" s="33" t="str">
        <f>IFERROR(IF(CQ899="да",IF(VLOOKUP(CI899*1,Обработ.выгрузка_реестра_РФ!$A:$G,2,)&lt;VLOOKUP(H899,'исключения(не_смотрим_баллы)'!$A:$C,2,),"да","нет"),""),"")</f>
        <v/>
      </c>
      <c r="CT899" s="24"/>
      <c r="CU899" s="33" t="e">
        <f t="shared" si="8337"/>
        <v>#REF!</v>
      </c>
      <c r="CV899" s="91" t="e">
        <f t="shared" si="8338"/>
        <v>#REF!</v>
      </c>
      <c r="CW899" s="27" t="e">
        <f t="shared" si="8339"/>
        <v>#REF!</v>
      </c>
      <c r="CX899" s="26" t="e">
        <f t="shared" si="8268"/>
        <v>#REF!</v>
      </c>
      <c r="CY899" s="64" t="e">
        <f>IF(LEN('Описание предлагаемого товара'!#REF!)&gt;0,'Описание предлагаемого товара'!#REF!,"")</f>
        <v>#REF!</v>
      </c>
      <c r="CZ899" s="95" t="e">
        <f t="shared" si="8326"/>
        <v>#REF!</v>
      </c>
      <c r="DA899" s="95" t="e">
        <f t="shared" ref="DA899" si="8767">IFERROR(REPLACE(CZ899,FIND(" ",CZ899,1),1,""),CZ899)</f>
        <v>#REF!</v>
      </c>
      <c r="DB899" s="95" t="e">
        <f t="shared" si="8270"/>
        <v>#REF!</v>
      </c>
      <c r="DC899" s="95" t="e">
        <f t="shared" ref="DC899:DD899" si="8768">IFERROR(REPLACE(DB899,FIND("г.",DB899,1),2,""),DB899)</f>
        <v>#REF!</v>
      </c>
      <c r="DD899" s="95" t="e">
        <f t="shared" si="8768"/>
        <v>#REF!</v>
      </c>
      <c r="DE899" s="95" t="e">
        <f t="shared" ref="DE899:DF899" si="8769">IFERROR(REPLACE(DD899,FIND("г",DD899,1),1,""),DD899)</f>
        <v>#REF!</v>
      </c>
      <c r="DF899" s="95" t="e">
        <f t="shared" si="8769"/>
        <v>#REF!</v>
      </c>
      <c r="DG899" s="95" t="e">
        <f t="shared" si="8343"/>
        <v>#REF!</v>
      </c>
      <c r="DH899" s="25" t="str">
        <f>IFERROR(VLOOKUP(CI899*1,Обработ.выгрузка_реестра_РФ!$A:$G,5,),"")</f>
        <v/>
      </c>
      <c r="DI899" s="27" t="str">
        <f t="shared" si="8353"/>
        <v/>
      </c>
      <c r="DJ899" s="27" t="str">
        <f t="shared" ca="1" si="8330"/>
        <v/>
      </c>
      <c r="DK899" s="63" t="e">
        <f>IF(LEN('Описание предлагаемого товара'!#REF!)&gt;0,'Описание предлагаемого товара'!#REF!,"")</f>
        <v>#REF!</v>
      </c>
      <c r="DL899" s="63" t="e">
        <f>IF(LEN('Описание предлагаемого товара'!#REF!)&gt;0,'Описание предлагаемого товара'!#REF!,"")</f>
        <v>#REF!</v>
      </c>
      <c r="DM899" s="32"/>
    </row>
    <row r="900" spans="1:117" ht="48.75" customHeight="1" x14ac:dyDescent="0.25">
      <c r="A900" s="61" t="e">
        <f>IF(LEN('Описание предлагаемого товара'!#REF!)&gt;0,'Описание предлагаемого товара'!#REF!,"")</f>
        <v>#REF!</v>
      </c>
      <c r="B900" s="65" t="e">
        <f>IF(LEN('Описание предлагаемого товара'!#REF!)&gt;0,'Описание предлагаемого товара'!#REF!,"")</f>
        <v>#REF!</v>
      </c>
      <c r="C900" s="61" t="e">
        <f>IF(LEN('Описание предлагаемого товара'!#REF!)&gt;0,'Описание предлагаемого товара'!#REF!,"")</f>
        <v>#REF!</v>
      </c>
      <c r="D900" s="61" t="e">
        <f>IF(LEN('Описание предлагаемого товара'!#REF!)&gt;0,'Описание предлагаемого товара'!#REF!,"")</f>
        <v>#REF!</v>
      </c>
      <c r="E900" s="61" t="e">
        <f>IF(LEN('Описание предлагаемого товара'!#REF!)&gt;0,'Описание предлагаемого товара'!#REF!,"")</f>
        <v>#REF!</v>
      </c>
      <c r="F900" s="61" t="e">
        <f>IF(LEN('Описание предлагаемого товара'!#REF!)&gt;0,'Описание предлагаемого товара'!#REF!,"")</f>
        <v>#REF!</v>
      </c>
      <c r="G900" s="61" t="e">
        <f>IF(LEN('Описание предлагаемого товара'!#REF!)&gt;0,'Описание предлагаемого товара'!#REF!,"")</f>
        <v>#REF!</v>
      </c>
      <c r="H900" s="61" t="e">
        <f>IF(LEN('Описание предлагаемого товара'!#REF!)&gt;0,'Описание предлагаемого товара'!#REF!,"")</f>
        <v>#REF!</v>
      </c>
      <c r="I900" s="61" t="e">
        <f>IF(LEN('Описание предлагаемого товара'!#REF!)&gt;0,'Описание предлагаемого товара'!#REF!,"")</f>
        <v>#REF!</v>
      </c>
      <c r="J900" s="38" t="str">
        <f>IFERROR(VLOOKUP(B900,SAP!$A:$E,5,),"")</f>
        <v/>
      </c>
      <c r="K900" s="40" t="str">
        <f t="shared" si="8273"/>
        <v/>
      </c>
      <c r="L900" s="61" t="e">
        <f>IF(LEN('Описание предлагаемого товара'!#REF!)&gt;0,IFERROR('Описание предлагаемого товара'!#REF!*1,""),"")</f>
        <v>#REF!</v>
      </c>
      <c r="M900" s="39" t="str">
        <f>IFERROR(VLOOKUP(B900,SAP!$A:$E,2,),"")</f>
        <v/>
      </c>
      <c r="N900" s="41" t="str">
        <f t="shared" si="8409"/>
        <v/>
      </c>
      <c r="O900" s="39" t="str">
        <f t="shared" si="8260"/>
        <v/>
      </c>
      <c r="P900" s="36" t="e">
        <f>IF(LEN('Описание предлагаемого товара'!#REF!)&gt;0,'Описание предлагаемого товара'!#REF!,"")</f>
        <v>#REF!</v>
      </c>
      <c r="Q90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00" s="37" t="e">
        <f>IF(LEN('Описание предлагаемого товара'!#REF!)&gt;0,'Описание предлагаемого товара'!#REF!,"")</f>
        <v>#REF!</v>
      </c>
      <c r="S900" s="37" t="e">
        <f>IF(LEN('Описание предлагаемого товара'!#REF!)&gt;0,'Описание предлагаемого товара'!#REF!,"")</f>
        <v>#REF!</v>
      </c>
      <c r="T90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00" s="23" t="str">
        <f>IFERROR(VLOOKUP(CI900*1,Обработ.выгрузка_реестра_РФ!$A:$G,6,),"")</f>
        <v/>
      </c>
      <c r="V900" s="61" t="e">
        <f>IF(LEN('Описание предлагаемого товара'!#REF!)&gt;0,'Описание предлагаемого товара'!#REF!,"")</f>
        <v>#REF!</v>
      </c>
      <c r="W900" s="62" t="e">
        <f>IF(LEN('Описание предлагаемого товара'!#REF!)&gt;0,'Описание предлагаемого товара'!#REF!,"")</f>
        <v>#REF!</v>
      </c>
      <c r="X900" s="91" t="e">
        <f t="shared" ref="X900:Y900" si="8770">IFERROR(REPLACE(W900,FIND(CHAR(10),W900,1),1," "),W900)</f>
        <v>#REF!</v>
      </c>
      <c r="Y900" s="91" t="e">
        <f t="shared" si="8770"/>
        <v>#REF!</v>
      </c>
      <c r="Z900" s="91" t="e">
        <f t="shared" si="8275"/>
        <v>#REF!</v>
      </c>
      <c r="AA900" s="91" t="e">
        <f t="shared" si="8276"/>
        <v>#REF!</v>
      </c>
      <c r="AB900" s="91" t="e">
        <f t="shared" si="8277"/>
        <v>#REF!</v>
      </c>
      <c r="AC900" s="91" t="e">
        <f t="shared" ref="AC900:AF900" si="8771">IFERROR(REPLACE(AB900,FIND("  ",AB900,1),2," "),AB900)</f>
        <v>#REF!</v>
      </c>
      <c r="AD900" s="91" t="e">
        <f t="shared" si="8771"/>
        <v>#REF!</v>
      </c>
      <c r="AE900" s="91" t="e">
        <f t="shared" si="8771"/>
        <v>#REF!</v>
      </c>
      <c r="AF900" s="91" t="e">
        <f t="shared" si="8771"/>
        <v>#REF!</v>
      </c>
      <c r="AG900" s="23" t="str">
        <f>IFERROR(VLOOKUP(CI900*1,Обработ.выгрузка_реестра_РФ!$A:$G,4,),"")</f>
        <v/>
      </c>
      <c r="AH900" s="91" t="str">
        <f t="shared" ref="AH900:AI900" si="8772">IFERROR(REPLACE(AG900,FIND("-",AG900,1),1,"*"),AG900)</f>
        <v/>
      </c>
      <c r="AI900" s="91" t="str">
        <f t="shared" si="8772"/>
        <v/>
      </c>
      <c r="AJ900" s="27" t="str">
        <f t="shared" si="8375"/>
        <v/>
      </c>
      <c r="AK900" s="63" t="e">
        <f>IF(LEN('Описание предлагаемого товара'!#REF!)&gt;0,'Описание предлагаемого товара'!#REF!,"")</f>
        <v>#REF!</v>
      </c>
      <c r="AL900" s="91" t="e">
        <f t="shared" ref="AL900:AM900" si="8773">IFERROR(REPLACE(AK900,FIND(CHAR(10),AK900,1),1,""),AK900)</f>
        <v>#REF!</v>
      </c>
      <c r="AM900" s="91" t="e">
        <f t="shared" si="8773"/>
        <v>#REF!</v>
      </c>
      <c r="AN900" s="91" t="e">
        <f t="shared" ref="AN900:AR900" si="8774">IFERROR(REPLACE(AM900,FIND(" ",AM900,1),1,""),AM900)</f>
        <v>#REF!</v>
      </c>
      <c r="AO900" s="91" t="e">
        <f t="shared" si="8774"/>
        <v>#REF!</v>
      </c>
      <c r="AP900" s="91" t="e">
        <f t="shared" si="8774"/>
        <v>#REF!</v>
      </c>
      <c r="AQ900" s="91" t="e">
        <f t="shared" si="8774"/>
        <v>#REF!</v>
      </c>
      <c r="AR900" s="91" t="e">
        <f t="shared" si="8774"/>
        <v>#REF!</v>
      </c>
      <c r="AS900" s="91" t="e">
        <f t="shared" si="8282"/>
        <v>#REF!</v>
      </c>
      <c r="AT900" s="91" t="e">
        <f t="shared" si="8283"/>
        <v>#REF!</v>
      </c>
      <c r="AU900" s="32" t="e">
        <f t="shared" si="8266"/>
        <v>#REF!</v>
      </c>
      <c r="AV900" s="93" t="e">
        <f>'Описание предлагаемого товара'!#REF!</f>
        <v>#REF!</v>
      </c>
      <c r="AW900" s="91" t="e">
        <f>MIN(SEARCH({0,1,2,3,4,5,6,7,8,9},AV900&amp; "0123456789"))</f>
        <v>#REF!</v>
      </c>
      <c r="AX900" s="91" t="str">
        <f t="shared" si="8284"/>
        <v/>
      </c>
      <c r="AY900" s="91" t="str">
        <f t="shared" si="8285"/>
        <v/>
      </c>
      <c r="AZ900" s="91" t="str">
        <f t="shared" si="8286"/>
        <v/>
      </c>
      <c r="BA900" s="91" t="str">
        <f t="shared" si="8287"/>
        <v/>
      </c>
      <c r="BB900" s="91" t="str">
        <f t="shared" si="8288"/>
        <v/>
      </c>
      <c r="BC900" s="91" t="str">
        <f t="shared" si="8289"/>
        <v/>
      </c>
      <c r="BD900" s="91" t="str">
        <f t="shared" si="8290"/>
        <v/>
      </c>
      <c r="BE900" s="91" t="str">
        <f t="shared" si="8291"/>
        <v/>
      </c>
      <c r="BF900" s="91" t="str">
        <f t="shared" si="8292"/>
        <v/>
      </c>
      <c r="BG900" s="91" t="str">
        <f t="shared" si="8293"/>
        <v/>
      </c>
      <c r="BH900" s="91" t="str">
        <f t="shared" si="8294"/>
        <v/>
      </c>
      <c r="BI900" s="91" t="str">
        <f t="shared" si="8295"/>
        <v/>
      </c>
      <c r="BJ900" s="91" t="str">
        <f t="shared" si="8296"/>
        <v/>
      </c>
      <c r="BK900" s="91" t="str">
        <f t="shared" si="8297"/>
        <v/>
      </c>
      <c r="BL900" s="91" t="str">
        <f t="shared" si="8298"/>
        <v/>
      </c>
      <c r="BM900" s="91" t="str">
        <f t="shared" si="8299"/>
        <v/>
      </c>
      <c r="BN900" s="91" t="str">
        <f t="shared" si="8300"/>
        <v/>
      </c>
      <c r="BO900" s="91" t="str">
        <f t="shared" si="8301"/>
        <v/>
      </c>
      <c r="BP900" s="91" t="str">
        <f t="shared" si="8302"/>
        <v/>
      </c>
      <c r="BQ900" s="91" t="str">
        <f t="shared" si="8303"/>
        <v/>
      </c>
      <c r="BR900" s="91" t="str">
        <f t="shared" si="8304"/>
        <v/>
      </c>
      <c r="BS900" s="91" t="str">
        <f t="shared" si="8305"/>
        <v/>
      </c>
      <c r="BT900" s="91" t="str">
        <f t="shared" si="8306"/>
        <v/>
      </c>
      <c r="BU900" s="91" t="str">
        <f t="shared" si="8307"/>
        <v/>
      </c>
      <c r="BV900" s="91" t="str">
        <f t="shared" si="8308"/>
        <v/>
      </c>
      <c r="BW900" s="91" t="str">
        <f t="shared" si="8309"/>
        <v/>
      </c>
      <c r="BX900" s="91" t="str">
        <f t="shared" si="8310"/>
        <v/>
      </c>
      <c r="BY900" s="91" t="str">
        <f t="shared" si="8311"/>
        <v/>
      </c>
      <c r="BZ900" s="91" t="str">
        <f t="shared" si="8312"/>
        <v/>
      </c>
      <c r="CA900" s="91" t="str">
        <f t="shared" si="8313"/>
        <v/>
      </c>
      <c r="CB900" s="91" t="str">
        <f t="shared" si="8314"/>
        <v/>
      </c>
      <c r="CC900" s="91" t="str">
        <f t="shared" si="8315"/>
        <v/>
      </c>
      <c r="CD900" s="91" t="str">
        <f t="shared" si="8316"/>
        <v/>
      </c>
      <c r="CE900" s="91" t="str">
        <f t="shared" si="8317"/>
        <v/>
      </c>
      <c r="CF900" s="91" t="str">
        <f t="shared" si="8318"/>
        <v/>
      </c>
      <c r="CG900" s="91" t="str">
        <f t="shared" si="8319"/>
        <v/>
      </c>
      <c r="CH900" s="91" t="str">
        <f t="shared" si="8320"/>
        <v/>
      </c>
      <c r="CI900" s="91" t="str">
        <f t="shared" si="8321"/>
        <v>нет</v>
      </c>
      <c r="CJ900" s="63" t="e">
        <f>IF(LEN('Описание предлагаемого товара'!#REF!)&gt;0,'Описание предлагаемого товара'!#REF!,"")</f>
        <v>#REF!</v>
      </c>
      <c r="CK900" s="91" t="e">
        <f t="shared" ref="CK900:CL900" si="8775">IFERROR(REPLACE(CJ900,FIND(CHAR(10),CJ900,1),1,""),CJ900)</f>
        <v>#REF!</v>
      </c>
      <c r="CL900" s="91" t="e">
        <f t="shared" si="8775"/>
        <v>#REF!</v>
      </c>
      <c r="CM900" s="91" t="e">
        <f t="shared" si="8323"/>
        <v>#REF!</v>
      </c>
      <c r="CN900" s="91" t="e">
        <f t="shared" si="8324"/>
        <v>#REF!</v>
      </c>
      <c r="CO900" s="91" t="e">
        <f t="shared" si="8325"/>
        <v>#REF!</v>
      </c>
      <c r="CP900" s="90" t="e">
        <f>IF(AU900="Не указан реестровый номер (мера нац.режима Запрет)","",IF(CI900="нет","",IF(CU900="да","исключение(не смотрим баллы)",IFERROR(IF(CI900*1&gt;0,IFERROR(IF(VLOOKUP(CI900*1,Обработ.выгрузка_реестра_РФ!$A:$G,7,)=0,"Баллы не установлены",VLOOKUP(CI900*1,Обработ.выгрузка_реестра_РФ!$A:$G,7,)),IF(LEN(CI900)&gt;14,"","нет номера в реестре РФ")),""),IF(LEN(CI900)=0,"","Некорректный реестровый номер")))))</f>
        <v>#REF!</v>
      </c>
      <c r="CQ900" s="33" t="e">
        <f>IF(LEN(C900)&gt;0,IFERROR(IF(LEN(H900)&gt;0,IF(LEN(VLOOKUP(H900,'исключения(не_смотрим_баллы)'!$A:$C,1,))&gt;0,"да","нет"),"не введен ОКПД2"),"нет"),"")</f>
        <v>#REF!</v>
      </c>
      <c r="CR900" s="33" t="e">
        <f ca="1">IF(CQ900="да",IF(TODAY()&lt;VLOOKUP(H900,'исключения(не_смотрим_баллы)'!$A:$C,3,),"да","нет"),"")</f>
        <v>#REF!</v>
      </c>
      <c r="CS900" s="33" t="str">
        <f>IFERROR(IF(CQ900="да",IF(VLOOKUP(CI900*1,Обработ.выгрузка_реестра_РФ!$A:$G,2,)&lt;VLOOKUP(H900,'исключения(не_смотрим_баллы)'!$A:$C,2,),"да","нет"),""),"")</f>
        <v/>
      </c>
      <c r="CT900" s="24"/>
      <c r="CU900" s="33" t="e">
        <f t="shared" si="8337"/>
        <v>#REF!</v>
      </c>
      <c r="CV900" s="91" t="e">
        <f t="shared" si="8338"/>
        <v>#REF!</v>
      </c>
      <c r="CW900" s="27" t="e">
        <f t="shared" si="8339"/>
        <v>#REF!</v>
      </c>
      <c r="CX900" s="26" t="e">
        <f t="shared" si="8268"/>
        <v>#REF!</v>
      </c>
      <c r="CY900" s="64" t="e">
        <f>IF(LEN('Описание предлагаемого товара'!#REF!)&gt;0,'Описание предлагаемого товара'!#REF!,"")</f>
        <v>#REF!</v>
      </c>
      <c r="CZ900" s="95" t="e">
        <f t="shared" si="8326"/>
        <v>#REF!</v>
      </c>
      <c r="DA900" s="95" t="e">
        <f t="shared" ref="DA900" si="8776">IFERROR(REPLACE(CZ900,FIND(" ",CZ900,1),1,""),CZ900)</f>
        <v>#REF!</v>
      </c>
      <c r="DB900" s="95" t="e">
        <f t="shared" si="8270"/>
        <v>#REF!</v>
      </c>
      <c r="DC900" s="95" t="e">
        <f t="shared" ref="DC900:DD900" si="8777">IFERROR(REPLACE(DB900,FIND("г.",DB900,1),2,""),DB900)</f>
        <v>#REF!</v>
      </c>
      <c r="DD900" s="95" t="e">
        <f t="shared" si="8777"/>
        <v>#REF!</v>
      </c>
      <c r="DE900" s="95" t="e">
        <f t="shared" ref="DE900:DF900" si="8778">IFERROR(REPLACE(DD900,FIND("г",DD900,1),1,""),DD900)</f>
        <v>#REF!</v>
      </c>
      <c r="DF900" s="95" t="e">
        <f t="shared" si="8778"/>
        <v>#REF!</v>
      </c>
      <c r="DG900" s="95" t="e">
        <f t="shared" si="8343"/>
        <v>#REF!</v>
      </c>
      <c r="DH900" s="25" t="str">
        <f>IFERROR(VLOOKUP(CI900*1,Обработ.выгрузка_реестра_РФ!$A:$G,5,),"")</f>
        <v/>
      </c>
      <c r="DI900" s="27" t="str">
        <f t="shared" si="8353"/>
        <v/>
      </c>
      <c r="DJ900" s="27" t="str">
        <f t="shared" ca="1" si="8330"/>
        <v/>
      </c>
      <c r="DK900" s="63" t="e">
        <f>IF(LEN('Описание предлагаемого товара'!#REF!)&gt;0,'Описание предлагаемого товара'!#REF!,"")</f>
        <v>#REF!</v>
      </c>
      <c r="DL900" s="63" t="e">
        <f>IF(LEN('Описание предлагаемого товара'!#REF!)&gt;0,'Описание предлагаемого товара'!#REF!,"")</f>
        <v>#REF!</v>
      </c>
      <c r="DM900" s="32"/>
    </row>
    <row r="901" spans="1:117" ht="48.75" customHeight="1" x14ac:dyDescent="0.25">
      <c r="A901" s="61" t="e">
        <f>IF(LEN('Описание предлагаемого товара'!#REF!)&gt;0,'Описание предлагаемого товара'!#REF!,"")</f>
        <v>#REF!</v>
      </c>
      <c r="B901" s="65" t="e">
        <f>IF(LEN('Описание предлагаемого товара'!#REF!)&gt;0,'Описание предлагаемого товара'!#REF!,"")</f>
        <v>#REF!</v>
      </c>
      <c r="C901" s="61" t="e">
        <f>IF(LEN('Описание предлагаемого товара'!#REF!)&gt;0,'Описание предлагаемого товара'!#REF!,"")</f>
        <v>#REF!</v>
      </c>
      <c r="D901" s="61" t="e">
        <f>IF(LEN('Описание предлагаемого товара'!#REF!)&gt;0,'Описание предлагаемого товара'!#REF!,"")</f>
        <v>#REF!</v>
      </c>
      <c r="E901" s="61" t="e">
        <f>IF(LEN('Описание предлагаемого товара'!#REF!)&gt;0,'Описание предлагаемого товара'!#REF!,"")</f>
        <v>#REF!</v>
      </c>
      <c r="F901" s="61" t="e">
        <f>IF(LEN('Описание предлагаемого товара'!#REF!)&gt;0,'Описание предлагаемого товара'!#REF!,"")</f>
        <v>#REF!</v>
      </c>
      <c r="G901" s="61" t="e">
        <f>IF(LEN('Описание предлагаемого товара'!#REF!)&gt;0,'Описание предлагаемого товара'!#REF!,"")</f>
        <v>#REF!</v>
      </c>
      <c r="H901" s="61" t="e">
        <f>IF(LEN('Описание предлагаемого товара'!#REF!)&gt;0,'Описание предлагаемого товара'!#REF!,"")</f>
        <v>#REF!</v>
      </c>
      <c r="I901" s="61" t="e">
        <f>IF(LEN('Описание предлагаемого товара'!#REF!)&gt;0,'Описание предлагаемого товара'!#REF!,"")</f>
        <v>#REF!</v>
      </c>
      <c r="J901" s="38" t="str">
        <f>IFERROR(VLOOKUP(B901,SAP!$A:$E,5,),"")</f>
        <v/>
      </c>
      <c r="K901" s="40" t="str">
        <f t="shared" si="8273"/>
        <v/>
      </c>
      <c r="L901" s="61" t="e">
        <f>IF(LEN('Описание предлагаемого товара'!#REF!)&gt;0,IFERROR('Описание предлагаемого товара'!#REF!*1,""),"")</f>
        <v>#REF!</v>
      </c>
      <c r="M901" s="39" t="str">
        <f>IFERROR(VLOOKUP(B901,SAP!$A:$E,2,),"")</f>
        <v/>
      </c>
      <c r="N901" s="41" t="str">
        <f t="shared" si="8409"/>
        <v/>
      </c>
      <c r="O901" s="39" t="str">
        <f t="shared" si="8260"/>
        <v/>
      </c>
      <c r="P901" s="36" t="e">
        <f>IF(LEN('Описание предлагаемого товара'!#REF!)&gt;0,'Описание предлагаемого товара'!#REF!,"")</f>
        <v>#REF!</v>
      </c>
      <c r="Q90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01" s="37" t="e">
        <f>IF(LEN('Описание предлагаемого товара'!#REF!)&gt;0,'Описание предлагаемого товара'!#REF!,"")</f>
        <v>#REF!</v>
      </c>
      <c r="S901" s="37" t="e">
        <f>IF(LEN('Описание предлагаемого товара'!#REF!)&gt;0,'Описание предлагаемого товара'!#REF!,"")</f>
        <v>#REF!</v>
      </c>
      <c r="T90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01" s="23" t="str">
        <f>IFERROR(VLOOKUP(CI901*1,Обработ.выгрузка_реестра_РФ!$A:$G,6,),"")</f>
        <v/>
      </c>
      <c r="V901" s="61" t="e">
        <f>IF(LEN('Описание предлагаемого товара'!#REF!)&gt;0,'Описание предлагаемого товара'!#REF!,"")</f>
        <v>#REF!</v>
      </c>
      <c r="W901" s="62" t="e">
        <f>IF(LEN('Описание предлагаемого товара'!#REF!)&gt;0,'Описание предлагаемого товара'!#REF!,"")</f>
        <v>#REF!</v>
      </c>
      <c r="X901" s="91" t="e">
        <f t="shared" ref="X901:Y901" si="8779">IFERROR(REPLACE(W901,FIND(CHAR(10),W901,1),1," "),W901)</f>
        <v>#REF!</v>
      </c>
      <c r="Y901" s="91" t="e">
        <f t="shared" si="8779"/>
        <v>#REF!</v>
      </c>
      <c r="Z901" s="91" t="e">
        <f t="shared" si="8275"/>
        <v>#REF!</v>
      </c>
      <c r="AA901" s="91" t="e">
        <f t="shared" si="8276"/>
        <v>#REF!</v>
      </c>
      <c r="AB901" s="91" t="e">
        <f t="shared" si="8277"/>
        <v>#REF!</v>
      </c>
      <c r="AC901" s="91" t="e">
        <f t="shared" ref="AC901:AF901" si="8780">IFERROR(REPLACE(AB901,FIND("  ",AB901,1),2," "),AB901)</f>
        <v>#REF!</v>
      </c>
      <c r="AD901" s="91" t="e">
        <f t="shared" si="8780"/>
        <v>#REF!</v>
      </c>
      <c r="AE901" s="91" t="e">
        <f t="shared" si="8780"/>
        <v>#REF!</v>
      </c>
      <c r="AF901" s="91" t="e">
        <f t="shared" si="8780"/>
        <v>#REF!</v>
      </c>
      <c r="AG901" s="23" t="str">
        <f>IFERROR(VLOOKUP(CI901*1,Обработ.выгрузка_реестра_РФ!$A:$G,4,),"")</f>
        <v/>
      </c>
      <c r="AH901" s="91" t="str">
        <f t="shared" ref="AH901:AI901" si="8781">IFERROR(REPLACE(AG901,FIND("-",AG901,1),1,"*"),AG901)</f>
        <v/>
      </c>
      <c r="AI901" s="91" t="str">
        <f t="shared" si="8781"/>
        <v/>
      </c>
      <c r="AJ901" s="27" t="str">
        <f t="shared" si="8375"/>
        <v/>
      </c>
      <c r="AK901" s="63" t="e">
        <f>IF(LEN('Описание предлагаемого товара'!#REF!)&gt;0,'Описание предлагаемого товара'!#REF!,"")</f>
        <v>#REF!</v>
      </c>
      <c r="AL901" s="91" t="e">
        <f t="shared" ref="AL901:AM901" si="8782">IFERROR(REPLACE(AK901,FIND(CHAR(10),AK901,1),1,""),AK901)</f>
        <v>#REF!</v>
      </c>
      <c r="AM901" s="91" t="e">
        <f t="shared" si="8782"/>
        <v>#REF!</v>
      </c>
      <c r="AN901" s="91" t="e">
        <f t="shared" ref="AN901:AR901" si="8783">IFERROR(REPLACE(AM901,FIND(" ",AM901,1),1,""),AM901)</f>
        <v>#REF!</v>
      </c>
      <c r="AO901" s="91" t="e">
        <f t="shared" si="8783"/>
        <v>#REF!</v>
      </c>
      <c r="AP901" s="91" t="e">
        <f t="shared" si="8783"/>
        <v>#REF!</v>
      </c>
      <c r="AQ901" s="91" t="e">
        <f t="shared" si="8783"/>
        <v>#REF!</v>
      </c>
      <c r="AR901" s="91" t="e">
        <f t="shared" si="8783"/>
        <v>#REF!</v>
      </c>
      <c r="AS901" s="91" t="e">
        <f t="shared" si="8282"/>
        <v>#REF!</v>
      </c>
      <c r="AT901" s="91" t="e">
        <f t="shared" si="8283"/>
        <v>#REF!</v>
      </c>
      <c r="AU901" s="32" t="e">
        <f t="shared" si="8266"/>
        <v>#REF!</v>
      </c>
      <c r="AV901" s="93" t="e">
        <f>'Описание предлагаемого товара'!#REF!</f>
        <v>#REF!</v>
      </c>
      <c r="AW901" s="91" t="e">
        <f>MIN(SEARCH({0,1,2,3,4,5,6,7,8,9},AV901&amp; "0123456789"))</f>
        <v>#REF!</v>
      </c>
      <c r="AX901" s="91" t="str">
        <f t="shared" si="8284"/>
        <v/>
      </c>
      <c r="AY901" s="91" t="str">
        <f t="shared" si="8285"/>
        <v/>
      </c>
      <c r="AZ901" s="91" t="str">
        <f t="shared" si="8286"/>
        <v/>
      </c>
      <c r="BA901" s="91" t="str">
        <f t="shared" si="8287"/>
        <v/>
      </c>
      <c r="BB901" s="91" t="str">
        <f t="shared" si="8288"/>
        <v/>
      </c>
      <c r="BC901" s="91" t="str">
        <f t="shared" si="8289"/>
        <v/>
      </c>
      <c r="BD901" s="91" t="str">
        <f t="shared" si="8290"/>
        <v/>
      </c>
      <c r="BE901" s="91" t="str">
        <f t="shared" si="8291"/>
        <v/>
      </c>
      <c r="BF901" s="91" t="str">
        <f t="shared" si="8292"/>
        <v/>
      </c>
      <c r="BG901" s="91" t="str">
        <f t="shared" si="8293"/>
        <v/>
      </c>
      <c r="BH901" s="91" t="str">
        <f t="shared" si="8294"/>
        <v/>
      </c>
      <c r="BI901" s="91" t="str">
        <f t="shared" si="8295"/>
        <v/>
      </c>
      <c r="BJ901" s="91" t="str">
        <f t="shared" si="8296"/>
        <v/>
      </c>
      <c r="BK901" s="91" t="str">
        <f t="shared" si="8297"/>
        <v/>
      </c>
      <c r="BL901" s="91" t="str">
        <f t="shared" si="8298"/>
        <v/>
      </c>
      <c r="BM901" s="91" t="str">
        <f t="shared" si="8299"/>
        <v/>
      </c>
      <c r="BN901" s="91" t="str">
        <f t="shared" si="8300"/>
        <v/>
      </c>
      <c r="BO901" s="91" t="str">
        <f t="shared" si="8301"/>
        <v/>
      </c>
      <c r="BP901" s="91" t="str">
        <f t="shared" si="8302"/>
        <v/>
      </c>
      <c r="BQ901" s="91" t="str">
        <f t="shared" si="8303"/>
        <v/>
      </c>
      <c r="BR901" s="91" t="str">
        <f t="shared" si="8304"/>
        <v/>
      </c>
      <c r="BS901" s="91" t="str">
        <f t="shared" si="8305"/>
        <v/>
      </c>
      <c r="BT901" s="91" t="str">
        <f t="shared" si="8306"/>
        <v/>
      </c>
      <c r="BU901" s="91" t="str">
        <f t="shared" si="8307"/>
        <v/>
      </c>
      <c r="BV901" s="91" t="str">
        <f t="shared" si="8308"/>
        <v/>
      </c>
      <c r="BW901" s="91" t="str">
        <f t="shared" si="8309"/>
        <v/>
      </c>
      <c r="BX901" s="91" t="str">
        <f t="shared" si="8310"/>
        <v/>
      </c>
      <c r="BY901" s="91" t="str">
        <f t="shared" si="8311"/>
        <v/>
      </c>
      <c r="BZ901" s="91" t="str">
        <f t="shared" si="8312"/>
        <v/>
      </c>
      <c r="CA901" s="91" t="str">
        <f t="shared" si="8313"/>
        <v/>
      </c>
      <c r="CB901" s="91" t="str">
        <f t="shared" si="8314"/>
        <v/>
      </c>
      <c r="CC901" s="91" t="str">
        <f t="shared" si="8315"/>
        <v/>
      </c>
      <c r="CD901" s="91" t="str">
        <f t="shared" si="8316"/>
        <v/>
      </c>
      <c r="CE901" s="91" t="str">
        <f t="shared" si="8317"/>
        <v/>
      </c>
      <c r="CF901" s="91" t="str">
        <f t="shared" si="8318"/>
        <v/>
      </c>
      <c r="CG901" s="91" t="str">
        <f t="shared" si="8319"/>
        <v/>
      </c>
      <c r="CH901" s="91" t="str">
        <f t="shared" si="8320"/>
        <v/>
      </c>
      <c r="CI901" s="91" t="str">
        <f t="shared" si="8321"/>
        <v>нет</v>
      </c>
      <c r="CJ901" s="63" t="e">
        <f>IF(LEN('Описание предлагаемого товара'!#REF!)&gt;0,'Описание предлагаемого товара'!#REF!,"")</f>
        <v>#REF!</v>
      </c>
      <c r="CK901" s="91" t="e">
        <f t="shared" ref="CK901:CL901" si="8784">IFERROR(REPLACE(CJ901,FIND(CHAR(10),CJ901,1),1,""),CJ901)</f>
        <v>#REF!</v>
      </c>
      <c r="CL901" s="91" t="e">
        <f t="shared" si="8784"/>
        <v>#REF!</v>
      </c>
      <c r="CM901" s="91" t="e">
        <f t="shared" si="8323"/>
        <v>#REF!</v>
      </c>
      <c r="CN901" s="91" t="e">
        <f t="shared" si="8324"/>
        <v>#REF!</v>
      </c>
      <c r="CO901" s="91" t="e">
        <f t="shared" si="8325"/>
        <v>#REF!</v>
      </c>
      <c r="CP901" s="90" t="e">
        <f>IF(AU901="Не указан реестровый номер (мера нац.режима Запрет)","",IF(CI901="нет","",IF(CU901="да","исключение(не смотрим баллы)",IFERROR(IF(CI901*1&gt;0,IFERROR(IF(VLOOKUP(CI901*1,Обработ.выгрузка_реестра_РФ!$A:$G,7,)=0,"Баллы не установлены",VLOOKUP(CI901*1,Обработ.выгрузка_реестра_РФ!$A:$G,7,)),IF(LEN(CI901)&gt;14,"","нет номера в реестре РФ")),""),IF(LEN(CI901)=0,"","Некорректный реестровый номер")))))</f>
        <v>#REF!</v>
      </c>
      <c r="CQ901" s="33" t="e">
        <f>IF(LEN(C901)&gt;0,IFERROR(IF(LEN(H901)&gt;0,IF(LEN(VLOOKUP(H901,'исключения(не_смотрим_баллы)'!$A:$C,1,))&gt;0,"да","нет"),"не введен ОКПД2"),"нет"),"")</f>
        <v>#REF!</v>
      </c>
      <c r="CR901" s="33" t="e">
        <f ca="1">IF(CQ901="да",IF(TODAY()&lt;VLOOKUP(H901,'исключения(не_смотрим_баллы)'!$A:$C,3,),"да","нет"),"")</f>
        <v>#REF!</v>
      </c>
      <c r="CS901" s="33" t="str">
        <f>IFERROR(IF(CQ901="да",IF(VLOOKUP(CI901*1,Обработ.выгрузка_реестра_РФ!$A:$G,2,)&lt;VLOOKUP(H901,'исключения(не_смотрим_баллы)'!$A:$C,2,),"да","нет"),""),"")</f>
        <v/>
      </c>
      <c r="CT901" s="24"/>
      <c r="CU901" s="33" t="e">
        <f t="shared" si="8337"/>
        <v>#REF!</v>
      </c>
      <c r="CV901" s="91" t="e">
        <f t="shared" si="8338"/>
        <v>#REF!</v>
      </c>
      <c r="CW901" s="27" t="e">
        <f t="shared" si="8339"/>
        <v>#REF!</v>
      </c>
      <c r="CX901" s="26" t="e">
        <f t="shared" si="8268"/>
        <v>#REF!</v>
      </c>
      <c r="CY901" s="64" t="e">
        <f>IF(LEN('Описание предлагаемого товара'!#REF!)&gt;0,'Описание предлагаемого товара'!#REF!,"")</f>
        <v>#REF!</v>
      </c>
      <c r="CZ901" s="95" t="e">
        <f t="shared" si="8326"/>
        <v>#REF!</v>
      </c>
      <c r="DA901" s="95" t="e">
        <f t="shared" ref="DA901" si="8785">IFERROR(REPLACE(CZ901,FIND(" ",CZ901,1),1,""),CZ901)</f>
        <v>#REF!</v>
      </c>
      <c r="DB901" s="95" t="e">
        <f t="shared" si="8270"/>
        <v>#REF!</v>
      </c>
      <c r="DC901" s="95" t="e">
        <f t="shared" ref="DC901:DD901" si="8786">IFERROR(REPLACE(DB901,FIND("г.",DB901,1),2,""),DB901)</f>
        <v>#REF!</v>
      </c>
      <c r="DD901" s="95" t="e">
        <f t="shared" si="8786"/>
        <v>#REF!</v>
      </c>
      <c r="DE901" s="95" t="e">
        <f t="shared" ref="DE901:DF901" si="8787">IFERROR(REPLACE(DD901,FIND("г",DD901,1),1,""),DD901)</f>
        <v>#REF!</v>
      </c>
      <c r="DF901" s="95" t="e">
        <f t="shared" si="8787"/>
        <v>#REF!</v>
      </c>
      <c r="DG901" s="95" t="e">
        <f t="shared" si="8343"/>
        <v>#REF!</v>
      </c>
      <c r="DH901" s="25" t="str">
        <f>IFERROR(VLOOKUP(CI901*1,Обработ.выгрузка_реестра_РФ!$A:$G,5,),"")</f>
        <v/>
      </c>
      <c r="DI901" s="27" t="str">
        <f t="shared" si="8353"/>
        <v/>
      </c>
      <c r="DJ901" s="27" t="str">
        <f t="shared" ca="1" si="8330"/>
        <v/>
      </c>
      <c r="DK901" s="63" t="e">
        <f>IF(LEN('Описание предлагаемого товара'!#REF!)&gt;0,'Описание предлагаемого товара'!#REF!,"")</f>
        <v>#REF!</v>
      </c>
      <c r="DL901" s="63" t="e">
        <f>IF(LEN('Описание предлагаемого товара'!#REF!)&gt;0,'Описание предлагаемого товара'!#REF!,"")</f>
        <v>#REF!</v>
      </c>
      <c r="DM901" s="32"/>
    </row>
    <row r="902" spans="1:117" ht="48.75" customHeight="1" x14ac:dyDescent="0.25">
      <c r="A902" s="61" t="e">
        <f>IF(LEN('Описание предлагаемого товара'!#REF!)&gt;0,'Описание предлагаемого товара'!#REF!,"")</f>
        <v>#REF!</v>
      </c>
      <c r="B902" s="65" t="e">
        <f>IF(LEN('Описание предлагаемого товара'!#REF!)&gt;0,'Описание предлагаемого товара'!#REF!,"")</f>
        <v>#REF!</v>
      </c>
      <c r="C902" s="61" t="e">
        <f>IF(LEN('Описание предлагаемого товара'!#REF!)&gt;0,'Описание предлагаемого товара'!#REF!,"")</f>
        <v>#REF!</v>
      </c>
      <c r="D902" s="61" t="e">
        <f>IF(LEN('Описание предлагаемого товара'!#REF!)&gt;0,'Описание предлагаемого товара'!#REF!,"")</f>
        <v>#REF!</v>
      </c>
      <c r="E902" s="61" t="e">
        <f>IF(LEN('Описание предлагаемого товара'!#REF!)&gt;0,'Описание предлагаемого товара'!#REF!,"")</f>
        <v>#REF!</v>
      </c>
      <c r="F902" s="61" t="e">
        <f>IF(LEN('Описание предлагаемого товара'!#REF!)&gt;0,'Описание предлагаемого товара'!#REF!,"")</f>
        <v>#REF!</v>
      </c>
      <c r="G902" s="61" t="e">
        <f>IF(LEN('Описание предлагаемого товара'!#REF!)&gt;0,'Описание предлагаемого товара'!#REF!,"")</f>
        <v>#REF!</v>
      </c>
      <c r="H902" s="61" t="e">
        <f>IF(LEN('Описание предлагаемого товара'!#REF!)&gt;0,'Описание предлагаемого товара'!#REF!,"")</f>
        <v>#REF!</v>
      </c>
      <c r="I902" s="61" t="e">
        <f>IF(LEN('Описание предлагаемого товара'!#REF!)&gt;0,'Описание предлагаемого товара'!#REF!,"")</f>
        <v>#REF!</v>
      </c>
      <c r="J902" s="38" t="str">
        <f>IFERROR(VLOOKUP(B902,SAP!$A:$E,5,),"")</f>
        <v/>
      </c>
      <c r="K902" s="40" t="str">
        <f t="shared" si="8273"/>
        <v/>
      </c>
      <c r="L902" s="61" t="e">
        <f>IF(LEN('Описание предлагаемого товара'!#REF!)&gt;0,IFERROR('Описание предлагаемого товара'!#REF!*1,""),"")</f>
        <v>#REF!</v>
      </c>
      <c r="M902" s="39" t="str">
        <f>IFERROR(VLOOKUP(B902,SAP!$A:$E,2,),"")</f>
        <v/>
      </c>
      <c r="N902" s="41" t="str">
        <f t="shared" si="8409"/>
        <v/>
      </c>
      <c r="O902" s="39" t="str">
        <f t="shared" si="8260"/>
        <v/>
      </c>
      <c r="P902" s="36" t="e">
        <f>IF(LEN('Описание предлагаемого товара'!#REF!)&gt;0,'Описание предлагаемого товара'!#REF!,"")</f>
        <v>#REF!</v>
      </c>
      <c r="Q90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02" s="37" t="e">
        <f>IF(LEN('Описание предлагаемого товара'!#REF!)&gt;0,'Описание предлагаемого товара'!#REF!,"")</f>
        <v>#REF!</v>
      </c>
      <c r="S902" s="37" t="e">
        <f>IF(LEN('Описание предлагаемого товара'!#REF!)&gt;0,'Описание предлагаемого товара'!#REF!,"")</f>
        <v>#REF!</v>
      </c>
      <c r="T90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02" s="23" t="str">
        <f>IFERROR(VLOOKUP(CI902*1,Обработ.выгрузка_реестра_РФ!$A:$G,6,),"")</f>
        <v/>
      </c>
      <c r="V902" s="61" t="e">
        <f>IF(LEN('Описание предлагаемого товара'!#REF!)&gt;0,'Описание предлагаемого товара'!#REF!,"")</f>
        <v>#REF!</v>
      </c>
      <c r="W902" s="62" t="e">
        <f>IF(LEN('Описание предлагаемого товара'!#REF!)&gt;0,'Описание предлагаемого товара'!#REF!,"")</f>
        <v>#REF!</v>
      </c>
      <c r="X902" s="91" t="e">
        <f t="shared" ref="X902:Y902" si="8788">IFERROR(REPLACE(W902,FIND(CHAR(10),W902,1),1," "),W902)</f>
        <v>#REF!</v>
      </c>
      <c r="Y902" s="91" t="e">
        <f t="shared" si="8788"/>
        <v>#REF!</v>
      </c>
      <c r="Z902" s="91" t="e">
        <f t="shared" si="8275"/>
        <v>#REF!</v>
      </c>
      <c r="AA902" s="91" t="e">
        <f t="shared" si="8276"/>
        <v>#REF!</v>
      </c>
      <c r="AB902" s="91" t="e">
        <f t="shared" si="8277"/>
        <v>#REF!</v>
      </c>
      <c r="AC902" s="91" t="e">
        <f t="shared" ref="AC902:AF902" si="8789">IFERROR(REPLACE(AB902,FIND("  ",AB902,1),2," "),AB902)</f>
        <v>#REF!</v>
      </c>
      <c r="AD902" s="91" t="e">
        <f t="shared" si="8789"/>
        <v>#REF!</v>
      </c>
      <c r="AE902" s="91" t="e">
        <f t="shared" si="8789"/>
        <v>#REF!</v>
      </c>
      <c r="AF902" s="91" t="e">
        <f t="shared" si="8789"/>
        <v>#REF!</v>
      </c>
      <c r="AG902" s="23" t="str">
        <f>IFERROR(VLOOKUP(CI902*1,Обработ.выгрузка_реестра_РФ!$A:$G,4,),"")</f>
        <v/>
      </c>
      <c r="AH902" s="91" t="str">
        <f t="shared" ref="AH902:AI902" si="8790">IFERROR(REPLACE(AG902,FIND("-",AG902,1),1,"*"),AG902)</f>
        <v/>
      </c>
      <c r="AI902" s="91" t="str">
        <f t="shared" si="8790"/>
        <v/>
      </c>
      <c r="AJ902" s="27" t="str">
        <f t="shared" si="8375"/>
        <v/>
      </c>
      <c r="AK902" s="63" t="e">
        <f>IF(LEN('Описание предлагаемого товара'!#REF!)&gt;0,'Описание предлагаемого товара'!#REF!,"")</f>
        <v>#REF!</v>
      </c>
      <c r="AL902" s="91" t="e">
        <f t="shared" ref="AL902:AM902" si="8791">IFERROR(REPLACE(AK902,FIND(CHAR(10),AK902,1),1,""),AK902)</f>
        <v>#REF!</v>
      </c>
      <c r="AM902" s="91" t="e">
        <f t="shared" si="8791"/>
        <v>#REF!</v>
      </c>
      <c r="AN902" s="91" t="e">
        <f t="shared" ref="AN902:AR902" si="8792">IFERROR(REPLACE(AM902,FIND(" ",AM902,1),1,""),AM902)</f>
        <v>#REF!</v>
      </c>
      <c r="AO902" s="91" t="e">
        <f t="shared" si="8792"/>
        <v>#REF!</v>
      </c>
      <c r="AP902" s="91" t="e">
        <f t="shared" si="8792"/>
        <v>#REF!</v>
      </c>
      <c r="AQ902" s="91" t="e">
        <f t="shared" si="8792"/>
        <v>#REF!</v>
      </c>
      <c r="AR902" s="91" t="e">
        <f t="shared" si="8792"/>
        <v>#REF!</v>
      </c>
      <c r="AS902" s="91" t="e">
        <f t="shared" si="8282"/>
        <v>#REF!</v>
      </c>
      <c r="AT902" s="91" t="e">
        <f t="shared" si="8283"/>
        <v>#REF!</v>
      </c>
      <c r="AU902" s="32" t="e">
        <f t="shared" si="8266"/>
        <v>#REF!</v>
      </c>
      <c r="AV902" s="93" t="e">
        <f>'Описание предлагаемого товара'!#REF!</f>
        <v>#REF!</v>
      </c>
      <c r="AW902" s="91" t="e">
        <f>MIN(SEARCH({0,1,2,3,4,5,6,7,8,9},AV902&amp; "0123456789"))</f>
        <v>#REF!</v>
      </c>
      <c r="AX902" s="91" t="str">
        <f t="shared" si="8284"/>
        <v/>
      </c>
      <c r="AY902" s="91" t="str">
        <f t="shared" si="8285"/>
        <v/>
      </c>
      <c r="AZ902" s="91" t="str">
        <f t="shared" si="8286"/>
        <v/>
      </c>
      <c r="BA902" s="91" t="str">
        <f t="shared" si="8287"/>
        <v/>
      </c>
      <c r="BB902" s="91" t="str">
        <f t="shared" si="8288"/>
        <v/>
      </c>
      <c r="BC902" s="91" t="str">
        <f t="shared" si="8289"/>
        <v/>
      </c>
      <c r="BD902" s="91" t="str">
        <f t="shared" si="8290"/>
        <v/>
      </c>
      <c r="BE902" s="91" t="str">
        <f t="shared" si="8291"/>
        <v/>
      </c>
      <c r="BF902" s="91" t="str">
        <f t="shared" si="8292"/>
        <v/>
      </c>
      <c r="BG902" s="91" t="str">
        <f t="shared" si="8293"/>
        <v/>
      </c>
      <c r="BH902" s="91" t="str">
        <f t="shared" si="8294"/>
        <v/>
      </c>
      <c r="BI902" s="91" t="str">
        <f t="shared" si="8295"/>
        <v/>
      </c>
      <c r="BJ902" s="91" t="str">
        <f t="shared" si="8296"/>
        <v/>
      </c>
      <c r="BK902" s="91" t="str">
        <f t="shared" si="8297"/>
        <v/>
      </c>
      <c r="BL902" s="91" t="str">
        <f t="shared" si="8298"/>
        <v/>
      </c>
      <c r="BM902" s="91" t="str">
        <f t="shared" si="8299"/>
        <v/>
      </c>
      <c r="BN902" s="91" t="str">
        <f t="shared" si="8300"/>
        <v/>
      </c>
      <c r="BO902" s="91" t="str">
        <f t="shared" si="8301"/>
        <v/>
      </c>
      <c r="BP902" s="91" t="str">
        <f t="shared" si="8302"/>
        <v/>
      </c>
      <c r="BQ902" s="91" t="str">
        <f t="shared" si="8303"/>
        <v/>
      </c>
      <c r="BR902" s="91" t="str">
        <f t="shared" si="8304"/>
        <v/>
      </c>
      <c r="BS902" s="91" t="str">
        <f t="shared" si="8305"/>
        <v/>
      </c>
      <c r="BT902" s="91" t="str">
        <f t="shared" si="8306"/>
        <v/>
      </c>
      <c r="BU902" s="91" t="str">
        <f t="shared" si="8307"/>
        <v/>
      </c>
      <c r="BV902" s="91" t="str">
        <f t="shared" si="8308"/>
        <v/>
      </c>
      <c r="BW902" s="91" t="str">
        <f t="shared" si="8309"/>
        <v/>
      </c>
      <c r="BX902" s="91" t="str">
        <f t="shared" si="8310"/>
        <v/>
      </c>
      <c r="BY902" s="91" t="str">
        <f t="shared" si="8311"/>
        <v/>
      </c>
      <c r="BZ902" s="91" t="str">
        <f t="shared" si="8312"/>
        <v/>
      </c>
      <c r="CA902" s="91" t="str">
        <f t="shared" si="8313"/>
        <v/>
      </c>
      <c r="CB902" s="91" t="str">
        <f t="shared" si="8314"/>
        <v/>
      </c>
      <c r="CC902" s="91" t="str">
        <f t="shared" si="8315"/>
        <v/>
      </c>
      <c r="CD902" s="91" t="str">
        <f t="shared" si="8316"/>
        <v/>
      </c>
      <c r="CE902" s="91" t="str">
        <f t="shared" si="8317"/>
        <v/>
      </c>
      <c r="CF902" s="91" t="str">
        <f t="shared" si="8318"/>
        <v/>
      </c>
      <c r="CG902" s="91" t="str">
        <f t="shared" si="8319"/>
        <v/>
      </c>
      <c r="CH902" s="91" t="str">
        <f t="shared" si="8320"/>
        <v/>
      </c>
      <c r="CI902" s="91" t="str">
        <f t="shared" si="8321"/>
        <v>нет</v>
      </c>
      <c r="CJ902" s="63" t="e">
        <f>IF(LEN('Описание предлагаемого товара'!#REF!)&gt;0,'Описание предлагаемого товара'!#REF!,"")</f>
        <v>#REF!</v>
      </c>
      <c r="CK902" s="91" t="e">
        <f t="shared" ref="CK902:CL902" si="8793">IFERROR(REPLACE(CJ902,FIND(CHAR(10),CJ902,1),1,""),CJ902)</f>
        <v>#REF!</v>
      </c>
      <c r="CL902" s="91" t="e">
        <f t="shared" si="8793"/>
        <v>#REF!</v>
      </c>
      <c r="CM902" s="91" t="e">
        <f t="shared" si="8323"/>
        <v>#REF!</v>
      </c>
      <c r="CN902" s="91" t="e">
        <f t="shared" si="8324"/>
        <v>#REF!</v>
      </c>
      <c r="CO902" s="91" t="e">
        <f t="shared" si="8325"/>
        <v>#REF!</v>
      </c>
      <c r="CP902" s="90" t="e">
        <f>IF(AU902="Не указан реестровый номер (мера нац.режима Запрет)","",IF(CI902="нет","",IF(CU902="да","исключение(не смотрим баллы)",IFERROR(IF(CI902*1&gt;0,IFERROR(IF(VLOOKUP(CI902*1,Обработ.выгрузка_реестра_РФ!$A:$G,7,)=0,"Баллы не установлены",VLOOKUP(CI902*1,Обработ.выгрузка_реестра_РФ!$A:$G,7,)),IF(LEN(CI902)&gt;14,"","нет номера в реестре РФ")),""),IF(LEN(CI902)=0,"","Некорректный реестровый номер")))))</f>
        <v>#REF!</v>
      </c>
      <c r="CQ902" s="33" t="e">
        <f>IF(LEN(C902)&gt;0,IFERROR(IF(LEN(H902)&gt;0,IF(LEN(VLOOKUP(H902,'исключения(не_смотрим_баллы)'!$A:$C,1,))&gt;0,"да","нет"),"не введен ОКПД2"),"нет"),"")</f>
        <v>#REF!</v>
      </c>
      <c r="CR902" s="33" t="e">
        <f ca="1">IF(CQ902="да",IF(TODAY()&lt;VLOOKUP(H902,'исключения(не_смотрим_баллы)'!$A:$C,3,),"да","нет"),"")</f>
        <v>#REF!</v>
      </c>
      <c r="CS902" s="33" t="str">
        <f>IFERROR(IF(CQ902="да",IF(VLOOKUP(CI902*1,Обработ.выгрузка_реестра_РФ!$A:$G,2,)&lt;VLOOKUP(H902,'исключения(не_смотрим_баллы)'!$A:$C,2,),"да","нет"),""),"")</f>
        <v/>
      </c>
      <c r="CT902" s="24"/>
      <c r="CU902" s="33" t="e">
        <f t="shared" si="8337"/>
        <v>#REF!</v>
      </c>
      <c r="CV902" s="91" t="e">
        <f t="shared" si="8338"/>
        <v>#REF!</v>
      </c>
      <c r="CW902" s="27" t="e">
        <f t="shared" si="8339"/>
        <v>#REF!</v>
      </c>
      <c r="CX902" s="26" t="e">
        <f t="shared" si="8268"/>
        <v>#REF!</v>
      </c>
      <c r="CY902" s="64" t="e">
        <f>IF(LEN('Описание предлагаемого товара'!#REF!)&gt;0,'Описание предлагаемого товара'!#REF!,"")</f>
        <v>#REF!</v>
      </c>
      <c r="CZ902" s="95" t="e">
        <f t="shared" si="8326"/>
        <v>#REF!</v>
      </c>
      <c r="DA902" s="95" t="e">
        <f t="shared" ref="DA902" si="8794">IFERROR(REPLACE(CZ902,FIND(" ",CZ902,1),1,""),CZ902)</f>
        <v>#REF!</v>
      </c>
      <c r="DB902" s="95" t="e">
        <f t="shared" si="8270"/>
        <v>#REF!</v>
      </c>
      <c r="DC902" s="95" t="e">
        <f t="shared" ref="DC902:DD902" si="8795">IFERROR(REPLACE(DB902,FIND("г.",DB902,1),2,""),DB902)</f>
        <v>#REF!</v>
      </c>
      <c r="DD902" s="95" t="e">
        <f t="shared" si="8795"/>
        <v>#REF!</v>
      </c>
      <c r="DE902" s="95" t="e">
        <f t="shared" ref="DE902:DF902" si="8796">IFERROR(REPLACE(DD902,FIND("г",DD902,1),1,""),DD902)</f>
        <v>#REF!</v>
      </c>
      <c r="DF902" s="95" t="e">
        <f t="shared" si="8796"/>
        <v>#REF!</v>
      </c>
      <c r="DG902" s="95" t="e">
        <f t="shared" si="8343"/>
        <v>#REF!</v>
      </c>
      <c r="DH902" s="25" t="str">
        <f>IFERROR(VLOOKUP(CI902*1,Обработ.выгрузка_реестра_РФ!$A:$G,5,),"")</f>
        <v/>
      </c>
      <c r="DI902" s="27" t="str">
        <f t="shared" si="8353"/>
        <v/>
      </c>
      <c r="DJ902" s="27" t="str">
        <f t="shared" ca="1" si="8330"/>
        <v/>
      </c>
      <c r="DK902" s="63" t="e">
        <f>IF(LEN('Описание предлагаемого товара'!#REF!)&gt;0,'Описание предлагаемого товара'!#REF!,"")</f>
        <v>#REF!</v>
      </c>
      <c r="DL902" s="63" t="e">
        <f>IF(LEN('Описание предлагаемого товара'!#REF!)&gt;0,'Описание предлагаемого товара'!#REF!,"")</f>
        <v>#REF!</v>
      </c>
      <c r="DM902" s="32"/>
    </row>
    <row r="903" spans="1:117" ht="48.75" customHeight="1" x14ac:dyDescent="0.25">
      <c r="A903" s="61" t="e">
        <f>IF(LEN('Описание предлагаемого товара'!#REF!)&gt;0,'Описание предлагаемого товара'!#REF!,"")</f>
        <v>#REF!</v>
      </c>
      <c r="B903" s="65" t="e">
        <f>IF(LEN('Описание предлагаемого товара'!#REF!)&gt;0,'Описание предлагаемого товара'!#REF!,"")</f>
        <v>#REF!</v>
      </c>
      <c r="C903" s="61" t="e">
        <f>IF(LEN('Описание предлагаемого товара'!#REF!)&gt;0,'Описание предлагаемого товара'!#REF!,"")</f>
        <v>#REF!</v>
      </c>
      <c r="D903" s="61" t="e">
        <f>IF(LEN('Описание предлагаемого товара'!#REF!)&gt;0,'Описание предлагаемого товара'!#REF!,"")</f>
        <v>#REF!</v>
      </c>
      <c r="E903" s="61" t="e">
        <f>IF(LEN('Описание предлагаемого товара'!#REF!)&gt;0,'Описание предлагаемого товара'!#REF!,"")</f>
        <v>#REF!</v>
      </c>
      <c r="F903" s="61" t="e">
        <f>IF(LEN('Описание предлагаемого товара'!#REF!)&gt;0,'Описание предлагаемого товара'!#REF!,"")</f>
        <v>#REF!</v>
      </c>
      <c r="G903" s="61" t="e">
        <f>IF(LEN('Описание предлагаемого товара'!#REF!)&gt;0,'Описание предлагаемого товара'!#REF!,"")</f>
        <v>#REF!</v>
      </c>
      <c r="H903" s="61" t="e">
        <f>IF(LEN('Описание предлагаемого товара'!#REF!)&gt;0,'Описание предлагаемого товара'!#REF!,"")</f>
        <v>#REF!</v>
      </c>
      <c r="I903" s="61" t="e">
        <f>IF(LEN('Описание предлагаемого товара'!#REF!)&gt;0,'Описание предлагаемого товара'!#REF!,"")</f>
        <v>#REF!</v>
      </c>
      <c r="J903" s="38" t="str">
        <f>IFERROR(VLOOKUP(B903,SAP!$A:$E,5,),"")</f>
        <v/>
      </c>
      <c r="K903" s="40" t="str">
        <f t="shared" si="8273"/>
        <v/>
      </c>
      <c r="L903" s="61" t="e">
        <f>IF(LEN('Описание предлагаемого товара'!#REF!)&gt;0,IFERROR('Описание предлагаемого товара'!#REF!*1,""),"")</f>
        <v>#REF!</v>
      </c>
      <c r="M903" s="39" t="str">
        <f>IFERROR(VLOOKUP(B903,SAP!$A:$E,2,),"")</f>
        <v/>
      </c>
      <c r="N903" s="41" t="str">
        <f t="shared" si="8409"/>
        <v/>
      </c>
      <c r="O903" s="39" t="str">
        <f t="shared" si="8260"/>
        <v/>
      </c>
      <c r="P903" s="36" t="e">
        <f>IF(LEN('Описание предлагаемого товара'!#REF!)&gt;0,'Описание предлагаемого товара'!#REF!,"")</f>
        <v>#REF!</v>
      </c>
      <c r="Q90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03" s="37" t="e">
        <f>IF(LEN('Описание предлагаемого товара'!#REF!)&gt;0,'Описание предлагаемого товара'!#REF!,"")</f>
        <v>#REF!</v>
      </c>
      <c r="S903" s="37" t="e">
        <f>IF(LEN('Описание предлагаемого товара'!#REF!)&gt;0,'Описание предлагаемого товара'!#REF!,"")</f>
        <v>#REF!</v>
      </c>
      <c r="T90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03" s="23" t="str">
        <f>IFERROR(VLOOKUP(CI903*1,Обработ.выгрузка_реестра_РФ!$A:$G,6,),"")</f>
        <v/>
      </c>
      <c r="V903" s="61" t="e">
        <f>IF(LEN('Описание предлагаемого товара'!#REF!)&gt;0,'Описание предлагаемого товара'!#REF!,"")</f>
        <v>#REF!</v>
      </c>
      <c r="W903" s="62" t="e">
        <f>IF(LEN('Описание предлагаемого товара'!#REF!)&gt;0,'Описание предлагаемого товара'!#REF!,"")</f>
        <v>#REF!</v>
      </c>
      <c r="X903" s="91" t="e">
        <f t="shared" ref="X903:Y903" si="8797">IFERROR(REPLACE(W903,FIND(CHAR(10),W903,1),1," "),W903)</f>
        <v>#REF!</v>
      </c>
      <c r="Y903" s="91" t="e">
        <f t="shared" si="8797"/>
        <v>#REF!</v>
      </c>
      <c r="Z903" s="91" t="e">
        <f t="shared" si="8275"/>
        <v>#REF!</v>
      </c>
      <c r="AA903" s="91" t="e">
        <f t="shared" si="8276"/>
        <v>#REF!</v>
      </c>
      <c r="AB903" s="91" t="e">
        <f t="shared" si="8277"/>
        <v>#REF!</v>
      </c>
      <c r="AC903" s="91" t="e">
        <f t="shared" ref="AC903:AF903" si="8798">IFERROR(REPLACE(AB903,FIND("  ",AB903,1),2," "),AB903)</f>
        <v>#REF!</v>
      </c>
      <c r="AD903" s="91" t="e">
        <f t="shared" si="8798"/>
        <v>#REF!</v>
      </c>
      <c r="AE903" s="91" t="e">
        <f t="shared" si="8798"/>
        <v>#REF!</v>
      </c>
      <c r="AF903" s="91" t="e">
        <f t="shared" si="8798"/>
        <v>#REF!</v>
      </c>
      <c r="AG903" s="23" t="str">
        <f>IFERROR(VLOOKUP(CI903*1,Обработ.выгрузка_реестра_РФ!$A:$G,4,),"")</f>
        <v/>
      </c>
      <c r="AH903" s="91" t="str">
        <f t="shared" ref="AH903:AI903" si="8799">IFERROR(REPLACE(AG903,FIND("-",AG903,1),1,"*"),AG903)</f>
        <v/>
      </c>
      <c r="AI903" s="91" t="str">
        <f t="shared" si="8799"/>
        <v/>
      </c>
      <c r="AJ903" s="27" t="str">
        <f t="shared" si="8375"/>
        <v/>
      </c>
      <c r="AK903" s="63" t="e">
        <f>IF(LEN('Описание предлагаемого товара'!#REF!)&gt;0,'Описание предлагаемого товара'!#REF!,"")</f>
        <v>#REF!</v>
      </c>
      <c r="AL903" s="91" t="e">
        <f t="shared" ref="AL903:AM903" si="8800">IFERROR(REPLACE(AK903,FIND(CHAR(10),AK903,1),1,""),AK903)</f>
        <v>#REF!</v>
      </c>
      <c r="AM903" s="91" t="e">
        <f t="shared" si="8800"/>
        <v>#REF!</v>
      </c>
      <c r="AN903" s="91" t="e">
        <f t="shared" ref="AN903:AR903" si="8801">IFERROR(REPLACE(AM903,FIND(" ",AM903,1),1,""),AM903)</f>
        <v>#REF!</v>
      </c>
      <c r="AO903" s="91" t="e">
        <f t="shared" si="8801"/>
        <v>#REF!</v>
      </c>
      <c r="AP903" s="91" t="e">
        <f t="shared" si="8801"/>
        <v>#REF!</v>
      </c>
      <c r="AQ903" s="91" t="e">
        <f t="shared" si="8801"/>
        <v>#REF!</v>
      </c>
      <c r="AR903" s="91" t="e">
        <f t="shared" si="8801"/>
        <v>#REF!</v>
      </c>
      <c r="AS903" s="91" t="e">
        <f t="shared" si="8282"/>
        <v>#REF!</v>
      </c>
      <c r="AT903" s="91" t="e">
        <f t="shared" si="8283"/>
        <v>#REF!</v>
      </c>
      <c r="AU903" s="32" t="e">
        <f t="shared" si="8266"/>
        <v>#REF!</v>
      </c>
      <c r="AV903" s="93" t="e">
        <f>'Описание предлагаемого товара'!#REF!</f>
        <v>#REF!</v>
      </c>
      <c r="AW903" s="91" t="e">
        <f>MIN(SEARCH({0,1,2,3,4,5,6,7,8,9},AV903&amp; "0123456789"))</f>
        <v>#REF!</v>
      </c>
      <c r="AX903" s="91" t="str">
        <f t="shared" si="8284"/>
        <v/>
      </c>
      <c r="AY903" s="91" t="str">
        <f t="shared" si="8285"/>
        <v/>
      </c>
      <c r="AZ903" s="91" t="str">
        <f t="shared" si="8286"/>
        <v/>
      </c>
      <c r="BA903" s="91" t="str">
        <f t="shared" si="8287"/>
        <v/>
      </c>
      <c r="BB903" s="91" t="str">
        <f t="shared" si="8288"/>
        <v/>
      </c>
      <c r="BC903" s="91" t="str">
        <f t="shared" si="8289"/>
        <v/>
      </c>
      <c r="BD903" s="91" t="str">
        <f t="shared" si="8290"/>
        <v/>
      </c>
      <c r="BE903" s="91" t="str">
        <f t="shared" si="8291"/>
        <v/>
      </c>
      <c r="BF903" s="91" t="str">
        <f t="shared" si="8292"/>
        <v/>
      </c>
      <c r="BG903" s="91" t="str">
        <f t="shared" si="8293"/>
        <v/>
      </c>
      <c r="BH903" s="91" t="str">
        <f t="shared" si="8294"/>
        <v/>
      </c>
      <c r="BI903" s="91" t="str">
        <f t="shared" si="8295"/>
        <v/>
      </c>
      <c r="BJ903" s="91" t="str">
        <f t="shared" si="8296"/>
        <v/>
      </c>
      <c r="BK903" s="91" t="str">
        <f t="shared" si="8297"/>
        <v/>
      </c>
      <c r="BL903" s="91" t="str">
        <f t="shared" si="8298"/>
        <v/>
      </c>
      <c r="BM903" s="91" t="str">
        <f t="shared" si="8299"/>
        <v/>
      </c>
      <c r="BN903" s="91" t="str">
        <f t="shared" si="8300"/>
        <v/>
      </c>
      <c r="BO903" s="91" t="str">
        <f t="shared" si="8301"/>
        <v/>
      </c>
      <c r="BP903" s="91" t="str">
        <f t="shared" si="8302"/>
        <v/>
      </c>
      <c r="BQ903" s="91" t="str">
        <f t="shared" si="8303"/>
        <v/>
      </c>
      <c r="BR903" s="91" t="str">
        <f t="shared" si="8304"/>
        <v/>
      </c>
      <c r="BS903" s="91" t="str">
        <f t="shared" si="8305"/>
        <v/>
      </c>
      <c r="BT903" s="91" t="str">
        <f t="shared" si="8306"/>
        <v/>
      </c>
      <c r="BU903" s="91" t="str">
        <f t="shared" si="8307"/>
        <v/>
      </c>
      <c r="BV903" s="91" t="str">
        <f t="shared" si="8308"/>
        <v/>
      </c>
      <c r="BW903" s="91" t="str">
        <f t="shared" si="8309"/>
        <v/>
      </c>
      <c r="BX903" s="91" t="str">
        <f t="shared" si="8310"/>
        <v/>
      </c>
      <c r="BY903" s="91" t="str">
        <f t="shared" si="8311"/>
        <v/>
      </c>
      <c r="BZ903" s="91" t="str">
        <f t="shared" si="8312"/>
        <v/>
      </c>
      <c r="CA903" s="91" t="str">
        <f t="shared" si="8313"/>
        <v/>
      </c>
      <c r="CB903" s="91" t="str">
        <f t="shared" si="8314"/>
        <v/>
      </c>
      <c r="CC903" s="91" t="str">
        <f t="shared" si="8315"/>
        <v/>
      </c>
      <c r="CD903" s="91" t="str">
        <f t="shared" si="8316"/>
        <v/>
      </c>
      <c r="CE903" s="91" t="str">
        <f t="shared" si="8317"/>
        <v/>
      </c>
      <c r="CF903" s="91" t="str">
        <f t="shared" si="8318"/>
        <v/>
      </c>
      <c r="CG903" s="91" t="str">
        <f t="shared" si="8319"/>
        <v/>
      </c>
      <c r="CH903" s="91" t="str">
        <f t="shared" si="8320"/>
        <v/>
      </c>
      <c r="CI903" s="91" t="str">
        <f t="shared" si="8321"/>
        <v>нет</v>
      </c>
      <c r="CJ903" s="63" t="e">
        <f>IF(LEN('Описание предлагаемого товара'!#REF!)&gt;0,'Описание предлагаемого товара'!#REF!,"")</f>
        <v>#REF!</v>
      </c>
      <c r="CK903" s="91" t="e">
        <f t="shared" ref="CK903:CL903" si="8802">IFERROR(REPLACE(CJ903,FIND(CHAR(10),CJ903,1),1,""),CJ903)</f>
        <v>#REF!</v>
      </c>
      <c r="CL903" s="91" t="e">
        <f t="shared" si="8802"/>
        <v>#REF!</v>
      </c>
      <c r="CM903" s="91" t="e">
        <f t="shared" si="8323"/>
        <v>#REF!</v>
      </c>
      <c r="CN903" s="91" t="e">
        <f t="shared" si="8324"/>
        <v>#REF!</v>
      </c>
      <c r="CO903" s="91" t="e">
        <f t="shared" si="8325"/>
        <v>#REF!</v>
      </c>
      <c r="CP903" s="90" t="e">
        <f>IF(AU903="Не указан реестровый номер (мера нац.режима Запрет)","",IF(CI903="нет","",IF(CU903="да","исключение(не смотрим баллы)",IFERROR(IF(CI903*1&gt;0,IFERROR(IF(VLOOKUP(CI903*1,Обработ.выгрузка_реестра_РФ!$A:$G,7,)=0,"Баллы не установлены",VLOOKUP(CI903*1,Обработ.выгрузка_реестра_РФ!$A:$G,7,)),IF(LEN(CI903)&gt;14,"","нет номера в реестре РФ")),""),IF(LEN(CI903)=0,"","Некорректный реестровый номер")))))</f>
        <v>#REF!</v>
      </c>
      <c r="CQ903" s="33" t="e">
        <f>IF(LEN(C903)&gt;0,IFERROR(IF(LEN(H903)&gt;0,IF(LEN(VLOOKUP(H903,'исключения(не_смотрим_баллы)'!$A:$C,1,))&gt;0,"да","нет"),"не введен ОКПД2"),"нет"),"")</f>
        <v>#REF!</v>
      </c>
      <c r="CR903" s="33" t="e">
        <f ca="1">IF(CQ903="да",IF(TODAY()&lt;VLOOKUP(H903,'исключения(не_смотрим_баллы)'!$A:$C,3,),"да","нет"),"")</f>
        <v>#REF!</v>
      </c>
      <c r="CS903" s="33" t="str">
        <f>IFERROR(IF(CQ903="да",IF(VLOOKUP(CI903*1,Обработ.выгрузка_реестра_РФ!$A:$G,2,)&lt;VLOOKUP(H903,'исключения(не_смотрим_баллы)'!$A:$C,2,),"да","нет"),""),"")</f>
        <v/>
      </c>
      <c r="CT903" s="24"/>
      <c r="CU903" s="33" t="e">
        <f t="shared" si="8337"/>
        <v>#REF!</v>
      </c>
      <c r="CV903" s="91" t="e">
        <f t="shared" si="8338"/>
        <v>#REF!</v>
      </c>
      <c r="CW903" s="27" t="e">
        <f t="shared" si="8339"/>
        <v>#REF!</v>
      </c>
      <c r="CX903" s="26" t="e">
        <f t="shared" si="8268"/>
        <v>#REF!</v>
      </c>
      <c r="CY903" s="64" t="e">
        <f>IF(LEN('Описание предлагаемого товара'!#REF!)&gt;0,'Описание предлагаемого товара'!#REF!,"")</f>
        <v>#REF!</v>
      </c>
      <c r="CZ903" s="95" t="e">
        <f t="shared" si="8326"/>
        <v>#REF!</v>
      </c>
      <c r="DA903" s="95" t="e">
        <f t="shared" ref="DA903" si="8803">IFERROR(REPLACE(CZ903,FIND(" ",CZ903,1),1,""),CZ903)</f>
        <v>#REF!</v>
      </c>
      <c r="DB903" s="95" t="e">
        <f t="shared" si="8270"/>
        <v>#REF!</v>
      </c>
      <c r="DC903" s="95" t="e">
        <f t="shared" ref="DC903:DD903" si="8804">IFERROR(REPLACE(DB903,FIND("г.",DB903,1),2,""),DB903)</f>
        <v>#REF!</v>
      </c>
      <c r="DD903" s="95" t="e">
        <f t="shared" si="8804"/>
        <v>#REF!</v>
      </c>
      <c r="DE903" s="95" t="e">
        <f t="shared" ref="DE903:DF903" si="8805">IFERROR(REPLACE(DD903,FIND("г",DD903,1),1,""),DD903)</f>
        <v>#REF!</v>
      </c>
      <c r="DF903" s="95" t="e">
        <f t="shared" si="8805"/>
        <v>#REF!</v>
      </c>
      <c r="DG903" s="95" t="e">
        <f t="shared" si="8343"/>
        <v>#REF!</v>
      </c>
      <c r="DH903" s="25" t="str">
        <f>IFERROR(VLOOKUP(CI903*1,Обработ.выгрузка_реестра_РФ!$A:$G,5,),"")</f>
        <v/>
      </c>
      <c r="DI903" s="27" t="str">
        <f t="shared" si="8353"/>
        <v/>
      </c>
      <c r="DJ903" s="27" t="str">
        <f t="shared" ca="1" si="8330"/>
        <v/>
      </c>
      <c r="DK903" s="63" t="e">
        <f>IF(LEN('Описание предлагаемого товара'!#REF!)&gt;0,'Описание предлагаемого товара'!#REF!,"")</f>
        <v>#REF!</v>
      </c>
      <c r="DL903" s="63" t="e">
        <f>IF(LEN('Описание предлагаемого товара'!#REF!)&gt;0,'Описание предлагаемого товара'!#REF!,"")</f>
        <v>#REF!</v>
      </c>
      <c r="DM903" s="32"/>
    </row>
    <row r="904" spans="1:117" ht="48.75" customHeight="1" x14ac:dyDescent="0.25">
      <c r="A904" s="61" t="e">
        <f>IF(LEN('Описание предлагаемого товара'!#REF!)&gt;0,'Описание предлагаемого товара'!#REF!,"")</f>
        <v>#REF!</v>
      </c>
      <c r="B904" s="65" t="e">
        <f>IF(LEN('Описание предлагаемого товара'!#REF!)&gt;0,'Описание предлагаемого товара'!#REF!,"")</f>
        <v>#REF!</v>
      </c>
      <c r="C904" s="61" t="e">
        <f>IF(LEN('Описание предлагаемого товара'!#REF!)&gt;0,'Описание предлагаемого товара'!#REF!,"")</f>
        <v>#REF!</v>
      </c>
      <c r="D904" s="61" t="e">
        <f>IF(LEN('Описание предлагаемого товара'!#REF!)&gt;0,'Описание предлагаемого товара'!#REF!,"")</f>
        <v>#REF!</v>
      </c>
      <c r="E904" s="61" t="e">
        <f>IF(LEN('Описание предлагаемого товара'!#REF!)&gt;0,'Описание предлагаемого товара'!#REF!,"")</f>
        <v>#REF!</v>
      </c>
      <c r="F904" s="61" t="e">
        <f>IF(LEN('Описание предлагаемого товара'!#REF!)&gt;0,'Описание предлагаемого товара'!#REF!,"")</f>
        <v>#REF!</v>
      </c>
      <c r="G904" s="61" t="e">
        <f>IF(LEN('Описание предлагаемого товара'!#REF!)&gt;0,'Описание предлагаемого товара'!#REF!,"")</f>
        <v>#REF!</v>
      </c>
      <c r="H904" s="61" t="e">
        <f>IF(LEN('Описание предлагаемого товара'!#REF!)&gt;0,'Описание предлагаемого товара'!#REF!,"")</f>
        <v>#REF!</v>
      </c>
      <c r="I904" s="61" t="e">
        <f>IF(LEN('Описание предлагаемого товара'!#REF!)&gt;0,'Описание предлагаемого товара'!#REF!,"")</f>
        <v>#REF!</v>
      </c>
      <c r="J904" s="38" t="str">
        <f>IFERROR(VLOOKUP(B904,SAP!$A:$E,5,),"")</f>
        <v/>
      </c>
      <c r="K904" s="40" t="str">
        <f t="shared" si="8273"/>
        <v/>
      </c>
      <c r="L904" s="61" t="e">
        <f>IF(LEN('Описание предлагаемого товара'!#REF!)&gt;0,IFERROR('Описание предлагаемого товара'!#REF!*1,""),"")</f>
        <v>#REF!</v>
      </c>
      <c r="M904" s="39" t="str">
        <f>IFERROR(VLOOKUP(B904,SAP!$A:$E,2,),"")</f>
        <v/>
      </c>
      <c r="N904" s="41" t="str">
        <f t="shared" si="8409"/>
        <v/>
      </c>
      <c r="O904" s="39" t="str">
        <f t="shared" si="8260"/>
        <v/>
      </c>
      <c r="P904" s="36" t="e">
        <f>IF(LEN('Описание предлагаемого товара'!#REF!)&gt;0,'Описание предлагаемого товара'!#REF!,"")</f>
        <v>#REF!</v>
      </c>
      <c r="Q90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04" s="37" t="e">
        <f>IF(LEN('Описание предлагаемого товара'!#REF!)&gt;0,'Описание предлагаемого товара'!#REF!,"")</f>
        <v>#REF!</v>
      </c>
      <c r="S904" s="37" t="e">
        <f>IF(LEN('Описание предлагаемого товара'!#REF!)&gt;0,'Описание предлагаемого товара'!#REF!,"")</f>
        <v>#REF!</v>
      </c>
      <c r="T90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04" s="23" t="str">
        <f>IFERROR(VLOOKUP(CI904*1,Обработ.выгрузка_реестра_РФ!$A:$G,6,),"")</f>
        <v/>
      </c>
      <c r="V904" s="61" t="e">
        <f>IF(LEN('Описание предлагаемого товара'!#REF!)&gt;0,'Описание предлагаемого товара'!#REF!,"")</f>
        <v>#REF!</v>
      </c>
      <c r="W904" s="62" t="e">
        <f>IF(LEN('Описание предлагаемого товара'!#REF!)&gt;0,'Описание предлагаемого товара'!#REF!,"")</f>
        <v>#REF!</v>
      </c>
      <c r="X904" s="91" t="e">
        <f t="shared" ref="X904:Y904" si="8806">IFERROR(REPLACE(W904,FIND(CHAR(10),W904,1),1," "),W904)</f>
        <v>#REF!</v>
      </c>
      <c r="Y904" s="91" t="e">
        <f t="shared" si="8806"/>
        <v>#REF!</v>
      </c>
      <c r="Z904" s="91" t="e">
        <f t="shared" si="8275"/>
        <v>#REF!</v>
      </c>
      <c r="AA904" s="91" t="e">
        <f t="shared" si="8276"/>
        <v>#REF!</v>
      </c>
      <c r="AB904" s="91" t="e">
        <f t="shared" si="8277"/>
        <v>#REF!</v>
      </c>
      <c r="AC904" s="91" t="e">
        <f t="shared" ref="AC904:AF904" si="8807">IFERROR(REPLACE(AB904,FIND("  ",AB904,1),2," "),AB904)</f>
        <v>#REF!</v>
      </c>
      <c r="AD904" s="91" t="e">
        <f t="shared" si="8807"/>
        <v>#REF!</v>
      </c>
      <c r="AE904" s="91" t="e">
        <f t="shared" si="8807"/>
        <v>#REF!</v>
      </c>
      <c r="AF904" s="91" t="e">
        <f t="shared" si="8807"/>
        <v>#REF!</v>
      </c>
      <c r="AG904" s="23" t="str">
        <f>IFERROR(VLOOKUP(CI904*1,Обработ.выгрузка_реестра_РФ!$A:$G,4,),"")</f>
        <v/>
      </c>
      <c r="AH904" s="91" t="str">
        <f t="shared" ref="AH904:AI904" si="8808">IFERROR(REPLACE(AG904,FIND("-",AG904,1),1,"*"),AG904)</f>
        <v/>
      </c>
      <c r="AI904" s="91" t="str">
        <f t="shared" si="8808"/>
        <v/>
      </c>
      <c r="AJ904" s="27" t="str">
        <f t="shared" si="8375"/>
        <v/>
      </c>
      <c r="AK904" s="63" t="e">
        <f>IF(LEN('Описание предлагаемого товара'!#REF!)&gt;0,'Описание предлагаемого товара'!#REF!,"")</f>
        <v>#REF!</v>
      </c>
      <c r="AL904" s="91" t="e">
        <f t="shared" ref="AL904:AM904" si="8809">IFERROR(REPLACE(AK904,FIND(CHAR(10),AK904,1),1,""),AK904)</f>
        <v>#REF!</v>
      </c>
      <c r="AM904" s="91" t="e">
        <f t="shared" si="8809"/>
        <v>#REF!</v>
      </c>
      <c r="AN904" s="91" t="e">
        <f t="shared" ref="AN904:AR904" si="8810">IFERROR(REPLACE(AM904,FIND(" ",AM904,1),1,""),AM904)</f>
        <v>#REF!</v>
      </c>
      <c r="AO904" s="91" t="e">
        <f t="shared" si="8810"/>
        <v>#REF!</v>
      </c>
      <c r="AP904" s="91" t="e">
        <f t="shared" si="8810"/>
        <v>#REF!</v>
      </c>
      <c r="AQ904" s="91" t="e">
        <f t="shared" si="8810"/>
        <v>#REF!</v>
      </c>
      <c r="AR904" s="91" t="e">
        <f t="shared" si="8810"/>
        <v>#REF!</v>
      </c>
      <c r="AS904" s="91" t="e">
        <f t="shared" si="8282"/>
        <v>#REF!</v>
      </c>
      <c r="AT904" s="91" t="e">
        <f t="shared" si="8283"/>
        <v>#REF!</v>
      </c>
      <c r="AU904" s="32" t="e">
        <f t="shared" si="8266"/>
        <v>#REF!</v>
      </c>
      <c r="AV904" s="93" t="e">
        <f>'Описание предлагаемого товара'!#REF!</f>
        <v>#REF!</v>
      </c>
      <c r="AW904" s="91" t="e">
        <f>MIN(SEARCH({0,1,2,3,4,5,6,7,8,9},AV904&amp; "0123456789"))</f>
        <v>#REF!</v>
      </c>
      <c r="AX904" s="91" t="str">
        <f t="shared" si="8284"/>
        <v/>
      </c>
      <c r="AY904" s="91" t="str">
        <f t="shared" si="8285"/>
        <v/>
      </c>
      <c r="AZ904" s="91" t="str">
        <f t="shared" si="8286"/>
        <v/>
      </c>
      <c r="BA904" s="91" t="str">
        <f t="shared" si="8287"/>
        <v/>
      </c>
      <c r="BB904" s="91" t="str">
        <f t="shared" si="8288"/>
        <v/>
      </c>
      <c r="BC904" s="91" t="str">
        <f t="shared" si="8289"/>
        <v/>
      </c>
      <c r="BD904" s="91" t="str">
        <f t="shared" si="8290"/>
        <v/>
      </c>
      <c r="BE904" s="91" t="str">
        <f t="shared" si="8291"/>
        <v/>
      </c>
      <c r="BF904" s="91" t="str">
        <f t="shared" si="8292"/>
        <v/>
      </c>
      <c r="BG904" s="91" t="str">
        <f t="shared" si="8293"/>
        <v/>
      </c>
      <c r="BH904" s="91" t="str">
        <f t="shared" si="8294"/>
        <v/>
      </c>
      <c r="BI904" s="91" t="str">
        <f t="shared" si="8295"/>
        <v/>
      </c>
      <c r="BJ904" s="91" t="str">
        <f t="shared" si="8296"/>
        <v/>
      </c>
      <c r="BK904" s="91" t="str">
        <f t="shared" si="8297"/>
        <v/>
      </c>
      <c r="BL904" s="91" t="str">
        <f t="shared" si="8298"/>
        <v/>
      </c>
      <c r="BM904" s="91" t="str">
        <f t="shared" si="8299"/>
        <v/>
      </c>
      <c r="BN904" s="91" t="str">
        <f t="shared" si="8300"/>
        <v/>
      </c>
      <c r="BO904" s="91" t="str">
        <f t="shared" si="8301"/>
        <v/>
      </c>
      <c r="BP904" s="91" t="str">
        <f t="shared" si="8302"/>
        <v/>
      </c>
      <c r="BQ904" s="91" t="str">
        <f t="shared" si="8303"/>
        <v/>
      </c>
      <c r="BR904" s="91" t="str">
        <f t="shared" si="8304"/>
        <v/>
      </c>
      <c r="BS904" s="91" t="str">
        <f t="shared" si="8305"/>
        <v/>
      </c>
      <c r="BT904" s="91" t="str">
        <f t="shared" si="8306"/>
        <v/>
      </c>
      <c r="BU904" s="91" t="str">
        <f t="shared" si="8307"/>
        <v/>
      </c>
      <c r="BV904" s="91" t="str">
        <f t="shared" si="8308"/>
        <v/>
      </c>
      <c r="BW904" s="91" t="str">
        <f t="shared" si="8309"/>
        <v/>
      </c>
      <c r="BX904" s="91" t="str">
        <f t="shared" si="8310"/>
        <v/>
      </c>
      <c r="BY904" s="91" t="str">
        <f t="shared" si="8311"/>
        <v/>
      </c>
      <c r="BZ904" s="91" t="str">
        <f t="shared" si="8312"/>
        <v/>
      </c>
      <c r="CA904" s="91" t="str">
        <f t="shared" si="8313"/>
        <v/>
      </c>
      <c r="CB904" s="91" t="str">
        <f t="shared" si="8314"/>
        <v/>
      </c>
      <c r="CC904" s="91" t="str">
        <f t="shared" si="8315"/>
        <v/>
      </c>
      <c r="CD904" s="91" t="str">
        <f t="shared" si="8316"/>
        <v/>
      </c>
      <c r="CE904" s="91" t="str">
        <f t="shared" si="8317"/>
        <v/>
      </c>
      <c r="CF904" s="91" t="str">
        <f t="shared" si="8318"/>
        <v/>
      </c>
      <c r="CG904" s="91" t="str">
        <f t="shared" si="8319"/>
        <v/>
      </c>
      <c r="CH904" s="91" t="str">
        <f t="shared" si="8320"/>
        <v/>
      </c>
      <c r="CI904" s="91" t="str">
        <f t="shared" si="8321"/>
        <v>нет</v>
      </c>
      <c r="CJ904" s="63" t="e">
        <f>IF(LEN('Описание предлагаемого товара'!#REF!)&gt;0,'Описание предлагаемого товара'!#REF!,"")</f>
        <v>#REF!</v>
      </c>
      <c r="CK904" s="91" t="e">
        <f t="shared" ref="CK904:CL904" si="8811">IFERROR(REPLACE(CJ904,FIND(CHAR(10),CJ904,1),1,""),CJ904)</f>
        <v>#REF!</v>
      </c>
      <c r="CL904" s="91" t="e">
        <f t="shared" si="8811"/>
        <v>#REF!</v>
      </c>
      <c r="CM904" s="91" t="e">
        <f t="shared" si="8323"/>
        <v>#REF!</v>
      </c>
      <c r="CN904" s="91" t="e">
        <f t="shared" si="8324"/>
        <v>#REF!</v>
      </c>
      <c r="CO904" s="91" t="e">
        <f t="shared" si="8325"/>
        <v>#REF!</v>
      </c>
      <c r="CP904" s="90" t="e">
        <f>IF(AU904="Не указан реестровый номер (мера нац.режима Запрет)","",IF(CI904="нет","",IF(CU904="да","исключение(не смотрим баллы)",IFERROR(IF(CI904*1&gt;0,IFERROR(IF(VLOOKUP(CI904*1,Обработ.выгрузка_реестра_РФ!$A:$G,7,)=0,"Баллы не установлены",VLOOKUP(CI904*1,Обработ.выгрузка_реестра_РФ!$A:$G,7,)),IF(LEN(CI904)&gt;14,"","нет номера в реестре РФ")),""),IF(LEN(CI904)=0,"","Некорректный реестровый номер")))))</f>
        <v>#REF!</v>
      </c>
      <c r="CQ904" s="33" t="e">
        <f>IF(LEN(C904)&gt;0,IFERROR(IF(LEN(H904)&gt;0,IF(LEN(VLOOKUP(H904,'исключения(не_смотрим_баллы)'!$A:$C,1,))&gt;0,"да","нет"),"не введен ОКПД2"),"нет"),"")</f>
        <v>#REF!</v>
      </c>
      <c r="CR904" s="33" t="e">
        <f ca="1">IF(CQ904="да",IF(TODAY()&lt;VLOOKUP(H904,'исключения(не_смотрим_баллы)'!$A:$C,3,),"да","нет"),"")</f>
        <v>#REF!</v>
      </c>
      <c r="CS904" s="33" t="str">
        <f>IFERROR(IF(CQ904="да",IF(VLOOKUP(CI904*1,Обработ.выгрузка_реестра_РФ!$A:$G,2,)&lt;VLOOKUP(H904,'исключения(не_смотрим_баллы)'!$A:$C,2,),"да","нет"),""),"")</f>
        <v/>
      </c>
      <c r="CT904" s="24"/>
      <c r="CU904" s="33" t="e">
        <f t="shared" si="8337"/>
        <v>#REF!</v>
      </c>
      <c r="CV904" s="91" t="e">
        <f t="shared" si="8338"/>
        <v>#REF!</v>
      </c>
      <c r="CW904" s="27" t="e">
        <f t="shared" si="8339"/>
        <v>#REF!</v>
      </c>
      <c r="CX904" s="26" t="e">
        <f t="shared" si="8268"/>
        <v>#REF!</v>
      </c>
      <c r="CY904" s="64" t="e">
        <f>IF(LEN('Описание предлагаемого товара'!#REF!)&gt;0,'Описание предлагаемого товара'!#REF!,"")</f>
        <v>#REF!</v>
      </c>
      <c r="CZ904" s="95" t="e">
        <f t="shared" si="8326"/>
        <v>#REF!</v>
      </c>
      <c r="DA904" s="95" t="e">
        <f t="shared" ref="DA904" si="8812">IFERROR(REPLACE(CZ904,FIND(" ",CZ904,1),1,""),CZ904)</f>
        <v>#REF!</v>
      </c>
      <c r="DB904" s="95" t="e">
        <f t="shared" si="8270"/>
        <v>#REF!</v>
      </c>
      <c r="DC904" s="95" t="e">
        <f t="shared" ref="DC904:DD904" si="8813">IFERROR(REPLACE(DB904,FIND("г.",DB904,1),2,""),DB904)</f>
        <v>#REF!</v>
      </c>
      <c r="DD904" s="95" t="e">
        <f t="shared" si="8813"/>
        <v>#REF!</v>
      </c>
      <c r="DE904" s="95" t="e">
        <f t="shared" ref="DE904:DF904" si="8814">IFERROR(REPLACE(DD904,FIND("г",DD904,1),1,""),DD904)</f>
        <v>#REF!</v>
      </c>
      <c r="DF904" s="95" t="e">
        <f t="shared" si="8814"/>
        <v>#REF!</v>
      </c>
      <c r="DG904" s="95" t="e">
        <f t="shared" si="8343"/>
        <v>#REF!</v>
      </c>
      <c r="DH904" s="25" t="str">
        <f>IFERROR(VLOOKUP(CI904*1,Обработ.выгрузка_реестра_РФ!$A:$G,5,),"")</f>
        <v/>
      </c>
      <c r="DI904" s="27" t="str">
        <f t="shared" si="8353"/>
        <v/>
      </c>
      <c r="DJ904" s="27" t="str">
        <f t="shared" ca="1" si="8330"/>
        <v/>
      </c>
      <c r="DK904" s="63" t="e">
        <f>IF(LEN('Описание предлагаемого товара'!#REF!)&gt;0,'Описание предлагаемого товара'!#REF!,"")</f>
        <v>#REF!</v>
      </c>
      <c r="DL904" s="63" t="e">
        <f>IF(LEN('Описание предлагаемого товара'!#REF!)&gt;0,'Описание предлагаемого товара'!#REF!,"")</f>
        <v>#REF!</v>
      </c>
      <c r="DM904" s="32"/>
    </row>
    <row r="905" spans="1:117" ht="48.75" customHeight="1" x14ac:dyDescent="0.25">
      <c r="A905" s="61" t="e">
        <f>IF(LEN('Описание предлагаемого товара'!#REF!)&gt;0,'Описание предлагаемого товара'!#REF!,"")</f>
        <v>#REF!</v>
      </c>
      <c r="B905" s="65" t="e">
        <f>IF(LEN('Описание предлагаемого товара'!#REF!)&gt;0,'Описание предлагаемого товара'!#REF!,"")</f>
        <v>#REF!</v>
      </c>
      <c r="C905" s="61" t="e">
        <f>IF(LEN('Описание предлагаемого товара'!#REF!)&gt;0,'Описание предлагаемого товара'!#REF!,"")</f>
        <v>#REF!</v>
      </c>
      <c r="D905" s="61" t="e">
        <f>IF(LEN('Описание предлагаемого товара'!#REF!)&gt;0,'Описание предлагаемого товара'!#REF!,"")</f>
        <v>#REF!</v>
      </c>
      <c r="E905" s="61" t="e">
        <f>IF(LEN('Описание предлагаемого товара'!#REF!)&gt;0,'Описание предлагаемого товара'!#REF!,"")</f>
        <v>#REF!</v>
      </c>
      <c r="F905" s="61" t="e">
        <f>IF(LEN('Описание предлагаемого товара'!#REF!)&gt;0,'Описание предлагаемого товара'!#REF!,"")</f>
        <v>#REF!</v>
      </c>
      <c r="G905" s="61" t="e">
        <f>IF(LEN('Описание предлагаемого товара'!#REF!)&gt;0,'Описание предлагаемого товара'!#REF!,"")</f>
        <v>#REF!</v>
      </c>
      <c r="H905" s="61" t="e">
        <f>IF(LEN('Описание предлагаемого товара'!#REF!)&gt;0,'Описание предлагаемого товара'!#REF!,"")</f>
        <v>#REF!</v>
      </c>
      <c r="I905" s="61" t="e">
        <f>IF(LEN('Описание предлагаемого товара'!#REF!)&gt;0,'Описание предлагаемого товара'!#REF!,"")</f>
        <v>#REF!</v>
      </c>
      <c r="J905" s="38" t="str">
        <f>IFERROR(VLOOKUP(B905,SAP!$A:$E,5,),"")</f>
        <v/>
      </c>
      <c r="K905" s="40" t="str">
        <f t="shared" si="8273"/>
        <v/>
      </c>
      <c r="L905" s="61" t="e">
        <f>IF(LEN('Описание предлагаемого товара'!#REF!)&gt;0,IFERROR('Описание предлагаемого товара'!#REF!*1,""),"")</f>
        <v>#REF!</v>
      </c>
      <c r="M905" s="39" t="str">
        <f>IFERROR(VLOOKUP(B905,SAP!$A:$E,2,),"")</f>
        <v/>
      </c>
      <c r="N905" s="41" t="str">
        <f t="shared" si="8409"/>
        <v/>
      </c>
      <c r="O905" s="39" t="str">
        <f t="shared" si="8260"/>
        <v/>
      </c>
      <c r="P905" s="36" t="e">
        <f>IF(LEN('Описание предлагаемого товара'!#REF!)&gt;0,'Описание предлагаемого товара'!#REF!,"")</f>
        <v>#REF!</v>
      </c>
      <c r="Q90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05" s="37" t="e">
        <f>IF(LEN('Описание предлагаемого товара'!#REF!)&gt;0,'Описание предлагаемого товара'!#REF!,"")</f>
        <v>#REF!</v>
      </c>
      <c r="S905" s="37" t="e">
        <f>IF(LEN('Описание предлагаемого товара'!#REF!)&gt;0,'Описание предлагаемого товара'!#REF!,"")</f>
        <v>#REF!</v>
      </c>
      <c r="T90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05" s="23" t="str">
        <f>IFERROR(VLOOKUP(CI905*1,Обработ.выгрузка_реестра_РФ!$A:$G,6,),"")</f>
        <v/>
      </c>
      <c r="V905" s="61" t="e">
        <f>IF(LEN('Описание предлагаемого товара'!#REF!)&gt;0,'Описание предлагаемого товара'!#REF!,"")</f>
        <v>#REF!</v>
      </c>
      <c r="W905" s="62" t="e">
        <f>IF(LEN('Описание предлагаемого товара'!#REF!)&gt;0,'Описание предлагаемого товара'!#REF!,"")</f>
        <v>#REF!</v>
      </c>
      <c r="X905" s="91" t="e">
        <f t="shared" ref="X905:Y905" si="8815">IFERROR(REPLACE(W905,FIND(CHAR(10),W905,1),1," "),W905)</f>
        <v>#REF!</v>
      </c>
      <c r="Y905" s="91" t="e">
        <f t="shared" si="8815"/>
        <v>#REF!</v>
      </c>
      <c r="Z905" s="91" t="e">
        <f t="shared" si="8275"/>
        <v>#REF!</v>
      </c>
      <c r="AA905" s="91" t="e">
        <f t="shared" si="8276"/>
        <v>#REF!</v>
      </c>
      <c r="AB905" s="91" t="e">
        <f t="shared" si="8277"/>
        <v>#REF!</v>
      </c>
      <c r="AC905" s="91" t="e">
        <f t="shared" ref="AC905:AF905" si="8816">IFERROR(REPLACE(AB905,FIND("  ",AB905,1),2," "),AB905)</f>
        <v>#REF!</v>
      </c>
      <c r="AD905" s="91" t="e">
        <f t="shared" si="8816"/>
        <v>#REF!</v>
      </c>
      <c r="AE905" s="91" t="e">
        <f t="shared" si="8816"/>
        <v>#REF!</v>
      </c>
      <c r="AF905" s="91" t="e">
        <f t="shared" si="8816"/>
        <v>#REF!</v>
      </c>
      <c r="AG905" s="23" t="str">
        <f>IFERROR(VLOOKUP(CI905*1,Обработ.выгрузка_реестра_РФ!$A:$G,4,),"")</f>
        <v/>
      </c>
      <c r="AH905" s="91" t="str">
        <f t="shared" ref="AH905:AI905" si="8817">IFERROR(REPLACE(AG905,FIND("-",AG905,1),1,"*"),AG905)</f>
        <v/>
      </c>
      <c r="AI905" s="91" t="str">
        <f t="shared" si="8817"/>
        <v/>
      </c>
      <c r="AJ905" s="27" t="str">
        <f t="shared" si="8375"/>
        <v/>
      </c>
      <c r="AK905" s="63" t="e">
        <f>IF(LEN('Описание предлагаемого товара'!#REF!)&gt;0,'Описание предлагаемого товара'!#REF!,"")</f>
        <v>#REF!</v>
      </c>
      <c r="AL905" s="91" t="e">
        <f t="shared" ref="AL905:AM905" si="8818">IFERROR(REPLACE(AK905,FIND(CHAR(10),AK905,1),1,""),AK905)</f>
        <v>#REF!</v>
      </c>
      <c r="AM905" s="91" t="e">
        <f t="shared" si="8818"/>
        <v>#REF!</v>
      </c>
      <c r="AN905" s="91" t="e">
        <f t="shared" ref="AN905:AR905" si="8819">IFERROR(REPLACE(AM905,FIND(" ",AM905,1),1,""),AM905)</f>
        <v>#REF!</v>
      </c>
      <c r="AO905" s="91" t="e">
        <f t="shared" si="8819"/>
        <v>#REF!</v>
      </c>
      <c r="AP905" s="91" t="e">
        <f t="shared" si="8819"/>
        <v>#REF!</v>
      </c>
      <c r="AQ905" s="91" t="e">
        <f t="shared" si="8819"/>
        <v>#REF!</v>
      </c>
      <c r="AR905" s="91" t="e">
        <f t="shared" si="8819"/>
        <v>#REF!</v>
      </c>
      <c r="AS905" s="91" t="e">
        <f t="shared" si="8282"/>
        <v>#REF!</v>
      </c>
      <c r="AT905" s="91" t="e">
        <f t="shared" si="8283"/>
        <v>#REF!</v>
      </c>
      <c r="AU905" s="32" t="e">
        <f t="shared" si="8266"/>
        <v>#REF!</v>
      </c>
      <c r="AV905" s="93" t="e">
        <f>'Описание предлагаемого товара'!#REF!</f>
        <v>#REF!</v>
      </c>
      <c r="AW905" s="91" t="e">
        <f>MIN(SEARCH({0,1,2,3,4,5,6,7,8,9},AV905&amp; "0123456789"))</f>
        <v>#REF!</v>
      </c>
      <c r="AX905" s="91" t="str">
        <f t="shared" si="8284"/>
        <v/>
      </c>
      <c r="AY905" s="91" t="str">
        <f t="shared" si="8285"/>
        <v/>
      </c>
      <c r="AZ905" s="91" t="str">
        <f t="shared" si="8286"/>
        <v/>
      </c>
      <c r="BA905" s="91" t="str">
        <f t="shared" si="8287"/>
        <v/>
      </c>
      <c r="BB905" s="91" t="str">
        <f t="shared" si="8288"/>
        <v/>
      </c>
      <c r="BC905" s="91" t="str">
        <f t="shared" si="8289"/>
        <v/>
      </c>
      <c r="BD905" s="91" t="str">
        <f t="shared" si="8290"/>
        <v/>
      </c>
      <c r="BE905" s="91" t="str">
        <f t="shared" si="8291"/>
        <v/>
      </c>
      <c r="BF905" s="91" t="str">
        <f t="shared" si="8292"/>
        <v/>
      </c>
      <c r="BG905" s="91" t="str">
        <f t="shared" si="8293"/>
        <v/>
      </c>
      <c r="BH905" s="91" t="str">
        <f t="shared" si="8294"/>
        <v/>
      </c>
      <c r="BI905" s="91" t="str">
        <f t="shared" si="8295"/>
        <v/>
      </c>
      <c r="BJ905" s="91" t="str">
        <f t="shared" si="8296"/>
        <v/>
      </c>
      <c r="BK905" s="91" t="str">
        <f t="shared" si="8297"/>
        <v/>
      </c>
      <c r="BL905" s="91" t="str">
        <f t="shared" si="8298"/>
        <v/>
      </c>
      <c r="BM905" s="91" t="str">
        <f t="shared" si="8299"/>
        <v/>
      </c>
      <c r="BN905" s="91" t="str">
        <f t="shared" si="8300"/>
        <v/>
      </c>
      <c r="BO905" s="91" t="str">
        <f t="shared" si="8301"/>
        <v/>
      </c>
      <c r="BP905" s="91" t="str">
        <f t="shared" si="8302"/>
        <v/>
      </c>
      <c r="BQ905" s="91" t="str">
        <f t="shared" si="8303"/>
        <v/>
      </c>
      <c r="BR905" s="91" t="str">
        <f t="shared" si="8304"/>
        <v/>
      </c>
      <c r="BS905" s="91" t="str">
        <f t="shared" si="8305"/>
        <v/>
      </c>
      <c r="BT905" s="91" t="str">
        <f t="shared" si="8306"/>
        <v/>
      </c>
      <c r="BU905" s="91" t="str">
        <f t="shared" si="8307"/>
        <v/>
      </c>
      <c r="BV905" s="91" t="str">
        <f t="shared" si="8308"/>
        <v/>
      </c>
      <c r="BW905" s="91" t="str">
        <f t="shared" si="8309"/>
        <v/>
      </c>
      <c r="BX905" s="91" t="str">
        <f t="shared" si="8310"/>
        <v/>
      </c>
      <c r="BY905" s="91" t="str">
        <f t="shared" si="8311"/>
        <v/>
      </c>
      <c r="BZ905" s="91" t="str">
        <f t="shared" si="8312"/>
        <v/>
      </c>
      <c r="CA905" s="91" t="str">
        <f t="shared" si="8313"/>
        <v/>
      </c>
      <c r="CB905" s="91" t="str">
        <f t="shared" si="8314"/>
        <v/>
      </c>
      <c r="CC905" s="91" t="str">
        <f t="shared" si="8315"/>
        <v/>
      </c>
      <c r="CD905" s="91" t="str">
        <f t="shared" si="8316"/>
        <v/>
      </c>
      <c r="CE905" s="91" t="str">
        <f t="shared" si="8317"/>
        <v/>
      </c>
      <c r="CF905" s="91" t="str">
        <f t="shared" si="8318"/>
        <v/>
      </c>
      <c r="CG905" s="91" t="str">
        <f t="shared" si="8319"/>
        <v/>
      </c>
      <c r="CH905" s="91" t="str">
        <f t="shared" si="8320"/>
        <v/>
      </c>
      <c r="CI905" s="91" t="str">
        <f t="shared" si="8321"/>
        <v>нет</v>
      </c>
      <c r="CJ905" s="63" t="e">
        <f>IF(LEN('Описание предлагаемого товара'!#REF!)&gt;0,'Описание предлагаемого товара'!#REF!,"")</f>
        <v>#REF!</v>
      </c>
      <c r="CK905" s="91" t="e">
        <f t="shared" ref="CK905:CL905" si="8820">IFERROR(REPLACE(CJ905,FIND(CHAR(10),CJ905,1),1,""),CJ905)</f>
        <v>#REF!</v>
      </c>
      <c r="CL905" s="91" t="e">
        <f t="shared" si="8820"/>
        <v>#REF!</v>
      </c>
      <c r="CM905" s="91" t="e">
        <f t="shared" si="8323"/>
        <v>#REF!</v>
      </c>
      <c r="CN905" s="91" t="e">
        <f t="shared" si="8324"/>
        <v>#REF!</v>
      </c>
      <c r="CO905" s="91" t="e">
        <f t="shared" si="8325"/>
        <v>#REF!</v>
      </c>
      <c r="CP905" s="90" t="e">
        <f>IF(AU905="Не указан реестровый номер (мера нац.режима Запрет)","",IF(CI905="нет","",IF(CU905="да","исключение(не смотрим баллы)",IFERROR(IF(CI905*1&gt;0,IFERROR(IF(VLOOKUP(CI905*1,Обработ.выгрузка_реестра_РФ!$A:$G,7,)=0,"Баллы не установлены",VLOOKUP(CI905*1,Обработ.выгрузка_реестра_РФ!$A:$G,7,)),IF(LEN(CI905)&gt;14,"","нет номера в реестре РФ")),""),IF(LEN(CI905)=0,"","Некорректный реестровый номер")))))</f>
        <v>#REF!</v>
      </c>
      <c r="CQ905" s="33" t="e">
        <f>IF(LEN(C905)&gt;0,IFERROR(IF(LEN(H905)&gt;0,IF(LEN(VLOOKUP(H905,'исключения(не_смотрим_баллы)'!$A:$C,1,))&gt;0,"да","нет"),"не введен ОКПД2"),"нет"),"")</f>
        <v>#REF!</v>
      </c>
      <c r="CR905" s="33" t="e">
        <f ca="1">IF(CQ905="да",IF(TODAY()&lt;VLOOKUP(H905,'исключения(не_смотрим_баллы)'!$A:$C,3,),"да","нет"),"")</f>
        <v>#REF!</v>
      </c>
      <c r="CS905" s="33" t="str">
        <f>IFERROR(IF(CQ905="да",IF(VLOOKUP(CI905*1,Обработ.выгрузка_реестра_РФ!$A:$G,2,)&lt;VLOOKUP(H905,'исключения(не_смотрим_баллы)'!$A:$C,2,),"да","нет"),""),"")</f>
        <v/>
      </c>
      <c r="CT905" s="24"/>
      <c r="CU905" s="33" t="e">
        <f t="shared" si="8337"/>
        <v>#REF!</v>
      </c>
      <c r="CV905" s="91" t="e">
        <f t="shared" si="8338"/>
        <v>#REF!</v>
      </c>
      <c r="CW905" s="27" t="e">
        <f t="shared" si="8339"/>
        <v>#REF!</v>
      </c>
      <c r="CX905" s="26" t="e">
        <f t="shared" si="8268"/>
        <v>#REF!</v>
      </c>
      <c r="CY905" s="64" t="e">
        <f>IF(LEN('Описание предлагаемого товара'!#REF!)&gt;0,'Описание предлагаемого товара'!#REF!,"")</f>
        <v>#REF!</v>
      </c>
      <c r="CZ905" s="95" t="e">
        <f t="shared" si="8326"/>
        <v>#REF!</v>
      </c>
      <c r="DA905" s="95" t="e">
        <f t="shared" ref="DA905" si="8821">IFERROR(REPLACE(CZ905,FIND(" ",CZ905,1),1,""),CZ905)</f>
        <v>#REF!</v>
      </c>
      <c r="DB905" s="95" t="e">
        <f t="shared" si="8270"/>
        <v>#REF!</v>
      </c>
      <c r="DC905" s="95" t="e">
        <f t="shared" ref="DC905:DD905" si="8822">IFERROR(REPLACE(DB905,FIND("г.",DB905,1),2,""),DB905)</f>
        <v>#REF!</v>
      </c>
      <c r="DD905" s="95" t="e">
        <f t="shared" si="8822"/>
        <v>#REF!</v>
      </c>
      <c r="DE905" s="95" t="e">
        <f t="shared" ref="DE905:DF905" si="8823">IFERROR(REPLACE(DD905,FIND("г",DD905,1),1,""),DD905)</f>
        <v>#REF!</v>
      </c>
      <c r="DF905" s="95" t="e">
        <f t="shared" si="8823"/>
        <v>#REF!</v>
      </c>
      <c r="DG905" s="95" t="e">
        <f t="shared" si="8343"/>
        <v>#REF!</v>
      </c>
      <c r="DH905" s="25" t="str">
        <f>IFERROR(VLOOKUP(CI905*1,Обработ.выгрузка_реестра_РФ!$A:$G,5,),"")</f>
        <v/>
      </c>
      <c r="DI905" s="27" t="str">
        <f t="shared" si="8353"/>
        <v/>
      </c>
      <c r="DJ905" s="27" t="str">
        <f t="shared" ca="1" si="8330"/>
        <v/>
      </c>
      <c r="DK905" s="63" t="e">
        <f>IF(LEN('Описание предлагаемого товара'!#REF!)&gt;0,'Описание предлагаемого товара'!#REF!,"")</f>
        <v>#REF!</v>
      </c>
      <c r="DL905" s="63" t="e">
        <f>IF(LEN('Описание предлагаемого товара'!#REF!)&gt;0,'Описание предлагаемого товара'!#REF!,"")</f>
        <v>#REF!</v>
      </c>
      <c r="DM905" s="32"/>
    </row>
    <row r="906" spans="1:117" ht="48.75" customHeight="1" x14ac:dyDescent="0.25">
      <c r="A906" s="61" t="e">
        <f>IF(LEN('Описание предлагаемого товара'!#REF!)&gt;0,'Описание предлагаемого товара'!#REF!,"")</f>
        <v>#REF!</v>
      </c>
      <c r="B906" s="65" t="e">
        <f>IF(LEN('Описание предлагаемого товара'!#REF!)&gt;0,'Описание предлагаемого товара'!#REF!,"")</f>
        <v>#REF!</v>
      </c>
      <c r="C906" s="61" t="e">
        <f>IF(LEN('Описание предлагаемого товара'!#REF!)&gt;0,'Описание предлагаемого товара'!#REF!,"")</f>
        <v>#REF!</v>
      </c>
      <c r="D906" s="61" t="e">
        <f>IF(LEN('Описание предлагаемого товара'!#REF!)&gt;0,'Описание предлагаемого товара'!#REF!,"")</f>
        <v>#REF!</v>
      </c>
      <c r="E906" s="61" t="e">
        <f>IF(LEN('Описание предлагаемого товара'!#REF!)&gt;0,'Описание предлагаемого товара'!#REF!,"")</f>
        <v>#REF!</v>
      </c>
      <c r="F906" s="61" t="e">
        <f>IF(LEN('Описание предлагаемого товара'!#REF!)&gt;0,'Описание предлагаемого товара'!#REF!,"")</f>
        <v>#REF!</v>
      </c>
      <c r="G906" s="61" t="e">
        <f>IF(LEN('Описание предлагаемого товара'!#REF!)&gt;0,'Описание предлагаемого товара'!#REF!,"")</f>
        <v>#REF!</v>
      </c>
      <c r="H906" s="61" t="e">
        <f>IF(LEN('Описание предлагаемого товара'!#REF!)&gt;0,'Описание предлагаемого товара'!#REF!,"")</f>
        <v>#REF!</v>
      </c>
      <c r="I906" s="61" t="e">
        <f>IF(LEN('Описание предлагаемого товара'!#REF!)&gt;0,'Описание предлагаемого товара'!#REF!,"")</f>
        <v>#REF!</v>
      </c>
      <c r="J906" s="38" t="str">
        <f>IFERROR(VLOOKUP(B906,SAP!$A:$E,5,),"")</f>
        <v/>
      </c>
      <c r="K906" s="40" t="str">
        <f t="shared" si="8273"/>
        <v/>
      </c>
      <c r="L906" s="61" t="e">
        <f>IF(LEN('Описание предлагаемого товара'!#REF!)&gt;0,IFERROR('Описание предлагаемого товара'!#REF!*1,""),"")</f>
        <v>#REF!</v>
      </c>
      <c r="M906" s="39" t="str">
        <f>IFERROR(VLOOKUP(B906,SAP!$A:$E,2,),"")</f>
        <v/>
      </c>
      <c r="N906" s="41" t="str">
        <f t="shared" si="8409"/>
        <v/>
      </c>
      <c r="O906" s="39" t="str">
        <f t="shared" si="8260"/>
        <v/>
      </c>
      <c r="P906" s="36" t="e">
        <f>IF(LEN('Описание предлагаемого товара'!#REF!)&gt;0,'Описание предлагаемого товара'!#REF!,"")</f>
        <v>#REF!</v>
      </c>
      <c r="Q90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06" s="37" t="e">
        <f>IF(LEN('Описание предлагаемого товара'!#REF!)&gt;0,'Описание предлагаемого товара'!#REF!,"")</f>
        <v>#REF!</v>
      </c>
      <c r="S906" s="37" t="e">
        <f>IF(LEN('Описание предлагаемого товара'!#REF!)&gt;0,'Описание предлагаемого товара'!#REF!,"")</f>
        <v>#REF!</v>
      </c>
      <c r="T90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06" s="23" t="str">
        <f>IFERROR(VLOOKUP(CI906*1,Обработ.выгрузка_реестра_РФ!$A:$G,6,),"")</f>
        <v/>
      </c>
      <c r="V906" s="61" t="e">
        <f>IF(LEN('Описание предлагаемого товара'!#REF!)&gt;0,'Описание предлагаемого товара'!#REF!,"")</f>
        <v>#REF!</v>
      </c>
      <c r="W906" s="62" t="e">
        <f>IF(LEN('Описание предлагаемого товара'!#REF!)&gt;0,'Описание предлагаемого товара'!#REF!,"")</f>
        <v>#REF!</v>
      </c>
      <c r="X906" s="91" t="e">
        <f t="shared" ref="X906:Y906" si="8824">IFERROR(REPLACE(W906,FIND(CHAR(10),W906,1),1," "),W906)</f>
        <v>#REF!</v>
      </c>
      <c r="Y906" s="91" t="e">
        <f t="shared" si="8824"/>
        <v>#REF!</v>
      </c>
      <c r="Z906" s="91" t="e">
        <f t="shared" si="8275"/>
        <v>#REF!</v>
      </c>
      <c r="AA906" s="91" t="e">
        <f t="shared" si="8276"/>
        <v>#REF!</v>
      </c>
      <c r="AB906" s="91" t="e">
        <f t="shared" si="8277"/>
        <v>#REF!</v>
      </c>
      <c r="AC906" s="91" t="e">
        <f t="shared" ref="AC906:AF906" si="8825">IFERROR(REPLACE(AB906,FIND("  ",AB906,1),2," "),AB906)</f>
        <v>#REF!</v>
      </c>
      <c r="AD906" s="91" t="e">
        <f t="shared" si="8825"/>
        <v>#REF!</v>
      </c>
      <c r="AE906" s="91" t="e">
        <f t="shared" si="8825"/>
        <v>#REF!</v>
      </c>
      <c r="AF906" s="91" t="e">
        <f t="shared" si="8825"/>
        <v>#REF!</v>
      </c>
      <c r="AG906" s="23" t="str">
        <f>IFERROR(VLOOKUP(CI906*1,Обработ.выгрузка_реестра_РФ!$A:$G,4,),"")</f>
        <v/>
      </c>
      <c r="AH906" s="91" t="str">
        <f t="shared" ref="AH906:AI906" si="8826">IFERROR(REPLACE(AG906,FIND("-",AG906,1),1,"*"),AG906)</f>
        <v/>
      </c>
      <c r="AI906" s="91" t="str">
        <f t="shared" si="8826"/>
        <v/>
      </c>
      <c r="AJ906" s="27" t="str">
        <f t="shared" si="8375"/>
        <v/>
      </c>
      <c r="AK906" s="63" t="e">
        <f>IF(LEN('Описание предлагаемого товара'!#REF!)&gt;0,'Описание предлагаемого товара'!#REF!,"")</f>
        <v>#REF!</v>
      </c>
      <c r="AL906" s="91" t="e">
        <f t="shared" ref="AL906:AM906" si="8827">IFERROR(REPLACE(AK906,FIND(CHAR(10),AK906,1),1,""),AK906)</f>
        <v>#REF!</v>
      </c>
      <c r="AM906" s="91" t="e">
        <f t="shared" si="8827"/>
        <v>#REF!</v>
      </c>
      <c r="AN906" s="91" t="e">
        <f t="shared" ref="AN906:AR906" si="8828">IFERROR(REPLACE(AM906,FIND(" ",AM906,1),1,""),AM906)</f>
        <v>#REF!</v>
      </c>
      <c r="AO906" s="91" t="e">
        <f t="shared" si="8828"/>
        <v>#REF!</v>
      </c>
      <c r="AP906" s="91" t="e">
        <f t="shared" si="8828"/>
        <v>#REF!</v>
      </c>
      <c r="AQ906" s="91" t="e">
        <f t="shared" si="8828"/>
        <v>#REF!</v>
      </c>
      <c r="AR906" s="91" t="e">
        <f t="shared" si="8828"/>
        <v>#REF!</v>
      </c>
      <c r="AS906" s="91" t="e">
        <f t="shared" si="8282"/>
        <v>#REF!</v>
      </c>
      <c r="AT906" s="91" t="e">
        <f t="shared" si="8283"/>
        <v>#REF!</v>
      </c>
      <c r="AU906" s="32" t="e">
        <f t="shared" si="8266"/>
        <v>#REF!</v>
      </c>
      <c r="AV906" s="93" t="e">
        <f>'Описание предлагаемого товара'!#REF!</f>
        <v>#REF!</v>
      </c>
      <c r="AW906" s="91" t="e">
        <f>MIN(SEARCH({0,1,2,3,4,5,6,7,8,9},AV906&amp; "0123456789"))</f>
        <v>#REF!</v>
      </c>
      <c r="AX906" s="91" t="str">
        <f t="shared" si="8284"/>
        <v/>
      </c>
      <c r="AY906" s="91" t="str">
        <f t="shared" si="8285"/>
        <v/>
      </c>
      <c r="AZ906" s="91" t="str">
        <f t="shared" si="8286"/>
        <v/>
      </c>
      <c r="BA906" s="91" t="str">
        <f t="shared" si="8287"/>
        <v/>
      </c>
      <c r="BB906" s="91" t="str">
        <f t="shared" si="8288"/>
        <v/>
      </c>
      <c r="BC906" s="91" t="str">
        <f t="shared" si="8289"/>
        <v/>
      </c>
      <c r="BD906" s="91" t="str">
        <f t="shared" si="8290"/>
        <v/>
      </c>
      <c r="BE906" s="91" t="str">
        <f t="shared" si="8291"/>
        <v/>
      </c>
      <c r="BF906" s="91" t="str">
        <f t="shared" si="8292"/>
        <v/>
      </c>
      <c r="BG906" s="91" t="str">
        <f t="shared" si="8293"/>
        <v/>
      </c>
      <c r="BH906" s="91" t="str">
        <f t="shared" si="8294"/>
        <v/>
      </c>
      <c r="BI906" s="91" t="str">
        <f t="shared" si="8295"/>
        <v/>
      </c>
      <c r="BJ906" s="91" t="str">
        <f t="shared" si="8296"/>
        <v/>
      </c>
      <c r="BK906" s="91" t="str">
        <f t="shared" si="8297"/>
        <v/>
      </c>
      <c r="BL906" s="91" t="str">
        <f t="shared" si="8298"/>
        <v/>
      </c>
      <c r="BM906" s="91" t="str">
        <f t="shared" si="8299"/>
        <v/>
      </c>
      <c r="BN906" s="91" t="str">
        <f t="shared" si="8300"/>
        <v/>
      </c>
      <c r="BO906" s="91" t="str">
        <f t="shared" si="8301"/>
        <v/>
      </c>
      <c r="BP906" s="91" t="str">
        <f t="shared" si="8302"/>
        <v/>
      </c>
      <c r="BQ906" s="91" t="str">
        <f t="shared" si="8303"/>
        <v/>
      </c>
      <c r="BR906" s="91" t="str">
        <f t="shared" si="8304"/>
        <v/>
      </c>
      <c r="BS906" s="91" t="str">
        <f t="shared" si="8305"/>
        <v/>
      </c>
      <c r="BT906" s="91" t="str">
        <f t="shared" si="8306"/>
        <v/>
      </c>
      <c r="BU906" s="91" t="str">
        <f t="shared" si="8307"/>
        <v/>
      </c>
      <c r="BV906" s="91" t="str">
        <f t="shared" si="8308"/>
        <v/>
      </c>
      <c r="BW906" s="91" t="str">
        <f t="shared" si="8309"/>
        <v/>
      </c>
      <c r="BX906" s="91" t="str">
        <f t="shared" si="8310"/>
        <v/>
      </c>
      <c r="BY906" s="91" t="str">
        <f t="shared" si="8311"/>
        <v/>
      </c>
      <c r="BZ906" s="91" t="str">
        <f t="shared" si="8312"/>
        <v/>
      </c>
      <c r="CA906" s="91" t="str">
        <f t="shared" si="8313"/>
        <v/>
      </c>
      <c r="CB906" s="91" t="str">
        <f t="shared" si="8314"/>
        <v/>
      </c>
      <c r="CC906" s="91" t="str">
        <f t="shared" si="8315"/>
        <v/>
      </c>
      <c r="CD906" s="91" t="str">
        <f t="shared" si="8316"/>
        <v/>
      </c>
      <c r="CE906" s="91" t="str">
        <f t="shared" si="8317"/>
        <v/>
      </c>
      <c r="CF906" s="91" t="str">
        <f t="shared" si="8318"/>
        <v/>
      </c>
      <c r="CG906" s="91" t="str">
        <f t="shared" si="8319"/>
        <v/>
      </c>
      <c r="CH906" s="91" t="str">
        <f t="shared" si="8320"/>
        <v/>
      </c>
      <c r="CI906" s="91" t="str">
        <f t="shared" si="8321"/>
        <v>нет</v>
      </c>
      <c r="CJ906" s="63" t="e">
        <f>IF(LEN('Описание предлагаемого товара'!#REF!)&gt;0,'Описание предлагаемого товара'!#REF!,"")</f>
        <v>#REF!</v>
      </c>
      <c r="CK906" s="91" t="e">
        <f t="shared" ref="CK906:CL906" si="8829">IFERROR(REPLACE(CJ906,FIND(CHAR(10),CJ906,1),1,""),CJ906)</f>
        <v>#REF!</v>
      </c>
      <c r="CL906" s="91" t="e">
        <f t="shared" si="8829"/>
        <v>#REF!</v>
      </c>
      <c r="CM906" s="91" t="e">
        <f t="shared" si="8323"/>
        <v>#REF!</v>
      </c>
      <c r="CN906" s="91" t="e">
        <f t="shared" si="8324"/>
        <v>#REF!</v>
      </c>
      <c r="CO906" s="91" t="e">
        <f t="shared" si="8325"/>
        <v>#REF!</v>
      </c>
      <c r="CP906" s="90" t="e">
        <f>IF(AU906="Не указан реестровый номер (мера нац.режима Запрет)","",IF(CI906="нет","",IF(CU906="да","исключение(не смотрим баллы)",IFERROR(IF(CI906*1&gt;0,IFERROR(IF(VLOOKUP(CI906*1,Обработ.выгрузка_реестра_РФ!$A:$G,7,)=0,"Баллы не установлены",VLOOKUP(CI906*1,Обработ.выгрузка_реестра_РФ!$A:$G,7,)),IF(LEN(CI906)&gt;14,"","нет номера в реестре РФ")),""),IF(LEN(CI906)=0,"","Некорректный реестровый номер")))))</f>
        <v>#REF!</v>
      </c>
      <c r="CQ906" s="33" t="e">
        <f>IF(LEN(C906)&gt;0,IFERROR(IF(LEN(H906)&gt;0,IF(LEN(VLOOKUP(H906,'исключения(не_смотрим_баллы)'!$A:$C,1,))&gt;0,"да","нет"),"не введен ОКПД2"),"нет"),"")</f>
        <v>#REF!</v>
      </c>
      <c r="CR906" s="33" t="e">
        <f ca="1">IF(CQ906="да",IF(TODAY()&lt;VLOOKUP(H906,'исключения(не_смотрим_баллы)'!$A:$C,3,),"да","нет"),"")</f>
        <v>#REF!</v>
      </c>
      <c r="CS906" s="33" t="str">
        <f>IFERROR(IF(CQ906="да",IF(VLOOKUP(CI906*1,Обработ.выгрузка_реестра_РФ!$A:$G,2,)&lt;VLOOKUP(H906,'исключения(не_смотрим_баллы)'!$A:$C,2,),"да","нет"),""),"")</f>
        <v/>
      </c>
      <c r="CT906" s="24"/>
      <c r="CU906" s="33" t="e">
        <f t="shared" si="8337"/>
        <v>#REF!</v>
      </c>
      <c r="CV906" s="91" t="e">
        <f t="shared" si="8338"/>
        <v>#REF!</v>
      </c>
      <c r="CW906" s="27" t="e">
        <f t="shared" si="8339"/>
        <v>#REF!</v>
      </c>
      <c r="CX906" s="26" t="e">
        <f t="shared" si="8268"/>
        <v>#REF!</v>
      </c>
      <c r="CY906" s="64" t="e">
        <f>IF(LEN('Описание предлагаемого товара'!#REF!)&gt;0,'Описание предлагаемого товара'!#REF!,"")</f>
        <v>#REF!</v>
      </c>
      <c r="CZ906" s="95" t="e">
        <f t="shared" si="8326"/>
        <v>#REF!</v>
      </c>
      <c r="DA906" s="95" t="e">
        <f t="shared" ref="DA906" si="8830">IFERROR(REPLACE(CZ906,FIND(" ",CZ906,1),1,""),CZ906)</f>
        <v>#REF!</v>
      </c>
      <c r="DB906" s="95" t="e">
        <f t="shared" si="8270"/>
        <v>#REF!</v>
      </c>
      <c r="DC906" s="95" t="e">
        <f t="shared" ref="DC906:DD906" si="8831">IFERROR(REPLACE(DB906,FIND("г.",DB906,1),2,""),DB906)</f>
        <v>#REF!</v>
      </c>
      <c r="DD906" s="95" t="e">
        <f t="shared" si="8831"/>
        <v>#REF!</v>
      </c>
      <c r="DE906" s="95" t="e">
        <f t="shared" ref="DE906:DF906" si="8832">IFERROR(REPLACE(DD906,FIND("г",DD906,1),1,""),DD906)</f>
        <v>#REF!</v>
      </c>
      <c r="DF906" s="95" t="e">
        <f t="shared" si="8832"/>
        <v>#REF!</v>
      </c>
      <c r="DG906" s="95" t="e">
        <f t="shared" si="8343"/>
        <v>#REF!</v>
      </c>
      <c r="DH906" s="25" t="str">
        <f>IFERROR(VLOOKUP(CI906*1,Обработ.выгрузка_реестра_РФ!$A:$G,5,),"")</f>
        <v/>
      </c>
      <c r="DI906" s="27" t="str">
        <f t="shared" si="8353"/>
        <v/>
      </c>
      <c r="DJ906" s="27" t="str">
        <f t="shared" ca="1" si="8330"/>
        <v/>
      </c>
      <c r="DK906" s="63" t="e">
        <f>IF(LEN('Описание предлагаемого товара'!#REF!)&gt;0,'Описание предлагаемого товара'!#REF!,"")</f>
        <v>#REF!</v>
      </c>
      <c r="DL906" s="63" t="e">
        <f>IF(LEN('Описание предлагаемого товара'!#REF!)&gt;0,'Описание предлагаемого товара'!#REF!,"")</f>
        <v>#REF!</v>
      </c>
      <c r="DM906" s="32"/>
    </row>
    <row r="907" spans="1:117" ht="48.75" customHeight="1" x14ac:dyDescent="0.25">
      <c r="A907" s="61" t="e">
        <f>IF(LEN('Описание предлагаемого товара'!#REF!)&gt;0,'Описание предлагаемого товара'!#REF!,"")</f>
        <v>#REF!</v>
      </c>
      <c r="B907" s="65" t="e">
        <f>IF(LEN('Описание предлагаемого товара'!#REF!)&gt;0,'Описание предлагаемого товара'!#REF!,"")</f>
        <v>#REF!</v>
      </c>
      <c r="C907" s="61" t="e">
        <f>IF(LEN('Описание предлагаемого товара'!#REF!)&gt;0,'Описание предлагаемого товара'!#REF!,"")</f>
        <v>#REF!</v>
      </c>
      <c r="D907" s="61" t="e">
        <f>IF(LEN('Описание предлагаемого товара'!#REF!)&gt;0,'Описание предлагаемого товара'!#REF!,"")</f>
        <v>#REF!</v>
      </c>
      <c r="E907" s="61" t="e">
        <f>IF(LEN('Описание предлагаемого товара'!#REF!)&gt;0,'Описание предлагаемого товара'!#REF!,"")</f>
        <v>#REF!</v>
      </c>
      <c r="F907" s="61" t="e">
        <f>IF(LEN('Описание предлагаемого товара'!#REF!)&gt;0,'Описание предлагаемого товара'!#REF!,"")</f>
        <v>#REF!</v>
      </c>
      <c r="G907" s="61" t="e">
        <f>IF(LEN('Описание предлагаемого товара'!#REF!)&gt;0,'Описание предлагаемого товара'!#REF!,"")</f>
        <v>#REF!</v>
      </c>
      <c r="H907" s="61" t="e">
        <f>IF(LEN('Описание предлагаемого товара'!#REF!)&gt;0,'Описание предлагаемого товара'!#REF!,"")</f>
        <v>#REF!</v>
      </c>
      <c r="I907" s="61" t="e">
        <f>IF(LEN('Описание предлагаемого товара'!#REF!)&gt;0,'Описание предлагаемого товара'!#REF!,"")</f>
        <v>#REF!</v>
      </c>
      <c r="J907" s="38" t="str">
        <f>IFERROR(VLOOKUP(B907,SAP!$A:$E,5,),"")</f>
        <v/>
      </c>
      <c r="K907" s="40" t="str">
        <f t="shared" si="8273"/>
        <v/>
      </c>
      <c r="L907" s="61" t="e">
        <f>IF(LEN('Описание предлагаемого товара'!#REF!)&gt;0,IFERROR('Описание предлагаемого товара'!#REF!*1,""),"")</f>
        <v>#REF!</v>
      </c>
      <c r="M907" s="39" t="str">
        <f>IFERROR(VLOOKUP(B907,SAP!$A:$E,2,),"")</f>
        <v/>
      </c>
      <c r="N907" s="41" t="str">
        <f t="shared" si="8409"/>
        <v/>
      </c>
      <c r="O907" s="39" t="str">
        <f t="shared" si="8260"/>
        <v/>
      </c>
      <c r="P907" s="36" t="e">
        <f>IF(LEN('Описание предлагаемого товара'!#REF!)&gt;0,'Описание предлагаемого товара'!#REF!,"")</f>
        <v>#REF!</v>
      </c>
      <c r="Q90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07" s="37" t="e">
        <f>IF(LEN('Описание предлагаемого товара'!#REF!)&gt;0,'Описание предлагаемого товара'!#REF!,"")</f>
        <v>#REF!</v>
      </c>
      <c r="S907" s="37" t="e">
        <f>IF(LEN('Описание предлагаемого товара'!#REF!)&gt;0,'Описание предлагаемого товара'!#REF!,"")</f>
        <v>#REF!</v>
      </c>
      <c r="T90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07" s="23" t="str">
        <f>IFERROR(VLOOKUP(CI907*1,Обработ.выгрузка_реестра_РФ!$A:$G,6,),"")</f>
        <v/>
      </c>
      <c r="V907" s="61" t="e">
        <f>IF(LEN('Описание предлагаемого товара'!#REF!)&gt;0,'Описание предлагаемого товара'!#REF!,"")</f>
        <v>#REF!</v>
      </c>
      <c r="W907" s="62" t="e">
        <f>IF(LEN('Описание предлагаемого товара'!#REF!)&gt;0,'Описание предлагаемого товара'!#REF!,"")</f>
        <v>#REF!</v>
      </c>
      <c r="X907" s="91" t="e">
        <f t="shared" ref="X907:Y907" si="8833">IFERROR(REPLACE(W907,FIND(CHAR(10),W907,1),1," "),W907)</f>
        <v>#REF!</v>
      </c>
      <c r="Y907" s="91" t="e">
        <f t="shared" si="8833"/>
        <v>#REF!</v>
      </c>
      <c r="Z907" s="91" t="e">
        <f t="shared" si="8275"/>
        <v>#REF!</v>
      </c>
      <c r="AA907" s="91" t="e">
        <f t="shared" si="8276"/>
        <v>#REF!</v>
      </c>
      <c r="AB907" s="91" t="e">
        <f t="shared" si="8277"/>
        <v>#REF!</v>
      </c>
      <c r="AC907" s="91" t="e">
        <f t="shared" ref="AC907:AF907" si="8834">IFERROR(REPLACE(AB907,FIND("  ",AB907,1),2," "),AB907)</f>
        <v>#REF!</v>
      </c>
      <c r="AD907" s="91" t="e">
        <f t="shared" si="8834"/>
        <v>#REF!</v>
      </c>
      <c r="AE907" s="91" t="e">
        <f t="shared" si="8834"/>
        <v>#REF!</v>
      </c>
      <c r="AF907" s="91" t="e">
        <f t="shared" si="8834"/>
        <v>#REF!</v>
      </c>
      <c r="AG907" s="23" t="str">
        <f>IFERROR(VLOOKUP(CI907*1,Обработ.выгрузка_реестра_РФ!$A:$G,4,),"")</f>
        <v/>
      </c>
      <c r="AH907" s="91" t="str">
        <f t="shared" ref="AH907:AI907" si="8835">IFERROR(REPLACE(AG907,FIND("-",AG907,1),1,"*"),AG907)</f>
        <v/>
      </c>
      <c r="AI907" s="91" t="str">
        <f t="shared" si="8835"/>
        <v/>
      </c>
      <c r="AJ907" s="27" t="str">
        <f t="shared" si="8375"/>
        <v/>
      </c>
      <c r="AK907" s="63" t="e">
        <f>IF(LEN('Описание предлагаемого товара'!#REF!)&gt;0,'Описание предлагаемого товара'!#REF!,"")</f>
        <v>#REF!</v>
      </c>
      <c r="AL907" s="91" t="e">
        <f t="shared" ref="AL907:AM907" si="8836">IFERROR(REPLACE(AK907,FIND(CHAR(10),AK907,1),1,""),AK907)</f>
        <v>#REF!</v>
      </c>
      <c r="AM907" s="91" t="e">
        <f t="shared" si="8836"/>
        <v>#REF!</v>
      </c>
      <c r="AN907" s="91" t="e">
        <f t="shared" ref="AN907:AR907" si="8837">IFERROR(REPLACE(AM907,FIND(" ",AM907,1),1,""),AM907)</f>
        <v>#REF!</v>
      </c>
      <c r="AO907" s="91" t="e">
        <f t="shared" si="8837"/>
        <v>#REF!</v>
      </c>
      <c r="AP907" s="91" t="e">
        <f t="shared" si="8837"/>
        <v>#REF!</v>
      </c>
      <c r="AQ907" s="91" t="e">
        <f t="shared" si="8837"/>
        <v>#REF!</v>
      </c>
      <c r="AR907" s="91" t="e">
        <f t="shared" si="8837"/>
        <v>#REF!</v>
      </c>
      <c r="AS907" s="91" t="e">
        <f t="shared" si="8282"/>
        <v>#REF!</v>
      </c>
      <c r="AT907" s="91" t="e">
        <f t="shared" si="8283"/>
        <v>#REF!</v>
      </c>
      <c r="AU907" s="32" t="e">
        <f t="shared" si="8266"/>
        <v>#REF!</v>
      </c>
      <c r="AV907" s="93" t="e">
        <f>'Описание предлагаемого товара'!#REF!</f>
        <v>#REF!</v>
      </c>
      <c r="AW907" s="91" t="e">
        <f>MIN(SEARCH({0,1,2,3,4,5,6,7,8,9},AV907&amp; "0123456789"))</f>
        <v>#REF!</v>
      </c>
      <c r="AX907" s="91" t="str">
        <f t="shared" si="8284"/>
        <v/>
      </c>
      <c r="AY907" s="91" t="str">
        <f t="shared" si="8285"/>
        <v/>
      </c>
      <c r="AZ907" s="91" t="str">
        <f t="shared" si="8286"/>
        <v/>
      </c>
      <c r="BA907" s="91" t="str">
        <f t="shared" si="8287"/>
        <v/>
      </c>
      <c r="BB907" s="91" t="str">
        <f t="shared" si="8288"/>
        <v/>
      </c>
      <c r="BC907" s="91" t="str">
        <f t="shared" si="8289"/>
        <v/>
      </c>
      <c r="BD907" s="91" t="str">
        <f t="shared" si="8290"/>
        <v/>
      </c>
      <c r="BE907" s="91" t="str">
        <f t="shared" si="8291"/>
        <v/>
      </c>
      <c r="BF907" s="91" t="str">
        <f t="shared" si="8292"/>
        <v/>
      </c>
      <c r="BG907" s="91" t="str">
        <f t="shared" si="8293"/>
        <v/>
      </c>
      <c r="BH907" s="91" t="str">
        <f t="shared" si="8294"/>
        <v/>
      </c>
      <c r="BI907" s="91" t="str">
        <f t="shared" si="8295"/>
        <v/>
      </c>
      <c r="BJ907" s="91" t="str">
        <f t="shared" si="8296"/>
        <v/>
      </c>
      <c r="BK907" s="91" t="str">
        <f t="shared" si="8297"/>
        <v/>
      </c>
      <c r="BL907" s="91" t="str">
        <f t="shared" si="8298"/>
        <v/>
      </c>
      <c r="BM907" s="91" t="str">
        <f t="shared" si="8299"/>
        <v/>
      </c>
      <c r="BN907" s="91" t="str">
        <f t="shared" si="8300"/>
        <v/>
      </c>
      <c r="BO907" s="91" t="str">
        <f t="shared" si="8301"/>
        <v/>
      </c>
      <c r="BP907" s="91" t="str">
        <f t="shared" si="8302"/>
        <v/>
      </c>
      <c r="BQ907" s="91" t="str">
        <f t="shared" si="8303"/>
        <v/>
      </c>
      <c r="BR907" s="91" t="str">
        <f t="shared" si="8304"/>
        <v/>
      </c>
      <c r="BS907" s="91" t="str">
        <f t="shared" si="8305"/>
        <v/>
      </c>
      <c r="BT907" s="91" t="str">
        <f t="shared" si="8306"/>
        <v/>
      </c>
      <c r="BU907" s="91" t="str">
        <f t="shared" si="8307"/>
        <v/>
      </c>
      <c r="BV907" s="91" t="str">
        <f t="shared" si="8308"/>
        <v/>
      </c>
      <c r="BW907" s="91" t="str">
        <f t="shared" si="8309"/>
        <v/>
      </c>
      <c r="BX907" s="91" t="str">
        <f t="shared" si="8310"/>
        <v/>
      </c>
      <c r="BY907" s="91" t="str">
        <f t="shared" si="8311"/>
        <v/>
      </c>
      <c r="BZ907" s="91" t="str">
        <f t="shared" si="8312"/>
        <v/>
      </c>
      <c r="CA907" s="91" t="str">
        <f t="shared" si="8313"/>
        <v/>
      </c>
      <c r="CB907" s="91" t="str">
        <f t="shared" si="8314"/>
        <v/>
      </c>
      <c r="CC907" s="91" t="str">
        <f t="shared" si="8315"/>
        <v/>
      </c>
      <c r="CD907" s="91" t="str">
        <f t="shared" si="8316"/>
        <v/>
      </c>
      <c r="CE907" s="91" t="str">
        <f t="shared" si="8317"/>
        <v/>
      </c>
      <c r="CF907" s="91" t="str">
        <f t="shared" si="8318"/>
        <v/>
      </c>
      <c r="CG907" s="91" t="str">
        <f t="shared" si="8319"/>
        <v/>
      </c>
      <c r="CH907" s="91" t="str">
        <f t="shared" si="8320"/>
        <v/>
      </c>
      <c r="CI907" s="91" t="str">
        <f t="shared" si="8321"/>
        <v>нет</v>
      </c>
      <c r="CJ907" s="63" t="e">
        <f>IF(LEN('Описание предлагаемого товара'!#REF!)&gt;0,'Описание предлагаемого товара'!#REF!,"")</f>
        <v>#REF!</v>
      </c>
      <c r="CK907" s="91" t="e">
        <f t="shared" ref="CK907:CL907" si="8838">IFERROR(REPLACE(CJ907,FIND(CHAR(10),CJ907,1),1,""),CJ907)</f>
        <v>#REF!</v>
      </c>
      <c r="CL907" s="91" t="e">
        <f t="shared" si="8838"/>
        <v>#REF!</v>
      </c>
      <c r="CM907" s="91" t="e">
        <f t="shared" si="8323"/>
        <v>#REF!</v>
      </c>
      <c r="CN907" s="91" t="e">
        <f t="shared" si="8324"/>
        <v>#REF!</v>
      </c>
      <c r="CO907" s="91" t="e">
        <f t="shared" si="8325"/>
        <v>#REF!</v>
      </c>
      <c r="CP907" s="90" t="e">
        <f>IF(AU907="Не указан реестровый номер (мера нац.режима Запрет)","",IF(CI907="нет","",IF(CU907="да","исключение(не смотрим баллы)",IFERROR(IF(CI907*1&gt;0,IFERROR(IF(VLOOKUP(CI907*1,Обработ.выгрузка_реестра_РФ!$A:$G,7,)=0,"Баллы не установлены",VLOOKUP(CI907*1,Обработ.выгрузка_реестра_РФ!$A:$G,7,)),IF(LEN(CI907)&gt;14,"","нет номера в реестре РФ")),""),IF(LEN(CI907)=0,"","Некорректный реестровый номер")))))</f>
        <v>#REF!</v>
      </c>
      <c r="CQ907" s="33" t="e">
        <f>IF(LEN(C907)&gt;0,IFERROR(IF(LEN(H907)&gt;0,IF(LEN(VLOOKUP(H907,'исключения(не_смотрим_баллы)'!$A:$C,1,))&gt;0,"да","нет"),"не введен ОКПД2"),"нет"),"")</f>
        <v>#REF!</v>
      </c>
      <c r="CR907" s="33" t="e">
        <f ca="1">IF(CQ907="да",IF(TODAY()&lt;VLOOKUP(H907,'исключения(не_смотрим_баллы)'!$A:$C,3,),"да","нет"),"")</f>
        <v>#REF!</v>
      </c>
      <c r="CS907" s="33" t="str">
        <f>IFERROR(IF(CQ907="да",IF(VLOOKUP(CI907*1,Обработ.выгрузка_реестра_РФ!$A:$G,2,)&lt;VLOOKUP(H907,'исключения(не_смотрим_баллы)'!$A:$C,2,),"да","нет"),""),"")</f>
        <v/>
      </c>
      <c r="CT907" s="24"/>
      <c r="CU907" s="33" t="e">
        <f t="shared" si="8337"/>
        <v>#REF!</v>
      </c>
      <c r="CV907" s="91" t="e">
        <f t="shared" si="8338"/>
        <v>#REF!</v>
      </c>
      <c r="CW907" s="27" t="e">
        <f t="shared" si="8339"/>
        <v>#REF!</v>
      </c>
      <c r="CX907" s="26" t="e">
        <f t="shared" si="8268"/>
        <v>#REF!</v>
      </c>
      <c r="CY907" s="64" t="e">
        <f>IF(LEN('Описание предлагаемого товара'!#REF!)&gt;0,'Описание предлагаемого товара'!#REF!,"")</f>
        <v>#REF!</v>
      </c>
      <c r="CZ907" s="95" t="e">
        <f t="shared" si="8326"/>
        <v>#REF!</v>
      </c>
      <c r="DA907" s="95" t="e">
        <f t="shared" ref="DA907" si="8839">IFERROR(REPLACE(CZ907,FIND(" ",CZ907,1),1,""),CZ907)</f>
        <v>#REF!</v>
      </c>
      <c r="DB907" s="95" t="e">
        <f t="shared" si="8270"/>
        <v>#REF!</v>
      </c>
      <c r="DC907" s="95" t="e">
        <f t="shared" ref="DC907:DD907" si="8840">IFERROR(REPLACE(DB907,FIND("г.",DB907,1),2,""),DB907)</f>
        <v>#REF!</v>
      </c>
      <c r="DD907" s="95" t="e">
        <f t="shared" si="8840"/>
        <v>#REF!</v>
      </c>
      <c r="DE907" s="95" t="e">
        <f t="shared" ref="DE907:DF907" si="8841">IFERROR(REPLACE(DD907,FIND("г",DD907,1),1,""),DD907)</f>
        <v>#REF!</v>
      </c>
      <c r="DF907" s="95" t="e">
        <f t="shared" si="8841"/>
        <v>#REF!</v>
      </c>
      <c r="DG907" s="95" t="e">
        <f t="shared" si="8343"/>
        <v>#REF!</v>
      </c>
      <c r="DH907" s="25" t="str">
        <f>IFERROR(VLOOKUP(CI907*1,Обработ.выгрузка_реестра_РФ!$A:$G,5,),"")</f>
        <v/>
      </c>
      <c r="DI907" s="27" t="str">
        <f t="shared" si="8353"/>
        <v/>
      </c>
      <c r="DJ907" s="27" t="str">
        <f t="shared" ca="1" si="8330"/>
        <v/>
      </c>
      <c r="DK907" s="63" t="e">
        <f>IF(LEN('Описание предлагаемого товара'!#REF!)&gt;0,'Описание предлагаемого товара'!#REF!,"")</f>
        <v>#REF!</v>
      </c>
      <c r="DL907" s="63" t="e">
        <f>IF(LEN('Описание предлагаемого товара'!#REF!)&gt;0,'Описание предлагаемого товара'!#REF!,"")</f>
        <v>#REF!</v>
      </c>
      <c r="DM907" s="32"/>
    </row>
    <row r="908" spans="1:117" ht="48.75" customHeight="1" x14ac:dyDescent="0.25">
      <c r="A908" s="61" t="e">
        <f>IF(LEN('Описание предлагаемого товара'!#REF!)&gt;0,'Описание предлагаемого товара'!#REF!,"")</f>
        <v>#REF!</v>
      </c>
      <c r="B908" s="65" t="e">
        <f>IF(LEN('Описание предлагаемого товара'!#REF!)&gt;0,'Описание предлагаемого товара'!#REF!,"")</f>
        <v>#REF!</v>
      </c>
      <c r="C908" s="61" t="e">
        <f>IF(LEN('Описание предлагаемого товара'!#REF!)&gt;0,'Описание предлагаемого товара'!#REF!,"")</f>
        <v>#REF!</v>
      </c>
      <c r="D908" s="61" t="e">
        <f>IF(LEN('Описание предлагаемого товара'!#REF!)&gt;0,'Описание предлагаемого товара'!#REF!,"")</f>
        <v>#REF!</v>
      </c>
      <c r="E908" s="61" t="e">
        <f>IF(LEN('Описание предлагаемого товара'!#REF!)&gt;0,'Описание предлагаемого товара'!#REF!,"")</f>
        <v>#REF!</v>
      </c>
      <c r="F908" s="61" t="e">
        <f>IF(LEN('Описание предлагаемого товара'!#REF!)&gt;0,'Описание предлагаемого товара'!#REF!,"")</f>
        <v>#REF!</v>
      </c>
      <c r="G908" s="61" t="e">
        <f>IF(LEN('Описание предлагаемого товара'!#REF!)&gt;0,'Описание предлагаемого товара'!#REF!,"")</f>
        <v>#REF!</v>
      </c>
      <c r="H908" s="61" t="e">
        <f>IF(LEN('Описание предлагаемого товара'!#REF!)&gt;0,'Описание предлагаемого товара'!#REF!,"")</f>
        <v>#REF!</v>
      </c>
      <c r="I908" s="61" t="e">
        <f>IF(LEN('Описание предлагаемого товара'!#REF!)&gt;0,'Описание предлагаемого товара'!#REF!,"")</f>
        <v>#REF!</v>
      </c>
      <c r="J908" s="38" t="str">
        <f>IFERROR(VLOOKUP(B908,SAP!$A:$E,5,),"")</f>
        <v/>
      </c>
      <c r="K908" s="40" t="str">
        <f t="shared" si="8273"/>
        <v/>
      </c>
      <c r="L908" s="61" t="e">
        <f>IF(LEN('Описание предлагаемого товара'!#REF!)&gt;0,IFERROR('Описание предлагаемого товара'!#REF!*1,""),"")</f>
        <v>#REF!</v>
      </c>
      <c r="M908" s="39" t="str">
        <f>IFERROR(VLOOKUP(B908,SAP!$A:$E,2,),"")</f>
        <v/>
      </c>
      <c r="N908" s="41" t="str">
        <f t="shared" si="8409"/>
        <v/>
      </c>
      <c r="O908" s="39" t="str">
        <f t="shared" si="8260"/>
        <v/>
      </c>
      <c r="P908" s="36" t="e">
        <f>IF(LEN('Описание предлагаемого товара'!#REF!)&gt;0,'Описание предлагаемого товара'!#REF!,"")</f>
        <v>#REF!</v>
      </c>
      <c r="Q90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08" s="37" t="e">
        <f>IF(LEN('Описание предлагаемого товара'!#REF!)&gt;0,'Описание предлагаемого товара'!#REF!,"")</f>
        <v>#REF!</v>
      </c>
      <c r="S908" s="37" t="e">
        <f>IF(LEN('Описание предлагаемого товара'!#REF!)&gt;0,'Описание предлагаемого товара'!#REF!,"")</f>
        <v>#REF!</v>
      </c>
      <c r="T90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08" s="23" t="str">
        <f>IFERROR(VLOOKUP(CI908*1,Обработ.выгрузка_реестра_РФ!$A:$G,6,),"")</f>
        <v/>
      </c>
      <c r="V908" s="61" t="e">
        <f>IF(LEN('Описание предлагаемого товара'!#REF!)&gt;0,'Описание предлагаемого товара'!#REF!,"")</f>
        <v>#REF!</v>
      </c>
      <c r="W908" s="62" t="e">
        <f>IF(LEN('Описание предлагаемого товара'!#REF!)&gt;0,'Описание предлагаемого товара'!#REF!,"")</f>
        <v>#REF!</v>
      </c>
      <c r="X908" s="91" t="e">
        <f t="shared" ref="X908:Y908" si="8842">IFERROR(REPLACE(W908,FIND(CHAR(10),W908,1),1," "),W908)</f>
        <v>#REF!</v>
      </c>
      <c r="Y908" s="91" t="e">
        <f t="shared" si="8842"/>
        <v>#REF!</v>
      </c>
      <c r="Z908" s="91" t="e">
        <f t="shared" si="8275"/>
        <v>#REF!</v>
      </c>
      <c r="AA908" s="91" t="e">
        <f t="shared" si="8276"/>
        <v>#REF!</v>
      </c>
      <c r="AB908" s="91" t="e">
        <f t="shared" si="8277"/>
        <v>#REF!</v>
      </c>
      <c r="AC908" s="91" t="e">
        <f t="shared" ref="AC908:AF908" si="8843">IFERROR(REPLACE(AB908,FIND("  ",AB908,1),2," "),AB908)</f>
        <v>#REF!</v>
      </c>
      <c r="AD908" s="91" t="e">
        <f t="shared" si="8843"/>
        <v>#REF!</v>
      </c>
      <c r="AE908" s="91" t="e">
        <f t="shared" si="8843"/>
        <v>#REF!</v>
      </c>
      <c r="AF908" s="91" t="e">
        <f t="shared" si="8843"/>
        <v>#REF!</v>
      </c>
      <c r="AG908" s="23" t="str">
        <f>IFERROR(VLOOKUP(CI908*1,Обработ.выгрузка_реестра_РФ!$A:$G,4,),"")</f>
        <v/>
      </c>
      <c r="AH908" s="91" t="str">
        <f t="shared" ref="AH908:AI908" si="8844">IFERROR(REPLACE(AG908,FIND("-",AG908,1),1,"*"),AG908)</f>
        <v/>
      </c>
      <c r="AI908" s="91" t="str">
        <f t="shared" si="8844"/>
        <v/>
      </c>
      <c r="AJ908" s="27" t="str">
        <f t="shared" si="8375"/>
        <v/>
      </c>
      <c r="AK908" s="63" t="e">
        <f>IF(LEN('Описание предлагаемого товара'!#REF!)&gt;0,'Описание предлагаемого товара'!#REF!,"")</f>
        <v>#REF!</v>
      </c>
      <c r="AL908" s="91" t="e">
        <f t="shared" ref="AL908:AM908" si="8845">IFERROR(REPLACE(AK908,FIND(CHAR(10),AK908,1),1,""),AK908)</f>
        <v>#REF!</v>
      </c>
      <c r="AM908" s="91" t="e">
        <f t="shared" si="8845"/>
        <v>#REF!</v>
      </c>
      <c r="AN908" s="91" t="e">
        <f t="shared" ref="AN908:AR908" si="8846">IFERROR(REPLACE(AM908,FIND(" ",AM908,1),1,""),AM908)</f>
        <v>#REF!</v>
      </c>
      <c r="AO908" s="91" t="e">
        <f t="shared" si="8846"/>
        <v>#REF!</v>
      </c>
      <c r="AP908" s="91" t="e">
        <f t="shared" si="8846"/>
        <v>#REF!</v>
      </c>
      <c r="AQ908" s="91" t="e">
        <f t="shared" si="8846"/>
        <v>#REF!</v>
      </c>
      <c r="AR908" s="91" t="e">
        <f t="shared" si="8846"/>
        <v>#REF!</v>
      </c>
      <c r="AS908" s="91" t="e">
        <f t="shared" si="8282"/>
        <v>#REF!</v>
      </c>
      <c r="AT908" s="91" t="e">
        <f t="shared" si="8283"/>
        <v>#REF!</v>
      </c>
      <c r="AU908" s="32" t="e">
        <f t="shared" si="8266"/>
        <v>#REF!</v>
      </c>
      <c r="AV908" s="93" t="e">
        <f>'Описание предлагаемого товара'!#REF!</f>
        <v>#REF!</v>
      </c>
      <c r="AW908" s="91" t="e">
        <f>MIN(SEARCH({0,1,2,3,4,5,6,7,8,9},AV908&amp; "0123456789"))</f>
        <v>#REF!</v>
      </c>
      <c r="AX908" s="91" t="str">
        <f t="shared" si="8284"/>
        <v/>
      </c>
      <c r="AY908" s="91" t="str">
        <f t="shared" si="8285"/>
        <v/>
      </c>
      <c r="AZ908" s="91" t="str">
        <f t="shared" si="8286"/>
        <v/>
      </c>
      <c r="BA908" s="91" t="str">
        <f t="shared" si="8287"/>
        <v/>
      </c>
      <c r="BB908" s="91" t="str">
        <f t="shared" si="8288"/>
        <v/>
      </c>
      <c r="BC908" s="91" t="str">
        <f t="shared" si="8289"/>
        <v/>
      </c>
      <c r="BD908" s="91" t="str">
        <f t="shared" si="8290"/>
        <v/>
      </c>
      <c r="BE908" s="91" t="str">
        <f t="shared" si="8291"/>
        <v/>
      </c>
      <c r="BF908" s="91" t="str">
        <f t="shared" si="8292"/>
        <v/>
      </c>
      <c r="BG908" s="91" t="str">
        <f t="shared" si="8293"/>
        <v/>
      </c>
      <c r="BH908" s="91" t="str">
        <f t="shared" si="8294"/>
        <v/>
      </c>
      <c r="BI908" s="91" t="str">
        <f t="shared" si="8295"/>
        <v/>
      </c>
      <c r="BJ908" s="91" t="str">
        <f t="shared" si="8296"/>
        <v/>
      </c>
      <c r="BK908" s="91" t="str">
        <f t="shared" si="8297"/>
        <v/>
      </c>
      <c r="BL908" s="91" t="str">
        <f t="shared" si="8298"/>
        <v/>
      </c>
      <c r="BM908" s="91" t="str">
        <f t="shared" si="8299"/>
        <v/>
      </c>
      <c r="BN908" s="91" t="str">
        <f t="shared" si="8300"/>
        <v/>
      </c>
      <c r="BO908" s="91" t="str">
        <f t="shared" si="8301"/>
        <v/>
      </c>
      <c r="BP908" s="91" t="str">
        <f t="shared" si="8302"/>
        <v/>
      </c>
      <c r="BQ908" s="91" t="str">
        <f t="shared" si="8303"/>
        <v/>
      </c>
      <c r="BR908" s="91" t="str">
        <f t="shared" si="8304"/>
        <v/>
      </c>
      <c r="BS908" s="91" t="str">
        <f t="shared" si="8305"/>
        <v/>
      </c>
      <c r="BT908" s="91" t="str">
        <f t="shared" si="8306"/>
        <v/>
      </c>
      <c r="BU908" s="91" t="str">
        <f t="shared" si="8307"/>
        <v/>
      </c>
      <c r="BV908" s="91" t="str">
        <f t="shared" si="8308"/>
        <v/>
      </c>
      <c r="BW908" s="91" t="str">
        <f t="shared" si="8309"/>
        <v/>
      </c>
      <c r="BX908" s="91" t="str">
        <f t="shared" si="8310"/>
        <v/>
      </c>
      <c r="BY908" s="91" t="str">
        <f t="shared" si="8311"/>
        <v/>
      </c>
      <c r="BZ908" s="91" t="str">
        <f t="shared" si="8312"/>
        <v/>
      </c>
      <c r="CA908" s="91" t="str">
        <f t="shared" si="8313"/>
        <v/>
      </c>
      <c r="CB908" s="91" t="str">
        <f t="shared" si="8314"/>
        <v/>
      </c>
      <c r="CC908" s="91" t="str">
        <f t="shared" si="8315"/>
        <v/>
      </c>
      <c r="CD908" s="91" t="str">
        <f t="shared" si="8316"/>
        <v/>
      </c>
      <c r="CE908" s="91" t="str">
        <f t="shared" si="8317"/>
        <v/>
      </c>
      <c r="CF908" s="91" t="str">
        <f t="shared" si="8318"/>
        <v/>
      </c>
      <c r="CG908" s="91" t="str">
        <f t="shared" si="8319"/>
        <v/>
      </c>
      <c r="CH908" s="91" t="str">
        <f t="shared" si="8320"/>
        <v/>
      </c>
      <c r="CI908" s="91" t="str">
        <f t="shared" si="8321"/>
        <v>нет</v>
      </c>
      <c r="CJ908" s="63" t="e">
        <f>IF(LEN('Описание предлагаемого товара'!#REF!)&gt;0,'Описание предлагаемого товара'!#REF!,"")</f>
        <v>#REF!</v>
      </c>
      <c r="CK908" s="91" t="e">
        <f t="shared" ref="CK908:CL908" si="8847">IFERROR(REPLACE(CJ908,FIND(CHAR(10),CJ908,1),1,""),CJ908)</f>
        <v>#REF!</v>
      </c>
      <c r="CL908" s="91" t="e">
        <f t="shared" si="8847"/>
        <v>#REF!</v>
      </c>
      <c r="CM908" s="91" t="e">
        <f t="shared" si="8323"/>
        <v>#REF!</v>
      </c>
      <c r="CN908" s="91" t="e">
        <f t="shared" si="8324"/>
        <v>#REF!</v>
      </c>
      <c r="CO908" s="91" t="e">
        <f t="shared" si="8325"/>
        <v>#REF!</v>
      </c>
      <c r="CP908" s="90" t="e">
        <f>IF(AU908="Не указан реестровый номер (мера нац.режима Запрет)","",IF(CI908="нет","",IF(CU908="да","исключение(не смотрим баллы)",IFERROR(IF(CI908*1&gt;0,IFERROR(IF(VLOOKUP(CI908*1,Обработ.выгрузка_реестра_РФ!$A:$G,7,)=0,"Баллы не установлены",VLOOKUP(CI908*1,Обработ.выгрузка_реестра_РФ!$A:$G,7,)),IF(LEN(CI908)&gt;14,"","нет номера в реестре РФ")),""),IF(LEN(CI908)=0,"","Некорректный реестровый номер")))))</f>
        <v>#REF!</v>
      </c>
      <c r="CQ908" s="33" t="e">
        <f>IF(LEN(C908)&gt;0,IFERROR(IF(LEN(H908)&gt;0,IF(LEN(VLOOKUP(H908,'исключения(не_смотрим_баллы)'!$A:$C,1,))&gt;0,"да","нет"),"не введен ОКПД2"),"нет"),"")</f>
        <v>#REF!</v>
      </c>
      <c r="CR908" s="33" t="e">
        <f ca="1">IF(CQ908="да",IF(TODAY()&lt;VLOOKUP(H908,'исключения(не_смотрим_баллы)'!$A:$C,3,),"да","нет"),"")</f>
        <v>#REF!</v>
      </c>
      <c r="CS908" s="33" t="str">
        <f>IFERROR(IF(CQ908="да",IF(VLOOKUP(CI908*1,Обработ.выгрузка_реестра_РФ!$A:$G,2,)&lt;VLOOKUP(H908,'исключения(не_смотрим_баллы)'!$A:$C,2,),"да","нет"),""),"")</f>
        <v/>
      </c>
      <c r="CT908" s="24"/>
      <c r="CU908" s="33" t="e">
        <f t="shared" si="8337"/>
        <v>#REF!</v>
      </c>
      <c r="CV908" s="91" t="e">
        <f t="shared" si="8338"/>
        <v>#REF!</v>
      </c>
      <c r="CW908" s="27" t="e">
        <f t="shared" si="8339"/>
        <v>#REF!</v>
      </c>
      <c r="CX908" s="26" t="e">
        <f t="shared" si="8268"/>
        <v>#REF!</v>
      </c>
      <c r="CY908" s="64" t="e">
        <f>IF(LEN('Описание предлагаемого товара'!#REF!)&gt;0,'Описание предлагаемого товара'!#REF!,"")</f>
        <v>#REF!</v>
      </c>
      <c r="CZ908" s="95" t="e">
        <f t="shared" si="8326"/>
        <v>#REF!</v>
      </c>
      <c r="DA908" s="95" t="e">
        <f t="shared" ref="DA908" si="8848">IFERROR(REPLACE(CZ908,FIND(" ",CZ908,1),1,""),CZ908)</f>
        <v>#REF!</v>
      </c>
      <c r="DB908" s="95" t="e">
        <f t="shared" si="8270"/>
        <v>#REF!</v>
      </c>
      <c r="DC908" s="95" t="e">
        <f t="shared" ref="DC908:DD908" si="8849">IFERROR(REPLACE(DB908,FIND("г.",DB908,1),2,""),DB908)</f>
        <v>#REF!</v>
      </c>
      <c r="DD908" s="95" t="e">
        <f t="shared" si="8849"/>
        <v>#REF!</v>
      </c>
      <c r="DE908" s="95" t="e">
        <f t="shared" ref="DE908:DF908" si="8850">IFERROR(REPLACE(DD908,FIND("г",DD908,1),1,""),DD908)</f>
        <v>#REF!</v>
      </c>
      <c r="DF908" s="95" t="e">
        <f t="shared" si="8850"/>
        <v>#REF!</v>
      </c>
      <c r="DG908" s="95" t="e">
        <f t="shared" si="8343"/>
        <v>#REF!</v>
      </c>
      <c r="DH908" s="25" t="str">
        <f>IFERROR(VLOOKUP(CI908*1,Обработ.выгрузка_реестра_РФ!$A:$G,5,),"")</f>
        <v/>
      </c>
      <c r="DI908" s="27" t="str">
        <f t="shared" si="8353"/>
        <v/>
      </c>
      <c r="DJ908" s="27" t="str">
        <f t="shared" ca="1" si="8330"/>
        <v/>
      </c>
      <c r="DK908" s="63" t="e">
        <f>IF(LEN('Описание предлагаемого товара'!#REF!)&gt;0,'Описание предлагаемого товара'!#REF!,"")</f>
        <v>#REF!</v>
      </c>
      <c r="DL908" s="63" t="e">
        <f>IF(LEN('Описание предлагаемого товара'!#REF!)&gt;0,'Описание предлагаемого товара'!#REF!,"")</f>
        <v>#REF!</v>
      </c>
      <c r="DM908" s="32"/>
    </row>
    <row r="909" spans="1:117" ht="48.75" customHeight="1" x14ac:dyDescent="0.25">
      <c r="A909" s="61" t="e">
        <f>IF(LEN('Описание предлагаемого товара'!#REF!)&gt;0,'Описание предлагаемого товара'!#REF!,"")</f>
        <v>#REF!</v>
      </c>
      <c r="B909" s="65" t="e">
        <f>IF(LEN('Описание предлагаемого товара'!#REF!)&gt;0,'Описание предлагаемого товара'!#REF!,"")</f>
        <v>#REF!</v>
      </c>
      <c r="C909" s="61" t="e">
        <f>IF(LEN('Описание предлагаемого товара'!#REF!)&gt;0,'Описание предлагаемого товара'!#REF!,"")</f>
        <v>#REF!</v>
      </c>
      <c r="D909" s="61" t="e">
        <f>IF(LEN('Описание предлагаемого товара'!#REF!)&gt;0,'Описание предлагаемого товара'!#REF!,"")</f>
        <v>#REF!</v>
      </c>
      <c r="E909" s="61" t="e">
        <f>IF(LEN('Описание предлагаемого товара'!#REF!)&gt;0,'Описание предлагаемого товара'!#REF!,"")</f>
        <v>#REF!</v>
      </c>
      <c r="F909" s="61" t="e">
        <f>IF(LEN('Описание предлагаемого товара'!#REF!)&gt;0,'Описание предлагаемого товара'!#REF!,"")</f>
        <v>#REF!</v>
      </c>
      <c r="G909" s="61" t="e">
        <f>IF(LEN('Описание предлагаемого товара'!#REF!)&gt;0,'Описание предлагаемого товара'!#REF!,"")</f>
        <v>#REF!</v>
      </c>
      <c r="H909" s="61" t="e">
        <f>IF(LEN('Описание предлагаемого товара'!#REF!)&gt;0,'Описание предлагаемого товара'!#REF!,"")</f>
        <v>#REF!</v>
      </c>
      <c r="I909" s="61" t="e">
        <f>IF(LEN('Описание предлагаемого товара'!#REF!)&gt;0,'Описание предлагаемого товара'!#REF!,"")</f>
        <v>#REF!</v>
      </c>
      <c r="J909" s="38" t="str">
        <f>IFERROR(VLOOKUP(B909,SAP!$A:$E,5,),"")</f>
        <v/>
      </c>
      <c r="K909" s="40" t="str">
        <f t="shared" si="8273"/>
        <v/>
      </c>
      <c r="L909" s="61" t="e">
        <f>IF(LEN('Описание предлагаемого товара'!#REF!)&gt;0,IFERROR('Описание предлагаемого товара'!#REF!*1,""),"")</f>
        <v>#REF!</v>
      </c>
      <c r="M909" s="39" t="str">
        <f>IFERROR(VLOOKUP(B909,SAP!$A:$E,2,),"")</f>
        <v/>
      </c>
      <c r="N909" s="41" t="str">
        <f t="shared" si="8409"/>
        <v/>
      </c>
      <c r="O909" s="39" t="str">
        <f t="shared" si="8260"/>
        <v/>
      </c>
      <c r="P909" s="36" t="e">
        <f>IF(LEN('Описание предлагаемого товара'!#REF!)&gt;0,'Описание предлагаемого товара'!#REF!,"")</f>
        <v>#REF!</v>
      </c>
      <c r="Q90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09" s="37" t="e">
        <f>IF(LEN('Описание предлагаемого товара'!#REF!)&gt;0,'Описание предлагаемого товара'!#REF!,"")</f>
        <v>#REF!</v>
      </c>
      <c r="S909" s="37" t="e">
        <f>IF(LEN('Описание предлагаемого товара'!#REF!)&gt;0,'Описание предлагаемого товара'!#REF!,"")</f>
        <v>#REF!</v>
      </c>
      <c r="T90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09" s="23" t="str">
        <f>IFERROR(VLOOKUP(CI909*1,Обработ.выгрузка_реестра_РФ!$A:$G,6,),"")</f>
        <v/>
      </c>
      <c r="V909" s="61" t="e">
        <f>IF(LEN('Описание предлагаемого товара'!#REF!)&gt;0,'Описание предлагаемого товара'!#REF!,"")</f>
        <v>#REF!</v>
      </c>
      <c r="W909" s="62" t="e">
        <f>IF(LEN('Описание предлагаемого товара'!#REF!)&gt;0,'Описание предлагаемого товара'!#REF!,"")</f>
        <v>#REF!</v>
      </c>
      <c r="X909" s="91" t="e">
        <f t="shared" ref="X909:Y909" si="8851">IFERROR(REPLACE(W909,FIND(CHAR(10),W909,1),1," "),W909)</f>
        <v>#REF!</v>
      </c>
      <c r="Y909" s="91" t="e">
        <f t="shared" si="8851"/>
        <v>#REF!</v>
      </c>
      <c r="Z909" s="91" t="e">
        <f t="shared" si="8275"/>
        <v>#REF!</v>
      </c>
      <c r="AA909" s="91" t="e">
        <f t="shared" si="8276"/>
        <v>#REF!</v>
      </c>
      <c r="AB909" s="91" t="e">
        <f t="shared" si="8277"/>
        <v>#REF!</v>
      </c>
      <c r="AC909" s="91" t="e">
        <f t="shared" ref="AC909:AF909" si="8852">IFERROR(REPLACE(AB909,FIND("  ",AB909,1),2," "),AB909)</f>
        <v>#REF!</v>
      </c>
      <c r="AD909" s="91" t="e">
        <f t="shared" si="8852"/>
        <v>#REF!</v>
      </c>
      <c r="AE909" s="91" t="e">
        <f t="shared" si="8852"/>
        <v>#REF!</v>
      </c>
      <c r="AF909" s="91" t="e">
        <f t="shared" si="8852"/>
        <v>#REF!</v>
      </c>
      <c r="AG909" s="23" t="str">
        <f>IFERROR(VLOOKUP(CI909*1,Обработ.выгрузка_реестра_РФ!$A:$G,4,),"")</f>
        <v/>
      </c>
      <c r="AH909" s="91" t="str">
        <f t="shared" ref="AH909:AI909" si="8853">IFERROR(REPLACE(AG909,FIND("-",AG909,1),1,"*"),AG909)</f>
        <v/>
      </c>
      <c r="AI909" s="91" t="str">
        <f t="shared" si="8853"/>
        <v/>
      </c>
      <c r="AJ909" s="27" t="str">
        <f t="shared" si="8375"/>
        <v/>
      </c>
      <c r="AK909" s="63" t="e">
        <f>IF(LEN('Описание предлагаемого товара'!#REF!)&gt;0,'Описание предлагаемого товара'!#REF!,"")</f>
        <v>#REF!</v>
      </c>
      <c r="AL909" s="91" t="e">
        <f t="shared" ref="AL909:AM909" si="8854">IFERROR(REPLACE(AK909,FIND(CHAR(10),AK909,1),1,""),AK909)</f>
        <v>#REF!</v>
      </c>
      <c r="AM909" s="91" t="e">
        <f t="shared" si="8854"/>
        <v>#REF!</v>
      </c>
      <c r="AN909" s="91" t="e">
        <f t="shared" ref="AN909:AR909" si="8855">IFERROR(REPLACE(AM909,FIND(" ",AM909,1),1,""),AM909)</f>
        <v>#REF!</v>
      </c>
      <c r="AO909" s="91" t="e">
        <f t="shared" si="8855"/>
        <v>#REF!</v>
      </c>
      <c r="AP909" s="91" t="e">
        <f t="shared" si="8855"/>
        <v>#REF!</v>
      </c>
      <c r="AQ909" s="91" t="e">
        <f t="shared" si="8855"/>
        <v>#REF!</v>
      </c>
      <c r="AR909" s="91" t="e">
        <f t="shared" si="8855"/>
        <v>#REF!</v>
      </c>
      <c r="AS909" s="91" t="e">
        <f t="shared" si="8282"/>
        <v>#REF!</v>
      </c>
      <c r="AT909" s="91" t="e">
        <f t="shared" si="8283"/>
        <v>#REF!</v>
      </c>
      <c r="AU909" s="32" t="e">
        <f t="shared" si="8266"/>
        <v>#REF!</v>
      </c>
      <c r="AV909" s="93" t="e">
        <f>'Описание предлагаемого товара'!#REF!</f>
        <v>#REF!</v>
      </c>
      <c r="AW909" s="91" t="e">
        <f>MIN(SEARCH({0,1,2,3,4,5,6,7,8,9},AV909&amp; "0123456789"))</f>
        <v>#REF!</v>
      </c>
      <c r="AX909" s="91" t="str">
        <f t="shared" si="8284"/>
        <v/>
      </c>
      <c r="AY909" s="91" t="str">
        <f t="shared" si="8285"/>
        <v/>
      </c>
      <c r="AZ909" s="91" t="str">
        <f t="shared" si="8286"/>
        <v/>
      </c>
      <c r="BA909" s="91" t="str">
        <f t="shared" si="8287"/>
        <v/>
      </c>
      <c r="BB909" s="91" t="str">
        <f t="shared" si="8288"/>
        <v/>
      </c>
      <c r="BC909" s="91" t="str">
        <f t="shared" si="8289"/>
        <v/>
      </c>
      <c r="BD909" s="91" t="str">
        <f t="shared" si="8290"/>
        <v/>
      </c>
      <c r="BE909" s="91" t="str">
        <f t="shared" si="8291"/>
        <v/>
      </c>
      <c r="BF909" s="91" t="str">
        <f t="shared" si="8292"/>
        <v/>
      </c>
      <c r="BG909" s="91" t="str">
        <f t="shared" si="8293"/>
        <v/>
      </c>
      <c r="BH909" s="91" t="str">
        <f t="shared" si="8294"/>
        <v/>
      </c>
      <c r="BI909" s="91" t="str">
        <f t="shared" si="8295"/>
        <v/>
      </c>
      <c r="BJ909" s="91" t="str">
        <f t="shared" si="8296"/>
        <v/>
      </c>
      <c r="BK909" s="91" t="str">
        <f t="shared" si="8297"/>
        <v/>
      </c>
      <c r="BL909" s="91" t="str">
        <f t="shared" si="8298"/>
        <v/>
      </c>
      <c r="BM909" s="91" t="str">
        <f t="shared" si="8299"/>
        <v/>
      </c>
      <c r="BN909" s="91" t="str">
        <f t="shared" si="8300"/>
        <v/>
      </c>
      <c r="BO909" s="91" t="str">
        <f t="shared" si="8301"/>
        <v/>
      </c>
      <c r="BP909" s="91" t="str">
        <f t="shared" si="8302"/>
        <v/>
      </c>
      <c r="BQ909" s="91" t="str">
        <f t="shared" si="8303"/>
        <v/>
      </c>
      <c r="BR909" s="91" t="str">
        <f t="shared" si="8304"/>
        <v/>
      </c>
      <c r="BS909" s="91" t="str">
        <f t="shared" si="8305"/>
        <v/>
      </c>
      <c r="BT909" s="91" t="str">
        <f t="shared" si="8306"/>
        <v/>
      </c>
      <c r="BU909" s="91" t="str">
        <f t="shared" si="8307"/>
        <v/>
      </c>
      <c r="BV909" s="91" t="str">
        <f t="shared" si="8308"/>
        <v/>
      </c>
      <c r="BW909" s="91" t="str">
        <f t="shared" si="8309"/>
        <v/>
      </c>
      <c r="BX909" s="91" t="str">
        <f t="shared" si="8310"/>
        <v/>
      </c>
      <c r="BY909" s="91" t="str">
        <f t="shared" si="8311"/>
        <v/>
      </c>
      <c r="BZ909" s="91" t="str">
        <f t="shared" si="8312"/>
        <v/>
      </c>
      <c r="CA909" s="91" t="str">
        <f t="shared" si="8313"/>
        <v/>
      </c>
      <c r="CB909" s="91" t="str">
        <f t="shared" si="8314"/>
        <v/>
      </c>
      <c r="CC909" s="91" t="str">
        <f t="shared" si="8315"/>
        <v/>
      </c>
      <c r="CD909" s="91" t="str">
        <f t="shared" si="8316"/>
        <v/>
      </c>
      <c r="CE909" s="91" t="str">
        <f t="shared" si="8317"/>
        <v/>
      </c>
      <c r="CF909" s="91" t="str">
        <f t="shared" si="8318"/>
        <v/>
      </c>
      <c r="CG909" s="91" t="str">
        <f t="shared" si="8319"/>
        <v/>
      </c>
      <c r="CH909" s="91" t="str">
        <f t="shared" si="8320"/>
        <v/>
      </c>
      <c r="CI909" s="91" t="str">
        <f t="shared" si="8321"/>
        <v>нет</v>
      </c>
      <c r="CJ909" s="63" t="e">
        <f>IF(LEN('Описание предлагаемого товара'!#REF!)&gt;0,'Описание предлагаемого товара'!#REF!,"")</f>
        <v>#REF!</v>
      </c>
      <c r="CK909" s="91" t="e">
        <f t="shared" ref="CK909:CL909" si="8856">IFERROR(REPLACE(CJ909,FIND(CHAR(10),CJ909,1),1,""),CJ909)</f>
        <v>#REF!</v>
      </c>
      <c r="CL909" s="91" t="e">
        <f t="shared" si="8856"/>
        <v>#REF!</v>
      </c>
      <c r="CM909" s="91" t="e">
        <f t="shared" si="8323"/>
        <v>#REF!</v>
      </c>
      <c r="CN909" s="91" t="e">
        <f t="shared" si="8324"/>
        <v>#REF!</v>
      </c>
      <c r="CO909" s="91" t="e">
        <f t="shared" si="8325"/>
        <v>#REF!</v>
      </c>
      <c r="CP909" s="90" t="e">
        <f>IF(AU909="Не указан реестровый номер (мера нац.режима Запрет)","",IF(CI909="нет","",IF(CU909="да","исключение(не смотрим баллы)",IFERROR(IF(CI909*1&gt;0,IFERROR(IF(VLOOKUP(CI909*1,Обработ.выгрузка_реестра_РФ!$A:$G,7,)=0,"Баллы не установлены",VLOOKUP(CI909*1,Обработ.выгрузка_реестра_РФ!$A:$G,7,)),IF(LEN(CI909)&gt;14,"","нет номера в реестре РФ")),""),IF(LEN(CI909)=0,"","Некорректный реестровый номер")))))</f>
        <v>#REF!</v>
      </c>
      <c r="CQ909" s="33" t="e">
        <f>IF(LEN(C909)&gt;0,IFERROR(IF(LEN(H909)&gt;0,IF(LEN(VLOOKUP(H909,'исключения(не_смотрим_баллы)'!$A:$C,1,))&gt;0,"да","нет"),"не введен ОКПД2"),"нет"),"")</f>
        <v>#REF!</v>
      </c>
      <c r="CR909" s="33" t="e">
        <f ca="1">IF(CQ909="да",IF(TODAY()&lt;VLOOKUP(H909,'исключения(не_смотрим_баллы)'!$A:$C,3,),"да","нет"),"")</f>
        <v>#REF!</v>
      </c>
      <c r="CS909" s="33" t="str">
        <f>IFERROR(IF(CQ909="да",IF(VLOOKUP(CI909*1,Обработ.выгрузка_реестра_РФ!$A:$G,2,)&lt;VLOOKUP(H909,'исключения(не_смотрим_баллы)'!$A:$C,2,),"да","нет"),""),"")</f>
        <v/>
      </c>
      <c r="CT909" s="24"/>
      <c r="CU909" s="33" t="e">
        <f t="shared" si="8337"/>
        <v>#REF!</v>
      </c>
      <c r="CV909" s="91" t="e">
        <f t="shared" si="8338"/>
        <v>#REF!</v>
      </c>
      <c r="CW909" s="27" t="e">
        <f t="shared" si="8339"/>
        <v>#REF!</v>
      </c>
      <c r="CX909" s="26" t="e">
        <f t="shared" si="8268"/>
        <v>#REF!</v>
      </c>
      <c r="CY909" s="64" t="e">
        <f>IF(LEN('Описание предлагаемого товара'!#REF!)&gt;0,'Описание предлагаемого товара'!#REF!,"")</f>
        <v>#REF!</v>
      </c>
      <c r="CZ909" s="95" t="e">
        <f t="shared" si="8326"/>
        <v>#REF!</v>
      </c>
      <c r="DA909" s="95" t="e">
        <f t="shared" ref="DA909" si="8857">IFERROR(REPLACE(CZ909,FIND(" ",CZ909,1),1,""),CZ909)</f>
        <v>#REF!</v>
      </c>
      <c r="DB909" s="95" t="e">
        <f t="shared" si="8270"/>
        <v>#REF!</v>
      </c>
      <c r="DC909" s="95" t="e">
        <f t="shared" ref="DC909:DD909" si="8858">IFERROR(REPLACE(DB909,FIND("г.",DB909,1),2,""),DB909)</f>
        <v>#REF!</v>
      </c>
      <c r="DD909" s="95" t="e">
        <f t="shared" si="8858"/>
        <v>#REF!</v>
      </c>
      <c r="DE909" s="95" t="e">
        <f t="shared" ref="DE909:DF909" si="8859">IFERROR(REPLACE(DD909,FIND("г",DD909,1),1,""),DD909)</f>
        <v>#REF!</v>
      </c>
      <c r="DF909" s="95" t="e">
        <f t="shared" si="8859"/>
        <v>#REF!</v>
      </c>
      <c r="DG909" s="95" t="e">
        <f t="shared" si="8343"/>
        <v>#REF!</v>
      </c>
      <c r="DH909" s="25" t="str">
        <f>IFERROR(VLOOKUP(CI909*1,Обработ.выгрузка_реестра_РФ!$A:$G,5,),"")</f>
        <v/>
      </c>
      <c r="DI909" s="27" t="str">
        <f t="shared" si="8353"/>
        <v/>
      </c>
      <c r="DJ909" s="27" t="str">
        <f t="shared" ca="1" si="8330"/>
        <v/>
      </c>
      <c r="DK909" s="63" t="e">
        <f>IF(LEN('Описание предлагаемого товара'!#REF!)&gt;0,'Описание предлагаемого товара'!#REF!,"")</f>
        <v>#REF!</v>
      </c>
      <c r="DL909" s="63" t="e">
        <f>IF(LEN('Описание предлагаемого товара'!#REF!)&gt;0,'Описание предлагаемого товара'!#REF!,"")</f>
        <v>#REF!</v>
      </c>
      <c r="DM909" s="32"/>
    </row>
    <row r="910" spans="1:117" ht="48.75" customHeight="1" x14ac:dyDescent="0.25">
      <c r="A910" s="61" t="e">
        <f>IF(LEN('Описание предлагаемого товара'!#REF!)&gt;0,'Описание предлагаемого товара'!#REF!,"")</f>
        <v>#REF!</v>
      </c>
      <c r="B910" s="65" t="e">
        <f>IF(LEN('Описание предлагаемого товара'!#REF!)&gt;0,'Описание предлагаемого товара'!#REF!,"")</f>
        <v>#REF!</v>
      </c>
      <c r="C910" s="61" t="e">
        <f>IF(LEN('Описание предлагаемого товара'!#REF!)&gt;0,'Описание предлагаемого товара'!#REF!,"")</f>
        <v>#REF!</v>
      </c>
      <c r="D910" s="61" t="e">
        <f>IF(LEN('Описание предлагаемого товара'!#REF!)&gt;0,'Описание предлагаемого товара'!#REF!,"")</f>
        <v>#REF!</v>
      </c>
      <c r="E910" s="61" t="e">
        <f>IF(LEN('Описание предлагаемого товара'!#REF!)&gt;0,'Описание предлагаемого товара'!#REF!,"")</f>
        <v>#REF!</v>
      </c>
      <c r="F910" s="61" t="e">
        <f>IF(LEN('Описание предлагаемого товара'!#REF!)&gt;0,'Описание предлагаемого товара'!#REF!,"")</f>
        <v>#REF!</v>
      </c>
      <c r="G910" s="61" t="e">
        <f>IF(LEN('Описание предлагаемого товара'!#REF!)&gt;0,'Описание предлагаемого товара'!#REF!,"")</f>
        <v>#REF!</v>
      </c>
      <c r="H910" s="61" t="e">
        <f>IF(LEN('Описание предлагаемого товара'!#REF!)&gt;0,'Описание предлагаемого товара'!#REF!,"")</f>
        <v>#REF!</v>
      </c>
      <c r="I910" s="61" t="e">
        <f>IF(LEN('Описание предлагаемого товара'!#REF!)&gt;0,'Описание предлагаемого товара'!#REF!,"")</f>
        <v>#REF!</v>
      </c>
      <c r="J910" s="38" t="str">
        <f>IFERROR(VLOOKUP(B910,SAP!$A:$E,5,),"")</f>
        <v/>
      </c>
      <c r="K910" s="40" t="str">
        <f t="shared" si="8273"/>
        <v/>
      </c>
      <c r="L910" s="61" t="e">
        <f>IF(LEN('Описание предлагаемого товара'!#REF!)&gt;0,IFERROR('Описание предлагаемого товара'!#REF!*1,""),"")</f>
        <v>#REF!</v>
      </c>
      <c r="M910" s="39" t="str">
        <f>IFERROR(VLOOKUP(B910,SAP!$A:$E,2,),"")</f>
        <v/>
      </c>
      <c r="N910" s="41" t="str">
        <f t="shared" si="8409"/>
        <v/>
      </c>
      <c r="O910" s="39" t="str">
        <f t="shared" si="8260"/>
        <v/>
      </c>
      <c r="P910" s="36" t="e">
        <f>IF(LEN('Описание предлагаемого товара'!#REF!)&gt;0,'Описание предлагаемого товара'!#REF!,"")</f>
        <v>#REF!</v>
      </c>
      <c r="Q91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10" s="37" t="e">
        <f>IF(LEN('Описание предлагаемого товара'!#REF!)&gt;0,'Описание предлагаемого товара'!#REF!,"")</f>
        <v>#REF!</v>
      </c>
      <c r="S910" s="37" t="e">
        <f>IF(LEN('Описание предлагаемого товара'!#REF!)&gt;0,'Описание предлагаемого товара'!#REF!,"")</f>
        <v>#REF!</v>
      </c>
      <c r="T91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10" s="23" t="str">
        <f>IFERROR(VLOOKUP(CI910*1,Обработ.выгрузка_реестра_РФ!$A:$G,6,),"")</f>
        <v/>
      </c>
      <c r="V910" s="61" t="e">
        <f>IF(LEN('Описание предлагаемого товара'!#REF!)&gt;0,'Описание предлагаемого товара'!#REF!,"")</f>
        <v>#REF!</v>
      </c>
      <c r="W910" s="62" t="e">
        <f>IF(LEN('Описание предлагаемого товара'!#REF!)&gt;0,'Описание предлагаемого товара'!#REF!,"")</f>
        <v>#REF!</v>
      </c>
      <c r="X910" s="91" t="e">
        <f t="shared" ref="X910:Y910" si="8860">IFERROR(REPLACE(W910,FIND(CHAR(10),W910,1),1," "),W910)</f>
        <v>#REF!</v>
      </c>
      <c r="Y910" s="91" t="e">
        <f t="shared" si="8860"/>
        <v>#REF!</v>
      </c>
      <c r="Z910" s="91" t="e">
        <f t="shared" si="8275"/>
        <v>#REF!</v>
      </c>
      <c r="AA910" s="91" t="e">
        <f t="shared" si="8276"/>
        <v>#REF!</v>
      </c>
      <c r="AB910" s="91" t="e">
        <f t="shared" si="8277"/>
        <v>#REF!</v>
      </c>
      <c r="AC910" s="91" t="e">
        <f t="shared" ref="AC910:AF910" si="8861">IFERROR(REPLACE(AB910,FIND("  ",AB910,1),2," "),AB910)</f>
        <v>#REF!</v>
      </c>
      <c r="AD910" s="91" t="e">
        <f t="shared" si="8861"/>
        <v>#REF!</v>
      </c>
      <c r="AE910" s="91" t="e">
        <f t="shared" si="8861"/>
        <v>#REF!</v>
      </c>
      <c r="AF910" s="91" t="e">
        <f t="shared" si="8861"/>
        <v>#REF!</v>
      </c>
      <c r="AG910" s="23" t="str">
        <f>IFERROR(VLOOKUP(CI910*1,Обработ.выгрузка_реестра_РФ!$A:$G,4,),"")</f>
        <v/>
      </c>
      <c r="AH910" s="91" t="str">
        <f t="shared" ref="AH910:AI910" si="8862">IFERROR(REPLACE(AG910,FIND("-",AG910,1),1,"*"),AG910)</f>
        <v/>
      </c>
      <c r="AI910" s="91" t="str">
        <f t="shared" si="8862"/>
        <v/>
      </c>
      <c r="AJ910" s="27" t="str">
        <f t="shared" si="8375"/>
        <v/>
      </c>
      <c r="AK910" s="63" t="e">
        <f>IF(LEN('Описание предлагаемого товара'!#REF!)&gt;0,'Описание предлагаемого товара'!#REF!,"")</f>
        <v>#REF!</v>
      </c>
      <c r="AL910" s="91" t="e">
        <f t="shared" ref="AL910:AM910" si="8863">IFERROR(REPLACE(AK910,FIND(CHAR(10),AK910,1),1,""),AK910)</f>
        <v>#REF!</v>
      </c>
      <c r="AM910" s="91" t="e">
        <f t="shared" si="8863"/>
        <v>#REF!</v>
      </c>
      <c r="AN910" s="91" t="e">
        <f t="shared" ref="AN910:AR910" si="8864">IFERROR(REPLACE(AM910,FIND(" ",AM910,1),1,""),AM910)</f>
        <v>#REF!</v>
      </c>
      <c r="AO910" s="91" t="e">
        <f t="shared" si="8864"/>
        <v>#REF!</v>
      </c>
      <c r="AP910" s="91" t="e">
        <f t="shared" si="8864"/>
        <v>#REF!</v>
      </c>
      <c r="AQ910" s="91" t="e">
        <f t="shared" si="8864"/>
        <v>#REF!</v>
      </c>
      <c r="AR910" s="91" t="e">
        <f t="shared" si="8864"/>
        <v>#REF!</v>
      </c>
      <c r="AS910" s="91" t="e">
        <f t="shared" si="8282"/>
        <v>#REF!</v>
      </c>
      <c r="AT910" s="91" t="e">
        <f t="shared" si="8283"/>
        <v>#REF!</v>
      </c>
      <c r="AU910" s="32" t="e">
        <f t="shared" si="8266"/>
        <v>#REF!</v>
      </c>
      <c r="AV910" s="93" t="e">
        <f>'Описание предлагаемого товара'!#REF!</f>
        <v>#REF!</v>
      </c>
      <c r="AW910" s="91" t="e">
        <f>MIN(SEARCH({0,1,2,3,4,5,6,7,8,9},AV910&amp; "0123456789"))</f>
        <v>#REF!</v>
      </c>
      <c r="AX910" s="91" t="str">
        <f t="shared" si="8284"/>
        <v/>
      </c>
      <c r="AY910" s="91" t="str">
        <f t="shared" si="8285"/>
        <v/>
      </c>
      <c r="AZ910" s="91" t="str">
        <f t="shared" si="8286"/>
        <v/>
      </c>
      <c r="BA910" s="91" t="str">
        <f t="shared" si="8287"/>
        <v/>
      </c>
      <c r="BB910" s="91" t="str">
        <f t="shared" si="8288"/>
        <v/>
      </c>
      <c r="BC910" s="91" t="str">
        <f t="shared" si="8289"/>
        <v/>
      </c>
      <c r="BD910" s="91" t="str">
        <f t="shared" si="8290"/>
        <v/>
      </c>
      <c r="BE910" s="91" t="str">
        <f t="shared" si="8291"/>
        <v/>
      </c>
      <c r="BF910" s="91" t="str">
        <f t="shared" si="8292"/>
        <v/>
      </c>
      <c r="BG910" s="91" t="str">
        <f t="shared" si="8293"/>
        <v/>
      </c>
      <c r="BH910" s="91" t="str">
        <f t="shared" si="8294"/>
        <v/>
      </c>
      <c r="BI910" s="91" t="str">
        <f t="shared" si="8295"/>
        <v/>
      </c>
      <c r="BJ910" s="91" t="str">
        <f t="shared" si="8296"/>
        <v/>
      </c>
      <c r="BK910" s="91" t="str">
        <f t="shared" si="8297"/>
        <v/>
      </c>
      <c r="BL910" s="91" t="str">
        <f t="shared" si="8298"/>
        <v/>
      </c>
      <c r="BM910" s="91" t="str">
        <f t="shared" si="8299"/>
        <v/>
      </c>
      <c r="BN910" s="91" t="str">
        <f t="shared" si="8300"/>
        <v/>
      </c>
      <c r="BO910" s="91" t="str">
        <f t="shared" si="8301"/>
        <v/>
      </c>
      <c r="BP910" s="91" t="str">
        <f t="shared" si="8302"/>
        <v/>
      </c>
      <c r="BQ910" s="91" t="str">
        <f t="shared" si="8303"/>
        <v/>
      </c>
      <c r="BR910" s="91" t="str">
        <f t="shared" si="8304"/>
        <v/>
      </c>
      <c r="BS910" s="91" t="str">
        <f t="shared" si="8305"/>
        <v/>
      </c>
      <c r="BT910" s="91" t="str">
        <f t="shared" si="8306"/>
        <v/>
      </c>
      <c r="BU910" s="91" t="str">
        <f t="shared" si="8307"/>
        <v/>
      </c>
      <c r="BV910" s="91" t="str">
        <f t="shared" si="8308"/>
        <v/>
      </c>
      <c r="BW910" s="91" t="str">
        <f t="shared" si="8309"/>
        <v/>
      </c>
      <c r="BX910" s="91" t="str">
        <f t="shared" si="8310"/>
        <v/>
      </c>
      <c r="BY910" s="91" t="str">
        <f t="shared" si="8311"/>
        <v/>
      </c>
      <c r="BZ910" s="91" t="str">
        <f t="shared" si="8312"/>
        <v/>
      </c>
      <c r="CA910" s="91" t="str">
        <f t="shared" si="8313"/>
        <v/>
      </c>
      <c r="CB910" s="91" t="str">
        <f t="shared" si="8314"/>
        <v/>
      </c>
      <c r="CC910" s="91" t="str">
        <f t="shared" si="8315"/>
        <v/>
      </c>
      <c r="CD910" s="91" t="str">
        <f t="shared" si="8316"/>
        <v/>
      </c>
      <c r="CE910" s="91" t="str">
        <f t="shared" si="8317"/>
        <v/>
      </c>
      <c r="CF910" s="91" t="str">
        <f t="shared" si="8318"/>
        <v/>
      </c>
      <c r="CG910" s="91" t="str">
        <f t="shared" si="8319"/>
        <v/>
      </c>
      <c r="CH910" s="91" t="str">
        <f t="shared" si="8320"/>
        <v/>
      </c>
      <c r="CI910" s="91" t="str">
        <f t="shared" si="8321"/>
        <v>нет</v>
      </c>
      <c r="CJ910" s="63" t="e">
        <f>IF(LEN('Описание предлагаемого товара'!#REF!)&gt;0,'Описание предлагаемого товара'!#REF!,"")</f>
        <v>#REF!</v>
      </c>
      <c r="CK910" s="91" t="e">
        <f t="shared" ref="CK910:CL910" si="8865">IFERROR(REPLACE(CJ910,FIND(CHAR(10),CJ910,1),1,""),CJ910)</f>
        <v>#REF!</v>
      </c>
      <c r="CL910" s="91" t="e">
        <f t="shared" si="8865"/>
        <v>#REF!</v>
      </c>
      <c r="CM910" s="91" t="e">
        <f t="shared" si="8323"/>
        <v>#REF!</v>
      </c>
      <c r="CN910" s="91" t="e">
        <f t="shared" si="8324"/>
        <v>#REF!</v>
      </c>
      <c r="CO910" s="91" t="e">
        <f t="shared" si="8325"/>
        <v>#REF!</v>
      </c>
      <c r="CP910" s="90" t="e">
        <f>IF(AU910="Не указан реестровый номер (мера нац.режима Запрет)","",IF(CI910="нет","",IF(CU910="да","исключение(не смотрим баллы)",IFERROR(IF(CI910*1&gt;0,IFERROR(IF(VLOOKUP(CI910*1,Обработ.выгрузка_реестра_РФ!$A:$G,7,)=0,"Баллы не установлены",VLOOKUP(CI910*1,Обработ.выгрузка_реестра_РФ!$A:$G,7,)),IF(LEN(CI910)&gt;14,"","нет номера в реестре РФ")),""),IF(LEN(CI910)=0,"","Некорректный реестровый номер")))))</f>
        <v>#REF!</v>
      </c>
      <c r="CQ910" s="33" t="e">
        <f>IF(LEN(C910)&gt;0,IFERROR(IF(LEN(H910)&gt;0,IF(LEN(VLOOKUP(H910,'исключения(не_смотрим_баллы)'!$A:$C,1,))&gt;0,"да","нет"),"не введен ОКПД2"),"нет"),"")</f>
        <v>#REF!</v>
      </c>
      <c r="CR910" s="33" t="e">
        <f ca="1">IF(CQ910="да",IF(TODAY()&lt;VLOOKUP(H910,'исключения(не_смотрим_баллы)'!$A:$C,3,),"да","нет"),"")</f>
        <v>#REF!</v>
      </c>
      <c r="CS910" s="33" t="str">
        <f>IFERROR(IF(CQ910="да",IF(VLOOKUP(CI910*1,Обработ.выгрузка_реестра_РФ!$A:$G,2,)&lt;VLOOKUP(H910,'исключения(не_смотрим_баллы)'!$A:$C,2,),"да","нет"),""),"")</f>
        <v/>
      </c>
      <c r="CT910" s="24"/>
      <c r="CU910" s="33" t="e">
        <f t="shared" si="8337"/>
        <v>#REF!</v>
      </c>
      <c r="CV910" s="91" t="e">
        <f t="shared" si="8338"/>
        <v>#REF!</v>
      </c>
      <c r="CW910" s="27" t="e">
        <f t="shared" si="8339"/>
        <v>#REF!</v>
      </c>
      <c r="CX910" s="26" t="e">
        <f t="shared" si="8268"/>
        <v>#REF!</v>
      </c>
      <c r="CY910" s="64" t="e">
        <f>IF(LEN('Описание предлагаемого товара'!#REF!)&gt;0,'Описание предлагаемого товара'!#REF!,"")</f>
        <v>#REF!</v>
      </c>
      <c r="CZ910" s="95" t="e">
        <f t="shared" si="8326"/>
        <v>#REF!</v>
      </c>
      <c r="DA910" s="95" t="e">
        <f t="shared" ref="DA910" si="8866">IFERROR(REPLACE(CZ910,FIND(" ",CZ910,1),1,""),CZ910)</f>
        <v>#REF!</v>
      </c>
      <c r="DB910" s="95" t="e">
        <f t="shared" si="8270"/>
        <v>#REF!</v>
      </c>
      <c r="DC910" s="95" t="e">
        <f t="shared" ref="DC910:DD910" si="8867">IFERROR(REPLACE(DB910,FIND("г.",DB910,1),2,""),DB910)</f>
        <v>#REF!</v>
      </c>
      <c r="DD910" s="95" t="e">
        <f t="shared" si="8867"/>
        <v>#REF!</v>
      </c>
      <c r="DE910" s="95" t="e">
        <f t="shared" ref="DE910:DF910" si="8868">IFERROR(REPLACE(DD910,FIND("г",DD910,1),1,""),DD910)</f>
        <v>#REF!</v>
      </c>
      <c r="DF910" s="95" t="e">
        <f t="shared" si="8868"/>
        <v>#REF!</v>
      </c>
      <c r="DG910" s="95" t="e">
        <f t="shared" si="8343"/>
        <v>#REF!</v>
      </c>
      <c r="DH910" s="25" t="str">
        <f>IFERROR(VLOOKUP(CI910*1,Обработ.выгрузка_реестра_РФ!$A:$G,5,),"")</f>
        <v/>
      </c>
      <c r="DI910" s="27" t="str">
        <f t="shared" si="8353"/>
        <v/>
      </c>
      <c r="DJ910" s="27" t="str">
        <f t="shared" ca="1" si="8330"/>
        <v/>
      </c>
      <c r="DK910" s="63" t="e">
        <f>IF(LEN('Описание предлагаемого товара'!#REF!)&gt;0,'Описание предлагаемого товара'!#REF!,"")</f>
        <v>#REF!</v>
      </c>
      <c r="DL910" s="63" t="e">
        <f>IF(LEN('Описание предлагаемого товара'!#REF!)&gt;0,'Описание предлагаемого товара'!#REF!,"")</f>
        <v>#REF!</v>
      </c>
      <c r="DM910" s="32"/>
    </row>
    <row r="911" spans="1:117" ht="48.75" customHeight="1" x14ac:dyDescent="0.25">
      <c r="A911" s="61" t="e">
        <f>IF(LEN('Описание предлагаемого товара'!#REF!)&gt;0,'Описание предлагаемого товара'!#REF!,"")</f>
        <v>#REF!</v>
      </c>
      <c r="B911" s="65" t="e">
        <f>IF(LEN('Описание предлагаемого товара'!#REF!)&gt;0,'Описание предлагаемого товара'!#REF!,"")</f>
        <v>#REF!</v>
      </c>
      <c r="C911" s="61" t="e">
        <f>IF(LEN('Описание предлагаемого товара'!#REF!)&gt;0,'Описание предлагаемого товара'!#REF!,"")</f>
        <v>#REF!</v>
      </c>
      <c r="D911" s="61" t="e">
        <f>IF(LEN('Описание предлагаемого товара'!#REF!)&gt;0,'Описание предлагаемого товара'!#REF!,"")</f>
        <v>#REF!</v>
      </c>
      <c r="E911" s="61" t="e">
        <f>IF(LEN('Описание предлагаемого товара'!#REF!)&gt;0,'Описание предлагаемого товара'!#REF!,"")</f>
        <v>#REF!</v>
      </c>
      <c r="F911" s="61" t="e">
        <f>IF(LEN('Описание предлагаемого товара'!#REF!)&gt;0,'Описание предлагаемого товара'!#REF!,"")</f>
        <v>#REF!</v>
      </c>
      <c r="G911" s="61" t="e">
        <f>IF(LEN('Описание предлагаемого товара'!#REF!)&gt;0,'Описание предлагаемого товара'!#REF!,"")</f>
        <v>#REF!</v>
      </c>
      <c r="H911" s="61" t="e">
        <f>IF(LEN('Описание предлагаемого товара'!#REF!)&gt;0,'Описание предлагаемого товара'!#REF!,"")</f>
        <v>#REF!</v>
      </c>
      <c r="I911" s="61" t="e">
        <f>IF(LEN('Описание предлагаемого товара'!#REF!)&gt;0,'Описание предлагаемого товара'!#REF!,"")</f>
        <v>#REF!</v>
      </c>
      <c r="J911" s="38" t="str">
        <f>IFERROR(VLOOKUP(B911,SAP!$A:$E,5,),"")</f>
        <v/>
      </c>
      <c r="K911" s="40" t="str">
        <f t="shared" si="8273"/>
        <v/>
      </c>
      <c r="L911" s="61" t="e">
        <f>IF(LEN('Описание предлагаемого товара'!#REF!)&gt;0,IFERROR('Описание предлагаемого товара'!#REF!*1,""),"")</f>
        <v>#REF!</v>
      </c>
      <c r="M911" s="39" t="str">
        <f>IFERROR(VLOOKUP(B911,SAP!$A:$E,2,),"")</f>
        <v/>
      </c>
      <c r="N911" s="41" t="str">
        <f t="shared" si="8409"/>
        <v/>
      </c>
      <c r="O911" s="39" t="str">
        <f t="shared" si="8260"/>
        <v/>
      </c>
      <c r="P911" s="36" t="e">
        <f>IF(LEN('Описание предлагаемого товара'!#REF!)&gt;0,'Описание предлагаемого товара'!#REF!,"")</f>
        <v>#REF!</v>
      </c>
      <c r="Q91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11" s="37" t="e">
        <f>IF(LEN('Описание предлагаемого товара'!#REF!)&gt;0,'Описание предлагаемого товара'!#REF!,"")</f>
        <v>#REF!</v>
      </c>
      <c r="S911" s="37" t="e">
        <f>IF(LEN('Описание предлагаемого товара'!#REF!)&gt;0,'Описание предлагаемого товара'!#REF!,"")</f>
        <v>#REF!</v>
      </c>
      <c r="T91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11" s="23" t="str">
        <f>IFERROR(VLOOKUP(CI911*1,Обработ.выгрузка_реестра_РФ!$A:$G,6,),"")</f>
        <v/>
      </c>
      <c r="V911" s="61" t="e">
        <f>IF(LEN('Описание предлагаемого товара'!#REF!)&gt;0,'Описание предлагаемого товара'!#REF!,"")</f>
        <v>#REF!</v>
      </c>
      <c r="W911" s="62" t="e">
        <f>IF(LEN('Описание предлагаемого товара'!#REF!)&gt;0,'Описание предлагаемого товара'!#REF!,"")</f>
        <v>#REF!</v>
      </c>
      <c r="X911" s="91" t="e">
        <f t="shared" ref="X911:Y911" si="8869">IFERROR(REPLACE(W911,FIND(CHAR(10),W911,1),1," "),W911)</f>
        <v>#REF!</v>
      </c>
      <c r="Y911" s="91" t="e">
        <f t="shared" si="8869"/>
        <v>#REF!</v>
      </c>
      <c r="Z911" s="91" t="e">
        <f t="shared" si="8275"/>
        <v>#REF!</v>
      </c>
      <c r="AA911" s="91" t="e">
        <f t="shared" si="8276"/>
        <v>#REF!</v>
      </c>
      <c r="AB911" s="91" t="e">
        <f t="shared" si="8277"/>
        <v>#REF!</v>
      </c>
      <c r="AC911" s="91" t="e">
        <f t="shared" ref="AC911:AF911" si="8870">IFERROR(REPLACE(AB911,FIND("  ",AB911,1),2," "),AB911)</f>
        <v>#REF!</v>
      </c>
      <c r="AD911" s="91" t="e">
        <f t="shared" si="8870"/>
        <v>#REF!</v>
      </c>
      <c r="AE911" s="91" t="e">
        <f t="shared" si="8870"/>
        <v>#REF!</v>
      </c>
      <c r="AF911" s="91" t="e">
        <f t="shared" si="8870"/>
        <v>#REF!</v>
      </c>
      <c r="AG911" s="23" t="str">
        <f>IFERROR(VLOOKUP(CI911*1,Обработ.выгрузка_реестра_РФ!$A:$G,4,),"")</f>
        <v/>
      </c>
      <c r="AH911" s="91" t="str">
        <f t="shared" ref="AH911:AI911" si="8871">IFERROR(REPLACE(AG911,FIND("-",AG911,1),1,"*"),AG911)</f>
        <v/>
      </c>
      <c r="AI911" s="91" t="str">
        <f t="shared" si="8871"/>
        <v/>
      </c>
      <c r="AJ911" s="27" t="str">
        <f t="shared" si="8375"/>
        <v/>
      </c>
      <c r="AK911" s="63" t="e">
        <f>IF(LEN('Описание предлагаемого товара'!#REF!)&gt;0,'Описание предлагаемого товара'!#REF!,"")</f>
        <v>#REF!</v>
      </c>
      <c r="AL911" s="91" t="e">
        <f t="shared" ref="AL911:AM911" si="8872">IFERROR(REPLACE(AK911,FIND(CHAR(10),AK911,1),1,""),AK911)</f>
        <v>#REF!</v>
      </c>
      <c r="AM911" s="91" t="e">
        <f t="shared" si="8872"/>
        <v>#REF!</v>
      </c>
      <c r="AN911" s="91" t="e">
        <f t="shared" ref="AN911:AR911" si="8873">IFERROR(REPLACE(AM911,FIND(" ",AM911,1),1,""),AM911)</f>
        <v>#REF!</v>
      </c>
      <c r="AO911" s="91" t="e">
        <f t="shared" si="8873"/>
        <v>#REF!</v>
      </c>
      <c r="AP911" s="91" t="e">
        <f t="shared" si="8873"/>
        <v>#REF!</v>
      </c>
      <c r="AQ911" s="91" t="e">
        <f t="shared" si="8873"/>
        <v>#REF!</v>
      </c>
      <c r="AR911" s="91" t="e">
        <f t="shared" si="8873"/>
        <v>#REF!</v>
      </c>
      <c r="AS911" s="91" t="e">
        <f t="shared" si="8282"/>
        <v>#REF!</v>
      </c>
      <c r="AT911" s="91" t="e">
        <f t="shared" si="8283"/>
        <v>#REF!</v>
      </c>
      <c r="AU911" s="32" t="e">
        <f t="shared" si="8266"/>
        <v>#REF!</v>
      </c>
      <c r="AV911" s="93" t="e">
        <f>'Описание предлагаемого товара'!#REF!</f>
        <v>#REF!</v>
      </c>
      <c r="AW911" s="91" t="e">
        <f>MIN(SEARCH({0,1,2,3,4,5,6,7,8,9},AV911&amp; "0123456789"))</f>
        <v>#REF!</v>
      </c>
      <c r="AX911" s="91" t="str">
        <f t="shared" si="8284"/>
        <v/>
      </c>
      <c r="AY911" s="91" t="str">
        <f t="shared" si="8285"/>
        <v/>
      </c>
      <c r="AZ911" s="91" t="str">
        <f t="shared" si="8286"/>
        <v/>
      </c>
      <c r="BA911" s="91" t="str">
        <f t="shared" si="8287"/>
        <v/>
      </c>
      <c r="BB911" s="91" t="str">
        <f t="shared" si="8288"/>
        <v/>
      </c>
      <c r="BC911" s="91" t="str">
        <f t="shared" si="8289"/>
        <v/>
      </c>
      <c r="BD911" s="91" t="str">
        <f t="shared" si="8290"/>
        <v/>
      </c>
      <c r="BE911" s="91" t="str">
        <f t="shared" si="8291"/>
        <v/>
      </c>
      <c r="BF911" s="91" t="str">
        <f t="shared" si="8292"/>
        <v/>
      </c>
      <c r="BG911" s="91" t="str">
        <f t="shared" si="8293"/>
        <v/>
      </c>
      <c r="BH911" s="91" t="str">
        <f t="shared" si="8294"/>
        <v/>
      </c>
      <c r="BI911" s="91" t="str">
        <f t="shared" si="8295"/>
        <v/>
      </c>
      <c r="BJ911" s="91" t="str">
        <f t="shared" si="8296"/>
        <v/>
      </c>
      <c r="BK911" s="91" t="str">
        <f t="shared" si="8297"/>
        <v/>
      </c>
      <c r="BL911" s="91" t="str">
        <f t="shared" si="8298"/>
        <v/>
      </c>
      <c r="BM911" s="91" t="str">
        <f t="shared" si="8299"/>
        <v/>
      </c>
      <c r="BN911" s="91" t="str">
        <f t="shared" si="8300"/>
        <v/>
      </c>
      <c r="BO911" s="91" t="str">
        <f t="shared" si="8301"/>
        <v/>
      </c>
      <c r="BP911" s="91" t="str">
        <f t="shared" si="8302"/>
        <v/>
      </c>
      <c r="BQ911" s="91" t="str">
        <f t="shared" si="8303"/>
        <v/>
      </c>
      <c r="BR911" s="91" t="str">
        <f t="shared" si="8304"/>
        <v/>
      </c>
      <c r="BS911" s="91" t="str">
        <f t="shared" si="8305"/>
        <v/>
      </c>
      <c r="BT911" s="91" t="str">
        <f t="shared" si="8306"/>
        <v/>
      </c>
      <c r="BU911" s="91" t="str">
        <f t="shared" si="8307"/>
        <v/>
      </c>
      <c r="BV911" s="91" t="str">
        <f t="shared" si="8308"/>
        <v/>
      </c>
      <c r="BW911" s="91" t="str">
        <f t="shared" si="8309"/>
        <v/>
      </c>
      <c r="BX911" s="91" t="str">
        <f t="shared" si="8310"/>
        <v/>
      </c>
      <c r="BY911" s="91" t="str">
        <f t="shared" si="8311"/>
        <v/>
      </c>
      <c r="BZ911" s="91" t="str">
        <f t="shared" si="8312"/>
        <v/>
      </c>
      <c r="CA911" s="91" t="str">
        <f t="shared" si="8313"/>
        <v/>
      </c>
      <c r="CB911" s="91" t="str">
        <f t="shared" si="8314"/>
        <v/>
      </c>
      <c r="CC911" s="91" t="str">
        <f t="shared" si="8315"/>
        <v/>
      </c>
      <c r="CD911" s="91" t="str">
        <f t="shared" si="8316"/>
        <v/>
      </c>
      <c r="CE911" s="91" t="str">
        <f t="shared" si="8317"/>
        <v/>
      </c>
      <c r="CF911" s="91" t="str">
        <f t="shared" si="8318"/>
        <v/>
      </c>
      <c r="CG911" s="91" t="str">
        <f t="shared" si="8319"/>
        <v/>
      </c>
      <c r="CH911" s="91" t="str">
        <f t="shared" si="8320"/>
        <v/>
      </c>
      <c r="CI911" s="91" t="str">
        <f t="shared" si="8321"/>
        <v>нет</v>
      </c>
      <c r="CJ911" s="63" t="e">
        <f>IF(LEN('Описание предлагаемого товара'!#REF!)&gt;0,'Описание предлагаемого товара'!#REF!,"")</f>
        <v>#REF!</v>
      </c>
      <c r="CK911" s="91" t="e">
        <f t="shared" ref="CK911:CL911" si="8874">IFERROR(REPLACE(CJ911,FIND(CHAR(10),CJ911,1),1,""),CJ911)</f>
        <v>#REF!</v>
      </c>
      <c r="CL911" s="91" t="e">
        <f t="shared" si="8874"/>
        <v>#REF!</v>
      </c>
      <c r="CM911" s="91" t="e">
        <f t="shared" si="8323"/>
        <v>#REF!</v>
      </c>
      <c r="CN911" s="91" t="e">
        <f t="shared" si="8324"/>
        <v>#REF!</v>
      </c>
      <c r="CO911" s="91" t="e">
        <f t="shared" si="8325"/>
        <v>#REF!</v>
      </c>
      <c r="CP911" s="90" t="e">
        <f>IF(AU911="Не указан реестровый номер (мера нац.режима Запрет)","",IF(CI911="нет","",IF(CU911="да","исключение(не смотрим баллы)",IFERROR(IF(CI911*1&gt;0,IFERROR(IF(VLOOKUP(CI911*1,Обработ.выгрузка_реестра_РФ!$A:$G,7,)=0,"Баллы не установлены",VLOOKUP(CI911*1,Обработ.выгрузка_реестра_РФ!$A:$G,7,)),IF(LEN(CI911)&gt;14,"","нет номера в реестре РФ")),""),IF(LEN(CI911)=0,"","Некорректный реестровый номер")))))</f>
        <v>#REF!</v>
      </c>
      <c r="CQ911" s="33" t="e">
        <f>IF(LEN(C911)&gt;0,IFERROR(IF(LEN(H911)&gt;0,IF(LEN(VLOOKUP(H911,'исключения(не_смотрим_баллы)'!$A:$C,1,))&gt;0,"да","нет"),"не введен ОКПД2"),"нет"),"")</f>
        <v>#REF!</v>
      </c>
      <c r="CR911" s="33" t="e">
        <f ca="1">IF(CQ911="да",IF(TODAY()&lt;VLOOKUP(H911,'исключения(не_смотрим_баллы)'!$A:$C,3,),"да","нет"),"")</f>
        <v>#REF!</v>
      </c>
      <c r="CS911" s="33" t="str">
        <f>IFERROR(IF(CQ911="да",IF(VLOOKUP(CI911*1,Обработ.выгрузка_реестра_РФ!$A:$G,2,)&lt;VLOOKUP(H911,'исключения(не_смотрим_баллы)'!$A:$C,2,),"да","нет"),""),"")</f>
        <v/>
      </c>
      <c r="CT911" s="24"/>
      <c r="CU911" s="33" t="e">
        <f t="shared" si="8337"/>
        <v>#REF!</v>
      </c>
      <c r="CV911" s="91" t="e">
        <f t="shared" si="8338"/>
        <v>#REF!</v>
      </c>
      <c r="CW911" s="27" t="e">
        <f t="shared" si="8339"/>
        <v>#REF!</v>
      </c>
      <c r="CX911" s="26" t="e">
        <f t="shared" si="8268"/>
        <v>#REF!</v>
      </c>
      <c r="CY911" s="64" t="e">
        <f>IF(LEN('Описание предлагаемого товара'!#REF!)&gt;0,'Описание предлагаемого товара'!#REF!,"")</f>
        <v>#REF!</v>
      </c>
      <c r="CZ911" s="95" t="e">
        <f t="shared" si="8326"/>
        <v>#REF!</v>
      </c>
      <c r="DA911" s="95" t="e">
        <f t="shared" ref="DA911" si="8875">IFERROR(REPLACE(CZ911,FIND(" ",CZ911,1),1,""),CZ911)</f>
        <v>#REF!</v>
      </c>
      <c r="DB911" s="95" t="e">
        <f t="shared" si="8270"/>
        <v>#REF!</v>
      </c>
      <c r="DC911" s="95" t="e">
        <f t="shared" ref="DC911:DD911" si="8876">IFERROR(REPLACE(DB911,FIND("г.",DB911,1),2,""),DB911)</f>
        <v>#REF!</v>
      </c>
      <c r="DD911" s="95" t="e">
        <f t="shared" si="8876"/>
        <v>#REF!</v>
      </c>
      <c r="DE911" s="95" t="e">
        <f t="shared" ref="DE911:DF911" si="8877">IFERROR(REPLACE(DD911,FIND("г",DD911,1),1,""),DD911)</f>
        <v>#REF!</v>
      </c>
      <c r="DF911" s="95" t="e">
        <f t="shared" si="8877"/>
        <v>#REF!</v>
      </c>
      <c r="DG911" s="95" t="e">
        <f t="shared" si="8343"/>
        <v>#REF!</v>
      </c>
      <c r="DH911" s="25" t="str">
        <f>IFERROR(VLOOKUP(CI911*1,Обработ.выгрузка_реестра_РФ!$A:$G,5,),"")</f>
        <v/>
      </c>
      <c r="DI911" s="27" t="str">
        <f t="shared" si="8353"/>
        <v/>
      </c>
      <c r="DJ911" s="27" t="str">
        <f t="shared" ca="1" si="8330"/>
        <v/>
      </c>
      <c r="DK911" s="63" t="e">
        <f>IF(LEN('Описание предлагаемого товара'!#REF!)&gt;0,'Описание предлагаемого товара'!#REF!,"")</f>
        <v>#REF!</v>
      </c>
      <c r="DL911" s="63" t="e">
        <f>IF(LEN('Описание предлагаемого товара'!#REF!)&gt;0,'Описание предлагаемого товара'!#REF!,"")</f>
        <v>#REF!</v>
      </c>
      <c r="DM911" s="32"/>
    </row>
    <row r="912" spans="1:117" ht="48.75" customHeight="1" x14ac:dyDescent="0.25">
      <c r="A912" s="61" t="e">
        <f>IF(LEN('Описание предлагаемого товара'!#REF!)&gt;0,'Описание предлагаемого товара'!#REF!,"")</f>
        <v>#REF!</v>
      </c>
      <c r="B912" s="65" t="e">
        <f>IF(LEN('Описание предлагаемого товара'!#REF!)&gt;0,'Описание предлагаемого товара'!#REF!,"")</f>
        <v>#REF!</v>
      </c>
      <c r="C912" s="61" t="e">
        <f>IF(LEN('Описание предлагаемого товара'!#REF!)&gt;0,'Описание предлагаемого товара'!#REF!,"")</f>
        <v>#REF!</v>
      </c>
      <c r="D912" s="61" t="e">
        <f>IF(LEN('Описание предлагаемого товара'!#REF!)&gt;0,'Описание предлагаемого товара'!#REF!,"")</f>
        <v>#REF!</v>
      </c>
      <c r="E912" s="61" t="e">
        <f>IF(LEN('Описание предлагаемого товара'!#REF!)&gt;0,'Описание предлагаемого товара'!#REF!,"")</f>
        <v>#REF!</v>
      </c>
      <c r="F912" s="61" t="e">
        <f>IF(LEN('Описание предлагаемого товара'!#REF!)&gt;0,'Описание предлагаемого товара'!#REF!,"")</f>
        <v>#REF!</v>
      </c>
      <c r="G912" s="61" t="e">
        <f>IF(LEN('Описание предлагаемого товара'!#REF!)&gt;0,'Описание предлагаемого товара'!#REF!,"")</f>
        <v>#REF!</v>
      </c>
      <c r="H912" s="61" t="e">
        <f>IF(LEN('Описание предлагаемого товара'!#REF!)&gt;0,'Описание предлагаемого товара'!#REF!,"")</f>
        <v>#REF!</v>
      </c>
      <c r="I912" s="61" t="e">
        <f>IF(LEN('Описание предлагаемого товара'!#REF!)&gt;0,'Описание предлагаемого товара'!#REF!,"")</f>
        <v>#REF!</v>
      </c>
      <c r="J912" s="38" t="str">
        <f>IFERROR(VLOOKUP(B912,SAP!$A:$E,5,),"")</f>
        <v/>
      </c>
      <c r="K912" s="40" t="str">
        <f t="shared" si="8273"/>
        <v/>
      </c>
      <c r="L912" s="61" t="e">
        <f>IF(LEN('Описание предлагаемого товара'!#REF!)&gt;0,IFERROR('Описание предлагаемого товара'!#REF!*1,""),"")</f>
        <v>#REF!</v>
      </c>
      <c r="M912" s="39" t="str">
        <f>IFERROR(VLOOKUP(B912,SAP!$A:$E,2,),"")</f>
        <v/>
      </c>
      <c r="N912" s="41" t="str">
        <f t="shared" si="8409"/>
        <v/>
      </c>
      <c r="O912" s="39" t="str">
        <f t="shared" si="8260"/>
        <v/>
      </c>
      <c r="P912" s="36" t="e">
        <f>IF(LEN('Описание предлагаемого товара'!#REF!)&gt;0,'Описание предлагаемого товара'!#REF!,"")</f>
        <v>#REF!</v>
      </c>
      <c r="Q91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12" s="37" t="e">
        <f>IF(LEN('Описание предлагаемого товара'!#REF!)&gt;0,'Описание предлагаемого товара'!#REF!,"")</f>
        <v>#REF!</v>
      </c>
      <c r="S912" s="37" t="e">
        <f>IF(LEN('Описание предлагаемого товара'!#REF!)&gt;0,'Описание предлагаемого товара'!#REF!,"")</f>
        <v>#REF!</v>
      </c>
      <c r="T91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12" s="23" t="str">
        <f>IFERROR(VLOOKUP(CI912*1,Обработ.выгрузка_реестра_РФ!$A:$G,6,),"")</f>
        <v/>
      </c>
      <c r="V912" s="61" t="e">
        <f>IF(LEN('Описание предлагаемого товара'!#REF!)&gt;0,'Описание предлагаемого товара'!#REF!,"")</f>
        <v>#REF!</v>
      </c>
      <c r="W912" s="62" t="e">
        <f>IF(LEN('Описание предлагаемого товара'!#REF!)&gt;0,'Описание предлагаемого товара'!#REF!,"")</f>
        <v>#REF!</v>
      </c>
      <c r="X912" s="91" t="e">
        <f t="shared" ref="X912:Y912" si="8878">IFERROR(REPLACE(W912,FIND(CHAR(10),W912,1),1," "),W912)</f>
        <v>#REF!</v>
      </c>
      <c r="Y912" s="91" t="e">
        <f t="shared" si="8878"/>
        <v>#REF!</v>
      </c>
      <c r="Z912" s="91" t="e">
        <f t="shared" si="8275"/>
        <v>#REF!</v>
      </c>
      <c r="AA912" s="91" t="e">
        <f t="shared" si="8276"/>
        <v>#REF!</v>
      </c>
      <c r="AB912" s="91" t="e">
        <f t="shared" si="8277"/>
        <v>#REF!</v>
      </c>
      <c r="AC912" s="91" t="e">
        <f t="shared" ref="AC912:AF912" si="8879">IFERROR(REPLACE(AB912,FIND("  ",AB912,1),2," "),AB912)</f>
        <v>#REF!</v>
      </c>
      <c r="AD912" s="91" t="e">
        <f t="shared" si="8879"/>
        <v>#REF!</v>
      </c>
      <c r="AE912" s="91" t="e">
        <f t="shared" si="8879"/>
        <v>#REF!</v>
      </c>
      <c r="AF912" s="91" t="e">
        <f t="shared" si="8879"/>
        <v>#REF!</v>
      </c>
      <c r="AG912" s="23" t="str">
        <f>IFERROR(VLOOKUP(CI912*1,Обработ.выгрузка_реестра_РФ!$A:$G,4,),"")</f>
        <v/>
      </c>
      <c r="AH912" s="91" t="str">
        <f t="shared" ref="AH912:AI912" si="8880">IFERROR(REPLACE(AG912,FIND("-",AG912,1),1,"*"),AG912)</f>
        <v/>
      </c>
      <c r="AI912" s="91" t="str">
        <f t="shared" si="8880"/>
        <v/>
      </c>
      <c r="AJ912" s="27" t="str">
        <f t="shared" si="8375"/>
        <v/>
      </c>
      <c r="AK912" s="63" t="e">
        <f>IF(LEN('Описание предлагаемого товара'!#REF!)&gt;0,'Описание предлагаемого товара'!#REF!,"")</f>
        <v>#REF!</v>
      </c>
      <c r="AL912" s="91" t="e">
        <f t="shared" ref="AL912:AM912" si="8881">IFERROR(REPLACE(AK912,FIND(CHAR(10),AK912,1),1,""),AK912)</f>
        <v>#REF!</v>
      </c>
      <c r="AM912" s="91" t="e">
        <f t="shared" si="8881"/>
        <v>#REF!</v>
      </c>
      <c r="AN912" s="91" t="e">
        <f t="shared" ref="AN912:AR912" si="8882">IFERROR(REPLACE(AM912,FIND(" ",AM912,1),1,""),AM912)</f>
        <v>#REF!</v>
      </c>
      <c r="AO912" s="91" t="e">
        <f t="shared" si="8882"/>
        <v>#REF!</v>
      </c>
      <c r="AP912" s="91" t="e">
        <f t="shared" si="8882"/>
        <v>#REF!</v>
      </c>
      <c r="AQ912" s="91" t="e">
        <f t="shared" si="8882"/>
        <v>#REF!</v>
      </c>
      <c r="AR912" s="91" t="e">
        <f t="shared" si="8882"/>
        <v>#REF!</v>
      </c>
      <c r="AS912" s="91" t="e">
        <f t="shared" si="8282"/>
        <v>#REF!</v>
      </c>
      <c r="AT912" s="91" t="e">
        <f t="shared" si="8283"/>
        <v>#REF!</v>
      </c>
      <c r="AU912" s="32" t="e">
        <f t="shared" si="8266"/>
        <v>#REF!</v>
      </c>
      <c r="AV912" s="93" t="e">
        <f>'Описание предлагаемого товара'!#REF!</f>
        <v>#REF!</v>
      </c>
      <c r="AW912" s="91" t="e">
        <f>MIN(SEARCH({0,1,2,3,4,5,6,7,8,9},AV912&amp; "0123456789"))</f>
        <v>#REF!</v>
      </c>
      <c r="AX912" s="91" t="str">
        <f t="shared" si="8284"/>
        <v/>
      </c>
      <c r="AY912" s="91" t="str">
        <f t="shared" si="8285"/>
        <v/>
      </c>
      <c r="AZ912" s="91" t="str">
        <f t="shared" si="8286"/>
        <v/>
      </c>
      <c r="BA912" s="91" t="str">
        <f t="shared" si="8287"/>
        <v/>
      </c>
      <c r="BB912" s="91" t="str">
        <f t="shared" si="8288"/>
        <v/>
      </c>
      <c r="BC912" s="91" t="str">
        <f t="shared" si="8289"/>
        <v/>
      </c>
      <c r="BD912" s="91" t="str">
        <f t="shared" si="8290"/>
        <v/>
      </c>
      <c r="BE912" s="91" t="str">
        <f t="shared" si="8291"/>
        <v/>
      </c>
      <c r="BF912" s="91" t="str">
        <f t="shared" si="8292"/>
        <v/>
      </c>
      <c r="BG912" s="91" t="str">
        <f t="shared" si="8293"/>
        <v/>
      </c>
      <c r="BH912" s="91" t="str">
        <f t="shared" si="8294"/>
        <v/>
      </c>
      <c r="BI912" s="91" t="str">
        <f t="shared" si="8295"/>
        <v/>
      </c>
      <c r="BJ912" s="91" t="str">
        <f t="shared" si="8296"/>
        <v/>
      </c>
      <c r="BK912" s="91" t="str">
        <f t="shared" si="8297"/>
        <v/>
      </c>
      <c r="BL912" s="91" t="str">
        <f t="shared" si="8298"/>
        <v/>
      </c>
      <c r="BM912" s="91" t="str">
        <f t="shared" si="8299"/>
        <v/>
      </c>
      <c r="BN912" s="91" t="str">
        <f t="shared" si="8300"/>
        <v/>
      </c>
      <c r="BO912" s="91" t="str">
        <f t="shared" si="8301"/>
        <v/>
      </c>
      <c r="BP912" s="91" t="str">
        <f t="shared" si="8302"/>
        <v/>
      </c>
      <c r="BQ912" s="91" t="str">
        <f t="shared" si="8303"/>
        <v/>
      </c>
      <c r="BR912" s="91" t="str">
        <f t="shared" si="8304"/>
        <v/>
      </c>
      <c r="BS912" s="91" t="str">
        <f t="shared" si="8305"/>
        <v/>
      </c>
      <c r="BT912" s="91" t="str">
        <f t="shared" si="8306"/>
        <v/>
      </c>
      <c r="BU912" s="91" t="str">
        <f t="shared" si="8307"/>
        <v/>
      </c>
      <c r="BV912" s="91" t="str">
        <f t="shared" si="8308"/>
        <v/>
      </c>
      <c r="BW912" s="91" t="str">
        <f t="shared" si="8309"/>
        <v/>
      </c>
      <c r="BX912" s="91" t="str">
        <f t="shared" si="8310"/>
        <v/>
      </c>
      <c r="BY912" s="91" t="str">
        <f t="shared" si="8311"/>
        <v/>
      </c>
      <c r="BZ912" s="91" t="str">
        <f t="shared" si="8312"/>
        <v/>
      </c>
      <c r="CA912" s="91" t="str">
        <f t="shared" si="8313"/>
        <v/>
      </c>
      <c r="CB912" s="91" t="str">
        <f t="shared" si="8314"/>
        <v/>
      </c>
      <c r="CC912" s="91" t="str">
        <f t="shared" si="8315"/>
        <v/>
      </c>
      <c r="CD912" s="91" t="str">
        <f t="shared" si="8316"/>
        <v/>
      </c>
      <c r="CE912" s="91" t="str">
        <f t="shared" si="8317"/>
        <v/>
      </c>
      <c r="CF912" s="91" t="str">
        <f t="shared" si="8318"/>
        <v/>
      </c>
      <c r="CG912" s="91" t="str">
        <f t="shared" si="8319"/>
        <v/>
      </c>
      <c r="CH912" s="91" t="str">
        <f t="shared" si="8320"/>
        <v/>
      </c>
      <c r="CI912" s="91" t="str">
        <f t="shared" si="8321"/>
        <v>нет</v>
      </c>
      <c r="CJ912" s="63" t="e">
        <f>IF(LEN('Описание предлагаемого товара'!#REF!)&gt;0,'Описание предлагаемого товара'!#REF!,"")</f>
        <v>#REF!</v>
      </c>
      <c r="CK912" s="91" t="e">
        <f t="shared" ref="CK912:CL912" si="8883">IFERROR(REPLACE(CJ912,FIND(CHAR(10),CJ912,1),1,""),CJ912)</f>
        <v>#REF!</v>
      </c>
      <c r="CL912" s="91" t="e">
        <f t="shared" si="8883"/>
        <v>#REF!</v>
      </c>
      <c r="CM912" s="91" t="e">
        <f t="shared" si="8323"/>
        <v>#REF!</v>
      </c>
      <c r="CN912" s="91" t="e">
        <f t="shared" si="8324"/>
        <v>#REF!</v>
      </c>
      <c r="CO912" s="91" t="e">
        <f t="shared" si="8325"/>
        <v>#REF!</v>
      </c>
      <c r="CP912" s="90" t="e">
        <f>IF(AU912="Не указан реестровый номер (мера нац.режима Запрет)","",IF(CI912="нет","",IF(CU912="да","исключение(не смотрим баллы)",IFERROR(IF(CI912*1&gt;0,IFERROR(IF(VLOOKUP(CI912*1,Обработ.выгрузка_реестра_РФ!$A:$G,7,)=0,"Баллы не установлены",VLOOKUP(CI912*1,Обработ.выгрузка_реестра_РФ!$A:$G,7,)),IF(LEN(CI912)&gt;14,"","нет номера в реестре РФ")),""),IF(LEN(CI912)=0,"","Некорректный реестровый номер")))))</f>
        <v>#REF!</v>
      </c>
      <c r="CQ912" s="33" t="e">
        <f>IF(LEN(C912)&gt;0,IFERROR(IF(LEN(H912)&gt;0,IF(LEN(VLOOKUP(H912,'исключения(не_смотрим_баллы)'!$A:$C,1,))&gt;0,"да","нет"),"не введен ОКПД2"),"нет"),"")</f>
        <v>#REF!</v>
      </c>
      <c r="CR912" s="33" t="e">
        <f ca="1">IF(CQ912="да",IF(TODAY()&lt;VLOOKUP(H912,'исключения(не_смотрим_баллы)'!$A:$C,3,),"да","нет"),"")</f>
        <v>#REF!</v>
      </c>
      <c r="CS912" s="33" t="str">
        <f>IFERROR(IF(CQ912="да",IF(VLOOKUP(CI912*1,Обработ.выгрузка_реестра_РФ!$A:$G,2,)&lt;VLOOKUP(H912,'исключения(не_смотрим_баллы)'!$A:$C,2,),"да","нет"),""),"")</f>
        <v/>
      </c>
      <c r="CT912" s="24"/>
      <c r="CU912" s="33" t="e">
        <f t="shared" si="8337"/>
        <v>#REF!</v>
      </c>
      <c r="CV912" s="91" t="e">
        <f t="shared" si="8338"/>
        <v>#REF!</v>
      </c>
      <c r="CW912" s="27" t="e">
        <f t="shared" si="8339"/>
        <v>#REF!</v>
      </c>
      <c r="CX912" s="26" t="e">
        <f t="shared" si="8268"/>
        <v>#REF!</v>
      </c>
      <c r="CY912" s="64" t="e">
        <f>IF(LEN('Описание предлагаемого товара'!#REF!)&gt;0,'Описание предлагаемого товара'!#REF!,"")</f>
        <v>#REF!</v>
      </c>
      <c r="CZ912" s="95" t="e">
        <f t="shared" si="8326"/>
        <v>#REF!</v>
      </c>
      <c r="DA912" s="95" t="e">
        <f t="shared" ref="DA912" si="8884">IFERROR(REPLACE(CZ912,FIND(" ",CZ912,1),1,""),CZ912)</f>
        <v>#REF!</v>
      </c>
      <c r="DB912" s="95" t="e">
        <f t="shared" si="8270"/>
        <v>#REF!</v>
      </c>
      <c r="DC912" s="95" t="e">
        <f t="shared" ref="DC912:DD912" si="8885">IFERROR(REPLACE(DB912,FIND("г.",DB912,1),2,""),DB912)</f>
        <v>#REF!</v>
      </c>
      <c r="DD912" s="95" t="e">
        <f t="shared" si="8885"/>
        <v>#REF!</v>
      </c>
      <c r="DE912" s="95" t="e">
        <f t="shared" ref="DE912:DF912" si="8886">IFERROR(REPLACE(DD912,FIND("г",DD912,1),1,""),DD912)</f>
        <v>#REF!</v>
      </c>
      <c r="DF912" s="95" t="e">
        <f t="shared" si="8886"/>
        <v>#REF!</v>
      </c>
      <c r="DG912" s="95" t="e">
        <f t="shared" si="8343"/>
        <v>#REF!</v>
      </c>
      <c r="DH912" s="25" t="str">
        <f>IFERROR(VLOOKUP(CI912*1,Обработ.выгрузка_реестра_РФ!$A:$G,5,),"")</f>
        <v/>
      </c>
      <c r="DI912" s="27" t="str">
        <f t="shared" si="8353"/>
        <v/>
      </c>
      <c r="DJ912" s="27" t="str">
        <f t="shared" ca="1" si="8330"/>
        <v/>
      </c>
      <c r="DK912" s="63" t="e">
        <f>IF(LEN('Описание предлагаемого товара'!#REF!)&gt;0,'Описание предлагаемого товара'!#REF!,"")</f>
        <v>#REF!</v>
      </c>
      <c r="DL912" s="63" t="e">
        <f>IF(LEN('Описание предлагаемого товара'!#REF!)&gt;0,'Описание предлагаемого товара'!#REF!,"")</f>
        <v>#REF!</v>
      </c>
      <c r="DM912" s="32"/>
    </row>
    <row r="913" spans="1:117" ht="48.75" customHeight="1" x14ac:dyDescent="0.25">
      <c r="A913" s="61" t="e">
        <f>IF(LEN('Описание предлагаемого товара'!#REF!)&gt;0,'Описание предлагаемого товара'!#REF!,"")</f>
        <v>#REF!</v>
      </c>
      <c r="B913" s="65" t="e">
        <f>IF(LEN('Описание предлагаемого товара'!#REF!)&gt;0,'Описание предлагаемого товара'!#REF!,"")</f>
        <v>#REF!</v>
      </c>
      <c r="C913" s="61" t="e">
        <f>IF(LEN('Описание предлагаемого товара'!#REF!)&gt;0,'Описание предлагаемого товара'!#REF!,"")</f>
        <v>#REF!</v>
      </c>
      <c r="D913" s="61" t="e">
        <f>IF(LEN('Описание предлагаемого товара'!#REF!)&gt;0,'Описание предлагаемого товара'!#REF!,"")</f>
        <v>#REF!</v>
      </c>
      <c r="E913" s="61" t="e">
        <f>IF(LEN('Описание предлагаемого товара'!#REF!)&gt;0,'Описание предлагаемого товара'!#REF!,"")</f>
        <v>#REF!</v>
      </c>
      <c r="F913" s="61" t="e">
        <f>IF(LEN('Описание предлагаемого товара'!#REF!)&gt;0,'Описание предлагаемого товара'!#REF!,"")</f>
        <v>#REF!</v>
      </c>
      <c r="G913" s="61" t="e">
        <f>IF(LEN('Описание предлагаемого товара'!#REF!)&gt;0,'Описание предлагаемого товара'!#REF!,"")</f>
        <v>#REF!</v>
      </c>
      <c r="H913" s="61" t="e">
        <f>IF(LEN('Описание предлагаемого товара'!#REF!)&gt;0,'Описание предлагаемого товара'!#REF!,"")</f>
        <v>#REF!</v>
      </c>
      <c r="I913" s="61" t="e">
        <f>IF(LEN('Описание предлагаемого товара'!#REF!)&gt;0,'Описание предлагаемого товара'!#REF!,"")</f>
        <v>#REF!</v>
      </c>
      <c r="J913" s="38" t="str">
        <f>IFERROR(VLOOKUP(B913,SAP!$A:$E,5,),"")</f>
        <v/>
      </c>
      <c r="K913" s="40" t="str">
        <f t="shared" si="8273"/>
        <v/>
      </c>
      <c r="L913" s="61" t="e">
        <f>IF(LEN('Описание предлагаемого товара'!#REF!)&gt;0,IFERROR('Описание предлагаемого товара'!#REF!*1,""),"")</f>
        <v>#REF!</v>
      </c>
      <c r="M913" s="39" t="str">
        <f>IFERROR(VLOOKUP(B913,SAP!$A:$E,2,),"")</f>
        <v/>
      </c>
      <c r="N913" s="41" t="str">
        <f t="shared" si="8409"/>
        <v/>
      </c>
      <c r="O913" s="39" t="str">
        <f t="shared" si="8260"/>
        <v/>
      </c>
      <c r="P913" s="36" t="e">
        <f>IF(LEN('Описание предлагаемого товара'!#REF!)&gt;0,'Описание предлагаемого товара'!#REF!,"")</f>
        <v>#REF!</v>
      </c>
      <c r="Q91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13" s="37" t="e">
        <f>IF(LEN('Описание предлагаемого товара'!#REF!)&gt;0,'Описание предлагаемого товара'!#REF!,"")</f>
        <v>#REF!</v>
      </c>
      <c r="S913" s="37" t="e">
        <f>IF(LEN('Описание предлагаемого товара'!#REF!)&gt;0,'Описание предлагаемого товара'!#REF!,"")</f>
        <v>#REF!</v>
      </c>
      <c r="T91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13" s="23" t="str">
        <f>IFERROR(VLOOKUP(CI913*1,Обработ.выгрузка_реестра_РФ!$A:$G,6,),"")</f>
        <v/>
      </c>
      <c r="V913" s="61" t="e">
        <f>IF(LEN('Описание предлагаемого товара'!#REF!)&gt;0,'Описание предлагаемого товара'!#REF!,"")</f>
        <v>#REF!</v>
      </c>
      <c r="W913" s="62" t="e">
        <f>IF(LEN('Описание предлагаемого товара'!#REF!)&gt;0,'Описание предлагаемого товара'!#REF!,"")</f>
        <v>#REF!</v>
      </c>
      <c r="X913" s="91" t="e">
        <f t="shared" ref="X913:Y913" si="8887">IFERROR(REPLACE(W913,FIND(CHAR(10),W913,1),1," "),W913)</f>
        <v>#REF!</v>
      </c>
      <c r="Y913" s="91" t="e">
        <f t="shared" si="8887"/>
        <v>#REF!</v>
      </c>
      <c r="Z913" s="91" t="e">
        <f t="shared" si="8275"/>
        <v>#REF!</v>
      </c>
      <c r="AA913" s="91" t="e">
        <f t="shared" si="8276"/>
        <v>#REF!</v>
      </c>
      <c r="AB913" s="91" t="e">
        <f t="shared" si="8277"/>
        <v>#REF!</v>
      </c>
      <c r="AC913" s="91" t="e">
        <f t="shared" ref="AC913:AF913" si="8888">IFERROR(REPLACE(AB913,FIND("  ",AB913,1),2," "),AB913)</f>
        <v>#REF!</v>
      </c>
      <c r="AD913" s="91" t="e">
        <f t="shared" si="8888"/>
        <v>#REF!</v>
      </c>
      <c r="AE913" s="91" t="e">
        <f t="shared" si="8888"/>
        <v>#REF!</v>
      </c>
      <c r="AF913" s="91" t="e">
        <f t="shared" si="8888"/>
        <v>#REF!</v>
      </c>
      <c r="AG913" s="23" t="str">
        <f>IFERROR(VLOOKUP(CI913*1,Обработ.выгрузка_реестра_РФ!$A:$G,4,),"")</f>
        <v/>
      </c>
      <c r="AH913" s="91" t="str">
        <f t="shared" ref="AH913:AI913" si="8889">IFERROR(REPLACE(AG913,FIND("-",AG913,1),1,"*"),AG913)</f>
        <v/>
      </c>
      <c r="AI913" s="91" t="str">
        <f t="shared" si="8889"/>
        <v/>
      </c>
      <c r="AJ913" s="27" t="str">
        <f t="shared" si="8375"/>
        <v/>
      </c>
      <c r="AK913" s="63" t="e">
        <f>IF(LEN('Описание предлагаемого товара'!#REF!)&gt;0,'Описание предлагаемого товара'!#REF!,"")</f>
        <v>#REF!</v>
      </c>
      <c r="AL913" s="91" t="e">
        <f t="shared" ref="AL913:AM913" si="8890">IFERROR(REPLACE(AK913,FIND(CHAR(10),AK913,1),1,""),AK913)</f>
        <v>#REF!</v>
      </c>
      <c r="AM913" s="91" t="e">
        <f t="shared" si="8890"/>
        <v>#REF!</v>
      </c>
      <c r="AN913" s="91" t="e">
        <f t="shared" ref="AN913:AR913" si="8891">IFERROR(REPLACE(AM913,FIND(" ",AM913,1),1,""),AM913)</f>
        <v>#REF!</v>
      </c>
      <c r="AO913" s="91" t="e">
        <f t="shared" si="8891"/>
        <v>#REF!</v>
      </c>
      <c r="AP913" s="91" t="e">
        <f t="shared" si="8891"/>
        <v>#REF!</v>
      </c>
      <c r="AQ913" s="91" t="e">
        <f t="shared" si="8891"/>
        <v>#REF!</v>
      </c>
      <c r="AR913" s="91" t="e">
        <f t="shared" si="8891"/>
        <v>#REF!</v>
      </c>
      <c r="AS913" s="91" t="e">
        <f t="shared" si="8282"/>
        <v>#REF!</v>
      </c>
      <c r="AT913" s="91" t="e">
        <f t="shared" si="8283"/>
        <v>#REF!</v>
      </c>
      <c r="AU913" s="32" t="e">
        <f t="shared" si="8266"/>
        <v>#REF!</v>
      </c>
      <c r="AV913" s="93" t="e">
        <f>'Описание предлагаемого товара'!#REF!</f>
        <v>#REF!</v>
      </c>
      <c r="AW913" s="91" t="e">
        <f>MIN(SEARCH({0,1,2,3,4,5,6,7,8,9},AV913&amp; "0123456789"))</f>
        <v>#REF!</v>
      </c>
      <c r="AX913" s="91" t="str">
        <f t="shared" si="8284"/>
        <v/>
      </c>
      <c r="AY913" s="91" t="str">
        <f t="shared" si="8285"/>
        <v/>
      </c>
      <c r="AZ913" s="91" t="str">
        <f t="shared" si="8286"/>
        <v/>
      </c>
      <c r="BA913" s="91" t="str">
        <f t="shared" si="8287"/>
        <v/>
      </c>
      <c r="BB913" s="91" t="str">
        <f t="shared" si="8288"/>
        <v/>
      </c>
      <c r="BC913" s="91" t="str">
        <f t="shared" si="8289"/>
        <v/>
      </c>
      <c r="BD913" s="91" t="str">
        <f t="shared" si="8290"/>
        <v/>
      </c>
      <c r="BE913" s="91" t="str">
        <f t="shared" si="8291"/>
        <v/>
      </c>
      <c r="BF913" s="91" t="str">
        <f t="shared" si="8292"/>
        <v/>
      </c>
      <c r="BG913" s="91" t="str">
        <f t="shared" si="8293"/>
        <v/>
      </c>
      <c r="BH913" s="91" t="str">
        <f t="shared" si="8294"/>
        <v/>
      </c>
      <c r="BI913" s="91" t="str">
        <f t="shared" si="8295"/>
        <v/>
      </c>
      <c r="BJ913" s="91" t="str">
        <f t="shared" si="8296"/>
        <v/>
      </c>
      <c r="BK913" s="91" t="str">
        <f t="shared" si="8297"/>
        <v/>
      </c>
      <c r="BL913" s="91" t="str">
        <f t="shared" si="8298"/>
        <v/>
      </c>
      <c r="BM913" s="91" t="str">
        <f t="shared" si="8299"/>
        <v/>
      </c>
      <c r="BN913" s="91" t="str">
        <f t="shared" si="8300"/>
        <v/>
      </c>
      <c r="BO913" s="91" t="str">
        <f t="shared" si="8301"/>
        <v/>
      </c>
      <c r="BP913" s="91" t="str">
        <f t="shared" si="8302"/>
        <v/>
      </c>
      <c r="BQ913" s="91" t="str">
        <f t="shared" si="8303"/>
        <v/>
      </c>
      <c r="BR913" s="91" t="str">
        <f t="shared" si="8304"/>
        <v/>
      </c>
      <c r="BS913" s="91" t="str">
        <f t="shared" si="8305"/>
        <v/>
      </c>
      <c r="BT913" s="91" t="str">
        <f t="shared" si="8306"/>
        <v/>
      </c>
      <c r="BU913" s="91" t="str">
        <f t="shared" si="8307"/>
        <v/>
      </c>
      <c r="BV913" s="91" t="str">
        <f t="shared" si="8308"/>
        <v/>
      </c>
      <c r="BW913" s="91" t="str">
        <f t="shared" si="8309"/>
        <v/>
      </c>
      <c r="BX913" s="91" t="str">
        <f t="shared" si="8310"/>
        <v/>
      </c>
      <c r="BY913" s="91" t="str">
        <f t="shared" si="8311"/>
        <v/>
      </c>
      <c r="BZ913" s="91" t="str">
        <f t="shared" si="8312"/>
        <v/>
      </c>
      <c r="CA913" s="91" t="str">
        <f t="shared" si="8313"/>
        <v/>
      </c>
      <c r="CB913" s="91" t="str">
        <f t="shared" si="8314"/>
        <v/>
      </c>
      <c r="CC913" s="91" t="str">
        <f t="shared" si="8315"/>
        <v/>
      </c>
      <c r="CD913" s="91" t="str">
        <f t="shared" si="8316"/>
        <v/>
      </c>
      <c r="CE913" s="91" t="str">
        <f t="shared" si="8317"/>
        <v/>
      </c>
      <c r="CF913" s="91" t="str">
        <f t="shared" si="8318"/>
        <v/>
      </c>
      <c r="CG913" s="91" t="str">
        <f t="shared" si="8319"/>
        <v/>
      </c>
      <c r="CH913" s="91" t="str">
        <f t="shared" si="8320"/>
        <v/>
      </c>
      <c r="CI913" s="91" t="str">
        <f t="shared" si="8321"/>
        <v>нет</v>
      </c>
      <c r="CJ913" s="63" t="e">
        <f>IF(LEN('Описание предлагаемого товара'!#REF!)&gt;0,'Описание предлагаемого товара'!#REF!,"")</f>
        <v>#REF!</v>
      </c>
      <c r="CK913" s="91" t="e">
        <f t="shared" ref="CK913:CL913" si="8892">IFERROR(REPLACE(CJ913,FIND(CHAR(10),CJ913,1),1,""),CJ913)</f>
        <v>#REF!</v>
      </c>
      <c r="CL913" s="91" t="e">
        <f t="shared" si="8892"/>
        <v>#REF!</v>
      </c>
      <c r="CM913" s="91" t="e">
        <f t="shared" si="8323"/>
        <v>#REF!</v>
      </c>
      <c r="CN913" s="91" t="e">
        <f t="shared" si="8324"/>
        <v>#REF!</v>
      </c>
      <c r="CO913" s="91" t="e">
        <f t="shared" si="8325"/>
        <v>#REF!</v>
      </c>
      <c r="CP913" s="90" t="e">
        <f>IF(AU913="Не указан реестровый номер (мера нац.режима Запрет)","",IF(CI913="нет","",IF(CU913="да","исключение(не смотрим баллы)",IFERROR(IF(CI913*1&gt;0,IFERROR(IF(VLOOKUP(CI913*1,Обработ.выгрузка_реестра_РФ!$A:$G,7,)=0,"Баллы не установлены",VLOOKUP(CI913*1,Обработ.выгрузка_реестра_РФ!$A:$G,7,)),IF(LEN(CI913)&gt;14,"","нет номера в реестре РФ")),""),IF(LEN(CI913)=0,"","Некорректный реестровый номер")))))</f>
        <v>#REF!</v>
      </c>
      <c r="CQ913" s="33" t="e">
        <f>IF(LEN(C913)&gt;0,IFERROR(IF(LEN(H913)&gt;0,IF(LEN(VLOOKUP(H913,'исключения(не_смотрим_баллы)'!$A:$C,1,))&gt;0,"да","нет"),"не введен ОКПД2"),"нет"),"")</f>
        <v>#REF!</v>
      </c>
      <c r="CR913" s="33" t="e">
        <f ca="1">IF(CQ913="да",IF(TODAY()&lt;VLOOKUP(H913,'исключения(не_смотрим_баллы)'!$A:$C,3,),"да","нет"),"")</f>
        <v>#REF!</v>
      </c>
      <c r="CS913" s="33" t="str">
        <f>IFERROR(IF(CQ913="да",IF(VLOOKUP(CI913*1,Обработ.выгрузка_реестра_РФ!$A:$G,2,)&lt;VLOOKUP(H913,'исключения(не_смотрим_баллы)'!$A:$C,2,),"да","нет"),""),"")</f>
        <v/>
      </c>
      <c r="CT913" s="24"/>
      <c r="CU913" s="33" t="e">
        <f t="shared" si="8337"/>
        <v>#REF!</v>
      </c>
      <c r="CV913" s="91" t="e">
        <f t="shared" si="8338"/>
        <v>#REF!</v>
      </c>
      <c r="CW913" s="27" t="e">
        <f t="shared" si="8339"/>
        <v>#REF!</v>
      </c>
      <c r="CX913" s="26" t="e">
        <f t="shared" si="8268"/>
        <v>#REF!</v>
      </c>
      <c r="CY913" s="64" t="e">
        <f>IF(LEN('Описание предлагаемого товара'!#REF!)&gt;0,'Описание предлагаемого товара'!#REF!,"")</f>
        <v>#REF!</v>
      </c>
      <c r="CZ913" s="95" t="e">
        <f t="shared" si="8326"/>
        <v>#REF!</v>
      </c>
      <c r="DA913" s="95" t="e">
        <f t="shared" ref="DA913" si="8893">IFERROR(REPLACE(CZ913,FIND(" ",CZ913,1),1,""),CZ913)</f>
        <v>#REF!</v>
      </c>
      <c r="DB913" s="95" t="e">
        <f t="shared" si="8270"/>
        <v>#REF!</v>
      </c>
      <c r="DC913" s="95" t="e">
        <f t="shared" ref="DC913:DD913" si="8894">IFERROR(REPLACE(DB913,FIND("г.",DB913,1),2,""),DB913)</f>
        <v>#REF!</v>
      </c>
      <c r="DD913" s="95" t="e">
        <f t="shared" si="8894"/>
        <v>#REF!</v>
      </c>
      <c r="DE913" s="95" t="e">
        <f t="shared" ref="DE913:DF913" si="8895">IFERROR(REPLACE(DD913,FIND("г",DD913,1),1,""),DD913)</f>
        <v>#REF!</v>
      </c>
      <c r="DF913" s="95" t="e">
        <f t="shared" si="8895"/>
        <v>#REF!</v>
      </c>
      <c r="DG913" s="95" t="e">
        <f t="shared" si="8343"/>
        <v>#REF!</v>
      </c>
      <c r="DH913" s="25" t="str">
        <f>IFERROR(VLOOKUP(CI913*1,Обработ.выгрузка_реестра_РФ!$A:$G,5,),"")</f>
        <v/>
      </c>
      <c r="DI913" s="27" t="str">
        <f t="shared" si="8353"/>
        <v/>
      </c>
      <c r="DJ913" s="27" t="str">
        <f t="shared" ca="1" si="8330"/>
        <v/>
      </c>
      <c r="DK913" s="63" t="e">
        <f>IF(LEN('Описание предлагаемого товара'!#REF!)&gt;0,'Описание предлагаемого товара'!#REF!,"")</f>
        <v>#REF!</v>
      </c>
      <c r="DL913" s="63" t="e">
        <f>IF(LEN('Описание предлагаемого товара'!#REF!)&gt;0,'Описание предлагаемого товара'!#REF!,"")</f>
        <v>#REF!</v>
      </c>
      <c r="DM913" s="32"/>
    </row>
    <row r="914" spans="1:117" ht="48.75" customHeight="1" x14ac:dyDescent="0.25">
      <c r="A914" s="61" t="e">
        <f>IF(LEN('Описание предлагаемого товара'!#REF!)&gt;0,'Описание предлагаемого товара'!#REF!,"")</f>
        <v>#REF!</v>
      </c>
      <c r="B914" s="65" t="e">
        <f>IF(LEN('Описание предлагаемого товара'!#REF!)&gt;0,'Описание предлагаемого товара'!#REF!,"")</f>
        <v>#REF!</v>
      </c>
      <c r="C914" s="61" t="e">
        <f>IF(LEN('Описание предлагаемого товара'!#REF!)&gt;0,'Описание предлагаемого товара'!#REF!,"")</f>
        <v>#REF!</v>
      </c>
      <c r="D914" s="61" t="e">
        <f>IF(LEN('Описание предлагаемого товара'!#REF!)&gt;0,'Описание предлагаемого товара'!#REF!,"")</f>
        <v>#REF!</v>
      </c>
      <c r="E914" s="61" t="e">
        <f>IF(LEN('Описание предлагаемого товара'!#REF!)&gt;0,'Описание предлагаемого товара'!#REF!,"")</f>
        <v>#REF!</v>
      </c>
      <c r="F914" s="61" t="e">
        <f>IF(LEN('Описание предлагаемого товара'!#REF!)&gt;0,'Описание предлагаемого товара'!#REF!,"")</f>
        <v>#REF!</v>
      </c>
      <c r="G914" s="61" t="e">
        <f>IF(LEN('Описание предлагаемого товара'!#REF!)&gt;0,'Описание предлагаемого товара'!#REF!,"")</f>
        <v>#REF!</v>
      </c>
      <c r="H914" s="61" t="e">
        <f>IF(LEN('Описание предлагаемого товара'!#REF!)&gt;0,'Описание предлагаемого товара'!#REF!,"")</f>
        <v>#REF!</v>
      </c>
      <c r="I914" s="61" t="e">
        <f>IF(LEN('Описание предлагаемого товара'!#REF!)&gt;0,'Описание предлагаемого товара'!#REF!,"")</f>
        <v>#REF!</v>
      </c>
      <c r="J914" s="38" t="str">
        <f>IFERROR(VLOOKUP(B914,SAP!$A:$E,5,),"")</f>
        <v/>
      </c>
      <c r="K914" s="40" t="str">
        <f t="shared" si="8273"/>
        <v/>
      </c>
      <c r="L914" s="61" t="e">
        <f>IF(LEN('Описание предлагаемого товара'!#REF!)&gt;0,IFERROR('Описание предлагаемого товара'!#REF!*1,""),"")</f>
        <v>#REF!</v>
      </c>
      <c r="M914" s="39" t="str">
        <f>IFERROR(VLOOKUP(B914,SAP!$A:$E,2,),"")</f>
        <v/>
      </c>
      <c r="N914" s="41" t="str">
        <f t="shared" si="8409"/>
        <v/>
      </c>
      <c r="O914" s="39" t="str">
        <f t="shared" ref="O914:O977" si="8896">IFERROR(IF(B914*1&gt;0,IF(N914=L914,"да","нет"),""),"")</f>
        <v/>
      </c>
      <c r="P914" s="36" t="e">
        <f>IF(LEN('Описание предлагаемого товара'!#REF!)&gt;0,'Описание предлагаемого товара'!#REF!,"")</f>
        <v>#REF!</v>
      </c>
      <c r="Q91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14" s="37" t="e">
        <f>IF(LEN('Описание предлагаемого товара'!#REF!)&gt;0,'Описание предлагаемого товара'!#REF!,"")</f>
        <v>#REF!</v>
      </c>
      <c r="S914" s="37" t="e">
        <f>IF(LEN('Описание предлагаемого товара'!#REF!)&gt;0,'Описание предлагаемого товара'!#REF!,"")</f>
        <v>#REF!</v>
      </c>
      <c r="T91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14" s="23" t="str">
        <f>IFERROR(VLOOKUP(CI914*1,Обработ.выгрузка_реестра_РФ!$A:$G,6,),"")</f>
        <v/>
      </c>
      <c r="V914" s="61" t="e">
        <f>IF(LEN('Описание предлагаемого товара'!#REF!)&gt;0,'Описание предлагаемого товара'!#REF!,"")</f>
        <v>#REF!</v>
      </c>
      <c r="W914" s="62" t="e">
        <f>IF(LEN('Описание предлагаемого товара'!#REF!)&gt;0,'Описание предлагаемого товара'!#REF!,"")</f>
        <v>#REF!</v>
      </c>
      <c r="X914" s="91" t="e">
        <f t="shared" ref="X914:Y914" si="8897">IFERROR(REPLACE(W914,FIND(CHAR(10),W914,1),1," "),W914)</f>
        <v>#REF!</v>
      </c>
      <c r="Y914" s="91" t="e">
        <f t="shared" si="8897"/>
        <v>#REF!</v>
      </c>
      <c r="Z914" s="91" t="e">
        <f t="shared" si="8275"/>
        <v>#REF!</v>
      </c>
      <c r="AA914" s="91" t="e">
        <f t="shared" si="8276"/>
        <v>#REF!</v>
      </c>
      <c r="AB914" s="91" t="e">
        <f t="shared" si="8277"/>
        <v>#REF!</v>
      </c>
      <c r="AC914" s="91" t="e">
        <f t="shared" ref="AC914:AF914" si="8898">IFERROR(REPLACE(AB914,FIND("  ",AB914,1),2," "),AB914)</f>
        <v>#REF!</v>
      </c>
      <c r="AD914" s="91" t="e">
        <f t="shared" si="8898"/>
        <v>#REF!</v>
      </c>
      <c r="AE914" s="91" t="e">
        <f t="shared" si="8898"/>
        <v>#REF!</v>
      </c>
      <c r="AF914" s="91" t="e">
        <f t="shared" si="8898"/>
        <v>#REF!</v>
      </c>
      <c r="AG914" s="23" t="str">
        <f>IFERROR(VLOOKUP(CI914*1,Обработ.выгрузка_реестра_РФ!$A:$G,4,),"")</f>
        <v/>
      </c>
      <c r="AH914" s="91" t="str">
        <f t="shared" ref="AH914:AI914" si="8899">IFERROR(REPLACE(AG914,FIND("-",AG914,1),1,"*"),AG914)</f>
        <v/>
      </c>
      <c r="AI914" s="91" t="str">
        <f t="shared" si="8899"/>
        <v/>
      </c>
      <c r="AJ914" s="27" t="str">
        <f t="shared" si="8375"/>
        <v/>
      </c>
      <c r="AK914" s="63" t="e">
        <f>IF(LEN('Описание предлагаемого товара'!#REF!)&gt;0,'Описание предлагаемого товара'!#REF!,"")</f>
        <v>#REF!</v>
      </c>
      <c r="AL914" s="91" t="e">
        <f t="shared" ref="AL914:AM914" si="8900">IFERROR(REPLACE(AK914,FIND(CHAR(10),AK914,1),1,""),AK914)</f>
        <v>#REF!</v>
      </c>
      <c r="AM914" s="91" t="e">
        <f t="shared" si="8900"/>
        <v>#REF!</v>
      </c>
      <c r="AN914" s="91" t="e">
        <f t="shared" ref="AN914:AR914" si="8901">IFERROR(REPLACE(AM914,FIND(" ",AM914,1),1,""),AM914)</f>
        <v>#REF!</v>
      </c>
      <c r="AO914" s="91" t="e">
        <f t="shared" si="8901"/>
        <v>#REF!</v>
      </c>
      <c r="AP914" s="91" t="e">
        <f t="shared" si="8901"/>
        <v>#REF!</v>
      </c>
      <c r="AQ914" s="91" t="e">
        <f t="shared" si="8901"/>
        <v>#REF!</v>
      </c>
      <c r="AR914" s="91" t="e">
        <f t="shared" si="8901"/>
        <v>#REF!</v>
      </c>
      <c r="AS914" s="91" t="e">
        <f t="shared" si="8282"/>
        <v>#REF!</v>
      </c>
      <c r="AT914" s="91" t="e">
        <f t="shared" si="8283"/>
        <v>#REF!</v>
      </c>
      <c r="AU914" s="32" t="e">
        <f t="shared" ref="AU914:AU977" si="8902">IF(LEN(CI914)&gt;0,IF(CI914="нет",IF(I914="запрет","Не указан реестровый номер (мера нац.режима Запрет)",IF(I914="ограничение","Не указан реестровый номер (мера нац.режима Ограничение)","")),IF(LEN(CI914)&gt;14,"Необходимо указать один реестровый номер",CI914)),"")</f>
        <v>#REF!</v>
      </c>
      <c r="AV914" s="93" t="e">
        <f>'Описание предлагаемого товара'!#REF!</f>
        <v>#REF!</v>
      </c>
      <c r="AW914" s="91" t="e">
        <f>MIN(SEARCH({0,1,2,3,4,5,6,7,8,9},AV914&amp; "0123456789"))</f>
        <v>#REF!</v>
      </c>
      <c r="AX914" s="91" t="str">
        <f t="shared" si="8284"/>
        <v/>
      </c>
      <c r="AY914" s="91" t="str">
        <f t="shared" si="8285"/>
        <v/>
      </c>
      <c r="AZ914" s="91" t="str">
        <f t="shared" si="8286"/>
        <v/>
      </c>
      <c r="BA914" s="91" t="str">
        <f t="shared" si="8287"/>
        <v/>
      </c>
      <c r="BB914" s="91" t="str">
        <f t="shared" si="8288"/>
        <v/>
      </c>
      <c r="BC914" s="91" t="str">
        <f t="shared" si="8289"/>
        <v/>
      </c>
      <c r="BD914" s="91" t="str">
        <f t="shared" si="8290"/>
        <v/>
      </c>
      <c r="BE914" s="91" t="str">
        <f t="shared" si="8291"/>
        <v/>
      </c>
      <c r="BF914" s="91" t="str">
        <f t="shared" si="8292"/>
        <v/>
      </c>
      <c r="BG914" s="91" t="str">
        <f t="shared" si="8293"/>
        <v/>
      </c>
      <c r="BH914" s="91" t="str">
        <f t="shared" si="8294"/>
        <v/>
      </c>
      <c r="BI914" s="91" t="str">
        <f t="shared" si="8295"/>
        <v/>
      </c>
      <c r="BJ914" s="91" t="str">
        <f t="shared" si="8296"/>
        <v/>
      </c>
      <c r="BK914" s="91" t="str">
        <f t="shared" si="8297"/>
        <v/>
      </c>
      <c r="BL914" s="91" t="str">
        <f t="shared" si="8298"/>
        <v/>
      </c>
      <c r="BM914" s="91" t="str">
        <f t="shared" si="8299"/>
        <v/>
      </c>
      <c r="BN914" s="91" t="str">
        <f t="shared" si="8300"/>
        <v/>
      </c>
      <c r="BO914" s="91" t="str">
        <f t="shared" si="8301"/>
        <v/>
      </c>
      <c r="BP914" s="91" t="str">
        <f t="shared" si="8302"/>
        <v/>
      </c>
      <c r="BQ914" s="91" t="str">
        <f t="shared" si="8303"/>
        <v/>
      </c>
      <c r="BR914" s="91" t="str">
        <f t="shared" si="8304"/>
        <v/>
      </c>
      <c r="BS914" s="91" t="str">
        <f t="shared" si="8305"/>
        <v/>
      </c>
      <c r="BT914" s="91" t="str">
        <f t="shared" si="8306"/>
        <v/>
      </c>
      <c r="BU914" s="91" t="str">
        <f t="shared" si="8307"/>
        <v/>
      </c>
      <c r="BV914" s="91" t="str">
        <f t="shared" si="8308"/>
        <v/>
      </c>
      <c r="BW914" s="91" t="str">
        <f t="shared" si="8309"/>
        <v/>
      </c>
      <c r="BX914" s="91" t="str">
        <f t="shared" si="8310"/>
        <v/>
      </c>
      <c r="BY914" s="91" t="str">
        <f t="shared" si="8311"/>
        <v/>
      </c>
      <c r="BZ914" s="91" t="str">
        <f t="shared" si="8312"/>
        <v/>
      </c>
      <c r="CA914" s="91" t="str">
        <f t="shared" si="8313"/>
        <v/>
      </c>
      <c r="CB914" s="91" t="str">
        <f t="shared" si="8314"/>
        <v/>
      </c>
      <c r="CC914" s="91" t="str">
        <f t="shared" si="8315"/>
        <v/>
      </c>
      <c r="CD914" s="91" t="str">
        <f t="shared" si="8316"/>
        <v/>
      </c>
      <c r="CE914" s="91" t="str">
        <f t="shared" si="8317"/>
        <v/>
      </c>
      <c r="CF914" s="91" t="str">
        <f t="shared" si="8318"/>
        <v/>
      </c>
      <c r="CG914" s="91" t="str">
        <f t="shared" si="8319"/>
        <v/>
      </c>
      <c r="CH914" s="91" t="str">
        <f t="shared" si="8320"/>
        <v/>
      </c>
      <c r="CI914" s="91" t="str">
        <f t="shared" si="8321"/>
        <v>нет</v>
      </c>
      <c r="CJ914" s="63" t="e">
        <f>IF(LEN('Описание предлагаемого товара'!#REF!)&gt;0,'Описание предлагаемого товара'!#REF!,"")</f>
        <v>#REF!</v>
      </c>
      <c r="CK914" s="91" t="e">
        <f t="shared" ref="CK914:CL914" si="8903">IFERROR(REPLACE(CJ914,FIND(CHAR(10),CJ914,1),1,""),CJ914)</f>
        <v>#REF!</v>
      </c>
      <c r="CL914" s="91" t="e">
        <f t="shared" si="8903"/>
        <v>#REF!</v>
      </c>
      <c r="CM914" s="91" t="e">
        <f t="shared" si="8323"/>
        <v>#REF!</v>
      </c>
      <c r="CN914" s="91" t="e">
        <f t="shared" si="8324"/>
        <v>#REF!</v>
      </c>
      <c r="CO914" s="91" t="e">
        <f t="shared" si="8325"/>
        <v>#REF!</v>
      </c>
      <c r="CP914" s="90" t="e">
        <f>IF(AU914="Не указан реестровый номер (мера нац.режима Запрет)","",IF(CI914="нет","",IF(CU914="да","исключение(не смотрим баллы)",IFERROR(IF(CI914*1&gt;0,IFERROR(IF(VLOOKUP(CI914*1,Обработ.выгрузка_реестра_РФ!$A:$G,7,)=0,"Баллы не установлены",VLOOKUP(CI914*1,Обработ.выгрузка_реестра_РФ!$A:$G,7,)),IF(LEN(CI914)&gt;14,"","нет номера в реестре РФ")),""),IF(LEN(CI914)=0,"","Некорректный реестровый номер")))))</f>
        <v>#REF!</v>
      </c>
      <c r="CQ914" s="33" t="e">
        <f>IF(LEN(C914)&gt;0,IFERROR(IF(LEN(H914)&gt;0,IF(LEN(VLOOKUP(H914,'исключения(не_смотрим_баллы)'!$A:$C,1,))&gt;0,"да","нет"),"не введен ОКПД2"),"нет"),"")</f>
        <v>#REF!</v>
      </c>
      <c r="CR914" s="33" t="e">
        <f ca="1">IF(CQ914="да",IF(TODAY()&lt;VLOOKUP(H914,'исключения(не_смотрим_баллы)'!$A:$C,3,),"да","нет"),"")</f>
        <v>#REF!</v>
      </c>
      <c r="CS914" s="33" t="str">
        <f>IFERROR(IF(CQ914="да",IF(VLOOKUP(CI914*1,Обработ.выгрузка_реестра_РФ!$A:$G,2,)&lt;VLOOKUP(H914,'исключения(не_смотрим_баллы)'!$A:$C,2,),"да","нет"),""),"")</f>
        <v/>
      </c>
      <c r="CT914" s="24"/>
      <c r="CU914" s="33" t="e">
        <f t="shared" si="8337"/>
        <v>#REF!</v>
      </c>
      <c r="CV914" s="91" t="e">
        <f t="shared" si="8338"/>
        <v>#REF!</v>
      </c>
      <c r="CW914" s="27" t="e">
        <f t="shared" si="8339"/>
        <v>#REF!</v>
      </c>
      <c r="CX914" s="26" t="e">
        <f t="shared" ref="CX914:CX977" si="8904">IF(AU914="Не указан реестровый номер (мера нац.режима Запрет)","Импорт",IF(AU914="Не указан реестровый номер (мера нац.режима Ограничение)","Импорт",IF(CI914="не заполняется","",IF(LEN(CI914)&gt;0,IF(CI914&lt;&gt;"нет",IF(LEN(L914)&gt;0,IFERROR(IF(CP914="исключение(не смотрим баллы)","РФ",IF(CP914*1&gt;0,IF(CP914*1&gt;=L914*1,"РФ","Импорт"),"")),"Импорт"),IF(CP914="исключение(не смотрим баллы)","РФ","не указан мин.балл")),""),""))))</f>
        <v>#REF!</v>
      </c>
      <c r="CY914" s="64" t="e">
        <f>IF(LEN('Описание предлагаемого товара'!#REF!)&gt;0,'Описание предлагаемого товара'!#REF!,"")</f>
        <v>#REF!</v>
      </c>
      <c r="CZ914" s="95" t="e">
        <f t="shared" si="8326"/>
        <v>#REF!</v>
      </c>
      <c r="DA914" s="95" t="e">
        <f t="shared" ref="DA914" si="8905">IFERROR(REPLACE(CZ914,FIND(" ",CZ914,1),1,""),CZ914)</f>
        <v>#REF!</v>
      </c>
      <c r="DB914" s="95" t="e">
        <f t="shared" ref="DB914:DB977" si="8906">IFERROR(REPLACE(CZ914,FIND(" ",CZ914,1),1,""),CZ914)</f>
        <v>#REF!</v>
      </c>
      <c r="DC914" s="95" t="e">
        <f t="shared" ref="DC914:DD914" si="8907">IFERROR(REPLACE(DB914,FIND("г.",DB914,1),2,""),DB914)</f>
        <v>#REF!</v>
      </c>
      <c r="DD914" s="95" t="e">
        <f t="shared" si="8907"/>
        <v>#REF!</v>
      </c>
      <c r="DE914" s="95" t="e">
        <f t="shared" ref="DE914:DF914" si="8908">IFERROR(REPLACE(DD914,FIND("г",DD914,1),1,""),DD914)</f>
        <v>#REF!</v>
      </c>
      <c r="DF914" s="95" t="e">
        <f t="shared" si="8908"/>
        <v>#REF!</v>
      </c>
      <c r="DG914" s="95" t="e">
        <f t="shared" si="8343"/>
        <v>#REF!</v>
      </c>
      <c r="DH914" s="25" t="str">
        <f>IFERROR(VLOOKUP(CI914*1,Обработ.выгрузка_реестра_РФ!$A:$G,5,),"")</f>
        <v/>
      </c>
      <c r="DI914" s="27" t="str">
        <f t="shared" si="8353"/>
        <v/>
      </c>
      <c r="DJ914" s="27" t="str">
        <f t="shared" ca="1" si="8330"/>
        <v/>
      </c>
      <c r="DK914" s="63" t="e">
        <f>IF(LEN('Описание предлагаемого товара'!#REF!)&gt;0,'Описание предлагаемого товара'!#REF!,"")</f>
        <v>#REF!</v>
      </c>
      <c r="DL914" s="63" t="e">
        <f>IF(LEN('Описание предлагаемого товара'!#REF!)&gt;0,'Описание предлагаемого товара'!#REF!,"")</f>
        <v>#REF!</v>
      </c>
      <c r="DM914" s="32"/>
    </row>
    <row r="915" spans="1:117" ht="48.75" customHeight="1" x14ac:dyDescent="0.25">
      <c r="A915" s="61" t="e">
        <f>IF(LEN('Описание предлагаемого товара'!#REF!)&gt;0,'Описание предлагаемого товара'!#REF!,"")</f>
        <v>#REF!</v>
      </c>
      <c r="B915" s="65" t="e">
        <f>IF(LEN('Описание предлагаемого товара'!#REF!)&gt;0,'Описание предлагаемого товара'!#REF!,"")</f>
        <v>#REF!</v>
      </c>
      <c r="C915" s="61" t="e">
        <f>IF(LEN('Описание предлагаемого товара'!#REF!)&gt;0,'Описание предлагаемого товара'!#REF!,"")</f>
        <v>#REF!</v>
      </c>
      <c r="D915" s="61" t="e">
        <f>IF(LEN('Описание предлагаемого товара'!#REF!)&gt;0,'Описание предлагаемого товара'!#REF!,"")</f>
        <v>#REF!</v>
      </c>
      <c r="E915" s="61" t="e">
        <f>IF(LEN('Описание предлагаемого товара'!#REF!)&gt;0,'Описание предлагаемого товара'!#REF!,"")</f>
        <v>#REF!</v>
      </c>
      <c r="F915" s="61" t="e">
        <f>IF(LEN('Описание предлагаемого товара'!#REF!)&gt;0,'Описание предлагаемого товара'!#REF!,"")</f>
        <v>#REF!</v>
      </c>
      <c r="G915" s="61" t="e">
        <f>IF(LEN('Описание предлагаемого товара'!#REF!)&gt;0,'Описание предлагаемого товара'!#REF!,"")</f>
        <v>#REF!</v>
      </c>
      <c r="H915" s="61" t="e">
        <f>IF(LEN('Описание предлагаемого товара'!#REF!)&gt;0,'Описание предлагаемого товара'!#REF!,"")</f>
        <v>#REF!</v>
      </c>
      <c r="I915" s="61" t="e">
        <f>IF(LEN('Описание предлагаемого товара'!#REF!)&gt;0,'Описание предлагаемого товара'!#REF!,"")</f>
        <v>#REF!</v>
      </c>
      <c r="J915" s="38" t="str">
        <f>IFERROR(VLOOKUP(B915,SAP!$A:$E,5,),"")</f>
        <v/>
      </c>
      <c r="K915" s="40" t="str">
        <f t="shared" ref="K915:K978" si="8909">IFERROR(IF(B915*1&gt;0,IF(J915=I915,"да","нет"),""),"")</f>
        <v/>
      </c>
      <c r="L915" s="61" t="e">
        <f>IF(LEN('Описание предлагаемого товара'!#REF!)&gt;0,IFERROR('Описание предлагаемого товара'!#REF!*1,""),"")</f>
        <v>#REF!</v>
      </c>
      <c r="M915" s="39" t="str">
        <f>IFERROR(VLOOKUP(B915,SAP!$A:$E,2,),"")</f>
        <v/>
      </c>
      <c r="N915" s="41" t="str">
        <f t="shared" si="8409"/>
        <v/>
      </c>
      <c r="O915" s="39" t="str">
        <f t="shared" si="8896"/>
        <v/>
      </c>
      <c r="P915" s="36" t="e">
        <f>IF(LEN('Описание предлагаемого товара'!#REF!)&gt;0,'Описание предлагаемого товара'!#REF!,"")</f>
        <v>#REF!</v>
      </c>
      <c r="Q91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15" s="37" t="e">
        <f>IF(LEN('Описание предлагаемого товара'!#REF!)&gt;0,'Описание предлагаемого товара'!#REF!,"")</f>
        <v>#REF!</v>
      </c>
      <c r="S915" s="37" t="e">
        <f>IF(LEN('Описание предлагаемого товара'!#REF!)&gt;0,'Описание предлагаемого товара'!#REF!,"")</f>
        <v>#REF!</v>
      </c>
      <c r="T91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15" s="23" t="str">
        <f>IFERROR(VLOOKUP(CI915*1,Обработ.выгрузка_реестра_РФ!$A:$G,6,),"")</f>
        <v/>
      </c>
      <c r="V915" s="61" t="e">
        <f>IF(LEN('Описание предлагаемого товара'!#REF!)&gt;0,'Описание предлагаемого товара'!#REF!,"")</f>
        <v>#REF!</v>
      </c>
      <c r="W915" s="62" t="e">
        <f>IF(LEN('Описание предлагаемого товара'!#REF!)&gt;0,'Описание предлагаемого товара'!#REF!,"")</f>
        <v>#REF!</v>
      </c>
      <c r="X915" s="91" t="e">
        <f t="shared" ref="X915:Y915" si="8910">IFERROR(REPLACE(W915,FIND(CHAR(10),W915,1),1," "),W915)</f>
        <v>#REF!</v>
      </c>
      <c r="Y915" s="91" t="e">
        <f t="shared" si="8910"/>
        <v>#REF!</v>
      </c>
      <c r="Z915" s="91" t="e">
        <f t="shared" ref="Z915:Z978" si="8911">IFERROR(REPLACE(Y915,FIND("""",Y915,1),1,""),Y915)</f>
        <v>#REF!</v>
      </c>
      <c r="AA915" s="91" t="e">
        <f t="shared" ref="AA915:AA978" si="8912">IFERROR(REPLACE(Z915,FIND("""",Z915,1),1,""),Z915)</f>
        <v>#REF!</v>
      </c>
      <c r="AB915" s="91" t="e">
        <f t="shared" ref="AB915:AB978" si="8913">IFERROR(REPLACE(AA915,FIND("""",AA915,1),1,""),AA915)</f>
        <v>#REF!</v>
      </c>
      <c r="AC915" s="91" t="e">
        <f t="shared" ref="AC915:AF915" si="8914">IFERROR(REPLACE(AB915,FIND("  ",AB915,1),2," "),AB915)</f>
        <v>#REF!</v>
      </c>
      <c r="AD915" s="91" t="e">
        <f t="shared" si="8914"/>
        <v>#REF!</v>
      </c>
      <c r="AE915" s="91" t="e">
        <f t="shared" si="8914"/>
        <v>#REF!</v>
      </c>
      <c r="AF915" s="91" t="e">
        <f t="shared" si="8914"/>
        <v>#REF!</v>
      </c>
      <c r="AG915" s="23" t="str">
        <f>IFERROR(VLOOKUP(CI915*1,Обработ.выгрузка_реестра_РФ!$A:$G,4,),"")</f>
        <v/>
      </c>
      <c r="AH915" s="91" t="str">
        <f t="shared" ref="AH915:AI915" si="8915">IFERROR(REPLACE(AG915,FIND("-",AG915,1),1,"*"),AG915)</f>
        <v/>
      </c>
      <c r="AI915" s="91" t="str">
        <f t="shared" si="8915"/>
        <v/>
      </c>
      <c r="AJ915" s="27" t="str">
        <f t="shared" si="8375"/>
        <v/>
      </c>
      <c r="AK915" s="63" t="e">
        <f>IF(LEN('Описание предлагаемого товара'!#REF!)&gt;0,'Описание предлагаемого товара'!#REF!,"")</f>
        <v>#REF!</v>
      </c>
      <c r="AL915" s="91" t="e">
        <f t="shared" ref="AL915:AM915" si="8916">IFERROR(REPLACE(AK915,FIND(CHAR(10),AK915,1),1,""),AK915)</f>
        <v>#REF!</v>
      </c>
      <c r="AM915" s="91" t="e">
        <f t="shared" si="8916"/>
        <v>#REF!</v>
      </c>
      <c r="AN915" s="91" t="e">
        <f t="shared" ref="AN915:AR915" si="8917">IFERROR(REPLACE(AM915,FIND(" ",AM915,1),1,""),AM915)</f>
        <v>#REF!</v>
      </c>
      <c r="AO915" s="91" t="e">
        <f t="shared" si="8917"/>
        <v>#REF!</v>
      </c>
      <c r="AP915" s="91" t="e">
        <f t="shared" si="8917"/>
        <v>#REF!</v>
      </c>
      <c r="AQ915" s="91" t="e">
        <f t="shared" si="8917"/>
        <v>#REF!</v>
      </c>
      <c r="AR915" s="91" t="e">
        <f t="shared" si="8917"/>
        <v>#REF!</v>
      </c>
      <c r="AS915" s="91" t="e">
        <f t="shared" ref="AS915:AS978" si="8918">IFERROR(REPLACE(AR915,FIND(",",AR915,1),1,""),AR915)</f>
        <v>#REF!</v>
      </c>
      <c r="AT915" s="91" t="e">
        <f t="shared" ref="AT915:AT978" si="8919">IFERROR(REPLACE(AS915,FIND(".",AS915,1),1,""),AS915)</f>
        <v>#REF!</v>
      </c>
      <c r="AU915" s="32" t="e">
        <f t="shared" si="8902"/>
        <v>#REF!</v>
      </c>
      <c r="AV915" s="93" t="e">
        <f>'Описание предлагаемого товара'!#REF!</f>
        <v>#REF!</v>
      </c>
      <c r="AW915" s="91" t="e">
        <f>MIN(SEARCH({0,1,2,3,4,5,6,7,8,9},AV915&amp; "0123456789"))</f>
        <v>#REF!</v>
      </c>
      <c r="AX915" s="91" t="str">
        <f t="shared" ref="AX915:AX978" si="8920">IFERROR(IF(LEN(MID(AV915,AW915,8)*1)=8,MID(AV915,AW915,8)*1,""),"")</f>
        <v/>
      </c>
      <c r="AY915" s="91" t="str">
        <f t="shared" ref="AY915:AY978" si="8921">IFERROR(IF(LEN(MID(AV915,AW915+1,8)*1)=8,MID(AV915,AW915+1,8)*1,""),"")</f>
        <v/>
      </c>
      <c r="AZ915" s="91" t="str">
        <f t="shared" ref="AZ915:AZ978" si="8922">IFERROR(IF(LEN(MID(AV915,AW915+2,8)*1)=8,MID(AV915,AW915+2,8)*1,""),"")</f>
        <v/>
      </c>
      <c r="BA915" s="91" t="str">
        <f t="shared" ref="BA915:BA978" si="8923">IFERROR(IF(LEN(MID(AV915,AW915+3,8)*1)=8,MID(AV915,AW915+3,8)*1,""),"")</f>
        <v/>
      </c>
      <c r="BB915" s="91" t="str">
        <f t="shared" ref="BB915:BB978" si="8924">IFERROR(IF(LEN(MID(AV915,AW915+4,8)*1)=8,MID(AV915,AW915+4,8)*1,""),"")</f>
        <v/>
      </c>
      <c r="BC915" s="91" t="str">
        <f t="shared" ref="BC915:BC978" si="8925">IFERROR(IF(LEN(MID(AV915,AW915+5,8)*1)=8,MID(AV915,AW915+5,8)*1,""),"")</f>
        <v/>
      </c>
      <c r="BD915" s="91" t="str">
        <f t="shared" ref="BD915:BD978" si="8926">IFERROR(IF(LEN(MID(AV915,AW915+6,8)*1)=8,MID(AV915,AW915+6,8)*1,""),"")</f>
        <v/>
      </c>
      <c r="BE915" s="91" t="str">
        <f t="shared" ref="BE915:BE978" si="8927">IFERROR(IF(LEN(MID(AV915,AW915+7,8)*1)=8,MID(AV915,AW915+7,8)*1,""),"")</f>
        <v/>
      </c>
      <c r="BF915" s="91" t="str">
        <f t="shared" ref="BF915:BF978" si="8928">IFERROR(IF(LEN(MID(AV915,AW915+8,8)*1)=8,MID(AV915,AW915+8,8)*1,""),"")</f>
        <v/>
      </c>
      <c r="BG915" s="91" t="str">
        <f t="shared" ref="BG915:BG978" si="8929">IFERROR(IF(LEN(MID(AV915,AW915+9,8)*1)=8,MID(AV915,AW915+9,8)*1,""),"")</f>
        <v/>
      </c>
      <c r="BH915" s="91" t="str">
        <f t="shared" ref="BH915:BH978" si="8930">IFERROR(IF(LEN(MID(AV915,AW915+10,8)*1)=8,MID(AV915,AW915+10,8)*1,""),"")</f>
        <v/>
      </c>
      <c r="BI915" s="91" t="str">
        <f t="shared" ref="BI915:BI978" si="8931">IFERROR(IF(LEN(MID(AV915,AW915+11,8)*1)=8,MID(AV915,AW915+11,8)*1,""),"")</f>
        <v/>
      </c>
      <c r="BJ915" s="91" t="str">
        <f t="shared" ref="BJ915:BJ978" si="8932">IFERROR(IF(LEN(MID(AV915,AW915+12,8)*1)=8,MID(AV915,AW915+12,8)*1,""),"")</f>
        <v/>
      </c>
      <c r="BK915" s="91" t="str">
        <f t="shared" ref="BK915:BK978" si="8933">IFERROR(IF(LEN(MID(AV915,AW915+13,8)*1)=8,MID(AV915,AW915+13,8)*1,""),"")</f>
        <v/>
      </c>
      <c r="BL915" s="91" t="str">
        <f t="shared" ref="BL915:BL978" si="8934">IFERROR(IF(LEN(MID(AV915,AW915+14,8)*1)=8,MID(AV915,AW915+14,8)*1,""),"")</f>
        <v/>
      </c>
      <c r="BM915" s="91" t="str">
        <f t="shared" ref="BM915:BM978" si="8935">IFERROR(IF(LEN(MID(AV915,AW915+15,8)*1)=8,MID(AV915,AW915+15,8)*1,""),"")</f>
        <v/>
      </c>
      <c r="BN915" s="91" t="str">
        <f t="shared" ref="BN915:BN978" si="8936">IFERROR(IF(LEN(MID(AV915,AW915+16,8)*1)=8,MID(AV915,AW915+16,8)*1,""),"")</f>
        <v/>
      </c>
      <c r="BO915" s="91" t="str">
        <f t="shared" ref="BO915:BO978" si="8937">IFERROR(IF(LEN(MID(AV915,AW915+17,8)*1)=8,MID(AV915,AW915+17,8)*1,""),"")</f>
        <v/>
      </c>
      <c r="BP915" s="91" t="str">
        <f t="shared" ref="BP915:BP978" si="8938">IFERROR(IF(LEN(MID(AV915,AW915+18,8)*1)=8,MID(AV915,AW915+18,8)*1,""),"")</f>
        <v/>
      </c>
      <c r="BQ915" s="91" t="str">
        <f t="shared" ref="BQ915:BQ978" si="8939">IFERROR(IF(LEN(MID(AV915,AW915+19,8)*1)=8,MID(AV915,AW915+19,8)*1,""),"")</f>
        <v/>
      </c>
      <c r="BR915" s="91" t="str">
        <f t="shared" ref="BR915:BR978" si="8940">IFERROR(IF(LEN(MID(AV915,AW915+20,8)*1)=8,MID(AV915,AW915+20,8)*1,""),"")</f>
        <v/>
      </c>
      <c r="BS915" s="91" t="str">
        <f t="shared" ref="BS915:BS978" si="8941">IFERROR(IF(LEN(MID(AV915,AW915+21,8)*1)=8,MID(AV915,AW915+21,8)*1,""),"")</f>
        <v/>
      </c>
      <c r="BT915" s="91" t="str">
        <f t="shared" ref="BT915:BT978" si="8942">IFERROR(IF(LEN(MID(AV915,AW915+22,8)*1)=8,MID(AV915,AW915+22,8)*1,""),"")</f>
        <v/>
      </c>
      <c r="BU915" s="91" t="str">
        <f t="shared" ref="BU915:BU978" si="8943">IFERROR(IF(LEN(MID(AV915,AW915+23,8)*1)=8,MID(AV915,AW915+23,8)*1,""),"")</f>
        <v/>
      </c>
      <c r="BV915" s="91" t="str">
        <f t="shared" ref="BV915:BV978" si="8944">IFERROR(IF(LEN(MID(AV915,AW915+24,8)*1)=8,MID(AV915,AW915+24,8)*1,""),"")</f>
        <v/>
      </c>
      <c r="BW915" s="91" t="str">
        <f t="shared" ref="BW915:BW978" si="8945">IFERROR(IF(LEN(MID(AV915,AW915+25,8)*1)=8,MID(AV915,AW915+25,8)*1,""),"")</f>
        <v/>
      </c>
      <c r="BX915" s="91" t="str">
        <f t="shared" ref="BX915:BX978" si="8946">IFERROR(IF(LEN(MID(AV915,AW915+26,8)*1)=8,MID(AV915,AW915+26,8)*1,""),"")</f>
        <v/>
      </c>
      <c r="BY915" s="91" t="str">
        <f t="shared" ref="BY915:BY978" si="8947">IFERROR(IF(LEN(MID(AV915,AW915+27,8)*1)=8,MID(AV915,AW915+27,8)*1,""),"")</f>
        <v/>
      </c>
      <c r="BZ915" s="91" t="str">
        <f t="shared" ref="BZ915:BZ978" si="8948">IFERROR(IF(LEN(MID(AV915,AW915+28,8)*1)=8,MID(AV915,AW915+28,8)*1,""),"")</f>
        <v/>
      </c>
      <c r="CA915" s="91" t="str">
        <f t="shared" ref="CA915:CA978" si="8949">IFERROR(IF(LEN(MID(AV915,AW915+29,8)*1)=8,MID(AV915,AW915+29,8)*1,""),"")</f>
        <v/>
      </c>
      <c r="CB915" s="91" t="str">
        <f t="shared" ref="CB915:CB978" si="8950">IFERROR(IF(LEN(MID(AV915,AW915+30,8)*1)=8,MID(AV915,AW915+30,8)*1,""),"")</f>
        <v/>
      </c>
      <c r="CC915" s="91" t="str">
        <f t="shared" ref="CC915:CC978" si="8951">IFERROR(IF(LEN(MID(AV915,AW915+31,8)*1)=8,MID(AV915,AW915+31,8)*1,""),"")</f>
        <v/>
      </c>
      <c r="CD915" s="91" t="str">
        <f t="shared" ref="CD915:CD978" si="8952">IFERROR(IF(LEN(MID(AV915,AW915+32,8)*1)=8,MID(AV915,AW915+32,8)*1,""),"")</f>
        <v/>
      </c>
      <c r="CE915" s="91" t="str">
        <f t="shared" ref="CE915:CE978" si="8953">IFERROR(IF(LEN(MID(AV915,AW915+33,8)*1)=8,MID(AV915,AW915+33,8)*1,""),"")</f>
        <v/>
      </c>
      <c r="CF915" s="91" t="str">
        <f t="shared" ref="CF915:CF978" si="8954">IFERROR(IF(LEN(MID(AV915,AW915+34,8)*1)=8,MID(AV915,AW915+34,8)*1,""),"")</f>
        <v/>
      </c>
      <c r="CG915" s="91" t="str">
        <f t="shared" ref="CG915:CG978" si="8955">IFERROR(IF(LEN(MID(AV915,AW915+35,8)*1)=8,MID(AV915,AW915+35,8)*1,""),"")</f>
        <v/>
      </c>
      <c r="CH915" s="91" t="str">
        <f t="shared" ref="CH915:CH978" si="8956">CONCATENATE(AX915,AY915,AZ915,BA915,BB915,BC915,BD915,BE915,BF915,BG915,BH915,BI915,BJ915,BK915,BL915,BM915,BN915,BO915,BP915,BQ915,BR915,BS915,BT915,BU915,BV915,BW915,BX915,BY915,BZ915,CA915,CB915,CC915,CD915,CE915,CF915,CG915)</f>
        <v/>
      </c>
      <c r="CI915" s="91" t="str">
        <f t="shared" ref="CI915:CI978" si="8957">IF(LEN(CH915)=0,"нет",CH915)</f>
        <v>нет</v>
      </c>
      <c r="CJ915" s="63" t="e">
        <f>IF(LEN('Описание предлагаемого товара'!#REF!)&gt;0,'Описание предлагаемого товара'!#REF!,"")</f>
        <v>#REF!</v>
      </c>
      <c r="CK915" s="91" t="e">
        <f t="shared" ref="CK915:CL915" si="8958">IFERROR(REPLACE(CJ915,FIND(CHAR(10),CJ915,1),1,""),CJ915)</f>
        <v>#REF!</v>
      </c>
      <c r="CL915" s="91" t="e">
        <f t="shared" si="8958"/>
        <v>#REF!</v>
      </c>
      <c r="CM915" s="91" t="e">
        <f t="shared" ref="CM915:CM978" si="8959">IFERROR(REPLACE(CL915,FIND(" ",CL915,1),1,""),CL915)</f>
        <v>#REF!</v>
      </c>
      <c r="CN915" s="91" t="e">
        <f t="shared" ref="CN915:CN978" si="8960">IFERROR(REPLACE(CL915,FIND(" ",CL915,1),1,""),CL915)</f>
        <v>#REF!</v>
      </c>
      <c r="CO915" s="91" t="e">
        <f t="shared" ref="CO915:CO978" si="8961">IFERROR(CN915*1,CN915)</f>
        <v>#REF!</v>
      </c>
      <c r="CP915" s="90" t="e">
        <f>IF(AU915="Не указан реестровый номер (мера нац.режима Запрет)","",IF(CI915="нет","",IF(CU915="да","исключение(не смотрим баллы)",IFERROR(IF(CI915*1&gt;0,IFERROR(IF(VLOOKUP(CI915*1,Обработ.выгрузка_реестра_РФ!$A:$G,7,)=0,"Баллы не установлены",VLOOKUP(CI915*1,Обработ.выгрузка_реестра_РФ!$A:$G,7,)),IF(LEN(CI915)&gt;14,"","нет номера в реестре РФ")),""),IF(LEN(CI915)=0,"","Некорректный реестровый номер")))))</f>
        <v>#REF!</v>
      </c>
      <c r="CQ915" s="33" t="e">
        <f>IF(LEN(C915)&gt;0,IFERROR(IF(LEN(H915)&gt;0,IF(LEN(VLOOKUP(H915,'исключения(не_смотрим_баллы)'!$A:$C,1,))&gt;0,"да","нет"),"не введен ОКПД2"),"нет"),"")</f>
        <v>#REF!</v>
      </c>
      <c r="CR915" s="33" t="e">
        <f ca="1">IF(CQ915="да",IF(TODAY()&lt;VLOOKUP(H915,'исключения(не_смотрим_баллы)'!$A:$C,3,),"да","нет"),"")</f>
        <v>#REF!</v>
      </c>
      <c r="CS915" s="33" t="str">
        <f>IFERROR(IF(CQ915="да",IF(VLOOKUP(CI915*1,Обработ.выгрузка_реестра_РФ!$A:$G,2,)&lt;VLOOKUP(H915,'исключения(не_смотрим_баллы)'!$A:$C,2,),"да","нет"),""),"")</f>
        <v/>
      </c>
      <c r="CT915" s="24"/>
      <c r="CU915" s="33" t="e">
        <f t="shared" si="8337"/>
        <v>#REF!</v>
      </c>
      <c r="CV915" s="91" t="e">
        <f t="shared" si="8338"/>
        <v>#REF!</v>
      </c>
      <c r="CW915" s="27" t="e">
        <f t="shared" si="8339"/>
        <v>#REF!</v>
      </c>
      <c r="CX915" s="26" t="e">
        <f t="shared" si="8904"/>
        <v>#REF!</v>
      </c>
      <c r="CY915" s="64" t="e">
        <f>IF(LEN('Описание предлагаемого товара'!#REF!)&gt;0,'Описание предлагаемого товара'!#REF!,"")</f>
        <v>#REF!</v>
      </c>
      <c r="CZ915" s="95" t="e">
        <f t="shared" ref="CZ915:CZ978" si="8962">IFERROR(REPLACE(CY915,FIND(CHAR(10),CY915,1),1,""),CY915)</f>
        <v>#REF!</v>
      </c>
      <c r="DA915" s="95" t="e">
        <f t="shared" ref="DA915" si="8963">IFERROR(REPLACE(CZ915,FIND(" ",CZ915,1),1,""),CZ915)</f>
        <v>#REF!</v>
      </c>
      <c r="DB915" s="95" t="e">
        <f t="shared" si="8906"/>
        <v>#REF!</v>
      </c>
      <c r="DC915" s="95" t="e">
        <f t="shared" ref="DC915:DD915" si="8964">IFERROR(REPLACE(DB915,FIND("г.",DB915,1),2,""),DB915)</f>
        <v>#REF!</v>
      </c>
      <c r="DD915" s="95" t="e">
        <f t="shared" si="8964"/>
        <v>#REF!</v>
      </c>
      <c r="DE915" s="95" t="e">
        <f t="shared" ref="DE915:DF915" si="8965">IFERROR(REPLACE(DD915,FIND("г",DD915,1),1,""),DD915)</f>
        <v>#REF!</v>
      </c>
      <c r="DF915" s="95" t="e">
        <f t="shared" si="8965"/>
        <v>#REF!</v>
      </c>
      <c r="DG915" s="95" t="e">
        <f t="shared" si="8343"/>
        <v>#REF!</v>
      </c>
      <c r="DH915" s="25" t="str">
        <f>IFERROR(VLOOKUP(CI915*1,Обработ.выгрузка_реестра_РФ!$A:$G,5,),"")</f>
        <v/>
      </c>
      <c r="DI915" s="27" t="str">
        <f t="shared" si="8353"/>
        <v/>
      </c>
      <c r="DJ915" s="27" t="str">
        <f t="shared" ref="DJ915:DJ978" ca="1" si="8966">IF(LEN(DH915)&gt;0,IF(DH915&gt;TODAY(),"да","нет"),"")</f>
        <v/>
      </c>
      <c r="DK915" s="63" t="e">
        <f>IF(LEN('Описание предлагаемого товара'!#REF!)&gt;0,'Описание предлагаемого товара'!#REF!,"")</f>
        <v>#REF!</v>
      </c>
      <c r="DL915" s="63" t="e">
        <f>IF(LEN('Описание предлагаемого товара'!#REF!)&gt;0,'Описание предлагаемого товара'!#REF!,"")</f>
        <v>#REF!</v>
      </c>
      <c r="DM915" s="32"/>
    </row>
    <row r="916" spans="1:117" ht="48.75" customHeight="1" x14ac:dyDescent="0.25">
      <c r="A916" s="61" t="e">
        <f>IF(LEN('Описание предлагаемого товара'!#REF!)&gt;0,'Описание предлагаемого товара'!#REF!,"")</f>
        <v>#REF!</v>
      </c>
      <c r="B916" s="65" t="e">
        <f>IF(LEN('Описание предлагаемого товара'!#REF!)&gt;0,'Описание предлагаемого товара'!#REF!,"")</f>
        <v>#REF!</v>
      </c>
      <c r="C916" s="61" t="e">
        <f>IF(LEN('Описание предлагаемого товара'!#REF!)&gt;0,'Описание предлагаемого товара'!#REF!,"")</f>
        <v>#REF!</v>
      </c>
      <c r="D916" s="61" t="e">
        <f>IF(LEN('Описание предлагаемого товара'!#REF!)&gt;0,'Описание предлагаемого товара'!#REF!,"")</f>
        <v>#REF!</v>
      </c>
      <c r="E916" s="61" t="e">
        <f>IF(LEN('Описание предлагаемого товара'!#REF!)&gt;0,'Описание предлагаемого товара'!#REF!,"")</f>
        <v>#REF!</v>
      </c>
      <c r="F916" s="61" t="e">
        <f>IF(LEN('Описание предлагаемого товара'!#REF!)&gt;0,'Описание предлагаемого товара'!#REF!,"")</f>
        <v>#REF!</v>
      </c>
      <c r="G916" s="61" t="e">
        <f>IF(LEN('Описание предлагаемого товара'!#REF!)&gt;0,'Описание предлагаемого товара'!#REF!,"")</f>
        <v>#REF!</v>
      </c>
      <c r="H916" s="61" t="e">
        <f>IF(LEN('Описание предлагаемого товара'!#REF!)&gt;0,'Описание предлагаемого товара'!#REF!,"")</f>
        <v>#REF!</v>
      </c>
      <c r="I916" s="61" t="e">
        <f>IF(LEN('Описание предлагаемого товара'!#REF!)&gt;0,'Описание предлагаемого товара'!#REF!,"")</f>
        <v>#REF!</v>
      </c>
      <c r="J916" s="38" t="str">
        <f>IFERROR(VLOOKUP(B916,SAP!$A:$E,5,),"")</f>
        <v/>
      </c>
      <c r="K916" s="40" t="str">
        <f t="shared" si="8909"/>
        <v/>
      </c>
      <c r="L916" s="61" t="e">
        <f>IF(LEN('Описание предлагаемого товара'!#REF!)&gt;0,IFERROR('Описание предлагаемого товара'!#REF!*1,""),"")</f>
        <v>#REF!</v>
      </c>
      <c r="M916" s="39" t="str">
        <f>IFERROR(VLOOKUP(B916,SAP!$A:$E,2,),"")</f>
        <v/>
      </c>
      <c r="N916" s="41" t="str">
        <f t="shared" si="8409"/>
        <v/>
      </c>
      <c r="O916" s="39" t="str">
        <f t="shared" si="8896"/>
        <v/>
      </c>
      <c r="P916" s="36" t="e">
        <f>IF(LEN('Описание предлагаемого товара'!#REF!)&gt;0,'Описание предлагаемого товара'!#REF!,"")</f>
        <v>#REF!</v>
      </c>
      <c r="Q91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16" s="37" t="e">
        <f>IF(LEN('Описание предлагаемого товара'!#REF!)&gt;0,'Описание предлагаемого товара'!#REF!,"")</f>
        <v>#REF!</v>
      </c>
      <c r="S916" s="37" t="e">
        <f>IF(LEN('Описание предлагаемого товара'!#REF!)&gt;0,'Описание предлагаемого товара'!#REF!,"")</f>
        <v>#REF!</v>
      </c>
      <c r="T91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16" s="23" t="str">
        <f>IFERROR(VLOOKUP(CI916*1,Обработ.выгрузка_реестра_РФ!$A:$G,6,),"")</f>
        <v/>
      </c>
      <c r="V916" s="61" t="e">
        <f>IF(LEN('Описание предлагаемого товара'!#REF!)&gt;0,'Описание предлагаемого товара'!#REF!,"")</f>
        <v>#REF!</v>
      </c>
      <c r="W916" s="62" t="e">
        <f>IF(LEN('Описание предлагаемого товара'!#REF!)&gt;0,'Описание предлагаемого товара'!#REF!,"")</f>
        <v>#REF!</v>
      </c>
      <c r="X916" s="91" t="e">
        <f t="shared" ref="X916:Y916" si="8967">IFERROR(REPLACE(W916,FIND(CHAR(10),W916,1),1," "),W916)</f>
        <v>#REF!</v>
      </c>
      <c r="Y916" s="91" t="e">
        <f t="shared" si="8967"/>
        <v>#REF!</v>
      </c>
      <c r="Z916" s="91" t="e">
        <f t="shared" si="8911"/>
        <v>#REF!</v>
      </c>
      <c r="AA916" s="91" t="e">
        <f t="shared" si="8912"/>
        <v>#REF!</v>
      </c>
      <c r="AB916" s="91" t="e">
        <f t="shared" si="8913"/>
        <v>#REF!</v>
      </c>
      <c r="AC916" s="91" t="e">
        <f t="shared" ref="AC916:AF916" si="8968">IFERROR(REPLACE(AB916,FIND("  ",AB916,1),2," "),AB916)</f>
        <v>#REF!</v>
      </c>
      <c r="AD916" s="91" t="e">
        <f t="shared" si="8968"/>
        <v>#REF!</v>
      </c>
      <c r="AE916" s="91" t="e">
        <f t="shared" si="8968"/>
        <v>#REF!</v>
      </c>
      <c r="AF916" s="91" t="e">
        <f t="shared" si="8968"/>
        <v>#REF!</v>
      </c>
      <c r="AG916" s="23" t="str">
        <f>IFERROR(VLOOKUP(CI916*1,Обработ.выгрузка_реестра_РФ!$A:$G,4,),"")</f>
        <v/>
      </c>
      <c r="AH916" s="91" t="str">
        <f t="shared" ref="AH916:AI916" si="8969">IFERROR(REPLACE(AG916,FIND("-",AG916,1),1,"*"),AG916)</f>
        <v/>
      </c>
      <c r="AI916" s="91" t="str">
        <f t="shared" si="8969"/>
        <v/>
      </c>
      <c r="AJ916" s="27" t="str">
        <f t="shared" si="8375"/>
        <v/>
      </c>
      <c r="AK916" s="63" t="e">
        <f>IF(LEN('Описание предлагаемого товара'!#REF!)&gt;0,'Описание предлагаемого товара'!#REF!,"")</f>
        <v>#REF!</v>
      </c>
      <c r="AL916" s="91" t="e">
        <f t="shared" ref="AL916:AM916" si="8970">IFERROR(REPLACE(AK916,FIND(CHAR(10),AK916,1),1,""),AK916)</f>
        <v>#REF!</v>
      </c>
      <c r="AM916" s="91" t="e">
        <f t="shared" si="8970"/>
        <v>#REF!</v>
      </c>
      <c r="AN916" s="91" t="e">
        <f t="shared" ref="AN916:AR916" si="8971">IFERROR(REPLACE(AM916,FIND(" ",AM916,1),1,""),AM916)</f>
        <v>#REF!</v>
      </c>
      <c r="AO916" s="91" t="e">
        <f t="shared" si="8971"/>
        <v>#REF!</v>
      </c>
      <c r="AP916" s="91" t="e">
        <f t="shared" si="8971"/>
        <v>#REF!</v>
      </c>
      <c r="AQ916" s="91" t="e">
        <f t="shared" si="8971"/>
        <v>#REF!</v>
      </c>
      <c r="AR916" s="91" t="e">
        <f t="shared" si="8971"/>
        <v>#REF!</v>
      </c>
      <c r="AS916" s="91" t="e">
        <f t="shared" si="8918"/>
        <v>#REF!</v>
      </c>
      <c r="AT916" s="91" t="e">
        <f t="shared" si="8919"/>
        <v>#REF!</v>
      </c>
      <c r="AU916" s="32" t="e">
        <f t="shared" si="8902"/>
        <v>#REF!</v>
      </c>
      <c r="AV916" s="93" t="e">
        <f>'Описание предлагаемого товара'!#REF!</f>
        <v>#REF!</v>
      </c>
      <c r="AW916" s="91" t="e">
        <f>MIN(SEARCH({0,1,2,3,4,5,6,7,8,9},AV916&amp; "0123456789"))</f>
        <v>#REF!</v>
      </c>
      <c r="AX916" s="91" t="str">
        <f t="shared" si="8920"/>
        <v/>
      </c>
      <c r="AY916" s="91" t="str">
        <f t="shared" si="8921"/>
        <v/>
      </c>
      <c r="AZ916" s="91" t="str">
        <f t="shared" si="8922"/>
        <v/>
      </c>
      <c r="BA916" s="91" t="str">
        <f t="shared" si="8923"/>
        <v/>
      </c>
      <c r="BB916" s="91" t="str">
        <f t="shared" si="8924"/>
        <v/>
      </c>
      <c r="BC916" s="91" t="str">
        <f t="shared" si="8925"/>
        <v/>
      </c>
      <c r="BD916" s="91" t="str">
        <f t="shared" si="8926"/>
        <v/>
      </c>
      <c r="BE916" s="91" t="str">
        <f t="shared" si="8927"/>
        <v/>
      </c>
      <c r="BF916" s="91" t="str">
        <f t="shared" si="8928"/>
        <v/>
      </c>
      <c r="BG916" s="91" t="str">
        <f t="shared" si="8929"/>
        <v/>
      </c>
      <c r="BH916" s="91" t="str">
        <f t="shared" si="8930"/>
        <v/>
      </c>
      <c r="BI916" s="91" t="str">
        <f t="shared" si="8931"/>
        <v/>
      </c>
      <c r="BJ916" s="91" t="str">
        <f t="shared" si="8932"/>
        <v/>
      </c>
      <c r="BK916" s="91" t="str">
        <f t="shared" si="8933"/>
        <v/>
      </c>
      <c r="BL916" s="91" t="str">
        <f t="shared" si="8934"/>
        <v/>
      </c>
      <c r="BM916" s="91" t="str">
        <f t="shared" si="8935"/>
        <v/>
      </c>
      <c r="BN916" s="91" t="str">
        <f t="shared" si="8936"/>
        <v/>
      </c>
      <c r="BO916" s="91" t="str">
        <f t="shared" si="8937"/>
        <v/>
      </c>
      <c r="BP916" s="91" t="str">
        <f t="shared" si="8938"/>
        <v/>
      </c>
      <c r="BQ916" s="91" t="str">
        <f t="shared" si="8939"/>
        <v/>
      </c>
      <c r="BR916" s="91" t="str">
        <f t="shared" si="8940"/>
        <v/>
      </c>
      <c r="BS916" s="91" t="str">
        <f t="shared" si="8941"/>
        <v/>
      </c>
      <c r="BT916" s="91" t="str">
        <f t="shared" si="8942"/>
        <v/>
      </c>
      <c r="BU916" s="91" t="str">
        <f t="shared" si="8943"/>
        <v/>
      </c>
      <c r="BV916" s="91" t="str">
        <f t="shared" si="8944"/>
        <v/>
      </c>
      <c r="BW916" s="91" t="str">
        <f t="shared" si="8945"/>
        <v/>
      </c>
      <c r="BX916" s="91" t="str">
        <f t="shared" si="8946"/>
        <v/>
      </c>
      <c r="BY916" s="91" t="str">
        <f t="shared" si="8947"/>
        <v/>
      </c>
      <c r="BZ916" s="91" t="str">
        <f t="shared" si="8948"/>
        <v/>
      </c>
      <c r="CA916" s="91" t="str">
        <f t="shared" si="8949"/>
        <v/>
      </c>
      <c r="CB916" s="91" t="str">
        <f t="shared" si="8950"/>
        <v/>
      </c>
      <c r="CC916" s="91" t="str">
        <f t="shared" si="8951"/>
        <v/>
      </c>
      <c r="CD916" s="91" t="str">
        <f t="shared" si="8952"/>
        <v/>
      </c>
      <c r="CE916" s="91" t="str">
        <f t="shared" si="8953"/>
        <v/>
      </c>
      <c r="CF916" s="91" t="str">
        <f t="shared" si="8954"/>
        <v/>
      </c>
      <c r="CG916" s="91" t="str">
        <f t="shared" si="8955"/>
        <v/>
      </c>
      <c r="CH916" s="91" t="str">
        <f t="shared" si="8956"/>
        <v/>
      </c>
      <c r="CI916" s="91" t="str">
        <f t="shared" si="8957"/>
        <v>нет</v>
      </c>
      <c r="CJ916" s="63" t="e">
        <f>IF(LEN('Описание предлагаемого товара'!#REF!)&gt;0,'Описание предлагаемого товара'!#REF!,"")</f>
        <v>#REF!</v>
      </c>
      <c r="CK916" s="91" t="e">
        <f t="shared" ref="CK916:CL916" si="8972">IFERROR(REPLACE(CJ916,FIND(CHAR(10),CJ916,1),1,""),CJ916)</f>
        <v>#REF!</v>
      </c>
      <c r="CL916" s="91" t="e">
        <f t="shared" si="8972"/>
        <v>#REF!</v>
      </c>
      <c r="CM916" s="91" t="e">
        <f t="shared" si="8959"/>
        <v>#REF!</v>
      </c>
      <c r="CN916" s="91" t="e">
        <f t="shared" si="8960"/>
        <v>#REF!</v>
      </c>
      <c r="CO916" s="91" t="e">
        <f t="shared" si="8961"/>
        <v>#REF!</v>
      </c>
      <c r="CP916" s="90" t="e">
        <f>IF(AU916="Не указан реестровый номер (мера нац.режима Запрет)","",IF(CI916="нет","",IF(CU916="да","исключение(не смотрим баллы)",IFERROR(IF(CI916*1&gt;0,IFERROR(IF(VLOOKUP(CI916*1,Обработ.выгрузка_реестра_РФ!$A:$G,7,)=0,"Баллы не установлены",VLOOKUP(CI916*1,Обработ.выгрузка_реестра_РФ!$A:$G,7,)),IF(LEN(CI916)&gt;14,"","нет номера в реестре РФ")),""),IF(LEN(CI916)=0,"","Некорректный реестровый номер")))))</f>
        <v>#REF!</v>
      </c>
      <c r="CQ916" s="33" t="e">
        <f>IF(LEN(C916)&gt;0,IFERROR(IF(LEN(H916)&gt;0,IF(LEN(VLOOKUP(H916,'исключения(не_смотрим_баллы)'!$A:$C,1,))&gt;0,"да","нет"),"не введен ОКПД2"),"нет"),"")</f>
        <v>#REF!</v>
      </c>
      <c r="CR916" s="33" t="e">
        <f ca="1">IF(CQ916="да",IF(TODAY()&lt;VLOOKUP(H916,'исключения(не_смотрим_баллы)'!$A:$C,3,),"да","нет"),"")</f>
        <v>#REF!</v>
      </c>
      <c r="CS916" s="33" t="str">
        <f>IFERROR(IF(CQ916="да",IF(VLOOKUP(CI916*1,Обработ.выгрузка_реестра_РФ!$A:$G,2,)&lt;VLOOKUP(H916,'исключения(не_смотрим_баллы)'!$A:$C,2,),"да","нет"),""),"")</f>
        <v/>
      </c>
      <c r="CT916" s="24"/>
      <c r="CU916" s="33" t="e">
        <f t="shared" ref="CU916:CU979" si="8973">IF(CQ916="да",IF(CR916="да",IF(CS916="да","да",""),""),"")</f>
        <v>#REF!</v>
      </c>
      <c r="CV916" s="91" t="e">
        <f t="shared" ref="CV916:CV979" si="8974">IFERROR(REPLACE(CP916,FIND("Баллы не установлены",CP916,1),20,"баллыне установлены"),CP916)</f>
        <v>#REF!</v>
      </c>
      <c r="CW916" s="27" t="e">
        <f t="shared" ref="CW916:CW979" si="8975">IF(LEN(CP916)&gt;0,IF(LEN(CO916)&gt;0,IF(CV916=CO916,"да","нет"),"не введены данные"),"")</f>
        <v>#REF!</v>
      </c>
      <c r="CX916" s="26" t="e">
        <f t="shared" si="8904"/>
        <v>#REF!</v>
      </c>
      <c r="CY916" s="64" t="e">
        <f>IF(LEN('Описание предлагаемого товара'!#REF!)&gt;0,'Описание предлагаемого товара'!#REF!,"")</f>
        <v>#REF!</v>
      </c>
      <c r="CZ916" s="95" t="e">
        <f t="shared" si="8962"/>
        <v>#REF!</v>
      </c>
      <c r="DA916" s="95" t="e">
        <f t="shared" ref="DA916" si="8976">IFERROR(REPLACE(CZ916,FIND(" ",CZ916,1),1,""),CZ916)</f>
        <v>#REF!</v>
      </c>
      <c r="DB916" s="95" t="e">
        <f t="shared" si="8906"/>
        <v>#REF!</v>
      </c>
      <c r="DC916" s="95" t="e">
        <f t="shared" ref="DC916:DD916" si="8977">IFERROR(REPLACE(DB916,FIND("г.",DB916,1),2,""),DB916)</f>
        <v>#REF!</v>
      </c>
      <c r="DD916" s="95" t="e">
        <f t="shared" si="8977"/>
        <v>#REF!</v>
      </c>
      <c r="DE916" s="95" t="e">
        <f t="shared" ref="DE916:DF916" si="8978">IFERROR(REPLACE(DD916,FIND("г",DD916,1),1,""),DD916)</f>
        <v>#REF!</v>
      </c>
      <c r="DF916" s="95" t="e">
        <f t="shared" si="8978"/>
        <v>#REF!</v>
      </c>
      <c r="DG916" s="95" t="e">
        <f t="shared" ref="DG916:DG979" si="8979">TEXT(DF916,"ДД.ММ.ГГГГ")</f>
        <v>#REF!</v>
      </c>
      <c r="DH916" s="25" t="str">
        <f>IFERROR(VLOOKUP(CI916*1,Обработ.выгрузка_реестра_РФ!$A:$G,5,),"")</f>
        <v/>
      </c>
      <c r="DI916" s="27" t="str">
        <f t="shared" si="8353"/>
        <v/>
      </c>
      <c r="DJ916" s="27" t="str">
        <f t="shared" ca="1" si="8966"/>
        <v/>
      </c>
      <c r="DK916" s="63" t="e">
        <f>IF(LEN('Описание предлагаемого товара'!#REF!)&gt;0,'Описание предлагаемого товара'!#REF!,"")</f>
        <v>#REF!</v>
      </c>
      <c r="DL916" s="63" t="e">
        <f>IF(LEN('Описание предлагаемого товара'!#REF!)&gt;0,'Описание предлагаемого товара'!#REF!,"")</f>
        <v>#REF!</v>
      </c>
      <c r="DM916" s="32"/>
    </row>
    <row r="917" spans="1:117" ht="48.75" customHeight="1" x14ac:dyDescent="0.25">
      <c r="A917" s="61" t="e">
        <f>IF(LEN('Описание предлагаемого товара'!#REF!)&gt;0,'Описание предлагаемого товара'!#REF!,"")</f>
        <v>#REF!</v>
      </c>
      <c r="B917" s="65" t="e">
        <f>IF(LEN('Описание предлагаемого товара'!#REF!)&gt;0,'Описание предлагаемого товара'!#REF!,"")</f>
        <v>#REF!</v>
      </c>
      <c r="C917" s="61" t="e">
        <f>IF(LEN('Описание предлагаемого товара'!#REF!)&gt;0,'Описание предлагаемого товара'!#REF!,"")</f>
        <v>#REF!</v>
      </c>
      <c r="D917" s="61" t="e">
        <f>IF(LEN('Описание предлагаемого товара'!#REF!)&gt;0,'Описание предлагаемого товара'!#REF!,"")</f>
        <v>#REF!</v>
      </c>
      <c r="E917" s="61" t="e">
        <f>IF(LEN('Описание предлагаемого товара'!#REF!)&gt;0,'Описание предлагаемого товара'!#REF!,"")</f>
        <v>#REF!</v>
      </c>
      <c r="F917" s="61" t="e">
        <f>IF(LEN('Описание предлагаемого товара'!#REF!)&gt;0,'Описание предлагаемого товара'!#REF!,"")</f>
        <v>#REF!</v>
      </c>
      <c r="G917" s="61" t="e">
        <f>IF(LEN('Описание предлагаемого товара'!#REF!)&gt;0,'Описание предлагаемого товара'!#REF!,"")</f>
        <v>#REF!</v>
      </c>
      <c r="H917" s="61" t="e">
        <f>IF(LEN('Описание предлагаемого товара'!#REF!)&gt;0,'Описание предлагаемого товара'!#REF!,"")</f>
        <v>#REF!</v>
      </c>
      <c r="I917" s="61" t="e">
        <f>IF(LEN('Описание предлагаемого товара'!#REF!)&gt;0,'Описание предлагаемого товара'!#REF!,"")</f>
        <v>#REF!</v>
      </c>
      <c r="J917" s="38" t="str">
        <f>IFERROR(VLOOKUP(B917,SAP!$A:$E,5,),"")</f>
        <v/>
      </c>
      <c r="K917" s="40" t="str">
        <f t="shared" si="8909"/>
        <v/>
      </c>
      <c r="L917" s="61" t="e">
        <f>IF(LEN('Описание предлагаемого товара'!#REF!)&gt;0,IFERROR('Описание предлагаемого товара'!#REF!*1,""),"")</f>
        <v>#REF!</v>
      </c>
      <c r="M917" s="39" t="str">
        <f>IFERROR(VLOOKUP(B917,SAP!$A:$E,2,),"")</f>
        <v/>
      </c>
      <c r="N917" s="41" t="str">
        <f t="shared" si="8409"/>
        <v/>
      </c>
      <c r="O917" s="39" t="str">
        <f t="shared" si="8896"/>
        <v/>
      </c>
      <c r="P917" s="36" t="e">
        <f>IF(LEN('Описание предлагаемого товара'!#REF!)&gt;0,'Описание предлагаемого товара'!#REF!,"")</f>
        <v>#REF!</v>
      </c>
      <c r="Q91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17" s="37" t="e">
        <f>IF(LEN('Описание предлагаемого товара'!#REF!)&gt;0,'Описание предлагаемого товара'!#REF!,"")</f>
        <v>#REF!</v>
      </c>
      <c r="S917" s="37" t="e">
        <f>IF(LEN('Описание предлагаемого товара'!#REF!)&gt;0,'Описание предлагаемого товара'!#REF!,"")</f>
        <v>#REF!</v>
      </c>
      <c r="T91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17" s="23" t="str">
        <f>IFERROR(VLOOKUP(CI917*1,Обработ.выгрузка_реестра_РФ!$A:$G,6,),"")</f>
        <v/>
      </c>
      <c r="V917" s="61" t="e">
        <f>IF(LEN('Описание предлагаемого товара'!#REF!)&gt;0,'Описание предлагаемого товара'!#REF!,"")</f>
        <v>#REF!</v>
      </c>
      <c r="W917" s="62" t="e">
        <f>IF(LEN('Описание предлагаемого товара'!#REF!)&gt;0,'Описание предлагаемого товара'!#REF!,"")</f>
        <v>#REF!</v>
      </c>
      <c r="X917" s="91" t="e">
        <f t="shared" ref="X917:Y917" si="8980">IFERROR(REPLACE(W917,FIND(CHAR(10),W917,1),1," "),W917)</f>
        <v>#REF!</v>
      </c>
      <c r="Y917" s="91" t="e">
        <f t="shared" si="8980"/>
        <v>#REF!</v>
      </c>
      <c r="Z917" s="91" t="e">
        <f t="shared" si="8911"/>
        <v>#REF!</v>
      </c>
      <c r="AA917" s="91" t="e">
        <f t="shared" si="8912"/>
        <v>#REF!</v>
      </c>
      <c r="AB917" s="91" t="e">
        <f t="shared" si="8913"/>
        <v>#REF!</v>
      </c>
      <c r="AC917" s="91" t="e">
        <f t="shared" ref="AC917:AF917" si="8981">IFERROR(REPLACE(AB917,FIND("  ",AB917,1),2," "),AB917)</f>
        <v>#REF!</v>
      </c>
      <c r="AD917" s="91" t="e">
        <f t="shared" si="8981"/>
        <v>#REF!</v>
      </c>
      <c r="AE917" s="91" t="e">
        <f t="shared" si="8981"/>
        <v>#REF!</v>
      </c>
      <c r="AF917" s="91" t="e">
        <f t="shared" si="8981"/>
        <v>#REF!</v>
      </c>
      <c r="AG917" s="23" t="str">
        <f>IFERROR(VLOOKUP(CI917*1,Обработ.выгрузка_реестра_РФ!$A:$G,4,),"")</f>
        <v/>
      </c>
      <c r="AH917" s="91" t="str">
        <f t="shared" ref="AH917:AI917" si="8982">IFERROR(REPLACE(AG917,FIND("-",AG917,1),1,"*"),AG917)</f>
        <v/>
      </c>
      <c r="AI917" s="91" t="str">
        <f t="shared" si="8982"/>
        <v/>
      </c>
      <c r="AJ917" s="27" t="str">
        <f t="shared" si="8375"/>
        <v/>
      </c>
      <c r="AK917" s="63" t="e">
        <f>IF(LEN('Описание предлагаемого товара'!#REF!)&gt;0,'Описание предлагаемого товара'!#REF!,"")</f>
        <v>#REF!</v>
      </c>
      <c r="AL917" s="91" t="e">
        <f t="shared" ref="AL917:AM917" si="8983">IFERROR(REPLACE(AK917,FIND(CHAR(10),AK917,1),1,""),AK917)</f>
        <v>#REF!</v>
      </c>
      <c r="AM917" s="91" t="e">
        <f t="shared" si="8983"/>
        <v>#REF!</v>
      </c>
      <c r="AN917" s="91" t="e">
        <f t="shared" ref="AN917:AR917" si="8984">IFERROR(REPLACE(AM917,FIND(" ",AM917,1),1,""),AM917)</f>
        <v>#REF!</v>
      </c>
      <c r="AO917" s="91" t="e">
        <f t="shared" si="8984"/>
        <v>#REF!</v>
      </c>
      <c r="AP917" s="91" t="e">
        <f t="shared" si="8984"/>
        <v>#REF!</v>
      </c>
      <c r="AQ917" s="91" t="e">
        <f t="shared" si="8984"/>
        <v>#REF!</v>
      </c>
      <c r="AR917" s="91" t="e">
        <f t="shared" si="8984"/>
        <v>#REF!</v>
      </c>
      <c r="AS917" s="91" t="e">
        <f t="shared" si="8918"/>
        <v>#REF!</v>
      </c>
      <c r="AT917" s="91" t="e">
        <f t="shared" si="8919"/>
        <v>#REF!</v>
      </c>
      <c r="AU917" s="32" t="e">
        <f t="shared" si="8902"/>
        <v>#REF!</v>
      </c>
      <c r="AV917" s="93" t="e">
        <f>'Описание предлагаемого товара'!#REF!</f>
        <v>#REF!</v>
      </c>
      <c r="AW917" s="91" t="e">
        <f>MIN(SEARCH({0,1,2,3,4,5,6,7,8,9},AV917&amp; "0123456789"))</f>
        <v>#REF!</v>
      </c>
      <c r="AX917" s="91" t="str">
        <f t="shared" si="8920"/>
        <v/>
      </c>
      <c r="AY917" s="91" t="str">
        <f t="shared" si="8921"/>
        <v/>
      </c>
      <c r="AZ917" s="91" t="str">
        <f t="shared" si="8922"/>
        <v/>
      </c>
      <c r="BA917" s="91" t="str">
        <f t="shared" si="8923"/>
        <v/>
      </c>
      <c r="BB917" s="91" t="str">
        <f t="shared" si="8924"/>
        <v/>
      </c>
      <c r="BC917" s="91" t="str">
        <f t="shared" si="8925"/>
        <v/>
      </c>
      <c r="BD917" s="91" t="str">
        <f t="shared" si="8926"/>
        <v/>
      </c>
      <c r="BE917" s="91" t="str">
        <f t="shared" si="8927"/>
        <v/>
      </c>
      <c r="BF917" s="91" t="str">
        <f t="shared" si="8928"/>
        <v/>
      </c>
      <c r="BG917" s="91" t="str">
        <f t="shared" si="8929"/>
        <v/>
      </c>
      <c r="BH917" s="91" t="str">
        <f t="shared" si="8930"/>
        <v/>
      </c>
      <c r="BI917" s="91" t="str">
        <f t="shared" si="8931"/>
        <v/>
      </c>
      <c r="BJ917" s="91" t="str">
        <f t="shared" si="8932"/>
        <v/>
      </c>
      <c r="BK917" s="91" t="str">
        <f t="shared" si="8933"/>
        <v/>
      </c>
      <c r="BL917" s="91" t="str">
        <f t="shared" si="8934"/>
        <v/>
      </c>
      <c r="BM917" s="91" t="str">
        <f t="shared" si="8935"/>
        <v/>
      </c>
      <c r="BN917" s="91" t="str">
        <f t="shared" si="8936"/>
        <v/>
      </c>
      <c r="BO917" s="91" t="str">
        <f t="shared" si="8937"/>
        <v/>
      </c>
      <c r="BP917" s="91" t="str">
        <f t="shared" si="8938"/>
        <v/>
      </c>
      <c r="BQ917" s="91" t="str">
        <f t="shared" si="8939"/>
        <v/>
      </c>
      <c r="BR917" s="91" t="str">
        <f t="shared" si="8940"/>
        <v/>
      </c>
      <c r="BS917" s="91" t="str">
        <f t="shared" si="8941"/>
        <v/>
      </c>
      <c r="BT917" s="91" t="str">
        <f t="shared" si="8942"/>
        <v/>
      </c>
      <c r="BU917" s="91" t="str">
        <f t="shared" si="8943"/>
        <v/>
      </c>
      <c r="BV917" s="91" t="str">
        <f t="shared" si="8944"/>
        <v/>
      </c>
      <c r="BW917" s="91" t="str">
        <f t="shared" si="8945"/>
        <v/>
      </c>
      <c r="BX917" s="91" t="str">
        <f t="shared" si="8946"/>
        <v/>
      </c>
      <c r="BY917" s="91" t="str">
        <f t="shared" si="8947"/>
        <v/>
      </c>
      <c r="BZ917" s="91" t="str">
        <f t="shared" si="8948"/>
        <v/>
      </c>
      <c r="CA917" s="91" t="str">
        <f t="shared" si="8949"/>
        <v/>
      </c>
      <c r="CB917" s="91" t="str">
        <f t="shared" si="8950"/>
        <v/>
      </c>
      <c r="CC917" s="91" t="str">
        <f t="shared" si="8951"/>
        <v/>
      </c>
      <c r="CD917" s="91" t="str">
        <f t="shared" si="8952"/>
        <v/>
      </c>
      <c r="CE917" s="91" t="str">
        <f t="shared" si="8953"/>
        <v/>
      </c>
      <c r="CF917" s="91" t="str">
        <f t="shared" si="8954"/>
        <v/>
      </c>
      <c r="CG917" s="91" t="str">
        <f t="shared" si="8955"/>
        <v/>
      </c>
      <c r="CH917" s="91" t="str">
        <f t="shared" si="8956"/>
        <v/>
      </c>
      <c r="CI917" s="91" t="str">
        <f t="shared" si="8957"/>
        <v>нет</v>
      </c>
      <c r="CJ917" s="63" t="e">
        <f>IF(LEN('Описание предлагаемого товара'!#REF!)&gt;0,'Описание предлагаемого товара'!#REF!,"")</f>
        <v>#REF!</v>
      </c>
      <c r="CK917" s="91" t="e">
        <f t="shared" ref="CK917:CL917" si="8985">IFERROR(REPLACE(CJ917,FIND(CHAR(10),CJ917,1),1,""),CJ917)</f>
        <v>#REF!</v>
      </c>
      <c r="CL917" s="91" t="e">
        <f t="shared" si="8985"/>
        <v>#REF!</v>
      </c>
      <c r="CM917" s="91" t="e">
        <f t="shared" si="8959"/>
        <v>#REF!</v>
      </c>
      <c r="CN917" s="91" t="e">
        <f t="shared" si="8960"/>
        <v>#REF!</v>
      </c>
      <c r="CO917" s="91" t="e">
        <f t="shared" si="8961"/>
        <v>#REF!</v>
      </c>
      <c r="CP917" s="90" t="e">
        <f>IF(AU917="Не указан реестровый номер (мера нац.режима Запрет)","",IF(CI917="нет","",IF(CU917="да","исключение(не смотрим баллы)",IFERROR(IF(CI917*1&gt;0,IFERROR(IF(VLOOKUP(CI917*1,Обработ.выгрузка_реестра_РФ!$A:$G,7,)=0,"Баллы не установлены",VLOOKUP(CI917*1,Обработ.выгрузка_реестра_РФ!$A:$G,7,)),IF(LEN(CI917)&gt;14,"","нет номера в реестре РФ")),""),IF(LEN(CI917)=0,"","Некорректный реестровый номер")))))</f>
        <v>#REF!</v>
      </c>
      <c r="CQ917" s="33" t="e">
        <f>IF(LEN(C917)&gt;0,IFERROR(IF(LEN(H917)&gt;0,IF(LEN(VLOOKUP(H917,'исключения(не_смотрим_баллы)'!$A:$C,1,))&gt;0,"да","нет"),"не введен ОКПД2"),"нет"),"")</f>
        <v>#REF!</v>
      </c>
      <c r="CR917" s="33" t="e">
        <f ca="1">IF(CQ917="да",IF(TODAY()&lt;VLOOKUP(H917,'исключения(не_смотрим_баллы)'!$A:$C,3,),"да","нет"),"")</f>
        <v>#REF!</v>
      </c>
      <c r="CS917" s="33" t="str">
        <f>IFERROR(IF(CQ917="да",IF(VLOOKUP(CI917*1,Обработ.выгрузка_реестра_РФ!$A:$G,2,)&lt;VLOOKUP(H917,'исключения(не_смотрим_баллы)'!$A:$C,2,),"да","нет"),""),"")</f>
        <v/>
      </c>
      <c r="CT917" s="24"/>
      <c r="CU917" s="33" t="e">
        <f t="shared" si="8973"/>
        <v>#REF!</v>
      </c>
      <c r="CV917" s="91" t="e">
        <f t="shared" si="8974"/>
        <v>#REF!</v>
      </c>
      <c r="CW917" s="27" t="e">
        <f t="shared" si="8975"/>
        <v>#REF!</v>
      </c>
      <c r="CX917" s="26" t="e">
        <f t="shared" si="8904"/>
        <v>#REF!</v>
      </c>
      <c r="CY917" s="64" t="e">
        <f>IF(LEN('Описание предлагаемого товара'!#REF!)&gt;0,'Описание предлагаемого товара'!#REF!,"")</f>
        <v>#REF!</v>
      </c>
      <c r="CZ917" s="95" t="e">
        <f t="shared" si="8962"/>
        <v>#REF!</v>
      </c>
      <c r="DA917" s="95" t="e">
        <f t="shared" ref="DA917" si="8986">IFERROR(REPLACE(CZ917,FIND(" ",CZ917,1),1,""),CZ917)</f>
        <v>#REF!</v>
      </c>
      <c r="DB917" s="95" t="e">
        <f t="shared" si="8906"/>
        <v>#REF!</v>
      </c>
      <c r="DC917" s="95" t="e">
        <f t="shared" ref="DC917:DD917" si="8987">IFERROR(REPLACE(DB917,FIND("г.",DB917,1),2,""),DB917)</f>
        <v>#REF!</v>
      </c>
      <c r="DD917" s="95" t="e">
        <f t="shared" si="8987"/>
        <v>#REF!</v>
      </c>
      <c r="DE917" s="95" t="e">
        <f t="shared" ref="DE917:DF917" si="8988">IFERROR(REPLACE(DD917,FIND("г",DD917,1),1,""),DD917)</f>
        <v>#REF!</v>
      </c>
      <c r="DF917" s="95" t="e">
        <f t="shared" si="8988"/>
        <v>#REF!</v>
      </c>
      <c r="DG917" s="95" t="e">
        <f t="shared" si="8979"/>
        <v>#REF!</v>
      </c>
      <c r="DH917" s="25" t="str">
        <f>IFERROR(VLOOKUP(CI917*1,Обработ.выгрузка_реестра_РФ!$A:$G,5,),"")</f>
        <v/>
      </c>
      <c r="DI917" s="27" t="str">
        <f t="shared" ref="DI917:DI980" si="8989">IF(LEN(DH917)&gt;0,IFERROR(IF(LEN(VLOOKUP("*"&amp;TEXT(DH917,"ДД.ММ.ГГГГ")&amp;"*",DG917,1,))&gt;0,"да",""),"нет"),"")</f>
        <v/>
      </c>
      <c r="DJ917" s="27" t="str">
        <f t="shared" ca="1" si="8966"/>
        <v/>
      </c>
      <c r="DK917" s="63" t="e">
        <f>IF(LEN('Описание предлагаемого товара'!#REF!)&gt;0,'Описание предлагаемого товара'!#REF!,"")</f>
        <v>#REF!</v>
      </c>
      <c r="DL917" s="63" t="e">
        <f>IF(LEN('Описание предлагаемого товара'!#REF!)&gt;0,'Описание предлагаемого товара'!#REF!,"")</f>
        <v>#REF!</v>
      </c>
      <c r="DM917" s="32"/>
    </row>
    <row r="918" spans="1:117" ht="48.75" customHeight="1" x14ac:dyDescent="0.25">
      <c r="A918" s="61" t="e">
        <f>IF(LEN('Описание предлагаемого товара'!#REF!)&gt;0,'Описание предлагаемого товара'!#REF!,"")</f>
        <v>#REF!</v>
      </c>
      <c r="B918" s="65" t="e">
        <f>IF(LEN('Описание предлагаемого товара'!#REF!)&gt;0,'Описание предлагаемого товара'!#REF!,"")</f>
        <v>#REF!</v>
      </c>
      <c r="C918" s="61" t="e">
        <f>IF(LEN('Описание предлагаемого товара'!#REF!)&gt;0,'Описание предлагаемого товара'!#REF!,"")</f>
        <v>#REF!</v>
      </c>
      <c r="D918" s="61" t="e">
        <f>IF(LEN('Описание предлагаемого товара'!#REF!)&gt;0,'Описание предлагаемого товара'!#REF!,"")</f>
        <v>#REF!</v>
      </c>
      <c r="E918" s="61" t="e">
        <f>IF(LEN('Описание предлагаемого товара'!#REF!)&gt;0,'Описание предлагаемого товара'!#REF!,"")</f>
        <v>#REF!</v>
      </c>
      <c r="F918" s="61" t="e">
        <f>IF(LEN('Описание предлагаемого товара'!#REF!)&gt;0,'Описание предлагаемого товара'!#REF!,"")</f>
        <v>#REF!</v>
      </c>
      <c r="G918" s="61" t="e">
        <f>IF(LEN('Описание предлагаемого товара'!#REF!)&gt;0,'Описание предлагаемого товара'!#REF!,"")</f>
        <v>#REF!</v>
      </c>
      <c r="H918" s="61" t="e">
        <f>IF(LEN('Описание предлагаемого товара'!#REF!)&gt;0,'Описание предлагаемого товара'!#REF!,"")</f>
        <v>#REF!</v>
      </c>
      <c r="I918" s="61" t="e">
        <f>IF(LEN('Описание предлагаемого товара'!#REF!)&gt;0,'Описание предлагаемого товара'!#REF!,"")</f>
        <v>#REF!</v>
      </c>
      <c r="J918" s="38" t="str">
        <f>IFERROR(VLOOKUP(B918,SAP!$A:$E,5,),"")</f>
        <v/>
      </c>
      <c r="K918" s="40" t="str">
        <f t="shared" si="8909"/>
        <v/>
      </c>
      <c r="L918" s="61" t="e">
        <f>IF(LEN('Описание предлагаемого товара'!#REF!)&gt;0,IFERROR('Описание предлагаемого товара'!#REF!*1,""),"")</f>
        <v>#REF!</v>
      </c>
      <c r="M918" s="39" t="str">
        <f>IFERROR(VLOOKUP(B918,SAP!$A:$E,2,),"")</f>
        <v/>
      </c>
      <c r="N918" s="41" t="str">
        <f t="shared" si="8409"/>
        <v/>
      </c>
      <c r="O918" s="39" t="str">
        <f t="shared" si="8896"/>
        <v/>
      </c>
      <c r="P918" s="36" t="e">
        <f>IF(LEN('Описание предлагаемого товара'!#REF!)&gt;0,'Описание предлагаемого товара'!#REF!,"")</f>
        <v>#REF!</v>
      </c>
      <c r="Q91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18" s="37" t="e">
        <f>IF(LEN('Описание предлагаемого товара'!#REF!)&gt;0,'Описание предлагаемого товара'!#REF!,"")</f>
        <v>#REF!</v>
      </c>
      <c r="S918" s="37" t="e">
        <f>IF(LEN('Описание предлагаемого товара'!#REF!)&gt;0,'Описание предлагаемого товара'!#REF!,"")</f>
        <v>#REF!</v>
      </c>
      <c r="T91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18" s="23" t="str">
        <f>IFERROR(VLOOKUP(CI918*1,Обработ.выгрузка_реестра_РФ!$A:$G,6,),"")</f>
        <v/>
      </c>
      <c r="V918" s="61" t="e">
        <f>IF(LEN('Описание предлагаемого товара'!#REF!)&gt;0,'Описание предлагаемого товара'!#REF!,"")</f>
        <v>#REF!</v>
      </c>
      <c r="W918" s="62" t="e">
        <f>IF(LEN('Описание предлагаемого товара'!#REF!)&gt;0,'Описание предлагаемого товара'!#REF!,"")</f>
        <v>#REF!</v>
      </c>
      <c r="X918" s="91" t="e">
        <f t="shared" ref="X918:Y918" si="8990">IFERROR(REPLACE(W918,FIND(CHAR(10),W918,1),1," "),W918)</f>
        <v>#REF!</v>
      </c>
      <c r="Y918" s="91" t="e">
        <f t="shared" si="8990"/>
        <v>#REF!</v>
      </c>
      <c r="Z918" s="91" t="e">
        <f t="shared" si="8911"/>
        <v>#REF!</v>
      </c>
      <c r="AA918" s="91" t="e">
        <f t="shared" si="8912"/>
        <v>#REF!</v>
      </c>
      <c r="AB918" s="91" t="e">
        <f t="shared" si="8913"/>
        <v>#REF!</v>
      </c>
      <c r="AC918" s="91" t="e">
        <f t="shared" ref="AC918:AF918" si="8991">IFERROR(REPLACE(AB918,FIND("  ",AB918,1),2," "),AB918)</f>
        <v>#REF!</v>
      </c>
      <c r="AD918" s="91" t="e">
        <f t="shared" si="8991"/>
        <v>#REF!</v>
      </c>
      <c r="AE918" s="91" t="e">
        <f t="shared" si="8991"/>
        <v>#REF!</v>
      </c>
      <c r="AF918" s="91" t="e">
        <f t="shared" si="8991"/>
        <v>#REF!</v>
      </c>
      <c r="AG918" s="23" t="str">
        <f>IFERROR(VLOOKUP(CI918*1,Обработ.выгрузка_реестра_РФ!$A:$G,4,),"")</f>
        <v/>
      </c>
      <c r="AH918" s="91" t="str">
        <f t="shared" ref="AH918:AI918" si="8992">IFERROR(REPLACE(AG918,FIND("-",AG918,1),1,"*"),AG918)</f>
        <v/>
      </c>
      <c r="AI918" s="91" t="str">
        <f t="shared" si="8992"/>
        <v/>
      </c>
      <c r="AJ918" s="27" t="str">
        <f t="shared" si="8375"/>
        <v/>
      </c>
      <c r="AK918" s="63" t="e">
        <f>IF(LEN('Описание предлагаемого товара'!#REF!)&gt;0,'Описание предлагаемого товара'!#REF!,"")</f>
        <v>#REF!</v>
      </c>
      <c r="AL918" s="91" t="e">
        <f t="shared" ref="AL918:AM918" si="8993">IFERROR(REPLACE(AK918,FIND(CHAR(10),AK918,1),1,""),AK918)</f>
        <v>#REF!</v>
      </c>
      <c r="AM918" s="91" t="e">
        <f t="shared" si="8993"/>
        <v>#REF!</v>
      </c>
      <c r="AN918" s="91" t="e">
        <f t="shared" ref="AN918:AR918" si="8994">IFERROR(REPLACE(AM918,FIND(" ",AM918,1),1,""),AM918)</f>
        <v>#REF!</v>
      </c>
      <c r="AO918" s="91" t="e">
        <f t="shared" si="8994"/>
        <v>#REF!</v>
      </c>
      <c r="AP918" s="91" t="e">
        <f t="shared" si="8994"/>
        <v>#REF!</v>
      </c>
      <c r="AQ918" s="91" t="e">
        <f t="shared" si="8994"/>
        <v>#REF!</v>
      </c>
      <c r="AR918" s="91" t="e">
        <f t="shared" si="8994"/>
        <v>#REF!</v>
      </c>
      <c r="AS918" s="91" t="e">
        <f t="shared" si="8918"/>
        <v>#REF!</v>
      </c>
      <c r="AT918" s="91" t="e">
        <f t="shared" si="8919"/>
        <v>#REF!</v>
      </c>
      <c r="AU918" s="32" t="e">
        <f t="shared" si="8902"/>
        <v>#REF!</v>
      </c>
      <c r="AV918" s="93" t="e">
        <f>'Описание предлагаемого товара'!#REF!</f>
        <v>#REF!</v>
      </c>
      <c r="AW918" s="91" t="e">
        <f>MIN(SEARCH({0,1,2,3,4,5,6,7,8,9},AV918&amp; "0123456789"))</f>
        <v>#REF!</v>
      </c>
      <c r="AX918" s="91" t="str">
        <f t="shared" si="8920"/>
        <v/>
      </c>
      <c r="AY918" s="91" t="str">
        <f t="shared" si="8921"/>
        <v/>
      </c>
      <c r="AZ918" s="91" t="str">
        <f t="shared" si="8922"/>
        <v/>
      </c>
      <c r="BA918" s="91" t="str">
        <f t="shared" si="8923"/>
        <v/>
      </c>
      <c r="BB918" s="91" t="str">
        <f t="shared" si="8924"/>
        <v/>
      </c>
      <c r="BC918" s="91" t="str">
        <f t="shared" si="8925"/>
        <v/>
      </c>
      <c r="BD918" s="91" t="str">
        <f t="shared" si="8926"/>
        <v/>
      </c>
      <c r="BE918" s="91" t="str">
        <f t="shared" si="8927"/>
        <v/>
      </c>
      <c r="BF918" s="91" t="str">
        <f t="shared" si="8928"/>
        <v/>
      </c>
      <c r="BG918" s="91" t="str">
        <f t="shared" si="8929"/>
        <v/>
      </c>
      <c r="BH918" s="91" t="str">
        <f t="shared" si="8930"/>
        <v/>
      </c>
      <c r="BI918" s="91" t="str">
        <f t="shared" si="8931"/>
        <v/>
      </c>
      <c r="BJ918" s="91" t="str">
        <f t="shared" si="8932"/>
        <v/>
      </c>
      <c r="BK918" s="91" t="str">
        <f t="shared" si="8933"/>
        <v/>
      </c>
      <c r="BL918" s="91" t="str">
        <f t="shared" si="8934"/>
        <v/>
      </c>
      <c r="BM918" s="91" t="str">
        <f t="shared" si="8935"/>
        <v/>
      </c>
      <c r="BN918" s="91" t="str">
        <f t="shared" si="8936"/>
        <v/>
      </c>
      <c r="BO918" s="91" t="str">
        <f t="shared" si="8937"/>
        <v/>
      </c>
      <c r="BP918" s="91" t="str">
        <f t="shared" si="8938"/>
        <v/>
      </c>
      <c r="BQ918" s="91" t="str">
        <f t="shared" si="8939"/>
        <v/>
      </c>
      <c r="BR918" s="91" t="str">
        <f t="shared" si="8940"/>
        <v/>
      </c>
      <c r="BS918" s="91" t="str">
        <f t="shared" si="8941"/>
        <v/>
      </c>
      <c r="BT918" s="91" t="str">
        <f t="shared" si="8942"/>
        <v/>
      </c>
      <c r="BU918" s="91" t="str">
        <f t="shared" si="8943"/>
        <v/>
      </c>
      <c r="BV918" s="91" t="str">
        <f t="shared" si="8944"/>
        <v/>
      </c>
      <c r="BW918" s="91" t="str">
        <f t="shared" si="8945"/>
        <v/>
      </c>
      <c r="BX918" s="91" t="str">
        <f t="shared" si="8946"/>
        <v/>
      </c>
      <c r="BY918" s="91" t="str">
        <f t="shared" si="8947"/>
        <v/>
      </c>
      <c r="BZ918" s="91" t="str">
        <f t="shared" si="8948"/>
        <v/>
      </c>
      <c r="CA918" s="91" t="str">
        <f t="shared" si="8949"/>
        <v/>
      </c>
      <c r="CB918" s="91" t="str">
        <f t="shared" si="8950"/>
        <v/>
      </c>
      <c r="CC918" s="91" t="str">
        <f t="shared" si="8951"/>
        <v/>
      </c>
      <c r="CD918" s="91" t="str">
        <f t="shared" si="8952"/>
        <v/>
      </c>
      <c r="CE918" s="91" t="str">
        <f t="shared" si="8953"/>
        <v/>
      </c>
      <c r="CF918" s="91" t="str">
        <f t="shared" si="8954"/>
        <v/>
      </c>
      <c r="CG918" s="91" t="str">
        <f t="shared" si="8955"/>
        <v/>
      </c>
      <c r="CH918" s="91" t="str">
        <f t="shared" si="8956"/>
        <v/>
      </c>
      <c r="CI918" s="91" t="str">
        <f t="shared" si="8957"/>
        <v>нет</v>
      </c>
      <c r="CJ918" s="63" t="e">
        <f>IF(LEN('Описание предлагаемого товара'!#REF!)&gt;0,'Описание предлагаемого товара'!#REF!,"")</f>
        <v>#REF!</v>
      </c>
      <c r="CK918" s="91" t="e">
        <f t="shared" ref="CK918:CL918" si="8995">IFERROR(REPLACE(CJ918,FIND(CHAR(10),CJ918,1),1,""),CJ918)</f>
        <v>#REF!</v>
      </c>
      <c r="CL918" s="91" t="e">
        <f t="shared" si="8995"/>
        <v>#REF!</v>
      </c>
      <c r="CM918" s="91" t="e">
        <f t="shared" si="8959"/>
        <v>#REF!</v>
      </c>
      <c r="CN918" s="91" t="e">
        <f t="shared" si="8960"/>
        <v>#REF!</v>
      </c>
      <c r="CO918" s="91" t="e">
        <f t="shared" si="8961"/>
        <v>#REF!</v>
      </c>
      <c r="CP918" s="90" t="e">
        <f>IF(AU918="Не указан реестровый номер (мера нац.режима Запрет)","",IF(CI918="нет","",IF(CU918="да","исключение(не смотрим баллы)",IFERROR(IF(CI918*1&gt;0,IFERROR(IF(VLOOKUP(CI918*1,Обработ.выгрузка_реестра_РФ!$A:$G,7,)=0,"Баллы не установлены",VLOOKUP(CI918*1,Обработ.выгрузка_реестра_РФ!$A:$G,7,)),IF(LEN(CI918)&gt;14,"","нет номера в реестре РФ")),""),IF(LEN(CI918)=0,"","Некорректный реестровый номер")))))</f>
        <v>#REF!</v>
      </c>
      <c r="CQ918" s="33" t="e">
        <f>IF(LEN(C918)&gt;0,IFERROR(IF(LEN(H918)&gt;0,IF(LEN(VLOOKUP(H918,'исключения(не_смотрим_баллы)'!$A:$C,1,))&gt;0,"да","нет"),"не введен ОКПД2"),"нет"),"")</f>
        <v>#REF!</v>
      </c>
      <c r="CR918" s="33" t="e">
        <f ca="1">IF(CQ918="да",IF(TODAY()&lt;VLOOKUP(H918,'исключения(не_смотрим_баллы)'!$A:$C,3,),"да","нет"),"")</f>
        <v>#REF!</v>
      </c>
      <c r="CS918" s="33" t="str">
        <f>IFERROR(IF(CQ918="да",IF(VLOOKUP(CI918*1,Обработ.выгрузка_реестра_РФ!$A:$G,2,)&lt;VLOOKUP(H918,'исключения(не_смотрим_баллы)'!$A:$C,2,),"да","нет"),""),"")</f>
        <v/>
      </c>
      <c r="CT918" s="24"/>
      <c r="CU918" s="33" t="e">
        <f t="shared" si="8973"/>
        <v>#REF!</v>
      </c>
      <c r="CV918" s="91" t="e">
        <f t="shared" si="8974"/>
        <v>#REF!</v>
      </c>
      <c r="CW918" s="27" t="e">
        <f t="shared" si="8975"/>
        <v>#REF!</v>
      </c>
      <c r="CX918" s="26" t="e">
        <f t="shared" si="8904"/>
        <v>#REF!</v>
      </c>
      <c r="CY918" s="64" t="e">
        <f>IF(LEN('Описание предлагаемого товара'!#REF!)&gt;0,'Описание предлагаемого товара'!#REF!,"")</f>
        <v>#REF!</v>
      </c>
      <c r="CZ918" s="95" t="e">
        <f t="shared" si="8962"/>
        <v>#REF!</v>
      </c>
      <c r="DA918" s="95" t="e">
        <f t="shared" ref="DA918" si="8996">IFERROR(REPLACE(CZ918,FIND(" ",CZ918,1),1,""),CZ918)</f>
        <v>#REF!</v>
      </c>
      <c r="DB918" s="95" t="e">
        <f t="shared" si="8906"/>
        <v>#REF!</v>
      </c>
      <c r="DC918" s="95" t="e">
        <f t="shared" ref="DC918:DD918" si="8997">IFERROR(REPLACE(DB918,FIND("г.",DB918,1),2,""),DB918)</f>
        <v>#REF!</v>
      </c>
      <c r="DD918" s="95" t="e">
        <f t="shared" si="8997"/>
        <v>#REF!</v>
      </c>
      <c r="DE918" s="95" t="e">
        <f t="shared" ref="DE918:DF918" si="8998">IFERROR(REPLACE(DD918,FIND("г",DD918,1),1,""),DD918)</f>
        <v>#REF!</v>
      </c>
      <c r="DF918" s="95" t="e">
        <f t="shared" si="8998"/>
        <v>#REF!</v>
      </c>
      <c r="DG918" s="95" t="e">
        <f t="shared" si="8979"/>
        <v>#REF!</v>
      </c>
      <c r="DH918" s="25" t="str">
        <f>IFERROR(VLOOKUP(CI918*1,Обработ.выгрузка_реестра_РФ!$A:$G,5,),"")</f>
        <v/>
      </c>
      <c r="DI918" s="27" t="str">
        <f t="shared" si="8989"/>
        <v/>
      </c>
      <c r="DJ918" s="27" t="str">
        <f t="shared" ca="1" si="8966"/>
        <v/>
      </c>
      <c r="DK918" s="63" t="e">
        <f>IF(LEN('Описание предлагаемого товара'!#REF!)&gt;0,'Описание предлагаемого товара'!#REF!,"")</f>
        <v>#REF!</v>
      </c>
      <c r="DL918" s="63" t="e">
        <f>IF(LEN('Описание предлагаемого товара'!#REF!)&gt;0,'Описание предлагаемого товара'!#REF!,"")</f>
        <v>#REF!</v>
      </c>
      <c r="DM918" s="32"/>
    </row>
    <row r="919" spans="1:117" ht="48.75" customHeight="1" x14ac:dyDescent="0.25">
      <c r="A919" s="61" t="e">
        <f>IF(LEN('Описание предлагаемого товара'!#REF!)&gt;0,'Описание предлагаемого товара'!#REF!,"")</f>
        <v>#REF!</v>
      </c>
      <c r="B919" s="65" t="e">
        <f>IF(LEN('Описание предлагаемого товара'!#REF!)&gt;0,'Описание предлагаемого товара'!#REF!,"")</f>
        <v>#REF!</v>
      </c>
      <c r="C919" s="61" t="e">
        <f>IF(LEN('Описание предлагаемого товара'!#REF!)&gt;0,'Описание предлагаемого товара'!#REF!,"")</f>
        <v>#REF!</v>
      </c>
      <c r="D919" s="61" t="e">
        <f>IF(LEN('Описание предлагаемого товара'!#REF!)&gt;0,'Описание предлагаемого товара'!#REF!,"")</f>
        <v>#REF!</v>
      </c>
      <c r="E919" s="61" t="e">
        <f>IF(LEN('Описание предлагаемого товара'!#REF!)&gt;0,'Описание предлагаемого товара'!#REF!,"")</f>
        <v>#REF!</v>
      </c>
      <c r="F919" s="61" t="e">
        <f>IF(LEN('Описание предлагаемого товара'!#REF!)&gt;0,'Описание предлагаемого товара'!#REF!,"")</f>
        <v>#REF!</v>
      </c>
      <c r="G919" s="61" t="e">
        <f>IF(LEN('Описание предлагаемого товара'!#REF!)&gt;0,'Описание предлагаемого товара'!#REF!,"")</f>
        <v>#REF!</v>
      </c>
      <c r="H919" s="61" t="e">
        <f>IF(LEN('Описание предлагаемого товара'!#REF!)&gt;0,'Описание предлагаемого товара'!#REF!,"")</f>
        <v>#REF!</v>
      </c>
      <c r="I919" s="61" t="e">
        <f>IF(LEN('Описание предлагаемого товара'!#REF!)&gt;0,'Описание предлагаемого товара'!#REF!,"")</f>
        <v>#REF!</v>
      </c>
      <c r="J919" s="38" t="str">
        <f>IFERROR(VLOOKUP(B919,SAP!$A:$E,5,),"")</f>
        <v/>
      </c>
      <c r="K919" s="40" t="str">
        <f t="shared" si="8909"/>
        <v/>
      </c>
      <c r="L919" s="61" t="e">
        <f>IF(LEN('Описание предлагаемого товара'!#REF!)&gt;0,IFERROR('Описание предлагаемого товара'!#REF!*1,""),"")</f>
        <v>#REF!</v>
      </c>
      <c r="M919" s="39" t="str">
        <f>IFERROR(VLOOKUP(B919,SAP!$A:$E,2,),"")</f>
        <v/>
      </c>
      <c r="N919" s="41" t="str">
        <f t="shared" si="8409"/>
        <v/>
      </c>
      <c r="O919" s="39" t="str">
        <f t="shared" si="8896"/>
        <v/>
      </c>
      <c r="P919" s="36" t="e">
        <f>IF(LEN('Описание предлагаемого товара'!#REF!)&gt;0,'Описание предлагаемого товара'!#REF!,"")</f>
        <v>#REF!</v>
      </c>
      <c r="Q91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19" s="37" t="e">
        <f>IF(LEN('Описание предлагаемого товара'!#REF!)&gt;0,'Описание предлагаемого товара'!#REF!,"")</f>
        <v>#REF!</v>
      </c>
      <c r="S919" s="37" t="e">
        <f>IF(LEN('Описание предлагаемого товара'!#REF!)&gt;0,'Описание предлагаемого товара'!#REF!,"")</f>
        <v>#REF!</v>
      </c>
      <c r="T91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19" s="23" t="str">
        <f>IFERROR(VLOOKUP(CI919*1,Обработ.выгрузка_реестра_РФ!$A:$G,6,),"")</f>
        <v/>
      </c>
      <c r="V919" s="61" t="e">
        <f>IF(LEN('Описание предлагаемого товара'!#REF!)&gt;0,'Описание предлагаемого товара'!#REF!,"")</f>
        <v>#REF!</v>
      </c>
      <c r="W919" s="62" t="e">
        <f>IF(LEN('Описание предлагаемого товара'!#REF!)&gt;0,'Описание предлагаемого товара'!#REF!,"")</f>
        <v>#REF!</v>
      </c>
      <c r="X919" s="91" t="e">
        <f t="shared" ref="X919:Y919" si="8999">IFERROR(REPLACE(W919,FIND(CHAR(10),W919,1),1," "),W919)</f>
        <v>#REF!</v>
      </c>
      <c r="Y919" s="91" t="e">
        <f t="shared" si="8999"/>
        <v>#REF!</v>
      </c>
      <c r="Z919" s="91" t="e">
        <f t="shared" si="8911"/>
        <v>#REF!</v>
      </c>
      <c r="AA919" s="91" t="e">
        <f t="shared" si="8912"/>
        <v>#REF!</v>
      </c>
      <c r="AB919" s="91" t="e">
        <f t="shared" si="8913"/>
        <v>#REF!</v>
      </c>
      <c r="AC919" s="91" t="e">
        <f t="shared" ref="AC919:AF919" si="9000">IFERROR(REPLACE(AB919,FIND("  ",AB919,1),2," "),AB919)</f>
        <v>#REF!</v>
      </c>
      <c r="AD919" s="91" t="e">
        <f t="shared" si="9000"/>
        <v>#REF!</v>
      </c>
      <c r="AE919" s="91" t="e">
        <f t="shared" si="9000"/>
        <v>#REF!</v>
      </c>
      <c r="AF919" s="91" t="e">
        <f t="shared" si="9000"/>
        <v>#REF!</v>
      </c>
      <c r="AG919" s="23" t="str">
        <f>IFERROR(VLOOKUP(CI919*1,Обработ.выгрузка_реестра_РФ!$A:$G,4,),"")</f>
        <v/>
      </c>
      <c r="AH919" s="91" t="str">
        <f t="shared" ref="AH919:AI919" si="9001">IFERROR(REPLACE(AG919,FIND("-",AG919,1),1,"*"),AG919)</f>
        <v/>
      </c>
      <c r="AI919" s="91" t="str">
        <f t="shared" si="9001"/>
        <v/>
      </c>
      <c r="AJ919" s="27" t="str">
        <f t="shared" si="8375"/>
        <v/>
      </c>
      <c r="AK919" s="63" t="e">
        <f>IF(LEN('Описание предлагаемого товара'!#REF!)&gt;0,'Описание предлагаемого товара'!#REF!,"")</f>
        <v>#REF!</v>
      </c>
      <c r="AL919" s="91" t="e">
        <f t="shared" ref="AL919:AM919" si="9002">IFERROR(REPLACE(AK919,FIND(CHAR(10),AK919,1),1,""),AK919)</f>
        <v>#REF!</v>
      </c>
      <c r="AM919" s="91" t="e">
        <f t="shared" si="9002"/>
        <v>#REF!</v>
      </c>
      <c r="AN919" s="91" t="e">
        <f t="shared" ref="AN919:AR919" si="9003">IFERROR(REPLACE(AM919,FIND(" ",AM919,1),1,""),AM919)</f>
        <v>#REF!</v>
      </c>
      <c r="AO919" s="91" t="e">
        <f t="shared" si="9003"/>
        <v>#REF!</v>
      </c>
      <c r="AP919" s="91" t="e">
        <f t="shared" si="9003"/>
        <v>#REF!</v>
      </c>
      <c r="AQ919" s="91" t="e">
        <f t="shared" si="9003"/>
        <v>#REF!</v>
      </c>
      <c r="AR919" s="91" t="e">
        <f t="shared" si="9003"/>
        <v>#REF!</v>
      </c>
      <c r="AS919" s="91" t="e">
        <f t="shared" si="8918"/>
        <v>#REF!</v>
      </c>
      <c r="AT919" s="91" t="e">
        <f t="shared" si="8919"/>
        <v>#REF!</v>
      </c>
      <c r="AU919" s="32" t="e">
        <f t="shared" si="8902"/>
        <v>#REF!</v>
      </c>
      <c r="AV919" s="93" t="e">
        <f>'Описание предлагаемого товара'!#REF!</f>
        <v>#REF!</v>
      </c>
      <c r="AW919" s="91" t="e">
        <f>MIN(SEARCH({0,1,2,3,4,5,6,7,8,9},AV919&amp; "0123456789"))</f>
        <v>#REF!</v>
      </c>
      <c r="AX919" s="91" t="str">
        <f t="shared" si="8920"/>
        <v/>
      </c>
      <c r="AY919" s="91" t="str">
        <f t="shared" si="8921"/>
        <v/>
      </c>
      <c r="AZ919" s="91" t="str">
        <f t="shared" si="8922"/>
        <v/>
      </c>
      <c r="BA919" s="91" t="str">
        <f t="shared" si="8923"/>
        <v/>
      </c>
      <c r="BB919" s="91" t="str">
        <f t="shared" si="8924"/>
        <v/>
      </c>
      <c r="BC919" s="91" t="str">
        <f t="shared" si="8925"/>
        <v/>
      </c>
      <c r="BD919" s="91" t="str">
        <f t="shared" si="8926"/>
        <v/>
      </c>
      <c r="BE919" s="91" t="str">
        <f t="shared" si="8927"/>
        <v/>
      </c>
      <c r="BF919" s="91" t="str">
        <f t="shared" si="8928"/>
        <v/>
      </c>
      <c r="BG919" s="91" t="str">
        <f t="shared" si="8929"/>
        <v/>
      </c>
      <c r="BH919" s="91" t="str">
        <f t="shared" si="8930"/>
        <v/>
      </c>
      <c r="BI919" s="91" t="str">
        <f t="shared" si="8931"/>
        <v/>
      </c>
      <c r="BJ919" s="91" t="str">
        <f t="shared" si="8932"/>
        <v/>
      </c>
      <c r="BK919" s="91" t="str">
        <f t="shared" si="8933"/>
        <v/>
      </c>
      <c r="BL919" s="91" t="str">
        <f t="shared" si="8934"/>
        <v/>
      </c>
      <c r="BM919" s="91" t="str">
        <f t="shared" si="8935"/>
        <v/>
      </c>
      <c r="BN919" s="91" t="str">
        <f t="shared" si="8936"/>
        <v/>
      </c>
      <c r="BO919" s="91" t="str">
        <f t="shared" si="8937"/>
        <v/>
      </c>
      <c r="BP919" s="91" t="str">
        <f t="shared" si="8938"/>
        <v/>
      </c>
      <c r="BQ919" s="91" t="str">
        <f t="shared" si="8939"/>
        <v/>
      </c>
      <c r="BR919" s="91" t="str">
        <f t="shared" si="8940"/>
        <v/>
      </c>
      <c r="BS919" s="91" t="str">
        <f t="shared" si="8941"/>
        <v/>
      </c>
      <c r="BT919" s="91" t="str">
        <f t="shared" si="8942"/>
        <v/>
      </c>
      <c r="BU919" s="91" t="str">
        <f t="shared" si="8943"/>
        <v/>
      </c>
      <c r="BV919" s="91" t="str">
        <f t="shared" si="8944"/>
        <v/>
      </c>
      <c r="BW919" s="91" t="str">
        <f t="shared" si="8945"/>
        <v/>
      </c>
      <c r="BX919" s="91" t="str">
        <f t="shared" si="8946"/>
        <v/>
      </c>
      <c r="BY919" s="91" t="str">
        <f t="shared" si="8947"/>
        <v/>
      </c>
      <c r="BZ919" s="91" t="str">
        <f t="shared" si="8948"/>
        <v/>
      </c>
      <c r="CA919" s="91" t="str">
        <f t="shared" si="8949"/>
        <v/>
      </c>
      <c r="CB919" s="91" t="str">
        <f t="shared" si="8950"/>
        <v/>
      </c>
      <c r="CC919" s="91" t="str">
        <f t="shared" si="8951"/>
        <v/>
      </c>
      <c r="CD919" s="91" t="str">
        <f t="shared" si="8952"/>
        <v/>
      </c>
      <c r="CE919" s="91" t="str">
        <f t="shared" si="8953"/>
        <v/>
      </c>
      <c r="CF919" s="91" t="str">
        <f t="shared" si="8954"/>
        <v/>
      </c>
      <c r="CG919" s="91" t="str">
        <f t="shared" si="8955"/>
        <v/>
      </c>
      <c r="CH919" s="91" t="str">
        <f t="shared" si="8956"/>
        <v/>
      </c>
      <c r="CI919" s="91" t="str">
        <f t="shared" si="8957"/>
        <v>нет</v>
      </c>
      <c r="CJ919" s="63" t="e">
        <f>IF(LEN('Описание предлагаемого товара'!#REF!)&gt;0,'Описание предлагаемого товара'!#REF!,"")</f>
        <v>#REF!</v>
      </c>
      <c r="CK919" s="91" t="e">
        <f t="shared" ref="CK919:CL919" si="9004">IFERROR(REPLACE(CJ919,FIND(CHAR(10),CJ919,1),1,""),CJ919)</f>
        <v>#REF!</v>
      </c>
      <c r="CL919" s="91" t="e">
        <f t="shared" si="9004"/>
        <v>#REF!</v>
      </c>
      <c r="CM919" s="91" t="e">
        <f t="shared" si="8959"/>
        <v>#REF!</v>
      </c>
      <c r="CN919" s="91" t="e">
        <f t="shared" si="8960"/>
        <v>#REF!</v>
      </c>
      <c r="CO919" s="91" t="e">
        <f t="shared" si="8961"/>
        <v>#REF!</v>
      </c>
      <c r="CP919" s="90" t="e">
        <f>IF(AU919="Не указан реестровый номер (мера нац.режима Запрет)","",IF(CI919="нет","",IF(CU919="да","исключение(не смотрим баллы)",IFERROR(IF(CI919*1&gt;0,IFERROR(IF(VLOOKUP(CI919*1,Обработ.выгрузка_реестра_РФ!$A:$G,7,)=0,"Баллы не установлены",VLOOKUP(CI919*1,Обработ.выгрузка_реестра_РФ!$A:$G,7,)),IF(LEN(CI919)&gt;14,"","нет номера в реестре РФ")),""),IF(LEN(CI919)=0,"","Некорректный реестровый номер")))))</f>
        <v>#REF!</v>
      </c>
      <c r="CQ919" s="33" t="e">
        <f>IF(LEN(C919)&gt;0,IFERROR(IF(LEN(H919)&gt;0,IF(LEN(VLOOKUP(H919,'исключения(не_смотрим_баллы)'!$A:$C,1,))&gt;0,"да","нет"),"не введен ОКПД2"),"нет"),"")</f>
        <v>#REF!</v>
      </c>
      <c r="CR919" s="33" t="e">
        <f ca="1">IF(CQ919="да",IF(TODAY()&lt;VLOOKUP(H919,'исключения(не_смотрим_баллы)'!$A:$C,3,),"да","нет"),"")</f>
        <v>#REF!</v>
      </c>
      <c r="CS919" s="33" t="str">
        <f>IFERROR(IF(CQ919="да",IF(VLOOKUP(CI919*1,Обработ.выгрузка_реестра_РФ!$A:$G,2,)&lt;VLOOKUP(H919,'исключения(не_смотрим_баллы)'!$A:$C,2,),"да","нет"),""),"")</f>
        <v/>
      </c>
      <c r="CT919" s="24"/>
      <c r="CU919" s="33" t="e">
        <f t="shared" si="8973"/>
        <v>#REF!</v>
      </c>
      <c r="CV919" s="91" t="e">
        <f t="shared" si="8974"/>
        <v>#REF!</v>
      </c>
      <c r="CW919" s="27" t="e">
        <f t="shared" si="8975"/>
        <v>#REF!</v>
      </c>
      <c r="CX919" s="26" t="e">
        <f t="shared" si="8904"/>
        <v>#REF!</v>
      </c>
      <c r="CY919" s="64" t="e">
        <f>IF(LEN('Описание предлагаемого товара'!#REF!)&gt;0,'Описание предлагаемого товара'!#REF!,"")</f>
        <v>#REF!</v>
      </c>
      <c r="CZ919" s="95" t="e">
        <f t="shared" si="8962"/>
        <v>#REF!</v>
      </c>
      <c r="DA919" s="95" t="e">
        <f t="shared" ref="DA919" si="9005">IFERROR(REPLACE(CZ919,FIND(" ",CZ919,1),1,""),CZ919)</f>
        <v>#REF!</v>
      </c>
      <c r="DB919" s="95" t="e">
        <f t="shared" si="8906"/>
        <v>#REF!</v>
      </c>
      <c r="DC919" s="95" t="e">
        <f t="shared" ref="DC919:DD919" si="9006">IFERROR(REPLACE(DB919,FIND("г.",DB919,1),2,""),DB919)</f>
        <v>#REF!</v>
      </c>
      <c r="DD919" s="95" t="e">
        <f t="shared" si="9006"/>
        <v>#REF!</v>
      </c>
      <c r="DE919" s="95" t="e">
        <f t="shared" ref="DE919:DF919" si="9007">IFERROR(REPLACE(DD919,FIND("г",DD919,1),1,""),DD919)</f>
        <v>#REF!</v>
      </c>
      <c r="DF919" s="95" t="e">
        <f t="shared" si="9007"/>
        <v>#REF!</v>
      </c>
      <c r="DG919" s="95" t="e">
        <f t="shared" si="8979"/>
        <v>#REF!</v>
      </c>
      <c r="DH919" s="25" t="str">
        <f>IFERROR(VLOOKUP(CI919*1,Обработ.выгрузка_реестра_РФ!$A:$G,5,),"")</f>
        <v/>
      </c>
      <c r="DI919" s="27" t="str">
        <f t="shared" si="8989"/>
        <v/>
      </c>
      <c r="DJ919" s="27" t="str">
        <f t="shared" ca="1" si="8966"/>
        <v/>
      </c>
      <c r="DK919" s="63" t="e">
        <f>IF(LEN('Описание предлагаемого товара'!#REF!)&gt;0,'Описание предлагаемого товара'!#REF!,"")</f>
        <v>#REF!</v>
      </c>
      <c r="DL919" s="63" t="e">
        <f>IF(LEN('Описание предлагаемого товара'!#REF!)&gt;0,'Описание предлагаемого товара'!#REF!,"")</f>
        <v>#REF!</v>
      </c>
      <c r="DM919" s="32"/>
    </row>
    <row r="920" spans="1:117" ht="48.75" customHeight="1" x14ac:dyDescent="0.25">
      <c r="A920" s="61" t="e">
        <f>IF(LEN('Описание предлагаемого товара'!#REF!)&gt;0,'Описание предлагаемого товара'!#REF!,"")</f>
        <v>#REF!</v>
      </c>
      <c r="B920" s="65" t="e">
        <f>IF(LEN('Описание предлагаемого товара'!#REF!)&gt;0,'Описание предлагаемого товара'!#REF!,"")</f>
        <v>#REF!</v>
      </c>
      <c r="C920" s="61" t="e">
        <f>IF(LEN('Описание предлагаемого товара'!#REF!)&gt;0,'Описание предлагаемого товара'!#REF!,"")</f>
        <v>#REF!</v>
      </c>
      <c r="D920" s="61" t="e">
        <f>IF(LEN('Описание предлагаемого товара'!#REF!)&gt;0,'Описание предлагаемого товара'!#REF!,"")</f>
        <v>#REF!</v>
      </c>
      <c r="E920" s="61" t="e">
        <f>IF(LEN('Описание предлагаемого товара'!#REF!)&gt;0,'Описание предлагаемого товара'!#REF!,"")</f>
        <v>#REF!</v>
      </c>
      <c r="F920" s="61" t="e">
        <f>IF(LEN('Описание предлагаемого товара'!#REF!)&gt;0,'Описание предлагаемого товара'!#REF!,"")</f>
        <v>#REF!</v>
      </c>
      <c r="G920" s="61" t="e">
        <f>IF(LEN('Описание предлагаемого товара'!#REF!)&gt;0,'Описание предлагаемого товара'!#REF!,"")</f>
        <v>#REF!</v>
      </c>
      <c r="H920" s="61" t="e">
        <f>IF(LEN('Описание предлагаемого товара'!#REF!)&gt;0,'Описание предлагаемого товара'!#REF!,"")</f>
        <v>#REF!</v>
      </c>
      <c r="I920" s="61" t="e">
        <f>IF(LEN('Описание предлагаемого товара'!#REF!)&gt;0,'Описание предлагаемого товара'!#REF!,"")</f>
        <v>#REF!</v>
      </c>
      <c r="J920" s="38" t="str">
        <f>IFERROR(VLOOKUP(B920,SAP!$A:$E,5,),"")</f>
        <v/>
      </c>
      <c r="K920" s="40" t="str">
        <f t="shared" si="8909"/>
        <v/>
      </c>
      <c r="L920" s="61" t="e">
        <f>IF(LEN('Описание предлагаемого товара'!#REF!)&gt;0,IFERROR('Описание предлагаемого товара'!#REF!*1,""),"")</f>
        <v>#REF!</v>
      </c>
      <c r="M920" s="39" t="str">
        <f>IFERROR(VLOOKUP(B920,SAP!$A:$E,2,),"")</f>
        <v/>
      </c>
      <c r="N920" s="41" t="str">
        <f t="shared" si="8409"/>
        <v/>
      </c>
      <c r="O920" s="39" t="str">
        <f t="shared" si="8896"/>
        <v/>
      </c>
      <c r="P920" s="36" t="e">
        <f>IF(LEN('Описание предлагаемого товара'!#REF!)&gt;0,'Описание предлагаемого товара'!#REF!,"")</f>
        <v>#REF!</v>
      </c>
      <c r="Q92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20" s="37" t="e">
        <f>IF(LEN('Описание предлагаемого товара'!#REF!)&gt;0,'Описание предлагаемого товара'!#REF!,"")</f>
        <v>#REF!</v>
      </c>
      <c r="S920" s="37" t="e">
        <f>IF(LEN('Описание предлагаемого товара'!#REF!)&gt;0,'Описание предлагаемого товара'!#REF!,"")</f>
        <v>#REF!</v>
      </c>
      <c r="T92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20" s="23" t="str">
        <f>IFERROR(VLOOKUP(CI920*1,Обработ.выгрузка_реестра_РФ!$A:$G,6,),"")</f>
        <v/>
      </c>
      <c r="V920" s="61" t="e">
        <f>IF(LEN('Описание предлагаемого товара'!#REF!)&gt;0,'Описание предлагаемого товара'!#REF!,"")</f>
        <v>#REF!</v>
      </c>
      <c r="W920" s="62" t="e">
        <f>IF(LEN('Описание предлагаемого товара'!#REF!)&gt;0,'Описание предлагаемого товара'!#REF!,"")</f>
        <v>#REF!</v>
      </c>
      <c r="X920" s="91" t="e">
        <f t="shared" ref="X920:Y920" si="9008">IFERROR(REPLACE(W920,FIND(CHAR(10),W920,1),1," "),W920)</f>
        <v>#REF!</v>
      </c>
      <c r="Y920" s="91" t="e">
        <f t="shared" si="9008"/>
        <v>#REF!</v>
      </c>
      <c r="Z920" s="91" t="e">
        <f t="shared" si="8911"/>
        <v>#REF!</v>
      </c>
      <c r="AA920" s="91" t="e">
        <f t="shared" si="8912"/>
        <v>#REF!</v>
      </c>
      <c r="AB920" s="91" t="e">
        <f t="shared" si="8913"/>
        <v>#REF!</v>
      </c>
      <c r="AC920" s="91" t="e">
        <f t="shared" ref="AC920:AF920" si="9009">IFERROR(REPLACE(AB920,FIND("  ",AB920,1),2," "),AB920)</f>
        <v>#REF!</v>
      </c>
      <c r="AD920" s="91" t="e">
        <f t="shared" si="9009"/>
        <v>#REF!</v>
      </c>
      <c r="AE920" s="91" t="e">
        <f t="shared" si="9009"/>
        <v>#REF!</v>
      </c>
      <c r="AF920" s="91" t="e">
        <f t="shared" si="9009"/>
        <v>#REF!</v>
      </c>
      <c r="AG920" s="23" t="str">
        <f>IFERROR(VLOOKUP(CI920*1,Обработ.выгрузка_реестра_РФ!$A:$G,4,),"")</f>
        <v/>
      </c>
      <c r="AH920" s="91" t="str">
        <f t="shared" ref="AH920:AI920" si="9010">IFERROR(REPLACE(AG920,FIND("-",AG920,1),1,"*"),AG920)</f>
        <v/>
      </c>
      <c r="AI920" s="91" t="str">
        <f t="shared" si="9010"/>
        <v/>
      </c>
      <c r="AJ920" s="27" t="str">
        <f t="shared" ref="AJ920:AJ983" si="9011">IF(LEN(AI920)&gt;0,IF(LEN(W920)&gt;0,IFERROR(IF(LEN(VLOOKUP("*"&amp;AI920&amp;"*",AF920,1,FALSE))&gt;0,"да",""),"нет"),"не введены данные"),"")</f>
        <v/>
      </c>
      <c r="AK920" s="63" t="e">
        <f>IF(LEN('Описание предлагаемого товара'!#REF!)&gt;0,'Описание предлагаемого товара'!#REF!,"")</f>
        <v>#REF!</v>
      </c>
      <c r="AL920" s="91" t="e">
        <f t="shared" ref="AL920:AM920" si="9012">IFERROR(REPLACE(AK920,FIND(CHAR(10),AK920,1),1,""),AK920)</f>
        <v>#REF!</v>
      </c>
      <c r="AM920" s="91" t="e">
        <f t="shared" si="9012"/>
        <v>#REF!</v>
      </c>
      <c r="AN920" s="91" t="e">
        <f t="shared" ref="AN920:AR920" si="9013">IFERROR(REPLACE(AM920,FIND(" ",AM920,1),1,""),AM920)</f>
        <v>#REF!</v>
      </c>
      <c r="AO920" s="91" t="e">
        <f t="shared" si="9013"/>
        <v>#REF!</v>
      </c>
      <c r="AP920" s="91" t="e">
        <f t="shared" si="9013"/>
        <v>#REF!</v>
      </c>
      <c r="AQ920" s="91" t="e">
        <f t="shared" si="9013"/>
        <v>#REF!</v>
      </c>
      <c r="AR920" s="91" t="e">
        <f t="shared" si="9013"/>
        <v>#REF!</v>
      </c>
      <c r="AS920" s="91" t="e">
        <f t="shared" si="8918"/>
        <v>#REF!</v>
      </c>
      <c r="AT920" s="91" t="e">
        <f t="shared" si="8919"/>
        <v>#REF!</v>
      </c>
      <c r="AU920" s="32" t="e">
        <f t="shared" si="8902"/>
        <v>#REF!</v>
      </c>
      <c r="AV920" s="93" t="e">
        <f>'Описание предлагаемого товара'!#REF!</f>
        <v>#REF!</v>
      </c>
      <c r="AW920" s="91" t="e">
        <f>MIN(SEARCH({0,1,2,3,4,5,6,7,8,9},AV920&amp; "0123456789"))</f>
        <v>#REF!</v>
      </c>
      <c r="AX920" s="91" t="str">
        <f t="shared" si="8920"/>
        <v/>
      </c>
      <c r="AY920" s="91" t="str">
        <f t="shared" si="8921"/>
        <v/>
      </c>
      <c r="AZ920" s="91" t="str">
        <f t="shared" si="8922"/>
        <v/>
      </c>
      <c r="BA920" s="91" t="str">
        <f t="shared" si="8923"/>
        <v/>
      </c>
      <c r="BB920" s="91" t="str">
        <f t="shared" si="8924"/>
        <v/>
      </c>
      <c r="BC920" s="91" t="str">
        <f t="shared" si="8925"/>
        <v/>
      </c>
      <c r="BD920" s="91" t="str">
        <f t="shared" si="8926"/>
        <v/>
      </c>
      <c r="BE920" s="91" t="str">
        <f t="shared" si="8927"/>
        <v/>
      </c>
      <c r="BF920" s="91" t="str">
        <f t="shared" si="8928"/>
        <v/>
      </c>
      <c r="BG920" s="91" t="str">
        <f t="shared" si="8929"/>
        <v/>
      </c>
      <c r="BH920" s="91" t="str">
        <f t="shared" si="8930"/>
        <v/>
      </c>
      <c r="BI920" s="91" t="str">
        <f t="shared" si="8931"/>
        <v/>
      </c>
      <c r="BJ920" s="91" t="str">
        <f t="shared" si="8932"/>
        <v/>
      </c>
      <c r="BK920" s="91" t="str">
        <f t="shared" si="8933"/>
        <v/>
      </c>
      <c r="BL920" s="91" t="str">
        <f t="shared" si="8934"/>
        <v/>
      </c>
      <c r="BM920" s="91" t="str">
        <f t="shared" si="8935"/>
        <v/>
      </c>
      <c r="BN920" s="91" t="str">
        <f t="shared" si="8936"/>
        <v/>
      </c>
      <c r="BO920" s="91" t="str">
        <f t="shared" si="8937"/>
        <v/>
      </c>
      <c r="BP920" s="91" t="str">
        <f t="shared" si="8938"/>
        <v/>
      </c>
      <c r="BQ920" s="91" t="str">
        <f t="shared" si="8939"/>
        <v/>
      </c>
      <c r="BR920" s="91" t="str">
        <f t="shared" si="8940"/>
        <v/>
      </c>
      <c r="BS920" s="91" t="str">
        <f t="shared" si="8941"/>
        <v/>
      </c>
      <c r="BT920" s="91" t="str">
        <f t="shared" si="8942"/>
        <v/>
      </c>
      <c r="BU920" s="91" t="str">
        <f t="shared" si="8943"/>
        <v/>
      </c>
      <c r="BV920" s="91" t="str">
        <f t="shared" si="8944"/>
        <v/>
      </c>
      <c r="BW920" s="91" t="str">
        <f t="shared" si="8945"/>
        <v/>
      </c>
      <c r="BX920" s="91" t="str">
        <f t="shared" si="8946"/>
        <v/>
      </c>
      <c r="BY920" s="91" t="str">
        <f t="shared" si="8947"/>
        <v/>
      </c>
      <c r="BZ920" s="91" t="str">
        <f t="shared" si="8948"/>
        <v/>
      </c>
      <c r="CA920" s="91" t="str">
        <f t="shared" si="8949"/>
        <v/>
      </c>
      <c r="CB920" s="91" t="str">
        <f t="shared" si="8950"/>
        <v/>
      </c>
      <c r="CC920" s="91" t="str">
        <f t="shared" si="8951"/>
        <v/>
      </c>
      <c r="CD920" s="91" t="str">
        <f t="shared" si="8952"/>
        <v/>
      </c>
      <c r="CE920" s="91" t="str">
        <f t="shared" si="8953"/>
        <v/>
      </c>
      <c r="CF920" s="91" t="str">
        <f t="shared" si="8954"/>
        <v/>
      </c>
      <c r="CG920" s="91" t="str">
        <f t="shared" si="8955"/>
        <v/>
      </c>
      <c r="CH920" s="91" t="str">
        <f t="shared" si="8956"/>
        <v/>
      </c>
      <c r="CI920" s="91" t="str">
        <f t="shared" si="8957"/>
        <v>нет</v>
      </c>
      <c r="CJ920" s="63" t="e">
        <f>IF(LEN('Описание предлагаемого товара'!#REF!)&gt;0,'Описание предлагаемого товара'!#REF!,"")</f>
        <v>#REF!</v>
      </c>
      <c r="CK920" s="91" t="e">
        <f t="shared" ref="CK920:CL920" si="9014">IFERROR(REPLACE(CJ920,FIND(CHAR(10),CJ920,1),1,""),CJ920)</f>
        <v>#REF!</v>
      </c>
      <c r="CL920" s="91" t="e">
        <f t="shared" si="9014"/>
        <v>#REF!</v>
      </c>
      <c r="CM920" s="91" t="e">
        <f t="shared" si="8959"/>
        <v>#REF!</v>
      </c>
      <c r="CN920" s="91" t="e">
        <f t="shared" si="8960"/>
        <v>#REF!</v>
      </c>
      <c r="CO920" s="91" t="e">
        <f t="shared" si="8961"/>
        <v>#REF!</v>
      </c>
      <c r="CP920" s="90" t="e">
        <f>IF(AU920="Не указан реестровый номер (мера нац.режима Запрет)","",IF(CI920="нет","",IF(CU920="да","исключение(не смотрим баллы)",IFERROR(IF(CI920*1&gt;0,IFERROR(IF(VLOOKUP(CI920*1,Обработ.выгрузка_реестра_РФ!$A:$G,7,)=0,"Баллы не установлены",VLOOKUP(CI920*1,Обработ.выгрузка_реестра_РФ!$A:$G,7,)),IF(LEN(CI920)&gt;14,"","нет номера в реестре РФ")),""),IF(LEN(CI920)=0,"","Некорректный реестровый номер")))))</f>
        <v>#REF!</v>
      </c>
      <c r="CQ920" s="33" t="e">
        <f>IF(LEN(C920)&gt;0,IFERROR(IF(LEN(H920)&gt;0,IF(LEN(VLOOKUP(H920,'исключения(не_смотрим_баллы)'!$A:$C,1,))&gt;0,"да","нет"),"не введен ОКПД2"),"нет"),"")</f>
        <v>#REF!</v>
      </c>
      <c r="CR920" s="33" t="e">
        <f ca="1">IF(CQ920="да",IF(TODAY()&lt;VLOOKUP(H920,'исключения(не_смотрим_баллы)'!$A:$C,3,),"да","нет"),"")</f>
        <v>#REF!</v>
      </c>
      <c r="CS920" s="33" t="str">
        <f>IFERROR(IF(CQ920="да",IF(VLOOKUP(CI920*1,Обработ.выгрузка_реестра_РФ!$A:$G,2,)&lt;VLOOKUP(H920,'исключения(не_смотрим_баллы)'!$A:$C,2,),"да","нет"),""),"")</f>
        <v/>
      </c>
      <c r="CT920" s="24"/>
      <c r="CU920" s="33" t="e">
        <f t="shared" si="8973"/>
        <v>#REF!</v>
      </c>
      <c r="CV920" s="91" t="e">
        <f t="shared" si="8974"/>
        <v>#REF!</v>
      </c>
      <c r="CW920" s="27" t="e">
        <f t="shared" si="8975"/>
        <v>#REF!</v>
      </c>
      <c r="CX920" s="26" t="e">
        <f t="shared" si="8904"/>
        <v>#REF!</v>
      </c>
      <c r="CY920" s="64" t="e">
        <f>IF(LEN('Описание предлагаемого товара'!#REF!)&gt;0,'Описание предлагаемого товара'!#REF!,"")</f>
        <v>#REF!</v>
      </c>
      <c r="CZ920" s="95" t="e">
        <f t="shared" si="8962"/>
        <v>#REF!</v>
      </c>
      <c r="DA920" s="95" t="e">
        <f t="shared" ref="DA920" si="9015">IFERROR(REPLACE(CZ920,FIND(" ",CZ920,1),1,""),CZ920)</f>
        <v>#REF!</v>
      </c>
      <c r="DB920" s="95" t="e">
        <f t="shared" si="8906"/>
        <v>#REF!</v>
      </c>
      <c r="DC920" s="95" t="e">
        <f t="shared" ref="DC920:DD920" si="9016">IFERROR(REPLACE(DB920,FIND("г.",DB920,1),2,""),DB920)</f>
        <v>#REF!</v>
      </c>
      <c r="DD920" s="95" t="e">
        <f t="shared" si="9016"/>
        <v>#REF!</v>
      </c>
      <c r="DE920" s="95" t="e">
        <f t="shared" ref="DE920:DF920" si="9017">IFERROR(REPLACE(DD920,FIND("г",DD920,1),1,""),DD920)</f>
        <v>#REF!</v>
      </c>
      <c r="DF920" s="95" t="e">
        <f t="shared" si="9017"/>
        <v>#REF!</v>
      </c>
      <c r="DG920" s="95" t="e">
        <f t="shared" si="8979"/>
        <v>#REF!</v>
      </c>
      <c r="DH920" s="25" t="str">
        <f>IFERROR(VLOOKUP(CI920*1,Обработ.выгрузка_реестра_РФ!$A:$G,5,),"")</f>
        <v/>
      </c>
      <c r="DI920" s="27" t="str">
        <f t="shared" si="8989"/>
        <v/>
      </c>
      <c r="DJ920" s="27" t="str">
        <f t="shared" ca="1" si="8966"/>
        <v/>
      </c>
      <c r="DK920" s="63" t="e">
        <f>IF(LEN('Описание предлагаемого товара'!#REF!)&gt;0,'Описание предлагаемого товара'!#REF!,"")</f>
        <v>#REF!</v>
      </c>
      <c r="DL920" s="63" t="e">
        <f>IF(LEN('Описание предлагаемого товара'!#REF!)&gt;0,'Описание предлагаемого товара'!#REF!,"")</f>
        <v>#REF!</v>
      </c>
      <c r="DM920" s="32"/>
    </row>
    <row r="921" spans="1:117" ht="48.75" customHeight="1" x14ac:dyDescent="0.25">
      <c r="A921" s="61" t="e">
        <f>IF(LEN('Описание предлагаемого товара'!#REF!)&gt;0,'Описание предлагаемого товара'!#REF!,"")</f>
        <v>#REF!</v>
      </c>
      <c r="B921" s="65" t="e">
        <f>IF(LEN('Описание предлагаемого товара'!#REF!)&gt;0,'Описание предлагаемого товара'!#REF!,"")</f>
        <v>#REF!</v>
      </c>
      <c r="C921" s="61" t="e">
        <f>IF(LEN('Описание предлагаемого товара'!#REF!)&gt;0,'Описание предлагаемого товара'!#REF!,"")</f>
        <v>#REF!</v>
      </c>
      <c r="D921" s="61" t="e">
        <f>IF(LEN('Описание предлагаемого товара'!#REF!)&gt;0,'Описание предлагаемого товара'!#REF!,"")</f>
        <v>#REF!</v>
      </c>
      <c r="E921" s="61" t="e">
        <f>IF(LEN('Описание предлагаемого товара'!#REF!)&gt;0,'Описание предлагаемого товара'!#REF!,"")</f>
        <v>#REF!</v>
      </c>
      <c r="F921" s="61" t="e">
        <f>IF(LEN('Описание предлагаемого товара'!#REF!)&gt;0,'Описание предлагаемого товара'!#REF!,"")</f>
        <v>#REF!</v>
      </c>
      <c r="G921" s="61" t="e">
        <f>IF(LEN('Описание предлагаемого товара'!#REF!)&gt;0,'Описание предлагаемого товара'!#REF!,"")</f>
        <v>#REF!</v>
      </c>
      <c r="H921" s="61" t="e">
        <f>IF(LEN('Описание предлагаемого товара'!#REF!)&gt;0,'Описание предлагаемого товара'!#REF!,"")</f>
        <v>#REF!</v>
      </c>
      <c r="I921" s="61" t="e">
        <f>IF(LEN('Описание предлагаемого товара'!#REF!)&gt;0,'Описание предлагаемого товара'!#REF!,"")</f>
        <v>#REF!</v>
      </c>
      <c r="J921" s="38" t="str">
        <f>IFERROR(VLOOKUP(B921,SAP!$A:$E,5,),"")</f>
        <v/>
      </c>
      <c r="K921" s="40" t="str">
        <f t="shared" si="8909"/>
        <v/>
      </c>
      <c r="L921" s="61" t="e">
        <f>IF(LEN('Описание предлагаемого товара'!#REF!)&gt;0,IFERROR('Описание предлагаемого товара'!#REF!*1,""),"")</f>
        <v>#REF!</v>
      </c>
      <c r="M921" s="39" t="str">
        <f>IFERROR(VLOOKUP(B921,SAP!$A:$E,2,),"")</f>
        <v/>
      </c>
      <c r="N921" s="41" t="str">
        <f t="shared" si="8409"/>
        <v/>
      </c>
      <c r="O921" s="39" t="str">
        <f t="shared" si="8896"/>
        <v/>
      </c>
      <c r="P921" s="36" t="e">
        <f>IF(LEN('Описание предлагаемого товара'!#REF!)&gt;0,'Описание предлагаемого товара'!#REF!,"")</f>
        <v>#REF!</v>
      </c>
      <c r="Q92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21" s="37" t="e">
        <f>IF(LEN('Описание предлагаемого товара'!#REF!)&gt;0,'Описание предлагаемого товара'!#REF!,"")</f>
        <v>#REF!</v>
      </c>
      <c r="S921" s="37" t="e">
        <f>IF(LEN('Описание предлагаемого товара'!#REF!)&gt;0,'Описание предлагаемого товара'!#REF!,"")</f>
        <v>#REF!</v>
      </c>
      <c r="T92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21" s="23" t="str">
        <f>IFERROR(VLOOKUP(CI921*1,Обработ.выгрузка_реестра_РФ!$A:$G,6,),"")</f>
        <v/>
      </c>
      <c r="V921" s="61" t="e">
        <f>IF(LEN('Описание предлагаемого товара'!#REF!)&gt;0,'Описание предлагаемого товара'!#REF!,"")</f>
        <v>#REF!</v>
      </c>
      <c r="W921" s="62" t="e">
        <f>IF(LEN('Описание предлагаемого товара'!#REF!)&gt;0,'Описание предлагаемого товара'!#REF!,"")</f>
        <v>#REF!</v>
      </c>
      <c r="X921" s="91" t="e">
        <f t="shared" ref="X921:Y921" si="9018">IFERROR(REPLACE(W921,FIND(CHAR(10),W921,1),1," "),W921)</f>
        <v>#REF!</v>
      </c>
      <c r="Y921" s="91" t="e">
        <f t="shared" si="9018"/>
        <v>#REF!</v>
      </c>
      <c r="Z921" s="91" t="e">
        <f t="shared" si="8911"/>
        <v>#REF!</v>
      </c>
      <c r="AA921" s="91" t="e">
        <f t="shared" si="8912"/>
        <v>#REF!</v>
      </c>
      <c r="AB921" s="91" t="e">
        <f t="shared" si="8913"/>
        <v>#REF!</v>
      </c>
      <c r="AC921" s="91" t="e">
        <f t="shared" ref="AC921:AF921" si="9019">IFERROR(REPLACE(AB921,FIND("  ",AB921,1),2," "),AB921)</f>
        <v>#REF!</v>
      </c>
      <c r="AD921" s="91" t="e">
        <f t="shared" si="9019"/>
        <v>#REF!</v>
      </c>
      <c r="AE921" s="91" t="e">
        <f t="shared" si="9019"/>
        <v>#REF!</v>
      </c>
      <c r="AF921" s="91" t="e">
        <f t="shared" si="9019"/>
        <v>#REF!</v>
      </c>
      <c r="AG921" s="23" t="str">
        <f>IFERROR(VLOOKUP(CI921*1,Обработ.выгрузка_реестра_РФ!$A:$G,4,),"")</f>
        <v/>
      </c>
      <c r="AH921" s="91" t="str">
        <f t="shared" ref="AH921:AI921" si="9020">IFERROR(REPLACE(AG921,FIND("-",AG921,1),1,"*"),AG921)</f>
        <v/>
      </c>
      <c r="AI921" s="91" t="str">
        <f t="shared" si="9020"/>
        <v/>
      </c>
      <c r="AJ921" s="27" t="str">
        <f t="shared" si="9011"/>
        <v/>
      </c>
      <c r="AK921" s="63" t="e">
        <f>IF(LEN('Описание предлагаемого товара'!#REF!)&gt;0,'Описание предлагаемого товара'!#REF!,"")</f>
        <v>#REF!</v>
      </c>
      <c r="AL921" s="91" t="e">
        <f t="shared" ref="AL921:AM921" si="9021">IFERROR(REPLACE(AK921,FIND(CHAR(10),AK921,1),1,""),AK921)</f>
        <v>#REF!</v>
      </c>
      <c r="AM921" s="91" t="e">
        <f t="shared" si="9021"/>
        <v>#REF!</v>
      </c>
      <c r="AN921" s="91" t="e">
        <f t="shared" ref="AN921:AR921" si="9022">IFERROR(REPLACE(AM921,FIND(" ",AM921,1),1,""),AM921)</f>
        <v>#REF!</v>
      </c>
      <c r="AO921" s="91" t="e">
        <f t="shared" si="9022"/>
        <v>#REF!</v>
      </c>
      <c r="AP921" s="91" t="e">
        <f t="shared" si="9022"/>
        <v>#REF!</v>
      </c>
      <c r="AQ921" s="91" t="e">
        <f t="shared" si="9022"/>
        <v>#REF!</v>
      </c>
      <c r="AR921" s="91" t="e">
        <f t="shared" si="9022"/>
        <v>#REF!</v>
      </c>
      <c r="AS921" s="91" t="e">
        <f t="shared" si="8918"/>
        <v>#REF!</v>
      </c>
      <c r="AT921" s="91" t="e">
        <f t="shared" si="8919"/>
        <v>#REF!</v>
      </c>
      <c r="AU921" s="32" t="e">
        <f t="shared" si="8902"/>
        <v>#REF!</v>
      </c>
      <c r="AV921" s="93" t="e">
        <f>'Описание предлагаемого товара'!#REF!</f>
        <v>#REF!</v>
      </c>
      <c r="AW921" s="91" t="e">
        <f>MIN(SEARCH({0,1,2,3,4,5,6,7,8,9},AV921&amp; "0123456789"))</f>
        <v>#REF!</v>
      </c>
      <c r="AX921" s="91" t="str">
        <f t="shared" si="8920"/>
        <v/>
      </c>
      <c r="AY921" s="91" t="str">
        <f t="shared" si="8921"/>
        <v/>
      </c>
      <c r="AZ921" s="91" t="str">
        <f t="shared" si="8922"/>
        <v/>
      </c>
      <c r="BA921" s="91" t="str">
        <f t="shared" si="8923"/>
        <v/>
      </c>
      <c r="BB921" s="91" t="str">
        <f t="shared" si="8924"/>
        <v/>
      </c>
      <c r="BC921" s="91" t="str">
        <f t="shared" si="8925"/>
        <v/>
      </c>
      <c r="BD921" s="91" t="str">
        <f t="shared" si="8926"/>
        <v/>
      </c>
      <c r="BE921" s="91" t="str">
        <f t="shared" si="8927"/>
        <v/>
      </c>
      <c r="BF921" s="91" t="str">
        <f t="shared" si="8928"/>
        <v/>
      </c>
      <c r="BG921" s="91" t="str">
        <f t="shared" si="8929"/>
        <v/>
      </c>
      <c r="BH921" s="91" t="str">
        <f t="shared" si="8930"/>
        <v/>
      </c>
      <c r="BI921" s="91" t="str">
        <f t="shared" si="8931"/>
        <v/>
      </c>
      <c r="BJ921" s="91" t="str">
        <f t="shared" si="8932"/>
        <v/>
      </c>
      <c r="BK921" s="91" t="str">
        <f t="shared" si="8933"/>
        <v/>
      </c>
      <c r="BL921" s="91" t="str">
        <f t="shared" si="8934"/>
        <v/>
      </c>
      <c r="BM921" s="91" t="str">
        <f t="shared" si="8935"/>
        <v/>
      </c>
      <c r="BN921" s="91" t="str">
        <f t="shared" si="8936"/>
        <v/>
      </c>
      <c r="BO921" s="91" t="str">
        <f t="shared" si="8937"/>
        <v/>
      </c>
      <c r="BP921" s="91" t="str">
        <f t="shared" si="8938"/>
        <v/>
      </c>
      <c r="BQ921" s="91" t="str">
        <f t="shared" si="8939"/>
        <v/>
      </c>
      <c r="BR921" s="91" t="str">
        <f t="shared" si="8940"/>
        <v/>
      </c>
      <c r="BS921" s="91" t="str">
        <f t="shared" si="8941"/>
        <v/>
      </c>
      <c r="BT921" s="91" t="str">
        <f t="shared" si="8942"/>
        <v/>
      </c>
      <c r="BU921" s="91" t="str">
        <f t="shared" si="8943"/>
        <v/>
      </c>
      <c r="BV921" s="91" t="str">
        <f t="shared" si="8944"/>
        <v/>
      </c>
      <c r="BW921" s="91" t="str">
        <f t="shared" si="8945"/>
        <v/>
      </c>
      <c r="BX921" s="91" t="str">
        <f t="shared" si="8946"/>
        <v/>
      </c>
      <c r="BY921" s="91" t="str">
        <f t="shared" si="8947"/>
        <v/>
      </c>
      <c r="BZ921" s="91" t="str">
        <f t="shared" si="8948"/>
        <v/>
      </c>
      <c r="CA921" s="91" t="str">
        <f t="shared" si="8949"/>
        <v/>
      </c>
      <c r="CB921" s="91" t="str">
        <f t="shared" si="8950"/>
        <v/>
      </c>
      <c r="CC921" s="91" t="str">
        <f t="shared" si="8951"/>
        <v/>
      </c>
      <c r="CD921" s="91" t="str">
        <f t="shared" si="8952"/>
        <v/>
      </c>
      <c r="CE921" s="91" t="str">
        <f t="shared" si="8953"/>
        <v/>
      </c>
      <c r="CF921" s="91" t="str">
        <f t="shared" si="8954"/>
        <v/>
      </c>
      <c r="CG921" s="91" t="str">
        <f t="shared" si="8955"/>
        <v/>
      </c>
      <c r="CH921" s="91" t="str">
        <f t="shared" si="8956"/>
        <v/>
      </c>
      <c r="CI921" s="91" t="str">
        <f t="shared" si="8957"/>
        <v>нет</v>
      </c>
      <c r="CJ921" s="63" t="e">
        <f>IF(LEN('Описание предлагаемого товара'!#REF!)&gt;0,'Описание предлагаемого товара'!#REF!,"")</f>
        <v>#REF!</v>
      </c>
      <c r="CK921" s="91" t="e">
        <f t="shared" ref="CK921:CL921" si="9023">IFERROR(REPLACE(CJ921,FIND(CHAR(10),CJ921,1),1,""),CJ921)</f>
        <v>#REF!</v>
      </c>
      <c r="CL921" s="91" t="e">
        <f t="shared" si="9023"/>
        <v>#REF!</v>
      </c>
      <c r="CM921" s="91" t="e">
        <f t="shared" si="8959"/>
        <v>#REF!</v>
      </c>
      <c r="CN921" s="91" t="e">
        <f t="shared" si="8960"/>
        <v>#REF!</v>
      </c>
      <c r="CO921" s="91" t="e">
        <f t="shared" si="8961"/>
        <v>#REF!</v>
      </c>
      <c r="CP921" s="90" t="e">
        <f>IF(AU921="Не указан реестровый номер (мера нац.режима Запрет)","",IF(CI921="нет","",IF(CU921="да","исключение(не смотрим баллы)",IFERROR(IF(CI921*1&gt;0,IFERROR(IF(VLOOKUP(CI921*1,Обработ.выгрузка_реестра_РФ!$A:$G,7,)=0,"Баллы не установлены",VLOOKUP(CI921*1,Обработ.выгрузка_реестра_РФ!$A:$G,7,)),IF(LEN(CI921)&gt;14,"","нет номера в реестре РФ")),""),IF(LEN(CI921)=0,"","Некорректный реестровый номер")))))</f>
        <v>#REF!</v>
      </c>
      <c r="CQ921" s="33" t="e">
        <f>IF(LEN(C921)&gt;0,IFERROR(IF(LEN(H921)&gt;0,IF(LEN(VLOOKUP(H921,'исключения(не_смотрим_баллы)'!$A:$C,1,))&gt;0,"да","нет"),"не введен ОКПД2"),"нет"),"")</f>
        <v>#REF!</v>
      </c>
      <c r="CR921" s="33" t="e">
        <f ca="1">IF(CQ921="да",IF(TODAY()&lt;VLOOKUP(H921,'исключения(не_смотрим_баллы)'!$A:$C,3,),"да","нет"),"")</f>
        <v>#REF!</v>
      </c>
      <c r="CS921" s="33" t="str">
        <f>IFERROR(IF(CQ921="да",IF(VLOOKUP(CI921*1,Обработ.выгрузка_реестра_РФ!$A:$G,2,)&lt;VLOOKUP(H921,'исключения(не_смотрим_баллы)'!$A:$C,2,),"да","нет"),""),"")</f>
        <v/>
      </c>
      <c r="CT921" s="24"/>
      <c r="CU921" s="33" t="e">
        <f t="shared" si="8973"/>
        <v>#REF!</v>
      </c>
      <c r="CV921" s="91" t="e">
        <f t="shared" si="8974"/>
        <v>#REF!</v>
      </c>
      <c r="CW921" s="27" t="e">
        <f t="shared" si="8975"/>
        <v>#REF!</v>
      </c>
      <c r="CX921" s="26" t="e">
        <f t="shared" si="8904"/>
        <v>#REF!</v>
      </c>
      <c r="CY921" s="64" t="e">
        <f>IF(LEN('Описание предлагаемого товара'!#REF!)&gt;0,'Описание предлагаемого товара'!#REF!,"")</f>
        <v>#REF!</v>
      </c>
      <c r="CZ921" s="95" t="e">
        <f t="shared" si="8962"/>
        <v>#REF!</v>
      </c>
      <c r="DA921" s="95" t="e">
        <f t="shared" ref="DA921" si="9024">IFERROR(REPLACE(CZ921,FIND(" ",CZ921,1),1,""),CZ921)</f>
        <v>#REF!</v>
      </c>
      <c r="DB921" s="95" t="e">
        <f t="shared" si="8906"/>
        <v>#REF!</v>
      </c>
      <c r="DC921" s="95" t="e">
        <f t="shared" ref="DC921:DD921" si="9025">IFERROR(REPLACE(DB921,FIND("г.",DB921,1),2,""),DB921)</f>
        <v>#REF!</v>
      </c>
      <c r="DD921" s="95" t="e">
        <f t="shared" si="9025"/>
        <v>#REF!</v>
      </c>
      <c r="DE921" s="95" t="e">
        <f t="shared" ref="DE921:DF921" si="9026">IFERROR(REPLACE(DD921,FIND("г",DD921,1),1,""),DD921)</f>
        <v>#REF!</v>
      </c>
      <c r="DF921" s="95" t="e">
        <f t="shared" si="9026"/>
        <v>#REF!</v>
      </c>
      <c r="DG921" s="95" t="e">
        <f t="shared" si="8979"/>
        <v>#REF!</v>
      </c>
      <c r="DH921" s="25" t="str">
        <f>IFERROR(VLOOKUP(CI921*1,Обработ.выгрузка_реестра_РФ!$A:$G,5,),"")</f>
        <v/>
      </c>
      <c r="DI921" s="27" t="str">
        <f t="shared" si="8989"/>
        <v/>
      </c>
      <c r="DJ921" s="27" t="str">
        <f t="shared" ca="1" si="8966"/>
        <v/>
      </c>
      <c r="DK921" s="63" t="e">
        <f>IF(LEN('Описание предлагаемого товара'!#REF!)&gt;0,'Описание предлагаемого товара'!#REF!,"")</f>
        <v>#REF!</v>
      </c>
      <c r="DL921" s="63" t="e">
        <f>IF(LEN('Описание предлагаемого товара'!#REF!)&gt;0,'Описание предлагаемого товара'!#REF!,"")</f>
        <v>#REF!</v>
      </c>
      <c r="DM921" s="32"/>
    </row>
    <row r="922" spans="1:117" ht="48.75" customHeight="1" x14ac:dyDescent="0.25">
      <c r="A922" s="61" t="e">
        <f>IF(LEN('Описание предлагаемого товара'!#REF!)&gt;0,'Описание предлагаемого товара'!#REF!,"")</f>
        <v>#REF!</v>
      </c>
      <c r="B922" s="65" t="e">
        <f>IF(LEN('Описание предлагаемого товара'!#REF!)&gt;0,'Описание предлагаемого товара'!#REF!,"")</f>
        <v>#REF!</v>
      </c>
      <c r="C922" s="61" t="e">
        <f>IF(LEN('Описание предлагаемого товара'!#REF!)&gt;0,'Описание предлагаемого товара'!#REF!,"")</f>
        <v>#REF!</v>
      </c>
      <c r="D922" s="61" t="e">
        <f>IF(LEN('Описание предлагаемого товара'!#REF!)&gt;0,'Описание предлагаемого товара'!#REF!,"")</f>
        <v>#REF!</v>
      </c>
      <c r="E922" s="61" t="e">
        <f>IF(LEN('Описание предлагаемого товара'!#REF!)&gt;0,'Описание предлагаемого товара'!#REF!,"")</f>
        <v>#REF!</v>
      </c>
      <c r="F922" s="61" t="e">
        <f>IF(LEN('Описание предлагаемого товара'!#REF!)&gt;0,'Описание предлагаемого товара'!#REF!,"")</f>
        <v>#REF!</v>
      </c>
      <c r="G922" s="61" t="e">
        <f>IF(LEN('Описание предлагаемого товара'!#REF!)&gt;0,'Описание предлагаемого товара'!#REF!,"")</f>
        <v>#REF!</v>
      </c>
      <c r="H922" s="61" t="e">
        <f>IF(LEN('Описание предлагаемого товара'!#REF!)&gt;0,'Описание предлагаемого товара'!#REF!,"")</f>
        <v>#REF!</v>
      </c>
      <c r="I922" s="61" t="e">
        <f>IF(LEN('Описание предлагаемого товара'!#REF!)&gt;0,'Описание предлагаемого товара'!#REF!,"")</f>
        <v>#REF!</v>
      </c>
      <c r="J922" s="38" t="str">
        <f>IFERROR(VLOOKUP(B922,SAP!$A:$E,5,),"")</f>
        <v/>
      </c>
      <c r="K922" s="40" t="str">
        <f t="shared" si="8909"/>
        <v/>
      </c>
      <c r="L922" s="61" t="e">
        <f>IF(LEN('Описание предлагаемого товара'!#REF!)&gt;0,IFERROR('Описание предлагаемого товара'!#REF!*1,""),"")</f>
        <v>#REF!</v>
      </c>
      <c r="M922" s="39" t="str">
        <f>IFERROR(VLOOKUP(B922,SAP!$A:$E,2,),"")</f>
        <v/>
      </c>
      <c r="N922" s="41" t="str">
        <f t="shared" si="8409"/>
        <v/>
      </c>
      <c r="O922" s="39" t="str">
        <f t="shared" si="8896"/>
        <v/>
      </c>
      <c r="P922" s="36" t="e">
        <f>IF(LEN('Описание предлагаемого товара'!#REF!)&gt;0,'Описание предлагаемого товара'!#REF!,"")</f>
        <v>#REF!</v>
      </c>
      <c r="Q92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22" s="37" t="e">
        <f>IF(LEN('Описание предлагаемого товара'!#REF!)&gt;0,'Описание предлагаемого товара'!#REF!,"")</f>
        <v>#REF!</v>
      </c>
      <c r="S922" s="37" t="e">
        <f>IF(LEN('Описание предлагаемого товара'!#REF!)&gt;0,'Описание предлагаемого товара'!#REF!,"")</f>
        <v>#REF!</v>
      </c>
      <c r="T92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22" s="23" t="str">
        <f>IFERROR(VLOOKUP(CI922*1,Обработ.выгрузка_реестра_РФ!$A:$G,6,),"")</f>
        <v/>
      </c>
      <c r="V922" s="61" t="e">
        <f>IF(LEN('Описание предлагаемого товара'!#REF!)&gt;0,'Описание предлагаемого товара'!#REF!,"")</f>
        <v>#REF!</v>
      </c>
      <c r="W922" s="62" t="e">
        <f>IF(LEN('Описание предлагаемого товара'!#REF!)&gt;0,'Описание предлагаемого товара'!#REF!,"")</f>
        <v>#REF!</v>
      </c>
      <c r="X922" s="91" t="e">
        <f t="shared" ref="X922:Y922" si="9027">IFERROR(REPLACE(W922,FIND(CHAR(10),W922,1),1," "),W922)</f>
        <v>#REF!</v>
      </c>
      <c r="Y922" s="91" t="e">
        <f t="shared" si="9027"/>
        <v>#REF!</v>
      </c>
      <c r="Z922" s="91" t="e">
        <f t="shared" si="8911"/>
        <v>#REF!</v>
      </c>
      <c r="AA922" s="91" t="e">
        <f t="shared" si="8912"/>
        <v>#REF!</v>
      </c>
      <c r="AB922" s="91" t="e">
        <f t="shared" si="8913"/>
        <v>#REF!</v>
      </c>
      <c r="AC922" s="91" t="e">
        <f t="shared" ref="AC922:AF922" si="9028">IFERROR(REPLACE(AB922,FIND("  ",AB922,1),2," "),AB922)</f>
        <v>#REF!</v>
      </c>
      <c r="AD922" s="91" t="e">
        <f t="shared" si="9028"/>
        <v>#REF!</v>
      </c>
      <c r="AE922" s="91" t="e">
        <f t="shared" si="9028"/>
        <v>#REF!</v>
      </c>
      <c r="AF922" s="91" t="e">
        <f t="shared" si="9028"/>
        <v>#REF!</v>
      </c>
      <c r="AG922" s="23" t="str">
        <f>IFERROR(VLOOKUP(CI922*1,Обработ.выгрузка_реестра_РФ!$A:$G,4,),"")</f>
        <v/>
      </c>
      <c r="AH922" s="91" t="str">
        <f t="shared" ref="AH922:AI922" si="9029">IFERROR(REPLACE(AG922,FIND("-",AG922,1),1,"*"),AG922)</f>
        <v/>
      </c>
      <c r="AI922" s="91" t="str">
        <f t="shared" si="9029"/>
        <v/>
      </c>
      <c r="AJ922" s="27" t="str">
        <f t="shared" si="9011"/>
        <v/>
      </c>
      <c r="AK922" s="63" t="e">
        <f>IF(LEN('Описание предлагаемого товара'!#REF!)&gt;0,'Описание предлагаемого товара'!#REF!,"")</f>
        <v>#REF!</v>
      </c>
      <c r="AL922" s="91" t="e">
        <f t="shared" ref="AL922:AM922" si="9030">IFERROR(REPLACE(AK922,FIND(CHAR(10),AK922,1),1,""),AK922)</f>
        <v>#REF!</v>
      </c>
      <c r="AM922" s="91" t="e">
        <f t="shared" si="9030"/>
        <v>#REF!</v>
      </c>
      <c r="AN922" s="91" t="e">
        <f t="shared" ref="AN922:AR922" si="9031">IFERROR(REPLACE(AM922,FIND(" ",AM922,1),1,""),AM922)</f>
        <v>#REF!</v>
      </c>
      <c r="AO922" s="91" t="e">
        <f t="shared" si="9031"/>
        <v>#REF!</v>
      </c>
      <c r="AP922" s="91" t="e">
        <f t="shared" si="9031"/>
        <v>#REF!</v>
      </c>
      <c r="AQ922" s="91" t="e">
        <f t="shared" si="9031"/>
        <v>#REF!</v>
      </c>
      <c r="AR922" s="91" t="e">
        <f t="shared" si="9031"/>
        <v>#REF!</v>
      </c>
      <c r="AS922" s="91" t="e">
        <f t="shared" si="8918"/>
        <v>#REF!</v>
      </c>
      <c r="AT922" s="91" t="e">
        <f t="shared" si="8919"/>
        <v>#REF!</v>
      </c>
      <c r="AU922" s="32" t="e">
        <f t="shared" si="8902"/>
        <v>#REF!</v>
      </c>
      <c r="AV922" s="93" t="e">
        <f>'Описание предлагаемого товара'!#REF!</f>
        <v>#REF!</v>
      </c>
      <c r="AW922" s="91" t="e">
        <f>MIN(SEARCH({0,1,2,3,4,5,6,7,8,9},AV922&amp; "0123456789"))</f>
        <v>#REF!</v>
      </c>
      <c r="AX922" s="91" t="str">
        <f t="shared" si="8920"/>
        <v/>
      </c>
      <c r="AY922" s="91" t="str">
        <f t="shared" si="8921"/>
        <v/>
      </c>
      <c r="AZ922" s="91" t="str">
        <f t="shared" si="8922"/>
        <v/>
      </c>
      <c r="BA922" s="91" t="str">
        <f t="shared" si="8923"/>
        <v/>
      </c>
      <c r="BB922" s="91" t="str">
        <f t="shared" si="8924"/>
        <v/>
      </c>
      <c r="BC922" s="91" t="str">
        <f t="shared" si="8925"/>
        <v/>
      </c>
      <c r="BD922" s="91" t="str">
        <f t="shared" si="8926"/>
        <v/>
      </c>
      <c r="BE922" s="91" t="str">
        <f t="shared" si="8927"/>
        <v/>
      </c>
      <c r="BF922" s="91" t="str">
        <f t="shared" si="8928"/>
        <v/>
      </c>
      <c r="BG922" s="91" t="str">
        <f t="shared" si="8929"/>
        <v/>
      </c>
      <c r="BH922" s="91" t="str">
        <f t="shared" si="8930"/>
        <v/>
      </c>
      <c r="BI922" s="91" t="str">
        <f t="shared" si="8931"/>
        <v/>
      </c>
      <c r="BJ922" s="91" t="str">
        <f t="shared" si="8932"/>
        <v/>
      </c>
      <c r="BK922" s="91" t="str">
        <f t="shared" si="8933"/>
        <v/>
      </c>
      <c r="BL922" s="91" t="str">
        <f t="shared" si="8934"/>
        <v/>
      </c>
      <c r="BM922" s="91" t="str">
        <f t="shared" si="8935"/>
        <v/>
      </c>
      <c r="BN922" s="91" t="str">
        <f t="shared" si="8936"/>
        <v/>
      </c>
      <c r="BO922" s="91" t="str">
        <f t="shared" si="8937"/>
        <v/>
      </c>
      <c r="BP922" s="91" t="str">
        <f t="shared" si="8938"/>
        <v/>
      </c>
      <c r="BQ922" s="91" t="str">
        <f t="shared" si="8939"/>
        <v/>
      </c>
      <c r="BR922" s="91" t="str">
        <f t="shared" si="8940"/>
        <v/>
      </c>
      <c r="BS922" s="91" t="str">
        <f t="shared" si="8941"/>
        <v/>
      </c>
      <c r="BT922" s="91" t="str">
        <f t="shared" si="8942"/>
        <v/>
      </c>
      <c r="BU922" s="91" t="str">
        <f t="shared" si="8943"/>
        <v/>
      </c>
      <c r="BV922" s="91" t="str">
        <f t="shared" si="8944"/>
        <v/>
      </c>
      <c r="BW922" s="91" t="str">
        <f t="shared" si="8945"/>
        <v/>
      </c>
      <c r="BX922" s="91" t="str">
        <f t="shared" si="8946"/>
        <v/>
      </c>
      <c r="BY922" s="91" t="str">
        <f t="shared" si="8947"/>
        <v/>
      </c>
      <c r="BZ922" s="91" t="str">
        <f t="shared" si="8948"/>
        <v/>
      </c>
      <c r="CA922" s="91" t="str">
        <f t="shared" si="8949"/>
        <v/>
      </c>
      <c r="CB922" s="91" t="str">
        <f t="shared" si="8950"/>
        <v/>
      </c>
      <c r="CC922" s="91" t="str">
        <f t="shared" si="8951"/>
        <v/>
      </c>
      <c r="CD922" s="91" t="str">
        <f t="shared" si="8952"/>
        <v/>
      </c>
      <c r="CE922" s="91" t="str">
        <f t="shared" si="8953"/>
        <v/>
      </c>
      <c r="CF922" s="91" t="str">
        <f t="shared" si="8954"/>
        <v/>
      </c>
      <c r="CG922" s="91" t="str">
        <f t="shared" si="8955"/>
        <v/>
      </c>
      <c r="CH922" s="91" t="str">
        <f t="shared" si="8956"/>
        <v/>
      </c>
      <c r="CI922" s="91" t="str">
        <f t="shared" si="8957"/>
        <v>нет</v>
      </c>
      <c r="CJ922" s="63" t="e">
        <f>IF(LEN('Описание предлагаемого товара'!#REF!)&gt;0,'Описание предлагаемого товара'!#REF!,"")</f>
        <v>#REF!</v>
      </c>
      <c r="CK922" s="91" t="e">
        <f t="shared" ref="CK922:CL922" si="9032">IFERROR(REPLACE(CJ922,FIND(CHAR(10),CJ922,1),1,""),CJ922)</f>
        <v>#REF!</v>
      </c>
      <c r="CL922" s="91" t="e">
        <f t="shared" si="9032"/>
        <v>#REF!</v>
      </c>
      <c r="CM922" s="91" t="e">
        <f t="shared" si="8959"/>
        <v>#REF!</v>
      </c>
      <c r="CN922" s="91" t="e">
        <f t="shared" si="8960"/>
        <v>#REF!</v>
      </c>
      <c r="CO922" s="91" t="e">
        <f t="shared" si="8961"/>
        <v>#REF!</v>
      </c>
      <c r="CP922" s="90" t="e">
        <f>IF(AU922="Не указан реестровый номер (мера нац.режима Запрет)","",IF(CI922="нет","",IF(CU922="да","исключение(не смотрим баллы)",IFERROR(IF(CI922*1&gt;0,IFERROR(IF(VLOOKUP(CI922*1,Обработ.выгрузка_реестра_РФ!$A:$G,7,)=0,"Баллы не установлены",VLOOKUP(CI922*1,Обработ.выгрузка_реестра_РФ!$A:$G,7,)),IF(LEN(CI922)&gt;14,"","нет номера в реестре РФ")),""),IF(LEN(CI922)=0,"","Некорректный реестровый номер")))))</f>
        <v>#REF!</v>
      </c>
      <c r="CQ922" s="33" t="e">
        <f>IF(LEN(C922)&gt;0,IFERROR(IF(LEN(H922)&gt;0,IF(LEN(VLOOKUP(H922,'исключения(не_смотрим_баллы)'!$A:$C,1,))&gt;0,"да","нет"),"не введен ОКПД2"),"нет"),"")</f>
        <v>#REF!</v>
      </c>
      <c r="CR922" s="33" t="e">
        <f ca="1">IF(CQ922="да",IF(TODAY()&lt;VLOOKUP(H922,'исключения(не_смотрим_баллы)'!$A:$C,3,),"да","нет"),"")</f>
        <v>#REF!</v>
      </c>
      <c r="CS922" s="33" t="str">
        <f>IFERROR(IF(CQ922="да",IF(VLOOKUP(CI922*1,Обработ.выгрузка_реестра_РФ!$A:$G,2,)&lt;VLOOKUP(H922,'исключения(не_смотрим_баллы)'!$A:$C,2,),"да","нет"),""),"")</f>
        <v/>
      </c>
      <c r="CT922" s="24"/>
      <c r="CU922" s="33" t="e">
        <f t="shared" si="8973"/>
        <v>#REF!</v>
      </c>
      <c r="CV922" s="91" t="e">
        <f t="shared" si="8974"/>
        <v>#REF!</v>
      </c>
      <c r="CW922" s="27" t="e">
        <f t="shared" si="8975"/>
        <v>#REF!</v>
      </c>
      <c r="CX922" s="26" t="e">
        <f t="shared" si="8904"/>
        <v>#REF!</v>
      </c>
      <c r="CY922" s="64" t="e">
        <f>IF(LEN('Описание предлагаемого товара'!#REF!)&gt;0,'Описание предлагаемого товара'!#REF!,"")</f>
        <v>#REF!</v>
      </c>
      <c r="CZ922" s="95" t="e">
        <f t="shared" si="8962"/>
        <v>#REF!</v>
      </c>
      <c r="DA922" s="95" t="e">
        <f t="shared" ref="DA922" si="9033">IFERROR(REPLACE(CZ922,FIND(" ",CZ922,1),1,""),CZ922)</f>
        <v>#REF!</v>
      </c>
      <c r="DB922" s="95" t="e">
        <f t="shared" si="8906"/>
        <v>#REF!</v>
      </c>
      <c r="DC922" s="95" t="e">
        <f t="shared" ref="DC922:DD922" si="9034">IFERROR(REPLACE(DB922,FIND("г.",DB922,1),2,""),DB922)</f>
        <v>#REF!</v>
      </c>
      <c r="DD922" s="95" t="e">
        <f t="shared" si="9034"/>
        <v>#REF!</v>
      </c>
      <c r="DE922" s="95" t="e">
        <f t="shared" ref="DE922:DF922" si="9035">IFERROR(REPLACE(DD922,FIND("г",DD922,1),1,""),DD922)</f>
        <v>#REF!</v>
      </c>
      <c r="DF922" s="95" t="e">
        <f t="shared" si="9035"/>
        <v>#REF!</v>
      </c>
      <c r="DG922" s="95" t="e">
        <f t="shared" si="8979"/>
        <v>#REF!</v>
      </c>
      <c r="DH922" s="25" t="str">
        <f>IFERROR(VLOOKUP(CI922*1,Обработ.выгрузка_реестра_РФ!$A:$G,5,),"")</f>
        <v/>
      </c>
      <c r="DI922" s="27" t="str">
        <f t="shared" si="8989"/>
        <v/>
      </c>
      <c r="DJ922" s="27" t="str">
        <f t="shared" ca="1" si="8966"/>
        <v/>
      </c>
      <c r="DK922" s="63" t="e">
        <f>IF(LEN('Описание предлагаемого товара'!#REF!)&gt;0,'Описание предлагаемого товара'!#REF!,"")</f>
        <v>#REF!</v>
      </c>
      <c r="DL922" s="63" t="e">
        <f>IF(LEN('Описание предлагаемого товара'!#REF!)&gt;0,'Описание предлагаемого товара'!#REF!,"")</f>
        <v>#REF!</v>
      </c>
      <c r="DM922" s="32"/>
    </row>
    <row r="923" spans="1:117" ht="48.75" customHeight="1" x14ac:dyDescent="0.25">
      <c r="A923" s="61" t="e">
        <f>IF(LEN('Описание предлагаемого товара'!#REF!)&gt;0,'Описание предлагаемого товара'!#REF!,"")</f>
        <v>#REF!</v>
      </c>
      <c r="B923" s="65" t="e">
        <f>IF(LEN('Описание предлагаемого товара'!#REF!)&gt;0,'Описание предлагаемого товара'!#REF!,"")</f>
        <v>#REF!</v>
      </c>
      <c r="C923" s="61" t="e">
        <f>IF(LEN('Описание предлагаемого товара'!#REF!)&gt;0,'Описание предлагаемого товара'!#REF!,"")</f>
        <v>#REF!</v>
      </c>
      <c r="D923" s="61" t="e">
        <f>IF(LEN('Описание предлагаемого товара'!#REF!)&gt;0,'Описание предлагаемого товара'!#REF!,"")</f>
        <v>#REF!</v>
      </c>
      <c r="E923" s="61" t="e">
        <f>IF(LEN('Описание предлагаемого товара'!#REF!)&gt;0,'Описание предлагаемого товара'!#REF!,"")</f>
        <v>#REF!</v>
      </c>
      <c r="F923" s="61" t="e">
        <f>IF(LEN('Описание предлагаемого товара'!#REF!)&gt;0,'Описание предлагаемого товара'!#REF!,"")</f>
        <v>#REF!</v>
      </c>
      <c r="G923" s="61" t="e">
        <f>IF(LEN('Описание предлагаемого товара'!#REF!)&gt;0,'Описание предлагаемого товара'!#REF!,"")</f>
        <v>#REF!</v>
      </c>
      <c r="H923" s="61" t="e">
        <f>IF(LEN('Описание предлагаемого товара'!#REF!)&gt;0,'Описание предлагаемого товара'!#REF!,"")</f>
        <v>#REF!</v>
      </c>
      <c r="I923" s="61" t="e">
        <f>IF(LEN('Описание предлагаемого товара'!#REF!)&gt;0,'Описание предлагаемого товара'!#REF!,"")</f>
        <v>#REF!</v>
      </c>
      <c r="J923" s="38" t="str">
        <f>IFERROR(VLOOKUP(B923,SAP!$A:$E,5,),"")</f>
        <v/>
      </c>
      <c r="K923" s="40" t="str">
        <f t="shared" si="8909"/>
        <v/>
      </c>
      <c r="L923" s="61" t="e">
        <f>IF(LEN('Описание предлагаемого товара'!#REF!)&gt;0,IFERROR('Описание предлагаемого товара'!#REF!*1,""),"")</f>
        <v>#REF!</v>
      </c>
      <c r="M923" s="39" t="str">
        <f>IFERROR(VLOOKUP(B923,SAP!$A:$E,2,),"")</f>
        <v/>
      </c>
      <c r="N923" s="41" t="str">
        <f t="shared" si="8409"/>
        <v/>
      </c>
      <c r="O923" s="39" t="str">
        <f t="shared" si="8896"/>
        <v/>
      </c>
      <c r="P923" s="36" t="e">
        <f>IF(LEN('Описание предлагаемого товара'!#REF!)&gt;0,'Описание предлагаемого товара'!#REF!,"")</f>
        <v>#REF!</v>
      </c>
      <c r="Q92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23" s="37" t="e">
        <f>IF(LEN('Описание предлагаемого товара'!#REF!)&gt;0,'Описание предлагаемого товара'!#REF!,"")</f>
        <v>#REF!</v>
      </c>
      <c r="S923" s="37" t="e">
        <f>IF(LEN('Описание предлагаемого товара'!#REF!)&gt;0,'Описание предлагаемого товара'!#REF!,"")</f>
        <v>#REF!</v>
      </c>
      <c r="T92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23" s="23" t="str">
        <f>IFERROR(VLOOKUP(CI923*1,Обработ.выгрузка_реестра_РФ!$A:$G,6,),"")</f>
        <v/>
      </c>
      <c r="V923" s="61" t="e">
        <f>IF(LEN('Описание предлагаемого товара'!#REF!)&gt;0,'Описание предлагаемого товара'!#REF!,"")</f>
        <v>#REF!</v>
      </c>
      <c r="W923" s="62" t="e">
        <f>IF(LEN('Описание предлагаемого товара'!#REF!)&gt;0,'Описание предлагаемого товара'!#REF!,"")</f>
        <v>#REF!</v>
      </c>
      <c r="X923" s="91" t="e">
        <f t="shared" ref="X923:Y923" si="9036">IFERROR(REPLACE(W923,FIND(CHAR(10),W923,1),1," "),W923)</f>
        <v>#REF!</v>
      </c>
      <c r="Y923" s="91" t="e">
        <f t="shared" si="9036"/>
        <v>#REF!</v>
      </c>
      <c r="Z923" s="91" t="e">
        <f t="shared" si="8911"/>
        <v>#REF!</v>
      </c>
      <c r="AA923" s="91" t="e">
        <f t="shared" si="8912"/>
        <v>#REF!</v>
      </c>
      <c r="AB923" s="91" t="e">
        <f t="shared" si="8913"/>
        <v>#REF!</v>
      </c>
      <c r="AC923" s="91" t="e">
        <f t="shared" ref="AC923:AF923" si="9037">IFERROR(REPLACE(AB923,FIND("  ",AB923,1),2," "),AB923)</f>
        <v>#REF!</v>
      </c>
      <c r="AD923" s="91" t="e">
        <f t="shared" si="9037"/>
        <v>#REF!</v>
      </c>
      <c r="AE923" s="91" t="e">
        <f t="shared" si="9037"/>
        <v>#REF!</v>
      </c>
      <c r="AF923" s="91" t="e">
        <f t="shared" si="9037"/>
        <v>#REF!</v>
      </c>
      <c r="AG923" s="23" t="str">
        <f>IFERROR(VLOOKUP(CI923*1,Обработ.выгрузка_реестра_РФ!$A:$G,4,),"")</f>
        <v/>
      </c>
      <c r="AH923" s="91" t="str">
        <f t="shared" ref="AH923:AI923" si="9038">IFERROR(REPLACE(AG923,FIND("-",AG923,1),1,"*"),AG923)</f>
        <v/>
      </c>
      <c r="AI923" s="91" t="str">
        <f t="shared" si="9038"/>
        <v/>
      </c>
      <c r="AJ923" s="27" t="str">
        <f t="shared" si="9011"/>
        <v/>
      </c>
      <c r="AK923" s="63" t="e">
        <f>IF(LEN('Описание предлагаемого товара'!#REF!)&gt;0,'Описание предлагаемого товара'!#REF!,"")</f>
        <v>#REF!</v>
      </c>
      <c r="AL923" s="91" t="e">
        <f t="shared" ref="AL923:AM923" si="9039">IFERROR(REPLACE(AK923,FIND(CHAR(10),AK923,1),1,""),AK923)</f>
        <v>#REF!</v>
      </c>
      <c r="AM923" s="91" t="e">
        <f t="shared" si="9039"/>
        <v>#REF!</v>
      </c>
      <c r="AN923" s="91" t="e">
        <f t="shared" ref="AN923:AR923" si="9040">IFERROR(REPLACE(AM923,FIND(" ",AM923,1),1,""),AM923)</f>
        <v>#REF!</v>
      </c>
      <c r="AO923" s="91" t="e">
        <f t="shared" si="9040"/>
        <v>#REF!</v>
      </c>
      <c r="AP923" s="91" t="e">
        <f t="shared" si="9040"/>
        <v>#REF!</v>
      </c>
      <c r="AQ923" s="91" t="e">
        <f t="shared" si="9040"/>
        <v>#REF!</v>
      </c>
      <c r="AR923" s="91" t="e">
        <f t="shared" si="9040"/>
        <v>#REF!</v>
      </c>
      <c r="AS923" s="91" t="e">
        <f t="shared" si="8918"/>
        <v>#REF!</v>
      </c>
      <c r="AT923" s="91" t="e">
        <f t="shared" si="8919"/>
        <v>#REF!</v>
      </c>
      <c r="AU923" s="32" t="e">
        <f t="shared" si="8902"/>
        <v>#REF!</v>
      </c>
      <c r="AV923" s="93" t="e">
        <f>'Описание предлагаемого товара'!#REF!</f>
        <v>#REF!</v>
      </c>
      <c r="AW923" s="91" t="e">
        <f>MIN(SEARCH({0,1,2,3,4,5,6,7,8,9},AV923&amp; "0123456789"))</f>
        <v>#REF!</v>
      </c>
      <c r="AX923" s="91" t="str">
        <f t="shared" si="8920"/>
        <v/>
      </c>
      <c r="AY923" s="91" t="str">
        <f t="shared" si="8921"/>
        <v/>
      </c>
      <c r="AZ923" s="91" t="str">
        <f t="shared" si="8922"/>
        <v/>
      </c>
      <c r="BA923" s="91" t="str">
        <f t="shared" si="8923"/>
        <v/>
      </c>
      <c r="BB923" s="91" t="str">
        <f t="shared" si="8924"/>
        <v/>
      </c>
      <c r="BC923" s="91" t="str">
        <f t="shared" si="8925"/>
        <v/>
      </c>
      <c r="BD923" s="91" t="str">
        <f t="shared" si="8926"/>
        <v/>
      </c>
      <c r="BE923" s="91" t="str">
        <f t="shared" si="8927"/>
        <v/>
      </c>
      <c r="BF923" s="91" t="str">
        <f t="shared" si="8928"/>
        <v/>
      </c>
      <c r="BG923" s="91" t="str">
        <f t="shared" si="8929"/>
        <v/>
      </c>
      <c r="BH923" s="91" t="str">
        <f t="shared" si="8930"/>
        <v/>
      </c>
      <c r="BI923" s="91" t="str">
        <f t="shared" si="8931"/>
        <v/>
      </c>
      <c r="BJ923" s="91" t="str">
        <f t="shared" si="8932"/>
        <v/>
      </c>
      <c r="BK923" s="91" t="str">
        <f t="shared" si="8933"/>
        <v/>
      </c>
      <c r="BL923" s="91" t="str">
        <f t="shared" si="8934"/>
        <v/>
      </c>
      <c r="BM923" s="91" t="str">
        <f t="shared" si="8935"/>
        <v/>
      </c>
      <c r="BN923" s="91" t="str">
        <f t="shared" si="8936"/>
        <v/>
      </c>
      <c r="BO923" s="91" t="str">
        <f t="shared" si="8937"/>
        <v/>
      </c>
      <c r="BP923" s="91" t="str">
        <f t="shared" si="8938"/>
        <v/>
      </c>
      <c r="BQ923" s="91" t="str">
        <f t="shared" si="8939"/>
        <v/>
      </c>
      <c r="BR923" s="91" t="str">
        <f t="shared" si="8940"/>
        <v/>
      </c>
      <c r="BS923" s="91" t="str">
        <f t="shared" si="8941"/>
        <v/>
      </c>
      <c r="BT923" s="91" t="str">
        <f t="shared" si="8942"/>
        <v/>
      </c>
      <c r="BU923" s="91" t="str">
        <f t="shared" si="8943"/>
        <v/>
      </c>
      <c r="BV923" s="91" t="str">
        <f t="shared" si="8944"/>
        <v/>
      </c>
      <c r="BW923" s="91" t="str">
        <f t="shared" si="8945"/>
        <v/>
      </c>
      <c r="BX923" s="91" t="str">
        <f t="shared" si="8946"/>
        <v/>
      </c>
      <c r="BY923" s="91" t="str">
        <f t="shared" si="8947"/>
        <v/>
      </c>
      <c r="BZ923" s="91" t="str">
        <f t="shared" si="8948"/>
        <v/>
      </c>
      <c r="CA923" s="91" t="str">
        <f t="shared" si="8949"/>
        <v/>
      </c>
      <c r="CB923" s="91" t="str">
        <f t="shared" si="8950"/>
        <v/>
      </c>
      <c r="CC923" s="91" t="str">
        <f t="shared" si="8951"/>
        <v/>
      </c>
      <c r="CD923" s="91" t="str">
        <f t="shared" si="8952"/>
        <v/>
      </c>
      <c r="CE923" s="91" t="str">
        <f t="shared" si="8953"/>
        <v/>
      </c>
      <c r="CF923" s="91" t="str">
        <f t="shared" si="8954"/>
        <v/>
      </c>
      <c r="CG923" s="91" t="str">
        <f t="shared" si="8955"/>
        <v/>
      </c>
      <c r="CH923" s="91" t="str">
        <f t="shared" si="8956"/>
        <v/>
      </c>
      <c r="CI923" s="91" t="str">
        <f t="shared" si="8957"/>
        <v>нет</v>
      </c>
      <c r="CJ923" s="63" t="e">
        <f>IF(LEN('Описание предлагаемого товара'!#REF!)&gt;0,'Описание предлагаемого товара'!#REF!,"")</f>
        <v>#REF!</v>
      </c>
      <c r="CK923" s="91" t="e">
        <f t="shared" ref="CK923:CL923" si="9041">IFERROR(REPLACE(CJ923,FIND(CHAR(10),CJ923,1),1,""),CJ923)</f>
        <v>#REF!</v>
      </c>
      <c r="CL923" s="91" t="e">
        <f t="shared" si="9041"/>
        <v>#REF!</v>
      </c>
      <c r="CM923" s="91" t="e">
        <f t="shared" si="8959"/>
        <v>#REF!</v>
      </c>
      <c r="CN923" s="91" t="e">
        <f t="shared" si="8960"/>
        <v>#REF!</v>
      </c>
      <c r="CO923" s="91" t="e">
        <f t="shared" si="8961"/>
        <v>#REF!</v>
      </c>
      <c r="CP923" s="90" t="e">
        <f>IF(AU923="Не указан реестровый номер (мера нац.режима Запрет)","",IF(CI923="нет","",IF(CU923="да","исключение(не смотрим баллы)",IFERROR(IF(CI923*1&gt;0,IFERROR(IF(VLOOKUP(CI923*1,Обработ.выгрузка_реестра_РФ!$A:$G,7,)=0,"Баллы не установлены",VLOOKUP(CI923*1,Обработ.выгрузка_реестра_РФ!$A:$G,7,)),IF(LEN(CI923)&gt;14,"","нет номера в реестре РФ")),""),IF(LEN(CI923)=0,"","Некорректный реестровый номер")))))</f>
        <v>#REF!</v>
      </c>
      <c r="CQ923" s="33" t="e">
        <f>IF(LEN(C923)&gt;0,IFERROR(IF(LEN(H923)&gt;0,IF(LEN(VLOOKUP(H923,'исключения(не_смотрим_баллы)'!$A:$C,1,))&gt;0,"да","нет"),"не введен ОКПД2"),"нет"),"")</f>
        <v>#REF!</v>
      </c>
      <c r="CR923" s="33" t="e">
        <f ca="1">IF(CQ923="да",IF(TODAY()&lt;VLOOKUP(H923,'исключения(не_смотрим_баллы)'!$A:$C,3,),"да","нет"),"")</f>
        <v>#REF!</v>
      </c>
      <c r="CS923" s="33" t="str">
        <f>IFERROR(IF(CQ923="да",IF(VLOOKUP(CI923*1,Обработ.выгрузка_реестра_РФ!$A:$G,2,)&lt;VLOOKUP(H923,'исключения(не_смотрим_баллы)'!$A:$C,2,),"да","нет"),""),"")</f>
        <v/>
      </c>
      <c r="CT923" s="24"/>
      <c r="CU923" s="33" t="e">
        <f t="shared" si="8973"/>
        <v>#REF!</v>
      </c>
      <c r="CV923" s="91" t="e">
        <f t="shared" si="8974"/>
        <v>#REF!</v>
      </c>
      <c r="CW923" s="27" t="e">
        <f t="shared" si="8975"/>
        <v>#REF!</v>
      </c>
      <c r="CX923" s="26" t="e">
        <f t="shared" si="8904"/>
        <v>#REF!</v>
      </c>
      <c r="CY923" s="64" t="e">
        <f>IF(LEN('Описание предлагаемого товара'!#REF!)&gt;0,'Описание предлагаемого товара'!#REF!,"")</f>
        <v>#REF!</v>
      </c>
      <c r="CZ923" s="95" t="e">
        <f t="shared" si="8962"/>
        <v>#REF!</v>
      </c>
      <c r="DA923" s="95" t="e">
        <f t="shared" ref="DA923" si="9042">IFERROR(REPLACE(CZ923,FIND(" ",CZ923,1),1,""),CZ923)</f>
        <v>#REF!</v>
      </c>
      <c r="DB923" s="95" t="e">
        <f t="shared" si="8906"/>
        <v>#REF!</v>
      </c>
      <c r="DC923" s="95" t="e">
        <f t="shared" ref="DC923:DD923" si="9043">IFERROR(REPLACE(DB923,FIND("г.",DB923,1),2,""),DB923)</f>
        <v>#REF!</v>
      </c>
      <c r="DD923" s="95" t="e">
        <f t="shared" si="9043"/>
        <v>#REF!</v>
      </c>
      <c r="DE923" s="95" t="e">
        <f t="shared" ref="DE923:DF923" si="9044">IFERROR(REPLACE(DD923,FIND("г",DD923,1),1,""),DD923)</f>
        <v>#REF!</v>
      </c>
      <c r="DF923" s="95" t="e">
        <f t="shared" si="9044"/>
        <v>#REF!</v>
      </c>
      <c r="DG923" s="95" t="e">
        <f t="shared" si="8979"/>
        <v>#REF!</v>
      </c>
      <c r="DH923" s="25" t="str">
        <f>IFERROR(VLOOKUP(CI923*1,Обработ.выгрузка_реестра_РФ!$A:$G,5,),"")</f>
        <v/>
      </c>
      <c r="DI923" s="27" t="str">
        <f t="shared" si="8989"/>
        <v/>
      </c>
      <c r="DJ923" s="27" t="str">
        <f t="shared" ca="1" si="8966"/>
        <v/>
      </c>
      <c r="DK923" s="63" t="e">
        <f>IF(LEN('Описание предлагаемого товара'!#REF!)&gt;0,'Описание предлагаемого товара'!#REF!,"")</f>
        <v>#REF!</v>
      </c>
      <c r="DL923" s="63" t="e">
        <f>IF(LEN('Описание предлагаемого товара'!#REF!)&gt;0,'Описание предлагаемого товара'!#REF!,"")</f>
        <v>#REF!</v>
      </c>
      <c r="DM923" s="32"/>
    </row>
    <row r="924" spans="1:117" ht="48.75" customHeight="1" x14ac:dyDescent="0.25">
      <c r="A924" s="61" t="e">
        <f>IF(LEN('Описание предлагаемого товара'!#REF!)&gt;0,'Описание предлагаемого товара'!#REF!,"")</f>
        <v>#REF!</v>
      </c>
      <c r="B924" s="65" t="e">
        <f>IF(LEN('Описание предлагаемого товара'!#REF!)&gt;0,'Описание предлагаемого товара'!#REF!,"")</f>
        <v>#REF!</v>
      </c>
      <c r="C924" s="61" t="e">
        <f>IF(LEN('Описание предлагаемого товара'!#REF!)&gt;0,'Описание предлагаемого товара'!#REF!,"")</f>
        <v>#REF!</v>
      </c>
      <c r="D924" s="61" t="e">
        <f>IF(LEN('Описание предлагаемого товара'!#REF!)&gt;0,'Описание предлагаемого товара'!#REF!,"")</f>
        <v>#REF!</v>
      </c>
      <c r="E924" s="61" t="e">
        <f>IF(LEN('Описание предлагаемого товара'!#REF!)&gt;0,'Описание предлагаемого товара'!#REF!,"")</f>
        <v>#REF!</v>
      </c>
      <c r="F924" s="61" t="e">
        <f>IF(LEN('Описание предлагаемого товара'!#REF!)&gt;0,'Описание предлагаемого товара'!#REF!,"")</f>
        <v>#REF!</v>
      </c>
      <c r="G924" s="61" t="e">
        <f>IF(LEN('Описание предлагаемого товара'!#REF!)&gt;0,'Описание предлагаемого товара'!#REF!,"")</f>
        <v>#REF!</v>
      </c>
      <c r="H924" s="61" t="e">
        <f>IF(LEN('Описание предлагаемого товара'!#REF!)&gt;0,'Описание предлагаемого товара'!#REF!,"")</f>
        <v>#REF!</v>
      </c>
      <c r="I924" s="61" t="e">
        <f>IF(LEN('Описание предлагаемого товара'!#REF!)&gt;0,'Описание предлагаемого товара'!#REF!,"")</f>
        <v>#REF!</v>
      </c>
      <c r="J924" s="38" t="str">
        <f>IFERROR(VLOOKUP(B924,SAP!$A:$E,5,),"")</f>
        <v/>
      </c>
      <c r="K924" s="40" t="str">
        <f t="shared" si="8909"/>
        <v/>
      </c>
      <c r="L924" s="61" t="e">
        <f>IF(LEN('Описание предлагаемого товара'!#REF!)&gt;0,IFERROR('Описание предлагаемого товара'!#REF!*1,""),"")</f>
        <v>#REF!</v>
      </c>
      <c r="M924" s="39" t="str">
        <f>IFERROR(VLOOKUP(B924,SAP!$A:$E,2,),"")</f>
        <v/>
      </c>
      <c r="N924" s="41" t="str">
        <f t="shared" ref="N924:N987" si="9045">IF(M924="нет","",IFERROR(M924*1,""))</f>
        <v/>
      </c>
      <c r="O924" s="39" t="str">
        <f t="shared" si="8896"/>
        <v/>
      </c>
      <c r="P924" s="36" t="e">
        <f>IF(LEN('Описание предлагаемого товара'!#REF!)&gt;0,'Описание предлагаемого товара'!#REF!,"")</f>
        <v>#REF!</v>
      </c>
      <c r="Q92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24" s="37" t="e">
        <f>IF(LEN('Описание предлагаемого товара'!#REF!)&gt;0,'Описание предлагаемого товара'!#REF!,"")</f>
        <v>#REF!</v>
      </c>
      <c r="S924" s="37" t="e">
        <f>IF(LEN('Описание предлагаемого товара'!#REF!)&gt;0,'Описание предлагаемого товара'!#REF!,"")</f>
        <v>#REF!</v>
      </c>
      <c r="T92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24" s="23" t="str">
        <f>IFERROR(VLOOKUP(CI924*1,Обработ.выгрузка_реестра_РФ!$A:$G,6,),"")</f>
        <v/>
      </c>
      <c r="V924" s="61" t="e">
        <f>IF(LEN('Описание предлагаемого товара'!#REF!)&gt;0,'Описание предлагаемого товара'!#REF!,"")</f>
        <v>#REF!</v>
      </c>
      <c r="W924" s="62" t="e">
        <f>IF(LEN('Описание предлагаемого товара'!#REF!)&gt;0,'Описание предлагаемого товара'!#REF!,"")</f>
        <v>#REF!</v>
      </c>
      <c r="X924" s="91" t="e">
        <f t="shared" ref="X924:Y924" si="9046">IFERROR(REPLACE(W924,FIND(CHAR(10),W924,1),1," "),W924)</f>
        <v>#REF!</v>
      </c>
      <c r="Y924" s="91" t="e">
        <f t="shared" si="9046"/>
        <v>#REF!</v>
      </c>
      <c r="Z924" s="91" t="e">
        <f t="shared" si="8911"/>
        <v>#REF!</v>
      </c>
      <c r="AA924" s="91" t="e">
        <f t="shared" si="8912"/>
        <v>#REF!</v>
      </c>
      <c r="AB924" s="91" t="e">
        <f t="shared" si="8913"/>
        <v>#REF!</v>
      </c>
      <c r="AC924" s="91" t="e">
        <f t="shared" ref="AC924:AF924" si="9047">IFERROR(REPLACE(AB924,FIND("  ",AB924,1),2," "),AB924)</f>
        <v>#REF!</v>
      </c>
      <c r="AD924" s="91" t="e">
        <f t="shared" si="9047"/>
        <v>#REF!</v>
      </c>
      <c r="AE924" s="91" t="e">
        <f t="shared" si="9047"/>
        <v>#REF!</v>
      </c>
      <c r="AF924" s="91" t="e">
        <f t="shared" si="9047"/>
        <v>#REF!</v>
      </c>
      <c r="AG924" s="23" t="str">
        <f>IFERROR(VLOOKUP(CI924*1,Обработ.выгрузка_реестра_РФ!$A:$G,4,),"")</f>
        <v/>
      </c>
      <c r="AH924" s="91" t="str">
        <f t="shared" ref="AH924:AI924" si="9048">IFERROR(REPLACE(AG924,FIND("-",AG924,1),1,"*"),AG924)</f>
        <v/>
      </c>
      <c r="AI924" s="91" t="str">
        <f t="shared" si="9048"/>
        <v/>
      </c>
      <c r="AJ924" s="27" t="str">
        <f t="shared" si="9011"/>
        <v/>
      </c>
      <c r="AK924" s="63" t="e">
        <f>IF(LEN('Описание предлагаемого товара'!#REF!)&gt;0,'Описание предлагаемого товара'!#REF!,"")</f>
        <v>#REF!</v>
      </c>
      <c r="AL924" s="91" t="e">
        <f t="shared" ref="AL924:AM924" si="9049">IFERROR(REPLACE(AK924,FIND(CHAR(10),AK924,1),1,""),AK924)</f>
        <v>#REF!</v>
      </c>
      <c r="AM924" s="91" t="e">
        <f t="shared" si="9049"/>
        <v>#REF!</v>
      </c>
      <c r="AN924" s="91" t="e">
        <f t="shared" ref="AN924:AR924" si="9050">IFERROR(REPLACE(AM924,FIND(" ",AM924,1),1,""),AM924)</f>
        <v>#REF!</v>
      </c>
      <c r="AO924" s="91" t="e">
        <f t="shared" si="9050"/>
        <v>#REF!</v>
      </c>
      <c r="AP924" s="91" t="e">
        <f t="shared" si="9050"/>
        <v>#REF!</v>
      </c>
      <c r="AQ924" s="91" t="e">
        <f t="shared" si="9050"/>
        <v>#REF!</v>
      </c>
      <c r="AR924" s="91" t="e">
        <f t="shared" si="9050"/>
        <v>#REF!</v>
      </c>
      <c r="AS924" s="91" t="e">
        <f t="shared" si="8918"/>
        <v>#REF!</v>
      </c>
      <c r="AT924" s="91" t="e">
        <f t="shared" si="8919"/>
        <v>#REF!</v>
      </c>
      <c r="AU924" s="32" t="e">
        <f t="shared" si="8902"/>
        <v>#REF!</v>
      </c>
      <c r="AV924" s="93" t="e">
        <f>'Описание предлагаемого товара'!#REF!</f>
        <v>#REF!</v>
      </c>
      <c r="AW924" s="91" t="e">
        <f>MIN(SEARCH({0,1,2,3,4,5,6,7,8,9},AV924&amp; "0123456789"))</f>
        <v>#REF!</v>
      </c>
      <c r="AX924" s="91" t="str">
        <f t="shared" si="8920"/>
        <v/>
      </c>
      <c r="AY924" s="91" t="str">
        <f t="shared" si="8921"/>
        <v/>
      </c>
      <c r="AZ924" s="91" t="str">
        <f t="shared" si="8922"/>
        <v/>
      </c>
      <c r="BA924" s="91" t="str">
        <f t="shared" si="8923"/>
        <v/>
      </c>
      <c r="BB924" s="91" t="str">
        <f t="shared" si="8924"/>
        <v/>
      </c>
      <c r="BC924" s="91" t="str">
        <f t="shared" si="8925"/>
        <v/>
      </c>
      <c r="BD924" s="91" t="str">
        <f t="shared" si="8926"/>
        <v/>
      </c>
      <c r="BE924" s="91" t="str">
        <f t="shared" si="8927"/>
        <v/>
      </c>
      <c r="BF924" s="91" t="str">
        <f t="shared" si="8928"/>
        <v/>
      </c>
      <c r="BG924" s="91" t="str">
        <f t="shared" si="8929"/>
        <v/>
      </c>
      <c r="BH924" s="91" t="str">
        <f t="shared" si="8930"/>
        <v/>
      </c>
      <c r="BI924" s="91" t="str">
        <f t="shared" si="8931"/>
        <v/>
      </c>
      <c r="BJ924" s="91" t="str">
        <f t="shared" si="8932"/>
        <v/>
      </c>
      <c r="BK924" s="91" t="str">
        <f t="shared" si="8933"/>
        <v/>
      </c>
      <c r="BL924" s="91" t="str">
        <f t="shared" si="8934"/>
        <v/>
      </c>
      <c r="BM924" s="91" t="str">
        <f t="shared" si="8935"/>
        <v/>
      </c>
      <c r="BN924" s="91" t="str">
        <f t="shared" si="8936"/>
        <v/>
      </c>
      <c r="BO924" s="91" t="str">
        <f t="shared" si="8937"/>
        <v/>
      </c>
      <c r="BP924" s="91" t="str">
        <f t="shared" si="8938"/>
        <v/>
      </c>
      <c r="BQ924" s="91" t="str">
        <f t="shared" si="8939"/>
        <v/>
      </c>
      <c r="BR924" s="91" t="str">
        <f t="shared" si="8940"/>
        <v/>
      </c>
      <c r="BS924" s="91" t="str">
        <f t="shared" si="8941"/>
        <v/>
      </c>
      <c r="BT924" s="91" t="str">
        <f t="shared" si="8942"/>
        <v/>
      </c>
      <c r="BU924" s="91" t="str">
        <f t="shared" si="8943"/>
        <v/>
      </c>
      <c r="BV924" s="91" t="str">
        <f t="shared" si="8944"/>
        <v/>
      </c>
      <c r="BW924" s="91" t="str">
        <f t="shared" si="8945"/>
        <v/>
      </c>
      <c r="BX924" s="91" t="str">
        <f t="shared" si="8946"/>
        <v/>
      </c>
      <c r="BY924" s="91" t="str">
        <f t="shared" si="8947"/>
        <v/>
      </c>
      <c r="BZ924" s="91" t="str">
        <f t="shared" si="8948"/>
        <v/>
      </c>
      <c r="CA924" s="91" t="str">
        <f t="shared" si="8949"/>
        <v/>
      </c>
      <c r="CB924" s="91" t="str">
        <f t="shared" si="8950"/>
        <v/>
      </c>
      <c r="CC924" s="91" t="str">
        <f t="shared" si="8951"/>
        <v/>
      </c>
      <c r="CD924" s="91" t="str">
        <f t="shared" si="8952"/>
        <v/>
      </c>
      <c r="CE924" s="91" t="str">
        <f t="shared" si="8953"/>
        <v/>
      </c>
      <c r="CF924" s="91" t="str">
        <f t="shared" si="8954"/>
        <v/>
      </c>
      <c r="CG924" s="91" t="str">
        <f t="shared" si="8955"/>
        <v/>
      </c>
      <c r="CH924" s="91" t="str">
        <f t="shared" si="8956"/>
        <v/>
      </c>
      <c r="CI924" s="91" t="str">
        <f t="shared" si="8957"/>
        <v>нет</v>
      </c>
      <c r="CJ924" s="63" t="e">
        <f>IF(LEN('Описание предлагаемого товара'!#REF!)&gt;0,'Описание предлагаемого товара'!#REF!,"")</f>
        <v>#REF!</v>
      </c>
      <c r="CK924" s="91" t="e">
        <f t="shared" ref="CK924:CL924" si="9051">IFERROR(REPLACE(CJ924,FIND(CHAR(10),CJ924,1),1,""),CJ924)</f>
        <v>#REF!</v>
      </c>
      <c r="CL924" s="91" t="e">
        <f t="shared" si="9051"/>
        <v>#REF!</v>
      </c>
      <c r="CM924" s="91" t="e">
        <f t="shared" si="8959"/>
        <v>#REF!</v>
      </c>
      <c r="CN924" s="91" t="e">
        <f t="shared" si="8960"/>
        <v>#REF!</v>
      </c>
      <c r="CO924" s="91" t="e">
        <f t="shared" si="8961"/>
        <v>#REF!</v>
      </c>
      <c r="CP924" s="90" t="e">
        <f>IF(AU924="Не указан реестровый номер (мера нац.режима Запрет)","",IF(CI924="нет","",IF(CU924="да","исключение(не смотрим баллы)",IFERROR(IF(CI924*1&gt;0,IFERROR(IF(VLOOKUP(CI924*1,Обработ.выгрузка_реестра_РФ!$A:$G,7,)=0,"Баллы не установлены",VLOOKUP(CI924*1,Обработ.выгрузка_реестра_РФ!$A:$G,7,)),IF(LEN(CI924)&gt;14,"","нет номера в реестре РФ")),""),IF(LEN(CI924)=0,"","Некорректный реестровый номер")))))</f>
        <v>#REF!</v>
      </c>
      <c r="CQ924" s="33" t="e">
        <f>IF(LEN(C924)&gt;0,IFERROR(IF(LEN(H924)&gt;0,IF(LEN(VLOOKUP(H924,'исключения(не_смотрим_баллы)'!$A:$C,1,))&gt;0,"да","нет"),"не введен ОКПД2"),"нет"),"")</f>
        <v>#REF!</v>
      </c>
      <c r="CR924" s="33" t="e">
        <f ca="1">IF(CQ924="да",IF(TODAY()&lt;VLOOKUP(H924,'исключения(не_смотрим_баллы)'!$A:$C,3,),"да","нет"),"")</f>
        <v>#REF!</v>
      </c>
      <c r="CS924" s="33" t="str">
        <f>IFERROR(IF(CQ924="да",IF(VLOOKUP(CI924*1,Обработ.выгрузка_реестра_РФ!$A:$G,2,)&lt;VLOOKUP(H924,'исключения(не_смотрим_баллы)'!$A:$C,2,),"да","нет"),""),"")</f>
        <v/>
      </c>
      <c r="CT924" s="24"/>
      <c r="CU924" s="33" t="e">
        <f t="shared" si="8973"/>
        <v>#REF!</v>
      </c>
      <c r="CV924" s="91" t="e">
        <f t="shared" si="8974"/>
        <v>#REF!</v>
      </c>
      <c r="CW924" s="27" t="e">
        <f t="shared" si="8975"/>
        <v>#REF!</v>
      </c>
      <c r="CX924" s="26" t="e">
        <f t="shared" si="8904"/>
        <v>#REF!</v>
      </c>
      <c r="CY924" s="64" t="e">
        <f>IF(LEN('Описание предлагаемого товара'!#REF!)&gt;0,'Описание предлагаемого товара'!#REF!,"")</f>
        <v>#REF!</v>
      </c>
      <c r="CZ924" s="95" t="e">
        <f t="shared" si="8962"/>
        <v>#REF!</v>
      </c>
      <c r="DA924" s="95" t="e">
        <f t="shared" ref="DA924" si="9052">IFERROR(REPLACE(CZ924,FIND(" ",CZ924,1),1,""),CZ924)</f>
        <v>#REF!</v>
      </c>
      <c r="DB924" s="95" t="e">
        <f t="shared" si="8906"/>
        <v>#REF!</v>
      </c>
      <c r="DC924" s="95" t="e">
        <f t="shared" ref="DC924:DD924" si="9053">IFERROR(REPLACE(DB924,FIND("г.",DB924,1),2,""),DB924)</f>
        <v>#REF!</v>
      </c>
      <c r="DD924" s="95" t="e">
        <f t="shared" si="9053"/>
        <v>#REF!</v>
      </c>
      <c r="DE924" s="95" t="e">
        <f t="shared" ref="DE924:DF924" si="9054">IFERROR(REPLACE(DD924,FIND("г",DD924,1),1,""),DD924)</f>
        <v>#REF!</v>
      </c>
      <c r="DF924" s="95" t="e">
        <f t="shared" si="9054"/>
        <v>#REF!</v>
      </c>
      <c r="DG924" s="95" t="e">
        <f t="shared" si="8979"/>
        <v>#REF!</v>
      </c>
      <c r="DH924" s="25" t="str">
        <f>IFERROR(VLOOKUP(CI924*1,Обработ.выгрузка_реестра_РФ!$A:$G,5,),"")</f>
        <v/>
      </c>
      <c r="DI924" s="27" t="str">
        <f t="shared" si="8989"/>
        <v/>
      </c>
      <c r="DJ924" s="27" t="str">
        <f t="shared" ca="1" si="8966"/>
        <v/>
      </c>
      <c r="DK924" s="63" t="e">
        <f>IF(LEN('Описание предлагаемого товара'!#REF!)&gt;0,'Описание предлагаемого товара'!#REF!,"")</f>
        <v>#REF!</v>
      </c>
      <c r="DL924" s="63" t="e">
        <f>IF(LEN('Описание предлагаемого товара'!#REF!)&gt;0,'Описание предлагаемого товара'!#REF!,"")</f>
        <v>#REF!</v>
      </c>
      <c r="DM924" s="32"/>
    </row>
    <row r="925" spans="1:117" ht="48.75" customHeight="1" x14ac:dyDescent="0.25">
      <c r="A925" s="61" t="e">
        <f>IF(LEN('Описание предлагаемого товара'!#REF!)&gt;0,'Описание предлагаемого товара'!#REF!,"")</f>
        <v>#REF!</v>
      </c>
      <c r="B925" s="65" t="e">
        <f>IF(LEN('Описание предлагаемого товара'!#REF!)&gt;0,'Описание предлагаемого товара'!#REF!,"")</f>
        <v>#REF!</v>
      </c>
      <c r="C925" s="61" t="e">
        <f>IF(LEN('Описание предлагаемого товара'!#REF!)&gt;0,'Описание предлагаемого товара'!#REF!,"")</f>
        <v>#REF!</v>
      </c>
      <c r="D925" s="61" t="e">
        <f>IF(LEN('Описание предлагаемого товара'!#REF!)&gt;0,'Описание предлагаемого товара'!#REF!,"")</f>
        <v>#REF!</v>
      </c>
      <c r="E925" s="61" t="e">
        <f>IF(LEN('Описание предлагаемого товара'!#REF!)&gt;0,'Описание предлагаемого товара'!#REF!,"")</f>
        <v>#REF!</v>
      </c>
      <c r="F925" s="61" t="e">
        <f>IF(LEN('Описание предлагаемого товара'!#REF!)&gt;0,'Описание предлагаемого товара'!#REF!,"")</f>
        <v>#REF!</v>
      </c>
      <c r="G925" s="61" t="e">
        <f>IF(LEN('Описание предлагаемого товара'!#REF!)&gt;0,'Описание предлагаемого товара'!#REF!,"")</f>
        <v>#REF!</v>
      </c>
      <c r="H925" s="61" t="e">
        <f>IF(LEN('Описание предлагаемого товара'!#REF!)&gt;0,'Описание предлагаемого товара'!#REF!,"")</f>
        <v>#REF!</v>
      </c>
      <c r="I925" s="61" t="e">
        <f>IF(LEN('Описание предлагаемого товара'!#REF!)&gt;0,'Описание предлагаемого товара'!#REF!,"")</f>
        <v>#REF!</v>
      </c>
      <c r="J925" s="38" t="str">
        <f>IFERROR(VLOOKUP(B925,SAP!$A:$E,5,),"")</f>
        <v/>
      </c>
      <c r="K925" s="40" t="str">
        <f t="shared" si="8909"/>
        <v/>
      </c>
      <c r="L925" s="61" t="e">
        <f>IF(LEN('Описание предлагаемого товара'!#REF!)&gt;0,IFERROR('Описание предлагаемого товара'!#REF!*1,""),"")</f>
        <v>#REF!</v>
      </c>
      <c r="M925" s="39" t="str">
        <f>IFERROR(VLOOKUP(B925,SAP!$A:$E,2,),"")</f>
        <v/>
      </c>
      <c r="N925" s="41" t="str">
        <f t="shared" si="9045"/>
        <v/>
      </c>
      <c r="O925" s="39" t="str">
        <f t="shared" si="8896"/>
        <v/>
      </c>
      <c r="P925" s="36" t="e">
        <f>IF(LEN('Описание предлагаемого товара'!#REF!)&gt;0,'Описание предлагаемого товара'!#REF!,"")</f>
        <v>#REF!</v>
      </c>
      <c r="Q92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25" s="37" t="e">
        <f>IF(LEN('Описание предлагаемого товара'!#REF!)&gt;0,'Описание предлагаемого товара'!#REF!,"")</f>
        <v>#REF!</v>
      </c>
      <c r="S925" s="37" t="e">
        <f>IF(LEN('Описание предлагаемого товара'!#REF!)&gt;0,'Описание предлагаемого товара'!#REF!,"")</f>
        <v>#REF!</v>
      </c>
      <c r="T92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25" s="23" t="str">
        <f>IFERROR(VLOOKUP(CI925*1,Обработ.выгрузка_реестра_РФ!$A:$G,6,),"")</f>
        <v/>
      </c>
      <c r="V925" s="61" t="e">
        <f>IF(LEN('Описание предлагаемого товара'!#REF!)&gt;0,'Описание предлагаемого товара'!#REF!,"")</f>
        <v>#REF!</v>
      </c>
      <c r="W925" s="62" t="e">
        <f>IF(LEN('Описание предлагаемого товара'!#REF!)&gt;0,'Описание предлагаемого товара'!#REF!,"")</f>
        <v>#REF!</v>
      </c>
      <c r="X925" s="91" t="e">
        <f t="shared" ref="X925:Y925" si="9055">IFERROR(REPLACE(W925,FIND(CHAR(10),W925,1),1," "),W925)</f>
        <v>#REF!</v>
      </c>
      <c r="Y925" s="91" t="e">
        <f t="shared" si="9055"/>
        <v>#REF!</v>
      </c>
      <c r="Z925" s="91" t="e">
        <f t="shared" si="8911"/>
        <v>#REF!</v>
      </c>
      <c r="AA925" s="91" t="e">
        <f t="shared" si="8912"/>
        <v>#REF!</v>
      </c>
      <c r="AB925" s="91" t="e">
        <f t="shared" si="8913"/>
        <v>#REF!</v>
      </c>
      <c r="AC925" s="91" t="e">
        <f t="shared" ref="AC925:AF925" si="9056">IFERROR(REPLACE(AB925,FIND("  ",AB925,1),2," "),AB925)</f>
        <v>#REF!</v>
      </c>
      <c r="AD925" s="91" t="e">
        <f t="shared" si="9056"/>
        <v>#REF!</v>
      </c>
      <c r="AE925" s="91" t="e">
        <f t="shared" si="9056"/>
        <v>#REF!</v>
      </c>
      <c r="AF925" s="91" t="e">
        <f t="shared" si="9056"/>
        <v>#REF!</v>
      </c>
      <c r="AG925" s="23" t="str">
        <f>IFERROR(VLOOKUP(CI925*1,Обработ.выгрузка_реестра_РФ!$A:$G,4,),"")</f>
        <v/>
      </c>
      <c r="AH925" s="91" t="str">
        <f t="shared" ref="AH925:AI925" si="9057">IFERROR(REPLACE(AG925,FIND("-",AG925,1),1,"*"),AG925)</f>
        <v/>
      </c>
      <c r="AI925" s="91" t="str">
        <f t="shared" si="9057"/>
        <v/>
      </c>
      <c r="AJ925" s="27" t="str">
        <f t="shared" si="9011"/>
        <v/>
      </c>
      <c r="AK925" s="63" t="e">
        <f>IF(LEN('Описание предлагаемого товара'!#REF!)&gt;0,'Описание предлагаемого товара'!#REF!,"")</f>
        <v>#REF!</v>
      </c>
      <c r="AL925" s="91" t="e">
        <f t="shared" ref="AL925:AM925" si="9058">IFERROR(REPLACE(AK925,FIND(CHAR(10),AK925,1),1,""),AK925)</f>
        <v>#REF!</v>
      </c>
      <c r="AM925" s="91" t="e">
        <f t="shared" si="9058"/>
        <v>#REF!</v>
      </c>
      <c r="AN925" s="91" t="e">
        <f t="shared" ref="AN925:AR925" si="9059">IFERROR(REPLACE(AM925,FIND(" ",AM925,1),1,""),AM925)</f>
        <v>#REF!</v>
      </c>
      <c r="AO925" s="91" t="e">
        <f t="shared" si="9059"/>
        <v>#REF!</v>
      </c>
      <c r="AP925" s="91" t="e">
        <f t="shared" si="9059"/>
        <v>#REF!</v>
      </c>
      <c r="AQ925" s="91" t="e">
        <f t="shared" si="9059"/>
        <v>#REF!</v>
      </c>
      <c r="AR925" s="91" t="e">
        <f t="shared" si="9059"/>
        <v>#REF!</v>
      </c>
      <c r="AS925" s="91" t="e">
        <f t="shared" si="8918"/>
        <v>#REF!</v>
      </c>
      <c r="AT925" s="91" t="e">
        <f t="shared" si="8919"/>
        <v>#REF!</v>
      </c>
      <c r="AU925" s="32" t="e">
        <f t="shared" si="8902"/>
        <v>#REF!</v>
      </c>
      <c r="AV925" s="93" t="e">
        <f>'Описание предлагаемого товара'!#REF!</f>
        <v>#REF!</v>
      </c>
      <c r="AW925" s="91" t="e">
        <f>MIN(SEARCH({0,1,2,3,4,5,6,7,8,9},AV925&amp; "0123456789"))</f>
        <v>#REF!</v>
      </c>
      <c r="AX925" s="91" t="str">
        <f t="shared" si="8920"/>
        <v/>
      </c>
      <c r="AY925" s="91" t="str">
        <f t="shared" si="8921"/>
        <v/>
      </c>
      <c r="AZ925" s="91" t="str">
        <f t="shared" si="8922"/>
        <v/>
      </c>
      <c r="BA925" s="91" t="str">
        <f t="shared" si="8923"/>
        <v/>
      </c>
      <c r="BB925" s="91" t="str">
        <f t="shared" si="8924"/>
        <v/>
      </c>
      <c r="BC925" s="91" t="str">
        <f t="shared" si="8925"/>
        <v/>
      </c>
      <c r="BD925" s="91" t="str">
        <f t="shared" si="8926"/>
        <v/>
      </c>
      <c r="BE925" s="91" t="str">
        <f t="shared" si="8927"/>
        <v/>
      </c>
      <c r="BF925" s="91" t="str">
        <f t="shared" si="8928"/>
        <v/>
      </c>
      <c r="BG925" s="91" t="str">
        <f t="shared" si="8929"/>
        <v/>
      </c>
      <c r="BH925" s="91" t="str">
        <f t="shared" si="8930"/>
        <v/>
      </c>
      <c r="BI925" s="91" t="str">
        <f t="shared" si="8931"/>
        <v/>
      </c>
      <c r="BJ925" s="91" t="str">
        <f t="shared" si="8932"/>
        <v/>
      </c>
      <c r="BK925" s="91" t="str">
        <f t="shared" si="8933"/>
        <v/>
      </c>
      <c r="BL925" s="91" t="str">
        <f t="shared" si="8934"/>
        <v/>
      </c>
      <c r="BM925" s="91" t="str">
        <f t="shared" si="8935"/>
        <v/>
      </c>
      <c r="BN925" s="91" t="str">
        <f t="shared" si="8936"/>
        <v/>
      </c>
      <c r="BO925" s="91" t="str">
        <f t="shared" si="8937"/>
        <v/>
      </c>
      <c r="BP925" s="91" t="str">
        <f t="shared" si="8938"/>
        <v/>
      </c>
      <c r="BQ925" s="91" t="str">
        <f t="shared" si="8939"/>
        <v/>
      </c>
      <c r="BR925" s="91" t="str">
        <f t="shared" si="8940"/>
        <v/>
      </c>
      <c r="BS925" s="91" t="str">
        <f t="shared" si="8941"/>
        <v/>
      </c>
      <c r="BT925" s="91" t="str">
        <f t="shared" si="8942"/>
        <v/>
      </c>
      <c r="BU925" s="91" t="str">
        <f t="shared" si="8943"/>
        <v/>
      </c>
      <c r="BV925" s="91" t="str">
        <f t="shared" si="8944"/>
        <v/>
      </c>
      <c r="BW925" s="91" t="str">
        <f t="shared" si="8945"/>
        <v/>
      </c>
      <c r="BX925" s="91" t="str">
        <f t="shared" si="8946"/>
        <v/>
      </c>
      <c r="BY925" s="91" t="str">
        <f t="shared" si="8947"/>
        <v/>
      </c>
      <c r="BZ925" s="91" t="str">
        <f t="shared" si="8948"/>
        <v/>
      </c>
      <c r="CA925" s="91" t="str">
        <f t="shared" si="8949"/>
        <v/>
      </c>
      <c r="CB925" s="91" t="str">
        <f t="shared" si="8950"/>
        <v/>
      </c>
      <c r="CC925" s="91" t="str">
        <f t="shared" si="8951"/>
        <v/>
      </c>
      <c r="CD925" s="91" t="str">
        <f t="shared" si="8952"/>
        <v/>
      </c>
      <c r="CE925" s="91" t="str">
        <f t="shared" si="8953"/>
        <v/>
      </c>
      <c r="CF925" s="91" t="str">
        <f t="shared" si="8954"/>
        <v/>
      </c>
      <c r="CG925" s="91" t="str">
        <f t="shared" si="8955"/>
        <v/>
      </c>
      <c r="CH925" s="91" t="str">
        <f t="shared" si="8956"/>
        <v/>
      </c>
      <c r="CI925" s="91" t="str">
        <f t="shared" si="8957"/>
        <v>нет</v>
      </c>
      <c r="CJ925" s="63" t="e">
        <f>IF(LEN('Описание предлагаемого товара'!#REF!)&gt;0,'Описание предлагаемого товара'!#REF!,"")</f>
        <v>#REF!</v>
      </c>
      <c r="CK925" s="91" t="e">
        <f t="shared" ref="CK925:CL925" si="9060">IFERROR(REPLACE(CJ925,FIND(CHAR(10),CJ925,1),1,""),CJ925)</f>
        <v>#REF!</v>
      </c>
      <c r="CL925" s="91" t="e">
        <f t="shared" si="9060"/>
        <v>#REF!</v>
      </c>
      <c r="CM925" s="91" t="e">
        <f t="shared" si="8959"/>
        <v>#REF!</v>
      </c>
      <c r="CN925" s="91" t="e">
        <f t="shared" si="8960"/>
        <v>#REF!</v>
      </c>
      <c r="CO925" s="91" t="e">
        <f t="shared" si="8961"/>
        <v>#REF!</v>
      </c>
      <c r="CP925" s="90" t="e">
        <f>IF(AU925="Не указан реестровый номер (мера нац.режима Запрет)","",IF(CI925="нет","",IF(CU925="да","исключение(не смотрим баллы)",IFERROR(IF(CI925*1&gt;0,IFERROR(IF(VLOOKUP(CI925*1,Обработ.выгрузка_реестра_РФ!$A:$G,7,)=0,"Баллы не установлены",VLOOKUP(CI925*1,Обработ.выгрузка_реестра_РФ!$A:$G,7,)),IF(LEN(CI925)&gt;14,"","нет номера в реестре РФ")),""),IF(LEN(CI925)=0,"","Некорректный реестровый номер")))))</f>
        <v>#REF!</v>
      </c>
      <c r="CQ925" s="33" t="e">
        <f>IF(LEN(C925)&gt;0,IFERROR(IF(LEN(H925)&gt;0,IF(LEN(VLOOKUP(H925,'исключения(не_смотрим_баллы)'!$A:$C,1,))&gt;0,"да","нет"),"не введен ОКПД2"),"нет"),"")</f>
        <v>#REF!</v>
      </c>
      <c r="CR925" s="33" t="e">
        <f ca="1">IF(CQ925="да",IF(TODAY()&lt;VLOOKUP(H925,'исключения(не_смотрим_баллы)'!$A:$C,3,),"да","нет"),"")</f>
        <v>#REF!</v>
      </c>
      <c r="CS925" s="33" t="str">
        <f>IFERROR(IF(CQ925="да",IF(VLOOKUP(CI925*1,Обработ.выгрузка_реестра_РФ!$A:$G,2,)&lt;VLOOKUP(H925,'исключения(не_смотрим_баллы)'!$A:$C,2,),"да","нет"),""),"")</f>
        <v/>
      </c>
      <c r="CT925" s="24"/>
      <c r="CU925" s="33" t="e">
        <f t="shared" si="8973"/>
        <v>#REF!</v>
      </c>
      <c r="CV925" s="91" t="e">
        <f t="shared" si="8974"/>
        <v>#REF!</v>
      </c>
      <c r="CW925" s="27" t="e">
        <f t="shared" si="8975"/>
        <v>#REF!</v>
      </c>
      <c r="CX925" s="26" t="e">
        <f t="shared" si="8904"/>
        <v>#REF!</v>
      </c>
      <c r="CY925" s="64" t="e">
        <f>IF(LEN('Описание предлагаемого товара'!#REF!)&gt;0,'Описание предлагаемого товара'!#REF!,"")</f>
        <v>#REF!</v>
      </c>
      <c r="CZ925" s="95" t="e">
        <f t="shared" si="8962"/>
        <v>#REF!</v>
      </c>
      <c r="DA925" s="95" t="e">
        <f t="shared" ref="DA925" si="9061">IFERROR(REPLACE(CZ925,FIND(" ",CZ925,1),1,""),CZ925)</f>
        <v>#REF!</v>
      </c>
      <c r="DB925" s="95" t="e">
        <f t="shared" si="8906"/>
        <v>#REF!</v>
      </c>
      <c r="DC925" s="95" t="e">
        <f t="shared" ref="DC925:DD925" si="9062">IFERROR(REPLACE(DB925,FIND("г.",DB925,1),2,""),DB925)</f>
        <v>#REF!</v>
      </c>
      <c r="DD925" s="95" t="e">
        <f t="shared" si="9062"/>
        <v>#REF!</v>
      </c>
      <c r="DE925" s="95" t="e">
        <f t="shared" ref="DE925:DF925" si="9063">IFERROR(REPLACE(DD925,FIND("г",DD925,1),1,""),DD925)</f>
        <v>#REF!</v>
      </c>
      <c r="DF925" s="95" t="e">
        <f t="shared" si="9063"/>
        <v>#REF!</v>
      </c>
      <c r="DG925" s="95" t="e">
        <f t="shared" si="8979"/>
        <v>#REF!</v>
      </c>
      <c r="DH925" s="25" t="str">
        <f>IFERROR(VLOOKUP(CI925*1,Обработ.выгрузка_реестра_РФ!$A:$G,5,),"")</f>
        <v/>
      </c>
      <c r="DI925" s="27" t="str">
        <f t="shared" si="8989"/>
        <v/>
      </c>
      <c r="DJ925" s="27" t="str">
        <f t="shared" ca="1" si="8966"/>
        <v/>
      </c>
      <c r="DK925" s="63" t="e">
        <f>IF(LEN('Описание предлагаемого товара'!#REF!)&gt;0,'Описание предлагаемого товара'!#REF!,"")</f>
        <v>#REF!</v>
      </c>
      <c r="DL925" s="63" t="e">
        <f>IF(LEN('Описание предлагаемого товара'!#REF!)&gt;0,'Описание предлагаемого товара'!#REF!,"")</f>
        <v>#REF!</v>
      </c>
      <c r="DM925" s="32"/>
    </row>
    <row r="926" spans="1:117" ht="48.75" customHeight="1" x14ac:dyDescent="0.25">
      <c r="A926" s="61" t="e">
        <f>IF(LEN('Описание предлагаемого товара'!#REF!)&gt;0,'Описание предлагаемого товара'!#REF!,"")</f>
        <v>#REF!</v>
      </c>
      <c r="B926" s="65" t="e">
        <f>IF(LEN('Описание предлагаемого товара'!#REF!)&gt;0,'Описание предлагаемого товара'!#REF!,"")</f>
        <v>#REF!</v>
      </c>
      <c r="C926" s="61" t="e">
        <f>IF(LEN('Описание предлагаемого товара'!#REF!)&gt;0,'Описание предлагаемого товара'!#REF!,"")</f>
        <v>#REF!</v>
      </c>
      <c r="D926" s="61" t="e">
        <f>IF(LEN('Описание предлагаемого товара'!#REF!)&gt;0,'Описание предлагаемого товара'!#REF!,"")</f>
        <v>#REF!</v>
      </c>
      <c r="E926" s="61" t="e">
        <f>IF(LEN('Описание предлагаемого товара'!#REF!)&gt;0,'Описание предлагаемого товара'!#REF!,"")</f>
        <v>#REF!</v>
      </c>
      <c r="F926" s="61" t="e">
        <f>IF(LEN('Описание предлагаемого товара'!#REF!)&gt;0,'Описание предлагаемого товара'!#REF!,"")</f>
        <v>#REF!</v>
      </c>
      <c r="G926" s="61" t="e">
        <f>IF(LEN('Описание предлагаемого товара'!#REF!)&gt;0,'Описание предлагаемого товара'!#REF!,"")</f>
        <v>#REF!</v>
      </c>
      <c r="H926" s="61" t="e">
        <f>IF(LEN('Описание предлагаемого товара'!#REF!)&gt;0,'Описание предлагаемого товара'!#REF!,"")</f>
        <v>#REF!</v>
      </c>
      <c r="I926" s="61" t="e">
        <f>IF(LEN('Описание предлагаемого товара'!#REF!)&gt;0,'Описание предлагаемого товара'!#REF!,"")</f>
        <v>#REF!</v>
      </c>
      <c r="J926" s="38" t="str">
        <f>IFERROR(VLOOKUP(B926,SAP!$A:$E,5,),"")</f>
        <v/>
      </c>
      <c r="K926" s="40" t="str">
        <f t="shared" si="8909"/>
        <v/>
      </c>
      <c r="L926" s="61" t="e">
        <f>IF(LEN('Описание предлагаемого товара'!#REF!)&gt;0,IFERROR('Описание предлагаемого товара'!#REF!*1,""),"")</f>
        <v>#REF!</v>
      </c>
      <c r="M926" s="39" t="str">
        <f>IFERROR(VLOOKUP(B926,SAP!$A:$E,2,),"")</f>
        <v/>
      </c>
      <c r="N926" s="41" t="str">
        <f t="shared" si="9045"/>
        <v/>
      </c>
      <c r="O926" s="39" t="str">
        <f t="shared" si="8896"/>
        <v/>
      </c>
      <c r="P926" s="36" t="e">
        <f>IF(LEN('Описание предлагаемого товара'!#REF!)&gt;0,'Описание предлагаемого товара'!#REF!,"")</f>
        <v>#REF!</v>
      </c>
      <c r="Q92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26" s="37" t="e">
        <f>IF(LEN('Описание предлагаемого товара'!#REF!)&gt;0,'Описание предлагаемого товара'!#REF!,"")</f>
        <v>#REF!</v>
      </c>
      <c r="S926" s="37" t="e">
        <f>IF(LEN('Описание предлагаемого товара'!#REF!)&gt;0,'Описание предлагаемого товара'!#REF!,"")</f>
        <v>#REF!</v>
      </c>
      <c r="T92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26" s="23" t="str">
        <f>IFERROR(VLOOKUP(CI926*1,Обработ.выгрузка_реестра_РФ!$A:$G,6,),"")</f>
        <v/>
      </c>
      <c r="V926" s="61" t="e">
        <f>IF(LEN('Описание предлагаемого товара'!#REF!)&gt;0,'Описание предлагаемого товара'!#REF!,"")</f>
        <v>#REF!</v>
      </c>
      <c r="W926" s="62" t="e">
        <f>IF(LEN('Описание предлагаемого товара'!#REF!)&gt;0,'Описание предлагаемого товара'!#REF!,"")</f>
        <v>#REF!</v>
      </c>
      <c r="X926" s="91" t="e">
        <f t="shared" ref="X926:Y926" si="9064">IFERROR(REPLACE(W926,FIND(CHAR(10),W926,1),1," "),W926)</f>
        <v>#REF!</v>
      </c>
      <c r="Y926" s="91" t="e">
        <f t="shared" si="9064"/>
        <v>#REF!</v>
      </c>
      <c r="Z926" s="91" t="e">
        <f t="shared" si="8911"/>
        <v>#REF!</v>
      </c>
      <c r="AA926" s="91" t="e">
        <f t="shared" si="8912"/>
        <v>#REF!</v>
      </c>
      <c r="AB926" s="91" t="e">
        <f t="shared" si="8913"/>
        <v>#REF!</v>
      </c>
      <c r="AC926" s="91" t="e">
        <f t="shared" ref="AC926:AF926" si="9065">IFERROR(REPLACE(AB926,FIND("  ",AB926,1),2," "),AB926)</f>
        <v>#REF!</v>
      </c>
      <c r="AD926" s="91" t="e">
        <f t="shared" si="9065"/>
        <v>#REF!</v>
      </c>
      <c r="AE926" s="91" t="e">
        <f t="shared" si="9065"/>
        <v>#REF!</v>
      </c>
      <c r="AF926" s="91" t="e">
        <f t="shared" si="9065"/>
        <v>#REF!</v>
      </c>
      <c r="AG926" s="23" t="str">
        <f>IFERROR(VLOOKUP(CI926*1,Обработ.выгрузка_реестра_РФ!$A:$G,4,),"")</f>
        <v/>
      </c>
      <c r="AH926" s="91" t="str">
        <f t="shared" ref="AH926:AI926" si="9066">IFERROR(REPLACE(AG926,FIND("-",AG926,1),1,"*"),AG926)</f>
        <v/>
      </c>
      <c r="AI926" s="91" t="str">
        <f t="shared" si="9066"/>
        <v/>
      </c>
      <c r="AJ926" s="27" t="str">
        <f t="shared" si="9011"/>
        <v/>
      </c>
      <c r="AK926" s="63" t="e">
        <f>IF(LEN('Описание предлагаемого товара'!#REF!)&gt;0,'Описание предлагаемого товара'!#REF!,"")</f>
        <v>#REF!</v>
      </c>
      <c r="AL926" s="91" t="e">
        <f t="shared" ref="AL926:AM926" si="9067">IFERROR(REPLACE(AK926,FIND(CHAR(10),AK926,1),1,""),AK926)</f>
        <v>#REF!</v>
      </c>
      <c r="AM926" s="91" t="e">
        <f t="shared" si="9067"/>
        <v>#REF!</v>
      </c>
      <c r="AN926" s="91" t="e">
        <f t="shared" ref="AN926:AR926" si="9068">IFERROR(REPLACE(AM926,FIND(" ",AM926,1),1,""),AM926)</f>
        <v>#REF!</v>
      </c>
      <c r="AO926" s="91" t="e">
        <f t="shared" si="9068"/>
        <v>#REF!</v>
      </c>
      <c r="AP926" s="91" t="e">
        <f t="shared" si="9068"/>
        <v>#REF!</v>
      </c>
      <c r="AQ926" s="91" t="e">
        <f t="shared" si="9068"/>
        <v>#REF!</v>
      </c>
      <c r="AR926" s="91" t="e">
        <f t="shared" si="9068"/>
        <v>#REF!</v>
      </c>
      <c r="AS926" s="91" t="e">
        <f t="shared" si="8918"/>
        <v>#REF!</v>
      </c>
      <c r="AT926" s="91" t="e">
        <f t="shared" si="8919"/>
        <v>#REF!</v>
      </c>
      <c r="AU926" s="32" t="e">
        <f t="shared" si="8902"/>
        <v>#REF!</v>
      </c>
      <c r="AV926" s="93" t="e">
        <f>'Описание предлагаемого товара'!#REF!</f>
        <v>#REF!</v>
      </c>
      <c r="AW926" s="91" t="e">
        <f>MIN(SEARCH({0,1,2,3,4,5,6,7,8,9},AV926&amp; "0123456789"))</f>
        <v>#REF!</v>
      </c>
      <c r="AX926" s="91" t="str">
        <f t="shared" si="8920"/>
        <v/>
      </c>
      <c r="AY926" s="91" t="str">
        <f t="shared" si="8921"/>
        <v/>
      </c>
      <c r="AZ926" s="91" t="str">
        <f t="shared" si="8922"/>
        <v/>
      </c>
      <c r="BA926" s="91" t="str">
        <f t="shared" si="8923"/>
        <v/>
      </c>
      <c r="BB926" s="91" t="str">
        <f t="shared" si="8924"/>
        <v/>
      </c>
      <c r="BC926" s="91" t="str">
        <f t="shared" si="8925"/>
        <v/>
      </c>
      <c r="BD926" s="91" t="str">
        <f t="shared" si="8926"/>
        <v/>
      </c>
      <c r="BE926" s="91" t="str">
        <f t="shared" si="8927"/>
        <v/>
      </c>
      <c r="BF926" s="91" t="str">
        <f t="shared" si="8928"/>
        <v/>
      </c>
      <c r="BG926" s="91" t="str">
        <f t="shared" si="8929"/>
        <v/>
      </c>
      <c r="BH926" s="91" t="str">
        <f t="shared" si="8930"/>
        <v/>
      </c>
      <c r="BI926" s="91" t="str">
        <f t="shared" si="8931"/>
        <v/>
      </c>
      <c r="BJ926" s="91" t="str">
        <f t="shared" si="8932"/>
        <v/>
      </c>
      <c r="BK926" s="91" t="str">
        <f t="shared" si="8933"/>
        <v/>
      </c>
      <c r="BL926" s="91" t="str">
        <f t="shared" si="8934"/>
        <v/>
      </c>
      <c r="BM926" s="91" t="str">
        <f t="shared" si="8935"/>
        <v/>
      </c>
      <c r="BN926" s="91" t="str">
        <f t="shared" si="8936"/>
        <v/>
      </c>
      <c r="BO926" s="91" t="str">
        <f t="shared" si="8937"/>
        <v/>
      </c>
      <c r="BP926" s="91" t="str">
        <f t="shared" si="8938"/>
        <v/>
      </c>
      <c r="BQ926" s="91" t="str">
        <f t="shared" si="8939"/>
        <v/>
      </c>
      <c r="BR926" s="91" t="str">
        <f t="shared" si="8940"/>
        <v/>
      </c>
      <c r="BS926" s="91" t="str">
        <f t="shared" si="8941"/>
        <v/>
      </c>
      <c r="BT926" s="91" t="str">
        <f t="shared" si="8942"/>
        <v/>
      </c>
      <c r="BU926" s="91" t="str">
        <f t="shared" si="8943"/>
        <v/>
      </c>
      <c r="BV926" s="91" t="str">
        <f t="shared" si="8944"/>
        <v/>
      </c>
      <c r="BW926" s="91" t="str">
        <f t="shared" si="8945"/>
        <v/>
      </c>
      <c r="BX926" s="91" t="str">
        <f t="shared" si="8946"/>
        <v/>
      </c>
      <c r="BY926" s="91" t="str">
        <f t="shared" si="8947"/>
        <v/>
      </c>
      <c r="BZ926" s="91" t="str">
        <f t="shared" si="8948"/>
        <v/>
      </c>
      <c r="CA926" s="91" t="str">
        <f t="shared" si="8949"/>
        <v/>
      </c>
      <c r="CB926" s="91" t="str">
        <f t="shared" si="8950"/>
        <v/>
      </c>
      <c r="CC926" s="91" t="str">
        <f t="shared" si="8951"/>
        <v/>
      </c>
      <c r="CD926" s="91" t="str">
        <f t="shared" si="8952"/>
        <v/>
      </c>
      <c r="CE926" s="91" t="str">
        <f t="shared" si="8953"/>
        <v/>
      </c>
      <c r="CF926" s="91" t="str">
        <f t="shared" si="8954"/>
        <v/>
      </c>
      <c r="CG926" s="91" t="str">
        <f t="shared" si="8955"/>
        <v/>
      </c>
      <c r="CH926" s="91" t="str">
        <f t="shared" si="8956"/>
        <v/>
      </c>
      <c r="CI926" s="91" t="str">
        <f t="shared" si="8957"/>
        <v>нет</v>
      </c>
      <c r="CJ926" s="63" t="e">
        <f>IF(LEN('Описание предлагаемого товара'!#REF!)&gt;0,'Описание предлагаемого товара'!#REF!,"")</f>
        <v>#REF!</v>
      </c>
      <c r="CK926" s="91" t="e">
        <f t="shared" ref="CK926:CL926" si="9069">IFERROR(REPLACE(CJ926,FIND(CHAR(10),CJ926,1),1,""),CJ926)</f>
        <v>#REF!</v>
      </c>
      <c r="CL926" s="91" t="e">
        <f t="shared" si="9069"/>
        <v>#REF!</v>
      </c>
      <c r="CM926" s="91" t="e">
        <f t="shared" si="8959"/>
        <v>#REF!</v>
      </c>
      <c r="CN926" s="91" t="e">
        <f t="shared" si="8960"/>
        <v>#REF!</v>
      </c>
      <c r="CO926" s="91" t="e">
        <f t="shared" si="8961"/>
        <v>#REF!</v>
      </c>
      <c r="CP926" s="90" t="e">
        <f>IF(AU926="Не указан реестровый номер (мера нац.режима Запрет)","",IF(CI926="нет","",IF(CU926="да","исключение(не смотрим баллы)",IFERROR(IF(CI926*1&gt;0,IFERROR(IF(VLOOKUP(CI926*1,Обработ.выгрузка_реестра_РФ!$A:$G,7,)=0,"Баллы не установлены",VLOOKUP(CI926*1,Обработ.выгрузка_реестра_РФ!$A:$G,7,)),IF(LEN(CI926)&gt;14,"","нет номера в реестре РФ")),""),IF(LEN(CI926)=0,"","Некорректный реестровый номер")))))</f>
        <v>#REF!</v>
      </c>
      <c r="CQ926" s="33" t="e">
        <f>IF(LEN(C926)&gt;0,IFERROR(IF(LEN(H926)&gt;0,IF(LEN(VLOOKUP(H926,'исключения(не_смотрим_баллы)'!$A:$C,1,))&gt;0,"да","нет"),"не введен ОКПД2"),"нет"),"")</f>
        <v>#REF!</v>
      </c>
      <c r="CR926" s="33" t="e">
        <f ca="1">IF(CQ926="да",IF(TODAY()&lt;VLOOKUP(H926,'исключения(не_смотрим_баллы)'!$A:$C,3,),"да","нет"),"")</f>
        <v>#REF!</v>
      </c>
      <c r="CS926" s="33" t="str">
        <f>IFERROR(IF(CQ926="да",IF(VLOOKUP(CI926*1,Обработ.выгрузка_реестра_РФ!$A:$G,2,)&lt;VLOOKUP(H926,'исключения(не_смотрим_баллы)'!$A:$C,2,),"да","нет"),""),"")</f>
        <v/>
      </c>
      <c r="CT926" s="24"/>
      <c r="CU926" s="33" t="e">
        <f t="shared" si="8973"/>
        <v>#REF!</v>
      </c>
      <c r="CV926" s="91" t="e">
        <f t="shared" si="8974"/>
        <v>#REF!</v>
      </c>
      <c r="CW926" s="27" t="e">
        <f t="shared" si="8975"/>
        <v>#REF!</v>
      </c>
      <c r="CX926" s="26" t="e">
        <f t="shared" si="8904"/>
        <v>#REF!</v>
      </c>
      <c r="CY926" s="64" t="e">
        <f>IF(LEN('Описание предлагаемого товара'!#REF!)&gt;0,'Описание предлагаемого товара'!#REF!,"")</f>
        <v>#REF!</v>
      </c>
      <c r="CZ926" s="95" t="e">
        <f t="shared" si="8962"/>
        <v>#REF!</v>
      </c>
      <c r="DA926" s="95" t="e">
        <f t="shared" ref="DA926" si="9070">IFERROR(REPLACE(CZ926,FIND(" ",CZ926,1),1,""),CZ926)</f>
        <v>#REF!</v>
      </c>
      <c r="DB926" s="95" t="e">
        <f t="shared" si="8906"/>
        <v>#REF!</v>
      </c>
      <c r="DC926" s="95" t="e">
        <f t="shared" ref="DC926:DD926" si="9071">IFERROR(REPLACE(DB926,FIND("г.",DB926,1),2,""),DB926)</f>
        <v>#REF!</v>
      </c>
      <c r="DD926" s="95" t="e">
        <f t="shared" si="9071"/>
        <v>#REF!</v>
      </c>
      <c r="DE926" s="95" t="e">
        <f t="shared" ref="DE926:DF926" si="9072">IFERROR(REPLACE(DD926,FIND("г",DD926,1),1,""),DD926)</f>
        <v>#REF!</v>
      </c>
      <c r="DF926" s="95" t="e">
        <f t="shared" si="9072"/>
        <v>#REF!</v>
      </c>
      <c r="DG926" s="95" t="e">
        <f t="shared" si="8979"/>
        <v>#REF!</v>
      </c>
      <c r="DH926" s="25" t="str">
        <f>IFERROR(VLOOKUP(CI926*1,Обработ.выгрузка_реестра_РФ!$A:$G,5,),"")</f>
        <v/>
      </c>
      <c r="DI926" s="27" t="str">
        <f t="shared" si="8989"/>
        <v/>
      </c>
      <c r="DJ926" s="27" t="str">
        <f t="shared" ca="1" si="8966"/>
        <v/>
      </c>
      <c r="DK926" s="63" t="e">
        <f>IF(LEN('Описание предлагаемого товара'!#REF!)&gt;0,'Описание предлагаемого товара'!#REF!,"")</f>
        <v>#REF!</v>
      </c>
      <c r="DL926" s="63" t="e">
        <f>IF(LEN('Описание предлагаемого товара'!#REF!)&gt;0,'Описание предлагаемого товара'!#REF!,"")</f>
        <v>#REF!</v>
      </c>
      <c r="DM926" s="32"/>
    </row>
    <row r="927" spans="1:117" ht="48.75" customHeight="1" x14ac:dyDescent="0.25">
      <c r="A927" s="61" t="e">
        <f>IF(LEN('Описание предлагаемого товара'!#REF!)&gt;0,'Описание предлагаемого товара'!#REF!,"")</f>
        <v>#REF!</v>
      </c>
      <c r="B927" s="65" t="e">
        <f>IF(LEN('Описание предлагаемого товара'!#REF!)&gt;0,'Описание предлагаемого товара'!#REF!,"")</f>
        <v>#REF!</v>
      </c>
      <c r="C927" s="61" t="e">
        <f>IF(LEN('Описание предлагаемого товара'!#REF!)&gt;0,'Описание предлагаемого товара'!#REF!,"")</f>
        <v>#REF!</v>
      </c>
      <c r="D927" s="61" t="e">
        <f>IF(LEN('Описание предлагаемого товара'!#REF!)&gt;0,'Описание предлагаемого товара'!#REF!,"")</f>
        <v>#REF!</v>
      </c>
      <c r="E927" s="61" t="e">
        <f>IF(LEN('Описание предлагаемого товара'!#REF!)&gt;0,'Описание предлагаемого товара'!#REF!,"")</f>
        <v>#REF!</v>
      </c>
      <c r="F927" s="61" t="e">
        <f>IF(LEN('Описание предлагаемого товара'!#REF!)&gt;0,'Описание предлагаемого товара'!#REF!,"")</f>
        <v>#REF!</v>
      </c>
      <c r="G927" s="61" t="e">
        <f>IF(LEN('Описание предлагаемого товара'!#REF!)&gt;0,'Описание предлагаемого товара'!#REF!,"")</f>
        <v>#REF!</v>
      </c>
      <c r="H927" s="61" t="e">
        <f>IF(LEN('Описание предлагаемого товара'!#REF!)&gt;0,'Описание предлагаемого товара'!#REF!,"")</f>
        <v>#REF!</v>
      </c>
      <c r="I927" s="61" t="e">
        <f>IF(LEN('Описание предлагаемого товара'!#REF!)&gt;0,'Описание предлагаемого товара'!#REF!,"")</f>
        <v>#REF!</v>
      </c>
      <c r="J927" s="38" t="str">
        <f>IFERROR(VLOOKUP(B927,SAP!$A:$E,5,),"")</f>
        <v/>
      </c>
      <c r="K927" s="40" t="str">
        <f t="shared" si="8909"/>
        <v/>
      </c>
      <c r="L927" s="61" t="e">
        <f>IF(LEN('Описание предлагаемого товара'!#REF!)&gt;0,IFERROR('Описание предлагаемого товара'!#REF!*1,""),"")</f>
        <v>#REF!</v>
      </c>
      <c r="M927" s="39" t="str">
        <f>IFERROR(VLOOKUP(B927,SAP!$A:$E,2,),"")</f>
        <v/>
      </c>
      <c r="N927" s="41" t="str">
        <f t="shared" si="9045"/>
        <v/>
      </c>
      <c r="O927" s="39" t="str">
        <f t="shared" si="8896"/>
        <v/>
      </c>
      <c r="P927" s="36" t="e">
        <f>IF(LEN('Описание предлагаемого товара'!#REF!)&gt;0,'Описание предлагаемого товара'!#REF!,"")</f>
        <v>#REF!</v>
      </c>
      <c r="Q92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27" s="37" t="e">
        <f>IF(LEN('Описание предлагаемого товара'!#REF!)&gt;0,'Описание предлагаемого товара'!#REF!,"")</f>
        <v>#REF!</v>
      </c>
      <c r="S927" s="37" t="e">
        <f>IF(LEN('Описание предлагаемого товара'!#REF!)&gt;0,'Описание предлагаемого товара'!#REF!,"")</f>
        <v>#REF!</v>
      </c>
      <c r="T92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27" s="23" t="str">
        <f>IFERROR(VLOOKUP(CI927*1,Обработ.выгрузка_реестра_РФ!$A:$G,6,),"")</f>
        <v/>
      </c>
      <c r="V927" s="61" t="e">
        <f>IF(LEN('Описание предлагаемого товара'!#REF!)&gt;0,'Описание предлагаемого товара'!#REF!,"")</f>
        <v>#REF!</v>
      </c>
      <c r="W927" s="62" t="e">
        <f>IF(LEN('Описание предлагаемого товара'!#REF!)&gt;0,'Описание предлагаемого товара'!#REF!,"")</f>
        <v>#REF!</v>
      </c>
      <c r="X927" s="91" t="e">
        <f t="shared" ref="X927:Y927" si="9073">IFERROR(REPLACE(W927,FIND(CHAR(10),W927,1),1," "),W927)</f>
        <v>#REF!</v>
      </c>
      <c r="Y927" s="91" t="e">
        <f t="shared" si="9073"/>
        <v>#REF!</v>
      </c>
      <c r="Z927" s="91" t="e">
        <f t="shared" si="8911"/>
        <v>#REF!</v>
      </c>
      <c r="AA927" s="91" t="e">
        <f t="shared" si="8912"/>
        <v>#REF!</v>
      </c>
      <c r="AB927" s="91" t="e">
        <f t="shared" si="8913"/>
        <v>#REF!</v>
      </c>
      <c r="AC927" s="91" t="e">
        <f t="shared" ref="AC927:AF927" si="9074">IFERROR(REPLACE(AB927,FIND("  ",AB927,1),2," "),AB927)</f>
        <v>#REF!</v>
      </c>
      <c r="AD927" s="91" t="e">
        <f t="shared" si="9074"/>
        <v>#REF!</v>
      </c>
      <c r="AE927" s="91" t="e">
        <f t="shared" si="9074"/>
        <v>#REF!</v>
      </c>
      <c r="AF927" s="91" t="e">
        <f t="shared" si="9074"/>
        <v>#REF!</v>
      </c>
      <c r="AG927" s="23" t="str">
        <f>IFERROR(VLOOKUP(CI927*1,Обработ.выгрузка_реестра_РФ!$A:$G,4,),"")</f>
        <v/>
      </c>
      <c r="AH927" s="91" t="str">
        <f t="shared" ref="AH927:AI927" si="9075">IFERROR(REPLACE(AG927,FIND("-",AG927,1),1,"*"),AG927)</f>
        <v/>
      </c>
      <c r="AI927" s="91" t="str">
        <f t="shared" si="9075"/>
        <v/>
      </c>
      <c r="AJ927" s="27" t="str">
        <f t="shared" si="9011"/>
        <v/>
      </c>
      <c r="AK927" s="63" t="e">
        <f>IF(LEN('Описание предлагаемого товара'!#REF!)&gt;0,'Описание предлагаемого товара'!#REF!,"")</f>
        <v>#REF!</v>
      </c>
      <c r="AL927" s="91" t="e">
        <f t="shared" ref="AL927:AM927" si="9076">IFERROR(REPLACE(AK927,FIND(CHAR(10),AK927,1),1,""),AK927)</f>
        <v>#REF!</v>
      </c>
      <c r="AM927" s="91" t="e">
        <f t="shared" si="9076"/>
        <v>#REF!</v>
      </c>
      <c r="AN927" s="91" t="e">
        <f t="shared" ref="AN927:AR927" si="9077">IFERROR(REPLACE(AM927,FIND(" ",AM927,1),1,""),AM927)</f>
        <v>#REF!</v>
      </c>
      <c r="AO927" s="91" t="e">
        <f t="shared" si="9077"/>
        <v>#REF!</v>
      </c>
      <c r="AP927" s="91" t="e">
        <f t="shared" si="9077"/>
        <v>#REF!</v>
      </c>
      <c r="AQ927" s="91" t="e">
        <f t="shared" si="9077"/>
        <v>#REF!</v>
      </c>
      <c r="AR927" s="91" t="e">
        <f t="shared" si="9077"/>
        <v>#REF!</v>
      </c>
      <c r="AS927" s="91" t="e">
        <f t="shared" si="8918"/>
        <v>#REF!</v>
      </c>
      <c r="AT927" s="91" t="e">
        <f t="shared" si="8919"/>
        <v>#REF!</v>
      </c>
      <c r="AU927" s="32" t="e">
        <f t="shared" si="8902"/>
        <v>#REF!</v>
      </c>
      <c r="AV927" s="93" t="e">
        <f>'Описание предлагаемого товара'!#REF!</f>
        <v>#REF!</v>
      </c>
      <c r="AW927" s="91" t="e">
        <f>MIN(SEARCH({0,1,2,3,4,5,6,7,8,9},AV927&amp; "0123456789"))</f>
        <v>#REF!</v>
      </c>
      <c r="AX927" s="91" t="str">
        <f t="shared" si="8920"/>
        <v/>
      </c>
      <c r="AY927" s="91" t="str">
        <f t="shared" si="8921"/>
        <v/>
      </c>
      <c r="AZ927" s="91" t="str">
        <f t="shared" si="8922"/>
        <v/>
      </c>
      <c r="BA927" s="91" t="str">
        <f t="shared" si="8923"/>
        <v/>
      </c>
      <c r="BB927" s="91" t="str">
        <f t="shared" si="8924"/>
        <v/>
      </c>
      <c r="BC927" s="91" t="str">
        <f t="shared" si="8925"/>
        <v/>
      </c>
      <c r="BD927" s="91" t="str">
        <f t="shared" si="8926"/>
        <v/>
      </c>
      <c r="BE927" s="91" t="str">
        <f t="shared" si="8927"/>
        <v/>
      </c>
      <c r="BF927" s="91" t="str">
        <f t="shared" si="8928"/>
        <v/>
      </c>
      <c r="BG927" s="91" t="str">
        <f t="shared" si="8929"/>
        <v/>
      </c>
      <c r="BH927" s="91" t="str">
        <f t="shared" si="8930"/>
        <v/>
      </c>
      <c r="BI927" s="91" t="str">
        <f t="shared" si="8931"/>
        <v/>
      </c>
      <c r="BJ927" s="91" t="str">
        <f t="shared" si="8932"/>
        <v/>
      </c>
      <c r="BK927" s="91" t="str">
        <f t="shared" si="8933"/>
        <v/>
      </c>
      <c r="BL927" s="91" t="str">
        <f t="shared" si="8934"/>
        <v/>
      </c>
      <c r="BM927" s="91" t="str">
        <f t="shared" si="8935"/>
        <v/>
      </c>
      <c r="BN927" s="91" t="str">
        <f t="shared" si="8936"/>
        <v/>
      </c>
      <c r="BO927" s="91" t="str">
        <f t="shared" si="8937"/>
        <v/>
      </c>
      <c r="BP927" s="91" t="str">
        <f t="shared" si="8938"/>
        <v/>
      </c>
      <c r="BQ927" s="91" t="str">
        <f t="shared" si="8939"/>
        <v/>
      </c>
      <c r="BR927" s="91" t="str">
        <f t="shared" si="8940"/>
        <v/>
      </c>
      <c r="BS927" s="91" t="str">
        <f t="shared" si="8941"/>
        <v/>
      </c>
      <c r="BT927" s="91" t="str">
        <f t="shared" si="8942"/>
        <v/>
      </c>
      <c r="BU927" s="91" t="str">
        <f t="shared" si="8943"/>
        <v/>
      </c>
      <c r="BV927" s="91" t="str">
        <f t="shared" si="8944"/>
        <v/>
      </c>
      <c r="BW927" s="91" t="str">
        <f t="shared" si="8945"/>
        <v/>
      </c>
      <c r="BX927" s="91" t="str">
        <f t="shared" si="8946"/>
        <v/>
      </c>
      <c r="BY927" s="91" t="str">
        <f t="shared" si="8947"/>
        <v/>
      </c>
      <c r="BZ927" s="91" t="str">
        <f t="shared" si="8948"/>
        <v/>
      </c>
      <c r="CA927" s="91" t="str">
        <f t="shared" si="8949"/>
        <v/>
      </c>
      <c r="CB927" s="91" t="str">
        <f t="shared" si="8950"/>
        <v/>
      </c>
      <c r="CC927" s="91" t="str">
        <f t="shared" si="8951"/>
        <v/>
      </c>
      <c r="CD927" s="91" t="str">
        <f t="shared" si="8952"/>
        <v/>
      </c>
      <c r="CE927" s="91" t="str">
        <f t="shared" si="8953"/>
        <v/>
      </c>
      <c r="CF927" s="91" t="str">
        <f t="shared" si="8954"/>
        <v/>
      </c>
      <c r="CG927" s="91" t="str">
        <f t="shared" si="8955"/>
        <v/>
      </c>
      <c r="CH927" s="91" t="str">
        <f t="shared" si="8956"/>
        <v/>
      </c>
      <c r="CI927" s="91" t="str">
        <f t="shared" si="8957"/>
        <v>нет</v>
      </c>
      <c r="CJ927" s="63" t="e">
        <f>IF(LEN('Описание предлагаемого товара'!#REF!)&gt;0,'Описание предлагаемого товара'!#REF!,"")</f>
        <v>#REF!</v>
      </c>
      <c r="CK927" s="91" t="e">
        <f t="shared" ref="CK927:CL927" si="9078">IFERROR(REPLACE(CJ927,FIND(CHAR(10),CJ927,1),1,""),CJ927)</f>
        <v>#REF!</v>
      </c>
      <c r="CL927" s="91" t="e">
        <f t="shared" si="9078"/>
        <v>#REF!</v>
      </c>
      <c r="CM927" s="91" t="e">
        <f t="shared" si="8959"/>
        <v>#REF!</v>
      </c>
      <c r="CN927" s="91" t="e">
        <f t="shared" si="8960"/>
        <v>#REF!</v>
      </c>
      <c r="CO927" s="91" t="e">
        <f t="shared" si="8961"/>
        <v>#REF!</v>
      </c>
      <c r="CP927" s="90" t="e">
        <f>IF(AU927="Не указан реестровый номер (мера нац.режима Запрет)","",IF(CI927="нет","",IF(CU927="да","исключение(не смотрим баллы)",IFERROR(IF(CI927*1&gt;0,IFERROR(IF(VLOOKUP(CI927*1,Обработ.выгрузка_реестра_РФ!$A:$G,7,)=0,"Баллы не установлены",VLOOKUP(CI927*1,Обработ.выгрузка_реестра_РФ!$A:$G,7,)),IF(LEN(CI927)&gt;14,"","нет номера в реестре РФ")),""),IF(LEN(CI927)=0,"","Некорректный реестровый номер")))))</f>
        <v>#REF!</v>
      </c>
      <c r="CQ927" s="33" t="e">
        <f>IF(LEN(C927)&gt;0,IFERROR(IF(LEN(H927)&gt;0,IF(LEN(VLOOKUP(H927,'исключения(не_смотрим_баллы)'!$A:$C,1,))&gt;0,"да","нет"),"не введен ОКПД2"),"нет"),"")</f>
        <v>#REF!</v>
      </c>
      <c r="CR927" s="33" t="e">
        <f ca="1">IF(CQ927="да",IF(TODAY()&lt;VLOOKUP(H927,'исключения(не_смотрим_баллы)'!$A:$C,3,),"да","нет"),"")</f>
        <v>#REF!</v>
      </c>
      <c r="CS927" s="33" t="str">
        <f>IFERROR(IF(CQ927="да",IF(VLOOKUP(CI927*1,Обработ.выгрузка_реестра_РФ!$A:$G,2,)&lt;VLOOKUP(H927,'исключения(не_смотрим_баллы)'!$A:$C,2,),"да","нет"),""),"")</f>
        <v/>
      </c>
      <c r="CT927" s="24"/>
      <c r="CU927" s="33" t="e">
        <f t="shared" si="8973"/>
        <v>#REF!</v>
      </c>
      <c r="CV927" s="91" t="e">
        <f t="shared" si="8974"/>
        <v>#REF!</v>
      </c>
      <c r="CW927" s="27" t="e">
        <f t="shared" si="8975"/>
        <v>#REF!</v>
      </c>
      <c r="CX927" s="26" t="e">
        <f t="shared" si="8904"/>
        <v>#REF!</v>
      </c>
      <c r="CY927" s="64" t="e">
        <f>IF(LEN('Описание предлагаемого товара'!#REF!)&gt;0,'Описание предлагаемого товара'!#REF!,"")</f>
        <v>#REF!</v>
      </c>
      <c r="CZ927" s="95" t="e">
        <f t="shared" si="8962"/>
        <v>#REF!</v>
      </c>
      <c r="DA927" s="95" t="e">
        <f t="shared" ref="DA927" si="9079">IFERROR(REPLACE(CZ927,FIND(" ",CZ927,1),1,""),CZ927)</f>
        <v>#REF!</v>
      </c>
      <c r="DB927" s="95" t="e">
        <f t="shared" si="8906"/>
        <v>#REF!</v>
      </c>
      <c r="DC927" s="95" t="e">
        <f t="shared" ref="DC927:DD927" si="9080">IFERROR(REPLACE(DB927,FIND("г.",DB927,1),2,""),DB927)</f>
        <v>#REF!</v>
      </c>
      <c r="DD927" s="95" t="e">
        <f t="shared" si="9080"/>
        <v>#REF!</v>
      </c>
      <c r="DE927" s="95" t="e">
        <f t="shared" ref="DE927:DF927" si="9081">IFERROR(REPLACE(DD927,FIND("г",DD927,1),1,""),DD927)</f>
        <v>#REF!</v>
      </c>
      <c r="DF927" s="95" t="e">
        <f t="shared" si="9081"/>
        <v>#REF!</v>
      </c>
      <c r="DG927" s="95" t="e">
        <f t="shared" si="8979"/>
        <v>#REF!</v>
      </c>
      <c r="DH927" s="25" t="str">
        <f>IFERROR(VLOOKUP(CI927*1,Обработ.выгрузка_реестра_РФ!$A:$G,5,),"")</f>
        <v/>
      </c>
      <c r="DI927" s="27" t="str">
        <f t="shared" si="8989"/>
        <v/>
      </c>
      <c r="DJ927" s="27" t="str">
        <f t="shared" ca="1" si="8966"/>
        <v/>
      </c>
      <c r="DK927" s="63" t="e">
        <f>IF(LEN('Описание предлагаемого товара'!#REF!)&gt;0,'Описание предлагаемого товара'!#REF!,"")</f>
        <v>#REF!</v>
      </c>
      <c r="DL927" s="63" t="e">
        <f>IF(LEN('Описание предлагаемого товара'!#REF!)&gt;0,'Описание предлагаемого товара'!#REF!,"")</f>
        <v>#REF!</v>
      </c>
      <c r="DM927" s="32"/>
    </row>
    <row r="928" spans="1:117" ht="48.75" customHeight="1" x14ac:dyDescent="0.25">
      <c r="A928" s="61" t="e">
        <f>IF(LEN('Описание предлагаемого товара'!#REF!)&gt;0,'Описание предлагаемого товара'!#REF!,"")</f>
        <v>#REF!</v>
      </c>
      <c r="B928" s="65" t="e">
        <f>IF(LEN('Описание предлагаемого товара'!#REF!)&gt;0,'Описание предлагаемого товара'!#REF!,"")</f>
        <v>#REF!</v>
      </c>
      <c r="C928" s="61" t="e">
        <f>IF(LEN('Описание предлагаемого товара'!#REF!)&gt;0,'Описание предлагаемого товара'!#REF!,"")</f>
        <v>#REF!</v>
      </c>
      <c r="D928" s="61" t="e">
        <f>IF(LEN('Описание предлагаемого товара'!#REF!)&gt;0,'Описание предлагаемого товара'!#REF!,"")</f>
        <v>#REF!</v>
      </c>
      <c r="E928" s="61" t="e">
        <f>IF(LEN('Описание предлагаемого товара'!#REF!)&gt;0,'Описание предлагаемого товара'!#REF!,"")</f>
        <v>#REF!</v>
      </c>
      <c r="F928" s="61" t="e">
        <f>IF(LEN('Описание предлагаемого товара'!#REF!)&gt;0,'Описание предлагаемого товара'!#REF!,"")</f>
        <v>#REF!</v>
      </c>
      <c r="G928" s="61" t="e">
        <f>IF(LEN('Описание предлагаемого товара'!#REF!)&gt;0,'Описание предлагаемого товара'!#REF!,"")</f>
        <v>#REF!</v>
      </c>
      <c r="H928" s="61" t="e">
        <f>IF(LEN('Описание предлагаемого товара'!#REF!)&gt;0,'Описание предлагаемого товара'!#REF!,"")</f>
        <v>#REF!</v>
      </c>
      <c r="I928" s="61" t="e">
        <f>IF(LEN('Описание предлагаемого товара'!#REF!)&gt;0,'Описание предлагаемого товара'!#REF!,"")</f>
        <v>#REF!</v>
      </c>
      <c r="J928" s="38" t="str">
        <f>IFERROR(VLOOKUP(B928,SAP!$A:$E,5,),"")</f>
        <v/>
      </c>
      <c r="K928" s="40" t="str">
        <f t="shared" si="8909"/>
        <v/>
      </c>
      <c r="L928" s="61" t="e">
        <f>IF(LEN('Описание предлагаемого товара'!#REF!)&gt;0,IFERROR('Описание предлагаемого товара'!#REF!*1,""),"")</f>
        <v>#REF!</v>
      </c>
      <c r="M928" s="39" t="str">
        <f>IFERROR(VLOOKUP(B928,SAP!$A:$E,2,),"")</f>
        <v/>
      </c>
      <c r="N928" s="41" t="str">
        <f t="shared" si="9045"/>
        <v/>
      </c>
      <c r="O928" s="39" t="str">
        <f t="shared" si="8896"/>
        <v/>
      </c>
      <c r="P928" s="36" t="e">
        <f>IF(LEN('Описание предлагаемого товара'!#REF!)&gt;0,'Описание предлагаемого товара'!#REF!,"")</f>
        <v>#REF!</v>
      </c>
      <c r="Q92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28" s="37" t="e">
        <f>IF(LEN('Описание предлагаемого товара'!#REF!)&gt;0,'Описание предлагаемого товара'!#REF!,"")</f>
        <v>#REF!</v>
      </c>
      <c r="S928" s="37" t="e">
        <f>IF(LEN('Описание предлагаемого товара'!#REF!)&gt;0,'Описание предлагаемого товара'!#REF!,"")</f>
        <v>#REF!</v>
      </c>
      <c r="T92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28" s="23" t="str">
        <f>IFERROR(VLOOKUP(CI928*1,Обработ.выгрузка_реестра_РФ!$A:$G,6,),"")</f>
        <v/>
      </c>
      <c r="V928" s="61" t="e">
        <f>IF(LEN('Описание предлагаемого товара'!#REF!)&gt;0,'Описание предлагаемого товара'!#REF!,"")</f>
        <v>#REF!</v>
      </c>
      <c r="W928" s="62" t="e">
        <f>IF(LEN('Описание предлагаемого товара'!#REF!)&gt;0,'Описание предлагаемого товара'!#REF!,"")</f>
        <v>#REF!</v>
      </c>
      <c r="X928" s="91" t="e">
        <f t="shared" ref="X928:Y928" si="9082">IFERROR(REPLACE(W928,FIND(CHAR(10),W928,1),1," "),W928)</f>
        <v>#REF!</v>
      </c>
      <c r="Y928" s="91" t="e">
        <f t="shared" si="9082"/>
        <v>#REF!</v>
      </c>
      <c r="Z928" s="91" t="e">
        <f t="shared" si="8911"/>
        <v>#REF!</v>
      </c>
      <c r="AA928" s="91" t="e">
        <f t="shared" si="8912"/>
        <v>#REF!</v>
      </c>
      <c r="AB928" s="91" t="e">
        <f t="shared" si="8913"/>
        <v>#REF!</v>
      </c>
      <c r="AC928" s="91" t="e">
        <f t="shared" ref="AC928:AF928" si="9083">IFERROR(REPLACE(AB928,FIND("  ",AB928,1),2," "),AB928)</f>
        <v>#REF!</v>
      </c>
      <c r="AD928" s="91" t="e">
        <f t="shared" si="9083"/>
        <v>#REF!</v>
      </c>
      <c r="AE928" s="91" t="e">
        <f t="shared" si="9083"/>
        <v>#REF!</v>
      </c>
      <c r="AF928" s="91" t="e">
        <f t="shared" si="9083"/>
        <v>#REF!</v>
      </c>
      <c r="AG928" s="23" t="str">
        <f>IFERROR(VLOOKUP(CI928*1,Обработ.выгрузка_реестра_РФ!$A:$G,4,),"")</f>
        <v/>
      </c>
      <c r="AH928" s="91" t="str">
        <f t="shared" ref="AH928:AI928" si="9084">IFERROR(REPLACE(AG928,FIND("-",AG928,1),1,"*"),AG928)</f>
        <v/>
      </c>
      <c r="AI928" s="91" t="str">
        <f t="shared" si="9084"/>
        <v/>
      </c>
      <c r="AJ928" s="27" t="str">
        <f t="shared" si="9011"/>
        <v/>
      </c>
      <c r="AK928" s="63" t="e">
        <f>IF(LEN('Описание предлагаемого товара'!#REF!)&gt;0,'Описание предлагаемого товара'!#REF!,"")</f>
        <v>#REF!</v>
      </c>
      <c r="AL928" s="91" t="e">
        <f t="shared" ref="AL928:AM928" si="9085">IFERROR(REPLACE(AK928,FIND(CHAR(10),AK928,1),1,""),AK928)</f>
        <v>#REF!</v>
      </c>
      <c r="AM928" s="91" t="e">
        <f t="shared" si="9085"/>
        <v>#REF!</v>
      </c>
      <c r="AN928" s="91" t="e">
        <f t="shared" ref="AN928:AR928" si="9086">IFERROR(REPLACE(AM928,FIND(" ",AM928,1),1,""),AM928)</f>
        <v>#REF!</v>
      </c>
      <c r="AO928" s="91" t="e">
        <f t="shared" si="9086"/>
        <v>#REF!</v>
      </c>
      <c r="AP928" s="91" t="e">
        <f t="shared" si="9086"/>
        <v>#REF!</v>
      </c>
      <c r="AQ928" s="91" t="e">
        <f t="shared" si="9086"/>
        <v>#REF!</v>
      </c>
      <c r="AR928" s="91" t="e">
        <f t="shared" si="9086"/>
        <v>#REF!</v>
      </c>
      <c r="AS928" s="91" t="e">
        <f t="shared" si="8918"/>
        <v>#REF!</v>
      </c>
      <c r="AT928" s="91" t="e">
        <f t="shared" si="8919"/>
        <v>#REF!</v>
      </c>
      <c r="AU928" s="32" t="e">
        <f t="shared" si="8902"/>
        <v>#REF!</v>
      </c>
      <c r="AV928" s="93" t="e">
        <f>'Описание предлагаемого товара'!#REF!</f>
        <v>#REF!</v>
      </c>
      <c r="AW928" s="91" t="e">
        <f>MIN(SEARCH({0,1,2,3,4,5,6,7,8,9},AV928&amp; "0123456789"))</f>
        <v>#REF!</v>
      </c>
      <c r="AX928" s="91" t="str">
        <f t="shared" si="8920"/>
        <v/>
      </c>
      <c r="AY928" s="91" t="str">
        <f t="shared" si="8921"/>
        <v/>
      </c>
      <c r="AZ928" s="91" t="str">
        <f t="shared" si="8922"/>
        <v/>
      </c>
      <c r="BA928" s="91" t="str">
        <f t="shared" si="8923"/>
        <v/>
      </c>
      <c r="BB928" s="91" t="str">
        <f t="shared" si="8924"/>
        <v/>
      </c>
      <c r="BC928" s="91" t="str">
        <f t="shared" si="8925"/>
        <v/>
      </c>
      <c r="BD928" s="91" t="str">
        <f t="shared" si="8926"/>
        <v/>
      </c>
      <c r="BE928" s="91" t="str">
        <f t="shared" si="8927"/>
        <v/>
      </c>
      <c r="BF928" s="91" t="str">
        <f t="shared" si="8928"/>
        <v/>
      </c>
      <c r="BG928" s="91" t="str">
        <f t="shared" si="8929"/>
        <v/>
      </c>
      <c r="BH928" s="91" t="str">
        <f t="shared" si="8930"/>
        <v/>
      </c>
      <c r="BI928" s="91" t="str">
        <f t="shared" si="8931"/>
        <v/>
      </c>
      <c r="BJ928" s="91" t="str">
        <f t="shared" si="8932"/>
        <v/>
      </c>
      <c r="BK928" s="91" t="str">
        <f t="shared" si="8933"/>
        <v/>
      </c>
      <c r="BL928" s="91" t="str">
        <f t="shared" si="8934"/>
        <v/>
      </c>
      <c r="BM928" s="91" t="str">
        <f t="shared" si="8935"/>
        <v/>
      </c>
      <c r="BN928" s="91" t="str">
        <f t="shared" si="8936"/>
        <v/>
      </c>
      <c r="BO928" s="91" t="str">
        <f t="shared" si="8937"/>
        <v/>
      </c>
      <c r="BP928" s="91" t="str">
        <f t="shared" si="8938"/>
        <v/>
      </c>
      <c r="BQ928" s="91" t="str">
        <f t="shared" si="8939"/>
        <v/>
      </c>
      <c r="BR928" s="91" t="str">
        <f t="shared" si="8940"/>
        <v/>
      </c>
      <c r="BS928" s="91" t="str">
        <f t="shared" si="8941"/>
        <v/>
      </c>
      <c r="BT928" s="91" t="str">
        <f t="shared" si="8942"/>
        <v/>
      </c>
      <c r="BU928" s="91" t="str">
        <f t="shared" si="8943"/>
        <v/>
      </c>
      <c r="BV928" s="91" t="str">
        <f t="shared" si="8944"/>
        <v/>
      </c>
      <c r="BW928" s="91" t="str">
        <f t="shared" si="8945"/>
        <v/>
      </c>
      <c r="BX928" s="91" t="str">
        <f t="shared" si="8946"/>
        <v/>
      </c>
      <c r="BY928" s="91" t="str">
        <f t="shared" si="8947"/>
        <v/>
      </c>
      <c r="BZ928" s="91" t="str">
        <f t="shared" si="8948"/>
        <v/>
      </c>
      <c r="CA928" s="91" t="str">
        <f t="shared" si="8949"/>
        <v/>
      </c>
      <c r="CB928" s="91" t="str">
        <f t="shared" si="8950"/>
        <v/>
      </c>
      <c r="CC928" s="91" t="str">
        <f t="shared" si="8951"/>
        <v/>
      </c>
      <c r="CD928" s="91" t="str">
        <f t="shared" si="8952"/>
        <v/>
      </c>
      <c r="CE928" s="91" t="str">
        <f t="shared" si="8953"/>
        <v/>
      </c>
      <c r="CF928" s="91" t="str">
        <f t="shared" si="8954"/>
        <v/>
      </c>
      <c r="CG928" s="91" t="str">
        <f t="shared" si="8955"/>
        <v/>
      </c>
      <c r="CH928" s="91" t="str">
        <f t="shared" si="8956"/>
        <v/>
      </c>
      <c r="CI928" s="91" t="str">
        <f t="shared" si="8957"/>
        <v>нет</v>
      </c>
      <c r="CJ928" s="63" t="e">
        <f>IF(LEN('Описание предлагаемого товара'!#REF!)&gt;0,'Описание предлагаемого товара'!#REF!,"")</f>
        <v>#REF!</v>
      </c>
      <c r="CK928" s="91" t="e">
        <f t="shared" ref="CK928:CL928" si="9087">IFERROR(REPLACE(CJ928,FIND(CHAR(10),CJ928,1),1,""),CJ928)</f>
        <v>#REF!</v>
      </c>
      <c r="CL928" s="91" t="e">
        <f t="shared" si="9087"/>
        <v>#REF!</v>
      </c>
      <c r="CM928" s="91" t="e">
        <f t="shared" si="8959"/>
        <v>#REF!</v>
      </c>
      <c r="CN928" s="91" t="e">
        <f t="shared" si="8960"/>
        <v>#REF!</v>
      </c>
      <c r="CO928" s="91" t="e">
        <f t="shared" si="8961"/>
        <v>#REF!</v>
      </c>
      <c r="CP928" s="90" t="e">
        <f>IF(AU928="Не указан реестровый номер (мера нац.режима Запрет)","",IF(CI928="нет","",IF(CU928="да","исключение(не смотрим баллы)",IFERROR(IF(CI928*1&gt;0,IFERROR(IF(VLOOKUP(CI928*1,Обработ.выгрузка_реестра_РФ!$A:$G,7,)=0,"Баллы не установлены",VLOOKUP(CI928*1,Обработ.выгрузка_реестра_РФ!$A:$G,7,)),IF(LEN(CI928)&gt;14,"","нет номера в реестре РФ")),""),IF(LEN(CI928)=0,"","Некорректный реестровый номер")))))</f>
        <v>#REF!</v>
      </c>
      <c r="CQ928" s="33" t="e">
        <f>IF(LEN(C928)&gt;0,IFERROR(IF(LEN(H928)&gt;0,IF(LEN(VLOOKUP(H928,'исключения(не_смотрим_баллы)'!$A:$C,1,))&gt;0,"да","нет"),"не введен ОКПД2"),"нет"),"")</f>
        <v>#REF!</v>
      </c>
      <c r="CR928" s="33" t="e">
        <f ca="1">IF(CQ928="да",IF(TODAY()&lt;VLOOKUP(H928,'исключения(не_смотрим_баллы)'!$A:$C,3,),"да","нет"),"")</f>
        <v>#REF!</v>
      </c>
      <c r="CS928" s="33" t="str">
        <f>IFERROR(IF(CQ928="да",IF(VLOOKUP(CI928*1,Обработ.выгрузка_реестра_РФ!$A:$G,2,)&lt;VLOOKUP(H928,'исключения(не_смотрим_баллы)'!$A:$C,2,),"да","нет"),""),"")</f>
        <v/>
      </c>
      <c r="CT928" s="24"/>
      <c r="CU928" s="33" t="e">
        <f t="shared" si="8973"/>
        <v>#REF!</v>
      </c>
      <c r="CV928" s="91" t="e">
        <f t="shared" si="8974"/>
        <v>#REF!</v>
      </c>
      <c r="CW928" s="27" t="e">
        <f t="shared" si="8975"/>
        <v>#REF!</v>
      </c>
      <c r="CX928" s="26" t="e">
        <f t="shared" si="8904"/>
        <v>#REF!</v>
      </c>
      <c r="CY928" s="64" t="e">
        <f>IF(LEN('Описание предлагаемого товара'!#REF!)&gt;0,'Описание предлагаемого товара'!#REF!,"")</f>
        <v>#REF!</v>
      </c>
      <c r="CZ928" s="95" t="e">
        <f t="shared" si="8962"/>
        <v>#REF!</v>
      </c>
      <c r="DA928" s="95" t="e">
        <f t="shared" ref="DA928" si="9088">IFERROR(REPLACE(CZ928,FIND(" ",CZ928,1),1,""),CZ928)</f>
        <v>#REF!</v>
      </c>
      <c r="DB928" s="95" t="e">
        <f t="shared" si="8906"/>
        <v>#REF!</v>
      </c>
      <c r="DC928" s="95" t="e">
        <f t="shared" ref="DC928:DD928" si="9089">IFERROR(REPLACE(DB928,FIND("г.",DB928,1),2,""),DB928)</f>
        <v>#REF!</v>
      </c>
      <c r="DD928" s="95" t="e">
        <f t="shared" si="9089"/>
        <v>#REF!</v>
      </c>
      <c r="DE928" s="95" t="e">
        <f t="shared" ref="DE928:DF928" si="9090">IFERROR(REPLACE(DD928,FIND("г",DD928,1),1,""),DD928)</f>
        <v>#REF!</v>
      </c>
      <c r="DF928" s="95" t="e">
        <f t="shared" si="9090"/>
        <v>#REF!</v>
      </c>
      <c r="DG928" s="95" t="e">
        <f t="shared" si="8979"/>
        <v>#REF!</v>
      </c>
      <c r="DH928" s="25" t="str">
        <f>IFERROR(VLOOKUP(CI928*1,Обработ.выгрузка_реестра_РФ!$A:$G,5,),"")</f>
        <v/>
      </c>
      <c r="DI928" s="27" t="str">
        <f t="shared" si="8989"/>
        <v/>
      </c>
      <c r="DJ928" s="27" t="str">
        <f t="shared" ca="1" si="8966"/>
        <v/>
      </c>
      <c r="DK928" s="63" t="e">
        <f>IF(LEN('Описание предлагаемого товара'!#REF!)&gt;0,'Описание предлагаемого товара'!#REF!,"")</f>
        <v>#REF!</v>
      </c>
      <c r="DL928" s="63" t="e">
        <f>IF(LEN('Описание предлагаемого товара'!#REF!)&gt;0,'Описание предлагаемого товара'!#REF!,"")</f>
        <v>#REF!</v>
      </c>
      <c r="DM928" s="32"/>
    </row>
    <row r="929" spans="1:117" ht="48.75" customHeight="1" x14ac:dyDescent="0.25">
      <c r="A929" s="61" t="e">
        <f>IF(LEN('Описание предлагаемого товара'!#REF!)&gt;0,'Описание предлагаемого товара'!#REF!,"")</f>
        <v>#REF!</v>
      </c>
      <c r="B929" s="65" t="e">
        <f>IF(LEN('Описание предлагаемого товара'!#REF!)&gt;0,'Описание предлагаемого товара'!#REF!,"")</f>
        <v>#REF!</v>
      </c>
      <c r="C929" s="61" t="e">
        <f>IF(LEN('Описание предлагаемого товара'!#REF!)&gt;0,'Описание предлагаемого товара'!#REF!,"")</f>
        <v>#REF!</v>
      </c>
      <c r="D929" s="61" t="e">
        <f>IF(LEN('Описание предлагаемого товара'!#REF!)&gt;0,'Описание предлагаемого товара'!#REF!,"")</f>
        <v>#REF!</v>
      </c>
      <c r="E929" s="61" t="e">
        <f>IF(LEN('Описание предлагаемого товара'!#REF!)&gt;0,'Описание предлагаемого товара'!#REF!,"")</f>
        <v>#REF!</v>
      </c>
      <c r="F929" s="61" t="e">
        <f>IF(LEN('Описание предлагаемого товара'!#REF!)&gt;0,'Описание предлагаемого товара'!#REF!,"")</f>
        <v>#REF!</v>
      </c>
      <c r="G929" s="61" t="e">
        <f>IF(LEN('Описание предлагаемого товара'!#REF!)&gt;0,'Описание предлагаемого товара'!#REF!,"")</f>
        <v>#REF!</v>
      </c>
      <c r="H929" s="61" t="e">
        <f>IF(LEN('Описание предлагаемого товара'!#REF!)&gt;0,'Описание предлагаемого товара'!#REF!,"")</f>
        <v>#REF!</v>
      </c>
      <c r="I929" s="61" t="e">
        <f>IF(LEN('Описание предлагаемого товара'!#REF!)&gt;0,'Описание предлагаемого товара'!#REF!,"")</f>
        <v>#REF!</v>
      </c>
      <c r="J929" s="38" t="str">
        <f>IFERROR(VLOOKUP(B929,SAP!$A:$E,5,),"")</f>
        <v/>
      </c>
      <c r="K929" s="40" t="str">
        <f t="shared" si="8909"/>
        <v/>
      </c>
      <c r="L929" s="61" t="e">
        <f>IF(LEN('Описание предлагаемого товара'!#REF!)&gt;0,IFERROR('Описание предлагаемого товара'!#REF!*1,""),"")</f>
        <v>#REF!</v>
      </c>
      <c r="M929" s="39" t="str">
        <f>IFERROR(VLOOKUP(B929,SAP!$A:$E,2,),"")</f>
        <v/>
      </c>
      <c r="N929" s="41" t="str">
        <f t="shared" si="9045"/>
        <v/>
      </c>
      <c r="O929" s="39" t="str">
        <f t="shared" si="8896"/>
        <v/>
      </c>
      <c r="P929" s="36" t="e">
        <f>IF(LEN('Описание предлагаемого товара'!#REF!)&gt;0,'Описание предлагаемого товара'!#REF!,"")</f>
        <v>#REF!</v>
      </c>
      <c r="Q92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29" s="37" t="e">
        <f>IF(LEN('Описание предлагаемого товара'!#REF!)&gt;0,'Описание предлагаемого товара'!#REF!,"")</f>
        <v>#REF!</v>
      </c>
      <c r="S929" s="37" t="e">
        <f>IF(LEN('Описание предлагаемого товара'!#REF!)&gt;0,'Описание предлагаемого товара'!#REF!,"")</f>
        <v>#REF!</v>
      </c>
      <c r="T92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29" s="23" t="str">
        <f>IFERROR(VLOOKUP(CI929*1,Обработ.выгрузка_реестра_РФ!$A:$G,6,),"")</f>
        <v/>
      </c>
      <c r="V929" s="61" t="e">
        <f>IF(LEN('Описание предлагаемого товара'!#REF!)&gt;0,'Описание предлагаемого товара'!#REF!,"")</f>
        <v>#REF!</v>
      </c>
      <c r="W929" s="62" t="e">
        <f>IF(LEN('Описание предлагаемого товара'!#REF!)&gt;0,'Описание предлагаемого товара'!#REF!,"")</f>
        <v>#REF!</v>
      </c>
      <c r="X929" s="91" t="e">
        <f t="shared" ref="X929:Y929" si="9091">IFERROR(REPLACE(W929,FIND(CHAR(10),W929,1),1," "),W929)</f>
        <v>#REF!</v>
      </c>
      <c r="Y929" s="91" t="e">
        <f t="shared" si="9091"/>
        <v>#REF!</v>
      </c>
      <c r="Z929" s="91" t="e">
        <f t="shared" si="8911"/>
        <v>#REF!</v>
      </c>
      <c r="AA929" s="91" t="e">
        <f t="shared" si="8912"/>
        <v>#REF!</v>
      </c>
      <c r="AB929" s="91" t="e">
        <f t="shared" si="8913"/>
        <v>#REF!</v>
      </c>
      <c r="AC929" s="91" t="e">
        <f t="shared" ref="AC929:AF929" si="9092">IFERROR(REPLACE(AB929,FIND("  ",AB929,1),2," "),AB929)</f>
        <v>#REF!</v>
      </c>
      <c r="AD929" s="91" t="e">
        <f t="shared" si="9092"/>
        <v>#REF!</v>
      </c>
      <c r="AE929" s="91" t="e">
        <f t="shared" si="9092"/>
        <v>#REF!</v>
      </c>
      <c r="AF929" s="91" t="e">
        <f t="shared" si="9092"/>
        <v>#REF!</v>
      </c>
      <c r="AG929" s="23" t="str">
        <f>IFERROR(VLOOKUP(CI929*1,Обработ.выгрузка_реестра_РФ!$A:$G,4,),"")</f>
        <v/>
      </c>
      <c r="AH929" s="91" t="str">
        <f t="shared" ref="AH929:AI929" si="9093">IFERROR(REPLACE(AG929,FIND("-",AG929,1),1,"*"),AG929)</f>
        <v/>
      </c>
      <c r="AI929" s="91" t="str">
        <f t="shared" si="9093"/>
        <v/>
      </c>
      <c r="AJ929" s="27" t="str">
        <f t="shared" si="9011"/>
        <v/>
      </c>
      <c r="AK929" s="63" t="e">
        <f>IF(LEN('Описание предлагаемого товара'!#REF!)&gt;0,'Описание предлагаемого товара'!#REF!,"")</f>
        <v>#REF!</v>
      </c>
      <c r="AL929" s="91" t="e">
        <f t="shared" ref="AL929:AM929" si="9094">IFERROR(REPLACE(AK929,FIND(CHAR(10),AK929,1),1,""),AK929)</f>
        <v>#REF!</v>
      </c>
      <c r="AM929" s="91" t="e">
        <f t="shared" si="9094"/>
        <v>#REF!</v>
      </c>
      <c r="AN929" s="91" t="e">
        <f t="shared" ref="AN929:AR929" si="9095">IFERROR(REPLACE(AM929,FIND(" ",AM929,1),1,""),AM929)</f>
        <v>#REF!</v>
      </c>
      <c r="AO929" s="91" t="e">
        <f t="shared" si="9095"/>
        <v>#REF!</v>
      </c>
      <c r="AP929" s="91" t="e">
        <f t="shared" si="9095"/>
        <v>#REF!</v>
      </c>
      <c r="AQ929" s="91" t="e">
        <f t="shared" si="9095"/>
        <v>#REF!</v>
      </c>
      <c r="AR929" s="91" t="e">
        <f t="shared" si="9095"/>
        <v>#REF!</v>
      </c>
      <c r="AS929" s="91" t="e">
        <f t="shared" si="8918"/>
        <v>#REF!</v>
      </c>
      <c r="AT929" s="91" t="e">
        <f t="shared" si="8919"/>
        <v>#REF!</v>
      </c>
      <c r="AU929" s="32" t="e">
        <f t="shared" si="8902"/>
        <v>#REF!</v>
      </c>
      <c r="AV929" s="93" t="e">
        <f>'Описание предлагаемого товара'!#REF!</f>
        <v>#REF!</v>
      </c>
      <c r="AW929" s="91" t="e">
        <f>MIN(SEARCH({0,1,2,3,4,5,6,7,8,9},AV929&amp; "0123456789"))</f>
        <v>#REF!</v>
      </c>
      <c r="AX929" s="91" t="str">
        <f t="shared" si="8920"/>
        <v/>
      </c>
      <c r="AY929" s="91" t="str">
        <f t="shared" si="8921"/>
        <v/>
      </c>
      <c r="AZ929" s="91" t="str">
        <f t="shared" si="8922"/>
        <v/>
      </c>
      <c r="BA929" s="91" t="str">
        <f t="shared" si="8923"/>
        <v/>
      </c>
      <c r="BB929" s="91" t="str">
        <f t="shared" si="8924"/>
        <v/>
      </c>
      <c r="BC929" s="91" t="str">
        <f t="shared" si="8925"/>
        <v/>
      </c>
      <c r="BD929" s="91" t="str">
        <f t="shared" si="8926"/>
        <v/>
      </c>
      <c r="BE929" s="91" t="str">
        <f t="shared" si="8927"/>
        <v/>
      </c>
      <c r="BF929" s="91" t="str">
        <f t="shared" si="8928"/>
        <v/>
      </c>
      <c r="BG929" s="91" t="str">
        <f t="shared" si="8929"/>
        <v/>
      </c>
      <c r="BH929" s="91" t="str">
        <f t="shared" si="8930"/>
        <v/>
      </c>
      <c r="BI929" s="91" t="str">
        <f t="shared" si="8931"/>
        <v/>
      </c>
      <c r="BJ929" s="91" t="str">
        <f t="shared" si="8932"/>
        <v/>
      </c>
      <c r="BK929" s="91" t="str">
        <f t="shared" si="8933"/>
        <v/>
      </c>
      <c r="BL929" s="91" t="str">
        <f t="shared" si="8934"/>
        <v/>
      </c>
      <c r="BM929" s="91" t="str">
        <f t="shared" si="8935"/>
        <v/>
      </c>
      <c r="BN929" s="91" t="str">
        <f t="shared" si="8936"/>
        <v/>
      </c>
      <c r="BO929" s="91" t="str">
        <f t="shared" si="8937"/>
        <v/>
      </c>
      <c r="BP929" s="91" t="str">
        <f t="shared" si="8938"/>
        <v/>
      </c>
      <c r="BQ929" s="91" t="str">
        <f t="shared" si="8939"/>
        <v/>
      </c>
      <c r="BR929" s="91" t="str">
        <f t="shared" si="8940"/>
        <v/>
      </c>
      <c r="BS929" s="91" t="str">
        <f t="shared" si="8941"/>
        <v/>
      </c>
      <c r="BT929" s="91" t="str">
        <f t="shared" si="8942"/>
        <v/>
      </c>
      <c r="BU929" s="91" t="str">
        <f t="shared" si="8943"/>
        <v/>
      </c>
      <c r="BV929" s="91" t="str">
        <f t="shared" si="8944"/>
        <v/>
      </c>
      <c r="BW929" s="91" t="str">
        <f t="shared" si="8945"/>
        <v/>
      </c>
      <c r="BX929" s="91" t="str">
        <f t="shared" si="8946"/>
        <v/>
      </c>
      <c r="BY929" s="91" t="str">
        <f t="shared" si="8947"/>
        <v/>
      </c>
      <c r="BZ929" s="91" t="str">
        <f t="shared" si="8948"/>
        <v/>
      </c>
      <c r="CA929" s="91" t="str">
        <f t="shared" si="8949"/>
        <v/>
      </c>
      <c r="CB929" s="91" t="str">
        <f t="shared" si="8950"/>
        <v/>
      </c>
      <c r="CC929" s="91" t="str">
        <f t="shared" si="8951"/>
        <v/>
      </c>
      <c r="CD929" s="91" t="str">
        <f t="shared" si="8952"/>
        <v/>
      </c>
      <c r="CE929" s="91" t="str">
        <f t="shared" si="8953"/>
        <v/>
      </c>
      <c r="CF929" s="91" t="str">
        <f t="shared" si="8954"/>
        <v/>
      </c>
      <c r="CG929" s="91" t="str">
        <f t="shared" si="8955"/>
        <v/>
      </c>
      <c r="CH929" s="91" t="str">
        <f t="shared" si="8956"/>
        <v/>
      </c>
      <c r="CI929" s="91" t="str">
        <f t="shared" si="8957"/>
        <v>нет</v>
      </c>
      <c r="CJ929" s="63" t="e">
        <f>IF(LEN('Описание предлагаемого товара'!#REF!)&gt;0,'Описание предлагаемого товара'!#REF!,"")</f>
        <v>#REF!</v>
      </c>
      <c r="CK929" s="91" t="e">
        <f t="shared" ref="CK929:CL929" si="9096">IFERROR(REPLACE(CJ929,FIND(CHAR(10),CJ929,1),1,""),CJ929)</f>
        <v>#REF!</v>
      </c>
      <c r="CL929" s="91" t="e">
        <f t="shared" si="9096"/>
        <v>#REF!</v>
      </c>
      <c r="CM929" s="91" t="e">
        <f t="shared" si="8959"/>
        <v>#REF!</v>
      </c>
      <c r="CN929" s="91" t="e">
        <f t="shared" si="8960"/>
        <v>#REF!</v>
      </c>
      <c r="CO929" s="91" t="e">
        <f t="shared" si="8961"/>
        <v>#REF!</v>
      </c>
      <c r="CP929" s="90" t="e">
        <f>IF(AU929="Не указан реестровый номер (мера нац.режима Запрет)","",IF(CI929="нет","",IF(CU929="да","исключение(не смотрим баллы)",IFERROR(IF(CI929*1&gt;0,IFERROR(IF(VLOOKUP(CI929*1,Обработ.выгрузка_реестра_РФ!$A:$G,7,)=0,"Баллы не установлены",VLOOKUP(CI929*1,Обработ.выгрузка_реестра_РФ!$A:$G,7,)),IF(LEN(CI929)&gt;14,"","нет номера в реестре РФ")),""),IF(LEN(CI929)=0,"","Некорректный реестровый номер")))))</f>
        <v>#REF!</v>
      </c>
      <c r="CQ929" s="33" t="e">
        <f>IF(LEN(C929)&gt;0,IFERROR(IF(LEN(H929)&gt;0,IF(LEN(VLOOKUP(H929,'исключения(не_смотрим_баллы)'!$A:$C,1,))&gt;0,"да","нет"),"не введен ОКПД2"),"нет"),"")</f>
        <v>#REF!</v>
      </c>
      <c r="CR929" s="33" t="e">
        <f ca="1">IF(CQ929="да",IF(TODAY()&lt;VLOOKUP(H929,'исключения(не_смотрим_баллы)'!$A:$C,3,),"да","нет"),"")</f>
        <v>#REF!</v>
      </c>
      <c r="CS929" s="33" t="str">
        <f>IFERROR(IF(CQ929="да",IF(VLOOKUP(CI929*1,Обработ.выгрузка_реестра_РФ!$A:$G,2,)&lt;VLOOKUP(H929,'исключения(не_смотрим_баллы)'!$A:$C,2,),"да","нет"),""),"")</f>
        <v/>
      </c>
      <c r="CT929" s="24"/>
      <c r="CU929" s="33" t="e">
        <f t="shared" si="8973"/>
        <v>#REF!</v>
      </c>
      <c r="CV929" s="91" t="e">
        <f t="shared" si="8974"/>
        <v>#REF!</v>
      </c>
      <c r="CW929" s="27" t="e">
        <f t="shared" si="8975"/>
        <v>#REF!</v>
      </c>
      <c r="CX929" s="26" t="e">
        <f t="shared" si="8904"/>
        <v>#REF!</v>
      </c>
      <c r="CY929" s="64" t="e">
        <f>IF(LEN('Описание предлагаемого товара'!#REF!)&gt;0,'Описание предлагаемого товара'!#REF!,"")</f>
        <v>#REF!</v>
      </c>
      <c r="CZ929" s="95" t="e">
        <f t="shared" si="8962"/>
        <v>#REF!</v>
      </c>
      <c r="DA929" s="95" t="e">
        <f t="shared" ref="DA929" si="9097">IFERROR(REPLACE(CZ929,FIND(" ",CZ929,1),1,""),CZ929)</f>
        <v>#REF!</v>
      </c>
      <c r="DB929" s="95" t="e">
        <f t="shared" si="8906"/>
        <v>#REF!</v>
      </c>
      <c r="DC929" s="95" t="e">
        <f t="shared" ref="DC929:DD929" si="9098">IFERROR(REPLACE(DB929,FIND("г.",DB929,1),2,""),DB929)</f>
        <v>#REF!</v>
      </c>
      <c r="DD929" s="95" t="e">
        <f t="shared" si="9098"/>
        <v>#REF!</v>
      </c>
      <c r="DE929" s="95" t="e">
        <f t="shared" ref="DE929:DF929" si="9099">IFERROR(REPLACE(DD929,FIND("г",DD929,1),1,""),DD929)</f>
        <v>#REF!</v>
      </c>
      <c r="DF929" s="95" t="e">
        <f t="shared" si="9099"/>
        <v>#REF!</v>
      </c>
      <c r="DG929" s="95" t="e">
        <f t="shared" si="8979"/>
        <v>#REF!</v>
      </c>
      <c r="DH929" s="25" t="str">
        <f>IFERROR(VLOOKUP(CI929*1,Обработ.выгрузка_реестра_РФ!$A:$G,5,),"")</f>
        <v/>
      </c>
      <c r="DI929" s="27" t="str">
        <f t="shared" si="8989"/>
        <v/>
      </c>
      <c r="DJ929" s="27" t="str">
        <f t="shared" ca="1" si="8966"/>
        <v/>
      </c>
      <c r="DK929" s="63" t="e">
        <f>IF(LEN('Описание предлагаемого товара'!#REF!)&gt;0,'Описание предлагаемого товара'!#REF!,"")</f>
        <v>#REF!</v>
      </c>
      <c r="DL929" s="63" t="e">
        <f>IF(LEN('Описание предлагаемого товара'!#REF!)&gt;0,'Описание предлагаемого товара'!#REF!,"")</f>
        <v>#REF!</v>
      </c>
      <c r="DM929" s="32"/>
    </row>
    <row r="930" spans="1:117" ht="48.75" customHeight="1" x14ac:dyDescent="0.25">
      <c r="A930" s="61" t="e">
        <f>IF(LEN('Описание предлагаемого товара'!#REF!)&gt;0,'Описание предлагаемого товара'!#REF!,"")</f>
        <v>#REF!</v>
      </c>
      <c r="B930" s="65" t="e">
        <f>IF(LEN('Описание предлагаемого товара'!#REF!)&gt;0,'Описание предлагаемого товара'!#REF!,"")</f>
        <v>#REF!</v>
      </c>
      <c r="C930" s="61" t="e">
        <f>IF(LEN('Описание предлагаемого товара'!#REF!)&gt;0,'Описание предлагаемого товара'!#REF!,"")</f>
        <v>#REF!</v>
      </c>
      <c r="D930" s="61" t="e">
        <f>IF(LEN('Описание предлагаемого товара'!#REF!)&gt;0,'Описание предлагаемого товара'!#REF!,"")</f>
        <v>#REF!</v>
      </c>
      <c r="E930" s="61" t="e">
        <f>IF(LEN('Описание предлагаемого товара'!#REF!)&gt;0,'Описание предлагаемого товара'!#REF!,"")</f>
        <v>#REF!</v>
      </c>
      <c r="F930" s="61" t="e">
        <f>IF(LEN('Описание предлагаемого товара'!#REF!)&gt;0,'Описание предлагаемого товара'!#REF!,"")</f>
        <v>#REF!</v>
      </c>
      <c r="G930" s="61" t="e">
        <f>IF(LEN('Описание предлагаемого товара'!#REF!)&gt;0,'Описание предлагаемого товара'!#REF!,"")</f>
        <v>#REF!</v>
      </c>
      <c r="H930" s="61" t="e">
        <f>IF(LEN('Описание предлагаемого товара'!#REF!)&gt;0,'Описание предлагаемого товара'!#REF!,"")</f>
        <v>#REF!</v>
      </c>
      <c r="I930" s="61" t="e">
        <f>IF(LEN('Описание предлагаемого товара'!#REF!)&gt;0,'Описание предлагаемого товара'!#REF!,"")</f>
        <v>#REF!</v>
      </c>
      <c r="J930" s="38" t="str">
        <f>IFERROR(VLOOKUP(B930,SAP!$A:$E,5,),"")</f>
        <v/>
      </c>
      <c r="K930" s="40" t="str">
        <f t="shared" si="8909"/>
        <v/>
      </c>
      <c r="L930" s="61" t="e">
        <f>IF(LEN('Описание предлагаемого товара'!#REF!)&gt;0,IFERROR('Описание предлагаемого товара'!#REF!*1,""),"")</f>
        <v>#REF!</v>
      </c>
      <c r="M930" s="39" t="str">
        <f>IFERROR(VLOOKUP(B930,SAP!$A:$E,2,),"")</f>
        <v/>
      </c>
      <c r="N930" s="41" t="str">
        <f t="shared" si="9045"/>
        <v/>
      </c>
      <c r="O930" s="39" t="str">
        <f t="shared" si="8896"/>
        <v/>
      </c>
      <c r="P930" s="36" t="e">
        <f>IF(LEN('Описание предлагаемого товара'!#REF!)&gt;0,'Описание предлагаемого товара'!#REF!,"")</f>
        <v>#REF!</v>
      </c>
      <c r="Q93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30" s="37" t="e">
        <f>IF(LEN('Описание предлагаемого товара'!#REF!)&gt;0,'Описание предлагаемого товара'!#REF!,"")</f>
        <v>#REF!</v>
      </c>
      <c r="S930" s="37" t="e">
        <f>IF(LEN('Описание предлагаемого товара'!#REF!)&gt;0,'Описание предлагаемого товара'!#REF!,"")</f>
        <v>#REF!</v>
      </c>
      <c r="T93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30" s="23" t="str">
        <f>IFERROR(VLOOKUP(CI930*1,Обработ.выгрузка_реестра_РФ!$A:$G,6,),"")</f>
        <v/>
      </c>
      <c r="V930" s="61" t="e">
        <f>IF(LEN('Описание предлагаемого товара'!#REF!)&gt;0,'Описание предлагаемого товара'!#REF!,"")</f>
        <v>#REF!</v>
      </c>
      <c r="W930" s="62" t="e">
        <f>IF(LEN('Описание предлагаемого товара'!#REF!)&gt;0,'Описание предлагаемого товара'!#REF!,"")</f>
        <v>#REF!</v>
      </c>
      <c r="X930" s="91" t="e">
        <f t="shared" ref="X930:Y930" si="9100">IFERROR(REPLACE(W930,FIND(CHAR(10),W930,1),1," "),W930)</f>
        <v>#REF!</v>
      </c>
      <c r="Y930" s="91" t="e">
        <f t="shared" si="9100"/>
        <v>#REF!</v>
      </c>
      <c r="Z930" s="91" t="e">
        <f t="shared" si="8911"/>
        <v>#REF!</v>
      </c>
      <c r="AA930" s="91" t="e">
        <f t="shared" si="8912"/>
        <v>#REF!</v>
      </c>
      <c r="AB930" s="91" t="e">
        <f t="shared" si="8913"/>
        <v>#REF!</v>
      </c>
      <c r="AC930" s="91" t="e">
        <f t="shared" ref="AC930:AF930" si="9101">IFERROR(REPLACE(AB930,FIND("  ",AB930,1),2," "),AB930)</f>
        <v>#REF!</v>
      </c>
      <c r="AD930" s="91" t="e">
        <f t="shared" si="9101"/>
        <v>#REF!</v>
      </c>
      <c r="AE930" s="91" t="e">
        <f t="shared" si="9101"/>
        <v>#REF!</v>
      </c>
      <c r="AF930" s="91" t="e">
        <f t="shared" si="9101"/>
        <v>#REF!</v>
      </c>
      <c r="AG930" s="23" t="str">
        <f>IFERROR(VLOOKUP(CI930*1,Обработ.выгрузка_реестра_РФ!$A:$G,4,),"")</f>
        <v/>
      </c>
      <c r="AH930" s="91" t="str">
        <f t="shared" ref="AH930:AI930" si="9102">IFERROR(REPLACE(AG930,FIND("-",AG930,1),1,"*"),AG930)</f>
        <v/>
      </c>
      <c r="AI930" s="91" t="str">
        <f t="shared" si="9102"/>
        <v/>
      </c>
      <c r="AJ930" s="27" t="str">
        <f t="shared" si="9011"/>
        <v/>
      </c>
      <c r="AK930" s="63" t="e">
        <f>IF(LEN('Описание предлагаемого товара'!#REF!)&gt;0,'Описание предлагаемого товара'!#REF!,"")</f>
        <v>#REF!</v>
      </c>
      <c r="AL930" s="91" t="e">
        <f t="shared" ref="AL930:AM930" si="9103">IFERROR(REPLACE(AK930,FIND(CHAR(10),AK930,1),1,""),AK930)</f>
        <v>#REF!</v>
      </c>
      <c r="AM930" s="91" t="e">
        <f t="shared" si="9103"/>
        <v>#REF!</v>
      </c>
      <c r="AN930" s="91" t="e">
        <f t="shared" ref="AN930:AR930" si="9104">IFERROR(REPLACE(AM930,FIND(" ",AM930,1),1,""),AM930)</f>
        <v>#REF!</v>
      </c>
      <c r="AO930" s="91" t="e">
        <f t="shared" si="9104"/>
        <v>#REF!</v>
      </c>
      <c r="AP930" s="91" t="e">
        <f t="shared" si="9104"/>
        <v>#REF!</v>
      </c>
      <c r="AQ930" s="91" t="e">
        <f t="shared" si="9104"/>
        <v>#REF!</v>
      </c>
      <c r="AR930" s="91" t="e">
        <f t="shared" si="9104"/>
        <v>#REF!</v>
      </c>
      <c r="AS930" s="91" t="e">
        <f t="shared" si="8918"/>
        <v>#REF!</v>
      </c>
      <c r="AT930" s="91" t="e">
        <f t="shared" si="8919"/>
        <v>#REF!</v>
      </c>
      <c r="AU930" s="32" t="e">
        <f t="shared" si="8902"/>
        <v>#REF!</v>
      </c>
      <c r="AV930" s="93" t="e">
        <f>'Описание предлагаемого товара'!#REF!</f>
        <v>#REF!</v>
      </c>
      <c r="AW930" s="91" t="e">
        <f>MIN(SEARCH({0,1,2,3,4,5,6,7,8,9},AV930&amp; "0123456789"))</f>
        <v>#REF!</v>
      </c>
      <c r="AX930" s="91" t="str">
        <f t="shared" si="8920"/>
        <v/>
      </c>
      <c r="AY930" s="91" t="str">
        <f t="shared" si="8921"/>
        <v/>
      </c>
      <c r="AZ930" s="91" t="str">
        <f t="shared" si="8922"/>
        <v/>
      </c>
      <c r="BA930" s="91" t="str">
        <f t="shared" si="8923"/>
        <v/>
      </c>
      <c r="BB930" s="91" t="str">
        <f t="shared" si="8924"/>
        <v/>
      </c>
      <c r="BC930" s="91" t="str">
        <f t="shared" si="8925"/>
        <v/>
      </c>
      <c r="BD930" s="91" t="str">
        <f t="shared" si="8926"/>
        <v/>
      </c>
      <c r="BE930" s="91" t="str">
        <f t="shared" si="8927"/>
        <v/>
      </c>
      <c r="BF930" s="91" t="str">
        <f t="shared" si="8928"/>
        <v/>
      </c>
      <c r="BG930" s="91" t="str">
        <f t="shared" si="8929"/>
        <v/>
      </c>
      <c r="BH930" s="91" t="str">
        <f t="shared" si="8930"/>
        <v/>
      </c>
      <c r="BI930" s="91" t="str">
        <f t="shared" si="8931"/>
        <v/>
      </c>
      <c r="BJ930" s="91" t="str">
        <f t="shared" si="8932"/>
        <v/>
      </c>
      <c r="BK930" s="91" t="str">
        <f t="shared" si="8933"/>
        <v/>
      </c>
      <c r="BL930" s="91" t="str">
        <f t="shared" si="8934"/>
        <v/>
      </c>
      <c r="BM930" s="91" t="str">
        <f t="shared" si="8935"/>
        <v/>
      </c>
      <c r="BN930" s="91" t="str">
        <f t="shared" si="8936"/>
        <v/>
      </c>
      <c r="BO930" s="91" t="str">
        <f t="shared" si="8937"/>
        <v/>
      </c>
      <c r="BP930" s="91" t="str">
        <f t="shared" si="8938"/>
        <v/>
      </c>
      <c r="BQ930" s="91" t="str">
        <f t="shared" si="8939"/>
        <v/>
      </c>
      <c r="BR930" s="91" t="str">
        <f t="shared" si="8940"/>
        <v/>
      </c>
      <c r="BS930" s="91" t="str">
        <f t="shared" si="8941"/>
        <v/>
      </c>
      <c r="BT930" s="91" t="str">
        <f t="shared" si="8942"/>
        <v/>
      </c>
      <c r="BU930" s="91" t="str">
        <f t="shared" si="8943"/>
        <v/>
      </c>
      <c r="BV930" s="91" t="str">
        <f t="shared" si="8944"/>
        <v/>
      </c>
      <c r="BW930" s="91" t="str">
        <f t="shared" si="8945"/>
        <v/>
      </c>
      <c r="BX930" s="91" t="str">
        <f t="shared" si="8946"/>
        <v/>
      </c>
      <c r="BY930" s="91" t="str">
        <f t="shared" si="8947"/>
        <v/>
      </c>
      <c r="BZ930" s="91" t="str">
        <f t="shared" si="8948"/>
        <v/>
      </c>
      <c r="CA930" s="91" t="str">
        <f t="shared" si="8949"/>
        <v/>
      </c>
      <c r="CB930" s="91" t="str">
        <f t="shared" si="8950"/>
        <v/>
      </c>
      <c r="CC930" s="91" t="str">
        <f t="shared" si="8951"/>
        <v/>
      </c>
      <c r="CD930" s="91" t="str">
        <f t="shared" si="8952"/>
        <v/>
      </c>
      <c r="CE930" s="91" t="str">
        <f t="shared" si="8953"/>
        <v/>
      </c>
      <c r="CF930" s="91" t="str">
        <f t="shared" si="8954"/>
        <v/>
      </c>
      <c r="CG930" s="91" t="str">
        <f t="shared" si="8955"/>
        <v/>
      </c>
      <c r="CH930" s="91" t="str">
        <f t="shared" si="8956"/>
        <v/>
      </c>
      <c r="CI930" s="91" t="str">
        <f t="shared" si="8957"/>
        <v>нет</v>
      </c>
      <c r="CJ930" s="63" t="e">
        <f>IF(LEN('Описание предлагаемого товара'!#REF!)&gt;0,'Описание предлагаемого товара'!#REF!,"")</f>
        <v>#REF!</v>
      </c>
      <c r="CK930" s="91" t="e">
        <f t="shared" ref="CK930:CL930" si="9105">IFERROR(REPLACE(CJ930,FIND(CHAR(10),CJ930,1),1,""),CJ930)</f>
        <v>#REF!</v>
      </c>
      <c r="CL930" s="91" t="e">
        <f t="shared" si="9105"/>
        <v>#REF!</v>
      </c>
      <c r="CM930" s="91" t="e">
        <f t="shared" si="8959"/>
        <v>#REF!</v>
      </c>
      <c r="CN930" s="91" t="e">
        <f t="shared" si="8960"/>
        <v>#REF!</v>
      </c>
      <c r="CO930" s="91" t="e">
        <f t="shared" si="8961"/>
        <v>#REF!</v>
      </c>
      <c r="CP930" s="90" t="e">
        <f>IF(AU930="Не указан реестровый номер (мера нац.режима Запрет)","",IF(CI930="нет","",IF(CU930="да","исключение(не смотрим баллы)",IFERROR(IF(CI930*1&gt;0,IFERROR(IF(VLOOKUP(CI930*1,Обработ.выгрузка_реестра_РФ!$A:$G,7,)=0,"Баллы не установлены",VLOOKUP(CI930*1,Обработ.выгрузка_реестра_РФ!$A:$G,7,)),IF(LEN(CI930)&gt;14,"","нет номера в реестре РФ")),""),IF(LEN(CI930)=0,"","Некорректный реестровый номер")))))</f>
        <v>#REF!</v>
      </c>
      <c r="CQ930" s="33" t="e">
        <f>IF(LEN(C930)&gt;0,IFERROR(IF(LEN(H930)&gt;0,IF(LEN(VLOOKUP(H930,'исключения(не_смотрим_баллы)'!$A:$C,1,))&gt;0,"да","нет"),"не введен ОКПД2"),"нет"),"")</f>
        <v>#REF!</v>
      </c>
      <c r="CR930" s="33" t="e">
        <f ca="1">IF(CQ930="да",IF(TODAY()&lt;VLOOKUP(H930,'исключения(не_смотрим_баллы)'!$A:$C,3,),"да","нет"),"")</f>
        <v>#REF!</v>
      </c>
      <c r="CS930" s="33" t="str">
        <f>IFERROR(IF(CQ930="да",IF(VLOOKUP(CI930*1,Обработ.выгрузка_реестра_РФ!$A:$G,2,)&lt;VLOOKUP(H930,'исключения(не_смотрим_баллы)'!$A:$C,2,),"да","нет"),""),"")</f>
        <v/>
      </c>
      <c r="CT930" s="24"/>
      <c r="CU930" s="33" t="e">
        <f t="shared" si="8973"/>
        <v>#REF!</v>
      </c>
      <c r="CV930" s="91" t="e">
        <f t="shared" si="8974"/>
        <v>#REF!</v>
      </c>
      <c r="CW930" s="27" t="e">
        <f t="shared" si="8975"/>
        <v>#REF!</v>
      </c>
      <c r="CX930" s="26" t="e">
        <f t="shared" si="8904"/>
        <v>#REF!</v>
      </c>
      <c r="CY930" s="64" t="e">
        <f>IF(LEN('Описание предлагаемого товара'!#REF!)&gt;0,'Описание предлагаемого товара'!#REF!,"")</f>
        <v>#REF!</v>
      </c>
      <c r="CZ930" s="95" t="e">
        <f t="shared" si="8962"/>
        <v>#REF!</v>
      </c>
      <c r="DA930" s="95" t="e">
        <f t="shared" ref="DA930" si="9106">IFERROR(REPLACE(CZ930,FIND(" ",CZ930,1),1,""),CZ930)</f>
        <v>#REF!</v>
      </c>
      <c r="DB930" s="95" t="e">
        <f t="shared" si="8906"/>
        <v>#REF!</v>
      </c>
      <c r="DC930" s="95" t="e">
        <f t="shared" ref="DC930:DD930" si="9107">IFERROR(REPLACE(DB930,FIND("г.",DB930,1),2,""),DB930)</f>
        <v>#REF!</v>
      </c>
      <c r="DD930" s="95" t="e">
        <f t="shared" si="9107"/>
        <v>#REF!</v>
      </c>
      <c r="DE930" s="95" t="e">
        <f t="shared" ref="DE930:DF930" si="9108">IFERROR(REPLACE(DD930,FIND("г",DD930,1),1,""),DD930)</f>
        <v>#REF!</v>
      </c>
      <c r="DF930" s="95" t="e">
        <f t="shared" si="9108"/>
        <v>#REF!</v>
      </c>
      <c r="DG930" s="95" t="e">
        <f t="shared" si="8979"/>
        <v>#REF!</v>
      </c>
      <c r="DH930" s="25" t="str">
        <f>IFERROR(VLOOKUP(CI930*1,Обработ.выгрузка_реестра_РФ!$A:$G,5,),"")</f>
        <v/>
      </c>
      <c r="DI930" s="27" t="str">
        <f t="shared" si="8989"/>
        <v/>
      </c>
      <c r="DJ930" s="27" t="str">
        <f t="shared" ca="1" si="8966"/>
        <v/>
      </c>
      <c r="DK930" s="63" t="e">
        <f>IF(LEN('Описание предлагаемого товара'!#REF!)&gt;0,'Описание предлагаемого товара'!#REF!,"")</f>
        <v>#REF!</v>
      </c>
      <c r="DL930" s="63" t="e">
        <f>IF(LEN('Описание предлагаемого товара'!#REF!)&gt;0,'Описание предлагаемого товара'!#REF!,"")</f>
        <v>#REF!</v>
      </c>
      <c r="DM930" s="32"/>
    </row>
    <row r="931" spans="1:117" ht="48.75" customHeight="1" x14ac:dyDescent="0.25">
      <c r="A931" s="61" t="e">
        <f>IF(LEN('Описание предлагаемого товара'!#REF!)&gt;0,'Описание предлагаемого товара'!#REF!,"")</f>
        <v>#REF!</v>
      </c>
      <c r="B931" s="65" t="e">
        <f>IF(LEN('Описание предлагаемого товара'!#REF!)&gt;0,'Описание предлагаемого товара'!#REF!,"")</f>
        <v>#REF!</v>
      </c>
      <c r="C931" s="61" t="e">
        <f>IF(LEN('Описание предлагаемого товара'!#REF!)&gt;0,'Описание предлагаемого товара'!#REF!,"")</f>
        <v>#REF!</v>
      </c>
      <c r="D931" s="61" t="e">
        <f>IF(LEN('Описание предлагаемого товара'!#REF!)&gt;0,'Описание предлагаемого товара'!#REF!,"")</f>
        <v>#REF!</v>
      </c>
      <c r="E931" s="61" t="e">
        <f>IF(LEN('Описание предлагаемого товара'!#REF!)&gt;0,'Описание предлагаемого товара'!#REF!,"")</f>
        <v>#REF!</v>
      </c>
      <c r="F931" s="61" t="e">
        <f>IF(LEN('Описание предлагаемого товара'!#REF!)&gt;0,'Описание предлагаемого товара'!#REF!,"")</f>
        <v>#REF!</v>
      </c>
      <c r="G931" s="61" t="e">
        <f>IF(LEN('Описание предлагаемого товара'!#REF!)&gt;0,'Описание предлагаемого товара'!#REF!,"")</f>
        <v>#REF!</v>
      </c>
      <c r="H931" s="61" t="e">
        <f>IF(LEN('Описание предлагаемого товара'!#REF!)&gt;0,'Описание предлагаемого товара'!#REF!,"")</f>
        <v>#REF!</v>
      </c>
      <c r="I931" s="61" t="e">
        <f>IF(LEN('Описание предлагаемого товара'!#REF!)&gt;0,'Описание предлагаемого товара'!#REF!,"")</f>
        <v>#REF!</v>
      </c>
      <c r="J931" s="38" t="str">
        <f>IFERROR(VLOOKUP(B931,SAP!$A:$E,5,),"")</f>
        <v/>
      </c>
      <c r="K931" s="40" t="str">
        <f t="shared" si="8909"/>
        <v/>
      </c>
      <c r="L931" s="61" t="e">
        <f>IF(LEN('Описание предлагаемого товара'!#REF!)&gt;0,IFERROR('Описание предлагаемого товара'!#REF!*1,""),"")</f>
        <v>#REF!</v>
      </c>
      <c r="M931" s="39" t="str">
        <f>IFERROR(VLOOKUP(B931,SAP!$A:$E,2,),"")</f>
        <v/>
      </c>
      <c r="N931" s="41" t="str">
        <f t="shared" si="9045"/>
        <v/>
      </c>
      <c r="O931" s="39" t="str">
        <f t="shared" si="8896"/>
        <v/>
      </c>
      <c r="P931" s="36" t="e">
        <f>IF(LEN('Описание предлагаемого товара'!#REF!)&gt;0,'Описание предлагаемого товара'!#REF!,"")</f>
        <v>#REF!</v>
      </c>
      <c r="Q93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31" s="37" t="e">
        <f>IF(LEN('Описание предлагаемого товара'!#REF!)&gt;0,'Описание предлагаемого товара'!#REF!,"")</f>
        <v>#REF!</v>
      </c>
      <c r="S931" s="37" t="e">
        <f>IF(LEN('Описание предлагаемого товара'!#REF!)&gt;0,'Описание предлагаемого товара'!#REF!,"")</f>
        <v>#REF!</v>
      </c>
      <c r="T93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31" s="23" t="str">
        <f>IFERROR(VLOOKUP(CI931*1,Обработ.выгрузка_реестра_РФ!$A:$G,6,),"")</f>
        <v/>
      </c>
      <c r="V931" s="61" t="e">
        <f>IF(LEN('Описание предлагаемого товара'!#REF!)&gt;0,'Описание предлагаемого товара'!#REF!,"")</f>
        <v>#REF!</v>
      </c>
      <c r="W931" s="62" t="e">
        <f>IF(LEN('Описание предлагаемого товара'!#REF!)&gt;0,'Описание предлагаемого товара'!#REF!,"")</f>
        <v>#REF!</v>
      </c>
      <c r="X931" s="91" t="e">
        <f t="shared" ref="X931:Y931" si="9109">IFERROR(REPLACE(W931,FIND(CHAR(10),W931,1),1," "),W931)</f>
        <v>#REF!</v>
      </c>
      <c r="Y931" s="91" t="e">
        <f t="shared" si="9109"/>
        <v>#REF!</v>
      </c>
      <c r="Z931" s="91" t="e">
        <f t="shared" si="8911"/>
        <v>#REF!</v>
      </c>
      <c r="AA931" s="91" t="e">
        <f t="shared" si="8912"/>
        <v>#REF!</v>
      </c>
      <c r="AB931" s="91" t="e">
        <f t="shared" si="8913"/>
        <v>#REF!</v>
      </c>
      <c r="AC931" s="91" t="e">
        <f t="shared" ref="AC931:AF931" si="9110">IFERROR(REPLACE(AB931,FIND("  ",AB931,1),2," "),AB931)</f>
        <v>#REF!</v>
      </c>
      <c r="AD931" s="91" t="e">
        <f t="shared" si="9110"/>
        <v>#REF!</v>
      </c>
      <c r="AE931" s="91" t="e">
        <f t="shared" si="9110"/>
        <v>#REF!</v>
      </c>
      <c r="AF931" s="91" t="e">
        <f t="shared" si="9110"/>
        <v>#REF!</v>
      </c>
      <c r="AG931" s="23" t="str">
        <f>IFERROR(VLOOKUP(CI931*1,Обработ.выгрузка_реестра_РФ!$A:$G,4,),"")</f>
        <v/>
      </c>
      <c r="AH931" s="91" t="str">
        <f t="shared" ref="AH931:AI931" si="9111">IFERROR(REPLACE(AG931,FIND("-",AG931,1),1,"*"),AG931)</f>
        <v/>
      </c>
      <c r="AI931" s="91" t="str">
        <f t="shared" si="9111"/>
        <v/>
      </c>
      <c r="AJ931" s="27" t="str">
        <f t="shared" si="9011"/>
        <v/>
      </c>
      <c r="AK931" s="63" t="e">
        <f>IF(LEN('Описание предлагаемого товара'!#REF!)&gt;0,'Описание предлагаемого товара'!#REF!,"")</f>
        <v>#REF!</v>
      </c>
      <c r="AL931" s="91" t="e">
        <f t="shared" ref="AL931:AM931" si="9112">IFERROR(REPLACE(AK931,FIND(CHAR(10),AK931,1),1,""),AK931)</f>
        <v>#REF!</v>
      </c>
      <c r="AM931" s="91" t="e">
        <f t="shared" si="9112"/>
        <v>#REF!</v>
      </c>
      <c r="AN931" s="91" t="e">
        <f t="shared" ref="AN931:AR931" si="9113">IFERROR(REPLACE(AM931,FIND(" ",AM931,1),1,""),AM931)</f>
        <v>#REF!</v>
      </c>
      <c r="AO931" s="91" t="e">
        <f t="shared" si="9113"/>
        <v>#REF!</v>
      </c>
      <c r="AP931" s="91" t="e">
        <f t="shared" si="9113"/>
        <v>#REF!</v>
      </c>
      <c r="AQ931" s="91" t="e">
        <f t="shared" si="9113"/>
        <v>#REF!</v>
      </c>
      <c r="AR931" s="91" t="e">
        <f t="shared" si="9113"/>
        <v>#REF!</v>
      </c>
      <c r="AS931" s="91" t="e">
        <f t="shared" si="8918"/>
        <v>#REF!</v>
      </c>
      <c r="AT931" s="91" t="e">
        <f t="shared" si="8919"/>
        <v>#REF!</v>
      </c>
      <c r="AU931" s="32" t="e">
        <f t="shared" si="8902"/>
        <v>#REF!</v>
      </c>
      <c r="AV931" s="93" t="e">
        <f>'Описание предлагаемого товара'!#REF!</f>
        <v>#REF!</v>
      </c>
      <c r="AW931" s="91" t="e">
        <f>MIN(SEARCH({0,1,2,3,4,5,6,7,8,9},AV931&amp; "0123456789"))</f>
        <v>#REF!</v>
      </c>
      <c r="AX931" s="91" t="str">
        <f t="shared" si="8920"/>
        <v/>
      </c>
      <c r="AY931" s="91" t="str">
        <f t="shared" si="8921"/>
        <v/>
      </c>
      <c r="AZ931" s="91" t="str">
        <f t="shared" si="8922"/>
        <v/>
      </c>
      <c r="BA931" s="91" t="str">
        <f t="shared" si="8923"/>
        <v/>
      </c>
      <c r="BB931" s="91" t="str">
        <f t="shared" si="8924"/>
        <v/>
      </c>
      <c r="BC931" s="91" t="str">
        <f t="shared" si="8925"/>
        <v/>
      </c>
      <c r="BD931" s="91" t="str">
        <f t="shared" si="8926"/>
        <v/>
      </c>
      <c r="BE931" s="91" t="str">
        <f t="shared" si="8927"/>
        <v/>
      </c>
      <c r="BF931" s="91" t="str">
        <f t="shared" si="8928"/>
        <v/>
      </c>
      <c r="BG931" s="91" t="str">
        <f t="shared" si="8929"/>
        <v/>
      </c>
      <c r="BH931" s="91" t="str">
        <f t="shared" si="8930"/>
        <v/>
      </c>
      <c r="BI931" s="91" t="str">
        <f t="shared" si="8931"/>
        <v/>
      </c>
      <c r="BJ931" s="91" t="str">
        <f t="shared" si="8932"/>
        <v/>
      </c>
      <c r="BK931" s="91" t="str">
        <f t="shared" si="8933"/>
        <v/>
      </c>
      <c r="BL931" s="91" t="str">
        <f t="shared" si="8934"/>
        <v/>
      </c>
      <c r="BM931" s="91" t="str">
        <f t="shared" si="8935"/>
        <v/>
      </c>
      <c r="BN931" s="91" t="str">
        <f t="shared" si="8936"/>
        <v/>
      </c>
      <c r="BO931" s="91" t="str">
        <f t="shared" si="8937"/>
        <v/>
      </c>
      <c r="BP931" s="91" t="str">
        <f t="shared" si="8938"/>
        <v/>
      </c>
      <c r="BQ931" s="91" t="str">
        <f t="shared" si="8939"/>
        <v/>
      </c>
      <c r="BR931" s="91" t="str">
        <f t="shared" si="8940"/>
        <v/>
      </c>
      <c r="BS931" s="91" t="str">
        <f t="shared" si="8941"/>
        <v/>
      </c>
      <c r="BT931" s="91" t="str">
        <f t="shared" si="8942"/>
        <v/>
      </c>
      <c r="BU931" s="91" t="str">
        <f t="shared" si="8943"/>
        <v/>
      </c>
      <c r="BV931" s="91" t="str">
        <f t="shared" si="8944"/>
        <v/>
      </c>
      <c r="BW931" s="91" t="str">
        <f t="shared" si="8945"/>
        <v/>
      </c>
      <c r="BX931" s="91" t="str">
        <f t="shared" si="8946"/>
        <v/>
      </c>
      <c r="BY931" s="91" t="str">
        <f t="shared" si="8947"/>
        <v/>
      </c>
      <c r="BZ931" s="91" t="str">
        <f t="shared" si="8948"/>
        <v/>
      </c>
      <c r="CA931" s="91" t="str">
        <f t="shared" si="8949"/>
        <v/>
      </c>
      <c r="CB931" s="91" t="str">
        <f t="shared" si="8950"/>
        <v/>
      </c>
      <c r="CC931" s="91" t="str">
        <f t="shared" si="8951"/>
        <v/>
      </c>
      <c r="CD931" s="91" t="str">
        <f t="shared" si="8952"/>
        <v/>
      </c>
      <c r="CE931" s="91" t="str">
        <f t="shared" si="8953"/>
        <v/>
      </c>
      <c r="CF931" s="91" t="str">
        <f t="shared" si="8954"/>
        <v/>
      </c>
      <c r="CG931" s="91" t="str">
        <f t="shared" si="8955"/>
        <v/>
      </c>
      <c r="CH931" s="91" t="str">
        <f t="shared" si="8956"/>
        <v/>
      </c>
      <c r="CI931" s="91" t="str">
        <f t="shared" si="8957"/>
        <v>нет</v>
      </c>
      <c r="CJ931" s="63" t="e">
        <f>IF(LEN('Описание предлагаемого товара'!#REF!)&gt;0,'Описание предлагаемого товара'!#REF!,"")</f>
        <v>#REF!</v>
      </c>
      <c r="CK931" s="91" t="e">
        <f t="shared" ref="CK931:CL931" si="9114">IFERROR(REPLACE(CJ931,FIND(CHAR(10),CJ931,1),1,""),CJ931)</f>
        <v>#REF!</v>
      </c>
      <c r="CL931" s="91" t="e">
        <f t="shared" si="9114"/>
        <v>#REF!</v>
      </c>
      <c r="CM931" s="91" t="e">
        <f t="shared" si="8959"/>
        <v>#REF!</v>
      </c>
      <c r="CN931" s="91" t="e">
        <f t="shared" si="8960"/>
        <v>#REF!</v>
      </c>
      <c r="CO931" s="91" t="e">
        <f t="shared" si="8961"/>
        <v>#REF!</v>
      </c>
      <c r="CP931" s="90" t="e">
        <f>IF(AU931="Не указан реестровый номер (мера нац.режима Запрет)","",IF(CI931="нет","",IF(CU931="да","исключение(не смотрим баллы)",IFERROR(IF(CI931*1&gt;0,IFERROR(IF(VLOOKUP(CI931*1,Обработ.выгрузка_реестра_РФ!$A:$G,7,)=0,"Баллы не установлены",VLOOKUP(CI931*1,Обработ.выгрузка_реестра_РФ!$A:$G,7,)),IF(LEN(CI931)&gt;14,"","нет номера в реестре РФ")),""),IF(LEN(CI931)=0,"","Некорректный реестровый номер")))))</f>
        <v>#REF!</v>
      </c>
      <c r="CQ931" s="33" t="e">
        <f>IF(LEN(C931)&gt;0,IFERROR(IF(LEN(H931)&gt;0,IF(LEN(VLOOKUP(H931,'исключения(не_смотрим_баллы)'!$A:$C,1,))&gt;0,"да","нет"),"не введен ОКПД2"),"нет"),"")</f>
        <v>#REF!</v>
      </c>
      <c r="CR931" s="33" t="e">
        <f ca="1">IF(CQ931="да",IF(TODAY()&lt;VLOOKUP(H931,'исключения(не_смотрим_баллы)'!$A:$C,3,),"да","нет"),"")</f>
        <v>#REF!</v>
      </c>
      <c r="CS931" s="33" t="str">
        <f>IFERROR(IF(CQ931="да",IF(VLOOKUP(CI931*1,Обработ.выгрузка_реестра_РФ!$A:$G,2,)&lt;VLOOKUP(H931,'исключения(не_смотрим_баллы)'!$A:$C,2,),"да","нет"),""),"")</f>
        <v/>
      </c>
      <c r="CT931" s="24"/>
      <c r="CU931" s="33" t="e">
        <f t="shared" si="8973"/>
        <v>#REF!</v>
      </c>
      <c r="CV931" s="91" t="e">
        <f t="shared" si="8974"/>
        <v>#REF!</v>
      </c>
      <c r="CW931" s="27" t="e">
        <f t="shared" si="8975"/>
        <v>#REF!</v>
      </c>
      <c r="CX931" s="26" t="e">
        <f t="shared" si="8904"/>
        <v>#REF!</v>
      </c>
      <c r="CY931" s="64" t="e">
        <f>IF(LEN('Описание предлагаемого товара'!#REF!)&gt;0,'Описание предлагаемого товара'!#REF!,"")</f>
        <v>#REF!</v>
      </c>
      <c r="CZ931" s="95" t="e">
        <f t="shared" si="8962"/>
        <v>#REF!</v>
      </c>
      <c r="DA931" s="95" t="e">
        <f t="shared" ref="DA931" si="9115">IFERROR(REPLACE(CZ931,FIND(" ",CZ931,1),1,""),CZ931)</f>
        <v>#REF!</v>
      </c>
      <c r="DB931" s="95" t="e">
        <f t="shared" si="8906"/>
        <v>#REF!</v>
      </c>
      <c r="DC931" s="95" t="e">
        <f t="shared" ref="DC931:DD931" si="9116">IFERROR(REPLACE(DB931,FIND("г.",DB931,1),2,""),DB931)</f>
        <v>#REF!</v>
      </c>
      <c r="DD931" s="95" t="e">
        <f t="shared" si="9116"/>
        <v>#REF!</v>
      </c>
      <c r="DE931" s="95" t="e">
        <f t="shared" ref="DE931:DF931" si="9117">IFERROR(REPLACE(DD931,FIND("г",DD931,1),1,""),DD931)</f>
        <v>#REF!</v>
      </c>
      <c r="DF931" s="95" t="e">
        <f t="shared" si="9117"/>
        <v>#REF!</v>
      </c>
      <c r="DG931" s="95" t="e">
        <f t="shared" si="8979"/>
        <v>#REF!</v>
      </c>
      <c r="DH931" s="25" t="str">
        <f>IFERROR(VLOOKUP(CI931*1,Обработ.выгрузка_реестра_РФ!$A:$G,5,),"")</f>
        <v/>
      </c>
      <c r="DI931" s="27" t="str">
        <f t="shared" si="8989"/>
        <v/>
      </c>
      <c r="DJ931" s="27" t="str">
        <f t="shared" ca="1" si="8966"/>
        <v/>
      </c>
      <c r="DK931" s="63" t="e">
        <f>IF(LEN('Описание предлагаемого товара'!#REF!)&gt;0,'Описание предлагаемого товара'!#REF!,"")</f>
        <v>#REF!</v>
      </c>
      <c r="DL931" s="63" t="e">
        <f>IF(LEN('Описание предлагаемого товара'!#REF!)&gt;0,'Описание предлагаемого товара'!#REF!,"")</f>
        <v>#REF!</v>
      </c>
      <c r="DM931" s="32"/>
    </row>
    <row r="932" spans="1:117" ht="48.75" customHeight="1" x14ac:dyDescent="0.25">
      <c r="A932" s="61" t="e">
        <f>IF(LEN('Описание предлагаемого товара'!#REF!)&gt;0,'Описание предлагаемого товара'!#REF!,"")</f>
        <v>#REF!</v>
      </c>
      <c r="B932" s="65" t="e">
        <f>IF(LEN('Описание предлагаемого товара'!#REF!)&gt;0,'Описание предлагаемого товара'!#REF!,"")</f>
        <v>#REF!</v>
      </c>
      <c r="C932" s="61" t="e">
        <f>IF(LEN('Описание предлагаемого товара'!#REF!)&gt;0,'Описание предлагаемого товара'!#REF!,"")</f>
        <v>#REF!</v>
      </c>
      <c r="D932" s="61" t="e">
        <f>IF(LEN('Описание предлагаемого товара'!#REF!)&gt;0,'Описание предлагаемого товара'!#REF!,"")</f>
        <v>#REF!</v>
      </c>
      <c r="E932" s="61" t="e">
        <f>IF(LEN('Описание предлагаемого товара'!#REF!)&gt;0,'Описание предлагаемого товара'!#REF!,"")</f>
        <v>#REF!</v>
      </c>
      <c r="F932" s="61" t="e">
        <f>IF(LEN('Описание предлагаемого товара'!#REF!)&gt;0,'Описание предлагаемого товара'!#REF!,"")</f>
        <v>#REF!</v>
      </c>
      <c r="G932" s="61" t="e">
        <f>IF(LEN('Описание предлагаемого товара'!#REF!)&gt;0,'Описание предлагаемого товара'!#REF!,"")</f>
        <v>#REF!</v>
      </c>
      <c r="H932" s="61" t="e">
        <f>IF(LEN('Описание предлагаемого товара'!#REF!)&gt;0,'Описание предлагаемого товара'!#REF!,"")</f>
        <v>#REF!</v>
      </c>
      <c r="I932" s="61" t="e">
        <f>IF(LEN('Описание предлагаемого товара'!#REF!)&gt;0,'Описание предлагаемого товара'!#REF!,"")</f>
        <v>#REF!</v>
      </c>
      <c r="J932" s="38" t="str">
        <f>IFERROR(VLOOKUP(B932,SAP!$A:$E,5,),"")</f>
        <v/>
      </c>
      <c r="K932" s="40" t="str">
        <f t="shared" si="8909"/>
        <v/>
      </c>
      <c r="L932" s="61" t="e">
        <f>IF(LEN('Описание предлагаемого товара'!#REF!)&gt;0,IFERROR('Описание предлагаемого товара'!#REF!*1,""),"")</f>
        <v>#REF!</v>
      </c>
      <c r="M932" s="39" t="str">
        <f>IFERROR(VLOOKUP(B932,SAP!$A:$E,2,),"")</f>
        <v/>
      </c>
      <c r="N932" s="41" t="str">
        <f t="shared" si="9045"/>
        <v/>
      </c>
      <c r="O932" s="39" t="str">
        <f t="shared" si="8896"/>
        <v/>
      </c>
      <c r="P932" s="36" t="e">
        <f>IF(LEN('Описание предлагаемого товара'!#REF!)&gt;0,'Описание предлагаемого товара'!#REF!,"")</f>
        <v>#REF!</v>
      </c>
      <c r="Q93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32" s="37" t="e">
        <f>IF(LEN('Описание предлагаемого товара'!#REF!)&gt;0,'Описание предлагаемого товара'!#REF!,"")</f>
        <v>#REF!</v>
      </c>
      <c r="S932" s="37" t="e">
        <f>IF(LEN('Описание предлагаемого товара'!#REF!)&gt;0,'Описание предлагаемого товара'!#REF!,"")</f>
        <v>#REF!</v>
      </c>
      <c r="T93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32" s="23" t="str">
        <f>IFERROR(VLOOKUP(CI932*1,Обработ.выгрузка_реестра_РФ!$A:$G,6,),"")</f>
        <v/>
      </c>
      <c r="V932" s="61" t="e">
        <f>IF(LEN('Описание предлагаемого товара'!#REF!)&gt;0,'Описание предлагаемого товара'!#REF!,"")</f>
        <v>#REF!</v>
      </c>
      <c r="W932" s="62" t="e">
        <f>IF(LEN('Описание предлагаемого товара'!#REF!)&gt;0,'Описание предлагаемого товара'!#REF!,"")</f>
        <v>#REF!</v>
      </c>
      <c r="X932" s="91" t="e">
        <f t="shared" ref="X932:Y932" si="9118">IFERROR(REPLACE(W932,FIND(CHAR(10),W932,1),1," "),W932)</f>
        <v>#REF!</v>
      </c>
      <c r="Y932" s="91" t="e">
        <f t="shared" si="9118"/>
        <v>#REF!</v>
      </c>
      <c r="Z932" s="91" t="e">
        <f t="shared" si="8911"/>
        <v>#REF!</v>
      </c>
      <c r="AA932" s="91" t="e">
        <f t="shared" si="8912"/>
        <v>#REF!</v>
      </c>
      <c r="AB932" s="91" t="e">
        <f t="shared" si="8913"/>
        <v>#REF!</v>
      </c>
      <c r="AC932" s="91" t="e">
        <f t="shared" ref="AC932:AF932" si="9119">IFERROR(REPLACE(AB932,FIND("  ",AB932,1),2," "),AB932)</f>
        <v>#REF!</v>
      </c>
      <c r="AD932" s="91" t="e">
        <f t="shared" si="9119"/>
        <v>#REF!</v>
      </c>
      <c r="AE932" s="91" t="e">
        <f t="shared" si="9119"/>
        <v>#REF!</v>
      </c>
      <c r="AF932" s="91" t="e">
        <f t="shared" si="9119"/>
        <v>#REF!</v>
      </c>
      <c r="AG932" s="23" t="str">
        <f>IFERROR(VLOOKUP(CI932*1,Обработ.выгрузка_реестра_РФ!$A:$G,4,),"")</f>
        <v/>
      </c>
      <c r="AH932" s="91" t="str">
        <f t="shared" ref="AH932:AI932" si="9120">IFERROR(REPLACE(AG932,FIND("-",AG932,1),1,"*"),AG932)</f>
        <v/>
      </c>
      <c r="AI932" s="91" t="str">
        <f t="shared" si="9120"/>
        <v/>
      </c>
      <c r="AJ932" s="27" t="str">
        <f t="shared" si="9011"/>
        <v/>
      </c>
      <c r="AK932" s="63" t="e">
        <f>IF(LEN('Описание предлагаемого товара'!#REF!)&gt;0,'Описание предлагаемого товара'!#REF!,"")</f>
        <v>#REF!</v>
      </c>
      <c r="AL932" s="91" t="e">
        <f t="shared" ref="AL932:AM932" si="9121">IFERROR(REPLACE(AK932,FIND(CHAR(10),AK932,1),1,""),AK932)</f>
        <v>#REF!</v>
      </c>
      <c r="AM932" s="91" t="e">
        <f t="shared" si="9121"/>
        <v>#REF!</v>
      </c>
      <c r="AN932" s="91" t="e">
        <f t="shared" ref="AN932:AR932" si="9122">IFERROR(REPLACE(AM932,FIND(" ",AM932,1),1,""),AM932)</f>
        <v>#REF!</v>
      </c>
      <c r="AO932" s="91" t="e">
        <f t="shared" si="9122"/>
        <v>#REF!</v>
      </c>
      <c r="AP932" s="91" t="e">
        <f t="shared" si="9122"/>
        <v>#REF!</v>
      </c>
      <c r="AQ932" s="91" t="e">
        <f t="shared" si="9122"/>
        <v>#REF!</v>
      </c>
      <c r="AR932" s="91" t="e">
        <f t="shared" si="9122"/>
        <v>#REF!</v>
      </c>
      <c r="AS932" s="91" t="e">
        <f t="shared" si="8918"/>
        <v>#REF!</v>
      </c>
      <c r="AT932" s="91" t="e">
        <f t="shared" si="8919"/>
        <v>#REF!</v>
      </c>
      <c r="AU932" s="32" t="e">
        <f t="shared" si="8902"/>
        <v>#REF!</v>
      </c>
      <c r="AV932" s="93" t="e">
        <f>'Описание предлагаемого товара'!#REF!</f>
        <v>#REF!</v>
      </c>
      <c r="AW932" s="91" t="e">
        <f>MIN(SEARCH({0,1,2,3,4,5,6,7,8,9},AV932&amp; "0123456789"))</f>
        <v>#REF!</v>
      </c>
      <c r="AX932" s="91" t="str">
        <f t="shared" si="8920"/>
        <v/>
      </c>
      <c r="AY932" s="91" t="str">
        <f t="shared" si="8921"/>
        <v/>
      </c>
      <c r="AZ932" s="91" t="str">
        <f t="shared" si="8922"/>
        <v/>
      </c>
      <c r="BA932" s="91" t="str">
        <f t="shared" si="8923"/>
        <v/>
      </c>
      <c r="BB932" s="91" t="str">
        <f t="shared" si="8924"/>
        <v/>
      </c>
      <c r="BC932" s="91" t="str">
        <f t="shared" si="8925"/>
        <v/>
      </c>
      <c r="BD932" s="91" t="str">
        <f t="shared" si="8926"/>
        <v/>
      </c>
      <c r="BE932" s="91" t="str">
        <f t="shared" si="8927"/>
        <v/>
      </c>
      <c r="BF932" s="91" t="str">
        <f t="shared" si="8928"/>
        <v/>
      </c>
      <c r="BG932" s="91" t="str">
        <f t="shared" si="8929"/>
        <v/>
      </c>
      <c r="BH932" s="91" t="str">
        <f t="shared" si="8930"/>
        <v/>
      </c>
      <c r="BI932" s="91" t="str">
        <f t="shared" si="8931"/>
        <v/>
      </c>
      <c r="BJ932" s="91" t="str">
        <f t="shared" si="8932"/>
        <v/>
      </c>
      <c r="BK932" s="91" t="str">
        <f t="shared" si="8933"/>
        <v/>
      </c>
      <c r="BL932" s="91" t="str">
        <f t="shared" si="8934"/>
        <v/>
      </c>
      <c r="BM932" s="91" t="str">
        <f t="shared" si="8935"/>
        <v/>
      </c>
      <c r="BN932" s="91" t="str">
        <f t="shared" si="8936"/>
        <v/>
      </c>
      <c r="BO932" s="91" t="str">
        <f t="shared" si="8937"/>
        <v/>
      </c>
      <c r="BP932" s="91" t="str">
        <f t="shared" si="8938"/>
        <v/>
      </c>
      <c r="BQ932" s="91" t="str">
        <f t="shared" si="8939"/>
        <v/>
      </c>
      <c r="BR932" s="91" t="str">
        <f t="shared" si="8940"/>
        <v/>
      </c>
      <c r="BS932" s="91" t="str">
        <f t="shared" si="8941"/>
        <v/>
      </c>
      <c r="BT932" s="91" t="str">
        <f t="shared" si="8942"/>
        <v/>
      </c>
      <c r="BU932" s="91" t="str">
        <f t="shared" si="8943"/>
        <v/>
      </c>
      <c r="BV932" s="91" t="str">
        <f t="shared" si="8944"/>
        <v/>
      </c>
      <c r="BW932" s="91" t="str">
        <f t="shared" si="8945"/>
        <v/>
      </c>
      <c r="BX932" s="91" t="str">
        <f t="shared" si="8946"/>
        <v/>
      </c>
      <c r="BY932" s="91" t="str">
        <f t="shared" si="8947"/>
        <v/>
      </c>
      <c r="BZ932" s="91" t="str">
        <f t="shared" si="8948"/>
        <v/>
      </c>
      <c r="CA932" s="91" t="str">
        <f t="shared" si="8949"/>
        <v/>
      </c>
      <c r="CB932" s="91" t="str">
        <f t="shared" si="8950"/>
        <v/>
      </c>
      <c r="CC932" s="91" t="str">
        <f t="shared" si="8951"/>
        <v/>
      </c>
      <c r="CD932" s="91" t="str">
        <f t="shared" si="8952"/>
        <v/>
      </c>
      <c r="CE932" s="91" t="str">
        <f t="shared" si="8953"/>
        <v/>
      </c>
      <c r="CF932" s="91" t="str">
        <f t="shared" si="8954"/>
        <v/>
      </c>
      <c r="CG932" s="91" t="str">
        <f t="shared" si="8955"/>
        <v/>
      </c>
      <c r="CH932" s="91" t="str">
        <f t="shared" si="8956"/>
        <v/>
      </c>
      <c r="CI932" s="91" t="str">
        <f t="shared" si="8957"/>
        <v>нет</v>
      </c>
      <c r="CJ932" s="63" t="e">
        <f>IF(LEN('Описание предлагаемого товара'!#REF!)&gt;0,'Описание предлагаемого товара'!#REF!,"")</f>
        <v>#REF!</v>
      </c>
      <c r="CK932" s="91" t="e">
        <f t="shared" ref="CK932:CL932" si="9123">IFERROR(REPLACE(CJ932,FIND(CHAR(10),CJ932,1),1,""),CJ932)</f>
        <v>#REF!</v>
      </c>
      <c r="CL932" s="91" t="e">
        <f t="shared" si="9123"/>
        <v>#REF!</v>
      </c>
      <c r="CM932" s="91" t="e">
        <f t="shared" si="8959"/>
        <v>#REF!</v>
      </c>
      <c r="CN932" s="91" t="e">
        <f t="shared" si="8960"/>
        <v>#REF!</v>
      </c>
      <c r="CO932" s="91" t="e">
        <f t="shared" si="8961"/>
        <v>#REF!</v>
      </c>
      <c r="CP932" s="90" t="e">
        <f>IF(AU932="Не указан реестровый номер (мера нац.режима Запрет)","",IF(CI932="нет","",IF(CU932="да","исключение(не смотрим баллы)",IFERROR(IF(CI932*1&gt;0,IFERROR(IF(VLOOKUP(CI932*1,Обработ.выгрузка_реестра_РФ!$A:$G,7,)=0,"Баллы не установлены",VLOOKUP(CI932*1,Обработ.выгрузка_реестра_РФ!$A:$G,7,)),IF(LEN(CI932)&gt;14,"","нет номера в реестре РФ")),""),IF(LEN(CI932)=0,"","Некорректный реестровый номер")))))</f>
        <v>#REF!</v>
      </c>
      <c r="CQ932" s="33" t="e">
        <f>IF(LEN(C932)&gt;0,IFERROR(IF(LEN(H932)&gt;0,IF(LEN(VLOOKUP(H932,'исключения(не_смотрим_баллы)'!$A:$C,1,))&gt;0,"да","нет"),"не введен ОКПД2"),"нет"),"")</f>
        <v>#REF!</v>
      </c>
      <c r="CR932" s="33" t="e">
        <f ca="1">IF(CQ932="да",IF(TODAY()&lt;VLOOKUP(H932,'исключения(не_смотрим_баллы)'!$A:$C,3,),"да","нет"),"")</f>
        <v>#REF!</v>
      </c>
      <c r="CS932" s="33" t="str">
        <f>IFERROR(IF(CQ932="да",IF(VLOOKUP(CI932*1,Обработ.выгрузка_реестра_РФ!$A:$G,2,)&lt;VLOOKUP(H932,'исключения(не_смотрим_баллы)'!$A:$C,2,),"да","нет"),""),"")</f>
        <v/>
      </c>
      <c r="CT932" s="24"/>
      <c r="CU932" s="33" t="e">
        <f t="shared" si="8973"/>
        <v>#REF!</v>
      </c>
      <c r="CV932" s="91" t="e">
        <f t="shared" si="8974"/>
        <v>#REF!</v>
      </c>
      <c r="CW932" s="27" t="e">
        <f t="shared" si="8975"/>
        <v>#REF!</v>
      </c>
      <c r="CX932" s="26" t="e">
        <f t="shared" si="8904"/>
        <v>#REF!</v>
      </c>
      <c r="CY932" s="64" t="e">
        <f>IF(LEN('Описание предлагаемого товара'!#REF!)&gt;0,'Описание предлагаемого товара'!#REF!,"")</f>
        <v>#REF!</v>
      </c>
      <c r="CZ932" s="95" t="e">
        <f t="shared" si="8962"/>
        <v>#REF!</v>
      </c>
      <c r="DA932" s="95" t="e">
        <f t="shared" ref="DA932" si="9124">IFERROR(REPLACE(CZ932,FIND(" ",CZ932,1),1,""),CZ932)</f>
        <v>#REF!</v>
      </c>
      <c r="DB932" s="95" t="e">
        <f t="shared" si="8906"/>
        <v>#REF!</v>
      </c>
      <c r="DC932" s="95" t="e">
        <f t="shared" ref="DC932:DD932" si="9125">IFERROR(REPLACE(DB932,FIND("г.",DB932,1),2,""),DB932)</f>
        <v>#REF!</v>
      </c>
      <c r="DD932" s="95" t="e">
        <f t="shared" si="9125"/>
        <v>#REF!</v>
      </c>
      <c r="DE932" s="95" t="e">
        <f t="shared" ref="DE932:DF932" si="9126">IFERROR(REPLACE(DD932,FIND("г",DD932,1),1,""),DD932)</f>
        <v>#REF!</v>
      </c>
      <c r="DF932" s="95" t="e">
        <f t="shared" si="9126"/>
        <v>#REF!</v>
      </c>
      <c r="DG932" s="95" t="e">
        <f t="shared" si="8979"/>
        <v>#REF!</v>
      </c>
      <c r="DH932" s="25" t="str">
        <f>IFERROR(VLOOKUP(CI932*1,Обработ.выгрузка_реестра_РФ!$A:$G,5,),"")</f>
        <v/>
      </c>
      <c r="DI932" s="27" t="str">
        <f t="shared" si="8989"/>
        <v/>
      </c>
      <c r="DJ932" s="27" t="str">
        <f t="shared" ca="1" si="8966"/>
        <v/>
      </c>
      <c r="DK932" s="63" t="e">
        <f>IF(LEN('Описание предлагаемого товара'!#REF!)&gt;0,'Описание предлагаемого товара'!#REF!,"")</f>
        <v>#REF!</v>
      </c>
      <c r="DL932" s="63" t="e">
        <f>IF(LEN('Описание предлагаемого товара'!#REF!)&gt;0,'Описание предлагаемого товара'!#REF!,"")</f>
        <v>#REF!</v>
      </c>
      <c r="DM932" s="32"/>
    </row>
    <row r="933" spans="1:117" ht="48.75" customHeight="1" x14ac:dyDescent="0.25">
      <c r="A933" s="61" t="e">
        <f>IF(LEN('Описание предлагаемого товара'!#REF!)&gt;0,'Описание предлагаемого товара'!#REF!,"")</f>
        <v>#REF!</v>
      </c>
      <c r="B933" s="65" t="e">
        <f>IF(LEN('Описание предлагаемого товара'!#REF!)&gt;0,'Описание предлагаемого товара'!#REF!,"")</f>
        <v>#REF!</v>
      </c>
      <c r="C933" s="61" t="e">
        <f>IF(LEN('Описание предлагаемого товара'!#REF!)&gt;0,'Описание предлагаемого товара'!#REF!,"")</f>
        <v>#REF!</v>
      </c>
      <c r="D933" s="61" t="e">
        <f>IF(LEN('Описание предлагаемого товара'!#REF!)&gt;0,'Описание предлагаемого товара'!#REF!,"")</f>
        <v>#REF!</v>
      </c>
      <c r="E933" s="61" t="e">
        <f>IF(LEN('Описание предлагаемого товара'!#REF!)&gt;0,'Описание предлагаемого товара'!#REF!,"")</f>
        <v>#REF!</v>
      </c>
      <c r="F933" s="61" t="e">
        <f>IF(LEN('Описание предлагаемого товара'!#REF!)&gt;0,'Описание предлагаемого товара'!#REF!,"")</f>
        <v>#REF!</v>
      </c>
      <c r="G933" s="61" t="e">
        <f>IF(LEN('Описание предлагаемого товара'!#REF!)&gt;0,'Описание предлагаемого товара'!#REF!,"")</f>
        <v>#REF!</v>
      </c>
      <c r="H933" s="61" t="e">
        <f>IF(LEN('Описание предлагаемого товара'!#REF!)&gt;0,'Описание предлагаемого товара'!#REF!,"")</f>
        <v>#REF!</v>
      </c>
      <c r="I933" s="61" t="e">
        <f>IF(LEN('Описание предлагаемого товара'!#REF!)&gt;0,'Описание предлагаемого товара'!#REF!,"")</f>
        <v>#REF!</v>
      </c>
      <c r="J933" s="38" t="str">
        <f>IFERROR(VLOOKUP(B933,SAP!$A:$E,5,),"")</f>
        <v/>
      </c>
      <c r="K933" s="40" t="str">
        <f t="shared" si="8909"/>
        <v/>
      </c>
      <c r="L933" s="61" t="e">
        <f>IF(LEN('Описание предлагаемого товара'!#REF!)&gt;0,IFERROR('Описание предлагаемого товара'!#REF!*1,""),"")</f>
        <v>#REF!</v>
      </c>
      <c r="M933" s="39" t="str">
        <f>IFERROR(VLOOKUP(B933,SAP!$A:$E,2,),"")</f>
        <v/>
      </c>
      <c r="N933" s="41" t="str">
        <f t="shared" si="9045"/>
        <v/>
      </c>
      <c r="O933" s="39" t="str">
        <f t="shared" si="8896"/>
        <v/>
      </c>
      <c r="P933" s="36" t="e">
        <f>IF(LEN('Описание предлагаемого товара'!#REF!)&gt;0,'Описание предлагаемого товара'!#REF!,"")</f>
        <v>#REF!</v>
      </c>
      <c r="Q93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33" s="37" t="e">
        <f>IF(LEN('Описание предлагаемого товара'!#REF!)&gt;0,'Описание предлагаемого товара'!#REF!,"")</f>
        <v>#REF!</v>
      </c>
      <c r="S933" s="37" t="e">
        <f>IF(LEN('Описание предлагаемого товара'!#REF!)&gt;0,'Описание предлагаемого товара'!#REF!,"")</f>
        <v>#REF!</v>
      </c>
      <c r="T93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33" s="23" t="str">
        <f>IFERROR(VLOOKUP(CI933*1,Обработ.выгрузка_реестра_РФ!$A:$G,6,),"")</f>
        <v/>
      </c>
      <c r="V933" s="61" t="e">
        <f>IF(LEN('Описание предлагаемого товара'!#REF!)&gt;0,'Описание предлагаемого товара'!#REF!,"")</f>
        <v>#REF!</v>
      </c>
      <c r="W933" s="62" t="e">
        <f>IF(LEN('Описание предлагаемого товара'!#REF!)&gt;0,'Описание предлагаемого товара'!#REF!,"")</f>
        <v>#REF!</v>
      </c>
      <c r="X933" s="91" t="e">
        <f t="shared" ref="X933:Y933" si="9127">IFERROR(REPLACE(W933,FIND(CHAR(10),W933,1),1," "),W933)</f>
        <v>#REF!</v>
      </c>
      <c r="Y933" s="91" t="e">
        <f t="shared" si="9127"/>
        <v>#REF!</v>
      </c>
      <c r="Z933" s="91" t="e">
        <f t="shared" si="8911"/>
        <v>#REF!</v>
      </c>
      <c r="AA933" s="91" t="e">
        <f t="shared" si="8912"/>
        <v>#REF!</v>
      </c>
      <c r="AB933" s="91" t="e">
        <f t="shared" si="8913"/>
        <v>#REF!</v>
      </c>
      <c r="AC933" s="91" t="e">
        <f t="shared" ref="AC933:AF933" si="9128">IFERROR(REPLACE(AB933,FIND("  ",AB933,1),2," "),AB933)</f>
        <v>#REF!</v>
      </c>
      <c r="AD933" s="91" t="e">
        <f t="shared" si="9128"/>
        <v>#REF!</v>
      </c>
      <c r="AE933" s="91" t="e">
        <f t="shared" si="9128"/>
        <v>#REF!</v>
      </c>
      <c r="AF933" s="91" t="e">
        <f t="shared" si="9128"/>
        <v>#REF!</v>
      </c>
      <c r="AG933" s="23" t="str">
        <f>IFERROR(VLOOKUP(CI933*1,Обработ.выгрузка_реестра_РФ!$A:$G,4,),"")</f>
        <v/>
      </c>
      <c r="AH933" s="91" t="str">
        <f t="shared" ref="AH933:AI933" si="9129">IFERROR(REPLACE(AG933,FIND("-",AG933,1),1,"*"),AG933)</f>
        <v/>
      </c>
      <c r="AI933" s="91" t="str">
        <f t="shared" si="9129"/>
        <v/>
      </c>
      <c r="AJ933" s="27" t="str">
        <f t="shared" si="9011"/>
        <v/>
      </c>
      <c r="AK933" s="63" t="e">
        <f>IF(LEN('Описание предлагаемого товара'!#REF!)&gt;0,'Описание предлагаемого товара'!#REF!,"")</f>
        <v>#REF!</v>
      </c>
      <c r="AL933" s="91" t="e">
        <f t="shared" ref="AL933:AM933" si="9130">IFERROR(REPLACE(AK933,FIND(CHAR(10),AK933,1),1,""),AK933)</f>
        <v>#REF!</v>
      </c>
      <c r="AM933" s="91" t="e">
        <f t="shared" si="9130"/>
        <v>#REF!</v>
      </c>
      <c r="AN933" s="91" t="e">
        <f t="shared" ref="AN933:AR933" si="9131">IFERROR(REPLACE(AM933,FIND(" ",AM933,1),1,""),AM933)</f>
        <v>#REF!</v>
      </c>
      <c r="AO933" s="91" t="e">
        <f t="shared" si="9131"/>
        <v>#REF!</v>
      </c>
      <c r="AP933" s="91" t="e">
        <f t="shared" si="9131"/>
        <v>#REF!</v>
      </c>
      <c r="AQ933" s="91" t="e">
        <f t="shared" si="9131"/>
        <v>#REF!</v>
      </c>
      <c r="AR933" s="91" t="e">
        <f t="shared" si="9131"/>
        <v>#REF!</v>
      </c>
      <c r="AS933" s="91" t="e">
        <f t="shared" si="8918"/>
        <v>#REF!</v>
      </c>
      <c r="AT933" s="91" t="e">
        <f t="shared" si="8919"/>
        <v>#REF!</v>
      </c>
      <c r="AU933" s="32" t="e">
        <f t="shared" si="8902"/>
        <v>#REF!</v>
      </c>
      <c r="AV933" s="93" t="e">
        <f>'Описание предлагаемого товара'!#REF!</f>
        <v>#REF!</v>
      </c>
      <c r="AW933" s="91" t="e">
        <f>MIN(SEARCH({0,1,2,3,4,5,6,7,8,9},AV933&amp; "0123456789"))</f>
        <v>#REF!</v>
      </c>
      <c r="AX933" s="91" t="str">
        <f t="shared" si="8920"/>
        <v/>
      </c>
      <c r="AY933" s="91" t="str">
        <f t="shared" si="8921"/>
        <v/>
      </c>
      <c r="AZ933" s="91" t="str">
        <f t="shared" si="8922"/>
        <v/>
      </c>
      <c r="BA933" s="91" t="str">
        <f t="shared" si="8923"/>
        <v/>
      </c>
      <c r="BB933" s="91" t="str">
        <f t="shared" si="8924"/>
        <v/>
      </c>
      <c r="BC933" s="91" t="str">
        <f t="shared" si="8925"/>
        <v/>
      </c>
      <c r="BD933" s="91" t="str">
        <f t="shared" si="8926"/>
        <v/>
      </c>
      <c r="BE933" s="91" t="str">
        <f t="shared" si="8927"/>
        <v/>
      </c>
      <c r="BF933" s="91" t="str">
        <f t="shared" si="8928"/>
        <v/>
      </c>
      <c r="BG933" s="91" t="str">
        <f t="shared" si="8929"/>
        <v/>
      </c>
      <c r="BH933" s="91" t="str">
        <f t="shared" si="8930"/>
        <v/>
      </c>
      <c r="BI933" s="91" t="str">
        <f t="shared" si="8931"/>
        <v/>
      </c>
      <c r="BJ933" s="91" t="str">
        <f t="shared" si="8932"/>
        <v/>
      </c>
      <c r="BK933" s="91" t="str">
        <f t="shared" si="8933"/>
        <v/>
      </c>
      <c r="BL933" s="91" t="str">
        <f t="shared" si="8934"/>
        <v/>
      </c>
      <c r="BM933" s="91" t="str">
        <f t="shared" si="8935"/>
        <v/>
      </c>
      <c r="BN933" s="91" t="str">
        <f t="shared" si="8936"/>
        <v/>
      </c>
      <c r="BO933" s="91" t="str">
        <f t="shared" si="8937"/>
        <v/>
      </c>
      <c r="BP933" s="91" t="str">
        <f t="shared" si="8938"/>
        <v/>
      </c>
      <c r="BQ933" s="91" t="str">
        <f t="shared" si="8939"/>
        <v/>
      </c>
      <c r="BR933" s="91" t="str">
        <f t="shared" si="8940"/>
        <v/>
      </c>
      <c r="BS933" s="91" t="str">
        <f t="shared" si="8941"/>
        <v/>
      </c>
      <c r="BT933" s="91" t="str">
        <f t="shared" si="8942"/>
        <v/>
      </c>
      <c r="BU933" s="91" t="str">
        <f t="shared" si="8943"/>
        <v/>
      </c>
      <c r="BV933" s="91" t="str">
        <f t="shared" si="8944"/>
        <v/>
      </c>
      <c r="BW933" s="91" t="str">
        <f t="shared" si="8945"/>
        <v/>
      </c>
      <c r="BX933" s="91" t="str">
        <f t="shared" si="8946"/>
        <v/>
      </c>
      <c r="BY933" s="91" t="str">
        <f t="shared" si="8947"/>
        <v/>
      </c>
      <c r="BZ933" s="91" t="str">
        <f t="shared" si="8948"/>
        <v/>
      </c>
      <c r="CA933" s="91" t="str">
        <f t="shared" si="8949"/>
        <v/>
      </c>
      <c r="CB933" s="91" t="str">
        <f t="shared" si="8950"/>
        <v/>
      </c>
      <c r="CC933" s="91" t="str">
        <f t="shared" si="8951"/>
        <v/>
      </c>
      <c r="CD933" s="91" t="str">
        <f t="shared" si="8952"/>
        <v/>
      </c>
      <c r="CE933" s="91" t="str">
        <f t="shared" si="8953"/>
        <v/>
      </c>
      <c r="CF933" s="91" t="str">
        <f t="shared" si="8954"/>
        <v/>
      </c>
      <c r="CG933" s="91" t="str">
        <f t="shared" si="8955"/>
        <v/>
      </c>
      <c r="CH933" s="91" t="str">
        <f t="shared" si="8956"/>
        <v/>
      </c>
      <c r="CI933" s="91" t="str">
        <f t="shared" si="8957"/>
        <v>нет</v>
      </c>
      <c r="CJ933" s="63" t="e">
        <f>IF(LEN('Описание предлагаемого товара'!#REF!)&gt;0,'Описание предлагаемого товара'!#REF!,"")</f>
        <v>#REF!</v>
      </c>
      <c r="CK933" s="91" t="e">
        <f t="shared" ref="CK933:CL933" si="9132">IFERROR(REPLACE(CJ933,FIND(CHAR(10),CJ933,1),1,""),CJ933)</f>
        <v>#REF!</v>
      </c>
      <c r="CL933" s="91" t="e">
        <f t="shared" si="9132"/>
        <v>#REF!</v>
      </c>
      <c r="CM933" s="91" t="e">
        <f t="shared" si="8959"/>
        <v>#REF!</v>
      </c>
      <c r="CN933" s="91" t="e">
        <f t="shared" si="8960"/>
        <v>#REF!</v>
      </c>
      <c r="CO933" s="91" t="e">
        <f t="shared" si="8961"/>
        <v>#REF!</v>
      </c>
      <c r="CP933" s="90" t="e">
        <f>IF(AU933="Не указан реестровый номер (мера нац.режима Запрет)","",IF(CI933="нет","",IF(CU933="да","исключение(не смотрим баллы)",IFERROR(IF(CI933*1&gt;0,IFERROR(IF(VLOOKUP(CI933*1,Обработ.выгрузка_реестра_РФ!$A:$G,7,)=0,"Баллы не установлены",VLOOKUP(CI933*1,Обработ.выгрузка_реестра_РФ!$A:$G,7,)),IF(LEN(CI933)&gt;14,"","нет номера в реестре РФ")),""),IF(LEN(CI933)=0,"","Некорректный реестровый номер")))))</f>
        <v>#REF!</v>
      </c>
      <c r="CQ933" s="33" t="e">
        <f>IF(LEN(C933)&gt;0,IFERROR(IF(LEN(H933)&gt;0,IF(LEN(VLOOKUP(H933,'исключения(не_смотрим_баллы)'!$A:$C,1,))&gt;0,"да","нет"),"не введен ОКПД2"),"нет"),"")</f>
        <v>#REF!</v>
      </c>
      <c r="CR933" s="33" t="e">
        <f ca="1">IF(CQ933="да",IF(TODAY()&lt;VLOOKUP(H933,'исключения(не_смотрим_баллы)'!$A:$C,3,),"да","нет"),"")</f>
        <v>#REF!</v>
      </c>
      <c r="CS933" s="33" t="str">
        <f>IFERROR(IF(CQ933="да",IF(VLOOKUP(CI933*1,Обработ.выгрузка_реестра_РФ!$A:$G,2,)&lt;VLOOKUP(H933,'исключения(не_смотрим_баллы)'!$A:$C,2,),"да","нет"),""),"")</f>
        <v/>
      </c>
      <c r="CT933" s="24"/>
      <c r="CU933" s="33" t="e">
        <f t="shared" si="8973"/>
        <v>#REF!</v>
      </c>
      <c r="CV933" s="91" t="e">
        <f t="shared" si="8974"/>
        <v>#REF!</v>
      </c>
      <c r="CW933" s="27" t="e">
        <f t="shared" si="8975"/>
        <v>#REF!</v>
      </c>
      <c r="CX933" s="26" t="e">
        <f t="shared" si="8904"/>
        <v>#REF!</v>
      </c>
      <c r="CY933" s="64" t="e">
        <f>IF(LEN('Описание предлагаемого товара'!#REF!)&gt;0,'Описание предлагаемого товара'!#REF!,"")</f>
        <v>#REF!</v>
      </c>
      <c r="CZ933" s="95" t="e">
        <f t="shared" si="8962"/>
        <v>#REF!</v>
      </c>
      <c r="DA933" s="95" t="e">
        <f t="shared" ref="DA933" si="9133">IFERROR(REPLACE(CZ933,FIND(" ",CZ933,1),1,""),CZ933)</f>
        <v>#REF!</v>
      </c>
      <c r="DB933" s="95" t="e">
        <f t="shared" si="8906"/>
        <v>#REF!</v>
      </c>
      <c r="DC933" s="95" t="e">
        <f t="shared" ref="DC933:DD933" si="9134">IFERROR(REPLACE(DB933,FIND("г.",DB933,1),2,""),DB933)</f>
        <v>#REF!</v>
      </c>
      <c r="DD933" s="95" t="e">
        <f t="shared" si="9134"/>
        <v>#REF!</v>
      </c>
      <c r="DE933" s="95" t="e">
        <f t="shared" ref="DE933:DF933" si="9135">IFERROR(REPLACE(DD933,FIND("г",DD933,1),1,""),DD933)</f>
        <v>#REF!</v>
      </c>
      <c r="DF933" s="95" t="e">
        <f t="shared" si="9135"/>
        <v>#REF!</v>
      </c>
      <c r="DG933" s="95" t="e">
        <f t="shared" si="8979"/>
        <v>#REF!</v>
      </c>
      <c r="DH933" s="25" t="str">
        <f>IFERROR(VLOOKUP(CI933*1,Обработ.выгрузка_реестра_РФ!$A:$G,5,),"")</f>
        <v/>
      </c>
      <c r="DI933" s="27" t="str">
        <f t="shared" si="8989"/>
        <v/>
      </c>
      <c r="DJ933" s="27" t="str">
        <f t="shared" ca="1" si="8966"/>
        <v/>
      </c>
      <c r="DK933" s="63" t="e">
        <f>IF(LEN('Описание предлагаемого товара'!#REF!)&gt;0,'Описание предлагаемого товара'!#REF!,"")</f>
        <v>#REF!</v>
      </c>
      <c r="DL933" s="63" t="e">
        <f>IF(LEN('Описание предлагаемого товара'!#REF!)&gt;0,'Описание предлагаемого товара'!#REF!,"")</f>
        <v>#REF!</v>
      </c>
      <c r="DM933" s="32"/>
    </row>
    <row r="934" spans="1:117" ht="48.75" customHeight="1" x14ac:dyDescent="0.25">
      <c r="A934" s="61" t="e">
        <f>IF(LEN('Описание предлагаемого товара'!#REF!)&gt;0,'Описание предлагаемого товара'!#REF!,"")</f>
        <v>#REF!</v>
      </c>
      <c r="B934" s="65" t="e">
        <f>IF(LEN('Описание предлагаемого товара'!#REF!)&gt;0,'Описание предлагаемого товара'!#REF!,"")</f>
        <v>#REF!</v>
      </c>
      <c r="C934" s="61" t="e">
        <f>IF(LEN('Описание предлагаемого товара'!#REF!)&gt;0,'Описание предлагаемого товара'!#REF!,"")</f>
        <v>#REF!</v>
      </c>
      <c r="D934" s="61" t="e">
        <f>IF(LEN('Описание предлагаемого товара'!#REF!)&gt;0,'Описание предлагаемого товара'!#REF!,"")</f>
        <v>#REF!</v>
      </c>
      <c r="E934" s="61" t="e">
        <f>IF(LEN('Описание предлагаемого товара'!#REF!)&gt;0,'Описание предлагаемого товара'!#REF!,"")</f>
        <v>#REF!</v>
      </c>
      <c r="F934" s="61" t="e">
        <f>IF(LEN('Описание предлагаемого товара'!#REF!)&gt;0,'Описание предлагаемого товара'!#REF!,"")</f>
        <v>#REF!</v>
      </c>
      <c r="G934" s="61" t="e">
        <f>IF(LEN('Описание предлагаемого товара'!#REF!)&gt;0,'Описание предлагаемого товара'!#REF!,"")</f>
        <v>#REF!</v>
      </c>
      <c r="H934" s="61" t="e">
        <f>IF(LEN('Описание предлагаемого товара'!#REF!)&gt;0,'Описание предлагаемого товара'!#REF!,"")</f>
        <v>#REF!</v>
      </c>
      <c r="I934" s="61" t="e">
        <f>IF(LEN('Описание предлагаемого товара'!#REF!)&gt;0,'Описание предлагаемого товара'!#REF!,"")</f>
        <v>#REF!</v>
      </c>
      <c r="J934" s="38" t="str">
        <f>IFERROR(VLOOKUP(B934,SAP!$A:$E,5,),"")</f>
        <v/>
      </c>
      <c r="K934" s="40" t="str">
        <f t="shared" si="8909"/>
        <v/>
      </c>
      <c r="L934" s="61" t="e">
        <f>IF(LEN('Описание предлагаемого товара'!#REF!)&gt;0,IFERROR('Описание предлагаемого товара'!#REF!*1,""),"")</f>
        <v>#REF!</v>
      </c>
      <c r="M934" s="39" t="str">
        <f>IFERROR(VLOOKUP(B934,SAP!$A:$E,2,),"")</f>
        <v/>
      </c>
      <c r="N934" s="41" t="str">
        <f t="shared" si="9045"/>
        <v/>
      </c>
      <c r="O934" s="39" t="str">
        <f t="shared" si="8896"/>
        <v/>
      </c>
      <c r="P934" s="36" t="e">
        <f>IF(LEN('Описание предлагаемого товара'!#REF!)&gt;0,'Описание предлагаемого товара'!#REF!,"")</f>
        <v>#REF!</v>
      </c>
      <c r="Q93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34" s="37" t="e">
        <f>IF(LEN('Описание предлагаемого товара'!#REF!)&gt;0,'Описание предлагаемого товара'!#REF!,"")</f>
        <v>#REF!</v>
      </c>
      <c r="S934" s="37" t="e">
        <f>IF(LEN('Описание предлагаемого товара'!#REF!)&gt;0,'Описание предлагаемого товара'!#REF!,"")</f>
        <v>#REF!</v>
      </c>
      <c r="T93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34" s="23" t="str">
        <f>IFERROR(VLOOKUP(CI934*1,Обработ.выгрузка_реестра_РФ!$A:$G,6,),"")</f>
        <v/>
      </c>
      <c r="V934" s="61" t="e">
        <f>IF(LEN('Описание предлагаемого товара'!#REF!)&gt;0,'Описание предлагаемого товара'!#REF!,"")</f>
        <v>#REF!</v>
      </c>
      <c r="W934" s="62" t="e">
        <f>IF(LEN('Описание предлагаемого товара'!#REF!)&gt;0,'Описание предлагаемого товара'!#REF!,"")</f>
        <v>#REF!</v>
      </c>
      <c r="X934" s="91" t="e">
        <f t="shared" ref="X934:Y934" si="9136">IFERROR(REPLACE(W934,FIND(CHAR(10),W934,1),1," "),W934)</f>
        <v>#REF!</v>
      </c>
      <c r="Y934" s="91" t="e">
        <f t="shared" si="9136"/>
        <v>#REF!</v>
      </c>
      <c r="Z934" s="91" t="e">
        <f t="shared" si="8911"/>
        <v>#REF!</v>
      </c>
      <c r="AA934" s="91" t="e">
        <f t="shared" si="8912"/>
        <v>#REF!</v>
      </c>
      <c r="AB934" s="91" t="e">
        <f t="shared" si="8913"/>
        <v>#REF!</v>
      </c>
      <c r="AC934" s="91" t="e">
        <f t="shared" ref="AC934:AF934" si="9137">IFERROR(REPLACE(AB934,FIND("  ",AB934,1),2," "),AB934)</f>
        <v>#REF!</v>
      </c>
      <c r="AD934" s="91" t="e">
        <f t="shared" si="9137"/>
        <v>#REF!</v>
      </c>
      <c r="AE934" s="91" t="e">
        <f t="shared" si="9137"/>
        <v>#REF!</v>
      </c>
      <c r="AF934" s="91" t="e">
        <f t="shared" si="9137"/>
        <v>#REF!</v>
      </c>
      <c r="AG934" s="23" t="str">
        <f>IFERROR(VLOOKUP(CI934*1,Обработ.выгрузка_реестра_РФ!$A:$G,4,),"")</f>
        <v/>
      </c>
      <c r="AH934" s="91" t="str">
        <f t="shared" ref="AH934:AI934" si="9138">IFERROR(REPLACE(AG934,FIND("-",AG934,1),1,"*"),AG934)</f>
        <v/>
      </c>
      <c r="AI934" s="91" t="str">
        <f t="shared" si="9138"/>
        <v/>
      </c>
      <c r="AJ934" s="27" t="str">
        <f t="shared" si="9011"/>
        <v/>
      </c>
      <c r="AK934" s="63" t="e">
        <f>IF(LEN('Описание предлагаемого товара'!#REF!)&gt;0,'Описание предлагаемого товара'!#REF!,"")</f>
        <v>#REF!</v>
      </c>
      <c r="AL934" s="91" t="e">
        <f t="shared" ref="AL934:AM934" si="9139">IFERROR(REPLACE(AK934,FIND(CHAR(10),AK934,1),1,""),AK934)</f>
        <v>#REF!</v>
      </c>
      <c r="AM934" s="91" t="e">
        <f t="shared" si="9139"/>
        <v>#REF!</v>
      </c>
      <c r="AN934" s="91" t="e">
        <f t="shared" ref="AN934:AR934" si="9140">IFERROR(REPLACE(AM934,FIND(" ",AM934,1),1,""),AM934)</f>
        <v>#REF!</v>
      </c>
      <c r="AO934" s="91" t="e">
        <f t="shared" si="9140"/>
        <v>#REF!</v>
      </c>
      <c r="AP934" s="91" t="e">
        <f t="shared" si="9140"/>
        <v>#REF!</v>
      </c>
      <c r="AQ934" s="91" t="e">
        <f t="shared" si="9140"/>
        <v>#REF!</v>
      </c>
      <c r="AR934" s="91" t="e">
        <f t="shared" si="9140"/>
        <v>#REF!</v>
      </c>
      <c r="AS934" s="91" t="e">
        <f t="shared" si="8918"/>
        <v>#REF!</v>
      </c>
      <c r="AT934" s="91" t="e">
        <f t="shared" si="8919"/>
        <v>#REF!</v>
      </c>
      <c r="AU934" s="32" t="e">
        <f t="shared" si="8902"/>
        <v>#REF!</v>
      </c>
      <c r="AV934" s="93" t="e">
        <f>'Описание предлагаемого товара'!#REF!</f>
        <v>#REF!</v>
      </c>
      <c r="AW934" s="91" t="e">
        <f>MIN(SEARCH({0,1,2,3,4,5,6,7,8,9},AV934&amp; "0123456789"))</f>
        <v>#REF!</v>
      </c>
      <c r="AX934" s="91" t="str">
        <f t="shared" si="8920"/>
        <v/>
      </c>
      <c r="AY934" s="91" t="str">
        <f t="shared" si="8921"/>
        <v/>
      </c>
      <c r="AZ934" s="91" t="str">
        <f t="shared" si="8922"/>
        <v/>
      </c>
      <c r="BA934" s="91" t="str">
        <f t="shared" si="8923"/>
        <v/>
      </c>
      <c r="BB934" s="91" t="str">
        <f t="shared" si="8924"/>
        <v/>
      </c>
      <c r="BC934" s="91" t="str">
        <f t="shared" si="8925"/>
        <v/>
      </c>
      <c r="BD934" s="91" t="str">
        <f t="shared" si="8926"/>
        <v/>
      </c>
      <c r="BE934" s="91" t="str">
        <f t="shared" si="8927"/>
        <v/>
      </c>
      <c r="BF934" s="91" t="str">
        <f t="shared" si="8928"/>
        <v/>
      </c>
      <c r="BG934" s="91" t="str">
        <f t="shared" si="8929"/>
        <v/>
      </c>
      <c r="BH934" s="91" t="str">
        <f t="shared" si="8930"/>
        <v/>
      </c>
      <c r="BI934" s="91" t="str">
        <f t="shared" si="8931"/>
        <v/>
      </c>
      <c r="BJ934" s="91" t="str">
        <f t="shared" si="8932"/>
        <v/>
      </c>
      <c r="BK934" s="91" t="str">
        <f t="shared" si="8933"/>
        <v/>
      </c>
      <c r="BL934" s="91" t="str">
        <f t="shared" si="8934"/>
        <v/>
      </c>
      <c r="BM934" s="91" t="str">
        <f t="shared" si="8935"/>
        <v/>
      </c>
      <c r="BN934" s="91" t="str">
        <f t="shared" si="8936"/>
        <v/>
      </c>
      <c r="BO934" s="91" t="str">
        <f t="shared" si="8937"/>
        <v/>
      </c>
      <c r="BP934" s="91" t="str">
        <f t="shared" si="8938"/>
        <v/>
      </c>
      <c r="BQ934" s="91" t="str">
        <f t="shared" si="8939"/>
        <v/>
      </c>
      <c r="BR934" s="91" t="str">
        <f t="shared" si="8940"/>
        <v/>
      </c>
      <c r="BS934" s="91" t="str">
        <f t="shared" si="8941"/>
        <v/>
      </c>
      <c r="BT934" s="91" t="str">
        <f t="shared" si="8942"/>
        <v/>
      </c>
      <c r="BU934" s="91" t="str">
        <f t="shared" si="8943"/>
        <v/>
      </c>
      <c r="BV934" s="91" t="str">
        <f t="shared" si="8944"/>
        <v/>
      </c>
      <c r="BW934" s="91" t="str">
        <f t="shared" si="8945"/>
        <v/>
      </c>
      <c r="BX934" s="91" t="str">
        <f t="shared" si="8946"/>
        <v/>
      </c>
      <c r="BY934" s="91" t="str">
        <f t="shared" si="8947"/>
        <v/>
      </c>
      <c r="BZ934" s="91" t="str">
        <f t="shared" si="8948"/>
        <v/>
      </c>
      <c r="CA934" s="91" t="str">
        <f t="shared" si="8949"/>
        <v/>
      </c>
      <c r="CB934" s="91" t="str">
        <f t="shared" si="8950"/>
        <v/>
      </c>
      <c r="CC934" s="91" t="str">
        <f t="shared" si="8951"/>
        <v/>
      </c>
      <c r="CD934" s="91" t="str">
        <f t="shared" si="8952"/>
        <v/>
      </c>
      <c r="CE934" s="91" t="str">
        <f t="shared" si="8953"/>
        <v/>
      </c>
      <c r="CF934" s="91" t="str">
        <f t="shared" si="8954"/>
        <v/>
      </c>
      <c r="CG934" s="91" t="str">
        <f t="shared" si="8955"/>
        <v/>
      </c>
      <c r="CH934" s="91" t="str">
        <f t="shared" si="8956"/>
        <v/>
      </c>
      <c r="CI934" s="91" t="str">
        <f t="shared" si="8957"/>
        <v>нет</v>
      </c>
      <c r="CJ934" s="63" t="e">
        <f>IF(LEN('Описание предлагаемого товара'!#REF!)&gt;0,'Описание предлагаемого товара'!#REF!,"")</f>
        <v>#REF!</v>
      </c>
      <c r="CK934" s="91" t="e">
        <f t="shared" ref="CK934:CL934" si="9141">IFERROR(REPLACE(CJ934,FIND(CHAR(10),CJ934,1),1,""),CJ934)</f>
        <v>#REF!</v>
      </c>
      <c r="CL934" s="91" t="e">
        <f t="shared" si="9141"/>
        <v>#REF!</v>
      </c>
      <c r="CM934" s="91" t="e">
        <f t="shared" si="8959"/>
        <v>#REF!</v>
      </c>
      <c r="CN934" s="91" t="e">
        <f t="shared" si="8960"/>
        <v>#REF!</v>
      </c>
      <c r="CO934" s="91" t="e">
        <f t="shared" si="8961"/>
        <v>#REF!</v>
      </c>
      <c r="CP934" s="90" t="e">
        <f>IF(AU934="Не указан реестровый номер (мера нац.режима Запрет)","",IF(CI934="нет","",IF(CU934="да","исключение(не смотрим баллы)",IFERROR(IF(CI934*1&gt;0,IFERROR(IF(VLOOKUP(CI934*1,Обработ.выгрузка_реестра_РФ!$A:$G,7,)=0,"Баллы не установлены",VLOOKUP(CI934*1,Обработ.выгрузка_реестра_РФ!$A:$G,7,)),IF(LEN(CI934)&gt;14,"","нет номера в реестре РФ")),""),IF(LEN(CI934)=0,"","Некорректный реестровый номер")))))</f>
        <v>#REF!</v>
      </c>
      <c r="CQ934" s="33" t="e">
        <f>IF(LEN(C934)&gt;0,IFERROR(IF(LEN(H934)&gt;0,IF(LEN(VLOOKUP(H934,'исключения(не_смотрим_баллы)'!$A:$C,1,))&gt;0,"да","нет"),"не введен ОКПД2"),"нет"),"")</f>
        <v>#REF!</v>
      </c>
      <c r="CR934" s="33" t="e">
        <f ca="1">IF(CQ934="да",IF(TODAY()&lt;VLOOKUP(H934,'исключения(не_смотрим_баллы)'!$A:$C,3,),"да","нет"),"")</f>
        <v>#REF!</v>
      </c>
      <c r="CS934" s="33" t="str">
        <f>IFERROR(IF(CQ934="да",IF(VLOOKUP(CI934*1,Обработ.выгрузка_реестра_РФ!$A:$G,2,)&lt;VLOOKUP(H934,'исключения(не_смотрим_баллы)'!$A:$C,2,),"да","нет"),""),"")</f>
        <v/>
      </c>
      <c r="CT934" s="24"/>
      <c r="CU934" s="33" t="e">
        <f t="shared" si="8973"/>
        <v>#REF!</v>
      </c>
      <c r="CV934" s="91" t="e">
        <f t="shared" si="8974"/>
        <v>#REF!</v>
      </c>
      <c r="CW934" s="27" t="e">
        <f t="shared" si="8975"/>
        <v>#REF!</v>
      </c>
      <c r="CX934" s="26" t="e">
        <f t="shared" si="8904"/>
        <v>#REF!</v>
      </c>
      <c r="CY934" s="64" t="e">
        <f>IF(LEN('Описание предлагаемого товара'!#REF!)&gt;0,'Описание предлагаемого товара'!#REF!,"")</f>
        <v>#REF!</v>
      </c>
      <c r="CZ934" s="95" t="e">
        <f t="shared" si="8962"/>
        <v>#REF!</v>
      </c>
      <c r="DA934" s="95" t="e">
        <f t="shared" ref="DA934" si="9142">IFERROR(REPLACE(CZ934,FIND(" ",CZ934,1),1,""),CZ934)</f>
        <v>#REF!</v>
      </c>
      <c r="DB934" s="95" t="e">
        <f t="shared" si="8906"/>
        <v>#REF!</v>
      </c>
      <c r="DC934" s="95" t="e">
        <f t="shared" ref="DC934:DD934" si="9143">IFERROR(REPLACE(DB934,FIND("г.",DB934,1),2,""),DB934)</f>
        <v>#REF!</v>
      </c>
      <c r="DD934" s="95" t="e">
        <f t="shared" si="9143"/>
        <v>#REF!</v>
      </c>
      <c r="DE934" s="95" t="e">
        <f t="shared" ref="DE934:DF934" si="9144">IFERROR(REPLACE(DD934,FIND("г",DD934,1),1,""),DD934)</f>
        <v>#REF!</v>
      </c>
      <c r="DF934" s="95" t="e">
        <f t="shared" si="9144"/>
        <v>#REF!</v>
      </c>
      <c r="DG934" s="95" t="e">
        <f t="shared" si="8979"/>
        <v>#REF!</v>
      </c>
      <c r="DH934" s="25" t="str">
        <f>IFERROR(VLOOKUP(CI934*1,Обработ.выгрузка_реестра_РФ!$A:$G,5,),"")</f>
        <v/>
      </c>
      <c r="DI934" s="27" t="str">
        <f t="shared" si="8989"/>
        <v/>
      </c>
      <c r="DJ934" s="27" t="str">
        <f t="shared" ca="1" si="8966"/>
        <v/>
      </c>
      <c r="DK934" s="63" t="e">
        <f>IF(LEN('Описание предлагаемого товара'!#REF!)&gt;0,'Описание предлагаемого товара'!#REF!,"")</f>
        <v>#REF!</v>
      </c>
      <c r="DL934" s="63" t="e">
        <f>IF(LEN('Описание предлагаемого товара'!#REF!)&gt;0,'Описание предлагаемого товара'!#REF!,"")</f>
        <v>#REF!</v>
      </c>
      <c r="DM934" s="32"/>
    </row>
    <row r="935" spans="1:117" ht="48.75" customHeight="1" x14ac:dyDescent="0.25">
      <c r="A935" s="61" t="e">
        <f>IF(LEN('Описание предлагаемого товара'!#REF!)&gt;0,'Описание предлагаемого товара'!#REF!,"")</f>
        <v>#REF!</v>
      </c>
      <c r="B935" s="65" t="e">
        <f>IF(LEN('Описание предлагаемого товара'!#REF!)&gt;0,'Описание предлагаемого товара'!#REF!,"")</f>
        <v>#REF!</v>
      </c>
      <c r="C935" s="61" t="e">
        <f>IF(LEN('Описание предлагаемого товара'!#REF!)&gt;0,'Описание предлагаемого товара'!#REF!,"")</f>
        <v>#REF!</v>
      </c>
      <c r="D935" s="61" t="e">
        <f>IF(LEN('Описание предлагаемого товара'!#REF!)&gt;0,'Описание предлагаемого товара'!#REF!,"")</f>
        <v>#REF!</v>
      </c>
      <c r="E935" s="61" t="e">
        <f>IF(LEN('Описание предлагаемого товара'!#REF!)&gt;0,'Описание предлагаемого товара'!#REF!,"")</f>
        <v>#REF!</v>
      </c>
      <c r="F935" s="61" t="e">
        <f>IF(LEN('Описание предлагаемого товара'!#REF!)&gt;0,'Описание предлагаемого товара'!#REF!,"")</f>
        <v>#REF!</v>
      </c>
      <c r="G935" s="61" t="e">
        <f>IF(LEN('Описание предлагаемого товара'!#REF!)&gt;0,'Описание предлагаемого товара'!#REF!,"")</f>
        <v>#REF!</v>
      </c>
      <c r="H935" s="61" t="e">
        <f>IF(LEN('Описание предлагаемого товара'!#REF!)&gt;0,'Описание предлагаемого товара'!#REF!,"")</f>
        <v>#REF!</v>
      </c>
      <c r="I935" s="61" t="e">
        <f>IF(LEN('Описание предлагаемого товара'!#REF!)&gt;0,'Описание предлагаемого товара'!#REF!,"")</f>
        <v>#REF!</v>
      </c>
      <c r="J935" s="38" t="str">
        <f>IFERROR(VLOOKUP(B935,SAP!$A:$E,5,),"")</f>
        <v/>
      </c>
      <c r="K935" s="40" t="str">
        <f t="shared" si="8909"/>
        <v/>
      </c>
      <c r="L935" s="61" t="e">
        <f>IF(LEN('Описание предлагаемого товара'!#REF!)&gt;0,IFERROR('Описание предлагаемого товара'!#REF!*1,""),"")</f>
        <v>#REF!</v>
      </c>
      <c r="M935" s="39" t="str">
        <f>IFERROR(VLOOKUP(B935,SAP!$A:$E,2,),"")</f>
        <v/>
      </c>
      <c r="N935" s="41" t="str">
        <f t="shared" si="9045"/>
        <v/>
      </c>
      <c r="O935" s="39" t="str">
        <f t="shared" si="8896"/>
        <v/>
      </c>
      <c r="P935" s="36" t="e">
        <f>IF(LEN('Описание предлагаемого товара'!#REF!)&gt;0,'Описание предлагаемого товара'!#REF!,"")</f>
        <v>#REF!</v>
      </c>
      <c r="Q93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35" s="37" t="e">
        <f>IF(LEN('Описание предлагаемого товара'!#REF!)&gt;0,'Описание предлагаемого товара'!#REF!,"")</f>
        <v>#REF!</v>
      </c>
      <c r="S935" s="37" t="e">
        <f>IF(LEN('Описание предлагаемого товара'!#REF!)&gt;0,'Описание предлагаемого товара'!#REF!,"")</f>
        <v>#REF!</v>
      </c>
      <c r="T93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35" s="23" t="str">
        <f>IFERROR(VLOOKUP(CI935*1,Обработ.выгрузка_реестра_РФ!$A:$G,6,),"")</f>
        <v/>
      </c>
      <c r="V935" s="61" t="e">
        <f>IF(LEN('Описание предлагаемого товара'!#REF!)&gt;0,'Описание предлагаемого товара'!#REF!,"")</f>
        <v>#REF!</v>
      </c>
      <c r="W935" s="62" t="e">
        <f>IF(LEN('Описание предлагаемого товара'!#REF!)&gt;0,'Описание предлагаемого товара'!#REF!,"")</f>
        <v>#REF!</v>
      </c>
      <c r="X935" s="91" t="e">
        <f t="shared" ref="X935:Y935" si="9145">IFERROR(REPLACE(W935,FIND(CHAR(10),W935,1),1," "),W935)</f>
        <v>#REF!</v>
      </c>
      <c r="Y935" s="91" t="e">
        <f t="shared" si="9145"/>
        <v>#REF!</v>
      </c>
      <c r="Z935" s="91" t="e">
        <f t="shared" si="8911"/>
        <v>#REF!</v>
      </c>
      <c r="AA935" s="91" t="e">
        <f t="shared" si="8912"/>
        <v>#REF!</v>
      </c>
      <c r="AB935" s="91" t="e">
        <f t="shared" si="8913"/>
        <v>#REF!</v>
      </c>
      <c r="AC935" s="91" t="e">
        <f t="shared" ref="AC935:AF935" si="9146">IFERROR(REPLACE(AB935,FIND("  ",AB935,1),2," "),AB935)</f>
        <v>#REF!</v>
      </c>
      <c r="AD935" s="91" t="e">
        <f t="shared" si="9146"/>
        <v>#REF!</v>
      </c>
      <c r="AE935" s="91" t="e">
        <f t="shared" si="9146"/>
        <v>#REF!</v>
      </c>
      <c r="AF935" s="91" t="e">
        <f t="shared" si="9146"/>
        <v>#REF!</v>
      </c>
      <c r="AG935" s="23" t="str">
        <f>IFERROR(VLOOKUP(CI935*1,Обработ.выгрузка_реестра_РФ!$A:$G,4,),"")</f>
        <v/>
      </c>
      <c r="AH935" s="91" t="str">
        <f t="shared" ref="AH935:AI935" si="9147">IFERROR(REPLACE(AG935,FIND("-",AG935,1),1,"*"),AG935)</f>
        <v/>
      </c>
      <c r="AI935" s="91" t="str">
        <f t="shared" si="9147"/>
        <v/>
      </c>
      <c r="AJ935" s="27" t="str">
        <f t="shared" si="9011"/>
        <v/>
      </c>
      <c r="AK935" s="63" t="e">
        <f>IF(LEN('Описание предлагаемого товара'!#REF!)&gt;0,'Описание предлагаемого товара'!#REF!,"")</f>
        <v>#REF!</v>
      </c>
      <c r="AL935" s="91" t="e">
        <f t="shared" ref="AL935:AM935" si="9148">IFERROR(REPLACE(AK935,FIND(CHAR(10),AK935,1),1,""),AK935)</f>
        <v>#REF!</v>
      </c>
      <c r="AM935" s="91" t="e">
        <f t="shared" si="9148"/>
        <v>#REF!</v>
      </c>
      <c r="AN935" s="91" t="e">
        <f t="shared" ref="AN935:AR935" si="9149">IFERROR(REPLACE(AM935,FIND(" ",AM935,1),1,""),AM935)</f>
        <v>#REF!</v>
      </c>
      <c r="AO935" s="91" t="e">
        <f t="shared" si="9149"/>
        <v>#REF!</v>
      </c>
      <c r="AP935" s="91" t="e">
        <f t="shared" si="9149"/>
        <v>#REF!</v>
      </c>
      <c r="AQ935" s="91" t="e">
        <f t="shared" si="9149"/>
        <v>#REF!</v>
      </c>
      <c r="AR935" s="91" t="e">
        <f t="shared" si="9149"/>
        <v>#REF!</v>
      </c>
      <c r="AS935" s="91" t="e">
        <f t="shared" si="8918"/>
        <v>#REF!</v>
      </c>
      <c r="AT935" s="91" t="e">
        <f t="shared" si="8919"/>
        <v>#REF!</v>
      </c>
      <c r="AU935" s="32" t="e">
        <f t="shared" si="8902"/>
        <v>#REF!</v>
      </c>
      <c r="AV935" s="93" t="e">
        <f>'Описание предлагаемого товара'!#REF!</f>
        <v>#REF!</v>
      </c>
      <c r="AW935" s="91" t="e">
        <f>MIN(SEARCH({0,1,2,3,4,5,6,7,8,9},AV935&amp; "0123456789"))</f>
        <v>#REF!</v>
      </c>
      <c r="AX935" s="91" t="str">
        <f t="shared" si="8920"/>
        <v/>
      </c>
      <c r="AY935" s="91" t="str">
        <f t="shared" si="8921"/>
        <v/>
      </c>
      <c r="AZ935" s="91" t="str">
        <f t="shared" si="8922"/>
        <v/>
      </c>
      <c r="BA935" s="91" t="str">
        <f t="shared" si="8923"/>
        <v/>
      </c>
      <c r="BB935" s="91" t="str">
        <f t="shared" si="8924"/>
        <v/>
      </c>
      <c r="BC935" s="91" t="str">
        <f t="shared" si="8925"/>
        <v/>
      </c>
      <c r="BD935" s="91" t="str">
        <f t="shared" si="8926"/>
        <v/>
      </c>
      <c r="BE935" s="91" t="str">
        <f t="shared" si="8927"/>
        <v/>
      </c>
      <c r="BF935" s="91" t="str">
        <f t="shared" si="8928"/>
        <v/>
      </c>
      <c r="BG935" s="91" t="str">
        <f t="shared" si="8929"/>
        <v/>
      </c>
      <c r="BH935" s="91" t="str">
        <f t="shared" si="8930"/>
        <v/>
      </c>
      <c r="BI935" s="91" t="str">
        <f t="shared" si="8931"/>
        <v/>
      </c>
      <c r="BJ935" s="91" t="str">
        <f t="shared" si="8932"/>
        <v/>
      </c>
      <c r="BK935" s="91" t="str">
        <f t="shared" si="8933"/>
        <v/>
      </c>
      <c r="BL935" s="91" t="str">
        <f t="shared" si="8934"/>
        <v/>
      </c>
      <c r="BM935" s="91" t="str">
        <f t="shared" si="8935"/>
        <v/>
      </c>
      <c r="BN935" s="91" t="str">
        <f t="shared" si="8936"/>
        <v/>
      </c>
      <c r="BO935" s="91" t="str">
        <f t="shared" si="8937"/>
        <v/>
      </c>
      <c r="BP935" s="91" t="str">
        <f t="shared" si="8938"/>
        <v/>
      </c>
      <c r="BQ935" s="91" t="str">
        <f t="shared" si="8939"/>
        <v/>
      </c>
      <c r="BR935" s="91" t="str">
        <f t="shared" si="8940"/>
        <v/>
      </c>
      <c r="BS935" s="91" t="str">
        <f t="shared" si="8941"/>
        <v/>
      </c>
      <c r="BT935" s="91" t="str">
        <f t="shared" si="8942"/>
        <v/>
      </c>
      <c r="BU935" s="91" t="str">
        <f t="shared" si="8943"/>
        <v/>
      </c>
      <c r="BV935" s="91" t="str">
        <f t="shared" si="8944"/>
        <v/>
      </c>
      <c r="BW935" s="91" t="str">
        <f t="shared" si="8945"/>
        <v/>
      </c>
      <c r="BX935" s="91" t="str">
        <f t="shared" si="8946"/>
        <v/>
      </c>
      <c r="BY935" s="91" t="str">
        <f t="shared" si="8947"/>
        <v/>
      </c>
      <c r="BZ935" s="91" t="str">
        <f t="shared" si="8948"/>
        <v/>
      </c>
      <c r="CA935" s="91" t="str">
        <f t="shared" si="8949"/>
        <v/>
      </c>
      <c r="CB935" s="91" t="str">
        <f t="shared" si="8950"/>
        <v/>
      </c>
      <c r="CC935" s="91" t="str">
        <f t="shared" si="8951"/>
        <v/>
      </c>
      <c r="CD935" s="91" t="str">
        <f t="shared" si="8952"/>
        <v/>
      </c>
      <c r="CE935" s="91" t="str">
        <f t="shared" si="8953"/>
        <v/>
      </c>
      <c r="CF935" s="91" t="str">
        <f t="shared" si="8954"/>
        <v/>
      </c>
      <c r="CG935" s="91" t="str">
        <f t="shared" si="8955"/>
        <v/>
      </c>
      <c r="CH935" s="91" t="str">
        <f t="shared" si="8956"/>
        <v/>
      </c>
      <c r="CI935" s="91" t="str">
        <f t="shared" si="8957"/>
        <v>нет</v>
      </c>
      <c r="CJ935" s="63" t="e">
        <f>IF(LEN('Описание предлагаемого товара'!#REF!)&gt;0,'Описание предлагаемого товара'!#REF!,"")</f>
        <v>#REF!</v>
      </c>
      <c r="CK935" s="91" t="e">
        <f t="shared" ref="CK935:CL935" si="9150">IFERROR(REPLACE(CJ935,FIND(CHAR(10),CJ935,1),1,""),CJ935)</f>
        <v>#REF!</v>
      </c>
      <c r="CL935" s="91" t="e">
        <f t="shared" si="9150"/>
        <v>#REF!</v>
      </c>
      <c r="CM935" s="91" t="e">
        <f t="shared" si="8959"/>
        <v>#REF!</v>
      </c>
      <c r="CN935" s="91" t="e">
        <f t="shared" si="8960"/>
        <v>#REF!</v>
      </c>
      <c r="CO935" s="91" t="e">
        <f t="shared" si="8961"/>
        <v>#REF!</v>
      </c>
      <c r="CP935" s="90" t="e">
        <f>IF(AU935="Не указан реестровый номер (мера нац.режима Запрет)","",IF(CI935="нет","",IF(CU935="да","исключение(не смотрим баллы)",IFERROR(IF(CI935*1&gt;0,IFERROR(IF(VLOOKUP(CI935*1,Обработ.выгрузка_реестра_РФ!$A:$G,7,)=0,"Баллы не установлены",VLOOKUP(CI935*1,Обработ.выгрузка_реестра_РФ!$A:$G,7,)),IF(LEN(CI935)&gt;14,"","нет номера в реестре РФ")),""),IF(LEN(CI935)=0,"","Некорректный реестровый номер")))))</f>
        <v>#REF!</v>
      </c>
      <c r="CQ935" s="33" t="e">
        <f>IF(LEN(C935)&gt;0,IFERROR(IF(LEN(H935)&gt;0,IF(LEN(VLOOKUP(H935,'исключения(не_смотрим_баллы)'!$A:$C,1,))&gt;0,"да","нет"),"не введен ОКПД2"),"нет"),"")</f>
        <v>#REF!</v>
      </c>
      <c r="CR935" s="33" t="e">
        <f ca="1">IF(CQ935="да",IF(TODAY()&lt;VLOOKUP(H935,'исключения(не_смотрим_баллы)'!$A:$C,3,),"да","нет"),"")</f>
        <v>#REF!</v>
      </c>
      <c r="CS935" s="33" t="str">
        <f>IFERROR(IF(CQ935="да",IF(VLOOKUP(CI935*1,Обработ.выгрузка_реестра_РФ!$A:$G,2,)&lt;VLOOKUP(H935,'исключения(не_смотрим_баллы)'!$A:$C,2,),"да","нет"),""),"")</f>
        <v/>
      </c>
      <c r="CT935" s="24"/>
      <c r="CU935" s="33" t="e">
        <f t="shared" si="8973"/>
        <v>#REF!</v>
      </c>
      <c r="CV935" s="91" t="e">
        <f t="shared" si="8974"/>
        <v>#REF!</v>
      </c>
      <c r="CW935" s="27" t="e">
        <f t="shared" si="8975"/>
        <v>#REF!</v>
      </c>
      <c r="CX935" s="26" t="e">
        <f t="shared" si="8904"/>
        <v>#REF!</v>
      </c>
      <c r="CY935" s="64" t="e">
        <f>IF(LEN('Описание предлагаемого товара'!#REF!)&gt;0,'Описание предлагаемого товара'!#REF!,"")</f>
        <v>#REF!</v>
      </c>
      <c r="CZ935" s="95" t="e">
        <f t="shared" si="8962"/>
        <v>#REF!</v>
      </c>
      <c r="DA935" s="95" t="e">
        <f t="shared" ref="DA935" si="9151">IFERROR(REPLACE(CZ935,FIND(" ",CZ935,1),1,""),CZ935)</f>
        <v>#REF!</v>
      </c>
      <c r="DB935" s="95" t="e">
        <f t="shared" si="8906"/>
        <v>#REF!</v>
      </c>
      <c r="DC935" s="95" t="e">
        <f t="shared" ref="DC935:DD935" si="9152">IFERROR(REPLACE(DB935,FIND("г.",DB935,1),2,""),DB935)</f>
        <v>#REF!</v>
      </c>
      <c r="DD935" s="95" t="e">
        <f t="shared" si="9152"/>
        <v>#REF!</v>
      </c>
      <c r="DE935" s="95" t="e">
        <f t="shared" ref="DE935:DF935" si="9153">IFERROR(REPLACE(DD935,FIND("г",DD935,1),1,""),DD935)</f>
        <v>#REF!</v>
      </c>
      <c r="DF935" s="95" t="e">
        <f t="shared" si="9153"/>
        <v>#REF!</v>
      </c>
      <c r="DG935" s="95" t="e">
        <f t="shared" si="8979"/>
        <v>#REF!</v>
      </c>
      <c r="DH935" s="25" t="str">
        <f>IFERROR(VLOOKUP(CI935*1,Обработ.выгрузка_реестра_РФ!$A:$G,5,),"")</f>
        <v/>
      </c>
      <c r="DI935" s="27" t="str">
        <f t="shared" si="8989"/>
        <v/>
      </c>
      <c r="DJ935" s="27" t="str">
        <f t="shared" ca="1" si="8966"/>
        <v/>
      </c>
      <c r="DK935" s="63" t="e">
        <f>IF(LEN('Описание предлагаемого товара'!#REF!)&gt;0,'Описание предлагаемого товара'!#REF!,"")</f>
        <v>#REF!</v>
      </c>
      <c r="DL935" s="63" t="e">
        <f>IF(LEN('Описание предлагаемого товара'!#REF!)&gt;0,'Описание предлагаемого товара'!#REF!,"")</f>
        <v>#REF!</v>
      </c>
      <c r="DM935" s="32"/>
    </row>
    <row r="936" spans="1:117" ht="48.75" customHeight="1" x14ac:dyDescent="0.25">
      <c r="A936" s="61" t="e">
        <f>IF(LEN('Описание предлагаемого товара'!#REF!)&gt;0,'Описание предлагаемого товара'!#REF!,"")</f>
        <v>#REF!</v>
      </c>
      <c r="B936" s="65" t="e">
        <f>IF(LEN('Описание предлагаемого товара'!#REF!)&gt;0,'Описание предлагаемого товара'!#REF!,"")</f>
        <v>#REF!</v>
      </c>
      <c r="C936" s="61" t="e">
        <f>IF(LEN('Описание предлагаемого товара'!#REF!)&gt;0,'Описание предлагаемого товара'!#REF!,"")</f>
        <v>#REF!</v>
      </c>
      <c r="D936" s="61" t="e">
        <f>IF(LEN('Описание предлагаемого товара'!#REF!)&gt;0,'Описание предлагаемого товара'!#REF!,"")</f>
        <v>#REF!</v>
      </c>
      <c r="E936" s="61" t="e">
        <f>IF(LEN('Описание предлагаемого товара'!#REF!)&gt;0,'Описание предлагаемого товара'!#REF!,"")</f>
        <v>#REF!</v>
      </c>
      <c r="F936" s="61" t="e">
        <f>IF(LEN('Описание предлагаемого товара'!#REF!)&gt;0,'Описание предлагаемого товара'!#REF!,"")</f>
        <v>#REF!</v>
      </c>
      <c r="G936" s="61" t="e">
        <f>IF(LEN('Описание предлагаемого товара'!#REF!)&gt;0,'Описание предлагаемого товара'!#REF!,"")</f>
        <v>#REF!</v>
      </c>
      <c r="H936" s="61" t="e">
        <f>IF(LEN('Описание предлагаемого товара'!#REF!)&gt;0,'Описание предлагаемого товара'!#REF!,"")</f>
        <v>#REF!</v>
      </c>
      <c r="I936" s="61" t="e">
        <f>IF(LEN('Описание предлагаемого товара'!#REF!)&gt;0,'Описание предлагаемого товара'!#REF!,"")</f>
        <v>#REF!</v>
      </c>
      <c r="J936" s="38" t="str">
        <f>IFERROR(VLOOKUP(B936,SAP!$A:$E,5,),"")</f>
        <v/>
      </c>
      <c r="K936" s="40" t="str">
        <f t="shared" si="8909"/>
        <v/>
      </c>
      <c r="L936" s="61" t="e">
        <f>IF(LEN('Описание предлагаемого товара'!#REF!)&gt;0,IFERROR('Описание предлагаемого товара'!#REF!*1,""),"")</f>
        <v>#REF!</v>
      </c>
      <c r="M936" s="39" t="str">
        <f>IFERROR(VLOOKUP(B936,SAP!$A:$E,2,),"")</f>
        <v/>
      </c>
      <c r="N936" s="41" t="str">
        <f t="shared" si="9045"/>
        <v/>
      </c>
      <c r="O936" s="39" t="str">
        <f t="shared" si="8896"/>
        <v/>
      </c>
      <c r="P936" s="36" t="e">
        <f>IF(LEN('Описание предлагаемого товара'!#REF!)&gt;0,'Описание предлагаемого товара'!#REF!,"")</f>
        <v>#REF!</v>
      </c>
      <c r="Q93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36" s="37" t="e">
        <f>IF(LEN('Описание предлагаемого товара'!#REF!)&gt;0,'Описание предлагаемого товара'!#REF!,"")</f>
        <v>#REF!</v>
      </c>
      <c r="S936" s="37" t="e">
        <f>IF(LEN('Описание предлагаемого товара'!#REF!)&gt;0,'Описание предлагаемого товара'!#REF!,"")</f>
        <v>#REF!</v>
      </c>
      <c r="T93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36" s="23" t="str">
        <f>IFERROR(VLOOKUP(CI936*1,Обработ.выгрузка_реестра_РФ!$A:$G,6,),"")</f>
        <v/>
      </c>
      <c r="V936" s="61" t="e">
        <f>IF(LEN('Описание предлагаемого товара'!#REF!)&gt;0,'Описание предлагаемого товара'!#REF!,"")</f>
        <v>#REF!</v>
      </c>
      <c r="W936" s="62" t="e">
        <f>IF(LEN('Описание предлагаемого товара'!#REF!)&gt;0,'Описание предлагаемого товара'!#REF!,"")</f>
        <v>#REF!</v>
      </c>
      <c r="X936" s="91" t="e">
        <f t="shared" ref="X936:Y936" si="9154">IFERROR(REPLACE(W936,FIND(CHAR(10),W936,1),1," "),W936)</f>
        <v>#REF!</v>
      </c>
      <c r="Y936" s="91" t="e">
        <f t="shared" si="9154"/>
        <v>#REF!</v>
      </c>
      <c r="Z936" s="91" t="e">
        <f t="shared" si="8911"/>
        <v>#REF!</v>
      </c>
      <c r="AA936" s="91" t="e">
        <f t="shared" si="8912"/>
        <v>#REF!</v>
      </c>
      <c r="AB936" s="91" t="e">
        <f t="shared" si="8913"/>
        <v>#REF!</v>
      </c>
      <c r="AC936" s="91" t="e">
        <f t="shared" ref="AC936:AF936" si="9155">IFERROR(REPLACE(AB936,FIND("  ",AB936,1),2," "),AB936)</f>
        <v>#REF!</v>
      </c>
      <c r="AD936" s="91" t="e">
        <f t="shared" si="9155"/>
        <v>#REF!</v>
      </c>
      <c r="AE936" s="91" t="e">
        <f t="shared" si="9155"/>
        <v>#REF!</v>
      </c>
      <c r="AF936" s="91" t="e">
        <f t="shared" si="9155"/>
        <v>#REF!</v>
      </c>
      <c r="AG936" s="23" t="str">
        <f>IFERROR(VLOOKUP(CI936*1,Обработ.выгрузка_реестра_РФ!$A:$G,4,),"")</f>
        <v/>
      </c>
      <c r="AH936" s="91" t="str">
        <f t="shared" ref="AH936:AI936" si="9156">IFERROR(REPLACE(AG936,FIND("-",AG936,1),1,"*"),AG936)</f>
        <v/>
      </c>
      <c r="AI936" s="91" t="str">
        <f t="shared" si="9156"/>
        <v/>
      </c>
      <c r="AJ936" s="27" t="str">
        <f t="shared" si="9011"/>
        <v/>
      </c>
      <c r="AK936" s="63" t="e">
        <f>IF(LEN('Описание предлагаемого товара'!#REF!)&gt;0,'Описание предлагаемого товара'!#REF!,"")</f>
        <v>#REF!</v>
      </c>
      <c r="AL936" s="91" t="e">
        <f t="shared" ref="AL936:AM936" si="9157">IFERROR(REPLACE(AK936,FIND(CHAR(10),AK936,1),1,""),AK936)</f>
        <v>#REF!</v>
      </c>
      <c r="AM936" s="91" t="e">
        <f t="shared" si="9157"/>
        <v>#REF!</v>
      </c>
      <c r="AN936" s="91" t="e">
        <f t="shared" ref="AN936:AR936" si="9158">IFERROR(REPLACE(AM936,FIND(" ",AM936,1),1,""),AM936)</f>
        <v>#REF!</v>
      </c>
      <c r="AO936" s="91" t="e">
        <f t="shared" si="9158"/>
        <v>#REF!</v>
      </c>
      <c r="AP936" s="91" t="e">
        <f t="shared" si="9158"/>
        <v>#REF!</v>
      </c>
      <c r="AQ936" s="91" t="e">
        <f t="shared" si="9158"/>
        <v>#REF!</v>
      </c>
      <c r="AR936" s="91" t="e">
        <f t="shared" si="9158"/>
        <v>#REF!</v>
      </c>
      <c r="AS936" s="91" t="e">
        <f t="shared" si="8918"/>
        <v>#REF!</v>
      </c>
      <c r="AT936" s="91" t="e">
        <f t="shared" si="8919"/>
        <v>#REF!</v>
      </c>
      <c r="AU936" s="32" t="e">
        <f t="shared" si="8902"/>
        <v>#REF!</v>
      </c>
      <c r="AV936" s="93" t="e">
        <f>'Описание предлагаемого товара'!#REF!</f>
        <v>#REF!</v>
      </c>
      <c r="AW936" s="91" t="e">
        <f>MIN(SEARCH({0,1,2,3,4,5,6,7,8,9},AV936&amp; "0123456789"))</f>
        <v>#REF!</v>
      </c>
      <c r="AX936" s="91" t="str">
        <f t="shared" si="8920"/>
        <v/>
      </c>
      <c r="AY936" s="91" t="str">
        <f t="shared" si="8921"/>
        <v/>
      </c>
      <c r="AZ936" s="91" t="str">
        <f t="shared" si="8922"/>
        <v/>
      </c>
      <c r="BA936" s="91" t="str">
        <f t="shared" si="8923"/>
        <v/>
      </c>
      <c r="BB936" s="91" t="str">
        <f t="shared" si="8924"/>
        <v/>
      </c>
      <c r="BC936" s="91" t="str">
        <f t="shared" si="8925"/>
        <v/>
      </c>
      <c r="BD936" s="91" t="str">
        <f t="shared" si="8926"/>
        <v/>
      </c>
      <c r="BE936" s="91" t="str">
        <f t="shared" si="8927"/>
        <v/>
      </c>
      <c r="BF936" s="91" t="str">
        <f t="shared" si="8928"/>
        <v/>
      </c>
      <c r="BG936" s="91" t="str">
        <f t="shared" si="8929"/>
        <v/>
      </c>
      <c r="BH936" s="91" t="str">
        <f t="shared" si="8930"/>
        <v/>
      </c>
      <c r="BI936" s="91" t="str">
        <f t="shared" si="8931"/>
        <v/>
      </c>
      <c r="BJ936" s="91" t="str">
        <f t="shared" si="8932"/>
        <v/>
      </c>
      <c r="BK936" s="91" t="str">
        <f t="shared" si="8933"/>
        <v/>
      </c>
      <c r="BL936" s="91" t="str">
        <f t="shared" si="8934"/>
        <v/>
      </c>
      <c r="BM936" s="91" t="str">
        <f t="shared" si="8935"/>
        <v/>
      </c>
      <c r="BN936" s="91" t="str">
        <f t="shared" si="8936"/>
        <v/>
      </c>
      <c r="BO936" s="91" t="str">
        <f t="shared" si="8937"/>
        <v/>
      </c>
      <c r="BP936" s="91" t="str">
        <f t="shared" si="8938"/>
        <v/>
      </c>
      <c r="BQ936" s="91" t="str">
        <f t="shared" si="8939"/>
        <v/>
      </c>
      <c r="BR936" s="91" t="str">
        <f t="shared" si="8940"/>
        <v/>
      </c>
      <c r="BS936" s="91" t="str">
        <f t="shared" si="8941"/>
        <v/>
      </c>
      <c r="BT936" s="91" t="str">
        <f t="shared" si="8942"/>
        <v/>
      </c>
      <c r="BU936" s="91" t="str">
        <f t="shared" si="8943"/>
        <v/>
      </c>
      <c r="BV936" s="91" t="str">
        <f t="shared" si="8944"/>
        <v/>
      </c>
      <c r="BW936" s="91" t="str">
        <f t="shared" si="8945"/>
        <v/>
      </c>
      <c r="BX936" s="91" t="str">
        <f t="shared" si="8946"/>
        <v/>
      </c>
      <c r="BY936" s="91" t="str">
        <f t="shared" si="8947"/>
        <v/>
      </c>
      <c r="BZ936" s="91" t="str">
        <f t="shared" si="8948"/>
        <v/>
      </c>
      <c r="CA936" s="91" t="str">
        <f t="shared" si="8949"/>
        <v/>
      </c>
      <c r="CB936" s="91" t="str">
        <f t="shared" si="8950"/>
        <v/>
      </c>
      <c r="CC936" s="91" t="str">
        <f t="shared" si="8951"/>
        <v/>
      </c>
      <c r="CD936" s="91" t="str">
        <f t="shared" si="8952"/>
        <v/>
      </c>
      <c r="CE936" s="91" t="str">
        <f t="shared" si="8953"/>
        <v/>
      </c>
      <c r="CF936" s="91" t="str">
        <f t="shared" si="8954"/>
        <v/>
      </c>
      <c r="CG936" s="91" t="str">
        <f t="shared" si="8955"/>
        <v/>
      </c>
      <c r="CH936" s="91" t="str">
        <f t="shared" si="8956"/>
        <v/>
      </c>
      <c r="CI936" s="91" t="str">
        <f t="shared" si="8957"/>
        <v>нет</v>
      </c>
      <c r="CJ936" s="63" t="e">
        <f>IF(LEN('Описание предлагаемого товара'!#REF!)&gt;0,'Описание предлагаемого товара'!#REF!,"")</f>
        <v>#REF!</v>
      </c>
      <c r="CK936" s="91" t="e">
        <f t="shared" ref="CK936:CL936" si="9159">IFERROR(REPLACE(CJ936,FIND(CHAR(10),CJ936,1),1,""),CJ936)</f>
        <v>#REF!</v>
      </c>
      <c r="CL936" s="91" t="e">
        <f t="shared" si="9159"/>
        <v>#REF!</v>
      </c>
      <c r="CM936" s="91" t="e">
        <f t="shared" si="8959"/>
        <v>#REF!</v>
      </c>
      <c r="CN936" s="91" t="e">
        <f t="shared" si="8960"/>
        <v>#REF!</v>
      </c>
      <c r="CO936" s="91" t="e">
        <f t="shared" si="8961"/>
        <v>#REF!</v>
      </c>
      <c r="CP936" s="90" t="e">
        <f>IF(AU936="Не указан реестровый номер (мера нац.режима Запрет)","",IF(CI936="нет","",IF(CU936="да","исключение(не смотрим баллы)",IFERROR(IF(CI936*1&gt;0,IFERROR(IF(VLOOKUP(CI936*1,Обработ.выгрузка_реестра_РФ!$A:$G,7,)=0,"Баллы не установлены",VLOOKUP(CI936*1,Обработ.выгрузка_реестра_РФ!$A:$G,7,)),IF(LEN(CI936)&gt;14,"","нет номера в реестре РФ")),""),IF(LEN(CI936)=0,"","Некорректный реестровый номер")))))</f>
        <v>#REF!</v>
      </c>
      <c r="CQ936" s="33" t="e">
        <f>IF(LEN(C936)&gt;0,IFERROR(IF(LEN(H936)&gt;0,IF(LEN(VLOOKUP(H936,'исключения(не_смотрим_баллы)'!$A:$C,1,))&gt;0,"да","нет"),"не введен ОКПД2"),"нет"),"")</f>
        <v>#REF!</v>
      </c>
      <c r="CR936" s="33" t="e">
        <f ca="1">IF(CQ936="да",IF(TODAY()&lt;VLOOKUP(H936,'исключения(не_смотрим_баллы)'!$A:$C,3,),"да","нет"),"")</f>
        <v>#REF!</v>
      </c>
      <c r="CS936" s="33" t="str">
        <f>IFERROR(IF(CQ936="да",IF(VLOOKUP(CI936*1,Обработ.выгрузка_реестра_РФ!$A:$G,2,)&lt;VLOOKUP(H936,'исключения(не_смотрим_баллы)'!$A:$C,2,),"да","нет"),""),"")</f>
        <v/>
      </c>
      <c r="CT936" s="24"/>
      <c r="CU936" s="33" t="e">
        <f t="shared" si="8973"/>
        <v>#REF!</v>
      </c>
      <c r="CV936" s="91" t="e">
        <f t="shared" si="8974"/>
        <v>#REF!</v>
      </c>
      <c r="CW936" s="27" t="e">
        <f t="shared" si="8975"/>
        <v>#REF!</v>
      </c>
      <c r="CX936" s="26" t="e">
        <f t="shared" si="8904"/>
        <v>#REF!</v>
      </c>
      <c r="CY936" s="64" t="e">
        <f>IF(LEN('Описание предлагаемого товара'!#REF!)&gt;0,'Описание предлагаемого товара'!#REF!,"")</f>
        <v>#REF!</v>
      </c>
      <c r="CZ936" s="95" t="e">
        <f t="shared" si="8962"/>
        <v>#REF!</v>
      </c>
      <c r="DA936" s="95" t="e">
        <f t="shared" ref="DA936" si="9160">IFERROR(REPLACE(CZ936,FIND(" ",CZ936,1),1,""),CZ936)</f>
        <v>#REF!</v>
      </c>
      <c r="DB936" s="95" t="e">
        <f t="shared" si="8906"/>
        <v>#REF!</v>
      </c>
      <c r="DC936" s="95" t="e">
        <f t="shared" ref="DC936:DD936" si="9161">IFERROR(REPLACE(DB936,FIND("г.",DB936,1),2,""),DB936)</f>
        <v>#REF!</v>
      </c>
      <c r="DD936" s="95" t="e">
        <f t="shared" si="9161"/>
        <v>#REF!</v>
      </c>
      <c r="DE936" s="95" t="e">
        <f t="shared" ref="DE936:DF936" si="9162">IFERROR(REPLACE(DD936,FIND("г",DD936,1),1,""),DD936)</f>
        <v>#REF!</v>
      </c>
      <c r="DF936" s="95" t="e">
        <f t="shared" si="9162"/>
        <v>#REF!</v>
      </c>
      <c r="DG936" s="95" t="e">
        <f t="shared" si="8979"/>
        <v>#REF!</v>
      </c>
      <c r="DH936" s="25" t="str">
        <f>IFERROR(VLOOKUP(CI936*1,Обработ.выгрузка_реестра_РФ!$A:$G,5,),"")</f>
        <v/>
      </c>
      <c r="DI936" s="27" t="str">
        <f t="shared" si="8989"/>
        <v/>
      </c>
      <c r="DJ936" s="27" t="str">
        <f t="shared" ca="1" si="8966"/>
        <v/>
      </c>
      <c r="DK936" s="63" t="e">
        <f>IF(LEN('Описание предлагаемого товара'!#REF!)&gt;0,'Описание предлагаемого товара'!#REF!,"")</f>
        <v>#REF!</v>
      </c>
      <c r="DL936" s="63" t="e">
        <f>IF(LEN('Описание предлагаемого товара'!#REF!)&gt;0,'Описание предлагаемого товара'!#REF!,"")</f>
        <v>#REF!</v>
      </c>
      <c r="DM936" s="32"/>
    </row>
    <row r="937" spans="1:117" ht="48.75" customHeight="1" x14ac:dyDescent="0.25">
      <c r="A937" s="61" t="e">
        <f>IF(LEN('Описание предлагаемого товара'!#REF!)&gt;0,'Описание предлагаемого товара'!#REF!,"")</f>
        <v>#REF!</v>
      </c>
      <c r="B937" s="65" t="e">
        <f>IF(LEN('Описание предлагаемого товара'!#REF!)&gt;0,'Описание предлагаемого товара'!#REF!,"")</f>
        <v>#REF!</v>
      </c>
      <c r="C937" s="61" t="e">
        <f>IF(LEN('Описание предлагаемого товара'!#REF!)&gt;0,'Описание предлагаемого товара'!#REF!,"")</f>
        <v>#REF!</v>
      </c>
      <c r="D937" s="61" t="e">
        <f>IF(LEN('Описание предлагаемого товара'!#REF!)&gt;0,'Описание предлагаемого товара'!#REF!,"")</f>
        <v>#REF!</v>
      </c>
      <c r="E937" s="61" t="e">
        <f>IF(LEN('Описание предлагаемого товара'!#REF!)&gt;0,'Описание предлагаемого товара'!#REF!,"")</f>
        <v>#REF!</v>
      </c>
      <c r="F937" s="61" t="e">
        <f>IF(LEN('Описание предлагаемого товара'!#REF!)&gt;0,'Описание предлагаемого товара'!#REF!,"")</f>
        <v>#REF!</v>
      </c>
      <c r="G937" s="61" t="e">
        <f>IF(LEN('Описание предлагаемого товара'!#REF!)&gt;0,'Описание предлагаемого товара'!#REF!,"")</f>
        <v>#REF!</v>
      </c>
      <c r="H937" s="61" t="e">
        <f>IF(LEN('Описание предлагаемого товара'!#REF!)&gt;0,'Описание предлагаемого товара'!#REF!,"")</f>
        <v>#REF!</v>
      </c>
      <c r="I937" s="61" t="e">
        <f>IF(LEN('Описание предлагаемого товара'!#REF!)&gt;0,'Описание предлагаемого товара'!#REF!,"")</f>
        <v>#REF!</v>
      </c>
      <c r="J937" s="38" t="str">
        <f>IFERROR(VLOOKUP(B937,SAP!$A:$E,5,),"")</f>
        <v/>
      </c>
      <c r="K937" s="40" t="str">
        <f t="shared" si="8909"/>
        <v/>
      </c>
      <c r="L937" s="61" t="e">
        <f>IF(LEN('Описание предлагаемого товара'!#REF!)&gt;0,IFERROR('Описание предлагаемого товара'!#REF!*1,""),"")</f>
        <v>#REF!</v>
      </c>
      <c r="M937" s="39" t="str">
        <f>IFERROR(VLOOKUP(B937,SAP!$A:$E,2,),"")</f>
        <v/>
      </c>
      <c r="N937" s="41" t="str">
        <f t="shared" si="9045"/>
        <v/>
      </c>
      <c r="O937" s="39" t="str">
        <f t="shared" si="8896"/>
        <v/>
      </c>
      <c r="P937" s="36" t="e">
        <f>IF(LEN('Описание предлагаемого товара'!#REF!)&gt;0,'Описание предлагаемого товара'!#REF!,"")</f>
        <v>#REF!</v>
      </c>
      <c r="Q93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37" s="37" t="e">
        <f>IF(LEN('Описание предлагаемого товара'!#REF!)&gt;0,'Описание предлагаемого товара'!#REF!,"")</f>
        <v>#REF!</v>
      </c>
      <c r="S937" s="37" t="e">
        <f>IF(LEN('Описание предлагаемого товара'!#REF!)&gt;0,'Описание предлагаемого товара'!#REF!,"")</f>
        <v>#REF!</v>
      </c>
      <c r="T93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37" s="23" t="str">
        <f>IFERROR(VLOOKUP(CI937*1,Обработ.выгрузка_реестра_РФ!$A:$G,6,),"")</f>
        <v/>
      </c>
      <c r="V937" s="61" t="e">
        <f>IF(LEN('Описание предлагаемого товара'!#REF!)&gt;0,'Описание предлагаемого товара'!#REF!,"")</f>
        <v>#REF!</v>
      </c>
      <c r="W937" s="62" t="e">
        <f>IF(LEN('Описание предлагаемого товара'!#REF!)&gt;0,'Описание предлагаемого товара'!#REF!,"")</f>
        <v>#REF!</v>
      </c>
      <c r="X937" s="91" t="e">
        <f t="shared" ref="X937:Y937" si="9163">IFERROR(REPLACE(W937,FIND(CHAR(10),W937,1),1," "),W937)</f>
        <v>#REF!</v>
      </c>
      <c r="Y937" s="91" t="e">
        <f t="shared" si="9163"/>
        <v>#REF!</v>
      </c>
      <c r="Z937" s="91" t="e">
        <f t="shared" si="8911"/>
        <v>#REF!</v>
      </c>
      <c r="AA937" s="91" t="e">
        <f t="shared" si="8912"/>
        <v>#REF!</v>
      </c>
      <c r="AB937" s="91" t="e">
        <f t="shared" si="8913"/>
        <v>#REF!</v>
      </c>
      <c r="AC937" s="91" t="e">
        <f t="shared" ref="AC937:AF937" si="9164">IFERROR(REPLACE(AB937,FIND("  ",AB937,1),2," "),AB937)</f>
        <v>#REF!</v>
      </c>
      <c r="AD937" s="91" t="e">
        <f t="shared" si="9164"/>
        <v>#REF!</v>
      </c>
      <c r="AE937" s="91" t="e">
        <f t="shared" si="9164"/>
        <v>#REF!</v>
      </c>
      <c r="AF937" s="91" t="e">
        <f t="shared" si="9164"/>
        <v>#REF!</v>
      </c>
      <c r="AG937" s="23" t="str">
        <f>IFERROR(VLOOKUP(CI937*1,Обработ.выгрузка_реестра_РФ!$A:$G,4,),"")</f>
        <v/>
      </c>
      <c r="AH937" s="91" t="str">
        <f t="shared" ref="AH937:AI937" si="9165">IFERROR(REPLACE(AG937,FIND("-",AG937,1),1,"*"),AG937)</f>
        <v/>
      </c>
      <c r="AI937" s="91" t="str">
        <f t="shared" si="9165"/>
        <v/>
      </c>
      <c r="AJ937" s="27" t="str">
        <f t="shared" si="9011"/>
        <v/>
      </c>
      <c r="AK937" s="63" t="e">
        <f>IF(LEN('Описание предлагаемого товара'!#REF!)&gt;0,'Описание предлагаемого товара'!#REF!,"")</f>
        <v>#REF!</v>
      </c>
      <c r="AL937" s="91" t="e">
        <f t="shared" ref="AL937:AM937" si="9166">IFERROR(REPLACE(AK937,FIND(CHAR(10),AK937,1),1,""),AK937)</f>
        <v>#REF!</v>
      </c>
      <c r="AM937" s="91" t="e">
        <f t="shared" si="9166"/>
        <v>#REF!</v>
      </c>
      <c r="AN937" s="91" t="e">
        <f t="shared" ref="AN937:AR937" si="9167">IFERROR(REPLACE(AM937,FIND(" ",AM937,1),1,""),AM937)</f>
        <v>#REF!</v>
      </c>
      <c r="AO937" s="91" t="e">
        <f t="shared" si="9167"/>
        <v>#REF!</v>
      </c>
      <c r="AP937" s="91" t="e">
        <f t="shared" si="9167"/>
        <v>#REF!</v>
      </c>
      <c r="AQ937" s="91" t="e">
        <f t="shared" si="9167"/>
        <v>#REF!</v>
      </c>
      <c r="AR937" s="91" t="e">
        <f t="shared" si="9167"/>
        <v>#REF!</v>
      </c>
      <c r="AS937" s="91" t="e">
        <f t="shared" si="8918"/>
        <v>#REF!</v>
      </c>
      <c r="AT937" s="91" t="e">
        <f t="shared" si="8919"/>
        <v>#REF!</v>
      </c>
      <c r="AU937" s="32" t="e">
        <f t="shared" si="8902"/>
        <v>#REF!</v>
      </c>
      <c r="AV937" s="93" t="e">
        <f>'Описание предлагаемого товара'!#REF!</f>
        <v>#REF!</v>
      </c>
      <c r="AW937" s="91" t="e">
        <f>MIN(SEARCH({0,1,2,3,4,5,6,7,8,9},AV937&amp; "0123456789"))</f>
        <v>#REF!</v>
      </c>
      <c r="AX937" s="91" t="str">
        <f t="shared" si="8920"/>
        <v/>
      </c>
      <c r="AY937" s="91" t="str">
        <f t="shared" si="8921"/>
        <v/>
      </c>
      <c r="AZ937" s="91" t="str">
        <f t="shared" si="8922"/>
        <v/>
      </c>
      <c r="BA937" s="91" t="str">
        <f t="shared" si="8923"/>
        <v/>
      </c>
      <c r="BB937" s="91" t="str">
        <f t="shared" si="8924"/>
        <v/>
      </c>
      <c r="BC937" s="91" t="str">
        <f t="shared" si="8925"/>
        <v/>
      </c>
      <c r="BD937" s="91" t="str">
        <f t="shared" si="8926"/>
        <v/>
      </c>
      <c r="BE937" s="91" t="str">
        <f t="shared" si="8927"/>
        <v/>
      </c>
      <c r="BF937" s="91" t="str">
        <f t="shared" si="8928"/>
        <v/>
      </c>
      <c r="BG937" s="91" t="str">
        <f t="shared" si="8929"/>
        <v/>
      </c>
      <c r="BH937" s="91" t="str">
        <f t="shared" si="8930"/>
        <v/>
      </c>
      <c r="BI937" s="91" t="str">
        <f t="shared" si="8931"/>
        <v/>
      </c>
      <c r="BJ937" s="91" t="str">
        <f t="shared" si="8932"/>
        <v/>
      </c>
      <c r="BK937" s="91" t="str">
        <f t="shared" si="8933"/>
        <v/>
      </c>
      <c r="BL937" s="91" t="str">
        <f t="shared" si="8934"/>
        <v/>
      </c>
      <c r="BM937" s="91" t="str">
        <f t="shared" si="8935"/>
        <v/>
      </c>
      <c r="BN937" s="91" t="str">
        <f t="shared" si="8936"/>
        <v/>
      </c>
      <c r="BO937" s="91" t="str">
        <f t="shared" si="8937"/>
        <v/>
      </c>
      <c r="BP937" s="91" t="str">
        <f t="shared" si="8938"/>
        <v/>
      </c>
      <c r="BQ937" s="91" t="str">
        <f t="shared" si="8939"/>
        <v/>
      </c>
      <c r="BR937" s="91" t="str">
        <f t="shared" si="8940"/>
        <v/>
      </c>
      <c r="BS937" s="91" t="str">
        <f t="shared" si="8941"/>
        <v/>
      </c>
      <c r="BT937" s="91" t="str">
        <f t="shared" si="8942"/>
        <v/>
      </c>
      <c r="BU937" s="91" t="str">
        <f t="shared" si="8943"/>
        <v/>
      </c>
      <c r="BV937" s="91" t="str">
        <f t="shared" si="8944"/>
        <v/>
      </c>
      <c r="BW937" s="91" t="str">
        <f t="shared" si="8945"/>
        <v/>
      </c>
      <c r="BX937" s="91" t="str">
        <f t="shared" si="8946"/>
        <v/>
      </c>
      <c r="BY937" s="91" t="str">
        <f t="shared" si="8947"/>
        <v/>
      </c>
      <c r="BZ937" s="91" t="str">
        <f t="shared" si="8948"/>
        <v/>
      </c>
      <c r="CA937" s="91" t="str">
        <f t="shared" si="8949"/>
        <v/>
      </c>
      <c r="CB937" s="91" t="str">
        <f t="shared" si="8950"/>
        <v/>
      </c>
      <c r="CC937" s="91" t="str">
        <f t="shared" si="8951"/>
        <v/>
      </c>
      <c r="CD937" s="91" t="str">
        <f t="shared" si="8952"/>
        <v/>
      </c>
      <c r="CE937" s="91" t="str">
        <f t="shared" si="8953"/>
        <v/>
      </c>
      <c r="CF937" s="91" t="str">
        <f t="shared" si="8954"/>
        <v/>
      </c>
      <c r="CG937" s="91" t="str">
        <f t="shared" si="8955"/>
        <v/>
      </c>
      <c r="CH937" s="91" t="str">
        <f t="shared" si="8956"/>
        <v/>
      </c>
      <c r="CI937" s="91" t="str">
        <f t="shared" si="8957"/>
        <v>нет</v>
      </c>
      <c r="CJ937" s="63" t="e">
        <f>IF(LEN('Описание предлагаемого товара'!#REF!)&gt;0,'Описание предлагаемого товара'!#REF!,"")</f>
        <v>#REF!</v>
      </c>
      <c r="CK937" s="91" t="e">
        <f t="shared" ref="CK937:CL937" si="9168">IFERROR(REPLACE(CJ937,FIND(CHAR(10),CJ937,1),1,""),CJ937)</f>
        <v>#REF!</v>
      </c>
      <c r="CL937" s="91" t="e">
        <f t="shared" si="9168"/>
        <v>#REF!</v>
      </c>
      <c r="CM937" s="91" t="e">
        <f t="shared" si="8959"/>
        <v>#REF!</v>
      </c>
      <c r="CN937" s="91" t="e">
        <f t="shared" si="8960"/>
        <v>#REF!</v>
      </c>
      <c r="CO937" s="91" t="e">
        <f t="shared" si="8961"/>
        <v>#REF!</v>
      </c>
      <c r="CP937" s="90" t="e">
        <f>IF(AU937="Не указан реестровый номер (мера нац.режима Запрет)","",IF(CI937="нет","",IF(CU937="да","исключение(не смотрим баллы)",IFERROR(IF(CI937*1&gt;0,IFERROR(IF(VLOOKUP(CI937*1,Обработ.выгрузка_реестра_РФ!$A:$G,7,)=0,"Баллы не установлены",VLOOKUP(CI937*1,Обработ.выгрузка_реестра_РФ!$A:$G,7,)),IF(LEN(CI937)&gt;14,"","нет номера в реестре РФ")),""),IF(LEN(CI937)=0,"","Некорректный реестровый номер")))))</f>
        <v>#REF!</v>
      </c>
      <c r="CQ937" s="33" t="e">
        <f>IF(LEN(C937)&gt;0,IFERROR(IF(LEN(H937)&gt;0,IF(LEN(VLOOKUP(H937,'исключения(не_смотрим_баллы)'!$A:$C,1,))&gt;0,"да","нет"),"не введен ОКПД2"),"нет"),"")</f>
        <v>#REF!</v>
      </c>
      <c r="CR937" s="33" t="e">
        <f ca="1">IF(CQ937="да",IF(TODAY()&lt;VLOOKUP(H937,'исключения(не_смотрим_баллы)'!$A:$C,3,),"да","нет"),"")</f>
        <v>#REF!</v>
      </c>
      <c r="CS937" s="33" t="str">
        <f>IFERROR(IF(CQ937="да",IF(VLOOKUP(CI937*1,Обработ.выгрузка_реестра_РФ!$A:$G,2,)&lt;VLOOKUP(H937,'исключения(не_смотрим_баллы)'!$A:$C,2,),"да","нет"),""),"")</f>
        <v/>
      </c>
      <c r="CT937" s="24"/>
      <c r="CU937" s="33" t="e">
        <f t="shared" si="8973"/>
        <v>#REF!</v>
      </c>
      <c r="CV937" s="91" t="e">
        <f t="shared" si="8974"/>
        <v>#REF!</v>
      </c>
      <c r="CW937" s="27" t="e">
        <f t="shared" si="8975"/>
        <v>#REF!</v>
      </c>
      <c r="CX937" s="26" t="e">
        <f t="shared" si="8904"/>
        <v>#REF!</v>
      </c>
      <c r="CY937" s="64" t="e">
        <f>IF(LEN('Описание предлагаемого товара'!#REF!)&gt;0,'Описание предлагаемого товара'!#REF!,"")</f>
        <v>#REF!</v>
      </c>
      <c r="CZ937" s="95" t="e">
        <f t="shared" si="8962"/>
        <v>#REF!</v>
      </c>
      <c r="DA937" s="95" t="e">
        <f t="shared" ref="DA937" si="9169">IFERROR(REPLACE(CZ937,FIND(" ",CZ937,1),1,""),CZ937)</f>
        <v>#REF!</v>
      </c>
      <c r="DB937" s="95" t="e">
        <f t="shared" si="8906"/>
        <v>#REF!</v>
      </c>
      <c r="DC937" s="95" t="e">
        <f t="shared" ref="DC937:DD937" si="9170">IFERROR(REPLACE(DB937,FIND("г.",DB937,1),2,""),DB937)</f>
        <v>#REF!</v>
      </c>
      <c r="DD937" s="95" t="e">
        <f t="shared" si="9170"/>
        <v>#REF!</v>
      </c>
      <c r="DE937" s="95" t="e">
        <f t="shared" ref="DE937:DF937" si="9171">IFERROR(REPLACE(DD937,FIND("г",DD937,1),1,""),DD937)</f>
        <v>#REF!</v>
      </c>
      <c r="DF937" s="95" t="e">
        <f t="shared" si="9171"/>
        <v>#REF!</v>
      </c>
      <c r="DG937" s="95" t="e">
        <f t="shared" si="8979"/>
        <v>#REF!</v>
      </c>
      <c r="DH937" s="25" t="str">
        <f>IFERROR(VLOOKUP(CI937*1,Обработ.выгрузка_реестра_РФ!$A:$G,5,),"")</f>
        <v/>
      </c>
      <c r="DI937" s="27" t="str">
        <f t="shared" si="8989"/>
        <v/>
      </c>
      <c r="DJ937" s="27" t="str">
        <f t="shared" ca="1" si="8966"/>
        <v/>
      </c>
      <c r="DK937" s="63" t="e">
        <f>IF(LEN('Описание предлагаемого товара'!#REF!)&gt;0,'Описание предлагаемого товара'!#REF!,"")</f>
        <v>#REF!</v>
      </c>
      <c r="DL937" s="63" t="e">
        <f>IF(LEN('Описание предлагаемого товара'!#REF!)&gt;0,'Описание предлагаемого товара'!#REF!,"")</f>
        <v>#REF!</v>
      </c>
      <c r="DM937" s="32"/>
    </row>
    <row r="938" spans="1:117" ht="48.75" customHeight="1" x14ac:dyDescent="0.25">
      <c r="A938" s="61" t="e">
        <f>IF(LEN('Описание предлагаемого товара'!#REF!)&gt;0,'Описание предлагаемого товара'!#REF!,"")</f>
        <v>#REF!</v>
      </c>
      <c r="B938" s="65" t="e">
        <f>IF(LEN('Описание предлагаемого товара'!#REF!)&gt;0,'Описание предлагаемого товара'!#REF!,"")</f>
        <v>#REF!</v>
      </c>
      <c r="C938" s="61" t="e">
        <f>IF(LEN('Описание предлагаемого товара'!#REF!)&gt;0,'Описание предлагаемого товара'!#REF!,"")</f>
        <v>#REF!</v>
      </c>
      <c r="D938" s="61" t="e">
        <f>IF(LEN('Описание предлагаемого товара'!#REF!)&gt;0,'Описание предлагаемого товара'!#REF!,"")</f>
        <v>#REF!</v>
      </c>
      <c r="E938" s="61" t="e">
        <f>IF(LEN('Описание предлагаемого товара'!#REF!)&gt;0,'Описание предлагаемого товара'!#REF!,"")</f>
        <v>#REF!</v>
      </c>
      <c r="F938" s="61" t="e">
        <f>IF(LEN('Описание предлагаемого товара'!#REF!)&gt;0,'Описание предлагаемого товара'!#REF!,"")</f>
        <v>#REF!</v>
      </c>
      <c r="G938" s="61" t="e">
        <f>IF(LEN('Описание предлагаемого товара'!#REF!)&gt;0,'Описание предлагаемого товара'!#REF!,"")</f>
        <v>#REF!</v>
      </c>
      <c r="H938" s="61" t="e">
        <f>IF(LEN('Описание предлагаемого товара'!#REF!)&gt;0,'Описание предлагаемого товара'!#REF!,"")</f>
        <v>#REF!</v>
      </c>
      <c r="I938" s="61" t="e">
        <f>IF(LEN('Описание предлагаемого товара'!#REF!)&gt;0,'Описание предлагаемого товара'!#REF!,"")</f>
        <v>#REF!</v>
      </c>
      <c r="J938" s="38" t="str">
        <f>IFERROR(VLOOKUP(B938,SAP!$A:$E,5,),"")</f>
        <v/>
      </c>
      <c r="K938" s="40" t="str">
        <f t="shared" si="8909"/>
        <v/>
      </c>
      <c r="L938" s="61" t="e">
        <f>IF(LEN('Описание предлагаемого товара'!#REF!)&gt;0,IFERROR('Описание предлагаемого товара'!#REF!*1,""),"")</f>
        <v>#REF!</v>
      </c>
      <c r="M938" s="39" t="str">
        <f>IFERROR(VLOOKUP(B938,SAP!$A:$E,2,),"")</f>
        <v/>
      </c>
      <c r="N938" s="41" t="str">
        <f t="shared" si="9045"/>
        <v/>
      </c>
      <c r="O938" s="39" t="str">
        <f t="shared" si="8896"/>
        <v/>
      </c>
      <c r="P938" s="36" t="e">
        <f>IF(LEN('Описание предлагаемого товара'!#REF!)&gt;0,'Описание предлагаемого товара'!#REF!,"")</f>
        <v>#REF!</v>
      </c>
      <c r="Q93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38" s="37" t="e">
        <f>IF(LEN('Описание предлагаемого товара'!#REF!)&gt;0,'Описание предлагаемого товара'!#REF!,"")</f>
        <v>#REF!</v>
      </c>
      <c r="S938" s="37" t="e">
        <f>IF(LEN('Описание предлагаемого товара'!#REF!)&gt;0,'Описание предлагаемого товара'!#REF!,"")</f>
        <v>#REF!</v>
      </c>
      <c r="T93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38" s="23" t="str">
        <f>IFERROR(VLOOKUP(CI938*1,Обработ.выгрузка_реестра_РФ!$A:$G,6,),"")</f>
        <v/>
      </c>
      <c r="V938" s="61" t="e">
        <f>IF(LEN('Описание предлагаемого товара'!#REF!)&gt;0,'Описание предлагаемого товара'!#REF!,"")</f>
        <v>#REF!</v>
      </c>
      <c r="W938" s="62" t="e">
        <f>IF(LEN('Описание предлагаемого товара'!#REF!)&gt;0,'Описание предлагаемого товара'!#REF!,"")</f>
        <v>#REF!</v>
      </c>
      <c r="X938" s="91" t="e">
        <f t="shared" ref="X938:Y938" si="9172">IFERROR(REPLACE(W938,FIND(CHAR(10),W938,1),1," "),W938)</f>
        <v>#REF!</v>
      </c>
      <c r="Y938" s="91" t="e">
        <f t="shared" si="9172"/>
        <v>#REF!</v>
      </c>
      <c r="Z938" s="91" t="e">
        <f t="shared" si="8911"/>
        <v>#REF!</v>
      </c>
      <c r="AA938" s="91" t="e">
        <f t="shared" si="8912"/>
        <v>#REF!</v>
      </c>
      <c r="AB938" s="91" t="e">
        <f t="shared" si="8913"/>
        <v>#REF!</v>
      </c>
      <c r="AC938" s="91" t="e">
        <f t="shared" ref="AC938:AF938" si="9173">IFERROR(REPLACE(AB938,FIND("  ",AB938,1),2," "),AB938)</f>
        <v>#REF!</v>
      </c>
      <c r="AD938" s="91" t="e">
        <f t="shared" si="9173"/>
        <v>#REF!</v>
      </c>
      <c r="AE938" s="91" t="e">
        <f t="shared" si="9173"/>
        <v>#REF!</v>
      </c>
      <c r="AF938" s="91" t="e">
        <f t="shared" si="9173"/>
        <v>#REF!</v>
      </c>
      <c r="AG938" s="23" t="str">
        <f>IFERROR(VLOOKUP(CI938*1,Обработ.выгрузка_реестра_РФ!$A:$G,4,),"")</f>
        <v/>
      </c>
      <c r="AH938" s="91" t="str">
        <f t="shared" ref="AH938:AI938" si="9174">IFERROR(REPLACE(AG938,FIND("-",AG938,1),1,"*"),AG938)</f>
        <v/>
      </c>
      <c r="AI938" s="91" t="str">
        <f t="shared" si="9174"/>
        <v/>
      </c>
      <c r="AJ938" s="27" t="str">
        <f t="shared" si="9011"/>
        <v/>
      </c>
      <c r="AK938" s="63" t="e">
        <f>IF(LEN('Описание предлагаемого товара'!#REF!)&gt;0,'Описание предлагаемого товара'!#REF!,"")</f>
        <v>#REF!</v>
      </c>
      <c r="AL938" s="91" t="e">
        <f t="shared" ref="AL938:AM938" si="9175">IFERROR(REPLACE(AK938,FIND(CHAR(10),AK938,1),1,""),AK938)</f>
        <v>#REF!</v>
      </c>
      <c r="AM938" s="91" t="e">
        <f t="shared" si="9175"/>
        <v>#REF!</v>
      </c>
      <c r="AN938" s="91" t="e">
        <f t="shared" ref="AN938:AR938" si="9176">IFERROR(REPLACE(AM938,FIND(" ",AM938,1),1,""),AM938)</f>
        <v>#REF!</v>
      </c>
      <c r="AO938" s="91" t="e">
        <f t="shared" si="9176"/>
        <v>#REF!</v>
      </c>
      <c r="AP938" s="91" t="e">
        <f t="shared" si="9176"/>
        <v>#REF!</v>
      </c>
      <c r="AQ938" s="91" t="e">
        <f t="shared" si="9176"/>
        <v>#REF!</v>
      </c>
      <c r="AR938" s="91" t="e">
        <f t="shared" si="9176"/>
        <v>#REF!</v>
      </c>
      <c r="AS938" s="91" t="e">
        <f t="shared" si="8918"/>
        <v>#REF!</v>
      </c>
      <c r="AT938" s="91" t="e">
        <f t="shared" si="8919"/>
        <v>#REF!</v>
      </c>
      <c r="AU938" s="32" t="e">
        <f t="shared" si="8902"/>
        <v>#REF!</v>
      </c>
      <c r="AV938" s="93" t="e">
        <f>'Описание предлагаемого товара'!#REF!</f>
        <v>#REF!</v>
      </c>
      <c r="AW938" s="91" t="e">
        <f>MIN(SEARCH({0,1,2,3,4,5,6,7,8,9},AV938&amp; "0123456789"))</f>
        <v>#REF!</v>
      </c>
      <c r="AX938" s="91" t="str">
        <f t="shared" si="8920"/>
        <v/>
      </c>
      <c r="AY938" s="91" t="str">
        <f t="shared" si="8921"/>
        <v/>
      </c>
      <c r="AZ938" s="91" t="str">
        <f t="shared" si="8922"/>
        <v/>
      </c>
      <c r="BA938" s="91" t="str">
        <f t="shared" si="8923"/>
        <v/>
      </c>
      <c r="BB938" s="91" t="str">
        <f t="shared" si="8924"/>
        <v/>
      </c>
      <c r="BC938" s="91" t="str">
        <f t="shared" si="8925"/>
        <v/>
      </c>
      <c r="BD938" s="91" t="str">
        <f t="shared" si="8926"/>
        <v/>
      </c>
      <c r="BE938" s="91" t="str">
        <f t="shared" si="8927"/>
        <v/>
      </c>
      <c r="BF938" s="91" t="str">
        <f t="shared" si="8928"/>
        <v/>
      </c>
      <c r="BG938" s="91" t="str">
        <f t="shared" si="8929"/>
        <v/>
      </c>
      <c r="BH938" s="91" t="str">
        <f t="shared" si="8930"/>
        <v/>
      </c>
      <c r="BI938" s="91" t="str">
        <f t="shared" si="8931"/>
        <v/>
      </c>
      <c r="BJ938" s="91" t="str">
        <f t="shared" si="8932"/>
        <v/>
      </c>
      <c r="BK938" s="91" t="str">
        <f t="shared" si="8933"/>
        <v/>
      </c>
      <c r="BL938" s="91" t="str">
        <f t="shared" si="8934"/>
        <v/>
      </c>
      <c r="BM938" s="91" t="str">
        <f t="shared" si="8935"/>
        <v/>
      </c>
      <c r="BN938" s="91" t="str">
        <f t="shared" si="8936"/>
        <v/>
      </c>
      <c r="BO938" s="91" t="str">
        <f t="shared" si="8937"/>
        <v/>
      </c>
      <c r="BP938" s="91" t="str">
        <f t="shared" si="8938"/>
        <v/>
      </c>
      <c r="BQ938" s="91" t="str">
        <f t="shared" si="8939"/>
        <v/>
      </c>
      <c r="BR938" s="91" t="str">
        <f t="shared" si="8940"/>
        <v/>
      </c>
      <c r="BS938" s="91" t="str">
        <f t="shared" si="8941"/>
        <v/>
      </c>
      <c r="BT938" s="91" t="str">
        <f t="shared" si="8942"/>
        <v/>
      </c>
      <c r="BU938" s="91" t="str">
        <f t="shared" si="8943"/>
        <v/>
      </c>
      <c r="BV938" s="91" t="str">
        <f t="shared" si="8944"/>
        <v/>
      </c>
      <c r="BW938" s="91" t="str">
        <f t="shared" si="8945"/>
        <v/>
      </c>
      <c r="BX938" s="91" t="str">
        <f t="shared" si="8946"/>
        <v/>
      </c>
      <c r="BY938" s="91" t="str">
        <f t="shared" si="8947"/>
        <v/>
      </c>
      <c r="BZ938" s="91" t="str">
        <f t="shared" si="8948"/>
        <v/>
      </c>
      <c r="CA938" s="91" t="str">
        <f t="shared" si="8949"/>
        <v/>
      </c>
      <c r="CB938" s="91" t="str">
        <f t="shared" si="8950"/>
        <v/>
      </c>
      <c r="CC938" s="91" t="str">
        <f t="shared" si="8951"/>
        <v/>
      </c>
      <c r="CD938" s="91" t="str">
        <f t="shared" si="8952"/>
        <v/>
      </c>
      <c r="CE938" s="91" t="str">
        <f t="shared" si="8953"/>
        <v/>
      </c>
      <c r="CF938" s="91" t="str">
        <f t="shared" si="8954"/>
        <v/>
      </c>
      <c r="CG938" s="91" t="str">
        <f t="shared" si="8955"/>
        <v/>
      </c>
      <c r="CH938" s="91" t="str">
        <f t="shared" si="8956"/>
        <v/>
      </c>
      <c r="CI938" s="91" t="str">
        <f t="shared" si="8957"/>
        <v>нет</v>
      </c>
      <c r="CJ938" s="63" t="e">
        <f>IF(LEN('Описание предлагаемого товара'!#REF!)&gt;0,'Описание предлагаемого товара'!#REF!,"")</f>
        <v>#REF!</v>
      </c>
      <c r="CK938" s="91" t="e">
        <f t="shared" ref="CK938:CL938" si="9177">IFERROR(REPLACE(CJ938,FIND(CHAR(10),CJ938,1),1,""),CJ938)</f>
        <v>#REF!</v>
      </c>
      <c r="CL938" s="91" t="e">
        <f t="shared" si="9177"/>
        <v>#REF!</v>
      </c>
      <c r="CM938" s="91" t="e">
        <f t="shared" si="8959"/>
        <v>#REF!</v>
      </c>
      <c r="CN938" s="91" t="e">
        <f t="shared" si="8960"/>
        <v>#REF!</v>
      </c>
      <c r="CO938" s="91" t="e">
        <f t="shared" si="8961"/>
        <v>#REF!</v>
      </c>
      <c r="CP938" s="90" t="e">
        <f>IF(AU938="Не указан реестровый номер (мера нац.режима Запрет)","",IF(CI938="нет","",IF(CU938="да","исключение(не смотрим баллы)",IFERROR(IF(CI938*1&gt;0,IFERROR(IF(VLOOKUP(CI938*1,Обработ.выгрузка_реестра_РФ!$A:$G,7,)=0,"Баллы не установлены",VLOOKUP(CI938*1,Обработ.выгрузка_реестра_РФ!$A:$G,7,)),IF(LEN(CI938)&gt;14,"","нет номера в реестре РФ")),""),IF(LEN(CI938)=0,"","Некорректный реестровый номер")))))</f>
        <v>#REF!</v>
      </c>
      <c r="CQ938" s="33" t="e">
        <f>IF(LEN(C938)&gt;0,IFERROR(IF(LEN(H938)&gt;0,IF(LEN(VLOOKUP(H938,'исключения(не_смотрим_баллы)'!$A:$C,1,))&gt;0,"да","нет"),"не введен ОКПД2"),"нет"),"")</f>
        <v>#REF!</v>
      </c>
      <c r="CR938" s="33" t="e">
        <f ca="1">IF(CQ938="да",IF(TODAY()&lt;VLOOKUP(H938,'исключения(не_смотрим_баллы)'!$A:$C,3,),"да","нет"),"")</f>
        <v>#REF!</v>
      </c>
      <c r="CS938" s="33" t="str">
        <f>IFERROR(IF(CQ938="да",IF(VLOOKUP(CI938*1,Обработ.выгрузка_реестра_РФ!$A:$G,2,)&lt;VLOOKUP(H938,'исключения(не_смотрим_баллы)'!$A:$C,2,),"да","нет"),""),"")</f>
        <v/>
      </c>
      <c r="CT938" s="24"/>
      <c r="CU938" s="33" t="e">
        <f t="shared" si="8973"/>
        <v>#REF!</v>
      </c>
      <c r="CV938" s="91" t="e">
        <f t="shared" si="8974"/>
        <v>#REF!</v>
      </c>
      <c r="CW938" s="27" t="e">
        <f t="shared" si="8975"/>
        <v>#REF!</v>
      </c>
      <c r="CX938" s="26" t="e">
        <f t="shared" si="8904"/>
        <v>#REF!</v>
      </c>
      <c r="CY938" s="64" t="e">
        <f>IF(LEN('Описание предлагаемого товара'!#REF!)&gt;0,'Описание предлагаемого товара'!#REF!,"")</f>
        <v>#REF!</v>
      </c>
      <c r="CZ938" s="95" t="e">
        <f t="shared" si="8962"/>
        <v>#REF!</v>
      </c>
      <c r="DA938" s="95" t="e">
        <f t="shared" ref="DA938" si="9178">IFERROR(REPLACE(CZ938,FIND(" ",CZ938,1),1,""),CZ938)</f>
        <v>#REF!</v>
      </c>
      <c r="DB938" s="95" t="e">
        <f t="shared" si="8906"/>
        <v>#REF!</v>
      </c>
      <c r="DC938" s="95" t="e">
        <f t="shared" ref="DC938:DD938" si="9179">IFERROR(REPLACE(DB938,FIND("г.",DB938,1),2,""),DB938)</f>
        <v>#REF!</v>
      </c>
      <c r="DD938" s="95" t="e">
        <f t="shared" si="9179"/>
        <v>#REF!</v>
      </c>
      <c r="DE938" s="95" t="e">
        <f t="shared" ref="DE938:DF938" si="9180">IFERROR(REPLACE(DD938,FIND("г",DD938,1),1,""),DD938)</f>
        <v>#REF!</v>
      </c>
      <c r="DF938" s="95" t="e">
        <f t="shared" si="9180"/>
        <v>#REF!</v>
      </c>
      <c r="DG938" s="95" t="e">
        <f t="shared" si="8979"/>
        <v>#REF!</v>
      </c>
      <c r="DH938" s="25" t="str">
        <f>IFERROR(VLOOKUP(CI938*1,Обработ.выгрузка_реестра_РФ!$A:$G,5,),"")</f>
        <v/>
      </c>
      <c r="DI938" s="27" t="str">
        <f t="shared" si="8989"/>
        <v/>
      </c>
      <c r="DJ938" s="27" t="str">
        <f t="shared" ca="1" si="8966"/>
        <v/>
      </c>
      <c r="DK938" s="63" t="e">
        <f>IF(LEN('Описание предлагаемого товара'!#REF!)&gt;0,'Описание предлагаемого товара'!#REF!,"")</f>
        <v>#REF!</v>
      </c>
      <c r="DL938" s="63" t="e">
        <f>IF(LEN('Описание предлагаемого товара'!#REF!)&gt;0,'Описание предлагаемого товара'!#REF!,"")</f>
        <v>#REF!</v>
      </c>
      <c r="DM938" s="32"/>
    </row>
    <row r="939" spans="1:117" ht="48.75" customHeight="1" x14ac:dyDescent="0.25">
      <c r="A939" s="61" t="e">
        <f>IF(LEN('Описание предлагаемого товара'!#REF!)&gt;0,'Описание предлагаемого товара'!#REF!,"")</f>
        <v>#REF!</v>
      </c>
      <c r="B939" s="65" t="e">
        <f>IF(LEN('Описание предлагаемого товара'!#REF!)&gt;0,'Описание предлагаемого товара'!#REF!,"")</f>
        <v>#REF!</v>
      </c>
      <c r="C939" s="61" t="e">
        <f>IF(LEN('Описание предлагаемого товара'!#REF!)&gt;0,'Описание предлагаемого товара'!#REF!,"")</f>
        <v>#REF!</v>
      </c>
      <c r="D939" s="61" t="e">
        <f>IF(LEN('Описание предлагаемого товара'!#REF!)&gt;0,'Описание предлагаемого товара'!#REF!,"")</f>
        <v>#REF!</v>
      </c>
      <c r="E939" s="61" t="e">
        <f>IF(LEN('Описание предлагаемого товара'!#REF!)&gt;0,'Описание предлагаемого товара'!#REF!,"")</f>
        <v>#REF!</v>
      </c>
      <c r="F939" s="61" t="e">
        <f>IF(LEN('Описание предлагаемого товара'!#REF!)&gt;0,'Описание предлагаемого товара'!#REF!,"")</f>
        <v>#REF!</v>
      </c>
      <c r="G939" s="61" t="e">
        <f>IF(LEN('Описание предлагаемого товара'!#REF!)&gt;0,'Описание предлагаемого товара'!#REF!,"")</f>
        <v>#REF!</v>
      </c>
      <c r="H939" s="61" t="e">
        <f>IF(LEN('Описание предлагаемого товара'!#REF!)&gt;0,'Описание предлагаемого товара'!#REF!,"")</f>
        <v>#REF!</v>
      </c>
      <c r="I939" s="61" t="e">
        <f>IF(LEN('Описание предлагаемого товара'!#REF!)&gt;0,'Описание предлагаемого товара'!#REF!,"")</f>
        <v>#REF!</v>
      </c>
      <c r="J939" s="38" t="str">
        <f>IFERROR(VLOOKUP(B939,SAP!$A:$E,5,),"")</f>
        <v/>
      </c>
      <c r="K939" s="40" t="str">
        <f t="shared" si="8909"/>
        <v/>
      </c>
      <c r="L939" s="61" t="e">
        <f>IF(LEN('Описание предлагаемого товара'!#REF!)&gt;0,IFERROR('Описание предлагаемого товара'!#REF!*1,""),"")</f>
        <v>#REF!</v>
      </c>
      <c r="M939" s="39" t="str">
        <f>IFERROR(VLOOKUP(B939,SAP!$A:$E,2,),"")</f>
        <v/>
      </c>
      <c r="N939" s="41" t="str">
        <f t="shared" si="9045"/>
        <v/>
      </c>
      <c r="O939" s="39" t="str">
        <f t="shared" si="8896"/>
        <v/>
      </c>
      <c r="P939" s="36" t="e">
        <f>IF(LEN('Описание предлагаемого товара'!#REF!)&gt;0,'Описание предлагаемого товара'!#REF!,"")</f>
        <v>#REF!</v>
      </c>
      <c r="Q93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39" s="37" t="e">
        <f>IF(LEN('Описание предлагаемого товара'!#REF!)&gt;0,'Описание предлагаемого товара'!#REF!,"")</f>
        <v>#REF!</v>
      </c>
      <c r="S939" s="37" t="e">
        <f>IF(LEN('Описание предлагаемого товара'!#REF!)&gt;0,'Описание предлагаемого товара'!#REF!,"")</f>
        <v>#REF!</v>
      </c>
      <c r="T93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39" s="23" t="str">
        <f>IFERROR(VLOOKUP(CI939*1,Обработ.выгрузка_реестра_РФ!$A:$G,6,),"")</f>
        <v/>
      </c>
      <c r="V939" s="61" t="e">
        <f>IF(LEN('Описание предлагаемого товара'!#REF!)&gt;0,'Описание предлагаемого товара'!#REF!,"")</f>
        <v>#REF!</v>
      </c>
      <c r="W939" s="62" t="e">
        <f>IF(LEN('Описание предлагаемого товара'!#REF!)&gt;0,'Описание предлагаемого товара'!#REF!,"")</f>
        <v>#REF!</v>
      </c>
      <c r="X939" s="91" t="e">
        <f t="shared" ref="X939:Y939" si="9181">IFERROR(REPLACE(W939,FIND(CHAR(10),W939,1),1," "),W939)</f>
        <v>#REF!</v>
      </c>
      <c r="Y939" s="91" t="e">
        <f t="shared" si="9181"/>
        <v>#REF!</v>
      </c>
      <c r="Z939" s="91" t="e">
        <f t="shared" si="8911"/>
        <v>#REF!</v>
      </c>
      <c r="AA939" s="91" t="e">
        <f t="shared" si="8912"/>
        <v>#REF!</v>
      </c>
      <c r="AB939" s="91" t="e">
        <f t="shared" si="8913"/>
        <v>#REF!</v>
      </c>
      <c r="AC939" s="91" t="e">
        <f t="shared" ref="AC939:AF939" si="9182">IFERROR(REPLACE(AB939,FIND("  ",AB939,1),2," "),AB939)</f>
        <v>#REF!</v>
      </c>
      <c r="AD939" s="91" t="e">
        <f t="shared" si="9182"/>
        <v>#REF!</v>
      </c>
      <c r="AE939" s="91" t="e">
        <f t="shared" si="9182"/>
        <v>#REF!</v>
      </c>
      <c r="AF939" s="91" t="e">
        <f t="shared" si="9182"/>
        <v>#REF!</v>
      </c>
      <c r="AG939" s="23" t="str">
        <f>IFERROR(VLOOKUP(CI939*1,Обработ.выгрузка_реестра_РФ!$A:$G,4,),"")</f>
        <v/>
      </c>
      <c r="AH939" s="91" t="str">
        <f t="shared" ref="AH939:AI939" si="9183">IFERROR(REPLACE(AG939,FIND("-",AG939,1),1,"*"),AG939)</f>
        <v/>
      </c>
      <c r="AI939" s="91" t="str">
        <f t="shared" si="9183"/>
        <v/>
      </c>
      <c r="AJ939" s="27" t="str">
        <f t="shared" si="9011"/>
        <v/>
      </c>
      <c r="AK939" s="63" t="e">
        <f>IF(LEN('Описание предлагаемого товара'!#REF!)&gt;0,'Описание предлагаемого товара'!#REF!,"")</f>
        <v>#REF!</v>
      </c>
      <c r="AL939" s="91" t="e">
        <f t="shared" ref="AL939:AM939" si="9184">IFERROR(REPLACE(AK939,FIND(CHAR(10),AK939,1),1,""),AK939)</f>
        <v>#REF!</v>
      </c>
      <c r="AM939" s="91" t="e">
        <f t="shared" si="9184"/>
        <v>#REF!</v>
      </c>
      <c r="AN939" s="91" t="e">
        <f t="shared" ref="AN939:AR939" si="9185">IFERROR(REPLACE(AM939,FIND(" ",AM939,1),1,""),AM939)</f>
        <v>#REF!</v>
      </c>
      <c r="AO939" s="91" t="e">
        <f t="shared" si="9185"/>
        <v>#REF!</v>
      </c>
      <c r="AP939" s="91" t="e">
        <f t="shared" si="9185"/>
        <v>#REF!</v>
      </c>
      <c r="AQ939" s="91" t="e">
        <f t="shared" si="9185"/>
        <v>#REF!</v>
      </c>
      <c r="AR939" s="91" t="e">
        <f t="shared" si="9185"/>
        <v>#REF!</v>
      </c>
      <c r="AS939" s="91" t="e">
        <f t="shared" si="8918"/>
        <v>#REF!</v>
      </c>
      <c r="AT939" s="91" t="e">
        <f t="shared" si="8919"/>
        <v>#REF!</v>
      </c>
      <c r="AU939" s="32" t="e">
        <f t="shared" si="8902"/>
        <v>#REF!</v>
      </c>
      <c r="AV939" s="93" t="e">
        <f>'Описание предлагаемого товара'!#REF!</f>
        <v>#REF!</v>
      </c>
      <c r="AW939" s="91" t="e">
        <f>MIN(SEARCH({0,1,2,3,4,5,6,7,8,9},AV939&amp; "0123456789"))</f>
        <v>#REF!</v>
      </c>
      <c r="AX939" s="91" t="str">
        <f t="shared" si="8920"/>
        <v/>
      </c>
      <c r="AY939" s="91" t="str">
        <f t="shared" si="8921"/>
        <v/>
      </c>
      <c r="AZ939" s="91" t="str">
        <f t="shared" si="8922"/>
        <v/>
      </c>
      <c r="BA939" s="91" t="str">
        <f t="shared" si="8923"/>
        <v/>
      </c>
      <c r="BB939" s="91" t="str">
        <f t="shared" si="8924"/>
        <v/>
      </c>
      <c r="BC939" s="91" t="str">
        <f t="shared" si="8925"/>
        <v/>
      </c>
      <c r="BD939" s="91" t="str">
        <f t="shared" si="8926"/>
        <v/>
      </c>
      <c r="BE939" s="91" t="str">
        <f t="shared" si="8927"/>
        <v/>
      </c>
      <c r="BF939" s="91" t="str">
        <f t="shared" si="8928"/>
        <v/>
      </c>
      <c r="BG939" s="91" t="str">
        <f t="shared" si="8929"/>
        <v/>
      </c>
      <c r="BH939" s="91" t="str">
        <f t="shared" si="8930"/>
        <v/>
      </c>
      <c r="BI939" s="91" t="str">
        <f t="shared" si="8931"/>
        <v/>
      </c>
      <c r="BJ939" s="91" t="str">
        <f t="shared" si="8932"/>
        <v/>
      </c>
      <c r="BK939" s="91" t="str">
        <f t="shared" si="8933"/>
        <v/>
      </c>
      <c r="BL939" s="91" t="str">
        <f t="shared" si="8934"/>
        <v/>
      </c>
      <c r="BM939" s="91" t="str">
        <f t="shared" si="8935"/>
        <v/>
      </c>
      <c r="BN939" s="91" t="str">
        <f t="shared" si="8936"/>
        <v/>
      </c>
      <c r="BO939" s="91" t="str">
        <f t="shared" si="8937"/>
        <v/>
      </c>
      <c r="BP939" s="91" t="str">
        <f t="shared" si="8938"/>
        <v/>
      </c>
      <c r="BQ939" s="91" t="str">
        <f t="shared" si="8939"/>
        <v/>
      </c>
      <c r="BR939" s="91" t="str">
        <f t="shared" si="8940"/>
        <v/>
      </c>
      <c r="BS939" s="91" t="str">
        <f t="shared" si="8941"/>
        <v/>
      </c>
      <c r="BT939" s="91" t="str">
        <f t="shared" si="8942"/>
        <v/>
      </c>
      <c r="BU939" s="91" t="str">
        <f t="shared" si="8943"/>
        <v/>
      </c>
      <c r="BV939" s="91" t="str">
        <f t="shared" si="8944"/>
        <v/>
      </c>
      <c r="BW939" s="91" t="str">
        <f t="shared" si="8945"/>
        <v/>
      </c>
      <c r="BX939" s="91" t="str">
        <f t="shared" si="8946"/>
        <v/>
      </c>
      <c r="BY939" s="91" t="str">
        <f t="shared" si="8947"/>
        <v/>
      </c>
      <c r="BZ939" s="91" t="str">
        <f t="shared" si="8948"/>
        <v/>
      </c>
      <c r="CA939" s="91" t="str">
        <f t="shared" si="8949"/>
        <v/>
      </c>
      <c r="CB939" s="91" t="str">
        <f t="shared" si="8950"/>
        <v/>
      </c>
      <c r="CC939" s="91" t="str">
        <f t="shared" si="8951"/>
        <v/>
      </c>
      <c r="CD939" s="91" t="str">
        <f t="shared" si="8952"/>
        <v/>
      </c>
      <c r="CE939" s="91" t="str">
        <f t="shared" si="8953"/>
        <v/>
      </c>
      <c r="CF939" s="91" t="str">
        <f t="shared" si="8954"/>
        <v/>
      </c>
      <c r="CG939" s="91" t="str">
        <f t="shared" si="8955"/>
        <v/>
      </c>
      <c r="CH939" s="91" t="str">
        <f t="shared" si="8956"/>
        <v/>
      </c>
      <c r="CI939" s="91" t="str">
        <f t="shared" si="8957"/>
        <v>нет</v>
      </c>
      <c r="CJ939" s="63" t="e">
        <f>IF(LEN('Описание предлагаемого товара'!#REF!)&gt;0,'Описание предлагаемого товара'!#REF!,"")</f>
        <v>#REF!</v>
      </c>
      <c r="CK939" s="91" t="e">
        <f t="shared" ref="CK939:CL939" si="9186">IFERROR(REPLACE(CJ939,FIND(CHAR(10),CJ939,1),1,""),CJ939)</f>
        <v>#REF!</v>
      </c>
      <c r="CL939" s="91" t="e">
        <f t="shared" si="9186"/>
        <v>#REF!</v>
      </c>
      <c r="CM939" s="91" t="e">
        <f t="shared" si="8959"/>
        <v>#REF!</v>
      </c>
      <c r="CN939" s="91" t="e">
        <f t="shared" si="8960"/>
        <v>#REF!</v>
      </c>
      <c r="CO939" s="91" t="e">
        <f t="shared" si="8961"/>
        <v>#REF!</v>
      </c>
      <c r="CP939" s="90" t="e">
        <f>IF(AU939="Не указан реестровый номер (мера нац.режима Запрет)","",IF(CI939="нет","",IF(CU939="да","исключение(не смотрим баллы)",IFERROR(IF(CI939*1&gt;0,IFERROR(IF(VLOOKUP(CI939*1,Обработ.выгрузка_реестра_РФ!$A:$G,7,)=0,"Баллы не установлены",VLOOKUP(CI939*1,Обработ.выгрузка_реестра_РФ!$A:$G,7,)),IF(LEN(CI939)&gt;14,"","нет номера в реестре РФ")),""),IF(LEN(CI939)=0,"","Некорректный реестровый номер")))))</f>
        <v>#REF!</v>
      </c>
      <c r="CQ939" s="33" t="e">
        <f>IF(LEN(C939)&gt;0,IFERROR(IF(LEN(H939)&gt;0,IF(LEN(VLOOKUP(H939,'исключения(не_смотрим_баллы)'!$A:$C,1,))&gt;0,"да","нет"),"не введен ОКПД2"),"нет"),"")</f>
        <v>#REF!</v>
      </c>
      <c r="CR939" s="33" t="e">
        <f ca="1">IF(CQ939="да",IF(TODAY()&lt;VLOOKUP(H939,'исключения(не_смотрим_баллы)'!$A:$C,3,),"да","нет"),"")</f>
        <v>#REF!</v>
      </c>
      <c r="CS939" s="33" t="str">
        <f>IFERROR(IF(CQ939="да",IF(VLOOKUP(CI939*1,Обработ.выгрузка_реестра_РФ!$A:$G,2,)&lt;VLOOKUP(H939,'исключения(не_смотрим_баллы)'!$A:$C,2,),"да","нет"),""),"")</f>
        <v/>
      </c>
      <c r="CT939" s="24"/>
      <c r="CU939" s="33" t="e">
        <f t="shared" si="8973"/>
        <v>#REF!</v>
      </c>
      <c r="CV939" s="91" t="e">
        <f t="shared" si="8974"/>
        <v>#REF!</v>
      </c>
      <c r="CW939" s="27" t="e">
        <f t="shared" si="8975"/>
        <v>#REF!</v>
      </c>
      <c r="CX939" s="26" t="e">
        <f t="shared" si="8904"/>
        <v>#REF!</v>
      </c>
      <c r="CY939" s="64" t="e">
        <f>IF(LEN('Описание предлагаемого товара'!#REF!)&gt;0,'Описание предлагаемого товара'!#REF!,"")</f>
        <v>#REF!</v>
      </c>
      <c r="CZ939" s="95" t="e">
        <f t="shared" si="8962"/>
        <v>#REF!</v>
      </c>
      <c r="DA939" s="95" t="e">
        <f t="shared" ref="DA939" si="9187">IFERROR(REPLACE(CZ939,FIND(" ",CZ939,1),1,""),CZ939)</f>
        <v>#REF!</v>
      </c>
      <c r="DB939" s="95" t="e">
        <f t="shared" si="8906"/>
        <v>#REF!</v>
      </c>
      <c r="DC939" s="95" t="e">
        <f t="shared" ref="DC939:DD939" si="9188">IFERROR(REPLACE(DB939,FIND("г.",DB939,1),2,""),DB939)</f>
        <v>#REF!</v>
      </c>
      <c r="DD939" s="95" t="e">
        <f t="shared" si="9188"/>
        <v>#REF!</v>
      </c>
      <c r="DE939" s="95" t="e">
        <f t="shared" ref="DE939:DF939" si="9189">IFERROR(REPLACE(DD939,FIND("г",DD939,1),1,""),DD939)</f>
        <v>#REF!</v>
      </c>
      <c r="DF939" s="95" t="e">
        <f t="shared" si="9189"/>
        <v>#REF!</v>
      </c>
      <c r="DG939" s="95" t="e">
        <f t="shared" si="8979"/>
        <v>#REF!</v>
      </c>
      <c r="DH939" s="25" t="str">
        <f>IFERROR(VLOOKUP(CI939*1,Обработ.выгрузка_реестра_РФ!$A:$G,5,),"")</f>
        <v/>
      </c>
      <c r="DI939" s="27" t="str">
        <f t="shared" si="8989"/>
        <v/>
      </c>
      <c r="DJ939" s="27" t="str">
        <f t="shared" ca="1" si="8966"/>
        <v/>
      </c>
      <c r="DK939" s="63" t="e">
        <f>IF(LEN('Описание предлагаемого товара'!#REF!)&gt;0,'Описание предлагаемого товара'!#REF!,"")</f>
        <v>#REF!</v>
      </c>
      <c r="DL939" s="63" t="e">
        <f>IF(LEN('Описание предлагаемого товара'!#REF!)&gt;0,'Описание предлагаемого товара'!#REF!,"")</f>
        <v>#REF!</v>
      </c>
      <c r="DM939" s="32"/>
    </row>
    <row r="940" spans="1:117" ht="48.75" customHeight="1" x14ac:dyDescent="0.25">
      <c r="A940" s="61" t="e">
        <f>IF(LEN('Описание предлагаемого товара'!#REF!)&gt;0,'Описание предлагаемого товара'!#REF!,"")</f>
        <v>#REF!</v>
      </c>
      <c r="B940" s="65" t="e">
        <f>IF(LEN('Описание предлагаемого товара'!#REF!)&gt;0,'Описание предлагаемого товара'!#REF!,"")</f>
        <v>#REF!</v>
      </c>
      <c r="C940" s="61" t="e">
        <f>IF(LEN('Описание предлагаемого товара'!#REF!)&gt;0,'Описание предлагаемого товара'!#REF!,"")</f>
        <v>#REF!</v>
      </c>
      <c r="D940" s="61" t="e">
        <f>IF(LEN('Описание предлагаемого товара'!#REF!)&gt;0,'Описание предлагаемого товара'!#REF!,"")</f>
        <v>#REF!</v>
      </c>
      <c r="E940" s="61" t="e">
        <f>IF(LEN('Описание предлагаемого товара'!#REF!)&gt;0,'Описание предлагаемого товара'!#REF!,"")</f>
        <v>#REF!</v>
      </c>
      <c r="F940" s="61" t="e">
        <f>IF(LEN('Описание предлагаемого товара'!#REF!)&gt;0,'Описание предлагаемого товара'!#REF!,"")</f>
        <v>#REF!</v>
      </c>
      <c r="G940" s="61" t="e">
        <f>IF(LEN('Описание предлагаемого товара'!#REF!)&gt;0,'Описание предлагаемого товара'!#REF!,"")</f>
        <v>#REF!</v>
      </c>
      <c r="H940" s="61" t="e">
        <f>IF(LEN('Описание предлагаемого товара'!#REF!)&gt;0,'Описание предлагаемого товара'!#REF!,"")</f>
        <v>#REF!</v>
      </c>
      <c r="I940" s="61" t="e">
        <f>IF(LEN('Описание предлагаемого товара'!#REF!)&gt;0,'Описание предлагаемого товара'!#REF!,"")</f>
        <v>#REF!</v>
      </c>
      <c r="J940" s="38" t="str">
        <f>IFERROR(VLOOKUP(B940,SAP!$A:$E,5,),"")</f>
        <v/>
      </c>
      <c r="K940" s="40" t="str">
        <f t="shared" si="8909"/>
        <v/>
      </c>
      <c r="L940" s="61" t="e">
        <f>IF(LEN('Описание предлагаемого товара'!#REF!)&gt;0,IFERROR('Описание предлагаемого товара'!#REF!*1,""),"")</f>
        <v>#REF!</v>
      </c>
      <c r="M940" s="39" t="str">
        <f>IFERROR(VLOOKUP(B940,SAP!$A:$E,2,),"")</f>
        <v/>
      </c>
      <c r="N940" s="41" t="str">
        <f t="shared" si="9045"/>
        <v/>
      </c>
      <c r="O940" s="39" t="str">
        <f t="shared" si="8896"/>
        <v/>
      </c>
      <c r="P940" s="36" t="e">
        <f>IF(LEN('Описание предлагаемого товара'!#REF!)&gt;0,'Описание предлагаемого товара'!#REF!,"")</f>
        <v>#REF!</v>
      </c>
      <c r="Q94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40" s="37" t="e">
        <f>IF(LEN('Описание предлагаемого товара'!#REF!)&gt;0,'Описание предлагаемого товара'!#REF!,"")</f>
        <v>#REF!</v>
      </c>
      <c r="S940" s="37" t="e">
        <f>IF(LEN('Описание предлагаемого товара'!#REF!)&gt;0,'Описание предлагаемого товара'!#REF!,"")</f>
        <v>#REF!</v>
      </c>
      <c r="T94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40" s="23" t="str">
        <f>IFERROR(VLOOKUP(CI940*1,Обработ.выгрузка_реестра_РФ!$A:$G,6,),"")</f>
        <v/>
      </c>
      <c r="V940" s="61" t="e">
        <f>IF(LEN('Описание предлагаемого товара'!#REF!)&gt;0,'Описание предлагаемого товара'!#REF!,"")</f>
        <v>#REF!</v>
      </c>
      <c r="W940" s="62" t="e">
        <f>IF(LEN('Описание предлагаемого товара'!#REF!)&gt;0,'Описание предлагаемого товара'!#REF!,"")</f>
        <v>#REF!</v>
      </c>
      <c r="X940" s="91" t="e">
        <f t="shared" ref="X940:Y940" si="9190">IFERROR(REPLACE(W940,FIND(CHAR(10),W940,1),1," "),W940)</f>
        <v>#REF!</v>
      </c>
      <c r="Y940" s="91" t="e">
        <f t="shared" si="9190"/>
        <v>#REF!</v>
      </c>
      <c r="Z940" s="91" t="e">
        <f t="shared" si="8911"/>
        <v>#REF!</v>
      </c>
      <c r="AA940" s="91" t="e">
        <f t="shared" si="8912"/>
        <v>#REF!</v>
      </c>
      <c r="AB940" s="91" t="e">
        <f t="shared" si="8913"/>
        <v>#REF!</v>
      </c>
      <c r="AC940" s="91" t="e">
        <f t="shared" ref="AC940:AF940" si="9191">IFERROR(REPLACE(AB940,FIND("  ",AB940,1),2," "),AB940)</f>
        <v>#REF!</v>
      </c>
      <c r="AD940" s="91" t="e">
        <f t="shared" si="9191"/>
        <v>#REF!</v>
      </c>
      <c r="AE940" s="91" t="e">
        <f t="shared" si="9191"/>
        <v>#REF!</v>
      </c>
      <c r="AF940" s="91" t="e">
        <f t="shared" si="9191"/>
        <v>#REF!</v>
      </c>
      <c r="AG940" s="23" t="str">
        <f>IFERROR(VLOOKUP(CI940*1,Обработ.выгрузка_реестра_РФ!$A:$G,4,),"")</f>
        <v/>
      </c>
      <c r="AH940" s="91" t="str">
        <f t="shared" ref="AH940:AI940" si="9192">IFERROR(REPLACE(AG940,FIND("-",AG940,1),1,"*"),AG940)</f>
        <v/>
      </c>
      <c r="AI940" s="91" t="str">
        <f t="shared" si="9192"/>
        <v/>
      </c>
      <c r="AJ940" s="27" t="str">
        <f t="shared" si="9011"/>
        <v/>
      </c>
      <c r="AK940" s="63" t="e">
        <f>IF(LEN('Описание предлагаемого товара'!#REF!)&gt;0,'Описание предлагаемого товара'!#REF!,"")</f>
        <v>#REF!</v>
      </c>
      <c r="AL940" s="91" t="e">
        <f t="shared" ref="AL940:AM940" si="9193">IFERROR(REPLACE(AK940,FIND(CHAR(10),AK940,1),1,""),AK940)</f>
        <v>#REF!</v>
      </c>
      <c r="AM940" s="91" t="e">
        <f t="shared" si="9193"/>
        <v>#REF!</v>
      </c>
      <c r="AN940" s="91" t="e">
        <f t="shared" ref="AN940:AR940" si="9194">IFERROR(REPLACE(AM940,FIND(" ",AM940,1),1,""),AM940)</f>
        <v>#REF!</v>
      </c>
      <c r="AO940" s="91" t="e">
        <f t="shared" si="9194"/>
        <v>#REF!</v>
      </c>
      <c r="AP940" s="91" t="e">
        <f t="shared" si="9194"/>
        <v>#REF!</v>
      </c>
      <c r="AQ940" s="91" t="e">
        <f t="shared" si="9194"/>
        <v>#REF!</v>
      </c>
      <c r="AR940" s="91" t="e">
        <f t="shared" si="9194"/>
        <v>#REF!</v>
      </c>
      <c r="AS940" s="91" t="e">
        <f t="shared" si="8918"/>
        <v>#REF!</v>
      </c>
      <c r="AT940" s="91" t="e">
        <f t="shared" si="8919"/>
        <v>#REF!</v>
      </c>
      <c r="AU940" s="32" t="e">
        <f t="shared" si="8902"/>
        <v>#REF!</v>
      </c>
      <c r="AV940" s="93" t="e">
        <f>'Описание предлагаемого товара'!#REF!</f>
        <v>#REF!</v>
      </c>
      <c r="AW940" s="91" t="e">
        <f>MIN(SEARCH({0,1,2,3,4,5,6,7,8,9},AV940&amp; "0123456789"))</f>
        <v>#REF!</v>
      </c>
      <c r="AX940" s="91" t="str">
        <f t="shared" si="8920"/>
        <v/>
      </c>
      <c r="AY940" s="91" t="str">
        <f t="shared" si="8921"/>
        <v/>
      </c>
      <c r="AZ940" s="91" t="str">
        <f t="shared" si="8922"/>
        <v/>
      </c>
      <c r="BA940" s="91" t="str">
        <f t="shared" si="8923"/>
        <v/>
      </c>
      <c r="BB940" s="91" t="str">
        <f t="shared" si="8924"/>
        <v/>
      </c>
      <c r="BC940" s="91" t="str">
        <f t="shared" si="8925"/>
        <v/>
      </c>
      <c r="BD940" s="91" t="str">
        <f t="shared" si="8926"/>
        <v/>
      </c>
      <c r="BE940" s="91" t="str">
        <f t="shared" si="8927"/>
        <v/>
      </c>
      <c r="BF940" s="91" t="str">
        <f t="shared" si="8928"/>
        <v/>
      </c>
      <c r="BG940" s="91" t="str">
        <f t="shared" si="8929"/>
        <v/>
      </c>
      <c r="BH940" s="91" t="str">
        <f t="shared" si="8930"/>
        <v/>
      </c>
      <c r="BI940" s="91" t="str">
        <f t="shared" si="8931"/>
        <v/>
      </c>
      <c r="BJ940" s="91" t="str">
        <f t="shared" si="8932"/>
        <v/>
      </c>
      <c r="BK940" s="91" t="str">
        <f t="shared" si="8933"/>
        <v/>
      </c>
      <c r="BL940" s="91" t="str">
        <f t="shared" si="8934"/>
        <v/>
      </c>
      <c r="BM940" s="91" t="str">
        <f t="shared" si="8935"/>
        <v/>
      </c>
      <c r="BN940" s="91" t="str">
        <f t="shared" si="8936"/>
        <v/>
      </c>
      <c r="BO940" s="91" t="str">
        <f t="shared" si="8937"/>
        <v/>
      </c>
      <c r="BP940" s="91" t="str">
        <f t="shared" si="8938"/>
        <v/>
      </c>
      <c r="BQ940" s="91" t="str">
        <f t="shared" si="8939"/>
        <v/>
      </c>
      <c r="BR940" s="91" t="str">
        <f t="shared" si="8940"/>
        <v/>
      </c>
      <c r="BS940" s="91" t="str">
        <f t="shared" si="8941"/>
        <v/>
      </c>
      <c r="BT940" s="91" t="str">
        <f t="shared" si="8942"/>
        <v/>
      </c>
      <c r="BU940" s="91" t="str">
        <f t="shared" si="8943"/>
        <v/>
      </c>
      <c r="BV940" s="91" t="str">
        <f t="shared" si="8944"/>
        <v/>
      </c>
      <c r="BW940" s="91" t="str">
        <f t="shared" si="8945"/>
        <v/>
      </c>
      <c r="BX940" s="91" t="str">
        <f t="shared" si="8946"/>
        <v/>
      </c>
      <c r="BY940" s="91" t="str">
        <f t="shared" si="8947"/>
        <v/>
      </c>
      <c r="BZ940" s="91" t="str">
        <f t="shared" si="8948"/>
        <v/>
      </c>
      <c r="CA940" s="91" t="str">
        <f t="shared" si="8949"/>
        <v/>
      </c>
      <c r="CB940" s="91" t="str">
        <f t="shared" si="8950"/>
        <v/>
      </c>
      <c r="CC940" s="91" t="str">
        <f t="shared" si="8951"/>
        <v/>
      </c>
      <c r="CD940" s="91" t="str">
        <f t="shared" si="8952"/>
        <v/>
      </c>
      <c r="CE940" s="91" t="str">
        <f t="shared" si="8953"/>
        <v/>
      </c>
      <c r="CF940" s="91" t="str">
        <f t="shared" si="8954"/>
        <v/>
      </c>
      <c r="CG940" s="91" t="str">
        <f t="shared" si="8955"/>
        <v/>
      </c>
      <c r="CH940" s="91" t="str">
        <f t="shared" si="8956"/>
        <v/>
      </c>
      <c r="CI940" s="91" t="str">
        <f t="shared" si="8957"/>
        <v>нет</v>
      </c>
      <c r="CJ940" s="63" t="e">
        <f>IF(LEN('Описание предлагаемого товара'!#REF!)&gt;0,'Описание предлагаемого товара'!#REF!,"")</f>
        <v>#REF!</v>
      </c>
      <c r="CK940" s="91" t="e">
        <f t="shared" ref="CK940:CL940" si="9195">IFERROR(REPLACE(CJ940,FIND(CHAR(10),CJ940,1),1,""),CJ940)</f>
        <v>#REF!</v>
      </c>
      <c r="CL940" s="91" t="e">
        <f t="shared" si="9195"/>
        <v>#REF!</v>
      </c>
      <c r="CM940" s="91" t="e">
        <f t="shared" si="8959"/>
        <v>#REF!</v>
      </c>
      <c r="CN940" s="91" t="e">
        <f t="shared" si="8960"/>
        <v>#REF!</v>
      </c>
      <c r="CO940" s="91" t="e">
        <f t="shared" si="8961"/>
        <v>#REF!</v>
      </c>
      <c r="CP940" s="90" t="e">
        <f>IF(AU940="Не указан реестровый номер (мера нац.режима Запрет)","",IF(CI940="нет","",IF(CU940="да","исключение(не смотрим баллы)",IFERROR(IF(CI940*1&gt;0,IFERROR(IF(VLOOKUP(CI940*1,Обработ.выгрузка_реестра_РФ!$A:$G,7,)=0,"Баллы не установлены",VLOOKUP(CI940*1,Обработ.выгрузка_реестра_РФ!$A:$G,7,)),IF(LEN(CI940)&gt;14,"","нет номера в реестре РФ")),""),IF(LEN(CI940)=0,"","Некорректный реестровый номер")))))</f>
        <v>#REF!</v>
      </c>
      <c r="CQ940" s="33" t="e">
        <f>IF(LEN(C940)&gt;0,IFERROR(IF(LEN(H940)&gt;0,IF(LEN(VLOOKUP(H940,'исключения(не_смотрим_баллы)'!$A:$C,1,))&gt;0,"да","нет"),"не введен ОКПД2"),"нет"),"")</f>
        <v>#REF!</v>
      </c>
      <c r="CR940" s="33" t="e">
        <f ca="1">IF(CQ940="да",IF(TODAY()&lt;VLOOKUP(H940,'исключения(не_смотрим_баллы)'!$A:$C,3,),"да","нет"),"")</f>
        <v>#REF!</v>
      </c>
      <c r="CS940" s="33" t="str">
        <f>IFERROR(IF(CQ940="да",IF(VLOOKUP(CI940*1,Обработ.выгрузка_реестра_РФ!$A:$G,2,)&lt;VLOOKUP(H940,'исключения(не_смотрим_баллы)'!$A:$C,2,),"да","нет"),""),"")</f>
        <v/>
      </c>
      <c r="CT940" s="24"/>
      <c r="CU940" s="33" t="e">
        <f t="shared" si="8973"/>
        <v>#REF!</v>
      </c>
      <c r="CV940" s="91" t="e">
        <f t="shared" si="8974"/>
        <v>#REF!</v>
      </c>
      <c r="CW940" s="27" t="e">
        <f t="shared" si="8975"/>
        <v>#REF!</v>
      </c>
      <c r="CX940" s="26" t="e">
        <f t="shared" si="8904"/>
        <v>#REF!</v>
      </c>
      <c r="CY940" s="64" t="e">
        <f>IF(LEN('Описание предлагаемого товара'!#REF!)&gt;0,'Описание предлагаемого товара'!#REF!,"")</f>
        <v>#REF!</v>
      </c>
      <c r="CZ940" s="95" t="e">
        <f t="shared" si="8962"/>
        <v>#REF!</v>
      </c>
      <c r="DA940" s="95" t="e">
        <f t="shared" ref="DA940" si="9196">IFERROR(REPLACE(CZ940,FIND(" ",CZ940,1),1,""),CZ940)</f>
        <v>#REF!</v>
      </c>
      <c r="DB940" s="95" t="e">
        <f t="shared" si="8906"/>
        <v>#REF!</v>
      </c>
      <c r="DC940" s="95" t="e">
        <f t="shared" ref="DC940:DD940" si="9197">IFERROR(REPLACE(DB940,FIND("г.",DB940,1),2,""),DB940)</f>
        <v>#REF!</v>
      </c>
      <c r="DD940" s="95" t="e">
        <f t="shared" si="9197"/>
        <v>#REF!</v>
      </c>
      <c r="DE940" s="95" t="e">
        <f t="shared" ref="DE940:DF940" si="9198">IFERROR(REPLACE(DD940,FIND("г",DD940,1),1,""),DD940)</f>
        <v>#REF!</v>
      </c>
      <c r="DF940" s="95" t="e">
        <f t="shared" si="9198"/>
        <v>#REF!</v>
      </c>
      <c r="DG940" s="95" t="e">
        <f t="shared" si="8979"/>
        <v>#REF!</v>
      </c>
      <c r="DH940" s="25" t="str">
        <f>IFERROR(VLOOKUP(CI940*1,Обработ.выгрузка_реестра_РФ!$A:$G,5,),"")</f>
        <v/>
      </c>
      <c r="DI940" s="27" t="str">
        <f t="shared" si="8989"/>
        <v/>
      </c>
      <c r="DJ940" s="27" t="str">
        <f t="shared" ca="1" si="8966"/>
        <v/>
      </c>
      <c r="DK940" s="63" t="e">
        <f>IF(LEN('Описание предлагаемого товара'!#REF!)&gt;0,'Описание предлагаемого товара'!#REF!,"")</f>
        <v>#REF!</v>
      </c>
      <c r="DL940" s="63" t="e">
        <f>IF(LEN('Описание предлагаемого товара'!#REF!)&gt;0,'Описание предлагаемого товара'!#REF!,"")</f>
        <v>#REF!</v>
      </c>
      <c r="DM940" s="32"/>
    </row>
    <row r="941" spans="1:117" ht="48.75" customHeight="1" x14ac:dyDescent="0.25">
      <c r="A941" s="61" t="e">
        <f>IF(LEN('Описание предлагаемого товара'!#REF!)&gt;0,'Описание предлагаемого товара'!#REF!,"")</f>
        <v>#REF!</v>
      </c>
      <c r="B941" s="65" t="e">
        <f>IF(LEN('Описание предлагаемого товара'!#REF!)&gt;0,'Описание предлагаемого товара'!#REF!,"")</f>
        <v>#REF!</v>
      </c>
      <c r="C941" s="61" t="e">
        <f>IF(LEN('Описание предлагаемого товара'!#REF!)&gt;0,'Описание предлагаемого товара'!#REF!,"")</f>
        <v>#REF!</v>
      </c>
      <c r="D941" s="61" t="e">
        <f>IF(LEN('Описание предлагаемого товара'!#REF!)&gt;0,'Описание предлагаемого товара'!#REF!,"")</f>
        <v>#REF!</v>
      </c>
      <c r="E941" s="61" t="e">
        <f>IF(LEN('Описание предлагаемого товара'!#REF!)&gt;0,'Описание предлагаемого товара'!#REF!,"")</f>
        <v>#REF!</v>
      </c>
      <c r="F941" s="61" t="e">
        <f>IF(LEN('Описание предлагаемого товара'!#REF!)&gt;0,'Описание предлагаемого товара'!#REF!,"")</f>
        <v>#REF!</v>
      </c>
      <c r="G941" s="61" t="e">
        <f>IF(LEN('Описание предлагаемого товара'!#REF!)&gt;0,'Описание предлагаемого товара'!#REF!,"")</f>
        <v>#REF!</v>
      </c>
      <c r="H941" s="61" t="e">
        <f>IF(LEN('Описание предлагаемого товара'!#REF!)&gt;0,'Описание предлагаемого товара'!#REF!,"")</f>
        <v>#REF!</v>
      </c>
      <c r="I941" s="61" t="e">
        <f>IF(LEN('Описание предлагаемого товара'!#REF!)&gt;0,'Описание предлагаемого товара'!#REF!,"")</f>
        <v>#REF!</v>
      </c>
      <c r="J941" s="38" t="str">
        <f>IFERROR(VLOOKUP(B941,SAP!$A:$E,5,),"")</f>
        <v/>
      </c>
      <c r="K941" s="40" t="str">
        <f t="shared" si="8909"/>
        <v/>
      </c>
      <c r="L941" s="61" t="e">
        <f>IF(LEN('Описание предлагаемого товара'!#REF!)&gt;0,IFERROR('Описание предлагаемого товара'!#REF!*1,""),"")</f>
        <v>#REF!</v>
      </c>
      <c r="M941" s="39" t="str">
        <f>IFERROR(VLOOKUP(B941,SAP!$A:$E,2,),"")</f>
        <v/>
      </c>
      <c r="N941" s="41" t="str">
        <f t="shared" si="9045"/>
        <v/>
      </c>
      <c r="O941" s="39" t="str">
        <f t="shared" si="8896"/>
        <v/>
      </c>
      <c r="P941" s="36" t="e">
        <f>IF(LEN('Описание предлагаемого товара'!#REF!)&gt;0,'Описание предлагаемого товара'!#REF!,"")</f>
        <v>#REF!</v>
      </c>
      <c r="Q94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41" s="37" t="e">
        <f>IF(LEN('Описание предлагаемого товара'!#REF!)&gt;0,'Описание предлагаемого товара'!#REF!,"")</f>
        <v>#REF!</v>
      </c>
      <c r="S941" s="37" t="e">
        <f>IF(LEN('Описание предлагаемого товара'!#REF!)&gt;0,'Описание предлагаемого товара'!#REF!,"")</f>
        <v>#REF!</v>
      </c>
      <c r="T94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41" s="23" t="str">
        <f>IFERROR(VLOOKUP(CI941*1,Обработ.выгрузка_реестра_РФ!$A:$G,6,),"")</f>
        <v/>
      </c>
      <c r="V941" s="61" t="e">
        <f>IF(LEN('Описание предлагаемого товара'!#REF!)&gt;0,'Описание предлагаемого товара'!#REF!,"")</f>
        <v>#REF!</v>
      </c>
      <c r="W941" s="62" t="e">
        <f>IF(LEN('Описание предлагаемого товара'!#REF!)&gt;0,'Описание предлагаемого товара'!#REF!,"")</f>
        <v>#REF!</v>
      </c>
      <c r="X941" s="91" t="e">
        <f t="shared" ref="X941:Y941" si="9199">IFERROR(REPLACE(W941,FIND(CHAR(10),W941,1),1," "),W941)</f>
        <v>#REF!</v>
      </c>
      <c r="Y941" s="91" t="e">
        <f t="shared" si="9199"/>
        <v>#REF!</v>
      </c>
      <c r="Z941" s="91" t="e">
        <f t="shared" si="8911"/>
        <v>#REF!</v>
      </c>
      <c r="AA941" s="91" t="e">
        <f t="shared" si="8912"/>
        <v>#REF!</v>
      </c>
      <c r="AB941" s="91" t="e">
        <f t="shared" si="8913"/>
        <v>#REF!</v>
      </c>
      <c r="AC941" s="91" t="e">
        <f t="shared" ref="AC941:AF941" si="9200">IFERROR(REPLACE(AB941,FIND("  ",AB941,1),2," "),AB941)</f>
        <v>#REF!</v>
      </c>
      <c r="AD941" s="91" t="e">
        <f t="shared" si="9200"/>
        <v>#REF!</v>
      </c>
      <c r="AE941" s="91" t="e">
        <f t="shared" si="9200"/>
        <v>#REF!</v>
      </c>
      <c r="AF941" s="91" t="e">
        <f t="shared" si="9200"/>
        <v>#REF!</v>
      </c>
      <c r="AG941" s="23" t="str">
        <f>IFERROR(VLOOKUP(CI941*1,Обработ.выгрузка_реестра_РФ!$A:$G,4,),"")</f>
        <v/>
      </c>
      <c r="AH941" s="91" t="str">
        <f t="shared" ref="AH941:AI941" si="9201">IFERROR(REPLACE(AG941,FIND("-",AG941,1),1,"*"),AG941)</f>
        <v/>
      </c>
      <c r="AI941" s="91" t="str">
        <f t="shared" si="9201"/>
        <v/>
      </c>
      <c r="AJ941" s="27" t="str">
        <f t="shared" si="9011"/>
        <v/>
      </c>
      <c r="AK941" s="63" t="e">
        <f>IF(LEN('Описание предлагаемого товара'!#REF!)&gt;0,'Описание предлагаемого товара'!#REF!,"")</f>
        <v>#REF!</v>
      </c>
      <c r="AL941" s="91" t="e">
        <f t="shared" ref="AL941:AM941" si="9202">IFERROR(REPLACE(AK941,FIND(CHAR(10),AK941,1),1,""),AK941)</f>
        <v>#REF!</v>
      </c>
      <c r="AM941" s="91" t="e">
        <f t="shared" si="9202"/>
        <v>#REF!</v>
      </c>
      <c r="AN941" s="91" t="e">
        <f t="shared" ref="AN941:AR941" si="9203">IFERROR(REPLACE(AM941,FIND(" ",AM941,1),1,""),AM941)</f>
        <v>#REF!</v>
      </c>
      <c r="AO941" s="91" t="e">
        <f t="shared" si="9203"/>
        <v>#REF!</v>
      </c>
      <c r="AP941" s="91" t="e">
        <f t="shared" si="9203"/>
        <v>#REF!</v>
      </c>
      <c r="AQ941" s="91" t="e">
        <f t="shared" si="9203"/>
        <v>#REF!</v>
      </c>
      <c r="AR941" s="91" t="e">
        <f t="shared" si="9203"/>
        <v>#REF!</v>
      </c>
      <c r="AS941" s="91" t="e">
        <f t="shared" si="8918"/>
        <v>#REF!</v>
      </c>
      <c r="AT941" s="91" t="e">
        <f t="shared" si="8919"/>
        <v>#REF!</v>
      </c>
      <c r="AU941" s="32" t="e">
        <f t="shared" si="8902"/>
        <v>#REF!</v>
      </c>
      <c r="AV941" s="93" t="e">
        <f>'Описание предлагаемого товара'!#REF!</f>
        <v>#REF!</v>
      </c>
      <c r="AW941" s="91" t="e">
        <f>MIN(SEARCH({0,1,2,3,4,5,6,7,8,9},AV941&amp; "0123456789"))</f>
        <v>#REF!</v>
      </c>
      <c r="AX941" s="91" t="str">
        <f t="shared" si="8920"/>
        <v/>
      </c>
      <c r="AY941" s="91" t="str">
        <f t="shared" si="8921"/>
        <v/>
      </c>
      <c r="AZ941" s="91" t="str">
        <f t="shared" si="8922"/>
        <v/>
      </c>
      <c r="BA941" s="91" t="str">
        <f t="shared" si="8923"/>
        <v/>
      </c>
      <c r="BB941" s="91" t="str">
        <f t="shared" si="8924"/>
        <v/>
      </c>
      <c r="BC941" s="91" t="str">
        <f t="shared" si="8925"/>
        <v/>
      </c>
      <c r="BD941" s="91" t="str">
        <f t="shared" si="8926"/>
        <v/>
      </c>
      <c r="BE941" s="91" t="str">
        <f t="shared" si="8927"/>
        <v/>
      </c>
      <c r="BF941" s="91" t="str">
        <f t="shared" si="8928"/>
        <v/>
      </c>
      <c r="BG941" s="91" t="str">
        <f t="shared" si="8929"/>
        <v/>
      </c>
      <c r="BH941" s="91" t="str">
        <f t="shared" si="8930"/>
        <v/>
      </c>
      <c r="BI941" s="91" t="str">
        <f t="shared" si="8931"/>
        <v/>
      </c>
      <c r="BJ941" s="91" t="str">
        <f t="shared" si="8932"/>
        <v/>
      </c>
      <c r="BK941" s="91" t="str">
        <f t="shared" si="8933"/>
        <v/>
      </c>
      <c r="BL941" s="91" t="str">
        <f t="shared" si="8934"/>
        <v/>
      </c>
      <c r="BM941" s="91" t="str">
        <f t="shared" si="8935"/>
        <v/>
      </c>
      <c r="BN941" s="91" t="str">
        <f t="shared" si="8936"/>
        <v/>
      </c>
      <c r="BO941" s="91" t="str">
        <f t="shared" si="8937"/>
        <v/>
      </c>
      <c r="BP941" s="91" t="str">
        <f t="shared" si="8938"/>
        <v/>
      </c>
      <c r="BQ941" s="91" t="str">
        <f t="shared" si="8939"/>
        <v/>
      </c>
      <c r="BR941" s="91" t="str">
        <f t="shared" si="8940"/>
        <v/>
      </c>
      <c r="BS941" s="91" t="str">
        <f t="shared" si="8941"/>
        <v/>
      </c>
      <c r="BT941" s="91" t="str">
        <f t="shared" si="8942"/>
        <v/>
      </c>
      <c r="BU941" s="91" t="str">
        <f t="shared" si="8943"/>
        <v/>
      </c>
      <c r="BV941" s="91" t="str">
        <f t="shared" si="8944"/>
        <v/>
      </c>
      <c r="BW941" s="91" t="str">
        <f t="shared" si="8945"/>
        <v/>
      </c>
      <c r="BX941" s="91" t="str">
        <f t="shared" si="8946"/>
        <v/>
      </c>
      <c r="BY941" s="91" t="str">
        <f t="shared" si="8947"/>
        <v/>
      </c>
      <c r="BZ941" s="91" t="str">
        <f t="shared" si="8948"/>
        <v/>
      </c>
      <c r="CA941" s="91" t="str">
        <f t="shared" si="8949"/>
        <v/>
      </c>
      <c r="CB941" s="91" t="str">
        <f t="shared" si="8950"/>
        <v/>
      </c>
      <c r="CC941" s="91" t="str">
        <f t="shared" si="8951"/>
        <v/>
      </c>
      <c r="CD941" s="91" t="str">
        <f t="shared" si="8952"/>
        <v/>
      </c>
      <c r="CE941" s="91" t="str">
        <f t="shared" si="8953"/>
        <v/>
      </c>
      <c r="CF941" s="91" t="str">
        <f t="shared" si="8954"/>
        <v/>
      </c>
      <c r="CG941" s="91" t="str">
        <f t="shared" si="8955"/>
        <v/>
      </c>
      <c r="CH941" s="91" t="str">
        <f t="shared" si="8956"/>
        <v/>
      </c>
      <c r="CI941" s="91" t="str">
        <f t="shared" si="8957"/>
        <v>нет</v>
      </c>
      <c r="CJ941" s="63" t="e">
        <f>IF(LEN('Описание предлагаемого товара'!#REF!)&gt;0,'Описание предлагаемого товара'!#REF!,"")</f>
        <v>#REF!</v>
      </c>
      <c r="CK941" s="91" t="e">
        <f t="shared" ref="CK941:CL941" si="9204">IFERROR(REPLACE(CJ941,FIND(CHAR(10),CJ941,1),1,""),CJ941)</f>
        <v>#REF!</v>
      </c>
      <c r="CL941" s="91" t="e">
        <f t="shared" si="9204"/>
        <v>#REF!</v>
      </c>
      <c r="CM941" s="91" t="e">
        <f t="shared" si="8959"/>
        <v>#REF!</v>
      </c>
      <c r="CN941" s="91" t="e">
        <f t="shared" si="8960"/>
        <v>#REF!</v>
      </c>
      <c r="CO941" s="91" t="e">
        <f t="shared" si="8961"/>
        <v>#REF!</v>
      </c>
      <c r="CP941" s="90" t="e">
        <f>IF(AU941="Не указан реестровый номер (мера нац.режима Запрет)","",IF(CI941="нет","",IF(CU941="да","исключение(не смотрим баллы)",IFERROR(IF(CI941*1&gt;0,IFERROR(IF(VLOOKUP(CI941*1,Обработ.выгрузка_реестра_РФ!$A:$G,7,)=0,"Баллы не установлены",VLOOKUP(CI941*1,Обработ.выгрузка_реестра_РФ!$A:$G,7,)),IF(LEN(CI941)&gt;14,"","нет номера в реестре РФ")),""),IF(LEN(CI941)=0,"","Некорректный реестровый номер")))))</f>
        <v>#REF!</v>
      </c>
      <c r="CQ941" s="33" t="e">
        <f>IF(LEN(C941)&gt;0,IFERROR(IF(LEN(H941)&gt;0,IF(LEN(VLOOKUP(H941,'исключения(не_смотрим_баллы)'!$A:$C,1,))&gt;0,"да","нет"),"не введен ОКПД2"),"нет"),"")</f>
        <v>#REF!</v>
      </c>
      <c r="CR941" s="33" t="e">
        <f ca="1">IF(CQ941="да",IF(TODAY()&lt;VLOOKUP(H941,'исключения(не_смотрим_баллы)'!$A:$C,3,),"да","нет"),"")</f>
        <v>#REF!</v>
      </c>
      <c r="CS941" s="33" t="str">
        <f>IFERROR(IF(CQ941="да",IF(VLOOKUP(CI941*1,Обработ.выгрузка_реестра_РФ!$A:$G,2,)&lt;VLOOKUP(H941,'исключения(не_смотрим_баллы)'!$A:$C,2,),"да","нет"),""),"")</f>
        <v/>
      </c>
      <c r="CT941" s="24"/>
      <c r="CU941" s="33" t="e">
        <f t="shared" si="8973"/>
        <v>#REF!</v>
      </c>
      <c r="CV941" s="91" t="e">
        <f t="shared" si="8974"/>
        <v>#REF!</v>
      </c>
      <c r="CW941" s="27" t="e">
        <f t="shared" si="8975"/>
        <v>#REF!</v>
      </c>
      <c r="CX941" s="26" t="e">
        <f t="shared" si="8904"/>
        <v>#REF!</v>
      </c>
      <c r="CY941" s="64" t="e">
        <f>IF(LEN('Описание предлагаемого товара'!#REF!)&gt;0,'Описание предлагаемого товара'!#REF!,"")</f>
        <v>#REF!</v>
      </c>
      <c r="CZ941" s="95" t="e">
        <f t="shared" si="8962"/>
        <v>#REF!</v>
      </c>
      <c r="DA941" s="95" t="e">
        <f t="shared" ref="DA941" si="9205">IFERROR(REPLACE(CZ941,FIND(" ",CZ941,1),1,""),CZ941)</f>
        <v>#REF!</v>
      </c>
      <c r="DB941" s="95" t="e">
        <f t="shared" si="8906"/>
        <v>#REF!</v>
      </c>
      <c r="DC941" s="95" t="e">
        <f t="shared" ref="DC941:DD941" si="9206">IFERROR(REPLACE(DB941,FIND("г.",DB941,1),2,""),DB941)</f>
        <v>#REF!</v>
      </c>
      <c r="DD941" s="95" t="e">
        <f t="shared" si="9206"/>
        <v>#REF!</v>
      </c>
      <c r="DE941" s="95" t="e">
        <f t="shared" ref="DE941:DF941" si="9207">IFERROR(REPLACE(DD941,FIND("г",DD941,1),1,""),DD941)</f>
        <v>#REF!</v>
      </c>
      <c r="DF941" s="95" t="e">
        <f t="shared" si="9207"/>
        <v>#REF!</v>
      </c>
      <c r="DG941" s="95" t="e">
        <f t="shared" si="8979"/>
        <v>#REF!</v>
      </c>
      <c r="DH941" s="25" t="str">
        <f>IFERROR(VLOOKUP(CI941*1,Обработ.выгрузка_реестра_РФ!$A:$G,5,),"")</f>
        <v/>
      </c>
      <c r="DI941" s="27" t="str">
        <f t="shared" si="8989"/>
        <v/>
      </c>
      <c r="DJ941" s="27" t="str">
        <f t="shared" ca="1" si="8966"/>
        <v/>
      </c>
      <c r="DK941" s="63" t="e">
        <f>IF(LEN('Описание предлагаемого товара'!#REF!)&gt;0,'Описание предлагаемого товара'!#REF!,"")</f>
        <v>#REF!</v>
      </c>
      <c r="DL941" s="63" t="e">
        <f>IF(LEN('Описание предлагаемого товара'!#REF!)&gt;0,'Описание предлагаемого товара'!#REF!,"")</f>
        <v>#REF!</v>
      </c>
      <c r="DM941" s="32"/>
    </row>
    <row r="942" spans="1:117" ht="48.75" customHeight="1" x14ac:dyDescent="0.25">
      <c r="A942" s="61" t="e">
        <f>IF(LEN('Описание предлагаемого товара'!#REF!)&gt;0,'Описание предлагаемого товара'!#REF!,"")</f>
        <v>#REF!</v>
      </c>
      <c r="B942" s="65" t="e">
        <f>IF(LEN('Описание предлагаемого товара'!#REF!)&gt;0,'Описание предлагаемого товара'!#REF!,"")</f>
        <v>#REF!</v>
      </c>
      <c r="C942" s="61" t="e">
        <f>IF(LEN('Описание предлагаемого товара'!#REF!)&gt;0,'Описание предлагаемого товара'!#REF!,"")</f>
        <v>#REF!</v>
      </c>
      <c r="D942" s="61" t="e">
        <f>IF(LEN('Описание предлагаемого товара'!#REF!)&gt;0,'Описание предлагаемого товара'!#REF!,"")</f>
        <v>#REF!</v>
      </c>
      <c r="E942" s="61" t="e">
        <f>IF(LEN('Описание предлагаемого товара'!#REF!)&gt;0,'Описание предлагаемого товара'!#REF!,"")</f>
        <v>#REF!</v>
      </c>
      <c r="F942" s="61" t="e">
        <f>IF(LEN('Описание предлагаемого товара'!#REF!)&gt;0,'Описание предлагаемого товара'!#REF!,"")</f>
        <v>#REF!</v>
      </c>
      <c r="G942" s="61" t="e">
        <f>IF(LEN('Описание предлагаемого товара'!#REF!)&gt;0,'Описание предлагаемого товара'!#REF!,"")</f>
        <v>#REF!</v>
      </c>
      <c r="H942" s="61" t="e">
        <f>IF(LEN('Описание предлагаемого товара'!#REF!)&gt;0,'Описание предлагаемого товара'!#REF!,"")</f>
        <v>#REF!</v>
      </c>
      <c r="I942" s="61" t="e">
        <f>IF(LEN('Описание предлагаемого товара'!#REF!)&gt;0,'Описание предлагаемого товара'!#REF!,"")</f>
        <v>#REF!</v>
      </c>
      <c r="J942" s="38" t="str">
        <f>IFERROR(VLOOKUP(B942,SAP!$A:$E,5,),"")</f>
        <v/>
      </c>
      <c r="K942" s="40" t="str">
        <f t="shared" si="8909"/>
        <v/>
      </c>
      <c r="L942" s="61" t="e">
        <f>IF(LEN('Описание предлагаемого товара'!#REF!)&gt;0,IFERROR('Описание предлагаемого товара'!#REF!*1,""),"")</f>
        <v>#REF!</v>
      </c>
      <c r="M942" s="39" t="str">
        <f>IFERROR(VLOOKUP(B942,SAP!$A:$E,2,),"")</f>
        <v/>
      </c>
      <c r="N942" s="41" t="str">
        <f t="shared" si="9045"/>
        <v/>
      </c>
      <c r="O942" s="39" t="str">
        <f t="shared" si="8896"/>
        <v/>
      </c>
      <c r="P942" s="36" t="e">
        <f>IF(LEN('Описание предлагаемого товара'!#REF!)&gt;0,'Описание предлагаемого товара'!#REF!,"")</f>
        <v>#REF!</v>
      </c>
      <c r="Q94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42" s="37" t="e">
        <f>IF(LEN('Описание предлагаемого товара'!#REF!)&gt;0,'Описание предлагаемого товара'!#REF!,"")</f>
        <v>#REF!</v>
      </c>
      <c r="S942" s="37" t="e">
        <f>IF(LEN('Описание предлагаемого товара'!#REF!)&gt;0,'Описание предлагаемого товара'!#REF!,"")</f>
        <v>#REF!</v>
      </c>
      <c r="T94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42" s="23" t="str">
        <f>IFERROR(VLOOKUP(CI942*1,Обработ.выгрузка_реестра_РФ!$A:$G,6,),"")</f>
        <v/>
      </c>
      <c r="V942" s="61" t="e">
        <f>IF(LEN('Описание предлагаемого товара'!#REF!)&gt;0,'Описание предлагаемого товара'!#REF!,"")</f>
        <v>#REF!</v>
      </c>
      <c r="W942" s="62" t="e">
        <f>IF(LEN('Описание предлагаемого товара'!#REF!)&gt;0,'Описание предлагаемого товара'!#REF!,"")</f>
        <v>#REF!</v>
      </c>
      <c r="X942" s="91" t="e">
        <f t="shared" ref="X942:Y942" si="9208">IFERROR(REPLACE(W942,FIND(CHAR(10),W942,1),1," "),W942)</f>
        <v>#REF!</v>
      </c>
      <c r="Y942" s="91" t="e">
        <f t="shared" si="9208"/>
        <v>#REF!</v>
      </c>
      <c r="Z942" s="91" t="e">
        <f t="shared" si="8911"/>
        <v>#REF!</v>
      </c>
      <c r="AA942" s="91" t="e">
        <f t="shared" si="8912"/>
        <v>#REF!</v>
      </c>
      <c r="AB942" s="91" t="e">
        <f t="shared" si="8913"/>
        <v>#REF!</v>
      </c>
      <c r="AC942" s="91" t="e">
        <f t="shared" ref="AC942:AF942" si="9209">IFERROR(REPLACE(AB942,FIND("  ",AB942,1),2," "),AB942)</f>
        <v>#REF!</v>
      </c>
      <c r="AD942" s="91" t="e">
        <f t="shared" si="9209"/>
        <v>#REF!</v>
      </c>
      <c r="AE942" s="91" t="e">
        <f t="shared" si="9209"/>
        <v>#REF!</v>
      </c>
      <c r="AF942" s="91" t="e">
        <f t="shared" si="9209"/>
        <v>#REF!</v>
      </c>
      <c r="AG942" s="23" t="str">
        <f>IFERROR(VLOOKUP(CI942*1,Обработ.выгрузка_реестра_РФ!$A:$G,4,),"")</f>
        <v/>
      </c>
      <c r="AH942" s="91" t="str">
        <f t="shared" ref="AH942:AI942" si="9210">IFERROR(REPLACE(AG942,FIND("-",AG942,1),1,"*"),AG942)</f>
        <v/>
      </c>
      <c r="AI942" s="91" t="str">
        <f t="shared" si="9210"/>
        <v/>
      </c>
      <c r="AJ942" s="27" t="str">
        <f t="shared" si="9011"/>
        <v/>
      </c>
      <c r="AK942" s="63" t="e">
        <f>IF(LEN('Описание предлагаемого товара'!#REF!)&gt;0,'Описание предлагаемого товара'!#REF!,"")</f>
        <v>#REF!</v>
      </c>
      <c r="AL942" s="91" t="e">
        <f t="shared" ref="AL942:AM942" si="9211">IFERROR(REPLACE(AK942,FIND(CHAR(10),AK942,1),1,""),AK942)</f>
        <v>#REF!</v>
      </c>
      <c r="AM942" s="91" t="e">
        <f t="shared" si="9211"/>
        <v>#REF!</v>
      </c>
      <c r="AN942" s="91" t="e">
        <f t="shared" ref="AN942:AR942" si="9212">IFERROR(REPLACE(AM942,FIND(" ",AM942,1),1,""),AM942)</f>
        <v>#REF!</v>
      </c>
      <c r="AO942" s="91" t="e">
        <f t="shared" si="9212"/>
        <v>#REF!</v>
      </c>
      <c r="AP942" s="91" t="e">
        <f t="shared" si="9212"/>
        <v>#REF!</v>
      </c>
      <c r="AQ942" s="91" t="e">
        <f t="shared" si="9212"/>
        <v>#REF!</v>
      </c>
      <c r="AR942" s="91" t="e">
        <f t="shared" si="9212"/>
        <v>#REF!</v>
      </c>
      <c r="AS942" s="91" t="e">
        <f t="shared" si="8918"/>
        <v>#REF!</v>
      </c>
      <c r="AT942" s="91" t="e">
        <f t="shared" si="8919"/>
        <v>#REF!</v>
      </c>
      <c r="AU942" s="32" t="e">
        <f t="shared" si="8902"/>
        <v>#REF!</v>
      </c>
      <c r="AV942" s="93" t="e">
        <f>'Описание предлагаемого товара'!#REF!</f>
        <v>#REF!</v>
      </c>
      <c r="AW942" s="91" t="e">
        <f>MIN(SEARCH({0,1,2,3,4,5,6,7,8,9},AV942&amp; "0123456789"))</f>
        <v>#REF!</v>
      </c>
      <c r="AX942" s="91" t="str">
        <f t="shared" si="8920"/>
        <v/>
      </c>
      <c r="AY942" s="91" t="str">
        <f t="shared" si="8921"/>
        <v/>
      </c>
      <c r="AZ942" s="91" t="str">
        <f t="shared" si="8922"/>
        <v/>
      </c>
      <c r="BA942" s="91" t="str">
        <f t="shared" si="8923"/>
        <v/>
      </c>
      <c r="BB942" s="91" t="str">
        <f t="shared" si="8924"/>
        <v/>
      </c>
      <c r="BC942" s="91" t="str">
        <f t="shared" si="8925"/>
        <v/>
      </c>
      <c r="BD942" s="91" t="str">
        <f t="shared" si="8926"/>
        <v/>
      </c>
      <c r="BE942" s="91" t="str">
        <f t="shared" si="8927"/>
        <v/>
      </c>
      <c r="BF942" s="91" t="str">
        <f t="shared" si="8928"/>
        <v/>
      </c>
      <c r="BG942" s="91" t="str">
        <f t="shared" si="8929"/>
        <v/>
      </c>
      <c r="BH942" s="91" t="str">
        <f t="shared" si="8930"/>
        <v/>
      </c>
      <c r="BI942" s="91" t="str">
        <f t="shared" si="8931"/>
        <v/>
      </c>
      <c r="BJ942" s="91" t="str">
        <f t="shared" si="8932"/>
        <v/>
      </c>
      <c r="BK942" s="91" t="str">
        <f t="shared" si="8933"/>
        <v/>
      </c>
      <c r="BL942" s="91" t="str">
        <f t="shared" si="8934"/>
        <v/>
      </c>
      <c r="BM942" s="91" t="str">
        <f t="shared" si="8935"/>
        <v/>
      </c>
      <c r="BN942" s="91" t="str">
        <f t="shared" si="8936"/>
        <v/>
      </c>
      <c r="BO942" s="91" t="str">
        <f t="shared" si="8937"/>
        <v/>
      </c>
      <c r="BP942" s="91" t="str">
        <f t="shared" si="8938"/>
        <v/>
      </c>
      <c r="BQ942" s="91" t="str">
        <f t="shared" si="8939"/>
        <v/>
      </c>
      <c r="BR942" s="91" t="str">
        <f t="shared" si="8940"/>
        <v/>
      </c>
      <c r="BS942" s="91" t="str">
        <f t="shared" si="8941"/>
        <v/>
      </c>
      <c r="BT942" s="91" t="str">
        <f t="shared" si="8942"/>
        <v/>
      </c>
      <c r="BU942" s="91" t="str">
        <f t="shared" si="8943"/>
        <v/>
      </c>
      <c r="BV942" s="91" t="str">
        <f t="shared" si="8944"/>
        <v/>
      </c>
      <c r="BW942" s="91" t="str">
        <f t="shared" si="8945"/>
        <v/>
      </c>
      <c r="BX942" s="91" t="str">
        <f t="shared" si="8946"/>
        <v/>
      </c>
      <c r="BY942" s="91" t="str">
        <f t="shared" si="8947"/>
        <v/>
      </c>
      <c r="BZ942" s="91" t="str">
        <f t="shared" si="8948"/>
        <v/>
      </c>
      <c r="CA942" s="91" t="str">
        <f t="shared" si="8949"/>
        <v/>
      </c>
      <c r="CB942" s="91" t="str">
        <f t="shared" si="8950"/>
        <v/>
      </c>
      <c r="CC942" s="91" t="str">
        <f t="shared" si="8951"/>
        <v/>
      </c>
      <c r="CD942" s="91" t="str">
        <f t="shared" si="8952"/>
        <v/>
      </c>
      <c r="CE942" s="91" t="str">
        <f t="shared" si="8953"/>
        <v/>
      </c>
      <c r="CF942" s="91" t="str">
        <f t="shared" si="8954"/>
        <v/>
      </c>
      <c r="CG942" s="91" t="str">
        <f t="shared" si="8955"/>
        <v/>
      </c>
      <c r="CH942" s="91" t="str">
        <f t="shared" si="8956"/>
        <v/>
      </c>
      <c r="CI942" s="91" t="str">
        <f t="shared" si="8957"/>
        <v>нет</v>
      </c>
      <c r="CJ942" s="63" t="e">
        <f>IF(LEN('Описание предлагаемого товара'!#REF!)&gt;0,'Описание предлагаемого товара'!#REF!,"")</f>
        <v>#REF!</v>
      </c>
      <c r="CK942" s="91" t="e">
        <f t="shared" ref="CK942:CL942" si="9213">IFERROR(REPLACE(CJ942,FIND(CHAR(10),CJ942,1),1,""),CJ942)</f>
        <v>#REF!</v>
      </c>
      <c r="CL942" s="91" t="e">
        <f t="shared" si="9213"/>
        <v>#REF!</v>
      </c>
      <c r="CM942" s="91" t="e">
        <f t="shared" si="8959"/>
        <v>#REF!</v>
      </c>
      <c r="CN942" s="91" t="e">
        <f t="shared" si="8960"/>
        <v>#REF!</v>
      </c>
      <c r="CO942" s="91" t="e">
        <f t="shared" si="8961"/>
        <v>#REF!</v>
      </c>
      <c r="CP942" s="90" t="e">
        <f>IF(AU942="Не указан реестровый номер (мера нац.режима Запрет)","",IF(CI942="нет","",IF(CU942="да","исключение(не смотрим баллы)",IFERROR(IF(CI942*1&gt;0,IFERROR(IF(VLOOKUP(CI942*1,Обработ.выгрузка_реестра_РФ!$A:$G,7,)=0,"Баллы не установлены",VLOOKUP(CI942*1,Обработ.выгрузка_реестра_РФ!$A:$G,7,)),IF(LEN(CI942)&gt;14,"","нет номера в реестре РФ")),""),IF(LEN(CI942)=0,"","Некорректный реестровый номер")))))</f>
        <v>#REF!</v>
      </c>
      <c r="CQ942" s="33" t="e">
        <f>IF(LEN(C942)&gt;0,IFERROR(IF(LEN(H942)&gt;0,IF(LEN(VLOOKUP(H942,'исключения(не_смотрим_баллы)'!$A:$C,1,))&gt;0,"да","нет"),"не введен ОКПД2"),"нет"),"")</f>
        <v>#REF!</v>
      </c>
      <c r="CR942" s="33" t="e">
        <f ca="1">IF(CQ942="да",IF(TODAY()&lt;VLOOKUP(H942,'исключения(не_смотрим_баллы)'!$A:$C,3,),"да","нет"),"")</f>
        <v>#REF!</v>
      </c>
      <c r="CS942" s="33" t="str">
        <f>IFERROR(IF(CQ942="да",IF(VLOOKUP(CI942*1,Обработ.выгрузка_реестра_РФ!$A:$G,2,)&lt;VLOOKUP(H942,'исключения(не_смотрим_баллы)'!$A:$C,2,),"да","нет"),""),"")</f>
        <v/>
      </c>
      <c r="CT942" s="24"/>
      <c r="CU942" s="33" t="e">
        <f t="shared" si="8973"/>
        <v>#REF!</v>
      </c>
      <c r="CV942" s="91" t="e">
        <f t="shared" si="8974"/>
        <v>#REF!</v>
      </c>
      <c r="CW942" s="27" t="e">
        <f t="shared" si="8975"/>
        <v>#REF!</v>
      </c>
      <c r="CX942" s="26" t="e">
        <f t="shared" si="8904"/>
        <v>#REF!</v>
      </c>
      <c r="CY942" s="64" t="e">
        <f>IF(LEN('Описание предлагаемого товара'!#REF!)&gt;0,'Описание предлагаемого товара'!#REF!,"")</f>
        <v>#REF!</v>
      </c>
      <c r="CZ942" s="95" t="e">
        <f t="shared" si="8962"/>
        <v>#REF!</v>
      </c>
      <c r="DA942" s="95" t="e">
        <f t="shared" ref="DA942" si="9214">IFERROR(REPLACE(CZ942,FIND(" ",CZ942,1),1,""),CZ942)</f>
        <v>#REF!</v>
      </c>
      <c r="DB942" s="95" t="e">
        <f t="shared" si="8906"/>
        <v>#REF!</v>
      </c>
      <c r="DC942" s="95" t="e">
        <f t="shared" ref="DC942:DD942" si="9215">IFERROR(REPLACE(DB942,FIND("г.",DB942,1),2,""),DB942)</f>
        <v>#REF!</v>
      </c>
      <c r="DD942" s="95" t="e">
        <f t="shared" si="9215"/>
        <v>#REF!</v>
      </c>
      <c r="DE942" s="95" t="e">
        <f t="shared" ref="DE942:DF942" si="9216">IFERROR(REPLACE(DD942,FIND("г",DD942,1),1,""),DD942)</f>
        <v>#REF!</v>
      </c>
      <c r="DF942" s="95" t="e">
        <f t="shared" si="9216"/>
        <v>#REF!</v>
      </c>
      <c r="DG942" s="95" t="e">
        <f t="shared" si="8979"/>
        <v>#REF!</v>
      </c>
      <c r="DH942" s="25" t="str">
        <f>IFERROR(VLOOKUP(CI942*1,Обработ.выгрузка_реестра_РФ!$A:$G,5,),"")</f>
        <v/>
      </c>
      <c r="DI942" s="27" t="str">
        <f t="shared" si="8989"/>
        <v/>
      </c>
      <c r="DJ942" s="27" t="str">
        <f t="shared" ca="1" si="8966"/>
        <v/>
      </c>
      <c r="DK942" s="63" t="e">
        <f>IF(LEN('Описание предлагаемого товара'!#REF!)&gt;0,'Описание предлагаемого товара'!#REF!,"")</f>
        <v>#REF!</v>
      </c>
      <c r="DL942" s="63" t="e">
        <f>IF(LEN('Описание предлагаемого товара'!#REF!)&gt;0,'Описание предлагаемого товара'!#REF!,"")</f>
        <v>#REF!</v>
      </c>
      <c r="DM942" s="32"/>
    </row>
    <row r="943" spans="1:117" ht="48.75" customHeight="1" x14ac:dyDescent="0.25">
      <c r="A943" s="61" t="e">
        <f>IF(LEN('Описание предлагаемого товара'!#REF!)&gt;0,'Описание предлагаемого товара'!#REF!,"")</f>
        <v>#REF!</v>
      </c>
      <c r="B943" s="65" t="e">
        <f>IF(LEN('Описание предлагаемого товара'!#REF!)&gt;0,'Описание предлагаемого товара'!#REF!,"")</f>
        <v>#REF!</v>
      </c>
      <c r="C943" s="61" t="e">
        <f>IF(LEN('Описание предлагаемого товара'!#REF!)&gt;0,'Описание предлагаемого товара'!#REF!,"")</f>
        <v>#REF!</v>
      </c>
      <c r="D943" s="61" t="e">
        <f>IF(LEN('Описание предлагаемого товара'!#REF!)&gt;0,'Описание предлагаемого товара'!#REF!,"")</f>
        <v>#REF!</v>
      </c>
      <c r="E943" s="61" t="e">
        <f>IF(LEN('Описание предлагаемого товара'!#REF!)&gt;0,'Описание предлагаемого товара'!#REF!,"")</f>
        <v>#REF!</v>
      </c>
      <c r="F943" s="61" t="e">
        <f>IF(LEN('Описание предлагаемого товара'!#REF!)&gt;0,'Описание предлагаемого товара'!#REF!,"")</f>
        <v>#REF!</v>
      </c>
      <c r="G943" s="61" t="e">
        <f>IF(LEN('Описание предлагаемого товара'!#REF!)&gt;0,'Описание предлагаемого товара'!#REF!,"")</f>
        <v>#REF!</v>
      </c>
      <c r="H943" s="61" t="e">
        <f>IF(LEN('Описание предлагаемого товара'!#REF!)&gt;0,'Описание предлагаемого товара'!#REF!,"")</f>
        <v>#REF!</v>
      </c>
      <c r="I943" s="61" t="e">
        <f>IF(LEN('Описание предлагаемого товара'!#REF!)&gt;0,'Описание предлагаемого товара'!#REF!,"")</f>
        <v>#REF!</v>
      </c>
      <c r="J943" s="38" t="str">
        <f>IFERROR(VLOOKUP(B943,SAP!$A:$E,5,),"")</f>
        <v/>
      </c>
      <c r="K943" s="40" t="str">
        <f t="shared" si="8909"/>
        <v/>
      </c>
      <c r="L943" s="61" t="e">
        <f>IF(LEN('Описание предлагаемого товара'!#REF!)&gt;0,IFERROR('Описание предлагаемого товара'!#REF!*1,""),"")</f>
        <v>#REF!</v>
      </c>
      <c r="M943" s="39" t="str">
        <f>IFERROR(VLOOKUP(B943,SAP!$A:$E,2,),"")</f>
        <v/>
      </c>
      <c r="N943" s="41" t="str">
        <f t="shared" si="9045"/>
        <v/>
      </c>
      <c r="O943" s="39" t="str">
        <f t="shared" si="8896"/>
        <v/>
      </c>
      <c r="P943" s="36" t="e">
        <f>IF(LEN('Описание предлагаемого товара'!#REF!)&gt;0,'Описание предлагаемого товара'!#REF!,"")</f>
        <v>#REF!</v>
      </c>
      <c r="Q94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43" s="37" t="e">
        <f>IF(LEN('Описание предлагаемого товара'!#REF!)&gt;0,'Описание предлагаемого товара'!#REF!,"")</f>
        <v>#REF!</v>
      </c>
      <c r="S943" s="37" t="e">
        <f>IF(LEN('Описание предлагаемого товара'!#REF!)&gt;0,'Описание предлагаемого товара'!#REF!,"")</f>
        <v>#REF!</v>
      </c>
      <c r="T94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43" s="23" t="str">
        <f>IFERROR(VLOOKUP(CI943*1,Обработ.выгрузка_реестра_РФ!$A:$G,6,),"")</f>
        <v/>
      </c>
      <c r="V943" s="61" t="e">
        <f>IF(LEN('Описание предлагаемого товара'!#REF!)&gt;0,'Описание предлагаемого товара'!#REF!,"")</f>
        <v>#REF!</v>
      </c>
      <c r="W943" s="62" t="e">
        <f>IF(LEN('Описание предлагаемого товара'!#REF!)&gt;0,'Описание предлагаемого товара'!#REF!,"")</f>
        <v>#REF!</v>
      </c>
      <c r="X943" s="91" t="e">
        <f t="shared" ref="X943:Y943" si="9217">IFERROR(REPLACE(W943,FIND(CHAR(10),W943,1),1," "),W943)</f>
        <v>#REF!</v>
      </c>
      <c r="Y943" s="91" t="e">
        <f t="shared" si="9217"/>
        <v>#REF!</v>
      </c>
      <c r="Z943" s="91" t="e">
        <f t="shared" si="8911"/>
        <v>#REF!</v>
      </c>
      <c r="AA943" s="91" t="e">
        <f t="shared" si="8912"/>
        <v>#REF!</v>
      </c>
      <c r="AB943" s="91" t="e">
        <f t="shared" si="8913"/>
        <v>#REF!</v>
      </c>
      <c r="AC943" s="91" t="e">
        <f t="shared" ref="AC943:AF943" si="9218">IFERROR(REPLACE(AB943,FIND("  ",AB943,1),2," "),AB943)</f>
        <v>#REF!</v>
      </c>
      <c r="AD943" s="91" t="e">
        <f t="shared" si="9218"/>
        <v>#REF!</v>
      </c>
      <c r="AE943" s="91" t="e">
        <f t="shared" si="9218"/>
        <v>#REF!</v>
      </c>
      <c r="AF943" s="91" t="e">
        <f t="shared" si="9218"/>
        <v>#REF!</v>
      </c>
      <c r="AG943" s="23" t="str">
        <f>IFERROR(VLOOKUP(CI943*1,Обработ.выгрузка_реестра_РФ!$A:$G,4,),"")</f>
        <v/>
      </c>
      <c r="AH943" s="91" t="str">
        <f t="shared" ref="AH943:AI943" si="9219">IFERROR(REPLACE(AG943,FIND("-",AG943,1),1,"*"),AG943)</f>
        <v/>
      </c>
      <c r="AI943" s="91" t="str">
        <f t="shared" si="9219"/>
        <v/>
      </c>
      <c r="AJ943" s="27" t="str">
        <f t="shared" si="9011"/>
        <v/>
      </c>
      <c r="AK943" s="63" t="e">
        <f>IF(LEN('Описание предлагаемого товара'!#REF!)&gt;0,'Описание предлагаемого товара'!#REF!,"")</f>
        <v>#REF!</v>
      </c>
      <c r="AL943" s="91" t="e">
        <f t="shared" ref="AL943:AM943" si="9220">IFERROR(REPLACE(AK943,FIND(CHAR(10),AK943,1),1,""),AK943)</f>
        <v>#REF!</v>
      </c>
      <c r="AM943" s="91" t="e">
        <f t="shared" si="9220"/>
        <v>#REF!</v>
      </c>
      <c r="AN943" s="91" t="e">
        <f t="shared" ref="AN943:AR943" si="9221">IFERROR(REPLACE(AM943,FIND(" ",AM943,1),1,""),AM943)</f>
        <v>#REF!</v>
      </c>
      <c r="AO943" s="91" t="e">
        <f t="shared" si="9221"/>
        <v>#REF!</v>
      </c>
      <c r="AP943" s="91" t="e">
        <f t="shared" si="9221"/>
        <v>#REF!</v>
      </c>
      <c r="AQ943" s="91" t="e">
        <f t="shared" si="9221"/>
        <v>#REF!</v>
      </c>
      <c r="AR943" s="91" t="e">
        <f t="shared" si="9221"/>
        <v>#REF!</v>
      </c>
      <c r="AS943" s="91" t="e">
        <f t="shared" si="8918"/>
        <v>#REF!</v>
      </c>
      <c r="AT943" s="91" t="e">
        <f t="shared" si="8919"/>
        <v>#REF!</v>
      </c>
      <c r="AU943" s="32" t="e">
        <f t="shared" si="8902"/>
        <v>#REF!</v>
      </c>
      <c r="AV943" s="93" t="e">
        <f>'Описание предлагаемого товара'!#REF!</f>
        <v>#REF!</v>
      </c>
      <c r="AW943" s="91" t="e">
        <f>MIN(SEARCH({0,1,2,3,4,5,6,7,8,9},AV943&amp; "0123456789"))</f>
        <v>#REF!</v>
      </c>
      <c r="AX943" s="91" t="str">
        <f t="shared" si="8920"/>
        <v/>
      </c>
      <c r="AY943" s="91" t="str">
        <f t="shared" si="8921"/>
        <v/>
      </c>
      <c r="AZ943" s="91" t="str">
        <f t="shared" si="8922"/>
        <v/>
      </c>
      <c r="BA943" s="91" t="str">
        <f t="shared" si="8923"/>
        <v/>
      </c>
      <c r="BB943" s="91" t="str">
        <f t="shared" si="8924"/>
        <v/>
      </c>
      <c r="BC943" s="91" t="str">
        <f t="shared" si="8925"/>
        <v/>
      </c>
      <c r="BD943" s="91" t="str">
        <f t="shared" si="8926"/>
        <v/>
      </c>
      <c r="BE943" s="91" t="str">
        <f t="shared" si="8927"/>
        <v/>
      </c>
      <c r="BF943" s="91" t="str">
        <f t="shared" si="8928"/>
        <v/>
      </c>
      <c r="BG943" s="91" t="str">
        <f t="shared" si="8929"/>
        <v/>
      </c>
      <c r="BH943" s="91" t="str">
        <f t="shared" si="8930"/>
        <v/>
      </c>
      <c r="BI943" s="91" t="str">
        <f t="shared" si="8931"/>
        <v/>
      </c>
      <c r="BJ943" s="91" t="str">
        <f t="shared" si="8932"/>
        <v/>
      </c>
      <c r="BK943" s="91" t="str">
        <f t="shared" si="8933"/>
        <v/>
      </c>
      <c r="BL943" s="91" t="str">
        <f t="shared" si="8934"/>
        <v/>
      </c>
      <c r="BM943" s="91" t="str">
        <f t="shared" si="8935"/>
        <v/>
      </c>
      <c r="BN943" s="91" t="str">
        <f t="shared" si="8936"/>
        <v/>
      </c>
      <c r="BO943" s="91" t="str">
        <f t="shared" si="8937"/>
        <v/>
      </c>
      <c r="BP943" s="91" t="str">
        <f t="shared" si="8938"/>
        <v/>
      </c>
      <c r="BQ943" s="91" t="str">
        <f t="shared" si="8939"/>
        <v/>
      </c>
      <c r="BR943" s="91" t="str">
        <f t="shared" si="8940"/>
        <v/>
      </c>
      <c r="BS943" s="91" t="str">
        <f t="shared" si="8941"/>
        <v/>
      </c>
      <c r="BT943" s="91" t="str">
        <f t="shared" si="8942"/>
        <v/>
      </c>
      <c r="BU943" s="91" t="str">
        <f t="shared" si="8943"/>
        <v/>
      </c>
      <c r="BV943" s="91" t="str">
        <f t="shared" si="8944"/>
        <v/>
      </c>
      <c r="BW943" s="91" t="str">
        <f t="shared" si="8945"/>
        <v/>
      </c>
      <c r="BX943" s="91" t="str">
        <f t="shared" si="8946"/>
        <v/>
      </c>
      <c r="BY943" s="91" t="str">
        <f t="shared" si="8947"/>
        <v/>
      </c>
      <c r="BZ943" s="91" t="str">
        <f t="shared" si="8948"/>
        <v/>
      </c>
      <c r="CA943" s="91" t="str">
        <f t="shared" si="8949"/>
        <v/>
      </c>
      <c r="CB943" s="91" t="str">
        <f t="shared" si="8950"/>
        <v/>
      </c>
      <c r="CC943" s="91" t="str">
        <f t="shared" si="8951"/>
        <v/>
      </c>
      <c r="CD943" s="91" t="str">
        <f t="shared" si="8952"/>
        <v/>
      </c>
      <c r="CE943" s="91" t="str">
        <f t="shared" si="8953"/>
        <v/>
      </c>
      <c r="CF943" s="91" t="str">
        <f t="shared" si="8954"/>
        <v/>
      </c>
      <c r="CG943" s="91" t="str">
        <f t="shared" si="8955"/>
        <v/>
      </c>
      <c r="CH943" s="91" t="str">
        <f t="shared" si="8956"/>
        <v/>
      </c>
      <c r="CI943" s="91" t="str">
        <f t="shared" si="8957"/>
        <v>нет</v>
      </c>
      <c r="CJ943" s="63" t="e">
        <f>IF(LEN('Описание предлагаемого товара'!#REF!)&gt;0,'Описание предлагаемого товара'!#REF!,"")</f>
        <v>#REF!</v>
      </c>
      <c r="CK943" s="91" t="e">
        <f t="shared" ref="CK943:CL943" si="9222">IFERROR(REPLACE(CJ943,FIND(CHAR(10),CJ943,1),1,""),CJ943)</f>
        <v>#REF!</v>
      </c>
      <c r="CL943" s="91" t="e">
        <f t="shared" si="9222"/>
        <v>#REF!</v>
      </c>
      <c r="CM943" s="91" t="e">
        <f t="shared" si="8959"/>
        <v>#REF!</v>
      </c>
      <c r="CN943" s="91" t="e">
        <f t="shared" si="8960"/>
        <v>#REF!</v>
      </c>
      <c r="CO943" s="91" t="e">
        <f t="shared" si="8961"/>
        <v>#REF!</v>
      </c>
      <c r="CP943" s="90" t="e">
        <f>IF(AU943="Не указан реестровый номер (мера нац.режима Запрет)","",IF(CI943="нет","",IF(CU943="да","исключение(не смотрим баллы)",IFERROR(IF(CI943*1&gt;0,IFERROR(IF(VLOOKUP(CI943*1,Обработ.выгрузка_реестра_РФ!$A:$G,7,)=0,"Баллы не установлены",VLOOKUP(CI943*1,Обработ.выгрузка_реестра_РФ!$A:$G,7,)),IF(LEN(CI943)&gt;14,"","нет номера в реестре РФ")),""),IF(LEN(CI943)=0,"","Некорректный реестровый номер")))))</f>
        <v>#REF!</v>
      </c>
      <c r="CQ943" s="33" t="e">
        <f>IF(LEN(C943)&gt;0,IFERROR(IF(LEN(H943)&gt;0,IF(LEN(VLOOKUP(H943,'исключения(не_смотрим_баллы)'!$A:$C,1,))&gt;0,"да","нет"),"не введен ОКПД2"),"нет"),"")</f>
        <v>#REF!</v>
      </c>
      <c r="CR943" s="33" t="e">
        <f ca="1">IF(CQ943="да",IF(TODAY()&lt;VLOOKUP(H943,'исключения(не_смотрим_баллы)'!$A:$C,3,),"да","нет"),"")</f>
        <v>#REF!</v>
      </c>
      <c r="CS943" s="33" t="str">
        <f>IFERROR(IF(CQ943="да",IF(VLOOKUP(CI943*1,Обработ.выгрузка_реестра_РФ!$A:$G,2,)&lt;VLOOKUP(H943,'исключения(не_смотрим_баллы)'!$A:$C,2,),"да","нет"),""),"")</f>
        <v/>
      </c>
      <c r="CT943" s="24"/>
      <c r="CU943" s="33" t="e">
        <f t="shared" si="8973"/>
        <v>#REF!</v>
      </c>
      <c r="CV943" s="91" t="e">
        <f t="shared" si="8974"/>
        <v>#REF!</v>
      </c>
      <c r="CW943" s="27" t="e">
        <f t="shared" si="8975"/>
        <v>#REF!</v>
      </c>
      <c r="CX943" s="26" t="e">
        <f t="shared" si="8904"/>
        <v>#REF!</v>
      </c>
      <c r="CY943" s="64" t="e">
        <f>IF(LEN('Описание предлагаемого товара'!#REF!)&gt;0,'Описание предлагаемого товара'!#REF!,"")</f>
        <v>#REF!</v>
      </c>
      <c r="CZ943" s="95" t="e">
        <f t="shared" si="8962"/>
        <v>#REF!</v>
      </c>
      <c r="DA943" s="95" t="e">
        <f t="shared" ref="DA943" si="9223">IFERROR(REPLACE(CZ943,FIND(" ",CZ943,1),1,""),CZ943)</f>
        <v>#REF!</v>
      </c>
      <c r="DB943" s="95" t="e">
        <f t="shared" si="8906"/>
        <v>#REF!</v>
      </c>
      <c r="DC943" s="95" t="e">
        <f t="shared" ref="DC943:DD943" si="9224">IFERROR(REPLACE(DB943,FIND("г.",DB943,1),2,""),DB943)</f>
        <v>#REF!</v>
      </c>
      <c r="DD943" s="95" t="e">
        <f t="shared" si="9224"/>
        <v>#REF!</v>
      </c>
      <c r="DE943" s="95" t="e">
        <f t="shared" ref="DE943:DF943" si="9225">IFERROR(REPLACE(DD943,FIND("г",DD943,1),1,""),DD943)</f>
        <v>#REF!</v>
      </c>
      <c r="DF943" s="95" t="e">
        <f t="shared" si="9225"/>
        <v>#REF!</v>
      </c>
      <c r="DG943" s="95" t="e">
        <f t="shared" si="8979"/>
        <v>#REF!</v>
      </c>
      <c r="DH943" s="25" t="str">
        <f>IFERROR(VLOOKUP(CI943*1,Обработ.выгрузка_реестра_РФ!$A:$G,5,),"")</f>
        <v/>
      </c>
      <c r="DI943" s="27" t="str">
        <f t="shared" si="8989"/>
        <v/>
      </c>
      <c r="DJ943" s="27" t="str">
        <f t="shared" ca="1" si="8966"/>
        <v/>
      </c>
      <c r="DK943" s="63" t="e">
        <f>IF(LEN('Описание предлагаемого товара'!#REF!)&gt;0,'Описание предлагаемого товара'!#REF!,"")</f>
        <v>#REF!</v>
      </c>
      <c r="DL943" s="63" t="e">
        <f>IF(LEN('Описание предлагаемого товара'!#REF!)&gt;0,'Описание предлагаемого товара'!#REF!,"")</f>
        <v>#REF!</v>
      </c>
      <c r="DM943" s="32"/>
    </row>
    <row r="944" spans="1:117" ht="48.75" customHeight="1" x14ac:dyDescent="0.25">
      <c r="A944" s="61" t="e">
        <f>IF(LEN('Описание предлагаемого товара'!#REF!)&gt;0,'Описание предлагаемого товара'!#REF!,"")</f>
        <v>#REF!</v>
      </c>
      <c r="B944" s="65" t="e">
        <f>IF(LEN('Описание предлагаемого товара'!#REF!)&gt;0,'Описание предлагаемого товара'!#REF!,"")</f>
        <v>#REF!</v>
      </c>
      <c r="C944" s="61" t="e">
        <f>IF(LEN('Описание предлагаемого товара'!#REF!)&gt;0,'Описание предлагаемого товара'!#REF!,"")</f>
        <v>#REF!</v>
      </c>
      <c r="D944" s="61" t="e">
        <f>IF(LEN('Описание предлагаемого товара'!#REF!)&gt;0,'Описание предлагаемого товара'!#REF!,"")</f>
        <v>#REF!</v>
      </c>
      <c r="E944" s="61" t="e">
        <f>IF(LEN('Описание предлагаемого товара'!#REF!)&gt;0,'Описание предлагаемого товара'!#REF!,"")</f>
        <v>#REF!</v>
      </c>
      <c r="F944" s="61" t="e">
        <f>IF(LEN('Описание предлагаемого товара'!#REF!)&gt;0,'Описание предлагаемого товара'!#REF!,"")</f>
        <v>#REF!</v>
      </c>
      <c r="G944" s="61" t="e">
        <f>IF(LEN('Описание предлагаемого товара'!#REF!)&gt;0,'Описание предлагаемого товара'!#REF!,"")</f>
        <v>#REF!</v>
      </c>
      <c r="H944" s="61" t="e">
        <f>IF(LEN('Описание предлагаемого товара'!#REF!)&gt;0,'Описание предлагаемого товара'!#REF!,"")</f>
        <v>#REF!</v>
      </c>
      <c r="I944" s="61" t="e">
        <f>IF(LEN('Описание предлагаемого товара'!#REF!)&gt;0,'Описание предлагаемого товара'!#REF!,"")</f>
        <v>#REF!</v>
      </c>
      <c r="J944" s="38" t="str">
        <f>IFERROR(VLOOKUP(B944,SAP!$A:$E,5,),"")</f>
        <v/>
      </c>
      <c r="K944" s="40" t="str">
        <f t="shared" si="8909"/>
        <v/>
      </c>
      <c r="L944" s="61" t="e">
        <f>IF(LEN('Описание предлагаемого товара'!#REF!)&gt;0,IFERROR('Описание предлагаемого товара'!#REF!*1,""),"")</f>
        <v>#REF!</v>
      </c>
      <c r="M944" s="39" t="str">
        <f>IFERROR(VLOOKUP(B944,SAP!$A:$E,2,),"")</f>
        <v/>
      </c>
      <c r="N944" s="41" t="str">
        <f t="shared" si="9045"/>
        <v/>
      </c>
      <c r="O944" s="39" t="str">
        <f t="shared" si="8896"/>
        <v/>
      </c>
      <c r="P944" s="36" t="e">
        <f>IF(LEN('Описание предлагаемого товара'!#REF!)&gt;0,'Описание предлагаемого товара'!#REF!,"")</f>
        <v>#REF!</v>
      </c>
      <c r="Q94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44" s="37" t="e">
        <f>IF(LEN('Описание предлагаемого товара'!#REF!)&gt;0,'Описание предлагаемого товара'!#REF!,"")</f>
        <v>#REF!</v>
      </c>
      <c r="S944" s="37" t="e">
        <f>IF(LEN('Описание предлагаемого товара'!#REF!)&gt;0,'Описание предлагаемого товара'!#REF!,"")</f>
        <v>#REF!</v>
      </c>
      <c r="T94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44" s="23" t="str">
        <f>IFERROR(VLOOKUP(CI944*1,Обработ.выгрузка_реестра_РФ!$A:$G,6,),"")</f>
        <v/>
      </c>
      <c r="V944" s="61" t="e">
        <f>IF(LEN('Описание предлагаемого товара'!#REF!)&gt;0,'Описание предлагаемого товара'!#REF!,"")</f>
        <v>#REF!</v>
      </c>
      <c r="W944" s="62" t="e">
        <f>IF(LEN('Описание предлагаемого товара'!#REF!)&gt;0,'Описание предлагаемого товара'!#REF!,"")</f>
        <v>#REF!</v>
      </c>
      <c r="X944" s="91" t="e">
        <f t="shared" ref="X944:Y944" si="9226">IFERROR(REPLACE(W944,FIND(CHAR(10),W944,1),1," "),W944)</f>
        <v>#REF!</v>
      </c>
      <c r="Y944" s="91" t="e">
        <f t="shared" si="9226"/>
        <v>#REF!</v>
      </c>
      <c r="Z944" s="91" t="e">
        <f t="shared" si="8911"/>
        <v>#REF!</v>
      </c>
      <c r="AA944" s="91" t="e">
        <f t="shared" si="8912"/>
        <v>#REF!</v>
      </c>
      <c r="AB944" s="91" t="e">
        <f t="shared" si="8913"/>
        <v>#REF!</v>
      </c>
      <c r="AC944" s="91" t="e">
        <f t="shared" ref="AC944:AF944" si="9227">IFERROR(REPLACE(AB944,FIND("  ",AB944,1),2," "),AB944)</f>
        <v>#REF!</v>
      </c>
      <c r="AD944" s="91" t="e">
        <f t="shared" si="9227"/>
        <v>#REF!</v>
      </c>
      <c r="AE944" s="91" t="e">
        <f t="shared" si="9227"/>
        <v>#REF!</v>
      </c>
      <c r="AF944" s="91" t="e">
        <f t="shared" si="9227"/>
        <v>#REF!</v>
      </c>
      <c r="AG944" s="23" t="str">
        <f>IFERROR(VLOOKUP(CI944*1,Обработ.выгрузка_реестра_РФ!$A:$G,4,),"")</f>
        <v/>
      </c>
      <c r="AH944" s="91" t="str">
        <f t="shared" ref="AH944:AI944" si="9228">IFERROR(REPLACE(AG944,FIND("-",AG944,1),1,"*"),AG944)</f>
        <v/>
      </c>
      <c r="AI944" s="91" t="str">
        <f t="shared" si="9228"/>
        <v/>
      </c>
      <c r="AJ944" s="27" t="str">
        <f t="shared" si="9011"/>
        <v/>
      </c>
      <c r="AK944" s="63" t="e">
        <f>IF(LEN('Описание предлагаемого товара'!#REF!)&gt;0,'Описание предлагаемого товара'!#REF!,"")</f>
        <v>#REF!</v>
      </c>
      <c r="AL944" s="91" t="e">
        <f t="shared" ref="AL944:AM944" si="9229">IFERROR(REPLACE(AK944,FIND(CHAR(10),AK944,1),1,""),AK944)</f>
        <v>#REF!</v>
      </c>
      <c r="AM944" s="91" t="e">
        <f t="shared" si="9229"/>
        <v>#REF!</v>
      </c>
      <c r="AN944" s="91" t="e">
        <f t="shared" ref="AN944:AR944" si="9230">IFERROR(REPLACE(AM944,FIND(" ",AM944,1),1,""),AM944)</f>
        <v>#REF!</v>
      </c>
      <c r="AO944" s="91" t="e">
        <f t="shared" si="9230"/>
        <v>#REF!</v>
      </c>
      <c r="AP944" s="91" t="e">
        <f t="shared" si="9230"/>
        <v>#REF!</v>
      </c>
      <c r="AQ944" s="91" t="e">
        <f t="shared" si="9230"/>
        <v>#REF!</v>
      </c>
      <c r="AR944" s="91" t="e">
        <f t="shared" si="9230"/>
        <v>#REF!</v>
      </c>
      <c r="AS944" s="91" t="e">
        <f t="shared" si="8918"/>
        <v>#REF!</v>
      </c>
      <c r="AT944" s="91" t="e">
        <f t="shared" si="8919"/>
        <v>#REF!</v>
      </c>
      <c r="AU944" s="32" t="e">
        <f t="shared" si="8902"/>
        <v>#REF!</v>
      </c>
      <c r="AV944" s="93" t="e">
        <f>'Описание предлагаемого товара'!#REF!</f>
        <v>#REF!</v>
      </c>
      <c r="AW944" s="91" t="e">
        <f>MIN(SEARCH({0,1,2,3,4,5,6,7,8,9},AV944&amp; "0123456789"))</f>
        <v>#REF!</v>
      </c>
      <c r="AX944" s="91" t="str">
        <f t="shared" si="8920"/>
        <v/>
      </c>
      <c r="AY944" s="91" t="str">
        <f t="shared" si="8921"/>
        <v/>
      </c>
      <c r="AZ944" s="91" t="str">
        <f t="shared" si="8922"/>
        <v/>
      </c>
      <c r="BA944" s="91" t="str">
        <f t="shared" si="8923"/>
        <v/>
      </c>
      <c r="BB944" s="91" t="str">
        <f t="shared" si="8924"/>
        <v/>
      </c>
      <c r="BC944" s="91" t="str">
        <f t="shared" si="8925"/>
        <v/>
      </c>
      <c r="BD944" s="91" t="str">
        <f t="shared" si="8926"/>
        <v/>
      </c>
      <c r="BE944" s="91" t="str">
        <f t="shared" si="8927"/>
        <v/>
      </c>
      <c r="BF944" s="91" t="str">
        <f t="shared" si="8928"/>
        <v/>
      </c>
      <c r="BG944" s="91" t="str">
        <f t="shared" si="8929"/>
        <v/>
      </c>
      <c r="BH944" s="91" t="str">
        <f t="shared" si="8930"/>
        <v/>
      </c>
      <c r="BI944" s="91" t="str">
        <f t="shared" si="8931"/>
        <v/>
      </c>
      <c r="BJ944" s="91" t="str">
        <f t="shared" si="8932"/>
        <v/>
      </c>
      <c r="BK944" s="91" t="str">
        <f t="shared" si="8933"/>
        <v/>
      </c>
      <c r="BL944" s="91" t="str">
        <f t="shared" si="8934"/>
        <v/>
      </c>
      <c r="BM944" s="91" t="str">
        <f t="shared" si="8935"/>
        <v/>
      </c>
      <c r="BN944" s="91" t="str">
        <f t="shared" si="8936"/>
        <v/>
      </c>
      <c r="BO944" s="91" t="str">
        <f t="shared" si="8937"/>
        <v/>
      </c>
      <c r="BP944" s="91" t="str">
        <f t="shared" si="8938"/>
        <v/>
      </c>
      <c r="BQ944" s="91" t="str">
        <f t="shared" si="8939"/>
        <v/>
      </c>
      <c r="BR944" s="91" t="str">
        <f t="shared" si="8940"/>
        <v/>
      </c>
      <c r="BS944" s="91" t="str">
        <f t="shared" si="8941"/>
        <v/>
      </c>
      <c r="BT944" s="91" t="str">
        <f t="shared" si="8942"/>
        <v/>
      </c>
      <c r="BU944" s="91" t="str">
        <f t="shared" si="8943"/>
        <v/>
      </c>
      <c r="BV944" s="91" t="str">
        <f t="shared" si="8944"/>
        <v/>
      </c>
      <c r="BW944" s="91" t="str">
        <f t="shared" si="8945"/>
        <v/>
      </c>
      <c r="BX944" s="91" t="str">
        <f t="shared" si="8946"/>
        <v/>
      </c>
      <c r="BY944" s="91" t="str">
        <f t="shared" si="8947"/>
        <v/>
      </c>
      <c r="BZ944" s="91" t="str">
        <f t="shared" si="8948"/>
        <v/>
      </c>
      <c r="CA944" s="91" t="str">
        <f t="shared" si="8949"/>
        <v/>
      </c>
      <c r="CB944" s="91" t="str">
        <f t="shared" si="8950"/>
        <v/>
      </c>
      <c r="CC944" s="91" t="str">
        <f t="shared" si="8951"/>
        <v/>
      </c>
      <c r="CD944" s="91" t="str">
        <f t="shared" si="8952"/>
        <v/>
      </c>
      <c r="CE944" s="91" t="str">
        <f t="shared" si="8953"/>
        <v/>
      </c>
      <c r="CF944" s="91" t="str">
        <f t="shared" si="8954"/>
        <v/>
      </c>
      <c r="CG944" s="91" t="str">
        <f t="shared" si="8955"/>
        <v/>
      </c>
      <c r="CH944" s="91" t="str">
        <f t="shared" si="8956"/>
        <v/>
      </c>
      <c r="CI944" s="91" t="str">
        <f t="shared" si="8957"/>
        <v>нет</v>
      </c>
      <c r="CJ944" s="63" t="e">
        <f>IF(LEN('Описание предлагаемого товара'!#REF!)&gt;0,'Описание предлагаемого товара'!#REF!,"")</f>
        <v>#REF!</v>
      </c>
      <c r="CK944" s="91" t="e">
        <f t="shared" ref="CK944:CL944" si="9231">IFERROR(REPLACE(CJ944,FIND(CHAR(10),CJ944,1),1,""),CJ944)</f>
        <v>#REF!</v>
      </c>
      <c r="CL944" s="91" t="e">
        <f t="shared" si="9231"/>
        <v>#REF!</v>
      </c>
      <c r="CM944" s="91" t="e">
        <f t="shared" si="8959"/>
        <v>#REF!</v>
      </c>
      <c r="CN944" s="91" t="e">
        <f t="shared" si="8960"/>
        <v>#REF!</v>
      </c>
      <c r="CO944" s="91" t="e">
        <f t="shared" si="8961"/>
        <v>#REF!</v>
      </c>
      <c r="CP944" s="90" t="e">
        <f>IF(AU944="Не указан реестровый номер (мера нац.режима Запрет)","",IF(CI944="нет","",IF(CU944="да","исключение(не смотрим баллы)",IFERROR(IF(CI944*1&gt;0,IFERROR(IF(VLOOKUP(CI944*1,Обработ.выгрузка_реестра_РФ!$A:$G,7,)=0,"Баллы не установлены",VLOOKUP(CI944*1,Обработ.выгрузка_реестра_РФ!$A:$G,7,)),IF(LEN(CI944)&gt;14,"","нет номера в реестре РФ")),""),IF(LEN(CI944)=0,"","Некорректный реестровый номер")))))</f>
        <v>#REF!</v>
      </c>
      <c r="CQ944" s="33" t="e">
        <f>IF(LEN(C944)&gt;0,IFERROR(IF(LEN(H944)&gt;0,IF(LEN(VLOOKUP(H944,'исключения(не_смотрим_баллы)'!$A:$C,1,))&gt;0,"да","нет"),"не введен ОКПД2"),"нет"),"")</f>
        <v>#REF!</v>
      </c>
      <c r="CR944" s="33" t="e">
        <f ca="1">IF(CQ944="да",IF(TODAY()&lt;VLOOKUP(H944,'исключения(не_смотрим_баллы)'!$A:$C,3,),"да","нет"),"")</f>
        <v>#REF!</v>
      </c>
      <c r="CS944" s="33" t="str">
        <f>IFERROR(IF(CQ944="да",IF(VLOOKUP(CI944*1,Обработ.выгрузка_реестра_РФ!$A:$G,2,)&lt;VLOOKUP(H944,'исключения(не_смотрим_баллы)'!$A:$C,2,),"да","нет"),""),"")</f>
        <v/>
      </c>
      <c r="CT944" s="24"/>
      <c r="CU944" s="33" t="e">
        <f t="shared" si="8973"/>
        <v>#REF!</v>
      </c>
      <c r="CV944" s="91" t="e">
        <f t="shared" si="8974"/>
        <v>#REF!</v>
      </c>
      <c r="CW944" s="27" t="e">
        <f t="shared" si="8975"/>
        <v>#REF!</v>
      </c>
      <c r="CX944" s="26" t="e">
        <f t="shared" si="8904"/>
        <v>#REF!</v>
      </c>
      <c r="CY944" s="64" t="e">
        <f>IF(LEN('Описание предлагаемого товара'!#REF!)&gt;0,'Описание предлагаемого товара'!#REF!,"")</f>
        <v>#REF!</v>
      </c>
      <c r="CZ944" s="95" t="e">
        <f t="shared" si="8962"/>
        <v>#REF!</v>
      </c>
      <c r="DA944" s="95" t="e">
        <f t="shared" ref="DA944" si="9232">IFERROR(REPLACE(CZ944,FIND(" ",CZ944,1),1,""),CZ944)</f>
        <v>#REF!</v>
      </c>
      <c r="DB944" s="95" t="e">
        <f t="shared" si="8906"/>
        <v>#REF!</v>
      </c>
      <c r="DC944" s="95" t="e">
        <f t="shared" ref="DC944:DD944" si="9233">IFERROR(REPLACE(DB944,FIND("г.",DB944,1),2,""),DB944)</f>
        <v>#REF!</v>
      </c>
      <c r="DD944" s="95" t="e">
        <f t="shared" si="9233"/>
        <v>#REF!</v>
      </c>
      <c r="DE944" s="95" t="e">
        <f t="shared" ref="DE944:DF944" si="9234">IFERROR(REPLACE(DD944,FIND("г",DD944,1),1,""),DD944)</f>
        <v>#REF!</v>
      </c>
      <c r="DF944" s="95" t="e">
        <f t="shared" si="9234"/>
        <v>#REF!</v>
      </c>
      <c r="DG944" s="95" t="e">
        <f t="shared" si="8979"/>
        <v>#REF!</v>
      </c>
      <c r="DH944" s="25" t="str">
        <f>IFERROR(VLOOKUP(CI944*1,Обработ.выгрузка_реестра_РФ!$A:$G,5,),"")</f>
        <v/>
      </c>
      <c r="DI944" s="27" t="str">
        <f t="shared" si="8989"/>
        <v/>
      </c>
      <c r="DJ944" s="27" t="str">
        <f t="shared" ca="1" si="8966"/>
        <v/>
      </c>
      <c r="DK944" s="63" t="e">
        <f>IF(LEN('Описание предлагаемого товара'!#REF!)&gt;0,'Описание предлагаемого товара'!#REF!,"")</f>
        <v>#REF!</v>
      </c>
      <c r="DL944" s="63" t="e">
        <f>IF(LEN('Описание предлагаемого товара'!#REF!)&gt;0,'Описание предлагаемого товара'!#REF!,"")</f>
        <v>#REF!</v>
      </c>
      <c r="DM944" s="32"/>
    </row>
    <row r="945" spans="1:117" ht="48.75" customHeight="1" x14ac:dyDescent="0.25">
      <c r="A945" s="61" t="e">
        <f>IF(LEN('Описание предлагаемого товара'!#REF!)&gt;0,'Описание предлагаемого товара'!#REF!,"")</f>
        <v>#REF!</v>
      </c>
      <c r="B945" s="65" t="e">
        <f>IF(LEN('Описание предлагаемого товара'!#REF!)&gt;0,'Описание предлагаемого товара'!#REF!,"")</f>
        <v>#REF!</v>
      </c>
      <c r="C945" s="61" t="e">
        <f>IF(LEN('Описание предлагаемого товара'!#REF!)&gt;0,'Описание предлагаемого товара'!#REF!,"")</f>
        <v>#REF!</v>
      </c>
      <c r="D945" s="61" t="e">
        <f>IF(LEN('Описание предлагаемого товара'!#REF!)&gt;0,'Описание предлагаемого товара'!#REF!,"")</f>
        <v>#REF!</v>
      </c>
      <c r="E945" s="61" t="e">
        <f>IF(LEN('Описание предлагаемого товара'!#REF!)&gt;0,'Описание предлагаемого товара'!#REF!,"")</f>
        <v>#REF!</v>
      </c>
      <c r="F945" s="61" t="e">
        <f>IF(LEN('Описание предлагаемого товара'!#REF!)&gt;0,'Описание предлагаемого товара'!#REF!,"")</f>
        <v>#REF!</v>
      </c>
      <c r="G945" s="61" t="e">
        <f>IF(LEN('Описание предлагаемого товара'!#REF!)&gt;0,'Описание предлагаемого товара'!#REF!,"")</f>
        <v>#REF!</v>
      </c>
      <c r="H945" s="61" t="e">
        <f>IF(LEN('Описание предлагаемого товара'!#REF!)&gt;0,'Описание предлагаемого товара'!#REF!,"")</f>
        <v>#REF!</v>
      </c>
      <c r="I945" s="61" t="e">
        <f>IF(LEN('Описание предлагаемого товара'!#REF!)&gt;0,'Описание предлагаемого товара'!#REF!,"")</f>
        <v>#REF!</v>
      </c>
      <c r="J945" s="38" t="str">
        <f>IFERROR(VLOOKUP(B945,SAP!$A:$E,5,),"")</f>
        <v/>
      </c>
      <c r="K945" s="40" t="str">
        <f t="shared" si="8909"/>
        <v/>
      </c>
      <c r="L945" s="61" t="e">
        <f>IF(LEN('Описание предлагаемого товара'!#REF!)&gt;0,IFERROR('Описание предлагаемого товара'!#REF!*1,""),"")</f>
        <v>#REF!</v>
      </c>
      <c r="M945" s="39" t="str">
        <f>IFERROR(VLOOKUP(B945,SAP!$A:$E,2,),"")</f>
        <v/>
      </c>
      <c r="N945" s="41" t="str">
        <f t="shared" si="9045"/>
        <v/>
      </c>
      <c r="O945" s="39" t="str">
        <f t="shared" si="8896"/>
        <v/>
      </c>
      <c r="P945" s="36" t="e">
        <f>IF(LEN('Описание предлагаемого товара'!#REF!)&gt;0,'Описание предлагаемого товара'!#REF!,"")</f>
        <v>#REF!</v>
      </c>
      <c r="Q94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45" s="37" t="e">
        <f>IF(LEN('Описание предлагаемого товара'!#REF!)&gt;0,'Описание предлагаемого товара'!#REF!,"")</f>
        <v>#REF!</v>
      </c>
      <c r="S945" s="37" t="e">
        <f>IF(LEN('Описание предлагаемого товара'!#REF!)&gt;0,'Описание предлагаемого товара'!#REF!,"")</f>
        <v>#REF!</v>
      </c>
      <c r="T94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45" s="23" t="str">
        <f>IFERROR(VLOOKUP(CI945*1,Обработ.выгрузка_реестра_РФ!$A:$G,6,),"")</f>
        <v/>
      </c>
      <c r="V945" s="61" t="e">
        <f>IF(LEN('Описание предлагаемого товара'!#REF!)&gt;0,'Описание предлагаемого товара'!#REF!,"")</f>
        <v>#REF!</v>
      </c>
      <c r="W945" s="62" t="e">
        <f>IF(LEN('Описание предлагаемого товара'!#REF!)&gt;0,'Описание предлагаемого товара'!#REF!,"")</f>
        <v>#REF!</v>
      </c>
      <c r="X945" s="91" t="e">
        <f t="shared" ref="X945:Y945" si="9235">IFERROR(REPLACE(W945,FIND(CHAR(10),W945,1),1," "),W945)</f>
        <v>#REF!</v>
      </c>
      <c r="Y945" s="91" t="e">
        <f t="shared" si="9235"/>
        <v>#REF!</v>
      </c>
      <c r="Z945" s="91" t="e">
        <f t="shared" si="8911"/>
        <v>#REF!</v>
      </c>
      <c r="AA945" s="91" t="e">
        <f t="shared" si="8912"/>
        <v>#REF!</v>
      </c>
      <c r="AB945" s="91" t="e">
        <f t="shared" si="8913"/>
        <v>#REF!</v>
      </c>
      <c r="AC945" s="91" t="e">
        <f t="shared" ref="AC945:AF945" si="9236">IFERROR(REPLACE(AB945,FIND("  ",AB945,1),2," "),AB945)</f>
        <v>#REF!</v>
      </c>
      <c r="AD945" s="91" t="e">
        <f t="shared" si="9236"/>
        <v>#REF!</v>
      </c>
      <c r="AE945" s="91" t="e">
        <f t="shared" si="9236"/>
        <v>#REF!</v>
      </c>
      <c r="AF945" s="91" t="e">
        <f t="shared" si="9236"/>
        <v>#REF!</v>
      </c>
      <c r="AG945" s="23" t="str">
        <f>IFERROR(VLOOKUP(CI945*1,Обработ.выгрузка_реестра_РФ!$A:$G,4,),"")</f>
        <v/>
      </c>
      <c r="AH945" s="91" t="str">
        <f t="shared" ref="AH945:AI945" si="9237">IFERROR(REPLACE(AG945,FIND("-",AG945,1),1,"*"),AG945)</f>
        <v/>
      </c>
      <c r="AI945" s="91" t="str">
        <f t="shared" si="9237"/>
        <v/>
      </c>
      <c r="AJ945" s="27" t="str">
        <f t="shared" si="9011"/>
        <v/>
      </c>
      <c r="AK945" s="63" t="e">
        <f>IF(LEN('Описание предлагаемого товара'!#REF!)&gt;0,'Описание предлагаемого товара'!#REF!,"")</f>
        <v>#REF!</v>
      </c>
      <c r="AL945" s="91" t="e">
        <f t="shared" ref="AL945:AM945" si="9238">IFERROR(REPLACE(AK945,FIND(CHAR(10),AK945,1),1,""),AK945)</f>
        <v>#REF!</v>
      </c>
      <c r="AM945" s="91" t="e">
        <f t="shared" si="9238"/>
        <v>#REF!</v>
      </c>
      <c r="AN945" s="91" t="e">
        <f t="shared" ref="AN945:AR945" si="9239">IFERROR(REPLACE(AM945,FIND(" ",AM945,1),1,""),AM945)</f>
        <v>#REF!</v>
      </c>
      <c r="AO945" s="91" t="e">
        <f t="shared" si="9239"/>
        <v>#REF!</v>
      </c>
      <c r="AP945" s="91" t="e">
        <f t="shared" si="9239"/>
        <v>#REF!</v>
      </c>
      <c r="AQ945" s="91" t="e">
        <f t="shared" si="9239"/>
        <v>#REF!</v>
      </c>
      <c r="AR945" s="91" t="e">
        <f t="shared" si="9239"/>
        <v>#REF!</v>
      </c>
      <c r="AS945" s="91" t="e">
        <f t="shared" si="8918"/>
        <v>#REF!</v>
      </c>
      <c r="AT945" s="91" t="e">
        <f t="shared" si="8919"/>
        <v>#REF!</v>
      </c>
      <c r="AU945" s="32" t="e">
        <f t="shared" si="8902"/>
        <v>#REF!</v>
      </c>
      <c r="AV945" s="93" t="e">
        <f>'Описание предлагаемого товара'!#REF!</f>
        <v>#REF!</v>
      </c>
      <c r="AW945" s="91" t="e">
        <f>MIN(SEARCH({0,1,2,3,4,5,6,7,8,9},AV945&amp; "0123456789"))</f>
        <v>#REF!</v>
      </c>
      <c r="AX945" s="91" t="str">
        <f t="shared" si="8920"/>
        <v/>
      </c>
      <c r="AY945" s="91" t="str">
        <f t="shared" si="8921"/>
        <v/>
      </c>
      <c r="AZ945" s="91" t="str">
        <f t="shared" si="8922"/>
        <v/>
      </c>
      <c r="BA945" s="91" t="str">
        <f t="shared" si="8923"/>
        <v/>
      </c>
      <c r="BB945" s="91" t="str">
        <f t="shared" si="8924"/>
        <v/>
      </c>
      <c r="BC945" s="91" t="str">
        <f t="shared" si="8925"/>
        <v/>
      </c>
      <c r="BD945" s="91" t="str">
        <f t="shared" si="8926"/>
        <v/>
      </c>
      <c r="BE945" s="91" t="str">
        <f t="shared" si="8927"/>
        <v/>
      </c>
      <c r="BF945" s="91" t="str">
        <f t="shared" si="8928"/>
        <v/>
      </c>
      <c r="BG945" s="91" t="str">
        <f t="shared" si="8929"/>
        <v/>
      </c>
      <c r="BH945" s="91" t="str">
        <f t="shared" si="8930"/>
        <v/>
      </c>
      <c r="BI945" s="91" t="str">
        <f t="shared" si="8931"/>
        <v/>
      </c>
      <c r="BJ945" s="91" t="str">
        <f t="shared" si="8932"/>
        <v/>
      </c>
      <c r="BK945" s="91" t="str">
        <f t="shared" si="8933"/>
        <v/>
      </c>
      <c r="BL945" s="91" t="str">
        <f t="shared" si="8934"/>
        <v/>
      </c>
      <c r="BM945" s="91" t="str">
        <f t="shared" si="8935"/>
        <v/>
      </c>
      <c r="BN945" s="91" t="str">
        <f t="shared" si="8936"/>
        <v/>
      </c>
      <c r="BO945" s="91" t="str">
        <f t="shared" si="8937"/>
        <v/>
      </c>
      <c r="BP945" s="91" t="str">
        <f t="shared" si="8938"/>
        <v/>
      </c>
      <c r="BQ945" s="91" t="str">
        <f t="shared" si="8939"/>
        <v/>
      </c>
      <c r="BR945" s="91" t="str">
        <f t="shared" si="8940"/>
        <v/>
      </c>
      <c r="BS945" s="91" t="str">
        <f t="shared" si="8941"/>
        <v/>
      </c>
      <c r="BT945" s="91" t="str">
        <f t="shared" si="8942"/>
        <v/>
      </c>
      <c r="BU945" s="91" t="str">
        <f t="shared" si="8943"/>
        <v/>
      </c>
      <c r="BV945" s="91" t="str">
        <f t="shared" si="8944"/>
        <v/>
      </c>
      <c r="BW945" s="91" t="str">
        <f t="shared" si="8945"/>
        <v/>
      </c>
      <c r="BX945" s="91" t="str">
        <f t="shared" si="8946"/>
        <v/>
      </c>
      <c r="BY945" s="91" t="str">
        <f t="shared" si="8947"/>
        <v/>
      </c>
      <c r="BZ945" s="91" t="str">
        <f t="shared" si="8948"/>
        <v/>
      </c>
      <c r="CA945" s="91" t="str">
        <f t="shared" si="8949"/>
        <v/>
      </c>
      <c r="CB945" s="91" t="str">
        <f t="shared" si="8950"/>
        <v/>
      </c>
      <c r="CC945" s="91" t="str">
        <f t="shared" si="8951"/>
        <v/>
      </c>
      <c r="CD945" s="91" t="str">
        <f t="shared" si="8952"/>
        <v/>
      </c>
      <c r="CE945" s="91" t="str">
        <f t="shared" si="8953"/>
        <v/>
      </c>
      <c r="CF945" s="91" t="str">
        <f t="shared" si="8954"/>
        <v/>
      </c>
      <c r="CG945" s="91" t="str">
        <f t="shared" si="8955"/>
        <v/>
      </c>
      <c r="CH945" s="91" t="str">
        <f t="shared" si="8956"/>
        <v/>
      </c>
      <c r="CI945" s="91" t="str">
        <f t="shared" si="8957"/>
        <v>нет</v>
      </c>
      <c r="CJ945" s="63" t="e">
        <f>IF(LEN('Описание предлагаемого товара'!#REF!)&gt;0,'Описание предлагаемого товара'!#REF!,"")</f>
        <v>#REF!</v>
      </c>
      <c r="CK945" s="91" t="e">
        <f t="shared" ref="CK945:CL945" si="9240">IFERROR(REPLACE(CJ945,FIND(CHAR(10),CJ945,1),1,""),CJ945)</f>
        <v>#REF!</v>
      </c>
      <c r="CL945" s="91" t="e">
        <f t="shared" si="9240"/>
        <v>#REF!</v>
      </c>
      <c r="CM945" s="91" t="e">
        <f t="shared" si="8959"/>
        <v>#REF!</v>
      </c>
      <c r="CN945" s="91" t="e">
        <f t="shared" si="8960"/>
        <v>#REF!</v>
      </c>
      <c r="CO945" s="91" t="e">
        <f t="shared" si="8961"/>
        <v>#REF!</v>
      </c>
      <c r="CP945" s="90" t="e">
        <f>IF(AU945="Не указан реестровый номер (мера нац.режима Запрет)","",IF(CI945="нет","",IF(CU945="да","исключение(не смотрим баллы)",IFERROR(IF(CI945*1&gt;0,IFERROR(IF(VLOOKUP(CI945*1,Обработ.выгрузка_реестра_РФ!$A:$G,7,)=0,"Баллы не установлены",VLOOKUP(CI945*1,Обработ.выгрузка_реестра_РФ!$A:$G,7,)),IF(LEN(CI945)&gt;14,"","нет номера в реестре РФ")),""),IF(LEN(CI945)=0,"","Некорректный реестровый номер")))))</f>
        <v>#REF!</v>
      </c>
      <c r="CQ945" s="33" t="e">
        <f>IF(LEN(C945)&gt;0,IFERROR(IF(LEN(H945)&gt;0,IF(LEN(VLOOKUP(H945,'исключения(не_смотрим_баллы)'!$A:$C,1,))&gt;0,"да","нет"),"не введен ОКПД2"),"нет"),"")</f>
        <v>#REF!</v>
      </c>
      <c r="CR945" s="33" t="e">
        <f ca="1">IF(CQ945="да",IF(TODAY()&lt;VLOOKUP(H945,'исключения(не_смотрим_баллы)'!$A:$C,3,),"да","нет"),"")</f>
        <v>#REF!</v>
      </c>
      <c r="CS945" s="33" t="str">
        <f>IFERROR(IF(CQ945="да",IF(VLOOKUP(CI945*1,Обработ.выгрузка_реестра_РФ!$A:$G,2,)&lt;VLOOKUP(H945,'исключения(не_смотрим_баллы)'!$A:$C,2,),"да","нет"),""),"")</f>
        <v/>
      </c>
      <c r="CT945" s="24"/>
      <c r="CU945" s="33" t="e">
        <f t="shared" si="8973"/>
        <v>#REF!</v>
      </c>
      <c r="CV945" s="91" t="e">
        <f t="shared" si="8974"/>
        <v>#REF!</v>
      </c>
      <c r="CW945" s="27" t="e">
        <f t="shared" si="8975"/>
        <v>#REF!</v>
      </c>
      <c r="CX945" s="26" t="e">
        <f t="shared" si="8904"/>
        <v>#REF!</v>
      </c>
      <c r="CY945" s="64" t="e">
        <f>IF(LEN('Описание предлагаемого товара'!#REF!)&gt;0,'Описание предлагаемого товара'!#REF!,"")</f>
        <v>#REF!</v>
      </c>
      <c r="CZ945" s="95" t="e">
        <f t="shared" si="8962"/>
        <v>#REF!</v>
      </c>
      <c r="DA945" s="95" t="e">
        <f t="shared" ref="DA945" si="9241">IFERROR(REPLACE(CZ945,FIND(" ",CZ945,1),1,""),CZ945)</f>
        <v>#REF!</v>
      </c>
      <c r="DB945" s="95" t="e">
        <f t="shared" si="8906"/>
        <v>#REF!</v>
      </c>
      <c r="DC945" s="95" t="e">
        <f t="shared" ref="DC945:DD945" si="9242">IFERROR(REPLACE(DB945,FIND("г.",DB945,1),2,""),DB945)</f>
        <v>#REF!</v>
      </c>
      <c r="DD945" s="95" t="e">
        <f t="shared" si="9242"/>
        <v>#REF!</v>
      </c>
      <c r="DE945" s="95" t="e">
        <f t="shared" ref="DE945:DF945" si="9243">IFERROR(REPLACE(DD945,FIND("г",DD945,1),1,""),DD945)</f>
        <v>#REF!</v>
      </c>
      <c r="DF945" s="95" t="e">
        <f t="shared" si="9243"/>
        <v>#REF!</v>
      </c>
      <c r="DG945" s="95" t="e">
        <f t="shared" si="8979"/>
        <v>#REF!</v>
      </c>
      <c r="DH945" s="25" t="str">
        <f>IFERROR(VLOOKUP(CI945*1,Обработ.выгрузка_реестра_РФ!$A:$G,5,),"")</f>
        <v/>
      </c>
      <c r="DI945" s="27" t="str">
        <f t="shared" si="8989"/>
        <v/>
      </c>
      <c r="DJ945" s="27" t="str">
        <f t="shared" ca="1" si="8966"/>
        <v/>
      </c>
      <c r="DK945" s="63" t="e">
        <f>IF(LEN('Описание предлагаемого товара'!#REF!)&gt;0,'Описание предлагаемого товара'!#REF!,"")</f>
        <v>#REF!</v>
      </c>
      <c r="DL945" s="63" t="e">
        <f>IF(LEN('Описание предлагаемого товара'!#REF!)&gt;0,'Описание предлагаемого товара'!#REF!,"")</f>
        <v>#REF!</v>
      </c>
      <c r="DM945" s="32"/>
    </row>
    <row r="946" spans="1:117" ht="48.75" customHeight="1" x14ac:dyDescent="0.25">
      <c r="A946" s="61" t="e">
        <f>IF(LEN('Описание предлагаемого товара'!#REF!)&gt;0,'Описание предлагаемого товара'!#REF!,"")</f>
        <v>#REF!</v>
      </c>
      <c r="B946" s="65" t="e">
        <f>IF(LEN('Описание предлагаемого товара'!#REF!)&gt;0,'Описание предлагаемого товара'!#REF!,"")</f>
        <v>#REF!</v>
      </c>
      <c r="C946" s="61" t="e">
        <f>IF(LEN('Описание предлагаемого товара'!#REF!)&gt;0,'Описание предлагаемого товара'!#REF!,"")</f>
        <v>#REF!</v>
      </c>
      <c r="D946" s="61" t="e">
        <f>IF(LEN('Описание предлагаемого товара'!#REF!)&gt;0,'Описание предлагаемого товара'!#REF!,"")</f>
        <v>#REF!</v>
      </c>
      <c r="E946" s="61" t="e">
        <f>IF(LEN('Описание предлагаемого товара'!#REF!)&gt;0,'Описание предлагаемого товара'!#REF!,"")</f>
        <v>#REF!</v>
      </c>
      <c r="F946" s="61" t="e">
        <f>IF(LEN('Описание предлагаемого товара'!#REF!)&gt;0,'Описание предлагаемого товара'!#REF!,"")</f>
        <v>#REF!</v>
      </c>
      <c r="G946" s="61" t="e">
        <f>IF(LEN('Описание предлагаемого товара'!#REF!)&gt;0,'Описание предлагаемого товара'!#REF!,"")</f>
        <v>#REF!</v>
      </c>
      <c r="H946" s="61" t="e">
        <f>IF(LEN('Описание предлагаемого товара'!#REF!)&gt;0,'Описание предлагаемого товара'!#REF!,"")</f>
        <v>#REF!</v>
      </c>
      <c r="I946" s="61" t="e">
        <f>IF(LEN('Описание предлагаемого товара'!#REF!)&gt;0,'Описание предлагаемого товара'!#REF!,"")</f>
        <v>#REF!</v>
      </c>
      <c r="J946" s="38" t="str">
        <f>IFERROR(VLOOKUP(B946,SAP!$A:$E,5,),"")</f>
        <v/>
      </c>
      <c r="K946" s="40" t="str">
        <f t="shared" si="8909"/>
        <v/>
      </c>
      <c r="L946" s="61" t="e">
        <f>IF(LEN('Описание предлагаемого товара'!#REF!)&gt;0,IFERROR('Описание предлагаемого товара'!#REF!*1,""),"")</f>
        <v>#REF!</v>
      </c>
      <c r="M946" s="39" t="str">
        <f>IFERROR(VLOOKUP(B946,SAP!$A:$E,2,),"")</f>
        <v/>
      </c>
      <c r="N946" s="41" t="str">
        <f t="shared" si="9045"/>
        <v/>
      </c>
      <c r="O946" s="39" t="str">
        <f t="shared" si="8896"/>
        <v/>
      </c>
      <c r="P946" s="36" t="e">
        <f>IF(LEN('Описание предлагаемого товара'!#REF!)&gt;0,'Описание предлагаемого товара'!#REF!,"")</f>
        <v>#REF!</v>
      </c>
      <c r="Q94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46" s="37" t="e">
        <f>IF(LEN('Описание предлагаемого товара'!#REF!)&gt;0,'Описание предлагаемого товара'!#REF!,"")</f>
        <v>#REF!</v>
      </c>
      <c r="S946" s="37" t="e">
        <f>IF(LEN('Описание предлагаемого товара'!#REF!)&gt;0,'Описание предлагаемого товара'!#REF!,"")</f>
        <v>#REF!</v>
      </c>
      <c r="T94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46" s="23" t="str">
        <f>IFERROR(VLOOKUP(CI946*1,Обработ.выгрузка_реестра_РФ!$A:$G,6,),"")</f>
        <v/>
      </c>
      <c r="V946" s="61" t="e">
        <f>IF(LEN('Описание предлагаемого товара'!#REF!)&gt;0,'Описание предлагаемого товара'!#REF!,"")</f>
        <v>#REF!</v>
      </c>
      <c r="W946" s="62" t="e">
        <f>IF(LEN('Описание предлагаемого товара'!#REF!)&gt;0,'Описание предлагаемого товара'!#REF!,"")</f>
        <v>#REF!</v>
      </c>
      <c r="X946" s="91" t="e">
        <f t="shared" ref="X946:Y946" si="9244">IFERROR(REPLACE(W946,FIND(CHAR(10),W946,1),1," "),W946)</f>
        <v>#REF!</v>
      </c>
      <c r="Y946" s="91" t="e">
        <f t="shared" si="9244"/>
        <v>#REF!</v>
      </c>
      <c r="Z946" s="91" t="e">
        <f t="shared" si="8911"/>
        <v>#REF!</v>
      </c>
      <c r="AA946" s="91" t="e">
        <f t="shared" si="8912"/>
        <v>#REF!</v>
      </c>
      <c r="AB946" s="91" t="e">
        <f t="shared" si="8913"/>
        <v>#REF!</v>
      </c>
      <c r="AC946" s="91" t="e">
        <f t="shared" ref="AC946:AF946" si="9245">IFERROR(REPLACE(AB946,FIND("  ",AB946,1),2," "),AB946)</f>
        <v>#REF!</v>
      </c>
      <c r="AD946" s="91" t="e">
        <f t="shared" si="9245"/>
        <v>#REF!</v>
      </c>
      <c r="AE946" s="91" t="e">
        <f t="shared" si="9245"/>
        <v>#REF!</v>
      </c>
      <c r="AF946" s="91" t="e">
        <f t="shared" si="9245"/>
        <v>#REF!</v>
      </c>
      <c r="AG946" s="23" t="str">
        <f>IFERROR(VLOOKUP(CI946*1,Обработ.выгрузка_реестра_РФ!$A:$G,4,),"")</f>
        <v/>
      </c>
      <c r="AH946" s="91" t="str">
        <f t="shared" ref="AH946:AI946" si="9246">IFERROR(REPLACE(AG946,FIND("-",AG946,1),1,"*"),AG946)</f>
        <v/>
      </c>
      <c r="AI946" s="91" t="str">
        <f t="shared" si="9246"/>
        <v/>
      </c>
      <c r="AJ946" s="27" t="str">
        <f t="shared" si="9011"/>
        <v/>
      </c>
      <c r="AK946" s="63" t="e">
        <f>IF(LEN('Описание предлагаемого товара'!#REF!)&gt;0,'Описание предлагаемого товара'!#REF!,"")</f>
        <v>#REF!</v>
      </c>
      <c r="AL946" s="91" t="e">
        <f t="shared" ref="AL946:AM946" si="9247">IFERROR(REPLACE(AK946,FIND(CHAR(10),AK946,1),1,""),AK946)</f>
        <v>#REF!</v>
      </c>
      <c r="AM946" s="91" t="e">
        <f t="shared" si="9247"/>
        <v>#REF!</v>
      </c>
      <c r="AN946" s="91" t="e">
        <f t="shared" ref="AN946:AR946" si="9248">IFERROR(REPLACE(AM946,FIND(" ",AM946,1),1,""),AM946)</f>
        <v>#REF!</v>
      </c>
      <c r="AO946" s="91" t="e">
        <f t="shared" si="9248"/>
        <v>#REF!</v>
      </c>
      <c r="AP946" s="91" t="e">
        <f t="shared" si="9248"/>
        <v>#REF!</v>
      </c>
      <c r="AQ946" s="91" t="e">
        <f t="shared" si="9248"/>
        <v>#REF!</v>
      </c>
      <c r="AR946" s="91" t="e">
        <f t="shared" si="9248"/>
        <v>#REF!</v>
      </c>
      <c r="AS946" s="91" t="e">
        <f t="shared" si="8918"/>
        <v>#REF!</v>
      </c>
      <c r="AT946" s="91" t="e">
        <f t="shared" si="8919"/>
        <v>#REF!</v>
      </c>
      <c r="AU946" s="32" t="e">
        <f t="shared" si="8902"/>
        <v>#REF!</v>
      </c>
      <c r="AV946" s="93" t="e">
        <f>'Описание предлагаемого товара'!#REF!</f>
        <v>#REF!</v>
      </c>
      <c r="AW946" s="91" t="e">
        <f>MIN(SEARCH({0,1,2,3,4,5,6,7,8,9},AV946&amp; "0123456789"))</f>
        <v>#REF!</v>
      </c>
      <c r="AX946" s="91" t="str">
        <f t="shared" si="8920"/>
        <v/>
      </c>
      <c r="AY946" s="91" t="str">
        <f t="shared" si="8921"/>
        <v/>
      </c>
      <c r="AZ946" s="91" t="str">
        <f t="shared" si="8922"/>
        <v/>
      </c>
      <c r="BA946" s="91" t="str">
        <f t="shared" si="8923"/>
        <v/>
      </c>
      <c r="BB946" s="91" t="str">
        <f t="shared" si="8924"/>
        <v/>
      </c>
      <c r="BC946" s="91" t="str">
        <f t="shared" si="8925"/>
        <v/>
      </c>
      <c r="BD946" s="91" t="str">
        <f t="shared" si="8926"/>
        <v/>
      </c>
      <c r="BE946" s="91" t="str">
        <f t="shared" si="8927"/>
        <v/>
      </c>
      <c r="BF946" s="91" t="str">
        <f t="shared" si="8928"/>
        <v/>
      </c>
      <c r="BG946" s="91" t="str">
        <f t="shared" si="8929"/>
        <v/>
      </c>
      <c r="BH946" s="91" t="str">
        <f t="shared" si="8930"/>
        <v/>
      </c>
      <c r="BI946" s="91" t="str">
        <f t="shared" si="8931"/>
        <v/>
      </c>
      <c r="BJ946" s="91" t="str">
        <f t="shared" si="8932"/>
        <v/>
      </c>
      <c r="BK946" s="91" t="str">
        <f t="shared" si="8933"/>
        <v/>
      </c>
      <c r="BL946" s="91" t="str">
        <f t="shared" si="8934"/>
        <v/>
      </c>
      <c r="BM946" s="91" t="str">
        <f t="shared" si="8935"/>
        <v/>
      </c>
      <c r="BN946" s="91" t="str">
        <f t="shared" si="8936"/>
        <v/>
      </c>
      <c r="BO946" s="91" t="str">
        <f t="shared" si="8937"/>
        <v/>
      </c>
      <c r="BP946" s="91" t="str">
        <f t="shared" si="8938"/>
        <v/>
      </c>
      <c r="BQ946" s="91" t="str">
        <f t="shared" si="8939"/>
        <v/>
      </c>
      <c r="BR946" s="91" t="str">
        <f t="shared" si="8940"/>
        <v/>
      </c>
      <c r="BS946" s="91" t="str">
        <f t="shared" si="8941"/>
        <v/>
      </c>
      <c r="BT946" s="91" t="str">
        <f t="shared" si="8942"/>
        <v/>
      </c>
      <c r="BU946" s="91" t="str">
        <f t="shared" si="8943"/>
        <v/>
      </c>
      <c r="BV946" s="91" t="str">
        <f t="shared" si="8944"/>
        <v/>
      </c>
      <c r="BW946" s="91" t="str">
        <f t="shared" si="8945"/>
        <v/>
      </c>
      <c r="BX946" s="91" t="str">
        <f t="shared" si="8946"/>
        <v/>
      </c>
      <c r="BY946" s="91" t="str">
        <f t="shared" si="8947"/>
        <v/>
      </c>
      <c r="BZ946" s="91" t="str">
        <f t="shared" si="8948"/>
        <v/>
      </c>
      <c r="CA946" s="91" t="str">
        <f t="shared" si="8949"/>
        <v/>
      </c>
      <c r="CB946" s="91" t="str">
        <f t="shared" si="8950"/>
        <v/>
      </c>
      <c r="CC946" s="91" t="str">
        <f t="shared" si="8951"/>
        <v/>
      </c>
      <c r="CD946" s="91" t="str">
        <f t="shared" si="8952"/>
        <v/>
      </c>
      <c r="CE946" s="91" t="str">
        <f t="shared" si="8953"/>
        <v/>
      </c>
      <c r="CF946" s="91" t="str">
        <f t="shared" si="8954"/>
        <v/>
      </c>
      <c r="CG946" s="91" t="str">
        <f t="shared" si="8955"/>
        <v/>
      </c>
      <c r="CH946" s="91" t="str">
        <f t="shared" si="8956"/>
        <v/>
      </c>
      <c r="CI946" s="91" t="str">
        <f t="shared" si="8957"/>
        <v>нет</v>
      </c>
      <c r="CJ946" s="63" t="e">
        <f>IF(LEN('Описание предлагаемого товара'!#REF!)&gt;0,'Описание предлагаемого товара'!#REF!,"")</f>
        <v>#REF!</v>
      </c>
      <c r="CK946" s="91" t="e">
        <f t="shared" ref="CK946:CL946" si="9249">IFERROR(REPLACE(CJ946,FIND(CHAR(10),CJ946,1),1,""),CJ946)</f>
        <v>#REF!</v>
      </c>
      <c r="CL946" s="91" t="e">
        <f t="shared" si="9249"/>
        <v>#REF!</v>
      </c>
      <c r="CM946" s="91" t="e">
        <f t="shared" si="8959"/>
        <v>#REF!</v>
      </c>
      <c r="CN946" s="91" t="e">
        <f t="shared" si="8960"/>
        <v>#REF!</v>
      </c>
      <c r="CO946" s="91" t="e">
        <f t="shared" si="8961"/>
        <v>#REF!</v>
      </c>
      <c r="CP946" s="90" t="e">
        <f>IF(AU946="Не указан реестровый номер (мера нац.режима Запрет)","",IF(CI946="нет","",IF(CU946="да","исключение(не смотрим баллы)",IFERROR(IF(CI946*1&gt;0,IFERROR(IF(VLOOKUP(CI946*1,Обработ.выгрузка_реестра_РФ!$A:$G,7,)=0,"Баллы не установлены",VLOOKUP(CI946*1,Обработ.выгрузка_реестра_РФ!$A:$G,7,)),IF(LEN(CI946)&gt;14,"","нет номера в реестре РФ")),""),IF(LEN(CI946)=0,"","Некорректный реестровый номер")))))</f>
        <v>#REF!</v>
      </c>
      <c r="CQ946" s="33" t="e">
        <f>IF(LEN(C946)&gt;0,IFERROR(IF(LEN(H946)&gt;0,IF(LEN(VLOOKUP(H946,'исключения(не_смотрим_баллы)'!$A:$C,1,))&gt;0,"да","нет"),"не введен ОКПД2"),"нет"),"")</f>
        <v>#REF!</v>
      </c>
      <c r="CR946" s="33" t="e">
        <f ca="1">IF(CQ946="да",IF(TODAY()&lt;VLOOKUP(H946,'исключения(не_смотрим_баллы)'!$A:$C,3,),"да","нет"),"")</f>
        <v>#REF!</v>
      </c>
      <c r="CS946" s="33" t="str">
        <f>IFERROR(IF(CQ946="да",IF(VLOOKUP(CI946*1,Обработ.выгрузка_реестра_РФ!$A:$G,2,)&lt;VLOOKUP(H946,'исключения(не_смотрим_баллы)'!$A:$C,2,),"да","нет"),""),"")</f>
        <v/>
      </c>
      <c r="CT946" s="24"/>
      <c r="CU946" s="33" t="e">
        <f t="shared" si="8973"/>
        <v>#REF!</v>
      </c>
      <c r="CV946" s="91" t="e">
        <f t="shared" si="8974"/>
        <v>#REF!</v>
      </c>
      <c r="CW946" s="27" t="e">
        <f t="shared" si="8975"/>
        <v>#REF!</v>
      </c>
      <c r="CX946" s="26" t="e">
        <f t="shared" si="8904"/>
        <v>#REF!</v>
      </c>
      <c r="CY946" s="64" t="e">
        <f>IF(LEN('Описание предлагаемого товара'!#REF!)&gt;0,'Описание предлагаемого товара'!#REF!,"")</f>
        <v>#REF!</v>
      </c>
      <c r="CZ946" s="95" t="e">
        <f t="shared" si="8962"/>
        <v>#REF!</v>
      </c>
      <c r="DA946" s="95" t="e">
        <f t="shared" ref="DA946" si="9250">IFERROR(REPLACE(CZ946,FIND(" ",CZ946,1),1,""),CZ946)</f>
        <v>#REF!</v>
      </c>
      <c r="DB946" s="95" t="e">
        <f t="shared" si="8906"/>
        <v>#REF!</v>
      </c>
      <c r="DC946" s="95" t="e">
        <f t="shared" ref="DC946:DD946" si="9251">IFERROR(REPLACE(DB946,FIND("г.",DB946,1),2,""),DB946)</f>
        <v>#REF!</v>
      </c>
      <c r="DD946" s="95" t="e">
        <f t="shared" si="9251"/>
        <v>#REF!</v>
      </c>
      <c r="DE946" s="95" t="e">
        <f t="shared" ref="DE946:DF946" si="9252">IFERROR(REPLACE(DD946,FIND("г",DD946,1),1,""),DD946)</f>
        <v>#REF!</v>
      </c>
      <c r="DF946" s="95" t="e">
        <f t="shared" si="9252"/>
        <v>#REF!</v>
      </c>
      <c r="DG946" s="95" t="e">
        <f t="shared" si="8979"/>
        <v>#REF!</v>
      </c>
      <c r="DH946" s="25" t="str">
        <f>IFERROR(VLOOKUP(CI946*1,Обработ.выгрузка_реестра_РФ!$A:$G,5,),"")</f>
        <v/>
      </c>
      <c r="DI946" s="27" t="str">
        <f t="shared" si="8989"/>
        <v/>
      </c>
      <c r="DJ946" s="27" t="str">
        <f t="shared" ca="1" si="8966"/>
        <v/>
      </c>
      <c r="DK946" s="63" t="e">
        <f>IF(LEN('Описание предлагаемого товара'!#REF!)&gt;0,'Описание предлагаемого товара'!#REF!,"")</f>
        <v>#REF!</v>
      </c>
      <c r="DL946" s="63" t="e">
        <f>IF(LEN('Описание предлагаемого товара'!#REF!)&gt;0,'Описание предлагаемого товара'!#REF!,"")</f>
        <v>#REF!</v>
      </c>
      <c r="DM946" s="32"/>
    </row>
    <row r="947" spans="1:117" ht="48.75" customHeight="1" x14ac:dyDescent="0.25">
      <c r="A947" s="61" t="e">
        <f>IF(LEN('Описание предлагаемого товара'!#REF!)&gt;0,'Описание предлагаемого товара'!#REF!,"")</f>
        <v>#REF!</v>
      </c>
      <c r="B947" s="65" t="e">
        <f>IF(LEN('Описание предлагаемого товара'!#REF!)&gt;0,'Описание предлагаемого товара'!#REF!,"")</f>
        <v>#REF!</v>
      </c>
      <c r="C947" s="61" t="e">
        <f>IF(LEN('Описание предлагаемого товара'!#REF!)&gt;0,'Описание предлагаемого товара'!#REF!,"")</f>
        <v>#REF!</v>
      </c>
      <c r="D947" s="61" t="e">
        <f>IF(LEN('Описание предлагаемого товара'!#REF!)&gt;0,'Описание предлагаемого товара'!#REF!,"")</f>
        <v>#REF!</v>
      </c>
      <c r="E947" s="61" t="e">
        <f>IF(LEN('Описание предлагаемого товара'!#REF!)&gt;0,'Описание предлагаемого товара'!#REF!,"")</f>
        <v>#REF!</v>
      </c>
      <c r="F947" s="61" t="e">
        <f>IF(LEN('Описание предлагаемого товара'!#REF!)&gt;0,'Описание предлагаемого товара'!#REF!,"")</f>
        <v>#REF!</v>
      </c>
      <c r="G947" s="61" t="e">
        <f>IF(LEN('Описание предлагаемого товара'!#REF!)&gt;0,'Описание предлагаемого товара'!#REF!,"")</f>
        <v>#REF!</v>
      </c>
      <c r="H947" s="61" t="e">
        <f>IF(LEN('Описание предлагаемого товара'!#REF!)&gt;0,'Описание предлагаемого товара'!#REF!,"")</f>
        <v>#REF!</v>
      </c>
      <c r="I947" s="61" t="e">
        <f>IF(LEN('Описание предлагаемого товара'!#REF!)&gt;0,'Описание предлагаемого товара'!#REF!,"")</f>
        <v>#REF!</v>
      </c>
      <c r="J947" s="38" t="str">
        <f>IFERROR(VLOOKUP(B947,SAP!$A:$E,5,),"")</f>
        <v/>
      </c>
      <c r="K947" s="40" t="str">
        <f t="shared" si="8909"/>
        <v/>
      </c>
      <c r="L947" s="61" t="e">
        <f>IF(LEN('Описание предлагаемого товара'!#REF!)&gt;0,IFERROR('Описание предлагаемого товара'!#REF!*1,""),"")</f>
        <v>#REF!</v>
      </c>
      <c r="M947" s="39" t="str">
        <f>IFERROR(VLOOKUP(B947,SAP!$A:$E,2,),"")</f>
        <v/>
      </c>
      <c r="N947" s="41" t="str">
        <f t="shared" si="9045"/>
        <v/>
      </c>
      <c r="O947" s="39" t="str">
        <f t="shared" si="8896"/>
        <v/>
      </c>
      <c r="P947" s="36" t="e">
        <f>IF(LEN('Описание предлагаемого товара'!#REF!)&gt;0,'Описание предлагаемого товара'!#REF!,"")</f>
        <v>#REF!</v>
      </c>
      <c r="Q94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47" s="37" t="e">
        <f>IF(LEN('Описание предлагаемого товара'!#REF!)&gt;0,'Описание предлагаемого товара'!#REF!,"")</f>
        <v>#REF!</v>
      </c>
      <c r="S947" s="37" t="e">
        <f>IF(LEN('Описание предлагаемого товара'!#REF!)&gt;0,'Описание предлагаемого товара'!#REF!,"")</f>
        <v>#REF!</v>
      </c>
      <c r="T94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47" s="23" t="str">
        <f>IFERROR(VLOOKUP(CI947*1,Обработ.выгрузка_реестра_РФ!$A:$G,6,),"")</f>
        <v/>
      </c>
      <c r="V947" s="61" t="e">
        <f>IF(LEN('Описание предлагаемого товара'!#REF!)&gt;0,'Описание предлагаемого товара'!#REF!,"")</f>
        <v>#REF!</v>
      </c>
      <c r="W947" s="62" t="e">
        <f>IF(LEN('Описание предлагаемого товара'!#REF!)&gt;0,'Описание предлагаемого товара'!#REF!,"")</f>
        <v>#REF!</v>
      </c>
      <c r="X947" s="91" t="e">
        <f t="shared" ref="X947:Y947" si="9253">IFERROR(REPLACE(W947,FIND(CHAR(10),W947,1),1," "),W947)</f>
        <v>#REF!</v>
      </c>
      <c r="Y947" s="91" t="e">
        <f t="shared" si="9253"/>
        <v>#REF!</v>
      </c>
      <c r="Z947" s="91" t="e">
        <f t="shared" si="8911"/>
        <v>#REF!</v>
      </c>
      <c r="AA947" s="91" t="e">
        <f t="shared" si="8912"/>
        <v>#REF!</v>
      </c>
      <c r="AB947" s="91" t="e">
        <f t="shared" si="8913"/>
        <v>#REF!</v>
      </c>
      <c r="AC947" s="91" t="e">
        <f t="shared" ref="AC947:AF947" si="9254">IFERROR(REPLACE(AB947,FIND("  ",AB947,1),2," "),AB947)</f>
        <v>#REF!</v>
      </c>
      <c r="AD947" s="91" t="e">
        <f t="shared" si="9254"/>
        <v>#REF!</v>
      </c>
      <c r="AE947" s="91" t="e">
        <f t="shared" si="9254"/>
        <v>#REF!</v>
      </c>
      <c r="AF947" s="91" t="e">
        <f t="shared" si="9254"/>
        <v>#REF!</v>
      </c>
      <c r="AG947" s="23" t="str">
        <f>IFERROR(VLOOKUP(CI947*1,Обработ.выгрузка_реестра_РФ!$A:$G,4,),"")</f>
        <v/>
      </c>
      <c r="AH947" s="91" t="str">
        <f t="shared" ref="AH947:AI947" si="9255">IFERROR(REPLACE(AG947,FIND("-",AG947,1),1,"*"),AG947)</f>
        <v/>
      </c>
      <c r="AI947" s="91" t="str">
        <f t="shared" si="9255"/>
        <v/>
      </c>
      <c r="AJ947" s="27" t="str">
        <f t="shared" si="9011"/>
        <v/>
      </c>
      <c r="AK947" s="63" t="e">
        <f>IF(LEN('Описание предлагаемого товара'!#REF!)&gt;0,'Описание предлагаемого товара'!#REF!,"")</f>
        <v>#REF!</v>
      </c>
      <c r="AL947" s="91" t="e">
        <f t="shared" ref="AL947:AM947" si="9256">IFERROR(REPLACE(AK947,FIND(CHAR(10),AK947,1),1,""),AK947)</f>
        <v>#REF!</v>
      </c>
      <c r="AM947" s="91" t="e">
        <f t="shared" si="9256"/>
        <v>#REF!</v>
      </c>
      <c r="AN947" s="91" t="e">
        <f t="shared" ref="AN947:AR947" si="9257">IFERROR(REPLACE(AM947,FIND(" ",AM947,1),1,""),AM947)</f>
        <v>#REF!</v>
      </c>
      <c r="AO947" s="91" t="e">
        <f t="shared" si="9257"/>
        <v>#REF!</v>
      </c>
      <c r="AP947" s="91" t="e">
        <f t="shared" si="9257"/>
        <v>#REF!</v>
      </c>
      <c r="AQ947" s="91" t="e">
        <f t="shared" si="9257"/>
        <v>#REF!</v>
      </c>
      <c r="AR947" s="91" t="e">
        <f t="shared" si="9257"/>
        <v>#REF!</v>
      </c>
      <c r="AS947" s="91" t="e">
        <f t="shared" si="8918"/>
        <v>#REF!</v>
      </c>
      <c r="AT947" s="91" t="e">
        <f t="shared" si="8919"/>
        <v>#REF!</v>
      </c>
      <c r="AU947" s="32" t="e">
        <f t="shared" si="8902"/>
        <v>#REF!</v>
      </c>
      <c r="AV947" s="93" t="e">
        <f>'Описание предлагаемого товара'!#REF!</f>
        <v>#REF!</v>
      </c>
      <c r="AW947" s="91" t="e">
        <f>MIN(SEARCH({0,1,2,3,4,5,6,7,8,9},AV947&amp; "0123456789"))</f>
        <v>#REF!</v>
      </c>
      <c r="AX947" s="91" t="str">
        <f t="shared" si="8920"/>
        <v/>
      </c>
      <c r="AY947" s="91" t="str">
        <f t="shared" si="8921"/>
        <v/>
      </c>
      <c r="AZ947" s="91" t="str">
        <f t="shared" si="8922"/>
        <v/>
      </c>
      <c r="BA947" s="91" t="str">
        <f t="shared" si="8923"/>
        <v/>
      </c>
      <c r="BB947" s="91" t="str">
        <f t="shared" si="8924"/>
        <v/>
      </c>
      <c r="BC947" s="91" t="str">
        <f t="shared" si="8925"/>
        <v/>
      </c>
      <c r="BD947" s="91" t="str">
        <f t="shared" si="8926"/>
        <v/>
      </c>
      <c r="BE947" s="91" t="str">
        <f t="shared" si="8927"/>
        <v/>
      </c>
      <c r="BF947" s="91" t="str">
        <f t="shared" si="8928"/>
        <v/>
      </c>
      <c r="BG947" s="91" t="str">
        <f t="shared" si="8929"/>
        <v/>
      </c>
      <c r="BH947" s="91" t="str">
        <f t="shared" si="8930"/>
        <v/>
      </c>
      <c r="BI947" s="91" t="str">
        <f t="shared" si="8931"/>
        <v/>
      </c>
      <c r="BJ947" s="91" t="str">
        <f t="shared" si="8932"/>
        <v/>
      </c>
      <c r="BK947" s="91" t="str">
        <f t="shared" si="8933"/>
        <v/>
      </c>
      <c r="BL947" s="91" t="str">
        <f t="shared" si="8934"/>
        <v/>
      </c>
      <c r="BM947" s="91" t="str">
        <f t="shared" si="8935"/>
        <v/>
      </c>
      <c r="BN947" s="91" t="str">
        <f t="shared" si="8936"/>
        <v/>
      </c>
      <c r="BO947" s="91" t="str">
        <f t="shared" si="8937"/>
        <v/>
      </c>
      <c r="BP947" s="91" t="str">
        <f t="shared" si="8938"/>
        <v/>
      </c>
      <c r="BQ947" s="91" t="str">
        <f t="shared" si="8939"/>
        <v/>
      </c>
      <c r="BR947" s="91" t="str">
        <f t="shared" si="8940"/>
        <v/>
      </c>
      <c r="BS947" s="91" t="str">
        <f t="shared" si="8941"/>
        <v/>
      </c>
      <c r="BT947" s="91" t="str">
        <f t="shared" si="8942"/>
        <v/>
      </c>
      <c r="BU947" s="91" t="str">
        <f t="shared" si="8943"/>
        <v/>
      </c>
      <c r="BV947" s="91" t="str">
        <f t="shared" si="8944"/>
        <v/>
      </c>
      <c r="BW947" s="91" t="str">
        <f t="shared" si="8945"/>
        <v/>
      </c>
      <c r="BX947" s="91" t="str">
        <f t="shared" si="8946"/>
        <v/>
      </c>
      <c r="BY947" s="91" t="str">
        <f t="shared" si="8947"/>
        <v/>
      </c>
      <c r="BZ947" s="91" t="str">
        <f t="shared" si="8948"/>
        <v/>
      </c>
      <c r="CA947" s="91" t="str">
        <f t="shared" si="8949"/>
        <v/>
      </c>
      <c r="CB947" s="91" t="str">
        <f t="shared" si="8950"/>
        <v/>
      </c>
      <c r="CC947" s="91" t="str">
        <f t="shared" si="8951"/>
        <v/>
      </c>
      <c r="CD947" s="91" t="str">
        <f t="shared" si="8952"/>
        <v/>
      </c>
      <c r="CE947" s="91" t="str">
        <f t="shared" si="8953"/>
        <v/>
      </c>
      <c r="CF947" s="91" t="str">
        <f t="shared" si="8954"/>
        <v/>
      </c>
      <c r="CG947" s="91" t="str">
        <f t="shared" si="8955"/>
        <v/>
      </c>
      <c r="CH947" s="91" t="str">
        <f t="shared" si="8956"/>
        <v/>
      </c>
      <c r="CI947" s="91" t="str">
        <f t="shared" si="8957"/>
        <v>нет</v>
      </c>
      <c r="CJ947" s="63" t="e">
        <f>IF(LEN('Описание предлагаемого товара'!#REF!)&gt;0,'Описание предлагаемого товара'!#REF!,"")</f>
        <v>#REF!</v>
      </c>
      <c r="CK947" s="91" t="e">
        <f t="shared" ref="CK947:CL947" si="9258">IFERROR(REPLACE(CJ947,FIND(CHAR(10),CJ947,1),1,""),CJ947)</f>
        <v>#REF!</v>
      </c>
      <c r="CL947" s="91" t="e">
        <f t="shared" si="9258"/>
        <v>#REF!</v>
      </c>
      <c r="CM947" s="91" t="e">
        <f t="shared" si="8959"/>
        <v>#REF!</v>
      </c>
      <c r="CN947" s="91" t="e">
        <f t="shared" si="8960"/>
        <v>#REF!</v>
      </c>
      <c r="CO947" s="91" t="e">
        <f t="shared" si="8961"/>
        <v>#REF!</v>
      </c>
      <c r="CP947" s="90" t="e">
        <f>IF(AU947="Не указан реестровый номер (мера нац.режима Запрет)","",IF(CI947="нет","",IF(CU947="да","исключение(не смотрим баллы)",IFERROR(IF(CI947*1&gt;0,IFERROR(IF(VLOOKUP(CI947*1,Обработ.выгрузка_реестра_РФ!$A:$G,7,)=0,"Баллы не установлены",VLOOKUP(CI947*1,Обработ.выгрузка_реестра_РФ!$A:$G,7,)),IF(LEN(CI947)&gt;14,"","нет номера в реестре РФ")),""),IF(LEN(CI947)=0,"","Некорректный реестровый номер")))))</f>
        <v>#REF!</v>
      </c>
      <c r="CQ947" s="33" t="e">
        <f>IF(LEN(C947)&gt;0,IFERROR(IF(LEN(H947)&gt;0,IF(LEN(VLOOKUP(H947,'исключения(не_смотрим_баллы)'!$A:$C,1,))&gt;0,"да","нет"),"не введен ОКПД2"),"нет"),"")</f>
        <v>#REF!</v>
      </c>
      <c r="CR947" s="33" t="e">
        <f ca="1">IF(CQ947="да",IF(TODAY()&lt;VLOOKUP(H947,'исключения(не_смотрим_баллы)'!$A:$C,3,),"да","нет"),"")</f>
        <v>#REF!</v>
      </c>
      <c r="CS947" s="33" t="str">
        <f>IFERROR(IF(CQ947="да",IF(VLOOKUP(CI947*1,Обработ.выгрузка_реестра_РФ!$A:$G,2,)&lt;VLOOKUP(H947,'исключения(не_смотрим_баллы)'!$A:$C,2,),"да","нет"),""),"")</f>
        <v/>
      </c>
      <c r="CT947" s="24"/>
      <c r="CU947" s="33" t="e">
        <f t="shared" si="8973"/>
        <v>#REF!</v>
      </c>
      <c r="CV947" s="91" t="e">
        <f t="shared" si="8974"/>
        <v>#REF!</v>
      </c>
      <c r="CW947" s="27" t="e">
        <f t="shared" si="8975"/>
        <v>#REF!</v>
      </c>
      <c r="CX947" s="26" t="e">
        <f t="shared" si="8904"/>
        <v>#REF!</v>
      </c>
      <c r="CY947" s="64" t="e">
        <f>IF(LEN('Описание предлагаемого товара'!#REF!)&gt;0,'Описание предлагаемого товара'!#REF!,"")</f>
        <v>#REF!</v>
      </c>
      <c r="CZ947" s="95" t="e">
        <f t="shared" si="8962"/>
        <v>#REF!</v>
      </c>
      <c r="DA947" s="95" t="e">
        <f t="shared" ref="DA947" si="9259">IFERROR(REPLACE(CZ947,FIND(" ",CZ947,1),1,""),CZ947)</f>
        <v>#REF!</v>
      </c>
      <c r="DB947" s="95" t="e">
        <f t="shared" si="8906"/>
        <v>#REF!</v>
      </c>
      <c r="DC947" s="95" t="e">
        <f t="shared" ref="DC947:DD947" si="9260">IFERROR(REPLACE(DB947,FIND("г.",DB947,1),2,""),DB947)</f>
        <v>#REF!</v>
      </c>
      <c r="DD947" s="95" t="e">
        <f t="shared" si="9260"/>
        <v>#REF!</v>
      </c>
      <c r="DE947" s="95" t="e">
        <f t="shared" ref="DE947:DF947" si="9261">IFERROR(REPLACE(DD947,FIND("г",DD947,1),1,""),DD947)</f>
        <v>#REF!</v>
      </c>
      <c r="DF947" s="95" t="e">
        <f t="shared" si="9261"/>
        <v>#REF!</v>
      </c>
      <c r="DG947" s="95" t="e">
        <f t="shared" si="8979"/>
        <v>#REF!</v>
      </c>
      <c r="DH947" s="25" t="str">
        <f>IFERROR(VLOOKUP(CI947*1,Обработ.выгрузка_реестра_РФ!$A:$G,5,),"")</f>
        <v/>
      </c>
      <c r="DI947" s="27" t="str">
        <f t="shared" si="8989"/>
        <v/>
      </c>
      <c r="DJ947" s="27" t="str">
        <f t="shared" ca="1" si="8966"/>
        <v/>
      </c>
      <c r="DK947" s="63" t="e">
        <f>IF(LEN('Описание предлагаемого товара'!#REF!)&gt;0,'Описание предлагаемого товара'!#REF!,"")</f>
        <v>#REF!</v>
      </c>
      <c r="DL947" s="63" t="e">
        <f>IF(LEN('Описание предлагаемого товара'!#REF!)&gt;0,'Описание предлагаемого товара'!#REF!,"")</f>
        <v>#REF!</v>
      </c>
      <c r="DM947" s="32"/>
    </row>
    <row r="948" spans="1:117" ht="48.75" customHeight="1" x14ac:dyDescent="0.25">
      <c r="A948" s="61" t="e">
        <f>IF(LEN('Описание предлагаемого товара'!#REF!)&gt;0,'Описание предлагаемого товара'!#REF!,"")</f>
        <v>#REF!</v>
      </c>
      <c r="B948" s="65" t="e">
        <f>IF(LEN('Описание предлагаемого товара'!#REF!)&gt;0,'Описание предлагаемого товара'!#REF!,"")</f>
        <v>#REF!</v>
      </c>
      <c r="C948" s="61" t="e">
        <f>IF(LEN('Описание предлагаемого товара'!#REF!)&gt;0,'Описание предлагаемого товара'!#REF!,"")</f>
        <v>#REF!</v>
      </c>
      <c r="D948" s="61" t="e">
        <f>IF(LEN('Описание предлагаемого товара'!#REF!)&gt;0,'Описание предлагаемого товара'!#REF!,"")</f>
        <v>#REF!</v>
      </c>
      <c r="E948" s="61" t="e">
        <f>IF(LEN('Описание предлагаемого товара'!#REF!)&gt;0,'Описание предлагаемого товара'!#REF!,"")</f>
        <v>#REF!</v>
      </c>
      <c r="F948" s="61" t="e">
        <f>IF(LEN('Описание предлагаемого товара'!#REF!)&gt;0,'Описание предлагаемого товара'!#REF!,"")</f>
        <v>#REF!</v>
      </c>
      <c r="G948" s="61" t="e">
        <f>IF(LEN('Описание предлагаемого товара'!#REF!)&gt;0,'Описание предлагаемого товара'!#REF!,"")</f>
        <v>#REF!</v>
      </c>
      <c r="H948" s="61" t="e">
        <f>IF(LEN('Описание предлагаемого товара'!#REF!)&gt;0,'Описание предлагаемого товара'!#REF!,"")</f>
        <v>#REF!</v>
      </c>
      <c r="I948" s="61" t="e">
        <f>IF(LEN('Описание предлагаемого товара'!#REF!)&gt;0,'Описание предлагаемого товара'!#REF!,"")</f>
        <v>#REF!</v>
      </c>
      <c r="J948" s="38" t="str">
        <f>IFERROR(VLOOKUP(B948,SAP!$A:$E,5,),"")</f>
        <v/>
      </c>
      <c r="K948" s="40" t="str">
        <f t="shared" si="8909"/>
        <v/>
      </c>
      <c r="L948" s="61" t="e">
        <f>IF(LEN('Описание предлагаемого товара'!#REF!)&gt;0,IFERROR('Описание предлагаемого товара'!#REF!*1,""),"")</f>
        <v>#REF!</v>
      </c>
      <c r="M948" s="39" t="str">
        <f>IFERROR(VLOOKUP(B948,SAP!$A:$E,2,),"")</f>
        <v/>
      </c>
      <c r="N948" s="41" t="str">
        <f t="shared" si="9045"/>
        <v/>
      </c>
      <c r="O948" s="39" t="str">
        <f t="shared" si="8896"/>
        <v/>
      </c>
      <c r="P948" s="36" t="e">
        <f>IF(LEN('Описание предлагаемого товара'!#REF!)&gt;0,'Описание предлагаемого товара'!#REF!,"")</f>
        <v>#REF!</v>
      </c>
      <c r="Q94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48" s="37" t="e">
        <f>IF(LEN('Описание предлагаемого товара'!#REF!)&gt;0,'Описание предлагаемого товара'!#REF!,"")</f>
        <v>#REF!</v>
      </c>
      <c r="S948" s="37" t="e">
        <f>IF(LEN('Описание предлагаемого товара'!#REF!)&gt;0,'Описание предлагаемого товара'!#REF!,"")</f>
        <v>#REF!</v>
      </c>
      <c r="T94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48" s="23" t="str">
        <f>IFERROR(VLOOKUP(CI948*1,Обработ.выгрузка_реестра_РФ!$A:$G,6,),"")</f>
        <v/>
      </c>
      <c r="V948" s="61" t="e">
        <f>IF(LEN('Описание предлагаемого товара'!#REF!)&gt;0,'Описание предлагаемого товара'!#REF!,"")</f>
        <v>#REF!</v>
      </c>
      <c r="W948" s="62" t="e">
        <f>IF(LEN('Описание предлагаемого товара'!#REF!)&gt;0,'Описание предлагаемого товара'!#REF!,"")</f>
        <v>#REF!</v>
      </c>
      <c r="X948" s="91" t="e">
        <f t="shared" ref="X948:Y948" si="9262">IFERROR(REPLACE(W948,FIND(CHAR(10),W948,1),1," "),W948)</f>
        <v>#REF!</v>
      </c>
      <c r="Y948" s="91" t="e">
        <f t="shared" si="9262"/>
        <v>#REF!</v>
      </c>
      <c r="Z948" s="91" t="e">
        <f t="shared" si="8911"/>
        <v>#REF!</v>
      </c>
      <c r="AA948" s="91" t="e">
        <f t="shared" si="8912"/>
        <v>#REF!</v>
      </c>
      <c r="AB948" s="91" t="e">
        <f t="shared" si="8913"/>
        <v>#REF!</v>
      </c>
      <c r="AC948" s="91" t="e">
        <f t="shared" ref="AC948:AF948" si="9263">IFERROR(REPLACE(AB948,FIND("  ",AB948,1),2," "),AB948)</f>
        <v>#REF!</v>
      </c>
      <c r="AD948" s="91" t="e">
        <f t="shared" si="9263"/>
        <v>#REF!</v>
      </c>
      <c r="AE948" s="91" t="e">
        <f t="shared" si="9263"/>
        <v>#REF!</v>
      </c>
      <c r="AF948" s="91" t="e">
        <f t="shared" si="9263"/>
        <v>#REF!</v>
      </c>
      <c r="AG948" s="23" t="str">
        <f>IFERROR(VLOOKUP(CI948*1,Обработ.выгрузка_реестра_РФ!$A:$G,4,),"")</f>
        <v/>
      </c>
      <c r="AH948" s="91" t="str">
        <f t="shared" ref="AH948:AI948" si="9264">IFERROR(REPLACE(AG948,FIND("-",AG948,1),1,"*"),AG948)</f>
        <v/>
      </c>
      <c r="AI948" s="91" t="str">
        <f t="shared" si="9264"/>
        <v/>
      </c>
      <c r="AJ948" s="27" t="str">
        <f t="shared" si="9011"/>
        <v/>
      </c>
      <c r="AK948" s="63" t="e">
        <f>IF(LEN('Описание предлагаемого товара'!#REF!)&gt;0,'Описание предлагаемого товара'!#REF!,"")</f>
        <v>#REF!</v>
      </c>
      <c r="AL948" s="91" t="e">
        <f t="shared" ref="AL948:AM948" si="9265">IFERROR(REPLACE(AK948,FIND(CHAR(10),AK948,1),1,""),AK948)</f>
        <v>#REF!</v>
      </c>
      <c r="AM948" s="91" t="e">
        <f t="shared" si="9265"/>
        <v>#REF!</v>
      </c>
      <c r="AN948" s="91" t="e">
        <f t="shared" ref="AN948:AR948" si="9266">IFERROR(REPLACE(AM948,FIND(" ",AM948,1),1,""),AM948)</f>
        <v>#REF!</v>
      </c>
      <c r="AO948" s="91" t="e">
        <f t="shared" si="9266"/>
        <v>#REF!</v>
      </c>
      <c r="AP948" s="91" t="e">
        <f t="shared" si="9266"/>
        <v>#REF!</v>
      </c>
      <c r="AQ948" s="91" t="e">
        <f t="shared" si="9266"/>
        <v>#REF!</v>
      </c>
      <c r="AR948" s="91" t="e">
        <f t="shared" si="9266"/>
        <v>#REF!</v>
      </c>
      <c r="AS948" s="91" t="e">
        <f t="shared" si="8918"/>
        <v>#REF!</v>
      </c>
      <c r="AT948" s="91" t="e">
        <f t="shared" si="8919"/>
        <v>#REF!</v>
      </c>
      <c r="AU948" s="32" t="e">
        <f t="shared" si="8902"/>
        <v>#REF!</v>
      </c>
      <c r="AV948" s="93" t="e">
        <f>'Описание предлагаемого товара'!#REF!</f>
        <v>#REF!</v>
      </c>
      <c r="AW948" s="91" t="e">
        <f>MIN(SEARCH({0,1,2,3,4,5,6,7,8,9},AV948&amp; "0123456789"))</f>
        <v>#REF!</v>
      </c>
      <c r="AX948" s="91" t="str">
        <f t="shared" si="8920"/>
        <v/>
      </c>
      <c r="AY948" s="91" t="str">
        <f t="shared" si="8921"/>
        <v/>
      </c>
      <c r="AZ948" s="91" t="str">
        <f t="shared" si="8922"/>
        <v/>
      </c>
      <c r="BA948" s="91" t="str">
        <f t="shared" si="8923"/>
        <v/>
      </c>
      <c r="BB948" s="91" t="str">
        <f t="shared" si="8924"/>
        <v/>
      </c>
      <c r="BC948" s="91" t="str">
        <f t="shared" si="8925"/>
        <v/>
      </c>
      <c r="BD948" s="91" t="str">
        <f t="shared" si="8926"/>
        <v/>
      </c>
      <c r="BE948" s="91" t="str">
        <f t="shared" si="8927"/>
        <v/>
      </c>
      <c r="BF948" s="91" t="str">
        <f t="shared" si="8928"/>
        <v/>
      </c>
      <c r="BG948" s="91" t="str">
        <f t="shared" si="8929"/>
        <v/>
      </c>
      <c r="BH948" s="91" t="str">
        <f t="shared" si="8930"/>
        <v/>
      </c>
      <c r="BI948" s="91" t="str">
        <f t="shared" si="8931"/>
        <v/>
      </c>
      <c r="BJ948" s="91" t="str">
        <f t="shared" si="8932"/>
        <v/>
      </c>
      <c r="BK948" s="91" t="str">
        <f t="shared" si="8933"/>
        <v/>
      </c>
      <c r="BL948" s="91" t="str">
        <f t="shared" si="8934"/>
        <v/>
      </c>
      <c r="BM948" s="91" t="str">
        <f t="shared" si="8935"/>
        <v/>
      </c>
      <c r="BN948" s="91" t="str">
        <f t="shared" si="8936"/>
        <v/>
      </c>
      <c r="BO948" s="91" t="str">
        <f t="shared" si="8937"/>
        <v/>
      </c>
      <c r="BP948" s="91" t="str">
        <f t="shared" si="8938"/>
        <v/>
      </c>
      <c r="BQ948" s="91" t="str">
        <f t="shared" si="8939"/>
        <v/>
      </c>
      <c r="BR948" s="91" t="str">
        <f t="shared" si="8940"/>
        <v/>
      </c>
      <c r="BS948" s="91" t="str">
        <f t="shared" si="8941"/>
        <v/>
      </c>
      <c r="BT948" s="91" t="str">
        <f t="shared" si="8942"/>
        <v/>
      </c>
      <c r="BU948" s="91" t="str">
        <f t="shared" si="8943"/>
        <v/>
      </c>
      <c r="BV948" s="91" t="str">
        <f t="shared" si="8944"/>
        <v/>
      </c>
      <c r="BW948" s="91" t="str">
        <f t="shared" si="8945"/>
        <v/>
      </c>
      <c r="BX948" s="91" t="str">
        <f t="shared" si="8946"/>
        <v/>
      </c>
      <c r="BY948" s="91" t="str">
        <f t="shared" si="8947"/>
        <v/>
      </c>
      <c r="BZ948" s="91" t="str">
        <f t="shared" si="8948"/>
        <v/>
      </c>
      <c r="CA948" s="91" t="str">
        <f t="shared" si="8949"/>
        <v/>
      </c>
      <c r="CB948" s="91" t="str">
        <f t="shared" si="8950"/>
        <v/>
      </c>
      <c r="CC948" s="91" t="str">
        <f t="shared" si="8951"/>
        <v/>
      </c>
      <c r="CD948" s="91" t="str">
        <f t="shared" si="8952"/>
        <v/>
      </c>
      <c r="CE948" s="91" t="str">
        <f t="shared" si="8953"/>
        <v/>
      </c>
      <c r="CF948" s="91" t="str">
        <f t="shared" si="8954"/>
        <v/>
      </c>
      <c r="CG948" s="91" t="str">
        <f t="shared" si="8955"/>
        <v/>
      </c>
      <c r="CH948" s="91" t="str">
        <f t="shared" si="8956"/>
        <v/>
      </c>
      <c r="CI948" s="91" t="str">
        <f t="shared" si="8957"/>
        <v>нет</v>
      </c>
      <c r="CJ948" s="63" t="e">
        <f>IF(LEN('Описание предлагаемого товара'!#REF!)&gt;0,'Описание предлагаемого товара'!#REF!,"")</f>
        <v>#REF!</v>
      </c>
      <c r="CK948" s="91" t="e">
        <f t="shared" ref="CK948:CL948" si="9267">IFERROR(REPLACE(CJ948,FIND(CHAR(10),CJ948,1),1,""),CJ948)</f>
        <v>#REF!</v>
      </c>
      <c r="CL948" s="91" t="e">
        <f t="shared" si="9267"/>
        <v>#REF!</v>
      </c>
      <c r="CM948" s="91" t="e">
        <f t="shared" si="8959"/>
        <v>#REF!</v>
      </c>
      <c r="CN948" s="91" t="e">
        <f t="shared" si="8960"/>
        <v>#REF!</v>
      </c>
      <c r="CO948" s="91" t="e">
        <f t="shared" si="8961"/>
        <v>#REF!</v>
      </c>
      <c r="CP948" s="90" t="e">
        <f>IF(AU948="Не указан реестровый номер (мера нац.режима Запрет)","",IF(CI948="нет","",IF(CU948="да","исключение(не смотрим баллы)",IFERROR(IF(CI948*1&gt;0,IFERROR(IF(VLOOKUP(CI948*1,Обработ.выгрузка_реестра_РФ!$A:$G,7,)=0,"Баллы не установлены",VLOOKUP(CI948*1,Обработ.выгрузка_реестра_РФ!$A:$G,7,)),IF(LEN(CI948)&gt;14,"","нет номера в реестре РФ")),""),IF(LEN(CI948)=0,"","Некорректный реестровый номер")))))</f>
        <v>#REF!</v>
      </c>
      <c r="CQ948" s="33" t="e">
        <f>IF(LEN(C948)&gt;0,IFERROR(IF(LEN(H948)&gt;0,IF(LEN(VLOOKUP(H948,'исключения(не_смотрим_баллы)'!$A:$C,1,))&gt;0,"да","нет"),"не введен ОКПД2"),"нет"),"")</f>
        <v>#REF!</v>
      </c>
      <c r="CR948" s="33" t="e">
        <f ca="1">IF(CQ948="да",IF(TODAY()&lt;VLOOKUP(H948,'исключения(не_смотрим_баллы)'!$A:$C,3,),"да","нет"),"")</f>
        <v>#REF!</v>
      </c>
      <c r="CS948" s="33" t="str">
        <f>IFERROR(IF(CQ948="да",IF(VLOOKUP(CI948*1,Обработ.выгрузка_реестра_РФ!$A:$G,2,)&lt;VLOOKUP(H948,'исключения(не_смотрим_баллы)'!$A:$C,2,),"да","нет"),""),"")</f>
        <v/>
      </c>
      <c r="CT948" s="24"/>
      <c r="CU948" s="33" t="e">
        <f t="shared" si="8973"/>
        <v>#REF!</v>
      </c>
      <c r="CV948" s="91" t="e">
        <f t="shared" si="8974"/>
        <v>#REF!</v>
      </c>
      <c r="CW948" s="27" t="e">
        <f t="shared" si="8975"/>
        <v>#REF!</v>
      </c>
      <c r="CX948" s="26" t="e">
        <f t="shared" si="8904"/>
        <v>#REF!</v>
      </c>
      <c r="CY948" s="64" t="e">
        <f>IF(LEN('Описание предлагаемого товара'!#REF!)&gt;0,'Описание предлагаемого товара'!#REF!,"")</f>
        <v>#REF!</v>
      </c>
      <c r="CZ948" s="95" t="e">
        <f t="shared" si="8962"/>
        <v>#REF!</v>
      </c>
      <c r="DA948" s="95" t="e">
        <f t="shared" ref="DA948" si="9268">IFERROR(REPLACE(CZ948,FIND(" ",CZ948,1),1,""),CZ948)</f>
        <v>#REF!</v>
      </c>
      <c r="DB948" s="95" t="e">
        <f t="shared" si="8906"/>
        <v>#REF!</v>
      </c>
      <c r="DC948" s="95" t="e">
        <f t="shared" ref="DC948:DD948" si="9269">IFERROR(REPLACE(DB948,FIND("г.",DB948,1),2,""),DB948)</f>
        <v>#REF!</v>
      </c>
      <c r="DD948" s="95" t="e">
        <f t="shared" si="9269"/>
        <v>#REF!</v>
      </c>
      <c r="DE948" s="95" t="e">
        <f t="shared" ref="DE948:DF948" si="9270">IFERROR(REPLACE(DD948,FIND("г",DD948,1),1,""),DD948)</f>
        <v>#REF!</v>
      </c>
      <c r="DF948" s="95" t="e">
        <f t="shared" si="9270"/>
        <v>#REF!</v>
      </c>
      <c r="DG948" s="95" t="e">
        <f t="shared" si="8979"/>
        <v>#REF!</v>
      </c>
      <c r="DH948" s="25" t="str">
        <f>IFERROR(VLOOKUP(CI948*1,Обработ.выгрузка_реестра_РФ!$A:$G,5,),"")</f>
        <v/>
      </c>
      <c r="DI948" s="27" t="str">
        <f t="shared" si="8989"/>
        <v/>
      </c>
      <c r="DJ948" s="27" t="str">
        <f t="shared" ca="1" si="8966"/>
        <v/>
      </c>
      <c r="DK948" s="63" t="e">
        <f>IF(LEN('Описание предлагаемого товара'!#REF!)&gt;0,'Описание предлагаемого товара'!#REF!,"")</f>
        <v>#REF!</v>
      </c>
      <c r="DL948" s="63" t="e">
        <f>IF(LEN('Описание предлагаемого товара'!#REF!)&gt;0,'Описание предлагаемого товара'!#REF!,"")</f>
        <v>#REF!</v>
      </c>
      <c r="DM948" s="32"/>
    </row>
    <row r="949" spans="1:117" ht="48.75" customHeight="1" x14ac:dyDescent="0.25">
      <c r="A949" s="61" t="e">
        <f>IF(LEN('Описание предлагаемого товара'!#REF!)&gt;0,'Описание предлагаемого товара'!#REF!,"")</f>
        <v>#REF!</v>
      </c>
      <c r="B949" s="65" t="e">
        <f>IF(LEN('Описание предлагаемого товара'!#REF!)&gt;0,'Описание предлагаемого товара'!#REF!,"")</f>
        <v>#REF!</v>
      </c>
      <c r="C949" s="61" t="e">
        <f>IF(LEN('Описание предлагаемого товара'!#REF!)&gt;0,'Описание предлагаемого товара'!#REF!,"")</f>
        <v>#REF!</v>
      </c>
      <c r="D949" s="61" t="e">
        <f>IF(LEN('Описание предлагаемого товара'!#REF!)&gt;0,'Описание предлагаемого товара'!#REF!,"")</f>
        <v>#REF!</v>
      </c>
      <c r="E949" s="61" t="e">
        <f>IF(LEN('Описание предлагаемого товара'!#REF!)&gt;0,'Описание предлагаемого товара'!#REF!,"")</f>
        <v>#REF!</v>
      </c>
      <c r="F949" s="61" t="e">
        <f>IF(LEN('Описание предлагаемого товара'!#REF!)&gt;0,'Описание предлагаемого товара'!#REF!,"")</f>
        <v>#REF!</v>
      </c>
      <c r="G949" s="61" t="e">
        <f>IF(LEN('Описание предлагаемого товара'!#REF!)&gt;0,'Описание предлагаемого товара'!#REF!,"")</f>
        <v>#REF!</v>
      </c>
      <c r="H949" s="61" t="e">
        <f>IF(LEN('Описание предлагаемого товара'!#REF!)&gt;0,'Описание предлагаемого товара'!#REF!,"")</f>
        <v>#REF!</v>
      </c>
      <c r="I949" s="61" t="e">
        <f>IF(LEN('Описание предлагаемого товара'!#REF!)&gt;0,'Описание предлагаемого товара'!#REF!,"")</f>
        <v>#REF!</v>
      </c>
      <c r="J949" s="38" t="str">
        <f>IFERROR(VLOOKUP(B949,SAP!$A:$E,5,),"")</f>
        <v/>
      </c>
      <c r="K949" s="40" t="str">
        <f t="shared" si="8909"/>
        <v/>
      </c>
      <c r="L949" s="61" t="e">
        <f>IF(LEN('Описание предлагаемого товара'!#REF!)&gt;0,IFERROR('Описание предлагаемого товара'!#REF!*1,""),"")</f>
        <v>#REF!</v>
      </c>
      <c r="M949" s="39" t="str">
        <f>IFERROR(VLOOKUP(B949,SAP!$A:$E,2,),"")</f>
        <v/>
      </c>
      <c r="N949" s="41" t="str">
        <f t="shared" si="9045"/>
        <v/>
      </c>
      <c r="O949" s="39" t="str">
        <f t="shared" si="8896"/>
        <v/>
      </c>
      <c r="P949" s="36" t="e">
        <f>IF(LEN('Описание предлагаемого товара'!#REF!)&gt;0,'Описание предлагаемого товара'!#REF!,"")</f>
        <v>#REF!</v>
      </c>
      <c r="Q94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49" s="37" t="e">
        <f>IF(LEN('Описание предлагаемого товара'!#REF!)&gt;0,'Описание предлагаемого товара'!#REF!,"")</f>
        <v>#REF!</v>
      </c>
      <c r="S949" s="37" t="e">
        <f>IF(LEN('Описание предлагаемого товара'!#REF!)&gt;0,'Описание предлагаемого товара'!#REF!,"")</f>
        <v>#REF!</v>
      </c>
      <c r="T94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49" s="23" t="str">
        <f>IFERROR(VLOOKUP(CI949*1,Обработ.выгрузка_реестра_РФ!$A:$G,6,),"")</f>
        <v/>
      </c>
      <c r="V949" s="61" t="e">
        <f>IF(LEN('Описание предлагаемого товара'!#REF!)&gt;0,'Описание предлагаемого товара'!#REF!,"")</f>
        <v>#REF!</v>
      </c>
      <c r="W949" s="62" t="e">
        <f>IF(LEN('Описание предлагаемого товара'!#REF!)&gt;0,'Описание предлагаемого товара'!#REF!,"")</f>
        <v>#REF!</v>
      </c>
      <c r="X949" s="91" t="e">
        <f t="shared" ref="X949:Y949" si="9271">IFERROR(REPLACE(W949,FIND(CHAR(10),W949,1),1," "),W949)</f>
        <v>#REF!</v>
      </c>
      <c r="Y949" s="91" t="e">
        <f t="shared" si="9271"/>
        <v>#REF!</v>
      </c>
      <c r="Z949" s="91" t="e">
        <f t="shared" si="8911"/>
        <v>#REF!</v>
      </c>
      <c r="AA949" s="91" t="e">
        <f t="shared" si="8912"/>
        <v>#REF!</v>
      </c>
      <c r="AB949" s="91" t="e">
        <f t="shared" si="8913"/>
        <v>#REF!</v>
      </c>
      <c r="AC949" s="91" t="e">
        <f t="shared" ref="AC949:AF949" si="9272">IFERROR(REPLACE(AB949,FIND("  ",AB949,1),2," "),AB949)</f>
        <v>#REF!</v>
      </c>
      <c r="AD949" s="91" t="e">
        <f t="shared" si="9272"/>
        <v>#REF!</v>
      </c>
      <c r="AE949" s="91" t="e">
        <f t="shared" si="9272"/>
        <v>#REF!</v>
      </c>
      <c r="AF949" s="91" t="e">
        <f t="shared" si="9272"/>
        <v>#REF!</v>
      </c>
      <c r="AG949" s="23" t="str">
        <f>IFERROR(VLOOKUP(CI949*1,Обработ.выгрузка_реестра_РФ!$A:$G,4,),"")</f>
        <v/>
      </c>
      <c r="AH949" s="91" t="str">
        <f t="shared" ref="AH949:AI949" si="9273">IFERROR(REPLACE(AG949,FIND("-",AG949,1),1,"*"),AG949)</f>
        <v/>
      </c>
      <c r="AI949" s="91" t="str">
        <f t="shared" si="9273"/>
        <v/>
      </c>
      <c r="AJ949" s="27" t="str">
        <f t="shared" si="9011"/>
        <v/>
      </c>
      <c r="AK949" s="63" t="e">
        <f>IF(LEN('Описание предлагаемого товара'!#REF!)&gt;0,'Описание предлагаемого товара'!#REF!,"")</f>
        <v>#REF!</v>
      </c>
      <c r="AL949" s="91" t="e">
        <f t="shared" ref="AL949:AM949" si="9274">IFERROR(REPLACE(AK949,FIND(CHAR(10),AK949,1),1,""),AK949)</f>
        <v>#REF!</v>
      </c>
      <c r="AM949" s="91" t="e">
        <f t="shared" si="9274"/>
        <v>#REF!</v>
      </c>
      <c r="AN949" s="91" t="e">
        <f t="shared" ref="AN949:AR949" si="9275">IFERROR(REPLACE(AM949,FIND(" ",AM949,1),1,""),AM949)</f>
        <v>#REF!</v>
      </c>
      <c r="AO949" s="91" t="e">
        <f t="shared" si="9275"/>
        <v>#REF!</v>
      </c>
      <c r="AP949" s="91" t="e">
        <f t="shared" si="9275"/>
        <v>#REF!</v>
      </c>
      <c r="AQ949" s="91" t="e">
        <f t="shared" si="9275"/>
        <v>#REF!</v>
      </c>
      <c r="AR949" s="91" t="e">
        <f t="shared" si="9275"/>
        <v>#REF!</v>
      </c>
      <c r="AS949" s="91" t="e">
        <f t="shared" si="8918"/>
        <v>#REF!</v>
      </c>
      <c r="AT949" s="91" t="e">
        <f t="shared" si="8919"/>
        <v>#REF!</v>
      </c>
      <c r="AU949" s="32" t="e">
        <f t="shared" si="8902"/>
        <v>#REF!</v>
      </c>
      <c r="AV949" s="93" t="e">
        <f>'Описание предлагаемого товара'!#REF!</f>
        <v>#REF!</v>
      </c>
      <c r="AW949" s="91" t="e">
        <f>MIN(SEARCH({0,1,2,3,4,5,6,7,8,9},AV949&amp; "0123456789"))</f>
        <v>#REF!</v>
      </c>
      <c r="AX949" s="91" t="str">
        <f t="shared" si="8920"/>
        <v/>
      </c>
      <c r="AY949" s="91" t="str">
        <f t="shared" si="8921"/>
        <v/>
      </c>
      <c r="AZ949" s="91" t="str">
        <f t="shared" si="8922"/>
        <v/>
      </c>
      <c r="BA949" s="91" t="str">
        <f t="shared" si="8923"/>
        <v/>
      </c>
      <c r="BB949" s="91" t="str">
        <f t="shared" si="8924"/>
        <v/>
      </c>
      <c r="BC949" s="91" t="str">
        <f t="shared" si="8925"/>
        <v/>
      </c>
      <c r="BD949" s="91" t="str">
        <f t="shared" si="8926"/>
        <v/>
      </c>
      <c r="BE949" s="91" t="str">
        <f t="shared" si="8927"/>
        <v/>
      </c>
      <c r="BF949" s="91" t="str">
        <f t="shared" si="8928"/>
        <v/>
      </c>
      <c r="BG949" s="91" t="str">
        <f t="shared" si="8929"/>
        <v/>
      </c>
      <c r="BH949" s="91" t="str">
        <f t="shared" si="8930"/>
        <v/>
      </c>
      <c r="BI949" s="91" t="str">
        <f t="shared" si="8931"/>
        <v/>
      </c>
      <c r="BJ949" s="91" t="str">
        <f t="shared" si="8932"/>
        <v/>
      </c>
      <c r="BK949" s="91" t="str">
        <f t="shared" si="8933"/>
        <v/>
      </c>
      <c r="BL949" s="91" t="str">
        <f t="shared" si="8934"/>
        <v/>
      </c>
      <c r="BM949" s="91" t="str">
        <f t="shared" si="8935"/>
        <v/>
      </c>
      <c r="BN949" s="91" t="str">
        <f t="shared" si="8936"/>
        <v/>
      </c>
      <c r="BO949" s="91" t="str">
        <f t="shared" si="8937"/>
        <v/>
      </c>
      <c r="BP949" s="91" t="str">
        <f t="shared" si="8938"/>
        <v/>
      </c>
      <c r="BQ949" s="91" t="str">
        <f t="shared" si="8939"/>
        <v/>
      </c>
      <c r="BR949" s="91" t="str">
        <f t="shared" si="8940"/>
        <v/>
      </c>
      <c r="BS949" s="91" t="str">
        <f t="shared" si="8941"/>
        <v/>
      </c>
      <c r="BT949" s="91" t="str">
        <f t="shared" si="8942"/>
        <v/>
      </c>
      <c r="BU949" s="91" t="str">
        <f t="shared" si="8943"/>
        <v/>
      </c>
      <c r="BV949" s="91" t="str">
        <f t="shared" si="8944"/>
        <v/>
      </c>
      <c r="BW949" s="91" t="str">
        <f t="shared" si="8945"/>
        <v/>
      </c>
      <c r="BX949" s="91" t="str">
        <f t="shared" si="8946"/>
        <v/>
      </c>
      <c r="BY949" s="91" t="str">
        <f t="shared" si="8947"/>
        <v/>
      </c>
      <c r="BZ949" s="91" t="str">
        <f t="shared" si="8948"/>
        <v/>
      </c>
      <c r="CA949" s="91" t="str">
        <f t="shared" si="8949"/>
        <v/>
      </c>
      <c r="CB949" s="91" t="str">
        <f t="shared" si="8950"/>
        <v/>
      </c>
      <c r="CC949" s="91" t="str">
        <f t="shared" si="8951"/>
        <v/>
      </c>
      <c r="CD949" s="91" t="str">
        <f t="shared" si="8952"/>
        <v/>
      </c>
      <c r="CE949" s="91" t="str">
        <f t="shared" si="8953"/>
        <v/>
      </c>
      <c r="CF949" s="91" t="str">
        <f t="shared" si="8954"/>
        <v/>
      </c>
      <c r="CG949" s="91" t="str">
        <f t="shared" si="8955"/>
        <v/>
      </c>
      <c r="CH949" s="91" t="str">
        <f t="shared" si="8956"/>
        <v/>
      </c>
      <c r="CI949" s="91" t="str">
        <f t="shared" si="8957"/>
        <v>нет</v>
      </c>
      <c r="CJ949" s="63" t="e">
        <f>IF(LEN('Описание предлагаемого товара'!#REF!)&gt;0,'Описание предлагаемого товара'!#REF!,"")</f>
        <v>#REF!</v>
      </c>
      <c r="CK949" s="91" t="e">
        <f t="shared" ref="CK949:CL949" si="9276">IFERROR(REPLACE(CJ949,FIND(CHAR(10),CJ949,1),1,""),CJ949)</f>
        <v>#REF!</v>
      </c>
      <c r="CL949" s="91" t="e">
        <f t="shared" si="9276"/>
        <v>#REF!</v>
      </c>
      <c r="CM949" s="91" t="e">
        <f t="shared" si="8959"/>
        <v>#REF!</v>
      </c>
      <c r="CN949" s="91" t="e">
        <f t="shared" si="8960"/>
        <v>#REF!</v>
      </c>
      <c r="CO949" s="91" t="e">
        <f t="shared" si="8961"/>
        <v>#REF!</v>
      </c>
      <c r="CP949" s="90" t="e">
        <f>IF(AU949="Не указан реестровый номер (мера нац.режима Запрет)","",IF(CI949="нет","",IF(CU949="да","исключение(не смотрим баллы)",IFERROR(IF(CI949*1&gt;0,IFERROR(IF(VLOOKUP(CI949*1,Обработ.выгрузка_реестра_РФ!$A:$G,7,)=0,"Баллы не установлены",VLOOKUP(CI949*1,Обработ.выгрузка_реестра_РФ!$A:$G,7,)),IF(LEN(CI949)&gt;14,"","нет номера в реестре РФ")),""),IF(LEN(CI949)=0,"","Некорректный реестровый номер")))))</f>
        <v>#REF!</v>
      </c>
      <c r="CQ949" s="33" t="e">
        <f>IF(LEN(C949)&gt;0,IFERROR(IF(LEN(H949)&gt;0,IF(LEN(VLOOKUP(H949,'исключения(не_смотрим_баллы)'!$A:$C,1,))&gt;0,"да","нет"),"не введен ОКПД2"),"нет"),"")</f>
        <v>#REF!</v>
      </c>
      <c r="CR949" s="33" t="e">
        <f ca="1">IF(CQ949="да",IF(TODAY()&lt;VLOOKUP(H949,'исключения(не_смотрим_баллы)'!$A:$C,3,),"да","нет"),"")</f>
        <v>#REF!</v>
      </c>
      <c r="CS949" s="33" t="str">
        <f>IFERROR(IF(CQ949="да",IF(VLOOKUP(CI949*1,Обработ.выгрузка_реестра_РФ!$A:$G,2,)&lt;VLOOKUP(H949,'исключения(не_смотрим_баллы)'!$A:$C,2,),"да","нет"),""),"")</f>
        <v/>
      </c>
      <c r="CT949" s="24"/>
      <c r="CU949" s="33" t="e">
        <f t="shared" si="8973"/>
        <v>#REF!</v>
      </c>
      <c r="CV949" s="91" t="e">
        <f t="shared" si="8974"/>
        <v>#REF!</v>
      </c>
      <c r="CW949" s="27" t="e">
        <f t="shared" si="8975"/>
        <v>#REF!</v>
      </c>
      <c r="CX949" s="26" t="e">
        <f t="shared" si="8904"/>
        <v>#REF!</v>
      </c>
      <c r="CY949" s="64" t="e">
        <f>IF(LEN('Описание предлагаемого товара'!#REF!)&gt;0,'Описание предлагаемого товара'!#REF!,"")</f>
        <v>#REF!</v>
      </c>
      <c r="CZ949" s="95" t="e">
        <f t="shared" si="8962"/>
        <v>#REF!</v>
      </c>
      <c r="DA949" s="95" t="e">
        <f t="shared" ref="DA949" si="9277">IFERROR(REPLACE(CZ949,FIND(" ",CZ949,1),1,""),CZ949)</f>
        <v>#REF!</v>
      </c>
      <c r="DB949" s="95" t="e">
        <f t="shared" si="8906"/>
        <v>#REF!</v>
      </c>
      <c r="DC949" s="95" t="e">
        <f t="shared" ref="DC949:DD949" si="9278">IFERROR(REPLACE(DB949,FIND("г.",DB949,1),2,""),DB949)</f>
        <v>#REF!</v>
      </c>
      <c r="DD949" s="95" t="e">
        <f t="shared" si="9278"/>
        <v>#REF!</v>
      </c>
      <c r="DE949" s="95" t="e">
        <f t="shared" ref="DE949:DF949" si="9279">IFERROR(REPLACE(DD949,FIND("г",DD949,1),1,""),DD949)</f>
        <v>#REF!</v>
      </c>
      <c r="DF949" s="95" t="e">
        <f t="shared" si="9279"/>
        <v>#REF!</v>
      </c>
      <c r="DG949" s="95" t="e">
        <f t="shared" si="8979"/>
        <v>#REF!</v>
      </c>
      <c r="DH949" s="25" t="str">
        <f>IFERROR(VLOOKUP(CI949*1,Обработ.выгрузка_реестра_РФ!$A:$G,5,),"")</f>
        <v/>
      </c>
      <c r="DI949" s="27" t="str">
        <f t="shared" si="8989"/>
        <v/>
      </c>
      <c r="DJ949" s="27" t="str">
        <f t="shared" ca="1" si="8966"/>
        <v/>
      </c>
      <c r="DK949" s="63" t="e">
        <f>IF(LEN('Описание предлагаемого товара'!#REF!)&gt;0,'Описание предлагаемого товара'!#REF!,"")</f>
        <v>#REF!</v>
      </c>
      <c r="DL949" s="63" t="e">
        <f>IF(LEN('Описание предлагаемого товара'!#REF!)&gt;0,'Описание предлагаемого товара'!#REF!,"")</f>
        <v>#REF!</v>
      </c>
      <c r="DM949" s="32"/>
    </row>
    <row r="950" spans="1:117" ht="48.75" customHeight="1" x14ac:dyDescent="0.25">
      <c r="A950" s="61" t="e">
        <f>IF(LEN('Описание предлагаемого товара'!#REF!)&gt;0,'Описание предлагаемого товара'!#REF!,"")</f>
        <v>#REF!</v>
      </c>
      <c r="B950" s="65" t="e">
        <f>IF(LEN('Описание предлагаемого товара'!#REF!)&gt;0,'Описание предлагаемого товара'!#REF!,"")</f>
        <v>#REF!</v>
      </c>
      <c r="C950" s="61" t="e">
        <f>IF(LEN('Описание предлагаемого товара'!#REF!)&gt;0,'Описание предлагаемого товара'!#REF!,"")</f>
        <v>#REF!</v>
      </c>
      <c r="D950" s="61" t="e">
        <f>IF(LEN('Описание предлагаемого товара'!#REF!)&gt;0,'Описание предлагаемого товара'!#REF!,"")</f>
        <v>#REF!</v>
      </c>
      <c r="E950" s="61" t="e">
        <f>IF(LEN('Описание предлагаемого товара'!#REF!)&gt;0,'Описание предлагаемого товара'!#REF!,"")</f>
        <v>#REF!</v>
      </c>
      <c r="F950" s="61" t="e">
        <f>IF(LEN('Описание предлагаемого товара'!#REF!)&gt;0,'Описание предлагаемого товара'!#REF!,"")</f>
        <v>#REF!</v>
      </c>
      <c r="G950" s="61" t="e">
        <f>IF(LEN('Описание предлагаемого товара'!#REF!)&gt;0,'Описание предлагаемого товара'!#REF!,"")</f>
        <v>#REF!</v>
      </c>
      <c r="H950" s="61" t="e">
        <f>IF(LEN('Описание предлагаемого товара'!#REF!)&gt;0,'Описание предлагаемого товара'!#REF!,"")</f>
        <v>#REF!</v>
      </c>
      <c r="I950" s="61" t="e">
        <f>IF(LEN('Описание предлагаемого товара'!#REF!)&gt;0,'Описание предлагаемого товара'!#REF!,"")</f>
        <v>#REF!</v>
      </c>
      <c r="J950" s="38" t="str">
        <f>IFERROR(VLOOKUP(B950,SAP!$A:$E,5,),"")</f>
        <v/>
      </c>
      <c r="K950" s="40" t="str">
        <f t="shared" si="8909"/>
        <v/>
      </c>
      <c r="L950" s="61" t="e">
        <f>IF(LEN('Описание предлагаемого товара'!#REF!)&gt;0,IFERROR('Описание предлагаемого товара'!#REF!*1,""),"")</f>
        <v>#REF!</v>
      </c>
      <c r="M950" s="39" t="str">
        <f>IFERROR(VLOOKUP(B950,SAP!$A:$E,2,),"")</f>
        <v/>
      </c>
      <c r="N950" s="41" t="str">
        <f t="shared" si="9045"/>
        <v/>
      </c>
      <c r="O950" s="39" t="str">
        <f t="shared" si="8896"/>
        <v/>
      </c>
      <c r="P950" s="36" t="e">
        <f>IF(LEN('Описание предлагаемого товара'!#REF!)&gt;0,'Описание предлагаемого товара'!#REF!,"")</f>
        <v>#REF!</v>
      </c>
      <c r="Q95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50" s="37" t="e">
        <f>IF(LEN('Описание предлагаемого товара'!#REF!)&gt;0,'Описание предлагаемого товара'!#REF!,"")</f>
        <v>#REF!</v>
      </c>
      <c r="S950" s="37" t="e">
        <f>IF(LEN('Описание предлагаемого товара'!#REF!)&gt;0,'Описание предлагаемого товара'!#REF!,"")</f>
        <v>#REF!</v>
      </c>
      <c r="T95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50" s="23" t="str">
        <f>IFERROR(VLOOKUP(CI950*1,Обработ.выгрузка_реестра_РФ!$A:$G,6,),"")</f>
        <v/>
      </c>
      <c r="V950" s="61" t="e">
        <f>IF(LEN('Описание предлагаемого товара'!#REF!)&gt;0,'Описание предлагаемого товара'!#REF!,"")</f>
        <v>#REF!</v>
      </c>
      <c r="W950" s="62" t="e">
        <f>IF(LEN('Описание предлагаемого товара'!#REF!)&gt;0,'Описание предлагаемого товара'!#REF!,"")</f>
        <v>#REF!</v>
      </c>
      <c r="X950" s="91" t="e">
        <f t="shared" ref="X950:Y950" si="9280">IFERROR(REPLACE(W950,FIND(CHAR(10),W950,1),1," "),W950)</f>
        <v>#REF!</v>
      </c>
      <c r="Y950" s="91" t="e">
        <f t="shared" si="9280"/>
        <v>#REF!</v>
      </c>
      <c r="Z950" s="91" t="e">
        <f t="shared" si="8911"/>
        <v>#REF!</v>
      </c>
      <c r="AA950" s="91" t="e">
        <f t="shared" si="8912"/>
        <v>#REF!</v>
      </c>
      <c r="AB950" s="91" t="e">
        <f t="shared" si="8913"/>
        <v>#REF!</v>
      </c>
      <c r="AC950" s="91" t="e">
        <f t="shared" ref="AC950:AF950" si="9281">IFERROR(REPLACE(AB950,FIND("  ",AB950,1),2," "),AB950)</f>
        <v>#REF!</v>
      </c>
      <c r="AD950" s="91" t="e">
        <f t="shared" si="9281"/>
        <v>#REF!</v>
      </c>
      <c r="AE950" s="91" t="e">
        <f t="shared" si="9281"/>
        <v>#REF!</v>
      </c>
      <c r="AF950" s="91" t="e">
        <f t="shared" si="9281"/>
        <v>#REF!</v>
      </c>
      <c r="AG950" s="23" t="str">
        <f>IFERROR(VLOOKUP(CI950*1,Обработ.выгрузка_реестра_РФ!$A:$G,4,),"")</f>
        <v/>
      </c>
      <c r="AH950" s="91" t="str">
        <f t="shared" ref="AH950:AI950" si="9282">IFERROR(REPLACE(AG950,FIND("-",AG950,1),1,"*"),AG950)</f>
        <v/>
      </c>
      <c r="AI950" s="91" t="str">
        <f t="shared" si="9282"/>
        <v/>
      </c>
      <c r="AJ950" s="27" t="str">
        <f t="shared" si="9011"/>
        <v/>
      </c>
      <c r="AK950" s="63" t="e">
        <f>IF(LEN('Описание предлагаемого товара'!#REF!)&gt;0,'Описание предлагаемого товара'!#REF!,"")</f>
        <v>#REF!</v>
      </c>
      <c r="AL950" s="91" t="e">
        <f t="shared" ref="AL950:AM950" si="9283">IFERROR(REPLACE(AK950,FIND(CHAR(10),AK950,1),1,""),AK950)</f>
        <v>#REF!</v>
      </c>
      <c r="AM950" s="91" t="e">
        <f t="shared" si="9283"/>
        <v>#REF!</v>
      </c>
      <c r="AN950" s="91" t="e">
        <f t="shared" ref="AN950:AR950" si="9284">IFERROR(REPLACE(AM950,FIND(" ",AM950,1),1,""),AM950)</f>
        <v>#REF!</v>
      </c>
      <c r="AO950" s="91" t="e">
        <f t="shared" si="9284"/>
        <v>#REF!</v>
      </c>
      <c r="AP950" s="91" t="e">
        <f t="shared" si="9284"/>
        <v>#REF!</v>
      </c>
      <c r="AQ950" s="91" t="e">
        <f t="shared" si="9284"/>
        <v>#REF!</v>
      </c>
      <c r="AR950" s="91" t="e">
        <f t="shared" si="9284"/>
        <v>#REF!</v>
      </c>
      <c r="AS950" s="91" t="e">
        <f t="shared" si="8918"/>
        <v>#REF!</v>
      </c>
      <c r="AT950" s="91" t="e">
        <f t="shared" si="8919"/>
        <v>#REF!</v>
      </c>
      <c r="AU950" s="32" t="e">
        <f t="shared" si="8902"/>
        <v>#REF!</v>
      </c>
      <c r="AV950" s="93" t="e">
        <f>'Описание предлагаемого товара'!#REF!</f>
        <v>#REF!</v>
      </c>
      <c r="AW950" s="91" t="e">
        <f>MIN(SEARCH({0,1,2,3,4,5,6,7,8,9},AV950&amp; "0123456789"))</f>
        <v>#REF!</v>
      </c>
      <c r="AX950" s="91" t="str">
        <f t="shared" si="8920"/>
        <v/>
      </c>
      <c r="AY950" s="91" t="str">
        <f t="shared" si="8921"/>
        <v/>
      </c>
      <c r="AZ950" s="91" t="str">
        <f t="shared" si="8922"/>
        <v/>
      </c>
      <c r="BA950" s="91" t="str">
        <f t="shared" si="8923"/>
        <v/>
      </c>
      <c r="BB950" s="91" t="str">
        <f t="shared" si="8924"/>
        <v/>
      </c>
      <c r="BC950" s="91" t="str">
        <f t="shared" si="8925"/>
        <v/>
      </c>
      <c r="BD950" s="91" t="str">
        <f t="shared" si="8926"/>
        <v/>
      </c>
      <c r="BE950" s="91" t="str">
        <f t="shared" si="8927"/>
        <v/>
      </c>
      <c r="BF950" s="91" t="str">
        <f t="shared" si="8928"/>
        <v/>
      </c>
      <c r="BG950" s="91" t="str">
        <f t="shared" si="8929"/>
        <v/>
      </c>
      <c r="BH950" s="91" t="str">
        <f t="shared" si="8930"/>
        <v/>
      </c>
      <c r="BI950" s="91" t="str">
        <f t="shared" si="8931"/>
        <v/>
      </c>
      <c r="BJ950" s="91" t="str">
        <f t="shared" si="8932"/>
        <v/>
      </c>
      <c r="BK950" s="91" t="str">
        <f t="shared" si="8933"/>
        <v/>
      </c>
      <c r="BL950" s="91" t="str">
        <f t="shared" si="8934"/>
        <v/>
      </c>
      <c r="BM950" s="91" t="str">
        <f t="shared" si="8935"/>
        <v/>
      </c>
      <c r="BN950" s="91" t="str">
        <f t="shared" si="8936"/>
        <v/>
      </c>
      <c r="BO950" s="91" t="str">
        <f t="shared" si="8937"/>
        <v/>
      </c>
      <c r="BP950" s="91" t="str">
        <f t="shared" si="8938"/>
        <v/>
      </c>
      <c r="BQ950" s="91" t="str">
        <f t="shared" si="8939"/>
        <v/>
      </c>
      <c r="BR950" s="91" t="str">
        <f t="shared" si="8940"/>
        <v/>
      </c>
      <c r="BS950" s="91" t="str">
        <f t="shared" si="8941"/>
        <v/>
      </c>
      <c r="BT950" s="91" t="str">
        <f t="shared" si="8942"/>
        <v/>
      </c>
      <c r="BU950" s="91" t="str">
        <f t="shared" si="8943"/>
        <v/>
      </c>
      <c r="BV950" s="91" t="str">
        <f t="shared" si="8944"/>
        <v/>
      </c>
      <c r="BW950" s="91" t="str">
        <f t="shared" si="8945"/>
        <v/>
      </c>
      <c r="BX950" s="91" t="str">
        <f t="shared" si="8946"/>
        <v/>
      </c>
      <c r="BY950" s="91" t="str">
        <f t="shared" si="8947"/>
        <v/>
      </c>
      <c r="BZ950" s="91" t="str">
        <f t="shared" si="8948"/>
        <v/>
      </c>
      <c r="CA950" s="91" t="str">
        <f t="shared" si="8949"/>
        <v/>
      </c>
      <c r="CB950" s="91" t="str">
        <f t="shared" si="8950"/>
        <v/>
      </c>
      <c r="CC950" s="91" t="str">
        <f t="shared" si="8951"/>
        <v/>
      </c>
      <c r="CD950" s="91" t="str">
        <f t="shared" si="8952"/>
        <v/>
      </c>
      <c r="CE950" s="91" t="str">
        <f t="shared" si="8953"/>
        <v/>
      </c>
      <c r="CF950" s="91" t="str">
        <f t="shared" si="8954"/>
        <v/>
      </c>
      <c r="CG950" s="91" t="str">
        <f t="shared" si="8955"/>
        <v/>
      </c>
      <c r="CH950" s="91" t="str">
        <f t="shared" si="8956"/>
        <v/>
      </c>
      <c r="CI950" s="91" t="str">
        <f t="shared" si="8957"/>
        <v>нет</v>
      </c>
      <c r="CJ950" s="63" t="e">
        <f>IF(LEN('Описание предлагаемого товара'!#REF!)&gt;0,'Описание предлагаемого товара'!#REF!,"")</f>
        <v>#REF!</v>
      </c>
      <c r="CK950" s="91" t="e">
        <f t="shared" ref="CK950:CL950" si="9285">IFERROR(REPLACE(CJ950,FIND(CHAR(10),CJ950,1),1,""),CJ950)</f>
        <v>#REF!</v>
      </c>
      <c r="CL950" s="91" t="e">
        <f t="shared" si="9285"/>
        <v>#REF!</v>
      </c>
      <c r="CM950" s="91" t="e">
        <f t="shared" si="8959"/>
        <v>#REF!</v>
      </c>
      <c r="CN950" s="91" t="e">
        <f t="shared" si="8960"/>
        <v>#REF!</v>
      </c>
      <c r="CO950" s="91" t="e">
        <f t="shared" si="8961"/>
        <v>#REF!</v>
      </c>
      <c r="CP950" s="90" t="e">
        <f>IF(AU950="Не указан реестровый номер (мера нац.режима Запрет)","",IF(CI950="нет","",IF(CU950="да","исключение(не смотрим баллы)",IFERROR(IF(CI950*1&gt;0,IFERROR(IF(VLOOKUP(CI950*1,Обработ.выгрузка_реестра_РФ!$A:$G,7,)=0,"Баллы не установлены",VLOOKUP(CI950*1,Обработ.выгрузка_реестра_РФ!$A:$G,7,)),IF(LEN(CI950)&gt;14,"","нет номера в реестре РФ")),""),IF(LEN(CI950)=0,"","Некорректный реестровый номер")))))</f>
        <v>#REF!</v>
      </c>
      <c r="CQ950" s="33" t="e">
        <f>IF(LEN(C950)&gt;0,IFERROR(IF(LEN(H950)&gt;0,IF(LEN(VLOOKUP(H950,'исключения(не_смотрим_баллы)'!$A:$C,1,))&gt;0,"да","нет"),"не введен ОКПД2"),"нет"),"")</f>
        <v>#REF!</v>
      </c>
      <c r="CR950" s="33" t="e">
        <f ca="1">IF(CQ950="да",IF(TODAY()&lt;VLOOKUP(H950,'исключения(не_смотрим_баллы)'!$A:$C,3,),"да","нет"),"")</f>
        <v>#REF!</v>
      </c>
      <c r="CS950" s="33" t="str">
        <f>IFERROR(IF(CQ950="да",IF(VLOOKUP(CI950*1,Обработ.выгрузка_реестра_РФ!$A:$G,2,)&lt;VLOOKUP(H950,'исключения(не_смотрим_баллы)'!$A:$C,2,),"да","нет"),""),"")</f>
        <v/>
      </c>
      <c r="CT950" s="24"/>
      <c r="CU950" s="33" t="e">
        <f t="shared" si="8973"/>
        <v>#REF!</v>
      </c>
      <c r="CV950" s="91" t="e">
        <f t="shared" si="8974"/>
        <v>#REF!</v>
      </c>
      <c r="CW950" s="27" t="e">
        <f t="shared" si="8975"/>
        <v>#REF!</v>
      </c>
      <c r="CX950" s="26" t="e">
        <f t="shared" si="8904"/>
        <v>#REF!</v>
      </c>
      <c r="CY950" s="64" t="e">
        <f>IF(LEN('Описание предлагаемого товара'!#REF!)&gt;0,'Описание предлагаемого товара'!#REF!,"")</f>
        <v>#REF!</v>
      </c>
      <c r="CZ950" s="95" t="e">
        <f t="shared" si="8962"/>
        <v>#REF!</v>
      </c>
      <c r="DA950" s="95" t="e">
        <f t="shared" ref="DA950" si="9286">IFERROR(REPLACE(CZ950,FIND(" ",CZ950,1),1,""),CZ950)</f>
        <v>#REF!</v>
      </c>
      <c r="DB950" s="95" t="e">
        <f t="shared" si="8906"/>
        <v>#REF!</v>
      </c>
      <c r="DC950" s="95" t="e">
        <f t="shared" ref="DC950:DD950" si="9287">IFERROR(REPLACE(DB950,FIND("г.",DB950,1),2,""),DB950)</f>
        <v>#REF!</v>
      </c>
      <c r="DD950" s="95" t="e">
        <f t="shared" si="9287"/>
        <v>#REF!</v>
      </c>
      <c r="DE950" s="95" t="e">
        <f t="shared" ref="DE950:DF950" si="9288">IFERROR(REPLACE(DD950,FIND("г",DD950,1),1,""),DD950)</f>
        <v>#REF!</v>
      </c>
      <c r="DF950" s="95" t="e">
        <f t="shared" si="9288"/>
        <v>#REF!</v>
      </c>
      <c r="DG950" s="95" t="e">
        <f t="shared" si="8979"/>
        <v>#REF!</v>
      </c>
      <c r="DH950" s="25" t="str">
        <f>IFERROR(VLOOKUP(CI950*1,Обработ.выгрузка_реестра_РФ!$A:$G,5,),"")</f>
        <v/>
      </c>
      <c r="DI950" s="27" t="str">
        <f t="shared" si="8989"/>
        <v/>
      </c>
      <c r="DJ950" s="27" t="str">
        <f t="shared" ca="1" si="8966"/>
        <v/>
      </c>
      <c r="DK950" s="63" t="e">
        <f>IF(LEN('Описание предлагаемого товара'!#REF!)&gt;0,'Описание предлагаемого товара'!#REF!,"")</f>
        <v>#REF!</v>
      </c>
      <c r="DL950" s="63" t="e">
        <f>IF(LEN('Описание предлагаемого товара'!#REF!)&gt;0,'Описание предлагаемого товара'!#REF!,"")</f>
        <v>#REF!</v>
      </c>
      <c r="DM950" s="32"/>
    </row>
    <row r="951" spans="1:117" ht="48.75" customHeight="1" x14ac:dyDescent="0.25">
      <c r="A951" s="61" t="e">
        <f>IF(LEN('Описание предлагаемого товара'!#REF!)&gt;0,'Описание предлагаемого товара'!#REF!,"")</f>
        <v>#REF!</v>
      </c>
      <c r="B951" s="65" t="e">
        <f>IF(LEN('Описание предлагаемого товара'!#REF!)&gt;0,'Описание предлагаемого товара'!#REF!,"")</f>
        <v>#REF!</v>
      </c>
      <c r="C951" s="61" t="e">
        <f>IF(LEN('Описание предлагаемого товара'!#REF!)&gt;0,'Описание предлагаемого товара'!#REF!,"")</f>
        <v>#REF!</v>
      </c>
      <c r="D951" s="61" t="e">
        <f>IF(LEN('Описание предлагаемого товара'!#REF!)&gt;0,'Описание предлагаемого товара'!#REF!,"")</f>
        <v>#REF!</v>
      </c>
      <c r="E951" s="61" t="e">
        <f>IF(LEN('Описание предлагаемого товара'!#REF!)&gt;0,'Описание предлагаемого товара'!#REF!,"")</f>
        <v>#REF!</v>
      </c>
      <c r="F951" s="61" t="e">
        <f>IF(LEN('Описание предлагаемого товара'!#REF!)&gt;0,'Описание предлагаемого товара'!#REF!,"")</f>
        <v>#REF!</v>
      </c>
      <c r="G951" s="61" t="e">
        <f>IF(LEN('Описание предлагаемого товара'!#REF!)&gt;0,'Описание предлагаемого товара'!#REF!,"")</f>
        <v>#REF!</v>
      </c>
      <c r="H951" s="61" t="e">
        <f>IF(LEN('Описание предлагаемого товара'!#REF!)&gt;0,'Описание предлагаемого товара'!#REF!,"")</f>
        <v>#REF!</v>
      </c>
      <c r="I951" s="61" t="e">
        <f>IF(LEN('Описание предлагаемого товара'!#REF!)&gt;0,'Описание предлагаемого товара'!#REF!,"")</f>
        <v>#REF!</v>
      </c>
      <c r="J951" s="38" t="str">
        <f>IFERROR(VLOOKUP(B951,SAP!$A:$E,5,),"")</f>
        <v/>
      </c>
      <c r="K951" s="40" t="str">
        <f t="shared" si="8909"/>
        <v/>
      </c>
      <c r="L951" s="61" t="e">
        <f>IF(LEN('Описание предлагаемого товара'!#REF!)&gt;0,IFERROR('Описание предлагаемого товара'!#REF!*1,""),"")</f>
        <v>#REF!</v>
      </c>
      <c r="M951" s="39" t="str">
        <f>IFERROR(VLOOKUP(B951,SAP!$A:$E,2,),"")</f>
        <v/>
      </c>
      <c r="N951" s="41" t="str">
        <f t="shared" si="9045"/>
        <v/>
      </c>
      <c r="O951" s="39" t="str">
        <f t="shared" si="8896"/>
        <v/>
      </c>
      <c r="P951" s="36" t="e">
        <f>IF(LEN('Описание предлагаемого товара'!#REF!)&gt;0,'Описание предлагаемого товара'!#REF!,"")</f>
        <v>#REF!</v>
      </c>
      <c r="Q95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51" s="37" t="e">
        <f>IF(LEN('Описание предлагаемого товара'!#REF!)&gt;0,'Описание предлагаемого товара'!#REF!,"")</f>
        <v>#REF!</v>
      </c>
      <c r="S951" s="37" t="e">
        <f>IF(LEN('Описание предлагаемого товара'!#REF!)&gt;0,'Описание предлагаемого товара'!#REF!,"")</f>
        <v>#REF!</v>
      </c>
      <c r="T95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51" s="23" t="str">
        <f>IFERROR(VLOOKUP(CI951*1,Обработ.выгрузка_реестра_РФ!$A:$G,6,),"")</f>
        <v/>
      </c>
      <c r="V951" s="61" t="e">
        <f>IF(LEN('Описание предлагаемого товара'!#REF!)&gt;0,'Описание предлагаемого товара'!#REF!,"")</f>
        <v>#REF!</v>
      </c>
      <c r="W951" s="62" t="e">
        <f>IF(LEN('Описание предлагаемого товара'!#REF!)&gt;0,'Описание предлагаемого товара'!#REF!,"")</f>
        <v>#REF!</v>
      </c>
      <c r="X951" s="91" t="e">
        <f t="shared" ref="X951:Y951" si="9289">IFERROR(REPLACE(W951,FIND(CHAR(10),W951,1),1," "),W951)</f>
        <v>#REF!</v>
      </c>
      <c r="Y951" s="91" t="e">
        <f t="shared" si="9289"/>
        <v>#REF!</v>
      </c>
      <c r="Z951" s="91" t="e">
        <f t="shared" si="8911"/>
        <v>#REF!</v>
      </c>
      <c r="AA951" s="91" t="e">
        <f t="shared" si="8912"/>
        <v>#REF!</v>
      </c>
      <c r="AB951" s="91" t="e">
        <f t="shared" si="8913"/>
        <v>#REF!</v>
      </c>
      <c r="AC951" s="91" t="e">
        <f t="shared" ref="AC951:AF951" si="9290">IFERROR(REPLACE(AB951,FIND("  ",AB951,1),2," "),AB951)</f>
        <v>#REF!</v>
      </c>
      <c r="AD951" s="91" t="e">
        <f t="shared" si="9290"/>
        <v>#REF!</v>
      </c>
      <c r="AE951" s="91" t="e">
        <f t="shared" si="9290"/>
        <v>#REF!</v>
      </c>
      <c r="AF951" s="91" t="e">
        <f t="shared" si="9290"/>
        <v>#REF!</v>
      </c>
      <c r="AG951" s="23" t="str">
        <f>IFERROR(VLOOKUP(CI951*1,Обработ.выгрузка_реестра_РФ!$A:$G,4,),"")</f>
        <v/>
      </c>
      <c r="AH951" s="91" t="str">
        <f t="shared" ref="AH951:AI951" si="9291">IFERROR(REPLACE(AG951,FIND("-",AG951,1),1,"*"),AG951)</f>
        <v/>
      </c>
      <c r="AI951" s="91" t="str">
        <f t="shared" si="9291"/>
        <v/>
      </c>
      <c r="AJ951" s="27" t="str">
        <f t="shared" si="9011"/>
        <v/>
      </c>
      <c r="AK951" s="63" t="e">
        <f>IF(LEN('Описание предлагаемого товара'!#REF!)&gt;0,'Описание предлагаемого товара'!#REF!,"")</f>
        <v>#REF!</v>
      </c>
      <c r="AL951" s="91" t="e">
        <f t="shared" ref="AL951:AM951" si="9292">IFERROR(REPLACE(AK951,FIND(CHAR(10),AK951,1),1,""),AK951)</f>
        <v>#REF!</v>
      </c>
      <c r="AM951" s="91" t="e">
        <f t="shared" si="9292"/>
        <v>#REF!</v>
      </c>
      <c r="AN951" s="91" t="e">
        <f t="shared" ref="AN951:AR951" si="9293">IFERROR(REPLACE(AM951,FIND(" ",AM951,1),1,""),AM951)</f>
        <v>#REF!</v>
      </c>
      <c r="AO951" s="91" t="e">
        <f t="shared" si="9293"/>
        <v>#REF!</v>
      </c>
      <c r="AP951" s="91" t="e">
        <f t="shared" si="9293"/>
        <v>#REF!</v>
      </c>
      <c r="AQ951" s="91" t="e">
        <f t="shared" si="9293"/>
        <v>#REF!</v>
      </c>
      <c r="AR951" s="91" t="e">
        <f t="shared" si="9293"/>
        <v>#REF!</v>
      </c>
      <c r="AS951" s="91" t="e">
        <f t="shared" si="8918"/>
        <v>#REF!</v>
      </c>
      <c r="AT951" s="91" t="e">
        <f t="shared" si="8919"/>
        <v>#REF!</v>
      </c>
      <c r="AU951" s="32" t="e">
        <f t="shared" si="8902"/>
        <v>#REF!</v>
      </c>
      <c r="AV951" s="93" t="e">
        <f>'Описание предлагаемого товара'!#REF!</f>
        <v>#REF!</v>
      </c>
      <c r="AW951" s="91" t="e">
        <f>MIN(SEARCH({0,1,2,3,4,5,6,7,8,9},AV951&amp; "0123456789"))</f>
        <v>#REF!</v>
      </c>
      <c r="AX951" s="91" t="str">
        <f t="shared" si="8920"/>
        <v/>
      </c>
      <c r="AY951" s="91" t="str">
        <f t="shared" si="8921"/>
        <v/>
      </c>
      <c r="AZ951" s="91" t="str">
        <f t="shared" si="8922"/>
        <v/>
      </c>
      <c r="BA951" s="91" t="str">
        <f t="shared" si="8923"/>
        <v/>
      </c>
      <c r="BB951" s="91" t="str">
        <f t="shared" si="8924"/>
        <v/>
      </c>
      <c r="BC951" s="91" t="str">
        <f t="shared" si="8925"/>
        <v/>
      </c>
      <c r="BD951" s="91" t="str">
        <f t="shared" si="8926"/>
        <v/>
      </c>
      <c r="BE951" s="91" t="str">
        <f t="shared" si="8927"/>
        <v/>
      </c>
      <c r="BF951" s="91" t="str">
        <f t="shared" si="8928"/>
        <v/>
      </c>
      <c r="BG951" s="91" t="str">
        <f t="shared" si="8929"/>
        <v/>
      </c>
      <c r="BH951" s="91" t="str">
        <f t="shared" si="8930"/>
        <v/>
      </c>
      <c r="BI951" s="91" t="str">
        <f t="shared" si="8931"/>
        <v/>
      </c>
      <c r="BJ951" s="91" t="str">
        <f t="shared" si="8932"/>
        <v/>
      </c>
      <c r="BK951" s="91" t="str">
        <f t="shared" si="8933"/>
        <v/>
      </c>
      <c r="BL951" s="91" t="str">
        <f t="shared" si="8934"/>
        <v/>
      </c>
      <c r="BM951" s="91" t="str">
        <f t="shared" si="8935"/>
        <v/>
      </c>
      <c r="BN951" s="91" t="str">
        <f t="shared" si="8936"/>
        <v/>
      </c>
      <c r="BO951" s="91" t="str">
        <f t="shared" si="8937"/>
        <v/>
      </c>
      <c r="BP951" s="91" t="str">
        <f t="shared" si="8938"/>
        <v/>
      </c>
      <c r="BQ951" s="91" t="str">
        <f t="shared" si="8939"/>
        <v/>
      </c>
      <c r="BR951" s="91" t="str">
        <f t="shared" si="8940"/>
        <v/>
      </c>
      <c r="BS951" s="91" t="str">
        <f t="shared" si="8941"/>
        <v/>
      </c>
      <c r="BT951" s="91" t="str">
        <f t="shared" si="8942"/>
        <v/>
      </c>
      <c r="BU951" s="91" t="str">
        <f t="shared" si="8943"/>
        <v/>
      </c>
      <c r="BV951" s="91" t="str">
        <f t="shared" si="8944"/>
        <v/>
      </c>
      <c r="BW951" s="91" t="str">
        <f t="shared" si="8945"/>
        <v/>
      </c>
      <c r="BX951" s="91" t="str">
        <f t="shared" si="8946"/>
        <v/>
      </c>
      <c r="BY951" s="91" t="str">
        <f t="shared" si="8947"/>
        <v/>
      </c>
      <c r="BZ951" s="91" t="str">
        <f t="shared" si="8948"/>
        <v/>
      </c>
      <c r="CA951" s="91" t="str">
        <f t="shared" si="8949"/>
        <v/>
      </c>
      <c r="CB951" s="91" t="str">
        <f t="shared" si="8950"/>
        <v/>
      </c>
      <c r="CC951" s="91" t="str">
        <f t="shared" si="8951"/>
        <v/>
      </c>
      <c r="CD951" s="91" t="str">
        <f t="shared" si="8952"/>
        <v/>
      </c>
      <c r="CE951" s="91" t="str">
        <f t="shared" si="8953"/>
        <v/>
      </c>
      <c r="CF951" s="91" t="str">
        <f t="shared" si="8954"/>
        <v/>
      </c>
      <c r="CG951" s="91" t="str">
        <f t="shared" si="8955"/>
        <v/>
      </c>
      <c r="CH951" s="91" t="str">
        <f t="shared" si="8956"/>
        <v/>
      </c>
      <c r="CI951" s="91" t="str">
        <f t="shared" si="8957"/>
        <v>нет</v>
      </c>
      <c r="CJ951" s="63" t="e">
        <f>IF(LEN('Описание предлагаемого товара'!#REF!)&gt;0,'Описание предлагаемого товара'!#REF!,"")</f>
        <v>#REF!</v>
      </c>
      <c r="CK951" s="91" t="e">
        <f t="shared" ref="CK951:CL951" si="9294">IFERROR(REPLACE(CJ951,FIND(CHAR(10),CJ951,1),1,""),CJ951)</f>
        <v>#REF!</v>
      </c>
      <c r="CL951" s="91" t="e">
        <f t="shared" si="9294"/>
        <v>#REF!</v>
      </c>
      <c r="CM951" s="91" t="e">
        <f t="shared" si="8959"/>
        <v>#REF!</v>
      </c>
      <c r="CN951" s="91" t="e">
        <f t="shared" si="8960"/>
        <v>#REF!</v>
      </c>
      <c r="CO951" s="91" t="e">
        <f t="shared" si="8961"/>
        <v>#REF!</v>
      </c>
      <c r="CP951" s="90" t="e">
        <f>IF(AU951="Не указан реестровый номер (мера нац.режима Запрет)","",IF(CI951="нет","",IF(CU951="да","исключение(не смотрим баллы)",IFERROR(IF(CI951*1&gt;0,IFERROR(IF(VLOOKUP(CI951*1,Обработ.выгрузка_реестра_РФ!$A:$G,7,)=0,"Баллы не установлены",VLOOKUP(CI951*1,Обработ.выгрузка_реестра_РФ!$A:$G,7,)),IF(LEN(CI951)&gt;14,"","нет номера в реестре РФ")),""),IF(LEN(CI951)=0,"","Некорректный реестровый номер")))))</f>
        <v>#REF!</v>
      </c>
      <c r="CQ951" s="33" t="e">
        <f>IF(LEN(C951)&gt;0,IFERROR(IF(LEN(H951)&gt;0,IF(LEN(VLOOKUP(H951,'исключения(не_смотрим_баллы)'!$A:$C,1,))&gt;0,"да","нет"),"не введен ОКПД2"),"нет"),"")</f>
        <v>#REF!</v>
      </c>
      <c r="CR951" s="33" t="e">
        <f ca="1">IF(CQ951="да",IF(TODAY()&lt;VLOOKUP(H951,'исключения(не_смотрим_баллы)'!$A:$C,3,),"да","нет"),"")</f>
        <v>#REF!</v>
      </c>
      <c r="CS951" s="33" t="str">
        <f>IFERROR(IF(CQ951="да",IF(VLOOKUP(CI951*1,Обработ.выгрузка_реестра_РФ!$A:$G,2,)&lt;VLOOKUP(H951,'исключения(не_смотрим_баллы)'!$A:$C,2,),"да","нет"),""),"")</f>
        <v/>
      </c>
      <c r="CT951" s="24"/>
      <c r="CU951" s="33" t="e">
        <f t="shared" si="8973"/>
        <v>#REF!</v>
      </c>
      <c r="CV951" s="91" t="e">
        <f t="shared" si="8974"/>
        <v>#REF!</v>
      </c>
      <c r="CW951" s="27" t="e">
        <f t="shared" si="8975"/>
        <v>#REF!</v>
      </c>
      <c r="CX951" s="26" t="e">
        <f t="shared" si="8904"/>
        <v>#REF!</v>
      </c>
      <c r="CY951" s="64" t="e">
        <f>IF(LEN('Описание предлагаемого товара'!#REF!)&gt;0,'Описание предлагаемого товара'!#REF!,"")</f>
        <v>#REF!</v>
      </c>
      <c r="CZ951" s="95" t="e">
        <f t="shared" si="8962"/>
        <v>#REF!</v>
      </c>
      <c r="DA951" s="95" t="e">
        <f t="shared" ref="DA951" si="9295">IFERROR(REPLACE(CZ951,FIND(" ",CZ951,1),1,""),CZ951)</f>
        <v>#REF!</v>
      </c>
      <c r="DB951" s="95" t="e">
        <f t="shared" si="8906"/>
        <v>#REF!</v>
      </c>
      <c r="DC951" s="95" t="e">
        <f t="shared" ref="DC951:DD951" si="9296">IFERROR(REPLACE(DB951,FIND("г.",DB951,1),2,""),DB951)</f>
        <v>#REF!</v>
      </c>
      <c r="DD951" s="95" t="e">
        <f t="shared" si="9296"/>
        <v>#REF!</v>
      </c>
      <c r="DE951" s="95" t="e">
        <f t="shared" ref="DE951:DF951" si="9297">IFERROR(REPLACE(DD951,FIND("г",DD951,1),1,""),DD951)</f>
        <v>#REF!</v>
      </c>
      <c r="DF951" s="95" t="e">
        <f t="shared" si="9297"/>
        <v>#REF!</v>
      </c>
      <c r="DG951" s="95" t="e">
        <f t="shared" si="8979"/>
        <v>#REF!</v>
      </c>
      <c r="DH951" s="25" t="str">
        <f>IFERROR(VLOOKUP(CI951*1,Обработ.выгрузка_реестра_РФ!$A:$G,5,),"")</f>
        <v/>
      </c>
      <c r="DI951" s="27" t="str">
        <f t="shared" si="8989"/>
        <v/>
      </c>
      <c r="DJ951" s="27" t="str">
        <f t="shared" ca="1" si="8966"/>
        <v/>
      </c>
      <c r="DK951" s="63" t="e">
        <f>IF(LEN('Описание предлагаемого товара'!#REF!)&gt;0,'Описание предлагаемого товара'!#REF!,"")</f>
        <v>#REF!</v>
      </c>
      <c r="DL951" s="63" t="e">
        <f>IF(LEN('Описание предлагаемого товара'!#REF!)&gt;0,'Описание предлагаемого товара'!#REF!,"")</f>
        <v>#REF!</v>
      </c>
      <c r="DM951" s="32"/>
    </row>
    <row r="952" spans="1:117" ht="48.75" customHeight="1" x14ac:dyDescent="0.25">
      <c r="A952" s="61" t="e">
        <f>IF(LEN('Описание предлагаемого товара'!#REF!)&gt;0,'Описание предлагаемого товара'!#REF!,"")</f>
        <v>#REF!</v>
      </c>
      <c r="B952" s="65" t="e">
        <f>IF(LEN('Описание предлагаемого товара'!#REF!)&gt;0,'Описание предлагаемого товара'!#REF!,"")</f>
        <v>#REF!</v>
      </c>
      <c r="C952" s="61" t="e">
        <f>IF(LEN('Описание предлагаемого товара'!#REF!)&gt;0,'Описание предлагаемого товара'!#REF!,"")</f>
        <v>#REF!</v>
      </c>
      <c r="D952" s="61" t="e">
        <f>IF(LEN('Описание предлагаемого товара'!#REF!)&gt;0,'Описание предлагаемого товара'!#REF!,"")</f>
        <v>#REF!</v>
      </c>
      <c r="E952" s="61" t="e">
        <f>IF(LEN('Описание предлагаемого товара'!#REF!)&gt;0,'Описание предлагаемого товара'!#REF!,"")</f>
        <v>#REF!</v>
      </c>
      <c r="F952" s="61" t="e">
        <f>IF(LEN('Описание предлагаемого товара'!#REF!)&gt;0,'Описание предлагаемого товара'!#REF!,"")</f>
        <v>#REF!</v>
      </c>
      <c r="G952" s="61" t="e">
        <f>IF(LEN('Описание предлагаемого товара'!#REF!)&gt;0,'Описание предлагаемого товара'!#REF!,"")</f>
        <v>#REF!</v>
      </c>
      <c r="H952" s="61" t="e">
        <f>IF(LEN('Описание предлагаемого товара'!#REF!)&gt;0,'Описание предлагаемого товара'!#REF!,"")</f>
        <v>#REF!</v>
      </c>
      <c r="I952" s="61" t="e">
        <f>IF(LEN('Описание предлагаемого товара'!#REF!)&gt;0,'Описание предлагаемого товара'!#REF!,"")</f>
        <v>#REF!</v>
      </c>
      <c r="J952" s="38" t="str">
        <f>IFERROR(VLOOKUP(B952,SAP!$A:$E,5,),"")</f>
        <v/>
      </c>
      <c r="K952" s="40" t="str">
        <f t="shared" si="8909"/>
        <v/>
      </c>
      <c r="L952" s="61" t="e">
        <f>IF(LEN('Описание предлагаемого товара'!#REF!)&gt;0,IFERROR('Описание предлагаемого товара'!#REF!*1,""),"")</f>
        <v>#REF!</v>
      </c>
      <c r="M952" s="39" t="str">
        <f>IFERROR(VLOOKUP(B952,SAP!$A:$E,2,),"")</f>
        <v/>
      </c>
      <c r="N952" s="41" t="str">
        <f t="shared" si="9045"/>
        <v/>
      </c>
      <c r="O952" s="39" t="str">
        <f t="shared" si="8896"/>
        <v/>
      </c>
      <c r="P952" s="36" t="e">
        <f>IF(LEN('Описание предлагаемого товара'!#REF!)&gt;0,'Описание предлагаемого товара'!#REF!,"")</f>
        <v>#REF!</v>
      </c>
      <c r="Q95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52" s="37" t="e">
        <f>IF(LEN('Описание предлагаемого товара'!#REF!)&gt;0,'Описание предлагаемого товара'!#REF!,"")</f>
        <v>#REF!</v>
      </c>
      <c r="S952" s="37" t="e">
        <f>IF(LEN('Описание предлагаемого товара'!#REF!)&gt;0,'Описание предлагаемого товара'!#REF!,"")</f>
        <v>#REF!</v>
      </c>
      <c r="T95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52" s="23" t="str">
        <f>IFERROR(VLOOKUP(CI952*1,Обработ.выгрузка_реестра_РФ!$A:$G,6,),"")</f>
        <v/>
      </c>
      <c r="V952" s="61" t="e">
        <f>IF(LEN('Описание предлагаемого товара'!#REF!)&gt;0,'Описание предлагаемого товара'!#REF!,"")</f>
        <v>#REF!</v>
      </c>
      <c r="W952" s="62" t="e">
        <f>IF(LEN('Описание предлагаемого товара'!#REF!)&gt;0,'Описание предлагаемого товара'!#REF!,"")</f>
        <v>#REF!</v>
      </c>
      <c r="X952" s="91" t="e">
        <f t="shared" ref="X952:Y952" si="9298">IFERROR(REPLACE(W952,FIND(CHAR(10),W952,1),1," "),W952)</f>
        <v>#REF!</v>
      </c>
      <c r="Y952" s="91" t="e">
        <f t="shared" si="9298"/>
        <v>#REF!</v>
      </c>
      <c r="Z952" s="91" t="e">
        <f t="shared" si="8911"/>
        <v>#REF!</v>
      </c>
      <c r="AA952" s="91" t="e">
        <f t="shared" si="8912"/>
        <v>#REF!</v>
      </c>
      <c r="AB952" s="91" t="e">
        <f t="shared" si="8913"/>
        <v>#REF!</v>
      </c>
      <c r="AC952" s="91" t="e">
        <f t="shared" ref="AC952:AF952" si="9299">IFERROR(REPLACE(AB952,FIND("  ",AB952,1),2," "),AB952)</f>
        <v>#REF!</v>
      </c>
      <c r="AD952" s="91" t="e">
        <f t="shared" si="9299"/>
        <v>#REF!</v>
      </c>
      <c r="AE952" s="91" t="e">
        <f t="shared" si="9299"/>
        <v>#REF!</v>
      </c>
      <c r="AF952" s="91" t="e">
        <f t="shared" si="9299"/>
        <v>#REF!</v>
      </c>
      <c r="AG952" s="23" t="str">
        <f>IFERROR(VLOOKUP(CI952*1,Обработ.выгрузка_реестра_РФ!$A:$G,4,),"")</f>
        <v/>
      </c>
      <c r="AH952" s="91" t="str">
        <f t="shared" ref="AH952:AI952" si="9300">IFERROR(REPLACE(AG952,FIND("-",AG952,1),1,"*"),AG952)</f>
        <v/>
      </c>
      <c r="AI952" s="91" t="str">
        <f t="shared" si="9300"/>
        <v/>
      </c>
      <c r="AJ952" s="27" t="str">
        <f t="shared" si="9011"/>
        <v/>
      </c>
      <c r="AK952" s="63" t="e">
        <f>IF(LEN('Описание предлагаемого товара'!#REF!)&gt;0,'Описание предлагаемого товара'!#REF!,"")</f>
        <v>#REF!</v>
      </c>
      <c r="AL952" s="91" t="e">
        <f t="shared" ref="AL952:AM952" si="9301">IFERROR(REPLACE(AK952,FIND(CHAR(10),AK952,1),1,""),AK952)</f>
        <v>#REF!</v>
      </c>
      <c r="AM952" s="91" t="e">
        <f t="shared" si="9301"/>
        <v>#REF!</v>
      </c>
      <c r="AN952" s="91" t="e">
        <f t="shared" ref="AN952:AR952" si="9302">IFERROR(REPLACE(AM952,FIND(" ",AM952,1),1,""),AM952)</f>
        <v>#REF!</v>
      </c>
      <c r="AO952" s="91" t="e">
        <f t="shared" si="9302"/>
        <v>#REF!</v>
      </c>
      <c r="AP952" s="91" t="e">
        <f t="shared" si="9302"/>
        <v>#REF!</v>
      </c>
      <c r="AQ952" s="91" t="e">
        <f t="shared" si="9302"/>
        <v>#REF!</v>
      </c>
      <c r="AR952" s="91" t="e">
        <f t="shared" si="9302"/>
        <v>#REF!</v>
      </c>
      <c r="AS952" s="91" t="e">
        <f t="shared" si="8918"/>
        <v>#REF!</v>
      </c>
      <c r="AT952" s="91" t="e">
        <f t="shared" si="8919"/>
        <v>#REF!</v>
      </c>
      <c r="AU952" s="32" t="e">
        <f t="shared" si="8902"/>
        <v>#REF!</v>
      </c>
      <c r="AV952" s="93" t="e">
        <f>'Описание предлагаемого товара'!#REF!</f>
        <v>#REF!</v>
      </c>
      <c r="AW952" s="91" t="e">
        <f>MIN(SEARCH({0,1,2,3,4,5,6,7,8,9},AV952&amp; "0123456789"))</f>
        <v>#REF!</v>
      </c>
      <c r="AX952" s="91" t="str">
        <f t="shared" si="8920"/>
        <v/>
      </c>
      <c r="AY952" s="91" t="str">
        <f t="shared" si="8921"/>
        <v/>
      </c>
      <c r="AZ952" s="91" t="str">
        <f t="shared" si="8922"/>
        <v/>
      </c>
      <c r="BA952" s="91" t="str">
        <f t="shared" si="8923"/>
        <v/>
      </c>
      <c r="BB952" s="91" t="str">
        <f t="shared" si="8924"/>
        <v/>
      </c>
      <c r="BC952" s="91" t="str">
        <f t="shared" si="8925"/>
        <v/>
      </c>
      <c r="BD952" s="91" t="str">
        <f t="shared" si="8926"/>
        <v/>
      </c>
      <c r="BE952" s="91" t="str">
        <f t="shared" si="8927"/>
        <v/>
      </c>
      <c r="BF952" s="91" t="str">
        <f t="shared" si="8928"/>
        <v/>
      </c>
      <c r="BG952" s="91" t="str">
        <f t="shared" si="8929"/>
        <v/>
      </c>
      <c r="BH952" s="91" t="str">
        <f t="shared" si="8930"/>
        <v/>
      </c>
      <c r="BI952" s="91" t="str">
        <f t="shared" si="8931"/>
        <v/>
      </c>
      <c r="BJ952" s="91" t="str">
        <f t="shared" si="8932"/>
        <v/>
      </c>
      <c r="BK952" s="91" t="str">
        <f t="shared" si="8933"/>
        <v/>
      </c>
      <c r="BL952" s="91" t="str">
        <f t="shared" si="8934"/>
        <v/>
      </c>
      <c r="BM952" s="91" t="str">
        <f t="shared" si="8935"/>
        <v/>
      </c>
      <c r="BN952" s="91" t="str">
        <f t="shared" si="8936"/>
        <v/>
      </c>
      <c r="BO952" s="91" t="str">
        <f t="shared" si="8937"/>
        <v/>
      </c>
      <c r="BP952" s="91" t="str">
        <f t="shared" si="8938"/>
        <v/>
      </c>
      <c r="BQ952" s="91" t="str">
        <f t="shared" si="8939"/>
        <v/>
      </c>
      <c r="BR952" s="91" t="str">
        <f t="shared" si="8940"/>
        <v/>
      </c>
      <c r="BS952" s="91" t="str">
        <f t="shared" si="8941"/>
        <v/>
      </c>
      <c r="BT952" s="91" t="str">
        <f t="shared" si="8942"/>
        <v/>
      </c>
      <c r="BU952" s="91" t="str">
        <f t="shared" si="8943"/>
        <v/>
      </c>
      <c r="BV952" s="91" t="str">
        <f t="shared" si="8944"/>
        <v/>
      </c>
      <c r="BW952" s="91" t="str">
        <f t="shared" si="8945"/>
        <v/>
      </c>
      <c r="BX952" s="91" t="str">
        <f t="shared" si="8946"/>
        <v/>
      </c>
      <c r="BY952" s="91" t="str">
        <f t="shared" si="8947"/>
        <v/>
      </c>
      <c r="BZ952" s="91" t="str">
        <f t="shared" si="8948"/>
        <v/>
      </c>
      <c r="CA952" s="91" t="str">
        <f t="shared" si="8949"/>
        <v/>
      </c>
      <c r="CB952" s="91" t="str">
        <f t="shared" si="8950"/>
        <v/>
      </c>
      <c r="CC952" s="91" t="str">
        <f t="shared" si="8951"/>
        <v/>
      </c>
      <c r="CD952" s="91" t="str">
        <f t="shared" si="8952"/>
        <v/>
      </c>
      <c r="CE952" s="91" t="str">
        <f t="shared" si="8953"/>
        <v/>
      </c>
      <c r="CF952" s="91" t="str">
        <f t="shared" si="8954"/>
        <v/>
      </c>
      <c r="CG952" s="91" t="str">
        <f t="shared" si="8955"/>
        <v/>
      </c>
      <c r="CH952" s="91" t="str">
        <f t="shared" si="8956"/>
        <v/>
      </c>
      <c r="CI952" s="91" t="str">
        <f t="shared" si="8957"/>
        <v>нет</v>
      </c>
      <c r="CJ952" s="63" t="e">
        <f>IF(LEN('Описание предлагаемого товара'!#REF!)&gt;0,'Описание предлагаемого товара'!#REF!,"")</f>
        <v>#REF!</v>
      </c>
      <c r="CK952" s="91" t="e">
        <f t="shared" ref="CK952:CL952" si="9303">IFERROR(REPLACE(CJ952,FIND(CHAR(10),CJ952,1),1,""),CJ952)</f>
        <v>#REF!</v>
      </c>
      <c r="CL952" s="91" t="e">
        <f t="shared" si="9303"/>
        <v>#REF!</v>
      </c>
      <c r="CM952" s="91" t="e">
        <f t="shared" si="8959"/>
        <v>#REF!</v>
      </c>
      <c r="CN952" s="91" t="e">
        <f t="shared" si="8960"/>
        <v>#REF!</v>
      </c>
      <c r="CO952" s="91" t="e">
        <f t="shared" si="8961"/>
        <v>#REF!</v>
      </c>
      <c r="CP952" s="90" t="e">
        <f>IF(AU952="Не указан реестровый номер (мера нац.режима Запрет)","",IF(CI952="нет","",IF(CU952="да","исключение(не смотрим баллы)",IFERROR(IF(CI952*1&gt;0,IFERROR(IF(VLOOKUP(CI952*1,Обработ.выгрузка_реестра_РФ!$A:$G,7,)=0,"Баллы не установлены",VLOOKUP(CI952*1,Обработ.выгрузка_реестра_РФ!$A:$G,7,)),IF(LEN(CI952)&gt;14,"","нет номера в реестре РФ")),""),IF(LEN(CI952)=0,"","Некорректный реестровый номер")))))</f>
        <v>#REF!</v>
      </c>
      <c r="CQ952" s="33" t="e">
        <f>IF(LEN(C952)&gt;0,IFERROR(IF(LEN(H952)&gt;0,IF(LEN(VLOOKUP(H952,'исключения(не_смотрим_баллы)'!$A:$C,1,))&gt;0,"да","нет"),"не введен ОКПД2"),"нет"),"")</f>
        <v>#REF!</v>
      </c>
      <c r="CR952" s="33" t="e">
        <f ca="1">IF(CQ952="да",IF(TODAY()&lt;VLOOKUP(H952,'исключения(не_смотрим_баллы)'!$A:$C,3,),"да","нет"),"")</f>
        <v>#REF!</v>
      </c>
      <c r="CS952" s="33" t="str">
        <f>IFERROR(IF(CQ952="да",IF(VLOOKUP(CI952*1,Обработ.выгрузка_реестра_РФ!$A:$G,2,)&lt;VLOOKUP(H952,'исключения(не_смотрим_баллы)'!$A:$C,2,),"да","нет"),""),"")</f>
        <v/>
      </c>
      <c r="CT952" s="24"/>
      <c r="CU952" s="33" t="e">
        <f t="shared" si="8973"/>
        <v>#REF!</v>
      </c>
      <c r="CV952" s="91" t="e">
        <f t="shared" si="8974"/>
        <v>#REF!</v>
      </c>
      <c r="CW952" s="27" t="e">
        <f t="shared" si="8975"/>
        <v>#REF!</v>
      </c>
      <c r="CX952" s="26" t="e">
        <f t="shared" si="8904"/>
        <v>#REF!</v>
      </c>
      <c r="CY952" s="64" t="e">
        <f>IF(LEN('Описание предлагаемого товара'!#REF!)&gt;0,'Описание предлагаемого товара'!#REF!,"")</f>
        <v>#REF!</v>
      </c>
      <c r="CZ952" s="95" t="e">
        <f t="shared" si="8962"/>
        <v>#REF!</v>
      </c>
      <c r="DA952" s="95" t="e">
        <f t="shared" ref="DA952" si="9304">IFERROR(REPLACE(CZ952,FIND(" ",CZ952,1),1,""),CZ952)</f>
        <v>#REF!</v>
      </c>
      <c r="DB952" s="95" t="e">
        <f t="shared" si="8906"/>
        <v>#REF!</v>
      </c>
      <c r="DC952" s="95" t="e">
        <f t="shared" ref="DC952:DD952" si="9305">IFERROR(REPLACE(DB952,FIND("г.",DB952,1),2,""),DB952)</f>
        <v>#REF!</v>
      </c>
      <c r="DD952" s="95" t="e">
        <f t="shared" si="9305"/>
        <v>#REF!</v>
      </c>
      <c r="DE952" s="95" t="e">
        <f t="shared" ref="DE952:DF952" si="9306">IFERROR(REPLACE(DD952,FIND("г",DD952,1),1,""),DD952)</f>
        <v>#REF!</v>
      </c>
      <c r="DF952" s="95" t="e">
        <f t="shared" si="9306"/>
        <v>#REF!</v>
      </c>
      <c r="DG952" s="95" t="e">
        <f t="shared" si="8979"/>
        <v>#REF!</v>
      </c>
      <c r="DH952" s="25" t="str">
        <f>IFERROR(VLOOKUP(CI952*1,Обработ.выгрузка_реестра_РФ!$A:$G,5,),"")</f>
        <v/>
      </c>
      <c r="DI952" s="27" t="str">
        <f t="shared" si="8989"/>
        <v/>
      </c>
      <c r="DJ952" s="27" t="str">
        <f t="shared" ca="1" si="8966"/>
        <v/>
      </c>
      <c r="DK952" s="63" t="e">
        <f>IF(LEN('Описание предлагаемого товара'!#REF!)&gt;0,'Описание предлагаемого товара'!#REF!,"")</f>
        <v>#REF!</v>
      </c>
      <c r="DL952" s="63" t="e">
        <f>IF(LEN('Описание предлагаемого товара'!#REF!)&gt;0,'Описание предлагаемого товара'!#REF!,"")</f>
        <v>#REF!</v>
      </c>
      <c r="DM952" s="32"/>
    </row>
    <row r="953" spans="1:117" ht="48.75" customHeight="1" x14ac:dyDescent="0.25">
      <c r="A953" s="61" t="e">
        <f>IF(LEN('Описание предлагаемого товара'!#REF!)&gt;0,'Описание предлагаемого товара'!#REF!,"")</f>
        <v>#REF!</v>
      </c>
      <c r="B953" s="65" t="e">
        <f>IF(LEN('Описание предлагаемого товара'!#REF!)&gt;0,'Описание предлагаемого товара'!#REF!,"")</f>
        <v>#REF!</v>
      </c>
      <c r="C953" s="61" t="e">
        <f>IF(LEN('Описание предлагаемого товара'!#REF!)&gt;0,'Описание предлагаемого товара'!#REF!,"")</f>
        <v>#REF!</v>
      </c>
      <c r="D953" s="61" t="e">
        <f>IF(LEN('Описание предлагаемого товара'!#REF!)&gt;0,'Описание предлагаемого товара'!#REF!,"")</f>
        <v>#REF!</v>
      </c>
      <c r="E953" s="61" t="e">
        <f>IF(LEN('Описание предлагаемого товара'!#REF!)&gt;0,'Описание предлагаемого товара'!#REF!,"")</f>
        <v>#REF!</v>
      </c>
      <c r="F953" s="61" t="e">
        <f>IF(LEN('Описание предлагаемого товара'!#REF!)&gt;0,'Описание предлагаемого товара'!#REF!,"")</f>
        <v>#REF!</v>
      </c>
      <c r="G953" s="61" t="e">
        <f>IF(LEN('Описание предлагаемого товара'!#REF!)&gt;0,'Описание предлагаемого товара'!#REF!,"")</f>
        <v>#REF!</v>
      </c>
      <c r="H953" s="61" t="e">
        <f>IF(LEN('Описание предлагаемого товара'!#REF!)&gt;0,'Описание предлагаемого товара'!#REF!,"")</f>
        <v>#REF!</v>
      </c>
      <c r="I953" s="61" t="e">
        <f>IF(LEN('Описание предлагаемого товара'!#REF!)&gt;0,'Описание предлагаемого товара'!#REF!,"")</f>
        <v>#REF!</v>
      </c>
      <c r="J953" s="38" t="str">
        <f>IFERROR(VLOOKUP(B953,SAP!$A:$E,5,),"")</f>
        <v/>
      </c>
      <c r="K953" s="40" t="str">
        <f t="shared" si="8909"/>
        <v/>
      </c>
      <c r="L953" s="61" t="e">
        <f>IF(LEN('Описание предлагаемого товара'!#REF!)&gt;0,IFERROR('Описание предлагаемого товара'!#REF!*1,""),"")</f>
        <v>#REF!</v>
      </c>
      <c r="M953" s="39" t="str">
        <f>IFERROR(VLOOKUP(B953,SAP!$A:$E,2,),"")</f>
        <v/>
      </c>
      <c r="N953" s="41" t="str">
        <f t="shared" si="9045"/>
        <v/>
      </c>
      <c r="O953" s="39" t="str">
        <f t="shared" si="8896"/>
        <v/>
      </c>
      <c r="P953" s="36" t="e">
        <f>IF(LEN('Описание предлагаемого товара'!#REF!)&gt;0,'Описание предлагаемого товара'!#REF!,"")</f>
        <v>#REF!</v>
      </c>
      <c r="Q95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53" s="37" t="e">
        <f>IF(LEN('Описание предлагаемого товара'!#REF!)&gt;0,'Описание предлагаемого товара'!#REF!,"")</f>
        <v>#REF!</v>
      </c>
      <c r="S953" s="37" t="e">
        <f>IF(LEN('Описание предлагаемого товара'!#REF!)&gt;0,'Описание предлагаемого товара'!#REF!,"")</f>
        <v>#REF!</v>
      </c>
      <c r="T95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53" s="23" t="str">
        <f>IFERROR(VLOOKUP(CI953*1,Обработ.выгрузка_реестра_РФ!$A:$G,6,),"")</f>
        <v/>
      </c>
      <c r="V953" s="61" t="e">
        <f>IF(LEN('Описание предлагаемого товара'!#REF!)&gt;0,'Описание предлагаемого товара'!#REF!,"")</f>
        <v>#REF!</v>
      </c>
      <c r="W953" s="62" t="e">
        <f>IF(LEN('Описание предлагаемого товара'!#REF!)&gt;0,'Описание предлагаемого товара'!#REF!,"")</f>
        <v>#REF!</v>
      </c>
      <c r="X953" s="91" t="e">
        <f t="shared" ref="X953:Y953" si="9307">IFERROR(REPLACE(W953,FIND(CHAR(10),W953,1),1," "),W953)</f>
        <v>#REF!</v>
      </c>
      <c r="Y953" s="91" t="e">
        <f t="shared" si="9307"/>
        <v>#REF!</v>
      </c>
      <c r="Z953" s="91" t="e">
        <f t="shared" si="8911"/>
        <v>#REF!</v>
      </c>
      <c r="AA953" s="91" t="e">
        <f t="shared" si="8912"/>
        <v>#REF!</v>
      </c>
      <c r="AB953" s="91" t="e">
        <f t="shared" si="8913"/>
        <v>#REF!</v>
      </c>
      <c r="AC953" s="91" t="e">
        <f t="shared" ref="AC953:AF953" si="9308">IFERROR(REPLACE(AB953,FIND("  ",AB953,1),2," "),AB953)</f>
        <v>#REF!</v>
      </c>
      <c r="AD953" s="91" t="e">
        <f t="shared" si="9308"/>
        <v>#REF!</v>
      </c>
      <c r="AE953" s="91" t="e">
        <f t="shared" si="9308"/>
        <v>#REF!</v>
      </c>
      <c r="AF953" s="91" t="e">
        <f t="shared" si="9308"/>
        <v>#REF!</v>
      </c>
      <c r="AG953" s="23" t="str">
        <f>IFERROR(VLOOKUP(CI953*1,Обработ.выгрузка_реестра_РФ!$A:$G,4,),"")</f>
        <v/>
      </c>
      <c r="AH953" s="91" t="str">
        <f t="shared" ref="AH953:AI953" si="9309">IFERROR(REPLACE(AG953,FIND("-",AG953,1),1,"*"),AG953)</f>
        <v/>
      </c>
      <c r="AI953" s="91" t="str">
        <f t="shared" si="9309"/>
        <v/>
      </c>
      <c r="AJ953" s="27" t="str">
        <f t="shared" si="9011"/>
        <v/>
      </c>
      <c r="AK953" s="63" t="e">
        <f>IF(LEN('Описание предлагаемого товара'!#REF!)&gt;0,'Описание предлагаемого товара'!#REF!,"")</f>
        <v>#REF!</v>
      </c>
      <c r="AL953" s="91" t="e">
        <f t="shared" ref="AL953:AM953" si="9310">IFERROR(REPLACE(AK953,FIND(CHAR(10),AK953,1),1,""),AK953)</f>
        <v>#REF!</v>
      </c>
      <c r="AM953" s="91" t="e">
        <f t="shared" si="9310"/>
        <v>#REF!</v>
      </c>
      <c r="AN953" s="91" t="e">
        <f t="shared" ref="AN953:AR953" si="9311">IFERROR(REPLACE(AM953,FIND(" ",AM953,1),1,""),AM953)</f>
        <v>#REF!</v>
      </c>
      <c r="AO953" s="91" t="e">
        <f t="shared" si="9311"/>
        <v>#REF!</v>
      </c>
      <c r="AP953" s="91" t="e">
        <f t="shared" si="9311"/>
        <v>#REF!</v>
      </c>
      <c r="AQ953" s="91" t="e">
        <f t="shared" si="9311"/>
        <v>#REF!</v>
      </c>
      <c r="AR953" s="91" t="e">
        <f t="shared" si="9311"/>
        <v>#REF!</v>
      </c>
      <c r="AS953" s="91" t="e">
        <f t="shared" si="8918"/>
        <v>#REF!</v>
      </c>
      <c r="AT953" s="91" t="e">
        <f t="shared" si="8919"/>
        <v>#REF!</v>
      </c>
      <c r="AU953" s="32" t="e">
        <f t="shared" si="8902"/>
        <v>#REF!</v>
      </c>
      <c r="AV953" s="93" t="e">
        <f>'Описание предлагаемого товара'!#REF!</f>
        <v>#REF!</v>
      </c>
      <c r="AW953" s="91" t="e">
        <f>MIN(SEARCH({0,1,2,3,4,5,6,7,8,9},AV953&amp; "0123456789"))</f>
        <v>#REF!</v>
      </c>
      <c r="AX953" s="91" t="str">
        <f t="shared" si="8920"/>
        <v/>
      </c>
      <c r="AY953" s="91" t="str">
        <f t="shared" si="8921"/>
        <v/>
      </c>
      <c r="AZ953" s="91" t="str">
        <f t="shared" si="8922"/>
        <v/>
      </c>
      <c r="BA953" s="91" t="str">
        <f t="shared" si="8923"/>
        <v/>
      </c>
      <c r="BB953" s="91" t="str">
        <f t="shared" si="8924"/>
        <v/>
      </c>
      <c r="BC953" s="91" t="str">
        <f t="shared" si="8925"/>
        <v/>
      </c>
      <c r="BD953" s="91" t="str">
        <f t="shared" si="8926"/>
        <v/>
      </c>
      <c r="BE953" s="91" t="str">
        <f t="shared" si="8927"/>
        <v/>
      </c>
      <c r="BF953" s="91" t="str">
        <f t="shared" si="8928"/>
        <v/>
      </c>
      <c r="BG953" s="91" t="str">
        <f t="shared" si="8929"/>
        <v/>
      </c>
      <c r="BH953" s="91" t="str">
        <f t="shared" si="8930"/>
        <v/>
      </c>
      <c r="BI953" s="91" t="str">
        <f t="shared" si="8931"/>
        <v/>
      </c>
      <c r="BJ953" s="91" t="str">
        <f t="shared" si="8932"/>
        <v/>
      </c>
      <c r="BK953" s="91" t="str">
        <f t="shared" si="8933"/>
        <v/>
      </c>
      <c r="BL953" s="91" t="str">
        <f t="shared" si="8934"/>
        <v/>
      </c>
      <c r="BM953" s="91" t="str">
        <f t="shared" si="8935"/>
        <v/>
      </c>
      <c r="BN953" s="91" t="str">
        <f t="shared" si="8936"/>
        <v/>
      </c>
      <c r="BO953" s="91" t="str">
        <f t="shared" si="8937"/>
        <v/>
      </c>
      <c r="BP953" s="91" t="str">
        <f t="shared" si="8938"/>
        <v/>
      </c>
      <c r="BQ953" s="91" t="str">
        <f t="shared" si="8939"/>
        <v/>
      </c>
      <c r="BR953" s="91" t="str">
        <f t="shared" si="8940"/>
        <v/>
      </c>
      <c r="BS953" s="91" t="str">
        <f t="shared" si="8941"/>
        <v/>
      </c>
      <c r="BT953" s="91" t="str">
        <f t="shared" si="8942"/>
        <v/>
      </c>
      <c r="BU953" s="91" t="str">
        <f t="shared" si="8943"/>
        <v/>
      </c>
      <c r="BV953" s="91" t="str">
        <f t="shared" si="8944"/>
        <v/>
      </c>
      <c r="BW953" s="91" t="str">
        <f t="shared" si="8945"/>
        <v/>
      </c>
      <c r="BX953" s="91" t="str">
        <f t="shared" si="8946"/>
        <v/>
      </c>
      <c r="BY953" s="91" t="str">
        <f t="shared" si="8947"/>
        <v/>
      </c>
      <c r="BZ953" s="91" t="str">
        <f t="shared" si="8948"/>
        <v/>
      </c>
      <c r="CA953" s="91" t="str">
        <f t="shared" si="8949"/>
        <v/>
      </c>
      <c r="CB953" s="91" t="str">
        <f t="shared" si="8950"/>
        <v/>
      </c>
      <c r="CC953" s="91" t="str">
        <f t="shared" si="8951"/>
        <v/>
      </c>
      <c r="CD953" s="91" t="str">
        <f t="shared" si="8952"/>
        <v/>
      </c>
      <c r="CE953" s="91" t="str">
        <f t="shared" si="8953"/>
        <v/>
      </c>
      <c r="CF953" s="91" t="str">
        <f t="shared" si="8954"/>
        <v/>
      </c>
      <c r="CG953" s="91" t="str">
        <f t="shared" si="8955"/>
        <v/>
      </c>
      <c r="CH953" s="91" t="str">
        <f t="shared" si="8956"/>
        <v/>
      </c>
      <c r="CI953" s="91" t="str">
        <f t="shared" si="8957"/>
        <v>нет</v>
      </c>
      <c r="CJ953" s="63" t="e">
        <f>IF(LEN('Описание предлагаемого товара'!#REF!)&gt;0,'Описание предлагаемого товара'!#REF!,"")</f>
        <v>#REF!</v>
      </c>
      <c r="CK953" s="91" t="e">
        <f t="shared" ref="CK953:CL953" si="9312">IFERROR(REPLACE(CJ953,FIND(CHAR(10),CJ953,1),1,""),CJ953)</f>
        <v>#REF!</v>
      </c>
      <c r="CL953" s="91" t="e">
        <f t="shared" si="9312"/>
        <v>#REF!</v>
      </c>
      <c r="CM953" s="91" t="e">
        <f t="shared" si="8959"/>
        <v>#REF!</v>
      </c>
      <c r="CN953" s="91" t="e">
        <f t="shared" si="8960"/>
        <v>#REF!</v>
      </c>
      <c r="CO953" s="91" t="e">
        <f t="shared" si="8961"/>
        <v>#REF!</v>
      </c>
      <c r="CP953" s="90" t="e">
        <f>IF(AU953="Не указан реестровый номер (мера нац.режима Запрет)","",IF(CI953="нет","",IF(CU953="да","исключение(не смотрим баллы)",IFERROR(IF(CI953*1&gt;0,IFERROR(IF(VLOOKUP(CI953*1,Обработ.выгрузка_реестра_РФ!$A:$G,7,)=0,"Баллы не установлены",VLOOKUP(CI953*1,Обработ.выгрузка_реестра_РФ!$A:$G,7,)),IF(LEN(CI953)&gt;14,"","нет номера в реестре РФ")),""),IF(LEN(CI953)=0,"","Некорректный реестровый номер")))))</f>
        <v>#REF!</v>
      </c>
      <c r="CQ953" s="33" t="e">
        <f>IF(LEN(C953)&gt;0,IFERROR(IF(LEN(H953)&gt;0,IF(LEN(VLOOKUP(H953,'исключения(не_смотрим_баллы)'!$A:$C,1,))&gt;0,"да","нет"),"не введен ОКПД2"),"нет"),"")</f>
        <v>#REF!</v>
      </c>
      <c r="CR953" s="33" t="e">
        <f ca="1">IF(CQ953="да",IF(TODAY()&lt;VLOOKUP(H953,'исключения(не_смотрим_баллы)'!$A:$C,3,),"да","нет"),"")</f>
        <v>#REF!</v>
      </c>
      <c r="CS953" s="33" t="str">
        <f>IFERROR(IF(CQ953="да",IF(VLOOKUP(CI953*1,Обработ.выгрузка_реестра_РФ!$A:$G,2,)&lt;VLOOKUP(H953,'исключения(не_смотрим_баллы)'!$A:$C,2,),"да","нет"),""),"")</f>
        <v/>
      </c>
      <c r="CT953" s="24"/>
      <c r="CU953" s="33" t="e">
        <f t="shared" si="8973"/>
        <v>#REF!</v>
      </c>
      <c r="CV953" s="91" t="e">
        <f t="shared" si="8974"/>
        <v>#REF!</v>
      </c>
      <c r="CW953" s="27" t="e">
        <f t="shared" si="8975"/>
        <v>#REF!</v>
      </c>
      <c r="CX953" s="26" t="e">
        <f t="shared" si="8904"/>
        <v>#REF!</v>
      </c>
      <c r="CY953" s="64" t="e">
        <f>IF(LEN('Описание предлагаемого товара'!#REF!)&gt;0,'Описание предлагаемого товара'!#REF!,"")</f>
        <v>#REF!</v>
      </c>
      <c r="CZ953" s="95" t="e">
        <f t="shared" si="8962"/>
        <v>#REF!</v>
      </c>
      <c r="DA953" s="95" t="e">
        <f t="shared" ref="DA953" si="9313">IFERROR(REPLACE(CZ953,FIND(" ",CZ953,1),1,""),CZ953)</f>
        <v>#REF!</v>
      </c>
      <c r="DB953" s="95" t="e">
        <f t="shared" si="8906"/>
        <v>#REF!</v>
      </c>
      <c r="DC953" s="95" t="e">
        <f t="shared" ref="DC953:DD953" si="9314">IFERROR(REPLACE(DB953,FIND("г.",DB953,1),2,""),DB953)</f>
        <v>#REF!</v>
      </c>
      <c r="DD953" s="95" t="e">
        <f t="shared" si="9314"/>
        <v>#REF!</v>
      </c>
      <c r="DE953" s="95" t="e">
        <f t="shared" ref="DE953:DF953" si="9315">IFERROR(REPLACE(DD953,FIND("г",DD953,1),1,""),DD953)</f>
        <v>#REF!</v>
      </c>
      <c r="DF953" s="95" t="e">
        <f t="shared" si="9315"/>
        <v>#REF!</v>
      </c>
      <c r="DG953" s="95" t="e">
        <f t="shared" si="8979"/>
        <v>#REF!</v>
      </c>
      <c r="DH953" s="25" t="str">
        <f>IFERROR(VLOOKUP(CI953*1,Обработ.выгрузка_реестра_РФ!$A:$G,5,),"")</f>
        <v/>
      </c>
      <c r="DI953" s="27" t="str">
        <f t="shared" si="8989"/>
        <v/>
      </c>
      <c r="DJ953" s="27" t="str">
        <f t="shared" ca="1" si="8966"/>
        <v/>
      </c>
      <c r="DK953" s="63" t="e">
        <f>IF(LEN('Описание предлагаемого товара'!#REF!)&gt;0,'Описание предлагаемого товара'!#REF!,"")</f>
        <v>#REF!</v>
      </c>
      <c r="DL953" s="63" t="e">
        <f>IF(LEN('Описание предлагаемого товара'!#REF!)&gt;0,'Описание предлагаемого товара'!#REF!,"")</f>
        <v>#REF!</v>
      </c>
      <c r="DM953" s="32"/>
    </row>
    <row r="954" spans="1:117" ht="48.75" customHeight="1" x14ac:dyDescent="0.25">
      <c r="A954" s="61" t="e">
        <f>IF(LEN('Описание предлагаемого товара'!#REF!)&gt;0,'Описание предлагаемого товара'!#REF!,"")</f>
        <v>#REF!</v>
      </c>
      <c r="B954" s="65" t="e">
        <f>IF(LEN('Описание предлагаемого товара'!#REF!)&gt;0,'Описание предлагаемого товара'!#REF!,"")</f>
        <v>#REF!</v>
      </c>
      <c r="C954" s="61" t="e">
        <f>IF(LEN('Описание предлагаемого товара'!#REF!)&gt;0,'Описание предлагаемого товара'!#REF!,"")</f>
        <v>#REF!</v>
      </c>
      <c r="D954" s="61" t="e">
        <f>IF(LEN('Описание предлагаемого товара'!#REF!)&gt;0,'Описание предлагаемого товара'!#REF!,"")</f>
        <v>#REF!</v>
      </c>
      <c r="E954" s="61" t="e">
        <f>IF(LEN('Описание предлагаемого товара'!#REF!)&gt;0,'Описание предлагаемого товара'!#REF!,"")</f>
        <v>#REF!</v>
      </c>
      <c r="F954" s="61" t="e">
        <f>IF(LEN('Описание предлагаемого товара'!#REF!)&gt;0,'Описание предлагаемого товара'!#REF!,"")</f>
        <v>#REF!</v>
      </c>
      <c r="G954" s="61" t="e">
        <f>IF(LEN('Описание предлагаемого товара'!#REF!)&gt;0,'Описание предлагаемого товара'!#REF!,"")</f>
        <v>#REF!</v>
      </c>
      <c r="H954" s="61" t="e">
        <f>IF(LEN('Описание предлагаемого товара'!#REF!)&gt;0,'Описание предлагаемого товара'!#REF!,"")</f>
        <v>#REF!</v>
      </c>
      <c r="I954" s="61" t="e">
        <f>IF(LEN('Описание предлагаемого товара'!#REF!)&gt;0,'Описание предлагаемого товара'!#REF!,"")</f>
        <v>#REF!</v>
      </c>
      <c r="J954" s="38" t="str">
        <f>IFERROR(VLOOKUP(B954,SAP!$A:$E,5,),"")</f>
        <v/>
      </c>
      <c r="K954" s="40" t="str">
        <f t="shared" si="8909"/>
        <v/>
      </c>
      <c r="L954" s="61" t="e">
        <f>IF(LEN('Описание предлагаемого товара'!#REF!)&gt;0,IFERROR('Описание предлагаемого товара'!#REF!*1,""),"")</f>
        <v>#REF!</v>
      </c>
      <c r="M954" s="39" t="str">
        <f>IFERROR(VLOOKUP(B954,SAP!$A:$E,2,),"")</f>
        <v/>
      </c>
      <c r="N954" s="41" t="str">
        <f t="shared" si="9045"/>
        <v/>
      </c>
      <c r="O954" s="39" t="str">
        <f t="shared" si="8896"/>
        <v/>
      </c>
      <c r="P954" s="36" t="e">
        <f>IF(LEN('Описание предлагаемого товара'!#REF!)&gt;0,'Описание предлагаемого товара'!#REF!,"")</f>
        <v>#REF!</v>
      </c>
      <c r="Q95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54" s="37" t="e">
        <f>IF(LEN('Описание предлагаемого товара'!#REF!)&gt;0,'Описание предлагаемого товара'!#REF!,"")</f>
        <v>#REF!</v>
      </c>
      <c r="S954" s="37" t="e">
        <f>IF(LEN('Описание предлагаемого товара'!#REF!)&gt;0,'Описание предлагаемого товара'!#REF!,"")</f>
        <v>#REF!</v>
      </c>
      <c r="T95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54" s="23" t="str">
        <f>IFERROR(VLOOKUP(CI954*1,Обработ.выгрузка_реестра_РФ!$A:$G,6,),"")</f>
        <v/>
      </c>
      <c r="V954" s="61" t="e">
        <f>IF(LEN('Описание предлагаемого товара'!#REF!)&gt;0,'Описание предлагаемого товара'!#REF!,"")</f>
        <v>#REF!</v>
      </c>
      <c r="W954" s="62" t="e">
        <f>IF(LEN('Описание предлагаемого товара'!#REF!)&gt;0,'Описание предлагаемого товара'!#REF!,"")</f>
        <v>#REF!</v>
      </c>
      <c r="X954" s="91" t="e">
        <f t="shared" ref="X954:Y954" si="9316">IFERROR(REPLACE(W954,FIND(CHAR(10),W954,1),1," "),W954)</f>
        <v>#REF!</v>
      </c>
      <c r="Y954" s="91" t="e">
        <f t="shared" si="9316"/>
        <v>#REF!</v>
      </c>
      <c r="Z954" s="91" t="e">
        <f t="shared" si="8911"/>
        <v>#REF!</v>
      </c>
      <c r="AA954" s="91" t="e">
        <f t="shared" si="8912"/>
        <v>#REF!</v>
      </c>
      <c r="AB954" s="91" t="e">
        <f t="shared" si="8913"/>
        <v>#REF!</v>
      </c>
      <c r="AC954" s="91" t="e">
        <f t="shared" ref="AC954:AF954" si="9317">IFERROR(REPLACE(AB954,FIND("  ",AB954,1),2," "),AB954)</f>
        <v>#REF!</v>
      </c>
      <c r="AD954" s="91" t="e">
        <f t="shared" si="9317"/>
        <v>#REF!</v>
      </c>
      <c r="AE954" s="91" t="e">
        <f t="shared" si="9317"/>
        <v>#REF!</v>
      </c>
      <c r="AF954" s="91" t="e">
        <f t="shared" si="9317"/>
        <v>#REF!</v>
      </c>
      <c r="AG954" s="23" t="str">
        <f>IFERROR(VLOOKUP(CI954*1,Обработ.выгрузка_реестра_РФ!$A:$G,4,),"")</f>
        <v/>
      </c>
      <c r="AH954" s="91" t="str">
        <f t="shared" ref="AH954:AI954" si="9318">IFERROR(REPLACE(AG954,FIND("-",AG954,1),1,"*"),AG954)</f>
        <v/>
      </c>
      <c r="AI954" s="91" t="str">
        <f t="shared" si="9318"/>
        <v/>
      </c>
      <c r="AJ954" s="27" t="str">
        <f t="shared" si="9011"/>
        <v/>
      </c>
      <c r="AK954" s="63" t="e">
        <f>IF(LEN('Описание предлагаемого товара'!#REF!)&gt;0,'Описание предлагаемого товара'!#REF!,"")</f>
        <v>#REF!</v>
      </c>
      <c r="AL954" s="91" t="e">
        <f t="shared" ref="AL954:AM954" si="9319">IFERROR(REPLACE(AK954,FIND(CHAR(10),AK954,1),1,""),AK954)</f>
        <v>#REF!</v>
      </c>
      <c r="AM954" s="91" t="e">
        <f t="shared" si="9319"/>
        <v>#REF!</v>
      </c>
      <c r="AN954" s="91" t="e">
        <f t="shared" ref="AN954:AR954" si="9320">IFERROR(REPLACE(AM954,FIND(" ",AM954,1),1,""),AM954)</f>
        <v>#REF!</v>
      </c>
      <c r="AO954" s="91" t="e">
        <f t="shared" si="9320"/>
        <v>#REF!</v>
      </c>
      <c r="AP954" s="91" t="e">
        <f t="shared" si="9320"/>
        <v>#REF!</v>
      </c>
      <c r="AQ954" s="91" t="e">
        <f t="shared" si="9320"/>
        <v>#REF!</v>
      </c>
      <c r="AR954" s="91" t="e">
        <f t="shared" si="9320"/>
        <v>#REF!</v>
      </c>
      <c r="AS954" s="91" t="e">
        <f t="shared" si="8918"/>
        <v>#REF!</v>
      </c>
      <c r="AT954" s="91" t="e">
        <f t="shared" si="8919"/>
        <v>#REF!</v>
      </c>
      <c r="AU954" s="32" t="e">
        <f t="shared" si="8902"/>
        <v>#REF!</v>
      </c>
      <c r="AV954" s="93" t="e">
        <f>'Описание предлагаемого товара'!#REF!</f>
        <v>#REF!</v>
      </c>
      <c r="AW954" s="91" t="e">
        <f>MIN(SEARCH({0,1,2,3,4,5,6,7,8,9},AV954&amp; "0123456789"))</f>
        <v>#REF!</v>
      </c>
      <c r="AX954" s="91" t="str">
        <f t="shared" si="8920"/>
        <v/>
      </c>
      <c r="AY954" s="91" t="str">
        <f t="shared" si="8921"/>
        <v/>
      </c>
      <c r="AZ954" s="91" t="str">
        <f t="shared" si="8922"/>
        <v/>
      </c>
      <c r="BA954" s="91" t="str">
        <f t="shared" si="8923"/>
        <v/>
      </c>
      <c r="BB954" s="91" t="str">
        <f t="shared" si="8924"/>
        <v/>
      </c>
      <c r="BC954" s="91" t="str">
        <f t="shared" si="8925"/>
        <v/>
      </c>
      <c r="BD954" s="91" t="str">
        <f t="shared" si="8926"/>
        <v/>
      </c>
      <c r="BE954" s="91" t="str">
        <f t="shared" si="8927"/>
        <v/>
      </c>
      <c r="BF954" s="91" t="str">
        <f t="shared" si="8928"/>
        <v/>
      </c>
      <c r="BG954" s="91" t="str">
        <f t="shared" si="8929"/>
        <v/>
      </c>
      <c r="BH954" s="91" t="str">
        <f t="shared" si="8930"/>
        <v/>
      </c>
      <c r="BI954" s="91" t="str">
        <f t="shared" si="8931"/>
        <v/>
      </c>
      <c r="BJ954" s="91" t="str">
        <f t="shared" si="8932"/>
        <v/>
      </c>
      <c r="BK954" s="91" t="str">
        <f t="shared" si="8933"/>
        <v/>
      </c>
      <c r="BL954" s="91" t="str">
        <f t="shared" si="8934"/>
        <v/>
      </c>
      <c r="BM954" s="91" t="str">
        <f t="shared" si="8935"/>
        <v/>
      </c>
      <c r="BN954" s="91" t="str">
        <f t="shared" si="8936"/>
        <v/>
      </c>
      <c r="BO954" s="91" t="str">
        <f t="shared" si="8937"/>
        <v/>
      </c>
      <c r="BP954" s="91" t="str">
        <f t="shared" si="8938"/>
        <v/>
      </c>
      <c r="BQ954" s="91" t="str">
        <f t="shared" si="8939"/>
        <v/>
      </c>
      <c r="BR954" s="91" t="str">
        <f t="shared" si="8940"/>
        <v/>
      </c>
      <c r="BS954" s="91" t="str">
        <f t="shared" si="8941"/>
        <v/>
      </c>
      <c r="BT954" s="91" t="str">
        <f t="shared" si="8942"/>
        <v/>
      </c>
      <c r="BU954" s="91" t="str">
        <f t="shared" si="8943"/>
        <v/>
      </c>
      <c r="BV954" s="91" t="str">
        <f t="shared" si="8944"/>
        <v/>
      </c>
      <c r="BW954" s="91" t="str">
        <f t="shared" si="8945"/>
        <v/>
      </c>
      <c r="BX954" s="91" t="str">
        <f t="shared" si="8946"/>
        <v/>
      </c>
      <c r="BY954" s="91" t="str">
        <f t="shared" si="8947"/>
        <v/>
      </c>
      <c r="BZ954" s="91" t="str">
        <f t="shared" si="8948"/>
        <v/>
      </c>
      <c r="CA954" s="91" t="str">
        <f t="shared" si="8949"/>
        <v/>
      </c>
      <c r="CB954" s="91" t="str">
        <f t="shared" si="8950"/>
        <v/>
      </c>
      <c r="CC954" s="91" t="str">
        <f t="shared" si="8951"/>
        <v/>
      </c>
      <c r="CD954" s="91" t="str">
        <f t="shared" si="8952"/>
        <v/>
      </c>
      <c r="CE954" s="91" t="str">
        <f t="shared" si="8953"/>
        <v/>
      </c>
      <c r="CF954" s="91" t="str">
        <f t="shared" si="8954"/>
        <v/>
      </c>
      <c r="CG954" s="91" t="str">
        <f t="shared" si="8955"/>
        <v/>
      </c>
      <c r="CH954" s="91" t="str">
        <f t="shared" si="8956"/>
        <v/>
      </c>
      <c r="CI954" s="91" t="str">
        <f t="shared" si="8957"/>
        <v>нет</v>
      </c>
      <c r="CJ954" s="63" t="e">
        <f>IF(LEN('Описание предлагаемого товара'!#REF!)&gt;0,'Описание предлагаемого товара'!#REF!,"")</f>
        <v>#REF!</v>
      </c>
      <c r="CK954" s="91" t="e">
        <f t="shared" ref="CK954:CL954" si="9321">IFERROR(REPLACE(CJ954,FIND(CHAR(10),CJ954,1),1,""),CJ954)</f>
        <v>#REF!</v>
      </c>
      <c r="CL954" s="91" t="e">
        <f t="shared" si="9321"/>
        <v>#REF!</v>
      </c>
      <c r="CM954" s="91" t="e">
        <f t="shared" si="8959"/>
        <v>#REF!</v>
      </c>
      <c r="CN954" s="91" t="e">
        <f t="shared" si="8960"/>
        <v>#REF!</v>
      </c>
      <c r="CO954" s="91" t="e">
        <f t="shared" si="8961"/>
        <v>#REF!</v>
      </c>
      <c r="CP954" s="90" t="e">
        <f>IF(AU954="Не указан реестровый номер (мера нац.режима Запрет)","",IF(CI954="нет","",IF(CU954="да","исключение(не смотрим баллы)",IFERROR(IF(CI954*1&gt;0,IFERROR(IF(VLOOKUP(CI954*1,Обработ.выгрузка_реестра_РФ!$A:$G,7,)=0,"Баллы не установлены",VLOOKUP(CI954*1,Обработ.выгрузка_реестра_РФ!$A:$G,7,)),IF(LEN(CI954)&gt;14,"","нет номера в реестре РФ")),""),IF(LEN(CI954)=0,"","Некорректный реестровый номер")))))</f>
        <v>#REF!</v>
      </c>
      <c r="CQ954" s="33" t="e">
        <f>IF(LEN(C954)&gt;0,IFERROR(IF(LEN(H954)&gt;0,IF(LEN(VLOOKUP(H954,'исключения(не_смотрим_баллы)'!$A:$C,1,))&gt;0,"да","нет"),"не введен ОКПД2"),"нет"),"")</f>
        <v>#REF!</v>
      </c>
      <c r="CR954" s="33" t="e">
        <f ca="1">IF(CQ954="да",IF(TODAY()&lt;VLOOKUP(H954,'исключения(не_смотрим_баллы)'!$A:$C,3,),"да","нет"),"")</f>
        <v>#REF!</v>
      </c>
      <c r="CS954" s="33" t="str">
        <f>IFERROR(IF(CQ954="да",IF(VLOOKUP(CI954*1,Обработ.выгрузка_реестра_РФ!$A:$G,2,)&lt;VLOOKUP(H954,'исключения(не_смотрим_баллы)'!$A:$C,2,),"да","нет"),""),"")</f>
        <v/>
      </c>
      <c r="CT954" s="24"/>
      <c r="CU954" s="33" t="e">
        <f t="shared" si="8973"/>
        <v>#REF!</v>
      </c>
      <c r="CV954" s="91" t="e">
        <f t="shared" si="8974"/>
        <v>#REF!</v>
      </c>
      <c r="CW954" s="27" t="e">
        <f t="shared" si="8975"/>
        <v>#REF!</v>
      </c>
      <c r="CX954" s="26" t="e">
        <f t="shared" si="8904"/>
        <v>#REF!</v>
      </c>
      <c r="CY954" s="64" t="e">
        <f>IF(LEN('Описание предлагаемого товара'!#REF!)&gt;0,'Описание предлагаемого товара'!#REF!,"")</f>
        <v>#REF!</v>
      </c>
      <c r="CZ954" s="95" t="e">
        <f t="shared" si="8962"/>
        <v>#REF!</v>
      </c>
      <c r="DA954" s="95" t="e">
        <f t="shared" ref="DA954" si="9322">IFERROR(REPLACE(CZ954,FIND(" ",CZ954,1),1,""),CZ954)</f>
        <v>#REF!</v>
      </c>
      <c r="DB954" s="95" t="e">
        <f t="shared" si="8906"/>
        <v>#REF!</v>
      </c>
      <c r="DC954" s="95" t="e">
        <f t="shared" ref="DC954:DD954" si="9323">IFERROR(REPLACE(DB954,FIND("г.",DB954,1),2,""),DB954)</f>
        <v>#REF!</v>
      </c>
      <c r="DD954" s="95" t="e">
        <f t="shared" si="9323"/>
        <v>#REF!</v>
      </c>
      <c r="DE954" s="95" t="e">
        <f t="shared" ref="DE954:DF954" si="9324">IFERROR(REPLACE(DD954,FIND("г",DD954,1),1,""),DD954)</f>
        <v>#REF!</v>
      </c>
      <c r="DF954" s="95" t="e">
        <f t="shared" si="9324"/>
        <v>#REF!</v>
      </c>
      <c r="DG954" s="95" t="e">
        <f t="shared" si="8979"/>
        <v>#REF!</v>
      </c>
      <c r="DH954" s="25" t="str">
        <f>IFERROR(VLOOKUP(CI954*1,Обработ.выгрузка_реестра_РФ!$A:$G,5,),"")</f>
        <v/>
      </c>
      <c r="DI954" s="27" t="str">
        <f t="shared" si="8989"/>
        <v/>
      </c>
      <c r="DJ954" s="27" t="str">
        <f t="shared" ca="1" si="8966"/>
        <v/>
      </c>
      <c r="DK954" s="63" t="e">
        <f>IF(LEN('Описание предлагаемого товара'!#REF!)&gt;0,'Описание предлагаемого товара'!#REF!,"")</f>
        <v>#REF!</v>
      </c>
      <c r="DL954" s="63" t="e">
        <f>IF(LEN('Описание предлагаемого товара'!#REF!)&gt;0,'Описание предлагаемого товара'!#REF!,"")</f>
        <v>#REF!</v>
      </c>
      <c r="DM954" s="32"/>
    </row>
    <row r="955" spans="1:117" ht="48.75" customHeight="1" x14ac:dyDescent="0.25">
      <c r="A955" s="61" t="e">
        <f>IF(LEN('Описание предлагаемого товара'!#REF!)&gt;0,'Описание предлагаемого товара'!#REF!,"")</f>
        <v>#REF!</v>
      </c>
      <c r="B955" s="65" t="e">
        <f>IF(LEN('Описание предлагаемого товара'!#REF!)&gt;0,'Описание предлагаемого товара'!#REF!,"")</f>
        <v>#REF!</v>
      </c>
      <c r="C955" s="61" t="e">
        <f>IF(LEN('Описание предлагаемого товара'!#REF!)&gt;0,'Описание предлагаемого товара'!#REF!,"")</f>
        <v>#REF!</v>
      </c>
      <c r="D955" s="61" t="e">
        <f>IF(LEN('Описание предлагаемого товара'!#REF!)&gt;0,'Описание предлагаемого товара'!#REF!,"")</f>
        <v>#REF!</v>
      </c>
      <c r="E955" s="61" t="e">
        <f>IF(LEN('Описание предлагаемого товара'!#REF!)&gt;0,'Описание предлагаемого товара'!#REF!,"")</f>
        <v>#REF!</v>
      </c>
      <c r="F955" s="61" t="e">
        <f>IF(LEN('Описание предлагаемого товара'!#REF!)&gt;0,'Описание предлагаемого товара'!#REF!,"")</f>
        <v>#REF!</v>
      </c>
      <c r="G955" s="61" t="e">
        <f>IF(LEN('Описание предлагаемого товара'!#REF!)&gt;0,'Описание предлагаемого товара'!#REF!,"")</f>
        <v>#REF!</v>
      </c>
      <c r="H955" s="61" t="e">
        <f>IF(LEN('Описание предлагаемого товара'!#REF!)&gt;0,'Описание предлагаемого товара'!#REF!,"")</f>
        <v>#REF!</v>
      </c>
      <c r="I955" s="61" t="e">
        <f>IF(LEN('Описание предлагаемого товара'!#REF!)&gt;0,'Описание предлагаемого товара'!#REF!,"")</f>
        <v>#REF!</v>
      </c>
      <c r="J955" s="38" t="str">
        <f>IFERROR(VLOOKUP(B955,SAP!$A:$E,5,),"")</f>
        <v/>
      </c>
      <c r="K955" s="40" t="str">
        <f t="shared" si="8909"/>
        <v/>
      </c>
      <c r="L955" s="61" t="e">
        <f>IF(LEN('Описание предлагаемого товара'!#REF!)&gt;0,IFERROR('Описание предлагаемого товара'!#REF!*1,""),"")</f>
        <v>#REF!</v>
      </c>
      <c r="M955" s="39" t="str">
        <f>IFERROR(VLOOKUP(B955,SAP!$A:$E,2,),"")</f>
        <v/>
      </c>
      <c r="N955" s="41" t="str">
        <f t="shared" si="9045"/>
        <v/>
      </c>
      <c r="O955" s="39" t="str">
        <f t="shared" si="8896"/>
        <v/>
      </c>
      <c r="P955" s="36" t="e">
        <f>IF(LEN('Описание предлагаемого товара'!#REF!)&gt;0,'Описание предлагаемого товара'!#REF!,"")</f>
        <v>#REF!</v>
      </c>
      <c r="Q95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55" s="37" t="e">
        <f>IF(LEN('Описание предлагаемого товара'!#REF!)&gt;0,'Описание предлагаемого товара'!#REF!,"")</f>
        <v>#REF!</v>
      </c>
      <c r="S955" s="37" t="e">
        <f>IF(LEN('Описание предлагаемого товара'!#REF!)&gt;0,'Описание предлагаемого товара'!#REF!,"")</f>
        <v>#REF!</v>
      </c>
      <c r="T95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55" s="23" t="str">
        <f>IFERROR(VLOOKUP(CI955*1,Обработ.выгрузка_реестра_РФ!$A:$G,6,),"")</f>
        <v/>
      </c>
      <c r="V955" s="61" t="e">
        <f>IF(LEN('Описание предлагаемого товара'!#REF!)&gt;0,'Описание предлагаемого товара'!#REF!,"")</f>
        <v>#REF!</v>
      </c>
      <c r="W955" s="62" t="e">
        <f>IF(LEN('Описание предлагаемого товара'!#REF!)&gt;0,'Описание предлагаемого товара'!#REF!,"")</f>
        <v>#REF!</v>
      </c>
      <c r="X955" s="91" t="e">
        <f t="shared" ref="X955:Y955" si="9325">IFERROR(REPLACE(W955,FIND(CHAR(10),W955,1),1," "),W955)</f>
        <v>#REF!</v>
      </c>
      <c r="Y955" s="91" t="e">
        <f t="shared" si="9325"/>
        <v>#REF!</v>
      </c>
      <c r="Z955" s="91" t="e">
        <f t="shared" si="8911"/>
        <v>#REF!</v>
      </c>
      <c r="AA955" s="91" t="e">
        <f t="shared" si="8912"/>
        <v>#REF!</v>
      </c>
      <c r="AB955" s="91" t="e">
        <f t="shared" si="8913"/>
        <v>#REF!</v>
      </c>
      <c r="AC955" s="91" t="e">
        <f t="shared" ref="AC955:AF955" si="9326">IFERROR(REPLACE(AB955,FIND("  ",AB955,1),2," "),AB955)</f>
        <v>#REF!</v>
      </c>
      <c r="AD955" s="91" t="e">
        <f t="shared" si="9326"/>
        <v>#REF!</v>
      </c>
      <c r="AE955" s="91" t="e">
        <f t="shared" si="9326"/>
        <v>#REF!</v>
      </c>
      <c r="AF955" s="91" t="e">
        <f t="shared" si="9326"/>
        <v>#REF!</v>
      </c>
      <c r="AG955" s="23" t="str">
        <f>IFERROR(VLOOKUP(CI955*1,Обработ.выгрузка_реестра_РФ!$A:$G,4,),"")</f>
        <v/>
      </c>
      <c r="AH955" s="91" t="str">
        <f t="shared" ref="AH955:AI955" si="9327">IFERROR(REPLACE(AG955,FIND("-",AG955,1),1,"*"),AG955)</f>
        <v/>
      </c>
      <c r="AI955" s="91" t="str">
        <f t="shared" si="9327"/>
        <v/>
      </c>
      <c r="AJ955" s="27" t="str">
        <f t="shared" si="9011"/>
        <v/>
      </c>
      <c r="AK955" s="63" t="e">
        <f>IF(LEN('Описание предлагаемого товара'!#REF!)&gt;0,'Описание предлагаемого товара'!#REF!,"")</f>
        <v>#REF!</v>
      </c>
      <c r="AL955" s="91" t="e">
        <f t="shared" ref="AL955:AM955" si="9328">IFERROR(REPLACE(AK955,FIND(CHAR(10),AK955,1),1,""),AK955)</f>
        <v>#REF!</v>
      </c>
      <c r="AM955" s="91" t="e">
        <f t="shared" si="9328"/>
        <v>#REF!</v>
      </c>
      <c r="AN955" s="91" t="e">
        <f t="shared" ref="AN955:AR955" si="9329">IFERROR(REPLACE(AM955,FIND(" ",AM955,1),1,""),AM955)</f>
        <v>#REF!</v>
      </c>
      <c r="AO955" s="91" t="e">
        <f t="shared" si="9329"/>
        <v>#REF!</v>
      </c>
      <c r="AP955" s="91" t="e">
        <f t="shared" si="9329"/>
        <v>#REF!</v>
      </c>
      <c r="AQ955" s="91" t="e">
        <f t="shared" si="9329"/>
        <v>#REF!</v>
      </c>
      <c r="AR955" s="91" t="e">
        <f t="shared" si="9329"/>
        <v>#REF!</v>
      </c>
      <c r="AS955" s="91" t="e">
        <f t="shared" si="8918"/>
        <v>#REF!</v>
      </c>
      <c r="AT955" s="91" t="e">
        <f t="shared" si="8919"/>
        <v>#REF!</v>
      </c>
      <c r="AU955" s="32" t="e">
        <f t="shared" si="8902"/>
        <v>#REF!</v>
      </c>
      <c r="AV955" s="93" t="e">
        <f>'Описание предлагаемого товара'!#REF!</f>
        <v>#REF!</v>
      </c>
      <c r="AW955" s="91" t="e">
        <f>MIN(SEARCH({0,1,2,3,4,5,6,7,8,9},AV955&amp; "0123456789"))</f>
        <v>#REF!</v>
      </c>
      <c r="AX955" s="91" t="str">
        <f t="shared" si="8920"/>
        <v/>
      </c>
      <c r="AY955" s="91" t="str">
        <f t="shared" si="8921"/>
        <v/>
      </c>
      <c r="AZ955" s="91" t="str">
        <f t="shared" si="8922"/>
        <v/>
      </c>
      <c r="BA955" s="91" t="str">
        <f t="shared" si="8923"/>
        <v/>
      </c>
      <c r="BB955" s="91" t="str">
        <f t="shared" si="8924"/>
        <v/>
      </c>
      <c r="BC955" s="91" t="str">
        <f t="shared" si="8925"/>
        <v/>
      </c>
      <c r="BD955" s="91" t="str">
        <f t="shared" si="8926"/>
        <v/>
      </c>
      <c r="BE955" s="91" t="str">
        <f t="shared" si="8927"/>
        <v/>
      </c>
      <c r="BF955" s="91" t="str">
        <f t="shared" si="8928"/>
        <v/>
      </c>
      <c r="BG955" s="91" t="str">
        <f t="shared" si="8929"/>
        <v/>
      </c>
      <c r="BH955" s="91" t="str">
        <f t="shared" si="8930"/>
        <v/>
      </c>
      <c r="BI955" s="91" t="str">
        <f t="shared" si="8931"/>
        <v/>
      </c>
      <c r="BJ955" s="91" t="str">
        <f t="shared" si="8932"/>
        <v/>
      </c>
      <c r="BK955" s="91" t="str">
        <f t="shared" si="8933"/>
        <v/>
      </c>
      <c r="BL955" s="91" t="str">
        <f t="shared" si="8934"/>
        <v/>
      </c>
      <c r="BM955" s="91" t="str">
        <f t="shared" si="8935"/>
        <v/>
      </c>
      <c r="BN955" s="91" t="str">
        <f t="shared" si="8936"/>
        <v/>
      </c>
      <c r="BO955" s="91" t="str">
        <f t="shared" si="8937"/>
        <v/>
      </c>
      <c r="BP955" s="91" t="str">
        <f t="shared" si="8938"/>
        <v/>
      </c>
      <c r="BQ955" s="91" t="str">
        <f t="shared" si="8939"/>
        <v/>
      </c>
      <c r="BR955" s="91" t="str">
        <f t="shared" si="8940"/>
        <v/>
      </c>
      <c r="BS955" s="91" t="str">
        <f t="shared" si="8941"/>
        <v/>
      </c>
      <c r="BT955" s="91" t="str">
        <f t="shared" si="8942"/>
        <v/>
      </c>
      <c r="BU955" s="91" t="str">
        <f t="shared" si="8943"/>
        <v/>
      </c>
      <c r="BV955" s="91" t="str">
        <f t="shared" si="8944"/>
        <v/>
      </c>
      <c r="BW955" s="91" t="str">
        <f t="shared" si="8945"/>
        <v/>
      </c>
      <c r="BX955" s="91" t="str">
        <f t="shared" si="8946"/>
        <v/>
      </c>
      <c r="BY955" s="91" t="str">
        <f t="shared" si="8947"/>
        <v/>
      </c>
      <c r="BZ955" s="91" t="str">
        <f t="shared" si="8948"/>
        <v/>
      </c>
      <c r="CA955" s="91" t="str">
        <f t="shared" si="8949"/>
        <v/>
      </c>
      <c r="CB955" s="91" t="str">
        <f t="shared" si="8950"/>
        <v/>
      </c>
      <c r="CC955" s="91" t="str">
        <f t="shared" si="8951"/>
        <v/>
      </c>
      <c r="CD955" s="91" t="str">
        <f t="shared" si="8952"/>
        <v/>
      </c>
      <c r="CE955" s="91" t="str">
        <f t="shared" si="8953"/>
        <v/>
      </c>
      <c r="CF955" s="91" t="str">
        <f t="shared" si="8954"/>
        <v/>
      </c>
      <c r="CG955" s="91" t="str">
        <f t="shared" si="8955"/>
        <v/>
      </c>
      <c r="CH955" s="91" t="str">
        <f t="shared" si="8956"/>
        <v/>
      </c>
      <c r="CI955" s="91" t="str">
        <f t="shared" si="8957"/>
        <v>нет</v>
      </c>
      <c r="CJ955" s="63" t="e">
        <f>IF(LEN('Описание предлагаемого товара'!#REF!)&gt;0,'Описание предлагаемого товара'!#REF!,"")</f>
        <v>#REF!</v>
      </c>
      <c r="CK955" s="91" t="e">
        <f t="shared" ref="CK955:CL955" si="9330">IFERROR(REPLACE(CJ955,FIND(CHAR(10),CJ955,1),1,""),CJ955)</f>
        <v>#REF!</v>
      </c>
      <c r="CL955" s="91" t="e">
        <f t="shared" si="9330"/>
        <v>#REF!</v>
      </c>
      <c r="CM955" s="91" t="e">
        <f t="shared" si="8959"/>
        <v>#REF!</v>
      </c>
      <c r="CN955" s="91" t="e">
        <f t="shared" si="8960"/>
        <v>#REF!</v>
      </c>
      <c r="CO955" s="91" t="e">
        <f t="shared" si="8961"/>
        <v>#REF!</v>
      </c>
      <c r="CP955" s="90" t="e">
        <f>IF(AU955="Не указан реестровый номер (мера нац.режима Запрет)","",IF(CI955="нет","",IF(CU955="да","исключение(не смотрим баллы)",IFERROR(IF(CI955*1&gt;0,IFERROR(IF(VLOOKUP(CI955*1,Обработ.выгрузка_реестра_РФ!$A:$G,7,)=0,"Баллы не установлены",VLOOKUP(CI955*1,Обработ.выгрузка_реестра_РФ!$A:$G,7,)),IF(LEN(CI955)&gt;14,"","нет номера в реестре РФ")),""),IF(LEN(CI955)=0,"","Некорректный реестровый номер")))))</f>
        <v>#REF!</v>
      </c>
      <c r="CQ955" s="33" t="e">
        <f>IF(LEN(C955)&gt;0,IFERROR(IF(LEN(H955)&gt;0,IF(LEN(VLOOKUP(H955,'исключения(не_смотрим_баллы)'!$A:$C,1,))&gt;0,"да","нет"),"не введен ОКПД2"),"нет"),"")</f>
        <v>#REF!</v>
      </c>
      <c r="CR955" s="33" t="e">
        <f ca="1">IF(CQ955="да",IF(TODAY()&lt;VLOOKUP(H955,'исключения(не_смотрим_баллы)'!$A:$C,3,),"да","нет"),"")</f>
        <v>#REF!</v>
      </c>
      <c r="CS955" s="33" t="str">
        <f>IFERROR(IF(CQ955="да",IF(VLOOKUP(CI955*1,Обработ.выгрузка_реестра_РФ!$A:$G,2,)&lt;VLOOKUP(H955,'исключения(не_смотрим_баллы)'!$A:$C,2,),"да","нет"),""),"")</f>
        <v/>
      </c>
      <c r="CT955" s="24"/>
      <c r="CU955" s="33" t="e">
        <f t="shared" si="8973"/>
        <v>#REF!</v>
      </c>
      <c r="CV955" s="91" t="e">
        <f t="shared" si="8974"/>
        <v>#REF!</v>
      </c>
      <c r="CW955" s="27" t="e">
        <f t="shared" si="8975"/>
        <v>#REF!</v>
      </c>
      <c r="CX955" s="26" t="e">
        <f t="shared" si="8904"/>
        <v>#REF!</v>
      </c>
      <c r="CY955" s="64" t="e">
        <f>IF(LEN('Описание предлагаемого товара'!#REF!)&gt;0,'Описание предлагаемого товара'!#REF!,"")</f>
        <v>#REF!</v>
      </c>
      <c r="CZ955" s="95" t="e">
        <f t="shared" si="8962"/>
        <v>#REF!</v>
      </c>
      <c r="DA955" s="95" t="e">
        <f t="shared" ref="DA955" si="9331">IFERROR(REPLACE(CZ955,FIND(" ",CZ955,1),1,""),CZ955)</f>
        <v>#REF!</v>
      </c>
      <c r="DB955" s="95" t="e">
        <f t="shared" si="8906"/>
        <v>#REF!</v>
      </c>
      <c r="DC955" s="95" t="e">
        <f t="shared" ref="DC955:DD955" si="9332">IFERROR(REPLACE(DB955,FIND("г.",DB955,1),2,""),DB955)</f>
        <v>#REF!</v>
      </c>
      <c r="DD955" s="95" t="e">
        <f t="shared" si="9332"/>
        <v>#REF!</v>
      </c>
      <c r="DE955" s="95" t="e">
        <f t="shared" ref="DE955:DF955" si="9333">IFERROR(REPLACE(DD955,FIND("г",DD955,1),1,""),DD955)</f>
        <v>#REF!</v>
      </c>
      <c r="DF955" s="95" t="e">
        <f t="shared" si="9333"/>
        <v>#REF!</v>
      </c>
      <c r="DG955" s="95" t="e">
        <f t="shared" si="8979"/>
        <v>#REF!</v>
      </c>
      <c r="DH955" s="25" t="str">
        <f>IFERROR(VLOOKUP(CI955*1,Обработ.выгрузка_реестра_РФ!$A:$G,5,),"")</f>
        <v/>
      </c>
      <c r="DI955" s="27" t="str">
        <f t="shared" si="8989"/>
        <v/>
      </c>
      <c r="DJ955" s="27" t="str">
        <f t="shared" ca="1" si="8966"/>
        <v/>
      </c>
      <c r="DK955" s="63" t="e">
        <f>IF(LEN('Описание предлагаемого товара'!#REF!)&gt;0,'Описание предлагаемого товара'!#REF!,"")</f>
        <v>#REF!</v>
      </c>
      <c r="DL955" s="63" t="e">
        <f>IF(LEN('Описание предлагаемого товара'!#REF!)&gt;0,'Описание предлагаемого товара'!#REF!,"")</f>
        <v>#REF!</v>
      </c>
      <c r="DM955" s="32"/>
    </row>
    <row r="956" spans="1:117" ht="48.75" customHeight="1" x14ac:dyDescent="0.25">
      <c r="A956" s="61" t="e">
        <f>IF(LEN('Описание предлагаемого товара'!#REF!)&gt;0,'Описание предлагаемого товара'!#REF!,"")</f>
        <v>#REF!</v>
      </c>
      <c r="B956" s="65" t="e">
        <f>IF(LEN('Описание предлагаемого товара'!#REF!)&gt;0,'Описание предлагаемого товара'!#REF!,"")</f>
        <v>#REF!</v>
      </c>
      <c r="C956" s="61" t="e">
        <f>IF(LEN('Описание предлагаемого товара'!#REF!)&gt;0,'Описание предлагаемого товара'!#REF!,"")</f>
        <v>#REF!</v>
      </c>
      <c r="D956" s="61" t="e">
        <f>IF(LEN('Описание предлагаемого товара'!#REF!)&gt;0,'Описание предлагаемого товара'!#REF!,"")</f>
        <v>#REF!</v>
      </c>
      <c r="E956" s="61" t="e">
        <f>IF(LEN('Описание предлагаемого товара'!#REF!)&gt;0,'Описание предлагаемого товара'!#REF!,"")</f>
        <v>#REF!</v>
      </c>
      <c r="F956" s="61" t="e">
        <f>IF(LEN('Описание предлагаемого товара'!#REF!)&gt;0,'Описание предлагаемого товара'!#REF!,"")</f>
        <v>#REF!</v>
      </c>
      <c r="G956" s="61" t="e">
        <f>IF(LEN('Описание предлагаемого товара'!#REF!)&gt;0,'Описание предлагаемого товара'!#REF!,"")</f>
        <v>#REF!</v>
      </c>
      <c r="H956" s="61" t="e">
        <f>IF(LEN('Описание предлагаемого товара'!#REF!)&gt;0,'Описание предлагаемого товара'!#REF!,"")</f>
        <v>#REF!</v>
      </c>
      <c r="I956" s="61" t="e">
        <f>IF(LEN('Описание предлагаемого товара'!#REF!)&gt;0,'Описание предлагаемого товара'!#REF!,"")</f>
        <v>#REF!</v>
      </c>
      <c r="J956" s="38" t="str">
        <f>IFERROR(VLOOKUP(B956,SAP!$A:$E,5,),"")</f>
        <v/>
      </c>
      <c r="K956" s="40" t="str">
        <f t="shared" si="8909"/>
        <v/>
      </c>
      <c r="L956" s="61" t="e">
        <f>IF(LEN('Описание предлагаемого товара'!#REF!)&gt;0,IFERROR('Описание предлагаемого товара'!#REF!*1,""),"")</f>
        <v>#REF!</v>
      </c>
      <c r="M956" s="39" t="str">
        <f>IFERROR(VLOOKUP(B956,SAP!$A:$E,2,),"")</f>
        <v/>
      </c>
      <c r="N956" s="41" t="str">
        <f t="shared" si="9045"/>
        <v/>
      </c>
      <c r="O956" s="39" t="str">
        <f t="shared" si="8896"/>
        <v/>
      </c>
      <c r="P956" s="36" t="e">
        <f>IF(LEN('Описание предлагаемого товара'!#REF!)&gt;0,'Описание предлагаемого товара'!#REF!,"")</f>
        <v>#REF!</v>
      </c>
      <c r="Q95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56" s="37" t="e">
        <f>IF(LEN('Описание предлагаемого товара'!#REF!)&gt;0,'Описание предлагаемого товара'!#REF!,"")</f>
        <v>#REF!</v>
      </c>
      <c r="S956" s="37" t="e">
        <f>IF(LEN('Описание предлагаемого товара'!#REF!)&gt;0,'Описание предлагаемого товара'!#REF!,"")</f>
        <v>#REF!</v>
      </c>
      <c r="T95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56" s="23" t="str">
        <f>IFERROR(VLOOKUP(CI956*1,Обработ.выгрузка_реестра_РФ!$A:$G,6,),"")</f>
        <v/>
      </c>
      <c r="V956" s="61" t="e">
        <f>IF(LEN('Описание предлагаемого товара'!#REF!)&gt;0,'Описание предлагаемого товара'!#REF!,"")</f>
        <v>#REF!</v>
      </c>
      <c r="W956" s="62" t="e">
        <f>IF(LEN('Описание предлагаемого товара'!#REF!)&gt;0,'Описание предлагаемого товара'!#REF!,"")</f>
        <v>#REF!</v>
      </c>
      <c r="X956" s="91" t="e">
        <f t="shared" ref="X956:Y956" si="9334">IFERROR(REPLACE(W956,FIND(CHAR(10),W956,1),1," "),W956)</f>
        <v>#REF!</v>
      </c>
      <c r="Y956" s="91" t="e">
        <f t="shared" si="9334"/>
        <v>#REF!</v>
      </c>
      <c r="Z956" s="91" t="e">
        <f t="shared" si="8911"/>
        <v>#REF!</v>
      </c>
      <c r="AA956" s="91" t="e">
        <f t="shared" si="8912"/>
        <v>#REF!</v>
      </c>
      <c r="AB956" s="91" t="e">
        <f t="shared" si="8913"/>
        <v>#REF!</v>
      </c>
      <c r="AC956" s="91" t="e">
        <f t="shared" ref="AC956:AF956" si="9335">IFERROR(REPLACE(AB956,FIND("  ",AB956,1),2," "),AB956)</f>
        <v>#REF!</v>
      </c>
      <c r="AD956" s="91" t="e">
        <f t="shared" si="9335"/>
        <v>#REF!</v>
      </c>
      <c r="AE956" s="91" t="e">
        <f t="shared" si="9335"/>
        <v>#REF!</v>
      </c>
      <c r="AF956" s="91" t="e">
        <f t="shared" si="9335"/>
        <v>#REF!</v>
      </c>
      <c r="AG956" s="23" t="str">
        <f>IFERROR(VLOOKUP(CI956*1,Обработ.выгрузка_реестра_РФ!$A:$G,4,),"")</f>
        <v/>
      </c>
      <c r="AH956" s="91" t="str">
        <f t="shared" ref="AH956:AI956" si="9336">IFERROR(REPLACE(AG956,FIND("-",AG956,1),1,"*"),AG956)</f>
        <v/>
      </c>
      <c r="AI956" s="91" t="str">
        <f t="shared" si="9336"/>
        <v/>
      </c>
      <c r="AJ956" s="27" t="str">
        <f t="shared" si="9011"/>
        <v/>
      </c>
      <c r="AK956" s="63" t="e">
        <f>IF(LEN('Описание предлагаемого товара'!#REF!)&gt;0,'Описание предлагаемого товара'!#REF!,"")</f>
        <v>#REF!</v>
      </c>
      <c r="AL956" s="91" t="e">
        <f t="shared" ref="AL956:AM956" si="9337">IFERROR(REPLACE(AK956,FIND(CHAR(10),AK956,1),1,""),AK956)</f>
        <v>#REF!</v>
      </c>
      <c r="AM956" s="91" t="e">
        <f t="shared" si="9337"/>
        <v>#REF!</v>
      </c>
      <c r="AN956" s="91" t="e">
        <f t="shared" ref="AN956:AR956" si="9338">IFERROR(REPLACE(AM956,FIND(" ",AM956,1),1,""),AM956)</f>
        <v>#REF!</v>
      </c>
      <c r="AO956" s="91" t="e">
        <f t="shared" si="9338"/>
        <v>#REF!</v>
      </c>
      <c r="AP956" s="91" t="e">
        <f t="shared" si="9338"/>
        <v>#REF!</v>
      </c>
      <c r="AQ956" s="91" t="e">
        <f t="shared" si="9338"/>
        <v>#REF!</v>
      </c>
      <c r="AR956" s="91" t="e">
        <f t="shared" si="9338"/>
        <v>#REF!</v>
      </c>
      <c r="AS956" s="91" t="e">
        <f t="shared" si="8918"/>
        <v>#REF!</v>
      </c>
      <c r="AT956" s="91" t="e">
        <f t="shared" si="8919"/>
        <v>#REF!</v>
      </c>
      <c r="AU956" s="32" t="e">
        <f t="shared" si="8902"/>
        <v>#REF!</v>
      </c>
      <c r="AV956" s="93" t="e">
        <f>'Описание предлагаемого товара'!#REF!</f>
        <v>#REF!</v>
      </c>
      <c r="AW956" s="91" t="e">
        <f>MIN(SEARCH({0,1,2,3,4,5,6,7,8,9},AV956&amp; "0123456789"))</f>
        <v>#REF!</v>
      </c>
      <c r="AX956" s="91" t="str">
        <f t="shared" si="8920"/>
        <v/>
      </c>
      <c r="AY956" s="91" t="str">
        <f t="shared" si="8921"/>
        <v/>
      </c>
      <c r="AZ956" s="91" t="str">
        <f t="shared" si="8922"/>
        <v/>
      </c>
      <c r="BA956" s="91" t="str">
        <f t="shared" si="8923"/>
        <v/>
      </c>
      <c r="BB956" s="91" t="str">
        <f t="shared" si="8924"/>
        <v/>
      </c>
      <c r="BC956" s="91" t="str">
        <f t="shared" si="8925"/>
        <v/>
      </c>
      <c r="BD956" s="91" t="str">
        <f t="shared" si="8926"/>
        <v/>
      </c>
      <c r="BE956" s="91" t="str">
        <f t="shared" si="8927"/>
        <v/>
      </c>
      <c r="BF956" s="91" t="str">
        <f t="shared" si="8928"/>
        <v/>
      </c>
      <c r="BG956" s="91" t="str">
        <f t="shared" si="8929"/>
        <v/>
      </c>
      <c r="BH956" s="91" t="str">
        <f t="shared" si="8930"/>
        <v/>
      </c>
      <c r="BI956" s="91" t="str">
        <f t="shared" si="8931"/>
        <v/>
      </c>
      <c r="BJ956" s="91" t="str">
        <f t="shared" si="8932"/>
        <v/>
      </c>
      <c r="BK956" s="91" t="str">
        <f t="shared" si="8933"/>
        <v/>
      </c>
      <c r="BL956" s="91" t="str">
        <f t="shared" si="8934"/>
        <v/>
      </c>
      <c r="BM956" s="91" t="str">
        <f t="shared" si="8935"/>
        <v/>
      </c>
      <c r="BN956" s="91" t="str">
        <f t="shared" si="8936"/>
        <v/>
      </c>
      <c r="BO956" s="91" t="str">
        <f t="shared" si="8937"/>
        <v/>
      </c>
      <c r="BP956" s="91" t="str">
        <f t="shared" si="8938"/>
        <v/>
      </c>
      <c r="BQ956" s="91" t="str">
        <f t="shared" si="8939"/>
        <v/>
      </c>
      <c r="BR956" s="91" t="str">
        <f t="shared" si="8940"/>
        <v/>
      </c>
      <c r="BS956" s="91" t="str">
        <f t="shared" si="8941"/>
        <v/>
      </c>
      <c r="BT956" s="91" t="str">
        <f t="shared" si="8942"/>
        <v/>
      </c>
      <c r="BU956" s="91" t="str">
        <f t="shared" si="8943"/>
        <v/>
      </c>
      <c r="BV956" s="91" t="str">
        <f t="shared" si="8944"/>
        <v/>
      </c>
      <c r="BW956" s="91" t="str">
        <f t="shared" si="8945"/>
        <v/>
      </c>
      <c r="BX956" s="91" t="str">
        <f t="shared" si="8946"/>
        <v/>
      </c>
      <c r="BY956" s="91" t="str">
        <f t="shared" si="8947"/>
        <v/>
      </c>
      <c r="BZ956" s="91" t="str">
        <f t="shared" si="8948"/>
        <v/>
      </c>
      <c r="CA956" s="91" t="str">
        <f t="shared" si="8949"/>
        <v/>
      </c>
      <c r="CB956" s="91" t="str">
        <f t="shared" si="8950"/>
        <v/>
      </c>
      <c r="CC956" s="91" t="str">
        <f t="shared" si="8951"/>
        <v/>
      </c>
      <c r="CD956" s="91" t="str">
        <f t="shared" si="8952"/>
        <v/>
      </c>
      <c r="CE956" s="91" t="str">
        <f t="shared" si="8953"/>
        <v/>
      </c>
      <c r="CF956" s="91" t="str">
        <f t="shared" si="8954"/>
        <v/>
      </c>
      <c r="CG956" s="91" t="str">
        <f t="shared" si="8955"/>
        <v/>
      </c>
      <c r="CH956" s="91" t="str">
        <f t="shared" si="8956"/>
        <v/>
      </c>
      <c r="CI956" s="91" t="str">
        <f t="shared" si="8957"/>
        <v>нет</v>
      </c>
      <c r="CJ956" s="63" t="e">
        <f>IF(LEN('Описание предлагаемого товара'!#REF!)&gt;0,'Описание предлагаемого товара'!#REF!,"")</f>
        <v>#REF!</v>
      </c>
      <c r="CK956" s="91" t="e">
        <f t="shared" ref="CK956:CL956" si="9339">IFERROR(REPLACE(CJ956,FIND(CHAR(10),CJ956,1),1,""),CJ956)</f>
        <v>#REF!</v>
      </c>
      <c r="CL956" s="91" t="e">
        <f t="shared" si="9339"/>
        <v>#REF!</v>
      </c>
      <c r="CM956" s="91" t="e">
        <f t="shared" si="8959"/>
        <v>#REF!</v>
      </c>
      <c r="CN956" s="91" t="e">
        <f t="shared" si="8960"/>
        <v>#REF!</v>
      </c>
      <c r="CO956" s="91" t="e">
        <f t="shared" si="8961"/>
        <v>#REF!</v>
      </c>
      <c r="CP956" s="90" t="e">
        <f>IF(AU956="Не указан реестровый номер (мера нац.режима Запрет)","",IF(CI956="нет","",IF(CU956="да","исключение(не смотрим баллы)",IFERROR(IF(CI956*1&gt;0,IFERROR(IF(VLOOKUP(CI956*1,Обработ.выгрузка_реестра_РФ!$A:$G,7,)=0,"Баллы не установлены",VLOOKUP(CI956*1,Обработ.выгрузка_реестра_РФ!$A:$G,7,)),IF(LEN(CI956)&gt;14,"","нет номера в реестре РФ")),""),IF(LEN(CI956)=0,"","Некорректный реестровый номер")))))</f>
        <v>#REF!</v>
      </c>
      <c r="CQ956" s="33" t="e">
        <f>IF(LEN(C956)&gt;0,IFERROR(IF(LEN(H956)&gt;0,IF(LEN(VLOOKUP(H956,'исключения(не_смотрим_баллы)'!$A:$C,1,))&gt;0,"да","нет"),"не введен ОКПД2"),"нет"),"")</f>
        <v>#REF!</v>
      </c>
      <c r="CR956" s="33" t="e">
        <f ca="1">IF(CQ956="да",IF(TODAY()&lt;VLOOKUP(H956,'исключения(не_смотрим_баллы)'!$A:$C,3,),"да","нет"),"")</f>
        <v>#REF!</v>
      </c>
      <c r="CS956" s="33" t="str">
        <f>IFERROR(IF(CQ956="да",IF(VLOOKUP(CI956*1,Обработ.выгрузка_реестра_РФ!$A:$G,2,)&lt;VLOOKUP(H956,'исключения(не_смотрим_баллы)'!$A:$C,2,),"да","нет"),""),"")</f>
        <v/>
      </c>
      <c r="CT956" s="24"/>
      <c r="CU956" s="33" t="e">
        <f t="shared" si="8973"/>
        <v>#REF!</v>
      </c>
      <c r="CV956" s="91" t="e">
        <f t="shared" si="8974"/>
        <v>#REF!</v>
      </c>
      <c r="CW956" s="27" t="e">
        <f t="shared" si="8975"/>
        <v>#REF!</v>
      </c>
      <c r="CX956" s="26" t="e">
        <f t="shared" si="8904"/>
        <v>#REF!</v>
      </c>
      <c r="CY956" s="64" t="e">
        <f>IF(LEN('Описание предлагаемого товара'!#REF!)&gt;0,'Описание предлагаемого товара'!#REF!,"")</f>
        <v>#REF!</v>
      </c>
      <c r="CZ956" s="95" t="e">
        <f t="shared" si="8962"/>
        <v>#REF!</v>
      </c>
      <c r="DA956" s="95" t="e">
        <f t="shared" ref="DA956" si="9340">IFERROR(REPLACE(CZ956,FIND(" ",CZ956,1),1,""),CZ956)</f>
        <v>#REF!</v>
      </c>
      <c r="DB956" s="95" t="e">
        <f t="shared" si="8906"/>
        <v>#REF!</v>
      </c>
      <c r="DC956" s="95" t="e">
        <f t="shared" ref="DC956:DD956" si="9341">IFERROR(REPLACE(DB956,FIND("г.",DB956,1),2,""),DB956)</f>
        <v>#REF!</v>
      </c>
      <c r="DD956" s="95" t="e">
        <f t="shared" si="9341"/>
        <v>#REF!</v>
      </c>
      <c r="DE956" s="95" t="e">
        <f t="shared" ref="DE956:DF956" si="9342">IFERROR(REPLACE(DD956,FIND("г",DD956,1),1,""),DD956)</f>
        <v>#REF!</v>
      </c>
      <c r="DF956" s="95" t="e">
        <f t="shared" si="9342"/>
        <v>#REF!</v>
      </c>
      <c r="DG956" s="95" t="e">
        <f t="shared" si="8979"/>
        <v>#REF!</v>
      </c>
      <c r="DH956" s="25" t="str">
        <f>IFERROR(VLOOKUP(CI956*1,Обработ.выгрузка_реестра_РФ!$A:$G,5,),"")</f>
        <v/>
      </c>
      <c r="DI956" s="27" t="str">
        <f t="shared" si="8989"/>
        <v/>
      </c>
      <c r="DJ956" s="27" t="str">
        <f t="shared" ca="1" si="8966"/>
        <v/>
      </c>
      <c r="DK956" s="63" t="e">
        <f>IF(LEN('Описание предлагаемого товара'!#REF!)&gt;0,'Описание предлагаемого товара'!#REF!,"")</f>
        <v>#REF!</v>
      </c>
      <c r="DL956" s="63" t="e">
        <f>IF(LEN('Описание предлагаемого товара'!#REF!)&gt;0,'Описание предлагаемого товара'!#REF!,"")</f>
        <v>#REF!</v>
      </c>
      <c r="DM956" s="32"/>
    </row>
    <row r="957" spans="1:117" ht="48.75" customHeight="1" x14ac:dyDescent="0.25">
      <c r="A957" s="61" t="e">
        <f>IF(LEN('Описание предлагаемого товара'!#REF!)&gt;0,'Описание предлагаемого товара'!#REF!,"")</f>
        <v>#REF!</v>
      </c>
      <c r="B957" s="65" t="e">
        <f>IF(LEN('Описание предлагаемого товара'!#REF!)&gt;0,'Описание предлагаемого товара'!#REF!,"")</f>
        <v>#REF!</v>
      </c>
      <c r="C957" s="61" t="e">
        <f>IF(LEN('Описание предлагаемого товара'!#REF!)&gt;0,'Описание предлагаемого товара'!#REF!,"")</f>
        <v>#REF!</v>
      </c>
      <c r="D957" s="61" t="e">
        <f>IF(LEN('Описание предлагаемого товара'!#REF!)&gt;0,'Описание предлагаемого товара'!#REF!,"")</f>
        <v>#REF!</v>
      </c>
      <c r="E957" s="61" t="e">
        <f>IF(LEN('Описание предлагаемого товара'!#REF!)&gt;0,'Описание предлагаемого товара'!#REF!,"")</f>
        <v>#REF!</v>
      </c>
      <c r="F957" s="61" t="e">
        <f>IF(LEN('Описание предлагаемого товара'!#REF!)&gt;0,'Описание предлагаемого товара'!#REF!,"")</f>
        <v>#REF!</v>
      </c>
      <c r="G957" s="61" t="e">
        <f>IF(LEN('Описание предлагаемого товара'!#REF!)&gt;0,'Описание предлагаемого товара'!#REF!,"")</f>
        <v>#REF!</v>
      </c>
      <c r="H957" s="61" t="e">
        <f>IF(LEN('Описание предлагаемого товара'!#REF!)&gt;0,'Описание предлагаемого товара'!#REF!,"")</f>
        <v>#REF!</v>
      </c>
      <c r="I957" s="61" t="e">
        <f>IF(LEN('Описание предлагаемого товара'!#REF!)&gt;0,'Описание предлагаемого товара'!#REF!,"")</f>
        <v>#REF!</v>
      </c>
      <c r="J957" s="38" t="str">
        <f>IFERROR(VLOOKUP(B957,SAP!$A:$E,5,),"")</f>
        <v/>
      </c>
      <c r="K957" s="40" t="str">
        <f t="shared" si="8909"/>
        <v/>
      </c>
      <c r="L957" s="61" t="e">
        <f>IF(LEN('Описание предлагаемого товара'!#REF!)&gt;0,IFERROR('Описание предлагаемого товара'!#REF!*1,""),"")</f>
        <v>#REF!</v>
      </c>
      <c r="M957" s="39" t="str">
        <f>IFERROR(VLOOKUP(B957,SAP!$A:$E,2,),"")</f>
        <v/>
      </c>
      <c r="N957" s="41" t="str">
        <f t="shared" si="9045"/>
        <v/>
      </c>
      <c r="O957" s="39" t="str">
        <f t="shared" si="8896"/>
        <v/>
      </c>
      <c r="P957" s="36" t="e">
        <f>IF(LEN('Описание предлагаемого товара'!#REF!)&gt;0,'Описание предлагаемого товара'!#REF!,"")</f>
        <v>#REF!</v>
      </c>
      <c r="Q95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57" s="37" t="e">
        <f>IF(LEN('Описание предлагаемого товара'!#REF!)&gt;0,'Описание предлагаемого товара'!#REF!,"")</f>
        <v>#REF!</v>
      </c>
      <c r="S957" s="37" t="e">
        <f>IF(LEN('Описание предлагаемого товара'!#REF!)&gt;0,'Описание предлагаемого товара'!#REF!,"")</f>
        <v>#REF!</v>
      </c>
      <c r="T95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57" s="23" t="str">
        <f>IFERROR(VLOOKUP(CI957*1,Обработ.выгрузка_реестра_РФ!$A:$G,6,),"")</f>
        <v/>
      </c>
      <c r="V957" s="61" t="e">
        <f>IF(LEN('Описание предлагаемого товара'!#REF!)&gt;0,'Описание предлагаемого товара'!#REF!,"")</f>
        <v>#REF!</v>
      </c>
      <c r="W957" s="62" t="e">
        <f>IF(LEN('Описание предлагаемого товара'!#REF!)&gt;0,'Описание предлагаемого товара'!#REF!,"")</f>
        <v>#REF!</v>
      </c>
      <c r="X957" s="91" t="e">
        <f t="shared" ref="X957:Y957" si="9343">IFERROR(REPLACE(W957,FIND(CHAR(10),W957,1),1," "),W957)</f>
        <v>#REF!</v>
      </c>
      <c r="Y957" s="91" t="e">
        <f t="shared" si="9343"/>
        <v>#REF!</v>
      </c>
      <c r="Z957" s="91" t="e">
        <f t="shared" si="8911"/>
        <v>#REF!</v>
      </c>
      <c r="AA957" s="91" t="e">
        <f t="shared" si="8912"/>
        <v>#REF!</v>
      </c>
      <c r="AB957" s="91" t="e">
        <f t="shared" si="8913"/>
        <v>#REF!</v>
      </c>
      <c r="AC957" s="91" t="e">
        <f t="shared" ref="AC957:AF957" si="9344">IFERROR(REPLACE(AB957,FIND("  ",AB957,1),2," "),AB957)</f>
        <v>#REF!</v>
      </c>
      <c r="AD957" s="91" t="e">
        <f t="shared" si="9344"/>
        <v>#REF!</v>
      </c>
      <c r="AE957" s="91" t="e">
        <f t="shared" si="9344"/>
        <v>#REF!</v>
      </c>
      <c r="AF957" s="91" t="e">
        <f t="shared" si="9344"/>
        <v>#REF!</v>
      </c>
      <c r="AG957" s="23" t="str">
        <f>IFERROR(VLOOKUP(CI957*1,Обработ.выгрузка_реестра_РФ!$A:$G,4,),"")</f>
        <v/>
      </c>
      <c r="AH957" s="91" t="str">
        <f t="shared" ref="AH957:AI957" si="9345">IFERROR(REPLACE(AG957,FIND("-",AG957,1),1,"*"),AG957)</f>
        <v/>
      </c>
      <c r="AI957" s="91" t="str">
        <f t="shared" si="9345"/>
        <v/>
      </c>
      <c r="AJ957" s="27" t="str">
        <f t="shared" si="9011"/>
        <v/>
      </c>
      <c r="AK957" s="63" t="e">
        <f>IF(LEN('Описание предлагаемого товара'!#REF!)&gt;0,'Описание предлагаемого товара'!#REF!,"")</f>
        <v>#REF!</v>
      </c>
      <c r="AL957" s="91" t="e">
        <f t="shared" ref="AL957:AM957" si="9346">IFERROR(REPLACE(AK957,FIND(CHAR(10),AK957,1),1,""),AK957)</f>
        <v>#REF!</v>
      </c>
      <c r="AM957" s="91" t="e">
        <f t="shared" si="9346"/>
        <v>#REF!</v>
      </c>
      <c r="AN957" s="91" t="e">
        <f t="shared" ref="AN957:AR957" si="9347">IFERROR(REPLACE(AM957,FIND(" ",AM957,1),1,""),AM957)</f>
        <v>#REF!</v>
      </c>
      <c r="AO957" s="91" t="e">
        <f t="shared" si="9347"/>
        <v>#REF!</v>
      </c>
      <c r="AP957" s="91" t="e">
        <f t="shared" si="9347"/>
        <v>#REF!</v>
      </c>
      <c r="AQ957" s="91" t="e">
        <f t="shared" si="9347"/>
        <v>#REF!</v>
      </c>
      <c r="AR957" s="91" t="e">
        <f t="shared" si="9347"/>
        <v>#REF!</v>
      </c>
      <c r="AS957" s="91" t="e">
        <f t="shared" si="8918"/>
        <v>#REF!</v>
      </c>
      <c r="AT957" s="91" t="e">
        <f t="shared" si="8919"/>
        <v>#REF!</v>
      </c>
      <c r="AU957" s="32" t="e">
        <f t="shared" si="8902"/>
        <v>#REF!</v>
      </c>
      <c r="AV957" s="93" t="e">
        <f>'Описание предлагаемого товара'!#REF!</f>
        <v>#REF!</v>
      </c>
      <c r="AW957" s="91" t="e">
        <f>MIN(SEARCH({0,1,2,3,4,5,6,7,8,9},AV957&amp; "0123456789"))</f>
        <v>#REF!</v>
      </c>
      <c r="AX957" s="91" t="str">
        <f t="shared" si="8920"/>
        <v/>
      </c>
      <c r="AY957" s="91" t="str">
        <f t="shared" si="8921"/>
        <v/>
      </c>
      <c r="AZ957" s="91" t="str">
        <f t="shared" si="8922"/>
        <v/>
      </c>
      <c r="BA957" s="91" t="str">
        <f t="shared" si="8923"/>
        <v/>
      </c>
      <c r="BB957" s="91" t="str">
        <f t="shared" si="8924"/>
        <v/>
      </c>
      <c r="BC957" s="91" t="str">
        <f t="shared" si="8925"/>
        <v/>
      </c>
      <c r="BD957" s="91" t="str">
        <f t="shared" si="8926"/>
        <v/>
      </c>
      <c r="BE957" s="91" t="str">
        <f t="shared" si="8927"/>
        <v/>
      </c>
      <c r="BF957" s="91" t="str">
        <f t="shared" si="8928"/>
        <v/>
      </c>
      <c r="BG957" s="91" t="str">
        <f t="shared" si="8929"/>
        <v/>
      </c>
      <c r="BH957" s="91" t="str">
        <f t="shared" si="8930"/>
        <v/>
      </c>
      <c r="BI957" s="91" t="str">
        <f t="shared" si="8931"/>
        <v/>
      </c>
      <c r="BJ957" s="91" t="str">
        <f t="shared" si="8932"/>
        <v/>
      </c>
      <c r="BK957" s="91" t="str">
        <f t="shared" si="8933"/>
        <v/>
      </c>
      <c r="BL957" s="91" t="str">
        <f t="shared" si="8934"/>
        <v/>
      </c>
      <c r="BM957" s="91" t="str">
        <f t="shared" si="8935"/>
        <v/>
      </c>
      <c r="BN957" s="91" t="str">
        <f t="shared" si="8936"/>
        <v/>
      </c>
      <c r="BO957" s="91" t="str">
        <f t="shared" si="8937"/>
        <v/>
      </c>
      <c r="BP957" s="91" t="str">
        <f t="shared" si="8938"/>
        <v/>
      </c>
      <c r="BQ957" s="91" t="str">
        <f t="shared" si="8939"/>
        <v/>
      </c>
      <c r="BR957" s="91" t="str">
        <f t="shared" si="8940"/>
        <v/>
      </c>
      <c r="BS957" s="91" t="str">
        <f t="shared" si="8941"/>
        <v/>
      </c>
      <c r="BT957" s="91" t="str">
        <f t="shared" si="8942"/>
        <v/>
      </c>
      <c r="BU957" s="91" t="str">
        <f t="shared" si="8943"/>
        <v/>
      </c>
      <c r="BV957" s="91" t="str">
        <f t="shared" si="8944"/>
        <v/>
      </c>
      <c r="BW957" s="91" t="str">
        <f t="shared" si="8945"/>
        <v/>
      </c>
      <c r="BX957" s="91" t="str">
        <f t="shared" si="8946"/>
        <v/>
      </c>
      <c r="BY957" s="91" t="str">
        <f t="shared" si="8947"/>
        <v/>
      </c>
      <c r="BZ957" s="91" t="str">
        <f t="shared" si="8948"/>
        <v/>
      </c>
      <c r="CA957" s="91" t="str">
        <f t="shared" si="8949"/>
        <v/>
      </c>
      <c r="CB957" s="91" t="str">
        <f t="shared" si="8950"/>
        <v/>
      </c>
      <c r="CC957" s="91" t="str">
        <f t="shared" si="8951"/>
        <v/>
      </c>
      <c r="CD957" s="91" t="str">
        <f t="shared" si="8952"/>
        <v/>
      </c>
      <c r="CE957" s="91" t="str">
        <f t="shared" si="8953"/>
        <v/>
      </c>
      <c r="CF957" s="91" t="str">
        <f t="shared" si="8954"/>
        <v/>
      </c>
      <c r="CG957" s="91" t="str">
        <f t="shared" si="8955"/>
        <v/>
      </c>
      <c r="CH957" s="91" t="str">
        <f t="shared" si="8956"/>
        <v/>
      </c>
      <c r="CI957" s="91" t="str">
        <f t="shared" si="8957"/>
        <v>нет</v>
      </c>
      <c r="CJ957" s="63" t="e">
        <f>IF(LEN('Описание предлагаемого товара'!#REF!)&gt;0,'Описание предлагаемого товара'!#REF!,"")</f>
        <v>#REF!</v>
      </c>
      <c r="CK957" s="91" t="e">
        <f t="shared" ref="CK957:CL957" si="9348">IFERROR(REPLACE(CJ957,FIND(CHAR(10),CJ957,1),1,""),CJ957)</f>
        <v>#REF!</v>
      </c>
      <c r="CL957" s="91" t="e">
        <f t="shared" si="9348"/>
        <v>#REF!</v>
      </c>
      <c r="CM957" s="91" t="e">
        <f t="shared" si="8959"/>
        <v>#REF!</v>
      </c>
      <c r="CN957" s="91" t="e">
        <f t="shared" si="8960"/>
        <v>#REF!</v>
      </c>
      <c r="CO957" s="91" t="e">
        <f t="shared" si="8961"/>
        <v>#REF!</v>
      </c>
      <c r="CP957" s="90" t="e">
        <f>IF(AU957="Не указан реестровый номер (мера нац.режима Запрет)","",IF(CI957="нет","",IF(CU957="да","исключение(не смотрим баллы)",IFERROR(IF(CI957*1&gt;0,IFERROR(IF(VLOOKUP(CI957*1,Обработ.выгрузка_реестра_РФ!$A:$G,7,)=0,"Баллы не установлены",VLOOKUP(CI957*1,Обработ.выгрузка_реестра_РФ!$A:$G,7,)),IF(LEN(CI957)&gt;14,"","нет номера в реестре РФ")),""),IF(LEN(CI957)=0,"","Некорректный реестровый номер")))))</f>
        <v>#REF!</v>
      </c>
      <c r="CQ957" s="33" t="e">
        <f>IF(LEN(C957)&gt;0,IFERROR(IF(LEN(H957)&gt;0,IF(LEN(VLOOKUP(H957,'исключения(не_смотрим_баллы)'!$A:$C,1,))&gt;0,"да","нет"),"не введен ОКПД2"),"нет"),"")</f>
        <v>#REF!</v>
      </c>
      <c r="CR957" s="33" t="e">
        <f ca="1">IF(CQ957="да",IF(TODAY()&lt;VLOOKUP(H957,'исключения(не_смотрим_баллы)'!$A:$C,3,),"да","нет"),"")</f>
        <v>#REF!</v>
      </c>
      <c r="CS957" s="33" t="str">
        <f>IFERROR(IF(CQ957="да",IF(VLOOKUP(CI957*1,Обработ.выгрузка_реестра_РФ!$A:$G,2,)&lt;VLOOKUP(H957,'исключения(не_смотрим_баллы)'!$A:$C,2,),"да","нет"),""),"")</f>
        <v/>
      </c>
      <c r="CT957" s="24"/>
      <c r="CU957" s="33" t="e">
        <f t="shared" si="8973"/>
        <v>#REF!</v>
      </c>
      <c r="CV957" s="91" t="e">
        <f t="shared" si="8974"/>
        <v>#REF!</v>
      </c>
      <c r="CW957" s="27" t="e">
        <f t="shared" si="8975"/>
        <v>#REF!</v>
      </c>
      <c r="CX957" s="26" t="e">
        <f t="shared" si="8904"/>
        <v>#REF!</v>
      </c>
      <c r="CY957" s="64" t="e">
        <f>IF(LEN('Описание предлагаемого товара'!#REF!)&gt;0,'Описание предлагаемого товара'!#REF!,"")</f>
        <v>#REF!</v>
      </c>
      <c r="CZ957" s="95" t="e">
        <f t="shared" si="8962"/>
        <v>#REF!</v>
      </c>
      <c r="DA957" s="95" t="e">
        <f t="shared" ref="DA957" si="9349">IFERROR(REPLACE(CZ957,FIND(" ",CZ957,1),1,""),CZ957)</f>
        <v>#REF!</v>
      </c>
      <c r="DB957" s="95" t="e">
        <f t="shared" si="8906"/>
        <v>#REF!</v>
      </c>
      <c r="DC957" s="95" t="e">
        <f t="shared" ref="DC957:DD957" si="9350">IFERROR(REPLACE(DB957,FIND("г.",DB957,1),2,""),DB957)</f>
        <v>#REF!</v>
      </c>
      <c r="DD957" s="95" t="e">
        <f t="shared" si="9350"/>
        <v>#REF!</v>
      </c>
      <c r="DE957" s="95" t="e">
        <f t="shared" ref="DE957:DF957" si="9351">IFERROR(REPLACE(DD957,FIND("г",DD957,1),1,""),DD957)</f>
        <v>#REF!</v>
      </c>
      <c r="DF957" s="95" t="e">
        <f t="shared" si="9351"/>
        <v>#REF!</v>
      </c>
      <c r="DG957" s="95" t="e">
        <f t="shared" si="8979"/>
        <v>#REF!</v>
      </c>
      <c r="DH957" s="25" t="str">
        <f>IFERROR(VLOOKUP(CI957*1,Обработ.выгрузка_реестра_РФ!$A:$G,5,),"")</f>
        <v/>
      </c>
      <c r="DI957" s="27" t="str">
        <f t="shared" si="8989"/>
        <v/>
      </c>
      <c r="DJ957" s="27" t="str">
        <f t="shared" ca="1" si="8966"/>
        <v/>
      </c>
      <c r="DK957" s="63" t="e">
        <f>IF(LEN('Описание предлагаемого товара'!#REF!)&gt;0,'Описание предлагаемого товара'!#REF!,"")</f>
        <v>#REF!</v>
      </c>
      <c r="DL957" s="63" t="e">
        <f>IF(LEN('Описание предлагаемого товара'!#REF!)&gt;0,'Описание предлагаемого товара'!#REF!,"")</f>
        <v>#REF!</v>
      </c>
      <c r="DM957" s="32"/>
    </row>
    <row r="958" spans="1:117" ht="48.75" customHeight="1" x14ac:dyDescent="0.25">
      <c r="A958" s="61" t="e">
        <f>IF(LEN('Описание предлагаемого товара'!#REF!)&gt;0,'Описание предлагаемого товара'!#REF!,"")</f>
        <v>#REF!</v>
      </c>
      <c r="B958" s="65" t="e">
        <f>IF(LEN('Описание предлагаемого товара'!#REF!)&gt;0,'Описание предлагаемого товара'!#REF!,"")</f>
        <v>#REF!</v>
      </c>
      <c r="C958" s="61" t="e">
        <f>IF(LEN('Описание предлагаемого товара'!#REF!)&gt;0,'Описание предлагаемого товара'!#REF!,"")</f>
        <v>#REF!</v>
      </c>
      <c r="D958" s="61" t="e">
        <f>IF(LEN('Описание предлагаемого товара'!#REF!)&gt;0,'Описание предлагаемого товара'!#REF!,"")</f>
        <v>#REF!</v>
      </c>
      <c r="E958" s="61" t="e">
        <f>IF(LEN('Описание предлагаемого товара'!#REF!)&gt;0,'Описание предлагаемого товара'!#REF!,"")</f>
        <v>#REF!</v>
      </c>
      <c r="F958" s="61" t="e">
        <f>IF(LEN('Описание предлагаемого товара'!#REF!)&gt;0,'Описание предлагаемого товара'!#REF!,"")</f>
        <v>#REF!</v>
      </c>
      <c r="G958" s="61" t="e">
        <f>IF(LEN('Описание предлагаемого товара'!#REF!)&gt;0,'Описание предлагаемого товара'!#REF!,"")</f>
        <v>#REF!</v>
      </c>
      <c r="H958" s="61" t="e">
        <f>IF(LEN('Описание предлагаемого товара'!#REF!)&gt;0,'Описание предлагаемого товара'!#REF!,"")</f>
        <v>#REF!</v>
      </c>
      <c r="I958" s="61" t="e">
        <f>IF(LEN('Описание предлагаемого товара'!#REF!)&gt;0,'Описание предлагаемого товара'!#REF!,"")</f>
        <v>#REF!</v>
      </c>
      <c r="J958" s="38" t="str">
        <f>IFERROR(VLOOKUP(B958,SAP!$A:$E,5,),"")</f>
        <v/>
      </c>
      <c r="K958" s="40" t="str">
        <f t="shared" si="8909"/>
        <v/>
      </c>
      <c r="L958" s="61" t="e">
        <f>IF(LEN('Описание предлагаемого товара'!#REF!)&gt;0,IFERROR('Описание предлагаемого товара'!#REF!*1,""),"")</f>
        <v>#REF!</v>
      </c>
      <c r="M958" s="39" t="str">
        <f>IFERROR(VLOOKUP(B958,SAP!$A:$E,2,),"")</f>
        <v/>
      </c>
      <c r="N958" s="41" t="str">
        <f t="shared" si="9045"/>
        <v/>
      </c>
      <c r="O958" s="39" t="str">
        <f t="shared" si="8896"/>
        <v/>
      </c>
      <c r="P958" s="36" t="e">
        <f>IF(LEN('Описание предлагаемого товара'!#REF!)&gt;0,'Описание предлагаемого товара'!#REF!,"")</f>
        <v>#REF!</v>
      </c>
      <c r="Q95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58" s="37" t="e">
        <f>IF(LEN('Описание предлагаемого товара'!#REF!)&gt;0,'Описание предлагаемого товара'!#REF!,"")</f>
        <v>#REF!</v>
      </c>
      <c r="S958" s="37" t="e">
        <f>IF(LEN('Описание предлагаемого товара'!#REF!)&gt;0,'Описание предлагаемого товара'!#REF!,"")</f>
        <v>#REF!</v>
      </c>
      <c r="T95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58" s="23" t="str">
        <f>IFERROR(VLOOKUP(CI958*1,Обработ.выгрузка_реестра_РФ!$A:$G,6,),"")</f>
        <v/>
      </c>
      <c r="V958" s="61" t="e">
        <f>IF(LEN('Описание предлагаемого товара'!#REF!)&gt;0,'Описание предлагаемого товара'!#REF!,"")</f>
        <v>#REF!</v>
      </c>
      <c r="W958" s="62" t="e">
        <f>IF(LEN('Описание предлагаемого товара'!#REF!)&gt;0,'Описание предлагаемого товара'!#REF!,"")</f>
        <v>#REF!</v>
      </c>
      <c r="X958" s="91" t="e">
        <f t="shared" ref="X958:Y958" si="9352">IFERROR(REPLACE(W958,FIND(CHAR(10),W958,1),1," "),W958)</f>
        <v>#REF!</v>
      </c>
      <c r="Y958" s="91" t="e">
        <f t="shared" si="9352"/>
        <v>#REF!</v>
      </c>
      <c r="Z958" s="91" t="e">
        <f t="shared" si="8911"/>
        <v>#REF!</v>
      </c>
      <c r="AA958" s="91" t="e">
        <f t="shared" si="8912"/>
        <v>#REF!</v>
      </c>
      <c r="AB958" s="91" t="e">
        <f t="shared" si="8913"/>
        <v>#REF!</v>
      </c>
      <c r="AC958" s="91" t="e">
        <f t="shared" ref="AC958:AF958" si="9353">IFERROR(REPLACE(AB958,FIND("  ",AB958,1),2," "),AB958)</f>
        <v>#REF!</v>
      </c>
      <c r="AD958" s="91" t="e">
        <f t="shared" si="9353"/>
        <v>#REF!</v>
      </c>
      <c r="AE958" s="91" t="e">
        <f t="shared" si="9353"/>
        <v>#REF!</v>
      </c>
      <c r="AF958" s="91" t="e">
        <f t="shared" si="9353"/>
        <v>#REF!</v>
      </c>
      <c r="AG958" s="23" t="str">
        <f>IFERROR(VLOOKUP(CI958*1,Обработ.выгрузка_реестра_РФ!$A:$G,4,),"")</f>
        <v/>
      </c>
      <c r="AH958" s="91" t="str">
        <f t="shared" ref="AH958:AI958" si="9354">IFERROR(REPLACE(AG958,FIND("-",AG958,1),1,"*"),AG958)</f>
        <v/>
      </c>
      <c r="AI958" s="91" t="str">
        <f t="shared" si="9354"/>
        <v/>
      </c>
      <c r="AJ958" s="27" t="str">
        <f t="shared" si="9011"/>
        <v/>
      </c>
      <c r="AK958" s="63" t="e">
        <f>IF(LEN('Описание предлагаемого товара'!#REF!)&gt;0,'Описание предлагаемого товара'!#REF!,"")</f>
        <v>#REF!</v>
      </c>
      <c r="AL958" s="91" t="e">
        <f t="shared" ref="AL958:AM958" si="9355">IFERROR(REPLACE(AK958,FIND(CHAR(10),AK958,1),1,""),AK958)</f>
        <v>#REF!</v>
      </c>
      <c r="AM958" s="91" t="e">
        <f t="shared" si="9355"/>
        <v>#REF!</v>
      </c>
      <c r="AN958" s="91" t="e">
        <f t="shared" ref="AN958:AR958" si="9356">IFERROR(REPLACE(AM958,FIND(" ",AM958,1),1,""),AM958)</f>
        <v>#REF!</v>
      </c>
      <c r="AO958" s="91" t="e">
        <f t="shared" si="9356"/>
        <v>#REF!</v>
      </c>
      <c r="AP958" s="91" t="e">
        <f t="shared" si="9356"/>
        <v>#REF!</v>
      </c>
      <c r="AQ958" s="91" t="e">
        <f t="shared" si="9356"/>
        <v>#REF!</v>
      </c>
      <c r="AR958" s="91" t="e">
        <f t="shared" si="9356"/>
        <v>#REF!</v>
      </c>
      <c r="AS958" s="91" t="e">
        <f t="shared" si="8918"/>
        <v>#REF!</v>
      </c>
      <c r="AT958" s="91" t="e">
        <f t="shared" si="8919"/>
        <v>#REF!</v>
      </c>
      <c r="AU958" s="32" t="e">
        <f t="shared" si="8902"/>
        <v>#REF!</v>
      </c>
      <c r="AV958" s="93" t="e">
        <f>'Описание предлагаемого товара'!#REF!</f>
        <v>#REF!</v>
      </c>
      <c r="AW958" s="91" t="e">
        <f>MIN(SEARCH({0,1,2,3,4,5,6,7,8,9},AV958&amp; "0123456789"))</f>
        <v>#REF!</v>
      </c>
      <c r="AX958" s="91" t="str">
        <f t="shared" si="8920"/>
        <v/>
      </c>
      <c r="AY958" s="91" t="str">
        <f t="shared" si="8921"/>
        <v/>
      </c>
      <c r="AZ958" s="91" t="str">
        <f t="shared" si="8922"/>
        <v/>
      </c>
      <c r="BA958" s="91" t="str">
        <f t="shared" si="8923"/>
        <v/>
      </c>
      <c r="BB958" s="91" t="str">
        <f t="shared" si="8924"/>
        <v/>
      </c>
      <c r="BC958" s="91" t="str">
        <f t="shared" si="8925"/>
        <v/>
      </c>
      <c r="BD958" s="91" t="str">
        <f t="shared" si="8926"/>
        <v/>
      </c>
      <c r="BE958" s="91" t="str">
        <f t="shared" si="8927"/>
        <v/>
      </c>
      <c r="BF958" s="91" t="str">
        <f t="shared" si="8928"/>
        <v/>
      </c>
      <c r="BG958" s="91" t="str">
        <f t="shared" si="8929"/>
        <v/>
      </c>
      <c r="BH958" s="91" t="str">
        <f t="shared" si="8930"/>
        <v/>
      </c>
      <c r="BI958" s="91" t="str">
        <f t="shared" si="8931"/>
        <v/>
      </c>
      <c r="BJ958" s="91" t="str">
        <f t="shared" si="8932"/>
        <v/>
      </c>
      <c r="BK958" s="91" t="str">
        <f t="shared" si="8933"/>
        <v/>
      </c>
      <c r="BL958" s="91" t="str">
        <f t="shared" si="8934"/>
        <v/>
      </c>
      <c r="BM958" s="91" t="str">
        <f t="shared" si="8935"/>
        <v/>
      </c>
      <c r="BN958" s="91" t="str">
        <f t="shared" si="8936"/>
        <v/>
      </c>
      <c r="BO958" s="91" t="str">
        <f t="shared" si="8937"/>
        <v/>
      </c>
      <c r="BP958" s="91" t="str">
        <f t="shared" si="8938"/>
        <v/>
      </c>
      <c r="BQ958" s="91" t="str">
        <f t="shared" si="8939"/>
        <v/>
      </c>
      <c r="BR958" s="91" t="str">
        <f t="shared" si="8940"/>
        <v/>
      </c>
      <c r="BS958" s="91" t="str">
        <f t="shared" si="8941"/>
        <v/>
      </c>
      <c r="BT958" s="91" t="str">
        <f t="shared" si="8942"/>
        <v/>
      </c>
      <c r="BU958" s="91" t="str">
        <f t="shared" si="8943"/>
        <v/>
      </c>
      <c r="BV958" s="91" t="str">
        <f t="shared" si="8944"/>
        <v/>
      </c>
      <c r="BW958" s="91" t="str">
        <f t="shared" si="8945"/>
        <v/>
      </c>
      <c r="BX958" s="91" t="str">
        <f t="shared" si="8946"/>
        <v/>
      </c>
      <c r="BY958" s="91" t="str">
        <f t="shared" si="8947"/>
        <v/>
      </c>
      <c r="BZ958" s="91" t="str">
        <f t="shared" si="8948"/>
        <v/>
      </c>
      <c r="CA958" s="91" t="str">
        <f t="shared" si="8949"/>
        <v/>
      </c>
      <c r="CB958" s="91" t="str">
        <f t="shared" si="8950"/>
        <v/>
      </c>
      <c r="CC958" s="91" t="str">
        <f t="shared" si="8951"/>
        <v/>
      </c>
      <c r="CD958" s="91" t="str">
        <f t="shared" si="8952"/>
        <v/>
      </c>
      <c r="CE958" s="91" t="str">
        <f t="shared" si="8953"/>
        <v/>
      </c>
      <c r="CF958" s="91" t="str">
        <f t="shared" si="8954"/>
        <v/>
      </c>
      <c r="CG958" s="91" t="str">
        <f t="shared" si="8955"/>
        <v/>
      </c>
      <c r="CH958" s="91" t="str">
        <f t="shared" si="8956"/>
        <v/>
      </c>
      <c r="CI958" s="91" t="str">
        <f t="shared" si="8957"/>
        <v>нет</v>
      </c>
      <c r="CJ958" s="63" t="e">
        <f>IF(LEN('Описание предлагаемого товара'!#REF!)&gt;0,'Описание предлагаемого товара'!#REF!,"")</f>
        <v>#REF!</v>
      </c>
      <c r="CK958" s="91" t="e">
        <f t="shared" ref="CK958:CL958" si="9357">IFERROR(REPLACE(CJ958,FIND(CHAR(10),CJ958,1),1,""),CJ958)</f>
        <v>#REF!</v>
      </c>
      <c r="CL958" s="91" t="e">
        <f t="shared" si="9357"/>
        <v>#REF!</v>
      </c>
      <c r="CM958" s="91" t="e">
        <f t="shared" si="8959"/>
        <v>#REF!</v>
      </c>
      <c r="CN958" s="91" t="e">
        <f t="shared" si="8960"/>
        <v>#REF!</v>
      </c>
      <c r="CO958" s="91" t="e">
        <f t="shared" si="8961"/>
        <v>#REF!</v>
      </c>
      <c r="CP958" s="90" t="e">
        <f>IF(AU958="Не указан реестровый номер (мера нац.режима Запрет)","",IF(CI958="нет","",IF(CU958="да","исключение(не смотрим баллы)",IFERROR(IF(CI958*1&gt;0,IFERROR(IF(VLOOKUP(CI958*1,Обработ.выгрузка_реестра_РФ!$A:$G,7,)=0,"Баллы не установлены",VLOOKUP(CI958*1,Обработ.выгрузка_реестра_РФ!$A:$G,7,)),IF(LEN(CI958)&gt;14,"","нет номера в реестре РФ")),""),IF(LEN(CI958)=0,"","Некорректный реестровый номер")))))</f>
        <v>#REF!</v>
      </c>
      <c r="CQ958" s="33" t="e">
        <f>IF(LEN(C958)&gt;0,IFERROR(IF(LEN(H958)&gt;0,IF(LEN(VLOOKUP(H958,'исключения(не_смотрим_баллы)'!$A:$C,1,))&gt;0,"да","нет"),"не введен ОКПД2"),"нет"),"")</f>
        <v>#REF!</v>
      </c>
      <c r="CR958" s="33" t="e">
        <f ca="1">IF(CQ958="да",IF(TODAY()&lt;VLOOKUP(H958,'исключения(не_смотрим_баллы)'!$A:$C,3,),"да","нет"),"")</f>
        <v>#REF!</v>
      </c>
      <c r="CS958" s="33" t="str">
        <f>IFERROR(IF(CQ958="да",IF(VLOOKUP(CI958*1,Обработ.выгрузка_реестра_РФ!$A:$G,2,)&lt;VLOOKUP(H958,'исключения(не_смотрим_баллы)'!$A:$C,2,),"да","нет"),""),"")</f>
        <v/>
      </c>
      <c r="CT958" s="24"/>
      <c r="CU958" s="33" t="e">
        <f t="shared" si="8973"/>
        <v>#REF!</v>
      </c>
      <c r="CV958" s="91" t="e">
        <f t="shared" si="8974"/>
        <v>#REF!</v>
      </c>
      <c r="CW958" s="27" t="e">
        <f t="shared" si="8975"/>
        <v>#REF!</v>
      </c>
      <c r="CX958" s="26" t="e">
        <f t="shared" si="8904"/>
        <v>#REF!</v>
      </c>
      <c r="CY958" s="64" t="e">
        <f>IF(LEN('Описание предлагаемого товара'!#REF!)&gt;0,'Описание предлагаемого товара'!#REF!,"")</f>
        <v>#REF!</v>
      </c>
      <c r="CZ958" s="95" t="e">
        <f t="shared" si="8962"/>
        <v>#REF!</v>
      </c>
      <c r="DA958" s="95" t="e">
        <f t="shared" ref="DA958" si="9358">IFERROR(REPLACE(CZ958,FIND(" ",CZ958,1),1,""),CZ958)</f>
        <v>#REF!</v>
      </c>
      <c r="DB958" s="95" t="e">
        <f t="shared" si="8906"/>
        <v>#REF!</v>
      </c>
      <c r="DC958" s="95" t="e">
        <f t="shared" ref="DC958:DD958" si="9359">IFERROR(REPLACE(DB958,FIND("г.",DB958,1),2,""),DB958)</f>
        <v>#REF!</v>
      </c>
      <c r="DD958" s="95" t="e">
        <f t="shared" si="9359"/>
        <v>#REF!</v>
      </c>
      <c r="DE958" s="95" t="e">
        <f t="shared" ref="DE958:DF958" si="9360">IFERROR(REPLACE(DD958,FIND("г",DD958,1),1,""),DD958)</f>
        <v>#REF!</v>
      </c>
      <c r="DF958" s="95" t="e">
        <f t="shared" si="9360"/>
        <v>#REF!</v>
      </c>
      <c r="DG958" s="95" t="e">
        <f t="shared" si="8979"/>
        <v>#REF!</v>
      </c>
      <c r="DH958" s="25" t="str">
        <f>IFERROR(VLOOKUP(CI958*1,Обработ.выгрузка_реестра_РФ!$A:$G,5,),"")</f>
        <v/>
      </c>
      <c r="DI958" s="27" t="str">
        <f t="shared" si="8989"/>
        <v/>
      </c>
      <c r="DJ958" s="27" t="str">
        <f t="shared" ca="1" si="8966"/>
        <v/>
      </c>
      <c r="DK958" s="63" t="e">
        <f>IF(LEN('Описание предлагаемого товара'!#REF!)&gt;0,'Описание предлагаемого товара'!#REF!,"")</f>
        <v>#REF!</v>
      </c>
      <c r="DL958" s="63" t="e">
        <f>IF(LEN('Описание предлагаемого товара'!#REF!)&gt;0,'Описание предлагаемого товара'!#REF!,"")</f>
        <v>#REF!</v>
      </c>
      <c r="DM958" s="32"/>
    </row>
    <row r="959" spans="1:117" ht="48.75" customHeight="1" x14ac:dyDescent="0.25">
      <c r="A959" s="61" t="e">
        <f>IF(LEN('Описание предлагаемого товара'!#REF!)&gt;0,'Описание предлагаемого товара'!#REF!,"")</f>
        <v>#REF!</v>
      </c>
      <c r="B959" s="65" t="e">
        <f>IF(LEN('Описание предлагаемого товара'!#REF!)&gt;0,'Описание предлагаемого товара'!#REF!,"")</f>
        <v>#REF!</v>
      </c>
      <c r="C959" s="61" t="e">
        <f>IF(LEN('Описание предлагаемого товара'!#REF!)&gt;0,'Описание предлагаемого товара'!#REF!,"")</f>
        <v>#REF!</v>
      </c>
      <c r="D959" s="61" t="e">
        <f>IF(LEN('Описание предлагаемого товара'!#REF!)&gt;0,'Описание предлагаемого товара'!#REF!,"")</f>
        <v>#REF!</v>
      </c>
      <c r="E959" s="61" t="e">
        <f>IF(LEN('Описание предлагаемого товара'!#REF!)&gt;0,'Описание предлагаемого товара'!#REF!,"")</f>
        <v>#REF!</v>
      </c>
      <c r="F959" s="61" t="e">
        <f>IF(LEN('Описание предлагаемого товара'!#REF!)&gt;0,'Описание предлагаемого товара'!#REF!,"")</f>
        <v>#REF!</v>
      </c>
      <c r="G959" s="61" t="e">
        <f>IF(LEN('Описание предлагаемого товара'!#REF!)&gt;0,'Описание предлагаемого товара'!#REF!,"")</f>
        <v>#REF!</v>
      </c>
      <c r="H959" s="61" t="e">
        <f>IF(LEN('Описание предлагаемого товара'!#REF!)&gt;0,'Описание предлагаемого товара'!#REF!,"")</f>
        <v>#REF!</v>
      </c>
      <c r="I959" s="61" t="e">
        <f>IF(LEN('Описание предлагаемого товара'!#REF!)&gt;0,'Описание предлагаемого товара'!#REF!,"")</f>
        <v>#REF!</v>
      </c>
      <c r="J959" s="38" t="str">
        <f>IFERROR(VLOOKUP(B959,SAP!$A:$E,5,),"")</f>
        <v/>
      </c>
      <c r="K959" s="40" t="str">
        <f t="shared" si="8909"/>
        <v/>
      </c>
      <c r="L959" s="61" t="e">
        <f>IF(LEN('Описание предлагаемого товара'!#REF!)&gt;0,IFERROR('Описание предлагаемого товара'!#REF!*1,""),"")</f>
        <v>#REF!</v>
      </c>
      <c r="M959" s="39" t="str">
        <f>IFERROR(VLOOKUP(B959,SAP!$A:$E,2,),"")</f>
        <v/>
      </c>
      <c r="N959" s="41" t="str">
        <f t="shared" si="9045"/>
        <v/>
      </c>
      <c r="O959" s="39" t="str">
        <f t="shared" si="8896"/>
        <v/>
      </c>
      <c r="P959" s="36" t="e">
        <f>IF(LEN('Описание предлагаемого товара'!#REF!)&gt;0,'Описание предлагаемого товара'!#REF!,"")</f>
        <v>#REF!</v>
      </c>
      <c r="Q95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59" s="37" t="e">
        <f>IF(LEN('Описание предлагаемого товара'!#REF!)&gt;0,'Описание предлагаемого товара'!#REF!,"")</f>
        <v>#REF!</v>
      </c>
      <c r="S959" s="37" t="e">
        <f>IF(LEN('Описание предлагаемого товара'!#REF!)&gt;0,'Описание предлагаемого товара'!#REF!,"")</f>
        <v>#REF!</v>
      </c>
      <c r="T95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59" s="23" t="str">
        <f>IFERROR(VLOOKUP(CI959*1,Обработ.выгрузка_реестра_РФ!$A:$G,6,),"")</f>
        <v/>
      </c>
      <c r="V959" s="61" t="e">
        <f>IF(LEN('Описание предлагаемого товара'!#REF!)&gt;0,'Описание предлагаемого товара'!#REF!,"")</f>
        <v>#REF!</v>
      </c>
      <c r="W959" s="62" t="e">
        <f>IF(LEN('Описание предлагаемого товара'!#REF!)&gt;0,'Описание предлагаемого товара'!#REF!,"")</f>
        <v>#REF!</v>
      </c>
      <c r="X959" s="91" t="e">
        <f t="shared" ref="X959:Y959" si="9361">IFERROR(REPLACE(W959,FIND(CHAR(10),W959,1),1," "),W959)</f>
        <v>#REF!</v>
      </c>
      <c r="Y959" s="91" t="e">
        <f t="shared" si="9361"/>
        <v>#REF!</v>
      </c>
      <c r="Z959" s="91" t="e">
        <f t="shared" si="8911"/>
        <v>#REF!</v>
      </c>
      <c r="AA959" s="91" t="e">
        <f t="shared" si="8912"/>
        <v>#REF!</v>
      </c>
      <c r="AB959" s="91" t="e">
        <f t="shared" si="8913"/>
        <v>#REF!</v>
      </c>
      <c r="AC959" s="91" t="e">
        <f t="shared" ref="AC959:AF959" si="9362">IFERROR(REPLACE(AB959,FIND("  ",AB959,1),2," "),AB959)</f>
        <v>#REF!</v>
      </c>
      <c r="AD959" s="91" t="e">
        <f t="shared" si="9362"/>
        <v>#REF!</v>
      </c>
      <c r="AE959" s="91" t="e">
        <f t="shared" si="9362"/>
        <v>#REF!</v>
      </c>
      <c r="AF959" s="91" t="e">
        <f t="shared" si="9362"/>
        <v>#REF!</v>
      </c>
      <c r="AG959" s="23" t="str">
        <f>IFERROR(VLOOKUP(CI959*1,Обработ.выгрузка_реестра_РФ!$A:$G,4,),"")</f>
        <v/>
      </c>
      <c r="AH959" s="91" t="str">
        <f t="shared" ref="AH959:AI959" si="9363">IFERROR(REPLACE(AG959,FIND("-",AG959,1),1,"*"),AG959)</f>
        <v/>
      </c>
      <c r="AI959" s="91" t="str">
        <f t="shared" si="9363"/>
        <v/>
      </c>
      <c r="AJ959" s="27" t="str">
        <f t="shared" si="9011"/>
        <v/>
      </c>
      <c r="AK959" s="63" t="e">
        <f>IF(LEN('Описание предлагаемого товара'!#REF!)&gt;0,'Описание предлагаемого товара'!#REF!,"")</f>
        <v>#REF!</v>
      </c>
      <c r="AL959" s="91" t="e">
        <f t="shared" ref="AL959:AM959" si="9364">IFERROR(REPLACE(AK959,FIND(CHAR(10),AK959,1),1,""),AK959)</f>
        <v>#REF!</v>
      </c>
      <c r="AM959" s="91" t="e">
        <f t="shared" si="9364"/>
        <v>#REF!</v>
      </c>
      <c r="AN959" s="91" t="e">
        <f t="shared" ref="AN959:AR959" si="9365">IFERROR(REPLACE(AM959,FIND(" ",AM959,1),1,""),AM959)</f>
        <v>#REF!</v>
      </c>
      <c r="AO959" s="91" t="e">
        <f t="shared" si="9365"/>
        <v>#REF!</v>
      </c>
      <c r="AP959" s="91" t="e">
        <f t="shared" si="9365"/>
        <v>#REF!</v>
      </c>
      <c r="AQ959" s="91" t="e">
        <f t="shared" si="9365"/>
        <v>#REF!</v>
      </c>
      <c r="AR959" s="91" t="e">
        <f t="shared" si="9365"/>
        <v>#REF!</v>
      </c>
      <c r="AS959" s="91" t="e">
        <f t="shared" si="8918"/>
        <v>#REF!</v>
      </c>
      <c r="AT959" s="91" t="e">
        <f t="shared" si="8919"/>
        <v>#REF!</v>
      </c>
      <c r="AU959" s="32" t="e">
        <f t="shared" si="8902"/>
        <v>#REF!</v>
      </c>
      <c r="AV959" s="93" t="e">
        <f>'Описание предлагаемого товара'!#REF!</f>
        <v>#REF!</v>
      </c>
      <c r="AW959" s="91" t="e">
        <f>MIN(SEARCH({0,1,2,3,4,5,6,7,8,9},AV959&amp; "0123456789"))</f>
        <v>#REF!</v>
      </c>
      <c r="AX959" s="91" t="str">
        <f t="shared" si="8920"/>
        <v/>
      </c>
      <c r="AY959" s="91" t="str">
        <f t="shared" si="8921"/>
        <v/>
      </c>
      <c r="AZ959" s="91" t="str">
        <f t="shared" si="8922"/>
        <v/>
      </c>
      <c r="BA959" s="91" t="str">
        <f t="shared" si="8923"/>
        <v/>
      </c>
      <c r="BB959" s="91" t="str">
        <f t="shared" si="8924"/>
        <v/>
      </c>
      <c r="BC959" s="91" t="str">
        <f t="shared" si="8925"/>
        <v/>
      </c>
      <c r="BD959" s="91" t="str">
        <f t="shared" si="8926"/>
        <v/>
      </c>
      <c r="BE959" s="91" t="str">
        <f t="shared" si="8927"/>
        <v/>
      </c>
      <c r="BF959" s="91" t="str">
        <f t="shared" si="8928"/>
        <v/>
      </c>
      <c r="BG959" s="91" t="str">
        <f t="shared" si="8929"/>
        <v/>
      </c>
      <c r="BH959" s="91" t="str">
        <f t="shared" si="8930"/>
        <v/>
      </c>
      <c r="BI959" s="91" t="str">
        <f t="shared" si="8931"/>
        <v/>
      </c>
      <c r="BJ959" s="91" t="str">
        <f t="shared" si="8932"/>
        <v/>
      </c>
      <c r="BK959" s="91" t="str">
        <f t="shared" si="8933"/>
        <v/>
      </c>
      <c r="BL959" s="91" t="str">
        <f t="shared" si="8934"/>
        <v/>
      </c>
      <c r="BM959" s="91" t="str">
        <f t="shared" si="8935"/>
        <v/>
      </c>
      <c r="BN959" s="91" t="str">
        <f t="shared" si="8936"/>
        <v/>
      </c>
      <c r="BO959" s="91" t="str">
        <f t="shared" si="8937"/>
        <v/>
      </c>
      <c r="BP959" s="91" t="str">
        <f t="shared" si="8938"/>
        <v/>
      </c>
      <c r="BQ959" s="91" t="str">
        <f t="shared" si="8939"/>
        <v/>
      </c>
      <c r="BR959" s="91" t="str">
        <f t="shared" si="8940"/>
        <v/>
      </c>
      <c r="BS959" s="91" t="str">
        <f t="shared" si="8941"/>
        <v/>
      </c>
      <c r="BT959" s="91" t="str">
        <f t="shared" si="8942"/>
        <v/>
      </c>
      <c r="BU959" s="91" t="str">
        <f t="shared" si="8943"/>
        <v/>
      </c>
      <c r="BV959" s="91" t="str">
        <f t="shared" si="8944"/>
        <v/>
      </c>
      <c r="BW959" s="91" t="str">
        <f t="shared" si="8945"/>
        <v/>
      </c>
      <c r="BX959" s="91" t="str">
        <f t="shared" si="8946"/>
        <v/>
      </c>
      <c r="BY959" s="91" t="str">
        <f t="shared" si="8947"/>
        <v/>
      </c>
      <c r="BZ959" s="91" t="str">
        <f t="shared" si="8948"/>
        <v/>
      </c>
      <c r="CA959" s="91" t="str">
        <f t="shared" si="8949"/>
        <v/>
      </c>
      <c r="CB959" s="91" t="str">
        <f t="shared" si="8950"/>
        <v/>
      </c>
      <c r="CC959" s="91" t="str">
        <f t="shared" si="8951"/>
        <v/>
      </c>
      <c r="CD959" s="91" t="str">
        <f t="shared" si="8952"/>
        <v/>
      </c>
      <c r="CE959" s="91" t="str">
        <f t="shared" si="8953"/>
        <v/>
      </c>
      <c r="CF959" s="91" t="str">
        <f t="shared" si="8954"/>
        <v/>
      </c>
      <c r="CG959" s="91" t="str">
        <f t="shared" si="8955"/>
        <v/>
      </c>
      <c r="CH959" s="91" t="str">
        <f t="shared" si="8956"/>
        <v/>
      </c>
      <c r="CI959" s="91" t="str">
        <f t="shared" si="8957"/>
        <v>нет</v>
      </c>
      <c r="CJ959" s="63" t="e">
        <f>IF(LEN('Описание предлагаемого товара'!#REF!)&gt;0,'Описание предлагаемого товара'!#REF!,"")</f>
        <v>#REF!</v>
      </c>
      <c r="CK959" s="91" t="e">
        <f t="shared" ref="CK959:CL959" si="9366">IFERROR(REPLACE(CJ959,FIND(CHAR(10),CJ959,1),1,""),CJ959)</f>
        <v>#REF!</v>
      </c>
      <c r="CL959" s="91" t="e">
        <f t="shared" si="9366"/>
        <v>#REF!</v>
      </c>
      <c r="CM959" s="91" t="e">
        <f t="shared" si="8959"/>
        <v>#REF!</v>
      </c>
      <c r="CN959" s="91" t="e">
        <f t="shared" si="8960"/>
        <v>#REF!</v>
      </c>
      <c r="CO959" s="91" t="e">
        <f t="shared" si="8961"/>
        <v>#REF!</v>
      </c>
      <c r="CP959" s="90" t="e">
        <f>IF(AU959="Не указан реестровый номер (мера нац.режима Запрет)","",IF(CI959="нет","",IF(CU959="да","исключение(не смотрим баллы)",IFERROR(IF(CI959*1&gt;0,IFERROR(IF(VLOOKUP(CI959*1,Обработ.выгрузка_реестра_РФ!$A:$G,7,)=0,"Баллы не установлены",VLOOKUP(CI959*1,Обработ.выгрузка_реестра_РФ!$A:$G,7,)),IF(LEN(CI959)&gt;14,"","нет номера в реестре РФ")),""),IF(LEN(CI959)=0,"","Некорректный реестровый номер")))))</f>
        <v>#REF!</v>
      </c>
      <c r="CQ959" s="33" t="e">
        <f>IF(LEN(C959)&gt;0,IFERROR(IF(LEN(H959)&gt;0,IF(LEN(VLOOKUP(H959,'исключения(не_смотрим_баллы)'!$A:$C,1,))&gt;0,"да","нет"),"не введен ОКПД2"),"нет"),"")</f>
        <v>#REF!</v>
      </c>
      <c r="CR959" s="33" t="e">
        <f ca="1">IF(CQ959="да",IF(TODAY()&lt;VLOOKUP(H959,'исключения(не_смотрим_баллы)'!$A:$C,3,),"да","нет"),"")</f>
        <v>#REF!</v>
      </c>
      <c r="CS959" s="33" t="str">
        <f>IFERROR(IF(CQ959="да",IF(VLOOKUP(CI959*1,Обработ.выгрузка_реестра_РФ!$A:$G,2,)&lt;VLOOKUP(H959,'исключения(не_смотрим_баллы)'!$A:$C,2,),"да","нет"),""),"")</f>
        <v/>
      </c>
      <c r="CT959" s="24"/>
      <c r="CU959" s="33" t="e">
        <f t="shared" si="8973"/>
        <v>#REF!</v>
      </c>
      <c r="CV959" s="91" t="e">
        <f t="shared" si="8974"/>
        <v>#REF!</v>
      </c>
      <c r="CW959" s="27" t="e">
        <f t="shared" si="8975"/>
        <v>#REF!</v>
      </c>
      <c r="CX959" s="26" t="e">
        <f t="shared" si="8904"/>
        <v>#REF!</v>
      </c>
      <c r="CY959" s="64" t="e">
        <f>IF(LEN('Описание предлагаемого товара'!#REF!)&gt;0,'Описание предлагаемого товара'!#REF!,"")</f>
        <v>#REF!</v>
      </c>
      <c r="CZ959" s="95" t="e">
        <f t="shared" si="8962"/>
        <v>#REF!</v>
      </c>
      <c r="DA959" s="95" t="e">
        <f t="shared" ref="DA959" si="9367">IFERROR(REPLACE(CZ959,FIND(" ",CZ959,1),1,""),CZ959)</f>
        <v>#REF!</v>
      </c>
      <c r="DB959" s="95" t="e">
        <f t="shared" si="8906"/>
        <v>#REF!</v>
      </c>
      <c r="DC959" s="95" t="e">
        <f t="shared" ref="DC959:DD959" si="9368">IFERROR(REPLACE(DB959,FIND("г.",DB959,1),2,""),DB959)</f>
        <v>#REF!</v>
      </c>
      <c r="DD959" s="95" t="e">
        <f t="shared" si="9368"/>
        <v>#REF!</v>
      </c>
      <c r="DE959" s="95" t="e">
        <f t="shared" ref="DE959:DF959" si="9369">IFERROR(REPLACE(DD959,FIND("г",DD959,1),1,""),DD959)</f>
        <v>#REF!</v>
      </c>
      <c r="DF959" s="95" t="e">
        <f t="shared" si="9369"/>
        <v>#REF!</v>
      </c>
      <c r="DG959" s="95" t="e">
        <f t="shared" si="8979"/>
        <v>#REF!</v>
      </c>
      <c r="DH959" s="25" t="str">
        <f>IFERROR(VLOOKUP(CI959*1,Обработ.выгрузка_реестра_РФ!$A:$G,5,),"")</f>
        <v/>
      </c>
      <c r="DI959" s="27" t="str">
        <f t="shared" si="8989"/>
        <v/>
      </c>
      <c r="DJ959" s="27" t="str">
        <f t="shared" ca="1" si="8966"/>
        <v/>
      </c>
      <c r="DK959" s="63" t="e">
        <f>IF(LEN('Описание предлагаемого товара'!#REF!)&gt;0,'Описание предлагаемого товара'!#REF!,"")</f>
        <v>#REF!</v>
      </c>
      <c r="DL959" s="63" t="e">
        <f>IF(LEN('Описание предлагаемого товара'!#REF!)&gt;0,'Описание предлагаемого товара'!#REF!,"")</f>
        <v>#REF!</v>
      </c>
      <c r="DM959" s="32"/>
    </row>
    <row r="960" spans="1:117" ht="48.75" customHeight="1" x14ac:dyDescent="0.25">
      <c r="A960" s="61" t="e">
        <f>IF(LEN('Описание предлагаемого товара'!#REF!)&gt;0,'Описание предлагаемого товара'!#REF!,"")</f>
        <v>#REF!</v>
      </c>
      <c r="B960" s="65" t="e">
        <f>IF(LEN('Описание предлагаемого товара'!#REF!)&gt;0,'Описание предлагаемого товара'!#REF!,"")</f>
        <v>#REF!</v>
      </c>
      <c r="C960" s="61" t="e">
        <f>IF(LEN('Описание предлагаемого товара'!#REF!)&gt;0,'Описание предлагаемого товара'!#REF!,"")</f>
        <v>#REF!</v>
      </c>
      <c r="D960" s="61" t="e">
        <f>IF(LEN('Описание предлагаемого товара'!#REF!)&gt;0,'Описание предлагаемого товара'!#REF!,"")</f>
        <v>#REF!</v>
      </c>
      <c r="E960" s="61" t="e">
        <f>IF(LEN('Описание предлагаемого товара'!#REF!)&gt;0,'Описание предлагаемого товара'!#REF!,"")</f>
        <v>#REF!</v>
      </c>
      <c r="F960" s="61" t="e">
        <f>IF(LEN('Описание предлагаемого товара'!#REF!)&gt;0,'Описание предлагаемого товара'!#REF!,"")</f>
        <v>#REF!</v>
      </c>
      <c r="G960" s="61" t="e">
        <f>IF(LEN('Описание предлагаемого товара'!#REF!)&gt;0,'Описание предлагаемого товара'!#REF!,"")</f>
        <v>#REF!</v>
      </c>
      <c r="H960" s="61" t="e">
        <f>IF(LEN('Описание предлагаемого товара'!#REF!)&gt;0,'Описание предлагаемого товара'!#REF!,"")</f>
        <v>#REF!</v>
      </c>
      <c r="I960" s="61" t="e">
        <f>IF(LEN('Описание предлагаемого товара'!#REF!)&gt;0,'Описание предлагаемого товара'!#REF!,"")</f>
        <v>#REF!</v>
      </c>
      <c r="J960" s="38" t="str">
        <f>IFERROR(VLOOKUP(B960,SAP!$A:$E,5,),"")</f>
        <v/>
      </c>
      <c r="K960" s="40" t="str">
        <f t="shared" si="8909"/>
        <v/>
      </c>
      <c r="L960" s="61" t="e">
        <f>IF(LEN('Описание предлагаемого товара'!#REF!)&gt;0,IFERROR('Описание предлагаемого товара'!#REF!*1,""),"")</f>
        <v>#REF!</v>
      </c>
      <c r="M960" s="39" t="str">
        <f>IFERROR(VLOOKUP(B960,SAP!$A:$E,2,),"")</f>
        <v/>
      </c>
      <c r="N960" s="41" t="str">
        <f t="shared" si="9045"/>
        <v/>
      </c>
      <c r="O960" s="39" t="str">
        <f t="shared" si="8896"/>
        <v/>
      </c>
      <c r="P960" s="36" t="e">
        <f>IF(LEN('Описание предлагаемого товара'!#REF!)&gt;0,'Описание предлагаемого товара'!#REF!,"")</f>
        <v>#REF!</v>
      </c>
      <c r="Q96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60" s="37" t="e">
        <f>IF(LEN('Описание предлагаемого товара'!#REF!)&gt;0,'Описание предлагаемого товара'!#REF!,"")</f>
        <v>#REF!</v>
      </c>
      <c r="S960" s="37" t="e">
        <f>IF(LEN('Описание предлагаемого товара'!#REF!)&gt;0,'Описание предлагаемого товара'!#REF!,"")</f>
        <v>#REF!</v>
      </c>
      <c r="T96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60" s="23" t="str">
        <f>IFERROR(VLOOKUP(CI960*1,Обработ.выгрузка_реестра_РФ!$A:$G,6,),"")</f>
        <v/>
      </c>
      <c r="V960" s="61" t="e">
        <f>IF(LEN('Описание предлагаемого товара'!#REF!)&gt;0,'Описание предлагаемого товара'!#REF!,"")</f>
        <v>#REF!</v>
      </c>
      <c r="W960" s="62" t="e">
        <f>IF(LEN('Описание предлагаемого товара'!#REF!)&gt;0,'Описание предлагаемого товара'!#REF!,"")</f>
        <v>#REF!</v>
      </c>
      <c r="X960" s="91" t="e">
        <f t="shared" ref="X960:Y960" si="9370">IFERROR(REPLACE(W960,FIND(CHAR(10),W960,1),1," "),W960)</f>
        <v>#REF!</v>
      </c>
      <c r="Y960" s="91" t="e">
        <f t="shared" si="9370"/>
        <v>#REF!</v>
      </c>
      <c r="Z960" s="91" t="e">
        <f t="shared" si="8911"/>
        <v>#REF!</v>
      </c>
      <c r="AA960" s="91" t="e">
        <f t="shared" si="8912"/>
        <v>#REF!</v>
      </c>
      <c r="AB960" s="91" t="e">
        <f t="shared" si="8913"/>
        <v>#REF!</v>
      </c>
      <c r="AC960" s="91" t="e">
        <f t="shared" ref="AC960:AF960" si="9371">IFERROR(REPLACE(AB960,FIND("  ",AB960,1),2," "),AB960)</f>
        <v>#REF!</v>
      </c>
      <c r="AD960" s="91" t="e">
        <f t="shared" si="9371"/>
        <v>#REF!</v>
      </c>
      <c r="AE960" s="91" t="e">
        <f t="shared" si="9371"/>
        <v>#REF!</v>
      </c>
      <c r="AF960" s="91" t="e">
        <f t="shared" si="9371"/>
        <v>#REF!</v>
      </c>
      <c r="AG960" s="23" t="str">
        <f>IFERROR(VLOOKUP(CI960*1,Обработ.выгрузка_реестра_РФ!$A:$G,4,),"")</f>
        <v/>
      </c>
      <c r="AH960" s="91" t="str">
        <f t="shared" ref="AH960:AI960" si="9372">IFERROR(REPLACE(AG960,FIND("-",AG960,1),1,"*"),AG960)</f>
        <v/>
      </c>
      <c r="AI960" s="91" t="str">
        <f t="shared" si="9372"/>
        <v/>
      </c>
      <c r="AJ960" s="27" t="str">
        <f t="shared" si="9011"/>
        <v/>
      </c>
      <c r="AK960" s="63" t="e">
        <f>IF(LEN('Описание предлагаемого товара'!#REF!)&gt;0,'Описание предлагаемого товара'!#REF!,"")</f>
        <v>#REF!</v>
      </c>
      <c r="AL960" s="91" t="e">
        <f t="shared" ref="AL960:AM960" si="9373">IFERROR(REPLACE(AK960,FIND(CHAR(10),AK960,1),1,""),AK960)</f>
        <v>#REF!</v>
      </c>
      <c r="AM960" s="91" t="e">
        <f t="shared" si="9373"/>
        <v>#REF!</v>
      </c>
      <c r="AN960" s="91" t="e">
        <f t="shared" ref="AN960:AR960" si="9374">IFERROR(REPLACE(AM960,FIND(" ",AM960,1),1,""),AM960)</f>
        <v>#REF!</v>
      </c>
      <c r="AO960" s="91" t="e">
        <f t="shared" si="9374"/>
        <v>#REF!</v>
      </c>
      <c r="AP960" s="91" t="e">
        <f t="shared" si="9374"/>
        <v>#REF!</v>
      </c>
      <c r="AQ960" s="91" t="e">
        <f t="shared" si="9374"/>
        <v>#REF!</v>
      </c>
      <c r="AR960" s="91" t="e">
        <f t="shared" si="9374"/>
        <v>#REF!</v>
      </c>
      <c r="AS960" s="91" t="e">
        <f t="shared" si="8918"/>
        <v>#REF!</v>
      </c>
      <c r="AT960" s="91" t="e">
        <f t="shared" si="8919"/>
        <v>#REF!</v>
      </c>
      <c r="AU960" s="32" t="e">
        <f t="shared" si="8902"/>
        <v>#REF!</v>
      </c>
      <c r="AV960" s="93" t="e">
        <f>'Описание предлагаемого товара'!#REF!</f>
        <v>#REF!</v>
      </c>
      <c r="AW960" s="91" t="e">
        <f>MIN(SEARCH({0,1,2,3,4,5,6,7,8,9},AV960&amp; "0123456789"))</f>
        <v>#REF!</v>
      </c>
      <c r="AX960" s="91" t="str">
        <f t="shared" si="8920"/>
        <v/>
      </c>
      <c r="AY960" s="91" t="str">
        <f t="shared" si="8921"/>
        <v/>
      </c>
      <c r="AZ960" s="91" t="str">
        <f t="shared" si="8922"/>
        <v/>
      </c>
      <c r="BA960" s="91" t="str">
        <f t="shared" si="8923"/>
        <v/>
      </c>
      <c r="BB960" s="91" t="str">
        <f t="shared" si="8924"/>
        <v/>
      </c>
      <c r="BC960" s="91" t="str">
        <f t="shared" si="8925"/>
        <v/>
      </c>
      <c r="BD960" s="91" t="str">
        <f t="shared" si="8926"/>
        <v/>
      </c>
      <c r="BE960" s="91" t="str">
        <f t="shared" si="8927"/>
        <v/>
      </c>
      <c r="BF960" s="91" t="str">
        <f t="shared" si="8928"/>
        <v/>
      </c>
      <c r="BG960" s="91" t="str">
        <f t="shared" si="8929"/>
        <v/>
      </c>
      <c r="BH960" s="91" t="str">
        <f t="shared" si="8930"/>
        <v/>
      </c>
      <c r="BI960" s="91" t="str">
        <f t="shared" si="8931"/>
        <v/>
      </c>
      <c r="BJ960" s="91" t="str">
        <f t="shared" si="8932"/>
        <v/>
      </c>
      <c r="BK960" s="91" t="str">
        <f t="shared" si="8933"/>
        <v/>
      </c>
      <c r="BL960" s="91" t="str">
        <f t="shared" si="8934"/>
        <v/>
      </c>
      <c r="BM960" s="91" t="str">
        <f t="shared" si="8935"/>
        <v/>
      </c>
      <c r="BN960" s="91" t="str">
        <f t="shared" si="8936"/>
        <v/>
      </c>
      <c r="BO960" s="91" t="str">
        <f t="shared" si="8937"/>
        <v/>
      </c>
      <c r="BP960" s="91" t="str">
        <f t="shared" si="8938"/>
        <v/>
      </c>
      <c r="BQ960" s="91" t="str">
        <f t="shared" si="8939"/>
        <v/>
      </c>
      <c r="BR960" s="91" t="str">
        <f t="shared" si="8940"/>
        <v/>
      </c>
      <c r="BS960" s="91" t="str">
        <f t="shared" si="8941"/>
        <v/>
      </c>
      <c r="BT960" s="91" t="str">
        <f t="shared" si="8942"/>
        <v/>
      </c>
      <c r="BU960" s="91" t="str">
        <f t="shared" si="8943"/>
        <v/>
      </c>
      <c r="BV960" s="91" t="str">
        <f t="shared" si="8944"/>
        <v/>
      </c>
      <c r="BW960" s="91" t="str">
        <f t="shared" si="8945"/>
        <v/>
      </c>
      <c r="BX960" s="91" t="str">
        <f t="shared" si="8946"/>
        <v/>
      </c>
      <c r="BY960" s="91" t="str">
        <f t="shared" si="8947"/>
        <v/>
      </c>
      <c r="BZ960" s="91" t="str">
        <f t="shared" si="8948"/>
        <v/>
      </c>
      <c r="CA960" s="91" t="str">
        <f t="shared" si="8949"/>
        <v/>
      </c>
      <c r="CB960" s="91" t="str">
        <f t="shared" si="8950"/>
        <v/>
      </c>
      <c r="CC960" s="91" t="str">
        <f t="shared" si="8951"/>
        <v/>
      </c>
      <c r="CD960" s="91" t="str">
        <f t="shared" si="8952"/>
        <v/>
      </c>
      <c r="CE960" s="91" t="str">
        <f t="shared" si="8953"/>
        <v/>
      </c>
      <c r="CF960" s="91" t="str">
        <f t="shared" si="8954"/>
        <v/>
      </c>
      <c r="CG960" s="91" t="str">
        <f t="shared" si="8955"/>
        <v/>
      </c>
      <c r="CH960" s="91" t="str">
        <f t="shared" si="8956"/>
        <v/>
      </c>
      <c r="CI960" s="91" t="str">
        <f t="shared" si="8957"/>
        <v>нет</v>
      </c>
      <c r="CJ960" s="63" t="e">
        <f>IF(LEN('Описание предлагаемого товара'!#REF!)&gt;0,'Описание предлагаемого товара'!#REF!,"")</f>
        <v>#REF!</v>
      </c>
      <c r="CK960" s="91" t="e">
        <f t="shared" ref="CK960:CL960" si="9375">IFERROR(REPLACE(CJ960,FIND(CHAR(10),CJ960,1),1,""),CJ960)</f>
        <v>#REF!</v>
      </c>
      <c r="CL960" s="91" t="e">
        <f t="shared" si="9375"/>
        <v>#REF!</v>
      </c>
      <c r="CM960" s="91" t="e">
        <f t="shared" si="8959"/>
        <v>#REF!</v>
      </c>
      <c r="CN960" s="91" t="e">
        <f t="shared" si="8960"/>
        <v>#REF!</v>
      </c>
      <c r="CO960" s="91" t="e">
        <f t="shared" si="8961"/>
        <v>#REF!</v>
      </c>
      <c r="CP960" s="90" t="e">
        <f>IF(AU960="Не указан реестровый номер (мера нац.режима Запрет)","",IF(CI960="нет","",IF(CU960="да","исключение(не смотрим баллы)",IFERROR(IF(CI960*1&gt;0,IFERROR(IF(VLOOKUP(CI960*1,Обработ.выгрузка_реестра_РФ!$A:$G,7,)=0,"Баллы не установлены",VLOOKUP(CI960*1,Обработ.выгрузка_реестра_РФ!$A:$G,7,)),IF(LEN(CI960)&gt;14,"","нет номера в реестре РФ")),""),IF(LEN(CI960)=0,"","Некорректный реестровый номер")))))</f>
        <v>#REF!</v>
      </c>
      <c r="CQ960" s="33" t="e">
        <f>IF(LEN(C960)&gt;0,IFERROR(IF(LEN(H960)&gt;0,IF(LEN(VLOOKUP(H960,'исключения(не_смотрим_баллы)'!$A:$C,1,))&gt;0,"да","нет"),"не введен ОКПД2"),"нет"),"")</f>
        <v>#REF!</v>
      </c>
      <c r="CR960" s="33" t="e">
        <f ca="1">IF(CQ960="да",IF(TODAY()&lt;VLOOKUP(H960,'исключения(не_смотрим_баллы)'!$A:$C,3,),"да","нет"),"")</f>
        <v>#REF!</v>
      </c>
      <c r="CS960" s="33" t="str">
        <f>IFERROR(IF(CQ960="да",IF(VLOOKUP(CI960*1,Обработ.выгрузка_реестра_РФ!$A:$G,2,)&lt;VLOOKUP(H960,'исключения(не_смотрим_баллы)'!$A:$C,2,),"да","нет"),""),"")</f>
        <v/>
      </c>
      <c r="CT960" s="24"/>
      <c r="CU960" s="33" t="e">
        <f t="shared" si="8973"/>
        <v>#REF!</v>
      </c>
      <c r="CV960" s="91" t="e">
        <f t="shared" si="8974"/>
        <v>#REF!</v>
      </c>
      <c r="CW960" s="27" t="e">
        <f t="shared" si="8975"/>
        <v>#REF!</v>
      </c>
      <c r="CX960" s="26" t="e">
        <f t="shared" si="8904"/>
        <v>#REF!</v>
      </c>
      <c r="CY960" s="64" t="e">
        <f>IF(LEN('Описание предлагаемого товара'!#REF!)&gt;0,'Описание предлагаемого товара'!#REF!,"")</f>
        <v>#REF!</v>
      </c>
      <c r="CZ960" s="95" t="e">
        <f t="shared" si="8962"/>
        <v>#REF!</v>
      </c>
      <c r="DA960" s="95" t="e">
        <f t="shared" ref="DA960" si="9376">IFERROR(REPLACE(CZ960,FIND(" ",CZ960,1),1,""),CZ960)</f>
        <v>#REF!</v>
      </c>
      <c r="DB960" s="95" t="e">
        <f t="shared" si="8906"/>
        <v>#REF!</v>
      </c>
      <c r="DC960" s="95" t="e">
        <f t="shared" ref="DC960:DD960" si="9377">IFERROR(REPLACE(DB960,FIND("г.",DB960,1),2,""),DB960)</f>
        <v>#REF!</v>
      </c>
      <c r="DD960" s="95" t="e">
        <f t="shared" si="9377"/>
        <v>#REF!</v>
      </c>
      <c r="DE960" s="95" t="e">
        <f t="shared" ref="DE960:DF960" si="9378">IFERROR(REPLACE(DD960,FIND("г",DD960,1),1,""),DD960)</f>
        <v>#REF!</v>
      </c>
      <c r="DF960" s="95" t="e">
        <f t="shared" si="9378"/>
        <v>#REF!</v>
      </c>
      <c r="DG960" s="95" t="e">
        <f t="shared" si="8979"/>
        <v>#REF!</v>
      </c>
      <c r="DH960" s="25" t="str">
        <f>IFERROR(VLOOKUP(CI960*1,Обработ.выгрузка_реестра_РФ!$A:$G,5,),"")</f>
        <v/>
      </c>
      <c r="DI960" s="27" t="str">
        <f t="shared" si="8989"/>
        <v/>
      </c>
      <c r="DJ960" s="27" t="str">
        <f t="shared" ca="1" si="8966"/>
        <v/>
      </c>
      <c r="DK960" s="63" t="e">
        <f>IF(LEN('Описание предлагаемого товара'!#REF!)&gt;0,'Описание предлагаемого товара'!#REF!,"")</f>
        <v>#REF!</v>
      </c>
      <c r="DL960" s="63" t="e">
        <f>IF(LEN('Описание предлагаемого товара'!#REF!)&gt;0,'Описание предлагаемого товара'!#REF!,"")</f>
        <v>#REF!</v>
      </c>
      <c r="DM960" s="32"/>
    </row>
    <row r="961" spans="1:117" ht="48.75" customHeight="1" x14ac:dyDescent="0.25">
      <c r="A961" s="61" t="e">
        <f>IF(LEN('Описание предлагаемого товара'!#REF!)&gt;0,'Описание предлагаемого товара'!#REF!,"")</f>
        <v>#REF!</v>
      </c>
      <c r="B961" s="65" t="e">
        <f>IF(LEN('Описание предлагаемого товара'!#REF!)&gt;0,'Описание предлагаемого товара'!#REF!,"")</f>
        <v>#REF!</v>
      </c>
      <c r="C961" s="61" t="e">
        <f>IF(LEN('Описание предлагаемого товара'!#REF!)&gt;0,'Описание предлагаемого товара'!#REF!,"")</f>
        <v>#REF!</v>
      </c>
      <c r="D961" s="61" t="e">
        <f>IF(LEN('Описание предлагаемого товара'!#REF!)&gt;0,'Описание предлагаемого товара'!#REF!,"")</f>
        <v>#REF!</v>
      </c>
      <c r="E961" s="61" t="e">
        <f>IF(LEN('Описание предлагаемого товара'!#REF!)&gt;0,'Описание предлагаемого товара'!#REF!,"")</f>
        <v>#REF!</v>
      </c>
      <c r="F961" s="61" t="e">
        <f>IF(LEN('Описание предлагаемого товара'!#REF!)&gt;0,'Описание предлагаемого товара'!#REF!,"")</f>
        <v>#REF!</v>
      </c>
      <c r="G961" s="61" t="e">
        <f>IF(LEN('Описание предлагаемого товара'!#REF!)&gt;0,'Описание предлагаемого товара'!#REF!,"")</f>
        <v>#REF!</v>
      </c>
      <c r="H961" s="61" t="e">
        <f>IF(LEN('Описание предлагаемого товара'!#REF!)&gt;0,'Описание предлагаемого товара'!#REF!,"")</f>
        <v>#REF!</v>
      </c>
      <c r="I961" s="61" t="e">
        <f>IF(LEN('Описание предлагаемого товара'!#REF!)&gt;0,'Описание предлагаемого товара'!#REF!,"")</f>
        <v>#REF!</v>
      </c>
      <c r="J961" s="38" t="str">
        <f>IFERROR(VLOOKUP(B961,SAP!$A:$E,5,),"")</f>
        <v/>
      </c>
      <c r="K961" s="40" t="str">
        <f t="shared" si="8909"/>
        <v/>
      </c>
      <c r="L961" s="61" t="e">
        <f>IF(LEN('Описание предлагаемого товара'!#REF!)&gt;0,IFERROR('Описание предлагаемого товара'!#REF!*1,""),"")</f>
        <v>#REF!</v>
      </c>
      <c r="M961" s="39" t="str">
        <f>IFERROR(VLOOKUP(B961,SAP!$A:$E,2,),"")</f>
        <v/>
      </c>
      <c r="N961" s="41" t="str">
        <f t="shared" si="9045"/>
        <v/>
      </c>
      <c r="O961" s="39" t="str">
        <f t="shared" si="8896"/>
        <v/>
      </c>
      <c r="P961" s="36" t="e">
        <f>IF(LEN('Описание предлагаемого товара'!#REF!)&gt;0,'Описание предлагаемого товара'!#REF!,"")</f>
        <v>#REF!</v>
      </c>
      <c r="Q96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61" s="37" t="e">
        <f>IF(LEN('Описание предлагаемого товара'!#REF!)&gt;0,'Описание предлагаемого товара'!#REF!,"")</f>
        <v>#REF!</v>
      </c>
      <c r="S961" s="37" t="e">
        <f>IF(LEN('Описание предлагаемого товара'!#REF!)&gt;0,'Описание предлагаемого товара'!#REF!,"")</f>
        <v>#REF!</v>
      </c>
      <c r="T96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61" s="23" t="str">
        <f>IFERROR(VLOOKUP(CI961*1,Обработ.выгрузка_реестра_РФ!$A:$G,6,),"")</f>
        <v/>
      </c>
      <c r="V961" s="61" t="e">
        <f>IF(LEN('Описание предлагаемого товара'!#REF!)&gt;0,'Описание предлагаемого товара'!#REF!,"")</f>
        <v>#REF!</v>
      </c>
      <c r="W961" s="62" t="e">
        <f>IF(LEN('Описание предлагаемого товара'!#REF!)&gt;0,'Описание предлагаемого товара'!#REF!,"")</f>
        <v>#REF!</v>
      </c>
      <c r="X961" s="91" t="e">
        <f t="shared" ref="X961:Y961" si="9379">IFERROR(REPLACE(W961,FIND(CHAR(10),W961,1),1," "),W961)</f>
        <v>#REF!</v>
      </c>
      <c r="Y961" s="91" t="e">
        <f t="shared" si="9379"/>
        <v>#REF!</v>
      </c>
      <c r="Z961" s="91" t="e">
        <f t="shared" si="8911"/>
        <v>#REF!</v>
      </c>
      <c r="AA961" s="91" t="e">
        <f t="shared" si="8912"/>
        <v>#REF!</v>
      </c>
      <c r="AB961" s="91" t="e">
        <f t="shared" si="8913"/>
        <v>#REF!</v>
      </c>
      <c r="AC961" s="91" t="e">
        <f t="shared" ref="AC961:AF961" si="9380">IFERROR(REPLACE(AB961,FIND("  ",AB961,1),2," "),AB961)</f>
        <v>#REF!</v>
      </c>
      <c r="AD961" s="91" t="e">
        <f t="shared" si="9380"/>
        <v>#REF!</v>
      </c>
      <c r="AE961" s="91" t="e">
        <f t="shared" si="9380"/>
        <v>#REF!</v>
      </c>
      <c r="AF961" s="91" t="e">
        <f t="shared" si="9380"/>
        <v>#REF!</v>
      </c>
      <c r="AG961" s="23" t="str">
        <f>IFERROR(VLOOKUP(CI961*1,Обработ.выгрузка_реестра_РФ!$A:$G,4,),"")</f>
        <v/>
      </c>
      <c r="AH961" s="91" t="str">
        <f t="shared" ref="AH961:AI961" si="9381">IFERROR(REPLACE(AG961,FIND("-",AG961,1),1,"*"),AG961)</f>
        <v/>
      </c>
      <c r="AI961" s="91" t="str">
        <f t="shared" si="9381"/>
        <v/>
      </c>
      <c r="AJ961" s="27" t="str">
        <f t="shared" si="9011"/>
        <v/>
      </c>
      <c r="AK961" s="63" t="e">
        <f>IF(LEN('Описание предлагаемого товара'!#REF!)&gt;0,'Описание предлагаемого товара'!#REF!,"")</f>
        <v>#REF!</v>
      </c>
      <c r="AL961" s="91" t="e">
        <f t="shared" ref="AL961:AM961" si="9382">IFERROR(REPLACE(AK961,FIND(CHAR(10),AK961,1),1,""),AK961)</f>
        <v>#REF!</v>
      </c>
      <c r="AM961" s="91" t="e">
        <f t="shared" si="9382"/>
        <v>#REF!</v>
      </c>
      <c r="AN961" s="91" t="e">
        <f t="shared" ref="AN961:AR961" si="9383">IFERROR(REPLACE(AM961,FIND(" ",AM961,1),1,""),AM961)</f>
        <v>#REF!</v>
      </c>
      <c r="AO961" s="91" t="e">
        <f t="shared" si="9383"/>
        <v>#REF!</v>
      </c>
      <c r="AP961" s="91" t="e">
        <f t="shared" si="9383"/>
        <v>#REF!</v>
      </c>
      <c r="AQ961" s="91" t="e">
        <f t="shared" si="9383"/>
        <v>#REF!</v>
      </c>
      <c r="AR961" s="91" t="e">
        <f t="shared" si="9383"/>
        <v>#REF!</v>
      </c>
      <c r="AS961" s="91" t="e">
        <f t="shared" si="8918"/>
        <v>#REF!</v>
      </c>
      <c r="AT961" s="91" t="e">
        <f t="shared" si="8919"/>
        <v>#REF!</v>
      </c>
      <c r="AU961" s="32" t="e">
        <f t="shared" si="8902"/>
        <v>#REF!</v>
      </c>
      <c r="AV961" s="93" t="e">
        <f>'Описание предлагаемого товара'!#REF!</f>
        <v>#REF!</v>
      </c>
      <c r="AW961" s="91" t="e">
        <f>MIN(SEARCH({0,1,2,3,4,5,6,7,8,9},AV961&amp; "0123456789"))</f>
        <v>#REF!</v>
      </c>
      <c r="AX961" s="91" t="str">
        <f t="shared" si="8920"/>
        <v/>
      </c>
      <c r="AY961" s="91" t="str">
        <f t="shared" si="8921"/>
        <v/>
      </c>
      <c r="AZ961" s="91" t="str">
        <f t="shared" si="8922"/>
        <v/>
      </c>
      <c r="BA961" s="91" t="str">
        <f t="shared" si="8923"/>
        <v/>
      </c>
      <c r="BB961" s="91" t="str">
        <f t="shared" si="8924"/>
        <v/>
      </c>
      <c r="BC961" s="91" t="str">
        <f t="shared" si="8925"/>
        <v/>
      </c>
      <c r="BD961" s="91" t="str">
        <f t="shared" si="8926"/>
        <v/>
      </c>
      <c r="BE961" s="91" t="str">
        <f t="shared" si="8927"/>
        <v/>
      </c>
      <c r="BF961" s="91" t="str">
        <f t="shared" si="8928"/>
        <v/>
      </c>
      <c r="BG961" s="91" t="str">
        <f t="shared" si="8929"/>
        <v/>
      </c>
      <c r="BH961" s="91" t="str">
        <f t="shared" si="8930"/>
        <v/>
      </c>
      <c r="BI961" s="91" t="str">
        <f t="shared" si="8931"/>
        <v/>
      </c>
      <c r="BJ961" s="91" t="str">
        <f t="shared" si="8932"/>
        <v/>
      </c>
      <c r="BK961" s="91" t="str">
        <f t="shared" si="8933"/>
        <v/>
      </c>
      <c r="BL961" s="91" t="str">
        <f t="shared" si="8934"/>
        <v/>
      </c>
      <c r="BM961" s="91" t="str">
        <f t="shared" si="8935"/>
        <v/>
      </c>
      <c r="BN961" s="91" t="str">
        <f t="shared" si="8936"/>
        <v/>
      </c>
      <c r="BO961" s="91" t="str">
        <f t="shared" si="8937"/>
        <v/>
      </c>
      <c r="BP961" s="91" t="str">
        <f t="shared" si="8938"/>
        <v/>
      </c>
      <c r="BQ961" s="91" t="str">
        <f t="shared" si="8939"/>
        <v/>
      </c>
      <c r="BR961" s="91" t="str">
        <f t="shared" si="8940"/>
        <v/>
      </c>
      <c r="BS961" s="91" t="str">
        <f t="shared" si="8941"/>
        <v/>
      </c>
      <c r="BT961" s="91" t="str">
        <f t="shared" si="8942"/>
        <v/>
      </c>
      <c r="BU961" s="91" t="str">
        <f t="shared" si="8943"/>
        <v/>
      </c>
      <c r="BV961" s="91" t="str">
        <f t="shared" si="8944"/>
        <v/>
      </c>
      <c r="BW961" s="91" t="str">
        <f t="shared" si="8945"/>
        <v/>
      </c>
      <c r="BX961" s="91" t="str">
        <f t="shared" si="8946"/>
        <v/>
      </c>
      <c r="BY961" s="91" t="str">
        <f t="shared" si="8947"/>
        <v/>
      </c>
      <c r="BZ961" s="91" t="str">
        <f t="shared" si="8948"/>
        <v/>
      </c>
      <c r="CA961" s="91" t="str">
        <f t="shared" si="8949"/>
        <v/>
      </c>
      <c r="CB961" s="91" t="str">
        <f t="shared" si="8950"/>
        <v/>
      </c>
      <c r="CC961" s="91" t="str">
        <f t="shared" si="8951"/>
        <v/>
      </c>
      <c r="CD961" s="91" t="str">
        <f t="shared" si="8952"/>
        <v/>
      </c>
      <c r="CE961" s="91" t="str">
        <f t="shared" si="8953"/>
        <v/>
      </c>
      <c r="CF961" s="91" t="str">
        <f t="shared" si="8954"/>
        <v/>
      </c>
      <c r="CG961" s="91" t="str">
        <f t="shared" si="8955"/>
        <v/>
      </c>
      <c r="CH961" s="91" t="str">
        <f t="shared" si="8956"/>
        <v/>
      </c>
      <c r="CI961" s="91" t="str">
        <f t="shared" si="8957"/>
        <v>нет</v>
      </c>
      <c r="CJ961" s="63" t="e">
        <f>IF(LEN('Описание предлагаемого товара'!#REF!)&gt;0,'Описание предлагаемого товара'!#REF!,"")</f>
        <v>#REF!</v>
      </c>
      <c r="CK961" s="91" t="e">
        <f t="shared" ref="CK961:CL961" si="9384">IFERROR(REPLACE(CJ961,FIND(CHAR(10),CJ961,1),1,""),CJ961)</f>
        <v>#REF!</v>
      </c>
      <c r="CL961" s="91" t="e">
        <f t="shared" si="9384"/>
        <v>#REF!</v>
      </c>
      <c r="CM961" s="91" t="e">
        <f t="shared" si="8959"/>
        <v>#REF!</v>
      </c>
      <c r="CN961" s="91" t="e">
        <f t="shared" si="8960"/>
        <v>#REF!</v>
      </c>
      <c r="CO961" s="91" t="e">
        <f t="shared" si="8961"/>
        <v>#REF!</v>
      </c>
      <c r="CP961" s="90" t="e">
        <f>IF(AU961="Не указан реестровый номер (мера нац.режима Запрет)","",IF(CI961="нет","",IF(CU961="да","исключение(не смотрим баллы)",IFERROR(IF(CI961*1&gt;0,IFERROR(IF(VLOOKUP(CI961*1,Обработ.выгрузка_реестра_РФ!$A:$G,7,)=0,"Баллы не установлены",VLOOKUP(CI961*1,Обработ.выгрузка_реестра_РФ!$A:$G,7,)),IF(LEN(CI961)&gt;14,"","нет номера в реестре РФ")),""),IF(LEN(CI961)=0,"","Некорректный реестровый номер")))))</f>
        <v>#REF!</v>
      </c>
      <c r="CQ961" s="33" t="e">
        <f>IF(LEN(C961)&gt;0,IFERROR(IF(LEN(H961)&gt;0,IF(LEN(VLOOKUP(H961,'исключения(не_смотрим_баллы)'!$A:$C,1,))&gt;0,"да","нет"),"не введен ОКПД2"),"нет"),"")</f>
        <v>#REF!</v>
      </c>
      <c r="CR961" s="33" t="e">
        <f ca="1">IF(CQ961="да",IF(TODAY()&lt;VLOOKUP(H961,'исключения(не_смотрим_баллы)'!$A:$C,3,),"да","нет"),"")</f>
        <v>#REF!</v>
      </c>
      <c r="CS961" s="33" t="str">
        <f>IFERROR(IF(CQ961="да",IF(VLOOKUP(CI961*1,Обработ.выгрузка_реестра_РФ!$A:$G,2,)&lt;VLOOKUP(H961,'исключения(не_смотрим_баллы)'!$A:$C,2,),"да","нет"),""),"")</f>
        <v/>
      </c>
      <c r="CT961" s="24"/>
      <c r="CU961" s="33" t="e">
        <f t="shared" si="8973"/>
        <v>#REF!</v>
      </c>
      <c r="CV961" s="91" t="e">
        <f t="shared" si="8974"/>
        <v>#REF!</v>
      </c>
      <c r="CW961" s="27" t="e">
        <f t="shared" si="8975"/>
        <v>#REF!</v>
      </c>
      <c r="CX961" s="26" t="e">
        <f t="shared" si="8904"/>
        <v>#REF!</v>
      </c>
      <c r="CY961" s="64" t="e">
        <f>IF(LEN('Описание предлагаемого товара'!#REF!)&gt;0,'Описание предлагаемого товара'!#REF!,"")</f>
        <v>#REF!</v>
      </c>
      <c r="CZ961" s="95" t="e">
        <f t="shared" si="8962"/>
        <v>#REF!</v>
      </c>
      <c r="DA961" s="95" t="e">
        <f t="shared" ref="DA961" si="9385">IFERROR(REPLACE(CZ961,FIND(" ",CZ961,1),1,""),CZ961)</f>
        <v>#REF!</v>
      </c>
      <c r="DB961" s="95" t="e">
        <f t="shared" si="8906"/>
        <v>#REF!</v>
      </c>
      <c r="DC961" s="95" t="e">
        <f t="shared" ref="DC961:DD961" si="9386">IFERROR(REPLACE(DB961,FIND("г.",DB961,1),2,""),DB961)</f>
        <v>#REF!</v>
      </c>
      <c r="DD961" s="95" t="e">
        <f t="shared" si="9386"/>
        <v>#REF!</v>
      </c>
      <c r="DE961" s="95" t="e">
        <f t="shared" ref="DE961:DF961" si="9387">IFERROR(REPLACE(DD961,FIND("г",DD961,1),1,""),DD961)</f>
        <v>#REF!</v>
      </c>
      <c r="DF961" s="95" t="e">
        <f t="shared" si="9387"/>
        <v>#REF!</v>
      </c>
      <c r="DG961" s="95" t="e">
        <f t="shared" si="8979"/>
        <v>#REF!</v>
      </c>
      <c r="DH961" s="25" t="str">
        <f>IFERROR(VLOOKUP(CI961*1,Обработ.выгрузка_реестра_РФ!$A:$G,5,),"")</f>
        <v/>
      </c>
      <c r="DI961" s="27" t="str">
        <f t="shared" si="8989"/>
        <v/>
      </c>
      <c r="DJ961" s="27" t="str">
        <f t="shared" ca="1" si="8966"/>
        <v/>
      </c>
      <c r="DK961" s="63" t="e">
        <f>IF(LEN('Описание предлагаемого товара'!#REF!)&gt;0,'Описание предлагаемого товара'!#REF!,"")</f>
        <v>#REF!</v>
      </c>
      <c r="DL961" s="63" t="e">
        <f>IF(LEN('Описание предлагаемого товара'!#REF!)&gt;0,'Описание предлагаемого товара'!#REF!,"")</f>
        <v>#REF!</v>
      </c>
      <c r="DM961" s="32"/>
    </row>
    <row r="962" spans="1:117" ht="48.75" customHeight="1" x14ac:dyDescent="0.25">
      <c r="A962" s="61" t="e">
        <f>IF(LEN('Описание предлагаемого товара'!#REF!)&gt;0,'Описание предлагаемого товара'!#REF!,"")</f>
        <v>#REF!</v>
      </c>
      <c r="B962" s="65" t="e">
        <f>IF(LEN('Описание предлагаемого товара'!#REF!)&gt;0,'Описание предлагаемого товара'!#REF!,"")</f>
        <v>#REF!</v>
      </c>
      <c r="C962" s="61" t="e">
        <f>IF(LEN('Описание предлагаемого товара'!#REF!)&gt;0,'Описание предлагаемого товара'!#REF!,"")</f>
        <v>#REF!</v>
      </c>
      <c r="D962" s="61" t="e">
        <f>IF(LEN('Описание предлагаемого товара'!#REF!)&gt;0,'Описание предлагаемого товара'!#REF!,"")</f>
        <v>#REF!</v>
      </c>
      <c r="E962" s="61" t="e">
        <f>IF(LEN('Описание предлагаемого товара'!#REF!)&gt;0,'Описание предлагаемого товара'!#REF!,"")</f>
        <v>#REF!</v>
      </c>
      <c r="F962" s="61" t="e">
        <f>IF(LEN('Описание предлагаемого товара'!#REF!)&gt;0,'Описание предлагаемого товара'!#REF!,"")</f>
        <v>#REF!</v>
      </c>
      <c r="G962" s="61" t="e">
        <f>IF(LEN('Описание предлагаемого товара'!#REF!)&gt;0,'Описание предлагаемого товара'!#REF!,"")</f>
        <v>#REF!</v>
      </c>
      <c r="H962" s="61" t="e">
        <f>IF(LEN('Описание предлагаемого товара'!#REF!)&gt;0,'Описание предлагаемого товара'!#REF!,"")</f>
        <v>#REF!</v>
      </c>
      <c r="I962" s="61" t="e">
        <f>IF(LEN('Описание предлагаемого товара'!#REF!)&gt;0,'Описание предлагаемого товара'!#REF!,"")</f>
        <v>#REF!</v>
      </c>
      <c r="J962" s="38" t="str">
        <f>IFERROR(VLOOKUP(B962,SAP!$A:$E,5,),"")</f>
        <v/>
      </c>
      <c r="K962" s="40" t="str">
        <f t="shared" si="8909"/>
        <v/>
      </c>
      <c r="L962" s="61" t="e">
        <f>IF(LEN('Описание предлагаемого товара'!#REF!)&gt;0,IFERROR('Описание предлагаемого товара'!#REF!*1,""),"")</f>
        <v>#REF!</v>
      </c>
      <c r="M962" s="39" t="str">
        <f>IFERROR(VLOOKUP(B962,SAP!$A:$E,2,),"")</f>
        <v/>
      </c>
      <c r="N962" s="41" t="str">
        <f t="shared" si="9045"/>
        <v/>
      </c>
      <c r="O962" s="39" t="str">
        <f t="shared" si="8896"/>
        <v/>
      </c>
      <c r="P962" s="36" t="e">
        <f>IF(LEN('Описание предлагаемого товара'!#REF!)&gt;0,'Описание предлагаемого товара'!#REF!,"")</f>
        <v>#REF!</v>
      </c>
      <c r="Q96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62" s="37" t="e">
        <f>IF(LEN('Описание предлагаемого товара'!#REF!)&gt;0,'Описание предлагаемого товара'!#REF!,"")</f>
        <v>#REF!</v>
      </c>
      <c r="S962" s="37" t="e">
        <f>IF(LEN('Описание предлагаемого товара'!#REF!)&gt;0,'Описание предлагаемого товара'!#REF!,"")</f>
        <v>#REF!</v>
      </c>
      <c r="T96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62" s="23" t="str">
        <f>IFERROR(VLOOKUP(CI962*1,Обработ.выгрузка_реестра_РФ!$A:$G,6,),"")</f>
        <v/>
      </c>
      <c r="V962" s="61" t="e">
        <f>IF(LEN('Описание предлагаемого товара'!#REF!)&gt;0,'Описание предлагаемого товара'!#REF!,"")</f>
        <v>#REF!</v>
      </c>
      <c r="W962" s="62" t="e">
        <f>IF(LEN('Описание предлагаемого товара'!#REF!)&gt;0,'Описание предлагаемого товара'!#REF!,"")</f>
        <v>#REF!</v>
      </c>
      <c r="X962" s="91" t="e">
        <f t="shared" ref="X962:Y962" si="9388">IFERROR(REPLACE(W962,FIND(CHAR(10),W962,1),1," "),W962)</f>
        <v>#REF!</v>
      </c>
      <c r="Y962" s="91" t="e">
        <f t="shared" si="9388"/>
        <v>#REF!</v>
      </c>
      <c r="Z962" s="91" t="e">
        <f t="shared" si="8911"/>
        <v>#REF!</v>
      </c>
      <c r="AA962" s="91" t="e">
        <f t="shared" si="8912"/>
        <v>#REF!</v>
      </c>
      <c r="AB962" s="91" t="e">
        <f t="shared" si="8913"/>
        <v>#REF!</v>
      </c>
      <c r="AC962" s="91" t="e">
        <f t="shared" ref="AC962:AF962" si="9389">IFERROR(REPLACE(AB962,FIND("  ",AB962,1),2," "),AB962)</f>
        <v>#REF!</v>
      </c>
      <c r="AD962" s="91" t="e">
        <f t="shared" si="9389"/>
        <v>#REF!</v>
      </c>
      <c r="AE962" s="91" t="e">
        <f t="shared" si="9389"/>
        <v>#REF!</v>
      </c>
      <c r="AF962" s="91" t="e">
        <f t="shared" si="9389"/>
        <v>#REF!</v>
      </c>
      <c r="AG962" s="23" t="str">
        <f>IFERROR(VLOOKUP(CI962*1,Обработ.выгрузка_реестра_РФ!$A:$G,4,),"")</f>
        <v/>
      </c>
      <c r="AH962" s="91" t="str">
        <f t="shared" ref="AH962:AI962" si="9390">IFERROR(REPLACE(AG962,FIND("-",AG962,1),1,"*"),AG962)</f>
        <v/>
      </c>
      <c r="AI962" s="91" t="str">
        <f t="shared" si="9390"/>
        <v/>
      </c>
      <c r="AJ962" s="27" t="str">
        <f t="shared" si="9011"/>
        <v/>
      </c>
      <c r="AK962" s="63" t="e">
        <f>IF(LEN('Описание предлагаемого товара'!#REF!)&gt;0,'Описание предлагаемого товара'!#REF!,"")</f>
        <v>#REF!</v>
      </c>
      <c r="AL962" s="91" t="e">
        <f t="shared" ref="AL962:AM962" si="9391">IFERROR(REPLACE(AK962,FIND(CHAR(10),AK962,1),1,""),AK962)</f>
        <v>#REF!</v>
      </c>
      <c r="AM962" s="91" t="e">
        <f t="shared" si="9391"/>
        <v>#REF!</v>
      </c>
      <c r="AN962" s="91" t="e">
        <f t="shared" ref="AN962:AR962" si="9392">IFERROR(REPLACE(AM962,FIND(" ",AM962,1),1,""),AM962)</f>
        <v>#REF!</v>
      </c>
      <c r="AO962" s="91" t="e">
        <f t="shared" si="9392"/>
        <v>#REF!</v>
      </c>
      <c r="AP962" s="91" t="e">
        <f t="shared" si="9392"/>
        <v>#REF!</v>
      </c>
      <c r="AQ962" s="91" t="e">
        <f t="shared" si="9392"/>
        <v>#REF!</v>
      </c>
      <c r="AR962" s="91" t="e">
        <f t="shared" si="9392"/>
        <v>#REF!</v>
      </c>
      <c r="AS962" s="91" t="e">
        <f t="shared" si="8918"/>
        <v>#REF!</v>
      </c>
      <c r="AT962" s="91" t="e">
        <f t="shared" si="8919"/>
        <v>#REF!</v>
      </c>
      <c r="AU962" s="32" t="e">
        <f t="shared" si="8902"/>
        <v>#REF!</v>
      </c>
      <c r="AV962" s="93" t="e">
        <f>'Описание предлагаемого товара'!#REF!</f>
        <v>#REF!</v>
      </c>
      <c r="AW962" s="91" t="e">
        <f>MIN(SEARCH({0,1,2,3,4,5,6,7,8,9},AV962&amp; "0123456789"))</f>
        <v>#REF!</v>
      </c>
      <c r="AX962" s="91" t="str">
        <f t="shared" si="8920"/>
        <v/>
      </c>
      <c r="AY962" s="91" t="str">
        <f t="shared" si="8921"/>
        <v/>
      </c>
      <c r="AZ962" s="91" t="str">
        <f t="shared" si="8922"/>
        <v/>
      </c>
      <c r="BA962" s="91" t="str">
        <f t="shared" si="8923"/>
        <v/>
      </c>
      <c r="BB962" s="91" t="str">
        <f t="shared" si="8924"/>
        <v/>
      </c>
      <c r="BC962" s="91" t="str">
        <f t="shared" si="8925"/>
        <v/>
      </c>
      <c r="BD962" s="91" t="str">
        <f t="shared" si="8926"/>
        <v/>
      </c>
      <c r="BE962" s="91" t="str">
        <f t="shared" si="8927"/>
        <v/>
      </c>
      <c r="BF962" s="91" t="str">
        <f t="shared" si="8928"/>
        <v/>
      </c>
      <c r="BG962" s="91" t="str">
        <f t="shared" si="8929"/>
        <v/>
      </c>
      <c r="BH962" s="91" t="str">
        <f t="shared" si="8930"/>
        <v/>
      </c>
      <c r="BI962" s="91" t="str">
        <f t="shared" si="8931"/>
        <v/>
      </c>
      <c r="BJ962" s="91" t="str">
        <f t="shared" si="8932"/>
        <v/>
      </c>
      <c r="BK962" s="91" t="str">
        <f t="shared" si="8933"/>
        <v/>
      </c>
      <c r="BL962" s="91" t="str">
        <f t="shared" si="8934"/>
        <v/>
      </c>
      <c r="BM962" s="91" t="str">
        <f t="shared" si="8935"/>
        <v/>
      </c>
      <c r="BN962" s="91" t="str">
        <f t="shared" si="8936"/>
        <v/>
      </c>
      <c r="BO962" s="91" t="str">
        <f t="shared" si="8937"/>
        <v/>
      </c>
      <c r="BP962" s="91" t="str">
        <f t="shared" si="8938"/>
        <v/>
      </c>
      <c r="BQ962" s="91" t="str">
        <f t="shared" si="8939"/>
        <v/>
      </c>
      <c r="BR962" s="91" t="str">
        <f t="shared" si="8940"/>
        <v/>
      </c>
      <c r="BS962" s="91" t="str">
        <f t="shared" si="8941"/>
        <v/>
      </c>
      <c r="BT962" s="91" t="str">
        <f t="shared" si="8942"/>
        <v/>
      </c>
      <c r="BU962" s="91" t="str">
        <f t="shared" si="8943"/>
        <v/>
      </c>
      <c r="BV962" s="91" t="str">
        <f t="shared" si="8944"/>
        <v/>
      </c>
      <c r="BW962" s="91" t="str">
        <f t="shared" si="8945"/>
        <v/>
      </c>
      <c r="BX962" s="91" t="str">
        <f t="shared" si="8946"/>
        <v/>
      </c>
      <c r="BY962" s="91" t="str">
        <f t="shared" si="8947"/>
        <v/>
      </c>
      <c r="BZ962" s="91" t="str">
        <f t="shared" si="8948"/>
        <v/>
      </c>
      <c r="CA962" s="91" t="str">
        <f t="shared" si="8949"/>
        <v/>
      </c>
      <c r="CB962" s="91" t="str">
        <f t="shared" si="8950"/>
        <v/>
      </c>
      <c r="CC962" s="91" t="str">
        <f t="shared" si="8951"/>
        <v/>
      </c>
      <c r="CD962" s="91" t="str">
        <f t="shared" si="8952"/>
        <v/>
      </c>
      <c r="CE962" s="91" t="str">
        <f t="shared" si="8953"/>
        <v/>
      </c>
      <c r="CF962" s="91" t="str">
        <f t="shared" si="8954"/>
        <v/>
      </c>
      <c r="CG962" s="91" t="str">
        <f t="shared" si="8955"/>
        <v/>
      </c>
      <c r="CH962" s="91" t="str">
        <f t="shared" si="8956"/>
        <v/>
      </c>
      <c r="CI962" s="91" t="str">
        <f t="shared" si="8957"/>
        <v>нет</v>
      </c>
      <c r="CJ962" s="63" t="e">
        <f>IF(LEN('Описание предлагаемого товара'!#REF!)&gt;0,'Описание предлагаемого товара'!#REF!,"")</f>
        <v>#REF!</v>
      </c>
      <c r="CK962" s="91" t="e">
        <f t="shared" ref="CK962:CL962" si="9393">IFERROR(REPLACE(CJ962,FIND(CHAR(10),CJ962,1),1,""),CJ962)</f>
        <v>#REF!</v>
      </c>
      <c r="CL962" s="91" t="e">
        <f t="shared" si="9393"/>
        <v>#REF!</v>
      </c>
      <c r="CM962" s="91" t="e">
        <f t="shared" si="8959"/>
        <v>#REF!</v>
      </c>
      <c r="CN962" s="91" t="e">
        <f t="shared" si="8960"/>
        <v>#REF!</v>
      </c>
      <c r="CO962" s="91" t="e">
        <f t="shared" si="8961"/>
        <v>#REF!</v>
      </c>
      <c r="CP962" s="90" t="e">
        <f>IF(AU962="Не указан реестровый номер (мера нац.режима Запрет)","",IF(CI962="нет","",IF(CU962="да","исключение(не смотрим баллы)",IFERROR(IF(CI962*1&gt;0,IFERROR(IF(VLOOKUP(CI962*1,Обработ.выгрузка_реестра_РФ!$A:$G,7,)=0,"Баллы не установлены",VLOOKUP(CI962*1,Обработ.выгрузка_реестра_РФ!$A:$G,7,)),IF(LEN(CI962)&gt;14,"","нет номера в реестре РФ")),""),IF(LEN(CI962)=0,"","Некорректный реестровый номер")))))</f>
        <v>#REF!</v>
      </c>
      <c r="CQ962" s="33" t="e">
        <f>IF(LEN(C962)&gt;0,IFERROR(IF(LEN(H962)&gt;0,IF(LEN(VLOOKUP(H962,'исключения(не_смотрим_баллы)'!$A:$C,1,))&gt;0,"да","нет"),"не введен ОКПД2"),"нет"),"")</f>
        <v>#REF!</v>
      </c>
      <c r="CR962" s="33" t="e">
        <f ca="1">IF(CQ962="да",IF(TODAY()&lt;VLOOKUP(H962,'исключения(не_смотрим_баллы)'!$A:$C,3,),"да","нет"),"")</f>
        <v>#REF!</v>
      </c>
      <c r="CS962" s="33" t="str">
        <f>IFERROR(IF(CQ962="да",IF(VLOOKUP(CI962*1,Обработ.выгрузка_реестра_РФ!$A:$G,2,)&lt;VLOOKUP(H962,'исключения(не_смотрим_баллы)'!$A:$C,2,),"да","нет"),""),"")</f>
        <v/>
      </c>
      <c r="CT962" s="24"/>
      <c r="CU962" s="33" t="e">
        <f t="shared" si="8973"/>
        <v>#REF!</v>
      </c>
      <c r="CV962" s="91" t="e">
        <f t="shared" si="8974"/>
        <v>#REF!</v>
      </c>
      <c r="CW962" s="27" t="e">
        <f t="shared" si="8975"/>
        <v>#REF!</v>
      </c>
      <c r="CX962" s="26" t="e">
        <f t="shared" si="8904"/>
        <v>#REF!</v>
      </c>
      <c r="CY962" s="64" t="e">
        <f>IF(LEN('Описание предлагаемого товара'!#REF!)&gt;0,'Описание предлагаемого товара'!#REF!,"")</f>
        <v>#REF!</v>
      </c>
      <c r="CZ962" s="95" t="e">
        <f t="shared" si="8962"/>
        <v>#REF!</v>
      </c>
      <c r="DA962" s="95" t="e">
        <f t="shared" ref="DA962" si="9394">IFERROR(REPLACE(CZ962,FIND(" ",CZ962,1),1,""),CZ962)</f>
        <v>#REF!</v>
      </c>
      <c r="DB962" s="95" t="e">
        <f t="shared" si="8906"/>
        <v>#REF!</v>
      </c>
      <c r="DC962" s="95" t="e">
        <f t="shared" ref="DC962:DD962" si="9395">IFERROR(REPLACE(DB962,FIND("г.",DB962,1),2,""),DB962)</f>
        <v>#REF!</v>
      </c>
      <c r="DD962" s="95" t="e">
        <f t="shared" si="9395"/>
        <v>#REF!</v>
      </c>
      <c r="DE962" s="95" t="e">
        <f t="shared" ref="DE962:DF962" si="9396">IFERROR(REPLACE(DD962,FIND("г",DD962,1),1,""),DD962)</f>
        <v>#REF!</v>
      </c>
      <c r="DF962" s="95" t="e">
        <f t="shared" si="9396"/>
        <v>#REF!</v>
      </c>
      <c r="DG962" s="95" t="e">
        <f t="shared" si="8979"/>
        <v>#REF!</v>
      </c>
      <c r="DH962" s="25" t="str">
        <f>IFERROR(VLOOKUP(CI962*1,Обработ.выгрузка_реестра_РФ!$A:$G,5,),"")</f>
        <v/>
      </c>
      <c r="DI962" s="27" t="str">
        <f t="shared" si="8989"/>
        <v/>
      </c>
      <c r="DJ962" s="27" t="str">
        <f t="shared" ca="1" si="8966"/>
        <v/>
      </c>
      <c r="DK962" s="63" t="e">
        <f>IF(LEN('Описание предлагаемого товара'!#REF!)&gt;0,'Описание предлагаемого товара'!#REF!,"")</f>
        <v>#REF!</v>
      </c>
      <c r="DL962" s="63" t="e">
        <f>IF(LEN('Описание предлагаемого товара'!#REF!)&gt;0,'Описание предлагаемого товара'!#REF!,"")</f>
        <v>#REF!</v>
      </c>
      <c r="DM962" s="32"/>
    </row>
    <row r="963" spans="1:117" ht="48.75" customHeight="1" x14ac:dyDescent="0.25">
      <c r="A963" s="61" t="e">
        <f>IF(LEN('Описание предлагаемого товара'!#REF!)&gt;0,'Описание предлагаемого товара'!#REF!,"")</f>
        <v>#REF!</v>
      </c>
      <c r="B963" s="65" t="e">
        <f>IF(LEN('Описание предлагаемого товара'!#REF!)&gt;0,'Описание предлагаемого товара'!#REF!,"")</f>
        <v>#REF!</v>
      </c>
      <c r="C963" s="61" t="e">
        <f>IF(LEN('Описание предлагаемого товара'!#REF!)&gt;0,'Описание предлагаемого товара'!#REF!,"")</f>
        <v>#REF!</v>
      </c>
      <c r="D963" s="61" t="e">
        <f>IF(LEN('Описание предлагаемого товара'!#REF!)&gt;0,'Описание предлагаемого товара'!#REF!,"")</f>
        <v>#REF!</v>
      </c>
      <c r="E963" s="61" t="e">
        <f>IF(LEN('Описание предлагаемого товара'!#REF!)&gt;0,'Описание предлагаемого товара'!#REF!,"")</f>
        <v>#REF!</v>
      </c>
      <c r="F963" s="61" t="e">
        <f>IF(LEN('Описание предлагаемого товара'!#REF!)&gt;0,'Описание предлагаемого товара'!#REF!,"")</f>
        <v>#REF!</v>
      </c>
      <c r="G963" s="61" t="e">
        <f>IF(LEN('Описание предлагаемого товара'!#REF!)&gt;0,'Описание предлагаемого товара'!#REF!,"")</f>
        <v>#REF!</v>
      </c>
      <c r="H963" s="61" t="e">
        <f>IF(LEN('Описание предлагаемого товара'!#REF!)&gt;0,'Описание предлагаемого товара'!#REF!,"")</f>
        <v>#REF!</v>
      </c>
      <c r="I963" s="61" t="e">
        <f>IF(LEN('Описание предлагаемого товара'!#REF!)&gt;0,'Описание предлагаемого товара'!#REF!,"")</f>
        <v>#REF!</v>
      </c>
      <c r="J963" s="38" t="str">
        <f>IFERROR(VLOOKUP(B963,SAP!$A:$E,5,),"")</f>
        <v/>
      </c>
      <c r="K963" s="40" t="str">
        <f t="shared" si="8909"/>
        <v/>
      </c>
      <c r="L963" s="61" t="e">
        <f>IF(LEN('Описание предлагаемого товара'!#REF!)&gt;0,IFERROR('Описание предлагаемого товара'!#REF!*1,""),"")</f>
        <v>#REF!</v>
      </c>
      <c r="M963" s="39" t="str">
        <f>IFERROR(VLOOKUP(B963,SAP!$A:$E,2,),"")</f>
        <v/>
      </c>
      <c r="N963" s="41" t="str">
        <f t="shared" si="9045"/>
        <v/>
      </c>
      <c r="O963" s="39" t="str">
        <f t="shared" si="8896"/>
        <v/>
      </c>
      <c r="P963" s="36" t="e">
        <f>IF(LEN('Описание предлагаемого товара'!#REF!)&gt;0,'Описание предлагаемого товара'!#REF!,"")</f>
        <v>#REF!</v>
      </c>
      <c r="Q96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63" s="37" t="e">
        <f>IF(LEN('Описание предлагаемого товара'!#REF!)&gt;0,'Описание предлагаемого товара'!#REF!,"")</f>
        <v>#REF!</v>
      </c>
      <c r="S963" s="37" t="e">
        <f>IF(LEN('Описание предлагаемого товара'!#REF!)&gt;0,'Описание предлагаемого товара'!#REF!,"")</f>
        <v>#REF!</v>
      </c>
      <c r="T96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63" s="23" t="str">
        <f>IFERROR(VLOOKUP(CI963*1,Обработ.выгрузка_реестра_РФ!$A:$G,6,),"")</f>
        <v/>
      </c>
      <c r="V963" s="61" t="e">
        <f>IF(LEN('Описание предлагаемого товара'!#REF!)&gt;0,'Описание предлагаемого товара'!#REF!,"")</f>
        <v>#REF!</v>
      </c>
      <c r="W963" s="62" t="e">
        <f>IF(LEN('Описание предлагаемого товара'!#REF!)&gt;0,'Описание предлагаемого товара'!#REF!,"")</f>
        <v>#REF!</v>
      </c>
      <c r="X963" s="91" t="e">
        <f t="shared" ref="X963:Y963" si="9397">IFERROR(REPLACE(W963,FIND(CHAR(10),W963,1),1," "),W963)</f>
        <v>#REF!</v>
      </c>
      <c r="Y963" s="91" t="e">
        <f t="shared" si="9397"/>
        <v>#REF!</v>
      </c>
      <c r="Z963" s="91" t="e">
        <f t="shared" si="8911"/>
        <v>#REF!</v>
      </c>
      <c r="AA963" s="91" t="e">
        <f t="shared" si="8912"/>
        <v>#REF!</v>
      </c>
      <c r="AB963" s="91" t="e">
        <f t="shared" si="8913"/>
        <v>#REF!</v>
      </c>
      <c r="AC963" s="91" t="e">
        <f t="shared" ref="AC963:AF963" si="9398">IFERROR(REPLACE(AB963,FIND("  ",AB963,1),2," "),AB963)</f>
        <v>#REF!</v>
      </c>
      <c r="AD963" s="91" t="e">
        <f t="shared" si="9398"/>
        <v>#REF!</v>
      </c>
      <c r="AE963" s="91" t="e">
        <f t="shared" si="9398"/>
        <v>#REF!</v>
      </c>
      <c r="AF963" s="91" t="e">
        <f t="shared" si="9398"/>
        <v>#REF!</v>
      </c>
      <c r="AG963" s="23" t="str">
        <f>IFERROR(VLOOKUP(CI963*1,Обработ.выгрузка_реестра_РФ!$A:$G,4,),"")</f>
        <v/>
      </c>
      <c r="AH963" s="91" t="str">
        <f t="shared" ref="AH963:AI963" si="9399">IFERROR(REPLACE(AG963,FIND("-",AG963,1),1,"*"),AG963)</f>
        <v/>
      </c>
      <c r="AI963" s="91" t="str">
        <f t="shared" si="9399"/>
        <v/>
      </c>
      <c r="AJ963" s="27" t="str">
        <f t="shared" si="9011"/>
        <v/>
      </c>
      <c r="AK963" s="63" t="e">
        <f>IF(LEN('Описание предлагаемого товара'!#REF!)&gt;0,'Описание предлагаемого товара'!#REF!,"")</f>
        <v>#REF!</v>
      </c>
      <c r="AL963" s="91" t="e">
        <f t="shared" ref="AL963:AM963" si="9400">IFERROR(REPLACE(AK963,FIND(CHAR(10),AK963,1),1,""),AK963)</f>
        <v>#REF!</v>
      </c>
      <c r="AM963" s="91" t="e">
        <f t="shared" si="9400"/>
        <v>#REF!</v>
      </c>
      <c r="AN963" s="91" t="e">
        <f t="shared" ref="AN963:AR963" si="9401">IFERROR(REPLACE(AM963,FIND(" ",AM963,1),1,""),AM963)</f>
        <v>#REF!</v>
      </c>
      <c r="AO963" s="91" t="e">
        <f t="shared" si="9401"/>
        <v>#REF!</v>
      </c>
      <c r="AP963" s="91" t="e">
        <f t="shared" si="9401"/>
        <v>#REF!</v>
      </c>
      <c r="AQ963" s="91" t="e">
        <f t="shared" si="9401"/>
        <v>#REF!</v>
      </c>
      <c r="AR963" s="91" t="e">
        <f t="shared" si="9401"/>
        <v>#REF!</v>
      </c>
      <c r="AS963" s="91" t="e">
        <f t="shared" si="8918"/>
        <v>#REF!</v>
      </c>
      <c r="AT963" s="91" t="e">
        <f t="shared" si="8919"/>
        <v>#REF!</v>
      </c>
      <c r="AU963" s="32" t="e">
        <f t="shared" si="8902"/>
        <v>#REF!</v>
      </c>
      <c r="AV963" s="93" t="e">
        <f>'Описание предлагаемого товара'!#REF!</f>
        <v>#REF!</v>
      </c>
      <c r="AW963" s="91" t="e">
        <f>MIN(SEARCH({0,1,2,3,4,5,6,7,8,9},AV963&amp; "0123456789"))</f>
        <v>#REF!</v>
      </c>
      <c r="AX963" s="91" t="str">
        <f t="shared" si="8920"/>
        <v/>
      </c>
      <c r="AY963" s="91" t="str">
        <f t="shared" si="8921"/>
        <v/>
      </c>
      <c r="AZ963" s="91" t="str">
        <f t="shared" si="8922"/>
        <v/>
      </c>
      <c r="BA963" s="91" t="str">
        <f t="shared" si="8923"/>
        <v/>
      </c>
      <c r="BB963" s="91" t="str">
        <f t="shared" si="8924"/>
        <v/>
      </c>
      <c r="BC963" s="91" t="str">
        <f t="shared" si="8925"/>
        <v/>
      </c>
      <c r="BD963" s="91" t="str">
        <f t="shared" si="8926"/>
        <v/>
      </c>
      <c r="BE963" s="91" t="str">
        <f t="shared" si="8927"/>
        <v/>
      </c>
      <c r="BF963" s="91" t="str">
        <f t="shared" si="8928"/>
        <v/>
      </c>
      <c r="BG963" s="91" t="str">
        <f t="shared" si="8929"/>
        <v/>
      </c>
      <c r="BH963" s="91" t="str">
        <f t="shared" si="8930"/>
        <v/>
      </c>
      <c r="BI963" s="91" t="str">
        <f t="shared" si="8931"/>
        <v/>
      </c>
      <c r="BJ963" s="91" t="str">
        <f t="shared" si="8932"/>
        <v/>
      </c>
      <c r="BK963" s="91" t="str">
        <f t="shared" si="8933"/>
        <v/>
      </c>
      <c r="BL963" s="91" t="str">
        <f t="shared" si="8934"/>
        <v/>
      </c>
      <c r="BM963" s="91" t="str">
        <f t="shared" si="8935"/>
        <v/>
      </c>
      <c r="BN963" s="91" t="str">
        <f t="shared" si="8936"/>
        <v/>
      </c>
      <c r="BO963" s="91" t="str">
        <f t="shared" si="8937"/>
        <v/>
      </c>
      <c r="BP963" s="91" t="str">
        <f t="shared" si="8938"/>
        <v/>
      </c>
      <c r="BQ963" s="91" t="str">
        <f t="shared" si="8939"/>
        <v/>
      </c>
      <c r="BR963" s="91" t="str">
        <f t="shared" si="8940"/>
        <v/>
      </c>
      <c r="BS963" s="91" t="str">
        <f t="shared" si="8941"/>
        <v/>
      </c>
      <c r="BT963" s="91" t="str">
        <f t="shared" si="8942"/>
        <v/>
      </c>
      <c r="BU963" s="91" t="str">
        <f t="shared" si="8943"/>
        <v/>
      </c>
      <c r="BV963" s="91" t="str">
        <f t="shared" si="8944"/>
        <v/>
      </c>
      <c r="BW963" s="91" t="str">
        <f t="shared" si="8945"/>
        <v/>
      </c>
      <c r="BX963" s="91" t="str">
        <f t="shared" si="8946"/>
        <v/>
      </c>
      <c r="BY963" s="91" t="str">
        <f t="shared" si="8947"/>
        <v/>
      </c>
      <c r="BZ963" s="91" t="str">
        <f t="shared" si="8948"/>
        <v/>
      </c>
      <c r="CA963" s="91" t="str">
        <f t="shared" si="8949"/>
        <v/>
      </c>
      <c r="CB963" s="91" t="str">
        <f t="shared" si="8950"/>
        <v/>
      </c>
      <c r="CC963" s="91" t="str">
        <f t="shared" si="8951"/>
        <v/>
      </c>
      <c r="CD963" s="91" t="str">
        <f t="shared" si="8952"/>
        <v/>
      </c>
      <c r="CE963" s="91" t="str">
        <f t="shared" si="8953"/>
        <v/>
      </c>
      <c r="CF963" s="91" t="str">
        <f t="shared" si="8954"/>
        <v/>
      </c>
      <c r="CG963" s="91" t="str">
        <f t="shared" si="8955"/>
        <v/>
      </c>
      <c r="CH963" s="91" t="str">
        <f t="shared" si="8956"/>
        <v/>
      </c>
      <c r="CI963" s="91" t="str">
        <f t="shared" si="8957"/>
        <v>нет</v>
      </c>
      <c r="CJ963" s="63" t="e">
        <f>IF(LEN('Описание предлагаемого товара'!#REF!)&gt;0,'Описание предлагаемого товара'!#REF!,"")</f>
        <v>#REF!</v>
      </c>
      <c r="CK963" s="91" t="e">
        <f t="shared" ref="CK963:CL963" si="9402">IFERROR(REPLACE(CJ963,FIND(CHAR(10),CJ963,1),1,""),CJ963)</f>
        <v>#REF!</v>
      </c>
      <c r="CL963" s="91" t="e">
        <f t="shared" si="9402"/>
        <v>#REF!</v>
      </c>
      <c r="CM963" s="91" t="e">
        <f t="shared" si="8959"/>
        <v>#REF!</v>
      </c>
      <c r="CN963" s="91" t="e">
        <f t="shared" si="8960"/>
        <v>#REF!</v>
      </c>
      <c r="CO963" s="91" t="e">
        <f t="shared" si="8961"/>
        <v>#REF!</v>
      </c>
      <c r="CP963" s="90" t="e">
        <f>IF(AU963="Не указан реестровый номер (мера нац.режима Запрет)","",IF(CI963="нет","",IF(CU963="да","исключение(не смотрим баллы)",IFERROR(IF(CI963*1&gt;0,IFERROR(IF(VLOOKUP(CI963*1,Обработ.выгрузка_реестра_РФ!$A:$G,7,)=0,"Баллы не установлены",VLOOKUP(CI963*1,Обработ.выгрузка_реестра_РФ!$A:$G,7,)),IF(LEN(CI963)&gt;14,"","нет номера в реестре РФ")),""),IF(LEN(CI963)=0,"","Некорректный реестровый номер")))))</f>
        <v>#REF!</v>
      </c>
      <c r="CQ963" s="33" t="e">
        <f>IF(LEN(C963)&gt;0,IFERROR(IF(LEN(H963)&gt;0,IF(LEN(VLOOKUP(H963,'исключения(не_смотрим_баллы)'!$A:$C,1,))&gt;0,"да","нет"),"не введен ОКПД2"),"нет"),"")</f>
        <v>#REF!</v>
      </c>
      <c r="CR963" s="33" t="e">
        <f ca="1">IF(CQ963="да",IF(TODAY()&lt;VLOOKUP(H963,'исключения(не_смотрим_баллы)'!$A:$C,3,),"да","нет"),"")</f>
        <v>#REF!</v>
      </c>
      <c r="CS963" s="33" t="str">
        <f>IFERROR(IF(CQ963="да",IF(VLOOKUP(CI963*1,Обработ.выгрузка_реестра_РФ!$A:$G,2,)&lt;VLOOKUP(H963,'исключения(не_смотрим_баллы)'!$A:$C,2,),"да","нет"),""),"")</f>
        <v/>
      </c>
      <c r="CT963" s="24"/>
      <c r="CU963" s="33" t="e">
        <f t="shared" si="8973"/>
        <v>#REF!</v>
      </c>
      <c r="CV963" s="91" t="e">
        <f t="shared" si="8974"/>
        <v>#REF!</v>
      </c>
      <c r="CW963" s="27" t="e">
        <f t="shared" si="8975"/>
        <v>#REF!</v>
      </c>
      <c r="CX963" s="26" t="e">
        <f t="shared" si="8904"/>
        <v>#REF!</v>
      </c>
      <c r="CY963" s="64" t="e">
        <f>IF(LEN('Описание предлагаемого товара'!#REF!)&gt;0,'Описание предлагаемого товара'!#REF!,"")</f>
        <v>#REF!</v>
      </c>
      <c r="CZ963" s="95" t="e">
        <f t="shared" si="8962"/>
        <v>#REF!</v>
      </c>
      <c r="DA963" s="95" t="e">
        <f t="shared" ref="DA963" si="9403">IFERROR(REPLACE(CZ963,FIND(" ",CZ963,1),1,""),CZ963)</f>
        <v>#REF!</v>
      </c>
      <c r="DB963" s="95" t="e">
        <f t="shared" si="8906"/>
        <v>#REF!</v>
      </c>
      <c r="DC963" s="95" t="e">
        <f t="shared" ref="DC963:DD963" si="9404">IFERROR(REPLACE(DB963,FIND("г.",DB963,1),2,""),DB963)</f>
        <v>#REF!</v>
      </c>
      <c r="DD963" s="95" t="e">
        <f t="shared" si="9404"/>
        <v>#REF!</v>
      </c>
      <c r="DE963" s="95" t="e">
        <f t="shared" ref="DE963:DF963" si="9405">IFERROR(REPLACE(DD963,FIND("г",DD963,1),1,""),DD963)</f>
        <v>#REF!</v>
      </c>
      <c r="DF963" s="95" t="e">
        <f t="shared" si="9405"/>
        <v>#REF!</v>
      </c>
      <c r="DG963" s="95" t="e">
        <f t="shared" si="8979"/>
        <v>#REF!</v>
      </c>
      <c r="DH963" s="25" t="str">
        <f>IFERROR(VLOOKUP(CI963*1,Обработ.выгрузка_реестра_РФ!$A:$G,5,),"")</f>
        <v/>
      </c>
      <c r="DI963" s="27" t="str">
        <f t="shared" si="8989"/>
        <v/>
      </c>
      <c r="DJ963" s="27" t="str">
        <f t="shared" ca="1" si="8966"/>
        <v/>
      </c>
      <c r="DK963" s="63" t="e">
        <f>IF(LEN('Описание предлагаемого товара'!#REF!)&gt;0,'Описание предлагаемого товара'!#REF!,"")</f>
        <v>#REF!</v>
      </c>
      <c r="DL963" s="63" t="e">
        <f>IF(LEN('Описание предлагаемого товара'!#REF!)&gt;0,'Описание предлагаемого товара'!#REF!,"")</f>
        <v>#REF!</v>
      </c>
      <c r="DM963" s="32"/>
    </row>
    <row r="964" spans="1:117" ht="48.75" customHeight="1" x14ac:dyDescent="0.25">
      <c r="A964" s="61" t="e">
        <f>IF(LEN('Описание предлагаемого товара'!#REF!)&gt;0,'Описание предлагаемого товара'!#REF!,"")</f>
        <v>#REF!</v>
      </c>
      <c r="B964" s="65" t="e">
        <f>IF(LEN('Описание предлагаемого товара'!#REF!)&gt;0,'Описание предлагаемого товара'!#REF!,"")</f>
        <v>#REF!</v>
      </c>
      <c r="C964" s="61" t="e">
        <f>IF(LEN('Описание предлагаемого товара'!#REF!)&gt;0,'Описание предлагаемого товара'!#REF!,"")</f>
        <v>#REF!</v>
      </c>
      <c r="D964" s="61" t="e">
        <f>IF(LEN('Описание предлагаемого товара'!#REF!)&gt;0,'Описание предлагаемого товара'!#REF!,"")</f>
        <v>#REF!</v>
      </c>
      <c r="E964" s="61" t="e">
        <f>IF(LEN('Описание предлагаемого товара'!#REF!)&gt;0,'Описание предлагаемого товара'!#REF!,"")</f>
        <v>#REF!</v>
      </c>
      <c r="F964" s="61" t="e">
        <f>IF(LEN('Описание предлагаемого товара'!#REF!)&gt;0,'Описание предлагаемого товара'!#REF!,"")</f>
        <v>#REF!</v>
      </c>
      <c r="G964" s="61" t="e">
        <f>IF(LEN('Описание предлагаемого товара'!#REF!)&gt;0,'Описание предлагаемого товара'!#REF!,"")</f>
        <v>#REF!</v>
      </c>
      <c r="H964" s="61" t="e">
        <f>IF(LEN('Описание предлагаемого товара'!#REF!)&gt;0,'Описание предлагаемого товара'!#REF!,"")</f>
        <v>#REF!</v>
      </c>
      <c r="I964" s="61" t="e">
        <f>IF(LEN('Описание предлагаемого товара'!#REF!)&gt;0,'Описание предлагаемого товара'!#REF!,"")</f>
        <v>#REF!</v>
      </c>
      <c r="J964" s="38" t="str">
        <f>IFERROR(VLOOKUP(B964,SAP!$A:$E,5,),"")</f>
        <v/>
      </c>
      <c r="K964" s="40" t="str">
        <f t="shared" si="8909"/>
        <v/>
      </c>
      <c r="L964" s="61" t="e">
        <f>IF(LEN('Описание предлагаемого товара'!#REF!)&gt;0,IFERROR('Описание предлагаемого товара'!#REF!*1,""),"")</f>
        <v>#REF!</v>
      </c>
      <c r="M964" s="39" t="str">
        <f>IFERROR(VLOOKUP(B964,SAP!$A:$E,2,),"")</f>
        <v/>
      </c>
      <c r="N964" s="41" t="str">
        <f t="shared" si="9045"/>
        <v/>
      </c>
      <c r="O964" s="39" t="str">
        <f t="shared" si="8896"/>
        <v/>
      </c>
      <c r="P964" s="36" t="e">
        <f>IF(LEN('Описание предлагаемого товара'!#REF!)&gt;0,'Описание предлагаемого товара'!#REF!,"")</f>
        <v>#REF!</v>
      </c>
      <c r="Q96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64" s="37" t="e">
        <f>IF(LEN('Описание предлагаемого товара'!#REF!)&gt;0,'Описание предлагаемого товара'!#REF!,"")</f>
        <v>#REF!</v>
      </c>
      <c r="S964" s="37" t="e">
        <f>IF(LEN('Описание предлагаемого товара'!#REF!)&gt;0,'Описание предлагаемого товара'!#REF!,"")</f>
        <v>#REF!</v>
      </c>
      <c r="T96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64" s="23" t="str">
        <f>IFERROR(VLOOKUP(CI964*1,Обработ.выгрузка_реестра_РФ!$A:$G,6,),"")</f>
        <v/>
      </c>
      <c r="V964" s="61" t="e">
        <f>IF(LEN('Описание предлагаемого товара'!#REF!)&gt;0,'Описание предлагаемого товара'!#REF!,"")</f>
        <v>#REF!</v>
      </c>
      <c r="W964" s="62" t="e">
        <f>IF(LEN('Описание предлагаемого товара'!#REF!)&gt;0,'Описание предлагаемого товара'!#REF!,"")</f>
        <v>#REF!</v>
      </c>
      <c r="X964" s="91" t="e">
        <f t="shared" ref="X964:Y964" si="9406">IFERROR(REPLACE(W964,FIND(CHAR(10),W964,1),1," "),W964)</f>
        <v>#REF!</v>
      </c>
      <c r="Y964" s="91" t="e">
        <f t="shared" si="9406"/>
        <v>#REF!</v>
      </c>
      <c r="Z964" s="91" t="e">
        <f t="shared" si="8911"/>
        <v>#REF!</v>
      </c>
      <c r="AA964" s="91" t="e">
        <f t="shared" si="8912"/>
        <v>#REF!</v>
      </c>
      <c r="AB964" s="91" t="e">
        <f t="shared" si="8913"/>
        <v>#REF!</v>
      </c>
      <c r="AC964" s="91" t="e">
        <f t="shared" ref="AC964:AF964" si="9407">IFERROR(REPLACE(AB964,FIND("  ",AB964,1),2," "),AB964)</f>
        <v>#REF!</v>
      </c>
      <c r="AD964" s="91" t="e">
        <f t="shared" si="9407"/>
        <v>#REF!</v>
      </c>
      <c r="AE964" s="91" t="e">
        <f t="shared" si="9407"/>
        <v>#REF!</v>
      </c>
      <c r="AF964" s="91" t="e">
        <f t="shared" si="9407"/>
        <v>#REF!</v>
      </c>
      <c r="AG964" s="23" t="str">
        <f>IFERROR(VLOOKUP(CI964*1,Обработ.выгрузка_реестра_РФ!$A:$G,4,),"")</f>
        <v/>
      </c>
      <c r="AH964" s="91" t="str">
        <f t="shared" ref="AH964:AI964" si="9408">IFERROR(REPLACE(AG964,FIND("-",AG964,1),1,"*"),AG964)</f>
        <v/>
      </c>
      <c r="AI964" s="91" t="str">
        <f t="shared" si="9408"/>
        <v/>
      </c>
      <c r="AJ964" s="27" t="str">
        <f t="shared" si="9011"/>
        <v/>
      </c>
      <c r="AK964" s="63" t="e">
        <f>IF(LEN('Описание предлагаемого товара'!#REF!)&gt;0,'Описание предлагаемого товара'!#REF!,"")</f>
        <v>#REF!</v>
      </c>
      <c r="AL964" s="91" t="e">
        <f t="shared" ref="AL964:AM964" si="9409">IFERROR(REPLACE(AK964,FIND(CHAR(10),AK964,1),1,""),AK964)</f>
        <v>#REF!</v>
      </c>
      <c r="AM964" s="91" t="e">
        <f t="shared" si="9409"/>
        <v>#REF!</v>
      </c>
      <c r="AN964" s="91" t="e">
        <f t="shared" ref="AN964:AR964" si="9410">IFERROR(REPLACE(AM964,FIND(" ",AM964,1),1,""),AM964)</f>
        <v>#REF!</v>
      </c>
      <c r="AO964" s="91" t="e">
        <f t="shared" si="9410"/>
        <v>#REF!</v>
      </c>
      <c r="AP964" s="91" t="e">
        <f t="shared" si="9410"/>
        <v>#REF!</v>
      </c>
      <c r="AQ964" s="91" t="e">
        <f t="shared" si="9410"/>
        <v>#REF!</v>
      </c>
      <c r="AR964" s="91" t="e">
        <f t="shared" si="9410"/>
        <v>#REF!</v>
      </c>
      <c r="AS964" s="91" t="e">
        <f t="shared" si="8918"/>
        <v>#REF!</v>
      </c>
      <c r="AT964" s="91" t="e">
        <f t="shared" si="8919"/>
        <v>#REF!</v>
      </c>
      <c r="AU964" s="32" t="e">
        <f t="shared" si="8902"/>
        <v>#REF!</v>
      </c>
      <c r="AV964" s="93" t="e">
        <f>'Описание предлагаемого товара'!#REF!</f>
        <v>#REF!</v>
      </c>
      <c r="AW964" s="91" t="e">
        <f>MIN(SEARCH({0,1,2,3,4,5,6,7,8,9},AV964&amp; "0123456789"))</f>
        <v>#REF!</v>
      </c>
      <c r="AX964" s="91" t="str">
        <f t="shared" si="8920"/>
        <v/>
      </c>
      <c r="AY964" s="91" t="str">
        <f t="shared" si="8921"/>
        <v/>
      </c>
      <c r="AZ964" s="91" t="str">
        <f t="shared" si="8922"/>
        <v/>
      </c>
      <c r="BA964" s="91" t="str">
        <f t="shared" si="8923"/>
        <v/>
      </c>
      <c r="BB964" s="91" t="str">
        <f t="shared" si="8924"/>
        <v/>
      </c>
      <c r="BC964" s="91" t="str">
        <f t="shared" si="8925"/>
        <v/>
      </c>
      <c r="BD964" s="91" t="str">
        <f t="shared" si="8926"/>
        <v/>
      </c>
      <c r="BE964" s="91" t="str">
        <f t="shared" si="8927"/>
        <v/>
      </c>
      <c r="BF964" s="91" t="str">
        <f t="shared" si="8928"/>
        <v/>
      </c>
      <c r="BG964" s="91" t="str">
        <f t="shared" si="8929"/>
        <v/>
      </c>
      <c r="BH964" s="91" t="str">
        <f t="shared" si="8930"/>
        <v/>
      </c>
      <c r="BI964" s="91" t="str">
        <f t="shared" si="8931"/>
        <v/>
      </c>
      <c r="BJ964" s="91" t="str">
        <f t="shared" si="8932"/>
        <v/>
      </c>
      <c r="BK964" s="91" t="str">
        <f t="shared" si="8933"/>
        <v/>
      </c>
      <c r="BL964" s="91" t="str">
        <f t="shared" si="8934"/>
        <v/>
      </c>
      <c r="BM964" s="91" t="str">
        <f t="shared" si="8935"/>
        <v/>
      </c>
      <c r="BN964" s="91" t="str">
        <f t="shared" si="8936"/>
        <v/>
      </c>
      <c r="BO964" s="91" t="str">
        <f t="shared" si="8937"/>
        <v/>
      </c>
      <c r="BP964" s="91" t="str">
        <f t="shared" si="8938"/>
        <v/>
      </c>
      <c r="BQ964" s="91" t="str">
        <f t="shared" si="8939"/>
        <v/>
      </c>
      <c r="BR964" s="91" t="str">
        <f t="shared" si="8940"/>
        <v/>
      </c>
      <c r="BS964" s="91" t="str">
        <f t="shared" si="8941"/>
        <v/>
      </c>
      <c r="BT964" s="91" t="str">
        <f t="shared" si="8942"/>
        <v/>
      </c>
      <c r="BU964" s="91" t="str">
        <f t="shared" si="8943"/>
        <v/>
      </c>
      <c r="BV964" s="91" t="str">
        <f t="shared" si="8944"/>
        <v/>
      </c>
      <c r="BW964" s="91" t="str">
        <f t="shared" si="8945"/>
        <v/>
      </c>
      <c r="BX964" s="91" t="str">
        <f t="shared" si="8946"/>
        <v/>
      </c>
      <c r="BY964" s="91" t="str">
        <f t="shared" si="8947"/>
        <v/>
      </c>
      <c r="BZ964" s="91" t="str">
        <f t="shared" si="8948"/>
        <v/>
      </c>
      <c r="CA964" s="91" t="str">
        <f t="shared" si="8949"/>
        <v/>
      </c>
      <c r="CB964" s="91" t="str">
        <f t="shared" si="8950"/>
        <v/>
      </c>
      <c r="CC964" s="91" t="str">
        <f t="shared" si="8951"/>
        <v/>
      </c>
      <c r="CD964" s="91" t="str">
        <f t="shared" si="8952"/>
        <v/>
      </c>
      <c r="CE964" s="91" t="str">
        <f t="shared" si="8953"/>
        <v/>
      </c>
      <c r="CF964" s="91" t="str">
        <f t="shared" si="8954"/>
        <v/>
      </c>
      <c r="CG964" s="91" t="str">
        <f t="shared" si="8955"/>
        <v/>
      </c>
      <c r="CH964" s="91" t="str">
        <f t="shared" si="8956"/>
        <v/>
      </c>
      <c r="CI964" s="91" t="str">
        <f t="shared" si="8957"/>
        <v>нет</v>
      </c>
      <c r="CJ964" s="63" t="e">
        <f>IF(LEN('Описание предлагаемого товара'!#REF!)&gt;0,'Описание предлагаемого товара'!#REF!,"")</f>
        <v>#REF!</v>
      </c>
      <c r="CK964" s="91" t="e">
        <f t="shared" ref="CK964:CL964" si="9411">IFERROR(REPLACE(CJ964,FIND(CHAR(10),CJ964,1),1,""),CJ964)</f>
        <v>#REF!</v>
      </c>
      <c r="CL964" s="91" t="e">
        <f t="shared" si="9411"/>
        <v>#REF!</v>
      </c>
      <c r="CM964" s="91" t="e">
        <f t="shared" si="8959"/>
        <v>#REF!</v>
      </c>
      <c r="CN964" s="91" t="e">
        <f t="shared" si="8960"/>
        <v>#REF!</v>
      </c>
      <c r="CO964" s="91" t="e">
        <f t="shared" si="8961"/>
        <v>#REF!</v>
      </c>
      <c r="CP964" s="90" t="e">
        <f>IF(AU964="Не указан реестровый номер (мера нац.режима Запрет)","",IF(CI964="нет","",IF(CU964="да","исключение(не смотрим баллы)",IFERROR(IF(CI964*1&gt;0,IFERROR(IF(VLOOKUP(CI964*1,Обработ.выгрузка_реестра_РФ!$A:$G,7,)=0,"Баллы не установлены",VLOOKUP(CI964*1,Обработ.выгрузка_реестра_РФ!$A:$G,7,)),IF(LEN(CI964)&gt;14,"","нет номера в реестре РФ")),""),IF(LEN(CI964)=0,"","Некорректный реестровый номер")))))</f>
        <v>#REF!</v>
      </c>
      <c r="CQ964" s="33" t="e">
        <f>IF(LEN(C964)&gt;0,IFERROR(IF(LEN(H964)&gt;0,IF(LEN(VLOOKUP(H964,'исключения(не_смотрим_баллы)'!$A:$C,1,))&gt;0,"да","нет"),"не введен ОКПД2"),"нет"),"")</f>
        <v>#REF!</v>
      </c>
      <c r="CR964" s="33" t="e">
        <f ca="1">IF(CQ964="да",IF(TODAY()&lt;VLOOKUP(H964,'исключения(не_смотрим_баллы)'!$A:$C,3,),"да","нет"),"")</f>
        <v>#REF!</v>
      </c>
      <c r="CS964" s="33" t="str">
        <f>IFERROR(IF(CQ964="да",IF(VLOOKUP(CI964*1,Обработ.выгрузка_реестра_РФ!$A:$G,2,)&lt;VLOOKUP(H964,'исключения(не_смотрим_баллы)'!$A:$C,2,),"да","нет"),""),"")</f>
        <v/>
      </c>
      <c r="CT964" s="24"/>
      <c r="CU964" s="33" t="e">
        <f t="shared" si="8973"/>
        <v>#REF!</v>
      </c>
      <c r="CV964" s="91" t="e">
        <f t="shared" si="8974"/>
        <v>#REF!</v>
      </c>
      <c r="CW964" s="27" t="e">
        <f t="shared" si="8975"/>
        <v>#REF!</v>
      </c>
      <c r="CX964" s="26" t="e">
        <f t="shared" si="8904"/>
        <v>#REF!</v>
      </c>
      <c r="CY964" s="64" t="e">
        <f>IF(LEN('Описание предлагаемого товара'!#REF!)&gt;0,'Описание предлагаемого товара'!#REF!,"")</f>
        <v>#REF!</v>
      </c>
      <c r="CZ964" s="95" t="e">
        <f t="shared" si="8962"/>
        <v>#REF!</v>
      </c>
      <c r="DA964" s="95" t="e">
        <f t="shared" ref="DA964" si="9412">IFERROR(REPLACE(CZ964,FIND(" ",CZ964,1),1,""),CZ964)</f>
        <v>#REF!</v>
      </c>
      <c r="DB964" s="95" t="e">
        <f t="shared" si="8906"/>
        <v>#REF!</v>
      </c>
      <c r="DC964" s="95" t="e">
        <f t="shared" ref="DC964:DD964" si="9413">IFERROR(REPLACE(DB964,FIND("г.",DB964,1),2,""),DB964)</f>
        <v>#REF!</v>
      </c>
      <c r="DD964" s="95" t="e">
        <f t="shared" si="9413"/>
        <v>#REF!</v>
      </c>
      <c r="DE964" s="95" t="e">
        <f t="shared" ref="DE964:DF964" si="9414">IFERROR(REPLACE(DD964,FIND("г",DD964,1),1,""),DD964)</f>
        <v>#REF!</v>
      </c>
      <c r="DF964" s="95" t="e">
        <f t="shared" si="9414"/>
        <v>#REF!</v>
      </c>
      <c r="DG964" s="95" t="e">
        <f t="shared" si="8979"/>
        <v>#REF!</v>
      </c>
      <c r="DH964" s="25" t="str">
        <f>IFERROR(VLOOKUP(CI964*1,Обработ.выгрузка_реестра_РФ!$A:$G,5,),"")</f>
        <v/>
      </c>
      <c r="DI964" s="27" t="str">
        <f t="shared" si="8989"/>
        <v/>
      </c>
      <c r="DJ964" s="27" t="str">
        <f t="shared" ca="1" si="8966"/>
        <v/>
      </c>
      <c r="DK964" s="63" t="e">
        <f>IF(LEN('Описание предлагаемого товара'!#REF!)&gt;0,'Описание предлагаемого товара'!#REF!,"")</f>
        <v>#REF!</v>
      </c>
      <c r="DL964" s="63" t="e">
        <f>IF(LEN('Описание предлагаемого товара'!#REF!)&gt;0,'Описание предлагаемого товара'!#REF!,"")</f>
        <v>#REF!</v>
      </c>
      <c r="DM964" s="32"/>
    </row>
    <row r="965" spans="1:117" ht="48.75" customHeight="1" x14ac:dyDescent="0.25">
      <c r="A965" s="61" t="e">
        <f>IF(LEN('Описание предлагаемого товара'!#REF!)&gt;0,'Описание предлагаемого товара'!#REF!,"")</f>
        <v>#REF!</v>
      </c>
      <c r="B965" s="65" t="e">
        <f>IF(LEN('Описание предлагаемого товара'!#REF!)&gt;0,'Описание предлагаемого товара'!#REF!,"")</f>
        <v>#REF!</v>
      </c>
      <c r="C965" s="61" t="e">
        <f>IF(LEN('Описание предлагаемого товара'!#REF!)&gt;0,'Описание предлагаемого товара'!#REF!,"")</f>
        <v>#REF!</v>
      </c>
      <c r="D965" s="61" t="e">
        <f>IF(LEN('Описание предлагаемого товара'!#REF!)&gt;0,'Описание предлагаемого товара'!#REF!,"")</f>
        <v>#REF!</v>
      </c>
      <c r="E965" s="61" t="e">
        <f>IF(LEN('Описание предлагаемого товара'!#REF!)&gt;0,'Описание предлагаемого товара'!#REF!,"")</f>
        <v>#REF!</v>
      </c>
      <c r="F965" s="61" t="e">
        <f>IF(LEN('Описание предлагаемого товара'!#REF!)&gt;0,'Описание предлагаемого товара'!#REF!,"")</f>
        <v>#REF!</v>
      </c>
      <c r="G965" s="61" t="e">
        <f>IF(LEN('Описание предлагаемого товара'!#REF!)&gt;0,'Описание предлагаемого товара'!#REF!,"")</f>
        <v>#REF!</v>
      </c>
      <c r="H965" s="61" t="e">
        <f>IF(LEN('Описание предлагаемого товара'!#REF!)&gt;0,'Описание предлагаемого товара'!#REF!,"")</f>
        <v>#REF!</v>
      </c>
      <c r="I965" s="61" t="e">
        <f>IF(LEN('Описание предлагаемого товара'!#REF!)&gt;0,'Описание предлагаемого товара'!#REF!,"")</f>
        <v>#REF!</v>
      </c>
      <c r="J965" s="38" t="str">
        <f>IFERROR(VLOOKUP(B965,SAP!$A:$E,5,),"")</f>
        <v/>
      </c>
      <c r="K965" s="40" t="str">
        <f t="shared" si="8909"/>
        <v/>
      </c>
      <c r="L965" s="61" t="e">
        <f>IF(LEN('Описание предлагаемого товара'!#REF!)&gt;0,IFERROR('Описание предлагаемого товара'!#REF!*1,""),"")</f>
        <v>#REF!</v>
      </c>
      <c r="M965" s="39" t="str">
        <f>IFERROR(VLOOKUP(B965,SAP!$A:$E,2,),"")</f>
        <v/>
      </c>
      <c r="N965" s="41" t="str">
        <f t="shared" si="9045"/>
        <v/>
      </c>
      <c r="O965" s="39" t="str">
        <f t="shared" si="8896"/>
        <v/>
      </c>
      <c r="P965" s="36" t="e">
        <f>IF(LEN('Описание предлагаемого товара'!#REF!)&gt;0,'Описание предлагаемого товара'!#REF!,"")</f>
        <v>#REF!</v>
      </c>
      <c r="Q96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65" s="37" t="e">
        <f>IF(LEN('Описание предлагаемого товара'!#REF!)&gt;0,'Описание предлагаемого товара'!#REF!,"")</f>
        <v>#REF!</v>
      </c>
      <c r="S965" s="37" t="e">
        <f>IF(LEN('Описание предлагаемого товара'!#REF!)&gt;0,'Описание предлагаемого товара'!#REF!,"")</f>
        <v>#REF!</v>
      </c>
      <c r="T96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65" s="23" t="str">
        <f>IFERROR(VLOOKUP(CI965*1,Обработ.выгрузка_реестра_РФ!$A:$G,6,),"")</f>
        <v/>
      </c>
      <c r="V965" s="61" t="e">
        <f>IF(LEN('Описание предлагаемого товара'!#REF!)&gt;0,'Описание предлагаемого товара'!#REF!,"")</f>
        <v>#REF!</v>
      </c>
      <c r="W965" s="62" t="e">
        <f>IF(LEN('Описание предлагаемого товара'!#REF!)&gt;0,'Описание предлагаемого товара'!#REF!,"")</f>
        <v>#REF!</v>
      </c>
      <c r="X965" s="91" t="e">
        <f t="shared" ref="X965:Y965" si="9415">IFERROR(REPLACE(W965,FIND(CHAR(10),W965,1),1," "),W965)</f>
        <v>#REF!</v>
      </c>
      <c r="Y965" s="91" t="e">
        <f t="shared" si="9415"/>
        <v>#REF!</v>
      </c>
      <c r="Z965" s="91" t="e">
        <f t="shared" si="8911"/>
        <v>#REF!</v>
      </c>
      <c r="AA965" s="91" t="e">
        <f t="shared" si="8912"/>
        <v>#REF!</v>
      </c>
      <c r="AB965" s="91" t="e">
        <f t="shared" si="8913"/>
        <v>#REF!</v>
      </c>
      <c r="AC965" s="91" t="e">
        <f t="shared" ref="AC965:AF965" si="9416">IFERROR(REPLACE(AB965,FIND("  ",AB965,1),2," "),AB965)</f>
        <v>#REF!</v>
      </c>
      <c r="AD965" s="91" t="e">
        <f t="shared" si="9416"/>
        <v>#REF!</v>
      </c>
      <c r="AE965" s="91" t="e">
        <f t="shared" si="9416"/>
        <v>#REF!</v>
      </c>
      <c r="AF965" s="91" t="e">
        <f t="shared" si="9416"/>
        <v>#REF!</v>
      </c>
      <c r="AG965" s="23" t="str">
        <f>IFERROR(VLOOKUP(CI965*1,Обработ.выгрузка_реестра_РФ!$A:$G,4,),"")</f>
        <v/>
      </c>
      <c r="AH965" s="91" t="str">
        <f t="shared" ref="AH965:AI965" si="9417">IFERROR(REPLACE(AG965,FIND("-",AG965,1),1,"*"),AG965)</f>
        <v/>
      </c>
      <c r="AI965" s="91" t="str">
        <f t="shared" si="9417"/>
        <v/>
      </c>
      <c r="AJ965" s="27" t="str">
        <f t="shared" si="9011"/>
        <v/>
      </c>
      <c r="AK965" s="63" t="e">
        <f>IF(LEN('Описание предлагаемого товара'!#REF!)&gt;0,'Описание предлагаемого товара'!#REF!,"")</f>
        <v>#REF!</v>
      </c>
      <c r="AL965" s="91" t="e">
        <f t="shared" ref="AL965:AM965" si="9418">IFERROR(REPLACE(AK965,FIND(CHAR(10),AK965,1),1,""),AK965)</f>
        <v>#REF!</v>
      </c>
      <c r="AM965" s="91" t="e">
        <f t="shared" si="9418"/>
        <v>#REF!</v>
      </c>
      <c r="AN965" s="91" t="e">
        <f t="shared" ref="AN965:AR965" si="9419">IFERROR(REPLACE(AM965,FIND(" ",AM965,1),1,""),AM965)</f>
        <v>#REF!</v>
      </c>
      <c r="AO965" s="91" t="e">
        <f t="shared" si="9419"/>
        <v>#REF!</v>
      </c>
      <c r="AP965" s="91" t="e">
        <f t="shared" si="9419"/>
        <v>#REF!</v>
      </c>
      <c r="AQ965" s="91" t="e">
        <f t="shared" si="9419"/>
        <v>#REF!</v>
      </c>
      <c r="AR965" s="91" t="e">
        <f t="shared" si="9419"/>
        <v>#REF!</v>
      </c>
      <c r="AS965" s="91" t="e">
        <f t="shared" si="8918"/>
        <v>#REF!</v>
      </c>
      <c r="AT965" s="91" t="e">
        <f t="shared" si="8919"/>
        <v>#REF!</v>
      </c>
      <c r="AU965" s="32" t="e">
        <f t="shared" si="8902"/>
        <v>#REF!</v>
      </c>
      <c r="AV965" s="93" t="e">
        <f>'Описание предлагаемого товара'!#REF!</f>
        <v>#REF!</v>
      </c>
      <c r="AW965" s="91" t="e">
        <f>MIN(SEARCH({0,1,2,3,4,5,6,7,8,9},AV965&amp; "0123456789"))</f>
        <v>#REF!</v>
      </c>
      <c r="AX965" s="91" t="str">
        <f t="shared" si="8920"/>
        <v/>
      </c>
      <c r="AY965" s="91" t="str">
        <f t="shared" si="8921"/>
        <v/>
      </c>
      <c r="AZ965" s="91" t="str">
        <f t="shared" si="8922"/>
        <v/>
      </c>
      <c r="BA965" s="91" t="str">
        <f t="shared" si="8923"/>
        <v/>
      </c>
      <c r="BB965" s="91" t="str">
        <f t="shared" si="8924"/>
        <v/>
      </c>
      <c r="BC965" s="91" t="str">
        <f t="shared" si="8925"/>
        <v/>
      </c>
      <c r="BD965" s="91" t="str">
        <f t="shared" si="8926"/>
        <v/>
      </c>
      <c r="BE965" s="91" t="str">
        <f t="shared" si="8927"/>
        <v/>
      </c>
      <c r="BF965" s="91" t="str">
        <f t="shared" si="8928"/>
        <v/>
      </c>
      <c r="BG965" s="91" t="str">
        <f t="shared" si="8929"/>
        <v/>
      </c>
      <c r="BH965" s="91" t="str">
        <f t="shared" si="8930"/>
        <v/>
      </c>
      <c r="BI965" s="91" t="str">
        <f t="shared" si="8931"/>
        <v/>
      </c>
      <c r="BJ965" s="91" t="str">
        <f t="shared" si="8932"/>
        <v/>
      </c>
      <c r="BK965" s="91" t="str">
        <f t="shared" si="8933"/>
        <v/>
      </c>
      <c r="BL965" s="91" t="str">
        <f t="shared" si="8934"/>
        <v/>
      </c>
      <c r="BM965" s="91" t="str">
        <f t="shared" si="8935"/>
        <v/>
      </c>
      <c r="BN965" s="91" t="str">
        <f t="shared" si="8936"/>
        <v/>
      </c>
      <c r="BO965" s="91" t="str">
        <f t="shared" si="8937"/>
        <v/>
      </c>
      <c r="BP965" s="91" t="str">
        <f t="shared" si="8938"/>
        <v/>
      </c>
      <c r="BQ965" s="91" t="str">
        <f t="shared" si="8939"/>
        <v/>
      </c>
      <c r="BR965" s="91" t="str">
        <f t="shared" si="8940"/>
        <v/>
      </c>
      <c r="BS965" s="91" t="str">
        <f t="shared" si="8941"/>
        <v/>
      </c>
      <c r="BT965" s="91" t="str">
        <f t="shared" si="8942"/>
        <v/>
      </c>
      <c r="BU965" s="91" t="str">
        <f t="shared" si="8943"/>
        <v/>
      </c>
      <c r="BV965" s="91" t="str">
        <f t="shared" si="8944"/>
        <v/>
      </c>
      <c r="BW965" s="91" t="str">
        <f t="shared" si="8945"/>
        <v/>
      </c>
      <c r="BX965" s="91" t="str">
        <f t="shared" si="8946"/>
        <v/>
      </c>
      <c r="BY965" s="91" t="str">
        <f t="shared" si="8947"/>
        <v/>
      </c>
      <c r="BZ965" s="91" t="str">
        <f t="shared" si="8948"/>
        <v/>
      </c>
      <c r="CA965" s="91" t="str">
        <f t="shared" si="8949"/>
        <v/>
      </c>
      <c r="CB965" s="91" t="str">
        <f t="shared" si="8950"/>
        <v/>
      </c>
      <c r="CC965" s="91" t="str">
        <f t="shared" si="8951"/>
        <v/>
      </c>
      <c r="CD965" s="91" t="str">
        <f t="shared" si="8952"/>
        <v/>
      </c>
      <c r="CE965" s="91" t="str">
        <f t="shared" si="8953"/>
        <v/>
      </c>
      <c r="CF965" s="91" t="str">
        <f t="shared" si="8954"/>
        <v/>
      </c>
      <c r="CG965" s="91" t="str">
        <f t="shared" si="8955"/>
        <v/>
      </c>
      <c r="CH965" s="91" t="str">
        <f t="shared" si="8956"/>
        <v/>
      </c>
      <c r="CI965" s="91" t="str">
        <f t="shared" si="8957"/>
        <v>нет</v>
      </c>
      <c r="CJ965" s="63" t="e">
        <f>IF(LEN('Описание предлагаемого товара'!#REF!)&gt;0,'Описание предлагаемого товара'!#REF!,"")</f>
        <v>#REF!</v>
      </c>
      <c r="CK965" s="91" t="e">
        <f t="shared" ref="CK965:CL965" si="9420">IFERROR(REPLACE(CJ965,FIND(CHAR(10),CJ965,1),1,""),CJ965)</f>
        <v>#REF!</v>
      </c>
      <c r="CL965" s="91" t="e">
        <f t="shared" si="9420"/>
        <v>#REF!</v>
      </c>
      <c r="CM965" s="91" t="e">
        <f t="shared" si="8959"/>
        <v>#REF!</v>
      </c>
      <c r="CN965" s="91" t="e">
        <f t="shared" si="8960"/>
        <v>#REF!</v>
      </c>
      <c r="CO965" s="91" t="e">
        <f t="shared" si="8961"/>
        <v>#REF!</v>
      </c>
      <c r="CP965" s="90" t="e">
        <f>IF(AU965="Не указан реестровый номер (мера нац.режима Запрет)","",IF(CI965="нет","",IF(CU965="да","исключение(не смотрим баллы)",IFERROR(IF(CI965*1&gt;0,IFERROR(IF(VLOOKUP(CI965*1,Обработ.выгрузка_реестра_РФ!$A:$G,7,)=0,"Баллы не установлены",VLOOKUP(CI965*1,Обработ.выгрузка_реестра_РФ!$A:$G,7,)),IF(LEN(CI965)&gt;14,"","нет номера в реестре РФ")),""),IF(LEN(CI965)=0,"","Некорректный реестровый номер")))))</f>
        <v>#REF!</v>
      </c>
      <c r="CQ965" s="33" t="e">
        <f>IF(LEN(C965)&gt;0,IFERROR(IF(LEN(H965)&gt;0,IF(LEN(VLOOKUP(H965,'исключения(не_смотрим_баллы)'!$A:$C,1,))&gt;0,"да","нет"),"не введен ОКПД2"),"нет"),"")</f>
        <v>#REF!</v>
      </c>
      <c r="CR965" s="33" t="e">
        <f ca="1">IF(CQ965="да",IF(TODAY()&lt;VLOOKUP(H965,'исключения(не_смотрим_баллы)'!$A:$C,3,),"да","нет"),"")</f>
        <v>#REF!</v>
      </c>
      <c r="CS965" s="33" t="str">
        <f>IFERROR(IF(CQ965="да",IF(VLOOKUP(CI965*1,Обработ.выгрузка_реестра_РФ!$A:$G,2,)&lt;VLOOKUP(H965,'исключения(не_смотрим_баллы)'!$A:$C,2,),"да","нет"),""),"")</f>
        <v/>
      </c>
      <c r="CT965" s="24"/>
      <c r="CU965" s="33" t="e">
        <f t="shared" si="8973"/>
        <v>#REF!</v>
      </c>
      <c r="CV965" s="91" t="e">
        <f t="shared" si="8974"/>
        <v>#REF!</v>
      </c>
      <c r="CW965" s="27" t="e">
        <f t="shared" si="8975"/>
        <v>#REF!</v>
      </c>
      <c r="CX965" s="26" t="e">
        <f t="shared" si="8904"/>
        <v>#REF!</v>
      </c>
      <c r="CY965" s="64" t="e">
        <f>IF(LEN('Описание предлагаемого товара'!#REF!)&gt;0,'Описание предлагаемого товара'!#REF!,"")</f>
        <v>#REF!</v>
      </c>
      <c r="CZ965" s="95" t="e">
        <f t="shared" si="8962"/>
        <v>#REF!</v>
      </c>
      <c r="DA965" s="95" t="e">
        <f t="shared" ref="DA965" si="9421">IFERROR(REPLACE(CZ965,FIND(" ",CZ965,1),1,""),CZ965)</f>
        <v>#REF!</v>
      </c>
      <c r="DB965" s="95" t="e">
        <f t="shared" si="8906"/>
        <v>#REF!</v>
      </c>
      <c r="DC965" s="95" t="e">
        <f t="shared" ref="DC965:DD965" si="9422">IFERROR(REPLACE(DB965,FIND("г.",DB965,1),2,""),DB965)</f>
        <v>#REF!</v>
      </c>
      <c r="DD965" s="95" t="e">
        <f t="shared" si="9422"/>
        <v>#REF!</v>
      </c>
      <c r="DE965" s="95" t="e">
        <f t="shared" ref="DE965:DF965" si="9423">IFERROR(REPLACE(DD965,FIND("г",DD965,1),1,""),DD965)</f>
        <v>#REF!</v>
      </c>
      <c r="DF965" s="95" t="e">
        <f t="shared" si="9423"/>
        <v>#REF!</v>
      </c>
      <c r="DG965" s="95" t="e">
        <f t="shared" si="8979"/>
        <v>#REF!</v>
      </c>
      <c r="DH965" s="25" t="str">
        <f>IFERROR(VLOOKUP(CI965*1,Обработ.выгрузка_реестра_РФ!$A:$G,5,),"")</f>
        <v/>
      </c>
      <c r="DI965" s="27" t="str">
        <f t="shared" si="8989"/>
        <v/>
      </c>
      <c r="DJ965" s="27" t="str">
        <f t="shared" ca="1" si="8966"/>
        <v/>
      </c>
      <c r="DK965" s="63" t="e">
        <f>IF(LEN('Описание предлагаемого товара'!#REF!)&gt;0,'Описание предлагаемого товара'!#REF!,"")</f>
        <v>#REF!</v>
      </c>
      <c r="DL965" s="63" t="e">
        <f>IF(LEN('Описание предлагаемого товара'!#REF!)&gt;0,'Описание предлагаемого товара'!#REF!,"")</f>
        <v>#REF!</v>
      </c>
      <c r="DM965" s="32"/>
    </row>
    <row r="966" spans="1:117" ht="48.75" customHeight="1" x14ac:dyDescent="0.25">
      <c r="A966" s="61" t="e">
        <f>IF(LEN('Описание предлагаемого товара'!#REF!)&gt;0,'Описание предлагаемого товара'!#REF!,"")</f>
        <v>#REF!</v>
      </c>
      <c r="B966" s="65" t="e">
        <f>IF(LEN('Описание предлагаемого товара'!#REF!)&gt;0,'Описание предлагаемого товара'!#REF!,"")</f>
        <v>#REF!</v>
      </c>
      <c r="C966" s="61" t="e">
        <f>IF(LEN('Описание предлагаемого товара'!#REF!)&gt;0,'Описание предлагаемого товара'!#REF!,"")</f>
        <v>#REF!</v>
      </c>
      <c r="D966" s="61" t="e">
        <f>IF(LEN('Описание предлагаемого товара'!#REF!)&gt;0,'Описание предлагаемого товара'!#REF!,"")</f>
        <v>#REF!</v>
      </c>
      <c r="E966" s="61" t="e">
        <f>IF(LEN('Описание предлагаемого товара'!#REF!)&gt;0,'Описание предлагаемого товара'!#REF!,"")</f>
        <v>#REF!</v>
      </c>
      <c r="F966" s="61" t="e">
        <f>IF(LEN('Описание предлагаемого товара'!#REF!)&gt;0,'Описание предлагаемого товара'!#REF!,"")</f>
        <v>#REF!</v>
      </c>
      <c r="G966" s="61" t="e">
        <f>IF(LEN('Описание предлагаемого товара'!#REF!)&gt;0,'Описание предлагаемого товара'!#REF!,"")</f>
        <v>#REF!</v>
      </c>
      <c r="H966" s="61" t="e">
        <f>IF(LEN('Описание предлагаемого товара'!#REF!)&gt;0,'Описание предлагаемого товара'!#REF!,"")</f>
        <v>#REF!</v>
      </c>
      <c r="I966" s="61" t="e">
        <f>IF(LEN('Описание предлагаемого товара'!#REF!)&gt;0,'Описание предлагаемого товара'!#REF!,"")</f>
        <v>#REF!</v>
      </c>
      <c r="J966" s="38" t="str">
        <f>IFERROR(VLOOKUP(B966,SAP!$A:$E,5,),"")</f>
        <v/>
      </c>
      <c r="K966" s="40" t="str">
        <f t="shared" si="8909"/>
        <v/>
      </c>
      <c r="L966" s="61" t="e">
        <f>IF(LEN('Описание предлагаемого товара'!#REF!)&gt;0,IFERROR('Описание предлагаемого товара'!#REF!*1,""),"")</f>
        <v>#REF!</v>
      </c>
      <c r="M966" s="39" t="str">
        <f>IFERROR(VLOOKUP(B966,SAP!$A:$E,2,),"")</f>
        <v/>
      </c>
      <c r="N966" s="41" t="str">
        <f t="shared" si="9045"/>
        <v/>
      </c>
      <c r="O966" s="39" t="str">
        <f t="shared" si="8896"/>
        <v/>
      </c>
      <c r="P966" s="36" t="e">
        <f>IF(LEN('Описание предлагаемого товара'!#REF!)&gt;0,'Описание предлагаемого товара'!#REF!,"")</f>
        <v>#REF!</v>
      </c>
      <c r="Q96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66" s="37" t="e">
        <f>IF(LEN('Описание предлагаемого товара'!#REF!)&gt;0,'Описание предлагаемого товара'!#REF!,"")</f>
        <v>#REF!</v>
      </c>
      <c r="S966" s="37" t="e">
        <f>IF(LEN('Описание предлагаемого товара'!#REF!)&gt;0,'Описание предлагаемого товара'!#REF!,"")</f>
        <v>#REF!</v>
      </c>
      <c r="T96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66" s="23" t="str">
        <f>IFERROR(VLOOKUP(CI966*1,Обработ.выгрузка_реестра_РФ!$A:$G,6,),"")</f>
        <v/>
      </c>
      <c r="V966" s="61" t="e">
        <f>IF(LEN('Описание предлагаемого товара'!#REF!)&gt;0,'Описание предлагаемого товара'!#REF!,"")</f>
        <v>#REF!</v>
      </c>
      <c r="W966" s="62" t="e">
        <f>IF(LEN('Описание предлагаемого товара'!#REF!)&gt;0,'Описание предлагаемого товара'!#REF!,"")</f>
        <v>#REF!</v>
      </c>
      <c r="X966" s="91" t="e">
        <f t="shared" ref="X966:Y966" si="9424">IFERROR(REPLACE(W966,FIND(CHAR(10),W966,1),1," "),W966)</f>
        <v>#REF!</v>
      </c>
      <c r="Y966" s="91" t="e">
        <f t="shared" si="9424"/>
        <v>#REF!</v>
      </c>
      <c r="Z966" s="91" t="e">
        <f t="shared" si="8911"/>
        <v>#REF!</v>
      </c>
      <c r="AA966" s="91" t="e">
        <f t="shared" si="8912"/>
        <v>#REF!</v>
      </c>
      <c r="AB966" s="91" t="e">
        <f t="shared" si="8913"/>
        <v>#REF!</v>
      </c>
      <c r="AC966" s="91" t="e">
        <f t="shared" ref="AC966:AF966" si="9425">IFERROR(REPLACE(AB966,FIND("  ",AB966,1),2," "),AB966)</f>
        <v>#REF!</v>
      </c>
      <c r="AD966" s="91" t="e">
        <f t="shared" si="9425"/>
        <v>#REF!</v>
      </c>
      <c r="AE966" s="91" t="e">
        <f t="shared" si="9425"/>
        <v>#REF!</v>
      </c>
      <c r="AF966" s="91" t="e">
        <f t="shared" si="9425"/>
        <v>#REF!</v>
      </c>
      <c r="AG966" s="23" t="str">
        <f>IFERROR(VLOOKUP(CI966*1,Обработ.выгрузка_реестра_РФ!$A:$G,4,),"")</f>
        <v/>
      </c>
      <c r="AH966" s="91" t="str">
        <f t="shared" ref="AH966:AI966" si="9426">IFERROR(REPLACE(AG966,FIND("-",AG966,1),1,"*"),AG966)</f>
        <v/>
      </c>
      <c r="AI966" s="91" t="str">
        <f t="shared" si="9426"/>
        <v/>
      </c>
      <c r="AJ966" s="27" t="str">
        <f t="shared" si="9011"/>
        <v/>
      </c>
      <c r="AK966" s="63" t="e">
        <f>IF(LEN('Описание предлагаемого товара'!#REF!)&gt;0,'Описание предлагаемого товара'!#REF!,"")</f>
        <v>#REF!</v>
      </c>
      <c r="AL966" s="91" t="e">
        <f t="shared" ref="AL966:AM966" si="9427">IFERROR(REPLACE(AK966,FIND(CHAR(10),AK966,1),1,""),AK966)</f>
        <v>#REF!</v>
      </c>
      <c r="AM966" s="91" t="e">
        <f t="shared" si="9427"/>
        <v>#REF!</v>
      </c>
      <c r="AN966" s="91" t="e">
        <f t="shared" ref="AN966:AR966" si="9428">IFERROR(REPLACE(AM966,FIND(" ",AM966,1),1,""),AM966)</f>
        <v>#REF!</v>
      </c>
      <c r="AO966" s="91" t="e">
        <f t="shared" si="9428"/>
        <v>#REF!</v>
      </c>
      <c r="AP966" s="91" t="e">
        <f t="shared" si="9428"/>
        <v>#REF!</v>
      </c>
      <c r="AQ966" s="91" t="e">
        <f t="shared" si="9428"/>
        <v>#REF!</v>
      </c>
      <c r="AR966" s="91" t="e">
        <f t="shared" si="9428"/>
        <v>#REF!</v>
      </c>
      <c r="AS966" s="91" t="e">
        <f t="shared" si="8918"/>
        <v>#REF!</v>
      </c>
      <c r="AT966" s="91" t="e">
        <f t="shared" si="8919"/>
        <v>#REF!</v>
      </c>
      <c r="AU966" s="32" t="e">
        <f t="shared" si="8902"/>
        <v>#REF!</v>
      </c>
      <c r="AV966" s="93" t="e">
        <f>'Описание предлагаемого товара'!#REF!</f>
        <v>#REF!</v>
      </c>
      <c r="AW966" s="91" t="e">
        <f>MIN(SEARCH({0,1,2,3,4,5,6,7,8,9},AV966&amp; "0123456789"))</f>
        <v>#REF!</v>
      </c>
      <c r="AX966" s="91" t="str">
        <f t="shared" si="8920"/>
        <v/>
      </c>
      <c r="AY966" s="91" t="str">
        <f t="shared" si="8921"/>
        <v/>
      </c>
      <c r="AZ966" s="91" t="str">
        <f t="shared" si="8922"/>
        <v/>
      </c>
      <c r="BA966" s="91" t="str">
        <f t="shared" si="8923"/>
        <v/>
      </c>
      <c r="BB966" s="91" t="str">
        <f t="shared" si="8924"/>
        <v/>
      </c>
      <c r="BC966" s="91" t="str">
        <f t="shared" si="8925"/>
        <v/>
      </c>
      <c r="BD966" s="91" t="str">
        <f t="shared" si="8926"/>
        <v/>
      </c>
      <c r="BE966" s="91" t="str">
        <f t="shared" si="8927"/>
        <v/>
      </c>
      <c r="BF966" s="91" t="str">
        <f t="shared" si="8928"/>
        <v/>
      </c>
      <c r="BG966" s="91" t="str">
        <f t="shared" si="8929"/>
        <v/>
      </c>
      <c r="BH966" s="91" t="str">
        <f t="shared" si="8930"/>
        <v/>
      </c>
      <c r="BI966" s="91" t="str">
        <f t="shared" si="8931"/>
        <v/>
      </c>
      <c r="BJ966" s="91" t="str">
        <f t="shared" si="8932"/>
        <v/>
      </c>
      <c r="BK966" s="91" t="str">
        <f t="shared" si="8933"/>
        <v/>
      </c>
      <c r="BL966" s="91" t="str">
        <f t="shared" si="8934"/>
        <v/>
      </c>
      <c r="BM966" s="91" t="str">
        <f t="shared" si="8935"/>
        <v/>
      </c>
      <c r="BN966" s="91" t="str">
        <f t="shared" si="8936"/>
        <v/>
      </c>
      <c r="BO966" s="91" t="str">
        <f t="shared" si="8937"/>
        <v/>
      </c>
      <c r="BP966" s="91" t="str">
        <f t="shared" si="8938"/>
        <v/>
      </c>
      <c r="BQ966" s="91" t="str">
        <f t="shared" si="8939"/>
        <v/>
      </c>
      <c r="BR966" s="91" t="str">
        <f t="shared" si="8940"/>
        <v/>
      </c>
      <c r="BS966" s="91" t="str">
        <f t="shared" si="8941"/>
        <v/>
      </c>
      <c r="BT966" s="91" t="str">
        <f t="shared" si="8942"/>
        <v/>
      </c>
      <c r="BU966" s="91" t="str">
        <f t="shared" si="8943"/>
        <v/>
      </c>
      <c r="BV966" s="91" t="str">
        <f t="shared" si="8944"/>
        <v/>
      </c>
      <c r="BW966" s="91" t="str">
        <f t="shared" si="8945"/>
        <v/>
      </c>
      <c r="BX966" s="91" t="str">
        <f t="shared" si="8946"/>
        <v/>
      </c>
      <c r="BY966" s="91" t="str">
        <f t="shared" si="8947"/>
        <v/>
      </c>
      <c r="BZ966" s="91" t="str">
        <f t="shared" si="8948"/>
        <v/>
      </c>
      <c r="CA966" s="91" t="str">
        <f t="shared" si="8949"/>
        <v/>
      </c>
      <c r="CB966" s="91" t="str">
        <f t="shared" si="8950"/>
        <v/>
      </c>
      <c r="CC966" s="91" t="str">
        <f t="shared" si="8951"/>
        <v/>
      </c>
      <c r="CD966" s="91" t="str">
        <f t="shared" si="8952"/>
        <v/>
      </c>
      <c r="CE966" s="91" t="str">
        <f t="shared" si="8953"/>
        <v/>
      </c>
      <c r="CF966" s="91" t="str">
        <f t="shared" si="8954"/>
        <v/>
      </c>
      <c r="CG966" s="91" t="str">
        <f t="shared" si="8955"/>
        <v/>
      </c>
      <c r="CH966" s="91" t="str">
        <f t="shared" si="8956"/>
        <v/>
      </c>
      <c r="CI966" s="91" t="str">
        <f t="shared" si="8957"/>
        <v>нет</v>
      </c>
      <c r="CJ966" s="63" t="e">
        <f>IF(LEN('Описание предлагаемого товара'!#REF!)&gt;0,'Описание предлагаемого товара'!#REF!,"")</f>
        <v>#REF!</v>
      </c>
      <c r="CK966" s="91" t="e">
        <f t="shared" ref="CK966:CL966" si="9429">IFERROR(REPLACE(CJ966,FIND(CHAR(10),CJ966,1),1,""),CJ966)</f>
        <v>#REF!</v>
      </c>
      <c r="CL966" s="91" t="e">
        <f t="shared" si="9429"/>
        <v>#REF!</v>
      </c>
      <c r="CM966" s="91" t="e">
        <f t="shared" si="8959"/>
        <v>#REF!</v>
      </c>
      <c r="CN966" s="91" t="e">
        <f t="shared" si="8960"/>
        <v>#REF!</v>
      </c>
      <c r="CO966" s="91" t="e">
        <f t="shared" si="8961"/>
        <v>#REF!</v>
      </c>
      <c r="CP966" s="90" t="e">
        <f>IF(AU966="Не указан реестровый номер (мера нац.режима Запрет)","",IF(CI966="нет","",IF(CU966="да","исключение(не смотрим баллы)",IFERROR(IF(CI966*1&gt;0,IFERROR(IF(VLOOKUP(CI966*1,Обработ.выгрузка_реестра_РФ!$A:$G,7,)=0,"Баллы не установлены",VLOOKUP(CI966*1,Обработ.выгрузка_реестра_РФ!$A:$G,7,)),IF(LEN(CI966)&gt;14,"","нет номера в реестре РФ")),""),IF(LEN(CI966)=0,"","Некорректный реестровый номер")))))</f>
        <v>#REF!</v>
      </c>
      <c r="CQ966" s="33" t="e">
        <f>IF(LEN(C966)&gt;0,IFERROR(IF(LEN(H966)&gt;0,IF(LEN(VLOOKUP(H966,'исключения(не_смотрим_баллы)'!$A:$C,1,))&gt;0,"да","нет"),"не введен ОКПД2"),"нет"),"")</f>
        <v>#REF!</v>
      </c>
      <c r="CR966" s="33" t="e">
        <f ca="1">IF(CQ966="да",IF(TODAY()&lt;VLOOKUP(H966,'исключения(не_смотрим_баллы)'!$A:$C,3,),"да","нет"),"")</f>
        <v>#REF!</v>
      </c>
      <c r="CS966" s="33" t="str">
        <f>IFERROR(IF(CQ966="да",IF(VLOOKUP(CI966*1,Обработ.выгрузка_реестра_РФ!$A:$G,2,)&lt;VLOOKUP(H966,'исключения(не_смотрим_баллы)'!$A:$C,2,),"да","нет"),""),"")</f>
        <v/>
      </c>
      <c r="CT966" s="24"/>
      <c r="CU966" s="33" t="e">
        <f t="shared" si="8973"/>
        <v>#REF!</v>
      </c>
      <c r="CV966" s="91" t="e">
        <f t="shared" si="8974"/>
        <v>#REF!</v>
      </c>
      <c r="CW966" s="27" t="e">
        <f t="shared" si="8975"/>
        <v>#REF!</v>
      </c>
      <c r="CX966" s="26" t="e">
        <f t="shared" si="8904"/>
        <v>#REF!</v>
      </c>
      <c r="CY966" s="64" t="e">
        <f>IF(LEN('Описание предлагаемого товара'!#REF!)&gt;0,'Описание предлагаемого товара'!#REF!,"")</f>
        <v>#REF!</v>
      </c>
      <c r="CZ966" s="95" t="e">
        <f t="shared" si="8962"/>
        <v>#REF!</v>
      </c>
      <c r="DA966" s="95" t="e">
        <f t="shared" ref="DA966" si="9430">IFERROR(REPLACE(CZ966,FIND(" ",CZ966,1),1,""),CZ966)</f>
        <v>#REF!</v>
      </c>
      <c r="DB966" s="95" t="e">
        <f t="shared" si="8906"/>
        <v>#REF!</v>
      </c>
      <c r="DC966" s="95" t="e">
        <f t="shared" ref="DC966:DD966" si="9431">IFERROR(REPLACE(DB966,FIND("г.",DB966,1),2,""),DB966)</f>
        <v>#REF!</v>
      </c>
      <c r="DD966" s="95" t="e">
        <f t="shared" si="9431"/>
        <v>#REF!</v>
      </c>
      <c r="DE966" s="95" t="e">
        <f t="shared" ref="DE966:DF966" si="9432">IFERROR(REPLACE(DD966,FIND("г",DD966,1),1,""),DD966)</f>
        <v>#REF!</v>
      </c>
      <c r="DF966" s="95" t="e">
        <f t="shared" si="9432"/>
        <v>#REF!</v>
      </c>
      <c r="DG966" s="95" t="e">
        <f t="shared" si="8979"/>
        <v>#REF!</v>
      </c>
      <c r="DH966" s="25" t="str">
        <f>IFERROR(VLOOKUP(CI966*1,Обработ.выгрузка_реестра_РФ!$A:$G,5,),"")</f>
        <v/>
      </c>
      <c r="DI966" s="27" t="str">
        <f t="shared" si="8989"/>
        <v/>
      </c>
      <c r="DJ966" s="27" t="str">
        <f t="shared" ca="1" si="8966"/>
        <v/>
      </c>
      <c r="DK966" s="63" t="e">
        <f>IF(LEN('Описание предлагаемого товара'!#REF!)&gt;0,'Описание предлагаемого товара'!#REF!,"")</f>
        <v>#REF!</v>
      </c>
      <c r="DL966" s="63" t="e">
        <f>IF(LEN('Описание предлагаемого товара'!#REF!)&gt;0,'Описание предлагаемого товара'!#REF!,"")</f>
        <v>#REF!</v>
      </c>
      <c r="DM966" s="32"/>
    </row>
    <row r="967" spans="1:117" ht="48.75" customHeight="1" x14ac:dyDescent="0.25">
      <c r="A967" s="61" t="e">
        <f>IF(LEN('Описание предлагаемого товара'!#REF!)&gt;0,'Описание предлагаемого товара'!#REF!,"")</f>
        <v>#REF!</v>
      </c>
      <c r="B967" s="65" t="e">
        <f>IF(LEN('Описание предлагаемого товара'!#REF!)&gt;0,'Описание предлагаемого товара'!#REF!,"")</f>
        <v>#REF!</v>
      </c>
      <c r="C967" s="61" t="e">
        <f>IF(LEN('Описание предлагаемого товара'!#REF!)&gt;0,'Описание предлагаемого товара'!#REF!,"")</f>
        <v>#REF!</v>
      </c>
      <c r="D967" s="61" t="e">
        <f>IF(LEN('Описание предлагаемого товара'!#REF!)&gt;0,'Описание предлагаемого товара'!#REF!,"")</f>
        <v>#REF!</v>
      </c>
      <c r="E967" s="61" t="e">
        <f>IF(LEN('Описание предлагаемого товара'!#REF!)&gt;0,'Описание предлагаемого товара'!#REF!,"")</f>
        <v>#REF!</v>
      </c>
      <c r="F967" s="61" t="e">
        <f>IF(LEN('Описание предлагаемого товара'!#REF!)&gt;0,'Описание предлагаемого товара'!#REF!,"")</f>
        <v>#REF!</v>
      </c>
      <c r="G967" s="61" t="e">
        <f>IF(LEN('Описание предлагаемого товара'!#REF!)&gt;0,'Описание предлагаемого товара'!#REF!,"")</f>
        <v>#REF!</v>
      </c>
      <c r="H967" s="61" t="e">
        <f>IF(LEN('Описание предлагаемого товара'!#REF!)&gt;0,'Описание предлагаемого товара'!#REF!,"")</f>
        <v>#REF!</v>
      </c>
      <c r="I967" s="61" t="e">
        <f>IF(LEN('Описание предлагаемого товара'!#REF!)&gt;0,'Описание предлагаемого товара'!#REF!,"")</f>
        <v>#REF!</v>
      </c>
      <c r="J967" s="38" t="str">
        <f>IFERROR(VLOOKUP(B967,SAP!$A:$E,5,),"")</f>
        <v/>
      </c>
      <c r="K967" s="40" t="str">
        <f t="shared" si="8909"/>
        <v/>
      </c>
      <c r="L967" s="61" t="e">
        <f>IF(LEN('Описание предлагаемого товара'!#REF!)&gt;0,IFERROR('Описание предлагаемого товара'!#REF!*1,""),"")</f>
        <v>#REF!</v>
      </c>
      <c r="M967" s="39" t="str">
        <f>IFERROR(VLOOKUP(B967,SAP!$A:$E,2,),"")</f>
        <v/>
      </c>
      <c r="N967" s="41" t="str">
        <f t="shared" si="9045"/>
        <v/>
      </c>
      <c r="O967" s="39" t="str">
        <f t="shared" si="8896"/>
        <v/>
      </c>
      <c r="P967" s="36" t="e">
        <f>IF(LEN('Описание предлагаемого товара'!#REF!)&gt;0,'Описание предлагаемого товара'!#REF!,"")</f>
        <v>#REF!</v>
      </c>
      <c r="Q96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67" s="37" t="e">
        <f>IF(LEN('Описание предлагаемого товара'!#REF!)&gt;0,'Описание предлагаемого товара'!#REF!,"")</f>
        <v>#REF!</v>
      </c>
      <c r="S967" s="37" t="e">
        <f>IF(LEN('Описание предлагаемого товара'!#REF!)&gt;0,'Описание предлагаемого товара'!#REF!,"")</f>
        <v>#REF!</v>
      </c>
      <c r="T96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67" s="23" t="str">
        <f>IFERROR(VLOOKUP(CI967*1,Обработ.выгрузка_реестра_РФ!$A:$G,6,),"")</f>
        <v/>
      </c>
      <c r="V967" s="61" t="e">
        <f>IF(LEN('Описание предлагаемого товара'!#REF!)&gt;0,'Описание предлагаемого товара'!#REF!,"")</f>
        <v>#REF!</v>
      </c>
      <c r="W967" s="62" t="e">
        <f>IF(LEN('Описание предлагаемого товара'!#REF!)&gt;0,'Описание предлагаемого товара'!#REF!,"")</f>
        <v>#REF!</v>
      </c>
      <c r="X967" s="91" t="e">
        <f t="shared" ref="X967:Y967" si="9433">IFERROR(REPLACE(W967,FIND(CHAR(10),W967,1),1," "),W967)</f>
        <v>#REF!</v>
      </c>
      <c r="Y967" s="91" t="e">
        <f t="shared" si="9433"/>
        <v>#REF!</v>
      </c>
      <c r="Z967" s="91" t="e">
        <f t="shared" si="8911"/>
        <v>#REF!</v>
      </c>
      <c r="AA967" s="91" t="e">
        <f t="shared" si="8912"/>
        <v>#REF!</v>
      </c>
      <c r="AB967" s="91" t="e">
        <f t="shared" si="8913"/>
        <v>#REF!</v>
      </c>
      <c r="AC967" s="91" t="e">
        <f t="shared" ref="AC967:AF967" si="9434">IFERROR(REPLACE(AB967,FIND("  ",AB967,1),2," "),AB967)</f>
        <v>#REF!</v>
      </c>
      <c r="AD967" s="91" t="e">
        <f t="shared" si="9434"/>
        <v>#REF!</v>
      </c>
      <c r="AE967" s="91" t="e">
        <f t="shared" si="9434"/>
        <v>#REF!</v>
      </c>
      <c r="AF967" s="91" t="e">
        <f t="shared" si="9434"/>
        <v>#REF!</v>
      </c>
      <c r="AG967" s="23" t="str">
        <f>IFERROR(VLOOKUP(CI967*1,Обработ.выгрузка_реестра_РФ!$A:$G,4,),"")</f>
        <v/>
      </c>
      <c r="AH967" s="91" t="str">
        <f t="shared" ref="AH967:AI967" si="9435">IFERROR(REPLACE(AG967,FIND("-",AG967,1),1,"*"),AG967)</f>
        <v/>
      </c>
      <c r="AI967" s="91" t="str">
        <f t="shared" si="9435"/>
        <v/>
      </c>
      <c r="AJ967" s="27" t="str">
        <f t="shared" si="9011"/>
        <v/>
      </c>
      <c r="AK967" s="63" t="e">
        <f>IF(LEN('Описание предлагаемого товара'!#REF!)&gt;0,'Описание предлагаемого товара'!#REF!,"")</f>
        <v>#REF!</v>
      </c>
      <c r="AL967" s="91" t="e">
        <f t="shared" ref="AL967:AM967" si="9436">IFERROR(REPLACE(AK967,FIND(CHAR(10),AK967,1),1,""),AK967)</f>
        <v>#REF!</v>
      </c>
      <c r="AM967" s="91" t="e">
        <f t="shared" si="9436"/>
        <v>#REF!</v>
      </c>
      <c r="AN967" s="91" t="e">
        <f t="shared" ref="AN967:AR967" si="9437">IFERROR(REPLACE(AM967,FIND(" ",AM967,1),1,""),AM967)</f>
        <v>#REF!</v>
      </c>
      <c r="AO967" s="91" t="e">
        <f t="shared" si="9437"/>
        <v>#REF!</v>
      </c>
      <c r="AP967" s="91" t="e">
        <f t="shared" si="9437"/>
        <v>#REF!</v>
      </c>
      <c r="AQ967" s="91" t="e">
        <f t="shared" si="9437"/>
        <v>#REF!</v>
      </c>
      <c r="AR967" s="91" t="e">
        <f t="shared" si="9437"/>
        <v>#REF!</v>
      </c>
      <c r="AS967" s="91" t="e">
        <f t="shared" si="8918"/>
        <v>#REF!</v>
      </c>
      <c r="AT967" s="91" t="e">
        <f t="shared" si="8919"/>
        <v>#REF!</v>
      </c>
      <c r="AU967" s="32" t="e">
        <f t="shared" si="8902"/>
        <v>#REF!</v>
      </c>
      <c r="AV967" s="93" t="e">
        <f>'Описание предлагаемого товара'!#REF!</f>
        <v>#REF!</v>
      </c>
      <c r="AW967" s="91" t="e">
        <f>MIN(SEARCH({0,1,2,3,4,5,6,7,8,9},AV967&amp; "0123456789"))</f>
        <v>#REF!</v>
      </c>
      <c r="AX967" s="91" t="str">
        <f t="shared" si="8920"/>
        <v/>
      </c>
      <c r="AY967" s="91" t="str">
        <f t="shared" si="8921"/>
        <v/>
      </c>
      <c r="AZ967" s="91" t="str">
        <f t="shared" si="8922"/>
        <v/>
      </c>
      <c r="BA967" s="91" t="str">
        <f t="shared" si="8923"/>
        <v/>
      </c>
      <c r="BB967" s="91" t="str">
        <f t="shared" si="8924"/>
        <v/>
      </c>
      <c r="BC967" s="91" t="str">
        <f t="shared" si="8925"/>
        <v/>
      </c>
      <c r="BD967" s="91" t="str">
        <f t="shared" si="8926"/>
        <v/>
      </c>
      <c r="BE967" s="91" t="str">
        <f t="shared" si="8927"/>
        <v/>
      </c>
      <c r="BF967" s="91" t="str">
        <f t="shared" si="8928"/>
        <v/>
      </c>
      <c r="BG967" s="91" t="str">
        <f t="shared" si="8929"/>
        <v/>
      </c>
      <c r="BH967" s="91" t="str">
        <f t="shared" si="8930"/>
        <v/>
      </c>
      <c r="BI967" s="91" t="str">
        <f t="shared" si="8931"/>
        <v/>
      </c>
      <c r="BJ967" s="91" t="str">
        <f t="shared" si="8932"/>
        <v/>
      </c>
      <c r="BK967" s="91" t="str">
        <f t="shared" si="8933"/>
        <v/>
      </c>
      <c r="BL967" s="91" t="str">
        <f t="shared" si="8934"/>
        <v/>
      </c>
      <c r="BM967" s="91" t="str">
        <f t="shared" si="8935"/>
        <v/>
      </c>
      <c r="BN967" s="91" t="str">
        <f t="shared" si="8936"/>
        <v/>
      </c>
      <c r="BO967" s="91" t="str">
        <f t="shared" si="8937"/>
        <v/>
      </c>
      <c r="BP967" s="91" t="str">
        <f t="shared" si="8938"/>
        <v/>
      </c>
      <c r="BQ967" s="91" t="str">
        <f t="shared" si="8939"/>
        <v/>
      </c>
      <c r="BR967" s="91" t="str">
        <f t="shared" si="8940"/>
        <v/>
      </c>
      <c r="BS967" s="91" t="str">
        <f t="shared" si="8941"/>
        <v/>
      </c>
      <c r="BT967" s="91" t="str">
        <f t="shared" si="8942"/>
        <v/>
      </c>
      <c r="BU967" s="91" t="str">
        <f t="shared" si="8943"/>
        <v/>
      </c>
      <c r="BV967" s="91" t="str">
        <f t="shared" si="8944"/>
        <v/>
      </c>
      <c r="BW967" s="91" t="str">
        <f t="shared" si="8945"/>
        <v/>
      </c>
      <c r="BX967" s="91" t="str">
        <f t="shared" si="8946"/>
        <v/>
      </c>
      <c r="BY967" s="91" t="str">
        <f t="shared" si="8947"/>
        <v/>
      </c>
      <c r="BZ967" s="91" t="str">
        <f t="shared" si="8948"/>
        <v/>
      </c>
      <c r="CA967" s="91" t="str">
        <f t="shared" si="8949"/>
        <v/>
      </c>
      <c r="CB967" s="91" t="str">
        <f t="shared" si="8950"/>
        <v/>
      </c>
      <c r="CC967" s="91" t="str">
        <f t="shared" si="8951"/>
        <v/>
      </c>
      <c r="CD967" s="91" t="str">
        <f t="shared" si="8952"/>
        <v/>
      </c>
      <c r="CE967" s="91" t="str">
        <f t="shared" si="8953"/>
        <v/>
      </c>
      <c r="CF967" s="91" t="str">
        <f t="shared" si="8954"/>
        <v/>
      </c>
      <c r="CG967" s="91" t="str">
        <f t="shared" si="8955"/>
        <v/>
      </c>
      <c r="CH967" s="91" t="str">
        <f t="shared" si="8956"/>
        <v/>
      </c>
      <c r="CI967" s="91" t="str">
        <f t="shared" si="8957"/>
        <v>нет</v>
      </c>
      <c r="CJ967" s="63" t="e">
        <f>IF(LEN('Описание предлагаемого товара'!#REF!)&gt;0,'Описание предлагаемого товара'!#REF!,"")</f>
        <v>#REF!</v>
      </c>
      <c r="CK967" s="91" t="e">
        <f t="shared" ref="CK967:CL967" si="9438">IFERROR(REPLACE(CJ967,FIND(CHAR(10),CJ967,1),1,""),CJ967)</f>
        <v>#REF!</v>
      </c>
      <c r="CL967" s="91" t="e">
        <f t="shared" si="9438"/>
        <v>#REF!</v>
      </c>
      <c r="CM967" s="91" t="e">
        <f t="shared" si="8959"/>
        <v>#REF!</v>
      </c>
      <c r="CN967" s="91" t="e">
        <f t="shared" si="8960"/>
        <v>#REF!</v>
      </c>
      <c r="CO967" s="91" t="e">
        <f t="shared" si="8961"/>
        <v>#REF!</v>
      </c>
      <c r="CP967" s="90" t="e">
        <f>IF(AU967="Не указан реестровый номер (мера нац.режима Запрет)","",IF(CI967="нет","",IF(CU967="да","исключение(не смотрим баллы)",IFERROR(IF(CI967*1&gt;0,IFERROR(IF(VLOOKUP(CI967*1,Обработ.выгрузка_реестра_РФ!$A:$G,7,)=0,"Баллы не установлены",VLOOKUP(CI967*1,Обработ.выгрузка_реестра_РФ!$A:$G,7,)),IF(LEN(CI967)&gt;14,"","нет номера в реестре РФ")),""),IF(LEN(CI967)=0,"","Некорректный реестровый номер")))))</f>
        <v>#REF!</v>
      </c>
      <c r="CQ967" s="33" t="e">
        <f>IF(LEN(C967)&gt;0,IFERROR(IF(LEN(H967)&gt;0,IF(LEN(VLOOKUP(H967,'исключения(не_смотрим_баллы)'!$A:$C,1,))&gt;0,"да","нет"),"не введен ОКПД2"),"нет"),"")</f>
        <v>#REF!</v>
      </c>
      <c r="CR967" s="33" t="e">
        <f ca="1">IF(CQ967="да",IF(TODAY()&lt;VLOOKUP(H967,'исключения(не_смотрим_баллы)'!$A:$C,3,),"да","нет"),"")</f>
        <v>#REF!</v>
      </c>
      <c r="CS967" s="33" t="str">
        <f>IFERROR(IF(CQ967="да",IF(VLOOKUP(CI967*1,Обработ.выгрузка_реестра_РФ!$A:$G,2,)&lt;VLOOKUP(H967,'исключения(не_смотрим_баллы)'!$A:$C,2,),"да","нет"),""),"")</f>
        <v/>
      </c>
      <c r="CT967" s="24"/>
      <c r="CU967" s="33" t="e">
        <f t="shared" si="8973"/>
        <v>#REF!</v>
      </c>
      <c r="CV967" s="91" t="e">
        <f t="shared" si="8974"/>
        <v>#REF!</v>
      </c>
      <c r="CW967" s="27" t="e">
        <f t="shared" si="8975"/>
        <v>#REF!</v>
      </c>
      <c r="CX967" s="26" t="e">
        <f t="shared" si="8904"/>
        <v>#REF!</v>
      </c>
      <c r="CY967" s="64" t="e">
        <f>IF(LEN('Описание предлагаемого товара'!#REF!)&gt;0,'Описание предлагаемого товара'!#REF!,"")</f>
        <v>#REF!</v>
      </c>
      <c r="CZ967" s="95" t="e">
        <f t="shared" si="8962"/>
        <v>#REF!</v>
      </c>
      <c r="DA967" s="95" t="e">
        <f t="shared" ref="DA967" si="9439">IFERROR(REPLACE(CZ967,FIND(" ",CZ967,1),1,""),CZ967)</f>
        <v>#REF!</v>
      </c>
      <c r="DB967" s="95" t="e">
        <f t="shared" si="8906"/>
        <v>#REF!</v>
      </c>
      <c r="DC967" s="95" t="e">
        <f t="shared" ref="DC967:DD967" si="9440">IFERROR(REPLACE(DB967,FIND("г.",DB967,1),2,""),DB967)</f>
        <v>#REF!</v>
      </c>
      <c r="DD967" s="95" t="e">
        <f t="shared" si="9440"/>
        <v>#REF!</v>
      </c>
      <c r="DE967" s="95" t="e">
        <f t="shared" ref="DE967:DF967" si="9441">IFERROR(REPLACE(DD967,FIND("г",DD967,1),1,""),DD967)</f>
        <v>#REF!</v>
      </c>
      <c r="DF967" s="95" t="e">
        <f t="shared" si="9441"/>
        <v>#REF!</v>
      </c>
      <c r="DG967" s="95" t="e">
        <f t="shared" si="8979"/>
        <v>#REF!</v>
      </c>
      <c r="DH967" s="25" t="str">
        <f>IFERROR(VLOOKUP(CI967*1,Обработ.выгрузка_реестра_РФ!$A:$G,5,),"")</f>
        <v/>
      </c>
      <c r="DI967" s="27" t="str">
        <f t="shared" si="8989"/>
        <v/>
      </c>
      <c r="DJ967" s="27" t="str">
        <f t="shared" ca="1" si="8966"/>
        <v/>
      </c>
      <c r="DK967" s="63" t="e">
        <f>IF(LEN('Описание предлагаемого товара'!#REF!)&gt;0,'Описание предлагаемого товара'!#REF!,"")</f>
        <v>#REF!</v>
      </c>
      <c r="DL967" s="63" t="e">
        <f>IF(LEN('Описание предлагаемого товара'!#REF!)&gt;0,'Описание предлагаемого товара'!#REF!,"")</f>
        <v>#REF!</v>
      </c>
      <c r="DM967" s="32"/>
    </row>
    <row r="968" spans="1:117" ht="48.75" customHeight="1" x14ac:dyDescent="0.25">
      <c r="A968" s="61" t="e">
        <f>IF(LEN('Описание предлагаемого товара'!#REF!)&gt;0,'Описание предлагаемого товара'!#REF!,"")</f>
        <v>#REF!</v>
      </c>
      <c r="B968" s="65" t="e">
        <f>IF(LEN('Описание предлагаемого товара'!#REF!)&gt;0,'Описание предлагаемого товара'!#REF!,"")</f>
        <v>#REF!</v>
      </c>
      <c r="C968" s="61" t="e">
        <f>IF(LEN('Описание предлагаемого товара'!#REF!)&gt;0,'Описание предлагаемого товара'!#REF!,"")</f>
        <v>#REF!</v>
      </c>
      <c r="D968" s="61" t="e">
        <f>IF(LEN('Описание предлагаемого товара'!#REF!)&gt;0,'Описание предлагаемого товара'!#REF!,"")</f>
        <v>#REF!</v>
      </c>
      <c r="E968" s="61" t="e">
        <f>IF(LEN('Описание предлагаемого товара'!#REF!)&gt;0,'Описание предлагаемого товара'!#REF!,"")</f>
        <v>#REF!</v>
      </c>
      <c r="F968" s="61" t="e">
        <f>IF(LEN('Описание предлагаемого товара'!#REF!)&gt;0,'Описание предлагаемого товара'!#REF!,"")</f>
        <v>#REF!</v>
      </c>
      <c r="G968" s="61" t="e">
        <f>IF(LEN('Описание предлагаемого товара'!#REF!)&gt;0,'Описание предлагаемого товара'!#REF!,"")</f>
        <v>#REF!</v>
      </c>
      <c r="H968" s="61" t="e">
        <f>IF(LEN('Описание предлагаемого товара'!#REF!)&gt;0,'Описание предлагаемого товара'!#REF!,"")</f>
        <v>#REF!</v>
      </c>
      <c r="I968" s="61" t="e">
        <f>IF(LEN('Описание предлагаемого товара'!#REF!)&gt;0,'Описание предлагаемого товара'!#REF!,"")</f>
        <v>#REF!</v>
      </c>
      <c r="J968" s="38" t="str">
        <f>IFERROR(VLOOKUP(B968,SAP!$A:$E,5,),"")</f>
        <v/>
      </c>
      <c r="K968" s="40" t="str">
        <f t="shared" si="8909"/>
        <v/>
      </c>
      <c r="L968" s="61" t="e">
        <f>IF(LEN('Описание предлагаемого товара'!#REF!)&gt;0,IFERROR('Описание предлагаемого товара'!#REF!*1,""),"")</f>
        <v>#REF!</v>
      </c>
      <c r="M968" s="39" t="str">
        <f>IFERROR(VLOOKUP(B968,SAP!$A:$E,2,),"")</f>
        <v/>
      </c>
      <c r="N968" s="41" t="str">
        <f t="shared" si="9045"/>
        <v/>
      </c>
      <c r="O968" s="39" t="str">
        <f t="shared" si="8896"/>
        <v/>
      </c>
      <c r="P968" s="36" t="e">
        <f>IF(LEN('Описание предлагаемого товара'!#REF!)&gt;0,'Описание предлагаемого товара'!#REF!,"")</f>
        <v>#REF!</v>
      </c>
      <c r="Q96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68" s="37" t="e">
        <f>IF(LEN('Описание предлагаемого товара'!#REF!)&gt;0,'Описание предлагаемого товара'!#REF!,"")</f>
        <v>#REF!</v>
      </c>
      <c r="S968" s="37" t="e">
        <f>IF(LEN('Описание предлагаемого товара'!#REF!)&gt;0,'Описание предлагаемого товара'!#REF!,"")</f>
        <v>#REF!</v>
      </c>
      <c r="T96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68" s="23" t="str">
        <f>IFERROR(VLOOKUP(CI968*1,Обработ.выгрузка_реестра_РФ!$A:$G,6,),"")</f>
        <v/>
      </c>
      <c r="V968" s="61" t="e">
        <f>IF(LEN('Описание предлагаемого товара'!#REF!)&gt;0,'Описание предлагаемого товара'!#REF!,"")</f>
        <v>#REF!</v>
      </c>
      <c r="W968" s="62" t="e">
        <f>IF(LEN('Описание предлагаемого товара'!#REF!)&gt;0,'Описание предлагаемого товара'!#REF!,"")</f>
        <v>#REF!</v>
      </c>
      <c r="X968" s="91" t="e">
        <f t="shared" ref="X968:Y968" si="9442">IFERROR(REPLACE(W968,FIND(CHAR(10),W968,1),1," "),W968)</f>
        <v>#REF!</v>
      </c>
      <c r="Y968" s="91" t="e">
        <f t="shared" si="9442"/>
        <v>#REF!</v>
      </c>
      <c r="Z968" s="91" t="e">
        <f t="shared" si="8911"/>
        <v>#REF!</v>
      </c>
      <c r="AA968" s="91" t="e">
        <f t="shared" si="8912"/>
        <v>#REF!</v>
      </c>
      <c r="AB968" s="91" t="e">
        <f t="shared" si="8913"/>
        <v>#REF!</v>
      </c>
      <c r="AC968" s="91" t="e">
        <f t="shared" ref="AC968:AF968" si="9443">IFERROR(REPLACE(AB968,FIND("  ",AB968,1),2," "),AB968)</f>
        <v>#REF!</v>
      </c>
      <c r="AD968" s="91" t="e">
        <f t="shared" si="9443"/>
        <v>#REF!</v>
      </c>
      <c r="AE968" s="91" t="e">
        <f t="shared" si="9443"/>
        <v>#REF!</v>
      </c>
      <c r="AF968" s="91" t="e">
        <f t="shared" si="9443"/>
        <v>#REF!</v>
      </c>
      <c r="AG968" s="23" t="str">
        <f>IFERROR(VLOOKUP(CI968*1,Обработ.выгрузка_реестра_РФ!$A:$G,4,),"")</f>
        <v/>
      </c>
      <c r="AH968" s="91" t="str">
        <f t="shared" ref="AH968:AI968" si="9444">IFERROR(REPLACE(AG968,FIND("-",AG968,1),1,"*"),AG968)</f>
        <v/>
      </c>
      <c r="AI968" s="91" t="str">
        <f t="shared" si="9444"/>
        <v/>
      </c>
      <c r="AJ968" s="27" t="str">
        <f t="shared" si="9011"/>
        <v/>
      </c>
      <c r="AK968" s="63" t="e">
        <f>IF(LEN('Описание предлагаемого товара'!#REF!)&gt;0,'Описание предлагаемого товара'!#REF!,"")</f>
        <v>#REF!</v>
      </c>
      <c r="AL968" s="91" t="e">
        <f t="shared" ref="AL968:AM968" si="9445">IFERROR(REPLACE(AK968,FIND(CHAR(10),AK968,1),1,""),AK968)</f>
        <v>#REF!</v>
      </c>
      <c r="AM968" s="91" t="e">
        <f t="shared" si="9445"/>
        <v>#REF!</v>
      </c>
      <c r="AN968" s="91" t="e">
        <f t="shared" ref="AN968:AR968" si="9446">IFERROR(REPLACE(AM968,FIND(" ",AM968,1),1,""),AM968)</f>
        <v>#REF!</v>
      </c>
      <c r="AO968" s="91" t="e">
        <f t="shared" si="9446"/>
        <v>#REF!</v>
      </c>
      <c r="AP968" s="91" t="e">
        <f t="shared" si="9446"/>
        <v>#REF!</v>
      </c>
      <c r="AQ968" s="91" t="e">
        <f t="shared" si="9446"/>
        <v>#REF!</v>
      </c>
      <c r="AR968" s="91" t="e">
        <f t="shared" si="9446"/>
        <v>#REF!</v>
      </c>
      <c r="AS968" s="91" t="e">
        <f t="shared" si="8918"/>
        <v>#REF!</v>
      </c>
      <c r="AT968" s="91" t="e">
        <f t="shared" si="8919"/>
        <v>#REF!</v>
      </c>
      <c r="AU968" s="32" t="e">
        <f t="shared" si="8902"/>
        <v>#REF!</v>
      </c>
      <c r="AV968" s="93" t="e">
        <f>'Описание предлагаемого товара'!#REF!</f>
        <v>#REF!</v>
      </c>
      <c r="AW968" s="91" t="e">
        <f>MIN(SEARCH({0,1,2,3,4,5,6,7,8,9},AV968&amp; "0123456789"))</f>
        <v>#REF!</v>
      </c>
      <c r="AX968" s="91" t="str">
        <f t="shared" si="8920"/>
        <v/>
      </c>
      <c r="AY968" s="91" t="str">
        <f t="shared" si="8921"/>
        <v/>
      </c>
      <c r="AZ968" s="91" t="str">
        <f t="shared" si="8922"/>
        <v/>
      </c>
      <c r="BA968" s="91" t="str">
        <f t="shared" si="8923"/>
        <v/>
      </c>
      <c r="BB968" s="91" t="str">
        <f t="shared" si="8924"/>
        <v/>
      </c>
      <c r="BC968" s="91" t="str">
        <f t="shared" si="8925"/>
        <v/>
      </c>
      <c r="BD968" s="91" t="str">
        <f t="shared" si="8926"/>
        <v/>
      </c>
      <c r="BE968" s="91" t="str">
        <f t="shared" si="8927"/>
        <v/>
      </c>
      <c r="BF968" s="91" t="str">
        <f t="shared" si="8928"/>
        <v/>
      </c>
      <c r="BG968" s="91" t="str">
        <f t="shared" si="8929"/>
        <v/>
      </c>
      <c r="BH968" s="91" t="str">
        <f t="shared" si="8930"/>
        <v/>
      </c>
      <c r="BI968" s="91" t="str">
        <f t="shared" si="8931"/>
        <v/>
      </c>
      <c r="BJ968" s="91" t="str">
        <f t="shared" si="8932"/>
        <v/>
      </c>
      <c r="BK968" s="91" t="str">
        <f t="shared" si="8933"/>
        <v/>
      </c>
      <c r="BL968" s="91" t="str">
        <f t="shared" si="8934"/>
        <v/>
      </c>
      <c r="BM968" s="91" t="str">
        <f t="shared" si="8935"/>
        <v/>
      </c>
      <c r="BN968" s="91" t="str">
        <f t="shared" si="8936"/>
        <v/>
      </c>
      <c r="BO968" s="91" t="str">
        <f t="shared" si="8937"/>
        <v/>
      </c>
      <c r="BP968" s="91" t="str">
        <f t="shared" si="8938"/>
        <v/>
      </c>
      <c r="BQ968" s="91" t="str">
        <f t="shared" si="8939"/>
        <v/>
      </c>
      <c r="BR968" s="91" t="str">
        <f t="shared" si="8940"/>
        <v/>
      </c>
      <c r="BS968" s="91" t="str">
        <f t="shared" si="8941"/>
        <v/>
      </c>
      <c r="BT968" s="91" t="str">
        <f t="shared" si="8942"/>
        <v/>
      </c>
      <c r="BU968" s="91" t="str">
        <f t="shared" si="8943"/>
        <v/>
      </c>
      <c r="BV968" s="91" t="str">
        <f t="shared" si="8944"/>
        <v/>
      </c>
      <c r="BW968" s="91" t="str">
        <f t="shared" si="8945"/>
        <v/>
      </c>
      <c r="BX968" s="91" t="str">
        <f t="shared" si="8946"/>
        <v/>
      </c>
      <c r="BY968" s="91" t="str">
        <f t="shared" si="8947"/>
        <v/>
      </c>
      <c r="BZ968" s="91" t="str">
        <f t="shared" si="8948"/>
        <v/>
      </c>
      <c r="CA968" s="91" t="str">
        <f t="shared" si="8949"/>
        <v/>
      </c>
      <c r="CB968" s="91" t="str">
        <f t="shared" si="8950"/>
        <v/>
      </c>
      <c r="CC968" s="91" t="str">
        <f t="shared" si="8951"/>
        <v/>
      </c>
      <c r="CD968" s="91" t="str">
        <f t="shared" si="8952"/>
        <v/>
      </c>
      <c r="CE968" s="91" t="str">
        <f t="shared" si="8953"/>
        <v/>
      </c>
      <c r="CF968" s="91" t="str">
        <f t="shared" si="8954"/>
        <v/>
      </c>
      <c r="CG968" s="91" t="str">
        <f t="shared" si="8955"/>
        <v/>
      </c>
      <c r="CH968" s="91" t="str">
        <f t="shared" si="8956"/>
        <v/>
      </c>
      <c r="CI968" s="91" t="str">
        <f t="shared" si="8957"/>
        <v>нет</v>
      </c>
      <c r="CJ968" s="63" t="e">
        <f>IF(LEN('Описание предлагаемого товара'!#REF!)&gt;0,'Описание предлагаемого товара'!#REF!,"")</f>
        <v>#REF!</v>
      </c>
      <c r="CK968" s="91" t="e">
        <f t="shared" ref="CK968:CL968" si="9447">IFERROR(REPLACE(CJ968,FIND(CHAR(10),CJ968,1),1,""),CJ968)</f>
        <v>#REF!</v>
      </c>
      <c r="CL968" s="91" t="e">
        <f t="shared" si="9447"/>
        <v>#REF!</v>
      </c>
      <c r="CM968" s="91" t="e">
        <f t="shared" si="8959"/>
        <v>#REF!</v>
      </c>
      <c r="CN968" s="91" t="e">
        <f t="shared" si="8960"/>
        <v>#REF!</v>
      </c>
      <c r="CO968" s="91" t="e">
        <f t="shared" si="8961"/>
        <v>#REF!</v>
      </c>
      <c r="CP968" s="90" t="e">
        <f>IF(AU968="Не указан реестровый номер (мера нац.режима Запрет)","",IF(CI968="нет","",IF(CU968="да","исключение(не смотрим баллы)",IFERROR(IF(CI968*1&gt;0,IFERROR(IF(VLOOKUP(CI968*1,Обработ.выгрузка_реестра_РФ!$A:$G,7,)=0,"Баллы не установлены",VLOOKUP(CI968*1,Обработ.выгрузка_реестра_РФ!$A:$G,7,)),IF(LEN(CI968)&gt;14,"","нет номера в реестре РФ")),""),IF(LEN(CI968)=0,"","Некорректный реестровый номер")))))</f>
        <v>#REF!</v>
      </c>
      <c r="CQ968" s="33" t="e">
        <f>IF(LEN(C968)&gt;0,IFERROR(IF(LEN(H968)&gt;0,IF(LEN(VLOOKUP(H968,'исключения(не_смотрим_баллы)'!$A:$C,1,))&gt;0,"да","нет"),"не введен ОКПД2"),"нет"),"")</f>
        <v>#REF!</v>
      </c>
      <c r="CR968" s="33" t="e">
        <f ca="1">IF(CQ968="да",IF(TODAY()&lt;VLOOKUP(H968,'исключения(не_смотрим_баллы)'!$A:$C,3,),"да","нет"),"")</f>
        <v>#REF!</v>
      </c>
      <c r="CS968" s="33" t="str">
        <f>IFERROR(IF(CQ968="да",IF(VLOOKUP(CI968*1,Обработ.выгрузка_реестра_РФ!$A:$G,2,)&lt;VLOOKUP(H968,'исключения(не_смотрим_баллы)'!$A:$C,2,),"да","нет"),""),"")</f>
        <v/>
      </c>
      <c r="CT968" s="24"/>
      <c r="CU968" s="33" t="e">
        <f t="shared" si="8973"/>
        <v>#REF!</v>
      </c>
      <c r="CV968" s="91" t="e">
        <f t="shared" si="8974"/>
        <v>#REF!</v>
      </c>
      <c r="CW968" s="27" t="e">
        <f t="shared" si="8975"/>
        <v>#REF!</v>
      </c>
      <c r="CX968" s="26" t="e">
        <f t="shared" si="8904"/>
        <v>#REF!</v>
      </c>
      <c r="CY968" s="64" t="e">
        <f>IF(LEN('Описание предлагаемого товара'!#REF!)&gt;0,'Описание предлагаемого товара'!#REF!,"")</f>
        <v>#REF!</v>
      </c>
      <c r="CZ968" s="95" t="e">
        <f t="shared" si="8962"/>
        <v>#REF!</v>
      </c>
      <c r="DA968" s="95" t="e">
        <f t="shared" ref="DA968" si="9448">IFERROR(REPLACE(CZ968,FIND(" ",CZ968,1),1,""),CZ968)</f>
        <v>#REF!</v>
      </c>
      <c r="DB968" s="95" t="e">
        <f t="shared" si="8906"/>
        <v>#REF!</v>
      </c>
      <c r="DC968" s="95" t="e">
        <f t="shared" ref="DC968:DD968" si="9449">IFERROR(REPLACE(DB968,FIND("г.",DB968,1),2,""),DB968)</f>
        <v>#REF!</v>
      </c>
      <c r="DD968" s="95" t="e">
        <f t="shared" si="9449"/>
        <v>#REF!</v>
      </c>
      <c r="DE968" s="95" t="e">
        <f t="shared" ref="DE968:DF968" si="9450">IFERROR(REPLACE(DD968,FIND("г",DD968,1),1,""),DD968)</f>
        <v>#REF!</v>
      </c>
      <c r="DF968" s="95" t="e">
        <f t="shared" si="9450"/>
        <v>#REF!</v>
      </c>
      <c r="DG968" s="95" t="e">
        <f t="shared" si="8979"/>
        <v>#REF!</v>
      </c>
      <c r="DH968" s="25" t="str">
        <f>IFERROR(VLOOKUP(CI968*1,Обработ.выгрузка_реестра_РФ!$A:$G,5,),"")</f>
        <v/>
      </c>
      <c r="DI968" s="27" t="str">
        <f t="shared" si="8989"/>
        <v/>
      </c>
      <c r="DJ968" s="27" t="str">
        <f t="shared" ca="1" si="8966"/>
        <v/>
      </c>
      <c r="DK968" s="63" t="e">
        <f>IF(LEN('Описание предлагаемого товара'!#REF!)&gt;0,'Описание предлагаемого товара'!#REF!,"")</f>
        <v>#REF!</v>
      </c>
      <c r="DL968" s="63" t="e">
        <f>IF(LEN('Описание предлагаемого товара'!#REF!)&gt;0,'Описание предлагаемого товара'!#REF!,"")</f>
        <v>#REF!</v>
      </c>
      <c r="DM968" s="32"/>
    </row>
    <row r="969" spans="1:117" ht="48.75" customHeight="1" x14ac:dyDescent="0.25">
      <c r="A969" s="61" t="e">
        <f>IF(LEN('Описание предлагаемого товара'!#REF!)&gt;0,'Описание предлагаемого товара'!#REF!,"")</f>
        <v>#REF!</v>
      </c>
      <c r="B969" s="65" t="e">
        <f>IF(LEN('Описание предлагаемого товара'!#REF!)&gt;0,'Описание предлагаемого товара'!#REF!,"")</f>
        <v>#REF!</v>
      </c>
      <c r="C969" s="61" t="e">
        <f>IF(LEN('Описание предлагаемого товара'!#REF!)&gt;0,'Описание предлагаемого товара'!#REF!,"")</f>
        <v>#REF!</v>
      </c>
      <c r="D969" s="61" t="e">
        <f>IF(LEN('Описание предлагаемого товара'!#REF!)&gt;0,'Описание предлагаемого товара'!#REF!,"")</f>
        <v>#REF!</v>
      </c>
      <c r="E969" s="61" t="e">
        <f>IF(LEN('Описание предлагаемого товара'!#REF!)&gt;0,'Описание предлагаемого товара'!#REF!,"")</f>
        <v>#REF!</v>
      </c>
      <c r="F969" s="61" t="e">
        <f>IF(LEN('Описание предлагаемого товара'!#REF!)&gt;0,'Описание предлагаемого товара'!#REF!,"")</f>
        <v>#REF!</v>
      </c>
      <c r="G969" s="61" t="e">
        <f>IF(LEN('Описание предлагаемого товара'!#REF!)&gt;0,'Описание предлагаемого товара'!#REF!,"")</f>
        <v>#REF!</v>
      </c>
      <c r="H969" s="61" t="e">
        <f>IF(LEN('Описание предлагаемого товара'!#REF!)&gt;0,'Описание предлагаемого товара'!#REF!,"")</f>
        <v>#REF!</v>
      </c>
      <c r="I969" s="61" t="e">
        <f>IF(LEN('Описание предлагаемого товара'!#REF!)&gt;0,'Описание предлагаемого товара'!#REF!,"")</f>
        <v>#REF!</v>
      </c>
      <c r="J969" s="38" t="str">
        <f>IFERROR(VLOOKUP(B969,SAP!$A:$E,5,),"")</f>
        <v/>
      </c>
      <c r="K969" s="40" t="str">
        <f t="shared" si="8909"/>
        <v/>
      </c>
      <c r="L969" s="61" t="e">
        <f>IF(LEN('Описание предлагаемого товара'!#REF!)&gt;0,IFERROR('Описание предлагаемого товара'!#REF!*1,""),"")</f>
        <v>#REF!</v>
      </c>
      <c r="M969" s="39" t="str">
        <f>IFERROR(VLOOKUP(B969,SAP!$A:$E,2,),"")</f>
        <v/>
      </c>
      <c r="N969" s="41" t="str">
        <f t="shared" si="9045"/>
        <v/>
      </c>
      <c r="O969" s="39" t="str">
        <f t="shared" si="8896"/>
        <v/>
      </c>
      <c r="P969" s="36" t="e">
        <f>IF(LEN('Описание предлагаемого товара'!#REF!)&gt;0,'Описание предлагаемого товара'!#REF!,"")</f>
        <v>#REF!</v>
      </c>
      <c r="Q96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69" s="37" t="e">
        <f>IF(LEN('Описание предлагаемого товара'!#REF!)&gt;0,'Описание предлагаемого товара'!#REF!,"")</f>
        <v>#REF!</v>
      </c>
      <c r="S969" s="37" t="e">
        <f>IF(LEN('Описание предлагаемого товара'!#REF!)&gt;0,'Описание предлагаемого товара'!#REF!,"")</f>
        <v>#REF!</v>
      </c>
      <c r="T96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69" s="23" t="str">
        <f>IFERROR(VLOOKUP(CI969*1,Обработ.выгрузка_реестра_РФ!$A:$G,6,),"")</f>
        <v/>
      </c>
      <c r="V969" s="61" t="e">
        <f>IF(LEN('Описание предлагаемого товара'!#REF!)&gt;0,'Описание предлагаемого товара'!#REF!,"")</f>
        <v>#REF!</v>
      </c>
      <c r="W969" s="62" t="e">
        <f>IF(LEN('Описание предлагаемого товара'!#REF!)&gt;0,'Описание предлагаемого товара'!#REF!,"")</f>
        <v>#REF!</v>
      </c>
      <c r="X969" s="91" t="e">
        <f t="shared" ref="X969:Y969" si="9451">IFERROR(REPLACE(W969,FIND(CHAR(10),W969,1),1," "),W969)</f>
        <v>#REF!</v>
      </c>
      <c r="Y969" s="91" t="e">
        <f t="shared" si="9451"/>
        <v>#REF!</v>
      </c>
      <c r="Z969" s="91" t="e">
        <f t="shared" si="8911"/>
        <v>#REF!</v>
      </c>
      <c r="AA969" s="91" t="e">
        <f t="shared" si="8912"/>
        <v>#REF!</v>
      </c>
      <c r="AB969" s="91" t="e">
        <f t="shared" si="8913"/>
        <v>#REF!</v>
      </c>
      <c r="AC969" s="91" t="e">
        <f t="shared" ref="AC969:AF969" si="9452">IFERROR(REPLACE(AB969,FIND("  ",AB969,1),2," "),AB969)</f>
        <v>#REF!</v>
      </c>
      <c r="AD969" s="91" t="e">
        <f t="shared" si="9452"/>
        <v>#REF!</v>
      </c>
      <c r="AE969" s="91" t="e">
        <f t="shared" si="9452"/>
        <v>#REF!</v>
      </c>
      <c r="AF969" s="91" t="e">
        <f t="shared" si="9452"/>
        <v>#REF!</v>
      </c>
      <c r="AG969" s="23" t="str">
        <f>IFERROR(VLOOKUP(CI969*1,Обработ.выгрузка_реестра_РФ!$A:$G,4,),"")</f>
        <v/>
      </c>
      <c r="AH969" s="91" t="str">
        <f t="shared" ref="AH969:AI969" si="9453">IFERROR(REPLACE(AG969,FIND("-",AG969,1),1,"*"),AG969)</f>
        <v/>
      </c>
      <c r="AI969" s="91" t="str">
        <f t="shared" si="9453"/>
        <v/>
      </c>
      <c r="AJ969" s="27" t="str">
        <f t="shared" si="9011"/>
        <v/>
      </c>
      <c r="AK969" s="63" t="e">
        <f>IF(LEN('Описание предлагаемого товара'!#REF!)&gt;0,'Описание предлагаемого товара'!#REF!,"")</f>
        <v>#REF!</v>
      </c>
      <c r="AL969" s="91" t="e">
        <f t="shared" ref="AL969:AM969" si="9454">IFERROR(REPLACE(AK969,FIND(CHAR(10),AK969,1),1,""),AK969)</f>
        <v>#REF!</v>
      </c>
      <c r="AM969" s="91" t="e">
        <f t="shared" si="9454"/>
        <v>#REF!</v>
      </c>
      <c r="AN969" s="91" t="e">
        <f t="shared" ref="AN969:AR969" si="9455">IFERROR(REPLACE(AM969,FIND(" ",AM969,1),1,""),AM969)</f>
        <v>#REF!</v>
      </c>
      <c r="AO969" s="91" t="e">
        <f t="shared" si="9455"/>
        <v>#REF!</v>
      </c>
      <c r="AP969" s="91" t="e">
        <f t="shared" si="9455"/>
        <v>#REF!</v>
      </c>
      <c r="AQ969" s="91" t="e">
        <f t="shared" si="9455"/>
        <v>#REF!</v>
      </c>
      <c r="AR969" s="91" t="e">
        <f t="shared" si="9455"/>
        <v>#REF!</v>
      </c>
      <c r="AS969" s="91" t="e">
        <f t="shared" si="8918"/>
        <v>#REF!</v>
      </c>
      <c r="AT969" s="91" t="e">
        <f t="shared" si="8919"/>
        <v>#REF!</v>
      </c>
      <c r="AU969" s="32" t="e">
        <f t="shared" si="8902"/>
        <v>#REF!</v>
      </c>
      <c r="AV969" s="93" t="e">
        <f>'Описание предлагаемого товара'!#REF!</f>
        <v>#REF!</v>
      </c>
      <c r="AW969" s="91" t="e">
        <f>MIN(SEARCH({0,1,2,3,4,5,6,7,8,9},AV969&amp; "0123456789"))</f>
        <v>#REF!</v>
      </c>
      <c r="AX969" s="91" t="str">
        <f t="shared" si="8920"/>
        <v/>
      </c>
      <c r="AY969" s="91" t="str">
        <f t="shared" si="8921"/>
        <v/>
      </c>
      <c r="AZ969" s="91" t="str">
        <f t="shared" si="8922"/>
        <v/>
      </c>
      <c r="BA969" s="91" t="str">
        <f t="shared" si="8923"/>
        <v/>
      </c>
      <c r="BB969" s="91" t="str">
        <f t="shared" si="8924"/>
        <v/>
      </c>
      <c r="BC969" s="91" t="str">
        <f t="shared" si="8925"/>
        <v/>
      </c>
      <c r="BD969" s="91" t="str">
        <f t="shared" si="8926"/>
        <v/>
      </c>
      <c r="BE969" s="91" t="str">
        <f t="shared" si="8927"/>
        <v/>
      </c>
      <c r="BF969" s="91" t="str">
        <f t="shared" si="8928"/>
        <v/>
      </c>
      <c r="BG969" s="91" t="str">
        <f t="shared" si="8929"/>
        <v/>
      </c>
      <c r="BH969" s="91" t="str">
        <f t="shared" si="8930"/>
        <v/>
      </c>
      <c r="BI969" s="91" t="str">
        <f t="shared" si="8931"/>
        <v/>
      </c>
      <c r="BJ969" s="91" t="str">
        <f t="shared" si="8932"/>
        <v/>
      </c>
      <c r="BK969" s="91" t="str">
        <f t="shared" si="8933"/>
        <v/>
      </c>
      <c r="BL969" s="91" t="str">
        <f t="shared" si="8934"/>
        <v/>
      </c>
      <c r="BM969" s="91" t="str">
        <f t="shared" si="8935"/>
        <v/>
      </c>
      <c r="BN969" s="91" t="str">
        <f t="shared" si="8936"/>
        <v/>
      </c>
      <c r="BO969" s="91" t="str">
        <f t="shared" si="8937"/>
        <v/>
      </c>
      <c r="BP969" s="91" t="str">
        <f t="shared" si="8938"/>
        <v/>
      </c>
      <c r="BQ969" s="91" t="str">
        <f t="shared" si="8939"/>
        <v/>
      </c>
      <c r="BR969" s="91" t="str">
        <f t="shared" si="8940"/>
        <v/>
      </c>
      <c r="BS969" s="91" t="str">
        <f t="shared" si="8941"/>
        <v/>
      </c>
      <c r="BT969" s="91" t="str">
        <f t="shared" si="8942"/>
        <v/>
      </c>
      <c r="BU969" s="91" t="str">
        <f t="shared" si="8943"/>
        <v/>
      </c>
      <c r="BV969" s="91" t="str">
        <f t="shared" si="8944"/>
        <v/>
      </c>
      <c r="BW969" s="91" t="str">
        <f t="shared" si="8945"/>
        <v/>
      </c>
      <c r="BX969" s="91" t="str">
        <f t="shared" si="8946"/>
        <v/>
      </c>
      <c r="BY969" s="91" t="str">
        <f t="shared" si="8947"/>
        <v/>
      </c>
      <c r="BZ969" s="91" t="str">
        <f t="shared" si="8948"/>
        <v/>
      </c>
      <c r="CA969" s="91" t="str">
        <f t="shared" si="8949"/>
        <v/>
      </c>
      <c r="CB969" s="91" t="str">
        <f t="shared" si="8950"/>
        <v/>
      </c>
      <c r="CC969" s="91" t="str">
        <f t="shared" si="8951"/>
        <v/>
      </c>
      <c r="CD969" s="91" t="str">
        <f t="shared" si="8952"/>
        <v/>
      </c>
      <c r="CE969" s="91" t="str">
        <f t="shared" si="8953"/>
        <v/>
      </c>
      <c r="CF969" s="91" t="str">
        <f t="shared" si="8954"/>
        <v/>
      </c>
      <c r="CG969" s="91" t="str">
        <f t="shared" si="8955"/>
        <v/>
      </c>
      <c r="CH969" s="91" t="str">
        <f t="shared" si="8956"/>
        <v/>
      </c>
      <c r="CI969" s="91" t="str">
        <f t="shared" si="8957"/>
        <v>нет</v>
      </c>
      <c r="CJ969" s="63" t="e">
        <f>IF(LEN('Описание предлагаемого товара'!#REF!)&gt;0,'Описание предлагаемого товара'!#REF!,"")</f>
        <v>#REF!</v>
      </c>
      <c r="CK969" s="91" t="e">
        <f t="shared" ref="CK969:CL969" si="9456">IFERROR(REPLACE(CJ969,FIND(CHAR(10),CJ969,1),1,""),CJ969)</f>
        <v>#REF!</v>
      </c>
      <c r="CL969" s="91" t="e">
        <f t="shared" si="9456"/>
        <v>#REF!</v>
      </c>
      <c r="CM969" s="91" t="e">
        <f t="shared" si="8959"/>
        <v>#REF!</v>
      </c>
      <c r="CN969" s="91" t="e">
        <f t="shared" si="8960"/>
        <v>#REF!</v>
      </c>
      <c r="CO969" s="91" t="e">
        <f t="shared" si="8961"/>
        <v>#REF!</v>
      </c>
      <c r="CP969" s="90" t="e">
        <f>IF(AU969="Не указан реестровый номер (мера нац.режима Запрет)","",IF(CI969="нет","",IF(CU969="да","исключение(не смотрим баллы)",IFERROR(IF(CI969*1&gt;0,IFERROR(IF(VLOOKUP(CI969*1,Обработ.выгрузка_реестра_РФ!$A:$G,7,)=0,"Баллы не установлены",VLOOKUP(CI969*1,Обработ.выгрузка_реестра_РФ!$A:$G,7,)),IF(LEN(CI969)&gt;14,"","нет номера в реестре РФ")),""),IF(LEN(CI969)=0,"","Некорректный реестровый номер")))))</f>
        <v>#REF!</v>
      </c>
      <c r="CQ969" s="33" t="e">
        <f>IF(LEN(C969)&gt;0,IFERROR(IF(LEN(H969)&gt;0,IF(LEN(VLOOKUP(H969,'исключения(не_смотрим_баллы)'!$A:$C,1,))&gt;0,"да","нет"),"не введен ОКПД2"),"нет"),"")</f>
        <v>#REF!</v>
      </c>
      <c r="CR969" s="33" t="e">
        <f ca="1">IF(CQ969="да",IF(TODAY()&lt;VLOOKUP(H969,'исключения(не_смотрим_баллы)'!$A:$C,3,),"да","нет"),"")</f>
        <v>#REF!</v>
      </c>
      <c r="CS969" s="33" t="str">
        <f>IFERROR(IF(CQ969="да",IF(VLOOKUP(CI969*1,Обработ.выгрузка_реестра_РФ!$A:$G,2,)&lt;VLOOKUP(H969,'исключения(не_смотрим_баллы)'!$A:$C,2,),"да","нет"),""),"")</f>
        <v/>
      </c>
      <c r="CT969" s="24"/>
      <c r="CU969" s="33" t="e">
        <f t="shared" si="8973"/>
        <v>#REF!</v>
      </c>
      <c r="CV969" s="91" t="e">
        <f t="shared" si="8974"/>
        <v>#REF!</v>
      </c>
      <c r="CW969" s="27" t="e">
        <f t="shared" si="8975"/>
        <v>#REF!</v>
      </c>
      <c r="CX969" s="26" t="e">
        <f t="shared" si="8904"/>
        <v>#REF!</v>
      </c>
      <c r="CY969" s="64" t="e">
        <f>IF(LEN('Описание предлагаемого товара'!#REF!)&gt;0,'Описание предлагаемого товара'!#REF!,"")</f>
        <v>#REF!</v>
      </c>
      <c r="CZ969" s="95" t="e">
        <f t="shared" si="8962"/>
        <v>#REF!</v>
      </c>
      <c r="DA969" s="95" t="e">
        <f t="shared" ref="DA969" si="9457">IFERROR(REPLACE(CZ969,FIND(" ",CZ969,1),1,""),CZ969)</f>
        <v>#REF!</v>
      </c>
      <c r="DB969" s="95" t="e">
        <f t="shared" si="8906"/>
        <v>#REF!</v>
      </c>
      <c r="DC969" s="95" t="e">
        <f t="shared" ref="DC969:DD969" si="9458">IFERROR(REPLACE(DB969,FIND("г.",DB969,1),2,""),DB969)</f>
        <v>#REF!</v>
      </c>
      <c r="DD969" s="95" t="e">
        <f t="shared" si="9458"/>
        <v>#REF!</v>
      </c>
      <c r="DE969" s="95" t="e">
        <f t="shared" ref="DE969:DF969" si="9459">IFERROR(REPLACE(DD969,FIND("г",DD969,1),1,""),DD969)</f>
        <v>#REF!</v>
      </c>
      <c r="DF969" s="95" t="e">
        <f t="shared" si="9459"/>
        <v>#REF!</v>
      </c>
      <c r="DG969" s="95" t="e">
        <f t="shared" si="8979"/>
        <v>#REF!</v>
      </c>
      <c r="DH969" s="25" t="str">
        <f>IFERROR(VLOOKUP(CI969*1,Обработ.выгрузка_реестра_РФ!$A:$G,5,),"")</f>
        <v/>
      </c>
      <c r="DI969" s="27" t="str">
        <f t="shared" si="8989"/>
        <v/>
      </c>
      <c r="DJ969" s="27" t="str">
        <f t="shared" ca="1" si="8966"/>
        <v/>
      </c>
      <c r="DK969" s="63" t="e">
        <f>IF(LEN('Описание предлагаемого товара'!#REF!)&gt;0,'Описание предлагаемого товара'!#REF!,"")</f>
        <v>#REF!</v>
      </c>
      <c r="DL969" s="63" t="e">
        <f>IF(LEN('Описание предлагаемого товара'!#REF!)&gt;0,'Описание предлагаемого товара'!#REF!,"")</f>
        <v>#REF!</v>
      </c>
      <c r="DM969" s="32"/>
    </row>
    <row r="970" spans="1:117" ht="48.75" customHeight="1" x14ac:dyDescent="0.25">
      <c r="A970" s="61" t="e">
        <f>IF(LEN('Описание предлагаемого товара'!#REF!)&gt;0,'Описание предлагаемого товара'!#REF!,"")</f>
        <v>#REF!</v>
      </c>
      <c r="B970" s="65" t="e">
        <f>IF(LEN('Описание предлагаемого товара'!#REF!)&gt;0,'Описание предлагаемого товара'!#REF!,"")</f>
        <v>#REF!</v>
      </c>
      <c r="C970" s="61" t="e">
        <f>IF(LEN('Описание предлагаемого товара'!#REF!)&gt;0,'Описание предлагаемого товара'!#REF!,"")</f>
        <v>#REF!</v>
      </c>
      <c r="D970" s="61" t="e">
        <f>IF(LEN('Описание предлагаемого товара'!#REF!)&gt;0,'Описание предлагаемого товара'!#REF!,"")</f>
        <v>#REF!</v>
      </c>
      <c r="E970" s="61" t="e">
        <f>IF(LEN('Описание предлагаемого товара'!#REF!)&gt;0,'Описание предлагаемого товара'!#REF!,"")</f>
        <v>#REF!</v>
      </c>
      <c r="F970" s="61" t="e">
        <f>IF(LEN('Описание предлагаемого товара'!#REF!)&gt;0,'Описание предлагаемого товара'!#REF!,"")</f>
        <v>#REF!</v>
      </c>
      <c r="G970" s="61" t="e">
        <f>IF(LEN('Описание предлагаемого товара'!#REF!)&gt;0,'Описание предлагаемого товара'!#REF!,"")</f>
        <v>#REF!</v>
      </c>
      <c r="H970" s="61" t="e">
        <f>IF(LEN('Описание предлагаемого товара'!#REF!)&gt;0,'Описание предлагаемого товара'!#REF!,"")</f>
        <v>#REF!</v>
      </c>
      <c r="I970" s="61" t="e">
        <f>IF(LEN('Описание предлагаемого товара'!#REF!)&gt;0,'Описание предлагаемого товара'!#REF!,"")</f>
        <v>#REF!</v>
      </c>
      <c r="J970" s="38" t="str">
        <f>IFERROR(VLOOKUP(B970,SAP!$A:$E,5,),"")</f>
        <v/>
      </c>
      <c r="K970" s="40" t="str">
        <f t="shared" si="8909"/>
        <v/>
      </c>
      <c r="L970" s="61" t="e">
        <f>IF(LEN('Описание предлагаемого товара'!#REF!)&gt;0,IFERROR('Описание предлагаемого товара'!#REF!*1,""),"")</f>
        <v>#REF!</v>
      </c>
      <c r="M970" s="39" t="str">
        <f>IFERROR(VLOOKUP(B970,SAP!$A:$E,2,),"")</f>
        <v/>
      </c>
      <c r="N970" s="41" t="str">
        <f t="shared" si="9045"/>
        <v/>
      </c>
      <c r="O970" s="39" t="str">
        <f t="shared" si="8896"/>
        <v/>
      </c>
      <c r="P970" s="36" t="e">
        <f>IF(LEN('Описание предлагаемого товара'!#REF!)&gt;0,'Описание предлагаемого товара'!#REF!,"")</f>
        <v>#REF!</v>
      </c>
      <c r="Q97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70" s="37" t="e">
        <f>IF(LEN('Описание предлагаемого товара'!#REF!)&gt;0,'Описание предлагаемого товара'!#REF!,"")</f>
        <v>#REF!</v>
      </c>
      <c r="S970" s="37" t="e">
        <f>IF(LEN('Описание предлагаемого товара'!#REF!)&gt;0,'Описание предлагаемого товара'!#REF!,"")</f>
        <v>#REF!</v>
      </c>
      <c r="T97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70" s="23" t="str">
        <f>IFERROR(VLOOKUP(CI970*1,Обработ.выгрузка_реестра_РФ!$A:$G,6,),"")</f>
        <v/>
      </c>
      <c r="V970" s="61" t="e">
        <f>IF(LEN('Описание предлагаемого товара'!#REF!)&gt;0,'Описание предлагаемого товара'!#REF!,"")</f>
        <v>#REF!</v>
      </c>
      <c r="W970" s="62" t="e">
        <f>IF(LEN('Описание предлагаемого товара'!#REF!)&gt;0,'Описание предлагаемого товара'!#REF!,"")</f>
        <v>#REF!</v>
      </c>
      <c r="X970" s="91" t="e">
        <f t="shared" ref="X970:Y970" si="9460">IFERROR(REPLACE(W970,FIND(CHAR(10),W970,1),1," "),W970)</f>
        <v>#REF!</v>
      </c>
      <c r="Y970" s="91" t="e">
        <f t="shared" si="9460"/>
        <v>#REF!</v>
      </c>
      <c r="Z970" s="91" t="e">
        <f t="shared" si="8911"/>
        <v>#REF!</v>
      </c>
      <c r="AA970" s="91" t="e">
        <f t="shared" si="8912"/>
        <v>#REF!</v>
      </c>
      <c r="AB970" s="91" t="e">
        <f t="shared" si="8913"/>
        <v>#REF!</v>
      </c>
      <c r="AC970" s="91" t="e">
        <f t="shared" ref="AC970:AF970" si="9461">IFERROR(REPLACE(AB970,FIND("  ",AB970,1),2," "),AB970)</f>
        <v>#REF!</v>
      </c>
      <c r="AD970" s="91" t="e">
        <f t="shared" si="9461"/>
        <v>#REF!</v>
      </c>
      <c r="AE970" s="91" t="e">
        <f t="shared" si="9461"/>
        <v>#REF!</v>
      </c>
      <c r="AF970" s="91" t="e">
        <f t="shared" si="9461"/>
        <v>#REF!</v>
      </c>
      <c r="AG970" s="23" t="str">
        <f>IFERROR(VLOOKUP(CI970*1,Обработ.выгрузка_реестра_РФ!$A:$G,4,),"")</f>
        <v/>
      </c>
      <c r="AH970" s="91" t="str">
        <f t="shared" ref="AH970:AI970" si="9462">IFERROR(REPLACE(AG970,FIND("-",AG970,1),1,"*"),AG970)</f>
        <v/>
      </c>
      <c r="AI970" s="91" t="str">
        <f t="shared" si="9462"/>
        <v/>
      </c>
      <c r="AJ970" s="27" t="str">
        <f t="shared" si="9011"/>
        <v/>
      </c>
      <c r="AK970" s="63" t="e">
        <f>IF(LEN('Описание предлагаемого товара'!#REF!)&gt;0,'Описание предлагаемого товара'!#REF!,"")</f>
        <v>#REF!</v>
      </c>
      <c r="AL970" s="91" t="e">
        <f t="shared" ref="AL970:AM970" si="9463">IFERROR(REPLACE(AK970,FIND(CHAR(10),AK970,1),1,""),AK970)</f>
        <v>#REF!</v>
      </c>
      <c r="AM970" s="91" t="e">
        <f t="shared" si="9463"/>
        <v>#REF!</v>
      </c>
      <c r="AN970" s="91" t="e">
        <f t="shared" ref="AN970:AR970" si="9464">IFERROR(REPLACE(AM970,FIND(" ",AM970,1),1,""),AM970)</f>
        <v>#REF!</v>
      </c>
      <c r="AO970" s="91" t="e">
        <f t="shared" si="9464"/>
        <v>#REF!</v>
      </c>
      <c r="AP970" s="91" t="e">
        <f t="shared" si="9464"/>
        <v>#REF!</v>
      </c>
      <c r="AQ970" s="91" t="e">
        <f t="shared" si="9464"/>
        <v>#REF!</v>
      </c>
      <c r="AR970" s="91" t="e">
        <f t="shared" si="9464"/>
        <v>#REF!</v>
      </c>
      <c r="AS970" s="91" t="e">
        <f t="shared" si="8918"/>
        <v>#REF!</v>
      </c>
      <c r="AT970" s="91" t="e">
        <f t="shared" si="8919"/>
        <v>#REF!</v>
      </c>
      <c r="AU970" s="32" t="e">
        <f t="shared" si="8902"/>
        <v>#REF!</v>
      </c>
      <c r="AV970" s="93" t="e">
        <f>'Описание предлагаемого товара'!#REF!</f>
        <v>#REF!</v>
      </c>
      <c r="AW970" s="91" t="e">
        <f>MIN(SEARCH({0,1,2,3,4,5,6,7,8,9},AV970&amp; "0123456789"))</f>
        <v>#REF!</v>
      </c>
      <c r="AX970" s="91" t="str">
        <f t="shared" si="8920"/>
        <v/>
      </c>
      <c r="AY970" s="91" t="str">
        <f t="shared" si="8921"/>
        <v/>
      </c>
      <c r="AZ970" s="91" t="str">
        <f t="shared" si="8922"/>
        <v/>
      </c>
      <c r="BA970" s="91" t="str">
        <f t="shared" si="8923"/>
        <v/>
      </c>
      <c r="BB970" s="91" t="str">
        <f t="shared" si="8924"/>
        <v/>
      </c>
      <c r="BC970" s="91" t="str">
        <f t="shared" si="8925"/>
        <v/>
      </c>
      <c r="BD970" s="91" t="str">
        <f t="shared" si="8926"/>
        <v/>
      </c>
      <c r="BE970" s="91" t="str">
        <f t="shared" si="8927"/>
        <v/>
      </c>
      <c r="BF970" s="91" t="str">
        <f t="shared" si="8928"/>
        <v/>
      </c>
      <c r="BG970" s="91" t="str">
        <f t="shared" si="8929"/>
        <v/>
      </c>
      <c r="BH970" s="91" t="str">
        <f t="shared" si="8930"/>
        <v/>
      </c>
      <c r="BI970" s="91" t="str">
        <f t="shared" si="8931"/>
        <v/>
      </c>
      <c r="BJ970" s="91" t="str">
        <f t="shared" si="8932"/>
        <v/>
      </c>
      <c r="BK970" s="91" t="str">
        <f t="shared" si="8933"/>
        <v/>
      </c>
      <c r="BL970" s="91" t="str">
        <f t="shared" si="8934"/>
        <v/>
      </c>
      <c r="BM970" s="91" t="str">
        <f t="shared" si="8935"/>
        <v/>
      </c>
      <c r="BN970" s="91" t="str">
        <f t="shared" si="8936"/>
        <v/>
      </c>
      <c r="BO970" s="91" t="str">
        <f t="shared" si="8937"/>
        <v/>
      </c>
      <c r="BP970" s="91" t="str">
        <f t="shared" si="8938"/>
        <v/>
      </c>
      <c r="BQ970" s="91" t="str">
        <f t="shared" si="8939"/>
        <v/>
      </c>
      <c r="BR970" s="91" t="str">
        <f t="shared" si="8940"/>
        <v/>
      </c>
      <c r="BS970" s="91" t="str">
        <f t="shared" si="8941"/>
        <v/>
      </c>
      <c r="BT970" s="91" t="str">
        <f t="shared" si="8942"/>
        <v/>
      </c>
      <c r="BU970" s="91" t="str">
        <f t="shared" si="8943"/>
        <v/>
      </c>
      <c r="BV970" s="91" t="str">
        <f t="shared" si="8944"/>
        <v/>
      </c>
      <c r="BW970" s="91" t="str">
        <f t="shared" si="8945"/>
        <v/>
      </c>
      <c r="BX970" s="91" t="str">
        <f t="shared" si="8946"/>
        <v/>
      </c>
      <c r="BY970" s="91" t="str">
        <f t="shared" si="8947"/>
        <v/>
      </c>
      <c r="BZ970" s="91" t="str">
        <f t="shared" si="8948"/>
        <v/>
      </c>
      <c r="CA970" s="91" t="str">
        <f t="shared" si="8949"/>
        <v/>
      </c>
      <c r="CB970" s="91" t="str">
        <f t="shared" si="8950"/>
        <v/>
      </c>
      <c r="CC970" s="91" t="str">
        <f t="shared" si="8951"/>
        <v/>
      </c>
      <c r="CD970" s="91" t="str">
        <f t="shared" si="8952"/>
        <v/>
      </c>
      <c r="CE970" s="91" t="str">
        <f t="shared" si="8953"/>
        <v/>
      </c>
      <c r="CF970" s="91" t="str">
        <f t="shared" si="8954"/>
        <v/>
      </c>
      <c r="CG970" s="91" t="str">
        <f t="shared" si="8955"/>
        <v/>
      </c>
      <c r="CH970" s="91" t="str">
        <f t="shared" si="8956"/>
        <v/>
      </c>
      <c r="CI970" s="91" t="str">
        <f t="shared" si="8957"/>
        <v>нет</v>
      </c>
      <c r="CJ970" s="63" t="e">
        <f>IF(LEN('Описание предлагаемого товара'!#REF!)&gt;0,'Описание предлагаемого товара'!#REF!,"")</f>
        <v>#REF!</v>
      </c>
      <c r="CK970" s="91" t="e">
        <f t="shared" ref="CK970:CL970" si="9465">IFERROR(REPLACE(CJ970,FIND(CHAR(10),CJ970,1),1,""),CJ970)</f>
        <v>#REF!</v>
      </c>
      <c r="CL970" s="91" t="e">
        <f t="shared" si="9465"/>
        <v>#REF!</v>
      </c>
      <c r="CM970" s="91" t="e">
        <f t="shared" si="8959"/>
        <v>#REF!</v>
      </c>
      <c r="CN970" s="91" t="e">
        <f t="shared" si="8960"/>
        <v>#REF!</v>
      </c>
      <c r="CO970" s="91" t="e">
        <f t="shared" si="8961"/>
        <v>#REF!</v>
      </c>
      <c r="CP970" s="90" t="e">
        <f>IF(AU970="Не указан реестровый номер (мера нац.режима Запрет)","",IF(CI970="нет","",IF(CU970="да","исключение(не смотрим баллы)",IFERROR(IF(CI970*1&gt;0,IFERROR(IF(VLOOKUP(CI970*1,Обработ.выгрузка_реестра_РФ!$A:$G,7,)=0,"Баллы не установлены",VLOOKUP(CI970*1,Обработ.выгрузка_реестра_РФ!$A:$G,7,)),IF(LEN(CI970)&gt;14,"","нет номера в реестре РФ")),""),IF(LEN(CI970)=0,"","Некорректный реестровый номер")))))</f>
        <v>#REF!</v>
      </c>
      <c r="CQ970" s="33" t="e">
        <f>IF(LEN(C970)&gt;0,IFERROR(IF(LEN(H970)&gt;0,IF(LEN(VLOOKUP(H970,'исключения(не_смотрим_баллы)'!$A:$C,1,))&gt;0,"да","нет"),"не введен ОКПД2"),"нет"),"")</f>
        <v>#REF!</v>
      </c>
      <c r="CR970" s="33" t="e">
        <f ca="1">IF(CQ970="да",IF(TODAY()&lt;VLOOKUP(H970,'исключения(не_смотрим_баллы)'!$A:$C,3,),"да","нет"),"")</f>
        <v>#REF!</v>
      </c>
      <c r="CS970" s="33" t="str">
        <f>IFERROR(IF(CQ970="да",IF(VLOOKUP(CI970*1,Обработ.выгрузка_реестра_РФ!$A:$G,2,)&lt;VLOOKUP(H970,'исключения(не_смотрим_баллы)'!$A:$C,2,),"да","нет"),""),"")</f>
        <v/>
      </c>
      <c r="CT970" s="24"/>
      <c r="CU970" s="33" t="e">
        <f t="shared" si="8973"/>
        <v>#REF!</v>
      </c>
      <c r="CV970" s="91" t="e">
        <f t="shared" si="8974"/>
        <v>#REF!</v>
      </c>
      <c r="CW970" s="27" t="e">
        <f t="shared" si="8975"/>
        <v>#REF!</v>
      </c>
      <c r="CX970" s="26" t="e">
        <f t="shared" si="8904"/>
        <v>#REF!</v>
      </c>
      <c r="CY970" s="64" t="e">
        <f>IF(LEN('Описание предлагаемого товара'!#REF!)&gt;0,'Описание предлагаемого товара'!#REF!,"")</f>
        <v>#REF!</v>
      </c>
      <c r="CZ970" s="95" t="e">
        <f t="shared" si="8962"/>
        <v>#REF!</v>
      </c>
      <c r="DA970" s="95" t="e">
        <f t="shared" ref="DA970" si="9466">IFERROR(REPLACE(CZ970,FIND(" ",CZ970,1),1,""),CZ970)</f>
        <v>#REF!</v>
      </c>
      <c r="DB970" s="95" t="e">
        <f t="shared" si="8906"/>
        <v>#REF!</v>
      </c>
      <c r="DC970" s="95" t="e">
        <f t="shared" ref="DC970:DD970" si="9467">IFERROR(REPLACE(DB970,FIND("г.",DB970,1),2,""),DB970)</f>
        <v>#REF!</v>
      </c>
      <c r="DD970" s="95" t="e">
        <f t="shared" si="9467"/>
        <v>#REF!</v>
      </c>
      <c r="DE970" s="95" t="e">
        <f t="shared" ref="DE970:DF970" si="9468">IFERROR(REPLACE(DD970,FIND("г",DD970,1),1,""),DD970)</f>
        <v>#REF!</v>
      </c>
      <c r="DF970" s="95" t="e">
        <f t="shared" si="9468"/>
        <v>#REF!</v>
      </c>
      <c r="DG970" s="95" t="e">
        <f t="shared" si="8979"/>
        <v>#REF!</v>
      </c>
      <c r="DH970" s="25" t="str">
        <f>IFERROR(VLOOKUP(CI970*1,Обработ.выгрузка_реестра_РФ!$A:$G,5,),"")</f>
        <v/>
      </c>
      <c r="DI970" s="27" t="str">
        <f t="shared" si="8989"/>
        <v/>
      </c>
      <c r="DJ970" s="27" t="str">
        <f t="shared" ca="1" si="8966"/>
        <v/>
      </c>
      <c r="DK970" s="63" t="e">
        <f>IF(LEN('Описание предлагаемого товара'!#REF!)&gt;0,'Описание предлагаемого товара'!#REF!,"")</f>
        <v>#REF!</v>
      </c>
      <c r="DL970" s="63" t="e">
        <f>IF(LEN('Описание предлагаемого товара'!#REF!)&gt;0,'Описание предлагаемого товара'!#REF!,"")</f>
        <v>#REF!</v>
      </c>
      <c r="DM970" s="32"/>
    </row>
    <row r="971" spans="1:117" ht="48.75" customHeight="1" x14ac:dyDescent="0.25">
      <c r="A971" s="61" t="e">
        <f>IF(LEN('Описание предлагаемого товара'!#REF!)&gt;0,'Описание предлагаемого товара'!#REF!,"")</f>
        <v>#REF!</v>
      </c>
      <c r="B971" s="65" t="e">
        <f>IF(LEN('Описание предлагаемого товара'!#REF!)&gt;0,'Описание предлагаемого товара'!#REF!,"")</f>
        <v>#REF!</v>
      </c>
      <c r="C971" s="61" t="e">
        <f>IF(LEN('Описание предлагаемого товара'!#REF!)&gt;0,'Описание предлагаемого товара'!#REF!,"")</f>
        <v>#REF!</v>
      </c>
      <c r="D971" s="61" t="e">
        <f>IF(LEN('Описание предлагаемого товара'!#REF!)&gt;0,'Описание предлагаемого товара'!#REF!,"")</f>
        <v>#REF!</v>
      </c>
      <c r="E971" s="61" t="e">
        <f>IF(LEN('Описание предлагаемого товара'!#REF!)&gt;0,'Описание предлагаемого товара'!#REF!,"")</f>
        <v>#REF!</v>
      </c>
      <c r="F971" s="61" t="e">
        <f>IF(LEN('Описание предлагаемого товара'!#REF!)&gt;0,'Описание предлагаемого товара'!#REF!,"")</f>
        <v>#REF!</v>
      </c>
      <c r="G971" s="61" t="e">
        <f>IF(LEN('Описание предлагаемого товара'!#REF!)&gt;0,'Описание предлагаемого товара'!#REF!,"")</f>
        <v>#REF!</v>
      </c>
      <c r="H971" s="61" t="e">
        <f>IF(LEN('Описание предлагаемого товара'!#REF!)&gt;0,'Описание предлагаемого товара'!#REF!,"")</f>
        <v>#REF!</v>
      </c>
      <c r="I971" s="61" t="e">
        <f>IF(LEN('Описание предлагаемого товара'!#REF!)&gt;0,'Описание предлагаемого товара'!#REF!,"")</f>
        <v>#REF!</v>
      </c>
      <c r="J971" s="38" t="str">
        <f>IFERROR(VLOOKUP(B971,SAP!$A:$E,5,),"")</f>
        <v/>
      </c>
      <c r="K971" s="40" t="str">
        <f t="shared" si="8909"/>
        <v/>
      </c>
      <c r="L971" s="61" t="e">
        <f>IF(LEN('Описание предлагаемого товара'!#REF!)&gt;0,IFERROR('Описание предлагаемого товара'!#REF!*1,""),"")</f>
        <v>#REF!</v>
      </c>
      <c r="M971" s="39" t="str">
        <f>IFERROR(VLOOKUP(B971,SAP!$A:$E,2,),"")</f>
        <v/>
      </c>
      <c r="N971" s="41" t="str">
        <f t="shared" si="9045"/>
        <v/>
      </c>
      <c r="O971" s="39" t="str">
        <f t="shared" si="8896"/>
        <v/>
      </c>
      <c r="P971" s="36" t="e">
        <f>IF(LEN('Описание предлагаемого товара'!#REF!)&gt;0,'Описание предлагаемого товара'!#REF!,"")</f>
        <v>#REF!</v>
      </c>
      <c r="Q97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71" s="37" t="e">
        <f>IF(LEN('Описание предлагаемого товара'!#REF!)&gt;0,'Описание предлагаемого товара'!#REF!,"")</f>
        <v>#REF!</v>
      </c>
      <c r="S971" s="37" t="e">
        <f>IF(LEN('Описание предлагаемого товара'!#REF!)&gt;0,'Описание предлагаемого товара'!#REF!,"")</f>
        <v>#REF!</v>
      </c>
      <c r="T97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71" s="23" t="str">
        <f>IFERROR(VLOOKUP(CI971*1,Обработ.выгрузка_реестра_РФ!$A:$G,6,),"")</f>
        <v/>
      </c>
      <c r="V971" s="61" t="e">
        <f>IF(LEN('Описание предлагаемого товара'!#REF!)&gt;0,'Описание предлагаемого товара'!#REF!,"")</f>
        <v>#REF!</v>
      </c>
      <c r="W971" s="62" t="e">
        <f>IF(LEN('Описание предлагаемого товара'!#REF!)&gt;0,'Описание предлагаемого товара'!#REF!,"")</f>
        <v>#REF!</v>
      </c>
      <c r="X971" s="91" t="e">
        <f t="shared" ref="X971:Y971" si="9469">IFERROR(REPLACE(W971,FIND(CHAR(10),W971,1),1," "),W971)</f>
        <v>#REF!</v>
      </c>
      <c r="Y971" s="91" t="e">
        <f t="shared" si="9469"/>
        <v>#REF!</v>
      </c>
      <c r="Z971" s="91" t="e">
        <f t="shared" si="8911"/>
        <v>#REF!</v>
      </c>
      <c r="AA971" s="91" t="e">
        <f t="shared" si="8912"/>
        <v>#REF!</v>
      </c>
      <c r="AB971" s="91" t="e">
        <f t="shared" si="8913"/>
        <v>#REF!</v>
      </c>
      <c r="AC971" s="91" t="e">
        <f t="shared" ref="AC971:AF971" si="9470">IFERROR(REPLACE(AB971,FIND("  ",AB971,1),2," "),AB971)</f>
        <v>#REF!</v>
      </c>
      <c r="AD971" s="91" t="e">
        <f t="shared" si="9470"/>
        <v>#REF!</v>
      </c>
      <c r="AE971" s="91" t="e">
        <f t="shared" si="9470"/>
        <v>#REF!</v>
      </c>
      <c r="AF971" s="91" t="e">
        <f t="shared" si="9470"/>
        <v>#REF!</v>
      </c>
      <c r="AG971" s="23" t="str">
        <f>IFERROR(VLOOKUP(CI971*1,Обработ.выгрузка_реестра_РФ!$A:$G,4,),"")</f>
        <v/>
      </c>
      <c r="AH971" s="91" t="str">
        <f t="shared" ref="AH971:AI971" si="9471">IFERROR(REPLACE(AG971,FIND("-",AG971,1),1,"*"),AG971)</f>
        <v/>
      </c>
      <c r="AI971" s="91" t="str">
        <f t="shared" si="9471"/>
        <v/>
      </c>
      <c r="AJ971" s="27" t="str">
        <f t="shared" si="9011"/>
        <v/>
      </c>
      <c r="AK971" s="63" t="e">
        <f>IF(LEN('Описание предлагаемого товара'!#REF!)&gt;0,'Описание предлагаемого товара'!#REF!,"")</f>
        <v>#REF!</v>
      </c>
      <c r="AL971" s="91" t="e">
        <f t="shared" ref="AL971:AM971" si="9472">IFERROR(REPLACE(AK971,FIND(CHAR(10),AK971,1),1,""),AK971)</f>
        <v>#REF!</v>
      </c>
      <c r="AM971" s="91" t="e">
        <f t="shared" si="9472"/>
        <v>#REF!</v>
      </c>
      <c r="AN971" s="91" t="e">
        <f t="shared" ref="AN971:AR971" si="9473">IFERROR(REPLACE(AM971,FIND(" ",AM971,1),1,""),AM971)</f>
        <v>#REF!</v>
      </c>
      <c r="AO971" s="91" t="e">
        <f t="shared" si="9473"/>
        <v>#REF!</v>
      </c>
      <c r="AP971" s="91" t="e">
        <f t="shared" si="9473"/>
        <v>#REF!</v>
      </c>
      <c r="AQ971" s="91" t="e">
        <f t="shared" si="9473"/>
        <v>#REF!</v>
      </c>
      <c r="AR971" s="91" t="e">
        <f t="shared" si="9473"/>
        <v>#REF!</v>
      </c>
      <c r="AS971" s="91" t="e">
        <f t="shared" si="8918"/>
        <v>#REF!</v>
      </c>
      <c r="AT971" s="91" t="e">
        <f t="shared" si="8919"/>
        <v>#REF!</v>
      </c>
      <c r="AU971" s="32" t="e">
        <f t="shared" si="8902"/>
        <v>#REF!</v>
      </c>
      <c r="AV971" s="93" t="e">
        <f>'Описание предлагаемого товара'!#REF!</f>
        <v>#REF!</v>
      </c>
      <c r="AW971" s="91" t="e">
        <f>MIN(SEARCH({0,1,2,3,4,5,6,7,8,9},AV971&amp; "0123456789"))</f>
        <v>#REF!</v>
      </c>
      <c r="AX971" s="91" t="str">
        <f t="shared" si="8920"/>
        <v/>
      </c>
      <c r="AY971" s="91" t="str">
        <f t="shared" si="8921"/>
        <v/>
      </c>
      <c r="AZ971" s="91" t="str">
        <f t="shared" si="8922"/>
        <v/>
      </c>
      <c r="BA971" s="91" t="str">
        <f t="shared" si="8923"/>
        <v/>
      </c>
      <c r="BB971" s="91" t="str">
        <f t="shared" si="8924"/>
        <v/>
      </c>
      <c r="BC971" s="91" t="str">
        <f t="shared" si="8925"/>
        <v/>
      </c>
      <c r="BD971" s="91" t="str">
        <f t="shared" si="8926"/>
        <v/>
      </c>
      <c r="BE971" s="91" t="str">
        <f t="shared" si="8927"/>
        <v/>
      </c>
      <c r="BF971" s="91" t="str">
        <f t="shared" si="8928"/>
        <v/>
      </c>
      <c r="BG971" s="91" t="str">
        <f t="shared" si="8929"/>
        <v/>
      </c>
      <c r="BH971" s="91" t="str">
        <f t="shared" si="8930"/>
        <v/>
      </c>
      <c r="BI971" s="91" t="str">
        <f t="shared" si="8931"/>
        <v/>
      </c>
      <c r="BJ971" s="91" t="str">
        <f t="shared" si="8932"/>
        <v/>
      </c>
      <c r="BK971" s="91" t="str">
        <f t="shared" si="8933"/>
        <v/>
      </c>
      <c r="BL971" s="91" t="str">
        <f t="shared" si="8934"/>
        <v/>
      </c>
      <c r="BM971" s="91" t="str">
        <f t="shared" si="8935"/>
        <v/>
      </c>
      <c r="BN971" s="91" t="str">
        <f t="shared" si="8936"/>
        <v/>
      </c>
      <c r="BO971" s="91" t="str">
        <f t="shared" si="8937"/>
        <v/>
      </c>
      <c r="BP971" s="91" t="str">
        <f t="shared" si="8938"/>
        <v/>
      </c>
      <c r="BQ971" s="91" t="str">
        <f t="shared" si="8939"/>
        <v/>
      </c>
      <c r="BR971" s="91" t="str">
        <f t="shared" si="8940"/>
        <v/>
      </c>
      <c r="BS971" s="91" t="str">
        <f t="shared" si="8941"/>
        <v/>
      </c>
      <c r="BT971" s="91" t="str">
        <f t="shared" si="8942"/>
        <v/>
      </c>
      <c r="BU971" s="91" t="str">
        <f t="shared" si="8943"/>
        <v/>
      </c>
      <c r="BV971" s="91" t="str">
        <f t="shared" si="8944"/>
        <v/>
      </c>
      <c r="BW971" s="91" t="str">
        <f t="shared" si="8945"/>
        <v/>
      </c>
      <c r="BX971" s="91" t="str">
        <f t="shared" si="8946"/>
        <v/>
      </c>
      <c r="BY971" s="91" t="str">
        <f t="shared" si="8947"/>
        <v/>
      </c>
      <c r="BZ971" s="91" t="str">
        <f t="shared" si="8948"/>
        <v/>
      </c>
      <c r="CA971" s="91" t="str">
        <f t="shared" si="8949"/>
        <v/>
      </c>
      <c r="CB971" s="91" t="str">
        <f t="shared" si="8950"/>
        <v/>
      </c>
      <c r="CC971" s="91" t="str">
        <f t="shared" si="8951"/>
        <v/>
      </c>
      <c r="CD971" s="91" t="str">
        <f t="shared" si="8952"/>
        <v/>
      </c>
      <c r="CE971" s="91" t="str">
        <f t="shared" si="8953"/>
        <v/>
      </c>
      <c r="CF971" s="91" t="str">
        <f t="shared" si="8954"/>
        <v/>
      </c>
      <c r="CG971" s="91" t="str">
        <f t="shared" si="8955"/>
        <v/>
      </c>
      <c r="CH971" s="91" t="str">
        <f t="shared" si="8956"/>
        <v/>
      </c>
      <c r="CI971" s="91" t="str">
        <f t="shared" si="8957"/>
        <v>нет</v>
      </c>
      <c r="CJ971" s="63" t="e">
        <f>IF(LEN('Описание предлагаемого товара'!#REF!)&gt;0,'Описание предлагаемого товара'!#REF!,"")</f>
        <v>#REF!</v>
      </c>
      <c r="CK971" s="91" t="e">
        <f t="shared" ref="CK971:CL971" si="9474">IFERROR(REPLACE(CJ971,FIND(CHAR(10),CJ971,1),1,""),CJ971)</f>
        <v>#REF!</v>
      </c>
      <c r="CL971" s="91" t="e">
        <f t="shared" si="9474"/>
        <v>#REF!</v>
      </c>
      <c r="CM971" s="91" t="e">
        <f t="shared" si="8959"/>
        <v>#REF!</v>
      </c>
      <c r="CN971" s="91" t="e">
        <f t="shared" si="8960"/>
        <v>#REF!</v>
      </c>
      <c r="CO971" s="91" t="e">
        <f t="shared" si="8961"/>
        <v>#REF!</v>
      </c>
      <c r="CP971" s="90" t="e">
        <f>IF(AU971="Не указан реестровый номер (мера нац.режима Запрет)","",IF(CI971="нет","",IF(CU971="да","исключение(не смотрим баллы)",IFERROR(IF(CI971*1&gt;0,IFERROR(IF(VLOOKUP(CI971*1,Обработ.выгрузка_реестра_РФ!$A:$G,7,)=0,"Баллы не установлены",VLOOKUP(CI971*1,Обработ.выгрузка_реестра_РФ!$A:$G,7,)),IF(LEN(CI971)&gt;14,"","нет номера в реестре РФ")),""),IF(LEN(CI971)=0,"","Некорректный реестровый номер")))))</f>
        <v>#REF!</v>
      </c>
      <c r="CQ971" s="33" t="e">
        <f>IF(LEN(C971)&gt;0,IFERROR(IF(LEN(H971)&gt;0,IF(LEN(VLOOKUP(H971,'исключения(не_смотрим_баллы)'!$A:$C,1,))&gt;0,"да","нет"),"не введен ОКПД2"),"нет"),"")</f>
        <v>#REF!</v>
      </c>
      <c r="CR971" s="33" t="e">
        <f ca="1">IF(CQ971="да",IF(TODAY()&lt;VLOOKUP(H971,'исключения(не_смотрим_баллы)'!$A:$C,3,),"да","нет"),"")</f>
        <v>#REF!</v>
      </c>
      <c r="CS971" s="33" t="str">
        <f>IFERROR(IF(CQ971="да",IF(VLOOKUP(CI971*1,Обработ.выгрузка_реестра_РФ!$A:$G,2,)&lt;VLOOKUP(H971,'исключения(не_смотрим_баллы)'!$A:$C,2,),"да","нет"),""),"")</f>
        <v/>
      </c>
      <c r="CT971" s="24"/>
      <c r="CU971" s="33" t="e">
        <f t="shared" si="8973"/>
        <v>#REF!</v>
      </c>
      <c r="CV971" s="91" t="e">
        <f t="shared" si="8974"/>
        <v>#REF!</v>
      </c>
      <c r="CW971" s="27" t="e">
        <f t="shared" si="8975"/>
        <v>#REF!</v>
      </c>
      <c r="CX971" s="26" t="e">
        <f t="shared" si="8904"/>
        <v>#REF!</v>
      </c>
      <c r="CY971" s="64" t="e">
        <f>IF(LEN('Описание предлагаемого товара'!#REF!)&gt;0,'Описание предлагаемого товара'!#REF!,"")</f>
        <v>#REF!</v>
      </c>
      <c r="CZ971" s="95" t="e">
        <f t="shared" si="8962"/>
        <v>#REF!</v>
      </c>
      <c r="DA971" s="95" t="e">
        <f t="shared" ref="DA971" si="9475">IFERROR(REPLACE(CZ971,FIND(" ",CZ971,1),1,""),CZ971)</f>
        <v>#REF!</v>
      </c>
      <c r="DB971" s="95" t="e">
        <f t="shared" si="8906"/>
        <v>#REF!</v>
      </c>
      <c r="DC971" s="95" t="e">
        <f t="shared" ref="DC971:DD971" si="9476">IFERROR(REPLACE(DB971,FIND("г.",DB971,1),2,""),DB971)</f>
        <v>#REF!</v>
      </c>
      <c r="DD971" s="95" t="e">
        <f t="shared" si="9476"/>
        <v>#REF!</v>
      </c>
      <c r="DE971" s="95" t="e">
        <f t="shared" ref="DE971:DF971" si="9477">IFERROR(REPLACE(DD971,FIND("г",DD971,1),1,""),DD971)</f>
        <v>#REF!</v>
      </c>
      <c r="DF971" s="95" t="e">
        <f t="shared" si="9477"/>
        <v>#REF!</v>
      </c>
      <c r="DG971" s="95" t="e">
        <f t="shared" si="8979"/>
        <v>#REF!</v>
      </c>
      <c r="DH971" s="25" t="str">
        <f>IFERROR(VLOOKUP(CI971*1,Обработ.выгрузка_реестра_РФ!$A:$G,5,),"")</f>
        <v/>
      </c>
      <c r="DI971" s="27" t="str">
        <f t="shared" si="8989"/>
        <v/>
      </c>
      <c r="DJ971" s="27" t="str">
        <f t="shared" ca="1" si="8966"/>
        <v/>
      </c>
      <c r="DK971" s="63" t="e">
        <f>IF(LEN('Описание предлагаемого товара'!#REF!)&gt;0,'Описание предлагаемого товара'!#REF!,"")</f>
        <v>#REF!</v>
      </c>
      <c r="DL971" s="63" t="e">
        <f>IF(LEN('Описание предлагаемого товара'!#REF!)&gt;0,'Описание предлагаемого товара'!#REF!,"")</f>
        <v>#REF!</v>
      </c>
      <c r="DM971" s="32"/>
    </row>
    <row r="972" spans="1:117" ht="48.75" customHeight="1" x14ac:dyDescent="0.25">
      <c r="A972" s="61" t="e">
        <f>IF(LEN('Описание предлагаемого товара'!#REF!)&gt;0,'Описание предлагаемого товара'!#REF!,"")</f>
        <v>#REF!</v>
      </c>
      <c r="B972" s="65" t="e">
        <f>IF(LEN('Описание предлагаемого товара'!#REF!)&gt;0,'Описание предлагаемого товара'!#REF!,"")</f>
        <v>#REF!</v>
      </c>
      <c r="C972" s="61" t="e">
        <f>IF(LEN('Описание предлагаемого товара'!#REF!)&gt;0,'Описание предлагаемого товара'!#REF!,"")</f>
        <v>#REF!</v>
      </c>
      <c r="D972" s="61" t="e">
        <f>IF(LEN('Описание предлагаемого товара'!#REF!)&gt;0,'Описание предлагаемого товара'!#REF!,"")</f>
        <v>#REF!</v>
      </c>
      <c r="E972" s="61" t="e">
        <f>IF(LEN('Описание предлагаемого товара'!#REF!)&gt;0,'Описание предлагаемого товара'!#REF!,"")</f>
        <v>#REF!</v>
      </c>
      <c r="F972" s="61" t="e">
        <f>IF(LEN('Описание предлагаемого товара'!#REF!)&gt;0,'Описание предлагаемого товара'!#REF!,"")</f>
        <v>#REF!</v>
      </c>
      <c r="G972" s="61" t="e">
        <f>IF(LEN('Описание предлагаемого товара'!#REF!)&gt;0,'Описание предлагаемого товара'!#REF!,"")</f>
        <v>#REF!</v>
      </c>
      <c r="H972" s="61" t="e">
        <f>IF(LEN('Описание предлагаемого товара'!#REF!)&gt;0,'Описание предлагаемого товара'!#REF!,"")</f>
        <v>#REF!</v>
      </c>
      <c r="I972" s="61" t="e">
        <f>IF(LEN('Описание предлагаемого товара'!#REF!)&gt;0,'Описание предлагаемого товара'!#REF!,"")</f>
        <v>#REF!</v>
      </c>
      <c r="J972" s="38" t="str">
        <f>IFERROR(VLOOKUP(B972,SAP!$A:$E,5,),"")</f>
        <v/>
      </c>
      <c r="K972" s="40" t="str">
        <f t="shared" si="8909"/>
        <v/>
      </c>
      <c r="L972" s="61" t="e">
        <f>IF(LEN('Описание предлагаемого товара'!#REF!)&gt;0,IFERROR('Описание предлагаемого товара'!#REF!*1,""),"")</f>
        <v>#REF!</v>
      </c>
      <c r="M972" s="39" t="str">
        <f>IFERROR(VLOOKUP(B972,SAP!$A:$E,2,),"")</f>
        <v/>
      </c>
      <c r="N972" s="41" t="str">
        <f t="shared" si="9045"/>
        <v/>
      </c>
      <c r="O972" s="39" t="str">
        <f t="shared" si="8896"/>
        <v/>
      </c>
      <c r="P972" s="36" t="e">
        <f>IF(LEN('Описание предлагаемого товара'!#REF!)&gt;0,'Описание предлагаемого товара'!#REF!,"")</f>
        <v>#REF!</v>
      </c>
      <c r="Q97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72" s="37" t="e">
        <f>IF(LEN('Описание предлагаемого товара'!#REF!)&gt;0,'Описание предлагаемого товара'!#REF!,"")</f>
        <v>#REF!</v>
      </c>
      <c r="S972" s="37" t="e">
        <f>IF(LEN('Описание предлагаемого товара'!#REF!)&gt;0,'Описание предлагаемого товара'!#REF!,"")</f>
        <v>#REF!</v>
      </c>
      <c r="T97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72" s="23" t="str">
        <f>IFERROR(VLOOKUP(CI972*1,Обработ.выгрузка_реестра_РФ!$A:$G,6,),"")</f>
        <v/>
      </c>
      <c r="V972" s="61" t="e">
        <f>IF(LEN('Описание предлагаемого товара'!#REF!)&gt;0,'Описание предлагаемого товара'!#REF!,"")</f>
        <v>#REF!</v>
      </c>
      <c r="W972" s="62" t="e">
        <f>IF(LEN('Описание предлагаемого товара'!#REF!)&gt;0,'Описание предлагаемого товара'!#REF!,"")</f>
        <v>#REF!</v>
      </c>
      <c r="X972" s="91" t="e">
        <f t="shared" ref="X972:Y972" si="9478">IFERROR(REPLACE(W972,FIND(CHAR(10),W972,1),1," "),W972)</f>
        <v>#REF!</v>
      </c>
      <c r="Y972" s="91" t="e">
        <f t="shared" si="9478"/>
        <v>#REF!</v>
      </c>
      <c r="Z972" s="91" t="e">
        <f t="shared" si="8911"/>
        <v>#REF!</v>
      </c>
      <c r="AA972" s="91" t="e">
        <f t="shared" si="8912"/>
        <v>#REF!</v>
      </c>
      <c r="AB972" s="91" t="e">
        <f t="shared" si="8913"/>
        <v>#REF!</v>
      </c>
      <c r="AC972" s="91" t="e">
        <f t="shared" ref="AC972:AF972" si="9479">IFERROR(REPLACE(AB972,FIND("  ",AB972,1),2," "),AB972)</f>
        <v>#REF!</v>
      </c>
      <c r="AD972" s="91" t="e">
        <f t="shared" si="9479"/>
        <v>#REF!</v>
      </c>
      <c r="AE972" s="91" t="e">
        <f t="shared" si="9479"/>
        <v>#REF!</v>
      </c>
      <c r="AF972" s="91" t="e">
        <f t="shared" si="9479"/>
        <v>#REF!</v>
      </c>
      <c r="AG972" s="23" t="str">
        <f>IFERROR(VLOOKUP(CI972*1,Обработ.выгрузка_реестра_РФ!$A:$G,4,),"")</f>
        <v/>
      </c>
      <c r="AH972" s="91" t="str">
        <f t="shared" ref="AH972:AI972" si="9480">IFERROR(REPLACE(AG972,FIND("-",AG972,1),1,"*"),AG972)</f>
        <v/>
      </c>
      <c r="AI972" s="91" t="str">
        <f t="shared" si="9480"/>
        <v/>
      </c>
      <c r="AJ972" s="27" t="str">
        <f t="shared" si="9011"/>
        <v/>
      </c>
      <c r="AK972" s="63" t="e">
        <f>IF(LEN('Описание предлагаемого товара'!#REF!)&gt;0,'Описание предлагаемого товара'!#REF!,"")</f>
        <v>#REF!</v>
      </c>
      <c r="AL972" s="91" t="e">
        <f t="shared" ref="AL972:AM972" si="9481">IFERROR(REPLACE(AK972,FIND(CHAR(10),AK972,1),1,""),AK972)</f>
        <v>#REF!</v>
      </c>
      <c r="AM972" s="91" t="e">
        <f t="shared" si="9481"/>
        <v>#REF!</v>
      </c>
      <c r="AN972" s="91" t="e">
        <f t="shared" ref="AN972:AR972" si="9482">IFERROR(REPLACE(AM972,FIND(" ",AM972,1),1,""),AM972)</f>
        <v>#REF!</v>
      </c>
      <c r="AO972" s="91" t="e">
        <f t="shared" si="9482"/>
        <v>#REF!</v>
      </c>
      <c r="AP972" s="91" t="e">
        <f t="shared" si="9482"/>
        <v>#REF!</v>
      </c>
      <c r="AQ972" s="91" t="e">
        <f t="shared" si="9482"/>
        <v>#REF!</v>
      </c>
      <c r="AR972" s="91" t="e">
        <f t="shared" si="9482"/>
        <v>#REF!</v>
      </c>
      <c r="AS972" s="91" t="e">
        <f t="shared" si="8918"/>
        <v>#REF!</v>
      </c>
      <c r="AT972" s="91" t="e">
        <f t="shared" si="8919"/>
        <v>#REF!</v>
      </c>
      <c r="AU972" s="32" t="e">
        <f t="shared" si="8902"/>
        <v>#REF!</v>
      </c>
      <c r="AV972" s="93" t="e">
        <f>'Описание предлагаемого товара'!#REF!</f>
        <v>#REF!</v>
      </c>
      <c r="AW972" s="91" t="e">
        <f>MIN(SEARCH({0,1,2,3,4,5,6,7,8,9},AV972&amp; "0123456789"))</f>
        <v>#REF!</v>
      </c>
      <c r="AX972" s="91" t="str">
        <f t="shared" si="8920"/>
        <v/>
      </c>
      <c r="AY972" s="91" t="str">
        <f t="shared" si="8921"/>
        <v/>
      </c>
      <c r="AZ972" s="91" t="str">
        <f t="shared" si="8922"/>
        <v/>
      </c>
      <c r="BA972" s="91" t="str">
        <f t="shared" si="8923"/>
        <v/>
      </c>
      <c r="BB972" s="91" t="str">
        <f t="shared" si="8924"/>
        <v/>
      </c>
      <c r="BC972" s="91" t="str">
        <f t="shared" si="8925"/>
        <v/>
      </c>
      <c r="BD972" s="91" t="str">
        <f t="shared" si="8926"/>
        <v/>
      </c>
      <c r="BE972" s="91" t="str">
        <f t="shared" si="8927"/>
        <v/>
      </c>
      <c r="BF972" s="91" t="str">
        <f t="shared" si="8928"/>
        <v/>
      </c>
      <c r="BG972" s="91" t="str">
        <f t="shared" si="8929"/>
        <v/>
      </c>
      <c r="BH972" s="91" t="str">
        <f t="shared" si="8930"/>
        <v/>
      </c>
      <c r="BI972" s="91" t="str">
        <f t="shared" si="8931"/>
        <v/>
      </c>
      <c r="BJ972" s="91" t="str">
        <f t="shared" si="8932"/>
        <v/>
      </c>
      <c r="BK972" s="91" t="str">
        <f t="shared" si="8933"/>
        <v/>
      </c>
      <c r="BL972" s="91" t="str">
        <f t="shared" si="8934"/>
        <v/>
      </c>
      <c r="BM972" s="91" t="str">
        <f t="shared" si="8935"/>
        <v/>
      </c>
      <c r="BN972" s="91" t="str">
        <f t="shared" si="8936"/>
        <v/>
      </c>
      <c r="BO972" s="91" t="str">
        <f t="shared" si="8937"/>
        <v/>
      </c>
      <c r="BP972" s="91" t="str">
        <f t="shared" si="8938"/>
        <v/>
      </c>
      <c r="BQ972" s="91" t="str">
        <f t="shared" si="8939"/>
        <v/>
      </c>
      <c r="BR972" s="91" t="str">
        <f t="shared" si="8940"/>
        <v/>
      </c>
      <c r="BS972" s="91" t="str">
        <f t="shared" si="8941"/>
        <v/>
      </c>
      <c r="BT972" s="91" t="str">
        <f t="shared" si="8942"/>
        <v/>
      </c>
      <c r="BU972" s="91" t="str">
        <f t="shared" si="8943"/>
        <v/>
      </c>
      <c r="BV972" s="91" t="str">
        <f t="shared" si="8944"/>
        <v/>
      </c>
      <c r="BW972" s="91" t="str">
        <f t="shared" si="8945"/>
        <v/>
      </c>
      <c r="BX972" s="91" t="str">
        <f t="shared" si="8946"/>
        <v/>
      </c>
      <c r="BY972" s="91" t="str">
        <f t="shared" si="8947"/>
        <v/>
      </c>
      <c r="BZ972" s="91" t="str">
        <f t="shared" si="8948"/>
        <v/>
      </c>
      <c r="CA972" s="91" t="str">
        <f t="shared" si="8949"/>
        <v/>
      </c>
      <c r="CB972" s="91" t="str">
        <f t="shared" si="8950"/>
        <v/>
      </c>
      <c r="CC972" s="91" t="str">
        <f t="shared" si="8951"/>
        <v/>
      </c>
      <c r="CD972" s="91" t="str">
        <f t="shared" si="8952"/>
        <v/>
      </c>
      <c r="CE972" s="91" t="str">
        <f t="shared" si="8953"/>
        <v/>
      </c>
      <c r="CF972" s="91" t="str">
        <f t="shared" si="8954"/>
        <v/>
      </c>
      <c r="CG972" s="91" t="str">
        <f t="shared" si="8955"/>
        <v/>
      </c>
      <c r="CH972" s="91" t="str">
        <f t="shared" si="8956"/>
        <v/>
      </c>
      <c r="CI972" s="91" t="str">
        <f t="shared" si="8957"/>
        <v>нет</v>
      </c>
      <c r="CJ972" s="63" t="e">
        <f>IF(LEN('Описание предлагаемого товара'!#REF!)&gt;0,'Описание предлагаемого товара'!#REF!,"")</f>
        <v>#REF!</v>
      </c>
      <c r="CK972" s="91" t="e">
        <f t="shared" ref="CK972:CL972" si="9483">IFERROR(REPLACE(CJ972,FIND(CHAR(10),CJ972,1),1,""),CJ972)</f>
        <v>#REF!</v>
      </c>
      <c r="CL972" s="91" t="e">
        <f t="shared" si="9483"/>
        <v>#REF!</v>
      </c>
      <c r="CM972" s="91" t="e">
        <f t="shared" si="8959"/>
        <v>#REF!</v>
      </c>
      <c r="CN972" s="91" t="e">
        <f t="shared" si="8960"/>
        <v>#REF!</v>
      </c>
      <c r="CO972" s="91" t="e">
        <f t="shared" si="8961"/>
        <v>#REF!</v>
      </c>
      <c r="CP972" s="90" t="e">
        <f>IF(AU972="Не указан реестровый номер (мера нац.режима Запрет)","",IF(CI972="нет","",IF(CU972="да","исключение(не смотрим баллы)",IFERROR(IF(CI972*1&gt;0,IFERROR(IF(VLOOKUP(CI972*1,Обработ.выгрузка_реестра_РФ!$A:$G,7,)=0,"Баллы не установлены",VLOOKUP(CI972*1,Обработ.выгрузка_реестра_РФ!$A:$G,7,)),IF(LEN(CI972)&gt;14,"","нет номера в реестре РФ")),""),IF(LEN(CI972)=0,"","Некорректный реестровый номер")))))</f>
        <v>#REF!</v>
      </c>
      <c r="CQ972" s="33" t="e">
        <f>IF(LEN(C972)&gt;0,IFERROR(IF(LEN(H972)&gt;0,IF(LEN(VLOOKUP(H972,'исключения(не_смотрим_баллы)'!$A:$C,1,))&gt;0,"да","нет"),"не введен ОКПД2"),"нет"),"")</f>
        <v>#REF!</v>
      </c>
      <c r="CR972" s="33" t="e">
        <f ca="1">IF(CQ972="да",IF(TODAY()&lt;VLOOKUP(H972,'исключения(не_смотрим_баллы)'!$A:$C,3,),"да","нет"),"")</f>
        <v>#REF!</v>
      </c>
      <c r="CS972" s="33" t="str">
        <f>IFERROR(IF(CQ972="да",IF(VLOOKUP(CI972*1,Обработ.выгрузка_реестра_РФ!$A:$G,2,)&lt;VLOOKUP(H972,'исключения(не_смотрим_баллы)'!$A:$C,2,),"да","нет"),""),"")</f>
        <v/>
      </c>
      <c r="CT972" s="24"/>
      <c r="CU972" s="33" t="e">
        <f t="shared" si="8973"/>
        <v>#REF!</v>
      </c>
      <c r="CV972" s="91" t="e">
        <f t="shared" si="8974"/>
        <v>#REF!</v>
      </c>
      <c r="CW972" s="27" t="e">
        <f t="shared" si="8975"/>
        <v>#REF!</v>
      </c>
      <c r="CX972" s="26" t="e">
        <f t="shared" si="8904"/>
        <v>#REF!</v>
      </c>
      <c r="CY972" s="64" t="e">
        <f>IF(LEN('Описание предлагаемого товара'!#REF!)&gt;0,'Описание предлагаемого товара'!#REF!,"")</f>
        <v>#REF!</v>
      </c>
      <c r="CZ972" s="95" t="e">
        <f t="shared" si="8962"/>
        <v>#REF!</v>
      </c>
      <c r="DA972" s="95" t="e">
        <f t="shared" ref="DA972" si="9484">IFERROR(REPLACE(CZ972,FIND(" ",CZ972,1),1,""),CZ972)</f>
        <v>#REF!</v>
      </c>
      <c r="DB972" s="95" t="e">
        <f t="shared" si="8906"/>
        <v>#REF!</v>
      </c>
      <c r="DC972" s="95" t="e">
        <f t="shared" ref="DC972:DD972" si="9485">IFERROR(REPLACE(DB972,FIND("г.",DB972,1),2,""),DB972)</f>
        <v>#REF!</v>
      </c>
      <c r="DD972" s="95" t="e">
        <f t="shared" si="9485"/>
        <v>#REF!</v>
      </c>
      <c r="DE972" s="95" t="e">
        <f t="shared" ref="DE972:DF972" si="9486">IFERROR(REPLACE(DD972,FIND("г",DD972,1),1,""),DD972)</f>
        <v>#REF!</v>
      </c>
      <c r="DF972" s="95" t="e">
        <f t="shared" si="9486"/>
        <v>#REF!</v>
      </c>
      <c r="DG972" s="95" t="e">
        <f t="shared" si="8979"/>
        <v>#REF!</v>
      </c>
      <c r="DH972" s="25" t="str">
        <f>IFERROR(VLOOKUP(CI972*1,Обработ.выгрузка_реестра_РФ!$A:$G,5,),"")</f>
        <v/>
      </c>
      <c r="DI972" s="27" t="str">
        <f t="shared" si="8989"/>
        <v/>
      </c>
      <c r="DJ972" s="27" t="str">
        <f t="shared" ca="1" si="8966"/>
        <v/>
      </c>
      <c r="DK972" s="63" t="e">
        <f>IF(LEN('Описание предлагаемого товара'!#REF!)&gt;0,'Описание предлагаемого товара'!#REF!,"")</f>
        <v>#REF!</v>
      </c>
      <c r="DL972" s="63" t="e">
        <f>IF(LEN('Описание предлагаемого товара'!#REF!)&gt;0,'Описание предлагаемого товара'!#REF!,"")</f>
        <v>#REF!</v>
      </c>
      <c r="DM972" s="32"/>
    </row>
    <row r="973" spans="1:117" ht="48.75" customHeight="1" x14ac:dyDescent="0.25">
      <c r="A973" s="61" t="e">
        <f>IF(LEN('Описание предлагаемого товара'!#REF!)&gt;0,'Описание предлагаемого товара'!#REF!,"")</f>
        <v>#REF!</v>
      </c>
      <c r="B973" s="65" t="e">
        <f>IF(LEN('Описание предлагаемого товара'!#REF!)&gt;0,'Описание предлагаемого товара'!#REF!,"")</f>
        <v>#REF!</v>
      </c>
      <c r="C973" s="61" t="e">
        <f>IF(LEN('Описание предлагаемого товара'!#REF!)&gt;0,'Описание предлагаемого товара'!#REF!,"")</f>
        <v>#REF!</v>
      </c>
      <c r="D973" s="61" t="e">
        <f>IF(LEN('Описание предлагаемого товара'!#REF!)&gt;0,'Описание предлагаемого товара'!#REF!,"")</f>
        <v>#REF!</v>
      </c>
      <c r="E973" s="61" t="e">
        <f>IF(LEN('Описание предлагаемого товара'!#REF!)&gt;0,'Описание предлагаемого товара'!#REF!,"")</f>
        <v>#REF!</v>
      </c>
      <c r="F973" s="61" t="e">
        <f>IF(LEN('Описание предлагаемого товара'!#REF!)&gt;0,'Описание предлагаемого товара'!#REF!,"")</f>
        <v>#REF!</v>
      </c>
      <c r="G973" s="61" t="e">
        <f>IF(LEN('Описание предлагаемого товара'!#REF!)&gt;0,'Описание предлагаемого товара'!#REF!,"")</f>
        <v>#REF!</v>
      </c>
      <c r="H973" s="61" t="e">
        <f>IF(LEN('Описание предлагаемого товара'!#REF!)&gt;0,'Описание предлагаемого товара'!#REF!,"")</f>
        <v>#REF!</v>
      </c>
      <c r="I973" s="61" t="e">
        <f>IF(LEN('Описание предлагаемого товара'!#REF!)&gt;0,'Описание предлагаемого товара'!#REF!,"")</f>
        <v>#REF!</v>
      </c>
      <c r="J973" s="38" t="str">
        <f>IFERROR(VLOOKUP(B973,SAP!$A:$E,5,),"")</f>
        <v/>
      </c>
      <c r="K973" s="40" t="str">
        <f t="shared" si="8909"/>
        <v/>
      </c>
      <c r="L973" s="61" t="e">
        <f>IF(LEN('Описание предлагаемого товара'!#REF!)&gt;0,IFERROR('Описание предлагаемого товара'!#REF!*1,""),"")</f>
        <v>#REF!</v>
      </c>
      <c r="M973" s="39" t="str">
        <f>IFERROR(VLOOKUP(B973,SAP!$A:$E,2,),"")</f>
        <v/>
      </c>
      <c r="N973" s="41" t="str">
        <f t="shared" si="9045"/>
        <v/>
      </c>
      <c r="O973" s="39" t="str">
        <f t="shared" si="8896"/>
        <v/>
      </c>
      <c r="P973" s="36" t="e">
        <f>IF(LEN('Описание предлагаемого товара'!#REF!)&gt;0,'Описание предлагаемого товара'!#REF!,"")</f>
        <v>#REF!</v>
      </c>
      <c r="Q97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73" s="37" t="e">
        <f>IF(LEN('Описание предлагаемого товара'!#REF!)&gt;0,'Описание предлагаемого товара'!#REF!,"")</f>
        <v>#REF!</v>
      </c>
      <c r="S973" s="37" t="e">
        <f>IF(LEN('Описание предлагаемого товара'!#REF!)&gt;0,'Описание предлагаемого товара'!#REF!,"")</f>
        <v>#REF!</v>
      </c>
      <c r="T97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73" s="23" t="str">
        <f>IFERROR(VLOOKUP(CI973*1,Обработ.выгрузка_реестра_РФ!$A:$G,6,),"")</f>
        <v/>
      </c>
      <c r="V973" s="61" t="e">
        <f>IF(LEN('Описание предлагаемого товара'!#REF!)&gt;0,'Описание предлагаемого товара'!#REF!,"")</f>
        <v>#REF!</v>
      </c>
      <c r="W973" s="62" t="e">
        <f>IF(LEN('Описание предлагаемого товара'!#REF!)&gt;0,'Описание предлагаемого товара'!#REF!,"")</f>
        <v>#REF!</v>
      </c>
      <c r="X973" s="91" t="e">
        <f t="shared" ref="X973:Y973" si="9487">IFERROR(REPLACE(W973,FIND(CHAR(10),W973,1),1," "),W973)</f>
        <v>#REF!</v>
      </c>
      <c r="Y973" s="91" t="e">
        <f t="shared" si="9487"/>
        <v>#REF!</v>
      </c>
      <c r="Z973" s="91" t="e">
        <f t="shared" si="8911"/>
        <v>#REF!</v>
      </c>
      <c r="AA973" s="91" t="e">
        <f t="shared" si="8912"/>
        <v>#REF!</v>
      </c>
      <c r="AB973" s="91" t="e">
        <f t="shared" si="8913"/>
        <v>#REF!</v>
      </c>
      <c r="AC973" s="91" t="e">
        <f t="shared" ref="AC973:AF973" si="9488">IFERROR(REPLACE(AB973,FIND("  ",AB973,1),2," "),AB973)</f>
        <v>#REF!</v>
      </c>
      <c r="AD973" s="91" t="e">
        <f t="shared" si="9488"/>
        <v>#REF!</v>
      </c>
      <c r="AE973" s="91" t="e">
        <f t="shared" si="9488"/>
        <v>#REF!</v>
      </c>
      <c r="AF973" s="91" t="e">
        <f t="shared" si="9488"/>
        <v>#REF!</v>
      </c>
      <c r="AG973" s="23" t="str">
        <f>IFERROR(VLOOKUP(CI973*1,Обработ.выгрузка_реестра_РФ!$A:$G,4,),"")</f>
        <v/>
      </c>
      <c r="AH973" s="91" t="str">
        <f t="shared" ref="AH973:AI973" si="9489">IFERROR(REPLACE(AG973,FIND("-",AG973,1),1,"*"),AG973)</f>
        <v/>
      </c>
      <c r="AI973" s="91" t="str">
        <f t="shared" si="9489"/>
        <v/>
      </c>
      <c r="AJ973" s="27" t="str">
        <f t="shared" si="9011"/>
        <v/>
      </c>
      <c r="AK973" s="63" t="e">
        <f>IF(LEN('Описание предлагаемого товара'!#REF!)&gt;0,'Описание предлагаемого товара'!#REF!,"")</f>
        <v>#REF!</v>
      </c>
      <c r="AL973" s="91" t="e">
        <f t="shared" ref="AL973:AM973" si="9490">IFERROR(REPLACE(AK973,FIND(CHAR(10),AK973,1),1,""),AK973)</f>
        <v>#REF!</v>
      </c>
      <c r="AM973" s="91" t="e">
        <f t="shared" si="9490"/>
        <v>#REF!</v>
      </c>
      <c r="AN973" s="91" t="e">
        <f t="shared" ref="AN973:AR973" si="9491">IFERROR(REPLACE(AM973,FIND(" ",AM973,1),1,""),AM973)</f>
        <v>#REF!</v>
      </c>
      <c r="AO973" s="91" t="e">
        <f t="shared" si="9491"/>
        <v>#REF!</v>
      </c>
      <c r="AP973" s="91" t="e">
        <f t="shared" si="9491"/>
        <v>#REF!</v>
      </c>
      <c r="AQ973" s="91" t="e">
        <f t="shared" si="9491"/>
        <v>#REF!</v>
      </c>
      <c r="AR973" s="91" t="e">
        <f t="shared" si="9491"/>
        <v>#REF!</v>
      </c>
      <c r="AS973" s="91" t="e">
        <f t="shared" si="8918"/>
        <v>#REF!</v>
      </c>
      <c r="AT973" s="91" t="e">
        <f t="shared" si="8919"/>
        <v>#REF!</v>
      </c>
      <c r="AU973" s="32" t="e">
        <f t="shared" si="8902"/>
        <v>#REF!</v>
      </c>
      <c r="AV973" s="93" t="e">
        <f>'Описание предлагаемого товара'!#REF!</f>
        <v>#REF!</v>
      </c>
      <c r="AW973" s="91" t="e">
        <f>MIN(SEARCH({0,1,2,3,4,5,6,7,8,9},AV973&amp; "0123456789"))</f>
        <v>#REF!</v>
      </c>
      <c r="AX973" s="91" t="str">
        <f t="shared" si="8920"/>
        <v/>
      </c>
      <c r="AY973" s="91" t="str">
        <f t="shared" si="8921"/>
        <v/>
      </c>
      <c r="AZ973" s="91" t="str">
        <f t="shared" si="8922"/>
        <v/>
      </c>
      <c r="BA973" s="91" t="str">
        <f t="shared" si="8923"/>
        <v/>
      </c>
      <c r="BB973" s="91" t="str">
        <f t="shared" si="8924"/>
        <v/>
      </c>
      <c r="BC973" s="91" t="str">
        <f t="shared" si="8925"/>
        <v/>
      </c>
      <c r="BD973" s="91" t="str">
        <f t="shared" si="8926"/>
        <v/>
      </c>
      <c r="BE973" s="91" t="str">
        <f t="shared" si="8927"/>
        <v/>
      </c>
      <c r="BF973" s="91" t="str">
        <f t="shared" si="8928"/>
        <v/>
      </c>
      <c r="BG973" s="91" t="str">
        <f t="shared" si="8929"/>
        <v/>
      </c>
      <c r="BH973" s="91" t="str">
        <f t="shared" si="8930"/>
        <v/>
      </c>
      <c r="BI973" s="91" t="str">
        <f t="shared" si="8931"/>
        <v/>
      </c>
      <c r="BJ973" s="91" t="str">
        <f t="shared" si="8932"/>
        <v/>
      </c>
      <c r="BK973" s="91" t="str">
        <f t="shared" si="8933"/>
        <v/>
      </c>
      <c r="BL973" s="91" t="str">
        <f t="shared" si="8934"/>
        <v/>
      </c>
      <c r="BM973" s="91" t="str">
        <f t="shared" si="8935"/>
        <v/>
      </c>
      <c r="BN973" s="91" t="str">
        <f t="shared" si="8936"/>
        <v/>
      </c>
      <c r="BO973" s="91" t="str">
        <f t="shared" si="8937"/>
        <v/>
      </c>
      <c r="BP973" s="91" t="str">
        <f t="shared" si="8938"/>
        <v/>
      </c>
      <c r="BQ973" s="91" t="str">
        <f t="shared" si="8939"/>
        <v/>
      </c>
      <c r="BR973" s="91" t="str">
        <f t="shared" si="8940"/>
        <v/>
      </c>
      <c r="BS973" s="91" t="str">
        <f t="shared" si="8941"/>
        <v/>
      </c>
      <c r="BT973" s="91" t="str">
        <f t="shared" si="8942"/>
        <v/>
      </c>
      <c r="BU973" s="91" t="str">
        <f t="shared" si="8943"/>
        <v/>
      </c>
      <c r="BV973" s="91" t="str">
        <f t="shared" si="8944"/>
        <v/>
      </c>
      <c r="BW973" s="91" t="str">
        <f t="shared" si="8945"/>
        <v/>
      </c>
      <c r="BX973" s="91" t="str">
        <f t="shared" si="8946"/>
        <v/>
      </c>
      <c r="BY973" s="91" t="str">
        <f t="shared" si="8947"/>
        <v/>
      </c>
      <c r="BZ973" s="91" t="str">
        <f t="shared" si="8948"/>
        <v/>
      </c>
      <c r="CA973" s="91" t="str">
        <f t="shared" si="8949"/>
        <v/>
      </c>
      <c r="CB973" s="91" t="str">
        <f t="shared" si="8950"/>
        <v/>
      </c>
      <c r="CC973" s="91" t="str">
        <f t="shared" si="8951"/>
        <v/>
      </c>
      <c r="CD973" s="91" t="str">
        <f t="shared" si="8952"/>
        <v/>
      </c>
      <c r="CE973" s="91" t="str">
        <f t="shared" si="8953"/>
        <v/>
      </c>
      <c r="CF973" s="91" t="str">
        <f t="shared" si="8954"/>
        <v/>
      </c>
      <c r="CG973" s="91" t="str">
        <f t="shared" si="8955"/>
        <v/>
      </c>
      <c r="CH973" s="91" t="str">
        <f t="shared" si="8956"/>
        <v/>
      </c>
      <c r="CI973" s="91" t="str">
        <f t="shared" si="8957"/>
        <v>нет</v>
      </c>
      <c r="CJ973" s="63" t="e">
        <f>IF(LEN('Описание предлагаемого товара'!#REF!)&gt;0,'Описание предлагаемого товара'!#REF!,"")</f>
        <v>#REF!</v>
      </c>
      <c r="CK973" s="91" t="e">
        <f t="shared" ref="CK973:CL973" si="9492">IFERROR(REPLACE(CJ973,FIND(CHAR(10),CJ973,1),1,""),CJ973)</f>
        <v>#REF!</v>
      </c>
      <c r="CL973" s="91" t="e">
        <f t="shared" si="9492"/>
        <v>#REF!</v>
      </c>
      <c r="CM973" s="91" t="e">
        <f t="shared" si="8959"/>
        <v>#REF!</v>
      </c>
      <c r="CN973" s="91" t="e">
        <f t="shared" si="8960"/>
        <v>#REF!</v>
      </c>
      <c r="CO973" s="91" t="e">
        <f t="shared" si="8961"/>
        <v>#REF!</v>
      </c>
      <c r="CP973" s="90" t="e">
        <f>IF(AU973="Не указан реестровый номер (мера нац.режима Запрет)","",IF(CI973="нет","",IF(CU973="да","исключение(не смотрим баллы)",IFERROR(IF(CI973*1&gt;0,IFERROR(IF(VLOOKUP(CI973*1,Обработ.выгрузка_реестра_РФ!$A:$G,7,)=0,"Баллы не установлены",VLOOKUP(CI973*1,Обработ.выгрузка_реестра_РФ!$A:$G,7,)),IF(LEN(CI973)&gt;14,"","нет номера в реестре РФ")),""),IF(LEN(CI973)=0,"","Некорректный реестровый номер")))))</f>
        <v>#REF!</v>
      </c>
      <c r="CQ973" s="33" t="e">
        <f>IF(LEN(C973)&gt;0,IFERROR(IF(LEN(H973)&gt;0,IF(LEN(VLOOKUP(H973,'исключения(не_смотрим_баллы)'!$A:$C,1,))&gt;0,"да","нет"),"не введен ОКПД2"),"нет"),"")</f>
        <v>#REF!</v>
      </c>
      <c r="CR973" s="33" t="e">
        <f ca="1">IF(CQ973="да",IF(TODAY()&lt;VLOOKUP(H973,'исключения(не_смотрим_баллы)'!$A:$C,3,),"да","нет"),"")</f>
        <v>#REF!</v>
      </c>
      <c r="CS973" s="33" t="str">
        <f>IFERROR(IF(CQ973="да",IF(VLOOKUP(CI973*1,Обработ.выгрузка_реестра_РФ!$A:$G,2,)&lt;VLOOKUP(H973,'исключения(не_смотрим_баллы)'!$A:$C,2,),"да","нет"),""),"")</f>
        <v/>
      </c>
      <c r="CT973" s="24"/>
      <c r="CU973" s="33" t="e">
        <f t="shared" si="8973"/>
        <v>#REF!</v>
      </c>
      <c r="CV973" s="91" t="e">
        <f t="shared" si="8974"/>
        <v>#REF!</v>
      </c>
      <c r="CW973" s="27" t="e">
        <f t="shared" si="8975"/>
        <v>#REF!</v>
      </c>
      <c r="CX973" s="26" t="e">
        <f t="shared" si="8904"/>
        <v>#REF!</v>
      </c>
      <c r="CY973" s="64" t="e">
        <f>IF(LEN('Описание предлагаемого товара'!#REF!)&gt;0,'Описание предлагаемого товара'!#REF!,"")</f>
        <v>#REF!</v>
      </c>
      <c r="CZ973" s="95" t="e">
        <f t="shared" si="8962"/>
        <v>#REF!</v>
      </c>
      <c r="DA973" s="95" t="e">
        <f t="shared" ref="DA973" si="9493">IFERROR(REPLACE(CZ973,FIND(" ",CZ973,1),1,""),CZ973)</f>
        <v>#REF!</v>
      </c>
      <c r="DB973" s="95" t="e">
        <f t="shared" si="8906"/>
        <v>#REF!</v>
      </c>
      <c r="DC973" s="95" t="e">
        <f t="shared" ref="DC973:DD973" si="9494">IFERROR(REPLACE(DB973,FIND("г.",DB973,1),2,""),DB973)</f>
        <v>#REF!</v>
      </c>
      <c r="DD973" s="95" t="e">
        <f t="shared" si="9494"/>
        <v>#REF!</v>
      </c>
      <c r="DE973" s="95" t="e">
        <f t="shared" ref="DE973:DF973" si="9495">IFERROR(REPLACE(DD973,FIND("г",DD973,1),1,""),DD973)</f>
        <v>#REF!</v>
      </c>
      <c r="DF973" s="95" t="e">
        <f t="shared" si="9495"/>
        <v>#REF!</v>
      </c>
      <c r="DG973" s="95" t="e">
        <f t="shared" si="8979"/>
        <v>#REF!</v>
      </c>
      <c r="DH973" s="25" t="str">
        <f>IFERROR(VLOOKUP(CI973*1,Обработ.выгрузка_реестра_РФ!$A:$G,5,),"")</f>
        <v/>
      </c>
      <c r="DI973" s="27" t="str">
        <f t="shared" si="8989"/>
        <v/>
      </c>
      <c r="DJ973" s="27" t="str">
        <f t="shared" ca="1" si="8966"/>
        <v/>
      </c>
      <c r="DK973" s="63" t="e">
        <f>IF(LEN('Описание предлагаемого товара'!#REF!)&gt;0,'Описание предлагаемого товара'!#REF!,"")</f>
        <v>#REF!</v>
      </c>
      <c r="DL973" s="63" t="e">
        <f>IF(LEN('Описание предлагаемого товара'!#REF!)&gt;0,'Описание предлагаемого товара'!#REF!,"")</f>
        <v>#REF!</v>
      </c>
      <c r="DM973" s="32"/>
    </row>
    <row r="974" spans="1:117" ht="48.75" customHeight="1" x14ac:dyDescent="0.25">
      <c r="A974" s="61" t="e">
        <f>IF(LEN('Описание предлагаемого товара'!#REF!)&gt;0,'Описание предлагаемого товара'!#REF!,"")</f>
        <v>#REF!</v>
      </c>
      <c r="B974" s="65" t="e">
        <f>IF(LEN('Описание предлагаемого товара'!#REF!)&gt;0,'Описание предлагаемого товара'!#REF!,"")</f>
        <v>#REF!</v>
      </c>
      <c r="C974" s="61" t="e">
        <f>IF(LEN('Описание предлагаемого товара'!#REF!)&gt;0,'Описание предлагаемого товара'!#REF!,"")</f>
        <v>#REF!</v>
      </c>
      <c r="D974" s="61" t="e">
        <f>IF(LEN('Описание предлагаемого товара'!#REF!)&gt;0,'Описание предлагаемого товара'!#REF!,"")</f>
        <v>#REF!</v>
      </c>
      <c r="E974" s="61" t="e">
        <f>IF(LEN('Описание предлагаемого товара'!#REF!)&gt;0,'Описание предлагаемого товара'!#REF!,"")</f>
        <v>#REF!</v>
      </c>
      <c r="F974" s="61" t="e">
        <f>IF(LEN('Описание предлагаемого товара'!#REF!)&gt;0,'Описание предлагаемого товара'!#REF!,"")</f>
        <v>#REF!</v>
      </c>
      <c r="G974" s="61" t="e">
        <f>IF(LEN('Описание предлагаемого товара'!#REF!)&gt;0,'Описание предлагаемого товара'!#REF!,"")</f>
        <v>#REF!</v>
      </c>
      <c r="H974" s="61" t="e">
        <f>IF(LEN('Описание предлагаемого товара'!#REF!)&gt;0,'Описание предлагаемого товара'!#REF!,"")</f>
        <v>#REF!</v>
      </c>
      <c r="I974" s="61" t="e">
        <f>IF(LEN('Описание предлагаемого товара'!#REF!)&gt;0,'Описание предлагаемого товара'!#REF!,"")</f>
        <v>#REF!</v>
      </c>
      <c r="J974" s="38" t="str">
        <f>IFERROR(VLOOKUP(B974,SAP!$A:$E,5,),"")</f>
        <v/>
      </c>
      <c r="K974" s="40" t="str">
        <f t="shared" si="8909"/>
        <v/>
      </c>
      <c r="L974" s="61" t="e">
        <f>IF(LEN('Описание предлагаемого товара'!#REF!)&gt;0,IFERROR('Описание предлагаемого товара'!#REF!*1,""),"")</f>
        <v>#REF!</v>
      </c>
      <c r="M974" s="39" t="str">
        <f>IFERROR(VLOOKUP(B974,SAP!$A:$E,2,),"")</f>
        <v/>
      </c>
      <c r="N974" s="41" t="str">
        <f t="shared" si="9045"/>
        <v/>
      </c>
      <c r="O974" s="39" t="str">
        <f t="shared" si="8896"/>
        <v/>
      </c>
      <c r="P974" s="36" t="e">
        <f>IF(LEN('Описание предлагаемого товара'!#REF!)&gt;0,'Описание предлагаемого товара'!#REF!,"")</f>
        <v>#REF!</v>
      </c>
      <c r="Q97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74" s="37" t="e">
        <f>IF(LEN('Описание предлагаемого товара'!#REF!)&gt;0,'Описание предлагаемого товара'!#REF!,"")</f>
        <v>#REF!</v>
      </c>
      <c r="S974" s="37" t="e">
        <f>IF(LEN('Описание предлагаемого товара'!#REF!)&gt;0,'Описание предлагаемого товара'!#REF!,"")</f>
        <v>#REF!</v>
      </c>
      <c r="T97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74" s="23" t="str">
        <f>IFERROR(VLOOKUP(CI974*1,Обработ.выгрузка_реестра_РФ!$A:$G,6,),"")</f>
        <v/>
      </c>
      <c r="V974" s="61" t="e">
        <f>IF(LEN('Описание предлагаемого товара'!#REF!)&gt;0,'Описание предлагаемого товара'!#REF!,"")</f>
        <v>#REF!</v>
      </c>
      <c r="W974" s="62" t="e">
        <f>IF(LEN('Описание предлагаемого товара'!#REF!)&gt;0,'Описание предлагаемого товара'!#REF!,"")</f>
        <v>#REF!</v>
      </c>
      <c r="X974" s="91" t="e">
        <f t="shared" ref="X974:Y974" si="9496">IFERROR(REPLACE(W974,FIND(CHAR(10),W974,1),1," "),W974)</f>
        <v>#REF!</v>
      </c>
      <c r="Y974" s="91" t="e">
        <f t="shared" si="9496"/>
        <v>#REF!</v>
      </c>
      <c r="Z974" s="91" t="e">
        <f t="shared" si="8911"/>
        <v>#REF!</v>
      </c>
      <c r="AA974" s="91" t="e">
        <f t="shared" si="8912"/>
        <v>#REF!</v>
      </c>
      <c r="AB974" s="91" t="e">
        <f t="shared" si="8913"/>
        <v>#REF!</v>
      </c>
      <c r="AC974" s="91" t="e">
        <f t="shared" ref="AC974:AF974" si="9497">IFERROR(REPLACE(AB974,FIND("  ",AB974,1),2," "),AB974)</f>
        <v>#REF!</v>
      </c>
      <c r="AD974" s="91" t="e">
        <f t="shared" si="9497"/>
        <v>#REF!</v>
      </c>
      <c r="AE974" s="91" t="e">
        <f t="shared" si="9497"/>
        <v>#REF!</v>
      </c>
      <c r="AF974" s="91" t="e">
        <f t="shared" si="9497"/>
        <v>#REF!</v>
      </c>
      <c r="AG974" s="23" t="str">
        <f>IFERROR(VLOOKUP(CI974*1,Обработ.выгрузка_реестра_РФ!$A:$G,4,),"")</f>
        <v/>
      </c>
      <c r="AH974" s="91" t="str">
        <f t="shared" ref="AH974:AI974" si="9498">IFERROR(REPLACE(AG974,FIND("-",AG974,1),1,"*"),AG974)</f>
        <v/>
      </c>
      <c r="AI974" s="91" t="str">
        <f t="shared" si="9498"/>
        <v/>
      </c>
      <c r="AJ974" s="27" t="str">
        <f t="shared" si="9011"/>
        <v/>
      </c>
      <c r="AK974" s="63" t="e">
        <f>IF(LEN('Описание предлагаемого товара'!#REF!)&gt;0,'Описание предлагаемого товара'!#REF!,"")</f>
        <v>#REF!</v>
      </c>
      <c r="AL974" s="91" t="e">
        <f t="shared" ref="AL974:AM974" si="9499">IFERROR(REPLACE(AK974,FIND(CHAR(10),AK974,1),1,""),AK974)</f>
        <v>#REF!</v>
      </c>
      <c r="AM974" s="91" t="e">
        <f t="shared" si="9499"/>
        <v>#REF!</v>
      </c>
      <c r="AN974" s="91" t="e">
        <f t="shared" ref="AN974:AR974" si="9500">IFERROR(REPLACE(AM974,FIND(" ",AM974,1),1,""),AM974)</f>
        <v>#REF!</v>
      </c>
      <c r="AO974" s="91" t="e">
        <f t="shared" si="9500"/>
        <v>#REF!</v>
      </c>
      <c r="AP974" s="91" t="e">
        <f t="shared" si="9500"/>
        <v>#REF!</v>
      </c>
      <c r="AQ974" s="91" t="e">
        <f t="shared" si="9500"/>
        <v>#REF!</v>
      </c>
      <c r="AR974" s="91" t="e">
        <f t="shared" si="9500"/>
        <v>#REF!</v>
      </c>
      <c r="AS974" s="91" t="e">
        <f t="shared" si="8918"/>
        <v>#REF!</v>
      </c>
      <c r="AT974" s="91" t="e">
        <f t="shared" si="8919"/>
        <v>#REF!</v>
      </c>
      <c r="AU974" s="32" t="e">
        <f t="shared" si="8902"/>
        <v>#REF!</v>
      </c>
      <c r="AV974" s="93" t="e">
        <f>'Описание предлагаемого товара'!#REF!</f>
        <v>#REF!</v>
      </c>
      <c r="AW974" s="91" t="e">
        <f>MIN(SEARCH({0,1,2,3,4,5,6,7,8,9},AV974&amp; "0123456789"))</f>
        <v>#REF!</v>
      </c>
      <c r="AX974" s="91" t="str">
        <f t="shared" si="8920"/>
        <v/>
      </c>
      <c r="AY974" s="91" t="str">
        <f t="shared" si="8921"/>
        <v/>
      </c>
      <c r="AZ974" s="91" t="str">
        <f t="shared" si="8922"/>
        <v/>
      </c>
      <c r="BA974" s="91" t="str">
        <f t="shared" si="8923"/>
        <v/>
      </c>
      <c r="BB974" s="91" t="str">
        <f t="shared" si="8924"/>
        <v/>
      </c>
      <c r="BC974" s="91" t="str">
        <f t="shared" si="8925"/>
        <v/>
      </c>
      <c r="BD974" s="91" t="str">
        <f t="shared" si="8926"/>
        <v/>
      </c>
      <c r="BE974" s="91" t="str">
        <f t="shared" si="8927"/>
        <v/>
      </c>
      <c r="BF974" s="91" t="str">
        <f t="shared" si="8928"/>
        <v/>
      </c>
      <c r="BG974" s="91" t="str">
        <f t="shared" si="8929"/>
        <v/>
      </c>
      <c r="BH974" s="91" t="str">
        <f t="shared" si="8930"/>
        <v/>
      </c>
      <c r="BI974" s="91" t="str">
        <f t="shared" si="8931"/>
        <v/>
      </c>
      <c r="BJ974" s="91" t="str">
        <f t="shared" si="8932"/>
        <v/>
      </c>
      <c r="BK974" s="91" t="str">
        <f t="shared" si="8933"/>
        <v/>
      </c>
      <c r="BL974" s="91" t="str">
        <f t="shared" si="8934"/>
        <v/>
      </c>
      <c r="BM974" s="91" t="str">
        <f t="shared" si="8935"/>
        <v/>
      </c>
      <c r="BN974" s="91" t="str">
        <f t="shared" si="8936"/>
        <v/>
      </c>
      <c r="BO974" s="91" t="str">
        <f t="shared" si="8937"/>
        <v/>
      </c>
      <c r="BP974" s="91" t="str">
        <f t="shared" si="8938"/>
        <v/>
      </c>
      <c r="BQ974" s="91" t="str">
        <f t="shared" si="8939"/>
        <v/>
      </c>
      <c r="BR974" s="91" t="str">
        <f t="shared" si="8940"/>
        <v/>
      </c>
      <c r="BS974" s="91" t="str">
        <f t="shared" si="8941"/>
        <v/>
      </c>
      <c r="BT974" s="91" t="str">
        <f t="shared" si="8942"/>
        <v/>
      </c>
      <c r="BU974" s="91" t="str">
        <f t="shared" si="8943"/>
        <v/>
      </c>
      <c r="BV974" s="91" t="str">
        <f t="shared" si="8944"/>
        <v/>
      </c>
      <c r="BW974" s="91" t="str">
        <f t="shared" si="8945"/>
        <v/>
      </c>
      <c r="BX974" s="91" t="str">
        <f t="shared" si="8946"/>
        <v/>
      </c>
      <c r="BY974" s="91" t="str">
        <f t="shared" si="8947"/>
        <v/>
      </c>
      <c r="BZ974" s="91" t="str">
        <f t="shared" si="8948"/>
        <v/>
      </c>
      <c r="CA974" s="91" t="str">
        <f t="shared" si="8949"/>
        <v/>
      </c>
      <c r="CB974" s="91" t="str">
        <f t="shared" si="8950"/>
        <v/>
      </c>
      <c r="CC974" s="91" t="str">
        <f t="shared" si="8951"/>
        <v/>
      </c>
      <c r="CD974" s="91" t="str">
        <f t="shared" si="8952"/>
        <v/>
      </c>
      <c r="CE974" s="91" t="str">
        <f t="shared" si="8953"/>
        <v/>
      </c>
      <c r="CF974" s="91" t="str">
        <f t="shared" si="8954"/>
        <v/>
      </c>
      <c r="CG974" s="91" t="str">
        <f t="shared" si="8955"/>
        <v/>
      </c>
      <c r="CH974" s="91" t="str">
        <f t="shared" si="8956"/>
        <v/>
      </c>
      <c r="CI974" s="91" t="str">
        <f t="shared" si="8957"/>
        <v>нет</v>
      </c>
      <c r="CJ974" s="63" t="e">
        <f>IF(LEN('Описание предлагаемого товара'!#REF!)&gt;0,'Описание предлагаемого товара'!#REF!,"")</f>
        <v>#REF!</v>
      </c>
      <c r="CK974" s="91" t="e">
        <f t="shared" ref="CK974:CL974" si="9501">IFERROR(REPLACE(CJ974,FIND(CHAR(10),CJ974,1),1,""),CJ974)</f>
        <v>#REF!</v>
      </c>
      <c r="CL974" s="91" t="e">
        <f t="shared" si="9501"/>
        <v>#REF!</v>
      </c>
      <c r="CM974" s="91" t="e">
        <f t="shared" si="8959"/>
        <v>#REF!</v>
      </c>
      <c r="CN974" s="91" t="e">
        <f t="shared" si="8960"/>
        <v>#REF!</v>
      </c>
      <c r="CO974" s="91" t="e">
        <f t="shared" si="8961"/>
        <v>#REF!</v>
      </c>
      <c r="CP974" s="90" t="e">
        <f>IF(AU974="Не указан реестровый номер (мера нац.режима Запрет)","",IF(CI974="нет","",IF(CU974="да","исключение(не смотрим баллы)",IFERROR(IF(CI974*1&gt;0,IFERROR(IF(VLOOKUP(CI974*1,Обработ.выгрузка_реестра_РФ!$A:$G,7,)=0,"Баллы не установлены",VLOOKUP(CI974*1,Обработ.выгрузка_реестра_РФ!$A:$G,7,)),IF(LEN(CI974)&gt;14,"","нет номера в реестре РФ")),""),IF(LEN(CI974)=0,"","Некорректный реестровый номер")))))</f>
        <v>#REF!</v>
      </c>
      <c r="CQ974" s="33" t="e">
        <f>IF(LEN(C974)&gt;0,IFERROR(IF(LEN(H974)&gt;0,IF(LEN(VLOOKUP(H974,'исключения(не_смотрим_баллы)'!$A:$C,1,))&gt;0,"да","нет"),"не введен ОКПД2"),"нет"),"")</f>
        <v>#REF!</v>
      </c>
      <c r="CR974" s="33" t="e">
        <f ca="1">IF(CQ974="да",IF(TODAY()&lt;VLOOKUP(H974,'исключения(не_смотрим_баллы)'!$A:$C,3,),"да","нет"),"")</f>
        <v>#REF!</v>
      </c>
      <c r="CS974" s="33" t="str">
        <f>IFERROR(IF(CQ974="да",IF(VLOOKUP(CI974*1,Обработ.выгрузка_реестра_РФ!$A:$G,2,)&lt;VLOOKUP(H974,'исключения(не_смотрим_баллы)'!$A:$C,2,),"да","нет"),""),"")</f>
        <v/>
      </c>
      <c r="CT974" s="24"/>
      <c r="CU974" s="33" t="e">
        <f t="shared" si="8973"/>
        <v>#REF!</v>
      </c>
      <c r="CV974" s="91" t="e">
        <f t="shared" si="8974"/>
        <v>#REF!</v>
      </c>
      <c r="CW974" s="27" t="e">
        <f t="shared" si="8975"/>
        <v>#REF!</v>
      </c>
      <c r="CX974" s="26" t="e">
        <f t="shared" si="8904"/>
        <v>#REF!</v>
      </c>
      <c r="CY974" s="64" t="e">
        <f>IF(LEN('Описание предлагаемого товара'!#REF!)&gt;0,'Описание предлагаемого товара'!#REF!,"")</f>
        <v>#REF!</v>
      </c>
      <c r="CZ974" s="95" t="e">
        <f t="shared" si="8962"/>
        <v>#REF!</v>
      </c>
      <c r="DA974" s="95" t="e">
        <f t="shared" ref="DA974" si="9502">IFERROR(REPLACE(CZ974,FIND(" ",CZ974,1),1,""),CZ974)</f>
        <v>#REF!</v>
      </c>
      <c r="DB974" s="95" t="e">
        <f t="shared" si="8906"/>
        <v>#REF!</v>
      </c>
      <c r="DC974" s="95" t="e">
        <f t="shared" ref="DC974:DD974" si="9503">IFERROR(REPLACE(DB974,FIND("г.",DB974,1),2,""),DB974)</f>
        <v>#REF!</v>
      </c>
      <c r="DD974" s="95" t="e">
        <f t="shared" si="9503"/>
        <v>#REF!</v>
      </c>
      <c r="DE974" s="95" t="e">
        <f t="shared" ref="DE974:DF974" si="9504">IFERROR(REPLACE(DD974,FIND("г",DD974,1),1,""),DD974)</f>
        <v>#REF!</v>
      </c>
      <c r="DF974" s="95" t="e">
        <f t="shared" si="9504"/>
        <v>#REF!</v>
      </c>
      <c r="DG974" s="95" t="e">
        <f t="shared" si="8979"/>
        <v>#REF!</v>
      </c>
      <c r="DH974" s="25" t="str">
        <f>IFERROR(VLOOKUP(CI974*1,Обработ.выгрузка_реестра_РФ!$A:$G,5,),"")</f>
        <v/>
      </c>
      <c r="DI974" s="27" t="str">
        <f t="shared" si="8989"/>
        <v/>
      </c>
      <c r="DJ974" s="27" t="str">
        <f t="shared" ca="1" si="8966"/>
        <v/>
      </c>
      <c r="DK974" s="63" t="e">
        <f>IF(LEN('Описание предлагаемого товара'!#REF!)&gt;0,'Описание предлагаемого товара'!#REF!,"")</f>
        <v>#REF!</v>
      </c>
      <c r="DL974" s="63" t="e">
        <f>IF(LEN('Описание предлагаемого товара'!#REF!)&gt;0,'Описание предлагаемого товара'!#REF!,"")</f>
        <v>#REF!</v>
      </c>
      <c r="DM974" s="32"/>
    </row>
    <row r="975" spans="1:117" ht="48.75" customHeight="1" x14ac:dyDescent="0.25">
      <c r="A975" s="61" t="e">
        <f>IF(LEN('Описание предлагаемого товара'!#REF!)&gt;0,'Описание предлагаемого товара'!#REF!,"")</f>
        <v>#REF!</v>
      </c>
      <c r="B975" s="65" t="e">
        <f>IF(LEN('Описание предлагаемого товара'!#REF!)&gt;0,'Описание предлагаемого товара'!#REF!,"")</f>
        <v>#REF!</v>
      </c>
      <c r="C975" s="61" t="e">
        <f>IF(LEN('Описание предлагаемого товара'!#REF!)&gt;0,'Описание предлагаемого товара'!#REF!,"")</f>
        <v>#REF!</v>
      </c>
      <c r="D975" s="61" t="e">
        <f>IF(LEN('Описание предлагаемого товара'!#REF!)&gt;0,'Описание предлагаемого товара'!#REF!,"")</f>
        <v>#REF!</v>
      </c>
      <c r="E975" s="61" t="e">
        <f>IF(LEN('Описание предлагаемого товара'!#REF!)&gt;0,'Описание предлагаемого товара'!#REF!,"")</f>
        <v>#REF!</v>
      </c>
      <c r="F975" s="61" t="e">
        <f>IF(LEN('Описание предлагаемого товара'!#REF!)&gt;0,'Описание предлагаемого товара'!#REF!,"")</f>
        <v>#REF!</v>
      </c>
      <c r="G975" s="61" t="e">
        <f>IF(LEN('Описание предлагаемого товара'!#REF!)&gt;0,'Описание предлагаемого товара'!#REF!,"")</f>
        <v>#REF!</v>
      </c>
      <c r="H975" s="61" t="e">
        <f>IF(LEN('Описание предлагаемого товара'!#REF!)&gt;0,'Описание предлагаемого товара'!#REF!,"")</f>
        <v>#REF!</v>
      </c>
      <c r="I975" s="61" t="e">
        <f>IF(LEN('Описание предлагаемого товара'!#REF!)&gt;0,'Описание предлагаемого товара'!#REF!,"")</f>
        <v>#REF!</v>
      </c>
      <c r="J975" s="38" t="str">
        <f>IFERROR(VLOOKUP(B975,SAP!$A:$E,5,),"")</f>
        <v/>
      </c>
      <c r="K975" s="40" t="str">
        <f t="shared" si="8909"/>
        <v/>
      </c>
      <c r="L975" s="61" t="e">
        <f>IF(LEN('Описание предлагаемого товара'!#REF!)&gt;0,IFERROR('Описание предлагаемого товара'!#REF!*1,""),"")</f>
        <v>#REF!</v>
      </c>
      <c r="M975" s="39" t="str">
        <f>IFERROR(VLOOKUP(B975,SAP!$A:$E,2,),"")</f>
        <v/>
      </c>
      <c r="N975" s="41" t="str">
        <f t="shared" si="9045"/>
        <v/>
      </c>
      <c r="O975" s="39" t="str">
        <f t="shared" si="8896"/>
        <v/>
      </c>
      <c r="P975" s="36" t="e">
        <f>IF(LEN('Описание предлагаемого товара'!#REF!)&gt;0,'Описание предлагаемого товара'!#REF!,"")</f>
        <v>#REF!</v>
      </c>
      <c r="Q97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75" s="37" t="e">
        <f>IF(LEN('Описание предлагаемого товара'!#REF!)&gt;0,'Описание предлагаемого товара'!#REF!,"")</f>
        <v>#REF!</v>
      </c>
      <c r="S975" s="37" t="e">
        <f>IF(LEN('Описание предлагаемого товара'!#REF!)&gt;0,'Описание предлагаемого товара'!#REF!,"")</f>
        <v>#REF!</v>
      </c>
      <c r="T97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75" s="23" t="str">
        <f>IFERROR(VLOOKUP(CI975*1,Обработ.выгрузка_реестра_РФ!$A:$G,6,),"")</f>
        <v/>
      </c>
      <c r="V975" s="61" t="e">
        <f>IF(LEN('Описание предлагаемого товара'!#REF!)&gt;0,'Описание предлагаемого товара'!#REF!,"")</f>
        <v>#REF!</v>
      </c>
      <c r="W975" s="62" t="e">
        <f>IF(LEN('Описание предлагаемого товара'!#REF!)&gt;0,'Описание предлагаемого товара'!#REF!,"")</f>
        <v>#REF!</v>
      </c>
      <c r="X975" s="91" t="e">
        <f t="shared" ref="X975:Y975" si="9505">IFERROR(REPLACE(W975,FIND(CHAR(10),W975,1),1," "),W975)</f>
        <v>#REF!</v>
      </c>
      <c r="Y975" s="91" t="e">
        <f t="shared" si="9505"/>
        <v>#REF!</v>
      </c>
      <c r="Z975" s="91" t="e">
        <f t="shared" si="8911"/>
        <v>#REF!</v>
      </c>
      <c r="AA975" s="91" t="e">
        <f t="shared" si="8912"/>
        <v>#REF!</v>
      </c>
      <c r="AB975" s="91" t="e">
        <f t="shared" si="8913"/>
        <v>#REF!</v>
      </c>
      <c r="AC975" s="91" t="e">
        <f t="shared" ref="AC975:AF975" si="9506">IFERROR(REPLACE(AB975,FIND("  ",AB975,1),2," "),AB975)</f>
        <v>#REF!</v>
      </c>
      <c r="AD975" s="91" t="e">
        <f t="shared" si="9506"/>
        <v>#REF!</v>
      </c>
      <c r="AE975" s="91" t="e">
        <f t="shared" si="9506"/>
        <v>#REF!</v>
      </c>
      <c r="AF975" s="91" t="e">
        <f t="shared" si="9506"/>
        <v>#REF!</v>
      </c>
      <c r="AG975" s="23" t="str">
        <f>IFERROR(VLOOKUP(CI975*1,Обработ.выгрузка_реестра_РФ!$A:$G,4,),"")</f>
        <v/>
      </c>
      <c r="AH975" s="91" t="str">
        <f t="shared" ref="AH975:AI975" si="9507">IFERROR(REPLACE(AG975,FIND("-",AG975,1),1,"*"),AG975)</f>
        <v/>
      </c>
      <c r="AI975" s="91" t="str">
        <f t="shared" si="9507"/>
        <v/>
      </c>
      <c r="AJ975" s="27" t="str">
        <f t="shared" si="9011"/>
        <v/>
      </c>
      <c r="AK975" s="63" t="e">
        <f>IF(LEN('Описание предлагаемого товара'!#REF!)&gt;0,'Описание предлагаемого товара'!#REF!,"")</f>
        <v>#REF!</v>
      </c>
      <c r="AL975" s="91" t="e">
        <f t="shared" ref="AL975:AM975" si="9508">IFERROR(REPLACE(AK975,FIND(CHAR(10),AK975,1),1,""),AK975)</f>
        <v>#REF!</v>
      </c>
      <c r="AM975" s="91" t="e">
        <f t="shared" si="9508"/>
        <v>#REF!</v>
      </c>
      <c r="AN975" s="91" t="e">
        <f t="shared" ref="AN975:AR975" si="9509">IFERROR(REPLACE(AM975,FIND(" ",AM975,1),1,""),AM975)</f>
        <v>#REF!</v>
      </c>
      <c r="AO975" s="91" t="e">
        <f t="shared" si="9509"/>
        <v>#REF!</v>
      </c>
      <c r="AP975" s="91" t="e">
        <f t="shared" si="9509"/>
        <v>#REF!</v>
      </c>
      <c r="AQ975" s="91" t="e">
        <f t="shared" si="9509"/>
        <v>#REF!</v>
      </c>
      <c r="AR975" s="91" t="e">
        <f t="shared" si="9509"/>
        <v>#REF!</v>
      </c>
      <c r="AS975" s="91" t="e">
        <f t="shared" si="8918"/>
        <v>#REF!</v>
      </c>
      <c r="AT975" s="91" t="e">
        <f t="shared" si="8919"/>
        <v>#REF!</v>
      </c>
      <c r="AU975" s="32" t="e">
        <f t="shared" si="8902"/>
        <v>#REF!</v>
      </c>
      <c r="AV975" s="93" t="e">
        <f>'Описание предлагаемого товара'!#REF!</f>
        <v>#REF!</v>
      </c>
      <c r="AW975" s="91" t="e">
        <f>MIN(SEARCH({0,1,2,3,4,5,6,7,8,9},AV975&amp; "0123456789"))</f>
        <v>#REF!</v>
      </c>
      <c r="AX975" s="91" t="str">
        <f t="shared" si="8920"/>
        <v/>
      </c>
      <c r="AY975" s="91" t="str">
        <f t="shared" si="8921"/>
        <v/>
      </c>
      <c r="AZ975" s="91" t="str">
        <f t="shared" si="8922"/>
        <v/>
      </c>
      <c r="BA975" s="91" t="str">
        <f t="shared" si="8923"/>
        <v/>
      </c>
      <c r="BB975" s="91" t="str">
        <f t="shared" si="8924"/>
        <v/>
      </c>
      <c r="BC975" s="91" t="str">
        <f t="shared" si="8925"/>
        <v/>
      </c>
      <c r="BD975" s="91" t="str">
        <f t="shared" si="8926"/>
        <v/>
      </c>
      <c r="BE975" s="91" t="str">
        <f t="shared" si="8927"/>
        <v/>
      </c>
      <c r="BF975" s="91" t="str">
        <f t="shared" si="8928"/>
        <v/>
      </c>
      <c r="BG975" s="91" t="str">
        <f t="shared" si="8929"/>
        <v/>
      </c>
      <c r="BH975" s="91" t="str">
        <f t="shared" si="8930"/>
        <v/>
      </c>
      <c r="BI975" s="91" t="str">
        <f t="shared" si="8931"/>
        <v/>
      </c>
      <c r="BJ975" s="91" t="str">
        <f t="shared" si="8932"/>
        <v/>
      </c>
      <c r="BK975" s="91" t="str">
        <f t="shared" si="8933"/>
        <v/>
      </c>
      <c r="BL975" s="91" t="str">
        <f t="shared" si="8934"/>
        <v/>
      </c>
      <c r="BM975" s="91" t="str">
        <f t="shared" si="8935"/>
        <v/>
      </c>
      <c r="BN975" s="91" t="str">
        <f t="shared" si="8936"/>
        <v/>
      </c>
      <c r="BO975" s="91" t="str">
        <f t="shared" si="8937"/>
        <v/>
      </c>
      <c r="BP975" s="91" t="str">
        <f t="shared" si="8938"/>
        <v/>
      </c>
      <c r="BQ975" s="91" t="str">
        <f t="shared" si="8939"/>
        <v/>
      </c>
      <c r="BR975" s="91" t="str">
        <f t="shared" si="8940"/>
        <v/>
      </c>
      <c r="BS975" s="91" t="str">
        <f t="shared" si="8941"/>
        <v/>
      </c>
      <c r="BT975" s="91" t="str">
        <f t="shared" si="8942"/>
        <v/>
      </c>
      <c r="BU975" s="91" t="str">
        <f t="shared" si="8943"/>
        <v/>
      </c>
      <c r="BV975" s="91" t="str">
        <f t="shared" si="8944"/>
        <v/>
      </c>
      <c r="BW975" s="91" t="str">
        <f t="shared" si="8945"/>
        <v/>
      </c>
      <c r="BX975" s="91" t="str">
        <f t="shared" si="8946"/>
        <v/>
      </c>
      <c r="BY975" s="91" t="str">
        <f t="shared" si="8947"/>
        <v/>
      </c>
      <c r="BZ975" s="91" t="str">
        <f t="shared" si="8948"/>
        <v/>
      </c>
      <c r="CA975" s="91" t="str">
        <f t="shared" si="8949"/>
        <v/>
      </c>
      <c r="CB975" s="91" t="str">
        <f t="shared" si="8950"/>
        <v/>
      </c>
      <c r="CC975" s="91" t="str">
        <f t="shared" si="8951"/>
        <v/>
      </c>
      <c r="CD975" s="91" t="str">
        <f t="shared" si="8952"/>
        <v/>
      </c>
      <c r="CE975" s="91" t="str">
        <f t="shared" si="8953"/>
        <v/>
      </c>
      <c r="CF975" s="91" t="str">
        <f t="shared" si="8954"/>
        <v/>
      </c>
      <c r="CG975" s="91" t="str">
        <f t="shared" si="8955"/>
        <v/>
      </c>
      <c r="CH975" s="91" t="str">
        <f t="shared" si="8956"/>
        <v/>
      </c>
      <c r="CI975" s="91" t="str">
        <f t="shared" si="8957"/>
        <v>нет</v>
      </c>
      <c r="CJ975" s="63" t="e">
        <f>IF(LEN('Описание предлагаемого товара'!#REF!)&gt;0,'Описание предлагаемого товара'!#REF!,"")</f>
        <v>#REF!</v>
      </c>
      <c r="CK975" s="91" t="e">
        <f t="shared" ref="CK975:CL975" si="9510">IFERROR(REPLACE(CJ975,FIND(CHAR(10),CJ975,1),1,""),CJ975)</f>
        <v>#REF!</v>
      </c>
      <c r="CL975" s="91" t="e">
        <f t="shared" si="9510"/>
        <v>#REF!</v>
      </c>
      <c r="CM975" s="91" t="e">
        <f t="shared" si="8959"/>
        <v>#REF!</v>
      </c>
      <c r="CN975" s="91" t="e">
        <f t="shared" si="8960"/>
        <v>#REF!</v>
      </c>
      <c r="CO975" s="91" t="e">
        <f t="shared" si="8961"/>
        <v>#REF!</v>
      </c>
      <c r="CP975" s="90" t="e">
        <f>IF(AU975="Не указан реестровый номер (мера нац.режима Запрет)","",IF(CI975="нет","",IF(CU975="да","исключение(не смотрим баллы)",IFERROR(IF(CI975*1&gt;0,IFERROR(IF(VLOOKUP(CI975*1,Обработ.выгрузка_реестра_РФ!$A:$G,7,)=0,"Баллы не установлены",VLOOKUP(CI975*1,Обработ.выгрузка_реестра_РФ!$A:$G,7,)),IF(LEN(CI975)&gt;14,"","нет номера в реестре РФ")),""),IF(LEN(CI975)=0,"","Некорректный реестровый номер")))))</f>
        <v>#REF!</v>
      </c>
      <c r="CQ975" s="33" t="e">
        <f>IF(LEN(C975)&gt;0,IFERROR(IF(LEN(H975)&gt;0,IF(LEN(VLOOKUP(H975,'исключения(не_смотрим_баллы)'!$A:$C,1,))&gt;0,"да","нет"),"не введен ОКПД2"),"нет"),"")</f>
        <v>#REF!</v>
      </c>
      <c r="CR975" s="33" t="e">
        <f ca="1">IF(CQ975="да",IF(TODAY()&lt;VLOOKUP(H975,'исключения(не_смотрим_баллы)'!$A:$C,3,),"да","нет"),"")</f>
        <v>#REF!</v>
      </c>
      <c r="CS975" s="33" t="str">
        <f>IFERROR(IF(CQ975="да",IF(VLOOKUP(CI975*1,Обработ.выгрузка_реестра_РФ!$A:$G,2,)&lt;VLOOKUP(H975,'исключения(не_смотрим_баллы)'!$A:$C,2,),"да","нет"),""),"")</f>
        <v/>
      </c>
      <c r="CT975" s="24"/>
      <c r="CU975" s="33" t="e">
        <f t="shared" si="8973"/>
        <v>#REF!</v>
      </c>
      <c r="CV975" s="91" t="e">
        <f t="shared" si="8974"/>
        <v>#REF!</v>
      </c>
      <c r="CW975" s="27" t="e">
        <f t="shared" si="8975"/>
        <v>#REF!</v>
      </c>
      <c r="CX975" s="26" t="e">
        <f t="shared" si="8904"/>
        <v>#REF!</v>
      </c>
      <c r="CY975" s="64" t="e">
        <f>IF(LEN('Описание предлагаемого товара'!#REF!)&gt;0,'Описание предлагаемого товара'!#REF!,"")</f>
        <v>#REF!</v>
      </c>
      <c r="CZ975" s="95" t="e">
        <f t="shared" si="8962"/>
        <v>#REF!</v>
      </c>
      <c r="DA975" s="95" t="e">
        <f t="shared" ref="DA975" si="9511">IFERROR(REPLACE(CZ975,FIND(" ",CZ975,1),1,""),CZ975)</f>
        <v>#REF!</v>
      </c>
      <c r="DB975" s="95" t="e">
        <f t="shared" si="8906"/>
        <v>#REF!</v>
      </c>
      <c r="DC975" s="95" t="e">
        <f t="shared" ref="DC975:DD975" si="9512">IFERROR(REPLACE(DB975,FIND("г.",DB975,1),2,""),DB975)</f>
        <v>#REF!</v>
      </c>
      <c r="DD975" s="95" t="e">
        <f t="shared" si="9512"/>
        <v>#REF!</v>
      </c>
      <c r="DE975" s="95" t="e">
        <f t="shared" ref="DE975:DF975" si="9513">IFERROR(REPLACE(DD975,FIND("г",DD975,1),1,""),DD975)</f>
        <v>#REF!</v>
      </c>
      <c r="DF975" s="95" t="e">
        <f t="shared" si="9513"/>
        <v>#REF!</v>
      </c>
      <c r="DG975" s="95" t="e">
        <f t="shared" si="8979"/>
        <v>#REF!</v>
      </c>
      <c r="DH975" s="25" t="str">
        <f>IFERROR(VLOOKUP(CI975*1,Обработ.выгрузка_реестра_РФ!$A:$G,5,),"")</f>
        <v/>
      </c>
      <c r="DI975" s="27" t="str">
        <f t="shared" si="8989"/>
        <v/>
      </c>
      <c r="DJ975" s="27" t="str">
        <f t="shared" ca="1" si="8966"/>
        <v/>
      </c>
      <c r="DK975" s="63" t="e">
        <f>IF(LEN('Описание предлагаемого товара'!#REF!)&gt;0,'Описание предлагаемого товара'!#REF!,"")</f>
        <v>#REF!</v>
      </c>
      <c r="DL975" s="63" t="e">
        <f>IF(LEN('Описание предлагаемого товара'!#REF!)&gt;0,'Описание предлагаемого товара'!#REF!,"")</f>
        <v>#REF!</v>
      </c>
      <c r="DM975" s="32"/>
    </row>
    <row r="976" spans="1:117" ht="48.75" customHeight="1" x14ac:dyDescent="0.25">
      <c r="A976" s="61" t="e">
        <f>IF(LEN('Описание предлагаемого товара'!#REF!)&gt;0,'Описание предлагаемого товара'!#REF!,"")</f>
        <v>#REF!</v>
      </c>
      <c r="B976" s="65" t="e">
        <f>IF(LEN('Описание предлагаемого товара'!#REF!)&gt;0,'Описание предлагаемого товара'!#REF!,"")</f>
        <v>#REF!</v>
      </c>
      <c r="C976" s="61" t="e">
        <f>IF(LEN('Описание предлагаемого товара'!#REF!)&gt;0,'Описание предлагаемого товара'!#REF!,"")</f>
        <v>#REF!</v>
      </c>
      <c r="D976" s="61" t="e">
        <f>IF(LEN('Описание предлагаемого товара'!#REF!)&gt;0,'Описание предлагаемого товара'!#REF!,"")</f>
        <v>#REF!</v>
      </c>
      <c r="E976" s="61" t="e">
        <f>IF(LEN('Описание предлагаемого товара'!#REF!)&gt;0,'Описание предлагаемого товара'!#REF!,"")</f>
        <v>#REF!</v>
      </c>
      <c r="F976" s="61" t="e">
        <f>IF(LEN('Описание предлагаемого товара'!#REF!)&gt;0,'Описание предлагаемого товара'!#REF!,"")</f>
        <v>#REF!</v>
      </c>
      <c r="G976" s="61" t="e">
        <f>IF(LEN('Описание предлагаемого товара'!#REF!)&gt;0,'Описание предлагаемого товара'!#REF!,"")</f>
        <v>#REF!</v>
      </c>
      <c r="H976" s="61" t="e">
        <f>IF(LEN('Описание предлагаемого товара'!#REF!)&gt;0,'Описание предлагаемого товара'!#REF!,"")</f>
        <v>#REF!</v>
      </c>
      <c r="I976" s="61" t="e">
        <f>IF(LEN('Описание предлагаемого товара'!#REF!)&gt;0,'Описание предлагаемого товара'!#REF!,"")</f>
        <v>#REF!</v>
      </c>
      <c r="J976" s="38" t="str">
        <f>IFERROR(VLOOKUP(B976,SAP!$A:$E,5,),"")</f>
        <v/>
      </c>
      <c r="K976" s="40" t="str">
        <f t="shared" si="8909"/>
        <v/>
      </c>
      <c r="L976" s="61" t="e">
        <f>IF(LEN('Описание предлагаемого товара'!#REF!)&gt;0,IFERROR('Описание предлагаемого товара'!#REF!*1,""),"")</f>
        <v>#REF!</v>
      </c>
      <c r="M976" s="39" t="str">
        <f>IFERROR(VLOOKUP(B976,SAP!$A:$E,2,),"")</f>
        <v/>
      </c>
      <c r="N976" s="41" t="str">
        <f t="shared" si="9045"/>
        <v/>
      </c>
      <c r="O976" s="39" t="str">
        <f t="shared" si="8896"/>
        <v/>
      </c>
      <c r="P976" s="36" t="e">
        <f>IF(LEN('Описание предлагаемого товара'!#REF!)&gt;0,'Описание предлагаемого товара'!#REF!,"")</f>
        <v>#REF!</v>
      </c>
      <c r="Q97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76" s="37" t="e">
        <f>IF(LEN('Описание предлагаемого товара'!#REF!)&gt;0,'Описание предлагаемого товара'!#REF!,"")</f>
        <v>#REF!</v>
      </c>
      <c r="S976" s="37" t="e">
        <f>IF(LEN('Описание предлагаемого товара'!#REF!)&gt;0,'Описание предлагаемого товара'!#REF!,"")</f>
        <v>#REF!</v>
      </c>
      <c r="T97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76" s="23" t="str">
        <f>IFERROR(VLOOKUP(CI976*1,Обработ.выгрузка_реестра_РФ!$A:$G,6,),"")</f>
        <v/>
      </c>
      <c r="V976" s="61" t="e">
        <f>IF(LEN('Описание предлагаемого товара'!#REF!)&gt;0,'Описание предлагаемого товара'!#REF!,"")</f>
        <v>#REF!</v>
      </c>
      <c r="W976" s="62" t="e">
        <f>IF(LEN('Описание предлагаемого товара'!#REF!)&gt;0,'Описание предлагаемого товара'!#REF!,"")</f>
        <v>#REF!</v>
      </c>
      <c r="X976" s="91" t="e">
        <f t="shared" ref="X976:Y976" si="9514">IFERROR(REPLACE(W976,FIND(CHAR(10),W976,1),1," "),W976)</f>
        <v>#REF!</v>
      </c>
      <c r="Y976" s="91" t="e">
        <f t="shared" si="9514"/>
        <v>#REF!</v>
      </c>
      <c r="Z976" s="91" t="e">
        <f t="shared" si="8911"/>
        <v>#REF!</v>
      </c>
      <c r="AA976" s="91" t="e">
        <f t="shared" si="8912"/>
        <v>#REF!</v>
      </c>
      <c r="AB976" s="91" t="e">
        <f t="shared" si="8913"/>
        <v>#REF!</v>
      </c>
      <c r="AC976" s="91" t="e">
        <f t="shared" ref="AC976:AF976" si="9515">IFERROR(REPLACE(AB976,FIND("  ",AB976,1),2," "),AB976)</f>
        <v>#REF!</v>
      </c>
      <c r="AD976" s="91" t="e">
        <f t="shared" si="9515"/>
        <v>#REF!</v>
      </c>
      <c r="AE976" s="91" t="e">
        <f t="shared" si="9515"/>
        <v>#REF!</v>
      </c>
      <c r="AF976" s="91" t="e">
        <f t="shared" si="9515"/>
        <v>#REF!</v>
      </c>
      <c r="AG976" s="23" t="str">
        <f>IFERROR(VLOOKUP(CI976*1,Обработ.выгрузка_реестра_РФ!$A:$G,4,),"")</f>
        <v/>
      </c>
      <c r="AH976" s="91" t="str">
        <f t="shared" ref="AH976:AI976" si="9516">IFERROR(REPLACE(AG976,FIND("-",AG976,1),1,"*"),AG976)</f>
        <v/>
      </c>
      <c r="AI976" s="91" t="str">
        <f t="shared" si="9516"/>
        <v/>
      </c>
      <c r="AJ976" s="27" t="str">
        <f t="shared" si="9011"/>
        <v/>
      </c>
      <c r="AK976" s="63" t="e">
        <f>IF(LEN('Описание предлагаемого товара'!#REF!)&gt;0,'Описание предлагаемого товара'!#REF!,"")</f>
        <v>#REF!</v>
      </c>
      <c r="AL976" s="91" t="e">
        <f t="shared" ref="AL976:AM976" si="9517">IFERROR(REPLACE(AK976,FIND(CHAR(10),AK976,1),1,""),AK976)</f>
        <v>#REF!</v>
      </c>
      <c r="AM976" s="91" t="e">
        <f t="shared" si="9517"/>
        <v>#REF!</v>
      </c>
      <c r="AN976" s="91" t="e">
        <f t="shared" ref="AN976:AR976" si="9518">IFERROR(REPLACE(AM976,FIND(" ",AM976,1),1,""),AM976)</f>
        <v>#REF!</v>
      </c>
      <c r="AO976" s="91" t="e">
        <f t="shared" si="9518"/>
        <v>#REF!</v>
      </c>
      <c r="AP976" s="91" t="e">
        <f t="shared" si="9518"/>
        <v>#REF!</v>
      </c>
      <c r="AQ976" s="91" t="e">
        <f t="shared" si="9518"/>
        <v>#REF!</v>
      </c>
      <c r="AR976" s="91" t="e">
        <f t="shared" si="9518"/>
        <v>#REF!</v>
      </c>
      <c r="AS976" s="91" t="e">
        <f t="shared" si="8918"/>
        <v>#REF!</v>
      </c>
      <c r="AT976" s="91" t="e">
        <f t="shared" si="8919"/>
        <v>#REF!</v>
      </c>
      <c r="AU976" s="32" t="e">
        <f t="shared" si="8902"/>
        <v>#REF!</v>
      </c>
      <c r="AV976" s="93" t="e">
        <f>'Описание предлагаемого товара'!#REF!</f>
        <v>#REF!</v>
      </c>
      <c r="AW976" s="91" t="e">
        <f>MIN(SEARCH({0,1,2,3,4,5,6,7,8,9},AV976&amp; "0123456789"))</f>
        <v>#REF!</v>
      </c>
      <c r="AX976" s="91" t="str">
        <f t="shared" si="8920"/>
        <v/>
      </c>
      <c r="AY976" s="91" t="str">
        <f t="shared" si="8921"/>
        <v/>
      </c>
      <c r="AZ976" s="91" t="str">
        <f t="shared" si="8922"/>
        <v/>
      </c>
      <c r="BA976" s="91" t="str">
        <f t="shared" si="8923"/>
        <v/>
      </c>
      <c r="BB976" s="91" t="str">
        <f t="shared" si="8924"/>
        <v/>
      </c>
      <c r="BC976" s="91" t="str">
        <f t="shared" si="8925"/>
        <v/>
      </c>
      <c r="BD976" s="91" t="str">
        <f t="shared" si="8926"/>
        <v/>
      </c>
      <c r="BE976" s="91" t="str">
        <f t="shared" si="8927"/>
        <v/>
      </c>
      <c r="BF976" s="91" t="str">
        <f t="shared" si="8928"/>
        <v/>
      </c>
      <c r="BG976" s="91" t="str">
        <f t="shared" si="8929"/>
        <v/>
      </c>
      <c r="BH976" s="91" t="str">
        <f t="shared" si="8930"/>
        <v/>
      </c>
      <c r="BI976" s="91" t="str">
        <f t="shared" si="8931"/>
        <v/>
      </c>
      <c r="BJ976" s="91" t="str">
        <f t="shared" si="8932"/>
        <v/>
      </c>
      <c r="BK976" s="91" t="str">
        <f t="shared" si="8933"/>
        <v/>
      </c>
      <c r="BL976" s="91" t="str">
        <f t="shared" si="8934"/>
        <v/>
      </c>
      <c r="BM976" s="91" t="str">
        <f t="shared" si="8935"/>
        <v/>
      </c>
      <c r="BN976" s="91" t="str">
        <f t="shared" si="8936"/>
        <v/>
      </c>
      <c r="BO976" s="91" t="str">
        <f t="shared" si="8937"/>
        <v/>
      </c>
      <c r="BP976" s="91" t="str">
        <f t="shared" si="8938"/>
        <v/>
      </c>
      <c r="BQ976" s="91" t="str">
        <f t="shared" si="8939"/>
        <v/>
      </c>
      <c r="BR976" s="91" t="str">
        <f t="shared" si="8940"/>
        <v/>
      </c>
      <c r="BS976" s="91" t="str">
        <f t="shared" si="8941"/>
        <v/>
      </c>
      <c r="BT976" s="91" t="str">
        <f t="shared" si="8942"/>
        <v/>
      </c>
      <c r="BU976" s="91" t="str">
        <f t="shared" si="8943"/>
        <v/>
      </c>
      <c r="BV976" s="91" t="str">
        <f t="shared" si="8944"/>
        <v/>
      </c>
      <c r="BW976" s="91" t="str">
        <f t="shared" si="8945"/>
        <v/>
      </c>
      <c r="BX976" s="91" t="str">
        <f t="shared" si="8946"/>
        <v/>
      </c>
      <c r="BY976" s="91" t="str">
        <f t="shared" si="8947"/>
        <v/>
      </c>
      <c r="BZ976" s="91" t="str">
        <f t="shared" si="8948"/>
        <v/>
      </c>
      <c r="CA976" s="91" t="str">
        <f t="shared" si="8949"/>
        <v/>
      </c>
      <c r="CB976" s="91" t="str">
        <f t="shared" si="8950"/>
        <v/>
      </c>
      <c r="CC976" s="91" t="str">
        <f t="shared" si="8951"/>
        <v/>
      </c>
      <c r="CD976" s="91" t="str">
        <f t="shared" si="8952"/>
        <v/>
      </c>
      <c r="CE976" s="91" t="str">
        <f t="shared" si="8953"/>
        <v/>
      </c>
      <c r="CF976" s="91" t="str">
        <f t="shared" si="8954"/>
        <v/>
      </c>
      <c r="CG976" s="91" t="str">
        <f t="shared" si="8955"/>
        <v/>
      </c>
      <c r="CH976" s="91" t="str">
        <f t="shared" si="8956"/>
        <v/>
      </c>
      <c r="CI976" s="91" t="str">
        <f t="shared" si="8957"/>
        <v>нет</v>
      </c>
      <c r="CJ976" s="63" t="e">
        <f>IF(LEN('Описание предлагаемого товара'!#REF!)&gt;0,'Описание предлагаемого товара'!#REF!,"")</f>
        <v>#REF!</v>
      </c>
      <c r="CK976" s="91" t="e">
        <f t="shared" ref="CK976:CL976" si="9519">IFERROR(REPLACE(CJ976,FIND(CHAR(10),CJ976,1),1,""),CJ976)</f>
        <v>#REF!</v>
      </c>
      <c r="CL976" s="91" t="e">
        <f t="shared" si="9519"/>
        <v>#REF!</v>
      </c>
      <c r="CM976" s="91" t="e">
        <f t="shared" si="8959"/>
        <v>#REF!</v>
      </c>
      <c r="CN976" s="91" t="e">
        <f t="shared" si="8960"/>
        <v>#REF!</v>
      </c>
      <c r="CO976" s="91" t="e">
        <f t="shared" si="8961"/>
        <v>#REF!</v>
      </c>
      <c r="CP976" s="90" t="e">
        <f>IF(AU976="Не указан реестровый номер (мера нац.режима Запрет)","",IF(CI976="нет","",IF(CU976="да","исключение(не смотрим баллы)",IFERROR(IF(CI976*1&gt;0,IFERROR(IF(VLOOKUP(CI976*1,Обработ.выгрузка_реестра_РФ!$A:$G,7,)=0,"Баллы не установлены",VLOOKUP(CI976*1,Обработ.выгрузка_реестра_РФ!$A:$G,7,)),IF(LEN(CI976)&gt;14,"","нет номера в реестре РФ")),""),IF(LEN(CI976)=0,"","Некорректный реестровый номер")))))</f>
        <v>#REF!</v>
      </c>
      <c r="CQ976" s="33" t="e">
        <f>IF(LEN(C976)&gt;0,IFERROR(IF(LEN(H976)&gt;0,IF(LEN(VLOOKUP(H976,'исключения(не_смотрим_баллы)'!$A:$C,1,))&gt;0,"да","нет"),"не введен ОКПД2"),"нет"),"")</f>
        <v>#REF!</v>
      </c>
      <c r="CR976" s="33" t="e">
        <f ca="1">IF(CQ976="да",IF(TODAY()&lt;VLOOKUP(H976,'исключения(не_смотрим_баллы)'!$A:$C,3,),"да","нет"),"")</f>
        <v>#REF!</v>
      </c>
      <c r="CS976" s="33" t="str">
        <f>IFERROR(IF(CQ976="да",IF(VLOOKUP(CI976*1,Обработ.выгрузка_реестра_РФ!$A:$G,2,)&lt;VLOOKUP(H976,'исключения(не_смотрим_баллы)'!$A:$C,2,),"да","нет"),""),"")</f>
        <v/>
      </c>
      <c r="CT976" s="24"/>
      <c r="CU976" s="33" t="e">
        <f t="shared" si="8973"/>
        <v>#REF!</v>
      </c>
      <c r="CV976" s="91" t="e">
        <f t="shared" si="8974"/>
        <v>#REF!</v>
      </c>
      <c r="CW976" s="27" t="e">
        <f t="shared" si="8975"/>
        <v>#REF!</v>
      </c>
      <c r="CX976" s="26" t="e">
        <f t="shared" si="8904"/>
        <v>#REF!</v>
      </c>
      <c r="CY976" s="64" t="e">
        <f>IF(LEN('Описание предлагаемого товара'!#REF!)&gt;0,'Описание предлагаемого товара'!#REF!,"")</f>
        <v>#REF!</v>
      </c>
      <c r="CZ976" s="95" t="e">
        <f t="shared" si="8962"/>
        <v>#REF!</v>
      </c>
      <c r="DA976" s="95" t="e">
        <f t="shared" ref="DA976" si="9520">IFERROR(REPLACE(CZ976,FIND(" ",CZ976,1),1,""),CZ976)</f>
        <v>#REF!</v>
      </c>
      <c r="DB976" s="95" t="e">
        <f t="shared" si="8906"/>
        <v>#REF!</v>
      </c>
      <c r="DC976" s="95" t="e">
        <f t="shared" ref="DC976:DD976" si="9521">IFERROR(REPLACE(DB976,FIND("г.",DB976,1),2,""),DB976)</f>
        <v>#REF!</v>
      </c>
      <c r="DD976" s="95" t="e">
        <f t="shared" si="9521"/>
        <v>#REF!</v>
      </c>
      <c r="DE976" s="95" t="e">
        <f t="shared" ref="DE976:DF976" si="9522">IFERROR(REPLACE(DD976,FIND("г",DD976,1),1,""),DD976)</f>
        <v>#REF!</v>
      </c>
      <c r="DF976" s="95" t="e">
        <f t="shared" si="9522"/>
        <v>#REF!</v>
      </c>
      <c r="DG976" s="95" t="e">
        <f t="shared" si="8979"/>
        <v>#REF!</v>
      </c>
      <c r="DH976" s="25" t="str">
        <f>IFERROR(VLOOKUP(CI976*1,Обработ.выгрузка_реестра_РФ!$A:$G,5,),"")</f>
        <v/>
      </c>
      <c r="DI976" s="27" t="str">
        <f t="shared" si="8989"/>
        <v/>
      </c>
      <c r="DJ976" s="27" t="str">
        <f t="shared" ca="1" si="8966"/>
        <v/>
      </c>
      <c r="DK976" s="63" t="e">
        <f>IF(LEN('Описание предлагаемого товара'!#REF!)&gt;0,'Описание предлагаемого товара'!#REF!,"")</f>
        <v>#REF!</v>
      </c>
      <c r="DL976" s="63" t="e">
        <f>IF(LEN('Описание предлагаемого товара'!#REF!)&gt;0,'Описание предлагаемого товара'!#REF!,"")</f>
        <v>#REF!</v>
      </c>
      <c r="DM976" s="32"/>
    </row>
    <row r="977" spans="1:117" ht="48.75" customHeight="1" x14ac:dyDescent="0.25">
      <c r="A977" s="61" t="e">
        <f>IF(LEN('Описание предлагаемого товара'!#REF!)&gt;0,'Описание предлагаемого товара'!#REF!,"")</f>
        <v>#REF!</v>
      </c>
      <c r="B977" s="65" t="e">
        <f>IF(LEN('Описание предлагаемого товара'!#REF!)&gt;0,'Описание предлагаемого товара'!#REF!,"")</f>
        <v>#REF!</v>
      </c>
      <c r="C977" s="61" t="e">
        <f>IF(LEN('Описание предлагаемого товара'!#REF!)&gt;0,'Описание предлагаемого товара'!#REF!,"")</f>
        <v>#REF!</v>
      </c>
      <c r="D977" s="61" t="e">
        <f>IF(LEN('Описание предлагаемого товара'!#REF!)&gt;0,'Описание предлагаемого товара'!#REF!,"")</f>
        <v>#REF!</v>
      </c>
      <c r="E977" s="61" t="e">
        <f>IF(LEN('Описание предлагаемого товара'!#REF!)&gt;0,'Описание предлагаемого товара'!#REF!,"")</f>
        <v>#REF!</v>
      </c>
      <c r="F977" s="61" t="e">
        <f>IF(LEN('Описание предлагаемого товара'!#REF!)&gt;0,'Описание предлагаемого товара'!#REF!,"")</f>
        <v>#REF!</v>
      </c>
      <c r="G977" s="61" t="e">
        <f>IF(LEN('Описание предлагаемого товара'!#REF!)&gt;0,'Описание предлагаемого товара'!#REF!,"")</f>
        <v>#REF!</v>
      </c>
      <c r="H977" s="61" t="e">
        <f>IF(LEN('Описание предлагаемого товара'!#REF!)&gt;0,'Описание предлагаемого товара'!#REF!,"")</f>
        <v>#REF!</v>
      </c>
      <c r="I977" s="61" t="e">
        <f>IF(LEN('Описание предлагаемого товара'!#REF!)&gt;0,'Описание предлагаемого товара'!#REF!,"")</f>
        <v>#REF!</v>
      </c>
      <c r="J977" s="38" t="str">
        <f>IFERROR(VLOOKUP(B977,SAP!$A:$E,5,),"")</f>
        <v/>
      </c>
      <c r="K977" s="40" t="str">
        <f t="shared" si="8909"/>
        <v/>
      </c>
      <c r="L977" s="61" t="e">
        <f>IF(LEN('Описание предлагаемого товара'!#REF!)&gt;0,IFERROR('Описание предлагаемого товара'!#REF!*1,""),"")</f>
        <v>#REF!</v>
      </c>
      <c r="M977" s="39" t="str">
        <f>IFERROR(VLOOKUP(B977,SAP!$A:$E,2,),"")</f>
        <v/>
      </c>
      <c r="N977" s="41" t="str">
        <f t="shared" si="9045"/>
        <v/>
      </c>
      <c r="O977" s="39" t="str">
        <f t="shared" si="8896"/>
        <v/>
      </c>
      <c r="P977" s="36" t="e">
        <f>IF(LEN('Описание предлагаемого товара'!#REF!)&gt;0,'Описание предлагаемого товара'!#REF!,"")</f>
        <v>#REF!</v>
      </c>
      <c r="Q97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77" s="37" t="e">
        <f>IF(LEN('Описание предлагаемого товара'!#REF!)&gt;0,'Описание предлагаемого товара'!#REF!,"")</f>
        <v>#REF!</v>
      </c>
      <c r="S977" s="37" t="e">
        <f>IF(LEN('Описание предлагаемого товара'!#REF!)&gt;0,'Описание предлагаемого товара'!#REF!,"")</f>
        <v>#REF!</v>
      </c>
      <c r="T97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77" s="23" t="str">
        <f>IFERROR(VLOOKUP(CI977*1,Обработ.выгрузка_реестра_РФ!$A:$G,6,),"")</f>
        <v/>
      </c>
      <c r="V977" s="61" t="e">
        <f>IF(LEN('Описание предлагаемого товара'!#REF!)&gt;0,'Описание предлагаемого товара'!#REF!,"")</f>
        <v>#REF!</v>
      </c>
      <c r="W977" s="62" t="e">
        <f>IF(LEN('Описание предлагаемого товара'!#REF!)&gt;0,'Описание предлагаемого товара'!#REF!,"")</f>
        <v>#REF!</v>
      </c>
      <c r="X977" s="91" t="e">
        <f t="shared" ref="X977:Y977" si="9523">IFERROR(REPLACE(W977,FIND(CHAR(10),W977,1),1," "),W977)</f>
        <v>#REF!</v>
      </c>
      <c r="Y977" s="91" t="e">
        <f t="shared" si="9523"/>
        <v>#REF!</v>
      </c>
      <c r="Z977" s="91" t="e">
        <f t="shared" si="8911"/>
        <v>#REF!</v>
      </c>
      <c r="AA977" s="91" t="e">
        <f t="shared" si="8912"/>
        <v>#REF!</v>
      </c>
      <c r="AB977" s="91" t="e">
        <f t="shared" si="8913"/>
        <v>#REF!</v>
      </c>
      <c r="AC977" s="91" t="e">
        <f t="shared" ref="AC977:AF977" si="9524">IFERROR(REPLACE(AB977,FIND("  ",AB977,1),2," "),AB977)</f>
        <v>#REF!</v>
      </c>
      <c r="AD977" s="91" t="e">
        <f t="shared" si="9524"/>
        <v>#REF!</v>
      </c>
      <c r="AE977" s="91" t="e">
        <f t="shared" si="9524"/>
        <v>#REF!</v>
      </c>
      <c r="AF977" s="91" t="e">
        <f t="shared" si="9524"/>
        <v>#REF!</v>
      </c>
      <c r="AG977" s="23" t="str">
        <f>IFERROR(VLOOKUP(CI977*1,Обработ.выгрузка_реестра_РФ!$A:$G,4,),"")</f>
        <v/>
      </c>
      <c r="AH977" s="91" t="str">
        <f t="shared" ref="AH977:AI977" si="9525">IFERROR(REPLACE(AG977,FIND("-",AG977,1),1,"*"),AG977)</f>
        <v/>
      </c>
      <c r="AI977" s="91" t="str">
        <f t="shared" si="9525"/>
        <v/>
      </c>
      <c r="AJ977" s="27" t="str">
        <f t="shared" si="9011"/>
        <v/>
      </c>
      <c r="AK977" s="63" t="e">
        <f>IF(LEN('Описание предлагаемого товара'!#REF!)&gt;0,'Описание предлагаемого товара'!#REF!,"")</f>
        <v>#REF!</v>
      </c>
      <c r="AL977" s="91" t="e">
        <f t="shared" ref="AL977:AM977" si="9526">IFERROR(REPLACE(AK977,FIND(CHAR(10),AK977,1),1,""),AK977)</f>
        <v>#REF!</v>
      </c>
      <c r="AM977" s="91" t="e">
        <f t="shared" si="9526"/>
        <v>#REF!</v>
      </c>
      <c r="AN977" s="91" t="e">
        <f t="shared" ref="AN977:AR977" si="9527">IFERROR(REPLACE(AM977,FIND(" ",AM977,1),1,""),AM977)</f>
        <v>#REF!</v>
      </c>
      <c r="AO977" s="91" t="e">
        <f t="shared" si="9527"/>
        <v>#REF!</v>
      </c>
      <c r="AP977" s="91" t="e">
        <f t="shared" si="9527"/>
        <v>#REF!</v>
      </c>
      <c r="AQ977" s="91" t="e">
        <f t="shared" si="9527"/>
        <v>#REF!</v>
      </c>
      <c r="AR977" s="91" t="e">
        <f t="shared" si="9527"/>
        <v>#REF!</v>
      </c>
      <c r="AS977" s="91" t="e">
        <f t="shared" si="8918"/>
        <v>#REF!</v>
      </c>
      <c r="AT977" s="91" t="e">
        <f t="shared" si="8919"/>
        <v>#REF!</v>
      </c>
      <c r="AU977" s="32" t="e">
        <f t="shared" si="8902"/>
        <v>#REF!</v>
      </c>
      <c r="AV977" s="93" t="e">
        <f>'Описание предлагаемого товара'!#REF!</f>
        <v>#REF!</v>
      </c>
      <c r="AW977" s="91" t="e">
        <f>MIN(SEARCH({0,1,2,3,4,5,6,7,8,9},AV977&amp; "0123456789"))</f>
        <v>#REF!</v>
      </c>
      <c r="AX977" s="91" t="str">
        <f t="shared" si="8920"/>
        <v/>
      </c>
      <c r="AY977" s="91" t="str">
        <f t="shared" si="8921"/>
        <v/>
      </c>
      <c r="AZ977" s="91" t="str">
        <f t="shared" si="8922"/>
        <v/>
      </c>
      <c r="BA977" s="91" t="str">
        <f t="shared" si="8923"/>
        <v/>
      </c>
      <c r="BB977" s="91" t="str">
        <f t="shared" si="8924"/>
        <v/>
      </c>
      <c r="BC977" s="91" t="str">
        <f t="shared" si="8925"/>
        <v/>
      </c>
      <c r="BD977" s="91" t="str">
        <f t="shared" si="8926"/>
        <v/>
      </c>
      <c r="BE977" s="91" t="str">
        <f t="shared" si="8927"/>
        <v/>
      </c>
      <c r="BF977" s="91" t="str">
        <f t="shared" si="8928"/>
        <v/>
      </c>
      <c r="BG977" s="91" t="str">
        <f t="shared" si="8929"/>
        <v/>
      </c>
      <c r="BH977" s="91" t="str">
        <f t="shared" si="8930"/>
        <v/>
      </c>
      <c r="BI977" s="91" t="str">
        <f t="shared" si="8931"/>
        <v/>
      </c>
      <c r="BJ977" s="91" t="str">
        <f t="shared" si="8932"/>
        <v/>
      </c>
      <c r="BK977" s="91" t="str">
        <f t="shared" si="8933"/>
        <v/>
      </c>
      <c r="BL977" s="91" t="str">
        <f t="shared" si="8934"/>
        <v/>
      </c>
      <c r="BM977" s="91" t="str">
        <f t="shared" si="8935"/>
        <v/>
      </c>
      <c r="BN977" s="91" t="str">
        <f t="shared" si="8936"/>
        <v/>
      </c>
      <c r="BO977" s="91" t="str">
        <f t="shared" si="8937"/>
        <v/>
      </c>
      <c r="BP977" s="91" t="str">
        <f t="shared" si="8938"/>
        <v/>
      </c>
      <c r="BQ977" s="91" t="str">
        <f t="shared" si="8939"/>
        <v/>
      </c>
      <c r="BR977" s="91" t="str">
        <f t="shared" si="8940"/>
        <v/>
      </c>
      <c r="BS977" s="91" t="str">
        <f t="shared" si="8941"/>
        <v/>
      </c>
      <c r="BT977" s="91" t="str">
        <f t="shared" si="8942"/>
        <v/>
      </c>
      <c r="BU977" s="91" t="str">
        <f t="shared" si="8943"/>
        <v/>
      </c>
      <c r="BV977" s="91" t="str">
        <f t="shared" si="8944"/>
        <v/>
      </c>
      <c r="BW977" s="91" t="str">
        <f t="shared" si="8945"/>
        <v/>
      </c>
      <c r="BX977" s="91" t="str">
        <f t="shared" si="8946"/>
        <v/>
      </c>
      <c r="BY977" s="91" t="str">
        <f t="shared" si="8947"/>
        <v/>
      </c>
      <c r="BZ977" s="91" t="str">
        <f t="shared" si="8948"/>
        <v/>
      </c>
      <c r="CA977" s="91" t="str">
        <f t="shared" si="8949"/>
        <v/>
      </c>
      <c r="CB977" s="91" t="str">
        <f t="shared" si="8950"/>
        <v/>
      </c>
      <c r="CC977" s="91" t="str">
        <f t="shared" si="8951"/>
        <v/>
      </c>
      <c r="CD977" s="91" t="str">
        <f t="shared" si="8952"/>
        <v/>
      </c>
      <c r="CE977" s="91" t="str">
        <f t="shared" si="8953"/>
        <v/>
      </c>
      <c r="CF977" s="91" t="str">
        <f t="shared" si="8954"/>
        <v/>
      </c>
      <c r="CG977" s="91" t="str">
        <f t="shared" si="8955"/>
        <v/>
      </c>
      <c r="CH977" s="91" t="str">
        <f t="shared" si="8956"/>
        <v/>
      </c>
      <c r="CI977" s="91" t="str">
        <f t="shared" si="8957"/>
        <v>нет</v>
      </c>
      <c r="CJ977" s="63" t="e">
        <f>IF(LEN('Описание предлагаемого товара'!#REF!)&gt;0,'Описание предлагаемого товара'!#REF!,"")</f>
        <v>#REF!</v>
      </c>
      <c r="CK977" s="91" t="e">
        <f t="shared" ref="CK977:CL977" si="9528">IFERROR(REPLACE(CJ977,FIND(CHAR(10),CJ977,1),1,""),CJ977)</f>
        <v>#REF!</v>
      </c>
      <c r="CL977" s="91" t="e">
        <f t="shared" si="9528"/>
        <v>#REF!</v>
      </c>
      <c r="CM977" s="91" t="e">
        <f t="shared" si="8959"/>
        <v>#REF!</v>
      </c>
      <c r="CN977" s="91" t="e">
        <f t="shared" si="8960"/>
        <v>#REF!</v>
      </c>
      <c r="CO977" s="91" t="e">
        <f t="shared" si="8961"/>
        <v>#REF!</v>
      </c>
      <c r="CP977" s="90" t="e">
        <f>IF(AU977="Не указан реестровый номер (мера нац.режима Запрет)","",IF(CI977="нет","",IF(CU977="да","исключение(не смотрим баллы)",IFERROR(IF(CI977*1&gt;0,IFERROR(IF(VLOOKUP(CI977*1,Обработ.выгрузка_реестра_РФ!$A:$G,7,)=0,"Баллы не установлены",VLOOKUP(CI977*1,Обработ.выгрузка_реестра_РФ!$A:$G,7,)),IF(LEN(CI977)&gt;14,"","нет номера в реестре РФ")),""),IF(LEN(CI977)=0,"","Некорректный реестровый номер")))))</f>
        <v>#REF!</v>
      </c>
      <c r="CQ977" s="33" t="e">
        <f>IF(LEN(C977)&gt;0,IFERROR(IF(LEN(H977)&gt;0,IF(LEN(VLOOKUP(H977,'исключения(не_смотрим_баллы)'!$A:$C,1,))&gt;0,"да","нет"),"не введен ОКПД2"),"нет"),"")</f>
        <v>#REF!</v>
      </c>
      <c r="CR977" s="33" t="e">
        <f ca="1">IF(CQ977="да",IF(TODAY()&lt;VLOOKUP(H977,'исключения(не_смотрим_баллы)'!$A:$C,3,),"да","нет"),"")</f>
        <v>#REF!</v>
      </c>
      <c r="CS977" s="33" t="str">
        <f>IFERROR(IF(CQ977="да",IF(VLOOKUP(CI977*1,Обработ.выгрузка_реестра_РФ!$A:$G,2,)&lt;VLOOKUP(H977,'исключения(не_смотрим_баллы)'!$A:$C,2,),"да","нет"),""),"")</f>
        <v/>
      </c>
      <c r="CT977" s="24"/>
      <c r="CU977" s="33" t="e">
        <f t="shared" si="8973"/>
        <v>#REF!</v>
      </c>
      <c r="CV977" s="91" t="e">
        <f t="shared" si="8974"/>
        <v>#REF!</v>
      </c>
      <c r="CW977" s="27" t="e">
        <f t="shared" si="8975"/>
        <v>#REF!</v>
      </c>
      <c r="CX977" s="26" t="e">
        <f t="shared" si="8904"/>
        <v>#REF!</v>
      </c>
      <c r="CY977" s="64" t="e">
        <f>IF(LEN('Описание предлагаемого товара'!#REF!)&gt;0,'Описание предлагаемого товара'!#REF!,"")</f>
        <v>#REF!</v>
      </c>
      <c r="CZ977" s="95" t="e">
        <f t="shared" si="8962"/>
        <v>#REF!</v>
      </c>
      <c r="DA977" s="95" t="e">
        <f t="shared" ref="DA977" si="9529">IFERROR(REPLACE(CZ977,FIND(" ",CZ977,1),1,""),CZ977)</f>
        <v>#REF!</v>
      </c>
      <c r="DB977" s="95" t="e">
        <f t="shared" si="8906"/>
        <v>#REF!</v>
      </c>
      <c r="DC977" s="95" t="e">
        <f t="shared" ref="DC977:DD977" si="9530">IFERROR(REPLACE(DB977,FIND("г.",DB977,1),2,""),DB977)</f>
        <v>#REF!</v>
      </c>
      <c r="DD977" s="95" t="e">
        <f t="shared" si="9530"/>
        <v>#REF!</v>
      </c>
      <c r="DE977" s="95" t="e">
        <f t="shared" ref="DE977:DF977" si="9531">IFERROR(REPLACE(DD977,FIND("г",DD977,1),1,""),DD977)</f>
        <v>#REF!</v>
      </c>
      <c r="DF977" s="95" t="e">
        <f t="shared" si="9531"/>
        <v>#REF!</v>
      </c>
      <c r="DG977" s="95" t="e">
        <f t="shared" si="8979"/>
        <v>#REF!</v>
      </c>
      <c r="DH977" s="25" t="str">
        <f>IFERROR(VLOOKUP(CI977*1,Обработ.выгрузка_реестра_РФ!$A:$G,5,),"")</f>
        <v/>
      </c>
      <c r="DI977" s="27" t="str">
        <f t="shared" si="8989"/>
        <v/>
      </c>
      <c r="DJ977" s="27" t="str">
        <f t="shared" ca="1" si="8966"/>
        <v/>
      </c>
      <c r="DK977" s="63" t="e">
        <f>IF(LEN('Описание предлагаемого товара'!#REF!)&gt;0,'Описание предлагаемого товара'!#REF!,"")</f>
        <v>#REF!</v>
      </c>
      <c r="DL977" s="63" t="e">
        <f>IF(LEN('Описание предлагаемого товара'!#REF!)&gt;0,'Описание предлагаемого товара'!#REF!,"")</f>
        <v>#REF!</v>
      </c>
      <c r="DM977" s="32"/>
    </row>
    <row r="978" spans="1:117" ht="48.75" customHeight="1" x14ac:dyDescent="0.25">
      <c r="A978" s="61" t="e">
        <f>IF(LEN('Описание предлагаемого товара'!#REF!)&gt;0,'Описание предлагаемого товара'!#REF!,"")</f>
        <v>#REF!</v>
      </c>
      <c r="B978" s="65" t="e">
        <f>IF(LEN('Описание предлагаемого товара'!#REF!)&gt;0,'Описание предлагаемого товара'!#REF!,"")</f>
        <v>#REF!</v>
      </c>
      <c r="C978" s="61" t="e">
        <f>IF(LEN('Описание предлагаемого товара'!#REF!)&gt;0,'Описание предлагаемого товара'!#REF!,"")</f>
        <v>#REF!</v>
      </c>
      <c r="D978" s="61" t="e">
        <f>IF(LEN('Описание предлагаемого товара'!#REF!)&gt;0,'Описание предлагаемого товара'!#REF!,"")</f>
        <v>#REF!</v>
      </c>
      <c r="E978" s="61" t="e">
        <f>IF(LEN('Описание предлагаемого товара'!#REF!)&gt;0,'Описание предлагаемого товара'!#REF!,"")</f>
        <v>#REF!</v>
      </c>
      <c r="F978" s="61" t="e">
        <f>IF(LEN('Описание предлагаемого товара'!#REF!)&gt;0,'Описание предлагаемого товара'!#REF!,"")</f>
        <v>#REF!</v>
      </c>
      <c r="G978" s="61" t="e">
        <f>IF(LEN('Описание предлагаемого товара'!#REF!)&gt;0,'Описание предлагаемого товара'!#REF!,"")</f>
        <v>#REF!</v>
      </c>
      <c r="H978" s="61" t="e">
        <f>IF(LEN('Описание предлагаемого товара'!#REF!)&gt;0,'Описание предлагаемого товара'!#REF!,"")</f>
        <v>#REF!</v>
      </c>
      <c r="I978" s="61" t="e">
        <f>IF(LEN('Описание предлагаемого товара'!#REF!)&gt;0,'Описание предлагаемого товара'!#REF!,"")</f>
        <v>#REF!</v>
      </c>
      <c r="J978" s="38" t="str">
        <f>IFERROR(VLOOKUP(B978,SAP!$A:$E,5,),"")</f>
        <v/>
      </c>
      <c r="K978" s="40" t="str">
        <f t="shared" si="8909"/>
        <v/>
      </c>
      <c r="L978" s="61" t="e">
        <f>IF(LEN('Описание предлагаемого товара'!#REF!)&gt;0,IFERROR('Описание предлагаемого товара'!#REF!*1,""),"")</f>
        <v>#REF!</v>
      </c>
      <c r="M978" s="39" t="str">
        <f>IFERROR(VLOOKUP(B978,SAP!$A:$E,2,),"")</f>
        <v/>
      </c>
      <c r="N978" s="41" t="str">
        <f t="shared" si="9045"/>
        <v/>
      </c>
      <c r="O978" s="39" t="str">
        <f t="shared" ref="O978:O1017" si="9532">IFERROR(IF(B978*1&gt;0,IF(N978=L978,"да","нет"),""),"")</f>
        <v/>
      </c>
      <c r="P978" s="36" t="e">
        <f>IF(LEN('Описание предлагаемого товара'!#REF!)&gt;0,'Описание предлагаемого товара'!#REF!,"")</f>
        <v>#REF!</v>
      </c>
      <c r="Q97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78" s="37" t="e">
        <f>IF(LEN('Описание предлагаемого товара'!#REF!)&gt;0,'Описание предлагаемого товара'!#REF!,"")</f>
        <v>#REF!</v>
      </c>
      <c r="S978" s="37" t="e">
        <f>IF(LEN('Описание предлагаемого товара'!#REF!)&gt;0,'Описание предлагаемого товара'!#REF!,"")</f>
        <v>#REF!</v>
      </c>
      <c r="T97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78" s="23" t="str">
        <f>IFERROR(VLOOKUP(CI978*1,Обработ.выгрузка_реестра_РФ!$A:$G,6,),"")</f>
        <v/>
      </c>
      <c r="V978" s="61" t="e">
        <f>IF(LEN('Описание предлагаемого товара'!#REF!)&gt;0,'Описание предлагаемого товара'!#REF!,"")</f>
        <v>#REF!</v>
      </c>
      <c r="W978" s="62" t="e">
        <f>IF(LEN('Описание предлагаемого товара'!#REF!)&gt;0,'Описание предлагаемого товара'!#REF!,"")</f>
        <v>#REF!</v>
      </c>
      <c r="X978" s="91" t="e">
        <f t="shared" ref="X978:Y978" si="9533">IFERROR(REPLACE(W978,FIND(CHAR(10),W978,1),1," "),W978)</f>
        <v>#REF!</v>
      </c>
      <c r="Y978" s="91" t="e">
        <f t="shared" si="9533"/>
        <v>#REF!</v>
      </c>
      <c r="Z978" s="91" t="e">
        <f t="shared" si="8911"/>
        <v>#REF!</v>
      </c>
      <c r="AA978" s="91" t="e">
        <f t="shared" si="8912"/>
        <v>#REF!</v>
      </c>
      <c r="AB978" s="91" t="e">
        <f t="shared" si="8913"/>
        <v>#REF!</v>
      </c>
      <c r="AC978" s="91" t="e">
        <f t="shared" ref="AC978:AF978" si="9534">IFERROR(REPLACE(AB978,FIND("  ",AB978,1),2," "),AB978)</f>
        <v>#REF!</v>
      </c>
      <c r="AD978" s="91" t="e">
        <f t="shared" si="9534"/>
        <v>#REF!</v>
      </c>
      <c r="AE978" s="91" t="e">
        <f t="shared" si="9534"/>
        <v>#REF!</v>
      </c>
      <c r="AF978" s="91" t="e">
        <f t="shared" si="9534"/>
        <v>#REF!</v>
      </c>
      <c r="AG978" s="23" t="str">
        <f>IFERROR(VLOOKUP(CI978*1,Обработ.выгрузка_реестра_РФ!$A:$G,4,),"")</f>
        <v/>
      </c>
      <c r="AH978" s="91" t="str">
        <f t="shared" ref="AH978:AI978" si="9535">IFERROR(REPLACE(AG978,FIND("-",AG978,1),1,"*"),AG978)</f>
        <v/>
      </c>
      <c r="AI978" s="91" t="str">
        <f t="shared" si="9535"/>
        <v/>
      </c>
      <c r="AJ978" s="27" t="str">
        <f t="shared" si="9011"/>
        <v/>
      </c>
      <c r="AK978" s="63" t="e">
        <f>IF(LEN('Описание предлагаемого товара'!#REF!)&gt;0,'Описание предлагаемого товара'!#REF!,"")</f>
        <v>#REF!</v>
      </c>
      <c r="AL978" s="91" t="e">
        <f t="shared" ref="AL978:AM978" si="9536">IFERROR(REPLACE(AK978,FIND(CHAR(10),AK978,1),1,""),AK978)</f>
        <v>#REF!</v>
      </c>
      <c r="AM978" s="91" t="e">
        <f t="shared" si="9536"/>
        <v>#REF!</v>
      </c>
      <c r="AN978" s="91" t="e">
        <f t="shared" ref="AN978:AR978" si="9537">IFERROR(REPLACE(AM978,FIND(" ",AM978,1),1,""),AM978)</f>
        <v>#REF!</v>
      </c>
      <c r="AO978" s="91" t="e">
        <f t="shared" si="9537"/>
        <v>#REF!</v>
      </c>
      <c r="AP978" s="91" t="e">
        <f t="shared" si="9537"/>
        <v>#REF!</v>
      </c>
      <c r="AQ978" s="91" t="e">
        <f t="shared" si="9537"/>
        <v>#REF!</v>
      </c>
      <c r="AR978" s="91" t="e">
        <f t="shared" si="9537"/>
        <v>#REF!</v>
      </c>
      <c r="AS978" s="91" t="e">
        <f t="shared" si="8918"/>
        <v>#REF!</v>
      </c>
      <c r="AT978" s="91" t="e">
        <f t="shared" si="8919"/>
        <v>#REF!</v>
      </c>
      <c r="AU978" s="32" t="e">
        <f t="shared" ref="AU978:AU1017" si="9538">IF(LEN(CI978)&gt;0,IF(CI978="нет",IF(I978="запрет","Не указан реестровый номер (мера нац.режима Запрет)",IF(I978="ограничение","Не указан реестровый номер (мера нац.режима Ограничение)","")),IF(LEN(CI978)&gt;14,"Необходимо указать один реестровый номер",CI978)),"")</f>
        <v>#REF!</v>
      </c>
      <c r="AV978" s="93" t="e">
        <f>'Описание предлагаемого товара'!#REF!</f>
        <v>#REF!</v>
      </c>
      <c r="AW978" s="91" t="e">
        <f>MIN(SEARCH({0,1,2,3,4,5,6,7,8,9},AV978&amp; "0123456789"))</f>
        <v>#REF!</v>
      </c>
      <c r="AX978" s="91" t="str">
        <f t="shared" si="8920"/>
        <v/>
      </c>
      <c r="AY978" s="91" t="str">
        <f t="shared" si="8921"/>
        <v/>
      </c>
      <c r="AZ978" s="91" t="str">
        <f t="shared" si="8922"/>
        <v/>
      </c>
      <c r="BA978" s="91" t="str">
        <f t="shared" si="8923"/>
        <v/>
      </c>
      <c r="BB978" s="91" t="str">
        <f t="shared" si="8924"/>
        <v/>
      </c>
      <c r="BC978" s="91" t="str">
        <f t="shared" si="8925"/>
        <v/>
      </c>
      <c r="BD978" s="91" t="str">
        <f t="shared" si="8926"/>
        <v/>
      </c>
      <c r="BE978" s="91" t="str">
        <f t="shared" si="8927"/>
        <v/>
      </c>
      <c r="BF978" s="91" t="str">
        <f t="shared" si="8928"/>
        <v/>
      </c>
      <c r="BG978" s="91" t="str">
        <f t="shared" si="8929"/>
        <v/>
      </c>
      <c r="BH978" s="91" t="str">
        <f t="shared" si="8930"/>
        <v/>
      </c>
      <c r="BI978" s="91" t="str">
        <f t="shared" si="8931"/>
        <v/>
      </c>
      <c r="BJ978" s="91" t="str">
        <f t="shared" si="8932"/>
        <v/>
      </c>
      <c r="BK978" s="91" t="str">
        <f t="shared" si="8933"/>
        <v/>
      </c>
      <c r="BL978" s="91" t="str">
        <f t="shared" si="8934"/>
        <v/>
      </c>
      <c r="BM978" s="91" t="str">
        <f t="shared" si="8935"/>
        <v/>
      </c>
      <c r="BN978" s="91" t="str">
        <f t="shared" si="8936"/>
        <v/>
      </c>
      <c r="BO978" s="91" t="str">
        <f t="shared" si="8937"/>
        <v/>
      </c>
      <c r="BP978" s="91" t="str">
        <f t="shared" si="8938"/>
        <v/>
      </c>
      <c r="BQ978" s="91" t="str">
        <f t="shared" si="8939"/>
        <v/>
      </c>
      <c r="BR978" s="91" t="str">
        <f t="shared" si="8940"/>
        <v/>
      </c>
      <c r="BS978" s="91" t="str">
        <f t="shared" si="8941"/>
        <v/>
      </c>
      <c r="BT978" s="91" t="str">
        <f t="shared" si="8942"/>
        <v/>
      </c>
      <c r="BU978" s="91" t="str">
        <f t="shared" si="8943"/>
        <v/>
      </c>
      <c r="BV978" s="91" t="str">
        <f t="shared" si="8944"/>
        <v/>
      </c>
      <c r="BW978" s="91" t="str">
        <f t="shared" si="8945"/>
        <v/>
      </c>
      <c r="BX978" s="91" t="str">
        <f t="shared" si="8946"/>
        <v/>
      </c>
      <c r="BY978" s="91" t="str">
        <f t="shared" si="8947"/>
        <v/>
      </c>
      <c r="BZ978" s="91" t="str">
        <f t="shared" si="8948"/>
        <v/>
      </c>
      <c r="CA978" s="91" t="str">
        <f t="shared" si="8949"/>
        <v/>
      </c>
      <c r="CB978" s="91" t="str">
        <f t="shared" si="8950"/>
        <v/>
      </c>
      <c r="CC978" s="91" t="str">
        <f t="shared" si="8951"/>
        <v/>
      </c>
      <c r="CD978" s="91" t="str">
        <f t="shared" si="8952"/>
        <v/>
      </c>
      <c r="CE978" s="91" t="str">
        <f t="shared" si="8953"/>
        <v/>
      </c>
      <c r="CF978" s="91" t="str">
        <f t="shared" si="8954"/>
        <v/>
      </c>
      <c r="CG978" s="91" t="str">
        <f t="shared" si="8955"/>
        <v/>
      </c>
      <c r="CH978" s="91" t="str">
        <f t="shared" si="8956"/>
        <v/>
      </c>
      <c r="CI978" s="91" t="str">
        <f t="shared" si="8957"/>
        <v>нет</v>
      </c>
      <c r="CJ978" s="63" t="e">
        <f>IF(LEN('Описание предлагаемого товара'!#REF!)&gt;0,'Описание предлагаемого товара'!#REF!,"")</f>
        <v>#REF!</v>
      </c>
      <c r="CK978" s="91" t="e">
        <f t="shared" ref="CK978:CL978" si="9539">IFERROR(REPLACE(CJ978,FIND(CHAR(10),CJ978,1),1,""),CJ978)</f>
        <v>#REF!</v>
      </c>
      <c r="CL978" s="91" t="e">
        <f t="shared" si="9539"/>
        <v>#REF!</v>
      </c>
      <c r="CM978" s="91" t="e">
        <f t="shared" si="8959"/>
        <v>#REF!</v>
      </c>
      <c r="CN978" s="91" t="e">
        <f t="shared" si="8960"/>
        <v>#REF!</v>
      </c>
      <c r="CO978" s="91" t="e">
        <f t="shared" si="8961"/>
        <v>#REF!</v>
      </c>
      <c r="CP978" s="90" t="e">
        <f>IF(AU978="Не указан реестровый номер (мера нац.режима Запрет)","",IF(CI978="нет","",IF(CU978="да","исключение(не смотрим баллы)",IFERROR(IF(CI978*1&gt;0,IFERROR(IF(VLOOKUP(CI978*1,Обработ.выгрузка_реестра_РФ!$A:$G,7,)=0,"Баллы не установлены",VLOOKUP(CI978*1,Обработ.выгрузка_реестра_РФ!$A:$G,7,)),IF(LEN(CI978)&gt;14,"","нет номера в реестре РФ")),""),IF(LEN(CI978)=0,"","Некорректный реестровый номер")))))</f>
        <v>#REF!</v>
      </c>
      <c r="CQ978" s="33" t="e">
        <f>IF(LEN(C978)&gt;0,IFERROR(IF(LEN(H978)&gt;0,IF(LEN(VLOOKUP(H978,'исключения(не_смотрим_баллы)'!$A:$C,1,))&gt;0,"да","нет"),"не введен ОКПД2"),"нет"),"")</f>
        <v>#REF!</v>
      </c>
      <c r="CR978" s="33" t="e">
        <f ca="1">IF(CQ978="да",IF(TODAY()&lt;VLOOKUP(H978,'исключения(не_смотрим_баллы)'!$A:$C,3,),"да","нет"),"")</f>
        <v>#REF!</v>
      </c>
      <c r="CS978" s="33" t="str">
        <f>IFERROR(IF(CQ978="да",IF(VLOOKUP(CI978*1,Обработ.выгрузка_реестра_РФ!$A:$G,2,)&lt;VLOOKUP(H978,'исключения(не_смотрим_баллы)'!$A:$C,2,),"да","нет"),""),"")</f>
        <v/>
      </c>
      <c r="CT978" s="24"/>
      <c r="CU978" s="33" t="e">
        <f t="shared" si="8973"/>
        <v>#REF!</v>
      </c>
      <c r="CV978" s="91" t="e">
        <f t="shared" si="8974"/>
        <v>#REF!</v>
      </c>
      <c r="CW978" s="27" t="e">
        <f t="shared" si="8975"/>
        <v>#REF!</v>
      </c>
      <c r="CX978" s="26" t="e">
        <f t="shared" ref="CX978:CX1017" si="9540">IF(AU978="Не указан реестровый номер (мера нац.режима Запрет)","Импорт",IF(AU978="Не указан реестровый номер (мера нац.режима Ограничение)","Импорт",IF(CI978="не заполняется","",IF(LEN(CI978)&gt;0,IF(CI978&lt;&gt;"нет",IF(LEN(L978)&gt;0,IFERROR(IF(CP978="исключение(не смотрим баллы)","РФ",IF(CP978*1&gt;0,IF(CP978*1&gt;=L978*1,"РФ","Импорт"),"")),"Импорт"),IF(CP978="исключение(не смотрим баллы)","РФ","не указан мин.балл")),""),""))))</f>
        <v>#REF!</v>
      </c>
      <c r="CY978" s="64" t="e">
        <f>IF(LEN('Описание предлагаемого товара'!#REF!)&gt;0,'Описание предлагаемого товара'!#REF!,"")</f>
        <v>#REF!</v>
      </c>
      <c r="CZ978" s="95" t="e">
        <f t="shared" si="8962"/>
        <v>#REF!</v>
      </c>
      <c r="DA978" s="95" t="e">
        <f t="shared" ref="DA978" si="9541">IFERROR(REPLACE(CZ978,FIND(" ",CZ978,1),1,""),CZ978)</f>
        <v>#REF!</v>
      </c>
      <c r="DB978" s="95" t="e">
        <f t="shared" ref="DB978:DB1017" si="9542">IFERROR(REPLACE(CZ978,FIND(" ",CZ978,1),1,""),CZ978)</f>
        <v>#REF!</v>
      </c>
      <c r="DC978" s="95" t="e">
        <f t="shared" ref="DC978:DD978" si="9543">IFERROR(REPLACE(DB978,FIND("г.",DB978,1),2,""),DB978)</f>
        <v>#REF!</v>
      </c>
      <c r="DD978" s="95" t="e">
        <f t="shared" si="9543"/>
        <v>#REF!</v>
      </c>
      <c r="DE978" s="95" t="e">
        <f t="shared" ref="DE978:DF978" si="9544">IFERROR(REPLACE(DD978,FIND("г",DD978,1),1,""),DD978)</f>
        <v>#REF!</v>
      </c>
      <c r="DF978" s="95" t="e">
        <f t="shared" si="9544"/>
        <v>#REF!</v>
      </c>
      <c r="DG978" s="95" t="e">
        <f t="shared" si="8979"/>
        <v>#REF!</v>
      </c>
      <c r="DH978" s="25" t="str">
        <f>IFERROR(VLOOKUP(CI978*1,Обработ.выгрузка_реестра_РФ!$A:$G,5,),"")</f>
        <v/>
      </c>
      <c r="DI978" s="27" t="str">
        <f t="shared" si="8989"/>
        <v/>
      </c>
      <c r="DJ978" s="27" t="str">
        <f t="shared" ca="1" si="8966"/>
        <v/>
      </c>
      <c r="DK978" s="63" t="e">
        <f>IF(LEN('Описание предлагаемого товара'!#REF!)&gt;0,'Описание предлагаемого товара'!#REF!,"")</f>
        <v>#REF!</v>
      </c>
      <c r="DL978" s="63" t="e">
        <f>IF(LEN('Описание предлагаемого товара'!#REF!)&gt;0,'Описание предлагаемого товара'!#REF!,"")</f>
        <v>#REF!</v>
      </c>
      <c r="DM978" s="32"/>
    </row>
    <row r="979" spans="1:117" ht="48.75" customHeight="1" x14ac:dyDescent="0.25">
      <c r="A979" s="61" t="e">
        <f>IF(LEN('Описание предлагаемого товара'!#REF!)&gt;0,'Описание предлагаемого товара'!#REF!,"")</f>
        <v>#REF!</v>
      </c>
      <c r="B979" s="65" t="e">
        <f>IF(LEN('Описание предлагаемого товара'!#REF!)&gt;0,'Описание предлагаемого товара'!#REF!,"")</f>
        <v>#REF!</v>
      </c>
      <c r="C979" s="61" t="e">
        <f>IF(LEN('Описание предлагаемого товара'!#REF!)&gt;0,'Описание предлагаемого товара'!#REF!,"")</f>
        <v>#REF!</v>
      </c>
      <c r="D979" s="61" t="e">
        <f>IF(LEN('Описание предлагаемого товара'!#REF!)&gt;0,'Описание предлагаемого товара'!#REF!,"")</f>
        <v>#REF!</v>
      </c>
      <c r="E979" s="61" t="e">
        <f>IF(LEN('Описание предлагаемого товара'!#REF!)&gt;0,'Описание предлагаемого товара'!#REF!,"")</f>
        <v>#REF!</v>
      </c>
      <c r="F979" s="61" t="e">
        <f>IF(LEN('Описание предлагаемого товара'!#REF!)&gt;0,'Описание предлагаемого товара'!#REF!,"")</f>
        <v>#REF!</v>
      </c>
      <c r="G979" s="61" t="e">
        <f>IF(LEN('Описание предлагаемого товара'!#REF!)&gt;0,'Описание предлагаемого товара'!#REF!,"")</f>
        <v>#REF!</v>
      </c>
      <c r="H979" s="61" t="e">
        <f>IF(LEN('Описание предлагаемого товара'!#REF!)&gt;0,'Описание предлагаемого товара'!#REF!,"")</f>
        <v>#REF!</v>
      </c>
      <c r="I979" s="61" t="e">
        <f>IF(LEN('Описание предлагаемого товара'!#REF!)&gt;0,'Описание предлагаемого товара'!#REF!,"")</f>
        <v>#REF!</v>
      </c>
      <c r="J979" s="38" t="str">
        <f>IFERROR(VLOOKUP(B979,SAP!$A:$E,5,),"")</f>
        <v/>
      </c>
      <c r="K979" s="40" t="str">
        <f t="shared" ref="K979:K1017" si="9545">IFERROR(IF(B979*1&gt;0,IF(J979=I979,"да","нет"),""),"")</f>
        <v/>
      </c>
      <c r="L979" s="61" t="e">
        <f>IF(LEN('Описание предлагаемого товара'!#REF!)&gt;0,IFERROR('Описание предлагаемого товара'!#REF!*1,""),"")</f>
        <v>#REF!</v>
      </c>
      <c r="M979" s="39" t="str">
        <f>IFERROR(VLOOKUP(B979,SAP!$A:$E,2,),"")</f>
        <v/>
      </c>
      <c r="N979" s="41" t="str">
        <f t="shared" si="9045"/>
        <v/>
      </c>
      <c r="O979" s="39" t="str">
        <f t="shared" si="9532"/>
        <v/>
      </c>
      <c r="P979" s="36" t="e">
        <f>IF(LEN('Описание предлагаемого товара'!#REF!)&gt;0,'Описание предлагаемого товара'!#REF!,"")</f>
        <v>#REF!</v>
      </c>
      <c r="Q97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79" s="37" t="e">
        <f>IF(LEN('Описание предлагаемого товара'!#REF!)&gt;0,'Описание предлагаемого товара'!#REF!,"")</f>
        <v>#REF!</v>
      </c>
      <c r="S979" s="37" t="e">
        <f>IF(LEN('Описание предлагаемого товара'!#REF!)&gt;0,'Описание предлагаемого товара'!#REF!,"")</f>
        <v>#REF!</v>
      </c>
      <c r="T97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79" s="23" t="str">
        <f>IFERROR(VLOOKUP(CI979*1,Обработ.выгрузка_реестра_РФ!$A:$G,6,),"")</f>
        <v/>
      </c>
      <c r="V979" s="61" t="e">
        <f>IF(LEN('Описание предлагаемого товара'!#REF!)&gt;0,'Описание предлагаемого товара'!#REF!,"")</f>
        <v>#REF!</v>
      </c>
      <c r="W979" s="62" t="e">
        <f>IF(LEN('Описание предлагаемого товара'!#REF!)&gt;0,'Описание предлагаемого товара'!#REF!,"")</f>
        <v>#REF!</v>
      </c>
      <c r="X979" s="91" t="e">
        <f t="shared" ref="X979:Y979" si="9546">IFERROR(REPLACE(W979,FIND(CHAR(10),W979,1),1," "),W979)</f>
        <v>#REF!</v>
      </c>
      <c r="Y979" s="91" t="e">
        <f t="shared" si="9546"/>
        <v>#REF!</v>
      </c>
      <c r="Z979" s="91" t="e">
        <f t="shared" ref="Z979:Z1017" si="9547">IFERROR(REPLACE(Y979,FIND("""",Y979,1),1,""),Y979)</f>
        <v>#REF!</v>
      </c>
      <c r="AA979" s="91" t="e">
        <f t="shared" ref="AA979:AA1017" si="9548">IFERROR(REPLACE(Z979,FIND("""",Z979,1),1,""),Z979)</f>
        <v>#REF!</v>
      </c>
      <c r="AB979" s="91" t="e">
        <f t="shared" ref="AB979:AB1017" si="9549">IFERROR(REPLACE(AA979,FIND("""",AA979,1),1,""),AA979)</f>
        <v>#REF!</v>
      </c>
      <c r="AC979" s="91" t="e">
        <f t="shared" ref="AC979:AF979" si="9550">IFERROR(REPLACE(AB979,FIND("  ",AB979,1),2," "),AB979)</f>
        <v>#REF!</v>
      </c>
      <c r="AD979" s="91" t="e">
        <f t="shared" si="9550"/>
        <v>#REF!</v>
      </c>
      <c r="AE979" s="91" t="e">
        <f t="shared" si="9550"/>
        <v>#REF!</v>
      </c>
      <c r="AF979" s="91" t="e">
        <f t="shared" si="9550"/>
        <v>#REF!</v>
      </c>
      <c r="AG979" s="23" t="str">
        <f>IFERROR(VLOOKUP(CI979*1,Обработ.выгрузка_реестра_РФ!$A:$G,4,),"")</f>
        <v/>
      </c>
      <c r="AH979" s="91" t="str">
        <f t="shared" ref="AH979:AI979" si="9551">IFERROR(REPLACE(AG979,FIND("-",AG979,1),1,"*"),AG979)</f>
        <v/>
      </c>
      <c r="AI979" s="91" t="str">
        <f t="shared" si="9551"/>
        <v/>
      </c>
      <c r="AJ979" s="27" t="str">
        <f t="shared" si="9011"/>
        <v/>
      </c>
      <c r="AK979" s="63" t="e">
        <f>IF(LEN('Описание предлагаемого товара'!#REF!)&gt;0,'Описание предлагаемого товара'!#REF!,"")</f>
        <v>#REF!</v>
      </c>
      <c r="AL979" s="91" t="e">
        <f t="shared" ref="AL979:AM979" si="9552">IFERROR(REPLACE(AK979,FIND(CHAR(10),AK979,1),1,""),AK979)</f>
        <v>#REF!</v>
      </c>
      <c r="AM979" s="91" t="e">
        <f t="shared" si="9552"/>
        <v>#REF!</v>
      </c>
      <c r="AN979" s="91" t="e">
        <f t="shared" ref="AN979:AR979" si="9553">IFERROR(REPLACE(AM979,FIND(" ",AM979,1),1,""),AM979)</f>
        <v>#REF!</v>
      </c>
      <c r="AO979" s="91" t="e">
        <f t="shared" si="9553"/>
        <v>#REF!</v>
      </c>
      <c r="AP979" s="91" t="e">
        <f t="shared" si="9553"/>
        <v>#REF!</v>
      </c>
      <c r="AQ979" s="91" t="e">
        <f t="shared" si="9553"/>
        <v>#REF!</v>
      </c>
      <c r="AR979" s="91" t="e">
        <f t="shared" si="9553"/>
        <v>#REF!</v>
      </c>
      <c r="AS979" s="91" t="e">
        <f t="shared" ref="AS979:AS1017" si="9554">IFERROR(REPLACE(AR979,FIND(",",AR979,1),1,""),AR979)</f>
        <v>#REF!</v>
      </c>
      <c r="AT979" s="91" t="e">
        <f t="shared" ref="AT979:AT1017" si="9555">IFERROR(REPLACE(AS979,FIND(".",AS979,1),1,""),AS979)</f>
        <v>#REF!</v>
      </c>
      <c r="AU979" s="32" t="e">
        <f t="shared" si="9538"/>
        <v>#REF!</v>
      </c>
      <c r="AV979" s="93" t="e">
        <f>'Описание предлагаемого товара'!#REF!</f>
        <v>#REF!</v>
      </c>
      <c r="AW979" s="91" t="e">
        <f>MIN(SEARCH({0,1,2,3,4,5,6,7,8,9},AV979&amp; "0123456789"))</f>
        <v>#REF!</v>
      </c>
      <c r="AX979" s="91" t="str">
        <f t="shared" ref="AX979:AX1017" si="9556">IFERROR(IF(LEN(MID(AV979,AW979,8)*1)=8,MID(AV979,AW979,8)*1,""),"")</f>
        <v/>
      </c>
      <c r="AY979" s="91" t="str">
        <f t="shared" ref="AY979:AY1017" si="9557">IFERROR(IF(LEN(MID(AV979,AW979+1,8)*1)=8,MID(AV979,AW979+1,8)*1,""),"")</f>
        <v/>
      </c>
      <c r="AZ979" s="91" t="str">
        <f t="shared" ref="AZ979:AZ1017" si="9558">IFERROR(IF(LEN(MID(AV979,AW979+2,8)*1)=8,MID(AV979,AW979+2,8)*1,""),"")</f>
        <v/>
      </c>
      <c r="BA979" s="91" t="str">
        <f t="shared" ref="BA979:BA1017" si="9559">IFERROR(IF(LEN(MID(AV979,AW979+3,8)*1)=8,MID(AV979,AW979+3,8)*1,""),"")</f>
        <v/>
      </c>
      <c r="BB979" s="91" t="str">
        <f t="shared" ref="BB979:BB1017" si="9560">IFERROR(IF(LEN(MID(AV979,AW979+4,8)*1)=8,MID(AV979,AW979+4,8)*1,""),"")</f>
        <v/>
      </c>
      <c r="BC979" s="91" t="str">
        <f t="shared" ref="BC979:BC1017" si="9561">IFERROR(IF(LEN(MID(AV979,AW979+5,8)*1)=8,MID(AV979,AW979+5,8)*1,""),"")</f>
        <v/>
      </c>
      <c r="BD979" s="91" t="str">
        <f t="shared" ref="BD979:BD1017" si="9562">IFERROR(IF(LEN(MID(AV979,AW979+6,8)*1)=8,MID(AV979,AW979+6,8)*1,""),"")</f>
        <v/>
      </c>
      <c r="BE979" s="91" t="str">
        <f t="shared" ref="BE979:BE1017" si="9563">IFERROR(IF(LEN(MID(AV979,AW979+7,8)*1)=8,MID(AV979,AW979+7,8)*1,""),"")</f>
        <v/>
      </c>
      <c r="BF979" s="91" t="str">
        <f t="shared" ref="BF979:BF1017" si="9564">IFERROR(IF(LEN(MID(AV979,AW979+8,8)*1)=8,MID(AV979,AW979+8,8)*1,""),"")</f>
        <v/>
      </c>
      <c r="BG979" s="91" t="str">
        <f t="shared" ref="BG979:BG1017" si="9565">IFERROR(IF(LEN(MID(AV979,AW979+9,8)*1)=8,MID(AV979,AW979+9,8)*1,""),"")</f>
        <v/>
      </c>
      <c r="BH979" s="91" t="str">
        <f t="shared" ref="BH979:BH1017" si="9566">IFERROR(IF(LEN(MID(AV979,AW979+10,8)*1)=8,MID(AV979,AW979+10,8)*1,""),"")</f>
        <v/>
      </c>
      <c r="BI979" s="91" t="str">
        <f t="shared" ref="BI979:BI1017" si="9567">IFERROR(IF(LEN(MID(AV979,AW979+11,8)*1)=8,MID(AV979,AW979+11,8)*1,""),"")</f>
        <v/>
      </c>
      <c r="BJ979" s="91" t="str">
        <f t="shared" ref="BJ979:BJ1017" si="9568">IFERROR(IF(LEN(MID(AV979,AW979+12,8)*1)=8,MID(AV979,AW979+12,8)*1,""),"")</f>
        <v/>
      </c>
      <c r="BK979" s="91" t="str">
        <f t="shared" ref="BK979:BK1017" si="9569">IFERROR(IF(LEN(MID(AV979,AW979+13,8)*1)=8,MID(AV979,AW979+13,8)*1,""),"")</f>
        <v/>
      </c>
      <c r="BL979" s="91" t="str">
        <f t="shared" ref="BL979:BL1017" si="9570">IFERROR(IF(LEN(MID(AV979,AW979+14,8)*1)=8,MID(AV979,AW979+14,8)*1,""),"")</f>
        <v/>
      </c>
      <c r="BM979" s="91" t="str">
        <f t="shared" ref="BM979:BM1017" si="9571">IFERROR(IF(LEN(MID(AV979,AW979+15,8)*1)=8,MID(AV979,AW979+15,8)*1,""),"")</f>
        <v/>
      </c>
      <c r="BN979" s="91" t="str">
        <f t="shared" ref="BN979:BN1017" si="9572">IFERROR(IF(LEN(MID(AV979,AW979+16,8)*1)=8,MID(AV979,AW979+16,8)*1,""),"")</f>
        <v/>
      </c>
      <c r="BO979" s="91" t="str">
        <f t="shared" ref="BO979:BO1017" si="9573">IFERROR(IF(LEN(MID(AV979,AW979+17,8)*1)=8,MID(AV979,AW979+17,8)*1,""),"")</f>
        <v/>
      </c>
      <c r="BP979" s="91" t="str">
        <f t="shared" ref="BP979:BP1017" si="9574">IFERROR(IF(LEN(MID(AV979,AW979+18,8)*1)=8,MID(AV979,AW979+18,8)*1,""),"")</f>
        <v/>
      </c>
      <c r="BQ979" s="91" t="str">
        <f t="shared" ref="BQ979:BQ1017" si="9575">IFERROR(IF(LEN(MID(AV979,AW979+19,8)*1)=8,MID(AV979,AW979+19,8)*1,""),"")</f>
        <v/>
      </c>
      <c r="BR979" s="91" t="str">
        <f t="shared" ref="BR979:BR1017" si="9576">IFERROR(IF(LEN(MID(AV979,AW979+20,8)*1)=8,MID(AV979,AW979+20,8)*1,""),"")</f>
        <v/>
      </c>
      <c r="BS979" s="91" t="str">
        <f t="shared" ref="BS979:BS1017" si="9577">IFERROR(IF(LEN(MID(AV979,AW979+21,8)*1)=8,MID(AV979,AW979+21,8)*1,""),"")</f>
        <v/>
      </c>
      <c r="BT979" s="91" t="str">
        <f t="shared" ref="BT979:BT1017" si="9578">IFERROR(IF(LEN(MID(AV979,AW979+22,8)*1)=8,MID(AV979,AW979+22,8)*1,""),"")</f>
        <v/>
      </c>
      <c r="BU979" s="91" t="str">
        <f t="shared" ref="BU979:BU1017" si="9579">IFERROR(IF(LEN(MID(AV979,AW979+23,8)*1)=8,MID(AV979,AW979+23,8)*1,""),"")</f>
        <v/>
      </c>
      <c r="BV979" s="91" t="str">
        <f t="shared" ref="BV979:BV1017" si="9580">IFERROR(IF(LEN(MID(AV979,AW979+24,8)*1)=8,MID(AV979,AW979+24,8)*1,""),"")</f>
        <v/>
      </c>
      <c r="BW979" s="91" t="str">
        <f t="shared" ref="BW979:BW1017" si="9581">IFERROR(IF(LEN(MID(AV979,AW979+25,8)*1)=8,MID(AV979,AW979+25,8)*1,""),"")</f>
        <v/>
      </c>
      <c r="BX979" s="91" t="str">
        <f t="shared" ref="BX979:BX1017" si="9582">IFERROR(IF(LEN(MID(AV979,AW979+26,8)*1)=8,MID(AV979,AW979+26,8)*1,""),"")</f>
        <v/>
      </c>
      <c r="BY979" s="91" t="str">
        <f t="shared" ref="BY979:BY1017" si="9583">IFERROR(IF(LEN(MID(AV979,AW979+27,8)*1)=8,MID(AV979,AW979+27,8)*1,""),"")</f>
        <v/>
      </c>
      <c r="BZ979" s="91" t="str">
        <f t="shared" ref="BZ979:BZ1017" si="9584">IFERROR(IF(LEN(MID(AV979,AW979+28,8)*1)=8,MID(AV979,AW979+28,8)*1,""),"")</f>
        <v/>
      </c>
      <c r="CA979" s="91" t="str">
        <f t="shared" ref="CA979:CA1017" si="9585">IFERROR(IF(LEN(MID(AV979,AW979+29,8)*1)=8,MID(AV979,AW979+29,8)*1,""),"")</f>
        <v/>
      </c>
      <c r="CB979" s="91" t="str">
        <f t="shared" ref="CB979:CB1017" si="9586">IFERROR(IF(LEN(MID(AV979,AW979+30,8)*1)=8,MID(AV979,AW979+30,8)*1,""),"")</f>
        <v/>
      </c>
      <c r="CC979" s="91" t="str">
        <f t="shared" ref="CC979:CC1017" si="9587">IFERROR(IF(LEN(MID(AV979,AW979+31,8)*1)=8,MID(AV979,AW979+31,8)*1,""),"")</f>
        <v/>
      </c>
      <c r="CD979" s="91" t="str">
        <f t="shared" ref="CD979:CD1017" si="9588">IFERROR(IF(LEN(MID(AV979,AW979+32,8)*1)=8,MID(AV979,AW979+32,8)*1,""),"")</f>
        <v/>
      </c>
      <c r="CE979" s="91" t="str">
        <f t="shared" ref="CE979:CE1017" si="9589">IFERROR(IF(LEN(MID(AV979,AW979+33,8)*1)=8,MID(AV979,AW979+33,8)*1,""),"")</f>
        <v/>
      </c>
      <c r="CF979" s="91" t="str">
        <f t="shared" ref="CF979:CF1017" si="9590">IFERROR(IF(LEN(MID(AV979,AW979+34,8)*1)=8,MID(AV979,AW979+34,8)*1,""),"")</f>
        <v/>
      </c>
      <c r="CG979" s="91" t="str">
        <f t="shared" ref="CG979:CG1017" si="9591">IFERROR(IF(LEN(MID(AV979,AW979+35,8)*1)=8,MID(AV979,AW979+35,8)*1,""),"")</f>
        <v/>
      </c>
      <c r="CH979" s="91" t="str">
        <f t="shared" ref="CH979:CH1017" si="9592">CONCATENATE(AX979,AY979,AZ979,BA979,BB979,BC979,BD979,BE979,BF979,BG979,BH979,BI979,BJ979,BK979,BL979,BM979,BN979,BO979,BP979,BQ979,BR979,BS979,BT979,BU979,BV979,BW979,BX979,BY979,BZ979,CA979,CB979,CC979,CD979,CE979,CF979,CG979)</f>
        <v/>
      </c>
      <c r="CI979" s="91" t="str">
        <f t="shared" ref="CI979:CI1017" si="9593">IF(LEN(CH979)=0,"нет",CH979)</f>
        <v>нет</v>
      </c>
      <c r="CJ979" s="63" t="e">
        <f>IF(LEN('Описание предлагаемого товара'!#REF!)&gt;0,'Описание предлагаемого товара'!#REF!,"")</f>
        <v>#REF!</v>
      </c>
      <c r="CK979" s="91" t="e">
        <f t="shared" ref="CK979:CL979" si="9594">IFERROR(REPLACE(CJ979,FIND(CHAR(10),CJ979,1),1,""),CJ979)</f>
        <v>#REF!</v>
      </c>
      <c r="CL979" s="91" t="e">
        <f t="shared" si="9594"/>
        <v>#REF!</v>
      </c>
      <c r="CM979" s="91" t="e">
        <f t="shared" ref="CM979:CM1017" si="9595">IFERROR(REPLACE(CL979,FIND(" ",CL979,1),1,""),CL979)</f>
        <v>#REF!</v>
      </c>
      <c r="CN979" s="91" t="e">
        <f t="shared" ref="CN979:CN1017" si="9596">IFERROR(REPLACE(CL979,FIND(" ",CL979,1),1,""),CL979)</f>
        <v>#REF!</v>
      </c>
      <c r="CO979" s="91" t="e">
        <f t="shared" ref="CO979:CO1017" si="9597">IFERROR(CN979*1,CN979)</f>
        <v>#REF!</v>
      </c>
      <c r="CP979" s="90" t="e">
        <f>IF(AU979="Не указан реестровый номер (мера нац.режима Запрет)","",IF(CI979="нет","",IF(CU979="да","исключение(не смотрим баллы)",IFERROR(IF(CI979*1&gt;0,IFERROR(IF(VLOOKUP(CI979*1,Обработ.выгрузка_реестра_РФ!$A:$G,7,)=0,"Баллы не установлены",VLOOKUP(CI979*1,Обработ.выгрузка_реестра_РФ!$A:$G,7,)),IF(LEN(CI979)&gt;14,"","нет номера в реестре РФ")),""),IF(LEN(CI979)=0,"","Некорректный реестровый номер")))))</f>
        <v>#REF!</v>
      </c>
      <c r="CQ979" s="33" t="e">
        <f>IF(LEN(C979)&gt;0,IFERROR(IF(LEN(H979)&gt;0,IF(LEN(VLOOKUP(H979,'исключения(не_смотрим_баллы)'!$A:$C,1,))&gt;0,"да","нет"),"не введен ОКПД2"),"нет"),"")</f>
        <v>#REF!</v>
      </c>
      <c r="CR979" s="33" t="e">
        <f ca="1">IF(CQ979="да",IF(TODAY()&lt;VLOOKUP(H979,'исключения(не_смотрим_баллы)'!$A:$C,3,),"да","нет"),"")</f>
        <v>#REF!</v>
      </c>
      <c r="CS979" s="33" t="str">
        <f>IFERROR(IF(CQ979="да",IF(VLOOKUP(CI979*1,Обработ.выгрузка_реестра_РФ!$A:$G,2,)&lt;VLOOKUP(H979,'исключения(не_смотрим_баллы)'!$A:$C,2,),"да","нет"),""),"")</f>
        <v/>
      </c>
      <c r="CT979" s="24"/>
      <c r="CU979" s="33" t="e">
        <f t="shared" si="8973"/>
        <v>#REF!</v>
      </c>
      <c r="CV979" s="91" t="e">
        <f t="shared" si="8974"/>
        <v>#REF!</v>
      </c>
      <c r="CW979" s="27" t="e">
        <f t="shared" si="8975"/>
        <v>#REF!</v>
      </c>
      <c r="CX979" s="26" t="e">
        <f t="shared" si="9540"/>
        <v>#REF!</v>
      </c>
      <c r="CY979" s="64" t="e">
        <f>IF(LEN('Описание предлагаемого товара'!#REF!)&gt;0,'Описание предлагаемого товара'!#REF!,"")</f>
        <v>#REF!</v>
      </c>
      <c r="CZ979" s="95" t="e">
        <f t="shared" ref="CZ979:CZ1017" si="9598">IFERROR(REPLACE(CY979,FIND(CHAR(10),CY979,1),1,""),CY979)</f>
        <v>#REF!</v>
      </c>
      <c r="DA979" s="95" t="e">
        <f t="shared" ref="DA979" si="9599">IFERROR(REPLACE(CZ979,FIND(" ",CZ979,1),1,""),CZ979)</f>
        <v>#REF!</v>
      </c>
      <c r="DB979" s="95" t="e">
        <f t="shared" si="9542"/>
        <v>#REF!</v>
      </c>
      <c r="DC979" s="95" t="e">
        <f t="shared" ref="DC979:DD979" si="9600">IFERROR(REPLACE(DB979,FIND("г.",DB979,1),2,""),DB979)</f>
        <v>#REF!</v>
      </c>
      <c r="DD979" s="95" t="e">
        <f t="shared" si="9600"/>
        <v>#REF!</v>
      </c>
      <c r="DE979" s="95" t="e">
        <f t="shared" ref="DE979:DF979" si="9601">IFERROR(REPLACE(DD979,FIND("г",DD979,1),1,""),DD979)</f>
        <v>#REF!</v>
      </c>
      <c r="DF979" s="95" t="e">
        <f t="shared" si="9601"/>
        <v>#REF!</v>
      </c>
      <c r="DG979" s="95" t="e">
        <f t="shared" si="8979"/>
        <v>#REF!</v>
      </c>
      <c r="DH979" s="25" t="str">
        <f>IFERROR(VLOOKUP(CI979*1,Обработ.выгрузка_реестра_РФ!$A:$G,5,),"")</f>
        <v/>
      </c>
      <c r="DI979" s="27" t="str">
        <f t="shared" si="8989"/>
        <v/>
      </c>
      <c r="DJ979" s="27" t="str">
        <f t="shared" ref="DJ979:DJ1017" ca="1" si="9602">IF(LEN(DH979)&gt;0,IF(DH979&gt;TODAY(),"да","нет"),"")</f>
        <v/>
      </c>
      <c r="DK979" s="63" t="e">
        <f>IF(LEN('Описание предлагаемого товара'!#REF!)&gt;0,'Описание предлагаемого товара'!#REF!,"")</f>
        <v>#REF!</v>
      </c>
      <c r="DL979" s="63" t="e">
        <f>IF(LEN('Описание предлагаемого товара'!#REF!)&gt;0,'Описание предлагаемого товара'!#REF!,"")</f>
        <v>#REF!</v>
      </c>
      <c r="DM979" s="32"/>
    </row>
    <row r="980" spans="1:117" ht="48.75" customHeight="1" x14ac:dyDescent="0.25">
      <c r="A980" s="61" t="e">
        <f>IF(LEN('Описание предлагаемого товара'!#REF!)&gt;0,'Описание предлагаемого товара'!#REF!,"")</f>
        <v>#REF!</v>
      </c>
      <c r="B980" s="65" t="e">
        <f>IF(LEN('Описание предлагаемого товара'!#REF!)&gt;0,'Описание предлагаемого товара'!#REF!,"")</f>
        <v>#REF!</v>
      </c>
      <c r="C980" s="61" t="e">
        <f>IF(LEN('Описание предлагаемого товара'!#REF!)&gt;0,'Описание предлагаемого товара'!#REF!,"")</f>
        <v>#REF!</v>
      </c>
      <c r="D980" s="61" t="e">
        <f>IF(LEN('Описание предлагаемого товара'!#REF!)&gt;0,'Описание предлагаемого товара'!#REF!,"")</f>
        <v>#REF!</v>
      </c>
      <c r="E980" s="61" t="e">
        <f>IF(LEN('Описание предлагаемого товара'!#REF!)&gt;0,'Описание предлагаемого товара'!#REF!,"")</f>
        <v>#REF!</v>
      </c>
      <c r="F980" s="61" t="e">
        <f>IF(LEN('Описание предлагаемого товара'!#REF!)&gt;0,'Описание предлагаемого товара'!#REF!,"")</f>
        <v>#REF!</v>
      </c>
      <c r="G980" s="61" t="e">
        <f>IF(LEN('Описание предлагаемого товара'!#REF!)&gt;0,'Описание предлагаемого товара'!#REF!,"")</f>
        <v>#REF!</v>
      </c>
      <c r="H980" s="61" t="e">
        <f>IF(LEN('Описание предлагаемого товара'!#REF!)&gt;0,'Описание предлагаемого товара'!#REF!,"")</f>
        <v>#REF!</v>
      </c>
      <c r="I980" s="61" t="e">
        <f>IF(LEN('Описание предлагаемого товара'!#REF!)&gt;0,'Описание предлагаемого товара'!#REF!,"")</f>
        <v>#REF!</v>
      </c>
      <c r="J980" s="38" t="str">
        <f>IFERROR(VLOOKUP(B980,SAP!$A:$E,5,),"")</f>
        <v/>
      </c>
      <c r="K980" s="40" t="str">
        <f t="shared" si="9545"/>
        <v/>
      </c>
      <c r="L980" s="61" t="e">
        <f>IF(LEN('Описание предлагаемого товара'!#REF!)&gt;0,IFERROR('Описание предлагаемого товара'!#REF!*1,""),"")</f>
        <v>#REF!</v>
      </c>
      <c r="M980" s="39" t="str">
        <f>IFERROR(VLOOKUP(B980,SAP!$A:$E,2,),"")</f>
        <v/>
      </c>
      <c r="N980" s="41" t="str">
        <f t="shared" si="9045"/>
        <v/>
      </c>
      <c r="O980" s="39" t="str">
        <f t="shared" si="9532"/>
        <v/>
      </c>
      <c r="P980" s="36" t="e">
        <f>IF(LEN('Описание предлагаемого товара'!#REF!)&gt;0,'Описание предлагаемого товара'!#REF!,"")</f>
        <v>#REF!</v>
      </c>
      <c r="Q98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80" s="37" t="e">
        <f>IF(LEN('Описание предлагаемого товара'!#REF!)&gt;0,'Описание предлагаемого товара'!#REF!,"")</f>
        <v>#REF!</v>
      </c>
      <c r="S980" s="37" t="e">
        <f>IF(LEN('Описание предлагаемого товара'!#REF!)&gt;0,'Описание предлагаемого товара'!#REF!,"")</f>
        <v>#REF!</v>
      </c>
      <c r="T98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80" s="23" t="str">
        <f>IFERROR(VLOOKUP(CI980*1,Обработ.выгрузка_реестра_РФ!$A:$G,6,),"")</f>
        <v/>
      </c>
      <c r="V980" s="61" t="e">
        <f>IF(LEN('Описание предлагаемого товара'!#REF!)&gt;0,'Описание предлагаемого товара'!#REF!,"")</f>
        <v>#REF!</v>
      </c>
      <c r="W980" s="62" t="e">
        <f>IF(LEN('Описание предлагаемого товара'!#REF!)&gt;0,'Описание предлагаемого товара'!#REF!,"")</f>
        <v>#REF!</v>
      </c>
      <c r="X980" s="91" t="e">
        <f t="shared" ref="X980:Y980" si="9603">IFERROR(REPLACE(W980,FIND(CHAR(10),W980,1),1," "),W980)</f>
        <v>#REF!</v>
      </c>
      <c r="Y980" s="91" t="e">
        <f t="shared" si="9603"/>
        <v>#REF!</v>
      </c>
      <c r="Z980" s="91" t="e">
        <f t="shared" si="9547"/>
        <v>#REF!</v>
      </c>
      <c r="AA980" s="91" t="e">
        <f t="shared" si="9548"/>
        <v>#REF!</v>
      </c>
      <c r="AB980" s="91" t="e">
        <f t="shared" si="9549"/>
        <v>#REF!</v>
      </c>
      <c r="AC980" s="91" t="e">
        <f t="shared" ref="AC980:AF980" si="9604">IFERROR(REPLACE(AB980,FIND("  ",AB980,1),2," "),AB980)</f>
        <v>#REF!</v>
      </c>
      <c r="AD980" s="91" t="e">
        <f t="shared" si="9604"/>
        <v>#REF!</v>
      </c>
      <c r="AE980" s="91" t="e">
        <f t="shared" si="9604"/>
        <v>#REF!</v>
      </c>
      <c r="AF980" s="91" t="e">
        <f t="shared" si="9604"/>
        <v>#REF!</v>
      </c>
      <c r="AG980" s="23" t="str">
        <f>IFERROR(VLOOKUP(CI980*1,Обработ.выгрузка_реестра_РФ!$A:$G,4,),"")</f>
        <v/>
      </c>
      <c r="AH980" s="91" t="str">
        <f t="shared" ref="AH980:AI980" si="9605">IFERROR(REPLACE(AG980,FIND("-",AG980,1),1,"*"),AG980)</f>
        <v/>
      </c>
      <c r="AI980" s="91" t="str">
        <f t="shared" si="9605"/>
        <v/>
      </c>
      <c r="AJ980" s="27" t="str">
        <f t="shared" si="9011"/>
        <v/>
      </c>
      <c r="AK980" s="63" t="e">
        <f>IF(LEN('Описание предлагаемого товара'!#REF!)&gt;0,'Описание предлагаемого товара'!#REF!,"")</f>
        <v>#REF!</v>
      </c>
      <c r="AL980" s="91" t="e">
        <f t="shared" ref="AL980:AM980" si="9606">IFERROR(REPLACE(AK980,FIND(CHAR(10),AK980,1),1,""),AK980)</f>
        <v>#REF!</v>
      </c>
      <c r="AM980" s="91" t="e">
        <f t="shared" si="9606"/>
        <v>#REF!</v>
      </c>
      <c r="AN980" s="91" t="e">
        <f t="shared" ref="AN980:AR980" si="9607">IFERROR(REPLACE(AM980,FIND(" ",AM980,1),1,""),AM980)</f>
        <v>#REF!</v>
      </c>
      <c r="AO980" s="91" t="e">
        <f t="shared" si="9607"/>
        <v>#REF!</v>
      </c>
      <c r="AP980" s="91" t="e">
        <f t="shared" si="9607"/>
        <v>#REF!</v>
      </c>
      <c r="AQ980" s="91" t="e">
        <f t="shared" si="9607"/>
        <v>#REF!</v>
      </c>
      <c r="AR980" s="91" t="e">
        <f t="shared" si="9607"/>
        <v>#REF!</v>
      </c>
      <c r="AS980" s="91" t="e">
        <f t="shared" si="9554"/>
        <v>#REF!</v>
      </c>
      <c r="AT980" s="91" t="e">
        <f t="shared" si="9555"/>
        <v>#REF!</v>
      </c>
      <c r="AU980" s="32" t="e">
        <f t="shared" si="9538"/>
        <v>#REF!</v>
      </c>
      <c r="AV980" s="93" t="e">
        <f>'Описание предлагаемого товара'!#REF!</f>
        <v>#REF!</v>
      </c>
      <c r="AW980" s="91" t="e">
        <f>MIN(SEARCH({0,1,2,3,4,5,6,7,8,9},AV980&amp; "0123456789"))</f>
        <v>#REF!</v>
      </c>
      <c r="AX980" s="91" t="str">
        <f t="shared" si="9556"/>
        <v/>
      </c>
      <c r="AY980" s="91" t="str">
        <f t="shared" si="9557"/>
        <v/>
      </c>
      <c r="AZ980" s="91" t="str">
        <f t="shared" si="9558"/>
        <v/>
      </c>
      <c r="BA980" s="91" t="str">
        <f t="shared" si="9559"/>
        <v/>
      </c>
      <c r="BB980" s="91" t="str">
        <f t="shared" si="9560"/>
        <v/>
      </c>
      <c r="BC980" s="91" t="str">
        <f t="shared" si="9561"/>
        <v/>
      </c>
      <c r="BD980" s="91" t="str">
        <f t="shared" si="9562"/>
        <v/>
      </c>
      <c r="BE980" s="91" t="str">
        <f t="shared" si="9563"/>
        <v/>
      </c>
      <c r="BF980" s="91" t="str">
        <f t="shared" si="9564"/>
        <v/>
      </c>
      <c r="BG980" s="91" t="str">
        <f t="shared" si="9565"/>
        <v/>
      </c>
      <c r="BH980" s="91" t="str">
        <f t="shared" si="9566"/>
        <v/>
      </c>
      <c r="BI980" s="91" t="str">
        <f t="shared" si="9567"/>
        <v/>
      </c>
      <c r="BJ980" s="91" t="str">
        <f t="shared" si="9568"/>
        <v/>
      </c>
      <c r="BK980" s="91" t="str">
        <f t="shared" si="9569"/>
        <v/>
      </c>
      <c r="BL980" s="91" t="str">
        <f t="shared" si="9570"/>
        <v/>
      </c>
      <c r="BM980" s="91" t="str">
        <f t="shared" si="9571"/>
        <v/>
      </c>
      <c r="BN980" s="91" t="str">
        <f t="shared" si="9572"/>
        <v/>
      </c>
      <c r="BO980" s="91" t="str">
        <f t="shared" si="9573"/>
        <v/>
      </c>
      <c r="BP980" s="91" t="str">
        <f t="shared" si="9574"/>
        <v/>
      </c>
      <c r="BQ980" s="91" t="str">
        <f t="shared" si="9575"/>
        <v/>
      </c>
      <c r="BR980" s="91" t="str">
        <f t="shared" si="9576"/>
        <v/>
      </c>
      <c r="BS980" s="91" t="str">
        <f t="shared" si="9577"/>
        <v/>
      </c>
      <c r="BT980" s="91" t="str">
        <f t="shared" si="9578"/>
        <v/>
      </c>
      <c r="BU980" s="91" t="str">
        <f t="shared" si="9579"/>
        <v/>
      </c>
      <c r="BV980" s="91" t="str">
        <f t="shared" si="9580"/>
        <v/>
      </c>
      <c r="BW980" s="91" t="str">
        <f t="shared" si="9581"/>
        <v/>
      </c>
      <c r="BX980" s="91" t="str">
        <f t="shared" si="9582"/>
        <v/>
      </c>
      <c r="BY980" s="91" t="str">
        <f t="shared" si="9583"/>
        <v/>
      </c>
      <c r="BZ980" s="91" t="str">
        <f t="shared" si="9584"/>
        <v/>
      </c>
      <c r="CA980" s="91" t="str">
        <f t="shared" si="9585"/>
        <v/>
      </c>
      <c r="CB980" s="91" t="str">
        <f t="shared" si="9586"/>
        <v/>
      </c>
      <c r="CC980" s="91" t="str">
        <f t="shared" si="9587"/>
        <v/>
      </c>
      <c r="CD980" s="91" t="str">
        <f t="shared" si="9588"/>
        <v/>
      </c>
      <c r="CE980" s="91" t="str">
        <f t="shared" si="9589"/>
        <v/>
      </c>
      <c r="CF980" s="91" t="str">
        <f t="shared" si="9590"/>
        <v/>
      </c>
      <c r="CG980" s="91" t="str">
        <f t="shared" si="9591"/>
        <v/>
      </c>
      <c r="CH980" s="91" t="str">
        <f t="shared" si="9592"/>
        <v/>
      </c>
      <c r="CI980" s="91" t="str">
        <f t="shared" si="9593"/>
        <v>нет</v>
      </c>
      <c r="CJ980" s="63" t="e">
        <f>IF(LEN('Описание предлагаемого товара'!#REF!)&gt;0,'Описание предлагаемого товара'!#REF!,"")</f>
        <v>#REF!</v>
      </c>
      <c r="CK980" s="91" t="e">
        <f t="shared" ref="CK980:CL980" si="9608">IFERROR(REPLACE(CJ980,FIND(CHAR(10),CJ980,1),1,""),CJ980)</f>
        <v>#REF!</v>
      </c>
      <c r="CL980" s="91" t="e">
        <f t="shared" si="9608"/>
        <v>#REF!</v>
      </c>
      <c r="CM980" s="91" t="e">
        <f t="shared" si="9595"/>
        <v>#REF!</v>
      </c>
      <c r="CN980" s="91" t="e">
        <f t="shared" si="9596"/>
        <v>#REF!</v>
      </c>
      <c r="CO980" s="91" t="e">
        <f t="shared" si="9597"/>
        <v>#REF!</v>
      </c>
      <c r="CP980" s="90" t="e">
        <f>IF(AU980="Не указан реестровый номер (мера нац.режима Запрет)","",IF(CI980="нет","",IF(CU980="да","исключение(не смотрим баллы)",IFERROR(IF(CI980*1&gt;0,IFERROR(IF(VLOOKUP(CI980*1,Обработ.выгрузка_реестра_РФ!$A:$G,7,)=0,"Баллы не установлены",VLOOKUP(CI980*1,Обработ.выгрузка_реестра_РФ!$A:$G,7,)),IF(LEN(CI980)&gt;14,"","нет номера в реестре РФ")),""),IF(LEN(CI980)=0,"","Некорректный реестровый номер")))))</f>
        <v>#REF!</v>
      </c>
      <c r="CQ980" s="33" t="e">
        <f>IF(LEN(C980)&gt;0,IFERROR(IF(LEN(H980)&gt;0,IF(LEN(VLOOKUP(H980,'исключения(не_смотрим_баллы)'!$A:$C,1,))&gt;0,"да","нет"),"не введен ОКПД2"),"нет"),"")</f>
        <v>#REF!</v>
      </c>
      <c r="CR980" s="33" t="e">
        <f ca="1">IF(CQ980="да",IF(TODAY()&lt;VLOOKUP(H980,'исключения(не_смотрим_баллы)'!$A:$C,3,),"да","нет"),"")</f>
        <v>#REF!</v>
      </c>
      <c r="CS980" s="33" t="str">
        <f>IFERROR(IF(CQ980="да",IF(VLOOKUP(CI980*1,Обработ.выгрузка_реестра_РФ!$A:$G,2,)&lt;VLOOKUP(H980,'исключения(не_смотрим_баллы)'!$A:$C,2,),"да","нет"),""),"")</f>
        <v/>
      </c>
      <c r="CT980" s="24"/>
      <c r="CU980" s="33" t="e">
        <f t="shared" ref="CU980:CU1017" si="9609">IF(CQ980="да",IF(CR980="да",IF(CS980="да","да",""),""),"")</f>
        <v>#REF!</v>
      </c>
      <c r="CV980" s="91" t="e">
        <f t="shared" ref="CV980:CV1017" si="9610">IFERROR(REPLACE(CP980,FIND("Баллы не установлены",CP980,1),20,"баллыне установлены"),CP980)</f>
        <v>#REF!</v>
      </c>
      <c r="CW980" s="27" t="e">
        <f t="shared" ref="CW980:CW1017" si="9611">IF(LEN(CP980)&gt;0,IF(LEN(CO980)&gt;0,IF(CV980=CO980,"да","нет"),"не введены данные"),"")</f>
        <v>#REF!</v>
      </c>
      <c r="CX980" s="26" t="e">
        <f t="shared" si="9540"/>
        <v>#REF!</v>
      </c>
      <c r="CY980" s="64" t="e">
        <f>IF(LEN('Описание предлагаемого товара'!#REF!)&gt;0,'Описание предлагаемого товара'!#REF!,"")</f>
        <v>#REF!</v>
      </c>
      <c r="CZ980" s="95" t="e">
        <f t="shared" si="9598"/>
        <v>#REF!</v>
      </c>
      <c r="DA980" s="95" t="e">
        <f t="shared" ref="DA980" si="9612">IFERROR(REPLACE(CZ980,FIND(" ",CZ980,1),1,""),CZ980)</f>
        <v>#REF!</v>
      </c>
      <c r="DB980" s="95" t="e">
        <f t="shared" si="9542"/>
        <v>#REF!</v>
      </c>
      <c r="DC980" s="95" t="e">
        <f t="shared" ref="DC980:DD980" si="9613">IFERROR(REPLACE(DB980,FIND("г.",DB980,1),2,""),DB980)</f>
        <v>#REF!</v>
      </c>
      <c r="DD980" s="95" t="e">
        <f t="shared" si="9613"/>
        <v>#REF!</v>
      </c>
      <c r="DE980" s="95" t="e">
        <f t="shared" ref="DE980:DF980" si="9614">IFERROR(REPLACE(DD980,FIND("г",DD980,1),1,""),DD980)</f>
        <v>#REF!</v>
      </c>
      <c r="DF980" s="95" t="e">
        <f t="shared" si="9614"/>
        <v>#REF!</v>
      </c>
      <c r="DG980" s="95" t="e">
        <f t="shared" ref="DG980:DG1017" si="9615">TEXT(DF980,"ДД.ММ.ГГГГ")</f>
        <v>#REF!</v>
      </c>
      <c r="DH980" s="25" t="str">
        <f>IFERROR(VLOOKUP(CI980*1,Обработ.выгрузка_реестра_РФ!$A:$G,5,),"")</f>
        <v/>
      </c>
      <c r="DI980" s="27" t="str">
        <f t="shared" si="8989"/>
        <v/>
      </c>
      <c r="DJ980" s="27" t="str">
        <f t="shared" ca="1" si="9602"/>
        <v/>
      </c>
      <c r="DK980" s="63" t="e">
        <f>IF(LEN('Описание предлагаемого товара'!#REF!)&gt;0,'Описание предлагаемого товара'!#REF!,"")</f>
        <v>#REF!</v>
      </c>
      <c r="DL980" s="63" t="e">
        <f>IF(LEN('Описание предлагаемого товара'!#REF!)&gt;0,'Описание предлагаемого товара'!#REF!,"")</f>
        <v>#REF!</v>
      </c>
      <c r="DM980" s="32"/>
    </row>
    <row r="981" spans="1:117" ht="48.75" customHeight="1" x14ac:dyDescent="0.25">
      <c r="A981" s="61" t="e">
        <f>IF(LEN('Описание предлагаемого товара'!#REF!)&gt;0,'Описание предлагаемого товара'!#REF!,"")</f>
        <v>#REF!</v>
      </c>
      <c r="B981" s="65" t="e">
        <f>IF(LEN('Описание предлагаемого товара'!#REF!)&gt;0,'Описание предлагаемого товара'!#REF!,"")</f>
        <v>#REF!</v>
      </c>
      <c r="C981" s="61" t="e">
        <f>IF(LEN('Описание предлагаемого товара'!#REF!)&gt;0,'Описание предлагаемого товара'!#REF!,"")</f>
        <v>#REF!</v>
      </c>
      <c r="D981" s="61" t="e">
        <f>IF(LEN('Описание предлагаемого товара'!#REF!)&gt;0,'Описание предлагаемого товара'!#REF!,"")</f>
        <v>#REF!</v>
      </c>
      <c r="E981" s="61" t="e">
        <f>IF(LEN('Описание предлагаемого товара'!#REF!)&gt;0,'Описание предлагаемого товара'!#REF!,"")</f>
        <v>#REF!</v>
      </c>
      <c r="F981" s="61" t="e">
        <f>IF(LEN('Описание предлагаемого товара'!#REF!)&gt;0,'Описание предлагаемого товара'!#REF!,"")</f>
        <v>#REF!</v>
      </c>
      <c r="G981" s="61" t="e">
        <f>IF(LEN('Описание предлагаемого товара'!#REF!)&gt;0,'Описание предлагаемого товара'!#REF!,"")</f>
        <v>#REF!</v>
      </c>
      <c r="H981" s="61" t="e">
        <f>IF(LEN('Описание предлагаемого товара'!#REF!)&gt;0,'Описание предлагаемого товара'!#REF!,"")</f>
        <v>#REF!</v>
      </c>
      <c r="I981" s="61" t="e">
        <f>IF(LEN('Описание предлагаемого товара'!#REF!)&gt;0,'Описание предлагаемого товара'!#REF!,"")</f>
        <v>#REF!</v>
      </c>
      <c r="J981" s="38" t="str">
        <f>IFERROR(VLOOKUP(B981,SAP!$A:$E,5,),"")</f>
        <v/>
      </c>
      <c r="K981" s="40" t="str">
        <f t="shared" si="9545"/>
        <v/>
      </c>
      <c r="L981" s="61" t="e">
        <f>IF(LEN('Описание предлагаемого товара'!#REF!)&gt;0,IFERROR('Описание предлагаемого товара'!#REF!*1,""),"")</f>
        <v>#REF!</v>
      </c>
      <c r="M981" s="39" t="str">
        <f>IFERROR(VLOOKUP(B981,SAP!$A:$E,2,),"")</f>
        <v/>
      </c>
      <c r="N981" s="41" t="str">
        <f t="shared" si="9045"/>
        <v/>
      </c>
      <c r="O981" s="39" t="str">
        <f t="shared" si="9532"/>
        <v/>
      </c>
      <c r="P981" s="36" t="e">
        <f>IF(LEN('Описание предлагаемого товара'!#REF!)&gt;0,'Описание предлагаемого товара'!#REF!,"")</f>
        <v>#REF!</v>
      </c>
      <c r="Q98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81" s="37" t="e">
        <f>IF(LEN('Описание предлагаемого товара'!#REF!)&gt;0,'Описание предлагаемого товара'!#REF!,"")</f>
        <v>#REF!</v>
      </c>
      <c r="S981" s="37" t="e">
        <f>IF(LEN('Описание предлагаемого товара'!#REF!)&gt;0,'Описание предлагаемого товара'!#REF!,"")</f>
        <v>#REF!</v>
      </c>
      <c r="T98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81" s="23" t="str">
        <f>IFERROR(VLOOKUP(CI981*1,Обработ.выгрузка_реестра_РФ!$A:$G,6,),"")</f>
        <v/>
      </c>
      <c r="V981" s="61" t="e">
        <f>IF(LEN('Описание предлагаемого товара'!#REF!)&gt;0,'Описание предлагаемого товара'!#REF!,"")</f>
        <v>#REF!</v>
      </c>
      <c r="W981" s="62" t="e">
        <f>IF(LEN('Описание предлагаемого товара'!#REF!)&gt;0,'Описание предлагаемого товара'!#REF!,"")</f>
        <v>#REF!</v>
      </c>
      <c r="X981" s="91" t="e">
        <f t="shared" ref="X981:Y981" si="9616">IFERROR(REPLACE(W981,FIND(CHAR(10),W981,1),1," "),W981)</f>
        <v>#REF!</v>
      </c>
      <c r="Y981" s="91" t="e">
        <f t="shared" si="9616"/>
        <v>#REF!</v>
      </c>
      <c r="Z981" s="91" t="e">
        <f t="shared" si="9547"/>
        <v>#REF!</v>
      </c>
      <c r="AA981" s="91" t="e">
        <f t="shared" si="9548"/>
        <v>#REF!</v>
      </c>
      <c r="AB981" s="91" t="e">
        <f t="shared" si="9549"/>
        <v>#REF!</v>
      </c>
      <c r="AC981" s="91" t="e">
        <f t="shared" ref="AC981:AF981" si="9617">IFERROR(REPLACE(AB981,FIND("  ",AB981,1),2," "),AB981)</f>
        <v>#REF!</v>
      </c>
      <c r="AD981" s="91" t="e">
        <f t="shared" si="9617"/>
        <v>#REF!</v>
      </c>
      <c r="AE981" s="91" t="e">
        <f t="shared" si="9617"/>
        <v>#REF!</v>
      </c>
      <c r="AF981" s="91" t="e">
        <f t="shared" si="9617"/>
        <v>#REF!</v>
      </c>
      <c r="AG981" s="23" t="str">
        <f>IFERROR(VLOOKUP(CI981*1,Обработ.выгрузка_реестра_РФ!$A:$G,4,),"")</f>
        <v/>
      </c>
      <c r="AH981" s="91" t="str">
        <f t="shared" ref="AH981:AI981" si="9618">IFERROR(REPLACE(AG981,FIND("-",AG981,1),1,"*"),AG981)</f>
        <v/>
      </c>
      <c r="AI981" s="91" t="str">
        <f t="shared" si="9618"/>
        <v/>
      </c>
      <c r="AJ981" s="27" t="str">
        <f t="shared" si="9011"/>
        <v/>
      </c>
      <c r="AK981" s="63" t="e">
        <f>IF(LEN('Описание предлагаемого товара'!#REF!)&gt;0,'Описание предлагаемого товара'!#REF!,"")</f>
        <v>#REF!</v>
      </c>
      <c r="AL981" s="91" t="e">
        <f t="shared" ref="AL981:AM981" si="9619">IFERROR(REPLACE(AK981,FIND(CHAR(10),AK981,1),1,""),AK981)</f>
        <v>#REF!</v>
      </c>
      <c r="AM981" s="91" t="e">
        <f t="shared" si="9619"/>
        <v>#REF!</v>
      </c>
      <c r="AN981" s="91" t="e">
        <f t="shared" ref="AN981:AR981" si="9620">IFERROR(REPLACE(AM981,FIND(" ",AM981,1),1,""),AM981)</f>
        <v>#REF!</v>
      </c>
      <c r="AO981" s="91" t="e">
        <f t="shared" si="9620"/>
        <v>#REF!</v>
      </c>
      <c r="AP981" s="91" t="e">
        <f t="shared" si="9620"/>
        <v>#REF!</v>
      </c>
      <c r="AQ981" s="91" t="e">
        <f t="shared" si="9620"/>
        <v>#REF!</v>
      </c>
      <c r="AR981" s="91" t="e">
        <f t="shared" si="9620"/>
        <v>#REF!</v>
      </c>
      <c r="AS981" s="91" t="e">
        <f t="shared" si="9554"/>
        <v>#REF!</v>
      </c>
      <c r="AT981" s="91" t="e">
        <f t="shared" si="9555"/>
        <v>#REF!</v>
      </c>
      <c r="AU981" s="32" t="e">
        <f t="shared" si="9538"/>
        <v>#REF!</v>
      </c>
      <c r="AV981" s="93" t="e">
        <f>'Описание предлагаемого товара'!#REF!</f>
        <v>#REF!</v>
      </c>
      <c r="AW981" s="91" t="e">
        <f>MIN(SEARCH({0,1,2,3,4,5,6,7,8,9},AV981&amp; "0123456789"))</f>
        <v>#REF!</v>
      </c>
      <c r="AX981" s="91" t="str">
        <f t="shared" si="9556"/>
        <v/>
      </c>
      <c r="AY981" s="91" t="str">
        <f t="shared" si="9557"/>
        <v/>
      </c>
      <c r="AZ981" s="91" t="str">
        <f t="shared" si="9558"/>
        <v/>
      </c>
      <c r="BA981" s="91" t="str">
        <f t="shared" si="9559"/>
        <v/>
      </c>
      <c r="BB981" s="91" t="str">
        <f t="shared" si="9560"/>
        <v/>
      </c>
      <c r="BC981" s="91" t="str">
        <f t="shared" si="9561"/>
        <v/>
      </c>
      <c r="BD981" s="91" t="str">
        <f t="shared" si="9562"/>
        <v/>
      </c>
      <c r="BE981" s="91" t="str">
        <f t="shared" si="9563"/>
        <v/>
      </c>
      <c r="BF981" s="91" t="str">
        <f t="shared" si="9564"/>
        <v/>
      </c>
      <c r="BG981" s="91" t="str">
        <f t="shared" si="9565"/>
        <v/>
      </c>
      <c r="BH981" s="91" t="str">
        <f t="shared" si="9566"/>
        <v/>
      </c>
      <c r="BI981" s="91" t="str">
        <f t="shared" si="9567"/>
        <v/>
      </c>
      <c r="BJ981" s="91" t="str">
        <f t="shared" si="9568"/>
        <v/>
      </c>
      <c r="BK981" s="91" t="str">
        <f t="shared" si="9569"/>
        <v/>
      </c>
      <c r="BL981" s="91" t="str">
        <f t="shared" si="9570"/>
        <v/>
      </c>
      <c r="BM981" s="91" t="str">
        <f t="shared" si="9571"/>
        <v/>
      </c>
      <c r="BN981" s="91" t="str">
        <f t="shared" si="9572"/>
        <v/>
      </c>
      <c r="BO981" s="91" t="str">
        <f t="shared" si="9573"/>
        <v/>
      </c>
      <c r="BP981" s="91" t="str">
        <f t="shared" si="9574"/>
        <v/>
      </c>
      <c r="BQ981" s="91" t="str">
        <f t="shared" si="9575"/>
        <v/>
      </c>
      <c r="BR981" s="91" t="str">
        <f t="shared" si="9576"/>
        <v/>
      </c>
      <c r="BS981" s="91" t="str">
        <f t="shared" si="9577"/>
        <v/>
      </c>
      <c r="BT981" s="91" t="str">
        <f t="shared" si="9578"/>
        <v/>
      </c>
      <c r="BU981" s="91" t="str">
        <f t="shared" si="9579"/>
        <v/>
      </c>
      <c r="BV981" s="91" t="str">
        <f t="shared" si="9580"/>
        <v/>
      </c>
      <c r="BW981" s="91" t="str">
        <f t="shared" si="9581"/>
        <v/>
      </c>
      <c r="BX981" s="91" t="str">
        <f t="shared" si="9582"/>
        <v/>
      </c>
      <c r="BY981" s="91" t="str">
        <f t="shared" si="9583"/>
        <v/>
      </c>
      <c r="BZ981" s="91" t="str">
        <f t="shared" si="9584"/>
        <v/>
      </c>
      <c r="CA981" s="91" t="str">
        <f t="shared" si="9585"/>
        <v/>
      </c>
      <c r="CB981" s="91" t="str">
        <f t="shared" si="9586"/>
        <v/>
      </c>
      <c r="CC981" s="91" t="str">
        <f t="shared" si="9587"/>
        <v/>
      </c>
      <c r="CD981" s="91" t="str">
        <f t="shared" si="9588"/>
        <v/>
      </c>
      <c r="CE981" s="91" t="str">
        <f t="shared" si="9589"/>
        <v/>
      </c>
      <c r="CF981" s="91" t="str">
        <f t="shared" si="9590"/>
        <v/>
      </c>
      <c r="CG981" s="91" t="str">
        <f t="shared" si="9591"/>
        <v/>
      </c>
      <c r="CH981" s="91" t="str">
        <f t="shared" si="9592"/>
        <v/>
      </c>
      <c r="CI981" s="91" t="str">
        <f t="shared" si="9593"/>
        <v>нет</v>
      </c>
      <c r="CJ981" s="63" t="e">
        <f>IF(LEN('Описание предлагаемого товара'!#REF!)&gt;0,'Описание предлагаемого товара'!#REF!,"")</f>
        <v>#REF!</v>
      </c>
      <c r="CK981" s="91" t="e">
        <f t="shared" ref="CK981:CL981" si="9621">IFERROR(REPLACE(CJ981,FIND(CHAR(10),CJ981,1),1,""),CJ981)</f>
        <v>#REF!</v>
      </c>
      <c r="CL981" s="91" t="e">
        <f t="shared" si="9621"/>
        <v>#REF!</v>
      </c>
      <c r="CM981" s="91" t="e">
        <f t="shared" si="9595"/>
        <v>#REF!</v>
      </c>
      <c r="CN981" s="91" t="e">
        <f t="shared" si="9596"/>
        <v>#REF!</v>
      </c>
      <c r="CO981" s="91" t="e">
        <f t="shared" si="9597"/>
        <v>#REF!</v>
      </c>
      <c r="CP981" s="90" t="e">
        <f>IF(AU981="Не указан реестровый номер (мера нац.режима Запрет)","",IF(CI981="нет","",IF(CU981="да","исключение(не смотрим баллы)",IFERROR(IF(CI981*1&gt;0,IFERROR(IF(VLOOKUP(CI981*1,Обработ.выгрузка_реестра_РФ!$A:$G,7,)=0,"Баллы не установлены",VLOOKUP(CI981*1,Обработ.выгрузка_реестра_РФ!$A:$G,7,)),IF(LEN(CI981)&gt;14,"","нет номера в реестре РФ")),""),IF(LEN(CI981)=0,"","Некорректный реестровый номер")))))</f>
        <v>#REF!</v>
      </c>
      <c r="CQ981" s="33" t="e">
        <f>IF(LEN(C981)&gt;0,IFERROR(IF(LEN(H981)&gt;0,IF(LEN(VLOOKUP(H981,'исключения(не_смотрим_баллы)'!$A:$C,1,))&gt;0,"да","нет"),"не введен ОКПД2"),"нет"),"")</f>
        <v>#REF!</v>
      </c>
      <c r="CR981" s="33" t="e">
        <f ca="1">IF(CQ981="да",IF(TODAY()&lt;VLOOKUP(H981,'исключения(не_смотрим_баллы)'!$A:$C,3,),"да","нет"),"")</f>
        <v>#REF!</v>
      </c>
      <c r="CS981" s="33" t="str">
        <f>IFERROR(IF(CQ981="да",IF(VLOOKUP(CI981*1,Обработ.выгрузка_реестра_РФ!$A:$G,2,)&lt;VLOOKUP(H981,'исключения(не_смотрим_баллы)'!$A:$C,2,),"да","нет"),""),"")</f>
        <v/>
      </c>
      <c r="CT981" s="24"/>
      <c r="CU981" s="33" t="e">
        <f t="shared" si="9609"/>
        <v>#REF!</v>
      </c>
      <c r="CV981" s="91" t="e">
        <f t="shared" si="9610"/>
        <v>#REF!</v>
      </c>
      <c r="CW981" s="27" t="e">
        <f t="shared" si="9611"/>
        <v>#REF!</v>
      </c>
      <c r="CX981" s="26" t="e">
        <f t="shared" si="9540"/>
        <v>#REF!</v>
      </c>
      <c r="CY981" s="64" t="e">
        <f>IF(LEN('Описание предлагаемого товара'!#REF!)&gt;0,'Описание предлагаемого товара'!#REF!,"")</f>
        <v>#REF!</v>
      </c>
      <c r="CZ981" s="95" t="e">
        <f t="shared" si="9598"/>
        <v>#REF!</v>
      </c>
      <c r="DA981" s="95" t="e">
        <f t="shared" ref="DA981" si="9622">IFERROR(REPLACE(CZ981,FIND(" ",CZ981,1),1,""),CZ981)</f>
        <v>#REF!</v>
      </c>
      <c r="DB981" s="95" t="e">
        <f t="shared" si="9542"/>
        <v>#REF!</v>
      </c>
      <c r="DC981" s="95" t="e">
        <f t="shared" ref="DC981:DD981" si="9623">IFERROR(REPLACE(DB981,FIND("г.",DB981,1),2,""),DB981)</f>
        <v>#REF!</v>
      </c>
      <c r="DD981" s="95" t="e">
        <f t="shared" si="9623"/>
        <v>#REF!</v>
      </c>
      <c r="DE981" s="95" t="e">
        <f t="shared" ref="DE981:DF981" si="9624">IFERROR(REPLACE(DD981,FIND("г",DD981,1),1,""),DD981)</f>
        <v>#REF!</v>
      </c>
      <c r="DF981" s="95" t="e">
        <f t="shared" si="9624"/>
        <v>#REF!</v>
      </c>
      <c r="DG981" s="95" t="e">
        <f t="shared" si="9615"/>
        <v>#REF!</v>
      </c>
      <c r="DH981" s="25" t="str">
        <f>IFERROR(VLOOKUP(CI981*1,Обработ.выгрузка_реестра_РФ!$A:$G,5,),"")</f>
        <v/>
      </c>
      <c r="DI981" s="27" t="str">
        <f t="shared" ref="DI981:DI1017" si="9625">IF(LEN(DH981)&gt;0,IFERROR(IF(LEN(VLOOKUP("*"&amp;TEXT(DH981,"ДД.ММ.ГГГГ")&amp;"*",DG981,1,))&gt;0,"да",""),"нет"),"")</f>
        <v/>
      </c>
      <c r="DJ981" s="27" t="str">
        <f t="shared" ca="1" si="9602"/>
        <v/>
      </c>
      <c r="DK981" s="63" t="e">
        <f>IF(LEN('Описание предлагаемого товара'!#REF!)&gt;0,'Описание предлагаемого товара'!#REF!,"")</f>
        <v>#REF!</v>
      </c>
      <c r="DL981" s="63" t="e">
        <f>IF(LEN('Описание предлагаемого товара'!#REF!)&gt;0,'Описание предлагаемого товара'!#REF!,"")</f>
        <v>#REF!</v>
      </c>
      <c r="DM981" s="32"/>
    </row>
    <row r="982" spans="1:117" ht="48.75" customHeight="1" x14ac:dyDescent="0.25">
      <c r="A982" s="61" t="e">
        <f>IF(LEN('Описание предлагаемого товара'!#REF!)&gt;0,'Описание предлагаемого товара'!#REF!,"")</f>
        <v>#REF!</v>
      </c>
      <c r="B982" s="65" t="e">
        <f>IF(LEN('Описание предлагаемого товара'!#REF!)&gt;0,'Описание предлагаемого товара'!#REF!,"")</f>
        <v>#REF!</v>
      </c>
      <c r="C982" s="61" t="e">
        <f>IF(LEN('Описание предлагаемого товара'!#REF!)&gt;0,'Описание предлагаемого товара'!#REF!,"")</f>
        <v>#REF!</v>
      </c>
      <c r="D982" s="61" t="e">
        <f>IF(LEN('Описание предлагаемого товара'!#REF!)&gt;0,'Описание предлагаемого товара'!#REF!,"")</f>
        <v>#REF!</v>
      </c>
      <c r="E982" s="61" t="e">
        <f>IF(LEN('Описание предлагаемого товара'!#REF!)&gt;0,'Описание предлагаемого товара'!#REF!,"")</f>
        <v>#REF!</v>
      </c>
      <c r="F982" s="61" t="e">
        <f>IF(LEN('Описание предлагаемого товара'!#REF!)&gt;0,'Описание предлагаемого товара'!#REF!,"")</f>
        <v>#REF!</v>
      </c>
      <c r="G982" s="61" t="e">
        <f>IF(LEN('Описание предлагаемого товара'!#REF!)&gt;0,'Описание предлагаемого товара'!#REF!,"")</f>
        <v>#REF!</v>
      </c>
      <c r="H982" s="61" t="e">
        <f>IF(LEN('Описание предлагаемого товара'!#REF!)&gt;0,'Описание предлагаемого товара'!#REF!,"")</f>
        <v>#REF!</v>
      </c>
      <c r="I982" s="61" t="e">
        <f>IF(LEN('Описание предлагаемого товара'!#REF!)&gt;0,'Описание предлагаемого товара'!#REF!,"")</f>
        <v>#REF!</v>
      </c>
      <c r="J982" s="38" t="str">
        <f>IFERROR(VLOOKUP(B982,SAP!$A:$E,5,),"")</f>
        <v/>
      </c>
      <c r="K982" s="40" t="str">
        <f t="shared" si="9545"/>
        <v/>
      </c>
      <c r="L982" s="61" t="e">
        <f>IF(LEN('Описание предлагаемого товара'!#REF!)&gt;0,IFERROR('Описание предлагаемого товара'!#REF!*1,""),"")</f>
        <v>#REF!</v>
      </c>
      <c r="M982" s="39" t="str">
        <f>IFERROR(VLOOKUP(B982,SAP!$A:$E,2,),"")</f>
        <v/>
      </c>
      <c r="N982" s="41" t="str">
        <f t="shared" si="9045"/>
        <v/>
      </c>
      <c r="O982" s="39" t="str">
        <f t="shared" si="9532"/>
        <v/>
      </c>
      <c r="P982" s="36" t="e">
        <f>IF(LEN('Описание предлагаемого товара'!#REF!)&gt;0,'Описание предлагаемого товара'!#REF!,"")</f>
        <v>#REF!</v>
      </c>
      <c r="Q98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82" s="37" t="e">
        <f>IF(LEN('Описание предлагаемого товара'!#REF!)&gt;0,'Описание предлагаемого товара'!#REF!,"")</f>
        <v>#REF!</v>
      </c>
      <c r="S982" s="37" t="e">
        <f>IF(LEN('Описание предлагаемого товара'!#REF!)&gt;0,'Описание предлагаемого товара'!#REF!,"")</f>
        <v>#REF!</v>
      </c>
      <c r="T98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82" s="23" t="str">
        <f>IFERROR(VLOOKUP(CI982*1,Обработ.выгрузка_реестра_РФ!$A:$G,6,),"")</f>
        <v/>
      </c>
      <c r="V982" s="61" t="e">
        <f>IF(LEN('Описание предлагаемого товара'!#REF!)&gt;0,'Описание предлагаемого товара'!#REF!,"")</f>
        <v>#REF!</v>
      </c>
      <c r="W982" s="62" t="e">
        <f>IF(LEN('Описание предлагаемого товара'!#REF!)&gt;0,'Описание предлагаемого товара'!#REF!,"")</f>
        <v>#REF!</v>
      </c>
      <c r="X982" s="91" t="e">
        <f t="shared" ref="X982:Y982" si="9626">IFERROR(REPLACE(W982,FIND(CHAR(10),W982,1),1," "),W982)</f>
        <v>#REF!</v>
      </c>
      <c r="Y982" s="91" t="e">
        <f t="shared" si="9626"/>
        <v>#REF!</v>
      </c>
      <c r="Z982" s="91" t="e">
        <f t="shared" si="9547"/>
        <v>#REF!</v>
      </c>
      <c r="AA982" s="91" t="e">
        <f t="shared" si="9548"/>
        <v>#REF!</v>
      </c>
      <c r="AB982" s="91" t="e">
        <f t="shared" si="9549"/>
        <v>#REF!</v>
      </c>
      <c r="AC982" s="91" t="e">
        <f t="shared" ref="AC982:AF982" si="9627">IFERROR(REPLACE(AB982,FIND("  ",AB982,1),2," "),AB982)</f>
        <v>#REF!</v>
      </c>
      <c r="AD982" s="91" t="e">
        <f t="shared" si="9627"/>
        <v>#REF!</v>
      </c>
      <c r="AE982" s="91" t="e">
        <f t="shared" si="9627"/>
        <v>#REF!</v>
      </c>
      <c r="AF982" s="91" t="e">
        <f t="shared" si="9627"/>
        <v>#REF!</v>
      </c>
      <c r="AG982" s="23" t="str">
        <f>IFERROR(VLOOKUP(CI982*1,Обработ.выгрузка_реестра_РФ!$A:$G,4,),"")</f>
        <v/>
      </c>
      <c r="AH982" s="91" t="str">
        <f t="shared" ref="AH982:AI982" si="9628">IFERROR(REPLACE(AG982,FIND("-",AG982,1),1,"*"),AG982)</f>
        <v/>
      </c>
      <c r="AI982" s="91" t="str">
        <f t="shared" si="9628"/>
        <v/>
      </c>
      <c r="AJ982" s="27" t="str">
        <f t="shared" si="9011"/>
        <v/>
      </c>
      <c r="AK982" s="63" t="e">
        <f>IF(LEN('Описание предлагаемого товара'!#REF!)&gt;0,'Описание предлагаемого товара'!#REF!,"")</f>
        <v>#REF!</v>
      </c>
      <c r="AL982" s="91" t="e">
        <f t="shared" ref="AL982:AM982" si="9629">IFERROR(REPLACE(AK982,FIND(CHAR(10),AK982,1),1,""),AK982)</f>
        <v>#REF!</v>
      </c>
      <c r="AM982" s="91" t="e">
        <f t="shared" si="9629"/>
        <v>#REF!</v>
      </c>
      <c r="AN982" s="91" t="e">
        <f t="shared" ref="AN982:AR982" si="9630">IFERROR(REPLACE(AM982,FIND(" ",AM982,1),1,""),AM982)</f>
        <v>#REF!</v>
      </c>
      <c r="AO982" s="91" t="e">
        <f t="shared" si="9630"/>
        <v>#REF!</v>
      </c>
      <c r="AP982" s="91" t="e">
        <f t="shared" si="9630"/>
        <v>#REF!</v>
      </c>
      <c r="AQ982" s="91" t="e">
        <f t="shared" si="9630"/>
        <v>#REF!</v>
      </c>
      <c r="AR982" s="91" t="e">
        <f t="shared" si="9630"/>
        <v>#REF!</v>
      </c>
      <c r="AS982" s="91" t="e">
        <f t="shared" si="9554"/>
        <v>#REF!</v>
      </c>
      <c r="AT982" s="91" t="e">
        <f t="shared" si="9555"/>
        <v>#REF!</v>
      </c>
      <c r="AU982" s="32" t="e">
        <f t="shared" si="9538"/>
        <v>#REF!</v>
      </c>
      <c r="AV982" s="93" t="e">
        <f>'Описание предлагаемого товара'!#REF!</f>
        <v>#REF!</v>
      </c>
      <c r="AW982" s="91" t="e">
        <f>MIN(SEARCH({0,1,2,3,4,5,6,7,8,9},AV982&amp; "0123456789"))</f>
        <v>#REF!</v>
      </c>
      <c r="AX982" s="91" t="str">
        <f t="shared" si="9556"/>
        <v/>
      </c>
      <c r="AY982" s="91" t="str">
        <f t="shared" si="9557"/>
        <v/>
      </c>
      <c r="AZ982" s="91" t="str">
        <f t="shared" si="9558"/>
        <v/>
      </c>
      <c r="BA982" s="91" t="str">
        <f t="shared" si="9559"/>
        <v/>
      </c>
      <c r="BB982" s="91" t="str">
        <f t="shared" si="9560"/>
        <v/>
      </c>
      <c r="BC982" s="91" t="str">
        <f t="shared" si="9561"/>
        <v/>
      </c>
      <c r="BD982" s="91" t="str">
        <f t="shared" si="9562"/>
        <v/>
      </c>
      <c r="BE982" s="91" t="str">
        <f t="shared" si="9563"/>
        <v/>
      </c>
      <c r="BF982" s="91" t="str">
        <f t="shared" si="9564"/>
        <v/>
      </c>
      <c r="BG982" s="91" t="str">
        <f t="shared" si="9565"/>
        <v/>
      </c>
      <c r="BH982" s="91" t="str">
        <f t="shared" si="9566"/>
        <v/>
      </c>
      <c r="BI982" s="91" t="str">
        <f t="shared" si="9567"/>
        <v/>
      </c>
      <c r="BJ982" s="91" t="str">
        <f t="shared" si="9568"/>
        <v/>
      </c>
      <c r="BK982" s="91" t="str">
        <f t="shared" si="9569"/>
        <v/>
      </c>
      <c r="BL982" s="91" t="str">
        <f t="shared" si="9570"/>
        <v/>
      </c>
      <c r="BM982" s="91" t="str">
        <f t="shared" si="9571"/>
        <v/>
      </c>
      <c r="BN982" s="91" t="str">
        <f t="shared" si="9572"/>
        <v/>
      </c>
      <c r="BO982" s="91" t="str">
        <f t="shared" si="9573"/>
        <v/>
      </c>
      <c r="BP982" s="91" t="str">
        <f t="shared" si="9574"/>
        <v/>
      </c>
      <c r="BQ982" s="91" t="str">
        <f t="shared" si="9575"/>
        <v/>
      </c>
      <c r="BR982" s="91" t="str">
        <f t="shared" si="9576"/>
        <v/>
      </c>
      <c r="BS982" s="91" t="str">
        <f t="shared" si="9577"/>
        <v/>
      </c>
      <c r="BT982" s="91" t="str">
        <f t="shared" si="9578"/>
        <v/>
      </c>
      <c r="BU982" s="91" t="str">
        <f t="shared" si="9579"/>
        <v/>
      </c>
      <c r="BV982" s="91" t="str">
        <f t="shared" si="9580"/>
        <v/>
      </c>
      <c r="BW982" s="91" t="str">
        <f t="shared" si="9581"/>
        <v/>
      </c>
      <c r="BX982" s="91" t="str">
        <f t="shared" si="9582"/>
        <v/>
      </c>
      <c r="BY982" s="91" t="str">
        <f t="shared" si="9583"/>
        <v/>
      </c>
      <c r="BZ982" s="91" t="str">
        <f t="shared" si="9584"/>
        <v/>
      </c>
      <c r="CA982" s="91" t="str">
        <f t="shared" si="9585"/>
        <v/>
      </c>
      <c r="CB982" s="91" t="str">
        <f t="shared" si="9586"/>
        <v/>
      </c>
      <c r="CC982" s="91" t="str">
        <f t="shared" si="9587"/>
        <v/>
      </c>
      <c r="CD982" s="91" t="str">
        <f t="shared" si="9588"/>
        <v/>
      </c>
      <c r="CE982" s="91" t="str">
        <f t="shared" si="9589"/>
        <v/>
      </c>
      <c r="CF982" s="91" t="str">
        <f t="shared" si="9590"/>
        <v/>
      </c>
      <c r="CG982" s="91" t="str">
        <f t="shared" si="9591"/>
        <v/>
      </c>
      <c r="CH982" s="91" t="str">
        <f t="shared" si="9592"/>
        <v/>
      </c>
      <c r="CI982" s="91" t="str">
        <f t="shared" si="9593"/>
        <v>нет</v>
      </c>
      <c r="CJ982" s="63" t="e">
        <f>IF(LEN('Описание предлагаемого товара'!#REF!)&gt;0,'Описание предлагаемого товара'!#REF!,"")</f>
        <v>#REF!</v>
      </c>
      <c r="CK982" s="91" t="e">
        <f t="shared" ref="CK982:CL982" si="9631">IFERROR(REPLACE(CJ982,FIND(CHAR(10),CJ982,1),1,""),CJ982)</f>
        <v>#REF!</v>
      </c>
      <c r="CL982" s="91" t="e">
        <f t="shared" si="9631"/>
        <v>#REF!</v>
      </c>
      <c r="CM982" s="91" t="e">
        <f t="shared" si="9595"/>
        <v>#REF!</v>
      </c>
      <c r="CN982" s="91" t="e">
        <f t="shared" si="9596"/>
        <v>#REF!</v>
      </c>
      <c r="CO982" s="91" t="e">
        <f t="shared" si="9597"/>
        <v>#REF!</v>
      </c>
      <c r="CP982" s="90" t="e">
        <f>IF(AU982="Не указан реестровый номер (мера нац.режима Запрет)","",IF(CI982="нет","",IF(CU982="да","исключение(не смотрим баллы)",IFERROR(IF(CI982*1&gt;0,IFERROR(IF(VLOOKUP(CI982*1,Обработ.выгрузка_реестра_РФ!$A:$G,7,)=0,"Баллы не установлены",VLOOKUP(CI982*1,Обработ.выгрузка_реестра_РФ!$A:$G,7,)),IF(LEN(CI982)&gt;14,"","нет номера в реестре РФ")),""),IF(LEN(CI982)=0,"","Некорректный реестровый номер")))))</f>
        <v>#REF!</v>
      </c>
      <c r="CQ982" s="33" t="e">
        <f>IF(LEN(C982)&gt;0,IFERROR(IF(LEN(H982)&gt;0,IF(LEN(VLOOKUP(H982,'исключения(не_смотрим_баллы)'!$A:$C,1,))&gt;0,"да","нет"),"не введен ОКПД2"),"нет"),"")</f>
        <v>#REF!</v>
      </c>
      <c r="CR982" s="33" t="e">
        <f ca="1">IF(CQ982="да",IF(TODAY()&lt;VLOOKUP(H982,'исключения(не_смотрим_баллы)'!$A:$C,3,),"да","нет"),"")</f>
        <v>#REF!</v>
      </c>
      <c r="CS982" s="33" t="str">
        <f>IFERROR(IF(CQ982="да",IF(VLOOKUP(CI982*1,Обработ.выгрузка_реестра_РФ!$A:$G,2,)&lt;VLOOKUP(H982,'исключения(не_смотрим_баллы)'!$A:$C,2,),"да","нет"),""),"")</f>
        <v/>
      </c>
      <c r="CT982" s="24"/>
      <c r="CU982" s="33" t="e">
        <f t="shared" si="9609"/>
        <v>#REF!</v>
      </c>
      <c r="CV982" s="91" t="e">
        <f t="shared" si="9610"/>
        <v>#REF!</v>
      </c>
      <c r="CW982" s="27" t="e">
        <f t="shared" si="9611"/>
        <v>#REF!</v>
      </c>
      <c r="CX982" s="26" t="e">
        <f t="shared" si="9540"/>
        <v>#REF!</v>
      </c>
      <c r="CY982" s="64" t="e">
        <f>IF(LEN('Описание предлагаемого товара'!#REF!)&gt;0,'Описание предлагаемого товара'!#REF!,"")</f>
        <v>#REF!</v>
      </c>
      <c r="CZ982" s="95" t="e">
        <f t="shared" si="9598"/>
        <v>#REF!</v>
      </c>
      <c r="DA982" s="95" t="e">
        <f t="shared" ref="DA982" si="9632">IFERROR(REPLACE(CZ982,FIND(" ",CZ982,1),1,""),CZ982)</f>
        <v>#REF!</v>
      </c>
      <c r="DB982" s="95" t="e">
        <f t="shared" si="9542"/>
        <v>#REF!</v>
      </c>
      <c r="DC982" s="95" t="e">
        <f t="shared" ref="DC982:DD982" si="9633">IFERROR(REPLACE(DB982,FIND("г.",DB982,1),2,""),DB982)</f>
        <v>#REF!</v>
      </c>
      <c r="DD982" s="95" t="e">
        <f t="shared" si="9633"/>
        <v>#REF!</v>
      </c>
      <c r="DE982" s="95" t="e">
        <f t="shared" ref="DE982:DF982" si="9634">IFERROR(REPLACE(DD982,FIND("г",DD982,1),1,""),DD982)</f>
        <v>#REF!</v>
      </c>
      <c r="DF982" s="95" t="e">
        <f t="shared" si="9634"/>
        <v>#REF!</v>
      </c>
      <c r="DG982" s="95" t="e">
        <f t="shared" si="9615"/>
        <v>#REF!</v>
      </c>
      <c r="DH982" s="25" t="str">
        <f>IFERROR(VLOOKUP(CI982*1,Обработ.выгрузка_реестра_РФ!$A:$G,5,),"")</f>
        <v/>
      </c>
      <c r="DI982" s="27" t="str">
        <f t="shared" si="9625"/>
        <v/>
      </c>
      <c r="DJ982" s="27" t="str">
        <f t="shared" ca="1" si="9602"/>
        <v/>
      </c>
      <c r="DK982" s="63" t="e">
        <f>IF(LEN('Описание предлагаемого товара'!#REF!)&gt;0,'Описание предлагаемого товара'!#REF!,"")</f>
        <v>#REF!</v>
      </c>
      <c r="DL982" s="63" t="e">
        <f>IF(LEN('Описание предлагаемого товара'!#REF!)&gt;0,'Описание предлагаемого товара'!#REF!,"")</f>
        <v>#REF!</v>
      </c>
      <c r="DM982" s="32"/>
    </row>
    <row r="983" spans="1:117" ht="48.75" customHeight="1" x14ac:dyDescent="0.25">
      <c r="A983" s="61" t="e">
        <f>IF(LEN('Описание предлагаемого товара'!#REF!)&gt;0,'Описание предлагаемого товара'!#REF!,"")</f>
        <v>#REF!</v>
      </c>
      <c r="B983" s="65" t="e">
        <f>IF(LEN('Описание предлагаемого товара'!#REF!)&gt;0,'Описание предлагаемого товара'!#REF!,"")</f>
        <v>#REF!</v>
      </c>
      <c r="C983" s="61" t="e">
        <f>IF(LEN('Описание предлагаемого товара'!#REF!)&gt;0,'Описание предлагаемого товара'!#REF!,"")</f>
        <v>#REF!</v>
      </c>
      <c r="D983" s="61" t="e">
        <f>IF(LEN('Описание предлагаемого товара'!#REF!)&gt;0,'Описание предлагаемого товара'!#REF!,"")</f>
        <v>#REF!</v>
      </c>
      <c r="E983" s="61" t="e">
        <f>IF(LEN('Описание предлагаемого товара'!#REF!)&gt;0,'Описание предлагаемого товара'!#REF!,"")</f>
        <v>#REF!</v>
      </c>
      <c r="F983" s="61" t="e">
        <f>IF(LEN('Описание предлагаемого товара'!#REF!)&gt;0,'Описание предлагаемого товара'!#REF!,"")</f>
        <v>#REF!</v>
      </c>
      <c r="G983" s="61" t="e">
        <f>IF(LEN('Описание предлагаемого товара'!#REF!)&gt;0,'Описание предлагаемого товара'!#REF!,"")</f>
        <v>#REF!</v>
      </c>
      <c r="H983" s="61" t="e">
        <f>IF(LEN('Описание предлагаемого товара'!#REF!)&gt;0,'Описание предлагаемого товара'!#REF!,"")</f>
        <v>#REF!</v>
      </c>
      <c r="I983" s="61" t="e">
        <f>IF(LEN('Описание предлагаемого товара'!#REF!)&gt;0,'Описание предлагаемого товара'!#REF!,"")</f>
        <v>#REF!</v>
      </c>
      <c r="J983" s="38" t="str">
        <f>IFERROR(VLOOKUP(B983,SAP!$A:$E,5,),"")</f>
        <v/>
      </c>
      <c r="K983" s="40" t="str">
        <f t="shared" si="9545"/>
        <v/>
      </c>
      <c r="L983" s="61" t="e">
        <f>IF(LEN('Описание предлагаемого товара'!#REF!)&gt;0,IFERROR('Описание предлагаемого товара'!#REF!*1,""),"")</f>
        <v>#REF!</v>
      </c>
      <c r="M983" s="39" t="str">
        <f>IFERROR(VLOOKUP(B983,SAP!$A:$E,2,),"")</f>
        <v/>
      </c>
      <c r="N983" s="41" t="str">
        <f t="shared" si="9045"/>
        <v/>
      </c>
      <c r="O983" s="39" t="str">
        <f t="shared" si="9532"/>
        <v/>
      </c>
      <c r="P983" s="36" t="e">
        <f>IF(LEN('Описание предлагаемого товара'!#REF!)&gt;0,'Описание предлагаемого товара'!#REF!,"")</f>
        <v>#REF!</v>
      </c>
      <c r="Q98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83" s="37" t="e">
        <f>IF(LEN('Описание предлагаемого товара'!#REF!)&gt;0,'Описание предлагаемого товара'!#REF!,"")</f>
        <v>#REF!</v>
      </c>
      <c r="S983" s="37" t="e">
        <f>IF(LEN('Описание предлагаемого товара'!#REF!)&gt;0,'Описание предлагаемого товара'!#REF!,"")</f>
        <v>#REF!</v>
      </c>
      <c r="T98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83" s="23" t="str">
        <f>IFERROR(VLOOKUP(CI983*1,Обработ.выгрузка_реестра_РФ!$A:$G,6,),"")</f>
        <v/>
      </c>
      <c r="V983" s="61" t="e">
        <f>IF(LEN('Описание предлагаемого товара'!#REF!)&gt;0,'Описание предлагаемого товара'!#REF!,"")</f>
        <v>#REF!</v>
      </c>
      <c r="W983" s="62" t="e">
        <f>IF(LEN('Описание предлагаемого товара'!#REF!)&gt;0,'Описание предлагаемого товара'!#REF!,"")</f>
        <v>#REF!</v>
      </c>
      <c r="X983" s="91" t="e">
        <f t="shared" ref="X983:Y983" si="9635">IFERROR(REPLACE(W983,FIND(CHAR(10),W983,1),1," "),W983)</f>
        <v>#REF!</v>
      </c>
      <c r="Y983" s="91" t="e">
        <f t="shared" si="9635"/>
        <v>#REF!</v>
      </c>
      <c r="Z983" s="91" t="e">
        <f t="shared" si="9547"/>
        <v>#REF!</v>
      </c>
      <c r="AA983" s="91" t="e">
        <f t="shared" si="9548"/>
        <v>#REF!</v>
      </c>
      <c r="AB983" s="91" t="e">
        <f t="shared" si="9549"/>
        <v>#REF!</v>
      </c>
      <c r="AC983" s="91" t="e">
        <f t="shared" ref="AC983:AF983" si="9636">IFERROR(REPLACE(AB983,FIND("  ",AB983,1),2," "),AB983)</f>
        <v>#REF!</v>
      </c>
      <c r="AD983" s="91" t="e">
        <f t="shared" si="9636"/>
        <v>#REF!</v>
      </c>
      <c r="AE983" s="91" t="e">
        <f t="shared" si="9636"/>
        <v>#REF!</v>
      </c>
      <c r="AF983" s="91" t="e">
        <f t="shared" si="9636"/>
        <v>#REF!</v>
      </c>
      <c r="AG983" s="23" t="str">
        <f>IFERROR(VLOOKUP(CI983*1,Обработ.выгрузка_реестра_РФ!$A:$G,4,),"")</f>
        <v/>
      </c>
      <c r="AH983" s="91" t="str">
        <f t="shared" ref="AH983:AI983" si="9637">IFERROR(REPLACE(AG983,FIND("-",AG983,1),1,"*"),AG983)</f>
        <v/>
      </c>
      <c r="AI983" s="91" t="str">
        <f t="shared" si="9637"/>
        <v/>
      </c>
      <c r="AJ983" s="27" t="str">
        <f t="shared" si="9011"/>
        <v/>
      </c>
      <c r="AK983" s="63" t="e">
        <f>IF(LEN('Описание предлагаемого товара'!#REF!)&gt;0,'Описание предлагаемого товара'!#REF!,"")</f>
        <v>#REF!</v>
      </c>
      <c r="AL983" s="91" t="e">
        <f t="shared" ref="AL983:AM983" si="9638">IFERROR(REPLACE(AK983,FIND(CHAR(10),AK983,1),1,""),AK983)</f>
        <v>#REF!</v>
      </c>
      <c r="AM983" s="91" t="e">
        <f t="shared" si="9638"/>
        <v>#REF!</v>
      </c>
      <c r="AN983" s="91" t="e">
        <f t="shared" ref="AN983:AR983" si="9639">IFERROR(REPLACE(AM983,FIND(" ",AM983,1),1,""),AM983)</f>
        <v>#REF!</v>
      </c>
      <c r="AO983" s="91" t="e">
        <f t="shared" si="9639"/>
        <v>#REF!</v>
      </c>
      <c r="AP983" s="91" t="e">
        <f t="shared" si="9639"/>
        <v>#REF!</v>
      </c>
      <c r="AQ983" s="91" t="e">
        <f t="shared" si="9639"/>
        <v>#REF!</v>
      </c>
      <c r="AR983" s="91" t="e">
        <f t="shared" si="9639"/>
        <v>#REF!</v>
      </c>
      <c r="AS983" s="91" t="e">
        <f t="shared" si="9554"/>
        <v>#REF!</v>
      </c>
      <c r="AT983" s="91" t="e">
        <f t="shared" si="9555"/>
        <v>#REF!</v>
      </c>
      <c r="AU983" s="32" t="e">
        <f t="shared" si="9538"/>
        <v>#REF!</v>
      </c>
      <c r="AV983" s="93" t="e">
        <f>'Описание предлагаемого товара'!#REF!</f>
        <v>#REF!</v>
      </c>
      <c r="AW983" s="91" t="e">
        <f>MIN(SEARCH({0,1,2,3,4,5,6,7,8,9},AV983&amp; "0123456789"))</f>
        <v>#REF!</v>
      </c>
      <c r="AX983" s="91" t="str">
        <f t="shared" si="9556"/>
        <v/>
      </c>
      <c r="AY983" s="91" t="str">
        <f t="shared" si="9557"/>
        <v/>
      </c>
      <c r="AZ983" s="91" t="str">
        <f t="shared" si="9558"/>
        <v/>
      </c>
      <c r="BA983" s="91" t="str">
        <f t="shared" si="9559"/>
        <v/>
      </c>
      <c r="BB983" s="91" t="str">
        <f t="shared" si="9560"/>
        <v/>
      </c>
      <c r="BC983" s="91" t="str">
        <f t="shared" si="9561"/>
        <v/>
      </c>
      <c r="BD983" s="91" t="str">
        <f t="shared" si="9562"/>
        <v/>
      </c>
      <c r="BE983" s="91" t="str">
        <f t="shared" si="9563"/>
        <v/>
      </c>
      <c r="BF983" s="91" t="str">
        <f t="shared" si="9564"/>
        <v/>
      </c>
      <c r="BG983" s="91" t="str">
        <f t="shared" si="9565"/>
        <v/>
      </c>
      <c r="BH983" s="91" t="str">
        <f t="shared" si="9566"/>
        <v/>
      </c>
      <c r="BI983" s="91" t="str">
        <f t="shared" si="9567"/>
        <v/>
      </c>
      <c r="BJ983" s="91" t="str">
        <f t="shared" si="9568"/>
        <v/>
      </c>
      <c r="BK983" s="91" t="str">
        <f t="shared" si="9569"/>
        <v/>
      </c>
      <c r="BL983" s="91" t="str">
        <f t="shared" si="9570"/>
        <v/>
      </c>
      <c r="BM983" s="91" t="str">
        <f t="shared" si="9571"/>
        <v/>
      </c>
      <c r="BN983" s="91" t="str">
        <f t="shared" si="9572"/>
        <v/>
      </c>
      <c r="BO983" s="91" t="str">
        <f t="shared" si="9573"/>
        <v/>
      </c>
      <c r="BP983" s="91" t="str">
        <f t="shared" si="9574"/>
        <v/>
      </c>
      <c r="BQ983" s="91" t="str">
        <f t="shared" si="9575"/>
        <v/>
      </c>
      <c r="BR983" s="91" t="str">
        <f t="shared" si="9576"/>
        <v/>
      </c>
      <c r="BS983" s="91" t="str">
        <f t="shared" si="9577"/>
        <v/>
      </c>
      <c r="BT983" s="91" t="str">
        <f t="shared" si="9578"/>
        <v/>
      </c>
      <c r="BU983" s="91" t="str">
        <f t="shared" si="9579"/>
        <v/>
      </c>
      <c r="BV983" s="91" t="str">
        <f t="shared" si="9580"/>
        <v/>
      </c>
      <c r="BW983" s="91" t="str">
        <f t="shared" si="9581"/>
        <v/>
      </c>
      <c r="BX983" s="91" t="str">
        <f t="shared" si="9582"/>
        <v/>
      </c>
      <c r="BY983" s="91" t="str">
        <f t="shared" si="9583"/>
        <v/>
      </c>
      <c r="BZ983" s="91" t="str">
        <f t="shared" si="9584"/>
        <v/>
      </c>
      <c r="CA983" s="91" t="str">
        <f t="shared" si="9585"/>
        <v/>
      </c>
      <c r="CB983" s="91" t="str">
        <f t="shared" si="9586"/>
        <v/>
      </c>
      <c r="CC983" s="91" t="str">
        <f t="shared" si="9587"/>
        <v/>
      </c>
      <c r="CD983" s="91" t="str">
        <f t="shared" si="9588"/>
        <v/>
      </c>
      <c r="CE983" s="91" t="str">
        <f t="shared" si="9589"/>
        <v/>
      </c>
      <c r="CF983" s="91" t="str">
        <f t="shared" si="9590"/>
        <v/>
      </c>
      <c r="CG983" s="91" t="str">
        <f t="shared" si="9591"/>
        <v/>
      </c>
      <c r="CH983" s="91" t="str">
        <f t="shared" si="9592"/>
        <v/>
      </c>
      <c r="CI983" s="91" t="str">
        <f t="shared" si="9593"/>
        <v>нет</v>
      </c>
      <c r="CJ983" s="63" t="e">
        <f>IF(LEN('Описание предлагаемого товара'!#REF!)&gt;0,'Описание предлагаемого товара'!#REF!,"")</f>
        <v>#REF!</v>
      </c>
      <c r="CK983" s="91" t="e">
        <f t="shared" ref="CK983:CL983" si="9640">IFERROR(REPLACE(CJ983,FIND(CHAR(10),CJ983,1),1,""),CJ983)</f>
        <v>#REF!</v>
      </c>
      <c r="CL983" s="91" t="e">
        <f t="shared" si="9640"/>
        <v>#REF!</v>
      </c>
      <c r="CM983" s="91" t="e">
        <f t="shared" si="9595"/>
        <v>#REF!</v>
      </c>
      <c r="CN983" s="91" t="e">
        <f t="shared" si="9596"/>
        <v>#REF!</v>
      </c>
      <c r="CO983" s="91" t="e">
        <f t="shared" si="9597"/>
        <v>#REF!</v>
      </c>
      <c r="CP983" s="90" t="e">
        <f>IF(AU983="Не указан реестровый номер (мера нац.режима Запрет)","",IF(CI983="нет","",IF(CU983="да","исключение(не смотрим баллы)",IFERROR(IF(CI983*1&gt;0,IFERROR(IF(VLOOKUP(CI983*1,Обработ.выгрузка_реестра_РФ!$A:$G,7,)=0,"Баллы не установлены",VLOOKUP(CI983*1,Обработ.выгрузка_реестра_РФ!$A:$G,7,)),IF(LEN(CI983)&gt;14,"","нет номера в реестре РФ")),""),IF(LEN(CI983)=0,"","Некорректный реестровый номер")))))</f>
        <v>#REF!</v>
      </c>
      <c r="CQ983" s="33" t="e">
        <f>IF(LEN(C983)&gt;0,IFERROR(IF(LEN(H983)&gt;0,IF(LEN(VLOOKUP(H983,'исключения(не_смотрим_баллы)'!$A:$C,1,))&gt;0,"да","нет"),"не введен ОКПД2"),"нет"),"")</f>
        <v>#REF!</v>
      </c>
      <c r="CR983" s="33" t="e">
        <f ca="1">IF(CQ983="да",IF(TODAY()&lt;VLOOKUP(H983,'исключения(не_смотрим_баллы)'!$A:$C,3,),"да","нет"),"")</f>
        <v>#REF!</v>
      </c>
      <c r="CS983" s="33" t="str">
        <f>IFERROR(IF(CQ983="да",IF(VLOOKUP(CI983*1,Обработ.выгрузка_реестра_РФ!$A:$G,2,)&lt;VLOOKUP(H983,'исключения(не_смотрим_баллы)'!$A:$C,2,),"да","нет"),""),"")</f>
        <v/>
      </c>
      <c r="CT983" s="24"/>
      <c r="CU983" s="33" t="e">
        <f t="shared" si="9609"/>
        <v>#REF!</v>
      </c>
      <c r="CV983" s="91" t="e">
        <f t="shared" si="9610"/>
        <v>#REF!</v>
      </c>
      <c r="CW983" s="27" t="e">
        <f t="shared" si="9611"/>
        <v>#REF!</v>
      </c>
      <c r="CX983" s="26" t="e">
        <f t="shared" si="9540"/>
        <v>#REF!</v>
      </c>
      <c r="CY983" s="64" t="e">
        <f>IF(LEN('Описание предлагаемого товара'!#REF!)&gt;0,'Описание предлагаемого товара'!#REF!,"")</f>
        <v>#REF!</v>
      </c>
      <c r="CZ983" s="95" t="e">
        <f t="shared" si="9598"/>
        <v>#REF!</v>
      </c>
      <c r="DA983" s="95" t="e">
        <f t="shared" ref="DA983" si="9641">IFERROR(REPLACE(CZ983,FIND(" ",CZ983,1),1,""),CZ983)</f>
        <v>#REF!</v>
      </c>
      <c r="DB983" s="95" t="e">
        <f t="shared" si="9542"/>
        <v>#REF!</v>
      </c>
      <c r="DC983" s="95" t="e">
        <f t="shared" ref="DC983:DD983" si="9642">IFERROR(REPLACE(DB983,FIND("г.",DB983,1),2,""),DB983)</f>
        <v>#REF!</v>
      </c>
      <c r="DD983" s="95" t="e">
        <f t="shared" si="9642"/>
        <v>#REF!</v>
      </c>
      <c r="DE983" s="95" t="e">
        <f t="shared" ref="DE983:DF983" si="9643">IFERROR(REPLACE(DD983,FIND("г",DD983,1),1,""),DD983)</f>
        <v>#REF!</v>
      </c>
      <c r="DF983" s="95" t="e">
        <f t="shared" si="9643"/>
        <v>#REF!</v>
      </c>
      <c r="DG983" s="95" t="e">
        <f t="shared" si="9615"/>
        <v>#REF!</v>
      </c>
      <c r="DH983" s="25" t="str">
        <f>IFERROR(VLOOKUP(CI983*1,Обработ.выгрузка_реестра_РФ!$A:$G,5,),"")</f>
        <v/>
      </c>
      <c r="DI983" s="27" t="str">
        <f t="shared" si="9625"/>
        <v/>
      </c>
      <c r="DJ983" s="27" t="str">
        <f t="shared" ca="1" si="9602"/>
        <v/>
      </c>
      <c r="DK983" s="63" t="e">
        <f>IF(LEN('Описание предлагаемого товара'!#REF!)&gt;0,'Описание предлагаемого товара'!#REF!,"")</f>
        <v>#REF!</v>
      </c>
      <c r="DL983" s="63" t="e">
        <f>IF(LEN('Описание предлагаемого товара'!#REF!)&gt;0,'Описание предлагаемого товара'!#REF!,"")</f>
        <v>#REF!</v>
      </c>
      <c r="DM983" s="32"/>
    </row>
    <row r="984" spans="1:117" ht="48.75" customHeight="1" x14ac:dyDescent="0.25">
      <c r="A984" s="61" t="e">
        <f>IF(LEN('Описание предлагаемого товара'!#REF!)&gt;0,'Описание предлагаемого товара'!#REF!,"")</f>
        <v>#REF!</v>
      </c>
      <c r="B984" s="65" t="e">
        <f>IF(LEN('Описание предлагаемого товара'!#REF!)&gt;0,'Описание предлагаемого товара'!#REF!,"")</f>
        <v>#REF!</v>
      </c>
      <c r="C984" s="61" t="e">
        <f>IF(LEN('Описание предлагаемого товара'!#REF!)&gt;0,'Описание предлагаемого товара'!#REF!,"")</f>
        <v>#REF!</v>
      </c>
      <c r="D984" s="61" t="e">
        <f>IF(LEN('Описание предлагаемого товара'!#REF!)&gt;0,'Описание предлагаемого товара'!#REF!,"")</f>
        <v>#REF!</v>
      </c>
      <c r="E984" s="61" t="e">
        <f>IF(LEN('Описание предлагаемого товара'!#REF!)&gt;0,'Описание предлагаемого товара'!#REF!,"")</f>
        <v>#REF!</v>
      </c>
      <c r="F984" s="61" t="e">
        <f>IF(LEN('Описание предлагаемого товара'!#REF!)&gt;0,'Описание предлагаемого товара'!#REF!,"")</f>
        <v>#REF!</v>
      </c>
      <c r="G984" s="61" t="e">
        <f>IF(LEN('Описание предлагаемого товара'!#REF!)&gt;0,'Описание предлагаемого товара'!#REF!,"")</f>
        <v>#REF!</v>
      </c>
      <c r="H984" s="61" t="e">
        <f>IF(LEN('Описание предлагаемого товара'!#REF!)&gt;0,'Описание предлагаемого товара'!#REF!,"")</f>
        <v>#REF!</v>
      </c>
      <c r="I984" s="61" t="e">
        <f>IF(LEN('Описание предлагаемого товара'!#REF!)&gt;0,'Описание предлагаемого товара'!#REF!,"")</f>
        <v>#REF!</v>
      </c>
      <c r="J984" s="38" t="str">
        <f>IFERROR(VLOOKUP(B984,SAP!$A:$E,5,),"")</f>
        <v/>
      </c>
      <c r="K984" s="40" t="str">
        <f t="shared" si="9545"/>
        <v/>
      </c>
      <c r="L984" s="61" t="e">
        <f>IF(LEN('Описание предлагаемого товара'!#REF!)&gt;0,IFERROR('Описание предлагаемого товара'!#REF!*1,""),"")</f>
        <v>#REF!</v>
      </c>
      <c r="M984" s="39" t="str">
        <f>IFERROR(VLOOKUP(B984,SAP!$A:$E,2,),"")</f>
        <v/>
      </c>
      <c r="N984" s="41" t="str">
        <f t="shared" si="9045"/>
        <v/>
      </c>
      <c r="O984" s="39" t="str">
        <f t="shared" si="9532"/>
        <v/>
      </c>
      <c r="P984" s="36" t="e">
        <f>IF(LEN('Описание предлагаемого товара'!#REF!)&gt;0,'Описание предлагаемого товара'!#REF!,"")</f>
        <v>#REF!</v>
      </c>
      <c r="Q98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84" s="37" t="e">
        <f>IF(LEN('Описание предлагаемого товара'!#REF!)&gt;0,'Описание предлагаемого товара'!#REF!,"")</f>
        <v>#REF!</v>
      </c>
      <c r="S984" s="37" t="e">
        <f>IF(LEN('Описание предлагаемого товара'!#REF!)&gt;0,'Описание предлагаемого товара'!#REF!,"")</f>
        <v>#REF!</v>
      </c>
      <c r="T98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84" s="23" t="str">
        <f>IFERROR(VLOOKUP(CI984*1,Обработ.выгрузка_реестра_РФ!$A:$G,6,),"")</f>
        <v/>
      </c>
      <c r="V984" s="61" t="e">
        <f>IF(LEN('Описание предлагаемого товара'!#REF!)&gt;0,'Описание предлагаемого товара'!#REF!,"")</f>
        <v>#REF!</v>
      </c>
      <c r="W984" s="62" t="e">
        <f>IF(LEN('Описание предлагаемого товара'!#REF!)&gt;0,'Описание предлагаемого товара'!#REF!,"")</f>
        <v>#REF!</v>
      </c>
      <c r="X984" s="91" t="e">
        <f t="shared" ref="X984:Y984" si="9644">IFERROR(REPLACE(W984,FIND(CHAR(10),W984,1),1," "),W984)</f>
        <v>#REF!</v>
      </c>
      <c r="Y984" s="91" t="e">
        <f t="shared" si="9644"/>
        <v>#REF!</v>
      </c>
      <c r="Z984" s="91" t="e">
        <f t="shared" si="9547"/>
        <v>#REF!</v>
      </c>
      <c r="AA984" s="91" t="e">
        <f t="shared" si="9548"/>
        <v>#REF!</v>
      </c>
      <c r="AB984" s="91" t="e">
        <f t="shared" si="9549"/>
        <v>#REF!</v>
      </c>
      <c r="AC984" s="91" t="e">
        <f t="shared" ref="AC984:AF984" si="9645">IFERROR(REPLACE(AB984,FIND("  ",AB984,1),2," "),AB984)</f>
        <v>#REF!</v>
      </c>
      <c r="AD984" s="91" t="e">
        <f t="shared" si="9645"/>
        <v>#REF!</v>
      </c>
      <c r="AE984" s="91" t="e">
        <f t="shared" si="9645"/>
        <v>#REF!</v>
      </c>
      <c r="AF984" s="91" t="e">
        <f t="shared" si="9645"/>
        <v>#REF!</v>
      </c>
      <c r="AG984" s="23" t="str">
        <f>IFERROR(VLOOKUP(CI984*1,Обработ.выгрузка_реестра_РФ!$A:$G,4,),"")</f>
        <v/>
      </c>
      <c r="AH984" s="91" t="str">
        <f t="shared" ref="AH984:AI984" si="9646">IFERROR(REPLACE(AG984,FIND("-",AG984,1),1,"*"),AG984)</f>
        <v/>
      </c>
      <c r="AI984" s="91" t="str">
        <f t="shared" si="9646"/>
        <v/>
      </c>
      <c r="AJ984" s="27" t="str">
        <f t="shared" ref="AJ984:AJ1017" si="9647">IF(LEN(AI984)&gt;0,IF(LEN(W984)&gt;0,IFERROR(IF(LEN(VLOOKUP("*"&amp;AI984&amp;"*",AF984,1,FALSE))&gt;0,"да",""),"нет"),"не введены данные"),"")</f>
        <v/>
      </c>
      <c r="AK984" s="63" t="e">
        <f>IF(LEN('Описание предлагаемого товара'!#REF!)&gt;0,'Описание предлагаемого товара'!#REF!,"")</f>
        <v>#REF!</v>
      </c>
      <c r="AL984" s="91" t="e">
        <f t="shared" ref="AL984:AM984" si="9648">IFERROR(REPLACE(AK984,FIND(CHAR(10),AK984,1),1,""),AK984)</f>
        <v>#REF!</v>
      </c>
      <c r="AM984" s="91" t="e">
        <f t="shared" si="9648"/>
        <v>#REF!</v>
      </c>
      <c r="AN984" s="91" t="e">
        <f t="shared" ref="AN984:AR984" si="9649">IFERROR(REPLACE(AM984,FIND(" ",AM984,1),1,""),AM984)</f>
        <v>#REF!</v>
      </c>
      <c r="AO984" s="91" t="e">
        <f t="shared" si="9649"/>
        <v>#REF!</v>
      </c>
      <c r="AP984" s="91" t="e">
        <f t="shared" si="9649"/>
        <v>#REF!</v>
      </c>
      <c r="AQ984" s="91" t="e">
        <f t="shared" si="9649"/>
        <v>#REF!</v>
      </c>
      <c r="AR984" s="91" t="e">
        <f t="shared" si="9649"/>
        <v>#REF!</v>
      </c>
      <c r="AS984" s="91" t="e">
        <f t="shared" si="9554"/>
        <v>#REF!</v>
      </c>
      <c r="AT984" s="91" t="e">
        <f t="shared" si="9555"/>
        <v>#REF!</v>
      </c>
      <c r="AU984" s="32" t="e">
        <f t="shared" si="9538"/>
        <v>#REF!</v>
      </c>
      <c r="AV984" s="93" t="e">
        <f>'Описание предлагаемого товара'!#REF!</f>
        <v>#REF!</v>
      </c>
      <c r="AW984" s="91" t="e">
        <f>MIN(SEARCH({0,1,2,3,4,5,6,7,8,9},AV984&amp; "0123456789"))</f>
        <v>#REF!</v>
      </c>
      <c r="AX984" s="91" t="str">
        <f t="shared" si="9556"/>
        <v/>
      </c>
      <c r="AY984" s="91" t="str">
        <f t="shared" si="9557"/>
        <v/>
      </c>
      <c r="AZ984" s="91" t="str">
        <f t="shared" si="9558"/>
        <v/>
      </c>
      <c r="BA984" s="91" t="str">
        <f t="shared" si="9559"/>
        <v/>
      </c>
      <c r="BB984" s="91" t="str">
        <f t="shared" si="9560"/>
        <v/>
      </c>
      <c r="BC984" s="91" t="str">
        <f t="shared" si="9561"/>
        <v/>
      </c>
      <c r="BD984" s="91" t="str">
        <f t="shared" si="9562"/>
        <v/>
      </c>
      <c r="BE984" s="91" t="str">
        <f t="shared" si="9563"/>
        <v/>
      </c>
      <c r="BF984" s="91" t="str">
        <f t="shared" si="9564"/>
        <v/>
      </c>
      <c r="BG984" s="91" t="str">
        <f t="shared" si="9565"/>
        <v/>
      </c>
      <c r="BH984" s="91" t="str">
        <f t="shared" si="9566"/>
        <v/>
      </c>
      <c r="BI984" s="91" t="str">
        <f t="shared" si="9567"/>
        <v/>
      </c>
      <c r="BJ984" s="91" t="str">
        <f t="shared" si="9568"/>
        <v/>
      </c>
      <c r="BK984" s="91" t="str">
        <f t="shared" si="9569"/>
        <v/>
      </c>
      <c r="BL984" s="91" t="str">
        <f t="shared" si="9570"/>
        <v/>
      </c>
      <c r="BM984" s="91" t="str">
        <f t="shared" si="9571"/>
        <v/>
      </c>
      <c r="BN984" s="91" t="str">
        <f t="shared" si="9572"/>
        <v/>
      </c>
      <c r="BO984" s="91" t="str">
        <f t="shared" si="9573"/>
        <v/>
      </c>
      <c r="BP984" s="91" t="str">
        <f t="shared" si="9574"/>
        <v/>
      </c>
      <c r="BQ984" s="91" t="str">
        <f t="shared" si="9575"/>
        <v/>
      </c>
      <c r="BR984" s="91" t="str">
        <f t="shared" si="9576"/>
        <v/>
      </c>
      <c r="BS984" s="91" t="str">
        <f t="shared" si="9577"/>
        <v/>
      </c>
      <c r="BT984" s="91" t="str">
        <f t="shared" si="9578"/>
        <v/>
      </c>
      <c r="BU984" s="91" t="str">
        <f t="shared" si="9579"/>
        <v/>
      </c>
      <c r="BV984" s="91" t="str">
        <f t="shared" si="9580"/>
        <v/>
      </c>
      <c r="BW984" s="91" t="str">
        <f t="shared" si="9581"/>
        <v/>
      </c>
      <c r="BX984" s="91" t="str">
        <f t="shared" si="9582"/>
        <v/>
      </c>
      <c r="BY984" s="91" t="str">
        <f t="shared" si="9583"/>
        <v/>
      </c>
      <c r="BZ984" s="91" t="str">
        <f t="shared" si="9584"/>
        <v/>
      </c>
      <c r="CA984" s="91" t="str">
        <f t="shared" si="9585"/>
        <v/>
      </c>
      <c r="CB984" s="91" t="str">
        <f t="shared" si="9586"/>
        <v/>
      </c>
      <c r="CC984" s="91" t="str">
        <f t="shared" si="9587"/>
        <v/>
      </c>
      <c r="CD984" s="91" t="str">
        <f t="shared" si="9588"/>
        <v/>
      </c>
      <c r="CE984" s="91" t="str">
        <f t="shared" si="9589"/>
        <v/>
      </c>
      <c r="CF984" s="91" t="str">
        <f t="shared" si="9590"/>
        <v/>
      </c>
      <c r="CG984" s="91" t="str">
        <f t="shared" si="9591"/>
        <v/>
      </c>
      <c r="CH984" s="91" t="str">
        <f t="shared" si="9592"/>
        <v/>
      </c>
      <c r="CI984" s="91" t="str">
        <f t="shared" si="9593"/>
        <v>нет</v>
      </c>
      <c r="CJ984" s="63" t="e">
        <f>IF(LEN('Описание предлагаемого товара'!#REF!)&gt;0,'Описание предлагаемого товара'!#REF!,"")</f>
        <v>#REF!</v>
      </c>
      <c r="CK984" s="91" t="e">
        <f t="shared" ref="CK984:CL984" si="9650">IFERROR(REPLACE(CJ984,FIND(CHAR(10),CJ984,1),1,""),CJ984)</f>
        <v>#REF!</v>
      </c>
      <c r="CL984" s="91" t="e">
        <f t="shared" si="9650"/>
        <v>#REF!</v>
      </c>
      <c r="CM984" s="91" t="e">
        <f t="shared" si="9595"/>
        <v>#REF!</v>
      </c>
      <c r="CN984" s="91" t="e">
        <f t="shared" si="9596"/>
        <v>#REF!</v>
      </c>
      <c r="CO984" s="91" t="e">
        <f t="shared" si="9597"/>
        <v>#REF!</v>
      </c>
      <c r="CP984" s="90" t="e">
        <f>IF(AU984="Не указан реестровый номер (мера нац.режима Запрет)","",IF(CI984="нет","",IF(CU984="да","исключение(не смотрим баллы)",IFERROR(IF(CI984*1&gt;0,IFERROR(IF(VLOOKUP(CI984*1,Обработ.выгрузка_реестра_РФ!$A:$G,7,)=0,"Баллы не установлены",VLOOKUP(CI984*1,Обработ.выгрузка_реестра_РФ!$A:$G,7,)),IF(LEN(CI984)&gt;14,"","нет номера в реестре РФ")),""),IF(LEN(CI984)=0,"","Некорректный реестровый номер")))))</f>
        <v>#REF!</v>
      </c>
      <c r="CQ984" s="33" t="e">
        <f>IF(LEN(C984)&gt;0,IFERROR(IF(LEN(H984)&gt;0,IF(LEN(VLOOKUP(H984,'исключения(не_смотрим_баллы)'!$A:$C,1,))&gt;0,"да","нет"),"не введен ОКПД2"),"нет"),"")</f>
        <v>#REF!</v>
      </c>
      <c r="CR984" s="33" t="e">
        <f ca="1">IF(CQ984="да",IF(TODAY()&lt;VLOOKUP(H984,'исключения(не_смотрим_баллы)'!$A:$C,3,),"да","нет"),"")</f>
        <v>#REF!</v>
      </c>
      <c r="CS984" s="33" t="str">
        <f>IFERROR(IF(CQ984="да",IF(VLOOKUP(CI984*1,Обработ.выгрузка_реестра_РФ!$A:$G,2,)&lt;VLOOKUP(H984,'исключения(не_смотрим_баллы)'!$A:$C,2,),"да","нет"),""),"")</f>
        <v/>
      </c>
      <c r="CT984" s="24"/>
      <c r="CU984" s="33" t="e">
        <f t="shared" si="9609"/>
        <v>#REF!</v>
      </c>
      <c r="CV984" s="91" t="e">
        <f t="shared" si="9610"/>
        <v>#REF!</v>
      </c>
      <c r="CW984" s="27" t="e">
        <f t="shared" si="9611"/>
        <v>#REF!</v>
      </c>
      <c r="CX984" s="26" t="e">
        <f t="shared" si="9540"/>
        <v>#REF!</v>
      </c>
      <c r="CY984" s="64" t="e">
        <f>IF(LEN('Описание предлагаемого товара'!#REF!)&gt;0,'Описание предлагаемого товара'!#REF!,"")</f>
        <v>#REF!</v>
      </c>
      <c r="CZ984" s="95" t="e">
        <f t="shared" si="9598"/>
        <v>#REF!</v>
      </c>
      <c r="DA984" s="95" t="e">
        <f t="shared" ref="DA984" si="9651">IFERROR(REPLACE(CZ984,FIND(" ",CZ984,1),1,""),CZ984)</f>
        <v>#REF!</v>
      </c>
      <c r="DB984" s="95" t="e">
        <f t="shared" si="9542"/>
        <v>#REF!</v>
      </c>
      <c r="DC984" s="95" t="e">
        <f t="shared" ref="DC984:DD984" si="9652">IFERROR(REPLACE(DB984,FIND("г.",DB984,1),2,""),DB984)</f>
        <v>#REF!</v>
      </c>
      <c r="DD984" s="95" t="e">
        <f t="shared" si="9652"/>
        <v>#REF!</v>
      </c>
      <c r="DE984" s="95" t="e">
        <f t="shared" ref="DE984:DF984" si="9653">IFERROR(REPLACE(DD984,FIND("г",DD984,1),1,""),DD984)</f>
        <v>#REF!</v>
      </c>
      <c r="DF984" s="95" t="e">
        <f t="shared" si="9653"/>
        <v>#REF!</v>
      </c>
      <c r="DG984" s="95" t="e">
        <f t="shared" si="9615"/>
        <v>#REF!</v>
      </c>
      <c r="DH984" s="25" t="str">
        <f>IFERROR(VLOOKUP(CI984*1,Обработ.выгрузка_реестра_РФ!$A:$G,5,),"")</f>
        <v/>
      </c>
      <c r="DI984" s="27" t="str">
        <f t="shared" si="9625"/>
        <v/>
      </c>
      <c r="DJ984" s="27" t="str">
        <f t="shared" ca="1" si="9602"/>
        <v/>
      </c>
      <c r="DK984" s="63" t="e">
        <f>IF(LEN('Описание предлагаемого товара'!#REF!)&gt;0,'Описание предлагаемого товара'!#REF!,"")</f>
        <v>#REF!</v>
      </c>
      <c r="DL984" s="63" t="e">
        <f>IF(LEN('Описание предлагаемого товара'!#REF!)&gt;0,'Описание предлагаемого товара'!#REF!,"")</f>
        <v>#REF!</v>
      </c>
      <c r="DM984" s="32"/>
    </row>
    <row r="985" spans="1:117" ht="48.75" customHeight="1" x14ac:dyDescent="0.25">
      <c r="A985" s="61" t="e">
        <f>IF(LEN('Описание предлагаемого товара'!#REF!)&gt;0,'Описание предлагаемого товара'!#REF!,"")</f>
        <v>#REF!</v>
      </c>
      <c r="B985" s="65" t="e">
        <f>IF(LEN('Описание предлагаемого товара'!#REF!)&gt;0,'Описание предлагаемого товара'!#REF!,"")</f>
        <v>#REF!</v>
      </c>
      <c r="C985" s="61" t="e">
        <f>IF(LEN('Описание предлагаемого товара'!#REF!)&gt;0,'Описание предлагаемого товара'!#REF!,"")</f>
        <v>#REF!</v>
      </c>
      <c r="D985" s="61" t="e">
        <f>IF(LEN('Описание предлагаемого товара'!#REF!)&gt;0,'Описание предлагаемого товара'!#REF!,"")</f>
        <v>#REF!</v>
      </c>
      <c r="E985" s="61" t="e">
        <f>IF(LEN('Описание предлагаемого товара'!#REF!)&gt;0,'Описание предлагаемого товара'!#REF!,"")</f>
        <v>#REF!</v>
      </c>
      <c r="F985" s="61" t="e">
        <f>IF(LEN('Описание предлагаемого товара'!#REF!)&gt;0,'Описание предлагаемого товара'!#REF!,"")</f>
        <v>#REF!</v>
      </c>
      <c r="G985" s="61" t="e">
        <f>IF(LEN('Описание предлагаемого товара'!#REF!)&gt;0,'Описание предлагаемого товара'!#REF!,"")</f>
        <v>#REF!</v>
      </c>
      <c r="H985" s="61" t="e">
        <f>IF(LEN('Описание предлагаемого товара'!#REF!)&gt;0,'Описание предлагаемого товара'!#REF!,"")</f>
        <v>#REF!</v>
      </c>
      <c r="I985" s="61" t="e">
        <f>IF(LEN('Описание предлагаемого товара'!#REF!)&gt;0,'Описание предлагаемого товара'!#REF!,"")</f>
        <v>#REF!</v>
      </c>
      <c r="J985" s="38" t="str">
        <f>IFERROR(VLOOKUP(B985,SAP!$A:$E,5,),"")</f>
        <v/>
      </c>
      <c r="K985" s="40" t="str">
        <f t="shared" si="9545"/>
        <v/>
      </c>
      <c r="L985" s="61" t="e">
        <f>IF(LEN('Описание предлагаемого товара'!#REF!)&gt;0,IFERROR('Описание предлагаемого товара'!#REF!*1,""),"")</f>
        <v>#REF!</v>
      </c>
      <c r="M985" s="39" t="str">
        <f>IFERROR(VLOOKUP(B985,SAP!$A:$E,2,),"")</f>
        <v/>
      </c>
      <c r="N985" s="41" t="str">
        <f t="shared" si="9045"/>
        <v/>
      </c>
      <c r="O985" s="39" t="str">
        <f t="shared" si="9532"/>
        <v/>
      </c>
      <c r="P985" s="36" t="e">
        <f>IF(LEN('Описание предлагаемого товара'!#REF!)&gt;0,'Описание предлагаемого товара'!#REF!,"")</f>
        <v>#REF!</v>
      </c>
      <c r="Q98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85" s="37" t="e">
        <f>IF(LEN('Описание предлагаемого товара'!#REF!)&gt;0,'Описание предлагаемого товара'!#REF!,"")</f>
        <v>#REF!</v>
      </c>
      <c r="S985" s="37" t="e">
        <f>IF(LEN('Описание предлагаемого товара'!#REF!)&gt;0,'Описание предлагаемого товара'!#REF!,"")</f>
        <v>#REF!</v>
      </c>
      <c r="T98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85" s="23" t="str">
        <f>IFERROR(VLOOKUP(CI985*1,Обработ.выгрузка_реестра_РФ!$A:$G,6,),"")</f>
        <v/>
      </c>
      <c r="V985" s="61" t="e">
        <f>IF(LEN('Описание предлагаемого товара'!#REF!)&gt;0,'Описание предлагаемого товара'!#REF!,"")</f>
        <v>#REF!</v>
      </c>
      <c r="W985" s="62" t="e">
        <f>IF(LEN('Описание предлагаемого товара'!#REF!)&gt;0,'Описание предлагаемого товара'!#REF!,"")</f>
        <v>#REF!</v>
      </c>
      <c r="X985" s="91" t="e">
        <f t="shared" ref="X985:Y985" si="9654">IFERROR(REPLACE(W985,FIND(CHAR(10),W985,1),1," "),W985)</f>
        <v>#REF!</v>
      </c>
      <c r="Y985" s="91" t="e">
        <f t="shared" si="9654"/>
        <v>#REF!</v>
      </c>
      <c r="Z985" s="91" t="e">
        <f t="shared" si="9547"/>
        <v>#REF!</v>
      </c>
      <c r="AA985" s="91" t="e">
        <f t="shared" si="9548"/>
        <v>#REF!</v>
      </c>
      <c r="AB985" s="91" t="e">
        <f t="shared" si="9549"/>
        <v>#REF!</v>
      </c>
      <c r="AC985" s="91" t="e">
        <f t="shared" ref="AC985:AF985" si="9655">IFERROR(REPLACE(AB985,FIND("  ",AB985,1),2," "),AB985)</f>
        <v>#REF!</v>
      </c>
      <c r="AD985" s="91" t="e">
        <f t="shared" si="9655"/>
        <v>#REF!</v>
      </c>
      <c r="AE985" s="91" t="e">
        <f t="shared" si="9655"/>
        <v>#REF!</v>
      </c>
      <c r="AF985" s="91" t="e">
        <f t="shared" si="9655"/>
        <v>#REF!</v>
      </c>
      <c r="AG985" s="23" t="str">
        <f>IFERROR(VLOOKUP(CI985*1,Обработ.выгрузка_реестра_РФ!$A:$G,4,),"")</f>
        <v/>
      </c>
      <c r="AH985" s="91" t="str">
        <f t="shared" ref="AH985:AI985" si="9656">IFERROR(REPLACE(AG985,FIND("-",AG985,1),1,"*"),AG985)</f>
        <v/>
      </c>
      <c r="AI985" s="91" t="str">
        <f t="shared" si="9656"/>
        <v/>
      </c>
      <c r="AJ985" s="27" t="str">
        <f t="shared" si="9647"/>
        <v/>
      </c>
      <c r="AK985" s="63" t="e">
        <f>IF(LEN('Описание предлагаемого товара'!#REF!)&gt;0,'Описание предлагаемого товара'!#REF!,"")</f>
        <v>#REF!</v>
      </c>
      <c r="AL985" s="91" t="e">
        <f t="shared" ref="AL985:AM985" si="9657">IFERROR(REPLACE(AK985,FIND(CHAR(10),AK985,1),1,""),AK985)</f>
        <v>#REF!</v>
      </c>
      <c r="AM985" s="91" t="e">
        <f t="shared" si="9657"/>
        <v>#REF!</v>
      </c>
      <c r="AN985" s="91" t="e">
        <f t="shared" ref="AN985:AR985" si="9658">IFERROR(REPLACE(AM985,FIND(" ",AM985,1),1,""),AM985)</f>
        <v>#REF!</v>
      </c>
      <c r="AO985" s="91" t="e">
        <f t="shared" si="9658"/>
        <v>#REF!</v>
      </c>
      <c r="AP985" s="91" t="e">
        <f t="shared" si="9658"/>
        <v>#REF!</v>
      </c>
      <c r="AQ985" s="91" t="e">
        <f t="shared" si="9658"/>
        <v>#REF!</v>
      </c>
      <c r="AR985" s="91" t="e">
        <f t="shared" si="9658"/>
        <v>#REF!</v>
      </c>
      <c r="AS985" s="91" t="e">
        <f t="shared" si="9554"/>
        <v>#REF!</v>
      </c>
      <c r="AT985" s="91" t="e">
        <f t="shared" si="9555"/>
        <v>#REF!</v>
      </c>
      <c r="AU985" s="32" t="e">
        <f t="shared" si="9538"/>
        <v>#REF!</v>
      </c>
      <c r="AV985" s="93" t="e">
        <f>'Описание предлагаемого товара'!#REF!</f>
        <v>#REF!</v>
      </c>
      <c r="AW985" s="91" t="e">
        <f>MIN(SEARCH({0,1,2,3,4,5,6,7,8,9},AV985&amp; "0123456789"))</f>
        <v>#REF!</v>
      </c>
      <c r="AX985" s="91" t="str">
        <f t="shared" si="9556"/>
        <v/>
      </c>
      <c r="AY985" s="91" t="str">
        <f t="shared" si="9557"/>
        <v/>
      </c>
      <c r="AZ985" s="91" t="str">
        <f t="shared" si="9558"/>
        <v/>
      </c>
      <c r="BA985" s="91" t="str">
        <f t="shared" si="9559"/>
        <v/>
      </c>
      <c r="BB985" s="91" t="str">
        <f t="shared" si="9560"/>
        <v/>
      </c>
      <c r="BC985" s="91" t="str">
        <f t="shared" si="9561"/>
        <v/>
      </c>
      <c r="BD985" s="91" t="str">
        <f t="shared" si="9562"/>
        <v/>
      </c>
      <c r="BE985" s="91" t="str">
        <f t="shared" si="9563"/>
        <v/>
      </c>
      <c r="BF985" s="91" t="str">
        <f t="shared" si="9564"/>
        <v/>
      </c>
      <c r="BG985" s="91" t="str">
        <f t="shared" si="9565"/>
        <v/>
      </c>
      <c r="BH985" s="91" t="str">
        <f t="shared" si="9566"/>
        <v/>
      </c>
      <c r="BI985" s="91" t="str">
        <f t="shared" si="9567"/>
        <v/>
      </c>
      <c r="BJ985" s="91" t="str">
        <f t="shared" si="9568"/>
        <v/>
      </c>
      <c r="BK985" s="91" t="str">
        <f t="shared" si="9569"/>
        <v/>
      </c>
      <c r="BL985" s="91" t="str">
        <f t="shared" si="9570"/>
        <v/>
      </c>
      <c r="BM985" s="91" t="str">
        <f t="shared" si="9571"/>
        <v/>
      </c>
      <c r="BN985" s="91" t="str">
        <f t="shared" si="9572"/>
        <v/>
      </c>
      <c r="BO985" s="91" t="str">
        <f t="shared" si="9573"/>
        <v/>
      </c>
      <c r="BP985" s="91" t="str">
        <f t="shared" si="9574"/>
        <v/>
      </c>
      <c r="BQ985" s="91" t="str">
        <f t="shared" si="9575"/>
        <v/>
      </c>
      <c r="BR985" s="91" t="str">
        <f t="shared" si="9576"/>
        <v/>
      </c>
      <c r="BS985" s="91" t="str">
        <f t="shared" si="9577"/>
        <v/>
      </c>
      <c r="BT985" s="91" t="str">
        <f t="shared" si="9578"/>
        <v/>
      </c>
      <c r="BU985" s="91" t="str">
        <f t="shared" si="9579"/>
        <v/>
      </c>
      <c r="BV985" s="91" t="str">
        <f t="shared" si="9580"/>
        <v/>
      </c>
      <c r="BW985" s="91" t="str">
        <f t="shared" si="9581"/>
        <v/>
      </c>
      <c r="BX985" s="91" t="str">
        <f t="shared" si="9582"/>
        <v/>
      </c>
      <c r="BY985" s="91" t="str">
        <f t="shared" si="9583"/>
        <v/>
      </c>
      <c r="BZ985" s="91" t="str">
        <f t="shared" si="9584"/>
        <v/>
      </c>
      <c r="CA985" s="91" t="str">
        <f t="shared" si="9585"/>
        <v/>
      </c>
      <c r="CB985" s="91" t="str">
        <f t="shared" si="9586"/>
        <v/>
      </c>
      <c r="CC985" s="91" t="str">
        <f t="shared" si="9587"/>
        <v/>
      </c>
      <c r="CD985" s="91" t="str">
        <f t="shared" si="9588"/>
        <v/>
      </c>
      <c r="CE985" s="91" t="str">
        <f t="shared" si="9589"/>
        <v/>
      </c>
      <c r="CF985" s="91" t="str">
        <f t="shared" si="9590"/>
        <v/>
      </c>
      <c r="CG985" s="91" t="str">
        <f t="shared" si="9591"/>
        <v/>
      </c>
      <c r="CH985" s="91" t="str">
        <f t="shared" si="9592"/>
        <v/>
      </c>
      <c r="CI985" s="91" t="str">
        <f t="shared" si="9593"/>
        <v>нет</v>
      </c>
      <c r="CJ985" s="63" t="e">
        <f>IF(LEN('Описание предлагаемого товара'!#REF!)&gt;0,'Описание предлагаемого товара'!#REF!,"")</f>
        <v>#REF!</v>
      </c>
      <c r="CK985" s="91" t="e">
        <f t="shared" ref="CK985:CL985" si="9659">IFERROR(REPLACE(CJ985,FIND(CHAR(10),CJ985,1),1,""),CJ985)</f>
        <v>#REF!</v>
      </c>
      <c r="CL985" s="91" t="e">
        <f t="shared" si="9659"/>
        <v>#REF!</v>
      </c>
      <c r="CM985" s="91" t="e">
        <f t="shared" si="9595"/>
        <v>#REF!</v>
      </c>
      <c r="CN985" s="91" t="e">
        <f t="shared" si="9596"/>
        <v>#REF!</v>
      </c>
      <c r="CO985" s="91" t="e">
        <f t="shared" si="9597"/>
        <v>#REF!</v>
      </c>
      <c r="CP985" s="90" t="e">
        <f>IF(AU985="Не указан реестровый номер (мера нац.режима Запрет)","",IF(CI985="нет","",IF(CU985="да","исключение(не смотрим баллы)",IFERROR(IF(CI985*1&gt;0,IFERROR(IF(VLOOKUP(CI985*1,Обработ.выгрузка_реестра_РФ!$A:$G,7,)=0,"Баллы не установлены",VLOOKUP(CI985*1,Обработ.выгрузка_реестра_РФ!$A:$G,7,)),IF(LEN(CI985)&gt;14,"","нет номера в реестре РФ")),""),IF(LEN(CI985)=0,"","Некорректный реестровый номер")))))</f>
        <v>#REF!</v>
      </c>
      <c r="CQ985" s="33" t="e">
        <f>IF(LEN(C985)&gt;0,IFERROR(IF(LEN(H985)&gt;0,IF(LEN(VLOOKUP(H985,'исключения(не_смотрим_баллы)'!$A:$C,1,))&gt;0,"да","нет"),"не введен ОКПД2"),"нет"),"")</f>
        <v>#REF!</v>
      </c>
      <c r="CR985" s="33" t="e">
        <f ca="1">IF(CQ985="да",IF(TODAY()&lt;VLOOKUP(H985,'исключения(не_смотрим_баллы)'!$A:$C,3,),"да","нет"),"")</f>
        <v>#REF!</v>
      </c>
      <c r="CS985" s="33" t="str">
        <f>IFERROR(IF(CQ985="да",IF(VLOOKUP(CI985*1,Обработ.выгрузка_реестра_РФ!$A:$G,2,)&lt;VLOOKUP(H985,'исключения(не_смотрим_баллы)'!$A:$C,2,),"да","нет"),""),"")</f>
        <v/>
      </c>
      <c r="CT985" s="24"/>
      <c r="CU985" s="33" t="e">
        <f t="shared" si="9609"/>
        <v>#REF!</v>
      </c>
      <c r="CV985" s="91" t="e">
        <f t="shared" si="9610"/>
        <v>#REF!</v>
      </c>
      <c r="CW985" s="27" t="e">
        <f t="shared" si="9611"/>
        <v>#REF!</v>
      </c>
      <c r="CX985" s="26" t="e">
        <f t="shared" si="9540"/>
        <v>#REF!</v>
      </c>
      <c r="CY985" s="64" t="e">
        <f>IF(LEN('Описание предлагаемого товара'!#REF!)&gt;0,'Описание предлагаемого товара'!#REF!,"")</f>
        <v>#REF!</v>
      </c>
      <c r="CZ985" s="95" t="e">
        <f t="shared" si="9598"/>
        <v>#REF!</v>
      </c>
      <c r="DA985" s="95" t="e">
        <f t="shared" ref="DA985" si="9660">IFERROR(REPLACE(CZ985,FIND(" ",CZ985,1),1,""),CZ985)</f>
        <v>#REF!</v>
      </c>
      <c r="DB985" s="95" t="e">
        <f t="shared" si="9542"/>
        <v>#REF!</v>
      </c>
      <c r="DC985" s="95" t="e">
        <f t="shared" ref="DC985:DD985" si="9661">IFERROR(REPLACE(DB985,FIND("г.",DB985,1),2,""),DB985)</f>
        <v>#REF!</v>
      </c>
      <c r="DD985" s="95" t="e">
        <f t="shared" si="9661"/>
        <v>#REF!</v>
      </c>
      <c r="DE985" s="95" t="e">
        <f t="shared" ref="DE985:DF985" si="9662">IFERROR(REPLACE(DD985,FIND("г",DD985,1),1,""),DD985)</f>
        <v>#REF!</v>
      </c>
      <c r="DF985" s="95" t="e">
        <f t="shared" si="9662"/>
        <v>#REF!</v>
      </c>
      <c r="DG985" s="95" t="e">
        <f t="shared" si="9615"/>
        <v>#REF!</v>
      </c>
      <c r="DH985" s="25" t="str">
        <f>IFERROR(VLOOKUP(CI985*1,Обработ.выгрузка_реестра_РФ!$A:$G,5,),"")</f>
        <v/>
      </c>
      <c r="DI985" s="27" t="str">
        <f t="shared" si="9625"/>
        <v/>
      </c>
      <c r="DJ985" s="27" t="str">
        <f t="shared" ca="1" si="9602"/>
        <v/>
      </c>
      <c r="DK985" s="63" t="e">
        <f>IF(LEN('Описание предлагаемого товара'!#REF!)&gt;0,'Описание предлагаемого товара'!#REF!,"")</f>
        <v>#REF!</v>
      </c>
      <c r="DL985" s="63" t="e">
        <f>IF(LEN('Описание предлагаемого товара'!#REF!)&gt;0,'Описание предлагаемого товара'!#REF!,"")</f>
        <v>#REF!</v>
      </c>
      <c r="DM985" s="32"/>
    </row>
    <row r="986" spans="1:117" ht="48.75" customHeight="1" x14ac:dyDescent="0.25">
      <c r="A986" s="61" t="e">
        <f>IF(LEN('Описание предлагаемого товара'!#REF!)&gt;0,'Описание предлагаемого товара'!#REF!,"")</f>
        <v>#REF!</v>
      </c>
      <c r="B986" s="65" t="e">
        <f>IF(LEN('Описание предлагаемого товара'!#REF!)&gt;0,'Описание предлагаемого товара'!#REF!,"")</f>
        <v>#REF!</v>
      </c>
      <c r="C986" s="61" t="e">
        <f>IF(LEN('Описание предлагаемого товара'!#REF!)&gt;0,'Описание предлагаемого товара'!#REF!,"")</f>
        <v>#REF!</v>
      </c>
      <c r="D986" s="61" t="e">
        <f>IF(LEN('Описание предлагаемого товара'!#REF!)&gt;0,'Описание предлагаемого товара'!#REF!,"")</f>
        <v>#REF!</v>
      </c>
      <c r="E986" s="61" t="e">
        <f>IF(LEN('Описание предлагаемого товара'!#REF!)&gt;0,'Описание предлагаемого товара'!#REF!,"")</f>
        <v>#REF!</v>
      </c>
      <c r="F986" s="61" t="e">
        <f>IF(LEN('Описание предлагаемого товара'!#REF!)&gt;0,'Описание предлагаемого товара'!#REF!,"")</f>
        <v>#REF!</v>
      </c>
      <c r="G986" s="61" t="e">
        <f>IF(LEN('Описание предлагаемого товара'!#REF!)&gt;0,'Описание предлагаемого товара'!#REF!,"")</f>
        <v>#REF!</v>
      </c>
      <c r="H986" s="61" t="e">
        <f>IF(LEN('Описание предлагаемого товара'!#REF!)&gt;0,'Описание предлагаемого товара'!#REF!,"")</f>
        <v>#REF!</v>
      </c>
      <c r="I986" s="61" t="e">
        <f>IF(LEN('Описание предлагаемого товара'!#REF!)&gt;0,'Описание предлагаемого товара'!#REF!,"")</f>
        <v>#REF!</v>
      </c>
      <c r="J986" s="38" t="str">
        <f>IFERROR(VLOOKUP(B986,SAP!$A:$E,5,),"")</f>
        <v/>
      </c>
      <c r="K986" s="40" t="str">
        <f t="shared" si="9545"/>
        <v/>
      </c>
      <c r="L986" s="61" t="e">
        <f>IF(LEN('Описание предлагаемого товара'!#REF!)&gt;0,IFERROR('Описание предлагаемого товара'!#REF!*1,""),"")</f>
        <v>#REF!</v>
      </c>
      <c r="M986" s="39" t="str">
        <f>IFERROR(VLOOKUP(B986,SAP!$A:$E,2,),"")</f>
        <v/>
      </c>
      <c r="N986" s="41" t="str">
        <f t="shared" si="9045"/>
        <v/>
      </c>
      <c r="O986" s="39" t="str">
        <f t="shared" si="9532"/>
        <v/>
      </c>
      <c r="P986" s="36" t="e">
        <f>IF(LEN('Описание предлагаемого товара'!#REF!)&gt;0,'Описание предлагаемого товара'!#REF!,"")</f>
        <v>#REF!</v>
      </c>
      <c r="Q98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86" s="37" t="e">
        <f>IF(LEN('Описание предлагаемого товара'!#REF!)&gt;0,'Описание предлагаемого товара'!#REF!,"")</f>
        <v>#REF!</v>
      </c>
      <c r="S986" s="37" t="e">
        <f>IF(LEN('Описание предлагаемого товара'!#REF!)&gt;0,'Описание предлагаемого товара'!#REF!,"")</f>
        <v>#REF!</v>
      </c>
      <c r="T98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86" s="23" t="str">
        <f>IFERROR(VLOOKUP(CI986*1,Обработ.выгрузка_реестра_РФ!$A:$G,6,),"")</f>
        <v/>
      </c>
      <c r="V986" s="61" t="e">
        <f>IF(LEN('Описание предлагаемого товара'!#REF!)&gt;0,'Описание предлагаемого товара'!#REF!,"")</f>
        <v>#REF!</v>
      </c>
      <c r="W986" s="62" t="e">
        <f>IF(LEN('Описание предлагаемого товара'!#REF!)&gt;0,'Описание предлагаемого товара'!#REF!,"")</f>
        <v>#REF!</v>
      </c>
      <c r="X986" s="91" t="e">
        <f t="shared" ref="X986:Y986" si="9663">IFERROR(REPLACE(W986,FIND(CHAR(10),W986,1),1," "),W986)</f>
        <v>#REF!</v>
      </c>
      <c r="Y986" s="91" t="e">
        <f t="shared" si="9663"/>
        <v>#REF!</v>
      </c>
      <c r="Z986" s="91" t="e">
        <f t="shared" si="9547"/>
        <v>#REF!</v>
      </c>
      <c r="AA986" s="91" t="e">
        <f t="shared" si="9548"/>
        <v>#REF!</v>
      </c>
      <c r="AB986" s="91" t="e">
        <f t="shared" si="9549"/>
        <v>#REF!</v>
      </c>
      <c r="AC986" s="91" t="e">
        <f t="shared" ref="AC986:AF986" si="9664">IFERROR(REPLACE(AB986,FIND("  ",AB986,1),2," "),AB986)</f>
        <v>#REF!</v>
      </c>
      <c r="AD986" s="91" t="e">
        <f t="shared" si="9664"/>
        <v>#REF!</v>
      </c>
      <c r="AE986" s="91" t="e">
        <f t="shared" si="9664"/>
        <v>#REF!</v>
      </c>
      <c r="AF986" s="91" t="e">
        <f t="shared" si="9664"/>
        <v>#REF!</v>
      </c>
      <c r="AG986" s="23" t="str">
        <f>IFERROR(VLOOKUP(CI986*1,Обработ.выгрузка_реестра_РФ!$A:$G,4,),"")</f>
        <v/>
      </c>
      <c r="AH986" s="91" t="str">
        <f t="shared" ref="AH986:AI986" si="9665">IFERROR(REPLACE(AG986,FIND("-",AG986,1),1,"*"),AG986)</f>
        <v/>
      </c>
      <c r="AI986" s="91" t="str">
        <f t="shared" si="9665"/>
        <v/>
      </c>
      <c r="AJ986" s="27" t="str">
        <f t="shared" si="9647"/>
        <v/>
      </c>
      <c r="AK986" s="63" t="e">
        <f>IF(LEN('Описание предлагаемого товара'!#REF!)&gt;0,'Описание предлагаемого товара'!#REF!,"")</f>
        <v>#REF!</v>
      </c>
      <c r="AL986" s="91" t="e">
        <f t="shared" ref="AL986:AM986" si="9666">IFERROR(REPLACE(AK986,FIND(CHAR(10),AK986,1),1,""),AK986)</f>
        <v>#REF!</v>
      </c>
      <c r="AM986" s="91" t="e">
        <f t="shared" si="9666"/>
        <v>#REF!</v>
      </c>
      <c r="AN986" s="91" t="e">
        <f t="shared" ref="AN986:AR986" si="9667">IFERROR(REPLACE(AM986,FIND(" ",AM986,1),1,""),AM986)</f>
        <v>#REF!</v>
      </c>
      <c r="AO986" s="91" t="e">
        <f t="shared" si="9667"/>
        <v>#REF!</v>
      </c>
      <c r="AP986" s="91" t="e">
        <f t="shared" si="9667"/>
        <v>#REF!</v>
      </c>
      <c r="AQ986" s="91" t="e">
        <f t="shared" si="9667"/>
        <v>#REF!</v>
      </c>
      <c r="AR986" s="91" t="e">
        <f t="shared" si="9667"/>
        <v>#REF!</v>
      </c>
      <c r="AS986" s="91" t="e">
        <f t="shared" si="9554"/>
        <v>#REF!</v>
      </c>
      <c r="AT986" s="91" t="e">
        <f t="shared" si="9555"/>
        <v>#REF!</v>
      </c>
      <c r="AU986" s="32" t="e">
        <f t="shared" si="9538"/>
        <v>#REF!</v>
      </c>
      <c r="AV986" s="93" t="e">
        <f>'Описание предлагаемого товара'!#REF!</f>
        <v>#REF!</v>
      </c>
      <c r="AW986" s="91" t="e">
        <f>MIN(SEARCH({0,1,2,3,4,5,6,7,8,9},AV986&amp; "0123456789"))</f>
        <v>#REF!</v>
      </c>
      <c r="AX986" s="91" t="str">
        <f t="shared" si="9556"/>
        <v/>
      </c>
      <c r="AY986" s="91" t="str">
        <f t="shared" si="9557"/>
        <v/>
      </c>
      <c r="AZ986" s="91" t="str">
        <f t="shared" si="9558"/>
        <v/>
      </c>
      <c r="BA986" s="91" t="str">
        <f t="shared" si="9559"/>
        <v/>
      </c>
      <c r="BB986" s="91" t="str">
        <f t="shared" si="9560"/>
        <v/>
      </c>
      <c r="BC986" s="91" t="str">
        <f t="shared" si="9561"/>
        <v/>
      </c>
      <c r="BD986" s="91" t="str">
        <f t="shared" si="9562"/>
        <v/>
      </c>
      <c r="BE986" s="91" t="str">
        <f t="shared" si="9563"/>
        <v/>
      </c>
      <c r="BF986" s="91" t="str">
        <f t="shared" si="9564"/>
        <v/>
      </c>
      <c r="BG986" s="91" t="str">
        <f t="shared" si="9565"/>
        <v/>
      </c>
      <c r="BH986" s="91" t="str">
        <f t="shared" si="9566"/>
        <v/>
      </c>
      <c r="BI986" s="91" t="str">
        <f t="shared" si="9567"/>
        <v/>
      </c>
      <c r="BJ986" s="91" t="str">
        <f t="shared" si="9568"/>
        <v/>
      </c>
      <c r="BK986" s="91" t="str">
        <f t="shared" si="9569"/>
        <v/>
      </c>
      <c r="BL986" s="91" t="str">
        <f t="shared" si="9570"/>
        <v/>
      </c>
      <c r="BM986" s="91" t="str">
        <f t="shared" si="9571"/>
        <v/>
      </c>
      <c r="BN986" s="91" t="str">
        <f t="shared" si="9572"/>
        <v/>
      </c>
      <c r="BO986" s="91" t="str">
        <f t="shared" si="9573"/>
        <v/>
      </c>
      <c r="BP986" s="91" t="str">
        <f t="shared" si="9574"/>
        <v/>
      </c>
      <c r="BQ986" s="91" t="str">
        <f t="shared" si="9575"/>
        <v/>
      </c>
      <c r="BR986" s="91" t="str">
        <f t="shared" si="9576"/>
        <v/>
      </c>
      <c r="BS986" s="91" t="str">
        <f t="shared" si="9577"/>
        <v/>
      </c>
      <c r="BT986" s="91" t="str">
        <f t="shared" si="9578"/>
        <v/>
      </c>
      <c r="BU986" s="91" t="str">
        <f t="shared" si="9579"/>
        <v/>
      </c>
      <c r="BV986" s="91" t="str">
        <f t="shared" si="9580"/>
        <v/>
      </c>
      <c r="BW986" s="91" t="str">
        <f t="shared" si="9581"/>
        <v/>
      </c>
      <c r="BX986" s="91" t="str">
        <f t="shared" si="9582"/>
        <v/>
      </c>
      <c r="BY986" s="91" t="str">
        <f t="shared" si="9583"/>
        <v/>
      </c>
      <c r="BZ986" s="91" t="str">
        <f t="shared" si="9584"/>
        <v/>
      </c>
      <c r="CA986" s="91" t="str">
        <f t="shared" si="9585"/>
        <v/>
      </c>
      <c r="CB986" s="91" t="str">
        <f t="shared" si="9586"/>
        <v/>
      </c>
      <c r="CC986" s="91" t="str">
        <f t="shared" si="9587"/>
        <v/>
      </c>
      <c r="CD986" s="91" t="str">
        <f t="shared" si="9588"/>
        <v/>
      </c>
      <c r="CE986" s="91" t="str">
        <f t="shared" si="9589"/>
        <v/>
      </c>
      <c r="CF986" s="91" t="str">
        <f t="shared" si="9590"/>
        <v/>
      </c>
      <c r="CG986" s="91" t="str">
        <f t="shared" si="9591"/>
        <v/>
      </c>
      <c r="CH986" s="91" t="str">
        <f t="shared" si="9592"/>
        <v/>
      </c>
      <c r="CI986" s="91" t="str">
        <f t="shared" si="9593"/>
        <v>нет</v>
      </c>
      <c r="CJ986" s="63" t="e">
        <f>IF(LEN('Описание предлагаемого товара'!#REF!)&gt;0,'Описание предлагаемого товара'!#REF!,"")</f>
        <v>#REF!</v>
      </c>
      <c r="CK986" s="91" t="e">
        <f t="shared" ref="CK986:CL986" si="9668">IFERROR(REPLACE(CJ986,FIND(CHAR(10),CJ986,1),1,""),CJ986)</f>
        <v>#REF!</v>
      </c>
      <c r="CL986" s="91" t="e">
        <f t="shared" si="9668"/>
        <v>#REF!</v>
      </c>
      <c r="CM986" s="91" t="e">
        <f t="shared" si="9595"/>
        <v>#REF!</v>
      </c>
      <c r="CN986" s="91" t="e">
        <f t="shared" si="9596"/>
        <v>#REF!</v>
      </c>
      <c r="CO986" s="91" t="e">
        <f t="shared" si="9597"/>
        <v>#REF!</v>
      </c>
      <c r="CP986" s="90" t="e">
        <f>IF(AU986="Не указан реестровый номер (мера нац.режима Запрет)","",IF(CI986="нет","",IF(CU986="да","исключение(не смотрим баллы)",IFERROR(IF(CI986*1&gt;0,IFERROR(IF(VLOOKUP(CI986*1,Обработ.выгрузка_реестра_РФ!$A:$G,7,)=0,"Баллы не установлены",VLOOKUP(CI986*1,Обработ.выгрузка_реестра_РФ!$A:$G,7,)),IF(LEN(CI986)&gt;14,"","нет номера в реестре РФ")),""),IF(LEN(CI986)=0,"","Некорректный реестровый номер")))))</f>
        <v>#REF!</v>
      </c>
      <c r="CQ986" s="33" t="e">
        <f>IF(LEN(C986)&gt;0,IFERROR(IF(LEN(H986)&gt;0,IF(LEN(VLOOKUP(H986,'исключения(не_смотрим_баллы)'!$A:$C,1,))&gt;0,"да","нет"),"не введен ОКПД2"),"нет"),"")</f>
        <v>#REF!</v>
      </c>
      <c r="CR986" s="33" t="e">
        <f ca="1">IF(CQ986="да",IF(TODAY()&lt;VLOOKUP(H986,'исключения(не_смотрим_баллы)'!$A:$C,3,),"да","нет"),"")</f>
        <v>#REF!</v>
      </c>
      <c r="CS986" s="33" t="str">
        <f>IFERROR(IF(CQ986="да",IF(VLOOKUP(CI986*1,Обработ.выгрузка_реестра_РФ!$A:$G,2,)&lt;VLOOKUP(H986,'исключения(не_смотрим_баллы)'!$A:$C,2,),"да","нет"),""),"")</f>
        <v/>
      </c>
      <c r="CT986" s="24"/>
      <c r="CU986" s="33" t="e">
        <f t="shared" si="9609"/>
        <v>#REF!</v>
      </c>
      <c r="CV986" s="91" t="e">
        <f t="shared" si="9610"/>
        <v>#REF!</v>
      </c>
      <c r="CW986" s="27" t="e">
        <f t="shared" si="9611"/>
        <v>#REF!</v>
      </c>
      <c r="CX986" s="26" t="e">
        <f t="shared" si="9540"/>
        <v>#REF!</v>
      </c>
      <c r="CY986" s="64" t="e">
        <f>IF(LEN('Описание предлагаемого товара'!#REF!)&gt;0,'Описание предлагаемого товара'!#REF!,"")</f>
        <v>#REF!</v>
      </c>
      <c r="CZ986" s="95" t="e">
        <f t="shared" si="9598"/>
        <v>#REF!</v>
      </c>
      <c r="DA986" s="95" t="e">
        <f t="shared" ref="DA986" si="9669">IFERROR(REPLACE(CZ986,FIND(" ",CZ986,1),1,""),CZ986)</f>
        <v>#REF!</v>
      </c>
      <c r="DB986" s="95" t="e">
        <f t="shared" si="9542"/>
        <v>#REF!</v>
      </c>
      <c r="DC986" s="95" t="e">
        <f t="shared" ref="DC986:DD986" si="9670">IFERROR(REPLACE(DB986,FIND("г.",DB986,1),2,""),DB986)</f>
        <v>#REF!</v>
      </c>
      <c r="DD986" s="95" t="e">
        <f t="shared" si="9670"/>
        <v>#REF!</v>
      </c>
      <c r="DE986" s="95" t="e">
        <f t="shared" ref="DE986:DF986" si="9671">IFERROR(REPLACE(DD986,FIND("г",DD986,1),1,""),DD986)</f>
        <v>#REF!</v>
      </c>
      <c r="DF986" s="95" t="e">
        <f t="shared" si="9671"/>
        <v>#REF!</v>
      </c>
      <c r="DG986" s="95" t="e">
        <f t="shared" si="9615"/>
        <v>#REF!</v>
      </c>
      <c r="DH986" s="25" t="str">
        <f>IFERROR(VLOOKUP(CI986*1,Обработ.выгрузка_реестра_РФ!$A:$G,5,),"")</f>
        <v/>
      </c>
      <c r="DI986" s="27" t="str">
        <f t="shared" si="9625"/>
        <v/>
      </c>
      <c r="DJ986" s="27" t="str">
        <f t="shared" ca="1" si="9602"/>
        <v/>
      </c>
      <c r="DK986" s="63" t="e">
        <f>IF(LEN('Описание предлагаемого товара'!#REF!)&gt;0,'Описание предлагаемого товара'!#REF!,"")</f>
        <v>#REF!</v>
      </c>
      <c r="DL986" s="63" t="e">
        <f>IF(LEN('Описание предлагаемого товара'!#REF!)&gt;0,'Описание предлагаемого товара'!#REF!,"")</f>
        <v>#REF!</v>
      </c>
      <c r="DM986" s="32"/>
    </row>
    <row r="987" spans="1:117" ht="48.75" customHeight="1" x14ac:dyDescent="0.25">
      <c r="A987" s="61" t="e">
        <f>IF(LEN('Описание предлагаемого товара'!#REF!)&gt;0,'Описание предлагаемого товара'!#REF!,"")</f>
        <v>#REF!</v>
      </c>
      <c r="B987" s="65" t="e">
        <f>IF(LEN('Описание предлагаемого товара'!#REF!)&gt;0,'Описание предлагаемого товара'!#REF!,"")</f>
        <v>#REF!</v>
      </c>
      <c r="C987" s="61" t="e">
        <f>IF(LEN('Описание предлагаемого товара'!#REF!)&gt;0,'Описание предлагаемого товара'!#REF!,"")</f>
        <v>#REF!</v>
      </c>
      <c r="D987" s="61" t="e">
        <f>IF(LEN('Описание предлагаемого товара'!#REF!)&gt;0,'Описание предлагаемого товара'!#REF!,"")</f>
        <v>#REF!</v>
      </c>
      <c r="E987" s="61" t="e">
        <f>IF(LEN('Описание предлагаемого товара'!#REF!)&gt;0,'Описание предлагаемого товара'!#REF!,"")</f>
        <v>#REF!</v>
      </c>
      <c r="F987" s="61" t="e">
        <f>IF(LEN('Описание предлагаемого товара'!#REF!)&gt;0,'Описание предлагаемого товара'!#REF!,"")</f>
        <v>#REF!</v>
      </c>
      <c r="G987" s="61" t="e">
        <f>IF(LEN('Описание предлагаемого товара'!#REF!)&gt;0,'Описание предлагаемого товара'!#REF!,"")</f>
        <v>#REF!</v>
      </c>
      <c r="H987" s="61" t="e">
        <f>IF(LEN('Описание предлагаемого товара'!#REF!)&gt;0,'Описание предлагаемого товара'!#REF!,"")</f>
        <v>#REF!</v>
      </c>
      <c r="I987" s="61" t="e">
        <f>IF(LEN('Описание предлагаемого товара'!#REF!)&gt;0,'Описание предлагаемого товара'!#REF!,"")</f>
        <v>#REF!</v>
      </c>
      <c r="J987" s="38" t="str">
        <f>IFERROR(VLOOKUP(B987,SAP!$A:$E,5,),"")</f>
        <v/>
      </c>
      <c r="K987" s="40" t="str">
        <f t="shared" si="9545"/>
        <v/>
      </c>
      <c r="L987" s="61" t="e">
        <f>IF(LEN('Описание предлагаемого товара'!#REF!)&gt;0,IFERROR('Описание предлагаемого товара'!#REF!*1,""),"")</f>
        <v>#REF!</v>
      </c>
      <c r="M987" s="39" t="str">
        <f>IFERROR(VLOOKUP(B987,SAP!$A:$E,2,),"")</f>
        <v/>
      </c>
      <c r="N987" s="41" t="str">
        <f t="shared" si="9045"/>
        <v/>
      </c>
      <c r="O987" s="39" t="str">
        <f t="shared" si="9532"/>
        <v/>
      </c>
      <c r="P987" s="36" t="e">
        <f>IF(LEN('Описание предлагаемого товара'!#REF!)&gt;0,'Описание предлагаемого товара'!#REF!,"")</f>
        <v>#REF!</v>
      </c>
      <c r="Q98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87" s="37" t="e">
        <f>IF(LEN('Описание предлагаемого товара'!#REF!)&gt;0,'Описание предлагаемого товара'!#REF!,"")</f>
        <v>#REF!</v>
      </c>
      <c r="S987" s="37" t="e">
        <f>IF(LEN('Описание предлагаемого товара'!#REF!)&gt;0,'Описание предлагаемого товара'!#REF!,"")</f>
        <v>#REF!</v>
      </c>
      <c r="T98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87" s="23" t="str">
        <f>IFERROR(VLOOKUP(CI987*1,Обработ.выгрузка_реестра_РФ!$A:$G,6,),"")</f>
        <v/>
      </c>
      <c r="V987" s="61" t="e">
        <f>IF(LEN('Описание предлагаемого товара'!#REF!)&gt;0,'Описание предлагаемого товара'!#REF!,"")</f>
        <v>#REF!</v>
      </c>
      <c r="W987" s="62" t="e">
        <f>IF(LEN('Описание предлагаемого товара'!#REF!)&gt;0,'Описание предлагаемого товара'!#REF!,"")</f>
        <v>#REF!</v>
      </c>
      <c r="X987" s="91" t="e">
        <f t="shared" ref="X987:Y987" si="9672">IFERROR(REPLACE(W987,FIND(CHAR(10),W987,1),1," "),W987)</f>
        <v>#REF!</v>
      </c>
      <c r="Y987" s="91" t="e">
        <f t="shared" si="9672"/>
        <v>#REF!</v>
      </c>
      <c r="Z987" s="91" t="e">
        <f t="shared" si="9547"/>
        <v>#REF!</v>
      </c>
      <c r="AA987" s="91" t="e">
        <f t="shared" si="9548"/>
        <v>#REF!</v>
      </c>
      <c r="AB987" s="91" t="e">
        <f t="shared" si="9549"/>
        <v>#REF!</v>
      </c>
      <c r="AC987" s="91" t="e">
        <f t="shared" ref="AC987:AF987" si="9673">IFERROR(REPLACE(AB987,FIND("  ",AB987,1),2," "),AB987)</f>
        <v>#REF!</v>
      </c>
      <c r="AD987" s="91" t="e">
        <f t="shared" si="9673"/>
        <v>#REF!</v>
      </c>
      <c r="AE987" s="91" t="e">
        <f t="shared" si="9673"/>
        <v>#REF!</v>
      </c>
      <c r="AF987" s="91" t="e">
        <f t="shared" si="9673"/>
        <v>#REF!</v>
      </c>
      <c r="AG987" s="23" t="str">
        <f>IFERROR(VLOOKUP(CI987*1,Обработ.выгрузка_реестра_РФ!$A:$G,4,),"")</f>
        <v/>
      </c>
      <c r="AH987" s="91" t="str">
        <f t="shared" ref="AH987:AI987" si="9674">IFERROR(REPLACE(AG987,FIND("-",AG987,1),1,"*"),AG987)</f>
        <v/>
      </c>
      <c r="AI987" s="91" t="str">
        <f t="shared" si="9674"/>
        <v/>
      </c>
      <c r="AJ987" s="27" t="str">
        <f t="shared" si="9647"/>
        <v/>
      </c>
      <c r="AK987" s="63" t="e">
        <f>IF(LEN('Описание предлагаемого товара'!#REF!)&gt;0,'Описание предлагаемого товара'!#REF!,"")</f>
        <v>#REF!</v>
      </c>
      <c r="AL987" s="91" t="e">
        <f t="shared" ref="AL987:AM987" si="9675">IFERROR(REPLACE(AK987,FIND(CHAR(10),AK987,1),1,""),AK987)</f>
        <v>#REF!</v>
      </c>
      <c r="AM987" s="91" t="e">
        <f t="shared" si="9675"/>
        <v>#REF!</v>
      </c>
      <c r="AN987" s="91" t="e">
        <f t="shared" ref="AN987:AR987" si="9676">IFERROR(REPLACE(AM987,FIND(" ",AM987,1),1,""),AM987)</f>
        <v>#REF!</v>
      </c>
      <c r="AO987" s="91" t="e">
        <f t="shared" si="9676"/>
        <v>#REF!</v>
      </c>
      <c r="AP987" s="91" t="e">
        <f t="shared" si="9676"/>
        <v>#REF!</v>
      </c>
      <c r="AQ987" s="91" t="e">
        <f t="shared" si="9676"/>
        <v>#REF!</v>
      </c>
      <c r="AR987" s="91" t="e">
        <f t="shared" si="9676"/>
        <v>#REF!</v>
      </c>
      <c r="AS987" s="91" t="e">
        <f t="shared" si="9554"/>
        <v>#REF!</v>
      </c>
      <c r="AT987" s="91" t="e">
        <f t="shared" si="9555"/>
        <v>#REF!</v>
      </c>
      <c r="AU987" s="32" t="e">
        <f t="shared" si="9538"/>
        <v>#REF!</v>
      </c>
      <c r="AV987" s="93" t="e">
        <f>'Описание предлагаемого товара'!#REF!</f>
        <v>#REF!</v>
      </c>
      <c r="AW987" s="91" t="e">
        <f>MIN(SEARCH({0,1,2,3,4,5,6,7,8,9},AV987&amp; "0123456789"))</f>
        <v>#REF!</v>
      </c>
      <c r="AX987" s="91" t="str">
        <f t="shared" si="9556"/>
        <v/>
      </c>
      <c r="AY987" s="91" t="str">
        <f t="shared" si="9557"/>
        <v/>
      </c>
      <c r="AZ987" s="91" t="str">
        <f t="shared" si="9558"/>
        <v/>
      </c>
      <c r="BA987" s="91" t="str">
        <f t="shared" si="9559"/>
        <v/>
      </c>
      <c r="BB987" s="91" t="str">
        <f t="shared" si="9560"/>
        <v/>
      </c>
      <c r="BC987" s="91" t="str">
        <f t="shared" si="9561"/>
        <v/>
      </c>
      <c r="BD987" s="91" t="str">
        <f t="shared" si="9562"/>
        <v/>
      </c>
      <c r="BE987" s="91" t="str">
        <f t="shared" si="9563"/>
        <v/>
      </c>
      <c r="BF987" s="91" t="str">
        <f t="shared" si="9564"/>
        <v/>
      </c>
      <c r="BG987" s="91" t="str">
        <f t="shared" si="9565"/>
        <v/>
      </c>
      <c r="BH987" s="91" t="str">
        <f t="shared" si="9566"/>
        <v/>
      </c>
      <c r="BI987" s="91" t="str">
        <f t="shared" si="9567"/>
        <v/>
      </c>
      <c r="BJ987" s="91" t="str">
        <f t="shared" si="9568"/>
        <v/>
      </c>
      <c r="BK987" s="91" t="str">
        <f t="shared" si="9569"/>
        <v/>
      </c>
      <c r="BL987" s="91" t="str">
        <f t="shared" si="9570"/>
        <v/>
      </c>
      <c r="BM987" s="91" t="str">
        <f t="shared" si="9571"/>
        <v/>
      </c>
      <c r="BN987" s="91" t="str">
        <f t="shared" si="9572"/>
        <v/>
      </c>
      <c r="BO987" s="91" t="str">
        <f t="shared" si="9573"/>
        <v/>
      </c>
      <c r="BP987" s="91" t="str">
        <f t="shared" si="9574"/>
        <v/>
      </c>
      <c r="BQ987" s="91" t="str">
        <f t="shared" si="9575"/>
        <v/>
      </c>
      <c r="BR987" s="91" t="str">
        <f t="shared" si="9576"/>
        <v/>
      </c>
      <c r="BS987" s="91" t="str">
        <f t="shared" si="9577"/>
        <v/>
      </c>
      <c r="BT987" s="91" t="str">
        <f t="shared" si="9578"/>
        <v/>
      </c>
      <c r="BU987" s="91" t="str">
        <f t="shared" si="9579"/>
        <v/>
      </c>
      <c r="BV987" s="91" t="str">
        <f t="shared" si="9580"/>
        <v/>
      </c>
      <c r="BW987" s="91" t="str">
        <f t="shared" si="9581"/>
        <v/>
      </c>
      <c r="BX987" s="91" t="str">
        <f t="shared" si="9582"/>
        <v/>
      </c>
      <c r="BY987" s="91" t="str">
        <f t="shared" si="9583"/>
        <v/>
      </c>
      <c r="BZ987" s="91" t="str">
        <f t="shared" si="9584"/>
        <v/>
      </c>
      <c r="CA987" s="91" t="str">
        <f t="shared" si="9585"/>
        <v/>
      </c>
      <c r="CB987" s="91" t="str">
        <f t="shared" si="9586"/>
        <v/>
      </c>
      <c r="CC987" s="91" t="str">
        <f t="shared" si="9587"/>
        <v/>
      </c>
      <c r="CD987" s="91" t="str">
        <f t="shared" si="9588"/>
        <v/>
      </c>
      <c r="CE987" s="91" t="str">
        <f t="shared" si="9589"/>
        <v/>
      </c>
      <c r="CF987" s="91" t="str">
        <f t="shared" si="9590"/>
        <v/>
      </c>
      <c r="CG987" s="91" t="str">
        <f t="shared" si="9591"/>
        <v/>
      </c>
      <c r="CH987" s="91" t="str">
        <f t="shared" si="9592"/>
        <v/>
      </c>
      <c r="CI987" s="91" t="str">
        <f t="shared" si="9593"/>
        <v>нет</v>
      </c>
      <c r="CJ987" s="63" t="e">
        <f>IF(LEN('Описание предлагаемого товара'!#REF!)&gt;0,'Описание предлагаемого товара'!#REF!,"")</f>
        <v>#REF!</v>
      </c>
      <c r="CK987" s="91" t="e">
        <f t="shared" ref="CK987:CL987" si="9677">IFERROR(REPLACE(CJ987,FIND(CHAR(10),CJ987,1),1,""),CJ987)</f>
        <v>#REF!</v>
      </c>
      <c r="CL987" s="91" t="e">
        <f t="shared" si="9677"/>
        <v>#REF!</v>
      </c>
      <c r="CM987" s="91" t="e">
        <f t="shared" si="9595"/>
        <v>#REF!</v>
      </c>
      <c r="CN987" s="91" t="e">
        <f t="shared" si="9596"/>
        <v>#REF!</v>
      </c>
      <c r="CO987" s="91" t="e">
        <f t="shared" si="9597"/>
        <v>#REF!</v>
      </c>
      <c r="CP987" s="90" t="e">
        <f>IF(AU987="Не указан реестровый номер (мера нац.режима Запрет)","",IF(CI987="нет","",IF(CU987="да","исключение(не смотрим баллы)",IFERROR(IF(CI987*1&gt;0,IFERROR(IF(VLOOKUP(CI987*1,Обработ.выгрузка_реестра_РФ!$A:$G,7,)=0,"Баллы не установлены",VLOOKUP(CI987*1,Обработ.выгрузка_реестра_РФ!$A:$G,7,)),IF(LEN(CI987)&gt;14,"","нет номера в реестре РФ")),""),IF(LEN(CI987)=0,"","Некорректный реестровый номер")))))</f>
        <v>#REF!</v>
      </c>
      <c r="CQ987" s="33" t="e">
        <f>IF(LEN(C987)&gt;0,IFERROR(IF(LEN(H987)&gt;0,IF(LEN(VLOOKUP(H987,'исключения(не_смотрим_баллы)'!$A:$C,1,))&gt;0,"да","нет"),"не введен ОКПД2"),"нет"),"")</f>
        <v>#REF!</v>
      </c>
      <c r="CR987" s="33" t="e">
        <f ca="1">IF(CQ987="да",IF(TODAY()&lt;VLOOKUP(H987,'исключения(не_смотрим_баллы)'!$A:$C,3,),"да","нет"),"")</f>
        <v>#REF!</v>
      </c>
      <c r="CS987" s="33" t="str">
        <f>IFERROR(IF(CQ987="да",IF(VLOOKUP(CI987*1,Обработ.выгрузка_реестра_РФ!$A:$G,2,)&lt;VLOOKUP(H987,'исключения(не_смотрим_баллы)'!$A:$C,2,),"да","нет"),""),"")</f>
        <v/>
      </c>
      <c r="CT987" s="24"/>
      <c r="CU987" s="33" t="e">
        <f t="shared" si="9609"/>
        <v>#REF!</v>
      </c>
      <c r="CV987" s="91" t="e">
        <f t="shared" si="9610"/>
        <v>#REF!</v>
      </c>
      <c r="CW987" s="27" t="e">
        <f t="shared" si="9611"/>
        <v>#REF!</v>
      </c>
      <c r="CX987" s="26" t="e">
        <f t="shared" si="9540"/>
        <v>#REF!</v>
      </c>
      <c r="CY987" s="64" t="e">
        <f>IF(LEN('Описание предлагаемого товара'!#REF!)&gt;0,'Описание предлагаемого товара'!#REF!,"")</f>
        <v>#REF!</v>
      </c>
      <c r="CZ987" s="95" t="e">
        <f t="shared" si="9598"/>
        <v>#REF!</v>
      </c>
      <c r="DA987" s="95" t="e">
        <f t="shared" ref="DA987" si="9678">IFERROR(REPLACE(CZ987,FIND(" ",CZ987,1),1,""),CZ987)</f>
        <v>#REF!</v>
      </c>
      <c r="DB987" s="95" t="e">
        <f t="shared" si="9542"/>
        <v>#REF!</v>
      </c>
      <c r="DC987" s="95" t="e">
        <f t="shared" ref="DC987:DD987" si="9679">IFERROR(REPLACE(DB987,FIND("г.",DB987,1),2,""),DB987)</f>
        <v>#REF!</v>
      </c>
      <c r="DD987" s="95" t="e">
        <f t="shared" si="9679"/>
        <v>#REF!</v>
      </c>
      <c r="DE987" s="95" t="e">
        <f t="shared" ref="DE987:DF987" si="9680">IFERROR(REPLACE(DD987,FIND("г",DD987,1),1,""),DD987)</f>
        <v>#REF!</v>
      </c>
      <c r="DF987" s="95" t="e">
        <f t="shared" si="9680"/>
        <v>#REF!</v>
      </c>
      <c r="DG987" s="95" t="e">
        <f t="shared" si="9615"/>
        <v>#REF!</v>
      </c>
      <c r="DH987" s="25" t="str">
        <f>IFERROR(VLOOKUP(CI987*1,Обработ.выгрузка_реестра_РФ!$A:$G,5,),"")</f>
        <v/>
      </c>
      <c r="DI987" s="27" t="str">
        <f t="shared" si="9625"/>
        <v/>
      </c>
      <c r="DJ987" s="27" t="str">
        <f t="shared" ca="1" si="9602"/>
        <v/>
      </c>
      <c r="DK987" s="63" t="e">
        <f>IF(LEN('Описание предлагаемого товара'!#REF!)&gt;0,'Описание предлагаемого товара'!#REF!,"")</f>
        <v>#REF!</v>
      </c>
      <c r="DL987" s="63" t="e">
        <f>IF(LEN('Описание предлагаемого товара'!#REF!)&gt;0,'Описание предлагаемого товара'!#REF!,"")</f>
        <v>#REF!</v>
      </c>
      <c r="DM987" s="32"/>
    </row>
    <row r="988" spans="1:117" ht="48.75" customHeight="1" x14ac:dyDescent="0.25">
      <c r="A988" s="61" t="e">
        <f>IF(LEN('Описание предлагаемого товара'!#REF!)&gt;0,'Описание предлагаемого товара'!#REF!,"")</f>
        <v>#REF!</v>
      </c>
      <c r="B988" s="65" t="e">
        <f>IF(LEN('Описание предлагаемого товара'!#REF!)&gt;0,'Описание предлагаемого товара'!#REF!,"")</f>
        <v>#REF!</v>
      </c>
      <c r="C988" s="61" t="e">
        <f>IF(LEN('Описание предлагаемого товара'!#REF!)&gt;0,'Описание предлагаемого товара'!#REF!,"")</f>
        <v>#REF!</v>
      </c>
      <c r="D988" s="61" t="e">
        <f>IF(LEN('Описание предлагаемого товара'!#REF!)&gt;0,'Описание предлагаемого товара'!#REF!,"")</f>
        <v>#REF!</v>
      </c>
      <c r="E988" s="61" t="e">
        <f>IF(LEN('Описание предлагаемого товара'!#REF!)&gt;0,'Описание предлагаемого товара'!#REF!,"")</f>
        <v>#REF!</v>
      </c>
      <c r="F988" s="61" t="e">
        <f>IF(LEN('Описание предлагаемого товара'!#REF!)&gt;0,'Описание предлагаемого товара'!#REF!,"")</f>
        <v>#REF!</v>
      </c>
      <c r="G988" s="61" t="e">
        <f>IF(LEN('Описание предлагаемого товара'!#REF!)&gt;0,'Описание предлагаемого товара'!#REF!,"")</f>
        <v>#REF!</v>
      </c>
      <c r="H988" s="61" t="e">
        <f>IF(LEN('Описание предлагаемого товара'!#REF!)&gt;0,'Описание предлагаемого товара'!#REF!,"")</f>
        <v>#REF!</v>
      </c>
      <c r="I988" s="61" t="e">
        <f>IF(LEN('Описание предлагаемого товара'!#REF!)&gt;0,'Описание предлагаемого товара'!#REF!,"")</f>
        <v>#REF!</v>
      </c>
      <c r="J988" s="38" t="str">
        <f>IFERROR(VLOOKUP(B988,SAP!$A:$E,5,),"")</f>
        <v/>
      </c>
      <c r="K988" s="40" t="str">
        <f t="shared" si="9545"/>
        <v/>
      </c>
      <c r="L988" s="61" t="e">
        <f>IF(LEN('Описание предлагаемого товара'!#REF!)&gt;0,IFERROR('Описание предлагаемого товара'!#REF!*1,""),"")</f>
        <v>#REF!</v>
      </c>
      <c r="M988" s="39" t="str">
        <f>IFERROR(VLOOKUP(B988,SAP!$A:$E,2,),"")</f>
        <v/>
      </c>
      <c r="N988" s="41" t="str">
        <f t="shared" ref="N988:N1017" si="9681">IF(M988="нет","",IFERROR(M988*1,""))</f>
        <v/>
      </c>
      <c r="O988" s="39" t="str">
        <f t="shared" si="9532"/>
        <v/>
      </c>
      <c r="P988" s="36" t="e">
        <f>IF(LEN('Описание предлагаемого товара'!#REF!)&gt;0,'Описание предлагаемого товара'!#REF!,"")</f>
        <v>#REF!</v>
      </c>
      <c r="Q98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88" s="37" t="e">
        <f>IF(LEN('Описание предлагаемого товара'!#REF!)&gt;0,'Описание предлагаемого товара'!#REF!,"")</f>
        <v>#REF!</v>
      </c>
      <c r="S988" s="37" t="e">
        <f>IF(LEN('Описание предлагаемого товара'!#REF!)&gt;0,'Описание предлагаемого товара'!#REF!,"")</f>
        <v>#REF!</v>
      </c>
      <c r="T98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88" s="23" t="str">
        <f>IFERROR(VLOOKUP(CI988*1,Обработ.выгрузка_реестра_РФ!$A:$G,6,),"")</f>
        <v/>
      </c>
      <c r="V988" s="61" t="e">
        <f>IF(LEN('Описание предлагаемого товара'!#REF!)&gt;0,'Описание предлагаемого товара'!#REF!,"")</f>
        <v>#REF!</v>
      </c>
      <c r="W988" s="62" t="e">
        <f>IF(LEN('Описание предлагаемого товара'!#REF!)&gt;0,'Описание предлагаемого товара'!#REF!,"")</f>
        <v>#REF!</v>
      </c>
      <c r="X988" s="91" t="e">
        <f t="shared" ref="X988:Y988" si="9682">IFERROR(REPLACE(W988,FIND(CHAR(10),W988,1),1," "),W988)</f>
        <v>#REF!</v>
      </c>
      <c r="Y988" s="91" t="e">
        <f t="shared" si="9682"/>
        <v>#REF!</v>
      </c>
      <c r="Z988" s="91" t="e">
        <f t="shared" si="9547"/>
        <v>#REF!</v>
      </c>
      <c r="AA988" s="91" t="e">
        <f t="shared" si="9548"/>
        <v>#REF!</v>
      </c>
      <c r="AB988" s="91" t="e">
        <f t="shared" si="9549"/>
        <v>#REF!</v>
      </c>
      <c r="AC988" s="91" t="e">
        <f t="shared" ref="AC988:AF988" si="9683">IFERROR(REPLACE(AB988,FIND("  ",AB988,1),2," "),AB988)</f>
        <v>#REF!</v>
      </c>
      <c r="AD988" s="91" t="e">
        <f t="shared" si="9683"/>
        <v>#REF!</v>
      </c>
      <c r="AE988" s="91" t="e">
        <f t="shared" si="9683"/>
        <v>#REF!</v>
      </c>
      <c r="AF988" s="91" t="e">
        <f t="shared" si="9683"/>
        <v>#REF!</v>
      </c>
      <c r="AG988" s="23" t="str">
        <f>IFERROR(VLOOKUP(CI988*1,Обработ.выгрузка_реестра_РФ!$A:$G,4,),"")</f>
        <v/>
      </c>
      <c r="AH988" s="91" t="str">
        <f t="shared" ref="AH988:AI988" si="9684">IFERROR(REPLACE(AG988,FIND("-",AG988,1),1,"*"),AG988)</f>
        <v/>
      </c>
      <c r="AI988" s="91" t="str">
        <f t="shared" si="9684"/>
        <v/>
      </c>
      <c r="AJ988" s="27" t="str">
        <f t="shared" si="9647"/>
        <v/>
      </c>
      <c r="AK988" s="63" t="e">
        <f>IF(LEN('Описание предлагаемого товара'!#REF!)&gt;0,'Описание предлагаемого товара'!#REF!,"")</f>
        <v>#REF!</v>
      </c>
      <c r="AL988" s="91" t="e">
        <f t="shared" ref="AL988:AM988" si="9685">IFERROR(REPLACE(AK988,FIND(CHAR(10),AK988,1),1,""),AK988)</f>
        <v>#REF!</v>
      </c>
      <c r="AM988" s="91" t="e">
        <f t="shared" si="9685"/>
        <v>#REF!</v>
      </c>
      <c r="AN988" s="91" t="e">
        <f t="shared" ref="AN988:AR988" si="9686">IFERROR(REPLACE(AM988,FIND(" ",AM988,1),1,""),AM988)</f>
        <v>#REF!</v>
      </c>
      <c r="AO988" s="91" t="e">
        <f t="shared" si="9686"/>
        <v>#REF!</v>
      </c>
      <c r="AP988" s="91" t="e">
        <f t="shared" si="9686"/>
        <v>#REF!</v>
      </c>
      <c r="AQ988" s="91" t="e">
        <f t="shared" si="9686"/>
        <v>#REF!</v>
      </c>
      <c r="AR988" s="91" t="e">
        <f t="shared" si="9686"/>
        <v>#REF!</v>
      </c>
      <c r="AS988" s="91" t="e">
        <f t="shared" si="9554"/>
        <v>#REF!</v>
      </c>
      <c r="AT988" s="91" t="e">
        <f t="shared" si="9555"/>
        <v>#REF!</v>
      </c>
      <c r="AU988" s="32" t="e">
        <f t="shared" si="9538"/>
        <v>#REF!</v>
      </c>
      <c r="AV988" s="93" t="e">
        <f>'Описание предлагаемого товара'!#REF!</f>
        <v>#REF!</v>
      </c>
      <c r="AW988" s="91" t="e">
        <f>MIN(SEARCH({0,1,2,3,4,5,6,7,8,9},AV988&amp; "0123456789"))</f>
        <v>#REF!</v>
      </c>
      <c r="AX988" s="91" t="str">
        <f t="shared" si="9556"/>
        <v/>
      </c>
      <c r="AY988" s="91" t="str">
        <f t="shared" si="9557"/>
        <v/>
      </c>
      <c r="AZ988" s="91" t="str">
        <f t="shared" si="9558"/>
        <v/>
      </c>
      <c r="BA988" s="91" t="str">
        <f t="shared" si="9559"/>
        <v/>
      </c>
      <c r="BB988" s="91" t="str">
        <f t="shared" si="9560"/>
        <v/>
      </c>
      <c r="BC988" s="91" t="str">
        <f t="shared" si="9561"/>
        <v/>
      </c>
      <c r="BD988" s="91" t="str">
        <f t="shared" si="9562"/>
        <v/>
      </c>
      <c r="BE988" s="91" t="str">
        <f t="shared" si="9563"/>
        <v/>
      </c>
      <c r="BF988" s="91" t="str">
        <f t="shared" si="9564"/>
        <v/>
      </c>
      <c r="BG988" s="91" t="str">
        <f t="shared" si="9565"/>
        <v/>
      </c>
      <c r="BH988" s="91" t="str">
        <f t="shared" si="9566"/>
        <v/>
      </c>
      <c r="BI988" s="91" t="str">
        <f t="shared" si="9567"/>
        <v/>
      </c>
      <c r="BJ988" s="91" t="str">
        <f t="shared" si="9568"/>
        <v/>
      </c>
      <c r="BK988" s="91" t="str">
        <f t="shared" si="9569"/>
        <v/>
      </c>
      <c r="BL988" s="91" t="str">
        <f t="shared" si="9570"/>
        <v/>
      </c>
      <c r="BM988" s="91" t="str">
        <f t="shared" si="9571"/>
        <v/>
      </c>
      <c r="BN988" s="91" t="str">
        <f t="shared" si="9572"/>
        <v/>
      </c>
      <c r="BO988" s="91" t="str">
        <f t="shared" si="9573"/>
        <v/>
      </c>
      <c r="BP988" s="91" t="str">
        <f t="shared" si="9574"/>
        <v/>
      </c>
      <c r="BQ988" s="91" t="str">
        <f t="shared" si="9575"/>
        <v/>
      </c>
      <c r="BR988" s="91" t="str">
        <f t="shared" si="9576"/>
        <v/>
      </c>
      <c r="BS988" s="91" t="str">
        <f t="shared" si="9577"/>
        <v/>
      </c>
      <c r="BT988" s="91" t="str">
        <f t="shared" si="9578"/>
        <v/>
      </c>
      <c r="BU988" s="91" t="str">
        <f t="shared" si="9579"/>
        <v/>
      </c>
      <c r="BV988" s="91" t="str">
        <f t="shared" si="9580"/>
        <v/>
      </c>
      <c r="BW988" s="91" t="str">
        <f t="shared" si="9581"/>
        <v/>
      </c>
      <c r="BX988" s="91" t="str">
        <f t="shared" si="9582"/>
        <v/>
      </c>
      <c r="BY988" s="91" t="str">
        <f t="shared" si="9583"/>
        <v/>
      </c>
      <c r="BZ988" s="91" t="str">
        <f t="shared" si="9584"/>
        <v/>
      </c>
      <c r="CA988" s="91" t="str">
        <f t="shared" si="9585"/>
        <v/>
      </c>
      <c r="CB988" s="91" t="str">
        <f t="shared" si="9586"/>
        <v/>
      </c>
      <c r="CC988" s="91" t="str">
        <f t="shared" si="9587"/>
        <v/>
      </c>
      <c r="CD988" s="91" t="str">
        <f t="shared" si="9588"/>
        <v/>
      </c>
      <c r="CE988" s="91" t="str">
        <f t="shared" si="9589"/>
        <v/>
      </c>
      <c r="CF988" s="91" t="str">
        <f t="shared" si="9590"/>
        <v/>
      </c>
      <c r="CG988" s="91" t="str">
        <f t="shared" si="9591"/>
        <v/>
      </c>
      <c r="CH988" s="91" t="str">
        <f t="shared" si="9592"/>
        <v/>
      </c>
      <c r="CI988" s="91" t="str">
        <f t="shared" si="9593"/>
        <v>нет</v>
      </c>
      <c r="CJ988" s="63" t="e">
        <f>IF(LEN('Описание предлагаемого товара'!#REF!)&gt;0,'Описание предлагаемого товара'!#REF!,"")</f>
        <v>#REF!</v>
      </c>
      <c r="CK988" s="91" t="e">
        <f t="shared" ref="CK988:CL988" si="9687">IFERROR(REPLACE(CJ988,FIND(CHAR(10),CJ988,1),1,""),CJ988)</f>
        <v>#REF!</v>
      </c>
      <c r="CL988" s="91" t="e">
        <f t="shared" si="9687"/>
        <v>#REF!</v>
      </c>
      <c r="CM988" s="91" t="e">
        <f t="shared" si="9595"/>
        <v>#REF!</v>
      </c>
      <c r="CN988" s="91" t="e">
        <f t="shared" si="9596"/>
        <v>#REF!</v>
      </c>
      <c r="CO988" s="91" t="e">
        <f t="shared" si="9597"/>
        <v>#REF!</v>
      </c>
      <c r="CP988" s="90" t="e">
        <f>IF(AU988="Не указан реестровый номер (мера нац.режима Запрет)","",IF(CI988="нет","",IF(CU988="да","исключение(не смотрим баллы)",IFERROR(IF(CI988*1&gt;0,IFERROR(IF(VLOOKUP(CI988*1,Обработ.выгрузка_реестра_РФ!$A:$G,7,)=0,"Баллы не установлены",VLOOKUP(CI988*1,Обработ.выгрузка_реестра_РФ!$A:$G,7,)),IF(LEN(CI988)&gt;14,"","нет номера в реестре РФ")),""),IF(LEN(CI988)=0,"","Некорректный реестровый номер")))))</f>
        <v>#REF!</v>
      </c>
      <c r="CQ988" s="33" t="e">
        <f>IF(LEN(C988)&gt;0,IFERROR(IF(LEN(H988)&gt;0,IF(LEN(VLOOKUP(H988,'исключения(не_смотрим_баллы)'!$A:$C,1,))&gt;0,"да","нет"),"не введен ОКПД2"),"нет"),"")</f>
        <v>#REF!</v>
      </c>
      <c r="CR988" s="33" t="e">
        <f ca="1">IF(CQ988="да",IF(TODAY()&lt;VLOOKUP(H988,'исключения(не_смотрим_баллы)'!$A:$C,3,),"да","нет"),"")</f>
        <v>#REF!</v>
      </c>
      <c r="CS988" s="33" t="str">
        <f>IFERROR(IF(CQ988="да",IF(VLOOKUP(CI988*1,Обработ.выгрузка_реестра_РФ!$A:$G,2,)&lt;VLOOKUP(H988,'исключения(не_смотрим_баллы)'!$A:$C,2,),"да","нет"),""),"")</f>
        <v/>
      </c>
      <c r="CT988" s="24"/>
      <c r="CU988" s="33" t="e">
        <f t="shared" si="9609"/>
        <v>#REF!</v>
      </c>
      <c r="CV988" s="91" t="e">
        <f t="shared" si="9610"/>
        <v>#REF!</v>
      </c>
      <c r="CW988" s="27" t="e">
        <f t="shared" si="9611"/>
        <v>#REF!</v>
      </c>
      <c r="CX988" s="26" t="e">
        <f t="shared" si="9540"/>
        <v>#REF!</v>
      </c>
      <c r="CY988" s="64" t="e">
        <f>IF(LEN('Описание предлагаемого товара'!#REF!)&gt;0,'Описание предлагаемого товара'!#REF!,"")</f>
        <v>#REF!</v>
      </c>
      <c r="CZ988" s="95" t="e">
        <f t="shared" si="9598"/>
        <v>#REF!</v>
      </c>
      <c r="DA988" s="95" t="e">
        <f t="shared" ref="DA988" si="9688">IFERROR(REPLACE(CZ988,FIND(" ",CZ988,1),1,""),CZ988)</f>
        <v>#REF!</v>
      </c>
      <c r="DB988" s="95" t="e">
        <f t="shared" si="9542"/>
        <v>#REF!</v>
      </c>
      <c r="DC988" s="95" t="e">
        <f t="shared" ref="DC988:DD988" si="9689">IFERROR(REPLACE(DB988,FIND("г.",DB988,1),2,""),DB988)</f>
        <v>#REF!</v>
      </c>
      <c r="DD988" s="95" t="e">
        <f t="shared" si="9689"/>
        <v>#REF!</v>
      </c>
      <c r="DE988" s="95" t="e">
        <f t="shared" ref="DE988:DF988" si="9690">IFERROR(REPLACE(DD988,FIND("г",DD988,1),1,""),DD988)</f>
        <v>#REF!</v>
      </c>
      <c r="DF988" s="95" t="e">
        <f t="shared" si="9690"/>
        <v>#REF!</v>
      </c>
      <c r="DG988" s="95" t="e">
        <f t="shared" si="9615"/>
        <v>#REF!</v>
      </c>
      <c r="DH988" s="25" t="str">
        <f>IFERROR(VLOOKUP(CI988*1,Обработ.выгрузка_реестра_РФ!$A:$G,5,),"")</f>
        <v/>
      </c>
      <c r="DI988" s="27" t="str">
        <f t="shared" si="9625"/>
        <v/>
      </c>
      <c r="DJ988" s="27" t="str">
        <f t="shared" ca="1" si="9602"/>
        <v/>
      </c>
      <c r="DK988" s="63" t="e">
        <f>IF(LEN('Описание предлагаемого товара'!#REF!)&gt;0,'Описание предлагаемого товара'!#REF!,"")</f>
        <v>#REF!</v>
      </c>
      <c r="DL988" s="63" t="e">
        <f>IF(LEN('Описание предлагаемого товара'!#REF!)&gt;0,'Описание предлагаемого товара'!#REF!,"")</f>
        <v>#REF!</v>
      </c>
      <c r="DM988" s="32"/>
    </row>
    <row r="989" spans="1:117" ht="48.75" customHeight="1" x14ac:dyDescent="0.25">
      <c r="A989" s="61" t="e">
        <f>IF(LEN('Описание предлагаемого товара'!#REF!)&gt;0,'Описание предлагаемого товара'!#REF!,"")</f>
        <v>#REF!</v>
      </c>
      <c r="B989" s="65" t="e">
        <f>IF(LEN('Описание предлагаемого товара'!#REF!)&gt;0,'Описание предлагаемого товара'!#REF!,"")</f>
        <v>#REF!</v>
      </c>
      <c r="C989" s="61" t="e">
        <f>IF(LEN('Описание предлагаемого товара'!#REF!)&gt;0,'Описание предлагаемого товара'!#REF!,"")</f>
        <v>#REF!</v>
      </c>
      <c r="D989" s="61" t="e">
        <f>IF(LEN('Описание предлагаемого товара'!#REF!)&gt;0,'Описание предлагаемого товара'!#REF!,"")</f>
        <v>#REF!</v>
      </c>
      <c r="E989" s="61" t="e">
        <f>IF(LEN('Описание предлагаемого товара'!#REF!)&gt;0,'Описание предлагаемого товара'!#REF!,"")</f>
        <v>#REF!</v>
      </c>
      <c r="F989" s="61" t="e">
        <f>IF(LEN('Описание предлагаемого товара'!#REF!)&gt;0,'Описание предлагаемого товара'!#REF!,"")</f>
        <v>#REF!</v>
      </c>
      <c r="G989" s="61" t="e">
        <f>IF(LEN('Описание предлагаемого товара'!#REF!)&gt;0,'Описание предлагаемого товара'!#REF!,"")</f>
        <v>#REF!</v>
      </c>
      <c r="H989" s="61" t="e">
        <f>IF(LEN('Описание предлагаемого товара'!#REF!)&gt;0,'Описание предлагаемого товара'!#REF!,"")</f>
        <v>#REF!</v>
      </c>
      <c r="I989" s="61" t="e">
        <f>IF(LEN('Описание предлагаемого товара'!#REF!)&gt;0,'Описание предлагаемого товара'!#REF!,"")</f>
        <v>#REF!</v>
      </c>
      <c r="J989" s="38" t="str">
        <f>IFERROR(VLOOKUP(B989,SAP!$A:$E,5,),"")</f>
        <v/>
      </c>
      <c r="K989" s="40" t="str">
        <f t="shared" si="9545"/>
        <v/>
      </c>
      <c r="L989" s="61" t="e">
        <f>IF(LEN('Описание предлагаемого товара'!#REF!)&gt;0,IFERROR('Описание предлагаемого товара'!#REF!*1,""),"")</f>
        <v>#REF!</v>
      </c>
      <c r="M989" s="39" t="str">
        <f>IFERROR(VLOOKUP(B989,SAP!$A:$E,2,),"")</f>
        <v/>
      </c>
      <c r="N989" s="41" t="str">
        <f t="shared" si="9681"/>
        <v/>
      </c>
      <c r="O989" s="39" t="str">
        <f t="shared" si="9532"/>
        <v/>
      </c>
      <c r="P989" s="36" t="e">
        <f>IF(LEN('Описание предлагаемого товара'!#REF!)&gt;0,'Описание предлагаемого товара'!#REF!,"")</f>
        <v>#REF!</v>
      </c>
      <c r="Q98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89" s="37" t="e">
        <f>IF(LEN('Описание предлагаемого товара'!#REF!)&gt;0,'Описание предлагаемого товара'!#REF!,"")</f>
        <v>#REF!</v>
      </c>
      <c r="S989" s="37" t="e">
        <f>IF(LEN('Описание предлагаемого товара'!#REF!)&gt;0,'Описание предлагаемого товара'!#REF!,"")</f>
        <v>#REF!</v>
      </c>
      <c r="T98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89" s="23" t="str">
        <f>IFERROR(VLOOKUP(CI989*1,Обработ.выгрузка_реестра_РФ!$A:$G,6,),"")</f>
        <v/>
      </c>
      <c r="V989" s="61" t="e">
        <f>IF(LEN('Описание предлагаемого товара'!#REF!)&gt;0,'Описание предлагаемого товара'!#REF!,"")</f>
        <v>#REF!</v>
      </c>
      <c r="W989" s="62" t="e">
        <f>IF(LEN('Описание предлагаемого товара'!#REF!)&gt;0,'Описание предлагаемого товара'!#REF!,"")</f>
        <v>#REF!</v>
      </c>
      <c r="X989" s="91" t="e">
        <f t="shared" ref="X989:Y989" si="9691">IFERROR(REPLACE(W989,FIND(CHAR(10),W989,1),1," "),W989)</f>
        <v>#REF!</v>
      </c>
      <c r="Y989" s="91" t="e">
        <f t="shared" si="9691"/>
        <v>#REF!</v>
      </c>
      <c r="Z989" s="91" t="e">
        <f t="shared" si="9547"/>
        <v>#REF!</v>
      </c>
      <c r="AA989" s="91" t="e">
        <f t="shared" si="9548"/>
        <v>#REF!</v>
      </c>
      <c r="AB989" s="91" t="e">
        <f t="shared" si="9549"/>
        <v>#REF!</v>
      </c>
      <c r="AC989" s="91" t="e">
        <f t="shared" ref="AC989:AF989" si="9692">IFERROR(REPLACE(AB989,FIND("  ",AB989,1),2," "),AB989)</f>
        <v>#REF!</v>
      </c>
      <c r="AD989" s="91" t="e">
        <f t="shared" si="9692"/>
        <v>#REF!</v>
      </c>
      <c r="AE989" s="91" t="e">
        <f t="shared" si="9692"/>
        <v>#REF!</v>
      </c>
      <c r="AF989" s="91" t="e">
        <f t="shared" si="9692"/>
        <v>#REF!</v>
      </c>
      <c r="AG989" s="23" t="str">
        <f>IFERROR(VLOOKUP(CI989*1,Обработ.выгрузка_реестра_РФ!$A:$G,4,),"")</f>
        <v/>
      </c>
      <c r="AH989" s="91" t="str">
        <f t="shared" ref="AH989:AI989" si="9693">IFERROR(REPLACE(AG989,FIND("-",AG989,1),1,"*"),AG989)</f>
        <v/>
      </c>
      <c r="AI989" s="91" t="str">
        <f t="shared" si="9693"/>
        <v/>
      </c>
      <c r="AJ989" s="27" t="str">
        <f t="shared" si="9647"/>
        <v/>
      </c>
      <c r="AK989" s="63" t="e">
        <f>IF(LEN('Описание предлагаемого товара'!#REF!)&gt;0,'Описание предлагаемого товара'!#REF!,"")</f>
        <v>#REF!</v>
      </c>
      <c r="AL989" s="91" t="e">
        <f t="shared" ref="AL989:AM989" si="9694">IFERROR(REPLACE(AK989,FIND(CHAR(10),AK989,1),1,""),AK989)</f>
        <v>#REF!</v>
      </c>
      <c r="AM989" s="91" t="e">
        <f t="shared" si="9694"/>
        <v>#REF!</v>
      </c>
      <c r="AN989" s="91" t="e">
        <f t="shared" ref="AN989:AR989" si="9695">IFERROR(REPLACE(AM989,FIND(" ",AM989,1),1,""),AM989)</f>
        <v>#REF!</v>
      </c>
      <c r="AO989" s="91" t="e">
        <f t="shared" si="9695"/>
        <v>#REF!</v>
      </c>
      <c r="AP989" s="91" t="e">
        <f t="shared" si="9695"/>
        <v>#REF!</v>
      </c>
      <c r="AQ989" s="91" t="e">
        <f t="shared" si="9695"/>
        <v>#REF!</v>
      </c>
      <c r="AR989" s="91" t="e">
        <f t="shared" si="9695"/>
        <v>#REF!</v>
      </c>
      <c r="AS989" s="91" t="e">
        <f t="shared" si="9554"/>
        <v>#REF!</v>
      </c>
      <c r="AT989" s="91" t="e">
        <f t="shared" si="9555"/>
        <v>#REF!</v>
      </c>
      <c r="AU989" s="32" t="e">
        <f t="shared" si="9538"/>
        <v>#REF!</v>
      </c>
      <c r="AV989" s="93" t="e">
        <f>'Описание предлагаемого товара'!#REF!</f>
        <v>#REF!</v>
      </c>
      <c r="AW989" s="91" t="e">
        <f>MIN(SEARCH({0,1,2,3,4,5,6,7,8,9},AV989&amp; "0123456789"))</f>
        <v>#REF!</v>
      </c>
      <c r="AX989" s="91" t="str">
        <f t="shared" si="9556"/>
        <v/>
      </c>
      <c r="AY989" s="91" t="str">
        <f t="shared" si="9557"/>
        <v/>
      </c>
      <c r="AZ989" s="91" t="str">
        <f t="shared" si="9558"/>
        <v/>
      </c>
      <c r="BA989" s="91" t="str">
        <f t="shared" si="9559"/>
        <v/>
      </c>
      <c r="BB989" s="91" t="str">
        <f t="shared" si="9560"/>
        <v/>
      </c>
      <c r="BC989" s="91" t="str">
        <f t="shared" si="9561"/>
        <v/>
      </c>
      <c r="BD989" s="91" t="str">
        <f t="shared" si="9562"/>
        <v/>
      </c>
      <c r="BE989" s="91" t="str">
        <f t="shared" si="9563"/>
        <v/>
      </c>
      <c r="BF989" s="91" t="str">
        <f t="shared" si="9564"/>
        <v/>
      </c>
      <c r="BG989" s="91" t="str">
        <f t="shared" si="9565"/>
        <v/>
      </c>
      <c r="BH989" s="91" t="str">
        <f t="shared" si="9566"/>
        <v/>
      </c>
      <c r="BI989" s="91" t="str">
        <f t="shared" si="9567"/>
        <v/>
      </c>
      <c r="BJ989" s="91" t="str">
        <f t="shared" si="9568"/>
        <v/>
      </c>
      <c r="BK989" s="91" t="str">
        <f t="shared" si="9569"/>
        <v/>
      </c>
      <c r="BL989" s="91" t="str">
        <f t="shared" si="9570"/>
        <v/>
      </c>
      <c r="BM989" s="91" t="str">
        <f t="shared" si="9571"/>
        <v/>
      </c>
      <c r="BN989" s="91" t="str">
        <f t="shared" si="9572"/>
        <v/>
      </c>
      <c r="BO989" s="91" t="str">
        <f t="shared" si="9573"/>
        <v/>
      </c>
      <c r="BP989" s="91" t="str">
        <f t="shared" si="9574"/>
        <v/>
      </c>
      <c r="BQ989" s="91" t="str">
        <f t="shared" si="9575"/>
        <v/>
      </c>
      <c r="BR989" s="91" t="str">
        <f t="shared" si="9576"/>
        <v/>
      </c>
      <c r="BS989" s="91" t="str">
        <f t="shared" si="9577"/>
        <v/>
      </c>
      <c r="BT989" s="91" t="str">
        <f t="shared" si="9578"/>
        <v/>
      </c>
      <c r="BU989" s="91" t="str">
        <f t="shared" si="9579"/>
        <v/>
      </c>
      <c r="BV989" s="91" t="str">
        <f t="shared" si="9580"/>
        <v/>
      </c>
      <c r="BW989" s="91" t="str">
        <f t="shared" si="9581"/>
        <v/>
      </c>
      <c r="BX989" s="91" t="str">
        <f t="shared" si="9582"/>
        <v/>
      </c>
      <c r="BY989" s="91" t="str">
        <f t="shared" si="9583"/>
        <v/>
      </c>
      <c r="BZ989" s="91" t="str">
        <f t="shared" si="9584"/>
        <v/>
      </c>
      <c r="CA989" s="91" t="str">
        <f t="shared" si="9585"/>
        <v/>
      </c>
      <c r="CB989" s="91" t="str">
        <f t="shared" si="9586"/>
        <v/>
      </c>
      <c r="CC989" s="91" t="str">
        <f t="shared" si="9587"/>
        <v/>
      </c>
      <c r="CD989" s="91" t="str">
        <f t="shared" si="9588"/>
        <v/>
      </c>
      <c r="CE989" s="91" t="str">
        <f t="shared" si="9589"/>
        <v/>
      </c>
      <c r="CF989" s="91" t="str">
        <f t="shared" si="9590"/>
        <v/>
      </c>
      <c r="CG989" s="91" t="str">
        <f t="shared" si="9591"/>
        <v/>
      </c>
      <c r="CH989" s="91" t="str">
        <f t="shared" si="9592"/>
        <v/>
      </c>
      <c r="CI989" s="91" t="str">
        <f t="shared" si="9593"/>
        <v>нет</v>
      </c>
      <c r="CJ989" s="63" t="e">
        <f>IF(LEN('Описание предлагаемого товара'!#REF!)&gt;0,'Описание предлагаемого товара'!#REF!,"")</f>
        <v>#REF!</v>
      </c>
      <c r="CK989" s="91" t="e">
        <f t="shared" ref="CK989:CL989" si="9696">IFERROR(REPLACE(CJ989,FIND(CHAR(10),CJ989,1),1,""),CJ989)</f>
        <v>#REF!</v>
      </c>
      <c r="CL989" s="91" t="e">
        <f t="shared" si="9696"/>
        <v>#REF!</v>
      </c>
      <c r="CM989" s="91" t="e">
        <f t="shared" si="9595"/>
        <v>#REF!</v>
      </c>
      <c r="CN989" s="91" t="e">
        <f t="shared" si="9596"/>
        <v>#REF!</v>
      </c>
      <c r="CO989" s="91" t="e">
        <f t="shared" si="9597"/>
        <v>#REF!</v>
      </c>
      <c r="CP989" s="90" t="e">
        <f>IF(AU989="Не указан реестровый номер (мера нац.режима Запрет)","",IF(CI989="нет","",IF(CU989="да","исключение(не смотрим баллы)",IFERROR(IF(CI989*1&gt;0,IFERROR(IF(VLOOKUP(CI989*1,Обработ.выгрузка_реестра_РФ!$A:$G,7,)=0,"Баллы не установлены",VLOOKUP(CI989*1,Обработ.выгрузка_реестра_РФ!$A:$G,7,)),IF(LEN(CI989)&gt;14,"","нет номера в реестре РФ")),""),IF(LEN(CI989)=0,"","Некорректный реестровый номер")))))</f>
        <v>#REF!</v>
      </c>
      <c r="CQ989" s="33" t="e">
        <f>IF(LEN(C989)&gt;0,IFERROR(IF(LEN(H989)&gt;0,IF(LEN(VLOOKUP(H989,'исключения(не_смотрим_баллы)'!$A:$C,1,))&gt;0,"да","нет"),"не введен ОКПД2"),"нет"),"")</f>
        <v>#REF!</v>
      </c>
      <c r="CR989" s="33" t="e">
        <f ca="1">IF(CQ989="да",IF(TODAY()&lt;VLOOKUP(H989,'исключения(не_смотрим_баллы)'!$A:$C,3,),"да","нет"),"")</f>
        <v>#REF!</v>
      </c>
      <c r="CS989" s="33" t="str">
        <f>IFERROR(IF(CQ989="да",IF(VLOOKUP(CI989*1,Обработ.выгрузка_реестра_РФ!$A:$G,2,)&lt;VLOOKUP(H989,'исключения(не_смотрим_баллы)'!$A:$C,2,),"да","нет"),""),"")</f>
        <v/>
      </c>
      <c r="CT989" s="24"/>
      <c r="CU989" s="33" t="e">
        <f t="shared" si="9609"/>
        <v>#REF!</v>
      </c>
      <c r="CV989" s="91" t="e">
        <f t="shared" si="9610"/>
        <v>#REF!</v>
      </c>
      <c r="CW989" s="27" t="e">
        <f t="shared" si="9611"/>
        <v>#REF!</v>
      </c>
      <c r="CX989" s="26" t="e">
        <f t="shared" si="9540"/>
        <v>#REF!</v>
      </c>
      <c r="CY989" s="64" t="e">
        <f>IF(LEN('Описание предлагаемого товара'!#REF!)&gt;0,'Описание предлагаемого товара'!#REF!,"")</f>
        <v>#REF!</v>
      </c>
      <c r="CZ989" s="95" t="e">
        <f t="shared" si="9598"/>
        <v>#REF!</v>
      </c>
      <c r="DA989" s="95" t="e">
        <f t="shared" ref="DA989" si="9697">IFERROR(REPLACE(CZ989,FIND(" ",CZ989,1),1,""),CZ989)</f>
        <v>#REF!</v>
      </c>
      <c r="DB989" s="95" t="e">
        <f t="shared" si="9542"/>
        <v>#REF!</v>
      </c>
      <c r="DC989" s="95" t="e">
        <f t="shared" ref="DC989:DD989" si="9698">IFERROR(REPLACE(DB989,FIND("г.",DB989,1),2,""),DB989)</f>
        <v>#REF!</v>
      </c>
      <c r="DD989" s="95" t="e">
        <f t="shared" si="9698"/>
        <v>#REF!</v>
      </c>
      <c r="DE989" s="95" t="e">
        <f t="shared" ref="DE989:DF989" si="9699">IFERROR(REPLACE(DD989,FIND("г",DD989,1),1,""),DD989)</f>
        <v>#REF!</v>
      </c>
      <c r="DF989" s="95" t="e">
        <f t="shared" si="9699"/>
        <v>#REF!</v>
      </c>
      <c r="DG989" s="95" t="e">
        <f t="shared" si="9615"/>
        <v>#REF!</v>
      </c>
      <c r="DH989" s="25" t="str">
        <f>IFERROR(VLOOKUP(CI989*1,Обработ.выгрузка_реестра_РФ!$A:$G,5,),"")</f>
        <v/>
      </c>
      <c r="DI989" s="27" t="str">
        <f t="shared" si="9625"/>
        <v/>
      </c>
      <c r="DJ989" s="27" t="str">
        <f t="shared" ca="1" si="9602"/>
        <v/>
      </c>
      <c r="DK989" s="63" t="e">
        <f>IF(LEN('Описание предлагаемого товара'!#REF!)&gt;0,'Описание предлагаемого товара'!#REF!,"")</f>
        <v>#REF!</v>
      </c>
      <c r="DL989" s="63" t="e">
        <f>IF(LEN('Описание предлагаемого товара'!#REF!)&gt;0,'Описание предлагаемого товара'!#REF!,"")</f>
        <v>#REF!</v>
      </c>
      <c r="DM989" s="32"/>
    </row>
    <row r="990" spans="1:117" ht="48.75" customHeight="1" x14ac:dyDescent="0.25">
      <c r="A990" s="61" t="e">
        <f>IF(LEN('Описание предлагаемого товара'!#REF!)&gt;0,'Описание предлагаемого товара'!#REF!,"")</f>
        <v>#REF!</v>
      </c>
      <c r="B990" s="65" t="e">
        <f>IF(LEN('Описание предлагаемого товара'!#REF!)&gt;0,'Описание предлагаемого товара'!#REF!,"")</f>
        <v>#REF!</v>
      </c>
      <c r="C990" s="61" t="e">
        <f>IF(LEN('Описание предлагаемого товара'!#REF!)&gt;0,'Описание предлагаемого товара'!#REF!,"")</f>
        <v>#REF!</v>
      </c>
      <c r="D990" s="61" t="e">
        <f>IF(LEN('Описание предлагаемого товара'!#REF!)&gt;0,'Описание предлагаемого товара'!#REF!,"")</f>
        <v>#REF!</v>
      </c>
      <c r="E990" s="61" t="e">
        <f>IF(LEN('Описание предлагаемого товара'!#REF!)&gt;0,'Описание предлагаемого товара'!#REF!,"")</f>
        <v>#REF!</v>
      </c>
      <c r="F990" s="61" t="e">
        <f>IF(LEN('Описание предлагаемого товара'!#REF!)&gt;0,'Описание предлагаемого товара'!#REF!,"")</f>
        <v>#REF!</v>
      </c>
      <c r="G990" s="61" t="e">
        <f>IF(LEN('Описание предлагаемого товара'!#REF!)&gt;0,'Описание предлагаемого товара'!#REF!,"")</f>
        <v>#REF!</v>
      </c>
      <c r="H990" s="61" t="e">
        <f>IF(LEN('Описание предлагаемого товара'!#REF!)&gt;0,'Описание предлагаемого товара'!#REF!,"")</f>
        <v>#REF!</v>
      </c>
      <c r="I990" s="61" t="e">
        <f>IF(LEN('Описание предлагаемого товара'!#REF!)&gt;0,'Описание предлагаемого товара'!#REF!,"")</f>
        <v>#REF!</v>
      </c>
      <c r="J990" s="38" t="str">
        <f>IFERROR(VLOOKUP(B990,SAP!$A:$E,5,),"")</f>
        <v/>
      </c>
      <c r="K990" s="40" t="str">
        <f t="shared" si="9545"/>
        <v/>
      </c>
      <c r="L990" s="61" t="e">
        <f>IF(LEN('Описание предлагаемого товара'!#REF!)&gt;0,IFERROR('Описание предлагаемого товара'!#REF!*1,""),"")</f>
        <v>#REF!</v>
      </c>
      <c r="M990" s="39" t="str">
        <f>IFERROR(VLOOKUP(B990,SAP!$A:$E,2,),"")</f>
        <v/>
      </c>
      <c r="N990" s="41" t="str">
        <f t="shared" si="9681"/>
        <v/>
      </c>
      <c r="O990" s="39" t="str">
        <f t="shared" si="9532"/>
        <v/>
      </c>
      <c r="P990" s="36" t="e">
        <f>IF(LEN('Описание предлагаемого товара'!#REF!)&gt;0,'Описание предлагаемого товара'!#REF!,"")</f>
        <v>#REF!</v>
      </c>
      <c r="Q99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90" s="37" t="e">
        <f>IF(LEN('Описание предлагаемого товара'!#REF!)&gt;0,'Описание предлагаемого товара'!#REF!,"")</f>
        <v>#REF!</v>
      </c>
      <c r="S990" s="37" t="e">
        <f>IF(LEN('Описание предлагаемого товара'!#REF!)&gt;0,'Описание предлагаемого товара'!#REF!,"")</f>
        <v>#REF!</v>
      </c>
      <c r="T99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90" s="23" t="str">
        <f>IFERROR(VLOOKUP(CI990*1,Обработ.выгрузка_реестра_РФ!$A:$G,6,),"")</f>
        <v/>
      </c>
      <c r="V990" s="61" t="e">
        <f>IF(LEN('Описание предлагаемого товара'!#REF!)&gt;0,'Описание предлагаемого товара'!#REF!,"")</f>
        <v>#REF!</v>
      </c>
      <c r="W990" s="62" t="e">
        <f>IF(LEN('Описание предлагаемого товара'!#REF!)&gt;0,'Описание предлагаемого товара'!#REF!,"")</f>
        <v>#REF!</v>
      </c>
      <c r="X990" s="91" t="e">
        <f t="shared" ref="X990:Y990" si="9700">IFERROR(REPLACE(W990,FIND(CHAR(10),W990,1),1," "),W990)</f>
        <v>#REF!</v>
      </c>
      <c r="Y990" s="91" t="e">
        <f t="shared" si="9700"/>
        <v>#REF!</v>
      </c>
      <c r="Z990" s="91" t="e">
        <f t="shared" si="9547"/>
        <v>#REF!</v>
      </c>
      <c r="AA990" s="91" t="e">
        <f t="shared" si="9548"/>
        <v>#REF!</v>
      </c>
      <c r="AB990" s="91" t="e">
        <f t="shared" si="9549"/>
        <v>#REF!</v>
      </c>
      <c r="AC990" s="91" t="e">
        <f t="shared" ref="AC990:AF990" si="9701">IFERROR(REPLACE(AB990,FIND("  ",AB990,1),2," "),AB990)</f>
        <v>#REF!</v>
      </c>
      <c r="AD990" s="91" t="e">
        <f t="shared" si="9701"/>
        <v>#REF!</v>
      </c>
      <c r="AE990" s="91" t="e">
        <f t="shared" si="9701"/>
        <v>#REF!</v>
      </c>
      <c r="AF990" s="91" t="e">
        <f t="shared" si="9701"/>
        <v>#REF!</v>
      </c>
      <c r="AG990" s="23" t="str">
        <f>IFERROR(VLOOKUP(CI990*1,Обработ.выгрузка_реестра_РФ!$A:$G,4,),"")</f>
        <v/>
      </c>
      <c r="AH990" s="91" t="str">
        <f t="shared" ref="AH990:AI990" si="9702">IFERROR(REPLACE(AG990,FIND("-",AG990,1),1,"*"),AG990)</f>
        <v/>
      </c>
      <c r="AI990" s="91" t="str">
        <f t="shared" si="9702"/>
        <v/>
      </c>
      <c r="AJ990" s="27" t="str">
        <f t="shared" si="9647"/>
        <v/>
      </c>
      <c r="AK990" s="63" t="e">
        <f>IF(LEN('Описание предлагаемого товара'!#REF!)&gt;0,'Описание предлагаемого товара'!#REF!,"")</f>
        <v>#REF!</v>
      </c>
      <c r="AL990" s="91" t="e">
        <f t="shared" ref="AL990:AM990" si="9703">IFERROR(REPLACE(AK990,FIND(CHAR(10),AK990,1),1,""),AK990)</f>
        <v>#REF!</v>
      </c>
      <c r="AM990" s="91" t="e">
        <f t="shared" si="9703"/>
        <v>#REF!</v>
      </c>
      <c r="AN990" s="91" t="e">
        <f t="shared" ref="AN990:AR990" si="9704">IFERROR(REPLACE(AM990,FIND(" ",AM990,1),1,""),AM990)</f>
        <v>#REF!</v>
      </c>
      <c r="AO990" s="91" t="e">
        <f t="shared" si="9704"/>
        <v>#REF!</v>
      </c>
      <c r="AP990" s="91" t="e">
        <f t="shared" si="9704"/>
        <v>#REF!</v>
      </c>
      <c r="AQ990" s="91" t="e">
        <f t="shared" si="9704"/>
        <v>#REF!</v>
      </c>
      <c r="AR990" s="91" t="e">
        <f t="shared" si="9704"/>
        <v>#REF!</v>
      </c>
      <c r="AS990" s="91" t="e">
        <f t="shared" si="9554"/>
        <v>#REF!</v>
      </c>
      <c r="AT990" s="91" t="e">
        <f t="shared" si="9555"/>
        <v>#REF!</v>
      </c>
      <c r="AU990" s="32" t="e">
        <f t="shared" si="9538"/>
        <v>#REF!</v>
      </c>
      <c r="AV990" s="93" t="e">
        <f>'Описание предлагаемого товара'!#REF!</f>
        <v>#REF!</v>
      </c>
      <c r="AW990" s="91" t="e">
        <f>MIN(SEARCH({0,1,2,3,4,5,6,7,8,9},AV990&amp; "0123456789"))</f>
        <v>#REF!</v>
      </c>
      <c r="AX990" s="91" t="str">
        <f t="shared" si="9556"/>
        <v/>
      </c>
      <c r="AY990" s="91" t="str">
        <f t="shared" si="9557"/>
        <v/>
      </c>
      <c r="AZ990" s="91" t="str">
        <f t="shared" si="9558"/>
        <v/>
      </c>
      <c r="BA990" s="91" t="str">
        <f t="shared" si="9559"/>
        <v/>
      </c>
      <c r="BB990" s="91" t="str">
        <f t="shared" si="9560"/>
        <v/>
      </c>
      <c r="BC990" s="91" t="str">
        <f t="shared" si="9561"/>
        <v/>
      </c>
      <c r="BD990" s="91" t="str">
        <f t="shared" si="9562"/>
        <v/>
      </c>
      <c r="BE990" s="91" t="str">
        <f t="shared" si="9563"/>
        <v/>
      </c>
      <c r="BF990" s="91" t="str">
        <f t="shared" si="9564"/>
        <v/>
      </c>
      <c r="BG990" s="91" t="str">
        <f t="shared" si="9565"/>
        <v/>
      </c>
      <c r="BH990" s="91" t="str">
        <f t="shared" si="9566"/>
        <v/>
      </c>
      <c r="BI990" s="91" t="str">
        <f t="shared" si="9567"/>
        <v/>
      </c>
      <c r="BJ990" s="91" t="str">
        <f t="shared" si="9568"/>
        <v/>
      </c>
      <c r="BK990" s="91" t="str">
        <f t="shared" si="9569"/>
        <v/>
      </c>
      <c r="BL990" s="91" t="str">
        <f t="shared" si="9570"/>
        <v/>
      </c>
      <c r="BM990" s="91" t="str">
        <f t="shared" si="9571"/>
        <v/>
      </c>
      <c r="BN990" s="91" t="str">
        <f t="shared" si="9572"/>
        <v/>
      </c>
      <c r="BO990" s="91" t="str">
        <f t="shared" si="9573"/>
        <v/>
      </c>
      <c r="BP990" s="91" t="str">
        <f t="shared" si="9574"/>
        <v/>
      </c>
      <c r="BQ990" s="91" t="str">
        <f t="shared" si="9575"/>
        <v/>
      </c>
      <c r="BR990" s="91" t="str">
        <f t="shared" si="9576"/>
        <v/>
      </c>
      <c r="BS990" s="91" t="str">
        <f t="shared" si="9577"/>
        <v/>
      </c>
      <c r="BT990" s="91" t="str">
        <f t="shared" si="9578"/>
        <v/>
      </c>
      <c r="BU990" s="91" t="str">
        <f t="shared" si="9579"/>
        <v/>
      </c>
      <c r="BV990" s="91" t="str">
        <f t="shared" si="9580"/>
        <v/>
      </c>
      <c r="BW990" s="91" t="str">
        <f t="shared" si="9581"/>
        <v/>
      </c>
      <c r="BX990" s="91" t="str">
        <f t="shared" si="9582"/>
        <v/>
      </c>
      <c r="BY990" s="91" t="str">
        <f t="shared" si="9583"/>
        <v/>
      </c>
      <c r="BZ990" s="91" t="str">
        <f t="shared" si="9584"/>
        <v/>
      </c>
      <c r="CA990" s="91" t="str">
        <f t="shared" si="9585"/>
        <v/>
      </c>
      <c r="CB990" s="91" t="str">
        <f t="shared" si="9586"/>
        <v/>
      </c>
      <c r="CC990" s="91" t="str">
        <f t="shared" si="9587"/>
        <v/>
      </c>
      <c r="CD990" s="91" t="str">
        <f t="shared" si="9588"/>
        <v/>
      </c>
      <c r="CE990" s="91" t="str">
        <f t="shared" si="9589"/>
        <v/>
      </c>
      <c r="CF990" s="91" t="str">
        <f t="shared" si="9590"/>
        <v/>
      </c>
      <c r="CG990" s="91" t="str">
        <f t="shared" si="9591"/>
        <v/>
      </c>
      <c r="CH990" s="91" t="str">
        <f t="shared" si="9592"/>
        <v/>
      </c>
      <c r="CI990" s="91" t="str">
        <f t="shared" si="9593"/>
        <v>нет</v>
      </c>
      <c r="CJ990" s="63" t="e">
        <f>IF(LEN('Описание предлагаемого товара'!#REF!)&gt;0,'Описание предлагаемого товара'!#REF!,"")</f>
        <v>#REF!</v>
      </c>
      <c r="CK990" s="91" t="e">
        <f t="shared" ref="CK990:CL990" si="9705">IFERROR(REPLACE(CJ990,FIND(CHAR(10),CJ990,1),1,""),CJ990)</f>
        <v>#REF!</v>
      </c>
      <c r="CL990" s="91" t="e">
        <f t="shared" si="9705"/>
        <v>#REF!</v>
      </c>
      <c r="CM990" s="91" t="e">
        <f t="shared" si="9595"/>
        <v>#REF!</v>
      </c>
      <c r="CN990" s="91" t="e">
        <f t="shared" si="9596"/>
        <v>#REF!</v>
      </c>
      <c r="CO990" s="91" t="e">
        <f t="shared" si="9597"/>
        <v>#REF!</v>
      </c>
      <c r="CP990" s="90" t="e">
        <f>IF(AU990="Не указан реестровый номер (мера нац.режима Запрет)","",IF(CI990="нет","",IF(CU990="да","исключение(не смотрим баллы)",IFERROR(IF(CI990*1&gt;0,IFERROR(IF(VLOOKUP(CI990*1,Обработ.выгрузка_реестра_РФ!$A:$G,7,)=0,"Баллы не установлены",VLOOKUP(CI990*1,Обработ.выгрузка_реестра_РФ!$A:$G,7,)),IF(LEN(CI990)&gt;14,"","нет номера в реестре РФ")),""),IF(LEN(CI990)=0,"","Некорректный реестровый номер")))))</f>
        <v>#REF!</v>
      </c>
      <c r="CQ990" s="33" t="e">
        <f>IF(LEN(C990)&gt;0,IFERROR(IF(LEN(H990)&gt;0,IF(LEN(VLOOKUP(H990,'исключения(не_смотрим_баллы)'!$A:$C,1,))&gt;0,"да","нет"),"не введен ОКПД2"),"нет"),"")</f>
        <v>#REF!</v>
      </c>
      <c r="CR990" s="33" t="e">
        <f ca="1">IF(CQ990="да",IF(TODAY()&lt;VLOOKUP(H990,'исключения(не_смотрим_баллы)'!$A:$C,3,),"да","нет"),"")</f>
        <v>#REF!</v>
      </c>
      <c r="CS990" s="33" t="str">
        <f>IFERROR(IF(CQ990="да",IF(VLOOKUP(CI990*1,Обработ.выгрузка_реестра_РФ!$A:$G,2,)&lt;VLOOKUP(H990,'исключения(не_смотрим_баллы)'!$A:$C,2,),"да","нет"),""),"")</f>
        <v/>
      </c>
      <c r="CT990" s="24"/>
      <c r="CU990" s="33" t="e">
        <f t="shared" si="9609"/>
        <v>#REF!</v>
      </c>
      <c r="CV990" s="91" t="e">
        <f t="shared" si="9610"/>
        <v>#REF!</v>
      </c>
      <c r="CW990" s="27" t="e">
        <f t="shared" si="9611"/>
        <v>#REF!</v>
      </c>
      <c r="CX990" s="26" t="e">
        <f t="shared" si="9540"/>
        <v>#REF!</v>
      </c>
      <c r="CY990" s="64" t="e">
        <f>IF(LEN('Описание предлагаемого товара'!#REF!)&gt;0,'Описание предлагаемого товара'!#REF!,"")</f>
        <v>#REF!</v>
      </c>
      <c r="CZ990" s="95" t="e">
        <f t="shared" si="9598"/>
        <v>#REF!</v>
      </c>
      <c r="DA990" s="95" t="e">
        <f t="shared" ref="DA990" si="9706">IFERROR(REPLACE(CZ990,FIND(" ",CZ990,1),1,""),CZ990)</f>
        <v>#REF!</v>
      </c>
      <c r="DB990" s="95" t="e">
        <f t="shared" si="9542"/>
        <v>#REF!</v>
      </c>
      <c r="DC990" s="95" t="e">
        <f t="shared" ref="DC990:DD990" si="9707">IFERROR(REPLACE(DB990,FIND("г.",DB990,1),2,""),DB990)</f>
        <v>#REF!</v>
      </c>
      <c r="DD990" s="95" t="e">
        <f t="shared" si="9707"/>
        <v>#REF!</v>
      </c>
      <c r="DE990" s="95" t="e">
        <f t="shared" ref="DE990:DF990" si="9708">IFERROR(REPLACE(DD990,FIND("г",DD990,1),1,""),DD990)</f>
        <v>#REF!</v>
      </c>
      <c r="DF990" s="95" t="e">
        <f t="shared" si="9708"/>
        <v>#REF!</v>
      </c>
      <c r="DG990" s="95" t="e">
        <f t="shared" si="9615"/>
        <v>#REF!</v>
      </c>
      <c r="DH990" s="25" t="str">
        <f>IFERROR(VLOOKUP(CI990*1,Обработ.выгрузка_реестра_РФ!$A:$G,5,),"")</f>
        <v/>
      </c>
      <c r="DI990" s="27" t="str">
        <f t="shared" si="9625"/>
        <v/>
      </c>
      <c r="DJ990" s="27" t="str">
        <f t="shared" ca="1" si="9602"/>
        <v/>
      </c>
      <c r="DK990" s="63" t="e">
        <f>IF(LEN('Описание предлагаемого товара'!#REF!)&gt;0,'Описание предлагаемого товара'!#REF!,"")</f>
        <v>#REF!</v>
      </c>
      <c r="DL990" s="63" t="e">
        <f>IF(LEN('Описание предлагаемого товара'!#REF!)&gt;0,'Описание предлагаемого товара'!#REF!,"")</f>
        <v>#REF!</v>
      </c>
      <c r="DM990" s="32"/>
    </row>
    <row r="991" spans="1:117" ht="48.75" customHeight="1" x14ac:dyDescent="0.25">
      <c r="A991" s="61" t="e">
        <f>IF(LEN('Описание предлагаемого товара'!#REF!)&gt;0,'Описание предлагаемого товара'!#REF!,"")</f>
        <v>#REF!</v>
      </c>
      <c r="B991" s="65" t="e">
        <f>IF(LEN('Описание предлагаемого товара'!#REF!)&gt;0,'Описание предлагаемого товара'!#REF!,"")</f>
        <v>#REF!</v>
      </c>
      <c r="C991" s="61" t="e">
        <f>IF(LEN('Описание предлагаемого товара'!#REF!)&gt;0,'Описание предлагаемого товара'!#REF!,"")</f>
        <v>#REF!</v>
      </c>
      <c r="D991" s="61" t="e">
        <f>IF(LEN('Описание предлагаемого товара'!#REF!)&gt;0,'Описание предлагаемого товара'!#REF!,"")</f>
        <v>#REF!</v>
      </c>
      <c r="E991" s="61" t="e">
        <f>IF(LEN('Описание предлагаемого товара'!#REF!)&gt;0,'Описание предлагаемого товара'!#REF!,"")</f>
        <v>#REF!</v>
      </c>
      <c r="F991" s="61" t="e">
        <f>IF(LEN('Описание предлагаемого товара'!#REF!)&gt;0,'Описание предлагаемого товара'!#REF!,"")</f>
        <v>#REF!</v>
      </c>
      <c r="G991" s="61" t="e">
        <f>IF(LEN('Описание предлагаемого товара'!#REF!)&gt;0,'Описание предлагаемого товара'!#REF!,"")</f>
        <v>#REF!</v>
      </c>
      <c r="H991" s="61" t="e">
        <f>IF(LEN('Описание предлагаемого товара'!#REF!)&gt;0,'Описание предлагаемого товара'!#REF!,"")</f>
        <v>#REF!</v>
      </c>
      <c r="I991" s="61" t="e">
        <f>IF(LEN('Описание предлагаемого товара'!#REF!)&gt;0,'Описание предлагаемого товара'!#REF!,"")</f>
        <v>#REF!</v>
      </c>
      <c r="J991" s="38" t="str">
        <f>IFERROR(VLOOKUP(B991,SAP!$A:$E,5,),"")</f>
        <v/>
      </c>
      <c r="K991" s="40" t="str">
        <f t="shared" si="9545"/>
        <v/>
      </c>
      <c r="L991" s="61" t="e">
        <f>IF(LEN('Описание предлагаемого товара'!#REF!)&gt;0,IFERROR('Описание предлагаемого товара'!#REF!*1,""),"")</f>
        <v>#REF!</v>
      </c>
      <c r="M991" s="39" t="str">
        <f>IFERROR(VLOOKUP(B991,SAP!$A:$E,2,),"")</f>
        <v/>
      </c>
      <c r="N991" s="41" t="str">
        <f t="shared" si="9681"/>
        <v/>
      </c>
      <c r="O991" s="39" t="str">
        <f t="shared" si="9532"/>
        <v/>
      </c>
      <c r="P991" s="36" t="e">
        <f>IF(LEN('Описание предлагаемого товара'!#REF!)&gt;0,'Описание предлагаемого товара'!#REF!,"")</f>
        <v>#REF!</v>
      </c>
      <c r="Q99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91" s="37" t="e">
        <f>IF(LEN('Описание предлагаемого товара'!#REF!)&gt;0,'Описание предлагаемого товара'!#REF!,"")</f>
        <v>#REF!</v>
      </c>
      <c r="S991" s="37" t="e">
        <f>IF(LEN('Описание предлагаемого товара'!#REF!)&gt;0,'Описание предлагаемого товара'!#REF!,"")</f>
        <v>#REF!</v>
      </c>
      <c r="T99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91" s="23" t="str">
        <f>IFERROR(VLOOKUP(CI991*1,Обработ.выгрузка_реестра_РФ!$A:$G,6,),"")</f>
        <v/>
      </c>
      <c r="V991" s="61" t="e">
        <f>IF(LEN('Описание предлагаемого товара'!#REF!)&gt;0,'Описание предлагаемого товара'!#REF!,"")</f>
        <v>#REF!</v>
      </c>
      <c r="W991" s="62" t="e">
        <f>IF(LEN('Описание предлагаемого товара'!#REF!)&gt;0,'Описание предлагаемого товара'!#REF!,"")</f>
        <v>#REF!</v>
      </c>
      <c r="X991" s="91" t="e">
        <f t="shared" ref="X991:Y991" si="9709">IFERROR(REPLACE(W991,FIND(CHAR(10),W991,1),1," "),W991)</f>
        <v>#REF!</v>
      </c>
      <c r="Y991" s="91" t="e">
        <f t="shared" si="9709"/>
        <v>#REF!</v>
      </c>
      <c r="Z991" s="91" t="e">
        <f t="shared" si="9547"/>
        <v>#REF!</v>
      </c>
      <c r="AA991" s="91" t="e">
        <f t="shared" si="9548"/>
        <v>#REF!</v>
      </c>
      <c r="AB991" s="91" t="e">
        <f t="shared" si="9549"/>
        <v>#REF!</v>
      </c>
      <c r="AC991" s="91" t="e">
        <f t="shared" ref="AC991:AF991" si="9710">IFERROR(REPLACE(AB991,FIND("  ",AB991,1),2," "),AB991)</f>
        <v>#REF!</v>
      </c>
      <c r="AD991" s="91" t="e">
        <f t="shared" si="9710"/>
        <v>#REF!</v>
      </c>
      <c r="AE991" s="91" t="e">
        <f t="shared" si="9710"/>
        <v>#REF!</v>
      </c>
      <c r="AF991" s="91" t="e">
        <f t="shared" si="9710"/>
        <v>#REF!</v>
      </c>
      <c r="AG991" s="23" t="str">
        <f>IFERROR(VLOOKUP(CI991*1,Обработ.выгрузка_реестра_РФ!$A:$G,4,),"")</f>
        <v/>
      </c>
      <c r="AH991" s="91" t="str">
        <f t="shared" ref="AH991:AI991" si="9711">IFERROR(REPLACE(AG991,FIND("-",AG991,1),1,"*"),AG991)</f>
        <v/>
      </c>
      <c r="AI991" s="91" t="str">
        <f t="shared" si="9711"/>
        <v/>
      </c>
      <c r="AJ991" s="27" t="str">
        <f t="shared" si="9647"/>
        <v/>
      </c>
      <c r="AK991" s="63" t="e">
        <f>IF(LEN('Описание предлагаемого товара'!#REF!)&gt;0,'Описание предлагаемого товара'!#REF!,"")</f>
        <v>#REF!</v>
      </c>
      <c r="AL991" s="91" t="e">
        <f t="shared" ref="AL991:AM991" si="9712">IFERROR(REPLACE(AK991,FIND(CHAR(10),AK991,1),1,""),AK991)</f>
        <v>#REF!</v>
      </c>
      <c r="AM991" s="91" t="e">
        <f t="shared" si="9712"/>
        <v>#REF!</v>
      </c>
      <c r="AN991" s="91" t="e">
        <f t="shared" ref="AN991:AR991" si="9713">IFERROR(REPLACE(AM991,FIND(" ",AM991,1),1,""),AM991)</f>
        <v>#REF!</v>
      </c>
      <c r="AO991" s="91" t="e">
        <f t="shared" si="9713"/>
        <v>#REF!</v>
      </c>
      <c r="AP991" s="91" t="e">
        <f t="shared" si="9713"/>
        <v>#REF!</v>
      </c>
      <c r="AQ991" s="91" t="e">
        <f t="shared" si="9713"/>
        <v>#REF!</v>
      </c>
      <c r="AR991" s="91" t="e">
        <f t="shared" si="9713"/>
        <v>#REF!</v>
      </c>
      <c r="AS991" s="91" t="e">
        <f t="shared" si="9554"/>
        <v>#REF!</v>
      </c>
      <c r="AT991" s="91" t="e">
        <f t="shared" si="9555"/>
        <v>#REF!</v>
      </c>
      <c r="AU991" s="32" t="e">
        <f t="shared" si="9538"/>
        <v>#REF!</v>
      </c>
      <c r="AV991" s="93" t="e">
        <f>'Описание предлагаемого товара'!#REF!</f>
        <v>#REF!</v>
      </c>
      <c r="AW991" s="91" t="e">
        <f>MIN(SEARCH({0,1,2,3,4,5,6,7,8,9},AV991&amp; "0123456789"))</f>
        <v>#REF!</v>
      </c>
      <c r="AX991" s="91" t="str">
        <f t="shared" si="9556"/>
        <v/>
      </c>
      <c r="AY991" s="91" t="str">
        <f t="shared" si="9557"/>
        <v/>
      </c>
      <c r="AZ991" s="91" t="str">
        <f t="shared" si="9558"/>
        <v/>
      </c>
      <c r="BA991" s="91" t="str">
        <f t="shared" si="9559"/>
        <v/>
      </c>
      <c r="BB991" s="91" t="str">
        <f t="shared" si="9560"/>
        <v/>
      </c>
      <c r="BC991" s="91" t="str">
        <f t="shared" si="9561"/>
        <v/>
      </c>
      <c r="BD991" s="91" t="str">
        <f t="shared" si="9562"/>
        <v/>
      </c>
      <c r="BE991" s="91" t="str">
        <f t="shared" si="9563"/>
        <v/>
      </c>
      <c r="BF991" s="91" t="str">
        <f t="shared" si="9564"/>
        <v/>
      </c>
      <c r="BG991" s="91" t="str">
        <f t="shared" si="9565"/>
        <v/>
      </c>
      <c r="BH991" s="91" t="str">
        <f t="shared" si="9566"/>
        <v/>
      </c>
      <c r="BI991" s="91" t="str">
        <f t="shared" si="9567"/>
        <v/>
      </c>
      <c r="BJ991" s="91" t="str">
        <f t="shared" si="9568"/>
        <v/>
      </c>
      <c r="BK991" s="91" t="str">
        <f t="shared" si="9569"/>
        <v/>
      </c>
      <c r="BL991" s="91" t="str">
        <f t="shared" si="9570"/>
        <v/>
      </c>
      <c r="BM991" s="91" t="str">
        <f t="shared" si="9571"/>
        <v/>
      </c>
      <c r="BN991" s="91" t="str">
        <f t="shared" si="9572"/>
        <v/>
      </c>
      <c r="BO991" s="91" t="str">
        <f t="shared" si="9573"/>
        <v/>
      </c>
      <c r="BP991" s="91" t="str">
        <f t="shared" si="9574"/>
        <v/>
      </c>
      <c r="BQ991" s="91" t="str">
        <f t="shared" si="9575"/>
        <v/>
      </c>
      <c r="BR991" s="91" t="str">
        <f t="shared" si="9576"/>
        <v/>
      </c>
      <c r="BS991" s="91" t="str">
        <f t="shared" si="9577"/>
        <v/>
      </c>
      <c r="BT991" s="91" t="str">
        <f t="shared" si="9578"/>
        <v/>
      </c>
      <c r="BU991" s="91" t="str">
        <f t="shared" si="9579"/>
        <v/>
      </c>
      <c r="BV991" s="91" t="str">
        <f t="shared" si="9580"/>
        <v/>
      </c>
      <c r="BW991" s="91" t="str">
        <f t="shared" si="9581"/>
        <v/>
      </c>
      <c r="BX991" s="91" t="str">
        <f t="shared" si="9582"/>
        <v/>
      </c>
      <c r="BY991" s="91" t="str">
        <f t="shared" si="9583"/>
        <v/>
      </c>
      <c r="BZ991" s="91" t="str">
        <f t="shared" si="9584"/>
        <v/>
      </c>
      <c r="CA991" s="91" t="str">
        <f t="shared" si="9585"/>
        <v/>
      </c>
      <c r="CB991" s="91" t="str">
        <f t="shared" si="9586"/>
        <v/>
      </c>
      <c r="CC991" s="91" t="str">
        <f t="shared" si="9587"/>
        <v/>
      </c>
      <c r="CD991" s="91" t="str">
        <f t="shared" si="9588"/>
        <v/>
      </c>
      <c r="CE991" s="91" t="str">
        <f t="shared" si="9589"/>
        <v/>
      </c>
      <c r="CF991" s="91" t="str">
        <f t="shared" si="9590"/>
        <v/>
      </c>
      <c r="CG991" s="91" t="str">
        <f t="shared" si="9591"/>
        <v/>
      </c>
      <c r="CH991" s="91" t="str">
        <f t="shared" si="9592"/>
        <v/>
      </c>
      <c r="CI991" s="91" t="str">
        <f t="shared" si="9593"/>
        <v>нет</v>
      </c>
      <c r="CJ991" s="63" t="e">
        <f>IF(LEN('Описание предлагаемого товара'!#REF!)&gt;0,'Описание предлагаемого товара'!#REF!,"")</f>
        <v>#REF!</v>
      </c>
      <c r="CK991" s="91" t="e">
        <f t="shared" ref="CK991:CL991" si="9714">IFERROR(REPLACE(CJ991,FIND(CHAR(10),CJ991,1),1,""),CJ991)</f>
        <v>#REF!</v>
      </c>
      <c r="CL991" s="91" t="e">
        <f t="shared" si="9714"/>
        <v>#REF!</v>
      </c>
      <c r="CM991" s="91" t="e">
        <f t="shared" si="9595"/>
        <v>#REF!</v>
      </c>
      <c r="CN991" s="91" t="e">
        <f t="shared" si="9596"/>
        <v>#REF!</v>
      </c>
      <c r="CO991" s="91" t="e">
        <f t="shared" si="9597"/>
        <v>#REF!</v>
      </c>
      <c r="CP991" s="90" t="e">
        <f>IF(AU991="Не указан реестровый номер (мера нац.режима Запрет)","",IF(CI991="нет","",IF(CU991="да","исключение(не смотрим баллы)",IFERROR(IF(CI991*1&gt;0,IFERROR(IF(VLOOKUP(CI991*1,Обработ.выгрузка_реестра_РФ!$A:$G,7,)=0,"Баллы не установлены",VLOOKUP(CI991*1,Обработ.выгрузка_реестра_РФ!$A:$G,7,)),IF(LEN(CI991)&gt;14,"","нет номера в реестре РФ")),""),IF(LEN(CI991)=0,"","Некорректный реестровый номер")))))</f>
        <v>#REF!</v>
      </c>
      <c r="CQ991" s="33" t="e">
        <f>IF(LEN(C991)&gt;0,IFERROR(IF(LEN(H991)&gt;0,IF(LEN(VLOOKUP(H991,'исключения(не_смотрим_баллы)'!$A:$C,1,))&gt;0,"да","нет"),"не введен ОКПД2"),"нет"),"")</f>
        <v>#REF!</v>
      </c>
      <c r="CR991" s="33" t="e">
        <f ca="1">IF(CQ991="да",IF(TODAY()&lt;VLOOKUP(H991,'исключения(не_смотрим_баллы)'!$A:$C,3,),"да","нет"),"")</f>
        <v>#REF!</v>
      </c>
      <c r="CS991" s="33" t="str">
        <f>IFERROR(IF(CQ991="да",IF(VLOOKUP(CI991*1,Обработ.выгрузка_реестра_РФ!$A:$G,2,)&lt;VLOOKUP(H991,'исключения(не_смотрим_баллы)'!$A:$C,2,),"да","нет"),""),"")</f>
        <v/>
      </c>
      <c r="CT991" s="24"/>
      <c r="CU991" s="33" t="e">
        <f t="shared" si="9609"/>
        <v>#REF!</v>
      </c>
      <c r="CV991" s="91" t="e">
        <f t="shared" si="9610"/>
        <v>#REF!</v>
      </c>
      <c r="CW991" s="27" t="e">
        <f t="shared" si="9611"/>
        <v>#REF!</v>
      </c>
      <c r="CX991" s="26" t="e">
        <f t="shared" si="9540"/>
        <v>#REF!</v>
      </c>
      <c r="CY991" s="64" t="e">
        <f>IF(LEN('Описание предлагаемого товара'!#REF!)&gt;0,'Описание предлагаемого товара'!#REF!,"")</f>
        <v>#REF!</v>
      </c>
      <c r="CZ991" s="95" t="e">
        <f t="shared" si="9598"/>
        <v>#REF!</v>
      </c>
      <c r="DA991" s="95" t="e">
        <f t="shared" ref="DA991" si="9715">IFERROR(REPLACE(CZ991,FIND(" ",CZ991,1),1,""),CZ991)</f>
        <v>#REF!</v>
      </c>
      <c r="DB991" s="95" t="e">
        <f t="shared" si="9542"/>
        <v>#REF!</v>
      </c>
      <c r="DC991" s="95" t="e">
        <f t="shared" ref="DC991:DD991" si="9716">IFERROR(REPLACE(DB991,FIND("г.",DB991,1),2,""),DB991)</f>
        <v>#REF!</v>
      </c>
      <c r="DD991" s="95" t="e">
        <f t="shared" si="9716"/>
        <v>#REF!</v>
      </c>
      <c r="DE991" s="95" t="e">
        <f t="shared" ref="DE991:DF991" si="9717">IFERROR(REPLACE(DD991,FIND("г",DD991,1),1,""),DD991)</f>
        <v>#REF!</v>
      </c>
      <c r="DF991" s="95" t="e">
        <f t="shared" si="9717"/>
        <v>#REF!</v>
      </c>
      <c r="DG991" s="95" t="e">
        <f t="shared" si="9615"/>
        <v>#REF!</v>
      </c>
      <c r="DH991" s="25" t="str">
        <f>IFERROR(VLOOKUP(CI991*1,Обработ.выгрузка_реестра_РФ!$A:$G,5,),"")</f>
        <v/>
      </c>
      <c r="DI991" s="27" t="str">
        <f t="shared" si="9625"/>
        <v/>
      </c>
      <c r="DJ991" s="27" t="str">
        <f t="shared" ca="1" si="9602"/>
        <v/>
      </c>
      <c r="DK991" s="63" t="e">
        <f>IF(LEN('Описание предлагаемого товара'!#REF!)&gt;0,'Описание предлагаемого товара'!#REF!,"")</f>
        <v>#REF!</v>
      </c>
      <c r="DL991" s="63" t="e">
        <f>IF(LEN('Описание предлагаемого товара'!#REF!)&gt;0,'Описание предлагаемого товара'!#REF!,"")</f>
        <v>#REF!</v>
      </c>
      <c r="DM991" s="32"/>
    </row>
    <row r="992" spans="1:117" ht="48.75" customHeight="1" x14ac:dyDescent="0.25">
      <c r="A992" s="61" t="e">
        <f>IF(LEN('Описание предлагаемого товара'!#REF!)&gt;0,'Описание предлагаемого товара'!#REF!,"")</f>
        <v>#REF!</v>
      </c>
      <c r="B992" s="65" t="e">
        <f>IF(LEN('Описание предлагаемого товара'!#REF!)&gt;0,'Описание предлагаемого товара'!#REF!,"")</f>
        <v>#REF!</v>
      </c>
      <c r="C992" s="61" t="e">
        <f>IF(LEN('Описание предлагаемого товара'!#REF!)&gt;0,'Описание предлагаемого товара'!#REF!,"")</f>
        <v>#REF!</v>
      </c>
      <c r="D992" s="61" t="e">
        <f>IF(LEN('Описание предлагаемого товара'!#REF!)&gt;0,'Описание предлагаемого товара'!#REF!,"")</f>
        <v>#REF!</v>
      </c>
      <c r="E992" s="61" t="e">
        <f>IF(LEN('Описание предлагаемого товара'!#REF!)&gt;0,'Описание предлагаемого товара'!#REF!,"")</f>
        <v>#REF!</v>
      </c>
      <c r="F992" s="61" t="e">
        <f>IF(LEN('Описание предлагаемого товара'!#REF!)&gt;0,'Описание предлагаемого товара'!#REF!,"")</f>
        <v>#REF!</v>
      </c>
      <c r="G992" s="61" t="e">
        <f>IF(LEN('Описание предлагаемого товара'!#REF!)&gt;0,'Описание предлагаемого товара'!#REF!,"")</f>
        <v>#REF!</v>
      </c>
      <c r="H992" s="61" t="e">
        <f>IF(LEN('Описание предлагаемого товара'!#REF!)&gt;0,'Описание предлагаемого товара'!#REF!,"")</f>
        <v>#REF!</v>
      </c>
      <c r="I992" s="61" t="e">
        <f>IF(LEN('Описание предлагаемого товара'!#REF!)&gt;0,'Описание предлагаемого товара'!#REF!,"")</f>
        <v>#REF!</v>
      </c>
      <c r="J992" s="38" t="str">
        <f>IFERROR(VLOOKUP(B992,SAP!$A:$E,5,),"")</f>
        <v/>
      </c>
      <c r="K992" s="40" t="str">
        <f t="shared" si="9545"/>
        <v/>
      </c>
      <c r="L992" s="61" t="e">
        <f>IF(LEN('Описание предлагаемого товара'!#REF!)&gt;0,IFERROR('Описание предлагаемого товара'!#REF!*1,""),"")</f>
        <v>#REF!</v>
      </c>
      <c r="M992" s="39" t="str">
        <f>IFERROR(VLOOKUP(B992,SAP!$A:$E,2,),"")</f>
        <v/>
      </c>
      <c r="N992" s="41" t="str">
        <f t="shared" si="9681"/>
        <v/>
      </c>
      <c r="O992" s="39" t="str">
        <f t="shared" si="9532"/>
        <v/>
      </c>
      <c r="P992" s="36" t="e">
        <f>IF(LEN('Описание предлагаемого товара'!#REF!)&gt;0,'Описание предлагаемого товара'!#REF!,"")</f>
        <v>#REF!</v>
      </c>
      <c r="Q99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92" s="37" t="e">
        <f>IF(LEN('Описание предлагаемого товара'!#REF!)&gt;0,'Описание предлагаемого товара'!#REF!,"")</f>
        <v>#REF!</v>
      </c>
      <c r="S992" s="37" t="e">
        <f>IF(LEN('Описание предлагаемого товара'!#REF!)&gt;0,'Описание предлагаемого товара'!#REF!,"")</f>
        <v>#REF!</v>
      </c>
      <c r="T99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92" s="23" t="str">
        <f>IFERROR(VLOOKUP(CI992*1,Обработ.выгрузка_реестра_РФ!$A:$G,6,),"")</f>
        <v/>
      </c>
      <c r="V992" s="61" t="e">
        <f>IF(LEN('Описание предлагаемого товара'!#REF!)&gt;0,'Описание предлагаемого товара'!#REF!,"")</f>
        <v>#REF!</v>
      </c>
      <c r="W992" s="62" t="e">
        <f>IF(LEN('Описание предлагаемого товара'!#REF!)&gt;0,'Описание предлагаемого товара'!#REF!,"")</f>
        <v>#REF!</v>
      </c>
      <c r="X992" s="91" t="e">
        <f t="shared" ref="X992:Y992" si="9718">IFERROR(REPLACE(W992,FIND(CHAR(10),W992,1),1," "),W992)</f>
        <v>#REF!</v>
      </c>
      <c r="Y992" s="91" t="e">
        <f t="shared" si="9718"/>
        <v>#REF!</v>
      </c>
      <c r="Z992" s="91" t="e">
        <f t="shared" si="9547"/>
        <v>#REF!</v>
      </c>
      <c r="AA992" s="91" t="e">
        <f t="shared" si="9548"/>
        <v>#REF!</v>
      </c>
      <c r="AB992" s="91" t="e">
        <f t="shared" si="9549"/>
        <v>#REF!</v>
      </c>
      <c r="AC992" s="91" t="e">
        <f t="shared" ref="AC992:AF992" si="9719">IFERROR(REPLACE(AB992,FIND("  ",AB992,1),2," "),AB992)</f>
        <v>#REF!</v>
      </c>
      <c r="AD992" s="91" t="e">
        <f t="shared" si="9719"/>
        <v>#REF!</v>
      </c>
      <c r="AE992" s="91" t="e">
        <f t="shared" si="9719"/>
        <v>#REF!</v>
      </c>
      <c r="AF992" s="91" t="e">
        <f t="shared" si="9719"/>
        <v>#REF!</v>
      </c>
      <c r="AG992" s="23" t="str">
        <f>IFERROR(VLOOKUP(CI992*1,Обработ.выгрузка_реестра_РФ!$A:$G,4,),"")</f>
        <v/>
      </c>
      <c r="AH992" s="91" t="str">
        <f t="shared" ref="AH992:AI992" si="9720">IFERROR(REPLACE(AG992,FIND("-",AG992,1),1,"*"),AG992)</f>
        <v/>
      </c>
      <c r="AI992" s="91" t="str">
        <f t="shared" si="9720"/>
        <v/>
      </c>
      <c r="AJ992" s="27" t="str">
        <f t="shared" si="9647"/>
        <v/>
      </c>
      <c r="AK992" s="63" t="e">
        <f>IF(LEN('Описание предлагаемого товара'!#REF!)&gt;0,'Описание предлагаемого товара'!#REF!,"")</f>
        <v>#REF!</v>
      </c>
      <c r="AL992" s="91" t="e">
        <f t="shared" ref="AL992:AM992" si="9721">IFERROR(REPLACE(AK992,FIND(CHAR(10),AK992,1),1,""),AK992)</f>
        <v>#REF!</v>
      </c>
      <c r="AM992" s="91" t="e">
        <f t="shared" si="9721"/>
        <v>#REF!</v>
      </c>
      <c r="AN992" s="91" t="e">
        <f t="shared" ref="AN992:AR992" si="9722">IFERROR(REPLACE(AM992,FIND(" ",AM992,1),1,""),AM992)</f>
        <v>#REF!</v>
      </c>
      <c r="AO992" s="91" t="e">
        <f t="shared" si="9722"/>
        <v>#REF!</v>
      </c>
      <c r="AP992" s="91" t="e">
        <f t="shared" si="9722"/>
        <v>#REF!</v>
      </c>
      <c r="AQ992" s="91" t="e">
        <f t="shared" si="9722"/>
        <v>#REF!</v>
      </c>
      <c r="AR992" s="91" t="e">
        <f t="shared" si="9722"/>
        <v>#REF!</v>
      </c>
      <c r="AS992" s="91" t="e">
        <f t="shared" si="9554"/>
        <v>#REF!</v>
      </c>
      <c r="AT992" s="91" t="e">
        <f t="shared" si="9555"/>
        <v>#REF!</v>
      </c>
      <c r="AU992" s="32" t="e">
        <f t="shared" si="9538"/>
        <v>#REF!</v>
      </c>
      <c r="AV992" s="93" t="e">
        <f>'Описание предлагаемого товара'!#REF!</f>
        <v>#REF!</v>
      </c>
      <c r="AW992" s="91" t="e">
        <f>MIN(SEARCH({0,1,2,3,4,5,6,7,8,9},AV992&amp; "0123456789"))</f>
        <v>#REF!</v>
      </c>
      <c r="AX992" s="91" t="str">
        <f t="shared" si="9556"/>
        <v/>
      </c>
      <c r="AY992" s="91" t="str">
        <f t="shared" si="9557"/>
        <v/>
      </c>
      <c r="AZ992" s="91" t="str">
        <f t="shared" si="9558"/>
        <v/>
      </c>
      <c r="BA992" s="91" t="str">
        <f t="shared" si="9559"/>
        <v/>
      </c>
      <c r="BB992" s="91" t="str">
        <f t="shared" si="9560"/>
        <v/>
      </c>
      <c r="BC992" s="91" t="str">
        <f t="shared" si="9561"/>
        <v/>
      </c>
      <c r="BD992" s="91" t="str">
        <f t="shared" si="9562"/>
        <v/>
      </c>
      <c r="BE992" s="91" t="str">
        <f t="shared" si="9563"/>
        <v/>
      </c>
      <c r="BF992" s="91" t="str">
        <f t="shared" si="9564"/>
        <v/>
      </c>
      <c r="BG992" s="91" t="str">
        <f t="shared" si="9565"/>
        <v/>
      </c>
      <c r="BH992" s="91" t="str">
        <f t="shared" si="9566"/>
        <v/>
      </c>
      <c r="BI992" s="91" t="str">
        <f t="shared" si="9567"/>
        <v/>
      </c>
      <c r="BJ992" s="91" t="str">
        <f t="shared" si="9568"/>
        <v/>
      </c>
      <c r="BK992" s="91" t="str">
        <f t="shared" si="9569"/>
        <v/>
      </c>
      <c r="BL992" s="91" t="str">
        <f t="shared" si="9570"/>
        <v/>
      </c>
      <c r="BM992" s="91" t="str">
        <f t="shared" si="9571"/>
        <v/>
      </c>
      <c r="BN992" s="91" t="str">
        <f t="shared" si="9572"/>
        <v/>
      </c>
      <c r="BO992" s="91" t="str">
        <f t="shared" si="9573"/>
        <v/>
      </c>
      <c r="BP992" s="91" t="str">
        <f t="shared" si="9574"/>
        <v/>
      </c>
      <c r="BQ992" s="91" t="str">
        <f t="shared" si="9575"/>
        <v/>
      </c>
      <c r="BR992" s="91" t="str">
        <f t="shared" si="9576"/>
        <v/>
      </c>
      <c r="BS992" s="91" t="str">
        <f t="shared" si="9577"/>
        <v/>
      </c>
      <c r="BT992" s="91" t="str">
        <f t="shared" si="9578"/>
        <v/>
      </c>
      <c r="BU992" s="91" t="str">
        <f t="shared" si="9579"/>
        <v/>
      </c>
      <c r="BV992" s="91" t="str">
        <f t="shared" si="9580"/>
        <v/>
      </c>
      <c r="BW992" s="91" t="str">
        <f t="shared" si="9581"/>
        <v/>
      </c>
      <c r="BX992" s="91" t="str">
        <f t="shared" si="9582"/>
        <v/>
      </c>
      <c r="BY992" s="91" t="str">
        <f t="shared" si="9583"/>
        <v/>
      </c>
      <c r="BZ992" s="91" t="str">
        <f t="shared" si="9584"/>
        <v/>
      </c>
      <c r="CA992" s="91" t="str">
        <f t="shared" si="9585"/>
        <v/>
      </c>
      <c r="CB992" s="91" t="str">
        <f t="shared" si="9586"/>
        <v/>
      </c>
      <c r="CC992" s="91" t="str">
        <f t="shared" si="9587"/>
        <v/>
      </c>
      <c r="CD992" s="91" t="str">
        <f t="shared" si="9588"/>
        <v/>
      </c>
      <c r="CE992" s="91" t="str">
        <f t="shared" si="9589"/>
        <v/>
      </c>
      <c r="CF992" s="91" t="str">
        <f t="shared" si="9590"/>
        <v/>
      </c>
      <c r="CG992" s="91" t="str">
        <f t="shared" si="9591"/>
        <v/>
      </c>
      <c r="CH992" s="91" t="str">
        <f t="shared" si="9592"/>
        <v/>
      </c>
      <c r="CI992" s="91" t="str">
        <f t="shared" si="9593"/>
        <v>нет</v>
      </c>
      <c r="CJ992" s="63" t="e">
        <f>IF(LEN('Описание предлагаемого товара'!#REF!)&gt;0,'Описание предлагаемого товара'!#REF!,"")</f>
        <v>#REF!</v>
      </c>
      <c r="CK992" s="91" t="e">
        <f t="shared" ref="CK992:CL992" si="9723">IFERROR(REPLACE(CJ992,FIND(CHAR(10),CJ992,1),1,""),CJ992)</f>
        <v>#REF!</v>
      </c>
      <c r="CL992" s="91" t="e">
        <f t="shared" si="9723"/>
        <v>#REF!</v>
      </c>
      <c r="CM992" s="91" t="e">
        <f t="shared" si="9595"/>
        <v>#REF!</v>
      </c>
      <c r="CN992" s="91" t="e">
        <f t="shared" si="9596"/>
        <v>#REF!</v>
      </c>
      <c r="CO992" s="91" t="e">
        <f t="shared" si="9597"/>
        <v>#REF!</v>
      </c>
      <c r="CP992" s="90" t="e">
        <f>IF(AU992="Не указан реестровый номер (мера нац.режима Запрет)","",IF(CI992="нет","",IF(CU992="да","исключение(не смотрим баллы)",IFERROR(IF(CI992*1&gt;0,IFERROR(IF(VLOOKUP(CI992*1,Обработ.выгрузка_реестра_РФ!$A:$G,7,)=0,"Баллы не установлены",VLOOKUP(CI992*1,Обработ.выгрузка_реестра_РФ!$A:$G,7,)),IF(LEN(CI992)&gt;14,"","нет номера в реестре РФ")),""),IF(LEN(CI992)=0,"","Некорректный реестровый номер")))))</f>
        <v>#REF!</v>
      </c>
      <c r="CQ992" s="33" t="e">
        <f>IF(LEN(C992)&gt;0,IFERROR(IF(LEN(H992)&gt;0,IF(LEN(VLOOKUP(H992,'исключения(не_смотрим_баллы)'!$A:$C,1,))&gt;0,"да","нет"),"не введен ОКПД2"),"нет"),"")</f>
        <v>#REF!</v>
      </c>
      <c r="CR992" s="33" t="e">
        <f ca="1">IF(CQ992="да",IF(TODAY()&lt;VLOOKUP(H992,'исключения(не_смотрим_баллы)'!$A:$C,3,),"да","нет"),"")</f>
        <v>#REF!</v>
      </c>
      <c r="CS992" s="33" t="str">
        <f>IFERROR(IF(CQ992="да",IF(VLOOKUP(CI992*1,Обработ.выгрузка_реестра_РФ!$A:$G,2,)&lt;VLOOKUP(H992,'исключения(не_смотрим_баллы)'!$A:$C,2,),"да","нет"),""),"")</f>
        <v/>
      </c>
      <c r="CT992" s="24"/>
      <c r="CU992" s="33" t="e">
        <f t="shared" si="9609"/>
        <v>#REF!</v>
      </c>
      <c r="CV992" s="91" t="e">
        <f t="shared" si="9610"/>
        <v>#REF!</v>
      </c>
      <c r="CW992" s="27" t="e">
        <f t="shared" si="9611"/>
        <v>#REF!</v>
      </c>
      <c r="CX992" s="26" t="e">
        <f t="shared" si="9540"/>
        <v>#REF!</v>
      </c>
      <c r="CY992" s="64" t="e">
        <f>IF(LEN('Описание предлагаемого товара'!#REF!)&gt;0,'Описание предлагаемого товара'!#REF!,"")</f>
        <v>#REF!</v>
      </c>
      <c r="CZ992" s="95" t="e">
        <f t="shared" si="9598"/>
        <v>#REF!</v>
      </c>
      <c r="DA992" s="95" t="e">
        <f t="shared" ref="DA992" si="9724">IFERROR(REPLACE(CZ992,FIND(" ",CZ992,1),1,""),CZ992)</f>
        <v>#REF!</v>
      </c>
      <c r="DB992" s="95" t="e">
        <f t="shared" si="9542"/>
        <v>#REF!</v>
      </c>
      <c r="DC992" s="95" t="e">
        <f t="shared" ref="DC992:DD992" si="9725">IFERROR(REPLACE(DB992,FIND("г.",DB992,1),2,""),DB992)</f>
        <v>#REF!</v>
      </c>
      <c r="DD992" s="95" t="e">
        <f t="shared" si="9725"/>
        <v>#REF!</v>
      </c>
      <c r="DE992" s="95" t="e">
        <f t="shared" ref="DE992:DF992" si="9726">IFERROR(REPLACE(DD992,FIND("г",DD992,1),1,""),DD992)</f>
        <v>#REF!</v>
      </c>
      <c r="DF992" s="95" t="e">
        <f t="shared" si="9726"/>
        <v>#REF!</v>
      </c>
      <c r="DG992" s="95" t="e">
        <f t="shared" si="9615"/>
        <v>#REF!</v>
      </c>
      <c r="DH992" s="25" t="str">
        <f>IFERROR(VLOOKUP(CI992*1,Обработ.выгрузка_реестра_РФ!$A:$G,5,),"")</f>
        <v/>
      </c>
      <c r="DI992" s="27" t="str">
        <f t="shared" si="9625"/>
        <v/>
      </c>
      <c r="DJ992" s="27" t="str">
        <f t="shared" ca="1" si="9602"/>
        <v/>
      </c>
      <c r="DK992" s="63" t="e">
        <f>IF(LEN('Описание предлагаемого товара'!#REF!)&gt;0,'Описание предлагаемого товара'!#REF!,"")</f>
        <v>#REF!</v>
      </c>
      <c r="DL992" s="63" t="e">
        <f>IF(LEN('Описание предлагаемого товара'!#REF!)&gt;0,'Описание предлагаемого товара'!#REF!,"")</f>
        <v>#REF!</v>
      </c>
      <c r="DM992" s="32"/>
    </row>
    <row r="993" spans="1:117" ht="48.75" customHeight="1" x14ac:dyDescent="0.25">
      <c r="A993" s="61" t="e">
        <f>IF(LEN('Описание предлагаемого товара'!#REF!)&gt;0,'Описание предлагаемого товара'!#REF!,"")</f>
        <v>#REF!</v>
      </c>
      <c r="B993" s="65" t="e">
        <f>IF(LEN('Описание предлагаемого товара'!#REF!)&gt;0,'Описание предлагаемого товара'!#REF!,"")</f>
        <v>#REF!</v>
      </c>
      <c r="C993" s="61" t="e">
        <f>IF(LEN('Описание предлагаемого товара'!#REF!)&gt;0,'Описание предлагаемого товара'!#REF!,"")</f>
        <v>#REF!</v>
      </c>
      <c r="D993" s="61" t="e">
        <f>IF(LEN('Описание предлагаемого товара'!#REF!)&gt;0,'Описание предлагаемого товара'!#REF!,"")</f>
        <v>#REF!</v>
      </c>
      <c r="E993" s="61" t="e">
        <f>IF(LEN('Описание предлагаемого товара'!#REF!)&gt;0,'Описание предлагаемого товара'!#REF!,"")</f>
        <v>#REF!</v>
      </c>
      <c r="F993" s="61" t="e">
        <f>IF(LEN('Описание предлагаемого товара'!#REF!)&gt;0,'Описание предлагаемого товара'!#REF!,"")</f>
        <v>#REF!</v>
      </c>
      <c r="G993" s="61" t="e">
        <f>IF(LEN('Описание предлагаемого товара'!#REF!)&gt;0,'Описание предлагаемого товара'!#REF!,"")</f>
        <v>#REF!</v>
      </c>
      <c r="H993" s="61" t="e">
        <f>IF(LEN('Описание предлагаемого товара'!#REF!)&gt;0,'Описание предлагаемого товара'!#REF!,"")</f>
        <v>#REF!</v>
      </c>
      <c r="I993" s="61" t="e">
        <f>IF(LEN('Описание предлагаемого товара'!#REF!)&gt;0,'Описание предлагаемого товара'!#REF!,"")</f>
        <v>#REF!</v>
      </c>
      <c r="J993" s="38" t="str">
        <f>IFERROR(VLOOKUP(B993,SAP!$A:$E,5,),"")</f>
        <v/>
      </c>
      <c r="K993" s="40" t="str">
        <f t="shared" si="9545"/>
        <v/>
      </c>
      <c r="L993" s="61" t="e">
        <f>IF(LEN('Описание предлагаемого товара'!#REF!)&gt;0,IFERROR('Описание предлагаемого товара'!#REF!*1,""),"")</f>
        <v>#REF!</v>
      </c>
      <c r="M993" s="39" t="str">
        <f>IFERROR(VLOOKUP(B993,SAP!$A:$E,2,),"")</f>
        <v/>
      </c>
      <c r="N993" s="41" t="str">
        <f t="shared" si="9681"/>
        <v/>
      </c>
      <c r="O993" s="39" t="str">
        <f t="shared" si="9532"/>
        <v/>
      </c>
      <c r="P993" s="36" t="e">
        <f>IF(LEN('Описание предлагаемого товара'!#REF!)&gt;0,'Описание предлагаемого товара'!#REF!,"")</f>
        <v>#REF!</v>
      </c>
      <c r="Q99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93" s="37" t="e">
        <f>IF(LEN('Описание предлагаемого товара'!#REF!)&gt;0,'Описание предлагаемого товара'!#REF!,"")</f>
        <v>#REF!</v>
      </c>
      <c r="S993" s="37" t="e">
        <f>IF(LEN('Описание предлагаемого товара'!#REF!)&gt;0,'Описание предлагаемого товара'!#REF!,"")</f>
        <v>#REF!</v>
      </c>
      <c r="T99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93" s="23" t="str">
        <f>IFERROR(VLOOKUP(CI993*1,Обработ.выгрузка_реестра_РФ!$A:$G,6,),"")</f>
        <v/>
      </c>
      <c r="V993" s="61" t="e">
        <f>IF(LEN('Описание предлагаемого товара'!#REF!)&gt;0,'Описание предлагаемого товара'!#REF!,"")</f>
        <v>#REF!</v>
      </c>
      <c r="W993" s="62" t="e">
        <f>IF(LEN('Описание предлагаемого товара'!#REF!)&gt;0,'Описание предлагаемого товара'!#REF!,"")</f>
        <v>#REF!</v>
      </c>
      <c r="X993" s="91" t="e">
        <f t="shared" ref="X993:Y993" si="9727">IFERROR(REPLACE(W993,FIND(CHAR(10),W993,1),1," "),W993)</f>
        <v>#REF!</v>
      </c>
      <c r="Y993" s="91" t="e">
        <f t="shared" si="9727"/>
        <v>#REF!</v>
      </c>
      <c r="Z993" s="91" t="e">
        <f t="shared" si="9547"/>
        <v>#REF!</v>
      </c>
      <c r="AA993" s="91" t="e">
        <f t="shared" si="9548"/>
        <v>#REF!</v>
      </c>
      <c r="AB993" s="91" t="e">
        <f t="shared" si="9549"/>
        <v>#REF!</v>
      </c>
      <c r="AC993" s="91" t="e">
        <f t="shared" ref="AC993:AF993" si="9728">IFERROR(REPLACE(AB993,FIND("  ",AB993,1),2," "),AB993)</f>
        <v>#REF!</v>
      </c>
      <c r="AD993" s="91" t="e">
        <f t="shared" si="9728"/>
        <v>#REF!</v>
      </c>
      <c r="AE993" s="91" t="e">
        <f t="shared" si="9728"/>
        <v>#REF!</v>
      </c>
      <c r="AF993" s="91" t="e">
        <f t="shared" si="9728"/>
        <v>#REF!</v>
      </c>
      <c r="AG993" s="23" t="str">
        <f>IFERROR(VLOOKUP(CI993*1,Обработ.выгрузка_реестра_РФ!$A:$G,4,),"")</f>
        <v/>
      </c>
      <c r="AH993" s="91" t="str">
        <f t="shared" ref="AH993:AI993" si="9729">IFERROR(REPLACE(AG993,FIND("-",AG993,1),1,"*"),AG993)</f>
        <v/>
      </c>
      <c r="AI993" s="91" t="str">
        <f t="shared" si="9729"/>
        <v/>
      </c>
      <c r="AJ993" s="27" t="str">
        <f t="shared" si="9647"/>
        <v/>
      </c>
      <c r="AK993" s="63" t="e">
        <f>IF(LEN('Описание предлагаемого товара'!#REF!)&gt;0,'Описание предлагаемого товара'!#REF!,"")</f>
        <v>#REF!</v>
      </c>
      <c r="AL993" s="91" t="e">
        <f t="shared" ref="AL993:AM993" si="9730">IFERROR(REPLACE(AK993,FIND(CHAR(10),AK993,1),1,""),AK993)</f>
        <v>#REF!</v>
      </c>
      <c r="AM993" s="91" t="e">
        <f t="shared" si="9730"/>
        <v>#REF!</v>
      </c>
      <c r="AN993" s="91" t="e">
        <f t="shared" ref="AN993:AR993" si="9731">IFERROR(REPLACE(AM993,FIND(" ",AM993,1),1,""),AM993)</f>
        <v>#REF!</v>
      </c>
      <c r="AO993" s="91" t="e">
        <f t="shared" si="9731"/>
        <v>#REF!</v>
      </c>
      <c r="AP993" s="91" t="e">
        <f t="shared" si="9731"/>
        <v>#REF!</v>
      </c>
      <c r="AQ993" s="91" t="e">
        <f t="shared" si="9731"/>
        <v>#REF!</v>
      </c>
      <c r="AR993" s="91" t="e">
        <f t="shared" si="9731"/>
        <v>#REF!</v>
      </c>
      <c r="AS993" s="91" t="e">
        <f t="shared" si="9554"/>
        <v>#REF!</v>
      </c>
      <c r="AT993" s="91" t="e">
        <f t="shared" si="9555"/>
        <v>#REF!</v>
      </c>
      <c r="AU993" s="32" t="e">
        <f t="shared" si="9538"/>
        <v>#REF!</v>
      </c>
      <c r="AV993" s="93" t="e">
        <f>'Описание предлагаемого товара'!#REF!</f>
        <v>#REF!</v>
      </c>
      <c r="AW993" s="91" t="e">
        <f>MIN(SEARCH({0,1,2,3,4,5,6,7,8,9},AV993&amp; "0123456789"))</f>
        <v>#REF!</v>
      </c>
      <c r="AX993" s="91" t="str">
        <f t="shared" si="9556"/>
        <v/>
      </c>
      <c r="AY993" s="91" t="str">
        <f t="shared" si="9557"/>
        <v/>
      </c>
      <c r="AZ993" s="91" t="str">
        <f t="shared" si="9558"/>
        <v/>
      </c>
      <c r="BA993" s="91" t="str">
        <f t="shared" si="9559"/>
        <v/>
      </c>
      <c r="BB993" s="91" t="str">
        <f t="shared" si="9560"/>
        <v/>
      </c>
      <c r="BC993" s="91" t="str">
        <f t="shared" si="9561"/>
        <v/>
      </c>
      <c r="BD993" s="91" t="str">
        <f t="shared" si="9562"/>
        <v/>
      </c>
      <c r="BE993" s="91" t="str">
        <f t="shared" si="9563"/>
        <v/>
      </c>
      <c r="BF993" s="91" t="str">
        <f t="shared" si="9564"/>
        <v/>
      </c>
      <c r="BG993" s="91" t="str">
        <f t="shared" si="9565"/>
        <v/>
      </c>
      <c r="BH993" s="91" t="str">
        <f t="shared" si="9566"/>
        <v/>
      </c>
      <c r="BI993" s="91" t="str">
        <f t="shared" si="9567"/>
        <v/>
      </c>
      <c r="BJ993" s="91" t="str">
        <f t="shared" si="9568"/>
        <v/>
      </c>
      <c r="BK993" s="91" t="str">
        <f t="shared" si="9569"/>
        <v/>
      </c>
      <c r="BL993" s="91" t="str">
        <f t="shared" si="9570"/>
        <v/>
      </c>
      <c r="BM993" s="91" t="str">
        <f t="shared" si="9571"/>
        <v/>
      </c>
      <c r="BN993" s="91" t="str">
        <f t="shared" si="9572"/>
        <v/>
      </c>
      <c r="BO993" s="91" t="str">
        <f t="shared" si="9573"/>
        <v/>
      </c>
      <c r="BP993" s="91" t="str">
        <f t="shared" si="9574"/>
        <v/>
      </c>
      <c r="BQ993" s="91" t="str">
        <f t="shared" si="9575"/>
        <v/>
      </c>
      <c r="BR993" s="91" t="str">
        <f t="shared" si="9576"/>
        <v/>
      </c>
      <c r="BS993" s="91" t="str">
        <f t="shared" si="9577"/>
        <v/>
      </c>
      <c r="BT993" s="91" t="str">
        <f t="shared" si="9578"/>
        <v/>
      </c>
      <c r="BU993" s="91" t="str">
        <f t="shared" si="9579"/>
        <v/>
      </c>
      <c r="BV993" s="91" t="str">
        <f t="shared" si="9580"/>
        <v/>
      </c>
      <c r="BW993" s="91" t="str">
        <f t="shared" si="9581"/>
        <v/>
      </c>
      <c r="BX993" s="91" t="str">
        <f t="shared" si="9582"/>
        <v/>
      </c>
      <c r="BY993" s="91" t="str">
        <f t="shared" si="9583"/>
        <v/>
      </c>
      <c r="BZ993" s="91" t="str">
        <f t="shared" si="9584"/>
        <v/>
      </c>
      <c r="CA993" s="91" t="str">
        <f t="shared" si="9585"/>
        <v/>
      </c>
      <c r="CB993" s="91" t="str">
        <f t="shared" si="9586"/>
        <v/>
      </c>
      <c r="CC993" s="91" t="str">
        <f t="shared" si="9587"/>
        <v/>
      </c>
      <c r="CD993" s="91" t="str">
        <f t="shared" si="9588"/>
        <v/>
      </c>
      <c r="CE993" s="91" t="str">
        <f t="shared" si="9589"/>
        <v/>
      </c>
      <c r="CF993" s="91" t="str">
        <f t="shared" si="9590"/>
        <v/>
      </c>
      <c r="CG993" s="91" t="str">
        <f t="shared" si="9591"/>
        <v/>
      </c>
      <c r="CH993" s="91" t="str">
        <f t="shared" si="9592"/>
        <v/>
      </c>
      <c r="CI993" s="91" t="str">
        <f t="shared" si="9593"/>
        <v>нет</v>
      </c>
      <c r="CJ993" s="63" t="e">
        <f>IF(LEN('Описание предлагаемого товара'!#REF!)&gt;0,'Описание предлагаемого товара'!#REF!,"")</f>
        <v>#REF!</v>
      </c>
      <c r="CK993" s="91" t="e">
        <f t="shared" ref="CK993:CL993" si="9732">IFERROR(REPLACE(CJ993,FIND(CHAR(10),CJ993,1),1,""),CJ993)</f>
        <v>#REF!</v>
      </c>
      <c r="CL993" s="91" t="e">
        <f t="shared" si="9732"/>
        <v>#REF!</v>
      </c>
      <c r="CM993" s="91" t="e">
        <f t="shared" si="9595"/>
        <v>#REF!</v>
      </c>
      <c r="CN993" s="91" t="e">
        <f t="shared" si="9596"/>
        <v>#REF!</v>
      </c>
      <c r="CO993" s="91" t="e">
        <f t="shared" si="9597"/>
        <v>#REF!</v>
      </c>
      <c r="CP993" s="90" t="e">
        <f>IF(AU993="Не указан реестровый номер (мера нац.режима Запрет)","",IF(CI993="нет","",IF(CU993="да","исключение(не смотрим баллы)",IFERROR(IF(CI993*1&gt;0,IFERROR(IF(VLOOKUP(CI993*1,Обработ.выгрузка_реестра_РФ!$A:$G,7,)=0,"Баллы не установлены",VLOOKUP(CI993*1,Обработ.выгрузка_реестра_РФ!$A:$G,7,)),IF(LEN(CI993)&gt;14,"","нет номера в реестре РФ")),""),IF(LEN(CI993)=0,"","Некорректный реестровый номер")))))</f>
        <v>#REF!</v>
      </c>
      <c r="CQ993" s="33" t="e">
        <f>IF(LEN(C993)&gt;0,IFERROR(IF(LEN(H993)&gt;0,IF(LEN(VLOOKUP(H993,'исключения(не_смотрим_баллы)'!$A:$C,1,))&gt;0,"да","нет"),"не введен ОКПД2"),"нет"),"")</f>
        <v>#REF!</v>
      </c>
      <c r="CR993" s="33" t="e">
        <f ca="1">IF(CQ993="да",IF(TODAY()&lt;VLOOKUP(H993,'исключения(не_смотрим_баллы)'!$A:$C,3,),"да","нет"),"")</f>
        <v>#REF!</v>
      </c>
      <c r="CS993" s="33" t="str">
        <f>IFERROR(IF(CQ993="да",IF(VLOOKUP(CI993*1,Обработ.выгрузка_реестра_РФ!$A:$G,2,)&lt;VLOOKUP(H993,'исключения(не_смотрим_баллы)'!$A:$C,2,),"да","нет"),""),"")</f>
        <v/>
      </c>
      <c r="CT993" s="24"/>
      <c r="CU993" s="33" t="e">
        <f t="shared" si="9609"/>
        <v>#REF!</v>
      </c>
      <c r="CV993" s="91" t="e">
        <f t="shared" si="9610"/>
        <v>#REF!</v>
      </c>
      <c r="CW993" s="27" t="e">
        <f t="shared" si="9611"/>
        <v>#REF!</v>
      </c>
      <c r="CX993" s="26" t="e">
        <f t="shared" si="9540"/>
        <v>#REF!</v>
      </c>
      <c r="CY993" s="64" t="e">
        <f>IF(LEN('Описание предлагаемого товара'!#REF!)&gt;0,'Описание предлагаемого товара'!#REF!,"")</f>
        <v>#REF!</v>
      </c>
      <c r="CZ993" s="95" t="e">
        <f t="shared" si="9598"/>
        <v>#REF!</v>
      </c>
      <c r="DA993" s="95" t="e">
        <f t="shared" ref="DA993" si="9733">IFERROR(REPLACE(CZ993,FIND(" ",CZ993,1),1,""),CZ993)</f>
        <v>#REF!</v>
      </c>
      <c r="DB993" s="95" t="e">
        <f t="shared" si="9542"/>
        <v>#REF!</v>
      </c>
      <c r="DC993" s="95" t="e">
        <f t="shared" ref="DC993:DD993" si="9734">IFERROR(REPLACE(DB993,FIND("г.",DB993,1),2,""),DB993)</f>
        <v>#REF!</v>
      </c>
      <c r="DD993" s="95" t="e">
        <f t="shared" si="9734"/>
        <v>#REF!</v>
      </c>
      <c r="DE993" s="95" t="e">
        <f t="shared" ref="DE993:DF993" si="9735">IFERROR(REPLACE(DD993,FIND("г",DD993,1),1,""),DD993)</f>
        <v>#REF!</v>
      </c>
      <c r="DF993" s="95" t="e">
        <f t="shared" si="9735"/>
        <v>#REF!</v>
      </c>
      <c r="DG993" s="95" t="e">
        <f t="shared" si="9615"/>
        <v>#REF!</v>
      </c>
      <c r="DH993" s="25" t="str">
        <f>IFERROR(VLOOKUP(CI993*1,Обработ.выгрузка_реестра_РФ!$A:$G,5,),"")</f>
        <v/>
      </c>
      <c r="DI993" s="27" t="str">
        <f t="shared" si="9625"/>
        <v/>
      </c>
      <c r="DJ993" s="27" t="str">
        <f t="shared" ca="1" si="9602"/>
        <v/>
      </c>
      <c r="DK993" s="63" t="e">
        <f>IF(LEN('Описание предлагаемого товара'!#REF!)&gt;0,'Описание предлагаемого товара'!#REF!,"")</f>
        <v>#REF!</v>
      </c>
      <c r="DL993" s="63" t="e">
        <f>IF(LEN('Описание предлагаемого товара'!#REF!)&gt;0,'Описание предлагаемого товара'!#REF!,"")</f>
        <v>#REF!</v>
      </c>
      <c r="DM993" s="32"/>
    </row>
    <row r="994" spans="1:117" ht="48.75" customHeight="1" x14ac:dyDescent="0.25">
      <c r="A994" s="61" t="e">
        <f>IF(LEN('Описание предлагаемого товара'!#REF!)&gt;0,'Описание предлагаемого товара'!#REF!,"")</f>
        <v>#REF!</v>
      </c>
      <c r="B994" s="65" t="e">
        <f>IF(LEN('Описание предлагаемого товара'!#REF!)&gt;0,'Описание предлагаемого товара'!#REF!,"")</f>
        <v>#REF!</v>
      </c>
      <c r="C994" s="61" t="e">
        <f>IF(LEN('Описание предлагаемого товара'!#REF!)&gt;0,'Описание предлагаемого товара'!#REF!,"")</f>
        <v>#REF!</v>
      </c>
      <c r="D994" s="61" t="e">
        <f>IF(LEN('Описание предлагаемого товара'!#REF!)&gt;0,'Описание предлагаемого товара'!#REF!,"")</f>
        <v>#REF!</v>
      </c>
      <c r="E994" s="61" t="e">
        <f>IF(LEN('Описание предлагаемого товара'!#REF!)&gt;0,'Описание предлагаемого товара'!#REF!,"")</f>
        <v>#REF!</v>
      </c>
      <c r="F994" s="61" t="e">
        <f>IF(LEN('Описание предлагаемого товара'!#REF!)&gt;0,'Описание предлагаемого товара'!#REF!,"")</f>
        <v>#REF!</v>
      </c>
      <c r="G994" s="61" t="e">
        <f>IF(LEN('Описание предлагаемого товара'!#REF!)&gt;0,'Описание предлагаемого товара'!#REF!,"")</f>
        <v>#REF!</v>
      </c>
      <c r="H994" s="61" t="e">
        <f>IF(LEN('Описание предлагаемого товара'!#REF!)&gt;0,'Описание предлагаемого товара'!#REF!,"")</f>
        <v>#REF!</v>
      </c>
      <c r="I994" s="61" t="e">
        <f>IF(LEN('Описание предлагаемого товара'!#REF!)&gt;0,'Описание предлагаемого товара'!#REF!,"")</f>
        <v>#REF!</v>
      </c>
      <c r="J994" s="38" t="str">
        <f>IFERROR(VLOOKUP(B994,SAP!$A:$E,5,),"")</f>
        <v/>
      </c>
      <c r="K994" s="40" t="str">
        <f t="shared" si="9545"/>
        <v/>
      </c>
      <c r="L994" s="61" t="e">
        <f>IF(LEN('Описание предлагаемого товара'!#REF!)&gt;0,IFERROR('Описание предлагаемого товара'!#REF!*1,""),"")</f>
        <v>#REF!</v>
      </c>
      <c r="M994" s="39" t="str">
        <f>IFERROR(VLOOKUP(B994,SAP!$A:$E,2,),"")</f>
        <v/>
      </c>
      <c r="N994" s="41" t="str">
        <f t="shared" si="9681"/>
        <v/>
      </c>
      <c r="O994" s="39" t="str">
        <f t="shared" si="9532"/>
        <v/>
      </c>
      <c r="P994" s="36" t="e">
        <f>IF(LEN('Описание предлагаемого товара'!#REF!)&gt;0,'Описание предлагаемого товара'!#REF!,"")</f>
        <v>#REF!</v>
      </c>
      <c r="Q99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94" s="37" t="e">
        <f>IF(LEN('Описание предлагаемого товара'!#REF!)&gt;0,'Описание предлагаемого товара'!#REF!,"")</f>
        <v>#REF!</v>
      </c>
      <c r="S994" s="37" t="e">
        <f>IF(LEN('Описание предлагаемого товара'!#REF!)&gt;0,'Описание предлагаемого товара'!#REF!,"")</f>
        <v>#REF!</v>
      </c>
      <c r="T99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94" s="23" t="str">
        <f>IFERROR(VLOOKUP(CI994*1,Обработ.выгрузка_реестра_РФ!$A:$G,6,),"")</f>
        <v/>
      </c>
      <c r="V994" s="61" t="e">
        <f>IF(LEN('Описание предлагаемого товара'!#REF!)&gt;0,'Описание предлагаемого товара'!#REF!,"")</f>
        <v>#REF!</v>
      </c>
      <c r="W994" s="62" t="e">
        <f>IF(LEN('Описание предлагаемого товара'!#REF!)&gt;0,'Описание предлагаемого товара'!#REF!,"")</f>
        <v>#REF!</v>
      </c>
      <c r="X994" s="91" t="e">
        <f t="shared" ref="X994:Y994" si="9736">IFERROR(REPLACE(W994,FIND(CHAR(10),W994,1),1," "),W994)</f>
        <v>#REF!</v>
      </c>
      <c r="Y994" s="91" t="e">
        <f t="shared" si="9736"/>
        <v>#REF!</v>
      </c>
      <c r="Z994" s="91" t="e">
        <f t="shared" si="9547"/>
        <v>#REF!</v>
      </c>
      <c r="AA994" s="91" t="e">
        <f t="shared" si="9548"/>
        <v>#REF!</v>
      </c>
      <c r="AB994" s="91" t="e">
        <f t="shared" si="9549"/>
        <v>#REF!</v>
      </c>
      <c r="AC994" s="91" t="e">
        <f t="shared" ref="AC994:AF994" si="9737">IFERROR(REPLACE(AB994,FIND("  ",AB994,1),2," "),AB994)</f>
        <v>#REF!</v>
      </c>
      <c r="AD994" s="91" t="e">
        <f t="shared" si="9737"/>
        <v>#REF!</v>
      </c>
      <c r="AE994" s="91" t="e">
        <f t="shared" si="9737"/>
        <v>#REF!</v>
      </c>
      <c r="AF994" s="91" t="e">
        <f t="shared" si="9737"/>
        <v>#REF!</v>
      </c>
      <c r="AG994" s="23" t="str">
        <f>IFERROR(VLOOKUP(CI994*1,Обработ.выгрузка_реестра_РФ!$A:$G,4,),"")</f>
        <v/>
      </c>
      <c r="AH994" s="91" t="str">
        <f t="shared" ref="AH994:AI994" si="9738">IFERROR(REPLACE(AG994,FIND("-",AG994,1),1,"*"),AG994)</f>
        <v/>
      </c>
      <c r="AI994" s="91" t="str">
        <f t="shared" si="9738"/>
        <v/>
      </c>
      <c r="AJ994" s="27" t="str">
        <f t="shared" si="9647"/>
        <v/>
      </c>
      <c r="AK994" s="63" t="e">
        <f>IF(LEN('Описание предлагаемого товара'!#REF!)&gt;0,'Описание предлагаемого товара'!#REF!,"")</f>
        <v>#REF!</v>
      </c>
      <c r="AL994" s="91" t="e">
        <f t="shared" ref="AL994:AM994" si="9739">IFERROR(REPLACE(AK994,FIND(CHAR(10),AK994,1),1,""),AK994)</f>
        <v>#REF!</v>
      </c>
      <c r="AM994" s="91" t="e">
        <f t="shared" si="9739"/>
        <v>#REF!</v>
      </c>
      <c r="AN994" s="91" t="e">
        <f t="shared" ref="AN994:AR994" si="9740">IFERROR(REPLACE(AM994,FIND(" ",AM994,1),1,""),AM994)</f>
        <v>#REF!</v>
      </c>
      <c r="AO994" s="91" t="e">
        <f t="shared" si="9740"/>
        <v>#REF!</v>
      </c>
      <c r="AP994" s="91" t="e">
        <f t="shared" si="9740"/>
        <v>#REF!</v>
      </c>
      <c r="AQ994" s="91" t="e">
        <f t="shared" si="9740"/>
        <v>#REF!</v>
      </c>
      <c r="AR994" s="91" t="e">
        <f t="shared" si="9740"/>
        <v>#REF!</v>
      </c>
      <c r="AS994" s="91" t="e">
        <f t="shared" si="9554"/>
        <v>#REF!</v>
      </c>
      <c r="AT994" s="91" t="e">
        <f t="shared" si="9555"/>
        <v>#REF!</v>
      </c>
      <c r="AU994" s="32" t="e">
        <f t="shared" si="9538"/>
        <v>#REF!</v>
      </c>
      <c r="AV994" s="93" t="e">
        <f>'Описание предлагаемого товара'!#REF!</f>
        <v>#REF!</v>
      </c>
      <c r="AW994" s="91" t="e">
        <f>MIN(SEARCH({0,1,2,3,4,5,6,7,8,9},AV994&amp; "0123456789"))</f>
        <v>#REF!</v>
      </c>
      <c r="AX994" s="91" t="str">
        <f t="shared" si="9556"/>
        <v/>
      </c>
      <c r="AY994" s="91" t="str">
        <f t="shared" si="9557"/>
        <v/>
      </c>
      <c r="AZ994" s="91" t="str">
        <f t="shared" si="9558"/>
        <v/>
      </c>
      <c r="BA994" s="91" t="str">
        <f t="shared" si="9559"/>
        <v/>
      </c>
      <c r="BB994" s="91" t="str">
        <f t="shared" si="9560"/>
        <v/>
      </c>
      <c r="BC994" s="91" t="str">
        <f t="shared" si="9561"/>
        <v/>
      </c>
      <c r="BD994" s="91" t="str">
        <f t="shared" si="9562"/>
        <v/>
      </c>
      <c r="BE994" s="91" t="str">
        <f t="shared" si="9563"/>
        <v/>
      </c>
      <c r="BF994" s="91" t="str">
        <f t="shared" si="9564"/>
        <v/>
      </c>
      <c r="BG994" s="91" t="str">
        <f t="shared" si="9565"/>
        <v/>
      </c>
      <c r="BH994" s="91" t="str">
        <f t="shared" si="9566"/>
        <v/>
      </c>
      <c r="BI994" s="91" t="str">
        <f t="shared" si="9567"/>
        <v/>
      </c>
      <c r="BJ994" s="91" t="str">
        <f t="shared" si="9568"/>
        <v/>
      </c>
      <c r="BK994" s="91" t="str">
        <f t="shared" si="9569"/>
        <v/>
      </c>
      <c r="BL994" s="91" t="str">
        <f t="shared" si="9570"/>
        <v/>
      </c>
      <c r="BM994" s="91" t="str">
        <f t="shared" si="9571"/>
        <v/>
      </c>
      <c r="BN994" s="91" t="str">
        <f t="shared" si="9572"/>
        <v/>
      </c>
      <c r="BO994" s="91" t="str">
        <f t="shared" si="9573"/>
        <v/>
      </c>
      <c r="BP994" s="91" t="str">
        <f t="shared" si="9574"/>
        <v/>
      </c>
      <c r="BQ994" s="91" t="str">
        <f t="shared" si="9575"/>
        <v/>
      </c>
      <c r="BR994" s="91" t="str">
        <f t="shared" si="9576"/>
        <v/>
      </c>
      <c r="BS994" s="91" t="str">
        <f t="shared" si="9577"/>
        <v/>
      </c>
      <c r="BT994" s="91" t="str">
        <f t="shared" si="9578"/>
        <v/>
      </c>
      <c r="BU994" s="91" t="str">
        <f t="shared" si="9579"/>
        <v/>
      </c>
      <c r="BV994" s="91" t="str">
        <f t="shared" si="9580"/>
        <v/>
      </c>
      <c r="BW994" s="91" t="str">
        <f t="shared" si="9581"/>
        <v/>
      </c>
      <c r="BX994" s="91" t="str">
        <f t="shared" si="9582"/>
        <v/>
      </c>
      <c r="BY994" s="91" t="str">
        <f t="shared" si="9583"/>
        <v/>
      </c>
      <c r="BZ994" s="91" t="str">
        <f t="shared" si="9584"/>
        <v/>
      </c>
      <c r="CA994" s="91" t="str">
        <f t="shared" si="9585"/>
        <v/>
      </c>
      <c r="CB994" s="91" t="str">
        <f t="shared" si="9586"/>
        <v/>
      </c>
      <c r="CC994" s="91" t="str">
        <f t="shared" si="9587"/>
        <v/>
      </c>
      <c r="CD994" s="91" t="str">
        <f t="shared" si="9588"/>
        <v/>
      </c>
      <c r="CE994" s="91" t="str">
        <f t="shared" si="9589"/>
        <v/>
      </c>
      <c r="CF994" s="91" t="str">
        <f t="shared" si="9590"/>
        <v/>
      </c>
      <c r="CG994" s="91" t="str">
        <f t="shared" si="9591"/>
        <v/>
      </c>
      <c r="CH994" s="91" t="str">
        <f t="shared" si="9592"/>
        <v/>
      </c>
      <c r="CI994" s="91" t="str">
        <f t="shared" si="9593"/>
        <v>нет</v>
      </c>
      <c r="CJ994" s="63" t="e">
        <f>IF(LEN('Описание предлагаемого товара'!#REF!)&gt;0,'Описание предлагаемого товара'!#REF!,"")</f>
        <v>#REF!</v>
      </c>
      <c r="CK994" s="91" t="e">
        <f t="shared" ref="CK994:CL994" si="9741">IFERROR(REPLACE(CJ994,FIND(CHAR(10),CJ994,1),1,""),CJ994)</f>
        <v>#REF!</v>
      </c>
      <c r="CL994" s="91" t="e">
        <f t="shared" si="9741"/>
        <v>#REF!</v>
      </c>
      <c r="CM994" s="91" t="e">
        <f t="shared" si="9595"/>
        <v>#REF!</v>
      </c>
      <c r="CN994" s="91" t="e">
        <f t="shared" si="9596"/>
        <v>#REF!</v>
      </c>
      <c r="CO994" s="91" t="e">
        <f t="shared" si="9597"/>
        <v>#REF!</v>
      </c>
      <c r="CP994" s="90" t="e">
        <f>IF(AU994="Не указан реестровый номер (мера нац.режима Запрет)","",IF(CI994="нет","",IF(CU994="да","исключение(не смотрим баллы)",IFERROR(IF(CI994*1&gt;0,IFERROR(IF(VLOOKUP(CI994*1,Обработ.выгрузка_реестра_РФ!$A:$G,7,)=0,"Баллы не установлены",VLOOKUP(CI994*1,Обработ.выгрузка_реестра_РФ!$A:$G,7,)),IF(LEN(CI994)&gt;14,"","нет номера в реестре РФ")),""),IF(LEN(CI994)=0,"","Некорректный реестровый номер")))))</f>
        <v>#REF!</v>
      </c>
      <c r="CQ994" s="33" t="e">
        <f>IF(LEN(C994)&gt;0,IFERROR(IF(LEN(H994)&gt;0,IF(LEN(VLOOKUP(H994,'исключения(не_смотрим_баллы)'!$A:$C,1,))&gt;0,"да","нет"),"не введен ОКПД2"),"нет"),"")</f>
        <v>#REF!</v>
      </c>
      <c r="CR994" s="33" t="e">
        <f ca="1">IF(CQ994="да",IF(TODAY()&lt;VLOOKUP(H994,'исключения(не_смотрим_баллы)'!$A:$C,3,),"да","нет"),"")</f>
        <v>#REF!</v>
      </c>
      <c r="CS994" s="33" t="str">
        <f>IFERROR(IF(CQ994="да",IF(VLOOKUP(CI994*1,Обработ.выгрузка_реестра_РФ!$A:$G,2,)&lt;VLOOKUP(H994,'исключения(не_смотрим_баллы)'!$A:$C,2,),"да","нет"),""),"")</f>
        <v/>
      </c>
      <c r="CT994" s="24"/>
      <c r="CU994" s="33" t="e">
        <f t="shared" si="9609"/>
        <v>#REF!</v>
      </c>
      <c r="CV994" s="91" t="e">
        <f t="shared" si="9610"/>
        <v>#REF!</v>
      </c>
      <c r="CW994" s="27" t="e">
        <f t="shared" si="9611"/>
        <v>#REF!</v>
      </c>
      <c r="CX994" s="26" t="e">
        <f t="shared" si="9540"/>
        <v>#REF!</v>
      </c>
      <c r="CY994" s="64" t="e">
        <f>IF(LEN('Описание предлагаемого товара'!#REF!)&gt;0,'Описание предлагаемого товара'!#REF!,"")</f>
        <v>#REF!</v>
      </c>
      <c r="CZ994" s="95" t="e">
        <f t="shared" si="9598"/>
        <v>#REF!</v>
      </c>
      <c r="DA994" s="95" t="e">
        <f t="shared" ref="DA994" si="9742">IFERROR(REPLACE(CZ994,FIND(" ",CZ994,1),1,""),CZ994)</f>
        <v>#REF!</v>
      </c>
      <c r="DB994" s="95" t="e">
        <f t="shared" si="9542"/>
        <v>#REF!</v>
      </c>
      <c r="DC994" s="95" t="e">
        <f t="shared" ref="DC994:DD994" si="9743">IFERROR(REPLACE(DB994,FIND("г.",DB994,1),2,""),DB994)</f>
        <v>#REF!</v>
      </c>
      <c r="DD994" s="95" t="e">
        <f t="shared" si="9743"/>
        <v>#REF!</v>
      </c>
      <c r="DE994" s="95" t="e">
        <f t="shared" ref="DE994:DF994" si="9744">IFERROR(REPLACE(DD994,FIND("г",DD994,1),1,""),DD994)</f>
        <v>#REF!</v>
      </c>
      <c r="DF994" s="95" t="e">
        <f t="shared" si="9744"/>
        <v>#REF!</v>
      </c>
      <c r="DG994" s="95" t="e">
        <f t="shared" si="9615"/>
        <v>#REF!</v>
      </c>
      <c r="DH994" s="25" t="str">
        <f>IFERROR(VLOOKUP(CI994*1,Обработ.выгрузка_реестра_РФ!$A:$G,5,),"")</f>
        <v/>
      </c>
      <c r="DI994" s="27" t="str">
        <f t="shared" si="9625"/>
        <v/>
      </c>
      <c r="DJ994" s="27" t="str">
        <f t="shared" ca="1" si="9602"/>
        <v/>
      </c>
      <c r="DK994" s="63" t="e">
        <f>IF(LEN('Описание предлагаемого товара'!#REF!)&gt;0,'Описание предлагаемого товара'!#REF!,"")</f>
        <v>#REF!</v>
      </c>
      <c r="DL994" s="63" t="e">
        <f>IF(LEN('Описание предлагаемого товара'!#REF!)&gt;0,'Описание предлагаемого товара'!#REF!,"")</f>
        <v>#REF!</v>
      </c>
      <c r="DM994" s="32"/>
    </row>
    <row r="995" spans="1:117" ht="48.75" customHeight="1" x14ac:dyDescent="0.25">
      <c r="A995" s="61" t="e">
        <f>IF(LEN('Описание предлагаемого товара'!#REF!)&gt;0,'Описание предлагаемого товара'!#REF!,"")</f>
        <v>#REF!</v>
      </c>
      <c r="B995" s="65" t="e">
        <f>IF(LEN('Описание предлагаемого товара'!#REF!)&gt;0,'Описание предлагаемого товара'!#REF!,"")</f>
        <v>#REF!</v>
      </c>
      <c r="C995" s="61" t="e">
        <f>IF(LEN('Описание предлагаемого товара'!#REF!)&gt;0,'Описание предлагаемого товара'!#REF!,"")</f>
        <v>#REF!</v>
      </c>
      <c r="D995" s="61" t="e">
        <f>IF(LEN('Описание предлагаемого товара'!#REF!)&gt;0,'Описание предлагаемого товара'!#REF!,"")</f>
        <v>#REF!</v>
      </c>
      <c r="E995" s="61" t="e">
        <f>IF(LEN('Описание предлагаемого товара'!#REF!)&gt;0,'Описание предлагаемого товара'!#REF!,"")</f>
        <v>#REF!</v>
      </c>
      <c r="F995" s="61" t="e">
        <f>IF(LEN('Описание предлагаемого товара'!#REF!)&gt;0,'Описание предлагаемого товара'!#REF!,"")</f>
        <v>#REF!</v>
      </c>
      <c r="G995" s="61" t="e">
        <f>IF(LEN('Описание предлагаемого товара'!#REF!)&gt;0,'Описание предлагаемого товара'!#REF!,"")</f>
        <v>#REF!</v>
      </c>
      <c r="H995" s="61" t="e">
        <f>IF(LEN('Описание предлагаемого товара'!#REF!)&gt;0,'Описание предлагаемого товара'!#REF!,"")</f>
        <v>#REF!</v>
      </c>
      <c r="I995" s="61" t="e">
        <f>IF(LEN('Описание предлагаемого товара'!#REF!)&gt;0,'Описание предлагаемого товара'!#REF!,"")</f>
        <v>#REF!</v>
      </c>
      <c r="J995" s="38" t="str">
        <f>IFERROR(VLOOKUP(B995,SAP!$A:$E,5,),"")</f>
        <v/>
      </c>
      <c r="K995" s="40" t="str">
        <f t="shared" si="9545"/>
        <v/>
      </c>
      <c r="L995" s="61" t="e">
        <f>IF(LEN('Описание предлагаемого товара'!#REF!)&gt;0,IFERROR('Описание предлагаемого товара'!#REF!*1,""),"")</f>
        <v>#REF!</v>
      </c>
      <c r="M995" s="39" t="str">
        <f>IFERROR(VLOOKUP(B995,SAP!$A:$E,2,),"")</f>
        <v/>
      </c>
      <c r="N995" s="41" t="str">
        <f t="shared" si="9681"/>
        <v/>
      </c>
      <c r="O995" s="39" t="str">
        <f t="shared" si="9532"/>
        <v/>
      </c>
      <c r="P995" s="36" t="e">
        <f>IF(LEN('Описание предлагаемого товара'!#REF!)&gt;0,'Описание предлагаемого товара'!#REF!,"")</f>
        <v>#REF!</v>
      </c>
      <c r="Q99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95" s="37" t="e">
        <f>IF(LEN('Описание предлагаемого товара'!#REF!)&gt;0,'Описание предлагаемого товара'!#REF!,"")</f>
        <v>#REF!</v>
      </c>
      <c r="S995" s="37" t="e">
        <f>IF(LEN('Описание предлагаемого товара'!#REF!)&gt;0,'Описание предлагаемого товара'!#REF!,"")</f>
        <v>#REF!</v>
      </c>
      <c r="T99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95" s="23" t="str">
        <f>IFERROR(VLOOKUP(CI995*1,Обработ.выгрузка_реестра_РФ!$A:$G,6,),"")</f>
        <v/>
      </c>
      <c r="V995" s="61" t="e">
        <f>IF(LEN('Описание предлагаемого товара'!#REF!)&gt;0,'Описание предлагаемого товара'!#REF!,"")</f>
        <v>#REF!</v>
      </c>
      <c r="W995" s="62" t="e">
        <f>IF(LEN('Описание предлагаемого товара'!#REF!)&gt;0,'Описание предлагаемого товара'!#REF!,"")</f>
        <v>#REF!</v>
      </c>
      <c r="X995" s="91" t="e">
        <f t="shared" ref="X995:Y995" si="9745">IFERROR(REPLACE(W995,FIND(CHAR(10),W995,1),1," "),W995)</f>
        <v>#REF!</v>
      </c>
      <c r="Y995" s="91" t="e">
        <f t="shared" si="9745"/>
        <v>#REF!</v>
      </c>
      <c r="Z995" s="91" t="e">
        <f t="shared" si="9547"/>
        <v>#REF!</v>
      </c>
      <c r="AA995" s="91" t="e">
        <f t="shared" si="9548"/>
        <v>#REF!</v>
      </c>
      <c r="AB995" s="91" t="e">
        <f t="shared" si="9549"/>
        <v>#REF!</v>
      </c>
      <c r="AC995" s="91" t="e">
        <f t="shared" ref="AC995:AF995" si="9746">IFERROR(REPLACE(AB995,FIND("  ",AB995,1),2," "),AB995)</f>
        <v>#REF!</v>
      </c>
      <c r="AD995" s="91" t="e">
        <f t="shared" si="9746"/>
        <v>#REF!</v>
      </c>
      <c r="AE995" s="91" t="e">
        <f t="shared" si="9746"/>
        <v>#REF!</v>
      </c>
      <c r="AF995" s="91" t="e">
        <f t="shared" si="9746"/>
        <v>#REF!</v>
      </c>
      <c r="AG995" s="23" t="str">
        <f>IFERROR(VLOOKUP(CI995*1,Обработ.выгрузка_реестра_РФ!$A:$G,4,),"")</f>
        <v/>
      </c>
      <c r="AH995" s="91" t="str">
        <f t="shared" ref="AH995:AI995" si="9747">IFERROR(REPLACE(AG995,FIND("-",AG995,1),1,"*"),AG995)</f>
        <v/>
      </c>
      <c r="AI995" s="91" t="str">
        <f t="shared" si="9747"/>
        <v/>
      </c>
      <c r="AJ995" s="27" t="str">
        <f t="shared" si="9647"/>
        <v/>
      </c>
      <c r="AK995" s="63" t="e">
        <f>IF(LEN('Описание предлагаемого товара'!#REF!)&gt;0,'Описание предлагаемого товара'!#REF!,"")</f>
        <v>#REF!</v>
      </c>
      <c r="AL995" s="91" t="e">
        <f t="shared" ref="AL995:AM995" si="9748">IFERROR(REPLACE(AK995,FIND(CHAR(10),AK995,1),1,""),AK995)</f>
        <v>#REF!</v>
      </c>
      <c r="AM995" s="91" t="e">
        <f t="shared" si="9748"/>
        <v>#REF!</v>
      </c>
      <c r="AN995" s="91" t="e">
        <f t="shared" ref="AN995:AR995" si="9749">IFERROR(REPLACE(AM995,FIND(" ",AM995,1),1,""),AM995)</f>
        <v>#REF!</v>
      </c>
      <c r="AO995" s="91" t="e">
        <f t="shared" si="9749"/>
        <v>#REF!</v>
      </c>
      <c r="AP995" s="91" t="e">
        <f t="shared" si="9749"/>
        <v>#REF!</v>
      </c>
      <c r="AQ995" s="91" t="e">
        <f t="shared" si="9749"/>
        <v>#REF!</v>
      </c>
      <c r="AR995" s="91" t="e">
        <f t="shared" si="9749"/>
        <v>#REF!</v>
      </c>
      <c r="AS995" s="91" t="e">
        <f t="shared" si="9554"/>
        <v>#REF!</v>
      </c>
      <c r="AT995" s="91" t="e">
        <f t="shared" si="9555"/>
        <v>#REF!</v>
      </c>
      <c r="AU995" s="32" t="e">
        <f t="shared" si="9538"/>
        <v>#REF!</v>
      </c>
      <c r="AV995" s="93" t="e">
        <f>'Описание предлагаемого товара'!#REF!</f>
        <v>#REF!</v>
      </c>
      <c r="AW995" s="91" t="e">
        <f>MIN(SEARCH({0,1,2,3,4,5,6,7,8,9},AV995&amp; "0123456789"))</f>
        <v>#REF!</v>
      </c>
      <c r="AX995" s="91" t="str">
        <f t="shared" si="9556"/>
        <v/>
      </c>
      <c r="AY995" s="91" t="str">
        <f t="shared" si="9557"/>
        <v/>
      </c>
      <c r="AZ995" s="91" t="str">
        <f t="shared" si="9558"/>
        <v/>
      </c>
      <c r="BA995" s="91" t="str">
        <f t="shared" si="9559"/>
        <v/>
      </c>
      <c r="BB995" s="91" t="str">
        <f t="shared" si="9560"/>
        <v/>
      </c>
      <c r="BC995" s="91" t="str">
        <f t="shared" si="9561"/>
        <v/>
      </c>
      <c r="BD995" s="91" t="str">
        <f t="shared" si="9562"/>
        <v/>
      </c>
      <c r="BE995" s="91" t="str">
        <f t="shared" si="9563"/>
        <v/>
      </c>
      <c r="BF995" s="91" t="str">
        <f t="shared" si="9564"/>
        <v/>
      </c>
      <c r="BG995" s="91" t="str">
        <f t="shared" si="9565"/>
        <v/>
      </c>
      <c r="BH995" s="91" t="str">
        <f t="shared" si="9566"/>
        <v/>
      </c>
      <c r="BI995" s="91" t="str">
        <f t="shared" si="9567"/>
        <v/>
      </c>
      <c r="BJ995" s="91" t="str">
        <f t="shared" si="9568"/>
        <v/>
      </c>
      <c r="BK995" s="91" t="str">
        <f t="shared" si="9569"/>
        <v/>
      </c>
      <c r="BL995" s="91" t="str">
        <f t="shared" si="9570"/>
        <v/>
      </c>
      <c r="BM995" s="91" t="str">
        <f t="shared" si="9571"/>
        <v/>
      </c>
      <c r="BN995" s="91" t="str">
        <f t="shared" si="9572"/>
        <v/>
      </c>
      <c r="BO995" s="91" t="str">
        <f t="shared" si="9573"/>
        <v/>
      </c>
      <c r="BP995" s="91" t="str">
        <f t="shared" si="9574"/>
        <v/>
      </c>
      <c r="BQ995" s="91" t="str">
        <f t="shared" si="9575"/>
        <v/>
      </c>
      <c r="BR995" s="91" t="str">
        <f t="shared" si="9576"/>
        <v/>
      </c>
      <c r="BS995" s="91" t="str">
        <f t="shared" si="9577"/>
        <v/>
      </c>
      <c r="BT995" s="91" t="str">
        <f t="shared" si="9578"/>
        <v/>
      </c>
      <c r="BU995" s="91" t="str">
        <f t="shared" si="9579"/>
        <v/>
      </c>
      <c r="BV995" s="91" t="str">
        <f t="shared" si="9580"/>
        <v/>
      </c>
      <c r="BW995" s="91" t="str">
        <f t="shared" si="9581"/>
        <v/>
      </c>
      <c r="BX995" s="91" t="str">
        <f t="shared" si="9582"/>
        <v/>
      </c>
      <c r="BY995" s="91" t="str">
        <f t="shared" si="9583"/>
        <v/>
      </c>
      <c r="BZ995" s="91" t="str">
        <f t="shared" si="9584"/>
        <v/>
      </c>
      <c r="CA995" s="91" t="str">
        <f t="shared" si="9585"/>
        <v/>
      </c>
      <c r="CB995" s="91" t="str">
        <f t="shared" si="9586"/>
        <v/>
      </c>
      <c r="CC995" s="91" t="str">
        <f t="shared" si="9587"/>
        <v/>
      </c>
      <c r="CD995" s="91" t="str">
        <f t="shared" si="9588"/>
        <v/>
      </c>
      <c r="CE995" s="91" t="str">
        <f t="shared" si="9589"/>
        <v/>
      </c>
      <c r="CF995" s="91" t="str">
        <f t="shared" si="9590"/>
        <v/>
      </c>
      <c r="CG995" s="91" t="str">
        <f t="shared" si="9591"/>
        <v/>
      </c>
      <c r="CH995" s="91" t="str">
        <f t="shared" si="9592"/>
        <v/>
      </c>
      <c r="CI995" s="91" t="str">
        <f t="shared" si="9593"/>
        <v>нет</v>
      </c>
      <c r="CJ995" s="63" t="e">
        <f>IF(LEN('Описание предлагаемого товара'!#REF!)&gt;0,'Описание предлагаемого товара'!#REF!,"")</f>
        <v>#REF!</v>
      </c>
      <c r="CK995" s="91" t="e">
        <f t="shared" ref="CK995:CL995" si="9750">IFERROR(REPLACE(CJ995,FIND(CHAR(10),CJ995,1),1,""),CJ995)</f>
        <v>#REF!</v>
      </c>
      <c r="CL995" s="91" t="e">
        <f t="shared" si="9750"/>
        <v>#REF!</v>
      </c>
      <c r="CM995" s="91" t="e">
        <f t="shared" si="9595"/>
        <v>#REF!</v>
      </c>
      <c r="CN995" s="91" t="e">
        <f t="shared" si="9596"/>
        <v>#REF!</v>
      </c>
      <c r="CO995" s="91" t="e">
        <f t="shared" si="9597"/>
        <v>#REF!</v>
      </c>
      <c r="CP995" s="90" t="e">
        <f>IF(AU995="Не указан реестровый номер (мера нац.режима Запрет)","",IF(CI995="нет","",IF(CU995="да","исключение(не смотрим баллы)",IFERROR(IF(CI995*1&gt;0,IFERROR(IF(VLOOKUP(CI995*1,Обработ.выгрузка_реестра_РФ!$A:$G,7,)=0,"Баллы не установлены",VLOOKUP(CI995*1,Обработ.выгрузка_реестра_РФ!$A:$G,7,)),IF(LEN(CI995)&gt;14,"","нет номера в реестре РФ")),""),IF(LEN(CI995)=0,"","Некорректный реестровый номер")))))</f>
        <v>#REF!</v>
      </c>
      <c r="CQ995" s="33" t="e">
        <f>IF(LEN(C995)&gt;0,IFERROR(IF(LEN(H995)&gt;0,IF(LEN(VLOOKUP(H995,'исключения(не_смотрим_баллы)'!$A:$C,1,))&gt;0,"да","нет"),"не введен ОКПД2"),"нет"),"")</f>
        <v>#REF!</v>
      </c>
      <c r="CR995" s="33" t="e">
        <f ca="1">IF(CQ995="да",IF(TODAY()&lt;VLOOKUP(H995,'исключения(не_смотрим_баллы)'!$A:$C,3,),"да","нет"),"")</f>
        <v>#REF!</v>
      </c>
      <c r="CS995" s="33" t="str">
        <f>IFERROR(IF(CQ995="да",IF(VLOOKUP(CI995*1,Обработ.выгрузка_реестра_РФ!$A:$G,2,)&lt;VLOOKUP(H995,'исключения(не_смотрим_баллы)'!$A:$C,2,),"да","нет"),""),"")</f>
        <v/>
      </c>
      <c r="CT995" s="24"/>
      <c r="CU995" s="33" t="e">
        <f t="shared" si="9609"/>
        <v>#REF!</v>
      </c>
      <c r="CV995" s="91" t="e">
        <f t="shared" si="9610"/>
        <v>#REF!</v>
      </c>
      <c r="CW995" s="27" t="e">
        <f t="shared" si="9611"/>
        <v>#REF!</v>
      </c>
      <c r="CX995" s="26" t="e">
        <f t="shared" si="9540"/>
        <v>#REF!</v>
      </c>
      <c r="CY995" s="64" t="e">
        <f>IF(LEN('Описание предлагаемого товара'!#REF!)&gt;0,'Описание предлагаемого товара'!#REF!,"")</f>
        <v>#REF!</v>
      </c>
      <c r="CZ995" s="95" t="e">
        <f t="shared" si="9598"/>
        <v>#REF!</v>
      </c>
      <c r="DA995" s="95" t="e">
        <f t="shared" ref="DA995" si="9751">IFERROR(REPLACE(CZ995,FIND(" ",CZ995,1),1,""),CZ995)</f>
        <v>#REF!</v>
      </c>
      <c r="DB995" s="95" t="e">
        <f t="shared" si="9542"/>
        <v>#REF!</v>
      </c>
      <c r="DC995" s="95" t="e">
        <f t="shared" ref="DC995:DD995" si="9752">IFERROR(REPLACE(DB995,FIND("г.",DB995,1),2,""),DB995)</f>
        <v>#REF!</v>
      </c>
      <c r="DD995" s="95" t="e">
        <f t="shared" si="9752"/>
        <v>#REF!</v>
      </c>
      <c r="DE995" s="95" t="e">
        <f t="shared" ref="DE995:DF995" si="9753">IFERROR(REPLACE(DD995,FIND("г",DD995,1),1,""),DD995)</f>
        <v>#REF!</v>
      </c>
      <c r="DF995" s="95" t="e">
        <f t="shared" si="9753"/>
        <v>#REF!</v>
      </c>
      <c r="DG995" s="95" t="e">
        <f t="shared" si="9615"/>
        <v>#REF!</v>
      </c>
      <c r="DH995" s="25" t="str">
        <f>IFERROR(VLOOKUP(CI995*1,Обработ.выгрузка_реестра_РФ!$A:$G,5,),"")</f>
        <v/>
      </c>
      <c r="DI995" s="27" t="str">
        <f t="shared" si="9625"/>
        <v/>
      </c>
      <c r="DJ995" s="27" t="str">
        <f t="shared" ca="1" si="9602"/>
        <v/>
      </c>
      <c r="DK995" s="63" t="e">
        <f>IF(LEN('Описание предлагаемого товара'!#REF!)&gt;0,'Описание предлагаемого товара'!#REF!,"")</f>
        <v>#REF!</v>
      </c>
      <c r="DL995" s="63" t="e">
        <f>IF(LEN('Описание предлагаемого товара'!#REF!)&gt;0,'Описание предлагаемого товара'!#REF!,"")</f>
        <v>#REF!</v>
      </c>
      <c r="DM995" s="32"/>
    </row>
    <row r="996" spans="1:117" ht="48.75" customHeight="1" x14ac:dyDescent="0.25">
      <c r="A996" s="61" t="e">
        <f>IF(LEN('Описание предлагаемого товара'!#REF!)&gt;0,'Описание предлагаемого товара'!#REF!,"")</f>
        <v>#REF!</v>
      </c>
      <c r="B996" s="65" t="e">
        <f>IF(LEN('Описание предлагаемого товара'!#REF!)&gt;0,'Описание предлагаемого товара'!#REF!,"")</f>
        <v>#REF!</v>
      </c>
      <c r="C996" s="61" t="e">
        <f>IF(LEN('Описание предлагаемого товара'!#REF!)&gt;0,'Описание предлагаемого товара'!#REF!,"")</f>
        <v>#REF!</v>
      </c>
      <c r="D996" s="61" t="e">
        <f>IF(LEN('Описание предлагаемого товара'!#REF!)&gt;0,'Описание предлагаемого товара'!#REF!,"")</f>
        <v>#REF!</v>
      </c>
      <c r="E996" s="61" t="e">
        <f>IF(LEN('Описание предлагаемого товара'!#REF!)&gt;0,'Описание предлагаемого товара'!#REF!,"")</f>
        <v>#REF!</v>
      </c>
      <c r="F996" s="61" t="e">
        <f>IF(LEN('Описание предлагаемого товара'!#REF!)&gt;0,'Описание предлагаемого товара'!#REF!,"")</f>
        <v>#REF!</v>
      </c>
      <c r="G996" s="61" t="e">
        <f>IF(LEN('Описание предлагаемого товара'!#REF!)&gt;0,'Описание предлагаемого товара'!#REF!,"")</f>
        <v>#REF!</v>
      </c>
      <c r="H996" s="61" t="e">
        <f>IF(LEN('Описание предлагаемого товара'!#REF!)&gt;0,'Описание предлагаемого товара'!#REF!,"")</f>
        <v>#REF!</v>
      </c>
      <c r="I996" s="61" t="e">
        <f>IF(LEN('Описание предлагаемого товара'!#REF!)&gt;0,'Описание предлагаемого товара'!#REF!,"")</f>
        <v>#REF!</v>
      </c>
      <c r="J996" s="38" t="str">
        <f>IFERROR(VLOOKUP(B996,SAP!$A:$E,5,),"")</f>
        <v/>
      </c>
      <c r="K996" s="40" t="str">
        <f t="shared" si="9545"/>
        <v/>
      </c>
      <c r="L996" s="61" t="e">
        <f>IF(LEN('Описание предлагаемого товара'!#REF!)&gt;0,IFERROR('Описание предлагаемого товара'!#REF!*1,""),"")</f>
        <v>#REF!</v>
      </c>
      <c r="M996" s="39" t="str">
        <f>IFERROR(VLOOKUP(B996,SAP!$A:$E,2,),"")</f>
        <v/>
      </c>
      <c r="N996" s="41" t="str">
        <f t="shared" si="9681"/>
        <v/>
      </c>
      <c r="O996" s="39" t="str">
        <f t="shared" si="9532"/>
        <v/>
      </c>
      <c r="P996" s="36" t="e">
        <f>IF(LEN('Описание предлагаемого товара'!#REF!)&gt;0,'Описание предлагаемого товара'!#REF!,"")</f>
        <v>#REF!</v>
      </c>
      <c r="Q99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96" s="37" t="e">
        <f>IF(LEN('Описание предлагаемого товара'!#REF!)&gt;0,'Описание предлагаемого товара'!#REF!,"")</f>
        <v>#REF!</v>
      </c>
      <c r="S996" s="37" t="e">
        <f>IF(LEN('Описание предлагаемого товара'!#REF!)&gt;0,'Описание предлагаемого товара'!#REF!,"")</f>
        <v>#REF!</v>
      </c>
      <c r="T99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96" s="23" t="str">
        <f>IFERROR(VLOOKUP(CI996*1,Обработ.выгрузка_реестра_РФ!$A:$G,6,),"")</f>
        <v/>
      </c>
      <c r="V996" s="61" t="e">
        <f>IF(LEN('Описание предлагаемого товара'!#REF!)&gt;0,'Описание предлагаемого товара'!#REF!,"")</f>
        <v>#REF!</v>
      </c>
      <c r="W996" s="62" t="e">
        <f>IF(LEN('Описание предлагаемого товара'!#REF!)&gt;0,'Описание предлагаемого товара'!#REF!,"")</f>
        <v>#REF!</v>
      </c>
      <c r="X996" s="91" t="e">
        <f t="shared" ref="X996:Y996" si="9754">IFERROR(REPLACE(W996,FIND(CHAR(10),W996,1),1," "),W996)</f>
        <v>#REF!</v>
      </c>
      <c r="Y996" s="91" t="e">
        <f t="shared" si="9754"/>
        <v>#REF!</v>
      </c>
      <c r="Z996" s="91" t="e">
        <f t="shared" si="9547"/>
        <v>#REF!</v>
      </c>
      <c r="AA996" s="91" t="e">
        <f t="shared" si="9548"/>
        <v>#REF!</v>
      </c>
      <c r="AB996" s="91" t="e">
        <f t="shared" si="9549"/>
        <v>#REF!</v>
      </c>
      <c r="AC996" s="91" t="e">
        <f t="shared" ref="AC996:AF996" si="9755">IFERROR(REPLACE(AB996,FIND("  ",AB996,1),2," "),AB996)</f>
        <v>#REF!</v>
      </c>
      <c r="AD996" s="91" t="e">
        <f t="shared" si="9755"/>
        <v>#REF!</v>
      </c>
      <c r="AE996" s="91" t="e">
        <f t="shared" si="9755"/>
        <v>#REF!</v>
      </c>
      <c r="AF996" s="91" t="e">
        <f t="shared" si="9755"/>
        <v>#REF!</v>
      </c>
      <c r="AG996" s="23" t="str">
        <f>IFERROR(VLOOKUP(CI996*1,Обработ.выгрузка_реестра_РФ!$A:$G,4,),"")</f>
        <v/>
      </c>
      <c r="AH996" s="91" t="str">
        <f t="shared" ref="AH996:AI996" si="9756">IFERROR(REPLACE(AG996,FIND("-",AG996,1),1,"*"),AG996)</f>
        <v/>
      </c>
      <c r="AI996" s="91" t="str">
        <f t="shared" si="9756"/>
        <v/>
      </c>
      <c r="AJ996" s="27" t="str">
        <f t="shared" si="9647"/>
        <v/>
      </c>
      <c r="AK996" s="63" t="e">
        <f>IF(LEN('Описание предлагаемого товара'!#REF!)&gt;0,'Описание предлагаемого товара'!#REF!,"")</f>
        <v>#REF!</v>
      </c>
      <c r="AL996" s="91" t="e">
        <f t="shared" ref="AL996:AM996" si="9757">IFERROR(REPLACE(AK996,FIND(CHAR(10),AK996,1),1,""),AK996)</f>
        <v>#REF!</v>
      </c>
      <c r="AM996" s="91" t="e">
        <f t="shared" si="9757"/>
        <v>#REF!</v>
      </c>
      <c r="AN996" s="91" t="e">
        <f t="shared" ref="AN996:AR996" si="9758">IFERROR(REPLACE(AM996,FIND(" ",AM996,1),1,""),AM996)</f>
        <v>#REF!</v>
      </c>
      <c r="AO996" s="91" t="e">
        <f t="shared" si="9758"/>
        <v>#REF!</v>
      </c>
      <c r="AP996" s="91" t="e">
        <f t="shared" si="9758"/>
        <v>#REF!</v>
      </c>
      <c r="AQ996" s="91" t="e">
        <f t="shared" si="9758"/>
        <v>#REF!</v>
      </c>
      <c r="AR996" s="91" t="e">
        <f t="shared" si="9758"/>
        <v>#REF!</v>
      </c>
      <c r="AS996" s="91" t="e">
        <f t="shared" si="9554"/>
        <v>#REF!</v>
      </c>
      <c r="AT996" s="91" t="e">
        <f t="shared" si="9555"/>
        <v>#REF!</v>
      </c>
      <c r="AU996" s="32" t="e">
        <f t="shared" si="9538"/>
        <v>#REF!</v>
      </c>
      <c r="AV996" s="93" t="e">
        <f>'Описание предлагаемого товара'!#REF!</f>
        <v>#REF!</v>
      </c>
      <c r="AW996" s="91" t="e">
        <f>MIN(SEARCH({0,1,2,3,4,5,6,7,8,9},AV996&amp; "0123456789"))</f>
        <v>#REF!</v>
      </c>
      <c r="AX996" s="91" t="str">
        <f t="shared" si="9556"/>
        <v/>
      </c>
      <c r="AY996" s="91" t="str">
        <f t="shared" si="9557"/>
        <v/>
      </c>
      <c r="AZ996" s="91" t="str">
        <f t="shared" si="9558"/>
        <v/>
      </c>
      <c r="BA996" s="91" t="str">
        <f t="shared" si="9559"/>
        <v/>
      </c>
      <c r="BB996" s="91" t="str">
        <f t="shared" si="9560"/>
        <v/>
      </c>
      <c r="BC996" s="91" t="str">
        <f t="shared" si="9561"/>
        <v/>
      </c>
      <c r="BD996" s="91" t="str">
        <f t="shared" si="9562"/>
        <v/>
      </c>
      <c r="BE996" s="91" t="str">
        <f t="shared" si="9563"/>
        <v/>
      </c>
      <c r="BF996" s="91" t="str">
        <f t="shared" si="9564"/>
        <v/>
      </c>
      <c r="BG996" s="91" t="str">
        <f t="shared" si="9565"/>
        <v/>
      </c>
      <c r="BH996" s="91" t="str">
        <f t="shared" si="9566"/>
        <v/>
      </c>
      <c r="BI996" s="91" t="str">
        <f t="shared" si="9567"/>
        <v/>
      </c>
      <c r="BJ996" s="91" t="str">
        <f t="shared" si="9568"/>
        <v/>
      </c>
      <c r="BK996" s="91" t="str">
        <f t="shared" si="9569"/>
        <v/>
      </c>
      <c r="BL996" s="91" t="str">
        <f t="shared" si="9570"/>
        <v/>
      </c>
      <c r="BM996" s="91" t="str">
        <f t="shared" si="9571"/>
        <v/>
      </c>
      <c r="BN996" s="91" t="str">
        <f t="shared" si="9572"/>
        <v/>
      </c>
      <c r="BO996" s="91" t="str">
        <f t="shared" si="9573"/>
        <v/>
      </c>
      <c r="BP996" s="91" t="str">
        <f t="shared" si="9574"/>
        <v/>
      </c>
      <c r="BQ996" s="91" t="str">
        <f t="shared" si="9575"/>
        <v/>
      </c>
      <c r="BR996" s="91" t="str">
        <f t="shared" si="9576"/>
        <v/>
      </c>
      <c r="BS996" s="91" t="str">
        <f t="shared" si="9577"/>
        <v/>
      </c>
      <c r="BT996" s="91" t="str">
        <f t="shared" si="9578"/>
        <v/>
      </c>
      <c r="BU996" s="91" t="str">
        <f t="shared" si="9579"/>
        <v/>
      </c>
      <c r="BV996" s="91" t="str">
        <f t="shared" si="9580"/>
        <v/>
      </c>
      <c r="BW996" s="91" t="str">
        <f t="shared" si="9581"/>
        <v/>
      </c>
      <c r="BX996" s="91" t="str">
        <f t="shared" si="9582"/>
        <v/>
      </c>
      <c r="BY996" s="91" t="str">
        <f t="shared" si="9583"/>
        <v/>
      </c>
      <c r="BZ996" s="91" t="str">
        <f t="shared" si="9584"/>
        <v/>
      </c>
      <c r="CA996" s="91" t="str">
        <f t="shared" si="9585"/>
        <v/>
      </c>
      <c r="CB996" s="91" t="str">
        <f t="shared" si="9586"/>
        <v/>
      </c>
      <c r="CC996" s="91" t="str">
        <f t="shared" si="9587"/>
        <v/>
      </c>
      <c r="CD996" s="91" t="str">
        <f t="shared" si="9588"/>
        <v/>
      </c>
      <c r="CE996" s="91" t="str">
        <f t="shared" si="9589"/>
        <v/>
      </c>
      <c r="CF996" s="91" t="str">
        <f t="shared" si="9590"/>
        <v/>
      </c>
      <c r="CG996" s="91" t="str">
        <f t="shared" si="9591"/>
        <v/>
      </c>
      <c r="CH996" s="91" t="str">
        <f t="shared" si="9592"/>
        <v/>
      </c>
      <c r="CI996" s="91" t="str">
        <f t="shared" si="9593"/>
        <v>нет</v>
      </c>
      <c r="CJ996" s="63" t="e">
        <f>IF(LEN('Описание предлагаемого товара'!#REF!)&gt;0,'Описание предлагаемого товара'!#REF!,"")</f>
        <v>#REF!</v>
      </c>
      <c r="CK996" s="91" t="e">
        <f t="shared" ref="CK996:CL996" si="9759">IFERROR(REPLACE(CJ996,FIND(CHAR(10),CJ996,1),1,""),CJ996)</f>
        <v>#REF!</v>
      </c>
      <c r="CL996" s="91" t="e">
        <f t="shared" si="9759"/>
        <v>#REF!</v>
      </c>
      <c r="CM996" s="91" t="e">
        <f t="shared" si="9595"/>
        <v>#REF!</v>
      </c>
      <c r="CN996" s="91" t="e">
        <f t="shared" si="9596"/>
        <v>#REF!</v>
      </c>
      <c r="CO996" s="91" t="e">
        <f t="shared" si="9597"/>
        <v>#REF!</v>
      </c>
      <c r="CP996" s="90" t="e">
        <f>IF(AU996="Не указан реестровый номер (мера нац.режима Запрет)","",IF(CI996="нет","",IF(CU996="да","исключение(не смотрим баллы)",IFERROR(IF(CI996*1&gt;0,IFERROR(IF(VLOOKUP(CI996*1,Обработ.выгрузка_реестра_РФ!$A:$G,7,)=0,"Баллы не установлены",VLOOKUP(CI996*1,Обработ.выгрузка_реестра_РФ!$A:$G,7,)),IF(LEN(CI996)&gt;14,"","нет номера в реестре РФ")),""),IF(LEN(CI996)=0,"","Некорректный реестровый номер")))))</f>
        <v>#REF!</v>
      </c>
      <c r="CQ996" s="33" t="e">
        <f>IF(LEN(C996)&gt;0,IFERROR(IF(LEN(H996)&gt;0,IF(LEN(VLOOKUP(H996,'исключения(не_смотрим_баллы)'!$A:$C,1,))&gt;0,"да","нет"),"не введен ОКПД2"),"нет"),"")</f>
        <v>#REF!</v>
      </c>
      <c r="CR996" s="33" t="e">
        <f ca="1">IF(CQ996="да",IF(TODAY()&lt;VLOOKUP(H996,'исключения(не_смотрим_баллы)'!$A:$C,3,),"да","нет"),"")</f>
        <v>#REF!</v>
      </c>
      <c r="CS996" s="33" t="str">
        <f>IFERROR(IF(CQ996="да",IF(VLOOKUP(CI996*1,Обработ.выгрузка_реестра_РФ!$A:$G,2,)&lt;VLOOKUP(H996,'исключения(не_смотрим_баллы)'!$A:$C,2,),"да","нет"),""),"")</f>
        <v/>
      </c>
      <c r="CT996" s="24"/>
      <c r="CU996" s="33" t="e">
        <f t="shared" si="9609"/>
        <v>#REF!</v>
      </c>
      <c r="CV996" s="91" t="e">
        <f t="shared" si="9610"/>
        <v>#REF!</v>
      </c>
      <c r="CW996" s="27" t="e">
        <f t="shared" si="9611"/>
        <v>#REF!</v>
      </c>
      <c r="CX996" s="26" t="e">
        <f t="shared" si="9540"/>
        <v>#REF!</v>
      </c>
      <c r="CY996" s="64" t="e">
        <f>IF(LEN('Описание предлагаемого товара'!#REF!)&gt;0,'Описание предлагаемого товара'!#REF!,"")</f>
        <v>#REF!</v>
      </c>
      <c r="CZ996" s="95" t="e">
        <f t="shared" si="9598"/>
        <v>#REF!</v>
      </c>
      <c r="DA996" s="95" t="e">
        <f t="shared" ref="DA996" si="9760">IFERROR(REPLACE(CZ996,FIND(" ",CZ996,1),1,""),CZ996)</f>
        <v>#REF!</v>
      </c>
      <c r="DB996" s="95" t="e">
        <f t="shared" si="9542"/>
        <v>#REF!</v>
      </c>
      <c r="DC996" s="95" t="e">
        <f t="shared" ref="DC996:DD996" si="9761">IFERROR(REPLACE(DB996,FIND("г.",DB996,1),2,""),DB996)</f>
        <v>#REF!</v>
      </c>
      <c r="DD996" s="95" t="e">
        <f t="shared" si="9761"/>
        <v>#REF!</v>
      </c>
      <c r="DE996" s="95" t="e">
        <f t="shared" ref="DE996:DF996" si="9762">IFERROR(REPLACE(DD996,FIND("г",DD996,1),1,""),DD996)</f>
        <v>#REF!</v>
      </c>
      <c r="DF996" s="95" t="e">
        <f t="shared" si="9762"/>
        <v>#REF!</v>
      </c>
      <c r="DG996" s="95" t="e">
        <f t="shared" si="9615"/>
        <v>#REF!</v>
      </c>
      <c r="DH996" s="25" t="str">
        <f>IFERROR(VLOOKUP(CI996*1,Обработ.выгрузка_реестра_РФ!$A:$G,5,),"")</f>
        <v/>
      </c>
      <c r="DI996" s="27" t="str">
        <f t="shared" si="9625"/>
        <v/>
      </c>
      <c r="DJ996" s="27" t="str">
        <f t="shared" ca="1" si="9602"/>
        <v/>
      </c>
      <c r="DK996" s="63" t="e">
        <f>IF(LEN('Описание предлагаемого товара'!#REF!)&gt;0,'Описание предлагаемого товара'!#REF!,"")</f>
        <v>#REF!</v>
      </c>
      <c r="DL996" s="63" t="e">
        <f>IF(LEN('Описание предлагаемого товара'!#REF!)&gt;0,'Описание предлагаемого товара'!#REF!,"")</f>
        <v>#REF!</v>
      </c>
      <c r="DM996" s="32"/>
    </row>
    <row r="997" spans="1:117" ht="48.75" customHeight="1" x14ac:dyDescent="0.25">
      <c r="A997" s="61" t="e">
        <f>IF(LEN('Описание предлагаемого товара'!#REF!)&gt;0,'Описание предлагаемого товара'!#REF!,"")</f>
        <v>#REF!</v>
      </c>
      <c r="B997" s="65" t="e">
        <f>IF(LEN('Описание предлагаемого товара'!#REF!)&gt;0,'Описание предлагаемого товара'!#REF!,"")</f>
        <v>#REF!</v>
      </c>
      <c r="C997" s="61" t="e">
        <f>IF(LEN('Описание предлагаемого товара'!#REF!)&gt;0,'Описание предлагаемого товара'!#REF!,"")</f>
        <v>#REF!</v>
      </c>
      <c r="D997" s="61" t="e">
        <f>IF(LEN('Описание предлагаемого товара'!#REF!)&gt;0,'Описание предлагаемого товара'!#REF!,"")</f>
        <v>#REF!</v>
      </c>
      <c r="E997" s="61" t="e">
        <f>IF(LEN('Описание предлагаемого товара'!#REF!)&gt;0,'Описание предлагаемого товара'!#REF!,"")</f>
        <v>#REF!</v>
      </c>
      <c r="F997" s="61" t="e">
        <f>IF(LEN('Описание предлагаемого товара'!#REF!)&gt;0,'Описание предлагаемого товара'!#REF!,"")</f>
        <v>#REF!</v>
      </c>
      <c r="G997" s="61" t="e">
        <f>IF(LEN('Описание предлагаемого товара'!#REF!)&gt;0,'Описание предлагаемого товара'!#REF!,"")</f>
        <v>#REF!</v>
      </c>
      <c r="H997" s="61" t="e">
        <f>IF(LEN('Описание предлагаемого товара'!#REF!)&gt;0,'Описание предлагаемого товара'!#REF!,"")</f>
        <v>#REF!</v>
      </c>
      <c r="I997" s="61" t="e">
        <f>IF(LEN('Описание предлагаемого товара'!#REF!)&gt;0,'Описание предлагаемого товара'!#REF!,"")</f>
        <v>#REF!</v>
      </c>
      <c r="J997" s="38" t="str">
        <f>IFERROR(VLOOKUP(B997,SAP!$A:$E,5,),"")</f>
        <v/>
      </c>
      <c r="K997" s="40" t="str">
        <f t="shared" si="9545"/>
        <v/>
      </c>
      <c r="L997" s="61" t="e">
        <f>IF(LEN('Описание предлагаемого товара'!#REF!)&gt;0,IFERROR('Описание предлагаемого товара'!#REF!*1,""),"")</f>
        <v>#REF!</v>
      </c>
      <c r="M997" s="39" t="str">
        <f>IFERROR(VLOOKUP(B997,SAP!$A:$E,2,),"")</f>
        <v/>
      </c>
      <c r="N997" s="41" t="str">
        <f t="shared" si="9681"/>
        <v/>
      </c>
      <c r="O997" s="39" t="str">
        <f t="shared" si="9532"/>
        <v/>
      </c>
      <c r="P997" s="36" t="e">
        <f>IF(LEN('Описание предлагаемого товара'!#REF!)&gt;0,'Описание предлагаемого товара'!#REF!,"")</f>
        <v>#REF!</v>
      </c>
      <c r="Q99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97" s="37" t="e">
        <f>IF(LEN('Описание предлагаемого товара'!#REF!)&gt;0,'Описание предлагаемого товара'!#REF!,"")</f>
        <v>#REF!</v>
      </c>
      <c r="S997" s="37" t="e">
        <f>IF(LEN('Описание предлагаемого товара'!#REF!)&gt;0,'Описание предлагаемого товара'!#REF!,"")</f>
        <v>#REF!</v>
      </c>
      <c r="T99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97" s="23" t="str">
        <f>IFERROR(VLOOKUP(CI997*1,Обработ.выгрузка_реестра_РФ!$A:$G,6,),"")</f>
        <v/>
      </c>
      <c r="V997" s="61" t="e">
        <f>IF(LEN('Описание предлагаемого товара'!#REF!)&gt;0,'Описание предлагаемого товара'!#REF!,"")</f>
        <v>#REF!</v>
      </c>
      <c r="W997" s="62" t="e">
        <f>IF(LEN('Описание предлагаемого товара'!#REF!)&gt;0,'Описание предлагаемого товара'!#REF!,"")</f>
        <v>#REF!</v>
      </c>
      <c r="X997" s="91" t="e">
        <f t="shared" ref="X997:Y997" si="9763">IFERROR(REPLACE(W997,FIND(CHAR(10),W997,1),1," "),W997)</f>
        <v>#REF!</v>
      </c>
      <c r="Y997" s="91" t="e">
        <f t="shared" si="9763"/>
        <v>#REF!</v>
      </c>
      <c r="Z997" s="91" t="e">
        <f t="shared" si="9547"/>
        <v>#REF!</v>
      </c>
      <c r="AA997" s="91" t="e">
        <f t="shared" si="9548"/>
        <v>#REF!</v>
      </c>
      <c r="AB997" s="91" t="e">
        <f t="shared" si="9549"/>
        <v>#REF!</v>
      </c>
      <c r="AC997" s="91" t="e">
        <f t="shared" ref="AC997:AF997" si="9764">IFERROR(REPLACE(AB997,FIND("  ",AB997,1),2," "),AB997)</f>
        <v>#REF!</v>
      </c>
      <c r="AD997" s="91" t="e">
        <f t="shared" si="9764"/>
        <v>#REF!</v>
      </c>
      <c r="AE997" s="91" t="e">
        <f t="shared" si="9764"/>
        <v>#REF!</v>
      </c>
      <c r="AF997" s="91" t="e">
        <f t="shared" si="9764"/>
        <v>#REF!</v>
      </c>
      <c r="AG997" s="23" t="str">
        <f>IFERROR(VLOOKUP(CI997*1,Обработ.выгрузка_реестра_РФ!$A:$G,4,),"")</f>
        <v/>
      </c>
      <c r="AH997" s="91" t="str">
        <f t="shared" ref="AH997:AI997" si="9765">IFERROR(REPLACE(AG997,FIND("-",AG997,1),1,"*"),AG997)</f>
        <v/>
      </c>
      <c r="AI997" s="91" t="str">
        <f t="shared" si="9765"/>
        <v/>
      </c>
      <c r="AJ997" s="27" t="str">
        <f t="shared" si="9647"/>
        <v/>
      </c>
      <c r="AK997" s="63" t="e">
        <f>IF(LEN('Описание предлагаемого товара'!#REF!)&gt;0,'Описание предлагаемого товара'!#REF!,"")</f>
        <v>#REF!</v>
      </c>
      <c r="AL997" s="91" t="e">
        <f t="shared" ref="AL997:AM997" si="9766">IFERROR(REPLACE(AK997,FIND(CHAR(10),AK997,1),1,""),AK997)</f>
        <v>#REF!</v>
      </c>
      <c r="AM997" s="91" t="e">
        <f t="shared" si="9766"/>
        <v>#REF!</v>
      </c>
      <c r="AN997" s="91" t="e">
        <f t="shared" ref="AN997:AR997" si="9767">IFERROR(REPLACE(AM997,FIND(" ",AM997,1),1,""),AM997)</f>
        <v>#REF!</v>
      </c>
      <c r="AO997" s="91" t="e">
        <f t="shared" si="9767"/>
        <v>#REF!</v>
      </c>
      <c r="AP997" s="91" t="e">
        <f t="shared" si="9767"/>
        <v>#REF!</v>
      </c>
      <c r="AQ997" s="91" t="e">
        <f t="shared" si="9767"/>
        <v>#REF!</v>
      </c>
      <c r="AR997" s="91" t="e">
        <f t="shared" si="9767"/>
        <v>#REF!</v>
      </c>
      <c r="AS997" s="91" t="e">
        <f t="shared" si="9554"/>
        <v>#REF!</v>
      </c>
      <c r="AT997" s="91" t="e">
        <f t="shared" si="9555"/>
        <v>#REF!</v>
      </c>
      <c r="AU997" s="32" t="e">
        <f t="shared" si="9538"/>
        <v>#REF!</v>
      </c>
      <c r="AV997" s="93" t="e">
        <f>'Описание предлагаемого товара'!#REF!</f>
        <v>#REF!</v>
      </c>
      <c r="AW997" s="91" t="e">
        <f>MIN(SEARCH({0,1,2,3,4,5,6,7,8,9},AV997&amp; "0123456789"))</f>
        <v>#REF!</v>
      </c>
      <c r="AX997" s="91" t="str">
        <f t="shared" si="9556"/>
        <v/>
      </c>
      <c r="AY997" s="91" t="str">
        <f t="shared" si="9557"/>
        <v/>
      </c>
      <c r="AZ997" s="91" t="str">
        <f t="shared" si="9558"/>
        <v/>
      </c>
      <c r="BA997" s="91" t="str">
        <f t="shared" si="9559"/>
        <v/>
      </c>
      <c r="BB997" s="91" t="str">
        <f t="shared" si="9560"/>
        <v/>
      </c>
      <c r="BC997" s="91" t="str">
        <f t="shared" si="9561"/>
        <v/>
      </c>
      <c r="BD997" s="91" t="str">
        <f t="shared" si="9562"/>
        <v/>
      </c>
      <c r="BE997" s="91" t="str">
        <f t="shared" si="9563"/>
        <v/>
      </c>
      <c r="BF997" s="91" t="str">
        <f t="shared" si="9564"/>
        <v/>
      </c>
      <c r="BG997" s="91" t="str">
        <f t="shared" si="9565"/>
        <v/>
      </c>
      <c r="BH997" s="91" t="str">
        <f t="shared" si="9566"/>
        <v/>
      </c>
      <c r="BI997" s="91" t="str">
        <f t="shared" si="9567"/>
        <v/>
      </c>
      <c r="BJ997" s="91" t="str">
        <f t="shared" si="9568"/>
        <v/>
      </c>
      <c r="BK997" s="91" t="str">
        <f t="shared" si="9569"/>
        <v/>
      </c>
      <c r="BL997" s="91" t="str">
        <f t="shared" si="9570"/>
        <v/>
      </c>
      <c r="BM997" s="91" t="str">
        <f t="shared" si="9571"/>
        <v/>
      </c>
      <c r="BN997" s="91" t="str">
        <f t="shared" si="9572"/>
        <v/>
      </c>
      <c r="BO997" s="91" t="str">
        <f t="shared" si="9573"/>
        <v/>
      </c>
      <c r="BP997" s="91" t="str">
        <f t="shared" si="9574"/>
        <v/>
      </c>
      <c r="BQ997" s="91" t="str">
        <f t="shared" si="9575"/>
        <v/>
      </c>
      <c r="BR997" s="91" t="str">
        <f t="shared" si="9576"/>
        <v/>
      </c>
      <c r="BS997" s="91" t="str">
        <f t="shared" si="9577"/>
        <v/>
      </c>
      <c r="BT997" s="91" t="str">
        <f t="shared" si="9578"/>
        <v/>
      </c>
      <c r="BU997" s="91" t="str">
        <f t="shared" si="9579"/>
        <v/>
      </c>
      <c r="BV997" s="91" t="str">
        <f t="shared" si="9580"/>
        <v/>
      </c>
      <c r="BW997" s="91" t="str">
        <f t="shared" si="9581"/>
        <v/>
      </c>
      <c r="BX997" s="91" t="str">
        <f t="shared" si="9582"/>
        <v/>
      </c>
      <c r="BY997" s="91" t="str">
        <f t="shared" si="9583"/>
        <v/>
      </c>
      <c r="BZ997" s="91" t="str">
        <f t="shared" si="9584"/>
        <v/>
      </c>
      <c r="CA997" s="91" t="str">
        <f t="shared" si="9585"/>
        <v/>
      </c>
      <c r="CB997" s="91" t="str">
        <f t="shared" si="9586"/>
        <v/>
      </c>
      <c r="CC997" s="91" t="str">
        <f t="shared" si="9587"/>
        <v/>
      </c>
      <c r="CD997" s="91" t="str">
        <f t="shared" si="9588"/>
        <v/>
      </c>
      <c r="CE997" s="91" t="str">
        <f t="shared" si="9589"/>
        <v/>
      </c>
      <c r="CF997" s="91" t="str">
        <f t="shared" si="9590"/>
        <v/>
      </c>
      <c r="CG997" s="91" t="str">
        <f t="shared" si="9591"/>
        <v/>
      </c>
      <c r="CH997" s="91" t="str">
        <f t="shared" si="9592"/>
        <v/>
      </c>
      <c r="CI997" s="91" t="str">
        <f t="shared" si="9593"/>
        <v>нет</v>
      </c>
      <c r="CJ997" s="63" t="e">
        <f>IF(LEN('Описание предлагаемого товара'!#REF!)&gt;0,'Описание предлагаемого товара'!#REF!,"")</f>
        <v>#REF!</v>
      </c>
      <c r="CK997" s="91" t="e">
        <f t="shared" ref="CK997:CL997" si="9768">IFERROR(REPLACE(CJ997,FIND(CHAR(10),CJ997,1),1,""),CJ997)</f>
        <v>#REF!</v>
      </c>
      <c r="CL997" s="91" t="e">
        <f t="shared" si="9768"/>
        <v>#REF!</v>
      </c>
      <c r="CM997" s="91" t="e">
        <f t="shared" si="9595"/>
        <v>#REF!</v>
      </c>
      <c r="CN997" s="91" t="e">
        <f t="shared" si="9596"/>
        <v>#REF!</v>
      </c>
      <c r="CO997" s="91" t="e">
        <f t="shared" si="9597"/>
        <v>#REF!</v>
      </c>
      <c r="CP997" s="90" t="e">
        <f>IF(AU997="Не указан реестровый номер (мера нац.режима Запрет)","",IF(CI997="нет","",IF(CU997="да","исключение(не смотрим баллы)",IFERROR(IF(CI997*1&gt;0,IFERROR(IF(VLOOKUP(CI997*1,Обработ.выгрузка_реестра_РФ!$A:$G,7,)=0,"Баллы не установлены",VLOOKUP(CI997*1,Обработ.выгрузка_реестра_РФ!$A:$G,7,)),IF(LEN(CI997)&gt;14,"","нет номера в реестре РФ")),""),IF(LEN(CI997)=0,"","Некорректный реестровый номер")))))</f>
        <v>#REF!</v>
      </c>
      <c r="CQ997" s="33" t="e">
        <f>IF(LEN(C997)&gt;0,IFERROR(IF(LEN(H997)&gt;0,IF(LEN(VLOOKUP(H997,'исключения(не_смотрим_баллы)'!$A:$C,1,))&gt;0,"да","нет"),"не введен ОКПД2"),"нет"),"")</f>
        <v>#REF!</v>
      </c>
      <c r="CR997" s="33" t="e">
        <f ca="1">IF(CQ997="да",IF(TODAY()&lt;VLOOKUP(H997,'исключения(не_смотрим_баллы)'!$A:$C,3,),"да","нет"),"")</f>
        <v>#REF!</v>
      </c>
      <c r="CS997" s="33" t="str">
        <f>IFERROR(IF(CQ997="да",IF(VLOOKUP(CI997*1,Обработ.выгрузка_реестра_РФ!$A:$G,2,)&lt;VLOOKUP(H997,'исключения(не_смотрим_баллы)'!$A:$C,2,),"да","нет"),""),"")</f>
        <v/>
      </c>
      <c r="CT997" s="24"/>
      <c r="CU997" s="33" t="e">
        <f t="shared" si="9609"/>
        <v>#REF!</v>
      </c>
      <c r="CV997" s="91" t="e">
        <f t="shared" si="9610"/>
        <v>#REF!</v>
      </c>
      <c r="CW997" s="27" t="e">
        <f t="shared" si="9611"/>
        <v>#REF!</v>
      </c>
      <c r="CX997" s="26" t="e">
        <f t="shared" si="9540"/>
        <v>#REF!</v>
      </c>
      <c r="CY997" s="64" t="e">
        <f>IF(LEN('Описание предлагаемого товара'!#REF!)&gt;0,'Описание предлагаемого товара'!#REF!,"")</f>
        <v>#REF!</v>
      </c>
      <c r="CZ997" s="95" t="e">
        <f t="shared" si="9598"/>
        <v>#REF!</v>
      </c>
      <c r="DA997" s="95" t="e">
        <f t="shared" ref="DA997" si="9769">IFERROR(REPLACE(CZ997,FIND(" ",CZ997,1),1,""),CZ997)</f>
        <v>#REF!</v>
      </c>
      <c r="DB997" s="95" t="e">
        <f t="shared" si="9542"/>
        <v>#REF!</v>
      </c>
      <c r="DC997" s="95" t="e">
        <f t="shared" ref="DC997:DD997" si="9770">IFERROR(REPLACE(DB997,FIND("г.",DB997,1),2,""),DB997)</f>
        <v>#REF!</v>
      </c>
      <c r="DD997" s="95" t="e">
        <f t="shared" si="9770"/>
        <v>#REF!</v>
      </c>
      <c r="DE997" s="95" t="e">
        <f t="shared" ref="DE997:DF997" si="9771">IFERROR(REPLACE(DD997,FIND("г",DD997,1),1,""),DD997)</f>
        <v>#REF!</v>
      </c>
      <c r="DF997" s="95" t="e">
        <f t="shared" si="9771"/>
        <v>#REF!</v>
      </c>
      <c r="DG997" s="95" t="e">
        <f t="shared" si="9615"/>
        <v>#REF!</v>
      </c>
      <c r="DH997" s="25" t="str">
        <f>IFERROR(VLOOKUP(CI997*1,Обработ.выгрузка_реестра_РФ!$A:$G,5,),"")</f>
        <v/>
      </c>
      <c r="DI997" s="27" t="str">
        <f t="shared" si="9625"/>
        <v/>
      </c>
      <c r="DJ997" s="27" t="str">
        <f t="shared" ca="1" si="9602"/>
        <v/>
      </c>
      <c r="DK997" s="63" t="e">
        <f>IF(LEN('Описание предлагаемого товара'!#REF!)&gt;0,'Описание предлагаемого товара'!#REF!,"")</f>
        <v>#REF!</v>
      </c>
      <c r="DL997" s="63" t="e">
        <f>IF(LEN('Описание предлагаемого товара'!#REF!)&gt;0,'Описание предлагаемого товара'!#REF!,"")</f>
        <v>#REF!</v>
      </c>
      <c r="DM997" s="32"/>
    </row>
    <row r="998" spans="1:117" ht="48.75" customHeight="1" x14ac:dyDescent="0.25">
      <c r="A998" s="61" t="e">
        <f>IF(LEN('Описание предлагаемого товара'!#REF!)&gt;0,'Описание предлагаемого товара'!#REF!,"")</f>
        <v>#REF!</v>
      </c>
      <c r="B998" s="65" t="e">
        <f>IF(LEN('Описание предлагаемого товара'!#REF!)&gt;0,'Описание предлагаемого товара'!#REF!,"")</f>
        <v>#REF!</v>
      </c>
      <c r="C998" s="61" t="e">
        <f>IF(LEN('Описание предлагаемого товара'!#REF!)&gt;0,'Описание предлагаемого товара'!#REF!,"")</f>
        <v>#REF!</v>
      </c>
      <c r="D998" s="61" t="e">
        <f>IF(LEN('Описание предлагаемого товара'!#REF!)&gt;0,'Описание предлагаемого товара'!#REF!,"")</f>
        <v>#REF!</v>
      </c>
      <c r="E998" s="61" t="e">
        <f>IF(LEN('Описание предлагаемого товара'!#REF!)&gt;0,'Описание предлагаемого товара'!#REF!,"")</f>
        <v>#REF!</v>
      </c>
      <c r="F998" s="61" t="e">
        <f>IF(LEN('Описание предлагаемого товара'!#REF!)&gt;0,'Описание предлагаемого товара'!#REF!,"")</f>
        <v>#REF!</v>
      </c>
      <c r="G998" s="61" t="e">
        <f>IF(LEN('Описание предлагаемого товара'!#REF!)&gt;0,'Описание предлагаемого товара'!#REF!,"")</f>
        <v>#REF!</v>
      </c>
      <c r="H998" s="61" t="e">
        <f>IF(LEN('Описание предлагаемого товара'!#REF!)&gt;0,'Описание предлагаемого товара'!#REF!,"")</f>
        <v>#REF!</v>
      </c>
      <c r="I998" s="61" t="e">
        <f>IF(LEN('Описание предлагаемого товара'!#REF!)&gt;0,'Описание предлагаемого товара'!#REF!,"")</f>
        <v>#REF!</v>
      </c>
      <c r="J998" s="38" t="str">
        <f>IFERROR(VLOOKUP(B998,SAP!$A:$E,5,),"")</f>
        <v/>
      </c>
      <c r="K998" s="40" t="str">
        <f t="shared" si="9545"/>
        <v/>
      </c>
      <c r="L998" s="61" t="e">
        <f>IF(LEN('Описание предлагаемого товара'!#REF!)&gt;0,IFERROR('Описание предлагаемого товара'!#REF!*1,""),"")</f>
        <v>#REF!</v>
      </c>
      <c r="M998" s="39" t="str">
        <f>IFERROR(VLOOKUP(B998,SAP!$A:$E,2,),"")</f>
        <v/>
      </c>
      <c r="N998" s="41" t="str">
        <f t="shared" si="9681"/>
        <v/>
      </c>
      <c r="O998" s="39" t="str">
        <f t="shared" si="9532"/>
        <v/>
      </c>
      <c r="P998" s="36" t="e">
        <f>IF(LEN('Описание предлагаемого товара'!#REF!)&gt;0,'Описание предлагаемого товара'!#REF!,"")</f>
        <v>#REF!</v>
      </c>
      <c r="Q99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98" s="37" t="e">
        <f>IF(LEN('Описание предлагаемого товара'!#REF!)&gt;0,'Описание предлагаемого товара'!#REF!,"")</f>
        <v>#REF!</v>
      </c>
      <c r="S998" s="37" t="e">
        <f>IF(LEN('Описание предлагаемого товара'!#REF!)&gt;0,'Описание предлагаемого товара'!#REF!,"")</f>
        <v>#REF!</v>
      </c>
      <c r="T99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98" s="23" t="str">
        <f>IFERROR(VLOOKUP(CI998*1,Обработ.выгрузка_реестра_РФ!$A:$G,6,),"")</f>
        <v/>
      </c>
      <c r="V998" s="61" t="e">
        <f>IF(LEN('Описание предлагаемого товара'!#REF!)&gt;0,'Описание предлагаемого товара'!#REF!,"")</f>
        <v>#REF!</v>
      </c>
      <c r="W998" s="62" t="e">
        <f>IF(LEN('Описание предлагаемого товара'!#REF!)&gt;0,'Описание предлагаемого товара'!#REF!,"")</f>
        <v>#REF!</v>
      </c>
      <c r="X998" s="91" t="e">
        <f t="shared" ref="X998:Y998" si="9772">IFERROR(REPLACE(W998,FIND(CHAR(10),W998,1),1," "),W998)</f>
        <v>#REF!</v>
      </c>
      <c r="Y998" s="91" t="e">
        <f t="shared" si="9772"/>
        <v>#REF!</v>
      </c>
      <c r="Z998" s="91" t="e">
        <f t="shared" si="9547"/>
        <v>#REF!</v>
      </c>
      <c r="AA998" s="91" t="e">
        <f t="shared" si="9548"/>
        <v>#REF!</v>
      </c>
      <c r="AB998" s="91" t="e">
        <f t="shared" si="9549"/>
        <v>#REF!</v>
      </c>
      <c r="AC998" s="91" t="e">
        <f t="shared" ref="AC998:AF998" si="9773">IFERROR(REPLACE(AB998,FIND("  ",AB998,1),2," "),AB998)</f>
        <v>#REF!</v>
      </c>
      <c r="AD998" s="91" t="e">
        <f t="shared" si="9773"/>
        <v>#REF!</v>
      </c>
      <c r="AE998" s="91" t="e">
        <f t="shared" si="9773"/>
        <v>#REF!</v>
      </c>
      <c r="AF998" s="91" t="e">
        <f t="shared" si="9773"/>
        <v>#REF!</v>
      </c>
      <c r="AG998" s="23" t="str">
        <f>IFERROR(VLOOKUP(CI998*1,Обработ.выгрузка_реестра_РФ!$A:$G,4,),"")</f>
        <v/>
      </c>
      <c r="AH998" s="91" t="str">
        <f t="shared" ref="AH998:AI998" si="9774">IFERROR(REPLACE(AG998,FIND("-",AG998,1),1,"*"),AG998)</f>
        <v/>
      </c>
      <c r="AI998" s="91" t="str">
        <f t="shared" si="9774"/>
        <v/>
      </c>
      <c r="AJ998" s="27" t="str">
        <f t="shared" si="9647"/>
        <v/>
      </c>
      <c r="AK998" s="63" t="e">
        <f>IF(LEN('Описание предлагаемого товара'!#REF!)&gt;0,'Описание предлагаемого товара'!#REF!,"")</f>
        <v>#REF!</v>
      </c>
      <c r="AL998" s="91" t="e">
        <f t="shared" ref="AL998:AM998" si="9775">IFERROR(REPLACE(AK998,FIND(CHAR(10),AK998,1),1,""),AK998)</f>
        <v>#REF!</v>
      </c>
      <c r="AM998" s="91" t="e">
        <f t="shared" si="9775"/>
        <v>#REF!</v>
      </c>
      <c r="AN998" s="91" t="e">
        <f t="shared" ref="AN998:AR998" si="9776">IFERROR(REPLACE(AM998,FIND(" ",AM998,1),1,""),AM998)</f>
        <v>#REF!</v>
      </c>
      <c r="AO998" s="91" t="e">
        <f t="shared" si="9776"/>
        <v>#REF!</v>
      </c>
      <c r="AP998" s="91" t="e">
        <f t="shared" si="9776"/>
        <v>#REF!</v>
      </c>
      <c r="AQ998" s="91" t="e">
        <f t="shared" si="9776"/>
        <v>#REF!</v>
      </c>
      <c r="AR998" s="91" t="e">
        <f t="shared" si="9776"/>
        <v>#REF!</v>
      </c>
      <c r="AS998" s="91" t="e">
        <f t="shared" si="9554"/>
        <v>#REF!</v>
      </c>
      <c r="AT998" s="91" t="e">
        <f t="shared" si="9555"/>
        <v>#REF!</v>
      </c>
      <c r="AU998" s="32" t="e">
        <f t="shared" si="9538"/>
        <v>#REF!</v>
      </c>
      <c r="AV998" s="93" t="e">
        <f>'Описание предлагаемого товара'!#REF!</f>
        <v>#REF!</v>
      </c>
      <c r="AW998" s="91" t="e">
        <f>MIN(SEARCH({0,1,2,3,4,5,6,7,8,9},AV998&amp; "0123456789"))</f>
        <v>#REF!</v>
      </c>
      <c r="AX998" s="91" t="str">
        <f t="shared" si="9556"/>
        <v/>
      </c>
      <c r="AY998" s="91" t="str">
        <f t="shared" si="9557"/>
        <v/>
      </c>
      <c r="AZ998" s="91" t="str">
        <f t="shared" si="9558"/>
        <v/>
      </c>
      <c r="BA998" s="91" t="str">
        <f t="shared" si="9559"/>
        <v/>
      </c>
      <c r="BB998" s="91" t="str">
        <f t="shared" si="9560"/>
        <v/>
      </c>
      <c r="BC998" s="91" t="str">
        <f t="shared" si="9561"/>
        <v/>
      </c>
      <c r="BD998" s="91" t="str">
        <f t="shared" si="9562"/>
        <v/>
      </c>
      <c r="BE998" s="91" t="str">
        <f t="shared" si="9563"/>
        <v/>
      </c>
      <c r="BF998" s="91" t="str">
        <f t="shared" si="9564"/>
        <v/>
      </c>
      <c r="BG998" s="91" t="str">
        <f t="shared" si="9565"/>
        <v/>
      </c>
      <c r="BH998" s="91" t="str">
        <f t="shared" si="9566"/>
        <v/>
      </c>
      <c r="BI998" s="91" t="str">
        <f t="shared" si="9567"/>
        <v/>
      </c>
      <c r="BJ998" s="91" t="str">
        <f t="shared" si="9568"/>
        <v/>
      </c>
      <c r="BK998" s="91" t="str">
        <f t="shared" si="9569"/>
        <v/>
      </c>
      <c r="BL998" s="91" t="str">
        <f t="shared" si="9570"/>
        <v/>
      </c>
      <c r="BM998" s="91" t="str">
        <f t="shared" si="9571"/>
        <v/>
      </c>
      <c r="BN998" s="91" t="str">
        <f t="shared" si="9572"/>
        <v/>
      </c>
      <c r="BO998" s="91" t="str">
        <f t="shared" si="9573"/>
        <v/>
      </c>
      <c r="BP998" s="91" t="str">
        <f t="shared" si="9574"/>
        <v/>
      </c>
      <c r="BQ998" s="91" t="str">
        <f t="shared" si="9575"/>
        <v/>
      </c>
      <c r="BR998" s="91" t="str">
        <f t="shared" si="9576"/>
        <v/>
      </c>
      <c r="BS998" s="91" t="str">
        <f t="shared" si="9577"/>
        <v/>
      </c>
      <c r="BT998" s="91" t="str">
        <f t="shared" si="9578"/>
        <v/>
      </c>
      <c r="BU998" s="91" t="str">
        <f t="shared" si="9579"/>
        <v/>
      </c>
      <c r="BV998" s="91" t="str">
        <f t="shared" si="9580"/>
        <v/>
      </c>
      <c r="BW998" s="91" t="str">
        <f t="shared" si="9581"/>
        <v/>
      </c>
      <c r="BX998" s="91" t="str">
        <f t="shared" si="9582"/>
        <v/>
      </c>
      <c r="BY998" s="91" t="str">
        <f t="shared" si="9583"/>
        <v/>
      </c>
      <c r="BZ998" s="91" t="str">
        <f t="shared" si="9584"/>
        <v/>
      </c>
      <c r="CA998" s="91" t="str">
        <f t="shared" si="9585"/>
        <v/>
      </c>
      <c r="CB998" s="91" t="str">
        <f t="shared" si="9586"/>
        <v/>
      </c>
      <c r="CC998" s="91" t="str">
        <f t="shared" si="9587"/>
        <v/>
      </c>
      <c r="CD998" s="91" t="str">
        <f t="shared" si="9588"/>
        <v/>
      </c>
      <c r="CE998" s="91" t="str">
        <f t="shared" si="9589"/>
        <v/>
      </c>
      <c r="CF998" s="91" t="str">
        <f t="shared" si="9590"/>
        <v/>
      </c>
      <c r="CG998" s="91" t="str">
        <f t="shared" si="9591"/>
        <v/>
      </c>
      <c r="CH998" s="91" t="str">
        <f t="shared" si="9592"/>
        <v/>
      </c>
      <c r="CI998" s="91" t="str">
        <f t="shared" si="9593"/>
        <v>нет</v>
      </c>
      <c r="CJ998" s="63" t="e">
        <f>IF(LEN('Описание предлагаемого товара'!#REF!)&gt;0,'Описание предлагаемого товара'!#REF!,"")</f>
        <v>#REF!</v>
      </c>
      <c r="CK998" s="91" t="e">
        <f t="shared" ref="CK998:CL998" si="9777">IFERROR(REPLACE(CJ998,FIND(CHAR(10),CJ998,1),1,""),CJ998)</f>
        <v>#REF!</v>
      </c>
      <c r="CL998" s="91" t="e">
        <f t="shared" si="9777"/>
        <v>#REF!</v>
      </c>
      <c r="CM998" s="91" t="e">
        <f t="shared" si="9595"/>
        <v>#REF!</v>
      </c>
      <c r="CN998" s="91" t="e">
        <f t="shared" si="9596"/>
        <v>#REF!</v>
      </c>
      <c r="CO998" s="91" t="e">
        <f t="shared" si="9597"/>
        <v>#REF!</v>
      </c>
      <c r="CP998" s="90" t="e">
        <f>IF(AU998="Не указан реестровый номер (мера нац.режима Запрет)","",IF(CI998="нет","",IF(CU998="да","исключение(не смотрим баллы)",IFERROR(IF(CI998*1&gt;0,IFERROR(IF(VLOOKUP(CI998*1,Обработ.выгрузка_реестра_РФ!$A:$G,7,)=0,"Баллы не установлены",VLOOKUP(CI998*1,Обработ.выгрузка_реестра_РФ!$A:$G,7,)),IF(LEN(CI998)&gt;14,"","нет номера в реестре РФ")),""),IF(LEN(CI998)=0,"","Некорректный реестровый номер")))))</f>
        <v>#REF!</v>
      </c>
      <c r="CQ998" s="33" t="e">
        <f>IF(LEN(C998)&gt;0,IFERROR(IF(LEN(H998)&gt;0,IF(LEN(VLOOKUP(H998,'исключения(не_смотрим_баллы)'!$A:$C,1,))&gt;0,"да","нет"),"не введен ОКПД2"),"нет"),"")</f>
        <v>#REF!</v>
      </c>
      <c r="CR998" s="33" t="e">
        <f ca="1">IF(CQ998="да",IF(TODAY()&lt;VLOOKUP(H998,'исключения(не_смотрим_баллы)'!$A:$C,3,),"да","нет"),"")</f>
        <v>#REF!</v>
      </c>
      <c r="CS998" s="33" t="str">
        <f>IFERROR(IF(CQ998="да",IF(VLOOKUP(CI998*1,Обработ.выгрузка_реестра_РФ!$A:$G,2,)&lt;VLOOKUP(H998,'исключения(не_смотрим_баллы)'!$A:$C,2,),"да","нет"),""),"")</f>
        <v/>
      </c>
      <c r="CT998" s="24"/>
      <c r="CU998" s="33" t="e">
        <f t="shared" si="9609"/>
        <v>#REF!</v>
      </c>
      <c r="CV998" s="91" t="e">
        <f t="shared" si="9610"/>
        <v>#REF!</v>
      </c>
      <c r="CW998" s="27" t="e">
        <f t="shared" si="9611"/>
        <v>#REF!</v>
      </c>
      <c r="CX998" s="26" t="e">
        <f t="shared" si="9540"/>
        <v>#REF!</v>
      </c>
      <c r="CY998" s="64" t="e">
        <f>IF(LEN('Описание предлагаемого товара'!#REF!)&gt;0,'Описание предлагаемого товара'!#REF!,"")</f>
        <v>#REF!</v>
      </c>
      <c r="CZ998" s="95" t="e">
        <f t="shared" si="9598"/>
        <v>#REF!</v>
      </c>
      <c r="DA998" s="95" t="e">
        <f t="shared" ref="DA998" si="9778">IFERROR(REPLACE(CZ998,FIND(" ",CZ998,1),1,""),CZ998)</f>
        <v>#REF!</v>
      </c>
      <c r="DB998" s="95" t="e">
        <f t="shared" si="9542"/>
        <v>#REF!</v>
      </c>
      <c r="DC998" s="95" t="e">
        <f t="shared" ref="DC998:DD998" si="9779">IFERROR(REPLACE(DB998,FIND("г.",DB998,1),2,""),DB998)</f>
        <v>#REF!</v>
      </c>
      <c r="DD998" s="95" t="e">
        <f t="shared" si="9779"/>
        <v>#REF!</v>
      </c>
      <c r="DE998" s="95" t="e">
        <f t="shared" ref="DE998:DF998" si="9780">IFERROR(REPLACE(DD998,FIND("г",DD998,1),1,""),DD998)</f>
        <v>#REF!</v>
      </c>
      <c r="DF998" s="95" t="e">
        <f t="shared" si="9780"/>
        <v>#REF!</v>
      </c>
      <c r="DG998" s="95" t="e">
        <f t="shared" si="9615"/>
        <v>#REF!</v>
      </c>
      <c r="DH998" s="25" t="str">
        <f>IFERROR(VLOOKUP(CI998*1,Обработ.выгрузка_реестра_РФ!$A:$G,5,),"")</f>
        <v/>
      </c>
      <c r="DI998" s="27" t="str">
        <f t="shared" si="9625"/>
        <v/>
      </c>
      <c r="DJ998" s="27" t="str">
        <f t="shared" ca="1" si="9602"/>
        <v/>
      </c>
      <c r="DK998" s="63" t="e">
        <f>IF(LEN('Описание предлагаемого товара'!#REF!)&gt;0,'Описание предлагаемого товара'!#REF!,"")</f>
        <v>#REF!</v>
      </c>
      <c r="DL998" s="63" t="e">
        <f>IF(LEN('Описание предлагаемого товара'!#REF!)&gt;0,'Описание предлагаемого товара'!#REF!,"")</f>
        <v>#REF!</v>
      </c>
      <c r="DM998" s="32"/>
    </row>
    <row r="999" spans="1:117" ht="48.75" customHeight="1" x14ac:dyDescent="0.25">
      <c r="A999" s="61" t="e">
        <f>IF(LEN('Описание предлагаемого товара'!#REF!)&gt;0,'Описание предлагаемого товара'!#REF!,"")</f>
        <v>#REF!</v>
      </c>
      <c r="B999" s="65" t="e">
        <f>IF(LEN('Описание предлагаемого товара'!#REF!)&gt;0,'Описание предлагаемого товара'!#REF!,"")</f>
        <v>#REF!</v>
      </c>
      <c r="C999" s="61" t="e">
        <f>IF(LEN('Описание предлагаемого товара'!#REF!)&gt;0,'Описание предлагаемого товара'!#REF!,"")</f>
        <v>#REF!</v>
      </c>
      <c r="D999" s="61" t="e">
        <f>IF(LEN('Описание предлагаемого товара'!#REF!)&gt;0,'Описание предлагаемого товара'!#REF!,"")</f>
        <v>#REF!</v>
      </c>
      <c r="E999" s="61" t="e">
        <f>IF(LEN('Описание предлагаемого товара'!#REF!)&gt;0,'Описание предлагаемого товара'!#REF!,"")</f>
        <v>#REF!</v>
      </c>
      <c r="F999" s="61" t="e">
        <f>IF(LEN('Описание предлагаемого товара'!#REF!)&gt;0,'Описание предлагаемого товара'!#REF!,"")</f>
        <v>#REF!</v>
      </c>
      <c r="G999" s="61" t="e">
        <f>IF(LEN('Описание предлагаемого товара'!#REF!)&gt;0,'Описание предлагаемого товара'!#REF!,"")</f>
        <v>#REF!</v>
      </c>
      <c r="H999" s="61" t="e">
        <f>IF(LEN('Описание предлагаемого товара'!#REF!)&gt;0,'Описание предлагаемого товара'!#REF!,"")</f>
        <v>#REF!</v>
      </c>
      <c r="I999" s="61" t="e">
        <f>IF(LEN('Описание предлагаемого товара'!#REF!)&gt;0,'Описание предлагаемого товара'!#REF!,"")</f>
        <v>#REF!</v>
      </c>
      <c r="J999" s="38" t="str">
        <f>IFERROR(VLOOKUP(B999,SAP!$A:$E,5,),"")</f>
        <v/>
      </c>
      <c r="K999" s="40" t="str">
        <f t="shared" si="9545"/>
        <v/>
      </c>
      <c r="L999" s="61" t="e">
        <f>IF(LEN('Описание предлагаемого товара'!#REF!)&gt;0,IFERROR('Описание предлагаемого товара'!#REF!*1,""),"")</f>
        <v>#REF!</v>
      </c>
      <c r="M999" s="39" t="str">
        <f>IFERROR(VLOOKUP(B999,SAP!$A:$E,2,),"")</f>
        <v/>
      </c>
      <c r="N999" s="41" t="str">
        <f t="shared" si="9681"/>
        <v/>
      </c>
      <c r="O999" s="39" t="str">
        <f t="shared" si="9532"/>
        <v/>
      </c>
      <c r="P999" s="36" t="e">
        <f>IF(LEN('Описание предлагаемого товара'!#REF!)&gt;0,'Описание предлагаемого товара'!#REF!,"")</f>
        <v>#REF!</v>
      </c>
      <c r="Q99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999" s="37" t="e">
        <f>IF(LEN('Описание предлагаемого товара'!#REF!)&gt;0,'Описание предлагаемого товара'!#REF!,"")</f>
        <v>#REF!</v>
      </c>
      <c r="S999" s="37" t="e">
        <f>IF(LEN('Описание предлагаемого товара'!#REF!)&gt;0,'Описание предлагаемого товара'!#REF!,"")</f>
        <v>#REF!</v>
      </c>
      <c r="T99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999" s="23" t="str">
        <f>IFERROR(VLOOKUP(CI999*1,Обработ.выгрузка_реестра_РФ!$A:$G,6,),"")</f>
        <v/>
      </c>
      <c r="V999" s="61" t="e">
        <f>IF(LEN('Описание предлагаемого товара'!#REF!)&gt;0,'Описание предлагаемого товара'!#REF!,"")</f>
        <v>#REF!</v>
      </c>
      <c r="W999" s="62" t="e">
        <f>IF(LEN('Описание предлагаемого товара'!#REF!)&gt;0,'Описание предлагаемого товара'!#REF!,"")</f>
        <v>#REF!</v>
      </c>
      <c r="X999" s="91" t="e">
        <f t="shared" ref="X999:Y999" si="9781">IFERROR(REPLACE(W999,FIND(CHAR(10),W999,1),1," "),W999)</f>
        <v>#REF!</v>
      </c>
      <c r="Y999" s="91" t="e">
        <f t="shared" si="9781"/>
        <v>#REF!</v>
      </c>
      <c r="Z999" s="91" t="e">
        <f t="shared" si="9547"/>
        <v>#REF!</v>
      </c>
      <c r="AA999" s="91" t="e">
        <f t="shared" si="9548"/>
        <v>#REF!</v>
      </c>
      <c r="AB999" s="91" t="e">
        <f t="shared" si="9549"/>
        <v>#REF!</v>
      </c>
      <c r="AC999" s="91" t="e">
        <f t="shared" ref="AC999:AF999" si="9782">IFERROR(REPLACE(AB999,FIND("  ",AB999,1),2," "),AB999)</f>
        <v>#REF!</v>
      </c>
      <c r="AD999" s="91" t="e">
        <f t="shared" si="9782"/>
        <v>#REF!</v>
      </c>
      <c r="AE999" s="91" t="e">
        <f t="shared" si="9782"/>
        <v>#REF!</v>
      </c>
      <c r="AF999" s="91" t="e">
        <f t="shared" si="9782"/>
        <v>#REF!</v>
      </c>
      <c r="AG999" s="23" t="str">
        <f>IFERROR(VLOOKUP(CI999*1,Обработ.выгрузка_реестра_РФ!$A:$G,4,),"")</f>
        <v/>
      </c>
      <c r="AH999" s="91" t="str">
        <f t="shared" ref="AH999:AI999" si="9783">IFERROR(REPLACE(AG999,FIND("-",AG999,1),1,"*"),AG999)</f>
        <v/>
      </c>
      <c r="AI999" s="91" t="str">
        <f t="shared" si="9783"/>
        <v/>
      </c>
      <c r="AJ999" s="27" t="str">
        <f t="shared" si="9647"/>
        <v/>
      </c>
      <c r="AK999" s="63" t="e">
        <f>IF(LEN('Описание предлагаемого товара'!#REF!)&gt;0,'Описание предлагаемого товара'!#REF!,"")</f>
        <v>#REF!</v>
      </c>
      <c r="AL999" s="91" t="e">
        <f t="shared" ref="AL999:AM999" si="9784">IFERROR(REPLACE(AK999,FIND(CHAR(10),AK999,1),1,""),AK999)</f>
        <v>#REF!</v>
      </c>
      <c r="AM999" s="91" t="e">
        <f t="shared" si="9784"/>
        <v>#REF!</v>
      </c>
      <c r="AN999" s="91" t="e">
        <f t="shared" ref="AN999:AR999" si="9785">IFERROR(REPLACE(AM999,FIND(" ",AM999,1),1,""),AM999)</f>
        <v>#REF!</v>
      </c>
      <c r="AO999" s="91" t="e">
        <f t="shared" si="9785"/>
        <v>#REF!</v>
      </c>
      <c r="AP999" s="91" t="e">
        <f t="shared" si="9785"/>
        <v>#REF!</v>
      </c>
      <c r="AQ999" s="91" t="e">
        <f t="shared" si="9785"/>
        <v>#REF!</v>
      </c>
      <c r="AR999" s="91" t="e">
        <f t="shared" si="9785"/>
        <v>#REF!</v>
      </c>
      <c r="AS999" s="91" t="e">
        <f t="shared" si="9554"/>
        <v>#REF!</v>
      </c>
      <c r="AT999" s="91" t="e">
        <f t="shared" si="9555"/>
        <v>#REF!</v>
      </c>
      <c r="AU999" s="32" t="e">
        <f t="shared" si="9538"/>
        <v>#REF!</v>
      </c>
      <c r="AV999" s="93" t="e">
        <f>'Описание предлагаемого товара'!#REF!</f>
        <v>#REF!</v>
      </c>
      <c r="AW999" s="91" t="e">
        <f>MIN(SEARCH({0,1,2,3,4,5,6,7,8,9},AV999&amp; "0123456789"))</f>
        <v>#REF!</v>
      </c>
      <c r="AX999" s="91" t="str">
        <f t="shared" si="9556"/>
        <v/>
      </c>
      <c r="AY999" s="91" t="str">
        <f t="shared" si="9557"/>
        <v/>
      </c>
      <c r="AZ999" s="91" t="str">
        <f t="shared" si="9558"/>
        <v/>
      </c>
      <c r="BA999" s="91" t="str">
        <f t="shared" si="9559"/>
        <v/>
      </c>
      <c r="BB999" s="91" t="str">
        <f t="shared" si="9560"/>
        <v/>
      </c>
      <c r="BC999" s="91" t="str">
        <f t="shared" si="9561"/>
        <v/>
      </c>
      <c r="BD999" s="91" t="str">
        <f t="shared" si="9562"/>
        <v/>
      </c>
      <c r="BE999" s="91" t="str">
        <f t="shared" si="9563"/>
        <v/>
      </c>
      <c r="BF999" s="91" t="str">
        <f t="shared" si="9564"/>
        <v/>
      </c>
      <c r="BG999" s="91" t="str">
        <f t="shared" si="9565"/>
        <v/>
      </c>
      <c r="BH999" s="91" t="str">
        <f t="shared" si="9566"/>
        <v/>
      </c>
      <c r="BI999" s="91" t="str">
        <f t="shared" si="9567"/>
        <v/>
      </c>
      <c r="BJ999" s="91" t="str">
        <f t="shared" si="9568"/>
        <v/>
      </c>
      <c r="BK999" s="91" t="str">
        <f t="shared" si="9569"/>
        <v/>
      </c>
      <c r="BL999" s="91" t="str">
        <f t="shared" si="9570"/>
        <v/>
      </c>
      <c r="BM999" s="91" t="str">
        <f t="shared" si="9571"/>
        <v/>
      </c>
      <c r="BN999" s="91" t="str">
        <f t="shared" si="9572"/>
        <v/>
      </c>
      <c r="BO999" s="91" t="str">
        <f t="shared" si="9573"/>
        <v/>
      </c>
      <c r="BP999" s="91" t="str">
        <f t="shared" si="9574"/>
        <v/>
      </c>
      <c r="BQ999" s="91" t="str">
        <f t="shared" si="9575"/>
        <v/>
      </c>
      <c r="BR999" s="91" t="str">
        <f t="shared" si="9576"/>
        <v/>
      </c>
      <c r="BS999" s="91" t="str">
        <f t="shared" si="9577"/>
        <v/>
      </c>
      <c r="BT999" s="91" t="str">
        <f t="shared" si="9578"/>
        <v/>
      </c>
      <c r="BU999" s="91" t="str">
        <f t="shared" si="9579"/>
        <v/>
      </c>
      <c r="BV999" s="91" t="str">
        <f t="shared" si="9580"/>
        <v/>
      </c>
      <c r="BW999" s="91" t="str">
        <f t="shared" si="9581"/>
        <v/>
      </c>
      <c r="BX999" s="91" t="str">
        <f t="shared" si="9582"/>
        <v/>
      </c>
      <c r="BY999" s="91" t="str">
        <f t="shared" si="9583"/>
        <v/>
      </c>
      <c r="BZ999" s="91" t="str">
        <f t="shared" si="9584"/>
        <v/>
      </c>
      <c r="CA999" s="91" t="str">
        <f t="shared" si="9585"/>
        <v/>
      </c>
      <c r="CB999" s="91" t="str">
        <f t="shared" si="9586"/>
        <v/>
      </c>
      <c r="CC999" s="91" t="str">
        <f t="shared" si="9587"/>
        <v/>
      </c>
      <c r="CD999" s="91" t="str">
        <f t="shared" si="9588"/>
        <v/>
      </c>
      <c r="CE999" s="91" t="str">
        <f t="shared" si="9589"/>
        <v/>
      </c>
      <c r="CF999" s="91" t="str">
        <f t="shared" si="9590"/>
        <v/>
      </c>
      <c r="CG999" s="91" t="str">
        <f t="shared" si="9591"/>
        <v/>
      </c>
      <c r="CH999" s="91" t="str">
        <f t="shared" si="9592"/>
        <v/>
      </c>
      <c r="CI999" s="91" t="str">
        <f t="shared" si="9593"/>
        <v>нет</v>
      </c>
      <c r="CJ999" s="63" t="e">
        <f>IF(LEN('Описание предлагаемого товара'!#REF!)&gt;0,'Описание предлагаемого товара'!#REF!,"")</f>
        <v>#REF!</v>
      </c>
      <c r="CK999" s="91" t="e">
        <f t="shared" ref="CK999:CL999" si="9786">IFERROR(REPLACE(CJ999,FIND(CHAR(10),CJ999,1),1,""),CJ999)</f>
        <v>#REF!</v>
      </c>
      <c r="CL999" s="91" t="e">
        <f t="shared" si="9786"/>
        <v>#REF!</v>
      </c>
      <c r="CM999" s="91" t="e">
        <f t="shared" si="9595"/>
        <v>#REF!</v>
      </c>
      <c r="CN999" s="91" t="e">
        <f t="shared" si="9596"/>
        <v>#REF!</v>
      </c>
      <c r="CO999" s="91" t="e">
        <f t="shared" si="9597"/>
        <v>#REF!</v>
      </c>
      <c r="CP999" s="90" t="e">
        <f>IF(AU999="Не указан реестровый номер (мера нац.режима Запрет)","",IF(CI999="нет","",IF(CU999="да","исключение(не смотрим баллы)",IFERROR(IF(CI999*1&gt;0,IFERROR(IF(VLOOKUP(CI999*1,Обработ.выгрузка_реестра_РФ!$A:$G,7,)=0,"Баллы не установлены",VLOOKUP(CI999*1,Обработ.выгрузка_реестра_РФ!$A:$G,7,)),IF(LEN(CI999)&gt;14,"","нет номера в реестре РФ")),""),IF(LEN(CI999)=0,"","Некорректный реестровый номер")))))</f>
        <v>#REF!</v>
      </c>
      <c r="CQ999" s="33" t="e">
        <f>IF(LEN(C999)&gt;0,IFERROR(IF(LEN(H999)&gt;0,IF(LEN(VLOOKUP(H999,'исключения(не_смотрим_баллы)'!$A:$C,1,))&gt;0,"да","нет"),"не введен ОКПД2"),"нет"),"")</f>
        <v>#REF!</v>
      </c>
      <c r="CR999" s="33" t="e">
        <f ca="1">IF(CQ999="да",IF(TODAY()&lt;VLOOKUP(H999,'исключения(не_смотрим_баллы)'!$A:$C,3,),"да","нет"),"")</f>
        <v>#REF!</v>
      </c>
      <c r="CS999" s="33" t="str">
        <f>IFERROR(IF(CQ999="да",IF(VLOOKUP(CI999*1,Обработ.выгрузка_реестра_РФ!$A:$G,2,)&lt;VLOOKUP(H999,'исключения(не_смотрим_баллы)'!$A:$C,2,),"да","нет"),""),"")</f>
        <v/>
      </c>
      <c r="CT999" s="24"/>
      <c r="CU999" s="33" t="e">
        <f t="shared" si="9609"/>
        <v>#REF!</v>
      </c>
      <c r="CV999" s="91" t="e">
        <f t="shared" si="9610"/>
        <v>#REF!</v>
      </c>
      <c r="CW999" s="27" t="e">
        <f t="shared" si="9611"/>
        <v>#REF!</v>
      </c>
      <c r="CX999" s="26" t="e">
        <f t="shared" si="9540"/>
        <v>#REF!</v>
      </c>
      <c r="CY999" s="64" t="e">
        <f>IF(LEN('Описание предлагаемого товара'!#REF!)&gt;0,'Описание предлагаемого товара'!#REF!,"")</f>
        <v>#REF!</v>
      </c>
      <c r="CZ999" s="95" t="e">
        <f t="shared" si="9598"/>
        <v>#REF!</v>
      </c>
      <c r="DA999" s="95" t="e">
        <f t="shared" ref="DA999" si="9787">IFERROR(REPLACE(CZ999,FIND(" ",CZ999,1),1,""),CZ999)</f>
        <v>#REF!</v>
      </c>
      <c r="DB999" s="95" t="e">
        <f t="shared" si="9542"/>
        <v>#REF!</v>
      </c>
      <c r="DC999" s="95" t="e">
        <f t="shared" ref="DC999:DD999" si="9788">IFERROR(REPLACE(DB999,FIND("г.",DB999,1),2,""),DB999)</f>
        <v>#REF!</v>
      </c>
      <c r="DD999" s="95" t="e">
        <f t="shared" si="9788"/>
        <v>#REF!</v>
      </c>
      <c r="DE999" s="95" t="e">
        <f t="shared" ref="DE999:DF999" si="9789">IFERROR(REPLACE(DD999,FIND("г",DD999,1),1,""),DD999)</f>
        <v>#REF!</v>
      </c>
      <c r="DF999" s="95" t="e">
        <f t="shared" si="9789"/>
        <v>#REF!</v>
      </c>
      <c r="DG999" s="95" t="e">
        <f t="shared" si="9615"/>
        <v>#REF!</v>
      </c>
      <c r="DH999" s="25" t="str">
        <f>IFERROR(VLOOKUP(CI999*1,Обработ.выгрузка_реестра_РФ!$A:$G,5,),"")</f>
        <v/>
      </c>
      <c r="DI999" s="27" t="str">
        <f t="shared" si="9625"/>
        <v/>
      </c>
      <c r="DJ999" s="27" t="str">
        <f t="shared" ca="1" si="9602"/>
        <v/>
      </c>
      <c r="DK999" s="63" t="e">
        <f>IF(LEN('Описание предлагаемого товара'!#REF!)&gt;0,'Описание предлагаемого товара'!#REF!,"")</f>
        <v>#REF!</v>
      </c>
      <c r="DL999" s="63" t="e">
        <f>IF(LEN('Описание предлагаемого товара'!#REF!)&gt;0,'Описание предлагаемого товара'!#REF!,"")</f>
        <v>#REF!</v>
      </c>
      <c r="DM999" s="32"/>
    </row>
    <row r="1000" spans="1:117" ht="48.75" customHeight="1" x14ac:dyDescent="0.25">
      <c r="A1000" s="61" t="e">
        <f>IF(LEN('Описание предлагаемого товара'!#REF!)&gt;0,'Описание предлагаемого товара'!#REF!,"")</f>
        <v>#REF!</v>
      </c>
      <c r="B1000" s="65" t="e">
        <f>IF(LEN('Описание предлагаемого товара'!#REF!)&gt;0,'Описание предлагаемого товара'!#REF!,"")</f>
        <v>#REF!</v>
      </c>
      <c r="C1000" s="61" t="e">
        <f>IF(LEN('Описание предлагаемого товара'!#REF!)&gt;0,'Описание предлагаемого товара'!#REF!,"")</f>
        <v>#REF!</v>
      </c>
      <c r="D1000" s="61" t="e">
        <f>IF(LEN('Описание предлагаемого товара'!#REF!)&gt;0,'Описание предлагаемого товара'!#REF!,"")</f>
        <v>#REF!</v>
      </c>
      <c r="E1000" s="61" t="e">
        <f>IF(LEN('Описание предлагаемого товара'!#REF!)&gt;0,'Описание предлагаемого товара'!#REF!,"")</f>
        <v>#REF!</v>
      </c>
      <c r="F1000" s="61" t="e">
        <f>IF(LEN('Описание предлагаемого товара'!#REF!)&gt;0,'Описание предлагаемого товара'!#REF!,"")</f>
        <v>#REF!</v>
      </c>
      <c r="G1000" s="61" t="e">
        <f>IF(LEN('Описание предлагаемого товара'!#REF!)&gt;0,'Описание предлагаемого товара'!#REF!,"")</f>
        <v>#REF!</v>
      </c>
      <c r="H1000" s="61" t="e">
        <f>IF(LEN('Описание предлагаемого товара'!#REF!)&gt;0,'Описание предлагаемого товара'!#REF!,"")</f>
        <v>#REF!</v>
      </c>
      <c r="I1000" s="61" t="e">
        <f>IF(LEN('Описание предлагаемого товара'!#REF!)&gt;0,'Описание предлагаемого товара'!#REF!,"")</f>
        <v>#REF!</v>
      </c>
      <c r="J1000" s="38" t="str">
        <f>IFERROR(VLOOKUP(B1000,SAP!$A:$E,5,),"")</f>
        <v/>
      </c>
      <c r="K1000" s="40" t="str">
        <f t="shared" si="9545"/>
        <v/>
      </c>
      <c r="L1000" s="61" t="e">
        <f>IF(LEN('Описание предлагаемого товара'!#REF!)&gt;0,IFERROR('Описание предлагаемого товара'!#REF!*1,""),"")</f>
        <v>#REF!</v>
      </c>
      <c r="M1000" s="39" t="str">
        <f>IFERROR(VLOOKUP(B1000,SAP!$A:$E,2,),"")</f>
        <v/>
      </c>
      <c r="N1000" s="41" t="str">
        <f t="shared" si="9681"/>
        <v/>
      </c>
      <c r="O1000" s="39" t="str">
        <f t="shared" si="9532"/>
        <v/>
      </c>
      <c r="P1000" s="36" t="e">
        <f>IF(LEN('Описание предлагаемого товара'!#REF!)&gt;0,'Описание предлагаемого товара'!#REF!,"")</f>
        <v>#REF!</v>
      </c>
      <c r="Q100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00" s="37" t="e">
        <f>IF(LEN('Описание предлагаемого товара'!#REF!)&gt;0,'Описание предлагаемого товара'!#REF!,"")</f>
        <v>#REF!</v>
      </c>
      <c r="S1000" s="37" t="e">
        <f>IF(LEN('Описание предлагаемого товара'!#REF!)&gt;0,'Описание предлагаемого товара'!#REF!,"")</f>
        <v>#REF!</v>
      </c>
      <c r="T100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00" s="23" t="str">
        <f>IFERROR(VLOOKUP(CI1000*1,Обработ.выгрузка_реестра_РФ!$A:$G,6,),"")</f>
        <v/>
      </c>
      <c r="V1000" s="61" t="e">
        <f>IF(LEN('Описание предлагаемого товара'!#REF!)&gt;0,'Описание предлагаемого товара'!#REF!,"")</f>
        <v>#REF!</v>
      </c>
      <c r="W1000" s="62" t="e">
        <f>IF(LEN('Описание предлагаемого товара'!#REF!)&gt;0,'Описание предлагаемого товара'!#REF!,"")</f>
        <v>#REF!</v>
      </c>
      <c r="X1000" s="91" t="e">
        <f t="shared" ref="X1000:Y1000" si="9790">IFERROR(REPLACE(W1000,FIND(CHAR(10),W1000,1),1," "),W1000)</f>
        <v>#REF!</v>
      </c>
      <c r="Y1000" s="91" t="e">
        <f t="shared" si="9790"/>
        <v>#REF!</v>
      </c>
      <c r="Z1000" s="91" t="e">
        <f t="shared" si="9547"/>
        <v>#REF!</v>
      </c>
      <c r="AA1000" s="91" t="e">
        <f t="shared" si="9548"/>
        <v>#REF!</v>
      </c>
      <c r="AB1000" s="91" t="e">
        <f t="shared" si="9549"/>
        <v>#REF!</v>
      </c>
      <c r="AC1000" s="91" t="e">
        <f t="shared" ref="AC1000:AF1000" si="9791">IFERROR(REPLACE(AB1000,FIND("  ",AB1000,1),2," "),AB1000)</f>
        <v>#REF!</v>
      </c>
      <c r="AD1000" s="91" t="e">
        <f t="shared" si="9791"/>
        <v>#REF!</v>
      </c>
      <c r="AE1000" s="91" t="e">
        <f t="shared" si="9791"/>
        <v>#REF!</v>
      </c>
      <c r="AF1000" s="91" t="e">
        <f t="shared" si="9791"/>
        <v>#REF!</v>
      </c>
      <c r="AG1000" s="23" t="str">
        <f>IFERROR(VLOOKUP(CI1000*1,Обработ.выгрузка_реестра_РФ!$A:$G,4,),"")</f>
        <v/>
      </c>
      <c r="AH1000" s="91" t="str">
        <f t="shared" ref="AH1000:AI1000" si="9792">IFERROR(REPLACE(AG1000,FIND("-",AG1000,1),1,"*"),AG1000)</f>
        <v/>
      </c>
      <c r="AI1000" s="91" t="str">
        <f t="shared" si="9792"/>
        <v/>
      </c>
      <c r="AJ1000" s="27" t="str">
        <f t="shared" si="9647"/>
        <v/>
      </c>
      <c r="AK1000" s="63" t="e">
        <f>IF(LEN('Описание предлагаемого товара'!#REF!)&gt;0,'Описание предлагаемого товара'!#REF!,"")</f>
        <v>#REF!</v>
      </c>
      <c r="AL1000" s="91" t="e">
        <f t="shared" ref="AL1000:AM1000" si="9793">IFERROR(REPLACE(AK1000,FIND(CHAR(10),AK1000,1),1,""),AK1000)</f>
        <v>#REF!</v>
      </c>
      <c r="AM1000" s="91" t="e">
        <f t="shared" si="9793"/>
        <v>#REF!</v>
      </c>
      <c r="AN1000" s="91" t="e">
        <f t="shared" ref="AN1000:AR1000" si="9794">IFERROR(REPLACE(AM1000,FIND(" ",AM1000,1),1,""),AM1000)</f>
        <v>#REF!</v>
      </c>
      <c r="AO1000" s="91" t="e">
        <f t="shared" si="9794"/>
        <v>#REF!</v>
      </c>
      <c r="AP1000" s="91" t="e">
        <f t="shared" si="9794"/>
        <v>#REF!</v>
      </c>
      <c r="AQ1000" s="91" t="e">
        <f t="shared" si="9794"/>
        <v>#REF!</v>
      </c>
      <c r="AR1000" s="91" t="e">
        <f t="shared" si="9794"/>
        <v>#REF!</v>
      </c>
      <c r="AS1000" s="91" t="e">
        <f t="shared" si="9554"/>
        <v>#REF!</v>
      </c>
      <c r="AT1000" s="91" t="e">
        <f t="shared" si="9555"/>
        <v>#REF!</v>
      </c>
      <c r="AU1000" s="32" t="e">
        <f t="shared" si="9538"/>
        <v>#REF!</v>
      </c>
      <c r="AV1000" s="93" t="e">
        <f>'Описание предлагаемого товара'!#REF!</f>
        <v>#REF!</v>
      </c>
      <c r="AW1000" s="91" t="e">
        <f>MIN(SEARCH({0,1,2,3,4,5,6,7,8,9},AV1000&amp; "0123456789"))</f>
        <v>#REF!</v>
      </c>
      <c r="AX1000" s="91" t="str">
        <f t="shared" si="9556"/>
        <v/>
      </c>
      <c r="AY1000" s="91" t="str">
        <f t="shared" si="9557"/>
        <v/>
      </c>
      <c r="AZ1000" s="91" t="str">
        <f t="shared" si="9558"/>
        <v/>
      </c>
      <c r="BA1000" s="91" t="str">
        <f t="shared" si="9559"/>
        <v/>
      </c>
      <c r="BB1000" s="91" t="str">
        <f t="shared" si="9560"/>
        <v/>
      </c>
      <c r="BC1000" s="91" t="str">
        <f t="shared" si="9561"/>
        <v/>
      </c>
      <c r="BD1000" s="91" t="str">
        <f t="shared" si="9562"/>
        <v/>
      </c>
      <c r="BE1000" s="91" t="str">
        <f t="shared" si="9563"/>
        <v/>
      </c>
      <c r="BF1000" s="91" t="str">
        <f t="shared" si="9564"/>
        <v/>
      </c>
      <c r="BG1000" s="91" t="str">
        <f t="shared" si="9565"/>
        <v/>
      </c>
      <c r="BH1000" s="91" t="str">
        <f t="shared" si="9566"/>
        <v/>
      </c>
      <c r="BI1000" s="91" t="str">
        <f t="shared" si="9567"/>
        <v/>
      </c>
      <c r="BJ1000" s="91" t="str">
        <f t="shared" si="9568"/>
        <v/>
      </c>
      <c r="BK1000" s="91" t="str">
        <f t="shared" si="9569"/>
        <v/>
      </c>
      <c r="BL1000" s="91" t="str">
        <f t="shared" si="9570"/>
        <v/>
      </c>
      <c r="BM1000" s="91" t="str">
        <f t="shared" si="9571"/>
        <v/>
      </c>
      <c r="BN1000" s="91" t="str">
        <f t="shared" si="9572"/>
        <v/>
      </c>
      <c r="BO1000" s="91" t="str">
        <f t="shared" si="9573"/>
        <v/>
      </c>
      <c r="BP1000" s="91" t="str">
        <f t="shared" si="9574"/>
        <v/>
      </c>
      <c r="BQ1000" s="91" t="str">
        <f t="shared" si="9575"/>
        <v/>
      </c>
      <c r="BR1000" s="91" t="str">
        <f t="shared" si="9576"/>
        <v/>
      </c>
      <c r="BS1000" s="91" t="str">
        <f t="shared" si="9577"/>
        <v/>
      </c>
      <c r="BT1000" s="91" t="str">
        <f t="shared" si="9578"/>
        <v/>
      </c>
      <c r="BU1000" s="91" t="str">
        <f t="shared" si="9579"/>
        <v/>
      </c>
      <c r="BV1000" s="91" t="str">
        <f t="shared" si="9580"/>
        <v/>
      </c>
      <c r="BW1000" s="91" t="str">
        <f t="shared" si="9581"/>
        <v/>
      </c>
      <c r="BX1000" s="91" t="str">
        <f t="shared" si="9582"/>
        <v/>
      </c>
      <c r="BY1000" s="91" t="str">
        <f t="shared" si="9583"/>
        <v/>
      </c>
      <c r="BZ1000" s="91" t="str">
        <f t="shared" si="9584"/>
        <v/>
      </c>
      <c r="CA1000" s="91" t="str">
        <f t="shared" si="9585"/>
        <v/>
      </c>
      <c r="CB1000" s="91" t="str">
        <f t="shared" si="9586"/>
        <v/>
      </c>
      <c r="CC1000" s="91" t="str">
        <f t="shared" si="9587"/>
        <v/>
      </c>
      <c r="CD1000" s="91" t="str">
        <f t="shared" si="9588"/>
        <v/>
      </c>
      <c r="CE1000" s="91" t="str">
        <f t="shared" si="9589"/>
        <v/>
      </c>
      <c r="CF1000" s="91" t="str">
        <f t="shared" si="9590"/>
        <v/>
      </c>
      <c r="CG1000" s="91" t="str">
        <f t="shared" si="9591"/>
        <v/>
      </c>
      <c r="CH1000" s="91" t="str">
        <f t="shared" si="9592"/>
        <v/>
      </c>
      <c r="CI1000" s="91" t="str">
        <f t="shared" si="9593"/>
        <v>нет</v>
      </c>
      <c r="CJ1000" s="63" t="e">
        <f>IF(LEN('Описание предлагаемого товара'!#REF!)&gt;0,'Описание предлагаемого товара'!#REF!,"")</f>
        <v>#REF!</v>
      </c>
      <c r="CK1000" s="91" t="e">
        <f t="shared" ref="CK1000:CL1000" si="9795">IFERROR(REPLACE(CJ1000,FIND(CHAR(10),CJ1000,1),1,""),CJ1000)</f>
        <v>#REF!</v>
      </c>
      <c r="CL1000" s="91" t="e">
        <f t="shared" si="9795"/>
        <v>#REF!</v>
      </c>
      <c r="CM1000" s="91" t="e">
        <f t="shared" si="9595"/>
        <v>#REF!</v>
      </c>
      <c r="CN1000" s="91" t="e">
        <f t="shared" si="9596"/>
        <v>#REF!</v>
      </c>
      <c r="CO1000" s="91" t="e">
        <f t="shared" si="9597"/>
        <v>#REF!</v>
      </c>
      <c r="CP1000" s="90" t="e">
        <f>IF(AU1000="Не указан реестровый номер (мера нац.режима Запрет)","",IF(CI1000="нет","",IF(CU1000="да","исключение(не смотрим баллы)",IFERROR(IF(CI1000*1&gt;0,IFERROR(IF(VLOOKUP(CI1000*1,Обработ.выгрузка_реестра_РФ!$A:$G,7,)=0,"Баллы не установлены",VLOOKUP(CI1000*1,Обработ.выгрузка_реестра_РФ!$A:$G,7,)),IF(LEN(CI1000)&gt;14,"","нет номера в реестре РФ")),""),IF(LEN(CI1000)=0,"","Некорректный реестровый номер")))))</f>
        <v>#REF!</v>
      </c>
      <c r="CQ1000" s="33" t="e">
        <f>IF(LEN(C1000)&gt;0,IFERROR(IF(LEN(H1000)&gt;0,IF(LEN(VLOOKUP(H1000,'исключения(не_смотрим_баллы)'!$A:$C,1,))&gt;0,"да","нет"),"не введен ОКПД2"),"нет"),"")</f>
        <v>#REF!</v>
      </c>
      <c r="CR1000" s="33" t="e">
        <f ca="1">IF(CQ1000="да",IF(TODAY()&lt;VLOOKUP(H1000,'исключения(не_смотрим_баллы)'!$A:$C,3,),"да","нет"),"")</f>
        <v>#REF!</v>
      </c>
      <c r="CS1000" s="33" t="str">
        <f>IFERROR(IF(CQ1000="да",IF(VLOOKUP(CI1000*1,Обработ.выгрузка_реестра_РФ!$A:$G,2,)&lt;VLOOKUP(H1000,'исключения(не_смотрим_баллы)'!$A:$C,2,),"да","нет"),""),"")</f>
        <v/>
      </c>
      <c r="CT1000" s="24"/>
      <c r="CU1000" s="33" t="e">
        <f t="shared" si="9609"/>
        <v>#REF!</v>
      </c>
      <c r="CV1000" s="91" t="e">
        <f t="shared" si="9610"/>
        <v>#REF!</v>
      </c>
      <c r="CW1000" s="27" t="e">
        <f t="shared" si="9611"/>
        <v>#REF!</v>
      </c>
      <c r="CX1000" s="26" t="e">
        <f t="shared" si="9540"/>
        <v>#REF!</v>
      </c>
      <c r="CY1000" s="64" t="e">
        <f>IF(LEN('Описание предлагаемого товара'!#REF!)&gt;0,'Описание предлагаемого товара'!#REF!,"")</f>
        <v>#REF!</v>
      </c>
      <c r="CZ1000" s="95" t="e">
        <f t="shared" si="9598"/>
        <v>#REF!</v>
      </c>
      <c r="DA1000" s="95" t="e">
        <f t="shared" ref="DA1000" si="9796">IFERROR(REPLACE(CZ1000,FIND(" ",CZ1000,1),1,""),CZ1000)</f>
        <v>#REF!</v>
      </c>
      <c r="DB1000" s="95" t="e">
        <f t="shared" si="9542"/>
        <v>#REF!</v>
      </c>
      <c r="DC1000" s="95" t="e">
        <f t="shared" ref="DC1000:DD1000" si="9797">IFERROR(REPLACE(DB1000,FIND("г.",DB1000,1),2,""),DB1000)</f>
        <v>#REF!</v>
      </c>
      <c r="DD1000" s="95" t="e">
        <f t="shared" si="9797"/>
        <v>#REF!</v>
      </c>
      <c r="DE1000" s="95" t="e">
        <f t="shared" ref="DE1000:DF1000" si="9798">IFERROR(REPLACE(DD1000,FIND("г",DD1000,1),1,""),DD1000)</f>
        <v>#REF!</v>
      </c>
      <c r="DF1000" s="95" t="e">
        <f t="shared" si="9798"/>
        <v>#REF!</v>
      </c>
      <c r="DG1000" s="95" t="e">
        <f t="shared" si="9615"/>
        <v>#REF!</v>
      </c>
      <c r="DH1000" s="25" t="str">
        <f>IFERROR(VLOOKUP(CI1000*1,Обработ.выгрузка_реестра_РФ!$A:$G,5,),"")</f>
        <v/>
      </c>
      <c r="DI1000" s="27" t="str">
        <f t="shared" si="9625"/>
        <v/>
      </c>
      <c r="DJ1000" s="27" t="str">
        <f t="shared" ca="1" si="9602"/>
        <v/>
      </c>
      <c r="DK1000" s="63" t="e">
        <f>IF(LEN('Описание предлагаемого товара'!#REF!)&gt;0,'Описание предлагаемого товара'!#REF!,"")</f>
        <v>#REF!</v>
      </c>
      <c r="DL1000" s="63" t="e">
        <f>IF(LEN('Описание предлагаемого товара'!#REF!)&gt;0,'Описание предлагаемого товара'!#REF!,"")</f>
        <v>#REF!</v>
      </c>
      <c r="DM1000" s="32"/>
    </row>
    <row r="1001" spans="1:117" ht="48.75" customHeight="1" x14ac:dyDescent="0.25">
      <c r="A1001" s="61" t="e">
        <f>IF(LEN('Описание предлагаемого товара'!#REF!)&gt;0,'Описание предлагаемого товара'!#REF!,"")</f>
        <v>#REF!</v>
      </c>
      <c r="B1001" s="65" t="e">
        <f>IF(LEN('Описание предлагаемого товара'!#REF!)&gt;0,'Описание предлагаемого товара'!#REF!,"")</f>
        <v>#REF!</v>
      </c>
      <c r="C1001" s="61" t="e">
        <f>IF(LEN('Описание предлагаемого товара'!#REF!)&gt;0,'Описание предлагаемого товара'!#REF!,"")</f>
        <v>#REF!</v>
      </c>
      <c r="D1001" s="61" t="e">
        <f>IF(LEN('Описание предлагаемого товара'!#REF!)&gt;0,'Описание предлагаемого товара'!#REF!,"")</f>
        <v>#REF!</v>
      </c>
      <c r="E1001" s="61" t="e">
        <f>IF(LEN('Описание предлагаемого товара'!#REF!)&gt;0,'Описание предлагаемого товара'!#REF!,"")</f>
        <v>#REF!</v>
      </c>
      <c r="F1001" s="61" t="e">
        <f>IF(LEN('Описание предлагаемого товара'!#REF!)&gt;0,'Описание предлагаемого товара'!#REF!,"")</f>
        <v>#REF!</v>
      </c>
      <c r="G1001" s="61" t="e">
        <f>IF(LEN('Описание предлагаемого товара'!#REF!)&gt;0,'Описание предлагаемого товара'!#REF!,"")</f>
        <v>#REF!</v>
      </c>
      <c r="H1001" s="61" t="e">
        <f>IF(LEN('Описание предлагаемого товара'!#REF!)&gt;0,'Описание предлагаемого товара'!#REF!,"")</f>
        <v>#REF!</v>
      </c>
      <c r="I1001" s="61" t="e">
        <f>IF(LEN('Описание предлагаемого товара'!#REF!)&gt;0,'Описание предлагаемого товара'!#REF!,"")</f>
        <v>#REF!</v>
      </c>
      <c r="J1001" s="38" t="str">
        <f>IFERROR(VLOOKUP(B1001,SAP!$A:$E,5,),"")</f>
        <v/>
      </c>
      <c r="K1001" s="40" t="str">
        <f t="shared" si="9545"/>
        <v/>
      </c>
      <c r="L1001" s="61" t="e">
        <f>IF(LEN('Описание предлагаемого товара'!#REF!)&gt;0,IFERROR('Описание предлагаемого товара'!#REF!*1,""),"")</f>
        <v>#REF!</v>
      </c>
      <c r="M1001" s="39" t="str">
        <f>IFERROR(VLOOKUP(B1001,SAP!$A:$E,2,),"")</f>
        <v/>
      </c>
      <c r="N1001" s="41" t="str">
        <f t="shared" si="9681"/>
        <v/>
      </c>
      <c r="O1001" s="39" t="str">
        <f t="shared" si="9532"/>
        <v/>
      </c>
      <c r="P1001" s="36" t="e">
        <f>IF(LEN('Описание предлагаемого товара'!#REF!)&gt;0,'Описание предлагаемого товара'!#REF!,"")</f>
        <v>#REF!</v>
      </c>
      <c r="Q100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01" s="37" t="e">
        <f>IF(LEN('Описание предлагаемого товара'!#REF!)&gt;0,'Описание предлагаемого товара'!#REF!,"")</f>
        <v>#REF!</v>
      </c>
      <c r="S1001" s="37" t="e">
        <f>IF(LEN('Описание предлагаемого товара'!#REF!)&gt;0,'Описание предлагаемого товара'!#REF!,"")</f>
        <v>#REF!</v>
      </c>
      <c r="T100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01" s="23" t="str">
        <f>IFERROR(VLOOKUP(CI1001*1,Обработ.выгрузка_реестра_РФ!$A:$G,6,),"")</f>
        <v/>
      </c>
      <c r="V1001" s="61" t="e">
        <f>IF(LEN('Описание предлагаемого товара'!#REF!)&gt;0,'Описание предлагаемого товара'!#REF!,"")</f>
        <v>#REF!</v>
      </c>
      <c r="W1001" s="62" t="e">
        <f>IF(LEN('Описание предлагаемого товара'!#REF!)&gt;0,'Описание предлагаемого товара'!#REF!,"")</f>
        <v>#REF!</v>
      </c>
      <c r="X1001" s="91" t="e">
        <f t="shared" ref="X1001:Y1001" si="9799">IFERROR(REPLACE(W1001,FIND(CHAR(10),W1001,1),1," "),W1001)</f>
        <v>#REF!</v>
      </c>
      <c r="Y1001" s="91" t="e">
        <f t="shared" si="9799"/>
        <v>#REF!</v>
      </c>
      <c r="Z1001" s="91" t="e">
        <f t="shared" si="9547"/>
        <v>#REF!</v>
      </c>
      <c r="AA1001" s="91" t="e">
        <f t="shared" si="9548"/>
        <v>#REF!</v>
      </c>
      <c r="AB1001" s="91" t="e">
        <f t="shared" si="9549"/>
        <v>#REF!</v>
      </c>
      <c r="AC1001" s="91" t="e">
        <f t="shared" ref="AC1001:AF1001" si="9800">IFERROR(REPLACE(AB1001,FIND("  ",AB1001,1),2," "),AB1001)</f>
        <v>#REF!</v>
      </c>
      <c r="AD1001" s="91" t="e">
        <f t="shared" si="9800"/>
        <v>#REF!</v>
      </c>
      <c r="AE1001" s="91" t="e">
        <f t="shared" si="9800"/>
        <v>#REF!</v>
      </c>
      <c r="AF1001" s="91" t="e">
        <f t="shared" si="9800"/>
        <v>#REF!</v>
      </c>
      <c r="AG1001" s="23" t="str">
        <f>IFERROR(VLOOKUP(CI1001*1,Обработ.выгрузка_реестра_РФ!$A:$G,4,),"")</f>
        <v/>
      </c>
      <c r="AH1001" s="91" t="str">
        <f t="shared" ref="AH1001:AI1001" si="9801">IFERROR(REPLACE(AG1001,FIND("-",AG1001,1),1,"*"),AG1001)</f>
        <v/>
      </c>
      <c r="AI1001" s="91" t="str">
        <f t="shared" si="9801"/>
        <v/>
      </c>
      <c r="AJ1001" s="27" t="str">
        <f t="shared" si="9647"/>
        <v/>
      </c>
      <c r="AK1001" s="63" t="e">
        <f>IF(LEN('Описание предлагаемого товара'!#REF!)&gt;0,'Описание предлагаемого товара'!#REF!,"")</f>
        <v>#REF!</v>
      </c>
      <c r="AL1001" s="91" t="e">
        <f t="shared" ref="AL1001:AM1001" si="9802">IFERROR(REPLACE(AK1001,FIND(CHAR(10),AK1001,1),1,""),AK1001)</f>
        <v>#REF!</v>
      </c>
      <c r="AM1001" s="91" t="e">
        <f t="shared" si="9802"/>
        <v>#REF!</v>
      </c>
      <c r="AN1001" s="91" t="e">
        <f t="shared" ref="AN1001:AR1001" si="9803">IFERROR(REPLACE(AM1001,FIND(" ",AM1001,1),1,""),AM1001)</f>
        <v>#REF!</v>
      </c>
      <c r="AO1001" s="91" t="e">
        <f t="shared" si="9803"/>
        <v>#REF!</v>
      </c>
      <c r="AP1001" s="91" t="e">
        <f t="shared" si="9803"/>
        <v>#REF!</v>
      </c>
      <c r="AQ1001" s="91" t="e">
        <f t="shared" si="9803"/>
        <v>#REF!</v>
      </c>
      <c r="AR1001" s="91" t="e">
        <f t="shared" si="9803"/>
        <v>#REF!</v>
      </c>
      <c r="AS1001" s="91" t="e">
        <f t="shared" si="9554"/>
        <v>#REF!</v>
      </c>
      <c r="AT1001" s="91" t="e">
        <f t="shared" si="9555"/>
        <v>#REF!</v>
      </c>
      <c r="AU1001" s="32" t="e">
        <f t="shared" si="9538"/>
        <v>#REF!</v>
      </c>
      <c r="AV1001" s="93" t="e">
        <f>'Описание предлагаемого товара'!#REF!</f>
        <v>#REF!</v>
      </c>
      <c r="AW1001" s="91" t="e">
        <f>MIN(SEARCH({0,1,2,3,4,5,6,7,8,9},AV1001&amp; "0123456789"))</f>
        <v>#REF!</v>
      </c>
      <c r="AX1001" s="91" t="str">
        <f t="shared" si="9556"/>
        <v/>
      </c>
      <c r="AY1001" s="91" t="str">
        <f t="shared" si="9557"/>
        <v/>
      </c>
      <c r="AZ1001" s="91" t="str">
        <f t="shared" si="9558"/>
        <v/>
      </c>
      <c r="BA1001" s="91" t="str">
        <f t="shared" si="9559"/>
        <v/>
      </c>
      <c r="BB1001" s="91" t="str">
        <f t="shared" si="9560"/>
        <v/>
      </c>
      <c r="BC1001" s="91" t="str">
        <f t="shared" si="9561"/>
        <v/>
      </c>
      <c r="BD1001" s="91" t="str">
        <f t="shared" si="9562"/>
        <v/>
      </c>
      <c r="BE1001" s="91" t="str">
        <f t="shared" si="9563"/>
        <v/>
      </c>
      <c r="BF1001" s="91" t="str">
        <f t="shared" si="9564"/>
        <v/>
      </c>
      <c r="BG1001" s="91" t="str">
        <f t="shared" si="9565"/>
        <v/>
      </c>
      <c r="BH1001" s="91" t="str">
        <f t="shared" si="9566"/>
        <v/>
      </c>
      <c r="BI1001" s="91" t="str">
        <f t="shared" si="9567"/>
        <v/>
      </c>
      <c r="BJ1001" s="91" t="str">
        <f t="shared" si="9568"/>
        <v/>
      </c>
      <c r="BK1001" s="91" t="str">
        <f t="shared" si="9569"/>
        <v/>
      </c>
      <c r="BL1001" s="91" t="str">
        <f t="shared" si="9570"/>
        <v/>
      </c>
      <c r="BM1001" s="91" t="str">
        <f t="shared" si="9571"/>
        <v/>
      </c>
      <c r="BN1001" s="91" t="str">
        <f t="shared" si="9572"/>
        <v/>
      </c>
      <c r="BO1001" s="91" t="str">
        <f t="shared" si="9573"/>
        <v/>
      </c>
      <c r="BP1001" s="91" t="str">
        <f t="shared" si="9574"/>
        <v/>
      </c>
      <c r="BQ1001" s="91" t="str">
        <f t="shared" si="9575"/>
        <v/>
      </c>
      <c r="BR1001" s="91" t="str">
        <f t="shared" si="9576"/>
        <v/>
      </c>
      <c r="BS1001" s="91" t="str">
        <f t="shared" si="9577"/>
        <v/>
      </c>
      <c r="BT1001" s="91" t="str">
        <f t="shared" si="9578"/>
        <v/>
      </c>
      <c r="BU1001" s="91" t="str">
        <f t="shared" si="9579"/>
        <v/>
      </c>
      <c r="BV1001" s="91" t="str">
        <f t="shared" si="9580"/>
        <v/>
      </c>
      <c r="BW1001" s="91" t="str">
        <f t="shared" si="9581"/>
        <v/>
      </c>
      <c r="BX1001" s="91" t="str">
        <f t="shared" si="9582"/>
        <v/>
      </c>
      <c r="BY1001" s="91" t="str">
        <f t="shared" si="9583"/>
        <v/>
      </c>
      <c r="BZ1001" s="91" t="str">
        <f t="shared" si="9584"/>
        <v/>
      </c>
      <c r="CA1001" s="91" t="str">
        <f t="shared" si="9585"/>
        <v/>
      </c>
      <c r="CB1001" s="91" t="str">
        <f t="shared" si="9586"/>
        <v/>
      </c>
      <c r="CC1001" s="91" t="str">
        <f t="shared" si="9587"/>
        <v/>
      </c>
      <c r="CD1001" s="91" t="str">
        <f t="shared" si="9588"/>
        <v/>
      </c>
      <c r="CE1001" s="91" t="str">
        <f t="shared" si="9589"/>
        <v/>
      </c>
      <c r="CF1001" s="91" t="str">
        <f t="shared" si="9590"/>
        <v/>
      </c>
      <c r="CG1001" s="91" t="str">
        <f t="shared" si="9591"/>
        <v/>
      </c>
      <c r="CH1001" s="91" t="str">
        <f t="shared" si="9592"/>
        <v/>
      </c>
      <c r="CI1001" s="91" t="str">
        <f t="shared" si="9593"/>
        <v>нет</v>
      </c>
      <c r="CJ1001" s="63" t="e">
        <f>IF(LEN('Описание предлагаемого товара'!#REF!)&gt;0,'Описание предлагаемого товара'!#REF!,"")</f>
        <v>#REF!</v>
      </c>
      <c r="CK1001" s="91" t="e">
        <f t="shared" ref="CK1001:CL1001" si="9804">IFERROR(REPLACE(CJ1001,FIND(CHAR(10),CJ1001,1),1,""),CJ1001)</f>
        <v>#REF!</v>
      </c>
      <c r="CL1001" s="91" t="e">
        <f t="shared" si="9804"/>
        <v>#REF!</v>
      </c>
      <c r="CM1001" s="91" t="e">
        <f t="shared" si="9595"/>
        <v>#REF!</v>
      </c>
      <c r="CN1001" s="91" t="e">
        <f t="shared" si="9596"/>
        <v>#REF!</v>
      </c>
      <c r="CO1001" s="91" t="e">
        <f t="shared" si="9597"/>
        <v>#REF!</v>
      </c>
      <c r="CP1001" s="90" t="e">
        <f>IF(AU1001="Не указан реестровый номер (мера нац.режима Запрет)","",IF(CI1001="нет","",IF(CU1001="да","исключение(не смотрим баллы)",IFERROR(IF(CI1001*1&gt;0,IFERROR(IF(VLOOKUP(CI1001*1,Обработ.выгрузка_реестра_РФ!$A:$G,7,)=0,"Баллы не установлены",VLOOKUP(CI1001*1,Обработ.выгрузка_реестра_РФ!$A:$G,7,)),IF(LEN(CI1001)&gt;14,"","нет номера в реестре РФ")),""),IF(LEN(CI1001)=0,"","Некорректный реестровый номер")))))</f>
        <v>#REF!</v>
      </c>
      <c r="CQ1001" s="33" t="e">
        <f>IF(LEN(C1001)&gt;0,IFERROR(IF(LEN(H1001)&gt;0,IF(LEN(VLOOKUP(H1001,'исключения(не_смотрим_баллы)'!$A:$C,1,))&gt;0,"да","нет"),"не введен ОКПД2"),"нет"),"")</f>
        <v>#REF!</v>
      </c>
      <c r="CR1001" s="33" t="e">
        <f ca="1">IF(CQ1001="да",IF(TODAY()&lt;VLOOKUP(H1001,'исключения(не_смотрим_баллы)'!$A:$C,3,),"да","нет"),"")</f>
        <v>#REF!</v>
      </c>
      <c r="CS1001" s="33" t="str">
        <f>IFERROR(IF(CQ1001="да",IF(VLOOKUP(CI1001*1,Обработ.выгрузка_реестра_РФ!$A:$G,2,)&lt;VLOOKUP(H1001,'исключения(не_смотрим_баллы)'!$A:$C,2,),"да","нет"),""),"")</f>
        <v/>
      </c>
      <c r="CT1001" s="24"/>
      <c r="CU1001" s="33" t="e">
        <f t="shared" si="9609"/>
        <v>#REF!</v>
      </c>
      <c r="CV1001" s="91" t="e">
        <f t="shared" si="9610"/>
        <v>#REF!</v>
      </c>
      <c r="CW1001" s="27" t="e">
        <f t="shared" si="9611"/>
        <v>#REF!</v>
      </c>
      <c r="CX1001" s="26" t="e">
        <f t="shared" si="9540"/>
        <v>#REF!</v>
      </c>
      <c r="CY1001" s="64" t="e">
        <f>IF(LEN('Описание предлагаемого товара'!#REF!)&gt;0,'Описание предлагаемого товара'!#REF!,"")</f>
        <v>#REF!</v>
      </c>
      <c r="CZ1001" s="95" t="e">
        <f t="shared" si="9598"/>
        <v>#REF!</v>
      </c>
      <c r="DA1001" s="95" t="e">
        <f t="shared" ref="DA1001" si="9805">IFERROR(REPLACE(CZ1001,FIND(" ",CZ1001,1),1,""),CZ1001)</f>
        <v>#REF!</v>
      </c>
      <c r="DB1001" s="95" t="e">
        <f t="shared" si="9542"/>
        <v>#REF!</v>
      </c>
      <c r="DC1001" s="95" t="e">
        <f t="shared" ref="DC1001:DD1001" si="9806">IFERROR(REPLACE(DB1001,FIND("г.",DB1001,1),2,""),DB1001)</f>
        <v>#REF!</v>
      </c>
      <c r="DD1001" s="95" t="e">
        <f t="shared" si="9806"/>
        <v>#REF!</v>
      </c>
      <c r="DE1001" s="95" t="e">
        <f t="shared" ref="DE1001:DF1001" si="9807">IFERROR(REPLACE(DD1001,FIND("г",DD1001,1),1,""),DD1001)</f>
        <v>#REF!</v>
      </c>
      <c r="DF1001" s="95" t="e">
        <f t="shared" si="9807"/>
        <v>#REF!</v>
      </c>
      <c r="DG1001" s="95" t="e">
        <f t="shared" si="9615"/>
        <v>#REF!</v>
      </c>
      <c r="DH1001" s="25" t="str">
        <f>IFERROR(VLOOKUP(CI1001*1,Обработ.выгрузка_реестра_РФ!$A:$G,5,),"")</f>
        <v/>
      </c>
      <c r="DI1001" s="27" t="str">
        <f t="shared" si="9625"/>
        <v/>
      </c>
      <c r="DJ1001" s="27" t="str">
        <f t="shared" ca="1" si="9602"/>
        <v/>
      </c>
      <c r="DK1001" s="63" t="e">
        <f>IF(LEN('Описание предлагаемого товара'!#REF!)&gt;0,'Описание предлагаемого товара'!#REF!,"")</f>
        <v>#REF!</v>
      </c>
      <c r="DL1001" s="63" t="e">
        <f>IF(LEN('Описание предлагаемого товара'!#REF!)&gt;0,'Описание предлагаемого товара'!#REF!,"")</f>
        <v>#REF!</v>
      </c>
      <c r="DM1001" s="32"/>
    </row>
    <row r="1002" spans="1:117" ht="48.75" customHeight="1" x14ac:dyDescent="0.25">
      <c r="A1002" s="61" t="e">
        <f>IF(LEN('Описание предлагаемого товара'!#REF!)&gt;0,'Описание предлагаемого товара'!#REF!,"")</f>
        <v>#REF!</v>
      </c>
      <c r="B1002" s="65" t="e">
        <f>IF(LEN('Описание предлагаемого товара'!#REF!)&gt;0,'Описание предлагаемого товара'!#REF!,"")</f>
        <v>#REF!</v>
      </c>
      <c r="C1002" s="61" t="e">
        <f>IF(LEN('Описание предлагаемого товара'!#REF!)&gt;0,'Описание предлагаемого товара'!#REF!,"")</f>
        <v>#REF!</v>
      </c>
      <c r="D1002" s="61" t="e">
        <f>IF(LEN('Описание предлагаемого товара'!#REF!)&gt;0,'Описание предлагаемого товара'!#REF!,"")</f>
        <v>#REF!</v>
      </c>
      <c r="E1002" s="61" t="e">
        <f>IF(LEN('Описание предлагаемого товара'!#REF!)&gt;0,'Описание предлагаемого товара'!#REF!,"")</f>
        <v>#REF!</v>
      </c>
      <c r="F1002" s="61" t="e">
        <f>IF(LEN('Описание предлагаемого товара'!#REF!)&gt;0,'Описание предлагаемого товара'!#REF!,"")</f>
        <v>#REF!</v>
      </c>
      <c r="G1002" s="61" t="e">
        <f>IF(LEN('Описание предлагаемого товара'!#REF!)&gt;0,'Описание предлагаемого товара'!#REF!,"")</f>
        <v>#REF!</v>
      </c>
      <c r="H1002" s="61" t="e">
        <f>IF(LEN('Описание предлагаемого товара'!#REF!)&gt;0,'Описание предлагаемого товара'!#REF!,"")</f>
        <v>#REF!</v>
      </c>
      <c r="I1002" s="61" t="e">
        <f>IF(LEN('Описание предлагаемого товара'!#REF!)&gt;0,'Описание предлагаемого товара'!#REF!,"")</f>
        <v>#REF!</v>
      </c>
      <c r="J1002" s="38" t="str">
        <f>IFERROR(VLOOKUP(B1002,SAP!$A:$E,5,),"")</f>
        <v/>
      </c>
      <c r="K1002" s="40" t="str">
        <f t="shared" si="9545"/>
        <v/>
      </c>
      <c r="L1002" s="61" t="e">
        <f>IF(LEN('Описание предлагаемого товара'!#REF!)&gt;0,IFERROR('Описание предлагаемого товара'!#REF!*1,""),"")</f>
        <v>#REF!</v>
      </c>
      <c r="M1002" s="39" t="str">
        <f>IFERROR(VLOOKUP(B1002,SAP!$A:$E,2,),"")</f>
        <v/>
      </c>
      <c r="N1002" s="41" t="str">
        <f t="shared" si="9681"/>
        <v/>
      </c>
      <c r="O1002" s="39" t="str">
        <f t="shared" si="9532"/>
        <v/>
      </c>
      <c r="P1002" s="36" t="e">
        <f>IF(LEN('Описание предлагаемого товара'!#REF!)&gt;0,'Описание предлагаемого товара'!#REF!,"")</f>
        <v>#REF!</v>
      </c>
      <c r="Q100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02" s="37" t="e">
        <f>IF(LEN('Описание предлагаемого товара'!#REF!)&gt;0,'Описание предлагаемого товара'!#REF!,"")</f>
        <v>#REF!</v>
      </c>
      <c r="S1002" s="37" t="e">
        <f>IF(LEN('Описание предлагаемого товара'!#REF!)&gt;0,'Описание предлагаемого товара'!#REF!,"")</f>
        <v>#REF!</v>
      </c>
      <c r="T100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02" s="23" t="str">
        <f>IFERROR(VLOOKUP(CI1002*1,Обработ.выгрузка_реестра_РФ!$A:$G,6,),"")</f>
        <v/>
      </c>
      <c r="V1002" s="61" t="e">
        <f>IF(LEN('Описание предлагаемого товара'!#REF!)&gt;0,'Описание предлагаемого товара'!#REF!,"")</f>
        <v>#REF!</v>
      </c>
      <c r="W1002" s="62" t="e">
        <f>IF(LEN('Описание предлагаемого товара'!#REF!)&gt;0,'Описание предлагаемого товара'!#REF!,"")</f>
        <v>#REF!</v>
      </c>
      <c r="X1002" s="91" t="e">
        <f t="shared" ref="X1002:Y1002" si="9808">IFERROR(REPLACE(W1002,FIND(CHAR(10),W1002,1),1," "),W1002)</f>
        <v>#REF!</v>
      </c>
      <c r="Y1002" s="91" t="e">
        <f t="shared" si="9808"/>
        <v>#REF!</v>
      </c>
      <c r="Z1002" s="91" t="e">
        <f t="shared" si="9547"/>
        <v>#REF!</v>
      </c>
      <c r="AA1002" s="91" t="e">
        <f t="shared" si="9548"/>
        <v>#REF!</v>
      </c>
      <c r="AB1002" s="91" t="e">
        <f t="shared" si="9549"/>
        <v>#REF!</v>
      </c>
      <c r="AC1002" s="91" t="e">
        <f t="shared" ref="AC1002:AF1002" si="9809">IFERROR(REPLACE(AB1002,FIND("  ",AB1002,1),2," "),AB1002)</f>
        <v>#REF!</v>
      </c>
      <c r="AD1002" s="91" t="e">
        <f t="shared" si="9809"/>
        <v>#REF!</v>
      </c>
      <c r="AE1002" s="91" t="e">
        <f t="shared" si="9809"/>
        <v>#REF!</v>
      </c>
      <c r="AF1002" s="91" t="e">
        <f t="shared" si="9809"/>
        <v>#REF!</v>
      </c>
      <c r="AG1002" s="23" t="str">
        <f>IFERROR(VLOOKUP(CI1002*1,Обработ.выгрузка_реестра_РФ!$A:$G,4,),"")</f>
        <v/>
      </c>
      <c r="AH1002" s="91" t="str">
        <f t="shared" ref="AH1002:AI1002" si="9810">IFERROR(REPLACE(AG1002,FIND("-",AG1002,1),1,"*"),AG1002)</f>
        <v/>
      </c>
      <c r="AI1002" s="91" t="str">
        <f t="shared" si="9810"/>
        <v/>
      </c>
      <c r="AJ1002" s="27" t="str">
        <f t="shared" si="9647"/>
        <v/>
      </c>
      <c r="AK1002" s="63" t="e">
        <f>IF(LEN('Описание предлагаемого товара'!#REF!)&gt;0,'Описание предлагаемого товара'!#REF!,"")</f>
        <v>#REF!</v>
      </c>
      <c r="AL1002" s="91" t="e">
        <f t="shared" ref="AL1002:AM1002" si="9811">IFERROR(REPLACE(AK1002,FIND(CHAR(10),AK1002,1),1,""),AK1002)</f>
        <v>#REF!</v>
      </c>
      <c r="AM1002" s="91" t="e">
        <f t="shared" si="9811"/>
        <v>#REF!</v>
      </c>
      <c r="AN1002" s="91" t="e">
        <f t="shared" ref="AN1002:AR1002" si="9812">IFERROR(REPLACE(AM1002,FIND(" ",AM1002,1),1,""),AM1002)</f>
        <v>#REF!</v>
      </c>
      <c r="AO1002" s="91" t="e">
        <f t="shared" si="9812"/>
        <v>#REF!</v>
      </c>
      <c r="AP1002" s="91" t="e">
        <f t="shared" si="9812"/>
        <v>#REF!</v>
      </c>
      <c r="AQ1002" s="91" t="e">
        <f t="shared" si="9812"/>
        <v>#REF!</v>
      </c>
      <c r="AR1002" s="91" t="e">
        <f t="shared" si="9812"/>
        <v>#REF!</v>
      </c>
      <c r="AS1002" s="91" t="e">
        <f t="shared" si="9554"/>
        <v>#REF!</v>
      </c>
      <c r="AT1002" s="91" t="e">
        <f t="shared" si="9555"/>
        <v>#REF!</v>
      </c>
      <c r="AU1002" s="32" t="e">
        <f t="shared" si="9538"/>
        <v>#REF!</v>
      </c>
      <c r="AV1002" s="93" t="e">
        <f>'Описание предлагаемого товара'!#REF!</f>
        <v>#REF!</v>
      </c>
      <c r="AW1002" s="91" t="e">
        <f>MIN(SEARCH({0,1,2,3,4,5,6,7,8,9},AV1002&amp; "0123456789"))</f>
        <v>#REF!</v>
      </c>
      <c r="AX1002" s="91" t="str">
        <f t="shared" si="9556"/>
        <v/>
      </c>
      <c r="AY1002" s="91" t="str">
        <f t="shared" si="9557"/>
        <v/>
      </c>
      <c r="AZ1002" s="91" t="str">
        <f t="shared" si="9558"/>
        <v/>
      </c>
      <c r="BA1002" s="91" t="str">
        <f t="shared" si="9559"/>
        <v/>
      </c>
      <c r="BB1002" s="91" t="str">
        <f t="shared" si="9560"/>
        <v/>
      </c>
      <c r="BC1002" s="91" t="str">
        <f t="shared" si="9561"/>
        <v/>
      </c>
      <c r="BD1002" s="91" t="str">
        <f t="shared" si="9562"/>
        <v/>
      </c>
      <c r="BE1002" s="91" t="str">
        <f t="shared" si="9563"/>
        <v/>
      </c>
      <c r="BF1002" s="91" t="str">
        <f t="shared" si="9564"/>
        <v/>
      </c>
      <c r="BG1002" s="91" t="str">
        <f t="shared" si="9565"/>
        <v/>
      </c>
      <c r="BH1002" s="91" t="str">
        <f t="shared" si="9566"/>
        <v/>
      </c>
      <c r="BI1002" s="91" t="str">
        <f t="shared" si="9567"/>
        <v/>
      </c>
      <c r="BJ1002" s="91" t="str">
        <f t="shared" si="9568"/>
        <v/>
      </c>
      <c r="BK1002" s="91" t="str">
        <f t="shared" si="9569"/>
        <v/>
      </c>
      <c r="BL1002" s="91" t="str">
        <f t="shared" si="9570"/>
        <v/>
      </c>
      <c r="BM1002" s="91" t="str">
        <f t="shared" si="9571"/>
        <v/>
      </c>
      <c r="BN1002" s="91" t="str">
        <f t="shared" si="9572"/>
        <v/>
      </c>
      <c r="BO1002" s="91" t="str">
        <f t="shared" si="9573"/>
        <v/>
      </c>
      <c r="BP1002" s="91" t="str">
        <f t="shared" si="9574"/>
        <v/>
      </c>
      <c r="BQ1002" s="91" t="str">
        <f t="shared" si="9575"/>
        <v/>
      </c>
      <c r="BR1002" s="91" t="str">
        <f t="shared" si="9576"/>
        <v/>
      </c>
      <c r="BS1002" s="91" t="str">
        <f t="shared" si="9577"/>
        <v/>
      </c>
      <c r="BT1002" s="91" t="str">
        <f t="shared" si="9578"/>
        <v/>
      </c>
      <c r="BU1002" s="91" t="str">
        <f t="shared" si="9579"/>
        <v/>
      </c>
      <c r="BV1002" s="91" t="str">
        <f t="shared" si="9580"/>
        <v/>
      </c>
      <c r="BW1002" s="91" t="str">
        <f t="shared" si="9581"/>
        <v/>
      </c>
      <c r="BX1002" s="91" t="str">
        <f t="shared" si="9582"/>
        <v/>
      </c>
      <c r="BY1002" s="91" t="str">
        <f t="shared" si="9583"/>
        <v/>
      </c>
      <c r="BZ1002" s="91" t="str">
        <f t="shared" si="9584"/>
        <v/>
      </c>
      <c r="CA1002" s="91" t="str">
        <f t="shared" si="9585"/>
        <v/>
      </c>
      <c r="CB1002" s="91" t="str">
        <f t="shared" si="9586"/>
        <v/>
      </c>
      <c r="CC1002" s="91" t="str">
        <f t="shared" si="9587"/>
        <v/>
      </c>
      <c r="CD1002" s="91" t="str">
        <f t="shared" si="9588"/>
        <v/>
      </c>
      <c r="CE1002" s="91" t="str">
        <f t="shared" si="9589"/>
        <v/>
      </c>
      <c r="CF1002" s="91" t="str">
        <f t="shared" si="9590"/>
        <v/>
      </c>
      <c r="CG1002" s="91" t="str">
        <f t="shared" si="9591"/>
        <v/>
      </c>
      <c r="CH1002" s="91" t="str">
        <f t="shared" si="9592"/>
        <v/>
      </c>
      <c r="CI1002" s="91" t="str">
        <f t="shared" si="9593"/>
        <v>нет</v>
      </c>
      <c r="CJ1002" s="63" t="e">
        <f>IF(LEN('Описание предлагаемого товара'!#REF!)&gt;0,'Описание предлагаемого товара'!#REF!,"")</f>
        <v>#REF!</v>
      </c>
      <c r="CK1002" s="91" t="e">
        <f t="shared" ref="CK1002:CL1002" si="9813">IFERROR(REPLACE(CJ1002,FIND(CHAR(10),CJ1002,1),1,""),CJ1002)</f>
        <v>#REF!</v>
      </c>
      <c r="CL1002" s="91" t="e">
        <f t="shared" si="9813"/>
        <v>#REF!</v>
      </c>
      <c r="CM1002" s="91" t="e">
        <f t="shared" si="9595"/>
        <v>#REF!</v>
      </c>
      <c r="CN1002" s="91" t="e">
        <f t="shared" si="9596"/>
        <v>#REF!</v>
      </c>
      <c r="CO1002" s="91" t="e">
        <f t="shared" si="9597"/>
        <v>#REF!</v>
      </c>
      <c r="CP1002" s="90" t="e">
        <f>IF(AU1002="Не указан реестровый номер (мера нац.режима Запрет)","",IF(CI1002="нет","",IF(CU1002="да","исключение(не смотрим баллы)",IFERROR(IF(CI1002*1&gt;0,IFERROR(IF(VLOOKUP(CI1002*1,Обработ.выгрузка_реестра_РФ!$A:$G,7,)=0,"Баллы не установлены",VLOOKUP(CI1002*1,Обработ.выгрузка_реестра_РФ!$A:$G,7,)),IF(LEN(CI1002)&gt;14,"","нет номера в реестре РФ")),""),IF(LEN(CI1002)=0,"","Некорректный реестровый номер")))))</f>
        <v>#REF!</v>
      </c>
      <c r="CQ1002" s="33" t="e">
        <f>IF(LEN(C1002)&gt;0,IFERROR(IF(LEN(H1002)&gt;0,IF(LEN(VLOOKUP(H1002,'исключения(не_смотрим_баллы)'!$A:$C,1,))&gt;0,"да","нет"),"не введен ОКПД2"),"нет"),"")</f>
        <v>#REF!</v>
      </c>
      <c r="CR1002" s="33" t="e">
        <f ca="1">IF(CQ1002="да",IF(TODAY()&lt;VLOOKUP(H1002,'исключения(не_смотрим_баллы)'!$A:$C,3,),"да","нет"),"")</f>
        <v>#REF!</v>
      </c>
      <c r="CS1002" s="33" t="str">
        <f>IFERROR(IF(CQ1002="да",IF(VLOOKUP(CI1002*1,Обработ.выгрузка_реестра_РФ!$A:$G,2,)&lt;VLOOKUP(H1002,'исключения(не_смотрим_баллы)'!$A:$C,2,),"да","нет"),""),"")</f>
        <v/>
      </c>
      <c r="CT1002" s="24"/>
      <c r="CU1002" s="33" t="e">
        <f t="shared" si="9609"/>
        <v>#REF!</v>
      </c>
      <c r="CV1002" s="91" t="e">
        <f t="shared" si="9610"/>
        <v>#REF!</v>
      </c>
      <c r="CW1002" s="27" t="e">
        <f t="shared" si="9611"/>
        <v>#REF!</v>
      </c>
      <c r="CX1002" s="26" t="e">
        <f t="shared" si="9540"/>
        <v>#REF!</v>
      </c>
      <c r="CY1002" s="64" t="e">
        <f>IF(LEN('Описание предлагаемого товара'!#REF!)&gt;0,'Описание предлагаемого товара'!#REF!,"")</f>
        <v>#REF!</v>
      </c>
      <c r="CZ1002" s="95" t="e">
        <f t="shared" si="9598"/>
        <v>#REF!</v>
      </c>
      <c r="DA1002" s="95" t="e">
        <f t="shared" ref="DA1002" si="9814">IFERROR(REPLACE(CZ1002,FIND(" ",CZ1002,1),1,""),CZ1002)</f>
        <v>#REF!</v>
      </c>
      <c r="DB1002" s="95" t="e">
        <f t="shared" si="9542"/>
        <v>#REF!</v>
      </c>
      <c r="DC1002" s="95" t="e">
        <f t="shared" ref="DC1002:DD1002" si="9815">IFERROR(REPLACE(DB1002,FIND("г.",DB1002,1),2,""),DB1002)</f>
        <v>#REF!</v>
      </c>
      <c r="DD1002" s="95" t="e">
        <f t="shared" si="9815"/>
        <v>#REF!</v>
      </c>
      <c r="DE1002" s="95" t="e">
        <f t="shared" ref="DE1002:DF1002" si="9816">IFERROR(REPLACE(DD1002,FIND("г",DD1002,1),1,""),DD1002)</f>
        <v>#REF!</v>
      </c>
      <c r="DF1002" s="95" t="e">
        <f t="shared" si="9816"/>
        <v>#REF!</v>
      </c>
      <c r="DG1002" s="95" t="e">
        <f t="shared" si="9615"/>
        <v>#REF!</v>
      </c>
      <c r="DH1002" s="25" t="str">
        <f>IFERROR(VLOOKUP(CI1002*1,Обработ.выгрузка_реестра_РФ!$A:$G,5,),"")</f>
        <v/>
      </c>
      <c r="DI1002" s="27" t="str">
        <f t="shared" si="9625"/>
        <v/>
      </c>
      <c r="DJ1002" s="27" t="str">
        <f t="shared" ca="1" si="9602"/>
        <v/>
      </c>
      <c r="DK1002" s="63" t="e">
        <f>IF(LEN('Описание предлагаемого товара'!#REF!)&gt;0,'Описание предлагаемого товара'!#REF!,"")</f>
        <v>#REF!</v>
      </c>
      <c r="DL1002" s="63" t="e">
        <f>IF(LEN('Описание предлагаемого товара'!#REF!)&gt;0,'Описание предлагаемого товара'!#REF!,"")</f>
        <v>#REF!</v>
      </c>
      <c r="DM1002" s="32"/>
    </row>
    <row r="1003" spans="1:117" ht="48.75" customHeight="1" x14ac:dyDescent="0.25">
      <c r="A1003" s="61" t="e">
        <f>IF(LEN('Описание предлагаемого товара'!#REF!)&gt;0,'Описание предлагаемого товара'!#REF!,"")</f>
        <v>#REF!</v>
      </c>
      <c r="B1003" s="65" t="e">
        <f>IF(LEN('Описание предлагаемого товара'!#REF!)&gt;0,'Описание предлагаемого товара'!#REF!,"")</f>
        <v>#REF!</v>
      </c>
      <c r="C1003" s="61" t="e">
        <f>IF(LEN('Описание предлагаемого товара'!#REF!)&gt;0,'Описание предлагаемого товара'!#REF!,"")</f>
        <v>#REF!</v>
      </c>
      <c r="D1003" s="61" t="e">
        <f>IF(LEN('Описание предлагаемого товара'!#REF!)&gt;0,'Описание предлагаемого товара'!#REF!,"")</f>
        <v>#REF!</v>
      </c>
      <c r="E1003" s="61" t="e">
        <f>IF(LEN('Описание предлагаемого товара'!#REF!)&gt;0,'Описание предлагаемого товара'!#REF!,"")</f>
        <v>#REF!</v>
      </c>
      <c r="F1003" s="61" t="e">
        <f>IF(LEN('Описание предлагаемого товара'!#REF!)&gt;0,'Описание предлагаемого товара'!#REF!,"")</f>
        <v>#REF!</v>
      </c>
      <c r="G1003" s="61" t="e">
        <f>IF(LEN('Описание предлагаемого товара'!#REF!)&gt;0,'Описание предлагаемого товара'!#REF!,"")</f>
        <v>#REF!</v>
      </c>
      <c r="H1003" s="61" t="e">
        <f>IF(LEN('Описание предлагаемого товара'!#REF!)&gt;0,'Описание предлагаемого товара'!#REF!,"")</f>
        <v>#REF!</v>
      </c>
      <c r="I1003" s="61" t="e">
        <f>IF(LEN('Описание предлагаемого товара'!#REF!)&gt;0,'Описание предлагаемого товара'!#REF!,"")</f>
        <v>#REF!</v>
      </c>
      <c r="J1003" s="38" t="str">
        <f>IFERROR(VLOOKUP(B1003,SAP!$A:$E,5,),"")</f>
        <v/>
      </c>
      <c r="K1003" s="40" t="str">
        <f t="shared" si="9545"/>
        <v/>
      </c>
      <c r="L1003" s="61" t="e">
        <f>IF(LEN('Описание предлагаемого товара'!#REF!)&gt;0,IFERROR('Описание предлагаемого товара'!#REF!*1,""),"")</f>
        <v>#REF!</v>
      </c>
      <c r="M1003" s="39" t="str">
        <f>IFERROR(VLOOKUP(B1003,SAP!$A:$E,2,),"")</f>
        <v/>
      </c>
      <c r="N1003" s="41" t="str">
        <f t="shared" si="9681"/>
        <v/>
      </c>
      <c r="O1003" s="39" t="str">
        <f t="shared" si="9532"/>
        <v/>
      </c>
      <c r="P1003" s="36" t="e">
        <f>IF(LEN('Описание предлагаемого товара'!#REF!)&gt;0,'Описание предлагаемого товара'!#REF!,"")</f>
        <v>#REF!</v>
      </c>
      <c r="Q100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03" s="37" t="e">
        <f>IF(LEN('Описание предлагаемого товара'!#REF!)&gt;0,'Описание предлагаемого товара'!#REF!,"")</f>
        <v>#REF!</v>
      </c>
      <c r="S1003" s="37" t="e">
        <f>IF(LEN('Описание предлагаемого товара'!#REF!)&gt;0,'Описание предлагаемого товара'!#REF!,"")</f>
        <v>#REF!</v>
      </c>
      <c r="T100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03" s="23" t="str">
        <f>IFERROR(VLOOKUP(CI1003*1,Обработ.выгрузка_реестра_РФ!$A:$G,6,),"")</f>
        <v/>
      </c>
      <c r="V1003" s="61" t="e">
        <f>IF(LEN('Описание предлагаемого товара'!#REF!)&gt;0,'Описание предлагаемого товара'!#REF!,"")</f>
        <v>#REF!</v>
      </c>
      <c r="W1003" s="62" t="e">
        <f>IF(LEN('Описание предлагаемого товара'!#REF!)&gt;0,'Описание предлагаемого товара'!#REF!,"")</f>
        <v>#REF!</v>
      </c>
      <c r="X1003" s="91" t="e">
        <f t="shared" ref="X1003:Y1003" si="9817">IFERROR(REPLACE(W1003,FIND(CHAR(10),W1003,1),1," "),W1003)</f>
        <v>#REF!</v>
      </c>
      <c r="Y1003" s="91" t="e">
        <f t="shared" si="9817"/>
        <v>#REF!</v>
      </c>
      <c r="Z1003" s="91" t="e">
        <f t="shared" si="9547"/>
        <v>#REF!</v>
      </c>
      <c r="AA1003" s="91" t="e">
        <f t="shared" si="9548"/>
        <v>#REF!</v>
      </c>
      <c r="AB1003" s="91" t="e">
        <f t="shared" si="9549"/>
        <v>#REF!</v>
      </c>
      <c r="AC1003" s="91" t="e">
        <f t="shared" ref="AC1003:AF1003" si="9818">IFERROR(REPLACE(AB1003,FIND("  ",AB1003,1),2," "),AB1003)</f>
        <v>#REF!</v>
      </c>
      <c r="AD1003" s="91" t="e">
        <f t="shared" si="9818"/>
        <v>#REF!</v>
      </c>
      <c r="AE1003" s="91" t="e">
        <f t="shared" si="9818"/>
        <v>#REF!</v>
      </c>
      <c r="AF1003" s="91" t="e">
        <f t="shared" si="9818"/>
        <v>#REF!</v>
      </c>
      <c r="AG1003" s="23" t="str">
        <f>IFERROR(VLOOKUP(CI1003*1,Обработ.выгрузка_реестра_РФ!$A:$G,4,),"")</f>
        <v/>
      </c>
      <c r="AH1003" s="91" t="str">
        <f t="shared" ref="AH1003:AI1003" si="9819">IFERROR(REPLACE(AG1003,FIND("-",AG1003,1),1,"*"),AG1003)</f>
        <v/>
      </c>
      <c r="AI1003" s="91" t="str">
        <f t="shared" si="9819"/>
        <v/>
      </c>
      <c r="AJ1003" s="27" t="str">
        <f t="shared" si="9647"/>
        <v/>
      </c>
      <c r="AK1003" s="63" t="e">
        <f>IF(LEN('Описание предлагаемого товара'!#REF!)&gt;0,'Описание предлагаемого товара'!#REF!,"")</f>
        <v>#REF!</v>
      </c>
      <c r="AL1003" s="91" t="e">
        <f t="shared" ref="AL1003:AM1003" si="9820">IFERROR(REPLACE(AK1003,FIND(CHAR(10),AK1003,1),1,""),AK1003)</f>
        <v>#REF!</v>
      </c>
      <c r="AM1003" s="91" t="e">
        <f t="shared" si="9820"/>
        <v>#REF!</v>
      </c>
      <c r="AN1003" s="91" t="e">
        <f t="shared" ref="AN1003:AR1003" si="9821">IFERROR(REPLACE(AM1003,FIND(" ",AM1003,1),1,""),AM1003)</f>
        <v>#REF!</v>
      </c>
      <c r="AO1003" s="91" t="e">
        <f t="shared" si="9821"/>
        <v>#REF!</v>
      </c>
      <c r="AP1003" s="91" t="e">
        <f t="shared" si="9821"/>
        <v>#REF!</v>
      </c>
      <c r="AQ1003" s="91" t="e">
        <f t="shared" si="9821"/>
        <v>#REF!</v>
      </c>
      <c r="AR1003" s="91" t="e">
        <f t="shared" si="9821"/>
        <v>#REF!</v>
      </c>
      <c r="AS1003" s="91" t="e">
        <f t="shared" si="9554"/>
        <v>#REF!</v>
      </c>
      <c r="AT1003" s="91" t="e">
        <f t="shared" si="9555"/>
        <v>#REF!</v>
      </c>
      <c r="AU1003" s="32" t="e">
        <f t="shared" si="9538"/>
        <v>#REF!</v>
      </c>
      <c r="AV1003" s="93" t="e">
        <f>'Описание предлагаемого товара'!#REF!</f>
        <v>#REF!</v>
      </c>
      <c r="AW1003" s="91" t="e">
        <f>MIN(SEARCH({0,1,2,3,4,5,6,7,8,9},AV1003&amp; "0123456789"))</f>
        <v>#REF!</v>
      </c>
      <c r="AX1003" s="91" t="str">
        <f t="shared" si="9556"/>
        <v/>
      </c>
      <c r="AY1003" s="91" t="str">
        <f t="shared" si="9557"/>
        <v/>
      </c>
      <c r="AZ1003" s="91" t="str">
        <f t="shared" si="9558"/>
        <v/>
      </c>
      <c r="BA1003" s="91" t="str">
        <f t="shared" si="9559"/>
        <v/>
      </c>
      <c r="BB1003" s="91" t="str">
        <f t="shared" si="9560"/>
        <v/>
      </c>
      <c r="BC1003" s="91" t="str">
        <f t="shared" si="9561"/>
        <v/>
      </c>
      <c r="BD1003" s="91" t="str">
        <f t="shared" si="9562"/>
        <v/>
      </c>
      <c r="BE1003" s="91" t="str">
        <f t="shared" si="9563"/>
        <v/>
      </c>
      <c r="BF1003" s="91" t="str">
        <f t="shared" si="9564"/>
        <v/>
      </c>
      <c r="BG1003" s="91" t="str">
        <f t="shared" si="9565"/>
        <v/>
      </c>
      <c r="BH1003" s="91" t="str">
        <f t="shared" si="9566"/>
        <v/>
      </c>
      <c r="BI1003" s="91" t="str">
        <f t="shared" si="9567"/>
        <v/>
      </c>
      <c r="BJ1003" s="91" t="str">
        <f t="shared" si="9568"/>
        <v/>
      </c>
      <c r="BK1003" s="91" t="str">
        <f t="shared" si="9569"/>
        <v/>
      </c>
      <c r="BL1003" s="91" t="str">
        <f t="shared" si="9570"/>
        <v/>
      </c>
      <c r="BM1003" s="91" t="str">
        <f t="shared" si="9571"/>
        <v/>
      </c>
      <c r="BN1003" s="91" t="str">
        <f t="shared" si="9572"/>
        <v/>
      </c>
      <c r="BO1003" s="91" t="str">
        <f t="shared" si="9573"/>
        <v/>
      </c>
      <c r="BP1003" s="91" t="str">
        <f t="shared" si="9574"/>
        <v/>
      </c>
      <c r="BQ1003" s="91" t="str">
        <f t="shared" si="9575"/>
        <v/>
      </c>
      <c r="BR1003" s="91" t="str">
        <f t="shared" si="9576"/>
        <v/>
      </c>
      <c r="BS1003" s="91" t="str">
        <f t="shared" si="9577"/>
        <v/>
      </c>
      <c r="BT1003" s="91" t="str">
        <f t="shared" si="9578"/>
        <v/>
      </c>
      <c r="BU1003" s="91" t="str">
        <f t="shared" si="9579"/>
        <v/>
      </c>
      <c r="BV1003" s="91" t="str">
        <f t="shared" si="9580"/>
        <v/>
      </c>
      <c r="BW1003" s="91" t="str">
        <f t="shared" si="9581"/>
        <v/>
      </c>
      <c r="BX1003" s="91" t="str">
        <f t="shared" si="9582"/>
        <v/>
      </c>
      <c r="BY1003" s="91" t="str">
        <f t="shared" si="9583"/>
        <v/>
      </c>
      <c r="BZ1003" s="91" t="str">
        <f t="shared" si="9584"/>
        <v/>
      </c>
      <c r="CA1003" s="91" t="str">
        <f t="shared" si="9585"/>
        <v/>
      </c>
      <c r="CB1003" s="91" t="str">
        <f t="shared" si="9586"/>
        <v/>
      </c>
      <c r="CC1003" s="91" t="str">
        <f t="shared" si="9587"/>
        <v/>
      </c>
      <c r="CD1003" s="91" t="str">
        <f t="shared" si="9588"/>
        <v/>
      </c>
      <c r="CE1003" s="91" t="str">
        <f t="shared" si="9589"/>
        <v/>
      </c>
      <c r="CF1003" s="91" t="str">
        <f t="shared" si="9590"/>
        <v/>
      </c>
      <c r="CG1003" s="91" t="str">
        <f t="shared" si="9591"/>
        <v/>
      </c>
      <c r="CH1003" s="91" t="str">
        <f t="shared" si="9592"/>
        <v/>
      </c>
      <c r="CI1003" s="91" t="str">
        <f t="shared" si="9593"/>
        <v>нет</v>
      </c>
      <c r="CJ1003" s="63" t="e">
        <f>IF(LEN('Описание предлагаемого товара'!#REF!)&gt;0,'Описание предлагаемого товара'!#REF!,"")</f>
        <v>#REF!</v>
      </c>
      <c r="CK1003" s="91" t="e">
        <f t="shared" ref="CK1003:CL1003" si="9822">IFERROR(REPLACE(CJ1003,FIND(CHAR(10),CJ1003,1),1,""),CJ1003)</f>
        <v>#REF!</v>
      </c>
      <c r="CL1003" s="91" t="e">
        <f t="shared" si="9822"/>
        <v>#REF!</v>
      </c>
      <c r="CM1003" s="91" t="e">
        <f t="shared" si="9595"/>
        <v>#REF!</v>
      </c>
      <c r="CN1003" s="91" t="e">
        <f t="shared" si="9596"/>
        <v>#REF!</v>
      </c>
      <c r="CO1003" s="91" t="e">
        <f t="shared" si="9597"/>
        <v>#REF!</v>
      </c>
      <c r="CP1003" s="90" t="e">
        <f>IF(AU1003="Не указан реестровый номер (мера нац.режима Запрет)","",IF(CI1003="нет","",IF(CU1003="да","исключение(не смотрим баллы)",IFERROR(IF(CI1003*1&gt;0,IFERROR(IF(VLOOKUP(CI1003*1,Обработ.выгрузка_реестра_РФ!$A:$G,7,)=0,"Баллы не установлены",VLOOKUP(CI1003*1,Обработ.выгрузка_реестра_РФ!$A:$G,7,)),IF(LEN(CI1003)&gt;14,"","нет номера в реестре РФ")),""),IF(LEN(CI1003)=0,"","Некорректный реестровый номер")))))</f>
        <v>#REF!</v>
      </c>
      <c r="CQ1003" s="33" t="e">
        <f>IF(LEN(C1003)&gt;0,IFERROR(IF(LEN(H1003)&gt;0,IF(LEN(VLOOKUP(H1003,'исключения(не_смотрим_баллы)'!$A:$C,1,))&gt;0,"да","нет"),"не введен ОКПД2"),"нет"),"")</f>
        <v>#REF!</v>
      </c>
      <c r="CR1003" s="33" t="e">
        <f ca="1">IF(CQ1003="да",IF(TODAY()&lt;VLOOKUP(H1003,'исключения(не_смотрим_баллы)'!$A:$C,3,),"да","нет"),"")</f>
        <v>#REF!</v>
      </c>
      <c r="CS1003" s="33" t="str">
        <f>IFERROR(IF(CQ1003="да",IF(VLOOKUP(CI1003*1,Обработ.выгрузка_реестра_РФ!$A:$G,2,)&lt;VLOOKUP(H1003,'исключения(не_смотрим_баллы)'!$A:$C,2,),"да","нет"),""),"")</f>
        <v/>
      </c>
      <c r="CT1003" s="24"/>
      <c r="CU1003" s="33" t="e">
        <f t="shared" si="9609"/>
        <v>#REF!</v>
      </c>
      <c r="CV1003" s="91" t="e">
        <f t="shared" si="9610"/>
        <v>#REF!</v>
      </c>
      <c r="CW1003" s="27" t="e">
        <f t="shared" si="9611"/>
        <v>#REF!</v>
      </c>
      <c r="CX1003" s="26" t="e">
        <f t="shared" si="9540"/>
        <v>#REF!</v>
      </c>
      <c r="CY1003" s="64" t="e">
        <f>IF(LEN('Описание предлагаемого товара'!#REF!)&gt;0,'Описание предлагаемого товара'!#REF!,"")</f>
        <v>#REF!</v>
      </c>
      <c r="CZ1003" s="95" t="e">
        <f t="shared" si="9598"/>
        <v>#REF!</v>
      </c>
      <c r="DA1003" s="95" t="e">
        <f t="shared" ref="DA1003" si="9823">IFERROR(REPLACE(CZ1003,FIND(" ",CZ1003,1),1,""),CZ1003)</f>
        <v>#REF!</v>
      </c>
      <c r="DB1003" s="95" t="e">
        <f t="shared" si="9542"/>
        <v>#REF!</v>
      </c>
      <c r="DC1003" s="95" t="e">
        <f t="shared" ref="DC1003:DD1003" si="9824">IFERROR(REPLACE(DB1003,FIND("г.",DB1003,1),2,""),DB1003)</f>
        <v>#REF!</v>
      </c>
      <c r="DD1003" s="95" t="e">
        <f t="shared" si="9824"/>
        <v>#REF!</v>
      </c>
      <c r="DE1003" s="95" t="e">
        <f t="shared" ref="DE1003:DF1003" si="9825">IFERROR(REPLACE(DD1003,FIND("г",DD1003,1),1,""),DD1003)</f>
        <v>#REF!</v>
      </c>
      <c r="DF1003" s="95" t="e">
        <f t="shared" si="9825"/>
        <v>#REF!</v>
      </c>
      <c r="DG1003" s="95" t="e">
        <f t="shared" si="9615"/>
        <v>#REF!</v>
      </c>
      <c r="DH1003" s="25" t="str">
        <f>IFERROR(VLOOKUP(CI1003*1,Обработ.выгрузка_реестра_РФ!$A:$G,5,),"")</f>
        <v/>
      </c>
      <c r="DI1003" s="27" t="str">
        <f t="shared" si="9625"/>
        <v/>
      </c>
      <c r="DJ1003" s="27" t="str">
        <f t="shared" ca="1" si="9602"/>
        <v/>
      </c>
      <c r="DK1003" s="63" t="e">
        <f>IF(LEN('Описание предлагаемого товара'!#REF!)&gt;0,'Описание предлагаемого товара'!#REF!,"")</f>
        <v>#REF!</v>
      </c>
      <c r="DL1003" s="63" t="e">
        <f>IF(LEN('Описание предлагаемого товара'!#REF!)&gt;0,'Описание предлагаемого товара'!#REF!,"")</f>
        <v>#REF!</v>
      </c>
      <c r="DM1003" s="32"/>
    </row>
    <row r="1004" spans="1:117" ht="48.75" customHeight="1" x14ac:dyDescent="0.25">
      <c r="A1004" s="61" t="e">
        <f>IF(LEN('Описание предлагаемого товара'!#REF!)&gt;0,'Описание предлагаемого товара'!#REF!,"")</f>
        <v>#REF!</v>
      </c>
      <c r="B1004" s="65" t="e">
        <f>IF(LEN('Описание предлагаемого товара'!#REF!)&gt;0,'Описание предлагаемого товара'!#REF!,"")</f>
        <v>#REF!</v>
      </c>
      <c r="C1004" s="61" t="e">
        <f>IF(LEN('Описание предлагаемого товара'!#REF!)&gt;0,'Описание предлагаемого товара'!#REF!,"")</f>
        <v>#REF!</v>
      </c>
      <c r="D1004" s="61" t="e">
        <f>IF(LEN('Описание предлагаемого товара'!#REF!)&gt;0,'Описание предлагаемого товара'!#REF!,"")</f>
        <v>#REF!</v>
      </c>
      <c r="E1004" s="61" t="e">
        <f>IF(LEN('Описание предлагаемого товара'!#REF!)&gt;0,'Описание предлагаемого товара'!#REF!,"")</f>
        <v>#REF!</v>
      </c>
      <c r="F1004" s="61" t="e">
        <f>IF(LEN('Описание предлагаемого товара'!#REF!)&gt;0,'Описание предлагаемого товара'!#REF!,"")</f>
        <v>#REF!</v>
      </c>
      <c r="G1004" s="61" t="e">
        <f>IF(LEN('Описание предлагаемого товара'!#REF!)&gt;0,'Описание предлагаемого товара'!#REF!,"")</f>
        <v>#REF!</v>
      </c>
      <c r="H1004" s="61" t="e">
        <f>IF(LEN('Описание предлагаемого товара'!#REF!)&gt;0,'Описание предлагаемого товара'!#REF!,"")</f>
        <v>#REF!</v>
      </c>
      <c r="I1004" s="61" t="e">
        <f>IF(LEN('Описание предлагаемого товара'!#REF!)&gt;0,'Описание предлагаемого товара'!#REF!,"")</f>
        <v>#REF!</v>
      </c>
      <c r="J1004" s="38" t="str">
        <f>IFERROR(VLOOKUP(B1004,SAP!$A:$E,5,),"")</f>
        <v/>
      </c>
      <c r="K1004" s="40" t="str">
        <f t="shared" si="9545"/>
        <v/>
      </c>
      <c r="L1004" s="61" t="e">
        <f>IF(LEN('Описание предлагаемого товара'!#REF!)&gt;0,IFERROR('Описание предлагаемого товара'!#REF!*1,""),"")</f>
        <v>#REF!</v>
      </c>
      <c r="M1004" s="39" t="str">
        <f>IFERROR(VLOOKUP(B1004,SAP!$A:$E,2,),"")</f>
        <v/>
      </c>
      <c r="N1004" s="41" t="str">
        <f t="shared" si="9681"/>
        <v/>
      </c>
      <c r="O1004" s="39" t="str">
        <f t="shared" si="9532"/>
        <v/>
      </c>
      <c r="P1004" s="36" t="e">
        <f>IF(LEN('Описание предлагаемого товара'!#REF!)&gt;0,'Описание предлагаемого товара'!#REF!,"")</f>
        <v>#REF!</v>
      </c>
      <c r="Q100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04" s="37" t="e">
        <f>IF(LEN('Описание предлагаемого товара'!#REF!)&gt;0,'Описание предлагаемого товара'!#REF!,"")</f>
        <v>#REF!</v>
      </c>
      <c r="S1004" s="37" t="e">
        <f>IF(LEN('Описание предлагаемого товара'!#REF!)&gt;0,'Описание предлагаемого товара'!#REF!,"")</f>
        <v>#REF!</v>
      </c>
      <c r="T100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04" s="23" t="str">
        <f>IFERROR(VLOOKUP(CI1004*1,Обработ.выгрузка_реестра_РФ!$A:$G,6,),"")</f>
        <v/>
      </c>
      <c r="V1004" s="61" t="e">
        <f>IF(LEN('Описание предлагаемого товара'!#REF!)&gt;0,'Описание предлагаемого товара'!#REF!,"")</f>
        <v>#REF!</v>
      </c>
      <c r="W1004" s="62" t="e">
        <f>IF(LEN('Описание предлагаемого товара'!#REF!)&gt;0,'Описание предлагаемого товара'!#REF!,"")</f>
        <v>#REF!</v>
      </c>
      <c r="X1004" s="91" t="e">
        <f t="shared" ref="X1004:Y1004" si="9826">IFERROR(REPLACE(W1004,FIND(CHAR(10),W1004,1),1," "),W1004)</f>
        <v>#REF!</v>
      </c>
      <c r="Y1004" s="91" t="e">
        <f t="shared" si="9826"/>
        <v>#REF!</v>
      </c>
      <c r="Z1004" s="91" t="e">
        <f t="shared" si="9547"/>
        <v>#REF!</v>
      </c>
      <c r="AA1004" s="91" t="e">
        <f t="shared" si="9548"/>
        <v>#REF!</v>
      </c>
      <c r="AB1004" s="91" t="e">
        <f t="shared" si="9549"/>
        <v>#REF!</v>
      </c>
      <c r="AC1004" s="91" t="e">
        <f t="shared" ref="AC1004:AF1004" si="9827">IFERROR(REPLACE(AB1004,FIND("  ",AB1004,1),2," "),AB1004)</f>
        <v>#REF!</v>
      </c>
      <c r="AD1004" s="91" t="e">
        <f t="shared" si="9827"/>
        <v>#REF!</v>
      </c>
      <c r="AE1004" s="91" t="e">
        <f t="shared" si="9827"/>
        <v>#REF!</v>
      </c>
      <c r="AF1004" s="91" t="e">
        <f t="shared" si="9827"/>
        <v>#REF!</v>
      </c>
      <c r="AG1004" s="23" t="str">
        <f>IFERROR(VLOOKUP(CI1004*1,Обработ.выгрузка_реестра_РФ!$A:$G,4,),"")</f>
        <v/>
      </c>
      <c r="AH1004" s="91" t="str">
        <f t="shared" ref="AH1004:AI1004" si="9828">IFERROR(REPLACE(AG1004,FIND("-",AG1004,1),1,"*"),AG1004)</f>
        <v/>
      </c>
      <c r="AI1004" s="91" t="str">
        <f t="shared" si="9828"/>
        <v/>
      </c>
      <c r="AJ1004" s="27" t="str">
        <f t="shared" si="9647"/>
        <v/>
      </c>
      <c r="AK1004" s="63" t="e">
        <f>IF(LEN('Описание предлагаемого товара'!#REF!)&gt;0,'Описание предлагаемого товара'!#REF!,"")</f>
        <v>#REF!</v>
      </c>
      <c r="AL1004" s="91" t="e">
        <f t="shared" ref="AL1004:AM1004" si="9829">IFERROR(REPLACE(AK1004,FIND(CHAR(10),AK1004,1),1,""),AK1004)</f>
        <v>#REF!</v>
      </c>
      <c r="AM1004" s="91" t="e">
        <f t="shared" si="9829"/>
        <v>#REF!</v>
      </c>
      <c r="AN1004" s="91" t="e">
        <f t="shared" ref="AN1004:AR1004" si="9830">IFERROR(REPLACE(AM1004,FIND(" ",AM1004,1),1,""),AM1004)</f>
        <v>#REF!</v>
      </c>
      <c r="AO1004" s="91" t="e">
        <f t="shared" si="9830"/>
        <v>#REF!</v>
      </c>
      <c r="AP1004" s="91" t="e">
        <f t="shared" si="9830"/>
        <v>#REF!</v>
      </c>
      <c r="AQ1004" s="91" t="e">
        <f t="shared" si="9830"/>
        <v>#REF!</v>
      </c>
      <c r="AR1004" s="91" t="e">
        <f t="shared" si="9830"/>
        <v>#REF!</v>
      </c>
      <c r="AS1004" s="91" t="e">
        <f t="shared" si="9554"/>
        <v>#REF!</v>
      </c>
      <c r="AT1004" s="91" t="e">
        <f t="shared" si="9555"/>
        <v>#REF!</v>
      </c>
      <c r="AU1004" s="32" t="e">
        <f t="shared" si="9538"/>
        <v>#REF!</v>
      </c>
      <c r="AV1004" s="93" t="e">
        <f>'Описание предлагаемого товара'!#REF!</f>
        <v>#REF!</v>
      </c>
      <c r="AW1004" s="91" t="e">
        <f>MIN(SEARCH({0,1,2,3,4,5,6,7,8,9},AV1004&amp; "0123456789"))</f>
        <v>#REF!</v>
      </c>
      <c r="AX1004" s="91" t="str">
        <f t="shared" si="9556"/>
        <v/>
      </c>
      <c r="AY1004" s="91" t="str">
        <f t="shared" si="9557"/>
        <v/>
      </c>
      <c r="AZ1004" s="91" t="str">
        <f t="shared" si="9558"/>
        <v/>
      </c>
      <c r="BA1004" s="91" t="str">
        <f t="shared" si="9559"/>
        <v/>
      </c>
      <c r="BB1004" s="91" t="str">
        <f t="shared" si="9560"/>
        <v/>
      </c>
      <c r="BC1004" s="91" t="str">
        <f t="shared" si="9561"/>
        <v/>
      </c>
      <c r="BD1004" s="91" t="str">
        <f t="shared" si="9562"/>
        <v/>
      </c>
      <c r="BE1004" s="91" t="str">
        <f t="shared" si="9563"/>
        <v/>
      </c>
      <c r="BF1004" s="91" t="str">
        <f t="shared" si="9564"/>
        <v/>
      </c>
      <c r="BG1004" s="91" t="str">
        <f t="shared" si="9565"/>
        <v/>
      </c>
      <c r="BH1004" s="91" t="str">
        <f t="shared" si="9566"/>
        <v/>
      </c>
      <c r="BI1004" s="91" t="str">
        <f t="shared" si="9567"/>
        <v/>
      </c>
      <c r="BJ1004" s="91" t="str">
        <f t="shared" si="9568"/>
        <v/>
      </c>
      <c r="BK1004" s="91" t="str">
        <f t="shared" si="9569"/>
        <v/>
      </c>
      <c r="BL1004" s="91" t="str">
        <f t="shared" si="9570"/>
        <v/>
      </c>
      <c r="BM1004" s="91" t="str">
        <f t="shared" si="9571"/>
        <v/>
      </c>
      <c r="BN1004" s="91" t="str">
        <f t="shared" si="9572"/>
        <v/>
      </c>
      <c r="BO1004" s="91" t="str">
        <f t="shared" si="9573"/>
        <v/>
      </c>
      <c r="BP1004" s="91" t="str">
        <f t="shared" si="9574"/>
        <v/>
      </c>
      <c r="BQ1004" s="91" t="str">
        <f t="shared" si="9575"/>
        <v/>
      </c>
      <c r="BR1004" s="91" t="str">
        <f t="shared" si="9576"/>
        <v/>
      </c>
      <c r="BS1004" s="91" t="str">
        <f t="shared" si="9577"/>
        <v/>
      </c>
      <c r="BT1004" s="91" t="str">
        <f t="shared" si="9578"/>
        <v/>
      </c>
      <c r="BU1004" s="91" t="str">
        <f t="shared" si="9579"/>
        <v/>
      </c>
      <c r="BV1004" s="91" t="str">
        <f t="shared" si="9580"/>
        <v/>
      </c>
      <c r="BW1004" s="91" t="str">
        <f t="shared" si="9581"/>
        <v/>
      </c>
      <c r="BX1004" s="91" t="str">
        <f t="shared" si="9582"/>
        <v/>
      </c>
      <c r="BY1004" s="91" t="str">
        <f t="shared" si="9583"/>
        <v/>
      </c>
      <c r="BZ1004" s="91" t="str">
        <f t="shared" si="9584"/>
        <v/>
      </c>
      <c r="CA1004" s="91" t="str">
        <f t="shared" si="9585"/>
        <v/>
      </c>
      <c r="CB1004" s="91" t="str">
        <f t="shared" si="9586"/>
        <v/>
      </c>
      <c r="CC1004" s="91" t="str">
        <f t="shared" si="9587"/>
        <v/>
      </c>
      <c r="CD1004" s="91" t="str">
        <f t="shared" si="9588"/>
        <v/>
      </c>
      <c r="CE1004" s="91" t="str">
        <f t="shared" si="9589"/>
        <v/>
      </c>
      <c r="CF1004" s="91" t="str">
        <f t="shared" si="9590"/>
        <v/>
      </c>
      <c r="CG1004" s="91" t="str">
        <f t="shared" si="9591"/>
        <v/>
      </c>
      <c r="CH1004" s="91" t="str">
        <f t="shared" si="9592"/>
        <v/>
      </c>
      <c r="CI1004" s="91" t="str">
        <f t="shared" si="9593"/>
        <v>нет</v>
      </c>
      <c r="CJ1004" s="63" t="e">
        <f>IF(LEN('Описание предлагаемого товара'!#REF!)&gt;0,'Описание предлагаемого товара'!#REF!,"")</f>
        <v>#REF!</v>
      </c>
      <c r="CK1004" s="91" t="e">
        <f t="shared" ref="CK1004:CL1004" si="9831">IFERROR(REPLACE(CJ1004,FIND(CHAR(10),CJ1004,1),1,""),CJ1004)</f>
        <v>#REF!</v>
      </c>
      <c r="CL1004" s="91" t="e">
        <f t="shared" si="9831"/>
        <v>#REF!</v>
      </c>
      <c r="CM1004" s="91" t="e">
        <f t="shared" si="9595"/>
        <v>#REF!</v>
      </c>
      <c r="CN1004" s="91" t="e">
        <f t="shared" si="9596"/>
        <v>#REF!</v>
      </c>
      <c r="CO1004" s="91" t="e">
        <f t="shared" si="9597"/>
        <v>#REF!</v>
      </c>
      <c r="CP1004" s="90" t="e">
        <f>IF(AU1004="Не указан реестровый номер (мера нац.режима Запрет)","",IF(CI1004="нет","",IF(CU1004="да","исключение(не смотрим баллы)",IFERROR(IF(CI1004*1&gt;0,IFERROR(IF(VLOOKUP(CI1004*1,Обработ.выгрузка_реестра_РФ!$A:$G,7,)=0,"Баллы не установлены",VLOOKUP(CI1004*1,Обработ.выгрузка_реестра_РФ!$A:$G,7,)),IF(LEN(CI1004)&gt;14,"","нет номера в реестре РФ")),""),IF(LEN(CI1004)=0,"","Некорректный реестровый номер")))))</f>
        <v>#REF!</v>
      </c>
      <c r="CQ1004" s="33" t="e">
        <f>IF(LEN(C1004)&gt;0,IFERROR(IF(LEN(H1004)&gt;0,IF(LEN(VLOOKUP(H1004,'исключения(не_смотрим_баллы)'!$A:$C,1,))&gt;0,"да","нет"),"не введен ОКПД2"),"нет"),"")</f>
        <v>#REF!</v>
      </c>
      <c r="CR1004" s="33" t="e">
        <f ca="1">IF(CQ1004="да",IF(TODAY()&lt;VLOOKUP(H1004,'исключения(не_смотрим_баллы)'!$A:$C,3,),"да","нет"),"")</f>
        <v>#REF!</v>
      </c>
      <c r="CS1004" s="33" t="str">
        <f>IFERROR(IF(CQ1004="да",IF(VLOOKUP(CI1004*1,Обработ.выгрузка_реестра_РФ!$A:$G,2,)&lt;VLOOKUP(H1004,'исключения(не_смотрим_баллы)'!$A:$C,2,),"да","нет"),""),"")</f>
        <v/>
      </c>
      <c r="CT1004" s="24"/>
      <c r="CU1004" s="33" t="e">
        <f t="shared" si="9609"/>
        <v>#REF!</v>
      </c>
      <c r="CV1004" s="91" t="e">
        <f t="shared" si="9610"/>
        <v>#REF!</v>
      </c>
      <c r="CW1004" s="27" t="e">
        <f t="shared" si="9611"/>
        <v>#REF!</v>
      </c>
      <c r="CX1004" s="26" t="e">
        <f t="shared" si="9540"/>
        <v>#REF!</v>
      </c>
      <c r="CY1004" s="64" t="e">
        <f>IF(LEN('Описание предлагаемого товара'!#REF!)&gt;0,'Описание предлагаемого товара'!#REF!,"")</f>
        <v>#REF!</v>
      </c>
      <c r="CZ1004" s="95" t="e">
        <f t="shared" si="9598"/>
        <v>#REF!</v>
      </c>
      <c r="DA1004" s="95" t="e">
        <f t="shared" ref="DA1004" si="9832">IFERROR(REPLACE(CZ1004,FIND(" ",CZ1004,1),1,""),CZ1004)</f>
        <v>#REF!</v>
      </c>
      <c r="DB1004" s="95" t="e">
        <f t="shared" si="9542"/>
        <v>#REF!</v>
      </c>
      <c r="DC1004" s="95" t="e">
        <f t="shared" ref="DC1004:DD1004" si="9833">IFERROR(REPLACE(DB1004,FIND("г.",DB1004,1),2,""),DB1004)</f>
        <v>#REF!</v>
      </c>
      <c r="DD1004" s="95" t="e">
        <f t="shared" si="9833"/>
        <v>#REF!</v>
      </c>
      <c r="DE1004" s="95" t="e">
        <f t="shared" ref="DE1004:DF1004" si="9834">IFERROR(REPLACE(DD1004,FIND("г",DD1004,1),1,""),DD1004)</f>
        <v>#REF!</v>
      </c>
      <c r="DF1004" s="95" t="e">
        <f t="shared" si="9834"/>
        <v>#REF!</v>
      </c>
      <c r="DG1004" s="95" t="e">
        <f t="shared" si="9615"/>
        <v>#REF!</v>
      </c>
      <c r="DH1004" s="25" t="str">
        <f>IFERROR(VLOOKUP(CI1004*1,Обработ.выгрузка_реестра_РФ!$A:$G,5,),"")</f>
        <v/>
      </c>
      <c r="DI1004" s="27" t="str">
        <f t="shared" si="9625"/>
        <v/>
      </c>
      <c r="DJ1004" s="27" t="str">
        <f t="shared" ca="1" si="9602"/>
        <v/>
      </c>
      <c r="DK1004" s="63" t="e">
        <f>IF(LEN('Описание предлагаемого товара'!#REF!)&gt;0,'Описание предлагаемого товара'!#REF!,"")</f>
        <v>#REF!</v>
      </c>
      <c r="DL1004" s="63" t="e">
        <f>IF(LEN('Описание предлагаемого товара'!#REF!)&gt;0,'Описание предлагаемого товара'!#REF!,"")</f>
        <v>#REF!</v>
      </c>
      <c r="DM1004" s="32"/>
    </row>
    <row r="1005" spans="1:117" ht="48.75" customHeight="1" x14ac:dyDescent="0.25">
      <c r="A1005" s="61" t="e">
        <f>IF(LEN('Описание предлагаемого товара'!#REF!)&gt;0,'Описание предлагаемого товара'!#REF!,"")</f>
        <v>#REF!</v>
      </c>
      <c r="B1005" s="65" t="e">
        <f>IF(LEN('Описание предлагаемого товара'!#REF!)&gt;0,'Описание предлагаемого товара'!#REF!,"")</f>
        <v>#REF!</v>
      </c>
      <c r="C1005" s="61" t="e">
        <f>IF(LEN('Описание предлагаемого товара'!#REF!)&gt;0,'Описание предлагаемого товара'!#REF!,"")</f>
        <v>#REF!</v>
      </c>
      <c r="D1005" s="61" t="e">
        <f>IF(LEN('Описание предлагаемого товара'!#REF!)&gt;0,'Описание предлагаемого товара'!#REF!,"")</f>
        <v>#REF!</v>
      </c>
      <c r="E1005" s="61" t="e">
        <f>IF(LEN('Описание предлагаемого товара'!#REF!)&gt;0,'Описание предлагаемого товара'!#REF!,"")</f>
        <v>#REF!</v>
      </c>
      <c r="F1005" s="61" t="e">
        <f>IF(LEN('Описание предлагаемого товара'!#REF!)&gt;0,'Описание предлагаемого товара'!#REF!,"")</f>
        <v>#REF!</v>
      </c>
      <c r="G1005" s="61" t="e">
        <f>IF(LEN('Описание предлагаемого товара'!#REF!)&gt;0,'Описание предлагаемого товара'!#REF!,"")</f>
        <v>#REF!</v>
      </c>
      <c r="H1005" s="61" t="e">
        <f>IF(LEN('Описание предлагаемого товара'!#REF!)&gt;0,'Описание предлагаемого товара'!#REF!,"")</f>
        <v>#REF!</v>
      </c>
      <c r="I1005" s="61" t="e">
        <f>IF(LEN('Описание предлагаемого товара'!#REF!)&gt;0,'Описание предлагаемого товара'!#REF!,"")</f>
        <v>#REF!</v>
      </c>
      <c r="J1005" s="38" t="str">
        <f>IFERROR(VLOOKUP(B1005,SAP!$A:$E,5,),"")</f>
        <v/>
      </c>
      <c r="K1005" s="40" t="str">
        <f t="shared" si="9545"/>
        <v/>
      </c>
      <c r="L1005" s="61" t="e">
        <f>IF(LEN('Описание предлагаемого товара'!#REF!)&gt;0,IFERROR('Описание предлагаемого товара'!#REF!*1,""),"")</f>
        <v>#REF!</v>
      </c>
      <c r="M1005" s="39" t="str">
        <f>IFERROR(VLOOKUP(B1005,SAP!$A:$E,2,),"")</f>
        <v/>
      </c>
      <c r="N1005" s="41" t="str">
        <f t="shared" si="9681"/>
        <v/>
      </c>
      <c r="O1005" s="39" t="str">
        <f t="shared" si="9532"/>
        <v/>
      </c>
      <c r="P1005" s="36" t="e">
        <f>IF(LEN('Описание предлагаемого товара'!#REF!)&gt;0,'Описание предлагаемого товара'!#REF!,"")</f>
        <v>#REF!</v>
      </c>
      <c r="Q100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05" s="37" t="e">
        <f>IF(LEN('Описание предлагаемого товара'!#REF!)&gt;0,'Описание предлагаемого товара'!#REF!,"")</f>
        <v>#REF!</v>
      </c>
      <c r="S1005" s="37" t="e">
        <f>IF(LEN('Описание предлагаемого товара'!#REF!)&gt;0,'Описание предлагаемого товара'!#REF!,"")</f>
        <v>#REF!</v>
      </c>
      <c r="T100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05" s="23" t="str">
        <f>IFERROR(VLOOKUP(CI1005*1,Обработ.выгрузка_реестра_РФ!$A:$G,6,),"")</f>
        <v/>
      </c>
      <c r="V1005" s="61" t="e">
        <f>IF(LEN('Описание предлагаемого товара'!#REF!)&gt;0,'Описание предлагаемого товара'!#REF!,"")</f>
        <v>#REF!</v>
      </c>
      <c r="W1005" s="62" t="e">
        <f>IF(LEN('Описание предлагаемого товара'!#REF!)&gt;0,'Описание предлагаемого товара'!#REF!,"")</f>
        <v>#REF!</v>
      </c>
      <c r="X1005" s="91" t="e">
        <f t="shared" ref="X1005:Y1005" si="9835">IFERROR(REPLACE(W1005,FIND(CHAR(10),W1005,1),1," "),W1005)</f>
        <v>#REF!</v>
      </c>
      <c r="Y1005" s="91" t="e">
        <f t="shared" si="9835"/>
        <v>#REF!</v>
      </c>
      <c r="Z1005" s="91" t="e">
        <f t="shared" si="9547"/>
        <v>#REF!</v>
      </c>
      <c r="AA1005" s="91" t="e">
        <f t="shared" si="9548"/>
        <v>#REF!</v>
      </c>
      <c r="AB1005" s="91" t="e">
        <f t="shared" si="9549"/>
        <v>#REF!</v>
      </c>
      <c r="AC1005" s="91" t="e">
        <f t="shared" ref="AC1005:AF1005" si="9836">IFERROR(REPLACE(AB1005,FIND("  ",AB1005,1),2," "),AB1005)</f>
        <v>#REF!</v>
      </c>
      <c r="AD1005" s="91" t="e">
        <f t="shared" si="9836"/>
        <v>#REF!</v>
      </c>
      <c r="AE1005" s="91" t="e">
        <f t="shared" si="9836"/>
        <v>#REF!</v>
      </c>
      <c r="AF1005" s="91" t="e">
        <f t="shared" si="9836"/>
        <v>#REF!</v>
      </c>
      <c r="AG1005" s="23" t="str">
        <f>IFERROR(VLOOKUP(CI1005*1,Обработ.выгрузка_реестра_РФ!$A:$G,4,),"")</f>
        <v/>
      </c>
      <c r="AH1005" s="91" t="str">
        <f t="shared" ref="AH1005:AI1005" si="9837">IFERROR(REPLACE(AG1005,FIND("-",AG1005,1),1,"*"),AG1005)</f>
        <v/>
      </c>
      <c r="AI1005" s="91" t="str">
        <f t="shared" si="9837"/>
        <v/>
      </c>
      <c r="AJ1005" s="27" t="str">
        <f t="shared" si="9647"/>
        <v/>
      </c>
      <c r="AK1005" s="63" t="e">
        <f>IF(LEN('Описание предлагаемого товара'!#REF!)&gt;0,'Описание предлагаемого товара'!#REF!,"")</f>
        <v>#REF!</v>
      </c>
      <c r="AL1005" s="91" t="e">
        <f t="shared" ref="AL1005:AM1005" si="9838">IFERROR(REPLACE(AK1005,FIND(CHAR(10),AK1005,1),1,""),AK1005)</f>
        <v>#REF!</v>
      </c>
      <c r="AM1005" s="91" t="e">
        <f t="shared" si="9838"/>
        <v>#REF!</v>
      </c>
      <c r="AN1005" s="91" t="e">
        <f t="shared" ref="AN1005:AR1005" si="9839">IFERROR(REPLACE(AM1005,FIND(" ",AM1005,1),1,""),AM1005)</f>
        <v>#REF!</v>
      </c>
      <c r="AO1005" s="91" t="e">
        <f t="shared" si="9839"/>
        <v>#REF!</v>
      </c>
      <c r="AP1005" s="91" t="e">
        <f t="shared" si="9839"/>
        <v>#REF!</v>
      </c>
      <c r="AQ1005" s="91" t="e">
        <f t="shared" si="9839"/>
        <v>#REF!</v>
      </c>
      <c r="AR1005" s="91" t="e">
        <f t="shared" si="9839"/>
        <v>#REF!</v>
      </c>
      <c r="AS1005" s="91" t="e">
        <f t="shared" si="9554"/>
        <v>#REF!</v>
      </c>
      <c r="AT1005" s="91" t="e">
        <f t="shared" si="9555"/>
        <v>#REF!</v>
      </c>
      <c r="AU1005" s="32" t="e">
        <f t="shared" si="9538"/>
        <v>#REF!</v>
      </c>
      <c r="AV1005" s="93" t="e">
        <f>'Описание предлагаемого товара'!#REF!</f>
        <v>#REF!</v>
      </c>
      <c r="AW1005" s="91" t="e">
        <f>MIN(SEARCH({0,1,2,3,4,5,6,7,8,9},AV1005&amp; "0123456789"))</f>
        <v>#REF!</v>
      </c>
      <c r="AX1005" s="91" t="str">
        <f t="shared" si="9556"/>
        <v/>
      </c>
      <c r="AY1005" s="91" t="str">
        <f t="shared" si="9557"/>
        <v/>
      </c>
      <c r="AZ1005" s="91" t="str">
        <f t="shared" si="9558"/>
        <v/>
      </c>
      <c r="BA1005" s="91" t="str">
        <f t="shared" si="9559"/>
        <v/>
      </c>
      <c r="BB1005" s="91" t="str">
        <f t="shared" si="9560"/>
        <v/>
      </c>
      <c r="BC1005" s="91" t="str">
        <f t="shared" si="9561"/>
        <v/>
      </c>
      <c r="BD1005" s="91" t="str">
        <f t="shared" si="9562"/>
        <v/>
      </c>
      <c r="BE1005" s="91" t="str">
        <f t="shared" si="9563"/>
        <v/>
      </c>
      <c r="BF1005" s="91" t="str">
        <f t="shared" si="9564"/>
        <v/>
      </c>
      <c r="BG1005" s="91" t="str">
        <f t="shared" si="9565"/>
        <v/>
      </c>
      <c r="BH1005" s="91" t="str">
        <f t="shared" si="9566"/>
        <v/>
      </c>
      <c r="BI1005" s="91" t="str">
        <f t="shared" si="9567"/>
        <v/>
      </c>
      <c r="BJ1005" s="91" t="str">
        <f t="shared" si="9568"/>
        <v/>
      </c>
      <c r="BK1005" s="91" t="str">
        <f t="shared" si="9569"/>
        <v/>
      </c>
      <c r="BL1005" s="91" t="str">
        <f t="shared" si="9570"/>
        <v/>
      </c>
      <c r="BM1005" s="91" t="str">
        <f t="shared" si="9571"/>
        <v/>
      </c>
      <c r="BN1005" s="91" t="str">
        <f t="shared" si="9572"/>
        <v/>
      </c>
      <c r="BO1005" s="91" t="str">
        <f t="shared" si="9573"/>
        <v/>
      </c>
      <c r="BP1005" s="91" t="str">
        <f t="shared" si="9574"/>
        <v/>
      </c>
      <c r="BQ1005" s="91" t="str">
        <f t="shared" si="9575"/>
        <v/>
      </c>
      <c r="BR1005" s="91" t="str">
        <f t="shared" si="9576"/>
        <v/>
      </c>
      <c r="BS1005" s="91" t="str">
        <f t="shared" si="9577"/>
        <v/>
      </c>
      <c r="BT1005" s="91" t="str">
        <f t="shared" si="9578"/>
        <v/>
      </c>
      <c r="BU1005" s="91" t="str">
        <f t="shared" si="9579"/>
        <v/>
      </c>
      <c r="BV1005" s="91" t="str">
        <f t="shared" si="9580"/>
        <v/>
      </c>
      <c r="BW1005" s="91" t="str">
        <f t="shared" si="9581"/>
        <v/>
      </c>
      <c r="BX1005" s="91" t="str">
        <f t="shared" si="9582"/>
        <v/>
      </c>
      <c r="BY1005" s="91" t="str">
        <f t="shared" si="9583"/>
        <v/>
      </c>
      <c r="BZ1005" s="91" t="str">
        <f t="shared" si="9584"/>
        <v/>
      </c>
      <c r="CA1005" s="91" t="str">
        <f t="shared" si="9585"/>
        <v/>
      </c>
      <c r="CB1005" s="91" t="str">
        <f t="shared" si="9586"/>
        <v/>
      </c>
      <c r="CC1005" s="91" t="str">
        <f t="shared" si="9587"/>
        <v/>
      </c>
      <c r="CD1005" s="91" t="str">
        <f t="shared" si="9588"/>
        <v/>
      </c>
      <c r="CE1005" s="91" t="str">
        <f t="shared" si="9589"/>
        <v/>
      </c>
      <c r="CF1005" s="91" t="str">
        <f t="shared" si="9590"/>
        <v/>
      </c>
      <c r="CG1005" s="91" t="str">
        <f t="shared" si="9591"/>
        <v/>
      </c>
      <c r="CH1005" s="91" t="str">
        <f t="shared" si="9592"/>
        <v/>
      </c>
      <c r="CI1005" s="91" t="str">
        <f t="shared" si="9593"/>
        <v>нет</v>
      </c>
      <c r="CJ1005" s="63" t="e">
        <f>IF(LEN('Описание предлагаемого товара'!#REF!)&gt;0,'Описание предлагаемого товара'!#REF!,"")</f>
        <v>#REF!</v>
      </c>
      <c r="CK1005" s="91" t="e">
        <f t="shared" ref="CK1005:CL1005" si="9840">IFERROR(REPLACE(CJ1005,FIND(CHAR(10),CJ1005,1),1,""),CJ1005)</f>
        <v>#REF!</v>
      </c>
      <c r="CL1005" s="91" t="e">
        <f t="shared" si="9840"/>
        <v>#REF!</v>
      </c>
      <c r="CM1005" s="91" t="e">
        <f t="shared" si="9595"/>
        <v>#REF!</v>
      </c>
      <c r="CN1005" s="91" t="e">
        <f t="shared" si="9596"/>
        <v>#REF!</v>
      </c>
      <c r="CO1005" s="91" t="e">
        <f t="shared" si="9597"/>
        <v>#REF!</v>
      </c>
      <c r="CP1005" s="90" t="e">
        <f>IF(AU1005="Не указан реестровый номер (мера нац.режима Запрет)","",IF(CI1005="нет","",IF(CU1005="да","исключение(не смотрим баллы)",IFERROR(IF(CI1005*1&gt;0,IFERROR(IF(VLOOKUP(CI1005*1,Обработ.выгрузка_реестра_РФ!$A:$G,7,)=0,"Баллы не установлены",VLOOKUP(CI1005*1,Обработ.выгрузка_реестра_РФ!$A:$G,7,)),IF(LEN(CI1005)&gt;14,"","нет номера в реестре РФ")),""),IF(LEN(CI1005)=0,"","Некорректный реестровый номер")))))</f>
        <v>#REF!</v>
      </c>
      <c r="CQ1005" s="33" t="e">
        <f>IF(LEN(C1005)&gt;0,IFERROR(IF(LEN(H1005)&gt;0,IF(LEN(VLOOKUP(H1005,'исключения(не_смотрим_баллы)'!$A:$C,1,))&gt;0,"да","нет"),"не введен ОКПД2"),"нет"),"")</f>
        <v>#REF!</v>
      </c>
      <c r="CR1005" s="33" t="e">
        <f ca="1">IF(CQ1005="да",IF(TODAY()&lt;VLOOKUP(H1005,'исключения(не_смотрим_баллы)'!$A:$C,3,),"да","нет"),"")</f>
        <v>#REF!</v>
      </c>
      <c r="CS1005" s="33" t="str">
        <f>IFERROR(IF(CQ1005="да",IF(VLOOKUP(CI1005*1,Обработ.выгрузка_реестра_РФ!$A:$G,2,)&lt;VLOOKUP(H1005,'исключения(не_смотрим_баллы)'!$A:$C,2,),"да","нет"),""),"")</f>
        <v/>
      </c>
      <c r="CT1005" s="24"/>
      <c r="CU1005" s="33" t="e">
        <f t="shared" si="9609"/>
        <v>#REF!</v>
      </c>
      <c r="CV1005" s="91" t="e">
        <f t="shared" si="9610"/>
        <v>#REF!</v>
      </c>
      <c r="CW1005" s="27" t="e">
        <f t="shared" si="9611"/>
        <v>#REF!</v>
      </c>
      <c r="CX1005" s="26" t="e">
        <f t="shared" si="9540"/>
        <v>#REF!</v>
      </c>
      <c r="CY1005" s="64" t="e">
        <f>IF(LEN('Описание предлагаемого товара'!#REF!)&gt;0,'Описание предлагаемого товара'!#REF!,"")</f>
        <v>#REF!</v>
      </c>
      <c r="CZ1005" s="95" t="e">
        <f t="shared" si="9598"/>
        <v>#REF!</v>
      </c>
      <c r="DA1005" s="95" t="e">
        <f t="shared" ref="DA1005" si="9841">IFERROR(REPLACE(CZ1005,FIND(" ",CZ1005,1),1,""),CZ1005)</f>
        <v>#REF!</v>
      </c>
      <c r="DB1005" s="95" t="e">
        <f t="shared" si="9542"/>
        <v>#REF!</v>
      </c>
      <c r="DC1005" s="95" t="e">
        <f t="shared" ref="DC1005:DD1005" si="9842">IFERROR(REPLACE(DB1005,FIND("г.",DB1005,1),2,""),DB1005)</f>
        <v>#REF!</v>
      </c>
      <c r="DD1005" s="95" t="e">
        <f t="shared" si="9842"/>
        <v>#REF!</v>
      </c>
      <c r="DE1005" s="95" t="e">
        <f t="shared" ref="DE1005:DF1005" si="9843">IFERROR(REPLACE(DD1005,FIND("г",DD1005,1),1,""),DD1005)</f>
        <v>#REF!</v>
      </c>
      <c r="DF1005" s="95" t="e">
        <f t="shared" si="9843"/>
        <v>#REF!</v>
      </c>
      <c r="DG1005" s="95" t="e">
        <f t="shared" si="9615"/>
        <v>#REF!</v>
      </c>
      <c r="DH1005" s="25" t="str">
        <f>IFERROR(VLOOKUP(CI1005*1,Обработ.выгрузка_реестра_РФ!$A:$G,5,),"")</f>
        <v/>
      </c>
      <c r="DI1005" s="27" t="str">
        <f t="shared" si="9625"/>
        <v/>
      </c>
      <c r="DJ1005" s="27" t="str">
        <f t="shared" ca="1" si="9602"/>
        <v/>
      </c>
      <c r="DK1005" s="63" t="e">
        <f>IF(LEN('Описание предлагаемого товара'!#REF!)&gt;0,'Описание предлагаемого товара'!#REF!,"")</f>
        <v>#REF!</v>
      </c>
      <c r="DL1005" s="63" t="e">
        <f>IF(LEN('Описание предлагаемого товара'!#REF!)&gt;0,'Описание предлагаемого товара'!#REF!,"")</f>
        <v>#REF!</v>
      </c>
      <c r="DM1005" s="32"/>
    </row>
    <row r="1006" spans="1:117" ht="48.75" customHeight="1" x14ac:dyDescent="0.25">
      <c r="A1006" s="61" t="e">
        <f>IF(LEN('Описание предлагаемого товара'!#REF!)&gt;0,'Описание предлагаемого товара'!#REF!,"")</f>
        <v>#REF!</v>
      </c>
      <c r="B1006" s="65" t="e">
        <f>IF(LEN('Описание предлагаемого товара'!#REF!)&gt;0,'Описание предлагаемого товара'!#REF!,"")</f>
        <v>#REF!</v>
      </c>
      <c r="C1006" s="61" t="e">
        <f>IF(LEN('Описание предлагаемого товара'!#REF!)&gt;0,'Описание предлагаемого товара'!#REF!,"")</f>
        <v>#REF!</v>
      </c>
      <c r="D1006" s="61" t="e">
        <f>IF(LEN('Описание предлагаемого товара'!#REF!)&gt;0,'Описание предлагаемого товара'!#REF!,"")</f>
        <v>#REF!</v>
      </c>
      <c r="E1006" s="61" t="e">
        <f>IF(LEN('Описание предлагаемого товара'!#REF!)&gt;0,'Описание предлагаемого товара'!#REF!,"")</f>
        <v>#REF!</v>
      </c>
      <c r="F1006" s="61" t="e">
        <f>IF(LEN('Описание предлагаемого товара'!#REF!)&gt;0,'Описание предлагаемого товара'!#REF!,"")</f>
        <v>#REF!</v>
      </c>
      <c r="G1006" s="61" t="e">
        <f>IF(LEN('Описание предлагаемого товара'!#REF!)&gt;0,'Описание предлагаемого товара'!#REF!,"")</f>
        <v>#REF!</v>
      </c>
      <c r="H1006" s="61" t="e">
        <f>IF(LEN('Описание предлагаемого товара'!#REF!)&gt;0,'Описание предлагаемого товара'!#REF!,"")</f>
        <v>#REF!</v>
      </c>
      <c r="I1006" s="61" t="e">
        <f>IF(LEN('Описание предлагаемого товара'!#REF!)&gt;0,'Описание предлагаемого товара'!#REF!,"")</f>
        <v>#REF!</v>
      </c>
      <c r="J1006" s="38" t="str">
        <f>IFERROR(VLOOKUP(B1006,SAP!$A:$E,5,),"")</f>
        <v/>
      </c>
      <c r="K1006" s="40" t="str">
        <f t="shared" si="9545"/>
        <v/>
      </c>
      <c r="L1006" s="61" t="e">
        <f>IF(LEN('Описание предлагаемого товара'!#REF!)&gt;0,IFERROR('Описание предлагаемого товара'!#REF!*1,""),"")</f>
        <v>#REF!</v>
      </c>
      <c r="M1006" s="39" t="str">
        <f>IFERROR(VLOOKUP(B1006,SAP!$A:$E,2,),"")</f>
        <v/>
      </c>
      <c r="N1006" s="41" t="str">
        <f t="shared" si="9681"/>
        <v/>
      </c>
      <c r="O1006" s="39" t="str">
        <f t="shared" si="9532"/>
        <v/>
      </c>
      <c r="P1006" s="36" t="e">
        <f>IF(LEN('Описание предлагаемого товара'!#REF!)&gt;0,'Описание предлагаемого товара'!#REF!,"")</f>
        <v>#REF!</v>
      </c>
      <c r="Q100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06" s="37" t="e">
        <f>IF(LEN('Описание предлагаемого товара'!#REF!)&gt;0,'Описание предлагаемого товара'!#REF!,"")</f>
        <v>#REF!</v>
      </c>
      <c r="S1006" s="37" t="e">
        <f>IF(LEN('Описание предлагаемого товара'!#REF!)&gt;0,'Описание предлагаемого товара'!#REF!,"")</f>
        <v>#REF!</v>
      </c>
      <c r="T100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06" s="23" t="str">
        <f>IFERROR(VLOOKUP(CI1006*1,Обработ.выгрузка_реестра_РФ!$A:$G,6,),"")</f>
        <v/>
      </c>
      <c r="V1006" s="61" t="e">
        <f>IF(LEN('Описание предлагаемого товара'!#REF!)&gt;0,'Описание предлагаемого товара'!#REF!,"")</f>
        <v>#REF!</v>
      </c>
      <c r="W1006" s="62" t="e">
        <f>IF(LEN('Описание предлагаемого товара'!#REF!)&gt;0,'Описание предлагаемого товара'!#REF!,"")</f>
        <v>#REF!</v>
      </c>
      <c r="X1006" s="91" t="e">
        <f t="shared" ref="X1006:Y1006" si="9844">IFERROR(REPLACE(W1006,FIND(CHAR(10),W1006,1),1," "),W1006)</f>
        <v>#REF!</v>
      </c>
      <c r="Y1006" s="91" t="e">
        <f t="shared" si="9844"/>
        <v>#REF!</v>
      </c>
      <c r="Z1006" s="91" t="e">
        <f t="shared" si="9547"/>
        <v>#REF!</v>
      </c>
      <c r="AA1006" s="91" t="e">
        <f t="shared" si="9548"/>
        <v>#REF!</v>
      </c>
      <c r="AB1006" s="91" t="e">
        <f t="shared" si="9549"/>
        <v>#REF!</v>
      </c>
      <c r="AC1006" s="91" t="e">
        <f t="shared" ref="AC1006:AF1006" si="9845">IFERROR(REPLACE(AB1006,FIND("  ",AB1006,1),2," "),AB1006)</f>
        <v>#REF!</v>
      </c>
      <c r="AD1006" s="91" t="e">
        <f t="shared" si="9845"/>
        <v>#REF!</v>
      </c>
      <c r="AE1006" s="91" t="e">
        <f t="shared" si="9845"/>
        <v>#REF!</v>
      </c>
      <c r="AF1006" s="91" t="e">
        <f t="shared" si="9845"/>
        <v>#REF!</v>
      </c>
      <c r="AG1006" s="23" t="str">
        <f>IFERROR(VLOOKUP(CI1006*1,Обработ.выгрузка_реестра_РФ!$A:$G,4,),"")</f>
        <v/>
      </c>
      <c r="AH1006" s="91" t="str">
        <f t="shared" ref="AH1006:AI1006" si="9846">IFERROR(REPLACE(AG1006,FIND("-",AG1006,1),1,"*"),AG1006)</f>
        <v/>
      </c>
      <c r="AI1006" s="91" t="str">
        <f t="shared" si="9846"/>
        <v/>
      </c>
      <c r="AJ1006" s="27" t="str">
        <f t="shared" si="9647"/>
        <v/>
      </c>
      <c r="AK1006" s="63" t="e">
        <f>IF(LEN('Описание предлагаемого товара'!#REF!)&gt;0,'Описание предлагаемого товара'!#REF!,"")</f>
        <v>#REF!</v>
      </c>
      <c r="AL1006" s="91" t="e">
        <f t="shared" ref="AL1006:AM1006" si="9847">IFERROR(REPLACE(AK1006,FIND(CHAR(10),AK1006,1),1,""),AK1006)</f>
        <v>#REF!</v>
      </c>
      <c r="AM1006" s="91" t="e">
        <f t="shared" si="9847"/>
        <v>#REF!</v>
      </c>
      <c r="AN1006" s="91" t="e">
        <f t="shared" ref="AN1006:AR1006" si="9848">IFERROR(REPLACE(AM1006,FIND(" ",AM1006,1),1,""),AM1006)</f>
        <v>#REF!</v>
      </c>
      <c r="AO1006" s="91" t="e">
        <f t="shared" si="9848"/>
        <v>#REF!</v>
      </c>
      <c r="AP1006" s="91" t="e">
        <f t="shared" si="9848"/>
        <v>#REF!</v>
      </c>
      <c r="AQ1006" s="91" t="e">
        <f t="shared" si="9848"/>
        <v>#REF!</v>
      </c>
      <c r="AR1006" s="91" t="e">
        <f t="shared" si="9848"/>
        <v>#REF!</v>
      </c>
      <c r="AS1006" s="91" t="e">
        <f t="shared" si="9554"/>
        <v>#REF!</v>
      </c>
      <c r="AT1006" s="91" t="e">
        <f t="shared" si="9555"/>
        <v>#REF!</v>
      </c>
      <c r="AU1006" s="32" t="e">
        <f t="shared" si="9538"/>
        <v>#REF!</v>
      </c>
      <c r="AV1006" s="93" t="e">
        <f>'Описание предлагаемого товара'!#REF!</f>
        <v>#REF!</v>
      </c>
      <c r="AW1006" s="91" t="e">
        <f>MIN(SEARCH({0,1,2,3,4,5,6,7,8,9},AV1006&amp; "0123456789"))</f>
        <v>#REF!</v>
      </c>
      <c r="AX1006" s="91" t="str">
        <f t="shared" si="9556"/>
        <v/>
      </c>
      <c r="AY1006" s="91" t="str">
        <f t="shared" si="9557"/>
        <v/>
      </c>
      <c r="AZ1006" s="91" t="str">
        <f t="shared" si="9558"/>
        <v/>
      </c>
      <c r="BA1006" s="91" t="str">
        <f t="shared" si="9559"/>
        <v/>
      </c>
      <c r="BB1006" s="91" t="str">
        <f t="shared" si="9560"/>
        <v/>
      </c>
      <c r="BC1006" s="91" t="str">
        <f t="shared" si="9561"/>
        <v/>
      </c>
      <c r="BD1006" s="91" t="str">
        <f t="shared" si="9562"/>
        <v/>
      </c>
      <c r="BE1006" s="91" t="str">
        <f t="shared" si="9563"/>
        <v/>
      </c>
      <c r="BF1006" s="91" t="str">
        <f t="shared" si="9564"/>
        <v/>
      </c>
      <c r="BG1006" s="91" t="str">
        <f t="shared" si="9565"/>
        <v/>
      </c>
      <c r="BH1006" s="91" t="str">
        <f t="shared" si="9566"/>
        <v/>
      </c>
      <c r="BI1006" s="91" t="str">
        <f t="shared" si="9567"/>
        <v/>
      </c>
      <c r="BJ1006" s="91" t="str">
        <f t="shared" si="9568"/>
        <v/>
      </c>
      <c r="BK1006" s="91" t="str">
        <f t="shared" si="9569"/>
        <v/>
      </c>
      <c r="BL1006" s="91" t="str">
        <f t="shared" si="9570"/>
        <v/>
      </c>
      <c r="BM1006" s="91" t="str">
        <f t="shared" si="9571"/>
        <v/>
      </c>
      <c r="BN1006" s="91" t="str">
        <f t="shared" si="9572"/>
        <v/>
      </c>
      <c r="BO1006" s="91" t="str">
        <f t="shared" si="9573"/>
        <v/>
      </c>
      <c r="BP1006" s="91" t="str">
        <f t="shared" si="9574"/>
        <v/>
      </c>
      <c r="BQ1006" s="91" t="str">
        <f t="shared" si="9575"/>
        <v/>
      </c>
      <c r="BR1006" s="91" t="str">
        <f t="shared" si="9576"/>
        <v/>
      </c>
      <c r="BS1006" s="91" t="str">
        <f t="shared" si="9577"/>
        <v/>
      </c>
      <c r="BT1006" s="91" t="str">
        <f t="shared" si="9578"/>
        <v/>
      </c>
      <c r="BU1006" s="91" t="str">
        <f t="shared" si="9579"/>
        <v/>
      </c>
      <c r="BV1006" s="91" t="str">
        <f t="shared" si="9580"/>
        <v/>
      </c>
      <c r="BW1006" s="91" t="str">
        <f t="shared" si="9581"/>
        <v/>
      </c>
      <c r="BX1006" s="91" t="str">
        <f t="shared" si="9582"/>
        <v/>
      </c>
      <c r="BY1006" s="91" t="str">
        <f t="shared" si="9583"/>
        <v/>
      </c>
      <c r="BZ1006" s="91" t="str">
        <f t="shared" si="9584"/>
        <v/>
      </c>
      <c r="CA1006" s="91" t="str">
        <f t="shared" si="9585"/>
        <v/>
      </c>
      <c r="CB1006" s="91" t="str">
        <f t="shared" si="9586"/>
        <v/>
      </c>
      <c r="CC1006" s="91" t="str">
        <f t="shared" si="9587"/>
        <v/>
      </c>
      <c r="CD1006" s="91" t="str">
        <f t="shared" si="9588"/>
        <v/>
      </c>
      <c r="CE1006" s="91" t="str">
        <f t="shared" si="9589"/>
        <v/>
      </c>
      <c r="CF1006" s="91" t="str">
        <f t="shared" si="9590"/>
        <v/>
      </c>
      <c r="CG1006" s="91" t="str">
        <f t="shared" si="9591"/>
        <v/>
      </c>
      <c r="CH1006" s="91" t="str">
        <f t="shared" si="9592"/>
        <v/>
      </c>
      <c r="CI1006" s="91" t="str">
        <f t="shared" si="9593"/>
        <v>нет</v>
      </c>
      <c r="CJ1006" s="63" t="e">
        <f>IF(LEN('Описание предлагаемого товара'!#REF!)&gt;0,'Описание предлагаемого товара'!#REF!,"")</f>
        <v>#REF!</v>
      </c>
      <c r="CK1006" s="91" t="e">
        <f t="shared" ref="CK1006:CL1006" si="9849">IFERROR(REPLACE(CJ1006,FIND(CHAR(10),CJ1006,1),1,""),CJ1006)</f>
        <v>#REF!</v>
      </c>
      <c r="CL1006" s="91" t="e">
        <f t="shared" si="9849"/>
        <v>#REF!</v>
      </c>
      <c r="CM1006" s="91" t="e">
        <f t="shared" si="9595"/>
        <v>#REF!</v>
      </c>
      <c r="CN1006" s="91" t="e">
        <f t="shared" si="9596"/>
        <v>#REF!</v>
      </c>
      <c r="CO1006" s="91" t="e">
        <f t="shared" si="9597"/>
        <v>#REF!</v>
      </c>
      <c r="CP1006" s="90" t="e">
        <f>IF(AU1006="Не указан реестровый номер (мера нац.режима Запрет)","",IF(CI1006="нет","",IF(CU1006="да","исключение(не смотрим баллы)",IFERROR(IF(CI1006*1&gt;0,IFERROR(IF(VLOOKUP(CI1006*1,Обработ.выгрузка_реестра_РФ!$A:$G,7,)=0,"Баллы не установлены",VLOOKUP(CI1006*1,Обработ.выгрузка_реестра_РФ!$A:$G,7,)),IF(LEN(CI1006)&gt;14,"","нет номера в реестре РФ")),""),IF(LEN(CI1006)=0,"","Некорректный реестровый номер")))))</f>
        <v>#REF!</v>
      </c>
      <c r="CQ1006" s="33" t="e">
        <f>IF(LEN(C1006)&gt;0,IFERROR(IF(LEN(H1006)&gt;0,IF(LEN(VLOOKUP(H1006,'исключения(не_смотрим_баллы)'!$A:$C,1,))&gt;0,"да","нет"),"не введен ОКПД2"),"нет"),"")</f>
        <v>#REF!</v>
      </c>
      <c r="CR1006" s="33" t="e">
        <f ca="1">IF(CQ1006="да",IF(TODAY()&lt;VLOOKUP(H1006,'исключения(не_смотрим_баллы)'!$A:$C,3,),"да","нет"),"")</f>
        <v>#REF!</v>
      </c>
      <c r="CS1006" s="33" t="str">
        <f>IFERROR(IF(CQ1006="да",IF(VLOOKUP(CI1006*1,Обработ.выгрузка_реестра_РФ!$A:$G,2,)&lt;VLOOKUP(H1006,'исключения(не_смотрим_баллы)'!$A:$C,2,),"да","нет"),""),"")</f>
        <v/>
      </c>
      <c r="CT1006" s="24"/>
      <c r="CU1006" s="33" t="e">
        <f t="shared" si="9609"/>
        <v>#REF!</v>
      </c>
      <c r="CV1006" s="91" t="e">
        <f t="shared" si="9610"/>
        <v>#REF!</v>
      </c>
      <c r="CW1006" s="27" t="e">
        <f t="shared" si="9611"/>
        <v>#REF!</v>
      </c>
      <c r="CX1006" s="26" t="e">
        <f t="shared" si="9540"/>
        <v>#REF!</v>
      </c>
      <c r="CY1006" s="64" t="e">
        <f>IF(LEN('Описание предлагаемого товара'!#REF!)&gt;0,'Описание предлагаемого товара'!#REF!,"")</f>
        <v>#REF!</v>
      </c>
      <c r="CZ1006" s="95" t="e">
        <f t="shared" si="9598"/>
        <v>#REF!</v>
      </c>
      <c r="DA1006" s="95" t="e">
        <f t="shared" ref="DA1006" si="9850">IFERROR(REPLACE(CZ1006,FIND(" ",CZ1006,1),1,""),CZ1006)</f>
        <v>#REF!</v>
      </c>
      <c r="DB1006" s="95" t="e">
        <f t="shared" si="9542"/>
        <v>#REF!</v>
      </c>
      <c r="DC1006" s="95" t="e">
        <f t="shared" ref="DC1006:DD1006" si="9851">IFERROR(REPLACE(DB1006,FIND("г.",DB1006,1),2,""),DB1006)</f>
        <v>#REF!</v>
      </c>
      <c r="DD1006" s="95" t="e">
        <f t="shared" si="9851"/>
        <v>#REF!</v>
      </c>
      <c r="DE1006" s="95" t="e">
        <f t="shared" ref="DE1006:DF1006" si="9852">IFERROR(REPLACE(DD1006,FIND("г",DD1006,1),1,""),DD1006)</f>
        <v>#REF!</v>
      </c>
      <c r="DF1006" s="95" t="e">
        <f t="shared" si="9852"/>
        <v>#REF!</v>
      </c>
      <c r="DG1006" s="95" t="e">
        <f t="shared" si="9615"/>
        <v>#REF!</v>
      </c>
      <c r="DH1006" s="25" t="str">
        <f>IFERROR(VLOOKUP(CI1006*1,Обработ.выгрузка_реестра_РФ!$A:$G,5,),"")</f>
        <v/>
      </c>
      <c r="DI1006" s="27" t="str">
        <f t="shared" si="9625"/>
        <v/>
      </c>
      <c r="DJ1006" s="27" t="str">
        <f t="shared" ca="1" si="9602"/>
        <v/>
      </c>
      <c r="DK1006" s="63" t="e">
        <f>IF(LEN('Описание предлагаемого товара'!#REF!)&gt;0,'Описание предлагаемого товара'!#REF!,"")</f>
        <v>#REF!</v>
      </c>
      <c r="DL1006" s="63" t="e">
        <f>IF(LEN('Описание предлагаемого товара'!#REF!)&gt;0,'Описание предлагаемого товара'!#REF!,"")</f>
        <v>#REF!</v>
      </c>
      <c r="DM1006" s="32"/>
    </row>
    <row r="1007" spans="1:117" ht="48.75" customHeight="1" x14ac:dyDescent="0.25">
      <c r="A1007" s="61" t="e">
        <f>IF(LEN('Описание предлагаемого товара'!#REF!)&gt;0,'Описание предлагаемого товара'!#REF!,"")</f>
        <v>#REF!</v>
      </c>
      <c r="B1007" s="65" t="e">
        <f>IF(LEN('Описание предлагаемого товара'!#REF!)&gt;0,'Описание предлагаемого товара'!#REF!,"")</f>
        <v>#REF!</v>
      </c>
      <c r="C1007" s="61" t="e">
        <f>IF(LEN('Описание предлагаемого товара'!#REF!)&gt;0,'Описание предлагаемого товара'!#REF!,"")</f>
        <v>#REF!</v>
      </c>
      <c r="D1007" s="61" t="e">
        <f>IF(LEN('Описание предлагаемого товара'!#REF!)&gt;0,'Описание предлагаемого товара'!#REF!,"")</f>
        <v>#REF!</v>
      </c>
      <c r="E1007" s="61" t="e">
        <f>IF(LEN('Описание предлагаемого товара'!#REF!)&gt;0,'Описание предлагаемого товара'!#REF!,"")</f>
        <v>#REF!</v>
      </c>
      <c r="F1007" s="61" t="e">
        <f>IF(LEN('Описание предлагаемого товара'!#REF!)&gt;0,'Описание предлагаемого товара'!#REF!,"")</f>
        <v>#REF!</v>
      </c>
      <c r="G1007" s="61" t="e">
        <f>IF(LEN('Описание предлагаемого товара'!#REF!)&gt;0,'Описание предлагаемого товара'!#REF!,"")</f>
        <v>#REF!</v>
      </c>
      <c r="H1007" s="61" t="e">
        <f>IF(LEN('Описание предлагаемого товара'!#REF!)&gt;0,'Описание предлагаемого товара'!#REF!,"")</f>
        <v>#REF!</v>
      </c>
      <c r="I1007" s="61" t="e">
        <f>IF(LEN('Описание предлагаемого товара'!#REF!)&gt;0,'Описание предлагаемого товара'!#REF!,"")</f>
        <v>#REF!</v>
      </c>
      <c r="J1007" s="38" t="str">
        <f>IFERROR(VLOOKUP(B1007,SAP!$A:$E,5,),"")</f>
        <v/>
      </c>
      <c r="K1007" s="40" t="str">
        <f t="shared" si="9545"/>
        <v/>
      </c>
      <c r="L1007" s="61" t="e">
        <f>IF(LEN('Описание предлагаемого товара'!#REF!)&gt;0,IFERROR('Описание предлагаемого товара'!#REF!*1,""),"")</f>
        <v>#REF!</v>
      </c>
      <c r="M1007" s="39" t="str">
        <f>IFERROR(VLOOKUP(B1007,SAP!$A:$E,2,),"")</f>
        <v/>
      </c>
      <c r="N1007" s="41" t="str">
        <f t="shared" si="9681"/>
        <v/>
      </c>
      <c r="O1007" s="39" t="str">
        <f t="shared" si="9532"/>
        <v/>
      </c>
      <c r="P1007" s="36" t="e">
        <f>IF(LEN('Описание предлагаемого товара'!#REF!)&gt;0,'Описание предлагаемого товара'!#REF!,"")</f>
        <v>#REF!</v>
      </c>
      <c r="Q100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07" s="37" t="e">
        <f>IF(LEN('Описание предлагаемого товара'!#REF!)&gt;0,'Описание предлагаемого товара'!#REF!,"")</f>
        <v>#REF!</v>
      </c>
      <c r="S1007" s="37" t="e">
        <f>IF(LEN('Описание предлагаемого товара'!#REF!)&gt;0,'Описание предлагаемого товара'!#REF!,"")</f>
        <v>#REF!</v>
      </c>
      <c r="T100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07" s="23" t="str">
        <f>IFERROR(VLOOKUP(CI1007*1,Обработ.выгрузка_реестра_РФ!$A:$G,6,),"")</f>
        <v/>
      </c>
      <c r="V1007" s="61" t="e">
        <f>IF(LEN('Описание предлагаемого товара'!#REF!)&gt;0,'Описание предлагаемого товара'!#REF!,"")</f>
        <v>#REF!</v>
      </c>
      <c r="W1007" s="62" t="e">
        <f>IF(LEN('Описание предлагаемого товара'!#REF!)&gt;0,'Описание предлагаемого товара'!#REF!,"")</f>
        <v>#REF!</v>
      </c>
      <c r="X1007" s="91" t="e">
        <f t="shared" ref="X1007:Y1007" si="9853">IFERROR(REPLACE(W1007,FIND(CHAR(10),W1007,1),1," "),W1007)</f>
        <v>#REF!</v>
      </c>
      <c r="Y1007" s="91" t="e">
        <f t="shared" si="9853"/>
        <v>#REF!</v>
      </c>
      <c r="Z1007" s="91" t="e">
        <f t="shared" si="9547"/>
        <v>#REF!</v>
      </c>
      <c r="AA1007" s="91" t="e">
        <f t="shared" si="9548"/>
        <v>#REF!</v>
      </c>
      <c r="AB1007" s="91" t="e">
        <f t="shared" si="9549"/>
        <v>#REF!</v>
      </c>
      <c r="AC1007" s="91" t="e">
        <f t="shared" ref="AC1007:AF1007" si="9854">IFERROR(REPLACE(AB1007,FIND("  ",AB1007,1),2," "),AB1007)</f>
        <v>#REF!</v>
      </c>
      <c r="AD1007" s="91" t="e">
        <f t="shared" si="9854"/>
        <v>#REF!</v>
      </c>
      <c r="AE1007" s="91" t="e">
        <f t="shared" si="9854"/>
        <v>#REF!</v>
      </c>
      <c r="AF1007" s="91" t="e">
        <f t="shared" si="9854"/>
        <v>#REF!</v>
      </c>
      <c r="AG1007" s="23" t="str">
        <f>IFERROR(VLOOKUP(CI1007*1,Обработ.выгрузка_реестра_РФ!$A:$G,4,),"")</f>
        <v/>
      </c>
      <c r="AH1007" s="91" t="str">
        <f t="shared" ref="AH1007:AI1007" si="9855">IFERROR(REPLACE(AG1007,FIND("-",AG1007,1),1,"*"),AG1007)</f>
        <v/>
      </c>
      <c r="AI1007" s="91" t="str">
        <f t="shared" si="9855"/>
        <v/>
      </c>
      <c r="AJ1007" s="27" t="str">
        <f t="shared" si="9647"/>
        <v/>
      </c>
      <c r="AK1007" s="63" t="e">
        <f>IF(LEN('Описание предлагаемого товара'!#REF!)&gt;0,'Описание предлагаемого товара'!#REF!,"")</f>
        <v>#REF!</v>
      </c>
      <c r="AL1007" s="91" t="e">
        <f t="shared" ref="AL1007:AM1007" si="9856">IFERROR(REPLACE(AK1007,FIND(CHAR(10),AK1007,1),1,""),AK1007)</f>
        <v>#REF!</v>
      </c>
      <c r="AM1007" s="91" t="e">
        <f t="shared" si="9856"/>
        <v>#REF!</v>
      </c>
      <c r="AN1007" s="91" t="e">
        <f t="shared" ref="AN1007:AR1007" si="9857">IFERROR(REPLACE(AM1007,FIND(" ",AM1007,1),1,""),AM1007)</f>
        <v>#REF!</v>
      </c>
      <c r="AO1007" s="91" t="e">
        <f t="shared" si="9857"/>
        <v>#REF!</v>
      </c>
      <c r="AP1007" s="91" t="e">
        <f t="shared" si="9857"/>
        <v>#REF!</v>
      </c>
      <c r="AQ1007" s="91" t="e">
        <f t="shared" si="9857"/>
        <v>#REF!</v>
      </c>
      <c r="AR1007" s="91" t="e">
        <f t="shared" si="9857"/>
        <v>#REF!</v>
      </c>
      <c r="AS1007" s="91" t="e">
        <f t="shared" si="9554"/>
        <v>#REF!</v>
      </c>
      <c r="AT1007" s="91" t="e">
        <f t="shared" si="9555"/>
        <v>#REF!</v>
      </c>
      <c r="AU1007" s="32" t="e">
        <f t="shared" si="9538"/>
        <v>#REF!</v>
      </c>
      <c r="AV1007" s="93" t="e">
        <f>'Описание предлагаемого товара'!#REF!</f>
        <v>#REF!</v>
      </c>
      <c r="AW1007" s="91" t="e">
        <f>MIN(SEARCH({0,1,2,3,4,5,6,7,8,9},AV1007&amp; "0123456789"))</f>
        <v>#REF!</v>
      </c>
      <c r="AX1007" s="91" t="str">
        <f t="shared" si="9556"/>
        <v/>
      </c>
      <c r="AY1007" s="91" t="str">
        <f t="shared" si="9557"/>
        <v/>
      </c>
      <c r="AZ1007" s="91" t="str">
        <f t="shared" si="9558"/>
        <v/>
      </c>
      <c r="BA1007" s="91" t="str">
        <f t="shared" si="9559"/>
        <v/>
      </c>
      <c r="BB1007" s="91" t="str">
        <f t="shared" si="9560"/>
        <v/>
      </c>
      <c r="BC1007" s="91" t="str">
        <f t="shared" si="9561"/>
        <v/>
      </c>
      <c r="BD1007" s="91" t="str">
        <f t="shared" si="9562"/>
        <v/>
      </c>
      <c r="BE1007" s="91" t="str">
        <f t="shared" si="9563"/>
        <v/>
      </c>
      <c r="BF1007" s="91" t="str">
        <f t="shared" si="9564"/>
        <v/>
      </c>
      <c r="BG1007" s="91" t="str">
        <f t="shared" si="9565"/>
        <v/>
      </c>
      <c r="BH1007" s="91" t="str">
        <f t="shared" si="9566"/>
        <v/>
      </c>
      <c r="BI1007" s="91" t="str">
        <f t="shared" si="9567"/>
        <v/>
      </c>
      <c r="BJ1007" s="91" t="str">
        <f t="shared" si="9568"/>
        <v/>
      </c>
      <c r="BK1007" s="91" t="str">
        <f t="shared" si="9569"/>
        <v/>
      </c>
      <c r="BL1007" s="91" t="str">
        <f t="shared" si="9570"/>
        <v/>
      </c>
      <c r="BM1007" s="91" t="str">
        <f t="shared" si="9571"/>
        <v/>
      </c>
      <c r="BN1007" s="91" t="str">
        <f t="shared" si="9572"/>
        <v/>
      </c>
      <c r="BO1007" s="91" t="str">
        <f t="shared" si="9573"/>
        <v/>
      </c>
      <c r="BP1007" s="91" t="str">
        <f t="shared" si="9574"/>
        <v/>
      </c>
      <c r="BQ1007" s="91" t="str">
        <f t="shared" si="9575"/>
        <v/>
      </c>
      <c r="BR1007" s="91" t="str">
        <f t="shared" si="9576"/>
        <v/>
      </c>
      <c r="BS1007" s="91" t="str">
        <f t="shared" si="9577"/>
        <v/>
      </c>
      <c r="BT1007" s="91" t="str">
        <f t="shared" si="9578"/>
        <v/>
      </c>
      <c r="BU1007" s="91" t="str">
        <f t="shared" si="9579"/>
        <v/>
      </c>
      <c r="BV1007" s="91" t="str">
        <f t="shared" si="9580"/>
        <v/>
      </c>
      <c r="BW1007" s="91" t="str">
        <f t="shared" si="9581"/>
        <v/>
      </c>
      <c r="BX1007" s="91" t="str">
        <f t="shared" si="9582"/>
        <v/>
      </c>
      <c r="BY1007" s="91" t="str">
        <f t="shared" si="9583"/>
        <v/>
      </c>
      <c r="BZ1007" s="91" t="str">
        <f t="shared" si="9584"/>
        <v/>
      </c>
      <c r="CA1007" s="91" t="str">
        <f t="shared" si="9585"/>
        <v/>
      </c>
      <c r="CB1007" s="91" t="str">
        <f t="shared" si="9586"/>
        <v/>
      </c>
      <c r="CC1007" s="91" t="str">
        <f t="shared" si="9587"/>
        <v/>
      </c>
      <c r="CD1007" s="91" t="str">
        <f t="shared" si="9588"/>
        <v/>
      </c>
      <c r="CE1007" s="91" t="str">
        <f t="shared" si="9589"/>
        <v/>
      </c>
      <c r="CF1007" s="91" t="str">
        <f t="shared" si="9590"/>
        <v/>
      </c>
      <c r="CG1007" s="91" t="str">
        <f t="shared" si="9591"/>
        <v/>
      </c>
      <c r="CH1007" s="91" t="str">
        <f t="shared" si="9592"/>
        <v/>
      </c>
      <c r="CI1007" s="91" t="str">
        <f t="shared" si="9593"/>
        <v>нет</v>
      </c>
      <c r="CJ1007" s="63" t="e">
        <f>IF(LEN('Описание предлагаемого товара'!#REF!)&gt;0,'Описание предлагаемого товара'!#REF!,"")</f>
        <v>#REF!</v>
      </c>
      <c r="CK1007" s="91" t="e">
        <f t="shared" ref="CK1007:CL1007" si="9858">IFERROR(REPLACE(CJ1007,FIND(CHAR(10),CJ1007,1),1,""),CJ1007)</f>
        <v>#REF!</v>
      </c>
      <c r="CL1007" s="91" t="e">
        <f t="shared" si="9858"/>
        <v>#REF!</v>
      </c>
      <c r="CM1007" s="91" t="e">
        <f t="shared" si="9595"/>
        <v>#REF!</v>
      </c>
      <c r="CN1007" s="91" t="e">
        <f t="shared" si="9596"/>
        <v>#REF!</v>
      </c>
      <c r="CO1007" s="91" t="e">
        <f t="shared" si="9597"/>
        <v>#REF!</v>
      </c>
      <c r="CP1007" s="90" t="e">
        <f>IF(AU1007="Не указан реестровый номер (мера нац.режима Запрет)","",IF(CI1007="нет","",IF(CU1007="да","исключение(не смотрим баллы)",IFERROR(IF(CI1007*1&gt;0,IFERROR(IF(VLOOKUP(CI1007*1,Обработ.выгрузка_реестра_РФ!$A:$G,7,)=0,"Баллы не установлены",VLOOKUP(CI1007*1,Обработ.выгрузка_реестра_РФ!$A:$G,7,)),IF(LEN(CI1007)&gt;14,"","нет номера в реестре РФ")),""),IF(LEN(CI1007)=0,"","Некорректный реестровый номер")))))</f>
        <v>#REF!</v>
      </c>
      <c r="CQ1007" s="33" t="e">
        <f>IF(LEN(C1007)&gt;0,IFERROR(IF(LEN(H1007)&gt;0,IF(LEN(VLOOKUP(H1007,'исключения(не_смотрим_баллы)'!$A:$C,1,))&gt;0,"да","нет"),"не введен ОКПД2"),"нет"),"")</f>
        <v>#REF!</v>
      </c>
      <c r="CR1007" s="33" t="e">
        <f ca="1">IF(CQ1007="да",IF(TODAY()&lt;VLOOKUP(H1007,'исключения(не_смотрим_баллы)'!$A:$C,3,),"да","нет"),"")</f>
        <v>#REF!</v>
      </c>
      <c r="CS1007" s="33" t="str">
        <f>IFERROR(IF(CQ1007="да",IF(VLOOKUP(CI1007*1,Обработ.выгрузка_реестра_РФ!$A:$G,2,)&lt;VLOOKUP(H1007,'исключения(не_смотрим_баллы)'!$A:$C,2,),"да","нет"),""),"")</f>
        <v/>
      </c>
      <c r="CT1007" s="24"/>
      <c r="CU1007" s="33" t="e">
        <f t="shared" si="9609"/>
        <v>#REF!</v>
      </c>
      <c r="CV1007" s="91" t="e">
        <f t="shared" si="9610"/>
        <v>#REF!</v>
      </c>
      <c r="CW1007" s="27" t="e">
        <f t="shared" si="9611"/>
        <v>#REF!</v>
      </c>
      <c r="CX1007" s="26" t="e">
        <f t="shared" si="9540"/>
        <v>#REF!</v>
      </c>
      <c r="CY1007" s="64" t="e">
        <f>IF(LEN('Описание предлагаемого товара'!#REF!)&gt;0,'Описание предлагаемого товара'!#REF!,"")</f>
        <v>#REF!</v>
      </c>
      <c r="CZ1007" s="95" t="e">
        <f t="shared" si="9598"/>
        <v>#REF!</v>
      </c>
      <c r="DA1007" s="95" t="e">
        <f t="shared" ref="DA1007" si="9859">IFERROR(REPLACE(CZ1007,FIND(" ",CZ1007,1),1,""),CZ1007)</f>
        <v>#REF!</v>
      </c>
      <c r="DB1007" s="95" t="e">
        <f t="shared" si="9542"/>
        <v>#REF!</v>
      </c>
      <c r="DC1007" s="95" t="e">
        <f t="shared" ref="DC1007:DD1007" si="9860">IFERROR(REPLACE(DB1007,FIND("г.",DB1007,1),2,""),DB1007)</f>
        <v>#REF!</v>
      </c>
      <c r="DD1007" s="95" t="e">
        <f t="shared" si="9860"/>
        <v>#REF!</v>
      </c>
      <c r="DE1007" s="95" t="e">
        <f t="shared" ref="DE1007:DF1007" si="9861">IFERROR(REPLACE(DD1007,FIND("г",DD1007,1),1,""),DD1007)</f>
        <v>#REF!</v>
      </c>
      <c r="DF1007" s="95" t="e">
        <f t="shared" si="9861"/>
        <v>#REF!</v>
      </c>
      <c r="DG1007" s="95" t="e">
        <f t="shared" si="9615"/>
        <v>#REF!</v>
      </c>
      <c r="DH1007" s="25" t="str">
        <f>IFERROR(VLOOKUP(CI1007*1,Обработ.выгрузка_реестра_РФ!$A:$G,5,),"")</f>
        <v/>
      </c>
      <c r="DI1007" s="27" t="str">
        <f t="shared" si="9625"/>
        <v/>
      </c>
      <c r="DJ1007" s="27" t="str">
        <f t="shared" ca="1" si="9602"/>
        <v/>
      </c>
      <c r="DK1007" s="63" t="e">
        <f>IF(LEN('Описание предлагаемого товара'!#REF!)&gt;0,'Описание предлагаемого товара'!#REF!,"")</f>
        <v>#REF!</v>
      </c>
      <c r="DL1007" s="63" t="e">
        <f>IF(LEN('Описание предлагаемого товара'!#REF!)&gt;0,'Описание предлагаемого товара'!#REF!,"")</f>
        <v>#REF!</v>
      </c>
      <c r="DM1007" s="32"/>
    </row>
    <row r="1008" spans="1:117" ht="48.75" customHeight="1" x14ac:dyDescent="0.25">
      <c r="A1008" s="61" t="e">
        <f>IF(LEN('Описание предлагаемого товара'!#REF!)&gt;0,'Описание предлагаемого товара'!#REF!,"")</f>
        <v>#REF!</v>
      </c>
      <c r="B1008" s="65" t="e">
        <f>IF(LEN('Описание предлагаемого товара'!#REF!)&gt;0,'Описание предлагаемого товара'!#REF!,"")</f>
        <v>#REF!</v>
      </c>
      <c r="C1008" s="61" t="e">
        <f>IF(LEN('Описание предлагаемого товара'!#REF!)&gt;0,'Описание предлагаемого товара'!#REF!,"")</f>
        <v>#REF!</v>
      </c>
      <c r="D1008" s="61" t="e">
        <f>IF(LEN('Описание предлагаемого товара'!#REF!)&gt;0,'Описание предлагаемого товара'!#REF!,"")</f>
        <v>#REF!</v>
      </c>
      <c r="E1008" s="61" t="e">
        <f>IF(LEN('Описание предлагаемого товара'!#REF!)&gt;0,'Описание предлагаемого товара'!#REF!,"")</f>
        <v>#REF!</v>
      </c>
      <c r="F1008" s="61" t="e">
        <f>IF(LEN('Описание предлагаемого товара'!#REF!)&gt;0,'Описание предлагаемого товара'!#REF!,"")</f>
        <v>#REF!</v>
      </c>
      <c r="G1008" s="61" t="e">
        <f>IF(LEN('Описание предлагаемого товара'!#REF!)&gt;0,'Описание предлагаемого товара'!#REF!,"")</f>
        <v>#REF!</v>
      </c>
      <c r="H1008" s="61" t="e">
        <f>IF(LEN('Описание предлагаемого товара'!#REF!)&gt;0,'Описание предлагаемого товара'!#REF!,"")</f>
        <v>#REF!</v>
      </c>
      <c r="I1008" s="61" t="e">
        <f>IF(LEN('Описание предлагаемого товара'!#REF!)&gt;0,'Описание предлагаемого товара'!#REF!,"")</f>
        <v>#REF!</v>
      </c>
      <c r="J1008" s="38" t="str">
        <f>IFERROR(VLOOKUP(B1008,SAP!$A:$E,5,),"")</f>
        <v/>
      </c>
      <c r="K1008" s="40" t="str">
        <f t="shared" si="9545"/>
        <v/>
      </c>
      <c r="L1008" s="61" t="e">
        <f>IF(LEN('Описание предлагаемого товара'!#REF!)&gt;0,IFERROR('Описание предлагаемого товара'!#REF!*1,""),"")</f>
        <v>#REF!</v>
      </c>
      <c r="M1008" s="39" t="str">
        <f>IFERROR(VLOOKUP(B1008,SAP!$A:$E,2,),"")</f>
        <v/>
      </c>
      <c r="N1008" s="41" t="str">
        <f t="shared" si="9681"/>
        <v/>
      </c>
      <c r="O1008" s="39" t="str">
        <f t="shared" si="9532"/>
        <v/>
      </c>
      <c r="P1008" s="36" t="e">
        <f>IF(LEN('Описание предлагаемого товара'!#REF!)&gt;0,'Описание предлагаемого товара'!#REF!,"")</f>
        <v>#REF!</v>
      </c>
      <c r="Q1008"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08" s="37" t="e">
        <f>IF(LEN('Описание предлагаемого товара'!#REF!)&gt;0,'Описание предлагаемого товара'!#REF!,"")</f>
        <v>#REF!</v>
      </c>
      <c r="S1008" s="37" t="e">
        <f>IF(LEN('Описание предлагаемого товара'!#REF!)&gt;0,'Описание предлагаемого товара'!#REF!,"")</f>
        <v>#REF!</v>
      </c>
      <c r="T1008"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08" s="23" t="str">
        <f>IFERROR(VLOOKUP(CI1008*1,Обработ.выгрузка_реестра_РФ!$A:$G,6,),"")</f>
        <v/>
      </c>
      <c r="V1008" s="61" t="e">
        <f>IF(LEN('Описание предлагаемого товара'!#REF!)&gt;0,'Описание предлагаемого товара'!#REF!,"")</f>
        <v>#REF!</v>
      </c>
      <c r="W1008" s="62" t="e">
        <f>IF(LEN('Описание предлагаемого товара'!#REF!)&gt;0,'Описание предлагаемого товара'!#REF!,"")</f>
        <v>#REF!</v>
      </c>
      <c r="X1008" s="91" t="e">
        <f t="shared" ref="X1008:Y1008" si="9862">IFERROR(REPLACE(W1008,FIND(CHAR(10),W1008,1),1," "),W1008)</f>
        <v>#REF!</v>
      </c>
      <c r="Y1008" s="91" t="e">
        <f t="shared" si="9862"/>
        <v>#REF!</v>
      </c>
      <c r="Z1008" s="91" t="e">
        <f t="shared" si="9547"/>
        <v>#REF!</v>
      </c>
      <c r="AA1008" s="91" t="e">
        <f t="shared" si="9548"/>
        <v>#REF!</v>
      </c>
      <c r="AB1008" s="91" t="e">
        <f t="shared" si="9549"/>
        <v>#REF!</v>
      </c>
      <c r="AC1008" s="91" t="e">
        <f t="shared" ref="AC1008:AF1008" si="9863">IFERROR(REPLACE(AB1008,FIND("  ",AB1008,1),2," "),AB1008)</f>
        <v>#REF!</v>
      </c>
      <c r="AD1008" s="91" t="e">
        <f t="shared" si="9863"/>
        <v>#REF!</v>
      </c>
      <c r="AE1008" s="91" t="e">
        <f t="shared" si="9863"/>
        <v>#REF!</v>
      </c>
      <c r="AF1008" s="91" t="e">
        <f t="shared" si="9863"/>
        <v>#REF!</v>
      </c>
      <c r="AG1008" s="23" t="str">
        <f>IFERROR(VLOOKUP(CI1008*1,Обработ.выгрузка_реестра_РФ!$A:$G,4,),"")</f>
        <v/>
      </c>
      <c r="AH1008" s="91" t="str">
        <f t="shared" ref="AH1008:AI1008" si="9864">IFERROR(REPLACE(AG1008,FIND("-",AG1008,1),1,"*"),AG1008)</f>
        <v/>
      </c>
      <c r="AI1008" s="91" t="str">
        <f t="shared" si="9864"/>
        <v/>
      </c>
      <c r="AJ1008" s="27" t="str">
        <f t="shared" si="9647"/>
        <v/>
      </c>
      <c r="AK1008" s="63" t="e">
        <f>IF(LEN('Описание предлагаемого товара'!#REF!)&gt;0,'Описание предлагаемого товара'!#REF!,"")</f>
        <v>#REF!</v>
      </c>
      <c r="AL1008" s="91" t="e">
        <f t="shared" ref="AL1008:AM1008" si="9865">IFERROR(REPLACE(AK1008,FIND(CHAR(10),AK1008,1),1,""),AK1008)</f>
        <v>#REF!</v>
      </c>
      <c r="AM1008" s="91" t="e">
        <f t="shared" si="9865"/>
        <v>#REF!</v>
      </c>
      <c r="AN1008" s="91" t="e">
        <f t="shared" ref="AN1008:AR1008" si="9866">IFERROR(REPLACE(AM1008,FIND(" ",AM1008,1),1,""),AM1008)</f>
        <v>#REF!</v>
      </c>
      <c r="AO1008" s="91" t="e">
        <f t="shared" si="9866"/>
        <v>#REF!</v>
      </c>
      <c r="AP1008" s="91" t="e">
        <f t="shared" si="9866"/>
        <v>#REF!</v>
      </c>
      <c r="AQ1008" s="91" t="e">
        <f t="shared" si="9866"/>
        <v>#REF!</v>
      </c>
      <c r="AR1008" s="91" t="e">
        <f t="shared" si="9866"/>
        <v>#REF!</v>
      </c>
      <c r="AS1008" s="91" t="e">
        <f t="shared" si="9554"/>
        <v>#REF!</v>
      </c>
      <c r="AT1008" s="91" t="e">
        <f t="shared" si="9555"/>
        <v>#REF!</v>
      </c>
      <c r="AU1008" s="32" t="e">
        <f t="shared" si="9538"/>
        <v>#REF!</v>
      </c>
      <c r="AV1008" s="93" t="e">
        <f>'Описание предлагаемого товара'!#REF!</f>
        <v>#REF!</v>
      </c>
      <c r="AW1008" s="91" t="e">
        <f>MIN(SEARCH({0,1,2,3,4,5,6,7,8,9},AV1008&amp; "0123456789"))</f>
        <v>#REF!</v>
      </c>
      <c r="AX1008" s="91" t="str">
        <f t="shared" si="9556"/>
        <v/>
      </c>
      <c r="AY1008" s="91" t="str">
        <f t="shared" si="9557"/>
        <v/>
      </c>
      <c r="AZ1008" s="91" t="str">
        <f t="shared" si="9558"/>
        <v/>
      </c>
      <c r="BA1008" s="91" t="str">
        <f t="shared" si="9559"/>
        <v/>
      </c>
      <c r="BB1008" s="91" t="str">
        <f t="shared" si="9560"/>
        <v/>
      </c>
      <c r="BC1008" s="91" t="str">
        <f t="shared" si="9561"/>
        <v/>
      </c>
      <c r="BD1008" s="91" t="str">
        <f t="shared" si="9562"/>
        <v/>
      </c>
      <c r="BE1008" s="91" t="str">
        <f t="shared" si="9563"/>
        <v/>
      </c>
      <c r="BF1008" s="91" t="str">
        <f t="shared" si="9564"/>
        <v/>
      </c>
      <c r="BG1008" s="91" t="str">
        <f t="shared" si="9565"/>
        <v/>
      </c>
      <c r="BH1008" s="91" t="str">
        <f t="shared" si="9566"/>
        <v/>
      </c>
      <c r="BI1008" s="91" t="str">
        <f t="shared" si="9567"/>
        <v/>
      </c>
      <c r="BJ1008" s="91" t="str">
        <f t="shared" si="9568"/>
        <v/>
      </c>
      <c r="BK1008" s="91" t="str">
        <f t="shared" si="9569"/>
        <v/>
      </c>
      <c r="BL1008" s="91" t="str">
        <f t="shared" si="9570"/>
        <v/>
      </c>
      <c r="BM1008" s="91" t="str">
        <f t="shared" si="9571"/>
        <v/>
      </c>
      <c r="BN1008" s="91" t="str">
        <f t="shared" si="9572"/>
        <v/>
      </c>
      <c r="BO1008" s="91" t="str">
        <f t="shared" si="9573"/>
        <v/>
      </c>
      <c r="BP1008" s="91" t="str">
        <f t="shared" si="9574"/>
        <v/>
      </c>
      <c r="BQ1008" s="91" t="str">
        <f t="shared" si="9575"/>
        <v/>
      </c>
      <c r="BR1008" s="91" t="str">
        <f t="shared" si="9576"/>
        <v/>
      </c>
      <c r="BS1008" s="91" t="str">
        <f t="shared" si="9577"/>
        <v/>
      </c>
      <c r="BT1008" s="91" t="str">
        <f t="shared" si="9578"/>
        <v/>
      </c>
      <c r="BU1008" s="91" t="str">
        <f t="shared" si="9579"/>
        <v/>
      </c>
      <c r="BV1008" s="91" t="str">
        <f t="shared" si="9580"/>
        <v/>
      </c>
      <c r="BW1008" s="91" t="str">
        <f t="shared" si="9581"/>
        <v/>
      </c>
      <c r="BX1008" s="91" t="str">
        <f t="shared" si="9582"/>
        <v/>
      </c>
      <c r="BY1008" s="91" t="str">
        <f t="shared" si="9583"/>
        <v/>
      </c>
      <c r="BZ1008" s="91" t="str">
        <f t="shared" si="9584"/>
        <v/>
      </c>
      <c r="CA1008" s="91" t="str">
        <f t="shared" si="9585"/>
        <v/>
      </c>
      <c r="CB1008" s="91" t="str">
        <f t="shared" si="9586"/>
        <v/>
      </c>
      <c r="CC1008" s="91" t="str">
        <f t="shared" si="9587"/>
        <v/>
      </c>
      <c r="CD1008" s="91" t="str">
        <f t="shared" si="9588"/>
        <v/>
      </c>
      <c r="CE1008" s="91" t="str">
        <f t="shared" si="9589"/>
        <v/>
      </c>
      <c r="CF1008" s="91" t="str">
        <f t="shared" si="9590"/>
        <v/>
      </c>
      <c r="CG1008" s="91" t="str">
        <f t="shared" si="9591"/>
        <v/>
      </c>
      <c r="CH1008" s="91" t="str">
        <f t="shared" si="9592"/>
        <v/>
      </c>
      <c r="CI1008" s="91" t="str">
        <f t="shared" si="9593"/>
        <v>нет</v>
      </c>
      <c r="CJ1008" s="63" t="e">
        <f>IF(LEN('Описание предлагаемого товара'!#REF!)&gt;0,'Описание предлагаемого товара'!#REF!,"")</f>
        <v>#REF!</v>
      </c>
      <c r="CK1008" s="91" t="e">
        <f t="shared" ref="CK1008:CL1008" si="9867">IFERROR(REPLACE(CJ1008,FIND(CHAR(10),CJ1008,1),1,""),CJ1008)</f>
        <v>#REF!</v>
      </c>
      <c r="CL1008" s="91" t="e">
        <f t="shared" si="9867"/>
        <v>#REF!</v>
      </c>
      <c r="CM1008" s="91" t="e">
        <f t="shared" si="9595"/>
        <v>#REF!</v>
      </c>
      <c r="CN1008" s="91" t="e">
        <f t="shared" si="9596"/>
        <v>#REF!</v>
      </c>
      <c r="CO1008" s="91" t="e">
        <f t="shared" si="9597"/>
        <v>#REF!</v>
      </c>
      <c r="CP1008" s="90" t="e">
        <f>IF(AU1008="Не указан реестровый номер (мера нац.режима Запрет)","",IF(CI1008="нет","",IF(CU1008="да","исключение(не смотрим баллы)",IFERROR(IF(CI1008*1&gt;0,IFERROR(IF(VLOOKUP(CI1008*1,Обработ.выгрузка_реестра_РФ!$A:$G,7,)=0,"Баллы не установлены",VLOOKUP(CI1008*1,Обработ.выгрузка_реестра_РФ!$A:$G,7,)),IF(LEN(CI1008)&gt;14,"","нет номера в реестре РФ")),""),IF(LEN(CI1008)=0,"","Некорректный реестровый номер")))))</f>
        <v>#REF!</v>
      </c>
      <c r="CQ1008" s="33" t="e">
        <f>IF(LEN(C1008)&gt;0,IFERROR(IF(LEN(H1008)&gt;0,IF(LEN(VLOOKUP(H1008,'исключения(не_смотрим_баллы)'!$A:$C,1,))&gt;0,"да","нет"),"не введен ОКПД2"),"нет"),"")</f>
        <v>#REF!</v>
      </c>
      <c r="CR1008" s="33" t="e">
        <f ca="1">IF(CQ1008="да",IF(TODAY()&lt;VLOOKUP(H1008,'исключения(не_смотрим_баллы)'!$A:$C,3,),"да","нет"),"")</f>
        <v>#REF!</v>
      </c>
      <c r="CS1008" s="33" t="str">
        <f>IFERROR(IF(CQ1008="да",IF(VLOOKUP(CI1008*1,Обработ.выгрузка_реестра_РФ!$A:$G,2,)&lt;VLOOKUP(H1008,'исключения(не_смотрим_баллы)'!$A:$C,2,),"да","нет"),""),"")</f>
        <v/>
      </c>
      <c r="CT1008" s="24"/>
      <c r="CU1008" s="33" t="e">
        <f t="shared" si="9609"/>
        <v>#REF!</v>
      </c>
      <c r="CV1008" s="91" t="e">
        <f t="shared" si="9610"/>
        <v>#REF!</v>
      </c>
      <c r="CW1008" s="27" t="e">
        <f t="shared" si="9611"/>
        <v>#REF!</v>
      </c>
      <c r="CX1008" s="26" t="e">
        <f t="shared" si="9540"/>
        <v>#REF!</v>
      </c>
      <c r="CY1008" s="64" t="e">
        <f>IF(LEN('Описание предлагаемого товара'!#REF!)&gt;0,'Описание предлагаемого товара'!#REF!,"")</f>
        <v>#REF!</v>
      </c>
      <c r="CZ1008" s="95" t="e">
        <f t="shared" si="9598"/>
        <v>#REF!</v>
      </c>
      <c r="DA1008" s="95" t="e">
        <f t="shared" ref="DA1008" si="9868">IFERROR(REPLACE(CZ1008,FIND(" ",CZ1008,1),1,""),CZ1008)</f>
        <v>#REF!</v>
      </c>
      <c r="DB1008" s="95" t="e">
        <f t="shared" si="9542"/>
        <v>#REF!</v>
      </c>
      <c r="DC1008" s="95" t="e">
        <f t="shared" ref="DC1008:DD1008" si="9869">IFERROR(REPLACE(DB1008,FIND("г.",DB1008,1),2,""),DB1008)</f>
        <v>#REF!</v>
      </c>
      <c r="DD1008" s="95" t="e">
        <f t="shared" si="9869"/>
        <v>#REF!</v>
      </c>
      <c r="DE1008" s="95" t="e">
        <f t="shared" ref="DE1008:DF1008" si="9870">IFERROR(REPLACE(DD1008,FIND("г",DD1008,1),1,""),DD1008)</f>
        <v>#REF!</v>
      </c>
      <c r="DF1008" s="95" t="e">
        <f t="shared" si="9870"/>
        <v>#REF!</v>
      </c>
      <c r="DG1008" s="95" t="e">
        <f t="shared" si="9615"/>
        <v>#REF!</v>
      </c>
      <c r="DH1008" s="25" t="str">
        <f>IFERROR(VLOOKUP(CI1008*1,Обработ.выгрузка_реестра_РФ!$A:$G,5,),"")</f>
        <v/>
      </c>
      <c r="DI1008" s="27" t="str">
        <f t="shared" si="9625"/>
        <v/>
      </c>
      <c r="DJ1008" s="27" t="str">
        <f t="shared" ca="1" si="9602"/>
        <v/>
      </c>
      <c r="DK1008" s="63" t="e">
        <f>IF(LEN('Описание предлагаемого товара'!#REF!)&gt;0,'Описание предлагаемого товара'!#REF!,"")</f>
        <v>#REF!</v>
      </c>
      <c r="DL1008" s="63" t="e">
        <f>IF(LEN('Описание предлагаемого товара'!#REF!)&gt;0,'Описание предлагаемого товара'!#REF!,"")</f>
        <v>#REF!</v>
      </c>
      <c r="DM1008" s="32"/>
    </row>
    <row r="1009" spans="1:117" ht="48.75" customHeight="1" x14ac:dyDescent="0.25">
      <c r="A1009" s="61" t="e">
        <f>IF(LEN('Описание предлагаемого товара'!#REF!)&gt;0,'Описание предлагаемого товара'!#REF!,"")</f>
        <v>#REF!</v>
      </c>
      <c r="B1009" s="65" t="e">
        <f>IF(LEN('Описание предлагаемого товара'!#REF!)&gt;0,'Описание предлагаемого товара'!#REF!,"")</f>
        <v>#REF!</v>
      </c>
      <c r="C1009" s="61" t="e">
        <f>IF(LEN('Описание предлагаемого товара'!#REF!)&gt;0,'Описание предлагаемого товара'!#REF!,"")</f>
        <v>#REF!</v>
      </c>
      <c r="D1009" s="61" t="e">
        <f>IF(LEN('Описание предлагаемого товара'!#REF!)&gt;0,'Описание предлагаемого товара'!#REF!,"")</f>
        <v>#REF!</v>
      </c>
      <c r="E1009" s="61" t="e">
        <f>IF(LEN('Описание предлагаемого товара'!#REF!)&gt;0,'Описание предлагаемого товара'!#REF!,"")</f>
        <v>#REF!</v>
      </c>
      <c r="F1009" s="61" t="e">
        <f>IF(LEN('Описание предлагаемого товара'!#REF!)&gt;0,'Описание предлагаемого товара'!#REF!,"")</f>
        <v>#REF!</v>
      </c>
      <c r="G1009" s="61" t="e">
        <f>IF(LEN('Описание предлагаемого товара'!#REF!)&gt;0,'Описание предлагаемого товара'!#REF!,"")</f>
        <v>#REF!</v>
      </c>
      <c r="H1009" s="61" t="e">
        <f>IF(LEN('Описание предлагаемого товара'!#REF!)&gt;0,'Описание предлагаемого товара'!#REF!,"")</f>
        <v>#REF!</v>
      </c>
      <c r="I1009" s="61" t="e">
        <f>IF(LEN('Описание предлагаемого товара'!#REF!)&gt;0,'Описание предлагаемого товара'!#REF!,"")</f>
        <v>#REF!</v>
      </c>
      <c r="J1009" s="38" t="str">
        <f>IFERROR(VLOOKUP(B1009,SAP!$A:$E,5,),"")</f>
        <v/>
      </c>
      <c r="K1009" s="40" t="str">
        <f t="shared" si="9545"/>
        <v/>
      </c>
      <c r="L1009" s="61" t="e">
        <f>IF(LEN('Описание предлагаемого товара'!#REF!)&gt;0,IFERROR('Описание предлагаемого товара'!#REF!*1,""),"")</f>
        <v>#REF!</v>
      </c>
      <c r="M1009" s="39" t="str">
        <f>IFERROR(VLOOKUP(B1009,SAP!$A:$E,2,),"")</f>
        <v/>
      </c>
      <c r="N1009" s="41" t="str">
        <f t="shared" si="9681"/>
        <v/>
      </c>
      <c r="O1009" s="39" t="str">
        <f t="shared" si="9532"/>
        <v/>
      </c>
      <c r="P1009" s="36" t="e">
        <f>IF(LEN('Описание предлагаемого товара'!#REF!)&gt;0,'Описание предлагаемого товара'!#REF!,"")</f>
        <v>#REF!</v>
      </c>
      <c r="Q1009"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09" s="37" t="e">
        <f>IF(LEN('Описание предлагаемого товара'!#REF!)&gt;0,'Описание предлагаемого товара'!#REF!,"")</f>
        <v>#REF!</v>
      </c>
      <c r="S1009" s="37" t="e">
        <f>IF(LEN('Описание предлагаемого товара'!#REF!)&gt;0,'Описание предлагаемого товара'!#REF!,"")</f>
        <v>#REF!</v>
      </c>
      <c r="T1009"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09" s="23" t="str">
        <f>IFERROR(VLOOKUP(CI1009*1,Обработ.выгрузка_реестра_РФ!$A:$G,6,),"")</f>
        <v/>
      </c>
      <c r="V1009" s="61" t="e">
        <f>IF(LEN('Описание предлагаемого товара'!#REF!)&gt;0,'Описание предлагаемого товара'!#REF!,"")</f>
        <v>#REF!</v>
      </c>
      <c r="W1009" s="62" t="e">
        <f>IF(LEN('Описание предлагаемого товара'!#REF!)&gt;0,'Описание предлагаемого товара'!#REF!,"")</f>
        <v>#REF!</v>
      </c>
      <c r="X1009" s="91" t="e">
        <f t="shared" ref="X1009:Y1009" si="9871">IFERROR(REPLACE(W1009,FIND(CHAR(10),W1009,1),1," "),W1009)</f>
        <v>#REF!</v>
      </c>
      <c r="Y1009" s="91" t="e">
        <f t="shared" si="9871"/>
        <v>#REF!</v>
      </c>
      <c r="Z1009" s="91" t="e">
        <f t="shared" si="9547"/>
        <v>#REF!</v>
      </c>
      <c r="AA1009" s="91" t="e">
        <f t="shared" si="9548"/>
        <v>#REF!</v>
      </c>
      <c r="AB1009" s="91" t="e">
        <f t="shared" si="9549"/>
        <v>#REF!</v>
      </c>
      <c r="AC1009" s="91" t="e">
        <f t="shared" ref="AC1009:AF1009" si="9872">IFERROR(REPLACE(AB1009,FIND("  ",AB1009,1),2," "),AB1009)</f>
        <v>#REF!</v>
      </c>
      <c r="AD1009" s="91" t="e">
        <f t="shared" si="9872"/>
        <v>#REF!</v>
      </c>
      <c r="AE1009" s="91" t="e">
        <f t="shared" si="9872"/>
        <v>#REF!</v>
      </c>
      <c r="AF1009" s="91" t="e">
        <f t="shared" si="9872"/>
        <v>#REF!</v>
      </c>
      <c r="AG1009" s="23" t="str">
        <f>IFERROR(VLOOKUP(CI1009*1,Обработ.выгрузка_реестра_РФ!$A:$G,4,),"")</f>
        <v/>
      </c>
      <c r="AH1009" s="91" t="str">
        <f t="shared" ref="AH1009:AI1009" si="9873">IFERROR(REPLACE(AG1009,FIND("-",AG1009,1),1,"*"),AG1009)</f>
        <v/>
      </c>
      <c r="AI1009" s="91" t="str">
        <f t="shared" si="9873"/>
        <v/>
      </c>
      <c r="AJ1009" s="27" t="str">
        <f t="shared" si="9647"/>
        <v/>
      </c>
      <c r="AK1009" s="63" t="e">
        <f>IF(LEN('Описание предлагаемого товара'!#REF!)&gt;0,'Описание предлагаемого товара'!#REF!,"")</f>
        <v>#REF!</v>
      </c>
      <c r="AL1009" s="91" t="e">
        <f t="shared" ref="AL1009:AM1009" si="9874">IFERROR(REPLACE(AK1009,FIND(CHAR(10),AK1009,1),1,""),AK1009)</f>
        <v>#REF!</v>
      </c>
      <c r="AM1009" s="91" t="e">
        <f t="shared" si="9874"/>
        <v>#REF!</v>
      </c>
      <c r="AN1009" s="91" t="e">
        <f t="shared" ref="AN1009:AR1009" si="9875">IFERROR(REPLACE(AM1009,FIND(" ",AM1009,1),1,""),AM1009)</f>
        <v>#REF!</v>
      </c>
      <c r="AO1009" s="91" t="e">
        <f t="shared" si="9875"/>
        <v>#REF!</v>
      </c>
      <c r="AP1009" s="91" t="e">
        <f t="shared" si="9875"/>
        <v>#REF!</v>
      </c>
      <c r="AQ1009" s="91" t="e">
        <f t="shared" si="9875"/>
        <v>#REF!</v>
      </c>
      <c r="AR1009" s="91" t="e">
        <f t="shared" si="9875"/>
        <v>#REF!</v>
      </c>
      <c r="AS1009" s="91" t="e">
        <f t="shared" si="9554"/>
        <v>#REF!</v>
      </c>
      <c r="AT1009" s="91" t="e">
        <f t="shared" si="9555"/>
        <v>#REF!</v>
      </c>
      <c r="AU1009" s="32" t="e">
        <f t="shared" si="9538"/>
        <v>#REF!</v>
      </c>
      <c r="AV1009" s="93" t="e">
        <f>'Описание предлагаемого товара'!#REF!</f>
        <v>#REF!</v>
      </c>
      <c r="AW1009" s="91" t="e">
        <f>MIN(SEARCH({0,1,2,3,4,5,6,7,8,9},AV1009&amp; "0123456789"))</f>
        <v>#REF!</v>
      </c>
      <c r="AX1009" s="91" t="str">
        <f t="shared" si="9556"/>
        <v/>
      </c>
      <c r="AY1009" s="91" t="str">
        <f t="shared" si="9557"/>
        <v/>
      </c>
      <c r="AZ1009" s="91" t="str">
        <f t="shared" si="9558"/>
        <v/>
      </c>
      <c r="BA1009" s="91" t="str">
        <f t="shared" si="9559"/>
        <v/>
      </c>
      <c r="BB1009" s="91" t="str">
        <f t="shared" si="9560"/>
        <v/>
      </c>
      <c r="BC1009" s="91" t="str">
        <f t="shared" si="9561"/>
        <v/>
      </c>
      <c r="BD1009" s="91" t="str">
        <f t="shared" si="9562"/>
        <v/>
      </c>
      <c r="BE1009" s="91" t="str">
        <f t="shared" si="9563"/>
        <v/>
      </c>
      <c r="BF1009" s="91" t="str">
        <f t="shared" si="9564"/>
        <v/>
      </c>
      <c r="BG1009" s="91" t="str">
        <f t="shared" si="9565"/>
        <v/>
      </c>
      <c r="BH1009" s="91" t="str">
        <f t="shared" si="9566"/>
        <v/>
      </c>
      <c r="BI1009" s="91" t="str">
        <f t="shared" si="9567"/>
        <v/>
      </c>
      <c r="BJ1009" s="91" t="str">
        <f t="shared" si="9568"/>
        <v/>
      </c>
      <c r="BK1009" s="91" t="str">
        <f t="shared" si="9569"/>
        <v/>
      </c>
      <c r="BL1009" s="91" t="str">
        <f t="shared" si="9570"/>
        <v/>
      </c>
      <c r="BM1009" s="91" t="str">
        <f t="shared" si="9571"/>
        <v/>
      </c>
      <c r="BN1009" s="91" t="str">
        <f t="shared" si="9572"/>
        <v/>
      </c>
      <c r="BO1009" s="91" t="str">
        <f t="shared" si="9573"/>
        <v/>
      </c>
      <c r="BP1009" s="91" t="str">
        <f t="shared" si="9574"/>
        <v/>
      </c>
      <c r="BQ1009" s="91" t="str">
        <f t="shared" si="9575"/>
        <v/>
      </c>
      <c r="BR1009" s="91" t="str">
        <f t="shared" si="9576"/>
        <v/>
      </c>
      <c r="BS1009" s="91" t="str">
        <f t="shared" si="9577"/>
        <v/>
      </c>
      <c r="BT1009" s="91" t="str">
        <f t="shared" si="9578"/>
        <v/>
      </c>
      <c r="BU1009" s="91" t="str">
        <f t="shared" si="9579"/>
        <v/>
      </c>
      <c r="BV1009" s="91" t="str">
        <f t="shared" si="9580"/>
        <v/>
      </c>
      <c r="BW1009" s="91" t="str">
        <f t="shared" si="9581"/>
        <v/>
      </c>
      <c r="BX1009" s="91" t="str">
        <f t="shared" si="9582"/>
        <v/>
      </c>
      <c r="BY1009" s="91" t="str">
        <f t="shared" si="9583"/>
        <v/>
      </c>
      <c r="BZ1009" s="91" t="str">
        <f t="shared" si="9584"/>
        <v/>
      </c>
      <c r="CA1009" s="91" t="str">
        <f t="shared" si="9585"/>
        <v/>
      </c>
      <c r="CB1009" s="91" t="str">
        <f t="shared" si="9586"/>
        <v/>
      </c>
      <c r="CC1009" s="91" t="str">
        <f t="shared" si="9587"/>
        <v/>
      </c>
      <c r="CD1009" s="91" t="str">
        <f t="shared" si="9588"/>
        <v/>
      </c>
      <c r="CE1009" s="91" t="str">
        <f t="shared" si="9589"/>
        <v/>
      </c>
      <c r="CF1009" s="91" t="str">
        <f t="shared" si="9590"/>
        <v/>
      </c>
      <c r="CG1009" s="91" t="str">
        <f t="shared" si="9591"/>
        <v/>
      </c>
      <c r="CH1009" s="91" t="str">
        <f t="shared" si="9592"/>
        <v/>
      </c>
      <c r="CI1009" s="91" t="str">
        <f t="shared" si="9593"/>
        <v>нет</v>
      </c>
      <c r="CJ1009" s="63" t="e">
        <f>IF(LEN('Описание предлагаемого товара'!#REF!)&gt;0,'Описание предлагаемого товара'!#REF!,"")</f>
        <v>#REF!</v>
      </c>
      <c r="CK1009" s="91" t="e">
        <f t="shared" ref="CK1009:CL1009" si="9876">IFERROR(REPLACE(CJ1009,FIND(CHAR(10),CJ1009,1),1,""),CJ1009)</f>
        <v>#REF!</v>
      </c>
      <c r="CL1009" s="91" t="e">
        <f t="shared" si="9876"/>
        <v>#REF!</v>
      </c>
      <c r="CM1009" s="91" t="e">
        <f t="shared" si="9595"/>
        <v>#REF!</v>
      </c>
      <c r="CN1009" s="91" t="e">
        <f t="shared" si="9596"/>
        <v>#REF!</v>
      </c>
      <c r="CO1009" s="91" t="e">
        <f t="shared" si="9597"/>
        <v>#REF!</v>
      </c>
      <c r="CP1009" s="90" t="e">
        <f>IF(AU1009="Не указан реестровый номер (мера нац.режима Запрет)","",IF(CI1009="нет","",IF(CU1009="да","исключение(не смотрим баллы)",IFERROR(IF(CI1009*1&gt;0,IFERROR(IF(VLOOKUP(CI1009*1,Обработ.выгрузка_реестра_РФ!$A:$G,7,)=0,"Баллы не установлены",VLOOKUP(CI1009*1,Обработ.выгрузка_реестра_РФ!$A:$G,7,)),IF(LEN(CI1009)&gt;14,"","нет номера в реестре РФ")),""),IF(LEN(CI1009)=0,"","Некорректный реестровый номер")))))</f>
        <v>#REF!</v>
      </c>
      <c r="CQ1009" s="33" t="e">
        <f>IF(LEN(C1009)&gt;0,IFERROR(IF(LEN(H1009)&gt;0,IF(LEN(VLOOKUP(H1009,'исключения(не_смотрим_баллы)'!$A:$C,1,))&gt;0,"да","нет"),"не введен ОКПД2"),"нет"),"")</f>
        <v>#REF!</v>
      </c>
      <c r="CR1009" s="33" t="e">
        <f ca="1">IF(CQ1009="да",IF(TODAY()&lt;VLOOKUP(H1009,'исключения(не_смотрим_баллы)'!$A:$C,3,),"да","нет"),"")</f>
        <v>#REF!</v>
      </c>
      <c r="CS1009" s="33" t="str">
        <f>IFERROR(IF(CQ1009="да",IF(VLOOKUP(CI1009*1,Обработ.выгрузка_реестра_РФ!$A:$G,2,)&lt;VLOOKUP(H1009,'исключения(не_смотрим_баллы)'!$A:$C,2,),"да","нет"),""),"")</f>
        <v/>
      </c>
      <c r="CT1009" s="24"/>
      <c r="CU1009" s="33" t="e">
        <f t="shared" si="9609"/>
        <v>#REF!</v>
      </c>
      <c r="CV1009" s="91" t="e">
        <f t="shared" si="9610"/>
        <v>#REF!</v>
      </c>
      <c r="CW1009" s="27" t="e">
        <f t="shared" si="9611"/>
        <v>#REF!</v>
      </c>
      <c r="CX1009" s="26" t="e">
        <f t="shared" si="9540"/>
        <v>#REF!</v>
      </c>
      <c r="CY1009" s="64" t="e">
        <f>IF(LEN('Описание предлагаемого товара'!#REF!)&gt;0,'Описание предлагаемого товара'!#REF!,"")</f>
        <v>#REF!</v>
      </c>
      <c r="CZ1009" s="95" t="e">
        <f t="shared" si="9598"/>
        <v>#REF!</v>
      </c>
      <c r="DA1009" s="95" t="e">
        <f t="shared" ref="DA1009" si="9877">IFERROR(REPLACE(CZ1009,FIND(" ",CZ1009,1),1,""),CZ1009)</f>
        <v>#REF!</v>
      </c>
      <c r="DB1009" s="95" t="e">
        <f t="shared" si="9542"/>
        <v>#REF!</v>
      </c>
      <c r="DC1009" s="95" t="e">
        <f t="shared" ref="DC1009:DD1009" si="9878">IFERROR(REPLACE(DB1009,FIND("г.",DB1009,1),2,""),DB1009)</f>
        <v>#REF!</v>
      </c>
      <c r="DD1009" s="95" t="e">
        <f t="shared" si="9878"/>
        <v>#REF!</v>
      </c>
      <c r="DE1009" s="95" t="e">
        <f t="shared" ref="DE1009:DF1009" si="9879">IFERROR(REPLACE(DD1009,FIND("г",DD1009,1),1,""),DD1009)</f>
        <v>#REF!</v>
      </c>
      <c r="DF1009" s="95" t="e">
        <f t="shared" si="9879"/>
        <v>#REF!</v>
      </c>
      <c r="DG1009" s="95" t="e">
        <f t="shared" si="9615"/>
        <v>#REF!</v>
      </c>
      <c r="DH1009" s="25" t="str">
        <f>IFERROR(VLOOKUP(CI1009*1,Обработ.выгрузка_реестра_РФ!$A:$G,5,),"")</f>
        <v/>
      </c>
      <c r="DI1009" s="27" t="str">
        <f t="shared" si="9625"/>
        <v/>
      </c>
      <c r="DJ1009" s="27" t="str">
        <f t="shared" ca="1" si="9602"/>
        <v/>
      </c>
      <c r="DK1009" s="63" t="e">
        <f>IF(LEN('Описание предлагаемого товара'!#REF!)&gt;0,'Описание предлагаемого товара'!#REF!,"")</f>
        <v>#REF!</v>
      </c>
      <c r="DL1009" s="63" t="e">
        <f>IF(LEN('Описание предлагаемого товара'!#REF!)&gt;0,'Описание предлагаемого товара'!#REF!,"")</f>
        <v>#REF!</v>
      </c>
      <c r="DM1009" s="32"/>
    </row>
    <row r="1010" spans="1:117" ht="48.75" customHeight="1" x14ac:dyDescent="0.25">
      <c r="A1010" s="61" t="e">
        <f>IF(LEN('Описание предлагаемого товара'!#REF!)&gt;0,'Описание предлагаемого товара'!#REF!,"")</f>
        <v>#REF!</v>
      </c>
      <c r="B1010" s="65" t="e">
        <f>IF(LEN('Описание предлагаемого товара'!#REF!)&gt;0,'Описание предлагаемого товара'!#REF!,"")</f>
        <v>#REF!</v>
      </c>
      <c r="C1010" s="61" t="e">
        <f>IF(LEN('Описание предлагаемого товара'!#REF!)&gt;0,'Описание предлагаемого товара'!#REF!,"")</f>
        <v>#REF!</v>
      </c>
      <c r="D1010" s="61" t="e">
        <f>IF(LEN('Описание предлагаемого товара'!#REF!)&gt;0,'Описание предлагаемого товара'!#REF!,"")</f>
        <v>#REF!</v>
      </c>
      <c r="E1010" s="61" t="e">
        <f>IF(LEN('Описание предлагаемого товара'!#REF!)&gt;0,'Описание предлагаемого товара'!#REF!,"")</f>
        <v>#REF!</v>
      </c>
      <c r="F1010" s="61" t="e">
        <f>IF(LEN('Описание предлагаемого товара'!#REF!)&gt;0,'Описание предлагаемого товара'!#REF!,"")</f>
        <v>#REF!</v>
      </c>
      <c r="G1010" s="61" t="e">
        <f>IF(LEN('Описание предлагаемого товара'!#REF!)&gt;0,'Описание предлагаемого товара'!#REF!,"")</f>
        <v>#REF!</v>
      </c>
      <c r="H1010" s="61" t="e">
        <f>IF(LEN('Описание предлагаемого товара'!#REF!)&gt;0,'Описание предлагаемого товара'!#REF!,"")</f>
        <v>#REF!</v>
      </c>
      <c r="I1010" s="61" t="e">
        <f>IF(LEN('Описание предлагаемого товара'!#REF!)&gt;0,'Описание предлагаемого товара'!#REF!,"")</f>
        <v>#REF!</v>
      </c>
      <c r="J1010" s="38" t="str">
        <f>IFERROR(VLOOKUP(B1010,SAP!$A:$E,5,),"")</f>
        <v/>
      </c>
      <c r="K1010" s="40" t="str">
        <f t="shared" si="9545"/>
        <v/>
      </c>
      <c r="L1010" s="61" t="e">
        <f>IF(LEN('Описание предлагаемого товара'!#REF!)&gt;0,IFERROR('Описание предлагаемого товара'!#REF!*1,""),"")</f>
        <v>#REF!</v>
      </c>
      <c r="M1010" s="39" t="str">
        <f>IFERROR(VLOOKUP(B1010,SAP!$A:$E,2,),"")</f>
        <v/>
      </c>
      <c r="N1010" s="41" t="str">
        <f t="shared" si="9681"/>
        <v/>
      </c>
      <c r="O1010" s="39" t="str">
        <f t="shared" si="9532"/>
        <v/>
      </c>
      <c r="P1010" s="36" t="e">
        <f>IF(LEN('Описание предлагаемого товара'!#REF!)&gt;0,'Описание предлагаемого товара'!#REF!,"")</f>
        <v>#REF!</v>
      </c>
      <c r="Q1010"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10" s="37" t="e">
        <f>IF(LEN('Описание предлагаемого товара'!#REF!)&gt;0,'Описание предлагаемого товара'!#REF!,"")</f>
        <v>#REF!</v>
      </c>
      <c r="S1010" s="37" t="e">
        <f>IF(LEN('Описание предлагаемого товара'!#REF!)&gt;0,'Описание предлагаемого товара'!#REF!,"")</f>
        <v>#REF!</v>
      </c>
      <c r="T1010"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10" s="23" t="str">
        <f>IFERROR(VLOOKUP(CI1010*1,Обработ.выгрузка_реестра_РФ!$A:$G,6,),"")</f>
        <v/>
      </c>
      <c r="V1010" s="61" t="e">
        <f>IF(LEN('Описание предлагаемого товара'!#REF!)&gt;0,'Описание предлагаемого товара'!#REF!,"")</f>
        <v>#REF!</v>
      </c>
      <c r="W1010" s="62" t="e">
        <f>IF(LEN('Описание предлагаемого товара'!#REF!)&gt;0,'Описание предлагаемого товара'!#REF!,"")</f>
        <v>#REF!</v>
      </c>
      <c r="X1010" s="91" t="e">
        <f t="shared" ref="X1010:Y1010" si="9880">IFERROR(REPLACE(W1010,FIND(CHAR(10),W1010,1),1," "),W1010)</f>
        <v>#REF!</v>
      </c>
      <c r="Y1010" s="91" t="e">
        <f t="shared" si="9880"/>
        <v>#REF!</v>
      </c>
      <c r="Z1010" s="91" t="e">
        <f t="shared" si="9547"/>
        <v>#REF!</v>
      </c>
      <c r="AA1010" s="91" t="e">
        <f t="shared" si="9548"/>
        <v>#REF!</v>
      </c>
      <c r="AB1010" s="91" t="e">
        <f t="shared" si="9549"/>
        <v>#REF!</v>
      </c>
      <c r="AC1010" s="91" t="e">
        <f t="shared" ref="AC1010:AF1010" si="9881">IFERROR(REPLACE(AB1010,FIND("  ",AB1010,1),2," "),AB1010)</f>
        <v>#REF!</v>
      </c>
      <c r="AD1010" s="91" t="e">
        <f t="shared" si="9881"/>
        <v>#REF!</v>
      </c>
      <c r="AE1010" s="91" t="e">
        <f t="shared" si="9881"/>
        <v>#REF!</v>
      </c>
      <c r="AF1010" s="91" t="e">
        <f t="shared" si="9881"/>
        <v>#REF!</v>
      </c>
      <c r="AG1010" s="23" t="str">
        <f>IFERROR(VLOOKUP(CI1010*1,Обработ.выгрузка_реестра_РФ!$A:$G,4,),"")</f>
        <v/>
      </c>
      <c r="AH1010" s="91" t="str">
        <f t="shared" ref="AH1010:AI1010" si="9882">IFERROR(REPLACE(AG1010,FIND("-",AG1010,1),1,"*"),AG1010)</f>
        <v/>
      </c>
      <c r="AI1010" s="91" t="str">
        <f t="shared" si="9882"/>
        <v/>
      </c>
      <c r="AJ1010" s="27" t="str">
        <f t="shared" si="9647"/>
        <v/>
      </c>
      <c r="AK1010" s="63" t="e">
        <f>IF(LEN('Описание предлагаемого товара'!#REF!)&gt;0,'Описание предлагаемого товара'!#REF!,"")</f>
        <v>#REF!</v>
      </c>
      <c r="AL1010" s="91" t="e">
        <f t="shared" ref="AL1010:AM1010" si="9883">IFERROR(REPLACE(AK1010,FIND(CHAR(10),AK1010,1),1,""),AK1010)</f>
        <v>#REF!</v>
      </c>
      <c r="AM1010" s="91" t="e">
        <f t="shared" si="9883"/>
        <v>#REF!</v>
      </c>
      <c r="AN1010" s="91" t="e">
        <f t="shared" ref="AN1010:AR1010" si="9884">IFERROR(REPLACE(AM1010,FIND(" ",AM1010,1),1,""),AM1010)</f>
        <v>#REF!</v>
      </c>
      <c r="AO1010" s="91" t="e">
        <f t="shared" si="9884"/>
        <v>#REF!</v>
      </c>
      <c r="AP1010" s="91" t="e">
        <f t="shared" si="9884"/>
        <v>#REF!</v>
      </c>
      <c r="AQ1010" s="91" t="e">
        <f t="shared" si="9884"/>
        <v>#REF!</v>
      </c>
      <c r="AR1010" s="91" t="e">
        <f t="shared" si="9884"/>
        <v>#REF!</v>
      </c>
      <c r="AS1010" s="91" t="e">
        <f t="shared" si="9554"/>
        <v>#REF!</v>
      </c>
      <c r="AT1010" s="91" t="e">
        <f t="shared" si="9555"/>
        <v>#REF!</v>
      </c>
      <c r="AU1010" s="32" t="e">
        <f t="shared" si="9538"/>
        <v>#REF!</v>
      </c>
      <c r="AV1010" s="93" t="e">
        <f>'Описание предлагаемого товара'!#REF!</f>
        <v>#REF!</v>
      </c>
      <c r="AW1010" s="91" t="e">
        <f>MIN(SEARCH({0,1,2,3,4,5,6,7,8,9},AV1010&amp; "0123456789"))</f>
        <v>#REF!</v>
      </c>
      <c r="AX1010" s="91" t="str">
        <f t="shared" si="9556"/>
        <v/>
      </c>
      <c r="AY1010" s="91" t="str">
        <f t="shared" si="9557"/>
        <v/>
      </c>
      <c r="AZ1010" s="91" t="str">
        <f t="shared" si="9558"/>
        <v/>
      </c>
      <c r="BA1010" s="91" t="str">
        <f t="shared" si="9559"/>
        <v/>
      </c>
      <c r="BB1010" s="91" t="str">
        <f t="shared" si="9560"/>
        <v/>
      </c>
      <c r="BC1010" s="91" t="str">
        <f t="shared" si="9561"/>
        <v/>
      </c>
      <c r="BD1010" s="91" t="str">
        <f t="shared" si="9562"/>
        <v/>
      </c>
      <c r="BE1010" s="91" t="str">
        <f t="shared" si="9563"/>
        <v/>
      </c>
      <c r="BF1010" s="91" t="str">
        <f t="shared" si="9564"/>
        <v/>
      </c>
      <c r="BG1010" s="91" t="str">
        <f t="shared" si="9565"/>
        <v/>
      </c>
      <c r="BH1010" s="91" t="str">
        <f t="shared" si="9566"/>
        <v/>
      </c>
      <c r="BI1010" s="91" t="str">
        <f t="shared" si="9567"/>
        <v/>
      </c>
      <c r="BJ1010" s="91" t="str">
        <f t="shared" si="9568"/>
        <v/>
      </c>
      <c r="BK1010" s="91" t="str">
        <f t="shared" si="9569"/>
        <v/>
      </c>
      <c r="BL1010" s="91" t="str">
        <f t="shared" si="9570"/>
        <v/>
      </c>
      <c r="BM1010" s="91" t="str">
        <f t="shared" si="9571"/>
        <v/>
      </c>
      <c r="BN1010" s="91" t="str">
        <f t="shared" si="9572"/>
        <v/>
      </c>
      <c r="BO1010" s="91" t="str">
        <f t="shared" si="9573"/>
        <v/>
      </c>
      <c r="BP1010" s="91" t="str">
        <f t="shared" si="9574"/>
        <v/>
      </c>
      <c r="BQ1010" s="91" t="str">
        <f t="shared" si="9575"/>
        <v/>
      </c>
      <c r="BR1010" s="91" t="str">
        <f t="shared" si="9576"/>
        <v/>
      </c>
      <c r="BS1010" s="91" t="str">
        <f t="shared" si="9577"/>
        <v/>
      </c>
      <c r="BT1010" s="91" t="str">
        <f t="shared" si="9578"/>
        <v/>
      </c>
      <c r="BU1010" s="91" t="str">
        <f t="shared" si="9579"/>
        <v/>
      </c>
      <c r="BV1010" s="91" t="str">
        <f t="shared" si="9580"/>
        <v/>
      </c>
      <c r="BW1010" s="91" t="str">
        <f t="shared" si="9581"/>
        <v/>
      </c>
      <c r="BX1010" s="91" t="str">
        <f t="shared" si="9582"/>
        <v/>
      </c>
      <c r="BY1010" s="91" t="str">
        <f t="shared" si="9583"/>
        <v/>
      </c>
      <c r="BZ1010" s="91" t="str">
        <f t="shared" si="9584"/>
        <v/>
      </c>
      <c r="CA1010" s="91" t="str">
        <f t="shared" si="9585"/>
        <v/>
      </c>
      <c r="CB1010" s="91" t="str">
        <f t="shared" si="9586"/>
        <v/>
      </c>
      <c r="CC1010" s="91" t="str">
        <f t="shared" si="9587"/>
        <v/>
      </c>
      <c r="CD1010" s="91" t="str">
        <f t="shared" si="9588"/>
        <v/>
      </c>
      <c r="CE1010" s="91" t="str">
        <f t="shared" si="9589"/>
        <v/>
      </c>
      <c r="CF1010" s="91" t="str">
        <f t="shared" si="9590"/>
        <v/>
      </c>
      <c r="CG1010" s="91" t="str">
        <f t="shared" si="9591"/>
        <v/>
      </c>
      <c r="CH1010" s="91" t="str">
        <f t="shared" si="9592"/>
        <v/>
      </c>
      <c r="CI1010" s="91" t="str">
        <f t="shared" si="9593"/>
        <v>нет</v>
      </c>
      <c r="CJ1010" s="63" t="e">
        <f>IF(LEN('Описание предлагаемого товара'!#REF!)&gt;0,'Описание предлагаемого товара'!#REF!,"")</f>
        <v>#REF!</v>
      </c>
      <c r="CK1010" s="91" t="e">
        <f t="shared" ref="CK1010:CL1010" si="9885">IFERROR(REPLACE(CJ1010,FIND(CHAR(10),CJ1010,1),1,""),CJ1010)</f>
        <v>#REF!</v>
      </c>
      <c r="CL1010" s="91" t="e">
        <f t="shared" si="9885"/>
        <v>#REF!</v>
      </c>
      <c r="CM1010" s="91" t="e">
        <f t="shared" si="9595"/>
        <v>#REF!</v>
      </c>
      <c r="CN1010" s="91" t="e">
        <f t="shared" si="9596"/>
        <v>#REF!</v>
      </c>
      <c r="CO1010" s="91" t="e">
        <f t="shared" si="9597"/>
        <v>#REF!</v>
      </c>
      <c r="CP1010" s="90" t="e">
        <f>IF(AU1010="Не указан реестровый номер (мера нац.режима Запрет)","",IF(CI1010="нет","",IF(CU1010="да","исключение(не смотрим баллы)",IFERROR(IF(CI1010*1&gt;0,IFERROR(IF(VLOOKUP(CI1010*1,Обработ.выгрузка_реестра_РФ!$A:$G,7,)=0,"Баллы не установлены",VLOOKUP(CI1010*1,Обработ.выгрузка_реестра_РФ!$A:$G,7,)),IF(LEN(CI1010)&gt;14,"","нет номера в реестре РФ")),""),IF(LEN(CI1010)=0,"","Некорректный реестровый номер")))))</f>
        <v>#REF!</v>
      </c>
      <c r="CQ1010" s="33" t="e">
        <f>IF(LEN(C1010)&gt;0,IFERROR(IF(LEN(H1010)&gt;0,IF(LEN(VLOOKUP(H1010,'исключения(не_смотрим_баллы)'!$A:$C,1,))&gt;0,"да","нет"),"не введен ОКПД2"),"нет"),"")</f>
        <v>#REF!</v>
      </c>
      <c r="CR1010" s="33" t="e">
        <f ca="1">IF(CQ1010="да",IF(TODAY()&lt;VLOOKUP(H1010,'исключения(не_смотрим_баллы)'!$A:$C,3,),"да","нет"),"")</f>
        <v>#REF!</v>
      </c>
      <c r="CS1010" s="33" t="str">
        <f>IFERROR(IF(CQ1010="да",IF(VLOOKUP(CI1010*1,Обработ.выгрузка_реестра_РФ!$A:$G,2,)&lt;VLOOKUP(H1010,'исключения(не_смотрим_баллы)'!$A:$C,2,),"да","нет"),""),"")</f>
        <v/>
      </c>
      <c r="CT1010" s="24"/>
      <c r="CU1010" s="33" t="e">
        <f t="shared" si="9609"/>
        <v>#REF!</v>
      </c>
      <c r="CV1010" s="91" t="e">
        <f t="shared" si="9610"/>
        <v>#REF!</v>
      </c>
      <c r="CW1010" s="27" t="e">
        <f t="shared" si="9611"/>
        <v>#REF!</v>
      </c>
      <c r="CX1010" s="26" t="e">
        <f t="shared" si="9540"/>
        <v>#REF!</v>
      </c>
      <c r="CY1010" s="64" t="e">
        <f>IF(LEN('Описание предлагаемого товара'!#REF!)&gt;0,'Описание предлагаемого товара'!#REF!,"")</f>
        <v>#REF!</v>
      </c>
      <c r="CZ1010" s="95" t="e">
        <f t="shared" si="9598"/>
        <v>#REF!</v>
      </c>
      <c r="DA1010" s="95" t="e">
        <f t="shared" ref="DA1010" si="9886">IFERROR(REPLACE(CZ1010,FIND(" ",CZ1010,1),1,""),CZ1010)</f>
        <v>#REF!</v>
      </c>
      <c r="DB1010" s="95" t="e">
        <f t="shared" si="9542"/>
        <v>#REF!</v>
      </c>
      <c r="DC1010" s="95" t="e">
        <f t="shared" ref="DC1010:DD1010" si="9887">IFERROR(REPLACE(DB1010,FIND("г.",DB1010,1),2,""),DB1010)</f>
        <v>#REF!</v>
      </c>
      <c r="DD1010" s="95" t="e">
        <f t="shared" si="9887"/>
        <v>#REF!</v>
      </c>
      <c r="DE1010" s="95" t="e">
        <f t="shared" ref="DE1010:DF1010" si="9888">IFERROR(REPLACE(DD1010,FIND("г",DD1010,1),1,""),DD1010)</f>
        <v>#REF!</v>
      </c>
      <c r="DF1010" s="95" t="e">
        <f t="shared" si="9888"/>
        <v>#REF!</v>
      </c>
      <c r="DG1010" s="95" t="e">
        <f t="shared" si="9615"/>
        <v>#REF!</v>
      </c>
      <c r="DH1010" s="25" t="str">
        <f>IFERROR(VLOOKUP(CI1010*1,Обработ.выгрузка_реестра_РФ!$A:$G,5,),"")</f>
        <v/>
      </c>
      <c r="DI1010" s="27" t="str">
        <f t="shared" si="9625"/>
        <v/>
      </c>
      <c r="DJ1010" s="27" t="str">
        <f t="shared" ca="1" si="9602"/>
        <v/>
      </c>
      <c r="DK1010" s="63" t="e">
        <f>IF(LEN('Описание предлагаемого товара'!#REF!)&gt;0,'Описание предлагаемого товара'!#REF!,"")</f>
        <v>#REF!</v>
      </c>
      <c r="DL1010" s="63" t="e">
        <f>IF(LEN('Описание предлагаемого товара'!#REF!)&gt;0,'Описание предлагаемого товара'!#REF!,"")</f>
        <v>#REF!</v>
      </c>
      <c r="DM1010" s="32"/>
    </row>
    <row r="1011" spans="1:117" ht="48.75" customHeight="1" x14ac:dyDescent="0.25">
      <c r="A1011" s="61" t="e">
        <f>IF(LEN('Описание предлагаемого товара'!#REF!)&gt;0,'Описание предлагаемого товара'!#REF!,"")</f>
        <v>#REF!</v>
      </c>
      <c r="B1011" s="65" t="e">
        <f>IF(LEN('Описание предлагаемого товара'!#REF!)&gt;0,'Описание предлагаемого товара'!#REF!,"")</f>
        <v>#REF!</v>
      </c>
      <c r="C1011" s="61" t="e">
        <f>IF(LEN('Описание предлагаемого товара'!#REF!)&gt;0,'Описание предлагаемого товара'!#REF!,"")</f>
        <v>#REF!</v>
      </c>
      <c r="D1011" s="61" t="e">
        <f>IF(LEN('Описание предлагаемого товара'!#REF!)&gt;0,'Описание предлагаемого товара'!#REF!,"")</f>
        <v>#REF!</v>
      </c>
      <c r="E1011" s="61" t="e">
        <f>IF(LEN('Описание предлагаемого товара'!#REF!)&gt;0,'Описание предлагаемого товара'!#REF!,"")</f>
        <v>#REF!</v>
      </c>
      <c r="F1011" s="61" t="e">
        <f>IF(LEN('Описание предлагаемого товара'!#REF!)&gt;0,'Описание предлагаемого товара'!#REF!,"")</f>
        <v>#REF!</v>
      </c>
      <c r="G1011" s="61" t="e">
        <f>IF(LEN('Описание предлагаемого товара'!#REF!)&gt;0,'Описание предлагаемого товара'!#REF!,"")</f>
        <v>#REF!</v>
      </c>
      <c r="H1011" s="61" t="e">
        <f>IF(LEN('Описание предлагаемого товара'!#REF!)&gt;0,'Описание предлагаемого товара'!#REF!,"")</f>
        <v>#REF!</v>
      </c>
      <c r="I1011" s="61" t="e">
        <f>IF(LEN('Описание предлагаемого товара'!#REF!)&gt;0,'Описание предлагаемого товара'!#REF!,"")</f>
        <v>#REF!</v>
      </c>
      <c r="J1011" s="38" t="str">
        <f>IFERROR(VLOOKUP(B1011,SAP!$A:$E,5,),"")</f>
        <v/>
      </c>
      <c r="K1011" s="40" t="str">
        <f t="shared" si="9545"/>
        <v/>
      </c>
      <c r="L1011" s="61" t="e">
        <f>IF(LEN('Описание предлагаемого товара'!#REF!)&gt;0,IFERROR('Описание предлагаемого товара'!#REF!*1,""),"")</f>
        <v>#REF!</v>
      </c>
      <c r="M1011" s="39" t="str">
        <f>IFERROR(VLOOKUP(B1011,SAP!$A:$E,2,),"")</f>
        <v/>
      </c>
      <c r="N1011" s="41" t="str">
        <f t="shared" si="9681"/>
        <v/>
      </c>
      <c r="O1011" s="39" t="str">
        <f t="shared" si="9532"/>
        <v/>
      </c>
      <c r="P1011" s="36" t="e">
        <f>IF(LEN('Описание предлагаемого товара'!#REF!)&gt;0,'Описание предлагаемого товара'!#REF!,"")</f>
        <v>#REF!</v>
      </c>
      <c r="Q1011"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11" s="37" t="e">
        <f>IF(LEN('Описание предлагаемого товара'!#REF!)&gt;0,'Описание предлагаемого товара'!#REF!,"")</f>
        <v>#REF!</v>
      </c>
      <c r="S1011" s="37" t="e">
        <f>IF(LEN('Описание предлагаемого товара'!#REF!)&gt;0,'Описание предлагаемого товара'!#REF!,"")</f>
        <v>#REF!</v>
      </c>
      <c r="T1011"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11" s="23" t="str">
        <f>IFERROR(VLOOKUP(CI1011*1,Обработ.выгрузка_реестра_РФ!$A:$G,6,),"")</f>
        <v/>
      </c>
      <c r="V1011" s="61" t="e">
        <f>IF(LEN('Описание предлагаемого товара'!#REF!)&gt;0,'Описание предлагаемого товара'!#REF!,"")</f>
        <v>#REF!</v>
      </c>
      <c r="W1011" s="62" t="e">
        <f>IF(LEN('Описание предлагаемого товара'!#REF!)&gt;0,'Описание предлагаемого товара'!#REF!,"")</f>
        <v>#REF!</v>
      </c>
      <c r="X1011" s="91" t="e">
        <f t="shared" ref="X1011:Y1011" si="9889">IFERROR(REPLACE(W1011,FIND(CHAR(10),W1011,1),1," "),W1011)</f>
        <v>#REF!</v>
      </c>
      <c r="Y1011" s="91" t="e">
        <f t="shared" si="9889"/>
        <v>#REF!</v>
      </c>
      <c r="Z1011" s="91" t="e">
        <f t="shared" si="9547"/>
        <v>#REF!</v>
      </c>
      <c r="AA1011" s="91" t="e">
        <f t="shared" si="9548"/>
        <v>#REF!</v>
      </c>
      <c r="AB1011" s="91" t="e">
        <f t="shared" si="9549"/>
        <v>#REF!</v>
      </c>
      <c r="AC1011" s="91" t="e">
        <f t="shared" ref="AC1011:AF1011" si="9890">IFERROR(REPLACE(AB1011,FIND("  ",AB1011,1),2," "),AB1011)</f>
        <v>#REF!</v>
      </c>
      <c r="AD1011" s="91" t="e">
        <f t="shared" si="9890"/>
        <v>#REF!</v>
      </c>
      <c r="AE1011" s="91" t="e">
        <f t="shared" si="9890"/>
        <v>#REF!</v>
      </c>
      <c r="AF1011" s="91" t="e">
        <f t="shared" si="9890"/>
        <v>#REF!</v>
      </c>
      <c r="AG1011" s="23" t="str">
        <f>IFERROR(VLOOKUP(CI1011*1,Обработ.выгрузка_реестра_РФ!$A:$G,4,),"")</f>
        <v/>
      </c>
      <c r="AH1011" s="91" t="str">
        <f t="shared" ref="AH1011:AI1011" si="9891">IFERROR(REPLACE(AG1011,FIND("-",AG1011,1),1,"*"),AG1011)</f>
        <v/>
      </c>
      <c r="AI1011" s="91" t="str">
        <f t="shared" si="9891"/>
        <v/>
      </c>
      <c r="AJ1011" s="27" t="str">
        <f t="shared" si="9647"/>
        <v/>
      </c>
      <c r="AK1011" s="63" t="e">
        <f>IF(LEN('Описание предлагаемого товара'!#REF!)&gt;0,'Описание предлагаемого товара'!#REF!,"")</f>
        <v>#REF!</v>
      </c>
      <c r="AL1011" s="91" t="e">
        <f t="shared" ref="AL1011:AM1011" si="9892">IFERROR(REPLACE(AK1011,FIND(CHAR(10),AK1011,1),1,""),AK1011)</f>
        <v>#REF!</v>
      </c>
      <c r="AM1011" s="91" t="e">
        <f t="shared" si="9892"/>
        <v>#REF!</v>
      </c>
      <c r="AN1011" s="91" t="e">
        <f t="shared" ref="AN1011:AR1011" si="9893">IFERROR(REPLACE(AM1011,FIND(" ",AM1011,1),1,""),AM1011)</f>
        <v>#REF!</v>
      </c>
      <c r="AO1011" s="91" t="e">
        <f t="shared" si="9893"/>
        <v>#REF!</v>
      </c>
      <c r="AP1011" s="91" t="e">
        <f t="shared" si="9893"/>
        <v>#REF!</v>
      </c>
      <c r="AQ1011" s="91" t="e">
        <f t="shared" si="9893"/>
        <v>#REF!</v>
      </c>
      <c r="AR1011" s="91" t="e">
        <f t="shared" si="9893"/>
        <v>#REF!</v>
      </c>
      <c r="AS1011" s="91" t="e">
        <f t="shared" si="9554"/>
        <v>#REF!</v>
      </c>
      <c r="AT1011" s="91" t="e">
        <f t="shared" si="9555"/>
        <v>#REF!</v>
      </c>
      <c r="AU1011" s="32" t="e">
        <f t="shared" si="9538"/>
        <v>#REF!</v>
      </c>
      <c r="AV1011" s="93" t="e">
        <f>'Описание предлагаемого товара'!#REF!</f>
        <v>#REF!</v>
      </c>
      <c r="AW1011" s="91" t="e">
        <f>MIN(SEARCH({0,1,2,3,4,5,6,7,8,9},AV1011&amp; "0123456789"))</f>
        <v>#REF!</v>
      </c>
      <c r="AX1011" s="91" t="str">
        <f t="shared" si="9556"/>
        <v/>
      </c>
      <c r="AY1011" s="91" t="str">
        <f t="shared" si="9557"/>
        <v/>
      </c>
      <c r="AZ1011" s="91" t="str">
        <f t="shared" si="9558"/>
        <v/>
      </c>
      <c r="BA1011" s="91" t="str">
        <f t="shared" si="9559"/>
        <v/>
      </c>
      <c r="BB1011" s="91" t="str">
        <f t="shared" si="9560"/>
        <v/>
      </c>
      <c r="BC1011" s="91" t="str">
        <f t="shared" si="9561"/>
        <v/>
      </c>
      <c r="BD1011" s="91" t="str">
        <f t="shared" si="9562"/>
        <v/>
      </c>
      <c r="BE1011" s="91" t="str">
        <f t="shared" si="9563"/>
        <v/>
      </c>
      <c r="BF1011" s="91" t="str">
        <f t="shared" si="9564"/>
        <v/>
      </c>
      <c r="BG1011" s="91" t="str">
        <f t="shared" si="9565"/>
        <v/>
      </c>
      <c r="BH1011" s="91" t="str">
        <f t="shared" si="9566"/>
        <v/>
      </c>
      <c r="BI1011" s="91" t="str">
        <f t="shared" si="9567"/>
        <v/>
      </c>
      <c r="BJ1011" s="91" t="str">
        <f t="shared" si="9568"/>
        <v/>
      </c>
      <c r="BK1011" s="91" t="str">
        <f t="shared" si="9569"/>
        <v/>
      </c>
      <c r="BL1011" s="91" t="str">
        <f t="shared" si="9570"/>
        <v/>
      </c>
      <c r="BM1011" s="91" t="str">
        <f t="shared" si="9571"/>
        <v/>
      </c>
      <c r="BN1011" s="91" t="str">
        <f t="shared" si="9572"/>
        <v/>
      </c>
      <c r="BO1011" s="91" t="str">
        <f t="shared" si="9573"/>
        <v/>
      </c>
      <c r="BP1011" s="91" t="str">
        <f t="shared" si="9574"/>
        <v/>
      </c>
      <c r="BQ1011" s="91" t="str">
        <f t="shared" si="9575"/>
        <v/>
      </c>
      <c r="BR1011" s="91" t="str">
        <f t="shared" si="9576"/>
        <v/>
      </c>
      <c r="BS1011" s="91" t="str">
        <f t="shared" si="9577"/>
        <v/>
      </c>
      <c r="BT1011" s="91" t="str">
        <f t="shared" si="9578"/>
        <v/>
      </c>
      <c r="BU1011" s="91" t="str">
        <f t="shared" si="9579"/>
        <v/>
      </c>
      <c r="BV1011" s="91" t="str">
        <f t="shared" si="9580"/>
        <v/>
      </c>
      <c r="BW1011" s="91" t="str">
        <f t="shared" si="9581"/>
        <v/>
      </c>
      <c r="BX1011" s="91" t="str">
        <f t="shared" si="9582"/>
        <v/>
      </c>
      <c r="BY1011" s="91" t="str">
        <f t="shared" si="9583"/>
        <v/>
      </c>
      <c r="BZ1011" s="91" t="str">
        <f t="shared" si="9584"/>
        <v/>
      </c>
      <c r="CA1011" s="91" t="str">
        <f t="shared" si="9585"/>
        <v/>
      </c>
      <c r="CB1011" s="91" t="str">
        <f t="shared" si="9586"/>
        <v/>
      </c>
      <c r="CC1011" s="91" t="str">
        <f t="shared" si="9587"/>
        <v/>
      </c>
      <c r="CD1011" s="91" t="str">
        <f t="shared" si="9588"/>
        <v/>
      </c>
      <c r="CE1011" s="91" t="str">
        <f t="shared" si="9589"/>
        <v/>
      </c>
      <c r="CF1011" s="91" t="str">
        <f t="shared" si="9590"/>
        <v/>
      </c>
      <c r="CG1011" s="91" t="str">
        <f t="shared" si="9591"/>
        <v/>
      </c>
      <c r="CH1011" s="91" t="str">
        <f t="shared" si="9592"/>
        <v/>
      </c>
      <c r="CI1011" s="91" t="str">
        <f t="shared" si="9593"/>
        <v>нет</v>
      </c>
      <c r="CJ1011" s="63" t="e">
        <f>IF(LEN('Описание предлагаемого товара'!#REF!)&gt;0,'Описание предлагаемого товара'!#REF!,"")</f>
        <v>#REF!</v>
      </c>
      <c r="CK1011" s="91" t="e">
        <f t="shared" ref="CK1011:CL1011" si="9894">IFERROR(REPLACE(CJ1011,FIND(CHAR(10),CJ1011,1),1,""),CJ1011)</f>
        <v>#REF!</v>
      </c>
      <c r="CL1011" s="91" t="e">
        <f t="shared" si="9894"/>
        <v>#REF!</v>
      </c>
      <c r="CM1011" s="91" t="e">
        <f t="shared" si="9595"/>
        <v>#REF!</v>
      </c>
      <c r="CN1011" s="91" t="e">
        <f t="shared" si="9596"/>
        <v>#REF!</v>
      </c>
      <c r="CO1011" s="91" t="e">
        <f t="shared" si="9597"/>
        <v>#REF!</v>
      </c>
      <c r="CP1011" s="90" t="e">
        <f>IF(AU1011="Не указан реестровый номер (мера нац.режима Запрет)","",IF(CI1011="нет","",IF(CU1011="да","исключение(не смотрим баллы)",IFERROR(IF(CI1011*1&gt;0,IFERROR(IF(VLOOKUP(CI1011*1,Обработ.выгрузка_реестра_РФ!$A:$G,7,)=0,"Баллы не установлены",VLOOKUP(CI1011*1,Обработ.выгрузка_реестра_РФ!$A:$G,7,)),IF(LEN(CI1011)&gt;14,"","нет номера в реестре РФ")),""),IF(LEN(CI1011)=0,"","Некорректный реестровый номер")))))</f>
        <v>#REF!</v>
      </c>
      <c r="CQ1011" s="33" t="e">
        <f>IF(LEN(C1011)&gt;0,IFERROR(IF(LEN(H1011)&gt;0,IF(LEN(VLOOKUP(H1011,'исключения(не_смотрим_баллы)'!$A:$C,1,))&gt;0,"да","нет"),"не введен ОКПД2"),"нет"),"")</f>
        <v>#REF!</v>
      </c>
      <c r="CR1011" s="33" t="e">
        <f ca="1">IF(CQ1011="да",IF(TODAY()&lt;VLOOKUP(H1011,'исключения(не_смотрим_баллы)'!$A:$C,3,),"да","нет"),"")</f>
        <v>#REF!</v>
      </c>
      <c r="CS1011" s="33" t="str">
        <f>IFERROR(IF(CQ1011="да",IF(VLOOKUP(CI1011*1,Обработ.выгрузка_реестра_РФ!$A:$G,2,)&lt;VLOOKUP(H1011,'исключения(не_смотрим_баллы)'!$A:$C,2,),"да","нет"),""),"")</f>
        <v/>
      </c>
      <c r="CT1011" s="24"/>
      <c r="CU1011" s="33" t="e">
        <f t="shared" si="9609"/>
        <v>#REF!</v>
      </c>
      <c r="CV1011" s="91" t="e">
        <f t="shared" si="9610"/>
        <v>#REF!</v>
      </c>
      <c r="CW1011" s="27" t="e">
        <f t="shared" si="9611"/>
        <v>#REF!</v>
      </c>
      <c r="CX1011" s="26" t="e">
        <f t="shared" si="9540"/>
        <v>#REF!</v>
      </c>
      <c r="CY1011" s="64" t="e">
        <f>IF(LEN('Описание предлагаемого товара'!#REF!)&gt;0,'Описание предлагаемого товара'!#REF!,"")</f>
        <v>#REF!</v>
      </c>
      <c r="CZ1011" s="95" t="e">
        <f t="shared" si="9598"/>
        <v>#REF!</v>
      </c>
      <c r="DA1011" s="95" t="e">
        <f t="shared" ref="DA1011" si="9895">IFERROR(REPLACE(CZ1011,FIND(" ",CZ1011,1),1,""),CZ1011)</f>
        <v>#REF!</v>
      </c>
      <c r="DB1011" s="95" t="e">
        <f t="shared" si="9542"/>
        <v>#REF!</v>
      </c>
      <c r="DC1011" s="95" t="e">
        <f t="shared" ref="DC1011:DD1011" si="9896">IFERROR(REPLACE(DB1011,FIND("г.",DB1011,1),2,""),DB1011)</f>
        <v>#REF!</v>
      </c>
      <c r="DD1011" s="95" t="e">
        <f t="shared" si="9896"/>
        <v>#REF!</v>
      </c>
      <c r="DE1011" s="95" t="e">
        <f t="shared" ref="DE1011:DF1011" si="9897">IFERROR(REPLACE(DD1011,FIND("г",DD1011,1),1,""),DD1011)</f>
        <v>#REF!</v>
      </c>
      <c r="DF1011" s="95" t="e">
        <f t="shared" si="9897"/>
        <v>#REF!</v>
      </c>
      <c r="DG1011" s="95" t="e">
        <f t="shared" si="9615"/>
        <v>#REF!</v>
      </c>
      <c r="DH1011" s="25" t="str">
        <f>IFERROR(VLOOKUP(CI1011*1,Обработ.выгрузка_реестра_РФ!$A:$G,5,),"")</f>
        <v/>
      </c>
      <c r="DI1011" s="27" t="str">
        <f t="shared" si="9625"/>
        <v/>
      </c>
      <c r="DJ1011" s="27" t="str">
        <f t="shared" ca="1" si="9602"/>
        <v/>
      </c>
      <c r="DK1011" s="63" t="e">
        <f>IF(LEN('Описание предлагаемого товара'!#REF!)&gt;0,'Описание предлагаемого товара'!#REF!,"")</f>
        <v>#REF!</v>
      </c>
      <c r="DL1011" s="63" t="e">
        <f>IF(LEN('Описание предлагаемого товара'!#REF!)&gt;0,'Описание предлагаемого товара'!#REF!,"")</f>
        <v>#REF!</v>
      </c>
      <c r="DM1011" s="32"/>
    </row>
    <row r="1012" spans="1:117" ht="48.75" customHeight="1" x14ac:dyDescent="0.25">
      <c r="A1012" s="61" t="e">
        <f>IF(LEN('Описание предлагаемого товара'!#REF!)&gt;0,'Описание предлагаемого товара'!#REF!,"")</f>
        <v>#REF!</v>
      </c>
      <c r="B1012" s="65" t="e">
        <f>IF(LEN('Описание предлагаемого товара'!#REF!)&gt;0,'Описание предлагаемого товара'!#REF!,"")</f>
        <v>#REF!</v>
      </c>
      <c r="C1012" s="61" t="e">
        <f>IF(LEN('Описание предлагаемого товара'!#REF!)&gt;0,'Описание предлагаемого товара'!#REF!,"")</f>
        <v>#REF!</v>
      </c>
      <c r="D1012" s="61" t="e">
        <f>IF(LEN('Описание предлагаемого товара'!#REF!)&gt;0,'Описание предлагаемого товара'!#REF!,"")</f>
        <v>#REF!</v>
      </c>
      <c r="E1012" s="61" t="e">
        <f>IF(LEN('Описание предлагаемого товара'!#REF!)&gt;0,'Описание предлагаемого товара'!#REF!,"")</f>
        <v>#REF!</v>
      </c>
      <c r="F1012" s="61" t="e">
        <f>IF(LEN('Описание предлагаемого товара'!#REF!)&gt;0,'Описание предлагаемого товара'!#REF!,"")</f>
        <v>#REF!</v>
      </c>
      <c r="G1012" s="61" t="e">
        <f>IF(LEN('Описание предлагаемого товара'!#REF!)&gt;0,'Описание предлагаемого товара'!#REF!,"")</f>
        <v>#REF!</v>
      </c>
      <c r="H1012" s="61" t="e">
        <f>IF(LEN('Описание предлагаемого товара'!#REF!)&gt;0,'Описание предлагаемого товара'!#REF!,"")</f>
        <v>#REF!</v>
      </c>
      <c r="I1012" s="61" t="e">
        <f>IF(LEN('Описание предлагаемого товара'!#REF!)&gt;0,'Описание предлагаемого товара'!#REF!,"")</f>
        <v>#REF!</v>
      </c>
      <c r="J1012" s="38" t="str">
        <f>IFERROR(VLOOKUP(B1012,SAP!$A:$E,5,),"")</f>
        <v/>
      </c>
      <c r="K1012" s="40" t="str">
        <f t="shared" si="9545"/>
        <v/>
      </c>
      <c r="L1012" s="61" t="e">
        <f>IF(LEN('Описание предлагаемого товара'!#REF!)&gt;0,IFERROR('Описание предлагаемого товара'!#REF!*1,""),"")</f>
        <v>#REF!</v>
      </c>
      <c r="M1012" s="39" t="str">
        <f>IFERROR(VLOOKUP(B1012,SAP!$A:$E,2,),"")</f>
        <v/>
      </c>
      <c r="N1012" s="41" t="str">
        <f t="shared" si="9681"/>
        <v/>
      </c>
      <c r="O1012" s="39" t="str">
        <f t="shared" si="9532"/>
        <v/>
      </c>
      <c r="P1012" s="36" t="e">
        <f>IF(LEN('Описание предлагаемого товара'!#REF!)&gt;0,'Описание предлагаемого товара'!#REF!,"")</f>
        <v>#REF!</v>
      </c>
      <c r="Q1012"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12" s="37" t="e">
        <f>IF(LEN('Описание предлагаемого товара'!#REF!)&gt;0,'Описание предлагаемого товара'!#REF!,"")</f>
        <v>#REF!</v>
      </c>
      <c r="S1012" s="37" t="e">
        <f>IF(LEN('Описание предлагаемого товара'!#REF!)&gt;0,'Описание предлагаемого товара'!#REF!,"")</f>
        <v>#REF!</v>
      </c>
      <c r="T1012"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12" s="23" t="str">
        <f>IFERROR(VLOOKUP(CI1012*1,Обработ.выгрузка_реестра_РФ!$A:$G,6,),"")</f>
        <v/>
      </c>
      <c r="V1012" s="61" t="e">
        <f>IF(LEN('Описание предлагаемого товара'!#REF!)&gt;0,'Описание предлагаемого товара'!#REF!,"")</f>
        <v>#REF!</v>
      </c>
      <c r="W1012" s="62" t="e">
        <f>IF(LEN('Описание предлагаемого товара'!#REF!)&gt;0,'Описание предлагаемого товара'!#REF!,"")</f>
        <v>#REF!</v>
      </c>
      <c r="X1012" s="91" t="e">
        <f t="shared" ref="X1012:Y1012" si="9898">IFERROR(REPLACE(W1012,FIND(CHAR(10),W1012,1),1," "),W1012)</f>
        <v>#REF!</v>
      </c>
      <c r="Y1012" s="91" t="e">
        <f t="shared" si="9898"/>
        <v>#REF!</v>
      </c>
      <c r="Z1012" s="91" t="e">
        <f t="shared" si="9547"/>
        <v>#REF!</v>
      </c>
      <c r="AA1012" s="91" t="e">
        <f t="shared" si="9548"/>
        <v>#REF!</v>
      </c>
      <c r="AB1012" s="91" t="e">
        <f t="shared" si="9549"/>
        <v>#REF!</v>
      </c>
      <c r="AC1012" s="91" t="e">
        <f t="shared" ref="AC1012:AF1012" si="9899">IFERROR(REPLACE(AB1012,FIND("  ",AB1012,1),2," "),AB1012)</f>
        <v>#REF!</v>
      </c>
      <c r="AD1012" s="91" t="e">
        <f t="shared" si="9899"/>
        <v>#REF!</v>
      </c>
      <c r="AE1012" s="91" t="e">
        <f t="shared" si="9899"/>
        <v>#REF!</v>
      </c>
      <c r="AF1012" s="91" t="e">
        <f t="shared" si="9899"/>
        <v>#REF!</v>
      </c>
      <c r="AG1012" s="23" t="str">
        <f>IFERROR(VLOOKUP(CI1012*1,Обработ.выгрузка_реестра_РФ!$A:$G,4,),"")</f>
        <v/>
      </c>
      <c r="AH1012" s="91" t="str">
        <f t="shared" ref="AH1012:AI1012" si="9900">IFERROR(REPLACE(AG1012,FIND("-",AG1012,1),1,"*"),AG1012)</f>
        <v/>
      </c>
      <c r="AI1012" s="91" t="str">
        <f t="shared" si="9900"/>
        <v/>
      </c>
      <c r="AJ1012" s="27" t="str">
        <f t="shared" si="9647"/>
        <v/>
      </c>
      <c r="AK1012" s="63" t="e">
        <f>IF(LEN('Описание предлагаемого товара'!#REF!)&gt;0,'Описание предлагаемого товара'!#REF!,"")</f>
        <v>#REF!</v>
      </c>
      <c r="AL1012" s="91" t="e">
        <f t="shared" ref="AL1012:AM1012" si="9901">IFERROR(REPLACE(AK1012,FIND(CHAR(10),AK1012,1),1,""),AK1012)</f>
        <v>#REF!</v>
      </c>
      <c r="AM1012" s="91" t="e">
        <f t="shared" si="9901"/>
        <v>#REF!</v>
      </c>
      <c r="AN1012" s="91" t="e">
        <f t="shared" ref="AN1012:AR1012" si="9902">IFERROR(REPLACE(AM1012,FIND(" ",AM1012,1),1,""),AM1012)</f>
        <v>#REF!</v>
      </c>
      <c r="AO1012" s="91" t="e">
        <f t="shared" si="9902"/>
        <v>#REF!</v>
      </c>
      <c r="AP1012" s="91" t="e">
        <f t="shared" si="9902"/>
        <v>#REF!</v>
      </c>
      <c r="AQ1012" s="91" t="e">
        <f t="shared" si="9902"/>
        <v>#REF!</v>
      </c>
      <c r="AR1012" s="91" t="e">
        <f t="shared" si="9902"/>
        <v>#REF!</v>
      </c>
      <c r="AS1012" s="91" t="e">
        <f t="shared" si="9554"/>
        <v>#REF!</v>
      </c>
      <c r="AT1012" s="91" t="e">
        <f t="shared" si="9555"/>
        <v>#REF!</v>
      </c>
      <c r="AU1012" s="32" t="e">
        <f t="shared" si="9538"/>
        <v>#REF!</v>
      </c>
      <c r="AV1012" s="93" t="e">
        <f>'Описание предлагаемого товара'!#REF!</f>
        <v>#REF!</v>
      </c>
      <c r="AW1012" s="91" t="e">
        <f>MIN(SEARCH({0,1,2,3,4,5,6,7,8,9},AV1012&amp; "0123456789"))</f>
        <v>#REF!</v>
      </c>
      <c r="AX1012" s="91" t="str">
        <f t="shared" si="9556"/>
        <v/>
      </c>
      <c r="AY1012" s="91" t="str">
        <f t="shared" si="9557"/>
        <v/>
      </c>
      <c r="AZ1012" s="91" t="str">
        <f t="shared" si="9558"/>
        <v/>
      </c>
      <c r="BA1012" s="91" t="str">
        <f t="shared" si="9559"/>
        <v/>
      </c>
      <c r="BB1012" s="91" t="str">
        <f t="shared" si="9560"/>
        <v/>
      </c>
      <c r="BC1012" s="91" t="str">
        <f t="shared" si="9561"/>
        <v/>
      </c>
      <c r="BD1012" s="91" t="str">
        <f t="shared" si="9562"/>
        <v/>
      </c>
      <c r="BE1012" s="91" t="str">
        <f t="shared" si="9563"/>
        <v/>
      </c>
      <c r="BF1012" s="91" t="str">
        <f t="shared" si="9564"/>
        <v/>
      </c>
      <c r="BG1012" s="91" t="str">
        <f t="shared" si="9565"/>
        <v/>
      </c>
      <c r="BH1012" s="91" t="str">
        <f t="shared" si="9566"/>
        <v/>
      </c>
      <c r="BI1012" s="91" t="str">
        <f t="shared" si="9567"/>
        <v/>
      </c>
      <c r="BJ1012" s="91" t="str">
        <f t="shared" si="9568"/>
        <v/>
      </c>
      <c r="BK1012" s="91" t="str">
        <f t="shared" si="9569"/>
        <v/>
      </c>
      <c r="BL1012" s="91" t="str">
        <f t="shared" si="9570"/>
        <v/>
      </c>
      <c r="BM1012" s="91" t="str">
        <f t="shared" si="9571"/>
        <v/>
      </c>
      <c r="BN1012" s="91" t="str">
        <f t="shared" si="9572"/>
        <v/>
      </c>
      <c r="BO1012" s="91" t="str">
        <f t="shared" si="9573"/>
        <v/>
      </c>
      <c r="BP1012" s="91" t="str">
        <f t="shared" si="9574"/>
        <v/>
      </c>
      <c r="BQ1012" s="91" t="str">
        <f t="shared" si="9575"/>
        <v/>
      </c>
      <c r="BR1012" s="91" t="str">
        <f t="shared" si="9576"/>
        <v/>
      </c>
      <c r="BS1012" s="91" t="str">
        <f t="shared" si="9577"/>
        <v/>
      </c>
      <c r="BT1012" s="91" t="str">
        <f t="shared" si="9578"/>
        <v/>
      </c>
      <c r="BU1012" s="91" t="str">
        <f t="shared" si="9579"/>
        <v/>
      </c>
      <c r="BV1012" s="91" t="str">
        <f t="shared" si="9580"/>
        <v/>
      </c>
      <c r="BW1012" s="91" t="str">
        <f t="shared" si="9581"/>
        <v/>
      </c>
      <c r="BX1012" s="91" t="str">
        <f t="shared" si="9582"/>
        <v/>
      </c>
      <c r="BY1012" s="91" t="str">
        <f t="shared" si="9583"/>
        <v/>
      </c>
      <c r="BZ1012" s="91" t="str">
        <f t="shared" si="9584"/>
        <v/>
      </c>
      <c r="CA1012" s="91" t="str">
        <f t="shared" si="9585"/>
        <v/>
      </c>
      <c r="CB1012" s="91" t="str">
        <f t="shared" si="9586"/>
        <v/>
      </c>
      <c r="CC1012" s="91" t="str">
        <f t="shared" si="9587"/>
        <v/>
      </c>
      <c r="CD1012" s="91" t="str">
        <f t="shared" si="9588"/>
        <v/>
      </c>
      <c r="CE1012" s="91" t="str">
        <f t="shared" si="9589"/>
        <v/>
      </c>
      <c r="CF1012" s="91" t="str">
        <f t="shared" si="9590"/>
        <v/>
      </c>
      <c r="CG1012" s="91" t="str">
        <f t="shared" si="9591"/>
        <v/>
      </c>
      <c r="CH1012" s="91" t="str">
        <f t="shared" si="9592"/>
        <v/>
      </c>
      <c r="CI1012" s="91" t="str">
        <f t="shared" si="9593"/>
        <v>нет</v>
      </c>
      <c r="CJ1012" s="63" t="e">
        <f>IF(LEN('Описание предлагаемого товара'!#REF!)&gt;0,'Описание предлагаемого товара'!#REF!,"")</f>
        <v>#REF!</v>
      </c>
      <c r="CK1012" s="91" t="e">
        <f t="shared" ref="CK1012:CL1012" si="9903">IFERROR(REPLACE(CJ1012,FIND(CHAR(10),CJ1012,1),1,""),CJ1012)</f>
        <v>#REF!</v>
      </c>
      <c r="CL1012" s="91" t="e">
        <f t="shared" si="9903"/>
        <v>#REF!</v>
      </c>
      <c r="CM1012" s="91" t="e">
        <f t="shared" si="9595"/>
        <v>#REF!</v>
      </c>
      <c r="CN1012" s="91" t="e">
        <f t="shared" si="9596"/>
        <v>#REF!</v>
      </c>
      <c r="CO1012" s="91" t="e">
        <f t="shared" si="9597"/>
        <v>#REF!</v>
      </c>
      <c r="CP1012" s="90" t="e">
        <f>IF(AU1012="Не указан реестровый номер (мера нац.режима Запрет)","",IF(CI1012="нет","",IF(CU1012="да","исключение(не смотрим баллы)",IFERROR(IF(CI1012*1&gt;0,IFERROR(IF(VLOOKUP(CI1012*1,Обработ.выгрузка_реестра_РФ!$A:$G,7,)=0,"Баллы не установлены",VLOOKUP(CI1012*1,Обработ.выгрузка_реестра_РФ!$A:$G,7,)),IF(LEN(CI1012)&gt;14,"","нет номера в реестре РФ")),""),IF(LEN(CI1012)=0,"","Некорректный реестровый номер")))))</f>
        <v>#REF!</v>
      </c>
      <c r="CQ1012" s="33" t="e">
        <f>IF(LEN(C1012)&gt;0,IFERROR(IF(LEN(H1012)&gt;0,IF(LEN(VLOOKUP(H1012,'исключения(не_смотрим_баллы)'!$A:$C,1,))&gt;0,"да","нет"),"не введен ОКПД2"),"нет"),"")</f>
        <v>#REF!</v>
      </c>
      <c r="CR1012" s="33" t="e">
        <f ca="1">IF(CQ1012="да",IF(TODAY()&lt;VLOOKUP(H1012,'исключения(не_смотрим_баллы)'!$A:$C,3,),"да","нет"),"")</f>
        <v>#REF!</v>
      </c>
      <c r="CS1012" s="33" t="str">
        <f>IFERROR(IF(CQ1012="да",IF(VLOOKUP(CI1012*1,Обработ.выгрузка_реестра_РФ!$A:$G,2,)&lt;VLOOKUP(H1012,'исключения(не_смотрим_баллы)'!$A:$C,2,),"да","нет"),""),"")</f>
        <v/>
      </c>
      <c r="CT1012" s="24"/>
      <c r="CU1012" s="33" t="e">
        <f t="shared" si="9609"/>
        <v>#REF!</v>
      </c>
      <c r="CV1012" s="91" t="e">
        <f t="shared" si="9610"/>
        <v>#REF!</v>
      </c>
      <c r="CW1012" s="27" t="e">
        <f t="shared" si="9611"/>
        <v>#REF!</v>
      </c>
      <c r="CX1012" s="26" t="e">
        <f t="shared" si="9540"/>
        <v>#REF!</v>
      </c>
      <c r="CY1012" s="64" t="e">
        <f>IF(LEN('Описание предлагаемого товара'!#REF!)&gt;0,'Описание предлагаемого товара'!#REF!,"")</f>
        <v>#REF!</v>
      </c>
      <c r="CZ1012" s="95" t="e">
        <f t="shared" si="9598"/>
        <v>#REF!</v>
      </c>
      <c r="DA1012" s="95" t="e">
        <f t="shared" ref="DA1012" si="9904">IFERROR(REPLACE(CZ1012,FIND(" ",CZ1012,1),1,""),CZ1012)</f>
        <v>#REF!</v>
      </c>
      <c r="DB1012" s="95" t="e">
        <f t="shared" si="9542"/>
        <v>#REF!</v>
      </c>
      <c r="DC1012" s="95" t="e">
        <f t="shared" ref="DC1012:DD1012" si="9905">IFERROR(REPLACE(DB1012,FIND("г.",DB1012,1),2,""),DB1012)</f>
        <v>#REF!</v>
      </c>
      <c r="DD1012" s="95" t="e">
        <f t="shared" si="9905"/>
        <v>#REF!</v>
      </c>
      <c r="DE1012" s="95" t="e">
        <f t="shared" ref="DE1012:DF1012" si="9906">IFERROR(REPLACE(DD1012,FIND("г",DD1012,1),1,""),DD1012)</f>
        <v>#REF!</v>
      </c>
      <c r="DF1012" s="95" t="e">
        <f t="shared" si="9906"/>
        <v>#REF!</v>
      </c>
      <c r="DG1012" s="95" t="e">
        <f t="shared" si="9615"/>
        <v>#REF!</v>
      </c>
      <c r="DH1012" s="25" t="str">
        <f>IFERROR(VLOOKUP(CI1012*1,Обработ.выгрузка_реестра_РФ!$A:$G,5,),"")</f>
        <v/>
      </c>
      <c r="DI1012" s="27" t="str">
        <f t="shared" si="9625"/>
        <v/>
      </c>
      <c r="DJ1012" s="27" t="str">
        <f t="shared" ca="1" si="9602"/>
        <v/>
      </c>
      <c r="DK1012" s="63" t="e">
        <f>IF(LEN('Описание предлагаемого товара'!#REF!)&gt;0,'Описание предлагаемого товара'!#REF!,"")</f>
        <v>#REF!</v>
      </c>
      <c r="DL1012" s="63" t="e">
        <f>IF(LEN('Описание предлагаемого товара'!#REF!)&gt;0,'Описание предлагаемого товара'!#REF!,"")</f>
        <v>#REF!</v>
      </c>
      <c r="DM1012" s="32"/>
    </row>
    <row r="1013" spans="1:117" ht="48.75" customHeight="1" x14ac:dyDescent="0.25">
      <c r="A1013" s="61" t="e">
        <f>IF(LEN('Описание предлагаемого товара'!#REF!)&gt;0,'Описание предлагаемого товара'!#REF!,"")</f>
        <v>#REF!</v>
      </c>
      <c r="B1013" s="65" t="e">
        <f>IF(LEN('Описание предлагаемого товара'!#REF!)&gt;0,'Описание предлагаемого товара'!#REF!,"")</f>
        <v>#REF!</v>
      </c>
      <c r="C1013" s="61" t="e">
        <f>IF(LEN('Описание предлагаемого товара'!#REF!)&gt;0,'Описание предлагаемого товара'!#REF!,"")</f>
        <v>#REF!</v>
      </c>
      <c r="D1013" s="61" t="e">
        <f>IF(LEN('Описание предлагаемого товара'!#REF!)&gt;0,'Описание предлагаемого товара'!#REF!,"")</f>
        <v>#REF!</v>
      </c>
      <c r="E1013" s="61" t="e">
        <f>IF(LEN('Описание предлагаемого товара'!#REF!)&gt;0,'Описание предлагаемого товара'!#REF!,"")</f>
        <v>#REF!</v>
      </c>
      <c r="F1013" s="61" t="e">
        <f>IF(LEN('Описание предлагаемого товара'!#REF!)&gt;0,'Описание предлагаемого товара'!#REF!,"")</f>
        <v>#REF!</v>
      </c>
      <c r="G1013" s="61" t="e">
        <f>IF(LEN('Описание предлагаемого товара'!#REF!)&gt;0,'Описание предлагаемого товара'!#REF!,"")</f>
        <v>#REF!</v>
      </c>
      <c r="H1013" s="61" t="e">
        <f>IF(LEN('Описание предлагаемого товара'!#REF!)&gt;0,'Описание предлагаемого товара'!#REF!,"")</f>
        <v>#REF!</v>
      </c>
      <c r="I1013" s="61" t="e">
        <f>IF(LEN('Описание предлагаемого товара'!#REF!)&gt;0,'Описание предлагаемого товара'!#REF!,"")</f>
        <v>#REF!</v>
      </c>
      <c r="J1013" s="38" t="str">
        <f>IFERROR(VLOOKUP(B1013,SAP!$A:$E,5,),"")</f>
        <v/>
      </c>
      <c r="K1013" s="40" t="str">
        <f t="shared" si="9545"/>
        <v/>
      </c>
      <c r="L1013" s="61" t="e">
        <f>IF(LEN('Описание предлагаемого товара'!#REF!)&gt;0,IFERROR('Описание предлагаемого товара'!#REF!*1,""),"")</f>
        <v>#REF!</v>
      </c>
      <c r="M1013" s="39" t="str">
        <f>IFERROR(VLOOKUP(B1013,SAP!$A:$E,2,),"")</f>
        <v/>
      </c>
      <c r="N1013" s="41" t="str">
        <f t="shared" si="9681"/>
        <v/>
      </c>
      <c r="O1013" s="39" t="str">
        <f t="shared" si="9532"/>
        <v/>
      </c>
      <c r="P1013" s="36" t="e">
        <f>IF(LEN('Описание предлагаемого товара'!#REF!)&gt;0,'Описание предлагаемого товара'!#REF!,"")</f>
        <v>#REF!</v>
      </c>
      <c r="Q1013"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13" s="37" t="e">
        <f>IF(LEN('Описание предлагаемого товара'!#REF!)&gt;0,'Описание предлагаемого товара'!#REF!,"")</f>
        <v>#REF!</v>
      </c>
      <c r="S1013" s="37" t="e">
        <f>IF(LEN('Описание предлагаемого товара'!#REF!)&gt;0,'Описание предлагаемого товара'!#REF!,"")</f>
        <v>#REF!</v>
      </c>
      <c r="T1013"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13" s="23" t="str">
        <f>IFERROR(VLOOKUP(CI1013*1,Обработ.выгрузка_реестра_РФ!$A:$G,6,),"")</f>
        <v/>
      </c>
      <c r="V1013" s="61" t="e">
        <f>IF(LEN('Описание предлагаемого товара'!#REF!)&gt;0,'Описание предлагаемого товара'!#REF!,"")</f>
        <v>#REF!</v>
      </c>
      <c r="W1013" s="62" t="e">
        <f>IF(LEN('Описание предлагаемого товара'!#REF!)&gt;0,'Описание предлагаемого товара'!#REF!,"")</f>
        <v>#REF!</v>
      </c>
      <c r="X1013" s="91" t="e">
        <f t="shared" ref="X1013:Y1013" si="9907">IFERROR(REPLACE(W1013,FIND(CHAR(10),W1013,1),1," "),W1013)</f>
        <v>#REF!</v>
      </c>
      <c r="Y1013" s="91" t="e">
        <f t="shared" si="9907"/>
        <v>#REF!</v>
      </c>
      <c r="Z1013" s="91" t="e">
        <f t="shared" si="9547"/>
        <v>#REF!</v>
      </c>
      <c r="AA1013" s="91" t="e">
        <f t="shared" si="9548"/>
        <v>#REF!</v>
      </c>
      <c r="AB1013" s="91" t="e">
        <f t="shared" si="9549"/>
        <v>#REF!</v>
      </c>
      <c r="AC1013" s="91" t="e">
        <f t="shared" ref="AC1013:AF1013" si="9908">IFERROR(REPLACE(AB1013,FIND("  ",AB1013,1),2," "),AB1013)</f>
        <v>#REF!</v>
      </c>
      <c r="AD1013" s="91" t="e">
        <f t="shared" si="9908"/>
        <v>#REF!</v>
      </c>
      <c r="AE1013" s="91" t="e">
        <f t="shared" si="9908"/>
        <v>#REF!</v>
      </c>
      <c r="AF1013" s="91" t="e">
        <f t="shared" si="9908"/>
        <v>#REF!</v>
      </c>
      <c r="AG1013" s="23" t="str">
        <f>IFERROR(VLOOKUP(CI1013*1,Обработ.выгрузка_реестра_РФ!$A:$G,4,),"")</f>
        <v/>
      </c>
      <c r="AH1013" s="91" t="str">
        <f t="shared" ref="AH1013:AI1013" si="9909">IFERROR(REPLACE(AG1013,FIND("-",AG1013,1),1,"*"),AG1013)</f>
        <v/>
      </c>
      <c r="AI1013" s="91" t="str">
        <f t="shared" si="9909"/>
        <v/>
      </c>
      <c r="AJ1013" s="27" t="str">
        <f t="shared" si="9647"/>
        <v/>
      </c>
      <c r="AK1013" s="63" t="e">
        <f>IF(LEN('Описание предлагаемого товара'!#REF!)&gt;0,'Описание предлагаемого товара'!#REF!,"")</f>
        <v>#REF!</v>
      </c>
      <c r="AL1013" s="91" t="e">
        <f t="shared" ref="AL1013:AM1013" si="9910">IFERROR(REPLACE(AK1013,FIND(CHAR(10),AK1013,1),1,""),AK1013)</f>
        <v>#REF!</v>
      </c>
      <c r="AM1013" s="91" t="e">
        <f t="shared" si="9910"/>
        <v>#REF!</v>
      </c>
      <c r="AN1013" s="91" t="e">
        <f t="shared" ref="AN1013:AR1013" si="9911">IFERROR(REPLACE(AM1013,FIND(" ",AM1013,1),1,""),AM1013)</f>
        <v>#REF!</v>
      </c>
      <c r="AO1013" s="91" t="e">
        <f t="shared" si="9911"/>
        <v>#REF!</v>
      </c>
      <c r="AP1013" s="91" t="e">
        <f t="shared" si="9911"/>
        <v>#REF!</v>
      </c>
      <c r="AQ1013" s="91" t="e">
        <f t="shared" si="9911"/>
        <v>#REF!</v>
      </c>
      <c r="AR1013" s="91" t="e">
        <f t="shared" si="9911"/>
        <v>#REF!</v>
      </c>
      <c r="AS1013" s="91" t="e">
        <f t="shared" si="9554"/>
        <v>#REF!</v>
      </c>
      <c r="AT1013" s="91" t="e">
        <f t="shared" si="9555"/>
        <v>#REF!</v>
      </c>
      <c r="AU1013" s="32" t="e">
        <f t="shared" si="9538"/>
        <v>#REF!</v>
      </c>
      <c r="AV1013" s="93" t="e">
        <f>'Описание предлагаемого товара'!#REF!</f>
        <v>#REF!</v>
      </c>
      <c r="AW1013" s="91" t="e">
        <f>MIN(SEARCH({0,1,2,3,4,5,6,7,8,9},AV1013&amp; "0123456789"))</f>
        <v>#REF!</v>
      </c>
      <c r="AX1013" s="91" t="str">
        <f t="shared" si="9556"/>
        <v/>
      </c>
      <c r="AY1013" s="91" t="str">
        <f t="shared" si="9557"/>
        <v/>
      </c>
      <c r="AZ1013" s="91" t="str">
        <f t="shared" si="9558"/>
        <v/>
      </c>
      <c r="BA1013" s="91" t="str">
        <f t="shared" si="9559"/>
        <v/>
      </c>
      <c r="BB1013" s="91" t="str">
        <f t="shared" si="9560"/>
        <v/>
      </c>
      <c r="BC1013" s="91" t="str">
        <f t="shared" si="9561"/>
        <v/>
      </c>
      <c r="BD1013" s="91" t="str">
        <f t="shared" si="9562"/>
        <v/>
      </c>
      <c r="BE1013" s="91" t="str">
        <f t="shared" si="9563"/>
        <v/>
      </c>
      <c r="BF1013" s="91" t="str">
        <f t="shared" si="9564"/>
        <v/>
      </c>
      <c r="BG1013" s="91" t="str">
        <f t="shared" si="9565"/>
        <v/>
      </c>
      <c r="BH1013" s="91" t="str">
        <f t="shared" si="9566"/>
        <v/>
      </c>
      <c r="BI1013" s="91" t="str">
        <f t="shared" si="9567"/>
        <v/>
      </c>
      <c r="BJ1013" s="91" t="str">
        <f t="shared" si="9568"/>
        <v/>
      </c>
      <c r="BK1013" s="91" t="str">
        <f t="shared" si="9569"/>
        <v/>
      </c>
      <c r="BL1013" s="91" t="str">
        <f t="shared" si="9570"/>
        <v/>
      </c>
      <c r="BM1013" s="91" t="str">
        <f t="shared" si="9571"/>
        <v/>
      </c>
      <c r="BN1013" s="91" t="str">
        <f t="shared" si="9572"/>
        <v/>
      </c>
      <c r="BO1013" s="91" t="str">
        <f t="shared" si="9573"/>
        <v/>
      </c>
      <c r="BP1013" s="91" t="str">
        <f t="shared" si="9574"/>
        <v/>
      </c>
      <c r="BQ1013" s="91" t="str">
        <f t="shared" si="9575"/>
        <v/>
      </c>
      <c r="BR1013" s="91" t="str">
        <f t="shared" si="9576"/>
        <v/>
      </c>
      <c r="BS1013" s="91" t="str">
        <f t="shared" si="9577"/>
        <v/>
      </c>
      <c r="BT1013" s="91" t="str">
        <f t="shared" si="9578"/>
        <v/>
      </c>
      <c r="BU1013" s="91" t="str">
        <f t="shared" si="9579"/>
        <v/>
      </c>
      <c r="BV1013" s="91" t="str">
        <f t="shared" si="9580"/>
        <v/>
      </c>
      <c r="BW1013" s="91" t="str">
        <f t="shared" si="9581"/>
        <v/>
      </c>
      <c r="BX1013" s="91" t="str">
        <f t="shared" si="9582"/>
        <v/>
      </c>
      <c r="BY1013" s="91" t="str">
        <f t="shared" si="9583"/>
        <v/>
      </c>
      <c r="BZ1013" s="91" t="str">
        <f t="shared" si="9584"/>
        <v/>
      </c>
      <c r="CA1013" s="91" t="str">
        <f t="shared" si="9585"/>
        <v/>
      </c>
      <c r="CB1013" s="91" t="str">
        <f t="shared" si="9586"/>
        <v/>
      </c>
      <c r="CC1013" s="91" t="str">
        <f t="shared" si="9587"/>
        <v/>
      </c>
      <c r="CD1013" s="91" t="str">
        <f t="shared" si="9588"/>
        <v/>
      </c>
      <c r="CE1013" s="91" t="str">
        <f t="shared" si="9589"/>
        <v/>
      </c>
      <c r="CF1013" s="91" t="str">
        <f t="shared" si="9590"/>
        <v/>
      </c>
      <c r="CG1013" s="91" t="str">
        <f t="shared" si="9591"/>
        <v/>
      </c>
      <c r="CH1013" s="91" t="str">
        <f t="shared" si="9592"/>
        <v/>
      </c>
      <c r="CI1013" s="91" t="str">
        <f t="shared" si="9593"/>
        <v>нет</v>
      </c>
      <c r="CJ1013" s="63" t="e">
        <f>IF(LEN('Описание предлагаемого товара'!#REF!)&gt;0,'Описание предлагаемого товара'!#REF!,"")</f>
        <v>#REF!</v>
      </c>
      <c r="CK1013" s="91" t="e">
        <f t="shared" ref="CK1013:CL1013" si="9912">IFERROR(REPLACE(CJ1013,FIND(CHAR(10),CJ1013,1),1,""),CJ1013)</f>
        <v>#REF!</v>
      </c>
      <c r="CL1013" s="91" t="e">
        <f t="shared" si="9912"/>
        <v>#REF!</v>
      </c>
      <c r="CM1013" s="91" t="e">
        <f t="shared" si="9595"/>
        <v>#REF!</v>
      </c>
      <c r="CN1013" s="91" t="e">
        <f t="shared" si="9596"/>
        <v>#REF!</v>
      </c>
      <c r="CO1013" s="91" t="e">
        <f t="shared" si="9597"/>
        <v>#REF!</v>
      </c>
      <c r="CP1013" s="90" t="e">
        <f>IF(AU1013="Не указан реестровый номер (мера нац.режима Запрет)","",IF(CI1013="нет","",IF(CU1013="да","исключение(не смотрим баллы)",IFERROR(IF(CI1013*1&gt;0,IFERROR(IF(VLOOKUP(CI1013*1,Обработ.выгрузка_реестра_РФ!$A:$G,7,)=0,"Баллы не установлены",VLOOKUP(CI1013*1,Обработ.выгрузка_реестра_РФ!$A:$G,7,)),IF(LEN(CI1013)&gt;14,"","нет номера в реестре РФ")),""),IF(LEN(CI1013)=0,"","Некорректный реестровый номер")))))</f>
        <v>#REF!</v>
      </c>
      <c r="CQ1013" s="33" t="e">
        <f>IF(LEN(C1013)&gt;0,IFERROR(IF(LEN(H1013)&gt;0,IF(LEN(VLOOKUP(H1013,'исключения(не_смотрим_баллы)'!$A:$C,1,))&gt;0,"да","нет"),"не введен ОКПД2"),"нет"),"")</f>
        <v>#REF!</v>
      </c>
      <c r="CR1013" s="33" t="e">
        <f ca="1">IF(CQ1013="да",IF(TODAY()&lt;VLOOKUP(H1013,'исключения(не_смотрим_баллы)'!$A:$C,3,),"да","нет"),"")</f>
        <v>#REF!</v>
      </c>
      <c r="CS1013" s="33" t="str">
        <f>IFERROR(IF(CQ1013="да",IF(VLOOKUP(CI1013*1,Обработ.выгрузка_реестра_РФ!$A:$G,2,)&lt;VLOOKUP(H1013,'исключения(не_смотрим_баллы)'!$A:$C,2,),"да","нет"),""),"")</f>
        <v/>
      </c>
      <c r="CT1013" s="24"/>
      <c r="CU1013" s="33" t="e">
        <f t="shared" si="9609"/>
        <v>#REF!</v>
      </c>
      <c r="CV1013" s="91" t="e">
        <f t="shared" si="9610"/>
        <v>#REF!</v>
      </c>
      <c r="CW1013" s="27" t="e">
        <f t="shared" si="9611"/>
        <v>#REF!</v>
      </c>
      <c r="CX1013" s="26" t="e">
        <f t="shared" si="9540"/>
        <v>#REF!</v>
      </c>
      <c r="CY1013" s="64" t="e">
        <f>IF(LEN('Описание предлагаемого товара'!#REF!)&gt;0,'Описание предлагаемого товара'!#REF!,"")</f>
        <v>#REF!</v>
      </c>
      <c r="CZ1013" s="95" t="e">
        <f t="shared" si="9598"/>
        <v>#REF!</v>
      </c>
      <c r="DA1013" s="95" t="e">
        <f t="shared" ref="DA1013" si="9913">IFERROR(REPLACE(CZ1013,FIND(" ",CZ1013,1),1,""),CZ1013)</f>
        <v>#REF!</v>
      </c>
      <c r="DB1013" s="95" t="e">
        <f t="shared" si="9542"/>
        <v>#REF!</v>
      </c>
      <c r="DC1013" s="95" t="e">
        <f t="shared" ref="DC1013:DD1013" si="9914">IFERROR(REPLACE(DB1013,FIND("г.",DB1013,1),2,""),DB1013)</f>
        <v>#REF!</v>
      </c>
      <c r="DD1013" s="95" t="e">
        <f t="shared" si="9914"/>
        <v>#REF!</v>
      </c>
      <c r="DE1013" s="95" t="e">
        <f t="shared" ref="DE1013:DF1013" si="9915">IFERROR(REPLACE(DD1013,FIND("г",DD1013,1),1,""),DD1013)</f>
        <v>#REF!</v>
      </c>
      <c r="DF1013" s="95" t="e">
        <f t="shared" si="9915"/>
        <v>#REF!</v>
      </c>
      <c r="DG1013" s="95" t="e">
        <f t="shared" si="9615"/>
        <v>#REF!</v>
      </c>
      <c r="DH1013" s="25" t="str">
        <f>IFERROR(VLOOKUP(CI1013*1,Обработ.выгрузка_реестра_РФ!$A:$G,5,),"")</f>
        <v/>
      </c>
      <c r="DI1013" s="27" t="str">
        <f t="shared" si="9625"/>
        <v/>
      </c>
      <c r="DJ1013" s="27" t="str">
        <f t="shared" ca="1" si="9602"/>
        <v/>
      </c>
      <c r="DK1013" s="63" t="e">
        <f>IF(LEN('Описание предлагаемого товара'!#REF!)&gt;0,'Описание предлагаемого товара'!#REF!,"")</f>
        <v>#REF!</v>
      </c>
      <c r="DL1013" s="63" t="e">
        <f>IF(LEN('Описание предлагаемого товара'!#REF!)&gt;0,'Описание предлагаемого товара'!#REF!,"")</f>
        <v>#REF!</v>
      </c>
      <c r="DM1013" s="32"/>
    </row>
    <row r="1014" spans="1:117" ht="48.75" customHeight="1" x14ac:dyDescent="0.25">
      <c r="A1014" s="61" t="e">
        <f>IF(LEN('Описание предлагаемого товара'!#REF!)&gt;0,'Описание предлагаемого товара'!#REF!,"")</f>
        <v>#REF!</v>
      </c>
      <c r="B1014" s="65" t="e">
        <f>IF(LEN('Описание предлагаемого товара'!#REF!)&gt;0,'Описание предлагаемого товара'!#REF!,"")</f>
        <v>#REF!</v>
      </c>
      <c r="C1014" s="61" t="e">
        <f>IF(LEN('Описание предлагаемого товара'!#REF!)&gt;0,'Описание предлагаемого товара'!#REF!,"")</f>
        <v>#REF!</v>
      </c>
      <c r="D1014" s="61" t="e">
        <f>IF(LEN('Описание предлагаемого товара'!#REF!)&gt;0,'Описание предлагаемого товара'!#REF!,"")</f>
        <v>#REF!</v>
      </c>
      <c r="E1014" s="61" t="e">
        <f>IF(LEN('Описание предлагаемого товара'!#REF!)&gt;0,'Описание предлагаемого товара'!#REF!,"")</f>
        <v>#REF!</v>
      </c>
      <c r="F1014" s="61" t="e">
        <f>IF(LEN('Описание предлагаемого товара'!#REF!)&gt;0,'Описание предлагаемого товара'!#REF!,"")</f>
        <v>#REF!</v>
      </c>
      <c r="G1014" s="61" t="e">
        <f>IF(LEN('Описание предлагаемого товара'!#REF!)&gt;0,'Описание предлагаемого товара'!#REF!,"")</f>
        <v>#REF!</v>
      </c>
      <c r="H1014" s="61" t="e">
        <f>IF(LEN('Описание предлагаемого товара'!#REF!)&gt;0,'Описание предлагаемого товара'!#REF!,"")</f>
        <v>#REF!</v>
      </c>
      <c r="I1014" s="61" t="e">
        <f>IF(LEN('Описание предлагаемого товара'!#REF!)&gt;0,'Описание предлагаемого товара'!#REF!,"")</f>
        <v>#REF!</v>
      </c>
      <c r="J1014" s="38" t="str">
        <f>IFERROR(VLOOKUP(B1014,SAP!$A:$E,5,),"")</f>
        <v/>
      </c>
      <c r="K1014" s="40" t="str">
        <f t="shared" si="9545"/>
        <v/>
      </c>
      <c r="L1014" s="61" t="e">
        <f>IF(LEN('Описание предлагаемого товара'!#REF!)&gt;0,IFERROR('Описание предлагаемого товара'!#REF!*1,""),"")</f>
        <v>#REF!</v>
      </c>
      <c r="M1014" s="39" t="str">
        <f>IFERROR(VLOOKUP(B1014,SAP!$A:$E,2,),"")</f>
        <v/>
      </c>
      <c r="N1014" s="41" t="str">
        <f t="shared" si="9681"/>
        <v/>
      </c>
      <c r="O1014" s="39" t="str">
        <f t="shared" si="9532"/>
        <v/>
      </c>
      <c r="P1014" s="36" t="e">
        <f>IF(LEN('Описание предлагаемого товара'!#REF!)&gt;0,'Описание предлагаемого товара'!#REF!,"")</f>
        <v>#REF!</v>
      </c>
      <c r="Q1014"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14" s="37" t="e">
        <f>IF(LEN('Описание предлагаемого товара'!#REF!)&gt;0,'Описание предлагаемого товара'!#REF!,"")</f>
        <v>#REF!</v>
      </c>
      <c r="S1014" s="37" t="e">
        <f>IF(LEN('Описание предлагаемого товара'!#REF!)&gt;0,'Описание предлагаемого товара'!#REF!,"")</f>
        <v>#REF!</v>
      </c>
      <c r="T1014"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14" s="23" t="str">
        <f>IFERROR(VLOOKUP(CI1014*1,Обработ.выгрузка_реестра_РФ!$A:$G,6,),"")</f>
        <v/>
      </c>
      <c r="V1014" s="61" t="e">
        <f>IF(LEN('Описание предлагаемого товара'!#REF!)&gt;0,'Описание предлагаемого товара'!#REF!,"")</f>
        <v>#REF!</v>
      </c>
      <c r="W1014" s="62" t="e">
        <f>IF(LEN('Описание предлагаемого товара'!#REF!)&gt;0,'Описание предлагаемого товара'!#REF!,"")</f>
        <v>#REF!</v>
      </c>
      <c r="X1014" s="91" t="e">
        <f t="shared" ref="X1014:Y1014" si="9916">IFERROR(REPLACE(W1014,FIND(CHAR(10),W1014,1),1," "),W1014)</f>
        <v>#REF!</v>
      </c>
      <c r="Y1014" s="91" t="e">
        <f t="shared" si="9916"/>
        <v>#REF!</v>
      </c>
      <c r="Z1014" s="91" t="e">
        <f t="shared" si="9547"/>
        <v>#REF!</v>
      </c>
      <c r="AA1014" s="91" t="e">
        <f t="shared" si="9548"/>
        <v>#REF!</v>
      </c>
      <c r="AB1014" s="91" t="e">
        <f t="shared" si="9549"/>
        <v>#REF!</v>
      </c>
      <c r="AC1014" s="91" t="e">
        <f t="shared" ref="AC1014:AF1014" si="9917">IFERROR(REPLACE(AB1014,FIND("  ",AB1014,1),2," "),AB1014)</f>
        <v>#REF!</v>
      </c>
      <c r="AD1014" s="91" t="e">
        <f t="shared" si="9917"/>
        <v>#REF!</v>
      </c>
      <c r="AE1014" s="91" t="e">
        <f t="shared" si="9917"/>
        <v>#REF!</v>
      </c>
      <c r="AF1014" s="91" t="e">
        <f t="shared" si="9917"/>
        <v>#REF!</v>
      </c>
      <c r="AG1014" s="23" t="str">
        <f>IFERROR(VLOOKUP(CI1014*1,Обработ.выгрузка_реестра_РФ!$A:$G,4,),"")</f>
        <v/>
      </c>
      <c r="AH1014" s="91" t="str">
        <f t="shared" ref="AH1014:AI1014" si="9918">IFERROR(REPLACE(AG1014,FIND("-",AG1014,1),1,"*"),AG1014)</f>
        <v/>
      </c>
      <c r="AI1014" s="91" t="str">
        <f t="shared" si="9918"/>
        <v/>
      </c>
      <c r="AJ1014" s="27" t="str">
        <f t="shared" si="9647"/>
        <v/>
      </c>
      <c r="AK1014" s="63" t="e">
        <f>IF(LEN('Описание предлагаемого товара'!#REF!)&gt;0,'Описание предлагаемого товара'!#REF!,"")</f>
        <v>#REF!</v>
      </c>
      <c r="AL1014" s="91" t="e">
        <f t="shared" ref="AL1014:AM1014" si="9919">IFERROR(REPLACE(AK1014,FIND(CHAR(10),AK1014,1),1,""),AK1014)</f>
        <v>#REF!</v>
      </c>
      <c r="AM1014" s="91" t="e">
        <f t="shared" si="9919"/>
        <v>#REF!</v>
      </c>
      <c r="AN1014" s="91" t="e">
        <f t="shared" ref="AN1014:AR1014" si="9920">IFERROR(REPLACE(AM1014,FIND(" ",AM1014,1),1,""),AM1014)</f>
        <v>#REF!</v>
      </c>
      <c r="AO1014" s="91" t="e">
        <f t="shared" si="9920"/>
        <v>#REF!</v>
      </c>
      <c r="AP1014" s="91" t="e">
        <f t="shared" si="9920"/>
        <v>#REF!</v>
      </c>
      <c r="AQ1014" s="91" t="e">
        <f t="shared" si="9920"/>
        <v>#REF!</v>
      </c>
      <c r="AR1014" s="91" t="e">
        <f t="shared" si="9920"/>
        <v>#REF!</v>
      </c>
      <c r="AS1014" s="91" t="e">
        <f t="shared" si="9554"/>
        <v>#REF!</v>
      </c>
      <c r="AT1014" s="91" t="e">
        <f t="shared" si="9555"/>
        <v>#REF!</v>
      </c>
      <c r="AU1014" s="32" t="e">
        <f t="shared" si="9538"/>
        <v>#REF!</v>
      </c>
      <c r="AV1014" s="93" t="e">
        <f>'Описание предлагаемого товара'!#REF!</f>
        <v>#REF!</v>
      </c>
      <c r="AW1014" s="91" t="e">
        <f>MIN(SEARCH({0,1,2,3,4,5,6,7,8,9},AV1014&amp; "0123456789"))</f>
        <v>#REF!</v>
      </c>
      <c r="AX1014" s="91" t="str">
        <f t="shared" si="9556"/>
        <v/>
      </c>
      <c r="AY1014" s="91" t="str">
        <f t="shared" si="9557"/>
        <v/>
      </c>
      <c r="AZ1014" s="91" t="str">
        <f t="shared" si="9558"/>
        <v/>
      </c>
      <c r="BA1014" s="91" t="str">
        <f t="shared" si="9559"/>
        <v/>
      </c>
      <c r="BB1014" s="91" t="str">
        <f t="shared" si="9560"/>
        <v/>
      </c>
      <c r="BC1014" s="91" t="str">
        <f t="shared" si="9561"/>
        <v/>
      </c>
      <c r="BD1014" s="91" t="str">
        <f t="shared" si="9562"/>
        <v/>
      </c>
      <c r="BE1014" s="91" t="str">
        <f t="shared" si="9563"/>
        <v/>
      </c>
      <c r="BF1014" s="91" t="str">
        <f t="shared" si="9564"/>
        <v/>
      </c>
      <c r="BG1014" s="91" t="str">
        <f t="shared" si="9565"/>
        <v/>
      </c>
      <c r="BH1014" s="91" t="str">
        <f t="shared" si="9566"/>
        <v/>
      </c>
      <c r="BI1014" s="91" t="str">
        <f t="shared" si="9567"/>
        <v/>
      </c>
      <c r="BJ1014" s="91" t="str">
        <f t="shared" si="9568"/>
        <v/>
      </c>
      <c r="BK1014" s="91" t="str">
        <f t="shared" si="9569"/>
        <v/>
      </c>
      <c r="BL1014" s="91" t="str">
        <f t="shared" si="9570"/>
        <v/>
      </c>
      <c r="BM1014" s="91" t="str">
        <f t="shared" si="9571"/>
        <v/>
      </c>
      <c r="BN1014" s="91" t="str">
        <f t="shared" si="9572"/>
        <v/>
      </c>
      <c r="BO1014" s="91" t="str">
        <f t="shared" si="9573"/>
        <v/>
      </c>
      <c r="BP1014" s="91" t="str">
        <f t="shared" si="9574"/>
        <v/>
      </c>
      <c r="BQ1014" s="91" t="str">
        <f t="shared" si="9575"/>
        <v/>
      </c>
      <c r="BR1014" s="91" t="str">
        <f t="shared" si="9576"/>
        <v/>
      </c>
      <c r="BS1014" s="91" t="str">
        <f t="shared" si="9577"/>
        <v/>
      </c>
      <c r="BT1014" s="91" t="str">
        <f t="shared" si="9578"/>
        <v/>
      </c>
      <c r="BU1014" s="91" t="str">
        <f t="shared" si="9579"/>
        <v/>
      </c>
      <c r="BV1014" s="91" t="str">
        <f t="shared" si="9580"/>
        <v/>
      </c>
      <c r="BW1014" s="91" t="str">
        <f t="shared" si="9581"/>
        <v/>
      </c>
      <c r="BX1014" s="91" t="str">
        <f t="shared" si="9582"/>
        <v/>
      </c>
      <c r="BY1014" s="91" t="str">
        <f t="shared" si="9583"/>
        <v/>
      </c>
      <c r="BZ1014" s="91" t="str">
        <f t="shared" si="9584"/>
        <v/>
      </c>
      <c r="CA1014" s="91" t="str">
        <f t="shared" si="9585"/>
        <v/>
      </c>
      <c r="CB1014" s="91" t="str">
        <f t="shared" si="9586"/>
        <v/>
      </c>
      <c r="CC1014" s="91" t="str">
        <f t="shared" si="9587"/>
        <v/>
      </c>
      <c r="CD1014" s="91" t="str">
        <f t="shared" si="9588"/>
        <v/>
      </c>
      <c r="CE1014" s="91" t="str">
        <f t="shared" si="9589"/>
        <v/>
      </c>
      <c r="CF1014" s="91" t="str">
        <f t="shared" si="9590"/>
        <v/>
      </c>
      <c r="CG1014" s="91" t="str">
        <f t="shared" si="9591"/>
        <v/>
      </c>
      <c r="CH1014" s="91" t="str">
        <f t="shared" si="9592"/>
        <v/>
      </c>
      <c r="CI1014" s="91" t="str">
        <f t="shared" si="9593"/>
        <v>нет</v>
      </c>
      <c r="CJ1014" s="63" t="e">
        <f>IF(LEN('Описание предлагаемого товара'!#REF!)&gt;0,'Описание предлагаемого товара'!#REF!,"")</f>
        <v>#REF!</v>
      </c>
      <c r="CK1014" s="91" t="e">
        <f t="shared" ref="CK1014:CL1014" si="9921">IFERROR(REPLACE(CJ1014,FIND(CHAR(10),CJ1014,1),1,""),CJ1014)</f>
        <v>#REF!</v>
      </c>
      <c r="CL1014" s="91" t="e">
        <f t="shared" si="9921"/>
        <v>#REF!</v>
      </c>
      <c r="CM1014" s="91" t="e">
        <f t="shared" si="9595"/>
        <v>#REF!</v>
      </c>
      <c r="CN1014" s="91" t="e">
        <f t="shared" si="9596"/>
        <v>#REF!</v>
      </c>
      <c r="CO1014" s="91" t="e">
        <f t="shared" si="9597"/>
        <v>#REF!</v>
      </c>
      <c r="CP1014" s="90" t="e">
        <f>IF(AU1014="Не указан реестровый номер (мера нац.режима Запрет)","",IF(CI1014="нет","",IF(CU1014="да","исключение(не смотрим баллы)",IFERROR(IF(CI1014*1&gt;0,IFERROR(IF(VLOOKUP(CI1014*1,Обработ.выгрузка_реестра_РФ!$A:$G,7,)=0,"Баллы не установлены",VLOOKUP(CI1014*1,Обработ.выгрузка_реестра_РФ!$A:$G,7,)),IF(LEN(CI1014)&gt;14,"","нет номера в реестре РФ")),""),IF(LEN(CI1014)=0,"","Некорректный реестровый номер")))))</f>
        <v>#REF!</v>
      </c>
      <c r="CQ1014" s="33" t="e">
        <f>IF(LEN(C1014)&gt;0,IFERROR(IF(LEN(H1014)&gt;0,IF(LEN(VLOOKUP(H1014,'исключения(не_смотрим_баллы)'!$A:$C,1,))&gt;0,"да","нет"),"не введен ОКПД2"),"нет"),"")</f>
        <v>#REF!</v>
      </c>
      <c r="CR1014" s="33" t="e">
        <f ca="1">IF(CQ1014="да",IF(TODAY()&lt;VLOOKUP(H1014,'исключения(не_смотрим_баллы)'!$A:$C,3,),"да","нет"),"")</f>
        <v>#REF!</v>
      </c>
      <c r="CS1014" s="33" t="str">
        <f>IFERROR(IF(CQ1014="да",IF(VLOOKUP(CI1014*1,Обработ.выгрузка_реестра_РФ!$A:$G,2,)&lt;VLOOKUP(H1014,'исключения(не_смотрим_баллы)'!$A:$C,2,),"да","нет"),""),"")</f>
        <v/>
      </c>
      <c r="CT1014" s="24"/>
      <c r="CU1014" s="33" t="e">
        <f t="shared" si="9609"/>
        <v>#REF!</v>
      </c>
      <c r="CV1014" s="91" t="e">
        <f t="shared" si="9610"/>
        <v>#REF!</v>
      </c>
      <c r="CW1014" s="27" t="e">
        <f t="shared" si="9611"/>
        <v>#REF!</v>
      </c>
      <c r="CX1014" s="26" t="e">
        <f t="shared" si="9540"/>
        <v>#REF!</v>
      </c>
      <c r="CY1014" s="64" t="e">
        <f>IF(LEN('Описание предлагаемого товара'!#REF!)&gt;0,'Описание предлагаемого товара'!#REF!,"")</f>
        <v>#REF!</v>
      </c>
      <c r="CZ1014" s="95" t="e">
        <f t="shared" si="9598"/>
        <v>#REF!</v>
      </c>
      <c r="DA1014" s="95" t="e">
        <f t="shared" ref="DA1014" si="9922">IFERROR(REPLACE(CZ1014,FIND(" ",CZ1014,1),1,""),CZ1014)</f>
        <v>#REF!</v>
      </c>
      <c r="DB1014" s="95" t="e">
        <f t="shared" si="9542"/>
        <v>#REF!</v>
      </c>
      <c r="DC1014" s="95" t="e">
        <f t="shared" ref="DC1014:DD1014" si="9923">IFERROR(REPLACE(DB1014,FIND("г.",DB1014,1),2,""),DB1014)</f>
        <v>#REF!</v>
      </c>
      <c r="DD1014" s="95" t="e">
        <f t="shared" si="9923"/>
        <v>#REF!</v>
      </c>
      <c r="DE1014" s="95" t="e">
        <f t="shared" ref="DE1014:DF1014" si="9924">IFERROR(REPLACE(DD1014,FIND("г",DD1014,1),1,""),DD1014)</f>
        <v>#REF!</v>
      </c>
      <c r="DF1014" s="95" t="e">
        <f t="shared" si="9924"/>
        <v>#REF!</v>
      </c>
      <c r="DG1014" s="95" t="e">
        <f t="shared" si="9615"/>
        <v>#REF!</v>
      </c>
      <c r="DH1014" s="25" t="str">
        <f>IFERROR(VLOOKUP(CI1014*1,Обработ.выгрузка_реестра_РФ!$A:$G,5,),"")</f>
        <v/>
      </c>
      <c r="DI1014" s="27" t="str">
        <f t="shared" si="9625"/>
        <v/>
      </c>
      <c r="DJ1014" s="27" t="str">
        <f t="shared" ca="1" si="9602"/>
        <v/>
      </c>
      <c r="DK1014" s="63" t="e">
        <f>IF(LEN('Описание предлагаемого товара'!#REF!)&gt;0,'Описание предлагаемого товара'!#REF!,"")</f>
        <v>#REF!</v>
      </c>
      <c r="DL1014" s="63" t="e">
        <f>IF(LEN('Описание предлагаемого товара'!#REF!)&gt;0,'Описание предлагаемого товара'!#REF!,"")</f>
        <v>#REF!</v>
      </c>
      <c r="DM1014" s="32"/>
    </row>
    <row r="1015" spans="1:117" ht="48.75" customHeight="1" x14ac:dyDescent="0.25">
      <c r="A1015" s="61" t="e">
        <f>IF(LEN('Описание предлагаемого товара'!#REF!)&gt;0,'Описание предлагаемого товара'!#REF!,"")</f>
        <v>#REF!</v>
      </c>
      <c r="B1015" s="65" t="e">
        <f>IF(LEN('Описание предлагаемого товара'!#REF!)&gt;0,'Описание предлагаемого товара'!#REF!,"")</f>
        <v>#REF!</v>
      </c>
      <c r="C1015" s="61" t="e">
        <f>IF(LEN('Описание предлагаемого товара'!#REF!)&gt;0,'Описание предлагаемого товара'!#REF!,"")</f>
        <v>#REF!</v>
      </c>
      <c r="D1015" s="61" t="e">
        <f>IF(LEN('Описание предлагаемого товара'!#REF!)&gt;0,'Описание предлагаемого товара'!#REF!,"")</f>
        <v>#REF!</v>
      </c>
      <c r="E1015" s="61" t="e">
        <f>IF(LEN('Описание предлагаемого товара'!#REF!)&gt;0,'Описание предлагаемого товара'!#REF!,"")</f>
        <v>#REF!</v>
      </c>
      <c r="F1015" s="61" t="e">
        <f>IF(LEN('Описание предлагаемого товара'!#REF!)&gt;0,'Описание предлагаемого товара'!#REF!,"")</f>
        <v>#REF!</v>
      </c>
      <c r="G1015" s="61" t="e">
        <f>IF(LEN('Описание предлагаемого товара'!#REF!)&gt;0,'Описание предлагаемого товара'!#REF!,"")</f>
        <v>#REF!</v>
      </c>
      <c r="H1015" s="61" t="e">
        <f>IF(LEN('Описание предлагаемого товара'!#REF!)&gt;0,'Описание предлагаемого товара'!#REF!,"")</f>
        <v>#REF!</v>
      </c>
      <c r="I1015" s="61" t="e">
        <f>IF(LEN('Описание предлагаемого товара'!#REF!)&gt;0,'Описание предлагаемого товара'!#REF!,"")</f>
        <v>#REF!</v>
      </c>
      <c r="J1015" s="38" t="str">
        <f>IFERROR(VLOOKUP(B1015,SAP!$A:$E,5,),"")</f>
        <v/>
      </c>
      <c r="K1015" s="40" t="str">
        <f t="shared" si="9545"/>
        <v/>
      </c>
      <c r="L1015" s="61" t="e">
        <f>IF(LEN('Описание предлагаемого товара'!#REF!)&gt;0,IFERROR('Описание предлагаемого товара'!#REF!*1,""),"")</f>
        <v>#REF!</v>
      </c>
      <c r="M1015" s="39" t="str">
        <f>IFERROR(VLOOKUP(B1015,SAP!$A:$E,2,),"")</f>
        <v/>
      </c>
      <c r="N1015" s="41" t="str">
        <f t="shared" si="9681"/>
        <v/>
      </c>
      <c r="O1015" s="39" t="str">
        <f t="shared" si="9532"/>
        <v/>
      </c>
      <c r="P1015" s="36" t="e">
        <f>IF(LEN('Описание предлагаемого товара'!#REF!)&gt;0,'Описание предлагаемого товара'!#REF!,"")</f>
        <v>#REF!</v>
      </c>
      <c r="Q1015"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15" s="37" t="e">
        <f>IF(LEN('Описание предлагаемого товара'!#REF!)&gt;0,'Описание предлагаемого товара'!#REF!,"")</f>
        <v>#REF!</v>
      </c>
      <c r="S1015" s="37" t="e">
        <f>IF(LEN('Описание предлагаемого товара'!#REF!)&gt;0,'Описание предлагаемого товара'!#REF!,"")</f>
        <v>#REF!</v>
      </c>
      <c r="T1015"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15" s="23" t="str">
        <f>IFERROR(VLOOKUP(CI1015*1,Обработ.выгрузка_реестра_РФ!$A:$G,6,),"")</f>
        <v/>
      </c>
      <c r="V1015" s="61" t="e">
        <f>IF(LEN('Описание предлагаемого товара'!#REF!)&gt;0,'Описание предлагаемого товара'!#REF!,"")</f>
        <v>#REF!</v>
      </c>
      <c r="W1015" s="62" t="e">
        <f>IF(LEN('Описание предлагаемого товара'!#REF!)&gt;0,'Описание предлагаемого товара'!#REF!,"")</f>
        <v>#REF!</v>
      </c>
      <c r="X1015" s="91" t="e">
        <f t="shared" ref="X1015:Y1015" si="9925">IFERROR(REPLACE(W1015,FIND(CHAR(10),W1015,1),1," "),W1015)</f>
        <v>#REF!</v>
      </c>
      <c r="Y1015" s="91" t="e">
        <f t="shared" si="9925"/>
        <v>#REF!</v>
      </c>
      <c r="Z1015" s="91" t="e">
        <f t="shared" si="9547"/>
        <v>#REF!</v>
      </c>
      <c r="AA1015" s="91" t="e">
        <f t="shared" si="9548"/>
        <v>#REF!</v>
      </c>
      <c r="AB1015" s="91" t="e">
        <f t="shared" si="9549"/>
        <v>#REF!</v>
      </c>
      <c r="AC1015" s="91" t="e">
        <f t="shared" ref="AC1015:AF1015" si="9926">IFERROR(REPLACE(AB1015,FIND("  ",AB1015,1),2," "),AB1015)</f>
        <v>#REF!</v>
      </c>
      <c r="AD1015" s="91" t="e">
        <f t="shared" si="9926"/>
        <v>#REF!</v>
      </c>
      <c r="AE1015" s="91" t="e">
        <f t="shared" si="9926"/>
        <v>#REF!</v>
      </c>
      <c r="AF1015" s="91" t="e">
        <f t="shared" si="9926"/>
        <v>#REF!</v>
      </c>
      <c r="AG1015" s="23" t="str">
        <f>IFERROR(VLOOKUP(CI1015*1,Обработ.выгрузка_реестра_РФ!$A:$G,4,),"")</f>
        <v/>
      </c>
      <c r="AH1015" s="91" t="str">
        <f t="shared" ref="AH1015:AI1015" si="9927">IFERROR(REPLACE(AG1015,FIND("-",AG1015,1),1,"*"),AG1015)</f>
        <v/>
      </c>
      <c r="AI1015" s="91" t="str">
        <f t="shared" si="9927"/>
        <v/>
      </c>
      <c r="AJ1015" s="27" t="str">
        <f t="shared" si="9647"/>
        <v/>
      </c>
      <c r="AK1015" s="63" t="e">
        <f>IF(LEN('Описание предлагаемого товара'!#REF!)&gt;0,'Описание предлагаемого товара'!#REF!,"")</f>
        <v>#REF!</v>
      </c>
      <c r="AL1015" s="91" t="e">
        <f t="shared" ref="AL1015:AM1015" si="9928">IFERROR(REPLACE(AK1015,FIND(CHAR(10),AK1015,1),1,""),AK1015)</f>
        <v>#REF!</v>
      </c>
      <c r="AM1015" s="91" t="e">
        <f t="shared" si="9928"/>
        <v>#REF!</v>
      </c>
      <c r="AN1015" s="91" t="e">
        <f t="shared" ref="AN1015:AR1015" si="9929">IFERROR(REPLACE(AM1015,FIND(" ",AM1015,1),1,""),AM1015)</f>
        <v>#REF!</v>
      </c>
      <c r="AO1015" s="91" t="e">
        <f t="shared" si="9929"/>
        <v>#REF!</v>
      </c>
      <c r="AP1015" s="91" t="e">
        <f t="shared" si="9929"/>
        <v>#REF!</v>
      </c>
      <c r="AQ1015" s="91" t="e">
        <f t="shared" si="9929"/>
        <v>#REF!</v>
      </c>
      <c r="AR1015" s="91" t="e">
        <f t="shared" si="9929"/>
        <v>#REF!</v>
      </c>
      <c r="AS1015" s="91" t="e">
        <f t="shared" si="9554"/>
        <v>#REF!</v>
      </c>
      <c r="AT1015" s="91" t="e">
        <f t="shared" si="9555"/>
        <v>#REF!</v>
      </c>
      <c r="AU1015" s="32" t="e">
        <f t="shared" si="9538"/>
        <v>#REF!</v>
      </c>
      <c r="AV1015" s="93" t="e">
        <f>'Описание предлагаемого товара'!#REF!</f>
        <v>#REF!</v>
      </c>
      <c r="AW1015" s="91" t="e">
        <f>MIN(SEARCH({0,1,2,3,4,5,6,7,8,9},AV1015&amp; "0123456789"))</f>
        <v>#REF!</v>
      </c>
      <c r="AX1015" s="91" t="str">
        <f t="shared" si="9556"/>
        <v/>
      </c>
      <c r="AY1015" s="91" t="str">
        <f t="shared" si="9557"/>
        <v/>
      </c>
      <c r="AZ1015" s="91" t="str">
        <f t="shared" si="9558"/>
        <v/>
      </c>
      <c r="BA1015" s="91" t="str">
        <f t="shared" si="9559"/>
        <v/>
      </c>
      <c r="BB1015" s="91" t="str">
        <f t="shared" si="9560"/>
        <v/>
      </c>
      <c r="BC1015" s="91" t="str">
        <f t="shared" si="9561"/>
        <v/>
      </c>
      <c r="BD1015" s="91" t="str">
        <f t="shared" si="9562"/>
        <v/>
      </c>
      <c r="BE1015" s="91" t="str">
        <f t="shared" si="9563"/>
        <v/>
      </c>
      <c r="BF1015" s="91" t="str">
        <f t="shared" si="9564"/>
        <v/>
      </c>
      <c r="BG1015" s="91" t="str">
        <f t="shared" si="9565"/>
        <v/>
      </c>
      <c r="BH1015" s="91" t="str">
        <f t="shared" si="9566"/>
        <v/>
      </c>
      <c r="BI1015" s="91" t="str">
        <f t="shared" si="9567"/>
        <v/>
      </c>
      <c r="BJ1015" s="91" t="str">
        <f t="shared" si="9568"/>
        <v/>
      </c>
      <c r="BK1015" s="91" t="str">
        <f t="shared" si="9569"/>
        <v/>
      </c>
      <c r="BL1015" s="91" t="str">
        <f t="shared" si="9570"/>
        <v/>
      </c>
      <c r="BM1015" s="91" t="str">
        <f t="shared" si="9571"/>
        <v/>
      </c>
      <c r="BN1015" s="91" t="str">
        <f t="shared" si="9572"/>
        <v/>
      </c>
      <c r="BO1015" s="91" t="str">
        <f t="shared" si="9573"/>
        <v/>
      </c>
      <c r="BP1015" s="91" t="str">
        <f t="shared" si="9574"/>
        <v/>
      </c>
      <c r="BQ1015" s="91" t="str">
        <f t="shared" si="9575"/>
        <v/>
      </c>
      <c r="BR1015" s="91" t="str">
        <f t="shared" si="9576"/>
        <v/>
      </c>
      <c r="BS1015" s="91" t="str">
        <f t="shared" si="9577"/>
        <v/>
      </c>
      <c r="BT1015" s="91" t="str">
        <f t="shared" si="9578"/>
        <v/>
      </c>
      <c r="BU1015" s="91" t="str">
        <f t="shared" si="9579"/>
        <v/>
      </c>
      <c r="BV1015" s="91" t="str">
        <f t="shared" si="9580"/>
        <v/>
      </c>
      <c r="BW1015" s="91" t="str">
        <f t="shared" si="9581"/>
        <v/>
      </c>
      <c r="BX1015" s="91" t="str">
        <f t="shared" si="9582"/>
        <v/>
      </c>
      <c r="BY1015" s="91" t="str">
        <f t="shared" si="9583"/>
        <v/>
      </c>
      <c r="BZ1015" s="91" t="str">
        <f t="shared" si="9584"/>
        <v/>
      </c>
      <c r="CA1015" s="91" t="str">
        <f t="shared" si="9585"/>
        <v/>
      </c>
      <c r="CB1015" s="91" t="str">
        <f t="shared" si="9586"/>
        <v/>
      </c>
      <c r="CC1015" s="91" t="str">
        <f t="shared" si="9587"/>
        <v/>
      </c>
      <c r="CD1015" s="91" t="str">
        <f t="shared" si="9588"/>
        <v/>
      </c>
      <c r="CE1015" s="91" t="str">
        <f t="shared" si="9589"/>
        <v/>
      </c>
      <c r="CF1015" s="91" t="str">
        <f t="shared" si="9590"/>
        <v/>
      </c>
      <c r="CG1015" s="91" t="str">
        <f t="shared" si="9591"/>
        <v/>
      </c>
      <c r="CH1015" s="91" t="str">
        <f t="shared" si="9592"/>
        <v/>
      </c>
      <c r="CI1015" s="91" t="str">
        <f t="shared" si="9593"/>
        <v>нет</v>
      </c>
      <c r="CJ1015" s="63" t="e">
        <f>IF(LEN('Описание предлагаемого товара'!#REF!)&gt;0,'Описание предлагаемого товара'!#REF!,"")</f>
        <v>#REF!</v>
      </c>
      <c r="CK1015" s="91" t="e">
        <f t="shared" ref="CK1015:CL1015" si="9930">IFERROR(REPLACE(CJ1015,FIND(CHAR(10),CJ1015,1),1,""),CJ1015)</f>
        <v>#REF!</v>
      </c>
      <c r="CL1015" s="91" t="e">
        <f t="shared" si="9930"/>
        <v>#REF!</v>
      </c>
      <c r="CM1015" s="91" t="e">
        <f t="shared" si="9595"/>
        <v>#REF!</v>
      </c>
      <c r="CN1015" s="91" t="e">
        <f t="shared" si="9596"/>
        <v>#REF!</v>
      </c>
      <c r="CO1015" s="91" t="e">
        <f t="shared" si="9597"/>
        <v>#REF!</v>
      </c>
      <c r="CP1015" s="90" t="e">
        <f>IF(AU1015="Не указан реестровый номер (мера нац.режима Запрет)","",IF(CI1015="нет","",IF(CU1015="да","исключение(не смотрим баллы)",IFERROR(IF(CI1015*1&gt;0,IFERROR(IF(VLOOKUP(CI1015*1,Обработ.выгрузка_реестра_РФ!$A:$G,7,)=0,"Баллы не установлены",VLOOKUP(CI1015*1,Обработ.выгрузка_реестра_РФ!$A:$G,7,)),IF(LEN(CI1015)&gt;14,"","нет номера в реестре РФ")),""),IF(LEN(CI1015)=0,"","Некорректный реестровый номер")))))</f>
        <v>#REF!</v>
      </c>
      <c r="CQ1015" s="33" t="e">
        <f>IF(LEN(C1015)&gt;0,IFERROR(IF(LEN(H1015)&gt;0,IF(LEN(VLOOKUP(H1015,'исключения(не_смотрим_баллы)'!$A:$C,1,))&gt;0,"да","нет"),"не введен ОКПД2"),"нет"),"")</f>
        <v>#REF!</v>
      </c>
      <c r="CR1015" s="33" t="e">
        <f ca="1">IF(CQ1015="да",IF(TODAY()&lt;VLOOKUP(H1015,'исключения(не_смотрим_баллы)'!$A:$C,3,),"да","нет"),"")</f>
        <v>#REF!</v>
      </c>
      <c r="CS1015" s="33" t="str">
        <f>IFERROR(IF(CQ1015="да",IF(VLOOKUP(CI1015*1,Обработ.выгрузка_реестра_РФ!$A:$G,2,)&lt;VLOOKUP(H1015,'исключения(не_смотрим_баллы)'!$A:$C,2,),"да","нет"),""),"")</f>
        <v/>
      </c>
      <c r="CT1015" s="24"/>
      <c r="CU1015" s="33" t="e">
        <f t="shared" si="9609"/>
        <v>#REF!</v>
      </c>
      <c r="CV1015" s="91" t="e">
        <f t="shared" si="9610"/>
        <v>#REF!</v>
      </c>
      <c r="CW1015" s="27" t="e">
        <f t="shared" si="9611"/>
        <v>#REF!</v>
      </c>
      <c r="CX1015" s="26" t="e">
        <f t="shared" si="9540"/>
        <v>#REF!</v>
      </c>
      <c r="CY1015" s="64" t="e">
        <f>IF(LEN('Описание предлагаемого товара'!#REF!)&gt;0,'Описание предлагаемого товара'!#REF!,"")</f>
        <v>#REF!</v>
      </c>
      <c r="CZ1015" s="95" t="e">
        <f t="shared" si="9598"/>
        <v>#REF!</v>
      </c>
      <c r="DA1015" s="95" t="e">
        <f t="shared" ref="DA1015" si="9931">IFERROR(REPLACE(CZ1015,FIND(" ",CZ1015,1),1,""),CZ1015)</f>
        <v>#REF!</v>
      </c>
      <c r="DB1015" s="95" t="e">
        <f t="shared" si="9542"/>
        <v>#REF!</v>
      </c>
      <c r="DC1015" s="95" t="e">
        <f t="shared" ref="DC1015:DD1015" si="9932">IFERROR(REPLACE(DB1015,FIND("г.",DB1015,1),2,""),DB1015)</f>
        <v>#REF!</v>
      </c>
      <c r="DD1015" s="95" t="e">
        <f t="shared" si="9932"/>
        <v>#REF!</v>
      </c>
      <c r="DE1015" s="95" t="e">
        <f t="shared" ref="DE1015:DF1015" si="9933">IFERROR(REPLACE(DD1015,FIND("г",DD1015,1),1,""),DD1015)</f>
        <v>#REF!</v>
      </c>
      <c r="DF1015" s="95" t="e">
        <f t="shared" si="9933"/>
        <v>#REF!</v>
      </c>
      <c r="DG1015" s="95" t="e">
        <f t="shared" si="9615"/>
        <v>#REF!</v>
      </c>
      <c r="DH1015" s="25" t="str">
        <f>IFERROR(VLOOKUP(CI1015*1,Обработ.выгрузка_реестра_РФ!$A:$G,5,),"")</f>
        <v/>
      </c>
      <c r="DI1015" s="27" t="str">
        <f t="shared" si="9625"/>
        <v/>
      </c>
      <c r="DJ1015" s="27" t="str">
        <f t="shared" ca="1" si="9602"/>
        <v/>
      </c>
      <c r="DK1015" s="63" t="e">
        <f>IF(LEN('Описание предлагаемого товара'!#REF!)&gt;0,'Описание предлагаемого товара'!#REF!,"")</f>
        <v>#REF!</v>
      </c>
      <c r="DL1015" s="63" t="e">
        <f>IF(LEN('Описание предлагаемого товара'!#REF!)&gt;0,'Описание предлагаемого товара'!#REF!,"")</f>
        <v>#REF!</v>
      </c>
      <c r="DM1015" s="32"/>
    </row>
    <row r="1016" spans="1:117" ht="48.75" customHeight="1" x14ac:dyDescent="0.25">
      <c r="A1016" s="61" t="e">
        <f>IF(LEN('Описание предлагаемого товара'!#REF!)&gt;0,'Описание предлагаемого товара'!#REF!,"")</f>
        <v>#REF!</v>
      </c>
      <c r="B1016" s="65" t="e">
        <f>IF(LEN('Описание предлагаемого товара'!#REF!)&gt;0,'Описание предлагаемого товара'!#REF!,"")</f>
        <v>#REF!</v>
      </c>
      <c r="C1016" s="61" t="e">
        <f>IF(LEN('Описание предлагаемого товара'!#REF!)&gt;0,'Описание предлагаемого товара'!#REF!,"")</f>
        <v>#REF!</v>
      </c>
      <c r="D1016" s="61" t="e">
        <f>IF(LEN('Описание предлагаемого товара'!#REF!)&gt;0,'Описание предлагаемого товара'!#REF!,"")</f>
        <v>#REF!</v>
      </c>
      <c r="E1016" s="61" t="e">
        <f>IF(LEN('Описание предлагаемого товара'!#REF!)&gt;0,'Описание предлагаемого товара'!#REF!,"")</f>
        <v>#REF!</v>
      </c>
      <c r="F1016" s="61" t="e">
        <f>IF(LEN('Описание предлагаемого товара'!#REF!)&gt;0,'Описание предлагаемого товара'!#REF!,"")</f>
        <v>#REF!</v>
      </c>
      <c r="G1016" s="61" t="e">
        <f>IF(LEN('Описание предлагаемого товара'!#REF!)&gt;0,'Описание предлагаемого товара'!#REF!,"")</f>
        <v>#REF!</v>
      </c>
      <c r="H1016" s="61" t="e">
        <f>IF(LEN('Описание предлагаемого товара'!#REF!)&gt;0,'Описание предлагаемого товара'!#REF!,"")</f>
        <v>#REF!</v>
      </c>
      <c r="I1016" s="61" t="e">
        <f>IF(LEN('Описание предлагаемого товара'!#REF!)&gt;0,'Описание предлагаемого товара'!#REF!,"")</f>
        <v>#REF!</v>
      </c>
      <c r="J1016" s="38" t="str">
        <f>IFERROR(VLOOKUP(B1016,SAP!$A:$E,5,),"")</f>
        <v/>
      </c>
      <c r="K1016" s="40" t="str">
        <f t="shared" si="9545"/>
        <v/>
      </c>
      <c r="L1016" s="61" t="e">
        <f>IF(LEN('Описание предлагаемого товара'!#REF!)&gt;0,IFERROR('Описание предлагаемого товара'!#REF!*1,""),"")</f>
        <v>#REF!</v>
      </c>
      <c r="M1016" s="39" t="str">
        <f>IFERROR(VLOOKUP(B1016,SAP!$A:$E,2,),"")</f>
        <v/>
      </c>
      <c r="N1016" s="41" t="str">
        <f t="shared" si="9681"/>
        <v/>
      </c>
      <c r="O1016" s="39" t="str">
        <f t="shared" si="9532"/>
        <v/>
      </c>
      <c r="P1016" s="36" t="e">
        <f>IF(LEN('Описание предлагаемого товара'!#REF!)&gt;0,'Описание предлагаемого товара'!#REF!,"")</f>
        <v>#REF!</v>
      </c>
      <c r="Q1016"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16" s="37" t="e">
        <f>IF(LEN('Описание предлагаемого товара'!#REF!)&gt;0,'Описание предлагаемого товара'!#REF!,"")</f>
        <v>#REF!</v>
      </c>
      <c r="S1016" s="37" t="e">
        <f>IF(LEN('Описание предлагаемого товара'!#REF!)&gt;0,'Описание предлагаемого товара'!#REF!,"")</f>
        <v>#REF!</v>
      </c>
      <c r="T1016"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16" s="23" t="str">
        <f>IFERROR(VLOOKUP(CI1016*1,Обработ.выгрузка_реестра_РФ!$A:$G,6,),"")</f>
        <v/>
      </c>
      <c r="V1016" s="61" t="e">
        <f>IF(LEN('Описание предлагаемого товара'!#REF!)&gt;0,'Описание предлагаемого товара'!#REF!,"")</f>
        <v>#REF!</v>
      </c>
      <c r="W1016" s="62" t="e">
        <f>IF(LEN('Описание предлагаемого товара'!#REF!)&gt;0,'Описание предлагаемого товара'!#REF!,"")</f>
        <v>#REF!</v>
      </c>
      <c r="X1016" s="91" t="e">
        <f t="shared" ref="X1016:Y1016" si="9934">IFERROR(REPLACE(W1016,FIND(CHAR(10),W1016,1),1," "),W1016)</f>
        <v>#REF!</v>
      </c>
      <c r="Y1016" s="91" t="e">
        <f t="shared" si="9934"/>
        <v>#REF!</v>
      </c>
      <c r="Z1016" s="91" t="e">
        <f t="shared" si="9547"/>
        <v>#REF!</v>
      </c>
      <c r="AA1016" s="91" t="e">
        <f t="shared" si="9548"/>
        <v>#REF!</v>
      </c>
      <c r="AB1016" s="91" t="e">
        <f t="shared" si="9549"/>
        <v>#REF!</v>
      </c>
      <c r="AC1016" s="91" t="e">
        <f t="shared" ref="AC1016:AF1016" si="9935">IFERROR(REPLACE(AB1016,FIND("  ",AB1016,1),2," "),AB1016)</f>
        <v>#REF!</v>
      </c>
      <c r="AD1016" s="91" t="e">
        <f t="shared" si="9935"/>
        <v>#REF!</v>
      </c>
      <c r="AE1016" s="91" t="e">
        <f t="shared" si="9935"/>
        <v>#REF!</v>
      </c>
      <c r="AF1016" s="91" t="e">
        <f t="shared" si="9935"/>
        <v>#REF!</v>
      </c>
      <c r="AG1016" s="23" t="str">
        <f>IFERROR(VLOOKUP(CI1016*1,Обработ.выгрузка_реестра_РФ!$A:$G,4,),"")</f>
        <v/>
      </c>
      <c r="AH1016" s="91" t="str">
        <f t="shared" ref="AH1016:AI1016" si="9936">IFERROR(REPLACE(AG1016,FIND("-",AG1016,1),1,"*"),AG1016)</f>
        <v/>
      </c>
      <c r="AI1016" s="91" t="str">
        <f t="shared" si="9936"/>
        <v/>
      </c>
      <c r="AJ1016" s="27" t="str">
        <f t="shared" si="9647"/>
        <v/>
      </c>
      <c r="AK1016" s="63" t="e">
        <f>IF(LEN('Описание предлагаемого товара'!#REF!)&gt;0,'Описание предлагаемого товара'!#REF!,"")</f>
        <v>#REF!</v>
      </c>
      <c r="AL1016" s="91" t="e">
        <f t="shared" ref="AL1016:AM1016" si="9937">IFERROR(REPLACE(AK1016,FIND(CHAR(10),AK1016,1),1,""),AK1016)</f>
        <v>#REF!</v>
      </c>
      <c r="AM1016" s="91" t="e">
        <f t="shared" si="9937"/>
        <v>#REF!</v>
      </c>
      <c r="AN1016" s="91" t="e">
        <f t="shared" ref="AN1016:AR1016" si="9938">IFERROR(REPLACE(AM1016,FIND(" ",AM1016,1),1,""),AM1016)</f>
        <v>#REF!</v>
      </c>
      <c r="AO1016" s="91" t="e">
        <f t="shared" si="9938"/>
        <v>#REF!</v>
      </c>
      <c r="AP1016" s="91" t="e">
        <f t="shared" si="9938"/>
        <v>#REF!</v>
      </c>
      <c r="AQ1016" s="91" t="e">
        <f t="shared" si="9938"/>
        <v>#REF!</v>
      </c>
      <c r="AR1016" s="91" t="e">
        <f t="shared" si="9938"/>
        <v>#REF!</v>
      </c>
      <c r="AS1016" s="91" t="e">
        <f t="shared" si="9554"/>
        <v>#REF!</v>
      </c>
      <c r="AT1016" s="91" t="e">
        <f t="shared" si="9555"/>
        <v>#REF!</v>
      </c>
      <c r="AU1016" s="32" t="e">
        <f t="shared" si="9538"/>
        <v>#REF!</v>
      </c>
      <c r="AV1016" s="93" t="e">
        <f>'Описание предлагаемого товара'!#REF!</f>
        <v>#REF!</v>
      </c>
      <c r="AW1016" s="91" t="e">
        <f>MIN(SEARCH({0,1,2,3,4,5,6,7,8,9},AV1016&amp; "0123456789"))</f>
        <v>#REF!</v>
      </c>
      <c r="AX1016" s="91" t="str">
        <f t="shared" si="9556"/>
        <v/>
      </c>
      <c r="AY1016" s="91" t="str">
        <f t="shared" si="9557"/>
        <v/>
      </c>
      <c r="AZ1016" s="91" t="str">
        <f t="shared" si="9558"/>
        <v/>
      </c>
      <c r="BA1016" s="91" t="str">
        <f t="shared" si="9559"/>
        <v/>
      </c>
      <c r="BB1016" s="91" t="str">
        <f t="shared" si="9560"/>
        <v/>
      </c>
      <c r="BC1016" s="91" t="str">
        <f t="shared" si="9561"/>
        <v/>
      </c>
      <c r="BD1016" s="91" t="str">
        <f t="shared" si="9562"/>
        <v/>
      </c>
      <c r="BE1016" s="91" t="str">
        <f t="shared" si="9563"/>
        <v/>
      </c>
      <c r="BF1016" s="91" t="str">
        <f t="shared" si="9564"/>
        <v/>
      </c>
      <c r="BG1016" s="91" t="str">
        <f t="shared" si="9565"/>
        <v/>
      </c>
      <c r="BH1016" s="91" t="str">
        <f t="shared" si="9566"/>
        <v/>
      </c>
      <c r="BI1016" s="91" t="str">
        <f t="shared" si="9567"/>
        <v/>
      </c>
      <c r="BJ1016" s="91" t="str">
        <f t="shared" si="9568"/>
        <v/>
      </c>
      <c r="BK1016" s="91" t="str">
        <f t="shared" si="9569"/>
        <v/>
      </c>
      <c r="BL1016" s="91" t="str">
        <f t="shared" si="9570"/>
        <v/>
      </c>
      <c r="BM1016" s="91" t="str">
        <f t="shared" si="9571"/>
        <v/>
      </c>
      <c r="BN1016" s="91" t="str">
        <f t="shared" si="9572"/>
        <v/>
      </c>
      <c r="BO1016" s="91" t="str">
        <f t="shared" si="9573"/>
        <v/>
      </c>
      <c r="BP1016" s="91" t="str">
        <f t="shared" si="9574"/>
        <v/>
      </c>
      <c r="BQ1016" s="91" t="str">
        <f t="shared" si="9575"/>
        <v/>
      </c>
      <c r="BR1016" s="91" t="str">
        <f t="shared" si="9576"/>
        <v/>
      </c>
      <c r="BS1016" s="91" t="str">
        <f t="shared" si="9577"/>
        <v/>
      </c>
      <c r="BT1016" s="91" t="str">
        <f t="shared" si="9578"/>
        <v/>
      </c>
      <c r="BU1016" s="91" t="str">
        <f t="shared" si="9579"/>
        <v/>
      </c>
      <c r="BV1016" s="91" t="str">
        <f t="shared" si="9580"/>
        <v/>
      </c>
      <c r="BW1016" s="91" t="str">
        <f t="shared" si="9581"/>
        <v/>
      </c>
      <c r="BX1016" s="91" t="str">
        <f t="shared" si="9582"/>
        <v/>
      </c>
      <c r="BY1016" s="91" t="str">
        <f t="shared" si="9583"/>
        <v/>
      </c>
      <c r="BZ1016" s="91" t="str">
        <f t="shared" si="9584"/>
        <v/>
      </c>
      <c r="CA1016" s="91" t="str">
        <f t="shared" si="9585"/>
        <v/>
      </c>
      <c r="CB1016" s="91" t="str">
        <f t="shared" si="9586"/>
        <v/>
      </c>
      <c r="CC1016" s="91" t="str">
        <f t="shared" si="9587"/>
        <v/>
      </c>
      <c r="CD1016" s="91" t="str">
        <f t="shared" si="9588"/>
        <v/>
      </c>
      <c r="CE1016" s="91" t="str">
        <f t="shared" si="9589"/>
        <v/>
      </c>
      <c r="CF1016" s="91" t="str">
        <f t="shared" si="9590"/>
        <v/>
      </c>
      <c r="CG1016" s="91" t="str">
        <f t="shared" si="9591"/>
        <v/>
      </c>
      <c r="CH1016" s="91" t="str">
        <f t="shared" si="9592"/>
        <v/>
      </c>
      <c r="CI1016" s="91" t="str">
        <f t="shared" si="9593"/>
        <v>нет</v>
      </c>
      <c r="CJ1016" s="63" t="e">
        <f>IF(LEN('Описание предлагаемого товара'!#REF!)&gt;0,'Описание предлагаемого товара'!#REF!,"")</f>
        <v>#REF!</v>
      </c>
      <c r="CK1016" s="91" t="e">
        <f t="shared" ref="CK1016:CL1016" si="9939">IFERROR(REPLACE(CJ1016,FIND(CHAR(10),CJ1016,1),1,""),CJ1016)</f>
        <v>#REF!</v>
      </c>
      <c r="CL1016" s="91" t="e">
        <f t="shared" si="9939"/>
        <v>#REF!</v>
      </c>
      <c r="CM1016" s="91" t="e">
        <f t="shared" si="9595"/>
        <v>#REF!</v>
      </c>
      <c r="CN1016" s="91" t="e">
        <f t="shared" si="9596"/>
        <v>#REF!</v>
      </c>
      <c r="CO1016" s="91" t="e">
        <f t="shared" si="9597"/>
        <v>#REF!</v>
      </c>
      <c r="CP1016" s="90" t="e">
        <f>IF(AU1016="Не указан реестровый номер (мера нац.режима Запрет)","",IF(CI1016="нет","",IF(CU1016="да","исключение(не смотрим баллы)",IFERROR(IF(CI1016*1&gt;0,IFERROR(IF(VLOOKUP(CI1016*1,Обработ.выгрузка_реестра_РФ!$A:$G,7,)=0,"Баллы не установлены",VLOOKUP(CI1016*1,Обработ.выгрузка_реестра_РФ!$A:$G,7,)),IF(LEN(CI1016)&gt;14,"","нет номера в реестре РФ")),""),IF(LEN(CI1016)=0,"","Некорректный реестровый номер")))))</f>
        <v>#REF!</v>
      </c>
      <c r="CQ1016" s="33" t="e">
        <f>IF(LEN(C1016)&gt;0,IFERROR(IF(LEN(H1016)&gt;0,IF(LEN(VLOOKUP(H1016,'исключения(не_смотрим_баллы)'!$A:$C,1,))&gt;0,"да","нет"),"не введен ОКПД2"),"нет"),"")</f>
        <v>#REF!</v>
      </c>
      <c r="CR1016" s="33" t="e">
        <f ca="1">IF(CQ1016="да",IF(TODAY()&lt;VLOOKUP(H1016,'исключения(не_смотрим_баллы)'!$A:$C,3,),"да","нет"),"")</f>
        <v>#REF!</v>
      </c>
      <c r="CS1016" s="33" t="str">
        <f>IFERROR(IF(CQ1016="да",IF(VLOOKUP(CI1016*1,Обработ.выгрузка_реестра_РФ!$A:$G,2,)&lt;VLOOKUP(H1016,'исключения(не_смотрим_баллы)'!$A:$C,2,),"да","нет"),""),"")</f>
        <v/>
      </c>
      <c r="CT1016" s="24"/>
      <c r="CU1016" s="33" t="e">
        <f t="shared" si="9609"/>
        <v>#REF!</v>
      </c>
      <c r="CV1016" s="91" t="e">
        <f t="shared" si="9610"/>
        <v>#REF!</v>
      </c>
      <c r="CW1016" s="27" t="e">
        <f t="shared" si="9611"/>
        <v>#REF!</v>
      </c>
      <c r="CX1016" s="26" t="e">
        <f t="shared" si="9540"/>
        <v>#REF!</v>
      </c>
      <c r="CY1016" s="64" t="e">
        <f>IF(LEN('Описание предлагаемого товара'!#REF!)&gt;0,'Описание предлагаемого товара'!#REF!,"")</f>
        <v>#REF!</v>
      </c>
      <c r="CZ1016" s="95" t="e">
        <f t="shared" si="9598"/>
        <v>#REF!</v>
      </c>
      <c r="DA1016" s="95" t="e">
        <f t="shared" ref="DA1016" si="9940">IFERROR(REPLACE(CZ1016,FIND(" ",CZ1016,1),1,""),CZ1016)</f>
        <v>#REF!</v>
      </c>
      <c r="DB1016" s="95" t="e">
        <f t="shared" si="9542"/>
        <v>#REF!</v>
      </c>
      <c r="DC1016" s="95" t="e">
        <f t="shared" ref="DC1016:DD1016" si="9941">IFERROR(REPLACE(DB1016,FIND("г.",DB1016,1),2,""),DB1016)</f>
        <v>#REF!</v>
      </c>
      <c r="DD1016" s="95" t="e">
        <f t="shared" si="9941"/>
        <v>#REF!</v>
      </c>
      <c r="DE1016" s="95" t="e">
        <f t="shared" ref="DE1016:DF1016" si="9942">IFERROR(REPLACE(DD1016,FIND("г",DD1016,1),1,""),DD1016)</f>
        <v>#REF!</v>
      </c>
      <c r="DF1016" s="95" t="e">
        <f t="shared" si="9942"/>
        <v>#REF!</v>
      </c>
      <c r="DG1016" s="95" t="e">
        <f t="shared" si="9615"/>
        <v>#REF!</v>
      </c>
      <c r="DH1016" s="25" t="str">
        <f>IFERROR(VLOOKUP(CI1016*1,Обработ.выгрузка_реестра_РФ!$A:$G,5,),"")</f>
        <v/>
      </c>
      <c r="DI1016" s="27" t="str">
        <f t="shared" si="9625"/>
        <v/>
      </c>
      <c r="DJ1016" s="27" t="str">
        <f t="shared" ca="1" si="9602"/>
        <v/>
      </c>
      <c r="DK1016" s="63" t="e">
        <f>IF(LEN('Описание предлагаемого товара'!#REF!)&gt;0,'Описание предлагаемого товара'!#REF!,"")</f>
        <v>#REF!</v>
      </c>
      <c r="DL1016" s="63" t="e">
        <f>IF(LEN('Описание предлагаемого товара'!#REF!)&gt;0,'Описание предлагаемого товара'!#REF!,"")</f>
        <v>#REF!</v>
      </c>
      <c r="DM1016" s="32"/>
    </row>
    <row r="1017" spans="1:117" ht="48.75" customHeight="1" x14ac:dyDescent="0.25">
      <c r="A1017" s="61" t="e">
        <f>IF(LEN('Описание предлагаемого товара'!#REF!)&gt;0,'Описание предлагаемого товара'!#REF!,"")</f>
        <v>#REF!</v>
      </c>
      <c r="B1017" s="65" t="e">
        <f>IF(LEN('Описание предлагаемого товара'!#REF!)&gt;0,'Описание предлагаемого товара'!#REF!,"")</f>
        <v>#REF!</v>
      </c>
      <c r="C1017" s="61" t="e">
        <f>IF(LEN('Описание предлагаемого товара'!#REF!)&gt;0,'Описание предлагаемого товара'!#REF!,"")</f>
        <v>#REF!</v>
      </c>
      <c r="D1017" s="61" t="e">
        <f>IF(LEN('Описание предлагаемого товара'!#REF!)&gt;0,'Описание предлагаемого товара'!#REF!,"")</f>
        <v>#REF!</v>
      </c>
      <c r="E1017" s="61" t="e">
        <f>IF(LEN('Описание предлагаемого товара'!#REF!)&gt;0,'Описание предлагаемого товара'!#REF!,"")</f>
        <v>#REF!</v>
      </c>
      <c r="F1017" s="61" t="e">
        <f>IF(LEN('Описание предлагаемого товара'!#REF!)&gt;0,'Описание предлагаемого товара'!#REF!,"")</f>
        <v>#REF!</v>
      </c>
      <c r="G1017" s="61" t="e">
        <f>IF(LEN('Описание предлагаемого товара'!#REF!)&gt;0,'Описание предлагаемого товара'!#REF!,"")</f>
        <v>#REF!</v>
      </c>
      <c r="H1017" s="61" t="e">
        <f>IF(LEN('Описание предлагаемого товара'!#REF!)&gt;0,'Описание предлагаемого товара'!#REF!,"")</f>
        <v>#REF!</v>
      </c>
      <c r="I1017" s="61" t="e">
        <f>IF(LEN('Описание предлагаемого товара'!#REF!)&gt;0,'Описание предлагаемого товара'!#REF!,"")</f>
        <v>#REF!</v>
      </c>
      <c r="J1017" s="38" t="str">
        <f>IFERROR(VLOOKUP(B1017,SAP!$A:$E,5,),"")</f>
        <v/>
      </c>
      <c r="K1017" s="40" t="str">
        <f t="shared" si="9545"/>
        <v/>
      </c>
      <c r="L1017" s="61" t="e">
        <f>IF(LEN('Описание предлагаемого товара'!#REF!)&gt;0,IFERROR('Описание предлагаемого товара'!#REF!*1,""),"")</f>
        <v>#REF!</v>
      </c>
      <c r="M1017" s="39" t="str">
        <f>IFERROR(VLOOKUP(B1017,SAP!$A:$E,2,),"")</f>
        <v/>
      </c>
      <c r="N1017" s="41" t="str">
        <f t="shared" si="9681"/>
        <v/>
      </c>
      <c r="O1017" s="39" t="str">
        <f t="shared" si="9532"/>
        <v/>
      </c>
      <c r="P1017" s="36" t="e">
        <f>IF(LEN('Описание предлагаемого товара'!#REF!)&gt;0,'Описание предлагаемого товара'!#REF!,"")</f>
        <v>#REF!</v>
      </c>
      <c r="Q1017" s="37" t="e">
        <f>IF(IF(IF(LEN('Описание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товара'!#REF!,""))="М.П.","",IF(IF(LEN('Описание предлагаемого товара'!#REF!)&gt;0,'Описание предлагаемого товара'!#REF!,"")="(подпись уполномоченного представителя)","",IF(LEN('Описание предлагаемого товара'!#REF!)&gt;0,'Описание предлагаемого товара'!#REF!,"")))</f>
        <v>#REF!</v>
      </c>
      <c r="R1017" s="37" t="e">
        <f>IF(LEN('Описание предлагаемого товара'!#REF!)&gt;0,'Описание предлагаемого товара'!#REF!,"")</f>
        <v>#REF!</v>
      </c>
      <c r="S1017" s="37" t="e">
        <f>IF(LEN('Описание предлагаемого товара'!#REF!)&gt;0,'Описание предлагаемого товара'!#REF!,"")</f>
        <v>#REF!</v>
      </c>
      <c r="T1017" s="61" t="e">
        <f>IF(IF(LEN('Описание предлагаемого товара'!#REF!)&gt;0,'Описание предлагаемого товара'!#REF!,"")="(фамилия, имя, отчество подписавшего, должность)","",IF(LEN('Описание предлагаемого товара'!#REF!)&gt;0,'Описание предлагаемого товара'!#REF!,""))</f>
        <v>#REF!</v>
      </c>
      <c r="U1017" s="23" t="str">
        <f>IFERROR(VLOOKUP(CI1017*1,Обработ.выгрузка_реестра_РФ!$A:$G,6,),"")</f>
        <v/>
      </c>
      <c r="V1017" s="61" t="e">
        <f>IF(LEN('Описание предлагаемого товара'!#REF!)&gt;0,'Описание предлагаемого товара'!#REF!,"")</f>
        <v>#REF!</v>
      </c>
      <c r="W1017" s="62" t="e">
        <f>IF(LEN('Описание предлагаемого товара'!#REF!)&gt;0,'Описание предлагаемого товара'!#REF!,"")</f>
        <v>#REF!</v>
      </c>
      <c r="X1017" s="91" t="e">
        <f t="shared" ref="X1017:Y1017" si="9943">IFERROR(REPLACE(W1017,FIND(CHAR(10),W1017,1),1," "),W1017)</f>
        <v>#REF!</v>
      </c>
      <c r="Y1017" s="91" t="e">
        <f t="shared" si="9943"/>
        <v>#REF!</v>
      </c>
      <c r="Z1017" s="91" t="e">
        <f t="shared" si="9547"/>
        <v>#REF!</v>
      </c>
      <c r="AA1017" s="91" t="e">
        <f t="shared" si="9548"/>
        <v>#REF!</v>
      </c>
      <c r="AB1017" s="91" t="e">
        <f t="shared" si="9549"/>
        <v>#REF!</v>
      </c>
      <c r="AC1017" s="91" t="e">
        <f t="shared" ref="AC1017:AF1017" si="9944">IFERROR(REPLACE(AB1017,FIND("  ",AB1017,1),2," "),AB1017)</f>
        <v>#REF!</v>
      </c>
      <c r="AD1017" s="91" t="e">
        <f t="shared" si="9944"/>
        <v>#REF!</v>
      </c>
      <c r="AE1017" s="91" t="e">
        <f t="shared" si="9944"/>
        <v>#REF!</v>
      </c>
      <c r="AF1017" s="91" t="e">
        <f t="shared" si="9944"/>
        <v>#REF!</v>
      </c>
      <c r="AG1017" s="23" t="str">
        <f>IFERROR(VLOOKUP(CI1017*1,Обработ.выгрузка_реестра_РФ!$A:$G,4,),"")</f>
        <v/>
      </c>
      <c r="AH1017" s="91" t="str">
        <f t="shared" ref="AH1017:AI1017" si="9945">IFERROR(REPLACE(AG1017,FIND("-",AG1017,1),1,"*"),AG1017)</f>
        <v/>
      </c>
      <c r="AI1017" s="91" t="str">
        <f t="shared" si="9945"/>
        <v/>
      </c>
      <c r="AJ1017" s="27" t="str">
        <f t="shared" si="9647"/>
        <v/>
      </c>
      <c r="AK1017" s="63" t="e">
        <f>IF(LEN('Описание предлагаемого товара'!#REF!)&gt;0,'Описание предлагаемого товара'!#REF!,"")</f>
        <v>#REF!</v>
      </c>
      <c r="AL1017" s="91" t="e">
        <f t="shared" ref="AL1017:AM1017" si="9946">IFERROR(REPLACE(AK1017,FIND(CHAR(10),AK1017,1),1,""),AK1017)</f>
        <v>#REF!</v>
      </c>
      <c r="AM1017" s="91" t="e">
        <f t="shared" si="9946"/>
        <v>#REF!</v>
      </c>
      <c r="AN1017" s="91" t="e">
        <f t="shared" ref="AN1017:AR1017" si="9947">IFERROR(REPLACE(AM1017,FIND(" ",AM1017,1),1,""),AM1017)</f>
        <v>#REF!</v>
      </c>
      <c r="AO1017" s="91" t="e">
        <f t="shared" si="9947"/>
        <v>#REF!</v>
      </c>
      <c r="AP1017" s="91" t="e">
        <f t="shared" si="9947"/>
        <v>#REF!</v>
      </c>
      <c r="AQ1017" s="91" t="e">
        <f t="shared" si="9947"/>
        <v>#REF!</v>
      </c>
      <c r="AR1017" s="91" t="e">
        <f t="shared" si="9947"/>
        <v>#REF!</v>
      </c>
      <c r="AS1017" s="91" t="e">
        <f t="shared" si="9554"/>
        <v>#REF!</v>
      </c>
      <c r="AT1017" s="91" t="e">
        <f t="shared" si="9555"/>
        <v>#REF!</v>
      </c>
      <c r="AU1017" s="32" t="e">
        <f t="shared" si="9538"/>
        <v>#REF!</v>
      </c>
      <c r="AV1017" s="93" t="e">
        <f>'Описание предлагаемого товара'!#REF!</f>
        <v>#REF!</v>
      </c>
      <c r="AW1017" s="91" t="e">
        <f>MIN(SEARCH({0,1,2,3,4,5,6,7,8,9},AV1017&amp; "0123456789"))</f>
        <v>#REF!</v>
      </c>
      <c r="AX1017" s="91" t="str">
        <f t="shared" si="9556"/>
        <v/>
      </c>
      <c r="AY1017" s="91" t="str">
        <f t="shared" si="9557"/>
        <v/>
      </c>
      <c r="AZ1017" s="91" t="str">
        <f t="shared" si="9558"/>
        <v/>
      </c>
      <c r="BA1017" s="91" t="str">
        <f t="shared" si="9559"/>
        <v/>
      </c>
      <c r="BB1017" s="91" t="str">
        <f t="shared" si="9560"/>
        <v/>
      </c>
      <c r="BC1017" s="91" t="str">
        <f t="shared" si="9561"/>
        <v/>
      </c>
      <c r="BD1017" s="91" t="str">
        <f t="shared" si="9562"/>
        <v/>
      </c>
      <c r="BE1017" s="91" t="str">
        <f t="shared" si="9563"/>
        <v/>
      </c>
      <c r="BF1017" s="91" t="str">
        <f t="shared" si="9564"/>
        <v/>
      </c>
      <c r="BG1017" s="91" t="str">
        <f t="shared" si="9565"/>
        <v/>
      </c>
      <c r="BH1017" s="91" t="str">
        <f t="shared" si="9566"/>
        <v/>
      </c>
      <c r="BI1017" s="91" t="str">
        <f t="shared" si="9567"/>
        <v/>
      </c>
      <c r="BJ1017" s="91" t="str">
        <f t="shared" si="9568"/>
        <v/>
      </c>
      <c r="BK1017" s="91" t="str">
        <f t="shared" si="9569"/>
        <v/>
      </c>
      <c r="BL1017" s="91" t="str">
        <f t="shared" si="9570"/>
        <v/>
      </c>
      <c r="BM1017" s="91" t="str">
        <f t="shared" si="9571"/>
        <v/>
      </c>
      <c r="BN1017" s="91" t="str">
        <f t="shared" si="9572"/>
        <v/>
      </c>
      <c r="BO1017" s="91" t="str">
        <f t="shared" si="9573"/>
        <v/>
      </c>
      <c r="BP1017" s="91" t="str">
        <f t="shared" si="9574"/>
        <v/>
      </c>
      <c r="BQ1017" s="91" t="str">
        <f t="shared" si="9575"/>
        <v/>
      </c>
      <c r="BR1017" s="91" t="str">
        <f t="shared" si="9576"/>
        <v/>
      </c>
      <c r="BS1017" s="91" t="str">
        <f t="shared" si="9577"/>
        <v/>
      </c>
      <c r="BT1017" s="91" t="str">
        <f t="shared" si="9578"/>
        <v/>
      </c>
      <c r="BU1017" s="91" t="str">
        <f t="shared" si="9579"/>
        <v/>
      </c>
      <c r="BV1017" s="91" t="str">
        <f t="shared" si="9580"/>
        <v/>
      </c>
      <c r="BW1017" s="91" t="str">
        <f t="shared" si="9581"/>
        <v/>
      </c>
      <c r="BX1017" s="91" t="str">
        <f t="shared" si="9582"/>
        <v/>
      </c>
      <c r="BY1017" s="91" t="str">
        <f t="shared" si="9583"/>
        <v/>
      </c>
      <c r="BZ1017" s="91" t="str">
        <f t="shared" si="9584"/>
        <v/>
      </c>
      <c r="CA1017" s="91" t="str">
        <f t="shared" si="9585"/>
        <v/>
      </c>
      <c r="CB1017" s="91" t="str">
        <f t="shared" si="9586"/>
        <v/>
      </c>
      <c r="CC1017" s="91" t="str">
        <f t="shared" si="9587"/>
        <v/>
      </c>
      <c r="CD1017" s="91" t="str">
        <f t="shared" si="9588"/>
        <v/>
      </c>
      <c r="CE1017" s="91" t="str">
        <f t="shared" si="9589"/>
        <v/>
      </c>
      <c r="CF1017" s="91" t="str">
        <f t="shared" si="9590"/>
        <v/>
      </c>
      <c r="CG1017" s="91" t="str">
        <f t="shared" si="9591"/>
        <v/>
      </c>
      <c r="CH1017" s="91" t="str">
        <f t="shared" si="9592"/>
        <v/>
      </c>
      <c r="CI1017" s="91" t="str">
        <f t="shared" si="9593"/>
        <v>нет</v>
      </c>
      <c r="CJ1017" s="63" t="e">
        <f>IF(LEN('Описание предлагаемого товара'!#REF!)&gt;0,'Описание предлагаемого товара'!#REF!,"")</f>
        <v>#REF!</v>
      </c>
      <c r="CK1017" s="91" t="e">
        <f t="shared" ref="CK1017:CL1017" si="9948">IFERROR(REPLACE(CJ1017,FIND(CHAR(10),CJ1017,1),1,""),CJ1017)</f>
        <v>#REF!</v>
      </c>
      <c r="CL1017" s="91" t="e">
        <f t="shared" si="9948"/>
        <v>#REF!</v>
      </c>
      <c r="CM1017" s="91" t="e">
        <f t="shared" si="9595"/>
        <v>#REF!</v>
      </c>
      <c r="CN1017" s="91" t="e">
        <f t="shared" si="9596"/>
        <v>#REF!</v>
      </c>
      <c r="CO1017" s="91" t="e">
        <f t="shared" si="9597"/>
        <v>#REF!</v>
      </c>
      <c r="CP1017" s="90" t="e">
        <f>IF(AU1017="Не указан реестровый номер (мера нац.режима Запрет)","",IF(CI1017="нет","",IF(CU1017="да","исключение(не смотрим баллы)",IFERROR(IF(CI1017*1&gt;0,IFERROR(IF(VLOOKUP(CI1017*1,Обработ.выгрузка_реестра_РФ!$A:$G,7,)=0,"Баллы не установлены",VLOOKUP(CI1017*1,Обработ.выгрузка_реестра_РФ!$A:$G,7,)),IF(LEN(CI1017)&gt;14,"","нет номера в реестре РФ")),""),IF(LEN(CI1017)=0,"","Некорректный реестровый номер")))))</f>
        <v>#REF!</v>
      </c>
      <c r="CQ1017" s="33" t="e">
        <f>IF(LEN(C1017)&gt;0,IFERROR(IF(LEN(H1017)&gt;0,IF(LEN(VLOOKUP(H1017,'исключения(не_смотрим_баллы)'!$A:$C,1,))&gt;0,"да","нет"),"не введен ОКПД2"),"нет"),"")</f>
        <v>#REF!</v>
      </c>
      <c r="CR1017" s="33" t="e">
        <f ca="1">IF(CQ1017="да",IF(TODAY()&lt;VLOOKUP(H1017,'исключения(не_смотрим_баллы)'!$A:$C,3,),"да","нет"),"")</f>
        <v>#REF!</v>
      </c>
      <c r="CS1017" s="33" t="str">
        <f>IFERROR(IF(CQ1017="да",IF(VLOOKUP(CI1017*1,Обработ.выгрузка_реестра_РФ!$A:$G,2,)&lt;VLOOKUP(H1017,'исключения(не_смотрим_баллы)'!$A:$C,2,),"да","нет"),""),"")</f>
        <v/>
      </c>
      <c r="CT1017" s="24"/>
      <c r="CU1017" s="33" t="e">
        <f t="shared" si="9609"/>
        <v>#REF!</v>
      </c>
      <c r="CV1017" s="91" t="e">
        <f t="shared" si="9610"/>
        <v>#REF!</v>
      </c>
      <c r="CW1017" s="27" t="e">
        <f t="shared" si="9611"/>
        <v>#REF!</v>
      </c>
      <c r="CX1017" s="26" t="e">
        <f t="shared" si="9540"/>
        <v>#REF!</v>
      </c>
      <c r="CY1017" s="64" t="e">
        <f>IF(LEN('Описание предлагаемого товара'!#REF!)&gt;0,'Описание предлагаемого товара'!#REF!,"")</f>
        <v>#REF!</v>
      </c>
      <c r="CZ1017" s="95" t="e">
        <f t="shared" si="9598"/>
        <v>#REF!</v>
      </c>
      <c r="DA1017" s="95" t="e">
        <f t="shared" ref="DA1017" si="9949">IFERROR(REPLACE(CZ1017,FIND(" ",CZ1017,1),1,""),CZ1017)</f>
        <v>#REF!</v>
      </c>
      <c r="DB1017" s="95" t="e">
        <f t="shared" si="9542"/>
        <v>#REF!</v>
      </c>
      <c r="DC1017" s="95" t="e">
        <f t="shared" ref="DC1017:DD1017" si="9950">IFERROR(REPLACE(DB1017,FIND("г.",DB1017,1),2,""),DB1017)</f>
        <v>#REF!</v>
      </c>
      <c r="DD1017" s="95" t="e">
        <f t="shared" si="9950"/>
        <v>#REF!</v>
      </c>
      <c r="DE1017" s="95" t="e">
        <f t="shared" ref="DE1017:DF1017" si="9951">IFERROR(REPLACE(DD1017,FIND("г",DD1017,1),1,""),DD1017)</f>
        <v>#REF!</v>
      </c>
      <c r="DF1017" s="95" t="e">
        <f t="shared" si="9951"/>
        <v>#REF!</v>
      </c>
      <c r="DG1017" s="95" t="e">
        <f t="shared" si="9615"/>
        <v>#REF!</v>
      </c>
      <c r="DH1017" s="25" t="str">
        <f>IFERROR(VLOOKUP(CI1017*1,Обработ.выгрузка_реестра_РФ!$A:$G,5,),"")</f>
        <v/>
      </c>
      <c r="DI1017" s="27" t="str">
        <f t="shared" si="9625"/>
        <v/>
      </c>
      <c r="DJ1017" s="27" t="str">
        <f t="shared" ca="1" si="9602"/>
        <v/>
      </c>
      <c r="DK1017" s="63" t="e">
        <f>IF(LEN('Описание предлагаемого товара'!#REF!)&gt;0,'Описание предлагаемого товара'!#REF!,"")</f>
        <v>#REF!</v>
      </c>
      <c r="DL1017" s="63" t="e">
        <f>IF(LEN('Описание предлагаемого товара'!#REF!)&gt;0,'Описание предлагаемого товара'!#REF!,"")</f>
        <v>#REF!</v>
      </c>
      <c r="DM1017" s="32"/>
    </row>
    <row r="1019" spans="1:117" x14ac:dyDescent="0.25">
      <c r="T1019" s="67"/>
      <c r="U1019" s="67"/>
      <c r="V1019" s="67"/>
      <c r="W1019" s="68"/>
      <c r="X1019" s="68"/>
      <c r="Y1019" s="68"/>
      <c r="Z1019" s="68"/>
      <c r="AA1019" s="68"/>
      <c r="AB1019" s="68"/>
      <c r="AC1019" s="68"/>
      <c r="AD1019" s="68"/>
      <c r="AE1019" s="68"/>
      <c r="AF1019" s="68"/>
      <c r="AG1019" s="68"/>
      <c r="AH1019" s="68"/>
      <c r="AI1019" s="67"/>
      <c r="AJ1019" s="67"/>
    </row>
    <row r="1020" spans="1:117" x14ac:dyDescent="0.25">
      <c r="Q1020" s="69"/>
      <c r="R1020" s="69"/>
      <c r="S1020" s="69"/>
      <c r="T1020" s="70"/>
      <c r="U1020" s="70"/>
      <c r="V1020" s="70"/>
      <c r="W1020" s="69"/>
      <c r="X1020" s="71"/>
      <c r="Y1020" s="71"/>
      <c r="Z1020" s="71"/>
      <c r="AA1020" s="71"/>
      <c r="AB1020" s="71"/>
      <c r="AC1020" s="71"/>
      <c r="AD1020" s="71"/>
      <c r="AE1020" s="71"/>
      <c r="AF1020" s="71"/>
      <c r="AG1020" s="71"/>
      <c r="AH1020" s="71"/>
      <c r="AI1020" s="72"/>
      <c r="AJ1020" s="72"/>
    </row>
    <row r="1021" spans="1:117" ht="47.25" x14ac:dyDescent="0.25">
      <c r="Q1021" s="73" t="s">
        <v>13</v>
      </c>
      <c r="T1021" s="22" t="s">
        <v>12</v>
      </c>
      <c r="U1021" s="22"/>
    </row>
    <row r="1022" spans="1:117" ht="15.75" x14ac:dyDescent="0.25">
      <c r="Q1022" s="73" t="s">
        <v>14</v>
      </c>
    </row>
    <row r="1023" spans="1:117" ht="15.75" x14ac:dyDescent="0.25">
      <c r="Q1023" s="73"/>
    </row>
    <row r="1027" spans="1:114" ht="15.75" x14ac:dyDescent="0.25">
      <c r="A1027" s="22" t="s">
        <v>15</v>
      </c>
    </row>
    <row r="1032" spans="1:114" ht="15.75" x14ac:dyDescent="0.25">
      <c r="A1032" s="165" t="s">
        <v>24</v>
      </c>
      <c r="B1032" s="165"/>
      <c r="C1032" s="165"/>
      <c r="D1032" s="165"/>
      <c r="E1032" s="165"/>
      <c r="F1032" s="165"/>
      <c r="G1032" s="165"/>
      <c r="H1032" s="165"/>
      <c r="I1032" s="165"/>
      <c r="J1032" s="165"/>
      <c r="K1032" s="165"/>
      <c r="L1032" s="165"/>
      <c r="M1032" s="165"/>
      <c r="N1032" s="165"/>
      <c r="O1032" s="165"/>
      <c r="P1032" s="165"/>
      <c r="Q1032" s="165"/>
      <c r="R1032" s="165"/>
      <c r="S1032" s="165"/>
      <c r="T1032" s="165"/>
      <c r="U1032" s="165"/>
      <c r="V1032" s="165"/>
      <c r="W1032" s="165"/>
      <c r="X1032" s="165"/>
      <c r="Y1032" s="165"/>
      <c r="Z1032" s="165"/>
      <c r="AA1032" s="165"/>
      <c r="AB1032" s="165"/>
      <c r="AC1032" s="165"/>
      <c r="AD1032" s="165"/>
      <c r="AE1032" s="165"/>
      <c r="AF1032" s="165"/>
      <c r="AG1032" s="165"/>
      <c r="AH1032" s="165"/>
      <c r="AI1032" s="165"/>
      <c r="AJ1032" s="165"/>
      <c r="AK1032" s="165"/>
      <c r="AL1032" s="165"/>
      <c r="AM1032" s="165"/>
      <c r="AN1032" s="165"/>
      <c r="AO1032" s="165"/>
      <c r="AP1032" s="165"/>
      <c r="AQ1032" s="165"/>
      <c r="AR1032" s="165"/>
      <c r="AS1032" s="165"/>
      <c r="AT1032" s="165"/>
      <c r="AU1032" s="165"/>
      <c r="AV1032" s="165"/>
      <c r="AW1032" s="165"/>
      <c r="AX1032" s="165"/>
      <c r="AY1032" s="165"/>
      <c r="AZ1032" s="165"/>
      <c r="BA1032" s="165"/>
      <c r="BB1032" s="165"/>
      <c r="BC1032" s="165"/>
      <c r="BD1032" s="165"/>
      <c r="BE1032" s="165"/>
      <c r="BF1032" s="165"/>
      <c r="BG1032" s="165"/>
      <c r="BH1032" s="165"/>
      <c r="BI1032" s="165"/>
      <c r="BJ1032" s="165"/>
      <c r="BK1032" s="165"/>
      <c r="BL1032" s="165"/>
      <c r="BM1032" s="165"/>
      <c r="BN1032" s="165"/>
      <c r="BO1032" s="165"/>
      <c r="BP1032" s="165"/>
      <c r="BQ1032" s="165"/>
      <c r="BR1032" s="165"/>
      <c r="BS1032" s="165"/>
      <c r="BT1032" s="165"/>
      <c r="BU1032" s="165"/>
      <c r="BV1032" s="165"/>
      <c r="BW1032" s="165"/>
      <c r="BX1032" s="165"/>
      <c r="BY1032" s="165"/>
      <c r="BZ1032" s="165"/>
      <c r="CA1032" s="165"/>
      <c r="CB1032" s="165"/>
      <c r="CC1032" s="165"/>
      <c r="CD1032" s="165"/>
      <c r="CE1032" s="165"/>
      <c r="CF1032" s="165"/>
      <c r="CG1032" s="165"/>
      <c r="CH1032" s="165"/>
      <c r="CI1032" s="165"/>
      <c r="CJ1032" s="165"/>
      <c r="CK1032" s="165"/>
      <c r="CL1032" s="165"/>
      <c r="CM1032" s="165"/>
      <c r="CN1032" s="165"/>
      <c r="CO1032" s="165"/>
      <c r="CP1032" s="165"/>
      <c r="CQ1032" s="165"/>
      <c r="CR1032" s="165"/>
      <c r="CS1032" s="165"/>
      <c r="CT1032" s="165"/>
      <c r="CU1032" s="165"/>
      <c r="CV1032" s="165"/>
      <c r="CW1032" s="165"/>
      <c r="CX1032" s="165"/>
      <c r="CY1032" s="165"/>
      <c r="CZ1032" s="165"/>
      <c r="DA1032" s="165"/>
      <c r="DB1032" s="165"/>
      <c r="DC1032" s="165"/>
      <c r="DD1032" s="165"/>
      <c r="DE1032" s="165"/>
      <c r="DF1032" s="165"/>
      <c r="DG1032" s="165"/>
      <c r="DH1032" s="46"/>
      <c r="DI1032" s="46"/>
      <c r="DJ1032" s="46"/>
    </row>
  </sheetData>
  <sheetProtection algorithmName="SHA-512" hashValue="tQnJSgnxvEytZLCdL31xCP4REIaKtbGzkWHZ07KaoZd8/VCq85fyMmfZYMGtHYrruofhh1vm+Knb98rgxQjPxA==" saltValue="CorhFRlUEQMby9cPXJW97g==" spinCount="100000" sheet="1" formatCells="0" formatColumns="0" formatRows="0" autoFilter="0"/>
  <autoFilter ref="A17:DM17"/>
  <mergeCells count="13">
    <mergeCell ref="A10:DM10"/>
    <mergeCell ref="A12:DM12"/>
    <mergeCell ref="AU14:DL14"/>
    <mergeCell ref="A2:G2"/>
    <mergeCell ref="A4:H4"/>
    <mergeCell ref="A5:H5"/>
    <mergeCell ref="A6:H6"/>
    <mergeCell ref="T9:DM9"/>
    <mergeCell ref="A1032:DG1032"/>
    <mergeCell ref="A14:L14"/>
    <mergeCell ref="A11:DM11"/>
    <mergeCell ref="DM14:DM15"/>
    <mergeCell ref="P14:AT14"/>
  </mergeCells>
  <conditionalFormatting sqref="AJ1:AJ8 AJ13 CW1:DF8 CW1018:DF1048576 CW13:DF13 AJ15:AJ1048576">
    <cfRule type="cellIs" dxfId="64" priority="264" operator="equal">
      <formula>"нет"</formula>
    </cfRule>
  </conditionalFormatting>
  <conditionalFormatting sqref="DI1:DJ8 DI1018:DJ1048576 DI13:DJ13 DI15:DJ17 CW15:CW1017">
    <cfRule type="cellIs" dxfId="63" priority="263" operator="equal">
      <formula>"нет"</formula>
    </cfRule>
  </conditionalFormatting>
  <conditionalFormatting sqref="CX15">
    <cfRule type="cellIs" dxfId="62" priority="261" operator="equal">
      <formula>"нет"</formula>
    </cfRule>
  </conditionalFormatting>
  <conditionalFormatting sqref="K15">
    <cfRule type="cellIs" dxfId="61" priority="231" operator="equal">
      <formula>"нет"</formula>
    </cfRule>
  </conditionalFormatting>
  <conditionalFormatting sqref="K18:K1017">
    <cfRule type="cellIs" dxfId="60" priority="230" operator="equal">
      <formula>"нет"</formula>
    </cfRule>
  </conditionalFormatting>
  <conditionalFormatting sqref="O15">
    <cfRule type="cellIs" dxfId="59" priority="229" operator="equal">
      <formula>"нет"</formula>
    </cfRule>
  </conditionalFormatting>
  <conditionalFormatting sqref="O18:O19">
    <cfRule type="cellIs" dxfId="58" priority="216" operator="equal">
      <formula>"нет"</formula>
    </cfRule>
  </conditionalFormatting>
  <conditionalFormatting sqref="O20:O1017">
    <cfRule type="cellIs" dxfId="57" priority="215" operator="equal">
      <formula>"нет"</formula>
    </cfRule>
  </conditionalFormatting>
  <conditionalFormatting sqref="DK18:DL1017">
    <cfRule type="cellIs" dxfId="56" priority="211" operator="equal">
      <formula>"не заполняется"</formula>
    </cfRule>
  </conditionalFormatting>
  <conditionalFormatting sqref="CT7">
    <cfRule type="cellIs" dxfId="55" priority="204" operator="equal">
      <formula>"нет"</formula>
    </cfRule>
  </conditionalFormatting>
  <conditionalFormatting sqref="CP18">
    <cfRule type="cellIs" dxfId="54" priority="134" operator="equal">
      <formula>"нет номера в реестре РФ"</formula>
    </cfRule>
    <cfRule type="cellIs" dxfId="53" priority="188" operator="equal">
      <formula>"Некорректный реестровый номер"</formula>
    </cfRule>
  </conditionalFormatting>
  <conditionalFormatting sqref="AV18">
    <cfRule type="cellIs" dxfId="52" priority="161" operator="equal">
      <formula>"Не указан реестровый номер (мера нац.режима Запрет)"</formula>
    </cfRule>
    <cfRule type="cellIs" dxfId="51" priority="162" operator="equal">
      <formula>"не заполняется"</formula>
    </cfRule>
  </conditionalFormatting>
  <conditionalFormatting sqref="DJ19:DJ1017">
    <cfRule type="cellIs" dxfId="50" priority="139" operator="equal">
      <formula>"нет"</formula>
    </cfRule>
  </conditionalFormatting>
  <conditionalFormatting sqref="CP19:CP1017">
    <cfRule type="cellIs" dxfId="49" priority="123" operator="equal">
      <formula>"нет номера в реестре РФ"</formula>
    </cfRule>
    <cfRule type="cellIs" dxfId="48" priority="124" operator="equal">
      <formula>"Некорректный реестровый номер"</formula>
    </cfRule>
  </conditionalFormatting>
  <conditionalFormatting sqref="DI21:DI1017">
    <cfRule type="cellIs" dxfId="47" priority="116" operator="equal">
      <formula>"нет"</formula>
    </cfRule>
  </conditionalFormatting>
  <conditionalFormatting sqref="DI19">
    <cfRule type="cellIs" dxfId="46" priority="120" operator="equal">
      <formula>"нет"</formula>
    </cfRule>
  </conditionalFormatting>
  <conditionalFormatting sqref="DI20">
    <cfRule type="cellIs" dxfId="45" priority="119" operator="equal">
      <formula>"нет"</formula>
    </cfRule>
  </conditionalFormatting>
  <conditionalFormatting sqref="DI18">
    <cfRule type="cellIs" dxfId="44" priority="118" operator="equal">
      <formula>"нет"</formula>
    </cfRule>
  </conditionalFormatting>
  <conditionalFormatting sqref="CY18">
    <cfRule type="cellIs" dxfId="43" priority="109" operator="equal">
      <formula>"не заполняется"</formula>
    </cfRule>
  </conditionalFormatting>
  <conditionalFormatting sqref="CJ19:CJ1017">
    <cfRule type="cellIs" dxfId="42" priority="113" operator="equal">
      <formula>"не заполняется"</formula>
    </cfRule>
  </conditionalFormatting>
  <conditionalFormatting sqref="CJ18">
    <cfRule type="cellIs" dxfId="41" priority="112" operator="equal">
      <formula>"не заполняется"</formula>
    </cfRule>
  </conditionalFormatting>
  <conditionalFormatting sqref="CY19:CY1017">
    <cfRule type="cellIs" dxfId="40" priority="110" operator="equal">
      <formula>"не заполняется"</formula>
    </cfRule>
  </conditionalFormatting>
  <conditionalFormatting sqref="AU19:AU1017">
    <cfRule type="cellIs" dxfId="39" priority="56" operator="equal">
      <formula>"Не указан реестровый номер (мера нац.режима Запрет)"</formula>
    </cfRule>
    <cfRule type="cellIs" dxfId="38" priority="57" operator="equal">
      <formula>"не заполняется"</formula>
    </cfRule>
  </conditionalFormatting>
  <conditionalFormatting sqref="AU19:AU1017">
    <cfRule type="cellIs" dxfId="37" priority="55" operator="equal">
      <formula>"Не указан реестровый номер (мера нац.режима Ограничение)"</formula>
    </cfRule>
  </conditionalFormatting>
  <conditionalFormatting sqref="CX18">
    <cfRule type="expression" dxfId="36" priority="53">
      <formula>IF(I18="ограничение",IF(CX18="Импорт","ИСТИНА",""),"")</formula>
    </cfRule>
    <cfRule type="expression" dxfId="35" priority="54">
      <formula>IF(I18="запрет",IF(CX18="Импорт","ИСТИНА",""),IF(I18="ограничение",IF(CX18="Импорт","ЛОЖЬ",""),""))</formula>
    </cfRule>
  </conditionalFormatting>
  <conditionalFormatting sqref="AU19">
    <cfRule type="cellIs" dxfId="34" priority="48" operator="equal">
      <formula>"Необходимо указать один реестровый номер"</formula>
    </cfRule>
  </conditionalFormatting>
  <conditionalFormatting sqref="AU20:AU1017">
    <cfRule type="cellIs" dxfId="33" priority="43" operator="equal">
      <formula>"Необходимо указать один реестровый номер"</formula>
    </cfRule>
  </conditionalFormatting>
  <conditionalFormatting sqref="AU18">
    <cfRule type="cellIs" dxfId="32" priority="37" operator="equal">
      <formula>"Не указан реестровый номер (мера нац.режима Запрет)"</formula>
    </cfRule>
    <cfRule type="cellIs" dxfId="31" priority="38" operator="equal">
      <formula>"не заполняется"</formula>
    </cfRule>
  </conditionalFormatting>
  <conditionalFormatting sqref="AU18">
    <cfRule type="cellIs" dxfId="30" priority="36" operator="equal">
      <formula>"Не указан реестровый номер (мера нац.режима Ограничение)"</formula>
    </cfRule>
  </conditionalFormatting>
  <conditionalFormatting sqref="AU18">
    <cfRule type="cellIs" dxfId="29" priority="35" operator="equal">
      <formula>"Необходимо указать один реестровый номер"</formula>
    </cfRule>
  </conditionalFormatting>
  <conditionalFormatting sqref="AV19:AV1017">
    <cfRule type="cellIs" dxfId="28" priority="16" operator="equal">
      <formula>"Не указан реестровый номер (мера нац.режима Запрет)"</formula>
    </cfRule>
    <cfRule type="cellIs" dxfId="27" priority="17" operator="equal">
      <formula>"не заполняется"</formula>
    </cfRule>
  </conditionalFormatting>
  <conditionalFormatting sqref="CX19:CX1017">
    <cfRule type="expression" dxfId="26" priority="13">
      <formula>IF(I19="ограничение",IF(CX19="Импорт","ИСТИНА",""),"")</formula>
    </cfRule>
    <cfRule type="expression" dxfId="25" priority="14">
      <formula>IF(I19="запрет",IF(CX19="Импорт","ИСТИНА",""),IF(I19="ограничение",IF(CX19="Импорт","ЛОЖЬ",""),""))</formula>
    </cfRule>
  </conditionalFormatting>
  <conditionalFormatting sqref="L15">
    <cfRule type="cellIs" dxfId="24" priority="9" operator="equal">
      <formula>0</formula>
    </cfRule>
    <cfRule type="cellIs" priority="10" operator="equal">
      <formula>0</formula>
    </cfRule>
  </conditionalFormatting>
  <conditionalFormatting sqref="P15">
    <cfRule type="cellIs" dxfId="23" priority="7" operator="equal">
      <formula>0</formula>
    </cfRule>
    <cfRule type="cellIs" priority="8" operator="equal">
      <formula>0</formula>
    </cfRule>
  </conditionalFormatting>
  <conditionalFormatting sqref="S18">
    <cfRule type="cellIs" dxfId="22" priority="6" operator="equal">
      <formula>"не заполняется"</formula>
    </cfRule>
  </conditionalFormatting>
  <conditionalFormatting sqref="S19:S1017">
    <cfRule type="cellIs" dxfId="21" priority="5" operator="equal">
      <formula>"не заполняется"</formula>
    </cfRule>
  </conditionalFormatting>
  <conditionalFormatting sqref="T18">
    <cfRule type="cellIs" dxfId="20" priority="4" operator="equal">
      <formula>"не заполняется"</formula>
    </cfRule>
  </conditionalFormatting>
  <conditionalFormatting sqref="T19:T1017">
    <cfRule type="cellIs" dxfId="19" priority="3" operator="equal">
      <formula>"не заполняется"</formula>
    </cfRule>
  </conditionalFormatting>
  <conditionalFormatting sqref="DJ18">
    <cfRule type="cellIs" dxfId="18" priority="1" operator="equal">
      <formula>"нет"</formula>
    </cfRule>
  </conditionalFormatting>
  <dataValidations count="6">
    <dataValidation type="whole" allowBlank="1" showInputMessage="1" showErrorMessage="1" error="Введите требуемое количество баллов, либо оставьте поле пустым" sqref="L18:L1017">
      <formula1>1</formula1>
      <formula2>999999999</formula2>
    </dataValidation>
    <dataValidation allowBlank="1" showInputMessage="1" showErrorMessage="1" error="Введите либо &quot;запрет&quot;, либо &quot;преимущество&quot;, либо &quot;ограничение&quot;" sqref="J18:K1017"/>
    <dataValidation allowBlank="1" showInputMessage="1" showErrorMessage="1" error="Введите требуемое количество баллов, либо оставьте поле пустым" sqref="M18:O1017"/>
    <dataValidation type="custom" allowBlank="1" showInputMessage="1" showErrorMessage="1" error="Введите либо один реестровый номер(8 цифр), либо слово &quot;Нет&quot;" sqref="AU18:AV1017">
      <formula1>IF(AU18="нет","ИСТИНА",IF(AU18="не заполняется","ИСТИНА",IF(AU18="","ИСТИНА",AND(AU18&gt;10000000,AU18&lt;99999999))))</formula1>
    </dataValidation>
    <dataValidation type="custom" allowBlank="1" showInputMessage="1" showErrorMessage="1" error="Введите либо количество баллов, либо текст &quot;Баллы не установлены&quot;" sqref="CJ18:CJ1017">
      <formula1>IF(CJ18="баллы не установлены","ИСТИНА",IF(CJ18="не заполняется","ИСТИНА",IF(CJ18="нет","ИСТИНА",IF(CJ18="",TRUE,AND(CJ18&gt;=0,CJ18&lt;99999999)))))</formula1>
    </dataValidation>
    <dataValidation type="custom" allowBlank="1" showInputMessage="1" showErrorMessage="1" error="Введите одну конечную дату в формате дд.мм.гггг" sqref="CY18:CY1017">
      <formula1>IF(CY18="нет","ИСТИНА",IF(CY18="не заполняется","ИСТИНА",IF(CY18&gt;DATEVALUE("01.01.2000"),IF(CY18&lt;DATEVALUE("31.12.2100"),"ИСТИНА","ЛОЖЬ"),"ЛОЖЬ")))</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0" id="{FC5A298A-9026-4DDD-BB0C-24DB8E2B2258}">
            <xm:f>IF(LEN(AT18)&gt;0,IFERROR(VLOOKUP(AT18,Справочники!$E:$E,1,),"ИСТИНА"),"")</xm:f>
            <x14:dxf>
              <fill>
                <patternFill>
                  <bgColor rgb="FFFF99FF"/>
                </patternFill>
              </fill>
            </x14:dxf>
          </x14:cfRule>
          <xm:sqref>AK18</xm:sqref>
        </x14:conditionalFormatting>
        <x14:conditionalFormatting xmlns:xm="http://schemas.microsoft.com/office/excel/2006/main">
          <x14:cfRule type="expression" priority="11" id="{2C5A3253-14EA-48A1-9482-9C26B9CA32FA}">
            <xm:f>IF(LEN(AT19)&gt;0,IFERROR(VLOOKUP(AT19,Справочники!$E:$E,1,),"ИСТИНА"),"")</xm:f>
            <x14:dxf>
              <fill>
                <patternFill>
                  <bgColor rgb="FFFF99FF"/>
                </patternFill>
              </fill>
            </x14:dxf>
          </x14:cfRule>
          <xm:sqref>AK19:AK1017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'Инструкция для эксперта'!$A$6:$A$12</xm:f>
          </x14:formula1>
          <xm:sqref>DM18:DM1017</xm:sqref>
        </x14:dataValidation>
        <x14:dataValidation type="list" allowBlank="1" showInputMessage="1" showErrorMessage="1" error="Выберете значение из выпадающего списка">
          <x14:formula1>
            <xm:f>Справочники!$B$1:$B$4</xm:f>
          </x14:formula1>
          <xm:sqref>DK18:DK1017</xm:sqref>
        </x14:dataValidation>
        <x14:dataValidation type="list" allowBlank="1" showInputMessage="1" showErrorMessage="1" error="Выберите значение из выпадающего списка">
          <x14:formula1>
            <xm:f>Справочники!$C$1:$C$5</xm:f>
          </x14:formula1>
          <xm:sqref>I18:I1017</xm:sqref>
        </x14:dataValidation>
        <x14:dataValidation type="list" allowBlank="1" showInputMessage="1" showErrorMessage="1" error="Введите требуемое количество баллов, либо оставьте поле пустым">
          <x14:formula1>
            <xm:f>Справочники!$F$1:$F$2</xm:f>
          </x14:formula1>
          <xm:sqref>P18:P1017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F18"/>
  <sheetViews>
    <sheetView workbookViewId="0">
      <selection activeCell="E8" sqref="E8"/>
    </sheetView>
  </sheetViews>
  <sheetFormatPr defaultRowHeight="15" x14ac:dyDescent="0.25"/>
  <cols>
    <col min="1" max="1" width="5.5703125" customWidth="1"/>
    <col min="2" max="2" width="21.140625" customWidth="1"/>
    <col min="3" max="3" width="17.7109375" customWidth="1"/>
    <col min="5" max="5" width="110.140625" customWidth="1"/>
  </cols>
  <sheetData>
    <row r="1" spans="1:6" x14ac:dyDescent="0.25">
      <c r="A1">
        <v>1</v>
      </c>
      <c r="B1" s="1" t="s">
        <v>17</v>
      </c>
      <c r="C1" t="s">
        <v>86</v>
      </c>
      <c r="E1" t="s">
        <v>95</v>
      </c>
      <c r="F1" s="111" t="s">
        <v>131</v>
      </c>
    </row>
    <row r="2" spans="1:6" x14ac:dyDescent="0.25">
      <c r="A2">
        <v>2</v>
      </c>
      <c r="B2" s="1" t="s">
        <v>18</v>
      </c>
      <c r="C2" t="s">
        <v>87</v>
      </c>
      <c r="E2" t="s">
        <v>103</v>
      </c>
      <c r="F2" s="111" t="s">
        <v>132</v>
      </c>
    </row>
    <row r="3" spans="1:6" x14ac:dyDescent="0.25">
      <c r="A3">
        <v>3</v>
      </c>
      <c r="B3" s="1" t="s">
        <v>77</v>
      </c>
      <c r="C3" t="s">
        <v>88</v>
      </c>
      <c r="E3" t="s">
        <v>104</v>
      </c>
    </row>
    <row r="4" spans="1:6" x14ac:dyDescent="0.25">
      <c r="B4" t="s">
        <v>76</v>
      </c>
      <c r="C4" t="s">
        <v>89</v>
      </c>
      <c r="E4" t="s">
        <v>96</v>
      </c>
    </row>
    <row r="5" spans="1:6" x14ac:dyDescent="0.25">
      <c r="B5" s="1" t="s">
        <v>50</v>
      </c>
      <c r="C5" t="s">
        <v>90</v>
      </c>
      <c r="E5" t="s">
        <v>105</v>
      </c>
    </row>
    <row r="6" spans="1:6" x14ac:dyDescent="0.25">
      <c r="E6" t="s">
        <v>97</v>
      </c>
    </row>
    <row r="7" spans="1:6" x14ac:dyDescent="0.25">
      <c r="E7" t="s">
        <v>106</v>
      </c>
    </row>
    <row r="8" spans="1:6" x14ac:dyDescent="0.25">
      <c r="E8" t="s">
        <v>107</v>
      </c>
    </row>
    <row r="9" spans="1:6" x14ac:dyDescent="0.25">
      <c r="E9" t="s">
        <v>98</v>
      </c>
    </row>
    <row r="10" spans="1:6" x14ac:dyDescent="0.25">
      <c r="E10" t="s">
        <v>101</v>
      </c>
    </row>
    <row r="11" spans="1:6" x14ac:dyDescent="0.25">
      <c r="E11" t="s">
        <v>108</v>
      </c>
    </row>
    <row r="12" spans="1:6" x14ac:dyDescent="0.25">
      <c r="E12" t="s">
        <v>109</v>
      </c>
    </row>
    <row r="13" spans="1:6" x14ac:dyDescent="0.25">
      <c r="E13" t="s">
        <v>99</v>
      </c>
    </row>
    <row r="14" spans="1:6" x14ac:dyDescent="0.25">
      <c r="E14" t="s">
        <v>110</v>
      </c>
    </row>
    <row r="15" spans="1:6" x14ac:dyDescent="0.25">
      <c r="E15" t="s">
        <v>111</v>
      </c>
    </row>
    <row r="16" spans="1:6" x14ac:dyDescent="0.25">
      <c r="E16" t="s">
        <v>100</v>
      </c>
    </row>
    <row r="17" spans="5:5" x14ac:dyDescent="0.25">
      <c r="E17" t="s">
        <v>102</v>
      </c>
    </row>
    <row r="18" spans="5:5" x14ac:dyDescent="0.25">
      <c r="E18" t="s">
        <v>112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B65"/>
  <sheetViews>
    <sheetView workbookViewId="0">
      <selection activeCell="A2" sqref="A2:B65"/>
    </sheetView>
  </sheetViews>
  <sheetFormatPr defaultRowHeight="15" x14ac:dyDescent="0.25"/>
  <cols>
    <col min="1" max="1" width="12.28515625" customWidth="1"/>
    <col min="2" max="2" width="22.28515625" customWidth="1"/>
  </cols>
  <sheetData>
    <row r="1" spans="1:2" ht="130.5" customHeight="1" x14ac:dyDescent="0.25">
      <c r="A1" s="14" t="s">
        <v>2</v>
      </c>
      <c r="B1" s="99" t="s">
        <v>93</v>
      </c>
    </row>
    <row r="2" spans="1:2" x14ac:dyDescent="0.25">
      <c r="A2">
        <v>101151039</v>
      </c>
      <c r="B2">
        <v>75</v>
      </c>
    </row>
    <row r="3" spans="1:2" x14ac:dyDescent="0.25">
      <c r="A3">
        <v>101148824</v>
      </c>
      <c r="B3">
        <v>175</v>
      </c>
    </row>
    <row r="4" spans="1:2" x14ac:dyDescent="0.25">
      <c r="A4">
        <v>101148823</v>
      </c>
      <c r="B4">
        <v>175</v>
      </c>
    </row>
    <row r="5" spans="1:2" x14ac:dyDescent="0.25">
      <c r="A5">
        <v>101148825</v>
      </c>
      <c r="B5">
        <v>175</v>
      </c>
    </row>
    <row r="6" spans="1:2" x14ac:dyDescent="0.25">
      <c r="A6">
        <v>101148826</v>
      </c>
      <c r="B6">
        <v>175</v>
      </c>
    </row>
    <row r="7" spans="1:2" x14ac:dyDescent="0.25">
      <c r="A7">
        <v>101148822</v>
      </c>
      <c r="B7">
        <v>175</v>
      </c>
    </row>
    <row r="8" spans="1:2" x14ac:dyDescent="0.25">
      <c r="A8">
        <v>101158674</v>
      </c>
      <c r="B8">
        <v>75</v>
      </c>
    </row>
    <row r="9" spans="1:2" x14ac:dyDescent="0.25">
      <c r="A9">
        <v>101158697</v>
      </c>
      <c r="B9">
        <v>75</v>
      </c>
    </row>
    <row r="10" spans="1:2" x14ac:dyDescent="0.25">
      <c r="A10">
        <v>101151225</v>
      </c>
      <c r="B10">
        <v>75</v>
      </c>
    </row>
    <row r="11" spans="1:2" x14ac:dyDescent="0.25">
      <c r="A11">
        <v>101151252</v>
      </c>
      <c r="B11">
        <v>75</v>
      </c>
    </row>
    <row r="12" spans="1:2" x14ac:dyDescent="0.25">
      <c r="A12">
        <v>101113138</v>
      </c>
      <c r="B12">
        <v>175</v>
      </c>
    </row>
    <row r="13" spans="1:2" x14ac:dyDescent="0.25">
      <c r="A13">
        <v>101151216</v>
      </c>
      <c r="B13">
        <v>175</v>
      </c>
    </row>
    <row r="14" spans="1:2" x14ac:dyDescent="0.25">
      <c r="A14">
        <v>101158772</v>
      </c>
      <c r="B14">
        <v>175</v>
      </c>
    </row>
    <row r="15" spans="1:2" x14ac:dyDescent="0.25">
      <c r="A15">
        <v>101151201</v>
      </c>
      <c r="B15">
        <v>175</v>
      </c>
    </row>
    <row r="16" spans="1:2" x14ac:dyDescent="0.25">
      <c r="A16">
        <v>101176879</v>
      </c>
      <c r="B16">
        <v>175</v>
      </c>
    </row>
    <row r="17" spans="1:2" x14ac:dyDescent="0.25">
      <c r="A17">
        <v>101151206</v>
      </c>
      <c r="B17">
        <v>175</v>
      </c>
    </row>
    <row r="18" spans="1:2" x14ac:dyDescent="0.25">
      <c r="A18">
        <v>101160838</v>
      </c>
      <c r="B18">
        <v>175</v>
      </c>
    </row>
    <row r="19" spans="1:2" x14ac:dyDescent="0.25">
      <c r="A19">
        <v>101162870</v>
      </c>
      <c r="B19">
        <v>175</v>
      </c>
    </row>
    <row r="20" spans="1:2" x14ac:dyDescent="0.25">
      <c r="A20">
        <v>101158621</v>
      </c>
      <c r="B20">
        <v>175</v>
      </c>
    </row>
    <row r="21" spans="1:2" x14ac:dyDescent="0.25">
      <c r="A21">
        <v>101151202</v>
      </c>
      <c r="B21">
        <v>175</v>
      </c>
    </row>
    <row r="22" spans="1:2" x14ac:dyDescent="0.25">
      <c r="A22">
        <v>101151205</v>
      </c>
      <c r="B22">
        <v>175</v>
      </c>
    </row>
    <row r="23" spans="1:2" x14ac:dyDescent="0.25">
      <c r="A23">
        <v>101151204</v>
      </c>
      <c r="B23">
        <v>175</v>
      </c>
    </row>
    <row r="24" spans="1:2" x14ac:dyDescent="0.25">
      <c r="A24">
        <v>101151214</v>
      </c>
      <c r="B24">
        <v>175</v>
      </c>
    </row>
    <row r="25" spans="1:2" x14ac:dyDescent="0.25">
      <c r="A25">
        <v>101167365</v>
      </c>
      <c r="B25">
        <v>75</v>
      </c>
    </row>
    <row r="26" spans="1:2" x14ac:dyDescent="0.25">
      <c r="A26">
        <v>101186987</v>
      </c>
      <c r="B26">
        <v>175</v>
      </c>
    </row>
    <row r="27" spans="1:2" x14ac:dyDescent="0.25">
      <c r="A27">
        <v>101187678</v>
      </c>
      <c r="B27">
        <v>175</v>
      </c>
    </row>
    <row r="28" spans="1:2" x14ac:dyDescent="0.25">
      <c r="A28">
        <v>101187681</v>
      </c>
      <c r="B28">
        <v>175</v>
      </c>
    </row>
    <row r="29" spans="1:2" x14ac:dyDescent="0.25">
      <c r="A29">
        <v>101187682</v>
      </c>
      <c r="B29">
        <v>175</v>
      </c>
    </row>
    <row r="30" spans="1:2" x14ac:dyDescent="0.25">
      <c r="A30">
        <v>101187683</v>
      </c>
      <c r="B30">
        <v>175</v>
      </c>
    </row>
    <row r="31" spans="1:2" x14ac:dyDescent="0.25">
      <c r="A31">
        <v>101187684</v>
      </c>
      <c r="B31">
        <v>175</v>
      </c>
    </row>
    <row r="32" spans="1:2" x14ac:dyDescent="0.25">
      <c r="A32">
        <v>101110553</v>
      </c>
      <c r="B32">
        <v>75</v>
      </c>
    </row>
    <row r="33" spans="1:2" x14ac:dyDescent="0.25">
      <c r="A33">
        <v>101151241</v>
      </c>
      <c r="B33">
        <v>75</v>
      </c>
    </row>
    <row r="34" spans="1:2" x14ac:dyDescent="0.25">
      <c r="A34">
        <v>101158718</v>
      </c>
      <c r="B34">
        <v>75</v>
      </c>
    </row>
    <row r="35" spans="1:2" x14ac:dyDescent="0.25">
      <c r="A35">
        <v>101158714</v>
      </c>
      <c r="B35">
        <v>75</v>
      </c>
    </row>
    <row r="36" spans="1:2" x14ac:dyDescent="0.25">
      <c r="A36">
        <v>101151242</v>
      </c>
      <c r="B36">
        <v>75</v>
      </c>
    </row>
    <row r="37" spans="1:2" x14ac:dyDescent="0.25">
      <c r="A37">
        <v>101085054</v>
      </c>
      <c r="B37" t="s">
        <v>135</v>
      </c>
    </row>
    <row r="38" spans="1:2" x14ac:dyDescent="0.25">
      <c r="A38">
        <v>101151054</v>
      </c>
      <c r="B38">
        <v>30</v>
      </c>
    </row>
    <row r="39" spans="1:2" x14ac:dyDescent="0.25">
      <c r="A39">
        <v>101158713</v>
      </c>
      <c r="B39">
        <v>30</v>
      </c>
    </row>
    <row r="40" spans="1:2" x14ac:dyDescent="0.25">
      <c r="A40">
        <v>101158762</v>
      </c>
      <c r="B40">
        <v>175</v>
      </c>
    </row>
    <row r="41" spans="1:2" x14ac:dyDescent="0.25">
      <c r="A41">
        <v>101151235</v>
      </c>
      <c r="B41">
        <v>300</v>
      </c>
    </row>
    <row r="42" spans="1:2" x14ac:dyDescent="0.25">
      <c r="A42">
        <v>101151253</v>
      </c>
      <c r="B42">
        <v>30</v>
      </c>
    </row>
    <row r="43" spans="1:2" x14ac:dyDescent="0.25">
      <c r="A43">
        <v>101167404</v>
      </c>
      <c r="B43">
        <v>75</v>
      </c>
    </row>
    <row r="44" spans="1:2" x14ac:dyDescent="0.25">
      <c r="A44">
        <v>101158769</v>
      </c>
      <c r="B44">
        <v>175</v>
      </c>
    </row>
    <row r="45" spans="1:2" x14ac:dyDescent="0.25">
      <c r="A45">
        <v>101158773</v>
      </c>
      <c r="B45">
        <v>175</v>
      </c>
    </row>
    <row r="46" spans="1:2" x14ac:dyDescent="0.25">
      <c r="A46">
        <v>101151210</v>
      </c>
      <c r="B46">
        <v>175</v>
      </c>
    </row>
    <row r="47" spans="1:2" x14ac:dyDescent="0.25">
      <c r="A47">
        <v>101151224</v>
      </c>
      <c r="B47">
        <v>175</v>
      </c>
    </row>
    <row r="48" spans="1:2" x14ac:dyDescent="0.25">
      <c r="A48">
        <v>101187679</v>
      </c>
      <c r="B48">
        <v>175</v>
      </c>
    </row>
    <row r="49" spans="1:2" x14ac:dyDescent="0.25">
      <c r="A49">
        <v>101187680</v>
      </c>
      <c r="B49">
        <v>175</v>
      </c>
    </row>
    <row r="50" spans="1:2" x14ac:dyDescent="0.25">
      <c r="A50">
        <v>101158675</v>
      </c>
      <c r="B50">
        <v>75</v>
      </c>
    </row>
    <row r="51" spans="1:2" x14ac:dyDescent="0.25">
      <c r="A51">
        <v>101187717</v>
      </c>
      <c r="B51">
        <v>75</v>
      </c>
    </row>
    <row r="52" spans="1:2" x14ac:dyDescent="0.25">
      <c r="A52">
        <v>101150722</v>
      </c>
      <c r="B52">
        <v>30</v>
      </c>
    </row>
    <row r="53" spans="1:2" x14ac:dyDescent="0.25">
      <c r="A53">
        <v>101151243</v>
      </c>
      <c r="B53">
        <v>75</v>
      </c>
    </row>
    <row r="54" spans="1:2" x14ac:dyDescent="0.25">
      <c r="A54">
        <v>101151254</v>
      </c>
      <c r="B54">
        <v>30</v>
      </c>
    </row>
    <row r="55" spans="1:2" x14ac:dyDescent="0.25">
      <c r="A55">
        <v>101187713</v>
      </c>
      <c r="B55">
        <v>175</v>
      </c>
    </row>
    <row r="56" spans="1:2" x14ac:dyDescent="0.25">
      <c r="A56">
        <v>101151208</v>
      </c>
      <c r="B56">
        <v>175</v>
      </c>
    </row>
    <row r="57" spans="1:2" x14ac:dyDescent="0.25">
      <c r="A57">
        <v>101202582</v>
      </c>
      <c r="B57">
        <v>175</v>
      </c>
    </row>
    <row r="58" spans="1:2" x14ac:dyDescent="0.25">
      <c r="A58">
        <v>101151244</v>
      </c>
      <c r="B58">
        <v>75</v>
      </c>
    </row>
    <row r="59" spans="1:2" x14ac:dyDescent="0.25">
      <c r="A59">
        <v>101158771</v>
      </c>
      <c r="B59">
        <v>175</v>
      </c>
    </row>
    <row r="60" spans="1:2" x14ac:dyDescent="0.25">
      <c r="A60">
        <v>101158779</v>
      </c>
      <c r="B60">
        <v>175</v>
      </c>
    </row>
    <row r="61" spans="1:2" x14ac:dyDescent="0.25">
      <c r="A61">
        <v>101164352</v>
      </c>
      <c r="B61">
        <v>175</v>
      </c>
    </row>
    <row r="62" spans="1:2" x14ac:dyDescent="0.25">
      <c r="A62">
        <v>101158719</v>
      </c>
      <c r="B62">
        <v>175</v>
      </c>
    </row>
    <row r="63" spans="1:2" x14ac:dyDescent="0.25">
      <c r="A63">
        <v>101151209</v>
      </c>
      <c r="B63">
        <v>175</v>
      </c>
    </row>
    <row r="64" spans="1:2" x14ac:dyDescent="0.25">
      <c r="A64">
        <v>101203378</v>
      </c>
      <c r="B64">
        <v>175</v>
      </c>
    </row>
    <row r="65" spans="1:2" x14ac:dyDescent="0.25">
      <c r="A65">
        <v>101203725</v>
      </c>
      <c r="B65">
        <v>175</v>
      </c>
    </row>
  </sheetData>
  <conditionalFormatting sqref="B1">
    <cfRule type="cellIs" dxfId="15" priority="1" operator="equal">
      <formula>0</formula>
    </cfRule>
    <cfRule type="cellIs" priority="2" operator="equal">
      <formula>0</formula>
    </cfRule>
  </conditionalFormatting>
  <dataValidations count="1">
    <dataValidation type="whole" allowBlank="1" showInputMessage="1" showErrorMessage="1" error="Введите требуемое количество баллов, либо оставьте поле пустым" sqref="B2:B18 A3:A18">
      <formula1>1</formula1>
      <formula2>999999999</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E2"/>
  <sheetViews>
    <sheetView workbookViewId="0">
      <selection activeCell="D34" sqref="D34"/>
    </sheetView>
  </sheetViews>
  <sheetFormatPr defaultRowHeight="15" x14ac:dyDescent="0.25"/>
  <cols>
    <col min="1" max="1" width="12.5703125" bestFit="1" customWidth="1"/>
    <col min="2" max="2" width="13.7109375" bestFit="1" customWidth="1"/>
    <col min="3" max="3" width="26.42578125" bestFit="1" customWidth="1"/>
    <col min="4" max="4" width="20.42578125" bestFit="1" customWidth="1"/>
    <col min="5" max="5" width="20.5703125" bestFit="1" customWidth="1"/>
  </cols>
  <sheetData>
    <row r="1" spans="1:5" x14ac:dyDescent="0.25">
      <c r="A1" s="6" t="s">
        <v>69</v>
      </c>
      <c r="B1" s="6" t="s">
        <v>70</v>
      </c>
      <c r="C1" s="6" t="s">
        <v>71</v>
      </c>
      <c r="D1" s="6" t="s">
        <v>72</v>
      </c>
      <c r="E1" s="6" t="s">
        <v>73</v>
      </c>
    </row>
    <row r="2" spans="1:5" x14ac:dyDescent="0.25">
      <c r="A2" s="6"/>
      <c r="B2" s="6"/>
      <c r="C2" s="6"/>
      <c r="D2" s="6"/>
      <c r="E2" s="6"/>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rgb="FFFF0000"/>
  </sheetPr>
  <dimension ref="A1:N5"/>
  <sheetViews>
    <sheetView workbookViewId="0">
      <selection activeCell="C9" sqref="C9"/>
    </sheetView>
  </sheetViews>
  <sheetFormatPr defaultRowHeight="15" x14ac:dyDescent="0.25"/>
  <cols>
    <col min="1" max="1" width="130.85546875" style="2" customWidth="1"/>
    <col min="2" max="2" width="89.42578125" customWidth="1"/>
  </cols>
  <sheetData>
    <row r="1" spans="1:14" ht="18.75" x14ac:dyDescent="0.25">
      <c r="A1" s="5" t="s">
        <v>7</v>
      </c>
    </row>
    <row r="3" spans="1:14" ht="101.25" customHeight="1" x14ac:dyDescent="0.25">
      <c r="A3" s="3" t="s">
        <v>23</v>
      </c>
      <c r="B3" s="3"/>
      <c r="C3" s="3"/>
      <c r="D3" s="3"/>
      <c r="E3" s="3"/>
      <c r="F3" s="3"/>
      <c r="G3" s="3"/>
      <c r="H3" s="3"/>
      <c r="I3" s="3"/>
      <c r="J3" s="3"/>
      <c r="K3" s="3"/>
      <c r="L3" s="3"/>
      <c r="M3" s="3"/>
      <c r="N3" s="3"/>
    </row>
    <row r="4" spans="1:14" ht="121.5" customHeight="1" x14ac:dyDescent="0.25">
      <c r="A4" s="4" t="s">
        <v>133</v>
      </c>
      <c r="B4" s="4"/>
      <c r="C4" s="4"/>
      <c r="D4" s="4"/>
      <c r="E4" s="4"/>
      <c r="F4" s="4"/>
      <c r="G4" s="4"/>
      <c r="H4" s="4"/>
      <c r="I4" s="4"/>
      <c r="J4" s="4"/>
      <c r="K4" s="4"/>
      <c r="L4" s="4"/>
      <c r="M4" s="4"/>
      <c r="N4" s="4"/>
    </row>
    <row r="5" spans="1:14" ht="107.25" customHeight="1" x14ac:dyDescent="0.25">
      <c r="A5" s="4" t="s">
        <v>19</v>
      </c>
      <c r="B5" s="4"/>
      <c r="C5" s="4"/>
      <c r="D5" s="4"/>
      <c r="E5" s="4"/>
      <c r="F5" s="4"/>
      <c r="G5" s="4"/>
      <c r="H5" s="4"/>
      <c r="I5" s="4"/>
      <c r="J5" s="4"/>
      <c r="K5" s="4"/>
      <c r="L5" s="4"/>
      <c r="M5" s="4"/>
      <c r="N5"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G2"/>
  <sheetViews>
    <sheetView workbookViewId="0">
      <selection activeCell="D24" sqref="D24"/>
    </sheetView>
  </sheetViews>
  <sheetFormatPr defaultRowHeight="15" x14ac:dyDescent="0.25"/>
  <cols>
    <col min="1" max="1" width="21.28515625" bestFit="1" customWidth="1"/>
    <col min="2" max="2" width="30.42578125" bestFit="1" customWidth="1"/>
    <col min="3" max="3" width="20.140625" bestFit="1" customWidth="1"/>
    <col min="4" max="4" width="255.7109375" bestFit="1" customWidth="1"/>
    <col min="5" max="5" width="16.7109375" bestFit="1" customWidth="1"/>
    <col min="6" max="6" width="255.7109375" bestFit="1" customWidth="1"/>
    <col min="7" max="7" width="9.28515625" bestFit="1" customWidth="1"/>
  </cols>
  <sheetData>
    <row r="1" spans="1:7" x14ac:dyDescent="0.25">
      <c r="A1" s="6" t="s">
        <v>29</v>
      </c>
      <c r="B1" s="6" t="s">
        <v>66</v>
      </c>
      <c r="C1" s="6" t="s">
        <v>52</v>
      </c>
      <c r="D1" s="6" t="s">
        <v>31</v>
      </c>
      <c r="E1" s="6" t="s">
        <v>67</v>
      </c>
      <c r="F1" s="6" t="s">
        <v>30</v>
      </c>
      <c r="G1" s="6" t="s">
        <v>53</v>
      </c>
    </row>
    <row r="2" spans="1:7" x14ac:dyDescent="0.25">
      <c r="A2" s="6"/>
      <c r="B2" s="7"/>
      <c r="C2" s="6"/>
      <c r="D2" s="6"/>
      <c r="E2" s="7"/>
      <c r="F2" s="6"/>
      <c r="G2" s="6"/>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C2"/>
  <sheetViews>
    <sheetView workbookViewId="0">
      <selection activeCell="G22" sqref="G22"/>
    </sheetView>
  </sheetViews>
  <sheetFormatPr defaultRowHeight="15" x14ac:dyDescent="0.25"/>
  <cols>
    <col min="1" max="1" width="11.7109375" bestFit="1" customWidth="1"/>
    <col min="2" max="2" width="19" bestFit="1" customWidth="1"/>
    <col min="3" max="3" width="13.85546875" bestFit="1" customWidth="1"/>
  </cols>
  <sheetData>
    <row r="1" spans="1:3" x14ac:dyDescent="0.25">
      <c r="A1" s="6" t="s">
        <v>54</v>
      </c>
      <c r="B1" s="6" t="s">
        <v>55</v>
      </c>
      <c r="C1" s="6" t="s">
        <v>56</v>
      </c>
    </row>
    <row r="2" spans="1:3" x14ac:dyDescent="0.25">
      <c r="B2" s="7"/>
      <c r="C2" s="7"/>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N13"/>
  <sheetViews>
    <sheetView zoomScale="85" zoomScaleNormal="85" workbookViewId="0">
      <selection activeCell="B6" sqref="B6"/>
    </sheetView>
  </sheetViews>
  <sheetFormatPr defaultRowHeight="15" x14ac:dyDescent="0.25"/>
  <cols>
    <col min="1" max="1" width="47.85546875" style="2" customWidth="1"/>
    <col min="2" max="2" width="67" style="2" customWidth="1"/>
  </cols>
  <sheetData>
    <row r="1" spans="1:14" ht="18.75" x14ac:dyDescent="0.25">
      <c r="A1" s="182" t="s">
        <v>32</v>
      </c>
      <c r="B1" s="182"/>
    </row>
    <row r="2" spans="1:14" ht="18.75" x14ac:dyDescent="0.25">
      <c r="A2" s="5"/>
    </row>
    <row r="3" spans="1:14" ht="18.75" x14ac:dyDescent="0.25">
      <c r="A3" s="183" t="s">
        <v>33</v>
      </c>
      <c r="B3" s="183"/>
      <c r="C3" s="3"/>
      <c r="D3" s="3"/>
      <c r="E3" s="3"/>
      <c r="F3" s="3"/>
      <c r="G3" s="3"/>
      <c r="H3" s="3"/>
      <c r="I3" s="3"/>
      <c r="J3" s="3"/>
      <c r="K3" s="3"/>
      <c r="L3" s="3"/>
      <c r="M3" s="3"/>
      <c r="N3" s="3"/>
    </row>
    <row r="4" spans="1:14" ht="18.75" x14ac:dyDescent="0.25">
      <c r="A4" s="28"/>
      <c r="C4" s="4"/>
      <c r="D4" s="4"/>
      <c r="E4" s="4"/>
      <c r="F4" s="4"/>
      <c r="G4" s="4"/>
      <c r="H4" s="4"/>
      <c r="I4" s="4"/>
      <c r="J4" s="4"/>
      <c r="K4" s="4"/>
      <c r="L4" s="4"/>
      <c r="M4" s="4"/>
      <c r="N4" s="4"/>
    </row>
    <row r="5" spans="1:14" ht="18.75" x14ac:dyDescent="0.25">
      <c r="A5" s="29" t="s">
        <v>34</v>
      </c>
      <c r="B5" s="29" t="s">
        <v>35</v>
      </c>
      <c r="C5" s="4"/>
      <c r="D5" s="4"/>
      <c r="E5" s="4"/>
      <c r="F5" s="4"/>
      <c r="G5" s="4"/>
      <c r="H5" s="4"/>
      <c r="I5" s="4"/>
      <c r="J5" s="4"/>
      <c r="K5" s="4"/>
      <c r="L5" s="4"/>
      <c r="M5" s="4"/>
      <c r="N5" s="4"/>
    </row>
    <row r="6" spans="1:14" ht="75" x14ac:dyDescent="0.25">
      <c r="A6" s="30" t="s">
        <v>36</v>
      </c>
      <c r="B6" s="31" t="s">
        <v>37</v>
      </c>
    </row>
    <row r="7" spans="1:14" ht="75" x14ac:dyDescent="0.25">
      <c r="A7" s="30" t="s">
        <v>38</v>
      </c>
      <c r="B7" s="31" t="s">
        <v>39</v>
      </c>
    </row>
    <row r="8" spans="1:14" ht="75" x14ac:dyDescent="0.25">
      <c r="A8" s="30" t="s">
        <v>40</v>
      </c>
      <c r="B8" s="31" t="s">
        <v>41</v>
      </c>
    </row>
    <row r="9" spans="1:14" ht="75" x14ac:dyDescent="0.25">
      <c r="A9" s="30" t="s">
        <v>42</v>
      </c>
      <c r="B9" s="31" t="s">
        <v>43</v>
      </c>
    </row>
    <row r="10" spans="1:14" ht="90" x14ac:dyDescent="0.25">
      <c r="A10" s="30" t="s">
        <v>44</v>
      </c>
      <c r="B10" s="31" t="s">
        <v>45</v>
      </c>
    </row>
    <row r="11" spans="1:14" ht="45" x14ac:dyDescent="0.25">
      <c r="A11" s="30" t="s">
        <v>46</v>
      </c>
      <c r="B11" s="31" t="s">
        <v>47</v>
      </c>
    </row>
    <row r="12" spans="1:14" ht="60" x14ac:dyDescent="0.25">
      <c r="A12" s="30" t="s">
        <v>48</v>
      </c>
      <c r="B12" s="31" t="s">
        <v>49</v>
      </c>
    </row>
    <row r="13" spans="1:14" x14ac:dyDescent="0.25">
      <c r="A13" s="2" t="s">
        <v>50</v>
      </c>
    </row>
  </sheetData>
  <mergeCells count="2">
    <mergeCell ref="A1:B1"/>
    <mergeCell ref="A3:B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0 2 5 9 8 f 2 1 - 7 a 4 5 - 4 c f 5 - 8 5 2 b - 6 e c f b 3 f f 5 1 3 e "   x m l n s = " h t t p : / / s c h e m a s . m i c r o s o f t . c o m / D a t a M a s h u p " > A A A A A I w F A A B Q S w M E F A A C A A g A D n l 1 W z r X j X y n A A A A + A A A A B I A H A B D b 2 5 m a W c v U G F j a 2 F n Z S 5 4 b W w g o h g A K K A U A A A A A A A A A A A A A A A A A A A A A A A A A A A A h Y + x D o I w F E V / h X S n r 6 1 K l D z K 4 C q J 0 W h c C V Z o h G J o E f 7 N w U / y F y R R 1 M 3 x n p z h 3 M f t j n F f l d 5 V N V b X J i K c M u I p k 9 V H b f K I t O 7 k z 0 k s c Z 1 m 5 z R X 3 i A b G / b 2 G J H C u U s I 0 H U d 7 S a 0 b n I Q j H E 4 J K t t V q g q J R 9 Z / 5 d 9 b a x L T a a I x P 0 r R g o a c D r j C 0 G n A U c Y M S b a f B U x F F O G 8 A N x 2 Z a u b Z R s W n + z Q x g n w v u F f A J Q S w M E F A A C A A g A D n l 1 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5 5 d V s S o 7 6 k g w I A A D 4 I A A A T A B w A R m 9 y b X V s Y X M v U 2 V j d G l v b j E u b S C i G A A o o B Q A A A A A A A A A A A A A A A A A A A A A A A A A A A D t V d F q G k E U f R f 8 h 2 H z o r A I M W 1 T U n w I a U t D K Q 3 R 0 A c V 2 e i U S N b d s j u C R Q S T Q F q w E A q F h t b G t v Q D t o n b b j T q L 9 z 5 o 9 4 Z V 8 W s p b Z I 6 U N 9 W X f m 3 n P O n T n 3 r k 3 z r G g a J D l 8 L t 8 J h 8 I h e 0 + z a I H A e / D 4 A T 9 c I Q m i U x Y O E f z B q V i C P n 8 B P f C g g 3 v 3 K n m q x 5 6 Y 1 v 6 u a e 5 H 7 h d 1 G t s w D U Y N Z k e U 1 F p m 5 1 H q c W a b U p t Z 2 z s Z S / 6 J V X S 7 o k R V Y p R 1 X S X M K t O o 6 l O M e H P J P U o Z M l w n r a Y 3 G S 0 l l H G k o j 4 s G o W E I h O U b C 1 9 V 2 N a 1 s d b U q A F f T j n D f 4 S X E T o 8 Q a 4 B L 6 D A x e 4 0 R W b 0 A F P Q a q U t o v y t y y z Z D L 6 g G o F a t m R a 4 p U k v Y D 1 n U 9 m d d 0 z b I T o o J s d E J 5 i v h X k m 5 E e U m w B g 8 G E 5 q U p R n 2 U 9 M q b Z h 6 u W S k n j + j d m R + u W q 1 q s B H j H G F O F 4 f Z i E P J v U F O a 8 r K t k 0 2 K 0 b M Y F d U w k m N B G n w w 9 i 0 A Y H B T k E 0 X o C Q p J 5 / A Q X C I K N Y R G D Y T Y p a M y H E P q 6 / B V K E l I E i i v e E a K D b y e j B E Y r z E + Q e G 0 Y 4 B M Z 5 D m 4 w b B P s o Y O w U g X L u W d n 4 v 4 o I I P W I T n n 6 / U I I 2 B p z S Q E G 1 + h D U e 4 5 I X Z H m N 0 V 3 U 2 5 g + n F o 0 H C o a 8 9 z f r C a J L 7 Z J B G 0 O z / M K Q c T N Y q 0 5 + D o S P k f z x O d u n v h f a p 7 4 P 9 g 8 Z / A O 4 9 / E g y b 5 7 F u 7 P t U e w p n 9 t a A d 3 8 q e O o K B a I A Z Q X / m r a X J H Z H I S l R Z r M W S 6 1 v / f b Q g H z W H Q 1 A 2 K v b o j K k 7 H j p k + f b q z a D f z u A C s + U Y w w N 2 R + O s B S 2 C I / 7 L T 7 K E 7 8 T E c / n h L 2 O b U p 8 j P g 4 O P 4 7 J i f x N D l F n K v g 3 v P o D U E s B A i 0 A F A A C A A g A D n l 1 W z r X j X y n A A A A + A A A A B I A A A A A A A A A A A A A A A A A A A A A A E N v b m Z p Z y 9 Q Y W N r Y W d l L n h t b F B L A Q I t A B Q A A g A I A A 5 5 d V s P y u m r p A A A A O k A A A A T A A A A A A A A A A A A A A A A A P M A A A B b Q 2 9 u d G V u d F 9 U e X B l c 1 0 u e G 1 s U E s B A i 0 A F A A C A A g A D n l 1 W x K j v q S D A g A A P g g A A B M A A A A A A A A A A A A A A A A A 5 A E A A E Z v c m 1 1 b G F z L 1 N l Y 3 R p b 2 4 x L m 1 Q S w U G A A A A A A M A A w D C A A A A t A 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U C o A A A A A A A A u K 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J U Q w J T l C J U Q w J U I 4 J U Q x J T g x J U Q x J T g y M 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G a W x s V G F y Z 2 V 0 I i B W Y W x 1 Z T 0 i c 9 C b 0 L j R g d G C M y I g L z 4 8 R W 5 0 c n k g V H l w Z T 0 i R m l s b G V k Q 2 9 t c G x l d G V S Z X N 1 b H R U b 1 d v c m t z a G V l d C I g V m F s d W U 9 I m w x I i A v P j x F b n R y e S B U e X B l P S J S Z W N v d m V y e V R h c m d l d F N o Z W V 0 I i B W Y W x 1 Z T 0 i c 9 C b 0 L j R g d G C M S I g L z 4 8 R W 5 0 c n k g V H l w Z T 0 i U m V j b 3 Z l c n l U Y X J n Z X R D b 2 x 1 b W 4 i I F Z h b H V l P S J s M S I g L z 4 8 R W 5 0 c n k g V H l w Z T 0 i U m V j b 3 Z l c n l U Y X J n Z X R S b 3 c i I F Z h b H V l P S J s M S I g L z 4 8 R W 5 0 c n k g V H l w Z T 0 i U X V l c n l J R C I g V m F s d W U 9 I n M w O T Y 2 M D V k N C 0 4 Y 2 M 5 L T Q w Y j c t O W V k N i 0 z Z T E 2 O D U x Y m F i O D I i I C 8 + P E V u d H J 5 I F R 5 c G U 9 I k 5 h d m l n Y X R p b 2 5 T d G V w T m F t Z S I g V m F s d W U 9 I n P Q n d C w 0 L L Q u N C z 0 L D R h t C 4 0 Y 8 i I C 8 + P E V u d H J 5 I F R 5 c G U 9 I k Z p b G x M Y X N 0 V X B k Y X R l Z C I g V m F s d W U 9 I m Q y M D I 1 L T E x L T I x V D E w O j A 4 O j I 5 L j U 3 M T k w N T N a I i A v P j x F b n R y e S B U e X B l P S J G a W x s R X J y b 3 J D b 3 V u d C I g V m F s d W U 9 I m w w I i A v P j x F b n R y e S B U e X B l P S J G a W x s Q 2 9 s d W 1 u V H l w Z X M i I F Z h b H V l P S J z Q X d r R 0 J n a 0 d B d z 0 9 I i A v P j x F b n R y e S B U e X B l P S J G a W x s R X J y b 3 J D b 2 R l I i B W Y W x 1 Z T 0 i c 1 V u a 2 5 v d 2 4 i I C 8 + P E V u d H J 5 I F R 5 c G U 9 I k Z p b G x D b 2 x 1 b W 5 O Y W 1 l c y I g V m F s d W U 9 I n N b J n F 1 b 3 Q 7 0 K D Q t d C 1 0 Y H R g t G A 0 L 7 Q s t G L 0 L k g 0 L 3 Q v t C 8 0 L X R g C Z x d W 9 0 O y w m c X V v d D v Q n N C w 0 L r R g S 7 Q t N C w 0 Y L Q s C D Q s t C 9 0 L X R g d C 1 0 L 3 Q u N G P I N C y I N G A 0 L X Q t d G B 0 Y L R g C Z x d W 9 0 O y w m c X V v d D v Q n 9 C + 0 L v R j N C 3 0 L 7 Q s t C w 0 Y L Q t d C 7 0 Y z R g d C 6 0 L D R j y Z x d W 9 0 O y w m c X V v d D v Q n 9 G A 0 L X Q t N C / 0 Y D Q u N G P 0 Y L Q u N C 1 J n F 1 b 3 Q 7 L C Z x d W 9 0 O 9 C h 0 Y D Q v t C 6 I N C 0 0 L X Q u d G B 0 Y L Q s t C 4 0 Y 8 m c X V v d D s s J n F 1 b 3 Q 7 0 J 3 Q s N C 4 0 L z Q t d C 9 0 L 7 Q s t C w 0 L 3 Q u N C 1 I N C / 0 Y D Q v t C 0 0 Y P Q u t G G 0 L j Q u C Z x d W 9 0 O y w m c X V v d D v Q k d C w 0 L v Q u 9 G L J n F 1 b 3 Q 7 X S I g L z 4 8 R W 5 0 c n k g V H l w Z T 0 i R m l s b E N v d W 5 0 I i B W Y W x 1 Z T 0 i b D Q z N D g 4 M S I g L z 4 8 R W 5 0 c n k g V H l w Z T 0 i R m l s b F N 0 Y X R 1 c y I g V m F s d W U 9 I n N D b 2 1 w b G V 0 Z S I g L z 4 8 R W 5 0 c n k g V H l w Z T 0 i Q W R k Z W R U b 0 R h d G F N b 2 R l b C I g V m F s d W U 9 I m w w I i A v P j x F b n R y e S B U e X B l P S J S Z W x h d G l v b n N o a X B J b m Z v Q 2 9 u d G F p b m V y I i B W Y W x 1 Z T 0 i c 3 s m c X V v d D t j b 2 x 1 b W 5 D b 3 V u d C Z x d W 9 0 O z o 3 L C Z x d W 9 0 O 2 t l e U N v b H V t b k 5 h b W V z J n F 1 b 3 Q 7 O l t d L C Z x d W 9 0 O 3 F 1 Z X J 5 U m V s Y X R p b 2 5 z a G l w c y Z x d W 9 0 O z p b X S w m c X V v d D t j b 2 x 1 b W 5 J Z G V u d G l 0 a W V z J n F 1 b 3 Q 7 O l s m c X V v d D t T Z W N 0 a W 9 u M S / Q m 9 C 4 0 Y H R g j M v 0 J j Q t 9 C 8 0 L X Q v d C 1 0 L 3 Q v d G L 0 L k g 0 Y L Q u N C / L n v Q o N C 1 0 L X R g d G C 0 Y D Q v t C y 0 Y v Q u S D Q v d C + 0 L z Q t d G A L D B 9 J n F 1 b 3 Q 7 L C Z x d W 9 0 O 1 N l Y 3 R p b 2 4 x L 9 C b 0 L j R g d G C M y / Q m N C 3 0 L z Q t d C 9 0 L X Q v d C 9 0 Y v Q u S D R g t C 4 0 L 8 u e 9 C c 0 L D Q u t G B L t C 0 0 L D R g t C w I N C y 0 L 3 Q t d G B 0 L X Q v d C 4 0 Y 8 g 0 L I g 0 Y D Q t d C 1 0 Y H R g t G A L D F 9 J n F 1 b 3 Q 7 L C Z x d W 9 0 O 1 N l Y 3 R p b 2 4 x L 9 C b 0 L j R g d G C M y / Q m N C 3 0 L z Q t d C 9 0 L X Q v d C 9 0 Y v Q u S D R g t C 4 0 L 8 u e 9 C f 0 L 7 Q u 9 G M 0 L f Q v t C y 0 L D R g t C 1 0 L v R j N G B 0 L r Q s N G P L D J 9 J n F 1 b 3 Q 7 L C Z x d W 9 0 O 1 N l Y 3 R p b 2 4 x L 9 C b 0 L j R g d G C M y / Q m N C 3 0 L z Q t d C 9 0 L X Q v d C 9 0 Y v Q u S D R g t C 4 0 L 8 u e 9 C f 0 Y D Q t d C 0 0 L / R g N C 4 0 Y / R g t C 4 0 L U s M 3 0 m c X V v d D s s J n F 1 b 3 Q 7 U 2 V j d G l v b j E v 0 J v Q u N G B 0 Y I z L 9 C Y 0 L f Q v N C 1 0 L 3 Q t d C 9 0 L 3 R i 9 C 5 I N G C 0 L j Q v y 5 7 0 K H R g N C + 0 L o g 0 L T Q t d C 5 0 Y H R g t C y 0 L j R j y w 0 f S Z x d W 9 0 O y w m c X V v d D t T Z W N 0 a W 9 u M S / Q m 9 C 4 0 Y H R g j M v 0 J j Q t 9 C 8 0 L X Q v d C 1 0 L 3 Q v d G L 0 L k g 0 Y L Q u N C / L n v Q n d C w 0 L j Q v N C 1 0 L 3 Q v t C y 0 L D Q v d C 4 0 L U g 0 L / R g N C + 0 L T R g 9 C 6 0 Y b Q u N C 4 L D V 9 J n F 1 b 3 Q 7 L C Z x d W 9 0 O 1 N l Y 3 R p b 2 4 x L 9 C b 0 L j R g d G C M y / Q m N C 3 0 L z Q t d C 9 0 L X Q v d C 9 0 Y v Q u S D R g t C 4 0 L 8 u e 9 C R 0 L D Q u 9 C 7 0 Y s s N n 0 m c X V v d D t d L C Z x d W 9 0 O 0 N v b H V t b k N v d W 5 0 J n F 1 b 3 Q 7 O j c s J n F 1 b 3 Q 7 S 2 V 5 Q 2 9 s d W 1 u T m F t Z X M m c X V v d D s 6 W 1 0 s J n F 1 b 3 Q 7 Q 2 9 s d W 1 u S W R l b n R p d G l l c y Z x d W 9 0 O z p b J n F 1 b 3 Q 7 U 2 V j d G l v b j E v 0 J v Q u N G B 0 Y I z L 9 C Y 0 L f Q v N C 1 0 L 3 Q t d C 9 0 L 3 R i 9 C 5 I N G C 0 L j Q v y 5 7 0 K D Q t d C 1 0 Y H R g t G A 0 L 7 Q s t G L 0 L k g 0 L 3 Q v t C 8 0 L X R g C w w f S Z x d W 9 0 O y w m c X V v d D t T Z W N 0 a W 9 u M S / Q m 9 C 4 0 Y H R g j M v 0 J j Q t 9 C 8 0 L X Q v d C 1 0 L 3 Q v d G L 0 L k g 0 Y L Q u N C / L n v Q n N C w 0 L r R g S 7 Q t N C w 0 Y L Q s C D Q s t C 9 0 L X R g d C 1 0 L 3 Q u N G P I N C y I N G A 0 L X Q t d G B 0 Y L R g C w x f S Z x d W 9 0 O y w m c X V v d D t T Z W N 0 a W 9 u M S / Q m 9 C 4 0 Y H R g j M v 0 J j Q t 9 C 8 0 L X Q v d C 1 0 L 3 Q v d G L 0 L k g 0 Y L Q u N C / L n v Q n 9 C + 0 L v R j N C 3 0 L 7 Q s t C w 0 Y L Q t d C 7 0 Y z R g d C 6 0 L D R j y w y f S Z x d W 9 0 O y w m c X V v d D t T Z W N 0 a W 9 u M S / Q m 9 C 4 0 Y H R g j M v 0 J j Q t 9 C 8 0 L X Q v d C 1 0 L 3 Q v d G L 0 L k g 0 Y L Q u N C / L n v Q n 9 G A 0 L X Q t N C / 0 Y D Q u N G P 0 Y L Q u N C 1 L D N 9 J n F 1 b 3 Q 7 L C Z x d W 9 0 O 1 N l Y 3 R p b 2 4 x L 9 C b 0 L j R g d G C M y / Q m N C 3 0 L z Q t d C 9 0 L X Q v d C 9 0 Y v Q u S D R g t C 4 0 L 8 u e 9 C h 0 Y D Q v t C 6 I N C 0 0 L X Q u d G B 0 Y L Q s t C 4 0 Y 8 s N H 0 m c X V v d D s s J n F 1 b 3 Q 7 U 2 V j d G l v b j E v 0 J v Q u N G B 0 Y I z L 9 C Y 0 L f Q v N C 1 0 L 3 Q t d C 9 0 L 3 R i 9 C 5 I N G C 0 L j Q v y 5 7 0 J 3 Q s N C 4 0 L z Q t d C 9 0 L 7 Q s t C w 0 L 3 Q u N C 1 I N C / 0 Y D Q v t C 0 0 Y P Q u t G G 0 L j Q u C w 1 f S Z x d W 9 0 O y w m c X V v d D t T Z W N 0 a W 9 u M S / Q m 9 C 4 0 Y H R g j M v 0 J j Q t 9 C 8 0 L X Q v d C 1 0 L 3 Q v d G L 0 L k g 0 Y L Q u N C / L n v Q k d C w 0 L v Q u 9 G L L D Z 9 J n F 1 b 3 Q 7 X S w m c X V v d D t S Z W x h d G l v b n N o a X B J b m Z v J n F 1 b 3 Q 7 O l t d f S I g L z 4 8 L 1 N 0 Y W J s Z U V u d H J p Z X M + P C 9 J d G V t P j x J d G V t P j x J d G V t T G 9 j Y X R p b 2 4 + P E l 0 Z W 1 U e X B l P k Z v c m 1 1 b G E 8 L 0 l 0 Z W 1 U e X B l P j x J d G V t U G F 0 a D 5 T Z W N 0 a W 9 u M S 8 l R D A l O U I l R D A l Q j g l R D E l O D E l R D E l O D I z L y V E M C U 5 O C V E M S U 4 M S V E M S U 4 M i V E M C V C R S V E M S U 4 N y V E M C V C R C V E M C V C O C V E M C V C Q T w v S X R l b V B h d G g + P C 9 J d G V t T G 9 j Y X R p b 2 4 + P F N 0 Y W J s Z U V u d H J p Z X M g L z 4 8 L 0 l 0 Z W 0 + P E l 0 Z W 0 + P E l 0 Z W 1 M b 2 N h d G l v b j 4 8 S X R l b V R 5 c G U + R m 9 y b X V s Y T w v S X R l b V R 5 c G U + P E l 0 Z W 1 Q Y X R o P l N l Y 3 R p b 2 4 x L y V E M C U 5 Q i V E M C V C O C V E M S U 4 M S V E M S U 4 M j M v J U Q w J T l C J U Q w J U I 4 J U Q x J T g x J U Q x J T g y M 1 9 T a G V l d D w v S X R l b V B h d G g + P C 9 J d G V t T G 9 j Y X R p b 2 4 + P F N 0 Y W J s Z U V u d H J p Z X M g L z 4 8 L 0 l 0 Z W 0 + P E l 0 Z W 0 + P E l 0 Z W 1 M b 2 N h d G l v b j 4 8 S X R l b V R 5 c G U + R m 9 y b X V s Y T w v S X R l b V R 5 c G U + P E l 0 Z W 1 Q Y X R o P l N l Y 3 R p b 2 4 x L y V E M C U 5 Q i V E M C V C O C V E M S U 4 M S V E M S U 4 M j M v J U Q w J T l G J U Q w J U J F J U Q w J U I y J U Q x J T h C J U Q x J T g 4 J U Q w J U I 1 J U Q w J U J E J U Q w J U J E J U Q x J T h C J U Q w J U I 1 J T I w J U Q w J U I 3 J U Q w J U I w J U Q w J U I z J U Q w J U J F J U Q w J U J C J U Q w J U J F J U Q w J U I y J U Q w J U J B J U Q w J U I 4 P C 9 J d G V t U G F 0 a D 4 8 L 0 l 0 Z W 1 M b 2 N h d G l v b j 4 8 U 3 R h Y m x l R W 5 0 c m l l c y A v P j w v S X R l b T 4 8 S X R l b T 4 8 S X R l b U x v Y 2 F 0 a W 9 u P j x J d G V t V H l w Z T 5 G b 3 J t d W x h P C 9 J d G V t V H l w Z T 4 8 S X R l b V B h d G g + U 2 V j d G l v b j E v J U Q w J T l C J U Q w J U I 4 J U Q x J T g x J U Q x J T g y M y 8 l R D A l O T g l R D A l Q j c l R D A l Q k M l R D A l Q j U l R D A l Q k Q l R D A l Q j U l R D A l Q k Q l R D A l Q k Q l R D E l O E I l R D A l Q j k l M j A l R D E l O D I l R D A l Q j g l R D A l Q k Y 8 L 0 l 0 Z W 1 Q Y X R o P j w v S X R l b U x v Y 2 F 0 a W 9 u P j x T d G F i b G V F b n R y a W V z I C 8 + P C 9 J d G V t P j x J d G V t P j x J d G V t T G 9 j Y X R p b 2 4 + P E l 0 Z W 1 U e X B l P k Z v c m 1 1 b G E 8 L 0 l 0 Z W 1 U e X B l P j x J d G V t U G F 0 a D 5 T Z W N 0 a W 9 u M S 8 l R D A l O U I l R D A l Q j g l R D E l O D E l R D E l O D I y 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V G F i b G U i I C 8 + P E V u d H J 5 I F R 5 c G U 9 I k J 1 Z m Z l c k 5 l e H R S Z W Z y Z X N o I i B W Y W x 1 Z T 0 i b D E i I C 8 + P E V u d H J 5 I F R 5 c G U 9 I k Z p b G x U Y X J n Z X Q i I F Z h b H V l P S J z 0 J v Q u N G B 0 Y I y I i A v P j x F b n R y e S B U e X B l P S J G a W x s Z W R D b 2 1 w b G V 0 Z V J l c 3 V s d F R v V 2 9 y a 3 N o Z W V 0 I i B W Y W x 1 Z T 0 i b D E i I C 8 + P E V u d H J 5 I F R 5 c G U 9 I l J l Y 2 9 2 Z X J 5 V G F y Z 2 V 0 U 2 h l Z X Q i I F Z h b H V l P S J z 0 J v Q u N G B 0 Y I y I i A v P j x F b n R y e S B U e X B l P S J S Z W N v d m V y e V R h c m d l d E N v b H V t b i I g V m F s d W U 9 I m w x I i A v P j x F b n R y e S B U e X B l P S J S Z W N v d m V y e V R h c m d l d F J v d y I g V m F s d W U 9 I m w x I i A v P j x F b n R y e S B U e X B l P S J R d W V y e U l E I i B W Y W x 1 Z T 0 i c z k 5 Z D Y 0 M D Y 3 L W N i N z U t N G Z h N i 0 5 Y z I 4 L T Y 3 Y j E 4 N z I 0 M m E 0 Z i I g L z 4 8 R W 5 0 c n k g V H l w Z T 0 i T m F 2 a W d h d G l v b l N 0 Z X B O Y W 1 l I i B W Y W x 1 Z T 0 i c 9 C d 0 L D Q s t C 4 0 L P Q s N G G 0 L j R j y I g L z 4 8 R W 5 0 c n k g V H l w Z T 0 i R m l s b E x h c 3 R V c G R h d G V k I i B W Y W x 1 Z T 0 i Z D I w M j U t M T E t M j F U M T A 6 M D g 6 M D g u N z g 4 M z E 1 O V o i I C 8 + P E V u d H J 5 I F R 5 c G U 9 I k Z p b G x F c n J v c k N v d W 5 0 I i B W Y W x 1 Z T 0 i b D A i I C 8 + P E V u d H J 5 I F R 5 c G U 9 I k Z p b G x D b 2 x 1 b W 5 U e X B l c y I g V m F s d W U 9 I n N C Z 2 t K I i A v P j x F b n R y e S B U e X B l P S J G a W x s R X J y b 3 J D b 2 R l I i B W Y W x 1 Z T 0 i c 1 V u a 2 5 v d 2 4 i I C 8 + P E V u d H J 5 I F R 5 c G U 9 I k Z p b G x D b 2 x 1 b W 5 O Y W 1 l c y I g V m F s d W U 9 I n N b J n F 1 b 3 Q 7 0 J 7 Q m t C f 0 J Q y J n F 1 b 3 Q 7 L C Z x d W 9 0 O 9 C i 0 L 7 Q s t C w 0 Y A g 0 L L Q v d C 1 0 Y H Q t d C 9 I N C 0 0 L 4 6 J n F 1 b 3 Q 7 L C Z x d W 9 0 O 9 C X 0 L D Q u t G D 0 L / Q u t C w I N C 0 0 L 4 6 J n F 1 b 3 Q 7 X S I g L z 4 8 R W 5 0 c n k g V H l w Z T 0 i R m l s b E N v d W 5 0 I i B W Y W x 1 Z T 0 i b D I 4 M y I g L z 4 8 R W 5 0 c n k g V H l w Z T 0 i R m l s b F N 0 Y X R 1 c y I g V m F s d W U 9 I n N D b 2 1 w b G V 0 Z S I g L z 4 8 R W 5 0 c n k g V H l w Z T 0 i Q W R k Z W R U b 0 R h d G F N b 2 R l b C I g V m F s d W U 9 I m w w I i A v P j x F b n R y e S B U e X B l P S J S Z W x h d G l v b n N o a X B J b m Z v Q 2 9 u d G F p b m V y I i B W Y W x 1 Z T 0 i c 3 s m c X V v d D t j b 2 x 1 b W 5 D b 3 V u d C Z x d W 9 0 O z o z L C Z x d W 9 0 O 2 t l e U N v b H V t b k 5 h b W V z J n F 1 b 3 Q 7 O l t d L C Z x d W 9 0 O 3 F 1 Z X J 5 U m V s Y X R p b 2 5 z a G l w c y Z x d W 9 0 O z p b X S w m c X V v d D t j b 2 x 1 b W 5 J Z G V u d G l 0 a W V z J n F 1 b 3 Q 7 O l s m c X V v d D t T Z W N 0 a W 9 u M S / Q m 9 C 4 0 Y H R g j I v 0 J j Q t 9 C 8 0 L X Q v d C 1 0 L 3 Q v d G L 0 L k g 0 Y L Q u N C / L n v Q n t C a 0 J / Q l D I s M H 0 m c X V v d D s s J n F 1 b 3 Q 7 U 2 V j d G l v b j E v 0 J v Q u N G B 0 Y I y L 9 C Y 0 L f Q v N C 1 0 L 3 Q t d C 9 0 L 3 R i 9 C 5 I N G C 0 L j Q v y 5 7 0 K L Q v t C y 0 L D R g C D Q s t C 9 0 L X R g d C 1 0 L 0 g 0 L T Q v j o s M X 0 m c X V v d D s s J n F 1 b 3 Q 7 U 2 V j d G l v b j E v 0 J v Q u N G B 0 Y I y L 9 C Y 0 L f Q v N C 1 0 L 3 Q t d C 9 0 L 3 R i 9 C 5 I N G C 0 L j Q v y 5 7 0 J f Q s N C 6 0 Y P Q v 9 C 6 0 L A g 0 L T Q v j o s M n 0 m c X V v d D t d L C Z x d W 9 0 O 0 N v b H V t b k N v d W 5 0 J n F 1 b 3 Q 7 O j M s J n F 1 b 3 Q 7 S 2 V 5 Q 2 9 s d W 1 u T m F t Z X M m c X V v d D s 6 W 1 0 s J n F 1 b 3 Q 7 Q 2 9 s d W 1 u S W R l b n R p d G l l c y Z x d W 9 0 O z p b J n F 1 b 3 Q 7 U 2 V j d G l v b j E v 0 J v Q u N G B 0 Y I y L 9 C Y 0 L f Q v N C 1 0 L 3 Q t d C 9 0 L 3 R i 9 C 5 I N G C 0 L j Q v y 5 7 0 J 7 Q m t C f 0 J Q y L D B 9 J n F 1 b 3 Q 7 L C Z x d W 9 0 O 1 N l Y 3 R p b 2 4 x L 9 C b 0 L j R g d G C M i / Q m N C 3 0 L z Q t d C 9 0 L X Q v d C 9 0 Y v Q u S D R g t C 4 0 L 8 u e 9 C i 0 L 7 Q s t C w 0 Y A g 0 L L Q v d C 1 0 Y H Q t d C 9 I N C 0 0 L 4 6 L D F 9 J n F 1 b 3 Q 7 L C Z x d W 9 0 O 1 N l Y 3 R p b 2 4 x L 9 C b 0 L j R g d G C M i / Q m N C 3 0 L z Q t d C 9 0 L X Q v d C 9 0 Y v Q u S D R g t C 4 0 L 8 u e 9 C X 0 L D Q u t G D 0 L / Q u t C w I N C 0 0 L 4 6 L D J 9 J n F 1 b 3 Q 7 X S w m c X V v d D t S Z W x h d G l v b n N o a X B J b m Z v J n F 1 b 3 Q 7 O l t d f S I g L z 4 8 L 1 N 0 Y W J s Z U V u d H J p Z X M + P C 9 J d G V t P j x J d G V t P j x J d G V t T G 9 j Y X R p b 2 4 + P E l 0 Z W 1 U e X B l P k Z v c m 1 1 b G E 8 L 0 l 0 Z W 1 U e X B l P j x J d G V t U G F 0 a D 5 T Z W N 0 a W 9 u M S 8 l R D A l O U I l R D A l Q j g l R D E l O D E l R D E l O D I y L y V E M C U 5 O C V E M S U 4 M S V E M S U 4 M i V E M C V C R S V E M S U 4 N y V E M C V C R C V E M C V C O C V E M C V C Q T w v S X R l b V B h d G g + P C 9 J d G V t T G 9 j Y X R p b 2 4 + P F N 0 Y W J s Z U V u d H J p Z X M g L z 4 8 L 0 l 0 Z W 0 + P E l 0 Z W 0 + P E l 0 Z W 1 M b 2 N h d G l v b j 4 8 S X R l b V R 5 c G U + R m 9 y b X V s Y T w v S X R l b V R 5 c G U + P E l 0 Z W 1 Q Y X R o P l N l Y 3 R p b 2 4 x L y V E M C U 5 Q i V E M C V C O C V E M S U 4 M S V E M S U 4 M j I v J U Q w J T l C J U Q w J U I 4 J U Q x J T g x J U Q x J T g y M l 9 T a G V l d D w v S X R l b V B h d G g + P C 9 J d G V t T G 9 j Y X R p b 2 4 + P F N 0 Y W J s Z U V u d H J p Z X M g L z 4 8 L 0 l 0 Z W 0 + P E l 0 Z W 0 + P E l 0 Z W 1 M b 2 N h d G l v b j 4 8 S X R l b V R 5 c G U + R m 9 y b X V s Y T w v S X R l b V R 5 c G U + P E l 0 Z W 1 Q Y X R o P l N l Y 3 R p b 2 4 x L y V E M C U 5 Q i V E M C V C O C V E M S U 4 M S V E M S U 4 M j I v J U Q w J T l G J U Q w J U J F J U Q w J U I y J U Q x J T h C J U Q x J T g 4 J U Q w J U I 1 J U Q w J U J E J U Q w J U J E J U Q x J T h C J U Q w J U I 1 J T I w J U Q w J U I 3 J U Q w J U I w J U Q w J U I z J U Q w J U J F J U Q w J U J C J U Q w J U J F J U Q w J U I y J U Q w J U J B J U Q w J U I 4 P C 9 J d G V t U G F 0 a D 4 8 L 0 l 0 Z W 1 M b 2 N h d G l v b j 4 8 U 3 R h Y m x l R W 5 0 c m l l c y A v P j w v S X R l b T 4 8 S X R l b T 4 8 S X R l b U x v Y 2 F 0 a W 9 u P j x J d G V t V H l w Z T 5 G b 3 J t d W x h P C 9 J d G V t V H l w Z T 4 8 S X R l b V B h d G g + U 2 V j d G l v b j E v J U Q w J T l C J U Q w J U I 4 J U Q x J T g x J U Q x J T g y M i 8 l R D A l O T g l R D A l Q j c l R D A l Q k M l R D A l Q j U l R D A l Q k Q l R D A l Q j U l R D A l Q k Q l R D A l Q k Q l R D E l O E I l R D A l Q j k l M j A l R D E l O D I l R D A l Q j g l R D A l Q k Y 8 L 0 l 0 Z W 1 Q Y X R o P j w v S X R l b U x v Y 2 F 0 a W 9 u P j x T d G F i b G V F b n R y a W V z I C 8 + P C 9 J d G V t P j x J d G V t P j x J d G V t T G 9 j Y X R p b 2 4 + P E l 0 Z W 1 U e X B l P k Z v c m 1 1 b G E 8 L 0 l 0 Z W 1 U e X B l P j x J d G V t U G F 0 a D 5 T Z W N 0 a W 9 u M S 8 l R D A l O U I l R D A l Q j g l R D E l O D E l R D E l O D I y J T I w K D M 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V G F i b G U i I C 8 + P E V u d H J 5 I F R 5 c G U 9 I k J 1 Z m Z l c k 5 l e H R S Z W Z y Z X N o I i B W Y W x 1 Z T 0 i b D E i I C 8 + P E V u d H J 5 I F R 5 c G U 9 I k Z p b G x U Y X J n Z X Q i I F Z h b H V l P S J z 0 J v Q u N G B 0 Y I y X 1 8 z I i A v P j x F b n R y e S B U e X B l P S J G a W x s Z W R D b 2 1 w b G V 0 Z V J l c 3 V s d F R v V 2 9 y a 3 N o Z W V 0 I i B W Y W x 1 Z T 0 i b D E i I C 8 + P E V u d H J 5 I F R 5 c G U 9 I l J l Y 2 9 2 Z X J 5 V G F y Z 2 V 0 U 2 h l Z X Q i I F Z h b H V l P S J z 0 J v Q u N G B 0 Y I z I i A v P j x F b n R y e S B U e X B l P S J S Z W N v d m V y e V R h c m d l d E N v b H V t b i I g V m F s d W U 9 I m w x I i A v P j x F b n R y e S B U e X B l P S J S Z W N v d m V y e V R h c m d l d F J v d y I g V m F s d W U 9 I m w x I i A v P j x F b n R y e S B U e X B l P S J G a W x s T G F z d F V w Z G F 0 Z W Q i I F Z h b H V l P S J k M j A y N S 0 x M S 0 y M V Q x M D o w O D o w O C 4 2 N j g 2 M z U y W i I g L z 4 8 R W 5 0 c n k g V H l w Z T 0 i U X V l c n l J R C I g V m F s d W U 9 I n N i N G R m Z T Y z M y 0 0 Y W E w L T R i N m Q t O T E 2 Y S 0 4 M W M 5 Y j F i Z D d k N 2 Y i I C 8 + P E V u d H J 5 I F R 5 c G U 9 I k Z p b G x F c n J v c k N v d W 5 0 I i B W Y W x 1 Z T 0 i b D A i I C 8 + P E V u d H J 5 I F R 5 c G U 9 I k Z p b G x D b 2 x 1 b W 5 U e X B l c y I g V m F s d W U 9 I n N B d 1 l H Q m d Z P S I g L z 4 8 R W 5 0 c n k g V H l w Z T 0 i R m l s b E V y c m 9 y Q 2 9 k Z S I g V m F s d W U 9 I n N V b m t u b 3 d u I i A v P j x F b n R y e S B U e X B l P S J G a W x s Q 2 9 s d W 1 u T m F t Z X M i I F Z h b H V l P S J z W y Z x d W 9 0 O 9 C c 0 L D R g t C 1 0 Y D Q u N C w 0 L s m c X V v d D s s J n F 1 b 3 Q 7 0 J H Q s N C 7 0 L v R i y A x O D c 1 J n F 1 b 3 Q 7 L C Z x d W 9 0 O 9 C e 0 L P R g N C w 0 L 3 Q u N G H 0 L X Q v d C 4 0 L U g 0 J / Q n y D Q o N C k I D E 4 N z U m c X V v d D s s J n F 1 b 3 Q 7 0 J f Q s N C / 0 Y D Q t d G C I N C f 0 J 8 g 0 K D Q p C A x O D c 1 J n F 1 b 3 Q 7 L C Z x d W 9 0 O 9 C c 0 L X R g N C w I N C 9 0 L D R h i 7 R g N C 1 0 L b Q u N C 8 0 L A m c X V v d D t d I i A v P j x F b n R y e S B U e X B l P S J G a W x s Q 2 9 1 b n Q i I F Z h b H V l P S J s N j M y M z Y i I C 8 + P E V u d H J 5 I F R 5 c G U 9 I k Z p b G x T d G F 0 d X M i I F Z h b H V l P S J z Q 2 9 t c G x l d G U i I C 8 + P E V u d H J 5 I F R 5 c G U 9 I k F k Z G V k V G 9 E Y X R h T W 9 k Z W w i I F Z h b H V l P S J s M C I g L z 4 8 R W 5 0 c n k g V H l w Z T 0 i U m V s Y X R p b 2 5 z a G l w S W 5 m b 0 N v b n R h a W 5 l c i I g V m F s d W U 9 I n N 7 J n F 1 b 3 Q 7 Y 2 9 s d W 1 u Q 2 9 1 b n Q m c X V v d D s 6 N S w m c X V v d D t r Z X l D b 2 x 1 b W 5 O Y W 1 l c y Z x d W 9 0 O z p b X S w m c X V v d D t x d W V y e V J l b G F 0 a W 9 u c 2 h p c H M m c X V v d D s 6 W 1 0 s J n F 1 b 3 Q 7 Y 2 9 s d W 1 u S W R l b n R p d G l l c y Z x d W 9 0 O z p b J n F 1 b 3 Q 7 U 2 V j d G l v b j E v 0 J v Q u N G B 0 Y I y I C g z K S / Q m N C 3 0 L z Q t d C 9 0 L X Q v d C 9 0 Y v Q u S D R g t C 4 0 L 8 u e 9 C c 0 L D R g t C 1 0 Y D Q u N C w 0 L s s M H 0 m c X V v d D s s J n F 1 b 3 Q 7 U 2 V j d G l v b j E v 0 J v Q u N G B 0 Y I y I C g z K S / Q m N C 3 0 L z Q t d C 9 0 L X Q v d C 9 0 Y v Q u S D R g t C 4 0 L 8 u e 9 C R 0 L D Q u 9 C 7 0 Y s g M T g 3 N S w x f S Z x d W 9 0 O y w m c X V v d D t T Z W N 0 a W 9 u M S / Q m 9 C 4 0 Y H R g j I g K D M p L 9 C Y 0 L f Q v N C 1 0 L 3 Q t d C 9 0 L 3 R i 9 C 5 I N G C 0 L j Q v y 5 7 0 J 7 Q s 9 G A 0 L D Q v d C 4 0 Y f Q t d C 9 0 L j Q t S D Q n 9 C f I N C g 0 K Q g M T g 3 N S w y f S Z x d W 9 0 O y w m c X V v d D t T Z W N 0 a W 9 u M S / Q m 9 C 4 0 Y H R g j I g K D M p L 9 C Y 0 L f Q v N C 1 0 L 3 Q t d C 9 0 L 3 R i 9 C 5 I N G C 0 L j Q v y 5 7 0 J f Q s N C / 0 Y D Q t d G C I N C f 0 J 8 g 0 K D Q p C A x O D c 1 L D N 9 J n F 1 b 3 Q 7 L C Z x d W 9 0 O 1 N l Y 3 R p b 2 4 x L 9 C b 0 L j R g d G C M i A o M y k v 0 J j Q t 9 C 8 0 L X Q v d C 1 0 L 3 Q v d G L 0 L k g 0 Y L Q u N C / L n v Q n N C 1 0 Y D Q s C D Q v d C w 0 Y Y u 0 Y D Q t d C 2 0 L j Q v N C w L D R 9 J n F 1 b 3 Q 7 X S w m c X V v d D t D b 2 x 1 b W 5 D b 3 V u d C Z x d W 9 0 O z o 1 L C Z x d W 9 0 O 0 t l e U N v b H V t b k 5 h b W V z J n F 1 b 3 Q 7 O l t d L C Z x d W 9 0 O 0 N v b H V t b k l k Z W 5 0 a X R p Z X M m c X V v d D s 6 W y Z x d W 9 0 O 1 N l Y 3 R p b 2 4 x L 9 C b 0 L j R g d G C M i A o M y k v 0 J j Q t 9 C 8 0 L X Q v d C 1 0 L 3 Q v d G L 0 L k g 0 Y L Q u N C / L n v Q n N C w 0 Y L Q t d G A 0 L j Q s N C 7 L D B 9 J n F 1 b 3 Q 7 L C Z x d W 9 0 O 1 N l Y 3 R p b 2 4 x L 9 C b 0 L j R g d G C M i A o M y k v 0 J j Q t 9 C 8 0 L X Q v d C 1 0 L 3 Q v d G L 0 L k g 0 Y L Q u N C / L n v Q k d C w 0 L v Q u 9 G L I D E 4 N z U s M X 0 m c X V v d D s s J n F 1 b 3 Q 7 U 2 V j d G l v b j E v 0 J v Q u N G B 0 Y I y I C g z K S / Q m N C 3 0 L z Q t d C 9 0 L X Q v d C 9 0 Y v Q u S D R g t C 4 0 L 8 u e 9 C e 0 L P R g N C w 0 L 3 Q u N G H 0 L X Q v d C 4 0 L U g 0 J / Q n y D Q o N C k I D E 4 N z U s M n 0 m c X V v d D s s J n F 1 b 3 Q 7 U 2 V j d G l v b j E v 0 J v Q u N G B 0 Y I y I C g z K S / Q m N C 3 0 L z Q t d C 9 0 L X Q v d C 9 0 Y v Q u S D R g t C 4 0 L 8 u e 9 C X 0 L D Q v 9 G A 0 L X R g i D Q n 9 C f I N C g 0 K Q g M T g 3 N S w z f S Z x d W 9 0 O y w m c X V v d D t T Z W N 0 a W 9 u M S / Q m 9 C 4 0 Y H R g j I g K D M p L 9 C Y 0 L f Q v N C 1 0 L 3 Q t d C 9 0 L 3 R i 9 C 5 I N G C 0 L j Q v y 5 7 0 J z Q t d G A 0 L A g 0 L 3 Q s N G G L t G A 0 L X Q t t C 4 0 L z Q s C w 0 f S Z x d W 9 0 O 1 0 s J n F 1 b 3 Q 7 U m V s Y X R p b 2 5 z a G l w S W 5 m b y Z x d W 9 0 O z p b X X 0 i I C 8 + P C 9 T d G F i b G V F b n R y a W V z P j w v S X R l b T 4 8 S X R l b T 4 8 S X R l b U x v Y 2 F 0 a W 9 u P j x J d G V t V H l w Z T 5 G b 3 J t d W x h P C 9 J d G V t V H l w Z T 4 8 S X R l b V B h d G g + U 2 V j d G l v b j E v J U Q w J T l C J U Q w J U I 4 J U Q x J T g x J U Q x J T g y M i U y M C g z K S 8 l R D A l O T g l R D E l O D E l R D E l O D I l R D A l Q k U l R D E l O D c l R D A l Q k Q l R D A l Q j g l R D A l Q k E 8 L 0 l 0 Z W 1 Q Y X R o P j w v S X R l b U x v Y 2 F 0 a W 9 u P j x T d G F i b G V F b n R y a W V z I C 8 + P C 9 J d G V t P j x J d G V t P j x J d G V t T G 9 j Y X R p b 2 4 + P E l 0 Z W 1 U e X B l P k Z v c m 1 1 b G E 8 L 0 l 0 Z W 1 U e X B l P j x J d G V t U G F 0 a D 5 T Z W N 0 a W 9 u M S 8 l R D A l O U I l R D A l Q j g l R D E l O D E l R D E l O D I y J T I w K D M p L y V E M C U 5 Q i V E M C V C O C V E M S U 4 M S V E M S U 4 M j J f U 2 h l Z X Q 8 L 0 l 0 Z W 1 Q Y X R o P j w v S X R l b U x v Y 2 F 0 a W 9 u P j x T d G F i b G V F b n R y a W V z I C 8 + P C 9 J d G V t P j x J d G V t P j x J d G V t T G 9 j Y X R p b 2 4 + P E l 0 Z W 1 U e X B l P k Z v c m 1 1 b G E 8 L 0 l 0 Z W 1 U e X B l P j x J d G V t U G F 0 a D 5 T Z W N 0 a W 9 u M S 8 l R D A l O U I l R D A l Q j g l R D E l O D E l R D E l O D I y J T I w K D M p L y V E M C U 5 R i V E M C V C R S V E M C V C M i V E M S U 4 Q i V E M S U 4 O C V E M C V C N S V E M C V C R C V E M C V C R C V E M S U 4 Q i V E M C V C N S U y M C V E M C V C N y V E M C V C M C V E M C V C M y V E M C V C R S V E M C V C Q i V E M C V C R S V E M C V C M i V E M C V C Q S V E M C V C O D w v S X R l b V B h d G g + P C 9 J d G V t T G 9 j Y X R p b 2 4 + P F N 0 Y W J s Z U V u d H J p Z X M g L z 4 8 L 0 l 0 Z W 0 + P E l 0 Z W 0 + P E l 0 Z W 1 M b 2 N h d G l v b j 4 8 S X R l b V R 5 c G U + R m 9 y b X V s Y T w v S X R l b V R 5 c G U + P E l 0 Z W 1 Q Y X R o P l N l Y 3 R p b 2 4 x L y V E M C U 5 Q i V E M C V C O C V E M S U 4 M S V E M S U 4 M j I l M j A o M y k v J U Q w J T k 4 J U Q w J U I 3 J U Q w J U J D J U Q w J U I 1 J U Q w J U J E J U Q w J U I 1 J U Q w J U J E J U Q w J U J E J U Q x J T h C J U Q w J U I 5 J T I w J U Q x J T g y J U Q w J U I 4 J U Q w J U J G P C 9 J d G V t U G F 0 a D 4 8 L 0 l 0 Z W 1 M b 2 N h d G l v b j 4 8 U 3 R h Y m x l R W 5 0 c m l l c y A v P j w v S X R l b T 4 8 L 0 l 0 Z W 1 z P j w v T G 9 j Y W x Q Y W N r Y W d l T W V 0 Y W R h d G F G a W x l P h Y A A A B Q S w U G A A A A A A A A A A A A A A A A A A A A A A A A 2 g A A A A E A A A D Q j J 3 f A R X R E Y x 6 A M B P w p f r A Q A A A C T h a g 7 a 8 A x G h W 6 O Z 6 q f Q X I A A A A A A g A A A A A A A 2 Y A A M A A A A A Q A A A A 0 H + J I z g T n d E L L K 7 V S X J l h w A A A A A E g A A A o A A A A B A A A A A D z O W + t z b i A K 4 B F Z / U 5 f n 8 U A A A A A B z E a J C u v K N Z n p u j x K k J 8 1 3 H i e Y S Z 5 S K d W a A L + 2 + 6 L o 4 i r o P m c o + l 6 g s t 9 w x M W X V t Z S t l f M k w / S 3 Q A s v b k a 1 c K k G 4 J 0 X 2 u E M H f W 8 c I m N Q W Y F A A A A D Z L f x T L s y X b 1 I S U A T N s 7 J O v Z m c 1 < / D a t a M a s h u p > 
</file>

<file path=customXml/itemProps1.xml><?xml version="1.0" encoding="utf-8"?>
<ds:datastoreItem xmlns:ds="http://schemas.openxmlformats.org/officeDocument/2006/customXml" ds:itemID="{DE7BA1C4-A663-47D3-9A5B-C51C311673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Описание предлагаемого товара</vt:lpstr>
      <vt:lpstr>Проверка</vt:lpstr>
      <vt:lpstr>Справочники</vt:lpstr>
      <vt:lpstr>Вспом_1</vt:lpstr>
      <vt:lpstr>SAP</vt:lpstr>
      <vt:lpstr>Инструкция для Участника</vt:lpstr>
      <vt:lpstr>Обработ.выгрузка_реестра_РФ</vt:lpstr>
      <vt:lpstr>исключения(не_смотрим_баллы)</vt:lpstr>
      <vt:lpstr>Инструкция для эксперта</vt:lpstr>
      <vt:lpstr>'Описание предлагаемого товара'!Область_печати</vt:lpstr>
    </vt:vector>
  </TitlesOfParts>
  <Company>TUMENENERGO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Вострикова Татьяна Николаевна</dc:creator>
  <cp:lastModifiedBy>Ферапонтова Наталья Георгиевна</cp:lastModifiedBy>
  <cp:lastPrinted>2025-03-05T08:59:59Z</cp:lastPrinted>
  <dcterms:created xsi:type="dcterms:W3CDTF">2017-08-29T06:28:44Z</dcterms:created>
  <dcterms:modified xsi:type="dcterms:W3CDTF">2026-07-30T10:11:04Z</dcterms:modified>
</cp:coreProperties>
</file>